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KC Niš\Desktop\"/>
    </mc:Choice>
  </mc:AlternateContent>
  <xr:revisionPtr revIDLastSave="0" documentId="13_ncr:1_{E751DB37-308D-4F92-8D54-F7F6F6EDEFE9}" xr6:coauthVersionLast="47" xr6:coauthVersionMax="47" xr10:uidLastSave="{00000000-0000-0000-0000-000000000000}"/>
  <bookViews>
    <workbookView xWindow="-120" yWindow="-120" windowWidth="29040" windowHeight="15840" tabRatio="808" firstSheet="6" activeTab="10" xr2:uid="{00000000-000D-0000-FFFF-FFFF00000000}"/>
  </bookViews>
  <sheets>
    <sheet name="САДРЖАЈ" sheetId="203" r:id="rId1"/>
    <sheet name="Kadar.ode" sheetId="234" r:id="rId2"/>
    <sheet name="Kadar.dne.bol.dij." sheetId="235" r:id="rId3"/>
    <sheet name="Kadar.zaj.med.del." sheetId="236" r:id="rId4"/>
    <sheet name="Kadar.nem." sheetId="237" r:id="rId5"/>
    <sheet name="Kadar.zbirno" sheetId="238" r:id="rId6"/>
    <sheet name="Kapaciteti i korišćenje" sheetId="230" r:id="rId7"/>
    <sheet name="Pratioci" sheetId="229" r:id="rId8"/>
    <sheet name="Dnevne.bolnice" sheetId="228" r:id="rId9"/>
    <sheet name="Neonatologija" sheetId="227" r:id="rId10"/>
    <sheet name="usluge_prema_OS" sheetId="220" r:id="rId11"/>
    <sheet name="Zbirna(Pivot)" sheetId="223" r:id="rId12"/>
    <sheet name="Operacije" sheetId="225" r:id="rId13"/>
    <sheet name="DSG" sheetId="226" r:id="rId14"/>
    <sheet name="Dijaliza" sheetId="233" r:id="rId15"/>
    <sheet name="Krv" sheetId="159" r:id="rId16"/>
    <sheet name="Lekovi" sheetId="242" r:id="rId17"/>
    <sheet name="Implatanti" sheetId="243" r:id="rId18"/>
    <sheet name="Sanitet.mat" sheetId="162" r:id="rId19"/>
    <sheet name="Reagensi" sheetId="224" r:id="rId20"/>
    <sheet name="Liste.čekanja" sheetId="200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W.O.R.K.B.O.O.K..C.O.N.T.E.N.T.S____" localSheetId="14">#REF!</definedName>
    <definedName name="____W.O.R.K.B.O.O.K..C.O.N.T.E.N.T.S____" localSheetId="8">#REF!</definedName>
    <definedName name="____W.O.R.K.B.O.O.K..C.O.N.T.E.N.T.S____" localSheetId="13">#REF!</definedName>
    <definedName name="____W.O.R.K.B.O.O.K..C.O.N.T.E.N.T.S____" localSheetId="17">#REF!</definedName>
    <definedName name="____W.O.R.K.B.O.O.K..C.O.N.T.E.N.T.S____" localSheetId="2">#REF!</definedName>
    <definedName name="____W.O.R.K.B.O.O.K..C.O.N.T.E.N.T.S____" localSheetId="4">#REF!</definedName>
    <definedName name="____W.O.R.K.B.O.O.K..C.O.N.T.E.N.T.S____" localSheetId="1">#REF!</definedName>
    <definedName name="____W.O.R.K.B.O.O.K..C.O.N.T.E.N.T.S____" localSheetId="3">#REF!</definedName>
    <definedName name="____W.O.R.K.B.O.O.K..C.O.N.T.E.N.T.S____" localSheetId="5">#REF!</definedName>
    <definedName name="____W.O.R.K.B.O.O.K..C.O.N.T.E.N.T.S____" localSheetId="6">#REF!</definedName>
    <definedName name="____W.O.R.K.B.O.O.K..C.O.N.T.E.N.T.S____" localSheetId="16">#REF!</definedName>
    <definedName name="____W.O.R.K.B.O.O.K..C.O.N.T.E.N.T.S____" localSheetId="9">#REF!</definedName>
    <definedName name="____W.O.R.K.B.O.O.K..C.O.N.T.E.N.T.S____" localSheetId="12">#REF!</definedName>
    <definedName name="____W.O.R.K.B.O.O.K..C.O.N.T.E.N.T.S____" localSheetId="7">#REF!</definedName>
    <definedName name="____W.O.R.K.B.O.O.K..C.O.N.T.E.N.T.S____" localSheetId="19">#REF!</definedName>
    <definedName name="____W.O.R.K.B.O.O.K..C.O.N.T.E.N.T.S____" localSheetId="10">#REF!</definedName>
    <definedName name="____W.O.R.K.B.O.O.K..C.O.N.T.E.N.T.S____">#REF!</definedName>
    <definedName name="_xlnm._FilterDatabase" localSheetId="13" hidden="1">DSG!$A$8:$D$734</definedName>
    <definedName name="_xlnm._FilterDatabase" localSheetId="17" hidden="1">Implatanti!$A$2142:$P$2277</definedName>
    <definedName name="_xlnm._FilterDatabase" localSheetId="16" hidden="1">Lekovi!$A$526:$P$694</definedName>
    <definedName name="_xlnm._FilterDatabase" localSheetId="10" hidden="1">usluge_prema_OS!$A$4694:$O$9286</definedName>
    <definedName name="Dijagnostika1" localSheetId="14">#REF!</definedName>
    <definedName name="Dijagnostika1" localSheetId="13">#REF!</definedName>
    <definedName name="Dijagnostika1" localSheetId="17">#REF!</definedName>
    <definedName name="Dijagnostika1" localSheetId="6">#REF!</definedName>
    <definedName name="Dijagnostika1" localSheetId="9">#REF!</definedName>
    <definedName name="Dijagnostika1" localSheetId="12">#REF!</definedName>
    <definedName name="Dijagnostika1">#REF!</definedName>
    <definedName name="_xlnm.Print_Area" localSheetId="14">Dijaliza!$A$1:$T$19</definedName>
    <definedName name="_xlnm.Print_Area" localSheetId="17">Implatanti!$A$1:$H$2286</definedName>
    <definedName name="_xlnm.Print_Area" localSheetId="4">Kadar.nem.!$A$1:$I$22</definedName>
    <definedName name="_xlnm.Print_Area" localSheetId="3">Kadar.zaj.med.del.!$A$1:$W$37</definedName>
    <definedName name="_xlnm.Print_Area" localSheetId="5">Kadar.zbirno!$A$1:$I$17</definedName>
    <definedName name="_xlnm.Print_Area" localSheetId="16">Lekovi!$A$1:$K$694</definedName>
    <definedName name="_xlnm.Print_Area" localSheetId="20">Liste.čekanja!$A$1:$I$36</definedName>
    <definedName name="_xlnm.Print_Area" localSheetId="9">Neonatologija!$A$1:$F$28</definedName>
    <definedName name="_xlnm.Print_Area" localSheetId="19">Reagensi!$A$1:$F$10</definedName>
    <definedName name="_xlnm.Print_Area" localSheetId="18">Sanitet.mat!$A$1:$F$11</definedName>
    <definedName name="_xlnm.Print_Titles" localSheetId="3">Kadar.zaj.med.del.!$A:$A</definedName>
    <definedName name="_xlnm.Print_Titles" localSheetId="16">Lekovi!$5:$7</definedName>
    <definedName name="_xlnm.Print_Titles" localSheetId="20">Liste.čekanja!$1:$6</definedName>
    <definedName name="Z_46279ED0_CDF9_4405_AF6C_42E14C4A8014_.wvu.FilterData" localSheetId="13" hidden="1">DSG!$A$7:$D$734</definedName>
    <definedName name="Z_46279ED0_CDF9_4405_AF6C_42E14C4A8014_.wvu.PrintArea" localSheetId="16" hidden="1">Lekovi!$A$1:$K$694</definedName>
    <definedName name="Z_46279ED0_CDF9_4405_AF6C_42E14C4A8014_.wvu.PrintArea" localSheetId="9" hidden="1">Neonatologija!$A$1:$F$28</definedName>
    <definedName name="Z_46279ED0_CDF9_4405_AF6C_42E14C4A8014_.wvu.PrintTitles" localSheetId="16" hidden="1">Lekovi!$5:$7</definedName>
    <definedName name="Z_597F766D_DDB0_4DC0_B894_BDBFF57B3F15_.wvu.FilterData" localSheetId="13" hidden="1">DSG!$A$7:$D$734</definedName>
    <definedName name="Z_7B315869_6C8C_4AC5_BADF_F29E7D4A15B7_.wvu.FilterData" localSheetId="13" hidden="1">DSG!$A$7:$D$734</definedName>
    <definedName name="Z_7B315869_6C8C_4AC5_BADF_F29E7D4A15B7_.wvu.PrintArea" localSheetId="16" hidden="1">Lekovi!$A$1:$K$694</definedName>
    <definedName name="Z_7B315869_6C8C_4AC5_BADF_F29E7D4A15B7_.wvu.PrintArea" localSheetId="9" hidden="1">Neonatologija!$A$1:$F$28</definedName>
    <definedName name="Z_7B315869_6C8C_4AC5_BADF_F29E7D4A15B7_.wvu.PrintTitles" localSheetId="16" hidden="1">Lekovi!$5:$7</definedName>
  </definedNames>
  <calcPr calcId="181029"/>
  <pivotCaches>
    <pivotCache cacheId="0" r:id="rId33"/>
  </pivotCaches>
</workbook>
</file>

<file path=xl/calcChain.xml><?xml version="1.0" encoding="utf-8"?>
<calcChain xmlns="http://schemas.openxmlformats.org/spreadsheetml/2006/main">
  <c r="J93" i="220" l="1"/>
  <c r="I93" i="220"/>
  <c r="J20" i="220"/>
  <c r="I20" i="220"/>
  <c r="I10" i="220"/>
  <c r="J10" i="220"/>
  <c r="I11" i="220"/>
  <c r="J11" i="220"/>
  <c r="I12" i="220"/>
  <c r="J12" i="220"/>
  <c r="I13" i="220"/>
  <c r="J13" i="220"/>
  <c r="I14" i="220"/>
  <c r="J14" i="220"/>
  <c r="I15" i="220"/>
  <c r="J15" i="220"/>
  <c r="I16" i="220"/>
  <c r="J16" i="220"/>
  <c r="I17" i="220"/>
  <c r="J17" i="220"/>
  <c r="I18" i="220"/>
  <c r="J18" i="220"/>
  <c r="I19" i="220"/>
  <c r="J19" i="220"/>
  <c r="I21" i="220"/>
  <c r="J21" i="220"/>
  <c r="I22" i="220"/>
  <c r="J22" i="220"/>
  <c r="I23" i="220"/>
  <c r="J23" i="220"/>
  <c r="I24" i="220"/>
  <c r="J24" i="220"/>
  <c r="I25" i="220"/>
  <c r="J25" i="220"/>
  <c r="I26" i="220"/>
  <c r="J26" i="220"/>
  <c r="I27" i="220"/>
  <c r="J27" i="220"/>
  <c r="I28" i="220"/>
  <c r="J28" i="220"/>
  <c r="I29" i="220"/>
  <c r="J29" i="220"/>
  <c r="I30" i="220"/>
  <c r="J30" i="220"/>
  <c r="I31" i="220"/>
  <c r="J31" i="220"/>
  <c r="I32" i="220"/>
  <c r="J32" i="220"/>
  <c r="I33" i="220"/>
  <c r="J33" i="220"/>
  <c r="I34" i="220"/>
  <c r="J34" i="220"/>
  <c r="I35" i="220"/>
  <c r="J35" i="220"/>
  <c r="I36" i="220"/>
  <c r="J36" i="220"/>
  <c r="I37" i="220"/>
  <c r="J37" i="220"/>
  <c r="I38" i="220"/>
  <c r="J38" i="220"/>
  <c r="I39" i="220"/>
  <c r="J39" i="220"/>
  <c r="I40" i="220"/>
  <c r="J40" i="220"/>
  <c r="I41" i="220"/>
  <c r="J41" i="220"/>
  <c r="I42" i="220"/>
  <c r="J42" i="220"/>
  <c r="I43" i="220"/>
  <c r="J43" i="220"/>
  <c r="I44" i="220"/>
  <c r="J44" i="220"/>
  <c r="I45" i="220"/>
  <c r="J45" i="220"/>
  <c r="I46" i="220"/>
  <c r="J46" i="220"/>
  <c r="I47" i="220"/>
  <c r="J47" i="220"/>
  <c r="I48" i="220"/>
  <c r="J48" i="220"/>
  <c r="I49" i="220"/>
  <c r="J49" i="220"/>
  <c r="I50" i="220"/>
  <c r="J50" i="220"/>
  <c r="I51" i="220"/>
  <c r="J51" i="220"/>
  <c r="I52" i="220"/>
  <c r="J52" i="220"/>
  <c r="I53" i="220"/>
  <c r="J53" i="220"/>
  <c r="I54" i="220"/>
  <c r="J54" i="220"/>
  <c r="I55" i="220"/>
  <c r="J55" i="220"/>
  <c r="I56" i="220"/>
  <c r="J56" i="220"/>
  <c r="I57" i="220"/>
  <c r="J57" i="220"/>
  <c r="I58" i="220"/>
  <c r="J58" i="220"/>
  <c r="I59" i="220"/>
  <c r="J59" i="220"/>
  <c r="I60" i="220"/>
  <c r="J60" i="220"/>
  <c r="I61" i="220"/>
  <c r="J61" i="220"/>
  <c r="I62" i="220"/>
  <c r="J62" i="220"/>
  <c r="I63" i="220"/>
  <c r="J63" i="220"/>
  <c r="I64" i="220"/>
  <c r="J64" i="220"/>
  <c r="I65" i="220"/>
  <c r="J65" i="220"/>
  <c r="I66" i="220"/>
  <c r="J66" i="220"/>
  <c r="I67" i="220"/>
  <c r="J67" i="220"/>
  <c r="I68" i="220"/>
  <c r="J68" i="220"/>
  <c r="I69" i="220"/>
  <c r="J69" i="220"/>
  <c r="I70" i="220"/>
  <c r="J70" i="220"/>
  <c r="I71" i="220"/>
  <c r="J71" i="220"/>
  <c r="I72" i="220"/>
  <c r="J72" i="220"/>
  <c r="I73" i="220"/>
  <c r="J73" i="220"/>
  <c r="I74" i="220"/>
  <c r="J74" i="220"/>
  <c r="I75" i="220"/>
  <c r="J75" i="220"/>
  <c r="I76" i="220"/>
  <c r="J76" i="220"/>
  <c r="I77" i="220"/>
  <c r="J77" i="220"/>
  <c r="I78" i="220"/>
  <c r="J78" i="220"/>
  <c r="I79" i="220"/>
  <c r="J79" i="220"/>
  <c r="I80" i="220"/>
  <c r="J80" i="220"/>
  <c r="I81" i="220"/>
  <c r="J81" i="220"/>
  <c r="I82" i="220"/>
  <c r="J82" i="220"/>
  <c r="I83" i="220"/>
  <c r="J83" i="220"/>
  <c r="I84" i="220"/>
  <c r="J84" i="220"/>
  <c r="I85" i="220"/>
  <c r="J85" i="220"/>
  <c r="I86" i="220"/>
  <c r="J86" i="220"/>
  <c r="I87" i="220"/>
  <c r="J87" i="220"/>
  <c r="I88" i="220"/>
  <c r="J88" i="220"/>
  <c r="I89" i="220"/>
  <c r="J89" i="220"/>
  <c r="I90" i="220"/>
  <c r="J90" i="220"/>
  <c r="I91" i="220"/>
  <c r="J91" i="220"/>
  <c r="I92" i="220"/>
  <c r="J92" i="220"/>
  <c r="I94" i="220"/>
  <c r="J94" i="220"/>
  <c r="I95" i="220"/>
  <c r="J95" i="220"/>
  <c r="I96" i="220"/>
  <c r="J96" i="220"/>
  <c r="I97" i="220"/>
  <c r="J97" i="220"/>
  <c r="I98" i="220"/>
  <c r="J98" i="220"/>
  <c r="I99" i="220"/>
  <c r="J99" i="220"/>
  <c r="I100" i="220"/>
  <c r="J100" i="220"/>
  <c r="I101" i="220"/>
  <c r="J101" i="220"/>
  <c r="I102" i="220"/>
  <c r="J102" i="220"/>
  <c r="I103" i="220"/>
  <c r="J103" i="220"/>
  <c r="I104" i="220"/>
  <c r="J104" i="220"/>
  <c r="I105" i="220"/>
  <c r="J105" i="220"/>
  <c r="I106" i="220"/>
  <c r="J106" i="220"/>
  <c r="I107" i="220"/>
  <c r="J107" i="220"/>
  <c r="I108" i="220"/>
  <c r="J108" i="220"/>
  <c r="I109" i="220"/>
  <c r="J109" i="220"/>
  <c r="I110" i="220"/>
  <c r="J110" i="220"/>
  <c r="I111" i="220"/>
  <c r="J111" i="220"/>
  <c r="I112" i="220"/>
  <c r="J112" i="220"/>
  <c r="I113" i="220"/>
  <c r="J113" i="220"/>
  <c r="I114" i="220"/>
  <c r="J114" i="220"/>
  <c r="I115" i="220"/>
  <c r="J115" i="220"/>
  <c r="I116" i="220"/>
  <c r="J116" i="220"/>
  <c r="I117" i="220"/>
  <c r="J117" i="220"/>
  <c r="I118" i="220"/>
  <c r="J118" i="220"/>
  <c r="I119" i="220"/>
  <c r="J119" i="220"/>
  <c r="I120" i="220"/>
  <c r="J120" i="220"/>
  <c r="I121" i="220"/>
  <c r="J121" i="220"/>
  <c r="I122" i="220"/>
  <c r="J122" i="220"/>
  <c r="I123" i="220"/>
  <c r="J123" i="220"/>
  <c r="I124" i="220"/>
  <c r="J124" i="220"/>
  <c r="I125" i="220"/>
  <c r="J125" i="220"/>
  <c r="I126" i="220"/>
  <c r="J126" i="220"/>
  <c r="I127" i="220"/>
  <c r="J127" i="220"/>
  <c r="I128" i="220"/>
  <c r="J128" i="220"/>
  <c r="I129" i="220"/>
  <c r="J129" i="220"/>
  <c r="I130" i="220"/>
  <c r="J130" i="220"/>
  <c r="I131" i="220"/>
  <c r="J131" i="220"/>
  <c r="I132" i="220"/>
  <c r="J132" i="220"/>
  <c r="I133" i="220"/>
  <c r="J133" i="220"/>
  <c r="I134" i="220"/>
  <c r="J134" i="220"/>
  <c r="I135" i="220"/>
  <c r="J135" i="220"/>
  <c r="I136" i="220"/>
  <c r="J136" i="220"/>
  <c r="I137" i="220"/>
  <c r="J137" i="220"/>
  <c r="I138" i="220"/>
  <c r="J138" i="220"/>
  <c r="I139" i="220"/>
  <c r="J139" i="220"/>
  <c r="I140" i="220"/>
  <c r="J140" i="220"/>
  <c r="I141" i="220"/>
  <c r="J141" i="220"/>
  <c r="I142" i="220"/>
  <c r="J142" i="220"/>
  <c r="I143" i="220"/>
  <c r="J143" i="220"/>
  <c r="I144" i="220"/>
  <c r="J144" i="220"/>
  <c r="I145" i="220"/>
  <c r="J145" i="220"/>
  <c r="I146" i="220"/>
  <c r="J146" i="220"/>
  <c r="I147" i="220"/>
  <c r="J147" i="220"/>
  <c r="I148" i="220"/>
  <c r="J148" i="220"/>
  <c r="I149" i="220"/>
  <c r="J149" i="220"/>
  <c r="I150" i="220"/>
  <c r="J150" i="220"/>
  <c r="I151" i="220"/>
  <c r="J151" i="220"/>
  <c r="I152" i="220"/>
  <c r="J152" i="220"/>
  <c r="I153" i="220"/>
  <c r="J153" i="220"/>
  <c r="I154" i="220"/>
  <c r="J154" i="220"/>
  <c r="I155" i="220"/>
  <c r="J155" i="220"/>
  <c r="I156" i="220"/>
  <c r="J156" i="220"/>
  <c r="I157" i="220"/>
  <c r="J157" i="220"/>
  <c r="I158" i="220"/>
  <c r="J158" i="220"/>
  <c r="I159" i="220"/>
  <c r="J159" i="220"/>
  <c r="I160" i="220"/>
  <c r="J160" i="220"/>
  <c r="I161" i="220"/>
  <c r="J161" i="220"/>
  <c r="I162" i="220"/>
  <c r="J162" i="220"/>
  <c r="I163" i="220"/>
  <c r="J163" i="220"/>
  <c r="I164" i="220"/>
  <c r="J164" i="220"/>
  <c r="I165" i="220"/>
  <c r="J165" i="220"/>
  <c r="I166" i="220"/>
  <c r="J166" i="220"/>
  <c r="I167" i="220"/>
  <c r="J167" i="220"/>
  <c r="I168" i="220"/>
  <c r="J168" i="220"/>
  <c r="I169" i="220"/>
  <c r="J169" i="220"/>
  <c r="I170" i="220"/>
  <c r="J170" i="220"/>
  <c r="I171" i="220"/>
  <c r="J171" i="220"/>
  <c r="I172" i="220"/>
  <c r="J172" i="220"/>
  <c r="I173" i="220"/>
  <c r="J173" i="220"/>
  <c r="I174" i="220"/>
  <c r="J174" i="220"/>
  <c r="I175" i="220"/>
  <c r="J175" i="220"/>
  <c r="I176" i="220"/>
  <c r="J176" i="220"/>
  <c r="I177" i="220"/>
  <c r="J177" i="220"/>
  <c r="I178" i="220"/>
  <c r="J178" i="220"/>
  <c r="I179" i="220"/>
  <c r="J179" i="220"/>
  <c r="I180" i="220"/>
  <c r="J180" i="220"/>
  <c r="I181" i="220"/>
  <c r="J181" i="220"/>
  <c r="I182" i="220"/>
  <c r="J182" i="220"/>
  <c r="I183" i="220"/>
  <c r="J183" i="220"/>
  <c r="I184" i="220"/>
  <c r="J184" i="220"/>
  <c r="I185" i="220"/>
  <c r="J185" i="220"/>
  <c r="I186" i="220"/>
  <c r="J186" i="220"/>
  <c r="I187" i="220"/>
  <c r="J187" i="220"/>
  <c r="I188" i="220"/>
  <c r="J188" i="220"/>
  <c r="I189" i="220"/>
  <c r="J189" i="220"/>
  <c r="I190" i="220"/>
  <c r="J190" i="220"/>
  <c r="I191" i="220"/>
  <c r="J191" i="220"/>
  <c r="I192" i="220"/>
  <c r="J192" i="220"/>
  <c r="I193" i="220"/>
  <c r="J193" i="220"/>
  <c r="I194" i="220"/>
  <c r="J194" i="220"/>
  <c r="I195" i="220"/>
  <c r="J195" i="220"/>
  <c r="I196" i="220"/>
  <c r="J196" i="220"/>
  <c r="I197" i="220"/>
  <c r="J197" i="220"/>
  <c r="I198" i="220"/>
  <c r="J198" i="220"/>
  <c r="I199" i="220"/>
  <c r="J199" i="220"/>
  <c r="I200" i="220"/>
  <c r="J200" i="220"/>
  <c r="I201" i="220"/>
  <c r="J201" i="220"/>
  <c r="I202" i="220"/>
  <c r="J202" i="220"/>
  <c r="I203" i="220"/>
  <c r="J203" i="220"/>
  <c r="I7274" i="220"/>
  <c r="J7274" i="220"/>
  <c r="I4104" i="220"/>
  <c r="J4104" i="220"/>
  <c r="F9556" i="220"/>
  <c r="G9556" i="220"/>
  <c r="H9556" i="220"/>
  <c r="E9556" i="220"/>
  <c r="I5725" i="220"/>
  <c r="J5725" i="220"/>
  <c r="I5718" i="220"/>
  <c r="J5718" i="220"/>
  <c r="I5710" i="220"/>
  <c r="J5710" i="220"/>
  <c r="I5711" i="220"/>
  <c r="J5711" i="220"/>
  <c r="I5712" i="220"/>
  <c r="J5712" i="220"/>
  <c r="I5713" i="220"/>
  <c r="J5713" i="220"/>
  <c r="I5714" i="220"/>
  <c r="J5714" i="220"/>
  <c r="I5715" i="220"/>
  <c r="J5715" i="220"/>
  <c r="I5716" i="220"/>
  <c r="J5716" i="220"/>
  <c r="I5717" i="220"/>
  <c r="J5717" i="220"/>
  <c r="I5719" i="220"/>
  <c r="J5719" i="220"/>
  <c r="I5720" i="220"/>
  <c r="J5720" i="220"/>
  <c r="I5721" i="220"/>
  <c r="J5721" i="220"/>
  <c r="I5722" i="220"/>
  <c r="J5722" i="220"/>
  <c r="I5723" i="220"/>
  <c r="J5723" i="220"/>
  <c r="I5724" i="220"/>
  <c r="J5724" i="220"/>
  <c r="I5726" i="220"/>
  <c r="J5726" i="220"/>
  <c r="J10926" i="220"/>
  <c r="I10926" i="220"/>
  <c r="J10929" i="220"/>
  <c r="I10929" i="220"/>
  <c r="J10928" i="220"/>
  <c r="I10928" i="220"/>
  <c r="I5727" i="220" l="1"/>
  <c r="J5727" i="220"/>
  <c r="I5728" i="220"/>
  <c r="J5728" i="220"/>
  <c r="I5729" i="220"/>
  <c r="J5729" i="220"/>
  <c r="J1613" i="220" l="1"/>
  <c r="J1614" i="220"/>
  <c r="J1615" i="220"/>
  <c r="I1615" i="220"/>
  <c r="I1614" i="220"/>
  <c r="I1613" i="220"/>
  <c r="J11150" i="220" l="1"/>
  <c r="I11150" i="220"/>
  <c r="I11147" i="220"/>
  <c r="J11147" i="220"/>
  <c r="I11148" i="220"/>
  <c r="J11148" i="220"/>
  <c r="I11145" i="220"/>
  <c r="J11145" i="220"/>
  <c r="J11144" i="220"/>
  <c r="I11144" i="220"/>
  <c r="I10846" i="220" l="1"/>
  <c r="I10847" i="220"/>
  <c r="I10848" i="220"/>
  <c r="I10849" i="220"/>
  <c r="I10850" i="220"/>
  <c r="I10851" i="220"/>
  <c r="I10852" i="220"/>
  <c r="I10853" i="220"/>
  <c r="I10854" i="220"/>
  <c r="I10855" i="220"/>
  <c r="I10856" i="220"/>
  <c r="I10857" i="220"/>
  <c r="I10858" i="220"/>
  <c r="I10859" i="220"/>
  <c r="I10860" i="220"/>
  <c r="I10861" i="220"/>
  <c r="I10862" i="220"/>
  <c r="I10863" i="220"/>
  <c r="I10864" i="220"/>
  <c r="I10865" i="220"/>
  <c r="I10866" i="220"/>
  <c r="I10867" i="220"/>
  <c r="I10868" i="220"/>
  <c r="I10869" i="220"/>
  <c r="I10870" i="220"/>
  <c r="I10871" i="220"/>
  <c r="I10872" i="220"/>
  <c r="I10873" i="220"/>
  <c r="I10874" i="220"/>
  <c r="I10875" i="220"/>
  <c r="I10876" i="220"/>
  <c r="I10877" i="220"/>
  <c r="I10878" i="220"/>
  <c r="I10879" i="220"/>
  <c r="I10880" i="220"/>
  <c r="I10881" i="220"/>
  <c r="I10882" i="220"/>
  <c r="I10883" i="220"/>
  <c r="I10884" i="220"/>
  <c r="I10885" i="220"/>
  <c r="I10886" i="220"/>
  <c r="I10887" i="220"/>
  <c r="I10888" i="220"/>
  <c r="I10889" i="220"/>
  <c r="I10890" i="220"/>
  <c r="I10891" i="220"/>
  <c r="I10892" i="220"/>
  <c r="I10893" i="220"/>
  <c r="I10894" i="220"/>
  <c r="I10895" i="220"/>
  <c r="I10896" i="220"/>
  <c r="I10897" i="220"/>
  <c r="I10898" i="220"/>
  <c r="I10899" i="220"/>
  <c r="I10900" i="220"/>
  <c r="I10901" i="220"/>
  <c r="I10902" i="220"/>
  <c r="I10903" i="220"/>
  <c r="I10904" i="220"/>
  <c r="I10905" i="220"/>
  <c r="I10906" i="220"/>
  <c r="I10907" i="220"/>
  <c r="I10908" i="220"/>
  <c r="I10909" i="220"/>
  <c r="I10910" i="220"/>
  <c r="I10911" i="220"/>
  <c r="I10912" i="220"/>
  <c r="I10913" i="220"/>
  <c r="I10914" i="220"/>
  <c r="I10915" i="220"/>
  <c r="I10916" i="220"/>
  <c r="I10917" i="220"/>
  <c r="I10918" i="220"/>
  <c r="I10919" i="220"/>
  <c r="I10920" i="220"/>
  <c r="I10921" i="220"/>
  <c r="I10922" i="220"/>
  <c r="I10923" i="220"/>
  <c r="I10924" i="220"/>
  <c r="I10925" i="220"/>
  <c r="I10927" i="220"/>
  <c r="I10930" i="220"/>
  <c r="I10931" i="220"/>
  <c r="I10932" i="220"/>
  <c r="I10933" i="220"/>
  <c r="I10934" i="220"/>
  <c r="I10935" i="220"/>
  <c r="I10936" i="220"/>
  <c r="I10937" i="220"/>
  <c r="I10938" i="220"/>
  <c r="I10939" i="220"/>
  <c r="I10940" i="220"/>
  <c r="I10941" i="220"/>
  <c r="I10942" i="220"/>
  <c r="I10943" i="220"/>
  <c r="I10944" i="220"/>
  <c r="I10945" i="220"/>
  <c r="I10946" i="220"/>
  <c r="I10947" i="220"/>
  <c r="I10948" i="220"/>
  <c r="I10949" i="220"/>
  <c r="I10950" i="220"/>
  <c r="I10951" i="220"/>
  <c r="I10952" i="220"/>
  <c r="I10953" i="220"/>
  <c r="I10954" i="220"/>
  <c r="I10955" i="220"/>
  <c r="I10956" i="220"/>
  <c r="I10957" i="220"/>
  <c r="I10958" i="220"/>
  <c r="I10959" i="220"/>
  <c r="I10960" i="220"/>
  <c r="I10961" i="220"/>
  <c r="I10962" i="220"/>
  <c r="I10963" i="220"/>
  <c r="I10964" i="220"/>
  <c r="I10965" i="220"/>
  <c r="I10966" i="220"/>
  <c r="I10967" i="220"/>
  <c r="I10968" i="220"/>
  <c r="I10969" i="220"/>
  <c r="I10970" i="220"/>
  <c r="I10971" i="220"/>
  <c r="I10972" i="220"/>
  <c r="I10973" i="220"/>
  <c r="I10974" i="220"/>
  <c r="I10975" i="220"/>
  <c r="I10976" i="220"/>
  <c r="I10977" i="220"/>
  <c r="I10978" i="220"/>
  <c r="I10979" i="220"/>
  <c r="I10980" i="220"/>
  <c r="I10981" i="220"/>
  <c r="I10982" i="220"/>
  <c r="I10983" i="220"/>
  <c r="I10984" i="220"/>
  <c r="I10985" i="220"/>
  <c r="I10986" i="220"/>
  <c r="I10987" i="220"/>
  <c r="I10988" i="220"/>
  <c r="I10989" i="220"/>
  <c r="I10990" i="220"/>
  <c r="I10991" i="220"/>
  <c r="I10992" i="220"/>
  <c r="I10993" i="220"/>
  <c r="I10994" i="220"/>
  <c r="I10995" i="220"/>
  <c r="I10996" i="220"/>
  <c r="I10997" i="220"/>
  <c r="I10998" i="220"/>
  <c r="I10999" i="220"/>
  <c r="I11000" i="220"/>
  <c r="I11001" i="220"/>
  <c r="I11002" i="220"/>
  <c r="I11003" i="220"/>
  <c r="I11004" i="220"/>
  <c r="I11005" i="220"/>
  <c r="I11006" i="220"/>
  <c r="I11007" i="220"/>
  <c r="I11008" i="220"/>
  <c r="I11009" i="220"/>
  <c r="I11010" i="220"/>
  <c r="I11011" i="220"/>
  <c r="I11012" i="220"/>
  <c r="I11013" i="220"/>
  <c r="I11014" i="220"/>
  <c r="I11015" i="220"/>
  <c r="I11016" i="220"/>
  <c r="I11017" i="220"/>
  <c r="I11018" i="220"/>
  <c r="I11019" i="220"/>
  <c r="I11020" i="220"/>
  <c r="I11021" i="220"/>
  <c r="I11022" i="220"/>
  <c r="I11023" i="220"/>
  <c r="I11024" i="220"/>
  <c r="I11025" i="220"/>
  <c r="I11026" i="220"/>
  <c r="I11027" i="220"/>
  <c r="I11028" i="220"/>
  <c r="I11029" i="220"/>
  <c r="I11030" i="220"/>
  <c r="I11031" i="220"/>
  <c r="I11032" i="220"/>
  <c r="I11033" i="220"/>
  <c r="I11034" i="220"/>
  <c r="I11035" i="220"/>
  <c r="I11036" i="220"/>
  <c r="I11037" i="220"/>
  <c r="I11038" i="220"/>
  <c r="I11039" i="220"/>
  <c r="I11040" i="220"/>
  <c r="I11041" i="220"/>
  <c r="I11042" i="220"/>
  <c r="I11043" i="220"/>
  <c r="I11044" i="220"/>
  <c r="I11045" i="220"/>
  <c r="I11046" i="220"/>
  <c r="I11047" i="220"/>
  <c r="I11048" i="220"/>
  <c r="I11049" i="220"/>
  <c r="I11050" i="220"/>
  <c r="I11051" i="220"/>
  <c r="I11052" i="220"/>
  <c r="I11053" i="220"/>
  <c r="I11054" i="220"/>
  <c r="I11055" i="220"/>
  <c r="I11056" i="220"/>
  <c r="I11057" i="220"/>
  <c r="I11058" i="220"/>
  <c r="I11059" i="220"/>
  <c r="I11060" i="220"/>
  <c r="I11061" i="220"/>
  <c r="I11062" i="220"/>
  <c r="I11063" i="220"/>
  <c r="I11064" i="220"/>
  <c r="I11065" i="220"/>
  <c r="I11066" i="220"/>
  <c r="I11067" i="220"/>
  <c r="I11068" i="220"/>
  <c r="I11069" i="220"/>
  <c r="I11070" i="220"/>
  <c r="I11071" i="220"/>
  <c r="I11072" i="220"/>
  <c r="I11073" i="220"/>
  <c r="I11074" i="220"/>
  <c r="I11075" i="220"/>
  <c r="I11076" i="220"/>
  <c r="I11077" i="220"/>
  <c r="I11078" i="220"/>
  <c r="I11079" i="220"/>
  <c r="I11080" i="220"/>
  <c r="I11081" i="220"/>
  <c r="I11082" i="220"/>
  <c r="I11083" i="220"/>
  <c r="I11084" i="220"/>
  <c r="I11085" i="220"/>
  <c r="I11086" i="220"/>
  <c r="I11087" i="220"/>
  <c r="I11088" i="220"/>
  <c r="I11089" i="220"/>
  <c r="I11090" i="220"/>
  <c r="I11091" i="220"/>
  <c r="I11092" i="220"/>
  <c r="I11093" i="220"/>
  <c r="I11094" i="220"/>
  <c r="I11095" i="220"/>
  <c r="I11096" i="220"/>
  <c r="I11097" i="220"/>
  <c r="I11098" i="220"/>
  <c r="I11099" i="220"/>
  <c r="I11100" i="220"/>
  <c r="I11101" i="220"/>
  <c r="I11102" i="220"/>
  <c r="I11103" i="220"/>
  <c r="I11104" i="220"/>
  <c r="I11105" i="220"/>
  <c r="I11106" i="220"/>
  <c r="I11107" i="220"/>
  <c r="I11108" i="220"/>
  <c r="I11109" i="220"/>
  <c r="I11110" i="220"/>
  <c r="I11111" i="220"/>
  <c r="I11112" i="220"/>
  <c r="I11113" i="220"/>
  <c r="I11114" i="220"/>
  <c r="I11115" i="220"/>
  <c r="I11116" i="220"/>
  <c r="I11117" i="220"/>
  <c r="I11118" i="220"/>
  <c r="I11119" i="220"/>
  <c r="I11120" i="220"/>
  <c r="I11121" i="220"/>
  <c r="I11122" i="220"/>
  <c r="I11123" i="220"/>
  <c r="I11124" i="220"/>
  <c r="I11125" i="220"/>
  <c r="I11126" i="220"/>
  <c r="I11127" i="220"/>
  <c r="I11128" i="220"/>
  <c r="I11129" i="220"/>
  <c r="I11130" i="220"/>
  <c r="I11131" i="220"/>
  <c r="I11132" i="220"/>
  <c r="I11133" i="220"/>
  <c r="I11134" i="220"/>
  <c r="I11135" i="220"/>
  <c r="I11136" i="220"/>
  <c r="I10845" i="220"/>
  <c r="G10844" i="220"/>
  <c r="E10844" i="220"/>
  <c r="I10824" i="220"/>
  <c r="J10824" i="220"/>
  <c r="I10825" i="220"/>
  <c r="J10825" i="220"/>
  <c r="I10826" i="220"/>
  <c r="J10826" i="220"/>
  <c r="I10827" i="220"/>
  <c r="J10827" i="220"/>
  <c r="I10828" i="220"/>
  <c r="J10828" i="220"/>
  <c r="I10829" i="220"/>
  <c r="J10829" i="220"/>
  <c r="I10830" i="220"/>
  <c r="J10830" i="220"/>
  <c r="I10831" i="220"/>
  <c r="J10831" i="220"/>
  <c r="I10832" i="220"/>
  <c r="J10832" i="220"/>
  <c r="I10833" i="220"/>
  <c r="J10833" i="220"/>
  <c r="I10834" i="220"/>
  <c r="J10834" i="220"/>
  <c r="I10835" i="220"/>
  <c r="J10835" i="220"/>
  <c r="I10836" i="220"/>
  <c r="J10836" i="220"/>
  <c r="I10837" i="220"/>
  <c r="J10837" i="220"/>
  <c r="I10838" i="220"/>
  <c r="J10838" i="220"/>
  <c r="I10839" i="220"/>
  <c r="J10839" i="220"/>
  <c r="I10840" i="220"/>
  <c r="J10840" i="220"/>
  <c r="I10841" i="220"/>
  <c r="J10841" i="220"/>
  <c r="J10823" i="220"/>
  <c r="I10823" i="220"/>
  <c r="F10822" i="220"/>
  <c r="G10822" i="220"/>
  <c r="H10822" i="220"/>
  <c r="E10822" i="220"/>
  <c r="I10818" i="220"/>
  <c r="J10818" i="220"/>
  <c r="I10819" i="220"/>
  <c r="J10819" i="220"/>
  <c r="J10817" i="220"/>
  <c r="I10817" i="220"/>
  <c r="F10816" i="220"/>
  <c r="G10816" i="220"/>
  <c r="H10816" i="220"/>
  <c r="E10816" i="220"/>
  <c r="I10810" i="220"/>
  <c r="J10810" i="220"/>
  <c r="I10811" i="220"/>
  <c r="J10811" i="220"/>
  <c r="I10812" i="220"/>
  <c r="J10812" i="220"/>
  <c r="I10813" i="220"/>
  <c r="J10813" i="220"/>
  <c r="J10809" i="220"/>
  <c r="I10809" i="220"/>
  <c r="F10808" i="220"/>
  <c r="G10808" i="220"/>
  <c r="H10808" i="220"/>
  <c r="E10808" i="220"/>
  <c r="I10476" i="220"/>
  <c r="I10477" i="220"/>
  <c r="I10478" i="220"/>
  <c r="I10479" i="220"/>
  <c r="I10480" i="220"/>
  <c r="I10481" i="220"/>
  <c r="I10482" i="220"/>
  <c r="I10483" i="220"/>
  <c r="I10484" i="220"/>
  <c r="I10485" i="220"/>
  <c r="I10486" i="220"/>
  <c r="I10487" i="220"/>
  <c r="I10488" i="220"/>
  <c r="I10489" i="220"/>
  <c r="I10490" i="220"/>
  <c r="I10491" i="220"/>
  <c r="I10492" i="220"/>
  <c r="I10493" i="220"/>
  <c r="I10494" i="220"/>
  <c r="I10495" i="220"/>
  <c r="I10496" i="220"/>
  <c r="I10497" i="220"/>
  <c r="I10498" i="220"/>
  <c r="I10499" i="220"/>
  <c r="I10500" i="220"/>
  <c r="I10501" i="220"/>
  <c r="I10502" i="220"/>
  <c r="I10503" i="220"/>
  <c r="I10504" i="220"/>
  <c r="I10505" i="220"/>
  <c r="I10506" i="220"/>
  <c r="I10507" i="220"/>
  <c r="I10508" i="220"/>
  <c r="I10509" i="220"/>
  <c r="I10510" i="220"/>
  <c r="I10511" i="220"/>
  <c r="I10512" i="220"/>
  <c r="I10513" i="220"/>
  <c r="I10514" i="220"/>
  <c r="I10515" i="220"/>
  <c r="I10516" i="220"/>
  <c r="I10517" i="220"/>
  <c r="I10518" i="220"/>
  <c r="I10519" i="220"/>
  <c r="I10520" i="220"/>
  <c r="I10521" i="220"/>
  <c r="I10522" i="220"/>
  <c r="I10523" i="220"/>
  <c r="I10524" i="220"/>
  <c r="I10525" i="220"/>
  <c r="I10526" i="220"/>
  <c r="I10527" i="220"/>
  <c r="I10528" i="220"/>
  <c r="I10529" i="220"/>
  <c r="I10530" i="220"/>
  <c r="I10531" i="220"/>
  <c r="I10532" i="220"/>
  <c r="I10533" i="220"/>
  <c r="I10534" i="220"/>
  <c r="I10535" i="220"/>
  <c r="I10536" i="220"/>
  <c r="I10537" i="220"/>
  <c r="I10538" i="220"/>
  <c r="I10539" i="220"/>
  <c r="I10540" i="220"/>
  <c r="I10541" i="220"/>
  <c r="I10542" i="220"/>
  <c r="I10543" i="220"/>
  <c r="I10544" i="220"/>
  <c r="I10545" i="220"/>
  <c r="I10546" i="220"/>
  <c r="I10547" i="220"/>
  <c r="I10548" i="220"/>
  <c r="I10549" i="220"/>
  <c r="I10550" i="220"/>
  <c r="I10551" i="220"/>
  <c r="I10552" i="220"/>
  <c r="I10553" i="220"/>
  <c r="I10554" i="220"/>
  <c r="I10555" i="220"/>
  <c r="I10556" i="220"/>
  <c r="I10557" i="220"/>
  <c r="I10558" i="220"/>
  <c r="I10559" i="220"/>
  <c r="I10560" i="220"/>
  <c r="I10561" i="220"/>
  <c r="I10562" i="220"/>
  <c r="I10563" i="220"/>
  <c r="I10564" i="220"/>
  <c r="I10565" i="220"/>
  <c r="I10566" i="220"/>
  <c r="I10567" i="220"/>
  <c r="I10568" i="220"/>
  <c r="I10569" i="220"/>
  <c r="I10570" i="220"/>
  <c r="I10571" i="220"/>
  <c r="I10572" i="220"/>
  <c r="I10573" i="220"/>
  <c r="I10574" i="220"/>
  <c r="I10575" i="220"/>
  <c r="I10576" i="220"/>
  <c r="I10577" i="220"/>
  <c r="I10578" i="220"/>
  <c r="I10579" i="220"/>
  <c r="I10580" i="220"/>
  <c r="I10581" i="220"/>
  <c r="I10582" i="220"/>
  <c r="I10583" i="220"/>
  <c r="I10584" i="220"/>
  <c r="I10585" i="220"/>
  <c r="I10586" i="220"/>
  <c r="I10587" i="220"/>
  <c r="I10588" i="220"/>
  <c r="I10589" i="220"/>
  <c r="I10590" i="220"/>
  <c r="I10591" i="220"/>
  <c r="I10592" i="220"/>
  <c r="I10593" i="220"/>
  <c r="I10594" i="220"/>
  <c r="I10595" i="220"/>
  <c r="I10596" i="220"/>
  <c r="I10597" i="220"/>
  <c r="I10598" i="220"/>
  <c r="I10599" i="220"/>
  <c r="I10600" i="220"/>
  <c r="I10601" i="220"/>
  <c r="I10602" i="220"/>
  <c r="I10603" i="220"/>
  <c r="I10604" i="220"/>
  <c r="I10605" i="220"/>
  <c r="I10606" i="220"/>
  <c r="I10607" i="220"/>
  <c r="I10608" i="220"/>
  <c r="I10609" i="220"/>
  <c r="I10610" i="220"/>
  <c r="I10611" i="220"/>
  <c r="I10612" i="220"/>
  <c r="I10613" i="220"/>
  <c r="I10614" i="220"/>
  <c r="I10615" i="220"/>
  <c r="I10616" i="220"/>
  <c r="I10617" i="220"/>
  <c r="I10618" i="220"/>
  <c r="I10619" i="220"/>
  <c r="I10620" i="220"/>
  <c r="I10621" i="220"/>
  <c r="I10622" i="220"/>
  <c r="I10623" i="220"/>
  <c r="I10624" i="220"/>
  <c r="I10625" i="220"/>
  <c r="I10626" i="220"/>
  <c r="I10627" i="220"/>
  <c r="I10628" i="220"/>
  <c r="I10629" i="220"/>
  <c r="I10630" i="220"/>
  <c r="I10631" i="220"/>
  <c r="I10632" i="220"/>
  <c r="I10633" i="220"/>
  <c r="I10634" i="220"/>
  <c r="I10635" i="220"/>
  <c r="I10636" i="220"/>
  <c r="I10637" i="220"/>
  <c r="I10638" i="220"/>
  <c r="I10639" i="220"/>
  <c r="I10640" i="220"/>
  <c r="I10641" i="220"/>
  <c r="I10642" i="220"/>
  <c r="I10643" i="220"/>
  <c r="I10644" i="220"/>
  <c r="I10645" i="220"/>
  <c r="I10646" i="220"/>
  <c r="I10647" i="220"/>
  <c r="I10648" i="220"/>
  <c r="I10649" i="220"/>
  <c r="I10650" i="220"/>
  <c r="I10651" i="220"/>
  <c r="I10652" i="220"/>
  <c r="I10653" i="220"/>
  <c r="I10654" i="220"/>
  <c r="I10655" i="220"/>
  <c r="I10656" i="220"/>
  <c r="I10657" i="220"/>
  <c r="I10658" i="220"/>
  <c r="I10659" i="220"/>
  <c r="I10660" i="220"/>
  <c r="I10661" i="220"/>
  <c r="I10662" i="220"/>
  <c r="I10663" i="220"/>
  <c r="I10664" i="220"/>
  <c r="I10665" i="220"/>
  <c r="I10666" i="220"/>
  <c r="I10667" i="220"/>
  <c r="I10668" i="220"/>
  <c r="I10669" i="220"/>
  <c r="I10670" i="220"/>
  <c r="I10671" i="220"/>
  <c r="I10672" i="220"/>
  <c r="I10673" i="220"/>
  <c r="I10674" i="220"/>
  <c r="I10675" i="220"/>
  <c r="I10676" i="220"/>
  <c r="I10677" i="220"/>
  <c r="I10678" i="220"/>
  <c r="I10679" i="220"/>
  <c r="I10680" i="220"/>
  <c r="I10681" i="220"/>
  <c r="I10682" i="220"/>
  <c r="I10683" i="220"/>
  <c r="I10684" i="220"/>
  <c r="I10685" i="220"/>
  <c r="I10686" i="220"/>
  <c r="I10687" i="220"/>
  <c r="I10688" i="220"/>
  <c r="I10689" i="220"/>
  <c r="I10690" i="220"/>
  <c r="I10691" i="220"/>
  <c r="I10692" i="220"/>
  <c r="I10693" i="220"/>
  <c r="I10694" i="220"/>
  <c r="I10695" i="220"/>
  <c r="I10696" i="220"/>
  <c r="I10697" i="220"/>
  <c r="I10698" i="220"/>
  <c r="I10699" i="220"/>
  <c r="I10700" i="220"/>
  <c r="I10701" i="220"/>
  <c r="I10702" i="220"/>
  <c r="I10703" i="220"/>
  <c r="I10704" i="220"/>
  <c r="I10705" i="220"/>
  <c r="I10706" i="220"/>
  <c r="I10707" i="220"/>
  <c r="I10708" i="220"/>
  <c r="I10709" i="220"/>
  <c r="I10710" i="220"/>
  <c r="I10711" i="220"/>
  <c r="I10712" i="220"/>
  <c r="I10713" i="220"/>
  <c r="I10714" i="220"/>
  <c r="I10715" i="220"/>
  <c r="I10716" i="220"/>
  <c r="I10717" i="220"/>
  <c r="I10718" i="220"/>
  <c r="I10719" i="220"/>
  <c r="I10720" i="220"/>
  <c r="I10721" i="220"/>
  <c r="I10722" i="220"/>
  <c r="I10723" i="220"/>
  <c r="I10724" i="220"/>
  <c r="I10725" i="220"/>
  <c r="I10726" i="220"/>
  <c r="I10727" i="220"/>
  <c r="I10728" i="220"/>
  <c r="I10729" i="220"/>
  <c r="I10730" i="220"/>
  <c r="I10731" i="220"/>
  <c r="I10732" i="220"/>
  <c r="I10733" i="220"/>
  <c r="I10734" i="220"/>
  <c r="I10735" i="220"/>
  <c r="I10736" i="220"/>
  <c r="I10737" i="220"/>
  <c r="I10738" i="220"/>
  <c r="I10739" i="220"/>
  <c r="I10740" i="220"/>
  <c r="I10741" i="220"/>
  <c r="I10742" i="220"/>
  <c r="I10743" i="220"/>
  <c r="I10744" i="220"/>
  <c r="I10745" i="220"/>
  <c r="I10746" i="220"/>
  <c r="I10747" i="220"/>
  <c r="I10748" i="220"/>
  <c r="I10749" i="220"/>
  <c r="I10750" i="220"/>
  <c r="I10751" i="220"/>
  <c r="I10752" i="220"/>
  <c r="I10753" i="220"/>
  <c r="I10754" i="220"/>
  <c r="I10755" i="220"/>
  <c r="I10756" i="220"/>
  <c r="I10757" i="220"/>
  <c r="I10758" i="220"/>
  <c r="I10759" i="220"/>
  <c r="I10760" i="220"/>
  <c r="I10761" i="220"/>
  <c r="I10762" i="220"/>
  <c r="I10763" i="220"/>
  <c r="I10764" i="220"/>
  <c r="I10765" i="220"/>
  <c r="I10766" i="220"/>
  <c r="I10767" i="220"/>
  <c r="I10768" i="220"/>
  <c r="I10769" i="220"/>
  <c r="I10770" i="220"/>
  <c r="I10771" i="220"/>
  <c r="I10772" i="220"/>
  <c r="I10773" i="220"/>
  <c r="I10774" i="220"/>
  <c r="I10775" i="220"/>
  <c r="I10776" i="220"/>
  <c r="I10777" i="220"/>
  <c r="I10778" i="220"/>
  <c r="I10779" i="220"/>
  <c r="I10780" i="220"/>
  <c r="I10781" i="220"/>
  <c r="I10782" i="220"/>
  <c r="I10783" i="220"/>
  <c r="I10784" i="220"/>
  <c r="I10785" i="220"/>
  <c r="I10786" i="220"/>
  <c r="I10787" i="220"/>
  <c r="I10788" i="220"/>
  <c r="I10789" i="220"/>
  <c r="I10790" i="220"/>
  <c r="I10791" i="220"/>
  <c r="I10792" i="220"/>
  <c r="I10793" i="220"/>
  <c r="I10794" i="220"/>
  <c r="I10795" i="220"/>
  <c r="I10796" i="220"/>
  <c r="I10797" i="220"/>
  <c r="I10798" i="220"/>
  <c r="I10799" i="220"/>
  <c r="I10800" i="220"/>
  <c r="I10801" i="220"/>
  <c r="I10802" i="220"/>
  <c r="I10803" i="220"/>
  <c r="I10804" i="220"/>
  <c r="I10805" i="220"/>
  <c r="I10475" i="220"/>
  <c r="G10474" i="220"/>
  <c r="E10474" i="220"/>
  <c r="I10429" i="220"/>
  <c r="I10430" i="220"/>
  <c r="I10431" i="220"/>
  <c r="I10432" i="220"/>
  <c r="I10433" i="220"/>
  <c r="I10434" i="220"/>
  <c r="I10435" i="220"/>
  <c r="I10436" i="220"/>
  <c r="I10437" i="220"/>
  <c r="I10438" i="220"/>
  <c r="I10439" i="220"/>
  <c r="I10440" i="220"/>
  <c r="I10441" i="220"/>
  <c r="I10442" i="220"/>
  <c r="I10443" i="220"/>
  <c r="I10444" i="220"/>
  <c r="I10445" i="220"/>
  <c r="I10446" i="220"/>
  <c r="I10447" i="220"/>
  <c r="I10448" i="220"/>
  <c r="I10449" i="220"/>
  <c r="I10450" i="220"/>
  <c r="I10451" i="220"/>
  <c r="I10452" i="220"/>
  <c r="I10453" i="220"/>
  <c r="I10454" i="220"/>
  <c r="I10455" i="220"/>
  <c r="I10456" i="220"/>
  <c r="I10457" i="220"/>
  <c r="I10458" i="220"/>
  <c r="I10459" i="220"/>
  <c r="I10460" i="220"/>
  <c r="I10461" i="220"/>
  <c r="I10462" i="220"/>
  <c r="I10463" i="220"/>
  <c r="I10464" i="220"/>
  <c r="I10465" i="220"/>
  <c r="I10466" i="220"/>
  <c r="I10467" i="220"/>
  <c r="I10468" i="220"/>
  <c r="I10469" i="220"/>
  <c r="I10470" i="220"/>
  <c r="I10471" i="220"/>
  <c r="G10428" i="220"/>
  <c r="E10428" i="220"/>
  <c r="J10426" i="220"/>
  <c r="I10426" i="220"/>
  <c r="I10009" i="220"/>
  <c r="I10010" i="220"/>
  <c r="I10011" i="220"/>
  <c r="I10012" i="220"/>
  <c r="I10013" i="220"/>
  <c r="I10014" i="220"/>
  <c r="I10015" i="220"/>
  <c r="I10016" i="220"/>
  <c r="I10017" i="220"/>
  <c r="I10018" i="220"/>
  <c r="I10019" i="220"/>
  <c r="I10020" i="220"/>
  <c r="I10021" i="220"/>
  <c r="I10022" i="220"/>
  <c r="I10023" i="220"/>
  <c r="I10024" i="220"/>
  <c r="I10025" i="220"/>
  <c r="I10026" i="220"/>
  <c r="I10027" i="220"/>
  <c r="I10028" i="220"/>
  <c r="I10029" i="220"/>
  <c r="I10030" i="220"/>
  <c r="I10031" i="220"/>
  <c r="I10032" i="220"/>
  <c r="I10033" i="220"/>
  <c r="I10034" i="220"/>
  <c r="I10035" i="220"/>
  <c r="I10036" i="220"/>
  <c r="I10037" i="220"/>
  <c r="I10038" i="220"/>
  <c r="I10039" i="220"/>
  <c r="I10040" i="220"/>
  <c r="I10041" i="220"/>
  <c r="I10042" i="220"/>
  <c r="I10043" i="220"/>
  <c r="I10044" i="220"/>
  <c r="I10045" i="220"/>
  <c r="I10046" i="220"/>
  <c r="I10047" i="220"/>
  <c r="I10048" i="220"/>
  <c r="I10049" i="220"/>
  <c r="I10050" i="220"/>
  <c r="I10051" i="220"/>
  <c r="I10052" i="220"/>
  <c r="I10053" i="220"/>
  <c r="I10054" i="220"/>
  <c r="I10055" i="220"/>
  <c r="I10056" i="220"/>
  <c r="I10057" i="220"/>
  <c r="I10058" i="220"/>
  <c r="I10059" i="220"/>
  <c r="I10060" i="220"/>
  <c r="I10061" i="220"/>
  <c r="I10062" i="220"/>
  <c r="I10063" i="220"/>
  <c r="I10064" i="220"/>
  <c r="I10065" i="220"/>
  <c r="I10066" i="220"/>
  <c r="I10067" i="220"/>
  <c r="I10068" i="220"/>
  <c r="I10069" i="220"/>
  <c r="I10070" i="220"/>
  <c r="I10071" i="220"/>
  <c r="I10072" i="220"/>
  <c r="I10073" i="220"/>
  <c r="I10074" i="220"/>
  <c r="I10075" i="220"/>
  <c r="I10076" i="220"/>
  <c r="I10077" i="220"/>
  <c r="I10078" i="220"/>
  <c r="I10079" i="220"/>
  <c r="I10080" i="220"/>
  <c r="I10081" i="220"/>
  <c r="I10082" i="220"/>
  <c r="I10083" i="220"/>
  <c r="I10084" i="220"/>
  <c r="I10085" i="220"/>
  <c r="I10086" i="220"/>
  <c r="I10087" i="220"/>
  <c r="I10088" i="220"/>
  <c r="I10089" i="220"/>
  <c r="I10090" i="220"/>
  <c r="I10091" i="220"/>
  <c r="I10092" i="220"/>
  <c r="I10093" i="220"/>
  <c r="I10094" i="220"/>
  <c r="I10095" i="220"/>
  <c r="I10096" i="220"/>
  <c r="I10097" i="220"/>
  <c r="I10098" i="220"/>
  <c r="I10099" i="220"/>
  <c r="I10100" i="220"/>
  <c r="I10101" i="220"/>
  <c r="I10102" i="220"/>
  <c r="I10103" i="220"/>
  <c r="I10104" i="220"/>
  <c r="I10105" i="220"/>
  <c r="I10106" i="220"/>
  <c r="I10107" i="220"/>
  <c r="I10108" i="220"/>
  <c r="I10109" i="220"/>
  <c r="I10110" i="220"/>
  <c r="I10111" i="220"/>
  <c r="I10112" i="220"/>
  <c r="I10113" i="220"/>
  <c r="I10114" i="220"/>
  <c r="I10115" i="220"/>
  <c r="I10116" i="220"/>
  <c r="I10117" i="220"/>
  <c r="I10118" i="220"/>
  <c r="I10119" i="220"/>
  <c r="I10120" i="220"/>
  <c r="I10121" i="220"/>
  <c r="I10122" i="220"/>
  <c r="I10123" i="220"/>
  <c r="I10124" i="220"/>
  <c r="I10125" i="220"/>
  <c r="I10126" i="220"/>
  <c r="I10127" i="220"/>
  <c r="I10128" i="220"/>
  <c r="I10129" i="220"/>
  <c r="I10130" i="220"/>
  <c r="I10131" i="220"/>
  <c r="I10132" i="220"/>
  <c r="I10133" i="220"/>
  <c r="I10134" i="220"/>
  <c r="I10135" i="220"/>
  <c r="I10136" i="220"/>
  <c r="I10137" i="220"/>
  <c r="I10138" i="220"/>
  <c r="I10139" i="220"/>
  <c r="I10140" i="220"/>
  <c r="I10141" i="220"/>
  <c r="I10142" i="220"/>
  <c r="I10143" i="220"/>
  <c r="I10144" i="220"/>
  <c r="I10145" i="220"/>
  <c r="I10146" i="220"/>
  <c r="I10147" i="220"/>
  <c r="I10148" i="220"/>
  <c r="I10149" i="220"/>
  <c r="I10150" i="220"/>
  <c r="I10151" i="220"/>
  <c r="I10152" i="220"/>
  <c r="I10153" i="220"/>
  <c r="I10154" i="220"/>
  <c r="I10155" i="220"/>
  <c r="I10156" i="220"/>
  <c r="I10157" i="220"/>
  <c r="I10158" i="220"/>
  <c r="I10159" i="220"/>
  <c r="I10160" i="220"/>
  <c r="I10161" i="220"/>
  <c r="I10162" i="220"/>
  <c r="I10163" i="220"/>
  <c r="I10164" i="220"/>
  <c r="I10165" i="220"/>
  <c r="I10166" i="220"/>
  <c r="I10167" i="220"/>
  <c r="I10168" i="220"/>
  <c r="I10169" i="220"/>
  <c r="I10170" i="220"/>
  <c r="I10171" i="220"/>
  <c r="I10172" i="220"/>
  <c r="I10173" i="220"/>
  <c r="I10174" i="220"/>
  <c r="I10175" i="220"/>
  <c r="I10176" i="220"/>
  <c r="I10177" i="220"/>
  <c r="I10178" i="220"/>
  <c r="I10179" i="220"/>
  <c r="I10180" i="220"/>
  <c r="I10181" i="220"/>
  <c r="I10182" i="220"/>
  <c r="I10183" i="220"/>
  <c r="I10184" i="220"/>
  <c r="I10185" i="220"/>
  <c r="I10186" i="220"/>
  <c r="I10187" i="220"/>
  <c r="I10188" i="220"/>
  <c r="I10189" i="220"/>
  <c r="I10190" i="220"/>
  <c r="I10191" i="220"/>
  <c r="I10192" i="220"/>
  <c r="I10193" i="220"/>
  <c r="I10194" i="220"/>
  <c r="I10195" i="220"/>
  <c r="I10196" i="220"/>
  <c r="I10197" i="220"/>
  <c r="I10198" i="220"/>
  <c r="I10199" i="220"/>
  <c r="I10200" i="220"/>
  <c r="I10201" i="220"/>
  <c r="I10202" i="220"/>
  <c r="I10203" i="220"/>
  <c r="I10204" i="220"/>
  <c r="I10205" i="220"/>
  <c r="I10206" i="220"/>
  <c r="I10207" i="220"/>
  <c r="I10208" i="220"/>
  <c r="I10209" i="220"/>
  <c r="I10210" i="220"/>
  <c r="I10211" i="220"/>
  <c r="I10212" i="220"/>
  <c r="I10213" i="220"/>
  <c r="I10214" i="220"/>
  <c r="I10215" i="220"/>
  <c r="I10216" i="220"/>
  <c r="I10217" i="220"/>
  <c r="I10218" i="220"/>
  <c r="I10219" i="220"/>
  <c r="I10220" i="220"/>
  <c r="I10221" i="220"/>
  <c r="I10222" i="220"/>
  <c r="I10223" i="220"/>
  <c r="I10224" i="220"/>
  <c r="I10225" i="220"/>
  <c r="I10226" i="220"/>
  <c r="I10227" i="220"/>
  <c r="I10228" i="220"/>
  <c r="I10229" i="220"/>
  <c r="I10230" i="220"/>
  <c r="I10231" i="220"/>
  <c r="I10232" i="220"/>
  <c r="I10233" i="220"/>
  <c r="I10234" i="220"/>
  <c r="I10235" i="220"/>
  <c r="I10236" i="220"/>
  <c r="I10237" i="220"/>
  <c r="I10238" i="220"/>
  <c r="I10239" i="220"/>
  <c r="I10240" i="220"/>
  <c r="I10241" i="220"/>
  <c r="I10242" i="220"/>
  <c r="I10243" i="220"/>
  <c r="I10244" i="220"/>
  <c r="I10245" i="220"/>
  <c r="I10246" i="220"/>
  <c r="I10247" i="220"/>
  <c r="I10248" i="220"/>
  <c r="I10249" i="220"/>
  <c r="I10250" i="220"/>
  <c r="I10251" i="220"/>
  <c r="I10252" i="220"/>
  <c r="I10253" i="220"/>
  <c r="I10254" i="220"/>
  <c r="I10255" i="220"/>
  <c r="I10256" i="220"/>
  <c r="I10257" i="220"/>
  <c r="I10258" i="220"/>
  <c r="I10259" i="220"/>
  <c r="I10260" i="220"/>
  <c r="I10261" i="220"/>
  <c r="I10262" i="220"/>
  <c r="I10263" i="220"/>
  <c r="I10264" i="220"/>
  <c r="I10265" i="220"/>
  <c r="I10266" i="220"/>
  <c r="I10267" i="220"/>
  <c r="I10268" i="220"/>
  <c r="I10269" i="220"/>
  <c r="I10270" i="220"/>
  <c r="I10271" i="220"/>
  <c r="I10272" i="220"/>
  <c r="I10273" i="220"/>
  <c r="I10274" i="220"/>
  <c r="I10275" i="220"/>
  <c r="I10276" i="220"/>
  <c r="I10277" i="220"/>
  <c r="I10278" i="220"/>
  <c r="I10279" i="220"/>
  <c r="I10280" i="220"/>
  <c r="I10281" i="220"/>
  <c r="I10282" i="220"/>
  <c r="I10283" i="220"/>
  <c r="I10284" i="220"/>
  <c r="I10285" i="220"/>
  <c r="I10286" i="220"/>
  <c r="I10287" i="220"/>
  <c r="I10288" i="220"/>
  <c r="I10289" i="220"/>
  <c r="I10290" i="220"/>
  <c r="I10291" i="220"/>
  <c r="I10292" i="220"/>
  <c r="I10293" i="220"/>
  <c r="I10294" i="220"/>
  <c r="I10295" i="220"/>
  <c r="I10296" i="220"/>
  <c r="I10297" i="220"/>
  <c r="I10298" i="220"/>
  <c r="I10299" i="220"/>
  <c r="I10300" i="220"/>
  <c r="I10301" i="220"/>
  <c r="I10302" i="220"/>
  <c r="I10303" i="220"/>
  <c r="I10304" i="220"/>
  <c r="I10305" i="220"/>
  <c r="I10306" i="220"/>
  <c r="I10307" i="220"/>
  <c r="I10308" i="220"/>
  <c r="I10309" i="220"/>
  <c r="I10310" i="220"/>
  <c r="I10311" i="220"/>
  <c r="I10312" i="220"/>
  <c r="I10313" i="220"/>
  <c r="I10314" i="220"/>
  <c r="I10315" i="220"/>
  <c r="I10316" i="220"/>
  <c r="I10317" i="220"/>
  <c r="I10318" i="220"/>
  <c r="I10319" i="220"/>
  <c r="I10320" i="220"/>
  <c r="I10321" i="220"/>
  <c r="I10322" i="220"/>
  <c r="I10323" i="220"/>
  <c r="I10324" i="220"/>
  <c r="I10325" i="220"/>
  <c r="I10326" i="220"/>
  <c r="I10327" i="220"/>
  <c r="I10328" i="220"/>
  <c r="I10329" i="220"/>
  <c r="I10330" i="220"/>
  <c r="I10331" i="220"/>
  <c r="I10332" i="220"/>
  <c r="I10333" i="220"/>
  <c r="I10334" i="220"/>
  <c r="I10335" i="220"/>
  <c r="I10336" i="220"/>
  <c r="I10337" i="220"/>
  <c r="I10338" i="220"/>
  <c r="I10339" i="220"/>
  <c r="I10340" i="220"/>
  <c r="I10341" i="220"/>
  <c r="I10342" i="220"/>
  <c r="I10343" i="220"/>
  <c r="I10344" i="220"/>
  <c r="I10345" i="220"/>
  <c r="I10346" i="220"/>
  <c r="I10347" i="220"/>
  <c r="I10348" i="220"/>
  <c r="I10349" i="220"/>
  <c r="I10350" i="220"/>
  <c r="I10351" i="220"/>
  <c r="I10352" i="220"/>
  <c r="I10353" i="220"/>
  <c r="I10354" i="220"/>
  <c r="I10355" i="220"/>
  <c r="I10356" i="220"/>
  <c r="I10357" i="220"/>
  <c r="I10358" i="220"/>
  <c r="I10359" i="220"/>
  <c r="I10360" i="220"/>
  <c r="I10361" i="220"/>
  <c r="I10362" i="220"/>
  <c r="I10363" i="220"/>
  <c r="I10364" i="220"/>
  <c r="I10365" i="220"/>
  <c r="I10366" i="220"/>
  <c r="I10367" i="220"/>
  <c r="I10368" i="220"/>
  <c r="I10369" i="220"/>
  <c r="I10370" i="220"/>
  <c r="I10371" i="220"/>
  <c r="I10372" i="220"/>
  <c r="I10373" i="220"/>
  <c r="I10374" i="220"/>
  <c r="I10375" i="220"/>
  <c r="I10376" i="220"/>
  <c r="I10377" i="220"/>
  <c r="I10378" i="220"/>
  <c r="I10379" i="220"/>
  <c r="I10380" i="220"/>
  <c r="I10381" i="220"/>
  <c r="I10382" i="220"/>
  <c r="I10383" i="220"/>
  <c r="I10384" i="220"/>
  <c r="I10385" i="220"/>
  <c r="I10386" i="220"/>
  <c r="I10387" i="220"/>
  <c r="I10388" i="220"/>
  <c r="I10389" i="220"/>
  <c r="I10390" i="220"/>
  <c r="I10391" i="220"/>
  <c r="I10392" i="220"/>
  <c r="I10393" i="220"/>
  <c r="I10394" i="220"/>
  <c r="I10395" i="220"/>
  <c r="I10396" i="220"/>
  <c r="I10397" i="220"/>
  <c r="I10398" i="220"/>
  <c r="I10399" i="220"/>
  <c r="I10400" i="220"/>
  <c r="I10401" i="220"/>
  <c r="I10402" i="220"/>
  <c r="I10403" i="220"/>
  <c r="I10404" i="220"/>
  <c r="I10405" i="220"/>
  <c r="I10406" i="220"/>
  <c r="I10407" i="220"/>
  <c r="I10408" i="220"/>
  <c r="I10409" i="220"/>
  <c r="I10410" i="220"/>
  <c r="I10411" i="220"/>
  <c r="I10412" i="220"/>
  <c r="I10413" i="220"/>
  <c r="I10414" i="220"/>
  <c r="I10415" i="220"/>
  <c r="I10416" i="220"/>
  <c r="I10417" i="220"/>
  <c r="I10418" i="220"/>
  <c r="I10419" i="220"/>
  <c r="I10420" i="220"/>
  <c r="I10421" i="220"/>
  <c r="I10422" i="220"/>
  <c r="I10423" i="220"/>
  <c r="I10424" i="220"/>
  <c r="I10425" i="220"/>
  <c r="I10008" i="220"/>
  <c r="I10003" i="220"/>
  <c r="J10003" i="220"/>
  <c r="I10005" i="220"/>
  <c r="J10005" i="220"/>
  <c r="G10007" i="220"/>
  <c r="E10007" i="220"/>
  <c r="F10002" i="220"/>
  <c r="G10002" i="220"/>
  <c r="H10002" i="220"/>
  <c r="E10002" i="220"/>
  <c r="I9595" i="220"/>
  <c r="J9597" i="220"/>
  <c r="I9597" i="220"/>
  <c r="G9598" i="220"/>
  <c r="E9598" i="220"/>
  <c r="J9612" i="220"/>
  <c r="I9612" i="220"/>
  <c r="G9613" i="220"/>
  <c r="E9613" i="220"/>
  <c r="J9739" i="220"/>
  <c r="I9739" i="220"/>
  <c r="G9740" i="220"/>
  <c r="E9740" i="220"/>
  <c r="J9292" i="220"/>
  <c r="I9292" i="220"/>
  <c r="F9290" i="220"/>
  <c r="G9290" i="220"/>
  <c r="H9290" i="220"/>
  <c r="E9290" i="220"/>
  <c r="J10419" i="220" l="1"/>
  <c r="J10411" i="220"/>
  <c r="J10403" i="220"/>
  <c r="J10395" i="220"/>
  <c r="J10387" i="220"/>
  <c r="J10379" i="220"/>
  <c r="J10363" i="220"/>
  <c r="J10355" i="220"/>
  <c r="J10347" i="220"/>
  <c r="J10339" i="220"/>
  <c r="J10331" i="220"/>
  <c r="J10323" i="220"/>
  <c r="J10315" i="220"/>
  <c r="J10307" i="220"/>
  <c r="J10299" i="220"/>
  <c r="J10292" i="220"/>
  <c r="J10284" i="220"/>
  <c r="J10276" i="220"/>
  <c r="J10268" i="220"/>
  <c r="J10260" i="220"/>
  <c r="J10252" i="220"/>
  <c r="J10244" i="220"/>
  <c r="J10236" i="220"/>
  <c r="J10228" i="220"/>
  <c r="J10220" i="220"/>
  <c r="J10212" i="220"/>
  <c r="J10204" i="220"/>
  <c r="J10196" i="220"/>
  <c r="J10188" i="220"/>
  <c r="J10180" i="220"/>
  <c r="J10172" i="220"/>
  <c r="J10164" i="220"/>
  <c r="J10156" i="220"/>
  <c r="J10371" i="220"/>
  <c r="J10140" i="220"/>
  <c r="J10148" i="220"/>
  <c r="J10132" i="220"/>
  <c r="J10124" i="220"/>
  <c r="J10116" i="220"/>
  <c r="J10108" i="220"/>
  <c r="J10100" i="220"/>
  <c r="J10092" i="220"/>
  <c r="J10084" i="220"/>
  <c r="J10076" i="220"/>
  <c r="J10068" i="220"/>
  <c r="J10060" i="220"/>
  <c r="J10052" i="220"/>
  <c r="J10044" i="220"/>
  <c r="J10896" i="220"/>
  <c r="J10919" i="220"/>
  <c r="J11098" i="220"/>
  <c r="J11074" i="220"/>
  <c r="J11042" i="220"/>
  <c r="J10962" i="220"/>
  <c r="J10930" i="220"/>
  <c r="J10871" i="220"/>
  <c r="J10863" i="220"/>
  <c r="J10855" i="220"/>
  <c r="J10847" i="220"/>
  <c r="J11134" i="220"/>
  <c r="J11126" i="220"/>
  <c r="J11118" i="220"/>
  <c r="J11110" i="220"/>
  <c r="J11070" i="220"/>
  <c r="J11062" i="220"/>
  <c r="J11054" i="220"/>
  <c r="J11046" i="220"/>
  <c r="J11006" i="220"/>
  <c r="J10998" i="220"/>
  <c r="J10990" i="220"/>
  <c r="J10982" i="220"/>
  <c r="J10942" i="220"/>
  <c r="J10934" i="220"/>
  <c r="J10875" i="220"/>
  <c r="J10867" i="220"/>
  <c r="J10859" i="220"/>
  <c r="J10851" i="220"/>
  <c r="J10993" i="220"/>
  <c r="J10969" i="220"/>
  <c r="J10894" i="220"/>
  <c r="J10386" i="220"/>
  <c r="J10370" i="220"/>
  <c r="J10362" i="220"/>
  <c r="J10354" i="220"/>
  <c r="J10346" i="220"/>
  <c r="J10338" i="220"/>
  <c r="J10330" i="220"/>
  <c r="J10322" i="220"/>
  <c r="J10314" i="220"/>
  <c r="J10306" i="220"/>
  <c r="J10298" i="220"/>
  <c r="J10291" i="220"/>
  <c r="J10283" i="220"/>
  <c r="J10275" i="220"/>
  <c r="J10267" i="220"/>
  <c r="J10259" i="220"/>
  <c r="J10251" i="220"/>
  <c r="J10243" i="220"/>
  <c r="J10235" i="220"/>
  <c r="J10227" i="220"/>
  <c r="J10219" i="220"/>
  <c r="J10211" i="220"/>
  <c r="J10203" i="220"/>
  <c r="J10195" i="220"/>
  <c r="J10187" i="220"/>
  <c r="J10179" i="220"/>
  <c r="J10171" i="220"/>
  <c r="J10163" i="220"/>
  <c r="J10155" i="220"/>
  <c r="J10147" i="220"/>
  <c r="J11123" i="220"/>
  <c r="J11051" i="220"/>
  <c r="J10979" i="220"/>
  <c r="J10931" i="220"/>
  <c r="J11107" i="220"/>
  <c r="J11091" i="220"/>
  <c r="J11083" i="220"/>
  <c r="J11067" i="220"/>
  <c r="J11035" i="220"/>
  <c r="J11027" i="220"/>
  <c r="J11011" i="220"/>
  <c r="J10987" i="220"/>
  <c r="J10955" i="220"/>
  <c r="J10947" i="220"/>
  <c r="J10939" i="220"/>
  <c r="J10920" i="220"/>
  <c r="J10912" i="220"/>
  <c r="J10904" i="220"/>
  <c r="J10888" i="220"/>
  <c r="J10880" i="220"/>
  <c r="J10872" i="220"/>
  <c r="J10864" i="220"/>
  <c r="J10856" i="220"/>
  <c r="J10848" i="220"/>
  <c r="J11089" i="220"/>
  <c r="J11001" i="220"/>
  <c r="J10961" i="220"/>
  <c r="J10937" i="220"/>
  <c r="J10910" i="220"/>
  <c r="J10902" i="220"/>
  <c r="J10886" i="220"/>
  <c r="J10878" i="220"/>
  <c r="J10854" i="220"/>
  <c r="J11132" i="220"/>
  <c r="J11124" i="220"/>
  <c r="J11116" i="220"/>
  <c r="J11108" i="220"/>
  <c r="J11100" i="220"/>
  <c r="J11092" i="220"/>
  <c r="J11084" i="220"/>
  <c r="J11076" i="220"/>
  <c r="J11068" i="220"/>
  <c r="J11060" i="220"/>
  <c r="J11052" i="220"/>
  <c r="J11044" i="220"/>
  <c r="J11036" i="220"/>
  <c r="J11028" i="220"/>
  <c r="J11020" i="220"/>
  <c r="J11012" i="220"/>
  <c r="J11004" i="220"/>
  <c r="J10996" i="220"/>
  <c r="J10988" i="220"/>
  <c r="J10980" i="220"/>
  <c r="J10972" i="220"/>
  <c r="J10964" i="220"/>
  <c r="J10956" i="220"/>
  <c r="J10948" i="220"/>
  <c r="J10940" i="220"/>
  <c r="J10932" i="220"/>
  <c r="J10921" i="220"/>
  <c r="J10913" i="220"/>
  <c r="J10905" i="220"/>
  <c r="J10897" i="220"/>
  <c r="J10889" i="220"/>
  <c r="J10881" i="220"/>
  <c r="J10873" i="220"/>
  <c r="J10865" i="220"/>
  <c r="J10857" i="220"/>
  <c r="J10849" i="220"/>
  <c r="J10422" i="220"/>
  <c r="J10414" i="220"/>
  <c r="J10406" i="220"/>
  <c r="J10398" i="220"/>
  <c r="J10390" i="220"/>
  <c r="J10382" i="220"/>
  <c r="J10374" i="220"/>
  <c r="J10366" i="220"/>
  <c r="J10358" i="220"/>
  <c r="J10350" i="220"/>
  <c r="J10342" i="220"/>
  <c r="J10334" i="220"/>
  <c r="J10326" i="220"/>
  <c r="J10318" i="220"/>
  <c r="J10310" i="220"/>
  <c r="J10302" i="220"/>
  <c r="J10294" i="220"/>
  <c r="J10287" i="220"/>
  <c r="J10279" i="220"/>
  <c r="J10271" i="220"/>
  <c r="J10263" i="220"/>
  <c r="J10255" i="220"/>
  <c r="J10247" i="220"/>
  <c r="J10239" i="220"/>
  <c r="J10231" i="220"/>
  <c r="J10223" i="220"/>
  <c r="J10215" i="220"/>
  <c r="J10207" i="220"/>
  <c r="J10199" i="220"/>
  <c r="J10191" i="220"/>
  <c r="J10183" i="220"/>
  <c r="J10175" i="220"/>
  <c r="J10167" i="220"/>
  <c r="J10159" i="220"/>
  <c r="J10151" i="220"/>
  <c r="J10143" i="220"/>
  <c r="J11081" i="220"/>
  <c r="J11033" i="220"/>
  <c r="J11017" i="220"/>
  <c r="J10985" i="220"/>
  <c r="J10977" i="220"/>
  <c r="J10953" i="220"/>
  <c r="J10945" i="220"/>
  <c r="J10927" i="220"/>
  <c r="J10918" i="220"/>
  <c r="J10870" i="220"/>
  <c r="J10862" i="220"/>
  <c r="J10846" i="220"/>
  <c r="J10127" i="220"/>
  <c r="I10002" i="220"/>
  <c r="J10008" i="220"/>
  <c r="J10423" i="220"/>
  <c r="J10415" i="220"/>
  <c r="J10407" i="220"/>
  <c r="J10399" i="220"/>
  <c r="J10391" i="220"/>
  <c r="J10383" i="220"/>
  <c r="J10375" i="220"/>
  <c r="J10367" i="220"/>
  <c r="J10359" i="220"/>
  <c r="J10351" i="220"/>
  <c r="J10343" i="220"/>
  <c r="J10335" i="220"/>
  <c r="J10327" i="220"/>
  <c r="J10139" i="220"/>
  <c r="J10131" i="220"/>
  <c r="J10123" i="220"/>
  <c r="J10115" i="220"/>
  <c r="J10107" i="220"/>
  <c r="J10099" i="220"/>
  <c r="J10091" i="220"/>
  <c r="J10083" i="220"/>
  <c r="J10075" i="220"/>
  <c r="J10067" i="220"/>
  <c r="J10319" i="220"/>
  <c r="J10311" i="220"/>
  <c r="J10303" i="220"/>
  <c r="J10295" i="220"/>
  <c r="J10288" i="220"/>
  <c r="J10280" i="220"/>
  <c r="J10272" i="220"/>
  <c r="J10264" i="220"/>
  <c r="J10256" i="220"/>
  <c r="J10248" i="220"/>
  <c r="J10240" i="220"/>
  <c r="J10232" i="220"/>
  <c r="J10224" i="220"/>
  <c r="J10216" i="220"/>
  <c r="J10208" i="220"/>
  <c r="J10200" i="220"/>
  <c r="J10192" i="220"/>
  <c r="J10184" i="220"/>
  <c r="J10176" i="220"/>
  <c r="J10168" i="220"/>
  <c r="J10160" i="220"/>
  <c r="J10152" i="220"/>
  <c r="J10144" i="220"/>
  <c r="J10136" i="220"/>
  <c r="J10128" i="220"/>
  <c r="J10120" i="220"/>
  <c r="J10112" i="220"/>
  <c r="J10104" i="220"/>
  <c r="J10096" i="220"/>
  <c r="J10088" i="220"/>
  <c r="J10080" i="220"/>
  <c r="J10072" i="220"/>
  <c r="J10064" i="220"/>
  <c r="J10056" i="220"/>
  <c r="J10048" i="220"/>
  <c r="J10040" i="220"/>
  <c r="J10032" i="220"/>
  <c r="J10024" i="220"/>
  <c r="J10016" i="220"/>
  <c r="J10466" i="220"/>
  <c r="J10458" i="220"/>
  <c r="J10450" i="220"/>
  <c r="J10442" i="220"/>
  <c r="J10434" i="220"/>
  <c r="J10803" i="220"/>
  <c r="J10795" i="220"/>
  <c r="J10787" i="220"/>
  <c r="J10779" i="220"/>
  <c r="J10771" i="220"/>
  <c r="J10763" i="220"/>
  <c r="J10755" i="220"/>
  <c r="J10747" i="220"/>
  <c r="J10739" i="220"/>
  <c r="J10731" i="220"/>
  <c r="J10723" i="220"/>
  <c r="J10715" i="220"/>
  <c r="J10707" i="220"/>
  <c r="J10699" i="220"/>
  <c r="J10691" i="220"/>
  <c r="J10683" i="220"/>
  <c r="J10675" i="220"/>
  <c r="J10667" i="220"/>
  <c r="J10659" i="220"/>
  <c r="J10651" i="220"/>
  <c r="J10643" i="220"/>
  <c r="J10635" i="220"/>
  <c r="J10627" i="220"/>
  <c r="J10619" i="220"/>
  <c r="J10611" i="220"/>
  <c r="J10603" i="220"/>
  <c r="J10595" i="220"/>
  <c r="J10587" i="220"/>
  <c r="J10579" i="220"/>
  <c r="J10571" i="220"/>
  <c r="J10563" i="220"/>
  <c r="J10555" i="220"/>
  <c r="J10547" i="220"/>
  <c r="J10539" i="220"/>
  <c r="J10531" i="220"/>
  <c r="J10523" i="220"/>
  <c r="J10515" i="220"/>
  <c r="J10507" i="220"/>
  <c r="J10499" i="220"/>
  <c r="J10491" i="220"/>
  <c r="J10483" i="220"/>
  <c r="J10420" i="220"/>
  <c r="J10412" i="220"/>
  <c r="J10404" i="220"/>
  <c r="J10396" i="220"/>
  <c r="J10388" i="220"/>
  <c r="J10380" i="220"/>
  <c r="J10372" i="220"/>
  <c r="J10364" i="220"/>
  <c r="I10822" i="220"/>
  <c r="J11130" i="220"/>
  <c r="J11114" i="220"/>
  <c r="J11058" i="220"/>
  <c r="J11002" i="220"/>
  <c r="J10970" i="220"/>
  <c r="J10887" i="220"/>
  <c r="J10356" i="220"/>
  <c r="J10348" i="220"/>
  <c r="J10340" i="220"/>
  <c r="J10332" i="220"/>
  <c r="J10324" i="220"/>
  <c r="J10316" i="220"/>
  <c r="J10308" i="220"/>
  <c r="J10300" i="220"/>
  <c r="J10293" i="220"/>
  <c r="J10285" i="220"/>
  <c r="J10277" i="220"/>
  <c r="J10269" i="220"/>
  <c r="J10261" i="220"/>
  <c r="J10253" i="220"/>
  <c r="J10245" i="220"/>
  <c r="J10237" i="220"/>
  <c r="J10229" i="220"/>
  <c r="J10221" i="220"/>
  <c r="J10213" i="220"/>
  <c r="J10205" i="220"/>
  <c r="J10197" i="220"/>
  <c r="J10189" i="220"/>
  <c r="J10181" i="220"/>
  <c r="J10173" i="220"/>
  <c r="J10165" i="220"/>
  <c r="J10157" i="220"/>
  <c r="J10149" i="220"/>
  <c r="J10141" i="220"/>
  <c r="J10133" i="220"/>
  <c r="J10125" i="220"/>
  <c r="J10117" i="220"/>
  <c r="J10109" i="220"/>
  <c r="J10101" i="220"/>
  <c r="J10093" i="220"/>
  <c r="J10085" i="220"/>
  <c r="J10077" i="220"/>
  <c r="J10069" i="220"/>
  <c r="J10061" i="220"/>
  <c r="J10053" i="220"/>
  <c r="J10045" i="220"/>
  <c r="J10037" i="220"/>
  <c r="J10029" i="220"/>
  <c r="J10021" i="220"/>
  <c r="J10013" i="220"/>
  <c r="J10800" i="220"/>
  <c r="J10792" i="220"/>
  <c r="J10784" i="220"/>
  <c r="J10776" i="220"/>
  <c r="J10768" i="220"/>
  <c r="J10760" i="220"/>
  <c r="J10752" i="220"/>
  <c r="J10744" i="220"/>
  <c r="J10736" i="220"/>
  <c r="J10728" i="220"/>
  <c r="J10720" i="220"/>
  <c r="J10712" i="220"/>
  <c r="J10704" i="220"/>
  <c r="J10696" i="220"/>
  <c r="J10688" i="220"/>
  <c r="J10680" i="220"/>
  <c r="J10672" i="220"/>
  <c r="J10664" i="220"/>
  <c r="J10656" i="220"/>
  <c r="J10648" i="220"/>
  <c r="J10640" i="220"/>
  <c r="J10632" i="220"/>
  <c r="J10624" i="220"/>
  <c r="J10616" i="220"/>
  <c r="J10608" i="220"/>
  <c r="J10600" i="220"/>
  <c r="J10592" i="220"/>
  <c r="J10584" i="220"/>
  <c r="J10576" i="220"/>
  <c r="J10568" i="220"/>
  <c r="J10560" i="220"/>
  <c r="J10552" i="220"/>
  <c r="J10544" i="220"/>
  <c r="J10536" i="220"/>
  <c r="J10528" i="220"/>
  <c r="J10520" i="220"/>
  <c r="J10512" i="220"/>
  <c r="J10504" i="220"/>
  <c r="J10496" i="220"/>
  <c r="J10488" i="220"/>
  <c r="J10480" i="220"/>
  <c r="J10036" i="220"/>
  <c r="J10028" i="220"/>
  <c r="J10020" i="220"/>
  <c r="J10012" i="220"/>
  <c r="J10799" i="220"/>
  <c r="J10791" i="220"/>
  <c r="J10783" i="220"/>
  <c r="J10775" i="220"/>
  <c r="J10767" i="220"/>
  <c r="J10759" i="220"/>
  <c r="J10751" i="220"/>
  <c r="J10743" i="220"/>
  <c r="J10735" i="220"/>
  <c r="J10727" i="220"/>
  <c r="J10719" i="220"/>
  <c r="J10711" i="220"/>
  <c r="J10703" i="220"/>
  <c r="J10695" i="220"/>
  <c r="J10687" i="220"/>
  <c r="J10679" i="220"/>
  <c r="J10671" i="220"/>
  <c r="J10663" i="220"/>
  <c r="J10655" i="220"/>
  <c r="J10647" i="220"/>
  <c r="J10639" i="220"/>
  <c r="J10631" i="220"/>
  <c r="J10623" i="220"/>
  <c r="J10615" i="220"/>
  <c r="J10607" i="220"/>
  <c r="J10599" i="220"/>
  <c r="J10591" i="220"/>
  <c r="J10583" i="220"/>
  <c r="J10575" i="220"/>
  <c r="J10567" i="220"/>
  <c r="J10559" i="220"/>
  <c r="J10551" i="220"/>
  <c r="J10543" i="220"/>
  <c r="J10535" i="220"/>
  <c r="J10527" i="220"/>
  <c r="J10519" i="220"/>
  <c r="J10511" i="220"/>
  <c r="J10503" i="220"/>
  <c r="J10495" i="220"/>
  <c r="J10487" i="220"/>
  <c r="J10479" i="220"/>
  <c r="J10059" i="220"/>
  <c r="J10051" i="220"/>
  <c r="J10043" i="220"/>
  <c r="J10035" i="220"/>
  <c r="J10027" i="220"/>
  <c r="J10019" i="220"/>
  <c r="J10011" i="220"/>
  <c r="J10798" i="220"/>
  <c r="J10790" i="220"/>
  <c r="J10782" i="220"/>
  <c r="J10774" i="220"/>
  <c r="J10766" i="220"/>
  <c r="J10758" i="220"/>
  <c r="J10750" i="220"/>
  <c r="J10742" i="220"/>
  <c r="J10734" i="220"/>
  <c r="J10726" i="220"/>
  <c r="J10718" i="220"/>
  <c r="J10710" i="220"/>
  <c r="J10702" i="220"/>
  <c r="J10694" i="220"/>
  <c r="J10686" i="220"/>
  <c r="J10678" i="220"/>
  <c r="J10670" i="220"/>
  <c r="J10662" i="220"/>
  <c r="J10654" i="220"/>
  <c r="J10646" i="220"/>
  <c r="J10638" i="220"/>
  <c r="J10630" i="220"/>
  <c r="J10622" i="220"/>
  <c r="J10614" i="220"/>
  <c r="J10606" i="220"/>
  <c r="J10598" i="220"/>
  <c r="J10590" i="220"/>
  <c r="J10582" i="220"/>
  <c r="J10574" i="220"/>
  <c r="J10566" i="220"/>
  <c r="J10558" i="220"/>
  <c r="J10550" i="220"/>
  <c r="J10542" i="220"/>
  <c r="J10534" i="220"/>
  <c r="J10526" i="220"/>
  <c r="J10518" i="220"/>
  <c r="J10510" i="220"/>
  <c r="J10502" i="220"/>
  <c r="J10494" i="220"/>
  <c r="J10486" i="220"/>
  <c r="J10478" i="220"/>
  <c r="J11122" i="220"/>
  <c r="J11106" i="220"/>
  <c r="J11090" i="220"/>
  <c r="J11082" i="220"/>
  <c r="J11066" i="220"/>
  <c r="J11050" i="220"/>
  <c r="J11034" i="220"/>
  <c r="J11026" i="220"/>
  <c r="J11018" i="220"/>
  <c r="J11010" i="220"/>
  <c r="J10994" i="220"/>
  <c r="J10986" i="220"/>
  <c r="J10978" i="220"/>
  <c r="J10954" i="220"/>
  <c r="J10946" i="220"/>
  <c r="J10938" i="220"/>
  <c r="J10911" i="220"/>
  <c r="J10903" i="220"/>
  <c r="J10895" i="220"/>
  <c r="J10879" i="220"/>
  <c r="J11131" i="220"/>
  <c r="J11115" i="220"/>
  <c r="J11099" i="220"/>
  <c r="J11075" i="220"/>
  <c r="J11059" i="220"/>
  <c r="J11043" i="220"/>
  <c r="J11019" i="220"/>
  <c r="J11003" i="220"/>
  <c r="J10995" i="220"/>
  <c r="J10971" i="220"/>
  <c r="J10963" i="220"/>
  <c r="J10470" i="220"/>
  <c r="J10446" i="220"/>
  <c r="J10430" i="220"/>
  <c r="J10462" i="220"/>
  <c r="J10454" i="220"/>
  <c r="J10438" i="220"/>
  <c r="J10111" i="220"/>
  <c r="J10087" i="220"/>
  <c r="J10071" i="220"/>
  <c r="J10047" i="220"/>
  <c r="J10031" i="220"/>
  <c r="J10015" i="220"/>
  <c r="J10794" i="220"/>
  <c r="J10762" i="220"/>
  <c r="J10498" i="220"/>
  <c r="J11135" i="220"/>
  <c r="J11127" i="220"/>
  <c r="J11119" i="220"/>
  <c r="J11111" i="220"/>
  <c r="J11103" i="220"/>
  <c r="J11095" i="220"/>
  <c r="J11087" i="220"/>
  <c r="J11079" i="220"/>
  <c r="J11071" i="220"/>
  <c r="J11063" i="220"/>
  <c r="J11055" i="220"/>
  <c r="J11047" i="220"/>
  <c r="J11039" i="220"/>
  <c r="J11031" i="220"/>
  <c r="J11023" i="220"/>
  <c r="J11015" i="220"/>
  <c r="J11007" i="220"/>
  <c r="J10999" i="220"/>
  <c r="J10991" i="220"/>
  <c r="J10983" i="220"/>
  <c r="J10975" i="220"/>
  <c r="J10967" i="220"/>
  <c r="J10959" i="220"/>
  <c r="J10951" i="220"/>
  <c r="J10943" i="220"/>
  <c r="J10935" i="220"/>
  <c r="J10924" i="220"/>
  <c r="J10916" i="220"/>
  <c r="J10908" i="220"/>
  <c r="J10900" i="220"/>
  <c r="J10892" i="220"/>
  <c r="J10884" i="220"/>
  <c r="J10876" i="220"/>
  <c r="J10868" i="220"/>
  <c r="J10860" i="220"/>
  <c r="J10852" i="220"/>
  <c r="J11128" i="220"/>
  <c r="J11120" i="220"/>
  <c r="J11112" i="220"/>
  <c r="J11104" i="220"/>
  <c r="J11096" i="220"/>
  <c r="J11088" i="220"/>
  <c r="J11080" i="220"/>
  <c r="J11072" i="220"/>
  <c r="J11064" i="220"/>
  <c r="J11056" i="220"/>
  <c r="J11048" i="220"/>
  <c r="J11040" i="220"/>
  <c r="J11032" i="220"/>
  <c r="J11024" i="220"/>
  <c r="J11016" i="220"/>
  <c r="J11000" i="220"/>
  <c r="J10992" i="220"/>
  <c r="J10984" i="220"/>
  <c r="J10976" i="220"/>
  <c r="J10968" i="220"/>
  <c r="J10960" i="220"/>
  <c r="J10952" i="220"/>
  <c r="J10944" i="220"/>
  <c r="J10936" i="220"/>
  <c r="J10925" i="220"/>
  <c r="J10917" i="220"/>
  <c r="J10909" i="220"/>
  <c r="J10901" i="220"/>
  <c r="J10893" i="220"/>
  <c r="J10885" i="220"/>
  <c r="J10877" i="220"/>
  <c r="J10869" i="220"/>
  <c r="J10861" i="220"/>
  <c r="J10853" i="220"/>
  <c r="J10418" i="220"/>
  <c r="J10410" i="220"/>
  <c r="J10402" i="220"/>
  <c r="J10394" i="220"/>
  <c r="J10378" i="220"/>
  <c r="J10469" i="220"/>
  <c r="J10461" i="220"/>
  <c r="J10453" i="220"/>
  <c r="J10445" i="220"/>
  <c r="J10437" i="220"/>
  <c r="J11133" i="220"/>
  <c r="J11125" i="220"/>
  <c r="J11109" i="220"/>
  <c r="J11101" i="220"/>
  <c r="J11093" i="220"/>
  <c r="J11085" i="220"/>
  <c r="J11077" i="220"/>
  <c r="J11069" i="220"/>
  <c r="J11061" i="220"/>
  <c r="J11045" i="220"/>
  <c r="J11037" i="220"/>
  <c r="J10352" i="220"/>
  <c r="J10336" i="220"/>
  <c r="J10312" i="220"/>
  <c r="J10249" i="220"/>
  <c r="I10007" i="220"/>
  <c r="J10424" i="220"/>
  <c r="J10416" i="220"/>
  <c r="J10408" i="220"/>
  <c r="J10400" i="220"/>
  <c r="J10392" i="220"/>
  <c r="J10384" i="220"/>
  <c r="J10376" i="220"/>
  <c r="J10368" i="220"/>
  <c r="J10360" i="220"/>
  <c r="J10344" i="220"/>
  <c r="J10328" i="220"/>
  <c r="J10320" i="220"/>
  <c r="J10304" i="220"/>
  <c r="J10296" i="220"/>
  <c r="J10289" i="220"/>
  <c r="J10281" i="220"/>
  <c r="J10273" i="220"/>
  <c r="J10265" i="220"/>
  <c r="J10257" i="220"/>
  <c r="J10241" i="220"/>
  <c r="J10233" i="220"/>
  <c r="J10225" i="220"/>
  <c r="J10217" i="220"/>
  <c r="J10468" i="220"/>
  <c r="J10460" i="220"/>
  <c r="J10452" i="220"/>
  <c r="J10135" i="220"/>
  <c r="J10119" i="220"/>
  <c r="J10103" i="220"/>
  <c r="J10095" i="220"/>
  <c r="J10079" i="220"/>
  <c r="J10063" i="220"/>
  <c r="J10055" i="220"/>
  <c r="J10039" i="220"/>
  <c r="J10023" i="220"/>
  <c r="J10802" i="220"/>
  <c r="J10786" i="220"/>
  <c r="J10778" i="220"/>
  <c r="J10770" i="220"/>
  <c r="J10754" i="220"/>
  <c r="J10746" i="220"/>
  <c r="J10738" i="220"/>
  <c r="J10730" i="220"/>
  <c r="J10722" i="220"/>
  <c r="J10714" i="220"/>
  <c r="J10706" i="220"/>
  <c r="J10698" i="220"/>
  <c r="J10690" i="220"/>
  <c r="J10682" i="220"/>
  <c r="J10674" i="220"/>
  <c r="J10666" i="220"/>
  <c r="J10658" i="220"/>
  <c r="J10650" i="220"/>
  <c r="J10642" i="220"/>
  <c r="J10634" i="220"/>
  <c r="J10626" i="220"/>
  <c r="J10618" i="220"/>
  <c r="J10610" i="220"/>
  <c r="J10602" i="220"/>
  <c r="J10594" i="220"/>
  <c r="J10586" i="220"/>
  <c r="J10578" i="220"/>
  <c r="J10570" i="220"/>
  <c r="J10562" i="220"/>
  <c r="J10554" i="220"/>
  <c r="J10546" i="220"/>
  <c r="J10538" i="220"/>
  <c r="J10530" i="220"/>
  <c r="J10522" i="220"/>
  <c r="J10514" i="220"/>
  <c r="J10506" i="220"/>
  <c r="J10490" i="220"/>
  <c r="J10482" i="220"/>
  <c r="J11129" i="220"/>
  <c r="J11121" i="220"/>
  <c r="J11113" i="220"/>
  <c r="J11105" i="220"/>
  <c r="J11097" i="220"/>
  <c r="J11073" i="220"/>
  <c r="J11065" i="220"/>
  <c r="J11057" i="220"/>
  <c r="J11049" i="220"/>
  <c r="J11041" i="220"/>
  <c r="J11025" i="220"/>
  <c r="J11009" i="220"/>
  <c r="J10425" i="220"/>
  <c r="J10417" i="220"/>
  <c r="J10409" i="220"/>
  <c r="J10401" i="220"/>
  <c r="J10393" i="220"/>
  <c r="J10385" i="220"/>
  <c r="J10377" i="220"/>
  <c r="J10369" i="220"/>
  <c r="J10361" i="220"/>
  <c r="J10353" i="220"/>
  <c r="J10345" i="220"/>
  <c r="J10337" i="220"/>
  <c r="J10329" i="220"/>
  <c r="J10321" i="220"/>
  <c r="J10313" i="220"/>
  <c r="J10305" i="220"/>
  <c r="J10297" i="220"/>
  <c r="J10290" i="220"/>
  <c r="J10282" i="220"/>
  <c r="J10274" i="220"/>
  <c r="J10266" i="220"/>
  <c r="J10258" i="220"/>
  <c r="J10250" i="220"/>
  <c r="J10242" i="220"/>
  <c r="J10234" i="220"/>
  <c r="J10405" i="220"/>
  <c r="J10389" i="220"/>
  <c r="J10373" i="220"/>
  <c r="J10357" i="220"/>
  <c r="J10341" i="220"/>
  <c r="J10325" i="220"/>
  <c r="J10309" i="220"/>
  <c r="J10270" i="220"/>
  <c r="J10254" i="220"/>
  <c r="J10230" i="220"/>
  <c r="J10214" i="220"/>
  <c r="J10198" i="220"/>
  <c r="J10182" i="220"/>
  <c r="J10166" i="220"/>
  <c r="J10150" i="220"/>
  <c r="J10134" i="220"/>
  <c r="J10118" i="220"/>
  <c r="J10102" i="220"/>
  <c r="J10086" i="220"/>
  <c r="J10062" i="220"/>
  <c r="J10046" i="220"/>
  <c r="J10030" i="220"/>
  <c r="J10456" i="220"/>
  <c r="J10432" i="220"/>
  <c r="J10801" i="220"/>
  <c r="J10793" i="220"/>
  <c r="J10785" i="220"/>
  <c r="J10777" i="220"/>
  <c r="J10769" i="220"/>
  <c r="J10761" i="220"/>
  <c r="J10753" i="220"/>
  <c r="J10745" i="220"/>
  <c r="J10737" i="220"/>
  <c r="J10729" i="220"/>
  <c r="J10721" i="220"/>
  <c r="J10713" i="220"/>
  <c r="J10705" i="220"/>
  <c r="J10697" i="220"/>
  <c r="J10689" i="220"/>
  <c r="J10681" i="220"/>
  <c r="J10673" i="220"/>
  <c r="J10665" i="220"/>
  <c r="J10657" i="220"/>
  <c r="J10649" i="220"/>
  <c r="J10641" i="220"/>
  <c r="J10633" i="220"/>
  <c r="J10625" i="220"/>
  <c r="J10617" i="220"/>
  <c r="J10609" i="220"/>
  <c r="J10601" i="220"/>
  <c r="J10593" i="220"/>
  <c r="J10585" i="220"/>
  <c r="J10577" i="220"/>
  <c r="J10569" i="220"/>
  <c r="J10561" i="220"/>
  <c r="J10553" i="220"/>
  <c r="J10545" i="220"/>
  <c r="J10537" i="220"/>
  <c r="J10529" i="220"/>
  <c r="J10521" i="220"/>
  <c r="J10513" i="220"/>
  <c r="J10505" i="220"/>
  <c r="J10497" i="220"/>
  <c r="J10489" i="220"/>
  <c r="J10481" i="220"/>
  <c r="J10421" i="220"/>
  <c r="J10413" i="220"/>
  <c r="J10397" i="220"/>
  <c r="J10381" i="220"/>
  <c r="J10365" i="220"/>
  <c r="J10349" i="220"/>
  <c r="J10333" i="220"/>
  <c r="J10317" i="220"/>
  <c r="J10301" i="220"/>
  <c r="J10286" i="220"/>
  <c r="J10278" i="220"/>
  <c r="J10262" i="220"/>
  <c r="J10246" i="220"/>
  <c r="J10238" i="220"/>
  <c r="J10222" i="220"/>
  <c r="J10206" i="220"/>
  <c r="J10190" i="220"/>
  <c r="J10174" i="220"/>
  <c r="J10158" i="220"/>
  <c r="J10142" i="220"/>
  <c r="J10126" i="220"/>
  <c r="J10110" i="220"/>
  <c r="J10094" i="220"/>
  <c r="J10078" i="220"/>
  <c r="J10070" i="220"/>
  <c r="J10054" i="220"/>
  <c r="J10038" i="220"/>
  <c r="J10022" i="220"/>
  <c r="J10464" i="220"/>
  <c r="J10448" i="220"/>
  <c r="J10440" i="220"/>
  <c r="I9740" i="220"/>
  <c r="I9598" i="220"/>
  <c r="J11136" i="220"/>
  <c r="J11008" i="220"/>
  <c r="J10471" i="220"/>
  <c r="J10463" i="220"/>
  <c r="J10455" i="220"/>
  <c r="J10447" i="220"/>
  <c r="J10439" i="220"/>
  <c r="J10431" i="220"/>
  <c r="J10465" i="220"/>
  <c r="J10457" i="220"/>
  <c r="J10449" i="220"/>
  <c r="J10441" i="220"/>
  <c r="J10433" i="220"/>
  <c r="J11053" i="220"/>
  <c r="J10989" i="220"/>
  <c r="J10965" i="220"/>
  <c r="J10922" i="220"/>
  <c r="J10898" i="220"/>
  <c r="J10858" i="220"/>
  <c r="J11102" i="220"/>
  <c r="J11094" i="220"/>
  <c r="J11086" i="220"/>
  <c r="J11078" i="220"/>
  <c r="J11038" i="220"/>
  <c r="J11030" i="220"/>
  <c r="J11022" i="220"/>
  <c r="J11014" i="220"/>
  <c r="J10974" i="220"/>
  <c r="J10966" i="220"/>
  <c r="J10958" i="220"/>
  <c r="J10950" i="220"/>
  <c r="J10923" i="220"/>
  <c r="J10915" i="220"/>
  <c r="J10907" i="220"/>
  <c r="J10899" i="220"/>
  <c r="J10891" i="220"/>
  <c r="J10883" i="220"/>
  <c r="I10808" i="220"/>
  <c r="J10226" i="220"/>
  <c r="J10218" i="220"/>
  <c r="J10210" i="220"/>
  <c r="J10202" i="220"/>
  <c r="J10194" i="220"/>
  <c r="J10186" i="220"/>
  <c r="J10178" i="220"/>
  <c r="J10170" i="220"/>
  <c r="J10162" i="220"/>
  <c r="J10154" i="220"/>
  <c r="J10146" i="220"/>
  <c r="J10138" i="220"/>
  <c r="J10130" i="220"/>
  <c r="J10122" i="220"/>
  <c r="J10114" i="220"/>
  <c r="J10106" i="220"/>
  <c r="J10098" i="220"/>
  <c r="J10090" i="220"/>
  <c r="J10082" i="220"/>
  <c r="J10074" i="220"/>
  <c r="J10066" i="220"/>
  <c r="J10058" i="220"/>
  <c r="J10050" i="220"/>
  <c r="J10042" i="220"/>
  <c r="J10034" i="220"/>
  <c r="J10026" i="220"/>
  <c r="J10018" i="220"/>
  <c r="J10010" i="220"/>
  <c r="J10805" i="220"/>
  <c r="J10797" i="220"/>
  <c r="J10789" i="220"/>
  <c r="J10781" i="220"/>
  <c r="J10773" i="220"/>
  <c r="J10765" i="220"/>
  <c r="J10757" i="220"/>
  <c r="J10749" i="220"/>
  <c r="J10741" i="220"/>
  <c r="J10733" i="220"/>
  <c r="J10725" i="220"/>
  <c r="J10717" i="220"/>
  <c r="J10709" i="220"/>
  <c r="J10701" i="220"/>
  <c r="J10693" i="220"/>
  <c r="J10685" i="220"/>
  <c r="J10677" i="220"/>
  <c r="J10669" i="220"/>
  <c r="J10661" i="220"/>
  <c r="J10653" i="220"/>
  <c r="J10645" i="220"/>
  <c r="J10637" i="220"/>
  <c r="J10629" i="220"/>
  <c r="J10621" i="220"/>
  <c r="J10613" i="220"/>
  <c r="J10605" i="220"/>
  <c r="J10597" i="220"/>
  <c r="J10589" i="220"/>
  <c r="J10581" i="220"/>
  <c r="J10573" i="220"/>
  <c r="J10565" i="220"/>
  <c r="J10557" i="220"/>
  <c r="J10549" i="220"/>
  <c r="J10541" i="220"/>
  <c r="J10533" i="220"/>
  <c r="J10525" i="220"/>
  <c r="J10517" i="220"/>
  <c r="J10509" i="220"/>
  <c r="J10501" i="220"/>
  <c r="J10493" i="220"/>
  <c r="J10485" i="220"/>
  <c r="J10477" i="220"/>
  <c r="J10209" i="220"/>
  <c r="J10201" i="220"/>
  <c r="J10193" i="220"/>
  <c r="J10185" i="220"/>
  <c r="J10177" i="220"/>
  <c r="J10169" i="220"/>
  <c r="J10161" i="220"/>
  <c r="J10153" i="220"/>
  <c r="J10145" i="220"/>
  <c r="J10137" i="220"/>
  <c r="J10129" i="220"/>
  <c r="J10121" i="220"/>
  <c r="J10113" i="220"/>
  <c r="J10105" i="220"/>
  <c r="J10097" i="220"/>
  <c r="J10089" i="220"/>
  <c r="J10081" i="220"/>
  <c r="J10073" i="220"/>
  <c r="J10065" i="220"/>
  <c r="J10057" i="220"/>
  <c r="J10049" i="220"/>
  <c r="J10041" i="220"/>
  <c r="J10033" i="220"/>
  <c r="J10025" i="220"/>
  <c r="J10017" i="220"/>
  <c r="J10009" i="220"/>
  <c r="J10467" i="220"/>
  <c r="J10459" i="220"/>
  <c r="J10451" i="220"/>
  <c r="J10443" i="220"/>
  <c r="J10435" i="220"/>
  <c r="J10804" i="220"/>
  <c r="J10796" i="220"/>
  <c r="J10788" i="220"/>
  <c r="J10780" i="220"/>
  <c r="J10772" i="220"/>
  <c r="J10764" i="220"/>
  <c r="J10756" i="220"/>
  <c r="J10748" i="220"/>
  <c r="J10740" i="220"/>
  <c r="J10732" i="220"/>
  <c r="J10724" i="220"/>
  <c r="J10716" i="220"/>
  <c r="J10708" i="220"/>
  <c r="J10700" i="220"/>
  <c r="J10692" i="220"/>
  <c r="J10684" i="220"/>
  <c r="J10676" i="220"/>
  <c r="J10668" i="220"/>
  <c r="J10660" i="220"/>
  <c r="J10652" i="220"/>
  <c r="J10644" i="220"/>
  <c r="J10636" i="220"/>
  <c r="J10628" i="220"/>
  <c r="J10620" i="220"/>
  <c r="J10612" i="220"/>
  <c r="J10604" i="220"/>
  <c r="J10596" i="220"/>
  <c r="J10588" i="220"/>
  <c r="J10580" i="220"/>
  <c r="J10572" i="220"/>
  <c r="J10564" i="220"/>
  <c r="J10556" i="220"/>
  <c r="J10548" i="220"/>
  <c r="J10540" i="220"/>
  <c r="J10532" i="220"/>
  <c r="J10524" i="220"/>
  <c r="J10516" i="220"/>
  <c r="J10508" i="220"/>
  <c r="J10500" i="220"/>
  <c r="J10492" i="220"/>
  <c r="J10484" i="220"/>
  <c r="J10476" i="220"/>
  <c r="I10844" i="220"/>
  <c r="I9613" i="220"/>
  <c r="I10474" i="220"/>
  <c r="J10429" i="220"/>
  <c r="J10475" i="220"/>
  <c r="J11117" i="220"/>
  <c r="J11029" i="220"/>
  <c r="J11021" i="220"/>
  <c r="I10816" i="220"/>
  <c r="I9290" i="220"/>
  <c r="J10444" i="220"/>
  <c r="J10436" i="220"/>
  <c r="F10007" i="220"/>
  <c r="J10014" i="220"/>
  <c r="F10844" i="220"/>
  <c r="J11013" i="220"/>
  <c r="J11005" i="220"/>
  <c r="J10997" i="220"/>
  <c r="J10981" i="220"/>
  <c r="J10973" i="220"/>
  <c r="J10957" i="220"/>
  <c r="J10949" i="220"/>
  <c r="J10941" i="220"/>
  <c r="J10933" i="220"/>
  <c r="J10914" i="220"/>
  <c r="J10906" i="220"/>
  <c r="J10890" i="220"/>
  <c r="J10882" i="220"/>
  <c r="J10874" i="220"/>
  <c r="J10866" i="220"/>
  <c r="J10850" i="220"/>
  <c r="J10002" i="220"/>
  <c r="H10844" i="220"/>
  <c r="J10845" i="220"/>
  <c r="J10822" i="220"/>
  <c r="J10816" i="220"/>
  <c r="J10808" i="220"/>
  <c r="H10474" i="220"/>
  <c r="F10474" i="220"/>
  <c r="H10428" i="220"/>
  <c r="F10428" i="220"/>
  <c r="I10428" i="220"/>
  <c r="H10007" i="220"/>
  <c r="J9290" i="220"/>
  <c r="J10844" i="220" l="1"/>
  <c r="J10007" i="220"/>
  <c r="J10474" i="220"/>
  <c r="J10428" i="220"/>
  <c r="G9293" i="220" l="1"/>
  <c r="G9289" i="220" s="1"/>
  <c r="E9293" i="220"/>
  <c r="E9289" i="220" s="1"/>
  <c r="I7168" i="220"/>
  <c r="J7168" i="220"/>
  <c r="J4097" i="220"/>
  <c r="I4097" i="220"/>
  <c r="I4075" i="220"/>
  <c r="J4075" i="220"/>
  <c r="J4119" i="220"/>
  <c r="J4118" i="220"/>
  <c r="I4119" i="220"/>
  <c r="I4118" i="220"/>
  <c r="I4114" i="220"/>
  <c r="J4114" i="220"/>
  <c r="I4115" i="220"/>
  <c r="J4115" i="220"/>
  <c r="I4116" i="220"/>
  <c r="J4116" i="220"/>
  <c r="I4117" i="220"/>
  <c r="J4117" i="220"/>
  <c r="I4100" i="220"/>
  <c r="J4100" i="220"/>
  <c r="I4095" i="220"/>
  <c r="J4095" i="220"/>
  <c r="I4096" i="220"/>
  <c r="J4096" i="220"/>
  <c r="I7173" i="220"/>
  <c r="J7173" i="220"/>
  <c r="I7181" i="220"/>
  <c r="J7181" i="220"/>
  <c r="I7182" i="220"/>
  <c r="J7182" i="220"/>
  <c r="I7183" i="220"/>
  <c r="I7184" i="220"/>
  <c r="J7184" i="220"/>
  <c r="I7176" i="220"/>
  <c r="J7176" i="220"/>
  <c r="I7186" i="220"/>
  <c r="J7186" i="220"/>
  <c r="I7187" i="220"/>
  <c r="J7187" i="220"/>
  <c r="J4090" i="220"/>
  <c r="I4090" i="220"/>
  <c r="I9019" i="220"/>
  <c r="J9019" i="220"/>
  <c r="I8938" i="220"/>
  <c r="J8938" i="220"/>
  <c r="I8935" i="220"/>
  <c r="J8935" i="220"/>
  <c r="I8936" i="220"/>
  <c r="J8936" i="220"/>
  <c r="I8933" i="220"/>
  <c r="J8933" i="220"/>
  <c r="I9008" i="220"/>
  <c r="J9008" i="220"/>
  <c r="I9009" i="220"/>
  <c r="J9009" i="220"/>
  <c r="I9010" i="220"/>
  <c r="J9010" i="220"/>
  <c r="I5153" i="220"/>
  <c r="J5153" i="220"/>
  <c r="I5134" i="220"/>
  <c r="J5134" i="220"/>
  <c r="I5135" i="220"/>
  <c r="J5135" i="220"/>
  <c r="I5132" i="220"/>
  <c r="J5132" i="220"/>
  <c r="I5130" i="220"/>
  <c r="J5130" i="220"/>
  <c r="I5128" i="220"/>
  <c r="I5129" i="220"/>
  <c r="J5129" i="220"/>
  <c r="J5128" i="220"/>
  <c r="I5127" i="220"/>
  <c r="J5127" i="220"/>
  <c r="I5124" i="220"/>
  <c r="J5124" i="220"/>
  <c r="I5037" i="220"/>
  <c r="J5037" i="220"/>
  <c r="I5050" i="220"/>
  <c r="J5050" i="220"/>
  <c r="I5122" i="220"/>
  <c r="J5122" i="220"/>
  <c r="I5123" i="220"/>
  <c r="J5123" i="220"/>
  <c r="I5154" i="220"/>
  <c r="J5154" i="220"/>
  <c r="J1557" i="220"/>
  <c r="I1557" i="220"/>
  <c r="J1347" i="220"/>
  <c r="J1346" i="220"/>
  <c r="I1347" i="220"/>
  <c r="I1346" i="220"/>
  <c r="I1341" i="220"/>
  <c r="I1342" i="220"/>
  <c r="J1341" i="220"/>
  <c r="J1340" i="220"/>
  <c r="I1340" i="220"/>
  <c r="J1344" i="220"/>
  <c r="J1343" i="220"/>
  <c r="I1344" i="220"/>
  <c r="I1343" i="220"/>
  <c r="J1355" i="220"/>
  <c r="J1356" i="220"/>
  <c r="J1357" i="220"/>
  <c r="I1357" i="220"/>
  <c r="I1356" i="220"/>
  <c r="I1355" i="220"/>
  <c r="J1334" i="220"/>
  <c r="J1335" i="220"/>
  <c r="J1336" i="220"/>
  <c r="J1337" i="220"/>
  <c r="J1338" i="220"/>
  <c r="J1339" i="220"/>
  <c r="J1342" i="220"/>
  <c r="J1345" i="220"/>
  <c r="I1339" i="220"/>
  <c r="I1338" i="220"/>
  <c r="I1337" i="220"/>
  <c r="I1336" i="220"/>
  <c r="I1335" i="220"/>
  <c r="I1334" i="220"/>
  <c r="J1595" i="220"/>
  <c r="I1595" i="220"/>
  <c r="I1587" i="220"/>
  <c r="J1587" i="220"/>
  <c r="I1588" i="220"/>
  <c r="J1588" i="220"/>
  <c r="I1589" i="220"/>
  <c r="J1589" i="220"/>
  <c r="I1590" i="220"/>
  <c r="J1590" i="220"/>
  <c r="I1591" i="220"/>
  <c r="J1591" i="220"/>
  <c r="I1592" i="220"/>
  <c r="J1592" i="220"/>
  <c r="I1593" i="220"/>
  <c r="J1593" i="220"/>
  <c r="I1594" i="220"/>
  <c r="J1594" i="220"/>
  <c r="I1596" i="220"/>
  <c r="I5112" i="220"/>
  <c r="J5112" i="220"/>
  <c r="I5016" i="220"/>
  <c r="J5016" i="220"/>
  <c r="I5017" i="220"/>
  <c r="J5017" i="220"/>
  <c r="I1345" i="220"/>
  <c r="I1348" i="220"/>
  <c r="J1348" i="220"/>
  <c r="I5044" i="220"/>
  <c r="J5044" i="220"/>
  <c r="I5045" i="220"/>
  <c r="J5045" i="220"/>
  <c r="I5058" i="220"/>
  <c r="J5058" i="220"/>
  <c r="I5048" i="220"/>
  <c r="J5048" i="220"/>
  <c r="J1374" i="220"/>
  <c r="I1374" i="220"/>
  <c r="I5049" i="220"/>
  <c r="J5049" i="220"/>
  <c r="I5051" i="220"/>
  <c r="I5052" i="220"/>
  <c r="I5053" i="220"/>
  <c r="I5054" i="220"/>
  <c r="I5055" i="220"/>
  <c r="I5056" i="220"/>
  <c r="I5057" i="220"/>
  <c r="J5057" i="220"/>
  <c r="I5059" i="220"/>
  <c r="J5059" i="220"/>
  <c r="I5136" i="220"/>
  <c r="J5136" i="220"/>
  <c r="I5137" i="220"/>
  <c r="J5137" i="220"/>
  <c r="I5138" i="220"/>
  <c r="J5138" i="220"/>
  <c r="I5018" i="220"/>
  <c r="J5018" i="220"/>
  <c r="I5156" i="220"/>
  <c r="J5156" i="220"/>
  <c r="I5157" i="220"/>
  <c r="J5157" i="220"/>
  <c r="I5131" i="220"/>
  <c r="J5131" i="220"/>
  <c r="I5104" i="220"/>
  <c r="J5104" i="220"/>
  <c r="I5101" i="220"/>
  <c r="J5101" i="220"/>
  <c r="I5098" i="220"/>
  <c r="J5098" i="220"/>
  <c r="I5100" i="220"/>
  <c r="J5100" i="220"/>
  <c r="I5099" i="220"/>
  <c r="J5099" i="220"/>
  <c r="I1360" i="220"/>
  <c r="J1360" i="220"/>
  <c r="I1361" i="220"/>
  <c r="J1361" i="220"/>
  <c r="I1362" i="220"/>
  <c r="J1362" i="220"/>
  <c r="I1363" i="220"/>
  <c r="J1363" i="220"/>
  <c r="I1364" i="220"/>
  <c r="J1364" i="220"/>
  <c r="I1365" i="220"/>
  <c r="J1365" i="220"/>
  <c r="I1366" i="220"/>
  <c r="J1366" i="220"/>
  <c r="I1367" i="220"/>
  <c r="J1367" i="220"/>
  <c r="I1368" i="220"/>
  <c r="J1368" i="220"/>
  <c r="J1642" i="220"/>
  <c r="I1642" i="220"/>
  <c r="J1284" i="220"/>
  <c r="J1285" i="220"/>
  <c r="J1286" i="220"/>
  <c r="J1288" i="220"/>
  <c r="I1288" i="220"/>
  <c r="I1286" i="220"/>
  <c r="I1285" i="220"/>
  <c r="I1284" i="220"/>
  <c r="I1247" i="220"/>
  <c r="J1247" i="220"/>
  <c r="I1248" i="220"/>
  <c r="J1248" i="220"/>
  <c r="I1249" i="220"/>
  <c r="J1249" i="220"/>
  <c r="I1250" i="220"/>
  <c r="I1251" i="220"/>
  <c r="I1252" i="220"/>
  <c r="J1252" i="220"/>
  <c r="J1635" i="220"/>
  <c r="J1634" i="220"/>
  <c r="J1633" i="220"/>
  <c r="I1635" i="220"/>
  <c r="I1634" i="220"/>
  <c r="I1633" i="220"/>
  <c r="J1258" i="220"/>
  <c r="I1258" i="220"/>
  <c r="J1274" i="220"/>
  <c r="J1275" i="220"/>
  <c r="J1276" i="220"/>
  <c r="J1277" i="220"/>
  <c r="J1278" i="220"/>
  <c r="I1278" i="220"/>
  <c r="I1277" i="220"/>
  <c r="I1276" i="220"/>
  <c r="I1275" i="220"/>
  <c r="I1274" i="220"/>
  <c r="J1233" i="220"/>
  <c r="J1234" i="220"/>
  <c r="J1235" i="220"/>
  <c r="I1235" i="220"/>
  <c r="I1234" i="220"/>
  <c r="I1233" i="220"/>
  <c r="J1553" i="220"/>
  <c r="I1553" i="220"/>
  <c r="J1632" i="220"/>
  <c r="J1631" i="220"/>
  <c r="I1632" i="220"/>
  <c r="I1631" i="220"/>
  <c r="J1256" i="220"/>
  <c r="I1256" i="220"/>
  <c r="J1641" i="220"/>
  <c r="I1641" i="220"/>
  <c r="J1264" i="220"/>
  <c r="J1265" i="220"/>
  <c r="J1266" i="220"/>
  <c r="I1266" i="220"/>
  <c r="I1265" i="220"/>
  <c r="I1264" i="220"/>
  <c r="J1219" i="220"/>
  <c r="J1220" i="220"/>
  <c r="J1221" i="220"/>
  <c r="I1221" i="220"/>
  <c r="I1220" i="220"/>
  <c r="I1219" i="220"/>
  <c r="J1628" i="220"/>
  <c r="J1629" i="220"/>
  <c r="J1630" i="220"/>
  <c r="I1630" i="220"/>
  <c r="I1629" i="220"/>
  <c r="I1628" i="220"/>
  <c r="J1182" i="220"/>
  <c r="J1183" i="220"/>
  <c r="I1183" i="220"/>
  <c r="I1182" i="220"/>
  <c r="J1184" i="220"/>
  <c r="I1184" i="220"/>
  <c r="J1210" i="220"/>
  <c r="J1207" i="220"/>
  <c r="J1206" i="220"/>
  <c r="J1205" i="220"/>
  <c r="J1203" i="220"/>
  <c r="I1210" i="220"/>
  <c r="I1207" i="220"/>
  <c r="I1206" i="220"/>
  <c r="I1205" i="220"/>
  <c r="I1203" i="220"/>
  <c r="I1202" i="220"/>
  <c r="J1202" i="220"/>
  <c r="I1204" i="220"/>
  <c r="J1204" i="220"/>
  <c r="I1208" i="220"/>
  <c r="J1208" i="220"/>
  <c r="I1209" i="220"/>
  <c r="J1209" i="220"/>
  <c r="I9555" i="220"/>
  <c r="J9555" i="220"/>
  <c r="I9294" i="220"/>
  <c r="I9295" i="220"/>
  <c r="I9296" i="220"/>
  <c r="I9297" i="220"/>
  <c r="I9298" i="220"/>
  <c r="I9299" i="220"/>
  <c r="I9300" i="220"/>
  <c r="I9301" i="220"/>
  <c r="I9302" i="220"/>
  <c r="I9303" i="220"/>
  <c r="I9304" i="220"/>
  <c r="I9305" i="220"/>
  <c r="I9306" i="220"/>
  <c r="I9307" i="220"/>
  <c r="I9308" i="220"/>
  <c r="I9309" i="220"/>
  <c r="I9310" i="220"/>
  <c r="I9311" i="220"/>
  <c r="I9312" i="220"/>
  <c r="I9313" i="220"/>
  <c r="I9314" i="220"/>
  <c r="I9315" i="220"/>
  <c r="I9316" i="220"/>
  <c r="I9317" i="220"/>
  <c r="I9318" i="220"/>
  <c r="I9319" i="220"/>
  <c r="I9320" i="220"/>
  <c r="I9321" i="220"/>
  <c r="I9322" i="220"/>
  <c r="I9323" i="220"/>
  <c r="I9324" i="220"/>
  <c r="I9325" i="220"/>
  <c r="I9326" i="220"/>
  <c r="I9327" i="220"/>
  <c r="I9328" i="220"/>
  <c r="I9329" i="220"/>
  <c r="I9330" i="220"/>
  <c r="I9331" i="220"/>
  <c r="I9332" i="220"/>
  <c r="I9333" i="220"/>
  <c r="I9334" i="220"/>
  <c r="I9335" i="220"/>
  <c r="I9336" i="220"/>
  <c r="I9337" i="220"/>
  <c r="I9338" i="220"/>
  <c r="I9339" i="220"/>
  <c r="I9340" i="220"/>
  <c r="I9341" i="220"/>
  <c r="I9342" i="220"/>
  <c r="I9343" i="220"/>
  <c r="I9344" i="220"/>
  <c r="I9345" i="220"/>
  <c r="I9346" i="220"/>
  <c r="I9347" i="220"/>
  <c r="I9348" i="220"/>
  <c r="I9349" i="220"/>
  <c r="I9350" i="220"/>
  <c r="I9351" i="220"/>
  <c r="I9352" i="220"/>
  <c r="I9353" i="220"/>
  <c r="I9354" i="220"/>
  <c r="I9355" i="220"/>
  <c r="I9356" i="220"/>
  <c r="I9357" i="220"/>
  <c r="I9358" i="220"/>
  <c r="I9359" i="220"/>
  <c r="I9360" i="220"/>
  <c r="I9361" i="220"/>
  <c r="I9362" i="220"/>
  <c r="I9363" i="220"/>
  <c r="I9364" i="220"/>
  <c r="I9365" i="220"/>
  <c r="I9366" i="220"/>
  <c r="I9367" i="220"/>
  <c r="I9368" i="220"/>
  <c r="I9369" i="220"/>
  <c r="I9370" i="220"/>
  <c r="I9371" i="220"/>
  <c r="I9372" i="220"/>
  <c r="I9373" i="220"/>
  <c r="I9374" i="220"/>
  <c r="I9375" i="220"/>
  <c r="I9376" i="220"/>
  <c r="I9377" i="220"/>
  <c r="I9378" i="220"/>
  <c r="I9379" i="220"/>
  <c r="I9380" i="220"/>
  <c r="I9381" i="220"/>
  <c r="I9382" i="220"/>
  <c r="I9383" i="220"/>
  <c r="I9384" i="220"/>
  <c r="I9385" i="220"/>
  <c r="I9386" i="220"/>
  <c r="I9387" i="220"/>
  <c r="I9388" i="220"/>
  <c r="I9389" i="220"/>
  <c r="I9390" i="220"/>
  <c r="I9391" i="220"/>
  <c r="I9392" i="220"/>
  <c r="I9393" i="220"/>
  <c r="I9394" i="220"/>
  <c r="I9395" i="220"/>
  <c r="I9396" i="220"/>
  <c r="I9397" i="220"/>
  <c r="I9398" i="220"/>
  <c r="I9399" i="220"/>
  <c r="I9400" i="220"/>
  <c r="I9401" i="220"/>
  <c r="I9402" i="220"/>
  <c r="I9403" i="220"/>
  <c r="I9404" i="220"/>
  <c r="I9405" i="220"/>
  <c r="I9406" i="220"/>
  <c r="I9407" i="220"/>
  <c r="I9408" i="220"/>
  <c r="I9409" i="220"/>
  <c r="I9410" i="220"/>
  <c r="I9411" i="220"/>
  <c r="I9412" i="220"/>
  <c r="I9413" i="220"/>
  <c r="I9414" i="220"/>
  <c r="I9415" i="220"/>
  <c r="I9416" i="220"/>
  <c r="I9417" i="220"/>
  <c r="I9418" i="220"/>
  <c r="I9419" i="220"/>
  <c r="I9420" i="220"/>
  <c r="I9421" i="220"/>
  <c r="I9422" i="220"/>
  <c r="I9423" i="220"/>
  <c r="I9424" i="220"/>
  <c r="I9425" i="220"/>
  <c r="I9426" i="220"/>
  <c r="I9427" i="220"/>
  <c r="I9428" i="220"/>
  <c r="I9429" i="220"/>
  <c r="I9430" i="220"/>
  <c r="I9431" i="220"/>
  <c r="I9432" i="220"/>
  <c r="I9433" i="220"/>
  <c r="I9434" i="220"/>
  <c r="I9435" i="220"/>
  <c r="I9436" i="220"/>
  <c r="I9437" i="220"/>
  <c r="I9438" i="220"/>
  <c r="I9439" i="220"/>
  <c r="I9440" i="220"/>
  <c r="I9441" i="220"/>
  <c r="I9442" i="220"/>
  <c r="I9443" i="220"/>
  <c r="I9444" i="220"/>
  <c r="I9445" i="220"/>
  <c r="I9446" i="220"/>
  <c r="I9447" i="220"/>
  <c r="I9448" i="220"/>
  <c r="I9449" i="220"/>
  <c r="I9450" i="220"/>
  <c r="I9451" i="220"/>
  <c r="I9452" i="220"/>
  <c r="I9453" i="220"/>
  <c r="I9454" i="220"/>
  <c r="I9455" i="220"/>
  <c r="I9456" i="220"/>
  <c r="I9457" i="220"/>
  <c r="I9458" i="220"/>
  <c r="I9459" i="220"/>
  <c r="I9460" i="220"/>
  <c r="I9461" i="220"/>
  <c r="I9462" i="220"/>
  <c r="I9463" i="220"/>
  <c r="I9464" i="220"/>
  <c r="I9465" i="220"/>
  <c r="I9466" i="220"/>
  <c r="I9467" i="220"/>
  <c r="I9468" i="220"/>
  <c r="I9469" i="220"/>
  <c r="I9470" i="220"/>
  <c r="I9471" i="220"/>
  <c r="I9472" i="220"/>
  <c r="I9473" i="220"/>
  <c r="I9474" i="220"/>
  <c r="I9475" i="220"/>
  <c r="I9476" i="220"/>
  <c r="I9477" i="220"/>
  <c r="I9478" i="220"/>
  <c r="I9479" i="220"/>
  <c r="I9480" i="220"/>
  <c r="I9481" i="220"/>
  <c r="I9482" i="220"/>
  <c r="I9483" i="220"/>
  <c r="I9484" i="220"/>
  <c r="I9485" i="220"/>
  <c r="I9486" i="220"/>
  <c r="I9487" i="220"/>
  <c r="I9488" i="220"/>
  <c r="I9489" i="220"/>
  <c r="I9490" i="220"/>
  <c r="I9491" i="220"/>
  <c r="I9492" i="220"/>
  <c r="I9493" i="220"/>
  <c r="I9494" i="220"/>
  <c r="I9495" i="220"/>
  <c r="I9496" i="220"/>
  <c r="I9497" i="220"/>
  <c r="I9498" i="220"/>
  <c r="I9499" i="220"/>
  <c r="I9500" i="220"/>
  <c r="I9501" i="220"/>
  <c r="I9502" i="220"/>
  <c r="I9503" i="220"/>
  <c r="I9504" i="220"/>
  <c r="I9505" i="220"/>
  <c r="I9506" i="220"/>
  <c r="I9507" i="220"/>
  <c r="I9508" i="220"/>
  <c r="I9509" i="220"/>
  <c r="I9510" i="220"/>
  <c r="I9511" i="220"/>
  <c r="I9512" i="220"/>
  <c r="I9513" i="220"/>
  <c r="I9514" i="220"/>
  <c r="I9515" i="220"/>
  <c r="I9516" i="220"/>
  <c r="I9517" i="220"/>
  <c r="I9518" i="220"/>
  <c r="I9519" i="220"/>
  <c r="I9520" i="220"/>
  <c r="I9521" i="220"/>
  <c r="I9522" i="220"/>
  <c r="I9523" i="220"/>
  <c r="I9524" i="220"/>
  <c r="I9525" i="220"/>
  <c r="I9526" i="220"/>
  <c r="I9527" i="220"/>
  <c r="I9528" i="220"/>
  <c r="I9529" i="220"/>
  <c r="I9530" i="220"/>
  <c r="I9531" i="220"/>
  <c r="I9532" i="220"/>
  <c r="I9533" i="220"/>
  <c r="I9534" i="220"/>
  <c r="I9535" i="220"/>
  <c r="I9536" i="220"/>
  <c r="I9537" i="220"/>
  <c r="I9538" i="220"/>
  <c r="I9539" i="220"/>
  <c r="I9540" i="220"/>
  <c r="I9541" i="220"/>
  <c r="I9542" i="220"/>
  <c r="I9543" i="220"/>
  <c r="I9544" i="220"/>
  <c r="I9545" i="220"/>
  <c r="I9546" i="220"/>
  <c r="I9547" i="220"/>
  <c r="I9548" i="220"/>
  <c r="I9549" i="220"/>
  <c r="I9550" i="220"/>
  <c r="I9551" i="220"/>
  <c r="I9553" i="220"/>
  <c r="I9557" i="220"/>
  <c r="I9558" i="220"/>
  <c r="I9559" i="220"/>
  <c r="I9560" i="220"/>
  <c r="I9561" i="220"/>
  <c r="I9562" i="220"/>
  <c r="I9563" i="220"/>
  <c r="I9564" i="220"/>
  <c r="I9565" i="220"/>
  <c r="I9566" i="220"/>
  <c r="I9567" i="220"/>
  <c r="I9568" i="220"/>
  <c r="I9569" i="220"/>
  <c r="I9570" i="220"/>
  <c r="I9571" i="220"/>
  <c r="I9572" i="220"/>
  <c r="I9573" i="220"/>
  <c r="I9574" i="220"/>
  <c r="I9575" i="220"/>
  <c r="I9576" i="220"/>
  <c r="I9577" i="220"/>
  <c r="I9578" i="220"/>
  <c r="I9579" i="220"/>
  <c r="I9580" i="220"/>
  <c r="I9581" i="220"/>
  <c r="I9582" i="220"/>
  <c r="I9583" i="220"/>
  <c r="I9584" i="220"/>
  <c r="I9585" i="220"/>
  <c r="I9586" i="220"/>
  <c r="I9587" i="220"/>
  <c r="I9588" i="220"/>
  <c r="I9589" i="220"/>
  <c r="I9590" i="220"/>
  <c r="I9591" i="220"/>
  <c r="I9592" i="220"/>
  <c r="I9593" i="220"/>
  <c r="I9599" i="220"/>
  <c r="I9600" i="220"/>
  <c r="I9601" i="220"/>
  <c r="I9602" i="220"/>
  <c r="I9603" i="220"/>
  <c r="I9604" i="220"/>
  <c r="I9605" i="220"/>
  <c r="I9606" i="220"/>
  <c r="I9607" i="220"/>
  <c r="I9608" i="220"/>
  <c r="I9609" i="220"/>
  <c r="I9610" i="220"/>
  <c r="I9614" i="220"/>
  <c r="I9615" i="220"/>
  <c r="I9616" i="220"/>
  <c r="I9617" i="220"/>
  <c r="I9618" i="220"/>
  <c r="I9619" i="220"/>
  <c r="I9620" i="220"/>
  <c r="I9621" i="220"/>
  <c r="I9622" i="220"/>
  <c r="I9623" i="220"/>
  <c r="I9624" i="220"/>
  <c r="I9625" i="220"/>
  <c r="I9626" i="220"/>
  <c r="I9627" i="220"/>
  <c r="I9628" i="220"/>
  <c r="I9629" i="220"/>
  <c r="I9630" i="220"/>
  <c r="I9631" i="220"/>
  <c r="I9632" i="220"/>
  <c r="I9633" i="220"/>
  <c r="I9634" i="220"/>
  <c r="I9635" i="220"/>
  <c r="I9636" i="220"/>
  <c r="I9637" i="220"/>
  <c r="I9638" i="220"/>
  <c r="I9639" i="220"/>
  <c r="I9640" i="220"/>
  <c r="I9641" i="220"/>
  <c r="I9642" i="220"/>
  <c r="I9643" i="220"/>
  <c r="I9644" i="220"/>
  <c r="I9645" i="220"/>
  <c r="I9646" i="220"/>
  <c r="I9647" i="220"/>
  <c r="I9648" i="220"/>
  <c r="I9649" i="220"/>
  <c r="I9650" i="220"/>
  <c r="I9651" i="220"/>
  <c r="I9652" i="220"/>
  <c r="I9653" i="220"/>
  <c r="I9654" i="220"/>
  <c r="I9655" i="220"/>
  <c r="I9656" i="220"/>
  <c r="I9657" i="220"/>
  <c r="I9658" i="220"/>
  <c r="I9659" i="220"/>
  <c r="I9660" i="220"/>
  <c r="I9661" i="220"/>
  <c r="I9662" i="220"/>
  <c r="I9663" i="220"/>
  <c r="I9664" i="220"/>
  <c r="I9665" i="220"/>
  <c r="I9666" i="220"/>
  <c r="I9667" i="220"/>
  <c r="I9668" i="220"/>
  <c r="I9669" i="220"/>
  <c r="I9670" i="220"/>
  <c r="I9671" i="220"/>
  <c r="I9672" i="220"/>
  <c r="I9673" i="220"/>
  <c r="I9674" i="220"/>
  <c r="I9675" i="220"/>
  <c r="I9676" i="220"/>
  <c r="I9677" i="220"/>
  <c r="I9678" i="220"/>
  <c r="I9679" i="220"/>
  <c r="I9680" i="220"/>
  <c r="I9681" i="220"/>
  <c r="I9682" i="220"/>
  <c r="I9683" i="220"/>
  <c r="I9684" i="220"/>
  <c r="I9685" i="220"/>
  <c r="I9686" i="220"/>
  <c r="I9687" i="220"/>
  <c r="I9688" i="220"/>
  <c r="I9689" i="220"/>
  <c r="I9690" i="220"/>
  <c r="I9691" i="220"/>
  <c r="I9692" i="220"/>
  <c r="I9693" i="220"/>
  <c r="I9694" i="220"/>
  <c r="I9695" i="220"/>
  <c r="I9696" i="220"/>
  <c r="I9697" i="220"/>
  <c r="I9698" i="220"/>
  <c r="I9699" i="220"/>
  <c r="I9700" i="220"/>
  <c r="I9701" i="220"/>
  <c r="I9702" i="220"/>
  <c r="I9703" i="220"/>
  <c r="I9704" i="220"/>
  <c r="I9705" i="220"/>
  <c r="I9706" i="220"/>
  <c r="I9707" i="220"/>
  <c r="I9708" i="220"/>
  <c r="I9709" i="220"/>
  <c r="I9710" i="220"/>
  <c r="I9711" i="220"/>
  <c r="I9712" i="220"/>
  <c r="I9713" i="220"/>
  <c r="I9714" i="220"/>
  <c r="I9715" i="220"/>
  <c r="I9716" i="220"/>
  <c r="I9717" i="220"/>
  <c r="I9718" i="220"/>
  <c r="I9719" i="220"/>
  <c r="I9720" i="220"/>
  <c r="I9721" i="220"/>
  <c r="I9722" i="220"/>
  <c r="I9723" i="220"/>
  <c r="I9724" i="220"/>
  <c r="I9725" i="220"/>
  <c r="I9726" i="220"/>
  <c r="I9727" i="220"/>
  <c r="I9728" i="220"/>
  <c r="I9729" i="220"/>
  <c r="I9730" i="220"/>
  <c r="I9731" i="220"/>
  <c r="I9732" i="220"/>
  <c r="I9733" i="220"/>
  <c r="I9734" i="220"/>
  <c r="I9735" i="220"/>
  <c r="I9736" i="220"/>
  <c r="I9737" i="220"/>
  <c r="I9741" i="220"/>
  <c r="I9742" i="220"/>
  <c r="I9743" i="220"/>
  <c r="I9744" i="220"/>
  <c r="I9745" i="220"/>
  <c r="I9746" i="220"/>
  <c r="I9747" i="220"/>
  <c r="I9748" i="220"/>
  <c r="I9749" i="220"/>
  <c r="I9750" i="220"/>
  <c r="I9751" i="220"/>
  <c r="I9752" i="220"/>
  <c r="I9753" i="220"/>
  <c r="I9754" i="220"/>
  <c r="I9755" i="220"/>
  <c r="I9756" i="220"/>
  <c r="I9757" i="220"/>
  <c r="I9758" i="220"/>
  <c r="I9759" i="220"/>
  <c r="I9760" i="220"/>
  <c r="I9761" i="220"/>
  <c r="I9762" i="220"/>
  <c r="I9763" i="220"/>
  <c r="I9764" i="220"/>
  <c r="I9765" i="220"/>
  <c r="I9766" i="220"/>
  <c r="I9767" i="220"/>
  <c r="I9768" i="220"/>
  <c r="I9769" i="220"/>
  <c r="I9770" i="220"/>
  <c r="I9771" i="220"/>
  <c r="I9772" i="220"/>
  <c r="I9773" i="220"/>
  <c r="I9774" i="220"/>
  <c r="I9775" i="220"/>
  <c r="I9776" i="220"/>
  <c r="I9777" i="220"/>
  <c r="I9778" i="220"/>
  <c r="I9779" i="220"/>
  <c r="I9780" i="220"/>
  <c r="I9781" i="220"/>
  <c r="I9782" i="220"/>
  <c r="I9783" i="220"/>
  <c r="I9784" i="220"/>
  <c r="I9785" i="220"/>
  <c r="I9786" i="220"/>
  <c r="I9787" i="220"/>
  <c r="I9788" i="220"/>
  <c r="I9789" i="220"/>
  <c r="I9790" i="220"/>
  <c r="I9791" i="220"/>
  <c r="I9792" i="220"/>
  <c r="I9793" i="220"/>
  <c r="I9794" i="220"/>
  <c r="I9795" i="220"/>
  <c r="I9796" i="220"/>
  <c r="I9797" i="220"/>
  <c r="I9798" i="220"/>
  <c r="I9799" i="220"/>
  <c r="I9800" i="220"/>
  <c r="I9801" i="220"/>
  <c r="I9802" i="220"/>
  <c r="I9803" i="220"/>
  <c r="I9804" i="220"/>
  <c r="I9805" i="220"/>
  <c r="I9806" i="220"/>
  <c r="I9807" i="220"/>
  <c r="I9808" i="220"/>
  <c r="I9809" i="220"/>
  <c r="I9810" i="220"/>
  <c r="I9811" i="220"/>
  <c r="I9812" i="220"/>
  <c r="I9813" i="220"/>
  <c r="I9814" i="220"/>
  <c r="I9815" i="220"/>
  <c r="I9816" i="220"/>
  <c r="I9817" i="220"/>
  <c r="I9818" i="220"/>
  <c r="I9819" i="220"/>
  <c r="I9820" i="220"/>
  <c r="I9821" i="220"/>
  <c r="I9822" i="220"/>
  <c r="I9823" i="220"/>
  <c r="I9824" i="220"/>
  <c r="I9825" i="220"/>
  <c r="I9826" i="220"/>
  <c r="I9827" i="220"/>
  <c r="I9828" i="220"/>
  <c r="I9829" i="220"/>
  <c r="I9830" i="220"/>
  <c r="I9831" i="220"/>
  <c r="I9832" i="220"/>
  <c r="I9833" i="220"/>
  <c r="I9834" i="220"/>
  <c r="I9835" i="220"/>
  <c r="I9836" i="220"/>
  <c r="I9837" i="220"/>
  <c r="I9838" i="220"/>
  <c r="I9839" i="220"/>
  <c r="I9840" i="220"/>
  <c r="I9841" i="220"/>
  <c r="I9842" i="220"/>
  <c r="I9843" i="220"/>
  <c r="I9844" i="220"/>
  <c r="I9845" i="220"/>
  <c r="I9846" i="220"/>
  <c r="I9847" i="220"/>
  <c r="I9848" i="220"/>
  <c r="I9849" i="220"/>
  <c r="I9850" i="220"/>
  <c r="I9851" i="220"/>
  <c r="I9852" i="220"/>
  <c r="I9853" i="220"/>
  <c r="I9854" i="220"/>
  <c r="I9855" i="220"/>
  <c r="I9856" i="220"/>
  <c r="I9857" i="220"/>
  <c r="I9858" i="220"/>
  <c r="I9859" i="220"/>
  <c r="I9860" i="220"/>
  <c r="I9861" i="220"/>
  <c r="I9862" i="220"/>
  <c r="I9863" i="220"/>
  <c r="I9864" i="220"/>
  <c r="I9865" i="220"/>
  <c r="I9866" i="220"/>
  <c r="I9867" i="220"/>
  <c r="I9868" i="220"/>
  <c r="I9869" i="220"/>
  <c r="I9870" i="220"/>
  <c r="I9871" i="220"/>
  <c r="I9872" i="220"/>
  <c r="I9873" i="220"/>
  <c r="I9874" i="220"/>
  <c r="I9875" i="220"/>
  <c r="I9876" i="220"/>
  <c r="I9877" i="220"/>
  <c r="I9878" i="220"/>
  <c r="I9879" i="220"/>
  <c r="I9880" i="220"/>
  <c r="I9881" i="220"/>
  <c r="I9882" i="220"/>
  <c r="I9883" i="220"/>
  <c r="I9884" i="220"/>
  <c r="I9885" i="220"/>
  <c r="I9886" i="220"/>
  <c r="I9887" i="220"/>
  <c r="I9888" i="220"/>
  <c r="I9889" i="220"/>
  <c r="I9890" i="220"/>
  <c r="I9891" i="220"/>
  <c r="I9892" i="220"/>
  <c r="I9893" i="220"/>
  <c r="I9894" i="220"/>
  <c r="I9895" i="220"/>
  <c r="I9896" i="220"/>
  <c r="I9897" i="220"/>
  <c r="I9898" i="220"/>
  <c r="I9899" i="220"/>
  <c r="I9900" i="220"/>
  <c r="I9901" i="220"/>
  <c r="I9902" i="220"/>
  <c r="I9903" i="220"/>
  <c r="I9904" i="220"/>
  <c r="I9905" i="220"/>
  <c r="I9906" i="220"/>
  <c r="I9907" i="220"/>
  <c r="I9908" i="220"/>
  <c r="I9909" i="220"/>
  <c r="I9910" i="220"/>
  <c r="I9911" i="220"/>
  <c r="I9912" i="220"/>
  <c r="I9913" i="220"/>
  <c r="I9914" i="220"/>
  <c r="I9915" i="220"/>
  <c r="I9916" i="220"/>
  <c r="I9917" i="220"/>
  <c r="I9918" i="220"/>
  <c r="I9919" i="220"/>
  <c r="I9920" i="220"/>
  <c r="I9921" i="220"/>
  <c r="I9922" i="220"/>
  <c r="I9923" i="220"/>
  <c r="I9924" i="220"/>
  <c r="I9925" i="220"/>
  <c r="I9926" i="220"/>
  <c r="I9927" i="220"/>
  <c r="I9928" i="220"/>
  <c r="I9929" i="220"/>
  <c r="I9930" i="220"/>
  <c r="I9931" i="220"/>
  <c r="I9932" i="220"/>
  <c r="I9933" i="220"/>
  <c r="I9934" i="220"/>
  <c r="I9935" i="220"/>
  <c r="I9936" i="220"/>
  <c r="I9937" i="220"/>
  <c r="I9938" i="220"/>
  <c r="I9939" i="220"/>
  <c r="I9940" i="220"/>
  <c r="I9941" i="220"/>
  <c r="I9942" i="220"/>
  <c r="I9943" i="220"/>
  <c r="I9944" i="220"/>
  <c r="I9945" i="220"/>
  <c r="I9946" i="220"/>
  <c r="I9947" i="220"/>
  <c r="I9948" i="220"/>
  <c r="I9949" i="220"/>
  <c r="I9950" i="220"/>
  <c r="I9951" i="220"/>
  <c r="I9952" i="220"/>
  <c r="I9953" i="220"/>
  <c r="I9954" i="220"/>
  <c r="I9955" i="220"/>
  <c r="I9956" i="220"/>
  <c r="I9957" i="220"/>
  <c r="I9958" i="220"/>
  <c r="I9959" i="220"/>
  <c r="I9960" i="220"/>
  <c r="I9961" i="220"/>
  <c r="I9962" i="220"/>
  <c r="I9963" i="220"/>
  <c r="I9964" i="220"/>
  <c r="I9965" i="220"/>
  <c r="I9966" i="220"/>
  <c r="I9967" i="220"/>
  <c r="I9968" i="220"/>
  <c r="I9969" i="220"/>
  <c r="I9970" i="220"/>
  <c r="I9971" i="220"/>
  <c r="I9972" i="220"/>
  <c r="I9973" i="220"/>
  <c r="I9974" i="220"/>
  <c r="I9975" i="220"/>
  <c r="I9976" i="220"/>
  <c r="I9977" i="220"/>
  <c r="I9978" i="220"/>
  <c r="I9979" i="220"/>
  <c r="I9980" i="220"/>
  <c r="I9981" i="220"/>
  <c r="I9982" i="220"/>
  <c r="I9983" i="220"/>
  <c r="I9984" i="220"/>
  <c r="I9985" i="220"/>
  <c r="I9986" i="220"/>
  <c r="I9987" i="220"/>
  <c r="I9988" i="220"/>
  <c r="I9989" i="220"/>
  <c r="I9990" i="220"/>
  <c r="I9991" i="220"/>
  <c r="I9992" i="220"/>
  <c r="I9993" i="220"/>
  <c r="I9994" i="220"/>
  <c r="I9995" i="220"/>
  <c r="I9996" i="220"/>
  <c r="I9997" i="220"/>
  <c r="I9998" i="220"/>
  <c r="I9999" i="220"/>
  <c r="J9745" i="220"/>
  <c r="J9746" i="220"/>
  <c r="J9747" i="220"/>
  <c r="J9748" i="220"/>
  <c r="J9749" i="220"/>
  <c r="J9750" i="220"/>
  <c r="J9751" i="220"/>
  <c r="J9752" i="220"/>
  <c r="J9753" i="220"/>
  <c r="J9754" i="220"/>
  <c r="J9755" i="220"/>
  <c r="J9756" i="220"/>
  <c r="J9757" i="220"/>
  <c r="J9758" i="220"/>
  <c r="J9759" i="220"/>
  <c r="J9760" i="220"/>
  <c r="J9761" i="220"/>
  <c r="J9762" i="220"/>
  <c r="J9763" i="220"/>
  <c r="J9764" i="220"/>
  <c r="J9765" i="220"/>
  <c r="J9766" i="220"/>
  <c r="J9767" i="220"/>
  <c r="J9768" i="220"/>
  <c r="J9769" i="220"/>
  <c r="J9770" i="220"/>
  <c r="J9771" i="220"/>
  <c r="J9772" i="220"/>
  <c r="J9773" i="220"/>
  <c r="J9774" i="220"/>
  <c r="J9775" i="220"/>
  <c r="J9776" i="220"/>
  <c r="J9777" i="220"/>
  <c r="J9778" i="220"/>
  <c r="J9779" i="220"/>
  <c r="J9780" i="220"/>
  <c r="J9781" i="220"/>
  <c r="J9782" i="220"/>
  <c r="J9783" i="220"/>
  <c r="J9784" i="220"/>
  <c r="J9785" i="220"/>
  <c r="J9786" i="220"/>
  <c r="J9787" i="220"/>
  <c r="J9788" i="220"/>
  <c r="J9789" i="220"/>
  <c r="J9790" i="220"/>
  <c r="J9791" i="220"/>
  <c r="J9792" i="220"/>
  <c r="J9793" i="220"/>
  <c r="J9794" i="220"/>
  <c r="J9795" i="220"/>
  <c r="J9796" i="220"/>
  <c r="J9797" i="220"/>
  <c r="J9798" i="220"/>
  <c r="J9799" i="220"/>
  <c r="J9800" i="220"/>
  <c r="J9801" i="220"/>
  <c r="J9802" i="220"/>
  <c r="J9803" i="220"/>
  <c r="J9804" i="220"/>
  <c r="J9805" i="220"/>
  <c r="J9806" i="220"/>
  <c r="J9807" i="220"/>
  <c r="J9808" i="220"/>
  <c r="J9809" i="220"/>
  <c r="J9810" i="220"/>
  <c r="J9811" i="220"/>
  <c r="J9812" i="220"/>
  <c r="J9813" i="220"/>
  <c r="J9814" i="220"/>
  <c r="J9815" i="220"/>
  <c r="J9816" i="220"/>
  <c r="J9817" i="220"/>
  <c r="J9818" i="220"/>
  <c r="J9819" i="220"/>
  <c r="J9820" i="220"/>
  <c r="J9821" i="220"/>
  <c r="J9822" i="220"/>
  <c r="J9823" i="220"/>
  <c r="J9824" i="220"/>
  <c r="J9825" i="220"/>
  <c r="J9826" i="220"/>
  <c r="J9827" i="220"/>
  <c r="J9828" i="220"/>
  <c r="J9829" i="220"/>
  <c r="J9830" i="220"/>
  <c r="J9831" i="220"/>
  <c r="J9832" i="220"/>
  <c r="J9833" i="220"/>
  <c r="J9834" i="220"/>
  <c r="J9835" i="220"/>
  <c r="J9836" i="220"/>
  <c r="J9837" i="220"/>
  <c r="J9838" i="220"/>
  <c r="J9839" i="220"/>
  <c r="J9840" i="220"/>
  <c r="J9841" i="220"/>
  <c r="J9842" i="220"/>
  <c r="J9843" i="220"/>
  <c r="J9844" i="220"/>
  <c r="J9845" i="220"/>
  <c r="J9846" i="220"/>
  <c r="J9847" i="220"/>
  <c r="J9848" i="220"/>
  <c r="J9849" i="220"/>
  <c r="J9850" i="220"/>
  <c r="J9851" i="220"/>
  <c r="J9852" i="220"/>
  <c r="J9853" i="220"/>
  <c r="J9854" i="220"/>
  <c r="J9855" i="220"/>
  <c r="J9856" i="220"/>
  <c r="J9857" i="220"/>
  <c r="J9858" i="220"/>
  <c r="J9859" i="220"/>
  <c r="J9860" i="220"/>
  <c r="J9861" i="220"/>
  <c r="J9862" i="220"/>
  <c r="J9863" i="220"/>
  <c r="J9864" i="220"/>
  <c r="J9865" i="220"/>
  <c r="J9866" i="220"/>
  <c r="J9867" i="220"/>
  <c r="J9868" i="220"/>
  <c r="J9869" i="220"/>
  <c r="J9870" i="220"/>
  <c r="J9871" i="220"/>
  <c r="J9872" i="220"/>
  <c r="J9873" i="220"/>
  <c r="J9874" i="220"/>
  <c r="J9875" i="220"/>
  <c r="J9876" i="220"/>
  <c r="J9877" i="220"/>
  <c r="J9878" i="220"/>
  <c r="J9879" i="220"/>
  <c r="J9880" i="220"/>
  <c r="J9881" i="220"/>
  <c r="J9882" i="220"/>
  <c r="J9883" i="220"/>
  <c r="J9884" i="220"/>
  <c r="J9885" i="220"/>
  <c r="J9886" i="220"/>
  <c r="J9887" i="220"/>
  <c r="J9888" i="220"/>
  <c r="J9889" i="220"/>
  <c r="J9890" i="220"/>
  <c r="J9891" i="220"/>
  <c r="J9892" i="220"/>
  <c r="J9893" i="220"/>
  <c r="J9894" i="220"/>
  <c r="J9895" i="220"/>
  <c r="J9896" i="220"/>
  <c r="J9897" i="220"/>
  <c r="J9898" i="220"/>
  <c r="J9899" i="220"/>
  <c r="J9900" i="220"/>
  <c r="J9901" i="220"/>
  <c r="J9902" i="220"/>
  <c r="J9903" i="220"/>
  <c r="J9904" i="220"/>
  <c r="J9905" i="220"/>
  <c r="J9906" i="220"/>
  <c r="J9907" i="220"/>
  <c r="J9908" i="220"/>
  <c r="J9909" i="220"/>
  <c r="J9910" i="220"/>
  <c r="J9911" i="220"/>
  <c r="J9912" i="220"/>
  <c r="J9913" i="220"/>
  <c r="J9914" i="220"/>
  <c r="J9915" i="220"/>
  <c r="J9916" i="220"/>
  <c r="J9917" i="220"/>
  <c r="J9918" i="220"/>
  <c r="J9919" i="220"/>
  <c r="J9920" i="220"/>
  <c r="J9921" i="220"/>
  <c r="J9922" i="220"/>
  <c r="J9923" i="220"/>
  <c r="J9924" i="220"/>
  <c r="J9925" i="220"/>
  <c r="J9926" i="220"/>
  <c r="J9927" i="220"/>
  <c r="J9928" i="220"/>
  <c r="J9929" i="220"/>
  <c r="J9930" i="220"/>
  <c r="J9931" i="220"/>
  <c r="J9932" i="220"/>
  <c r="J9933" i="220"/>
  <c r="J9934" i="220"/>
  <c r="J9935" i="220"/>
  <c r="J9936" i="220"/>
  <c r="J9937" i="220"/>
  <c r="J9938" i="220"/>
  <c r="J9939" i="220"/>
  <c r="J9940" i="220"/>
  <c r="J9941" i="220"/>
  <c r="J9942" i="220"/>
  <c r="J9943" i="220"/>
  <c r="J9944" i="220"/>
  <c r="J9945" i="220"/>
  <c r="J9946" i="220"/>
  <c r="J9947" i="220"/>
  <c r="J9948" i="220"/>
  <c r="J9949" i="220"/>
  <c r="J9950" i="220"/>
  <c r="J9951" i="220"/>
  <c r="J9952" i="220"/>
  <c r="J9953" i="220"/>
  <c r="J9954" i="220"/>
  <c r="J9955" i="220"/>
  <c r="J9956" i="220"/>
  <c r="J9957" i="220"/>
  <c r="J9958" i="220"/>
  <c r="J9959" i="220"/>
  <c r="J9960" i="220"/>
  <c r="J9961" i="220"/>
  <c r="J9962" i="220"/>
  <c r="J9963" i="220"/>
  <c r="J9964" i="220"/>
  <c r="J9965" i="220"/>
  <c r="J9966" i="220"/>
  <c r="J9967" i="220"/>
  <c r="J9968" i="220"/>
  <c r="J9969" i="220"/>
  <c r="J9970" i="220"/>
  <c r="J9971" i="220"/>
  <c r="J9972" i="220"/>
  <c r="J9973" i="220"/>
  <c r="J9974" i="220"/>
  <c r="J9975" i="220"/>
  <c r="J9976" i="220"/>
  <c r="J9977" i="220"/>
  <c r="J9978" i="220"/>
  <c r="J9979" i="220"/>
  <c r="J9618" i="220"/>
  <c r="J9619" i="220"/>
  <c r="J9620" i="220"/>
  <c r="J9621" i="220"/>
  <c r="J9622" i="220"/>
  <c r="J9623" i="220"/>
  <c r="J9624" i="220"/>
  <c r="J9625" i="220"/>
  <c r="J9626" i="220"/>
  <c r="J9627" i="220"/>
  <c r="J9628" i="220"/>
  <c r="J9629" i="220"/>
  <c r="J9630" i="220"/>
  <c r="J9631" i="220"/>
  <c r="J9632" i="220"/>
  <c r="J9553" i="220"/>
  <c r="I8" i="220"/>
  <c r="I9" i="220"/>
  <c r="I214" i="220"/>
  <c r="I215" i="220"/>
  <c r="I216" i="220"/>
  <c r="I217" i="220"/>
  <c r="I218" i="220"/>
  <c r="I219" i="220"/>
  <c r="I220" i="220"/>
  <c r="I221" i="220"/>
  <c r="I222" i="220"/>
  <c r="I223" i="220"/>
  <c r="I224" i="220"/>
  <c r="I225" i="220"/>
  <c r="I226" i="220"/>
  <c r="I227" i="220"/>
  <c r="I228" i="220"/>
  <c r="I229" i="220"/>
  <c r="I230" i="220"/>
  <c r="I231" i="220"/>
  <c r="I232" i="220"/>
  <c r="I233" i="220"/>
  <c r="I234" i="220"/>
  <c r="I235" i="220"/>
  <c r="I236" i="220"/>
  <c r="I237" i="220"/>
  <c r="I238" i="220"/>
  <c r="I239" i="220"/>
  <c r="I240" i="220"/>
  <c r="I241" i="220"/>
  <c r="I242" i="220"/>
  <c r="I243" i="220"/>
  <c r="I244" i="220"/>
  <c r="I245" i="220"/>
  <c r="I246" i="220"/>
  <c r="I247" i="220"/>
  <c r="I248" i="220"/>
  <c r="I249" i="220"/>
  <c r="I250" i="220"/>
  <c r="I251" i="220"/>
  <c r="I252" i="220"/>
  <c r="I253" i="220"/>
  <c r="I254" i="220"/>
  <c r="I255" i="220"/>
  <c r="I256" i="220"/>
  <c r="I257" i="220"/>
  <c r="I258" i="220"/>
  <c r="I259" i="220"/>
  <c r="I260" i="220"/>
  <c r="I261" i="220"/>
  <c r="I262" i="220"/>
  <c r="I263" i="220"/>
  <c r="I264" i="220"/>
  <c r="I265" i="220"/>
  <c r="I266" i="220"/>
  <c r="I267" i="220"/>
  <c r="I268" i="220"/>
  <c r="I269" i="220"/>
  <c r="I270" i="220"/>
  <c r="I271" i="220"/>
  <c r="I272" i="220"/>
  <c r="I273" i="220"/>
  <c r="I274" i="220"/>
  <c r="I275" i="220"/>
  <c r="I276" i="220"/>
  <c r="I277" i="220"/>
  <c r="I278" i="220"/>
  <c r="I279" i="220"/>
  <c r="I280" i="220"/>
  <c r="I281" i="220"/>
  <c r="I282" i="220"/>
  <c r="I283" i="220"/>
  <c r="I284" i="220"/>
  <c r="I285" i="220"/>
  <c r="I286" i="220"/>
  <c r="I287" i="220"/>
  <c r="I288" i="220"/>
  <c r="I289" i="220"/>
  <c r="I290" i="220"/>
  <c r="I291" i="220"/>
  <c r="I292" i="220"/>
  <c r="I293" i="220"/>
  <c r="I294" i="220"/>
  <c r="I295" i="220"/>
  <c r="I296" i="220"/>
  <c r="I297" i="220"/>
  <c r="I298" i="220"/>
  <c r="I299" i="220"/>
  <c r="I300" i="220"/>
  <c r="I301" i="220"/>
  <c r="I302" i="220"/>
  <c r="I303" i="220"/>
  <c r="I304" i="220"/>
  <c r="I305" i="220"/>
  <c r="I306" i="220"/>
  <c r="I307" i="220"/>
  <c r="I308" i="220"/>
  <c r="I309" i="220"/>
  <c r="I310" i="220"/>
  <c r="I311" i="220"/>
  <c r="I312" i="220"/>
  <c r="I313" i="220"/>
  <c r="I314" i="220"/>
  <c r="I315" i="220"/>
  <c r="I316" i="220"/>
  <c r="I317" i="220"/>
  <c r="I318" i="220"/>
  <c r="I319" i="220"/>
  <c r="I320" i="220"/>
  <c r="I321" i="220"/>
  <c r="I322" i="220"/>
  <c r="I323" i="220"/>
  <c r="I324" i="220"/>
  <c r="I325" i="220"/>
  <c r="I326" i="220"/>
  <c r="I327" i="220"/>
  <c r="I328" i="220"/>
  <c r="I329" i="220"/>
  <c r="I330" i="220"/>
  <c r="I331" i="220"/>
  <c r="I332" i="220"/>
  <c r="I333" i="220"/>
  <c r="I334" i="220"/>
  <c r="I335" i="220"/>
  <c r="I336" i="220"/>
  <c r="I337" i="220"/>
  <c r="I338" i="220"/>
  <c r="I339" i="220"/>
  <c r="I340" i="220"/>
  <c r="I341" i="220"/>
  <c r="I342" i="220"/>
  <c r="I343" i="220"/>
  <c r="I344" i="220"/>
  <c r="I345" i="220"/>
  <c r="I346" i="220"/>
  <c r="I347" i="220"/>
  <c r="I348" i="220"/>
  <c r="I349" i="220"/>
  <c r="I350" i="220"/>
  <c r="I351" i="220"/>
  <c r="I352" i="220"/>
  <c r="I353" i="220"/>
  <c r="I354" i="220"/>
  <c r="I355" i="220"/>
  <c r="I356" i="220"/>
  <c r="I357" i="220"/>
  <c r="I358" i="220"/>
  <c r="I359" i="220"/>
  <c r="I360" i="220"/>
  <c r="I361" i="220"/>
  <c r="I362" i="220"/>
  <c r="I363" i="220"/>
  <c r="I364" i="220"/>
  <c r="I365" i="220"/>
  <c r="I366" i="220"/>
  <c r="I367" i="220"/>
  <c r="I368" i="220"/>
  <c r="I369" i="220"/>
  <c r="I370" i="220"/>
  <c r="I371" i="220"/>
  <c r="I372" i="220"/>
  <c r="I373" i="220"/>
  <c r="I374" i="220"/>
  <c r="I375" i="220"/>
  <c r="I376" i="220"/>
  <c r="I377" i="220"/>
  <c r="I378" i="220"/>
  <c r="I379" i="220"/>
  <c r="I380" i="220"/>
  <c r="I381" i="220"/>
  <c r="I382" i="220"/>
  <c r="I383" i="220"/>
  <c r="I384" i="220"/>
  <c r="I385" i="220"/>
  <c r="I386" i="220"/>
  <c r="I387" i="220"/>
  <c r="I388" i="220"/>
  <c r="I389" i="220"/>
  <c r="I390" i="220"/>
  <c r="I391" i="220"/>
  <c r="I392" i="220"/>
  <c r="I393" i="220"/>
  <c r="I394" i="220"/>
  <c r="I395" i="220"/>
  <c r="I396" i="220"/>
  <c r="I397" i="220"/>
  <c r="I398" i="220"/>
  <c r="I399" i="220"/>
  <c r="I400" i="220"/>
  <c r="I401" i="220"/>
  <c r="I402" i="220"/>
  <c r="I403" i="220"/>
  <c r="I404" i="220"/>
  <c r="I405" i="220"/>
  <c r="I406" i="220"/>
  <c r="I407" i="220"/>
  <c r="I408" i="220"/>
  <c r="I409" i="220"/>
  <c r="I410" i="220"/>
  <c r="I411" i="220"/>
  <c r="I412" i="220"/>
  <c r="I413" i="220"/>
  <c r="I414" i="220"/>
  <c r="I415" i="220"/>
  <c r="I416" i="220"/>
  <c r="I417" i="220"/>
  <c r="I418" i="220"/>
  <c r="I419" i="220"/>
  <c r="I420" i="220"/>
  <c r="I421" i="220"/>
  <c r="I422" i="220"/>
  <c r="I423" i="220"/>
  <c r="I424" i="220"/>
  <c r="I425" i="220"/>
  <c r="I426" i="220"/>
  <c r="I427" i="220"/>
  <c r="I428" i="220"/>
  <c r="I429" i="220"/>
  <c r="I430" i="220"/>
  <c r="I431" i="220"/>
  <c r="I432" i="220"/>
  <c r="I433" i="220"/>
  <c r="I434" i="220"/>
  <c r="I435" i="220"/>
  <c r="I436" i="220"/>
  <c r="I437" i="220"/>
  <c r="I438" i="220"/>
  <c r="I439" i="220"/>
  <c r="I440" i="220"/>
  <c r="I441" i="220"/>
  <c r="I442" i="220"/>
  <c r="I443" i="220"/>
  <c r="I444" i="220"/>
  <c r="I445" i="220"/>
  <c r="I446" i="220"/>
  <c r="I447" i="220"/>
  <c r="I448" i="220"/>
  <c r="I449" i="220"/>
  <c r="I450" i="220"/>
  <c r="I451" i="220"/>
  <c r="I452" i="220"/>
  <c r="I453" i="220"/>
  <c r="I454" i="220"/>
  <c r="I455" i="220"/>
  <c r="I456" i="220"/>
  <c r="I457" i="220"/>
  <c r="I458" i="220"/>
  <c r="I459" i="220"/>
  <c r="I460" i="220"/>
  <c r="I461" i="220"/>
  <c r="I462" i="220"/>
  <c r="I463" i="220"/>
  <c r="I464" i="220"/>
  <c r="I465" i="220"/>
  <c r="I466" i="220"/>
  <c r="I467" i="220"/>
  <c r="I468" i="220"/>
  <c r="I469" i="220"/>
  <c r="I470" i="220"/>
  <c r="I471" i="220"/>
  <c r="I472" i="220"/>
  <c r="I473" i="220"/>
  <c r="I474" i="220"/>
  <c r="I475" i="220"/>
  <c r="I476" i="220"/>
  <c r="I477" i="220"/>
  <c r="I478" i="220"/>
  <c r="I479" i="220"/>
  <c r="I480" i="220"/>
  <c r="I481" i="220"/>
  <c r="I482" i="220"/>
  <c r="I483" i="220"/>
  <c r="I484" i="220"/>
  <c r="I485" i="220"/>
  <c r="I486" i="220"/>
  <c r="I487" i="220"/>
  <c r="I488" i="220"/>
  <c r="I489" i="220"/>
  <c r="I490" i="220"/>
  <c r="I491" i="220"/>
  <c r="I492" i="220"/>
  <c r="I493" i="220"/>
  <c r="I494" i="220"/>
  <c r="I495" i="220"/>
  <c r="I496" i="220"/>
  <c r="I497" i="220"/>
  <c r="I498" i="220"/>
  <c r="I499" i="220"/>
  <c r="I500" i="220"/>
  <c r="I501" i="220"/>
  <c r="I502" i="220"/>
  <c r="I503" i="220"/>
  <c r="I504" i="220"/>
  <c r="I505" i="220"/>
  <c r="I506" i="220"/>
  <c r="I507" i="220"/>
  <c r="I508" i="220"/>
  <c r="I509" i="220"/>
  <c r="I510" i="220"/>
  <c r="I511" i="220"/>
  <c r="I512" i="220"/>
  <c r="I513" i="220"/>
  <c r="I514" i="220"/>
  <c r="I515" i="220"/>
  <c r="I516" i="220"/>
  <c r="I517" i="220"/>
  <c r="I518" i="220"/>
  <c r="I519" i="220"/>
  <c r="I520" i="220"/>
  <c r="I521" i="220"/>
  <c r="I522" i="220"/>
  <c r="I523" i="220"/>
  <c r="I524" i="220"/>
  <c r="I525" i="220"/>
  <c r="I526" i="220"/>
  <c r="I527" i="220"/>
  <c r="I528" i="220"/>
  <c r="I529" i="220"/>
  <c r="I530" i="220"/>
  <c r="I531" i="220"/>
  <c r="I532" i="220"/>
  <c r="I533" i="220"/>
  <c r="I534" i="220"/>
  <c r="I535" i="220"/>
  <c r="I536" i="220"/>
  <c r="I537" i="220"/>
  <c r="I538" i="220"/>
  <c r="I539" i="220"/>
  <c r="I540" i="220"/>
  <c r="I541" i="220"/>
  <c r="I542" i="220"/>
  <c r="I543" i="220"/>
  <c r="I544" i="220"/>
  <c r="I545" i="220"/>
  <c r="I546" i="220"/>
  <c r="I547" i="220"/>
  <c r="I548" i="220"/>
  <c r="I549" i="220"/>
  <c r="I550" i="220"/>
  <c r="I551" i="220"/>
  <c r="I552" i="220"/>
  <c r="I553" i="220"/>
  <c r="I554" i="220"/>
  <c r="I555" i="220"/>
  <c r="I556" i="220"/>
  <c r="I557" i="220"/>
  <c r="I558" i="220"/>
  <c r="I559" i="220"/>
  <c r="I560" i="220"/>
  <c r="I561" i="220"/>
  <c r="I562" i="220"/>
  <c r="I563" i="220"/>
  <c r="I564" i="220"/>
  <c r="I565" i="220"/>
  <c r="I566" i="220"/>
  <c r="I567" i="220"/>
  <c r="I568" i="220"/>
  <c r="I569" i="220"/>
  <c r="I570" i="220"/>
  <c r="I571" i="220"/>
  <c r="I572" i="220"/>
  <c r="I573" i="220"/>
  <c r="I574" i="220"/>
  <c r="I575" i="220"/>
  <c r="I576" i="220"/>
  <c r="I577" i="220"/>
  <c r="I578" i="220"/>
  <c r="I579" i="220"/>
  <c r="I580" i="220"/>
  <c r="I581" i="220"/>
  <c r="I582" i="220"/>
  <c r="I583" i="220"/>
  <c r="I584" i="220"/>
  <c r="I585" i="220"/>
  <c r="I586" i="220"/>
  <c r="I587" i="220"/>
  <c r="I588" i="220"/>
  <c r="I589" i="220"/>
  <c r="I590" i="220"/>
  <c r="I591" i="220"/>
  <c r="I592" i="220"/>
  <c r="I593" i="220"/>
  <c r="I594" i="220"/>
  <c r="I595" i="220"/>
  <c r="I596" i="220"/>
  <c r="I597" i="220"/>
  <c r="I598" i="220"/>
  <c r="I599" i="220"/>
  <c r="I600" i="220"/>
  <c r="I601" i="220"/>
  <c r="I602" i="220"/>
  <c r="I603" i="220"/>
  <c r="I604" i="220"/>
  <c r="I605" i="220"/>
  <c r="I606" i="220"/>
  <c r="I607" i="220"/>
  <c r="I608" i="220"/>
  <c r="I609" i="220"/>
  <c r="I610" i="220"/>
  <c r="I611" i="220"/>
  <c r="I612" i="220"/>
  <c r="I613" i="220"/>
  <c r="I614" i="220"/>
  <c r="I615" i="220"/>
  <c r="I616" i="220"/>
  <c r="I617" i="220"/>
  <c r="I618" i="220"/>
  <c r="I619" i="220"/>
  <c r="I620" i="220"/>
  <c r="I621" i="220"/>
  <c r="I622" i="220"/>
  <c r="I623" i="220"/>
  <c r="I624" i="220"/>
  <c r="I625" i="220"/>
  <c r="I626" i="220"/>
  <c r="I627" i="220"/>
  <c r="I628" i="220"/>
  <c r="I629" i="220"/>
  <c r="I630" i="220"/>
  <c r="I631" i="220"/>
  <c r="I632" i="220"/>
  <c r="I633" i="220"/>
  <c r="I634" i="220"/>
  <c r="I635" i="220"/>
  <c r="I636" i="220"/>
  <c r="I637" i="220"/>
  <c r="I638" i="220"/>
  <c r="I639" i="220"/>
  <c r="I640" i="220"/>
  <c r="I641" i="220"/>
  <c r="I642" i="220"/>
  <c r="I643" i="220"/>
  <c r="I644" i="220"/>
  <c r="I645" i="220"/>
  <c r="I646" i="220"/>
  <c r="I647" i="220"/>
  <c r="I648" i="220"/>
  <c r="I649" i="220"/>
  <c r="I650" i="220"/>
  <c r="I651" i="220"/>
  <c r="I652" i="220"/>
  <c r="I653" i="220"/>
  <c r="I654" i="220"/>
  <c r="I655" i="220"/>
  <c r="I656" i="220"/>
  <c r="I657" i="220"/>
  <c r="I658" i="220"/>
  <c r="I659" i="220"/>
  <c r="I660" i="220"/>
  <c r="I661" i="220"/>
  <c r="I662" i="220"/>
  <c r="I663" i="220"/>
  <c r="I664" i="220"/>
  <c r="I665" i="220"/>
  <c r="I666" i="220"/>
  <c r="I667" i="220"/>
  <c r="I668" i="220"/>
  <c r="I669" i="220"/>
  <c r="I670" i="220"/>
  <c r="I671" i="220"/>
  <c r="I672" i="220"/>
  <c r="I673" i="220"/>
  <c r="I674" i="220"/>
  <c r="I675" i="220"/>
  <c r="I676" i="220"/>
  <c r="I677" i="220"/>
  <c r="I678" i="220"/>
  <c r="I679" i="220"/>
  <c r="I680" i="220"/>
  <c r="I681" i="220"/>
  <c r="I682" i="220"/>
  <c r="I683" i="220"/>
  <c r="I684" i="220"/>
  <c r="I685" i="220"/>
  <c r="I686" i="220"/>
  <c r="I687" i="220"/>
  <c r="I688" i="220"/>
  <c r="I689" i="220"/>
  <c r="I690" i="220"/>
  <c r="I691" i="220"/>
  <c r="I692" i="220"/>
  <c r="I693" i="220"/>
  <c r="I694" i="220"/>
  <c r="I695" i="220"/>
  <c r="I696" i="220"/>
  <c r="I697" i="220"/>
  <c r="I698" i="220"/>
  <c r="I699" i="220"/>
  <c r="I700" i="220"/>
  <c r="I701" i="220"/>
  <c r="I702" i="220"/>
  <c r="I703" i="220"/>
  <c r="I704" i="220"/>
  <c r="I705" i="220"/>
  <c r="I706" i="220"/>
  <c r="I707" i="220"/>
  <c r="I708" i="220"/>
  <c r="I709" i="220"/>
  <c r="I710" i="220"/>
  <c r="I711" i="220"/>
  <c r="I712" i="220"/>
  <c r="I713" i="220"/>
  <c r="I714" i="220"/>
  <c r="I715" i="220"/>
  <c r="I716" i="220"/>
  <c r="I717" i="220"/>
  <c r="I718" i="220"/>
  <c r="I719" i="220"/>
  <c r="I720" i="220"/>
  <c r="I721" i="220"/>
  <c r="I722" i="220"/>
  <c r="I723" i="220"/>
  <c r="I724" i="220"/>
  <c r="I725" i="220"/>
  <c r="I726" i="220"/>
  <c r="I727" i="220"/>
  <c r="I728" i="220"/>
  <c r="I729" i="220"/>
  <c r="I730" i="220"/>
  <c r="I731" i="220"/>
  <c r="I732" i="220"/>
  <c r="I733" i="220"/>
  <c r="I734" i="220"/>
  <c r="I735" i="220"/>
  <c r="I736" i="220"/>
  <c r="I737" i="220"/>
  <c r="I738" i="220"/>
  <c r="I739" i="220"/>
  <c r="I740" i="220"/>
  <c r="I741" i="220"/>
  <c r="I742" i="220"/>
  <c r="I743" i="220"/>
  <c r="I744" i="220"/>
  <c r="I745" i="220"/>
  <c r="I746" i="220"/>
  <c r="I747" i="220"/>
  <c r="I748" i="220"/>
  <c r="I749" i="220"/>
  <c r="I750" i="220"/>
  <c r="I751" i="220"/>
  <c r="I752" i="220"/>
  <c r="I753" i="220"/>
  <c r="I754" i="220"/>
  <c r="I755" i="220"/>
  <c r="I756" i="220"/>
  <c r="I757" i="220"/>
  <c r="I758" i="220"/>
  <c r="I759" i="220"/>
  <c r="I760" i="220"/>
  <c r="I761" i="220"/>
  <c r="I762" i="220"/>
  <c r="I763" i="220"/>
  <c r="I764" i="220"/>
  <c r="I765" i="220"/>
  <c r="I766" i="220"/>
  <c r="I767" i="220"/>
  <c r="I768" i="220"/>
  <c r="I769" i="220"/>
  <c r="I770" i="220"/>
  <c r="I771" i="220"/>
  <c r="I772" i="220"/>
  <c r="I773" i="220"/>
  <c r="I774" i="220"/>
  <c r="I775" i="220"/>
  <c r="I776" i="220"/>
  <c r="I777" i="220"/>
  <c r="I778" i="220"/>
  <c r="I779" i="220"/>
  <c r="I780" i="220"/>
  <c r="I781" i="220"/>
  <c r="I782" i="220"/>
  <c r="I783" i="220"/>
  <c r="I784" i="220"/>
  <c r="I785" i="220"/>
  <c r="I786" i="220"/>
  <c r="I787" i="220"/>
  <c r="I788" i="220"/>
  <c r="I789" i="220"/>
  <c r="I790" i="220"/>
  <c r="I791" i="220"/>
  <c r="I792" i="220"/>
  <c r="I793" i="220"/>
  <c r="I794" i="220"/>
  <c r="I795" i="220"/>
  <c r="I796" i="220"/>
  <c r="I797" i="220"/>
  <c r="I798" i="220"/>
  <c r="I799" i="220"/>
  <c r="I800" i="220"/>
  <c r="I801" i="220"/>
  <c r="I802" i="220"/>
  <c r="I803" i="220"/>
  <c r="I804" i="220"/>
  <c r="I805" i="220"/>
  <c r="I806" i="220"/>
  <c r="I807" i="220"/>
  <c r="I808" i="220"/>
  <c r="I809" i="220"/>
  <c r="I810" i="220"/>
  <c r="I811" i="220"/>
  <c r="I812" i="220"/>
  <c r="I813" i="220"/>
  <c r="I814" i="220"/>
  <c r="I815" i="220"/>
  <c r="I816" i="220"/>
  <c r="I817" i="220"/>
  <c r="I818" i="220"/>
  <c r="I819" i="220"/>
  <c r="I820" i="220"/>
  <c r="I821" i="220"/>
  <c r="I822" i="220"/>
  <c r="I823" i="220"/>
  <c r="I824" i="220"/>
  <c r="I825" i="220"/>
  <c r="I826" i="220"/>
  <c r="I827" i="220"/>
  <c r="I828" i="220"/>
  <c r="I829" i="220"/>
  <c r="I830" i="220"/>
  <c r="I831" i="220"/>
  <c r="I832" i="220"/>
  <c r="I833" i="220"/>
  <c r="I834" i="220"/>
  <c r="I835" i="220"/>
  <c r="I836" i="220"/>
  <c r="I837" i="220"/>
  <c r="I838" i="220"/>
  <c r="I839" i="220"/>
  <c r="I840" i="220"/>
  <c r="I841" i="220"/>
  <c r="I842" i="220"/>
  <c r="I843" i="220"/>
  <c r="I844" i="220"/>
  <c r="I845" i="220"/>
  <c r="I846" i="220"/>
  <c r="I847" i="220"/>
  <c r="I848" i="220"/>
  <c r="I849" i="220"/>
  <c r="I850" i="220"/>
  <c r="I851" i="220"/>
  <c r="I852" i="220"/>
  <c r="I853" i="220"/>
  <c r="I854" i="220"/>
  <c r="I855" i="220"/>
  <c r="I856" i="220"/>
  <c r="I857" i="220"/>
  <c r="I858" i="220"/>
  <c r="I859" i="220"/>
  <c r="I860" i="220"/>
  <c r="I861" i="220"/>
  <c r="I862" i="220"/>
  <c r="I863" i="220"/>
  <c r="I864" i="220"/>
  <c r="I865" i="220"/>
  <c r="I866" i="220"/>
  <c r="I867" i="220"/>
  <c r="I868" i="220"/>
  <c r="I869" i="220"/>
  <c r="I870" i="220"/>
  <c r="I871" i="220"/>
  <c r="I872" i="220"/>
  <c r="I873" i="220"/>
  <c r="I874" i="220"/>
  <c r="I875" i="220"/>
  <c r="I876" i="220"/>
  <c r="I877" i="220"/>
  <c r="I878" i="220"/>
  <c r="I879" i="220"/>
  <c r="I880" i="220"/>
  <c r="I881" i="220"/>
  <c r="I882" i="220"/>
  <c r="I883" i="220"/>
  <c r="I884" i="220"/>
  <c r="I885" i="220"/>
  <c r="I886" i="220"/>
  <c r="I887" i="220"/>
  <c r="I888" i="220"/>
  <c r="I889" i="220"/>
  <c r="I890" i="220"/>
  <c r="I891" i="220"/>
  <c r="I892" i="220"/>
  <c r="I893" i="220"/>
  <c r="I894" i="220"/>
  <c r="I895" i="220"/>
  <c r="I896" i="220"/>
  <c r="I897" i="220"/>
  <c r="I898" i="220"/>
  <c r="I899" i="220"/>
  <c r="I900" i="220"/>
  <c r="I901" i="220"/>
  <c r="I902" i="220"/>
  <c r="I903" i="220"/>
  <c r="I904" i="220"/>
  <c r="I905" i="220"/>
  <c r="I906" i="220"/>
  <c r="I907" i="220"/>
  <c r="I908" i="220"/>
  <c r="I909" i="220"/>
  <c r="I910" i="220"/>
  <c r="I911" i="220"/>
  <c r="I912" i="220"/>
  <c r="I913" i="220"/>
  <c r="I914" i="220"/>
  <c r="I915" i="220"/>
  <c r="I916" i="220"/>
  <c r="I917" i="220"/>
  <c r="I918" i="220"/>
  <c r="I919" i="220"/>
  <c r="I920" i="220"/>
  <c r="I921" i="220"/>
  <c r="I922" i="220"/>
  <c r="I923" i="220"/>
  <c r="I924" i="220"/>
  <c r="I925" i="220"/>
  <c r="I926" i="220"/>
  <c r="I927" i="220"/>
  <c r="I928" i="220"/>
  <c r="I929" i="220"/>
  <c r="I930" i="220"/>
  <c r="I931" i="220"/>
  <c r="I932" i="220"/>
  <c r="I933" i="220"/>
  <c r="I934" i="220"/>
  <c r="I935" i="220"/>
  <c r="I936" i="220"/>
  <c r="I937" i="220"/>
  <c r="I938" i="220"/>
  <c r="I939" i="220"/>
  <c r="I940" i="220"/>
  <c r="I941" i="220"/>
  <c r="I942" i="220"/>
  <c r="I943" i="220"/>
  <c r="I944" i="220"/>
  <c r="I945" i="220"/>
  <c r="I946" i="220"/>
  <c r="I947" i="220"/>
  <c r="I948" i="220"/>
  <c r="I949" i="220"/>
  <c r="I950" i="220"/>
  <c r="I951" i="220"/>
  <c r="I952" i="220"/>
  <c r="I953" i="220"/>
  <c r="I954" i="220"/>
  <c r="I955" i="220"/>
  <c r="I956" i="220"/>
  <c r="I957" i="220"/>
  <c r="I958" i="220"/>
  <c r="I959" i="220"/>
  <c r="I960" i="220"/>
  <c r="I961" i="220"/>
  <c r="I962" i="220"/>
  <c r="I963" i="220"/>
  <c r="I964" i="220"/>
  <c r="I965" i="220"/>
  <c r="I966" i="220"/>
  <c r="I967" i="220"/>
  <c r="I968" i="220"/>
  <c r="I969" i="220"/>
  <c r="I970" i="220"/>
  <c r="I971" i="220"/>
  <c r="I972" i="220"/>
  <c r="I973" i="220"/>
  <c r="I974" i="220"/>
  <c r="I975" i="220"/>
  <c r="I976" i="220"/>
  <c r="I977" i="220"/>
  <c r="I978" i="220"/>
  <c r="I979" i="220"/>
  <c r="I980" i="220"/>
  <c r="I981" i="220"/>
  <c r="I982" i="220"/>
  <c r="I983" i="220"/>
  <c r="I984" i="220"/>
  <c r="I985" i="220"/>
  <c r="I986" i="220"/>
  <c r="I987" i="220"/>
  <c r="I988" i="220"/>
  <c r="I989" i="220"/>
  <c r="I990" i="220"/>
  <c r="I991" i="220"/>
  <c r="I992" i="220"/>
  <c r="I993" i="220"/>
  <c r="I994" i="220"/>
  <c r="I995" i="220"/>
  <c r="I996" i="220"/>
  <c r="I997" i="220"/>
  <c r="I998" i="220"/>
  <c r="I999" i="220"/>
  <c r="I1000" i="220"/>
  <c r="I1001" i="220"/>
  <c r="I1002" i="220"/>
  <c r="I1003" i="220"/>
  <c r="I1004" i="220"/>
  <c r="I1005" i="220"/>
  <c r="I1006" i="220"/>
  <c r="I1007" i="220"/>
  <c r="I1008" i="220"/>
  <c r="I1009" i="220"/>
  <c r="I1010" i="220"/>
  <c r="I1011" i="220"/>
  <c r="I1012" i="220"/>
  <c r="I1013" i="220"/>
  <c r="I1014" i="220"/>
  <c r="I1015" i="220"/>
  <c r="I1016" i="220"/>
  <c r="I1017" i="220"/>
  <c r="I1018" i="220"/>
  <c r="I1019" i="220"/>
  <c r="I1020" i="220"/>
  <c r="I1021" i="220"/>
  <c r="I1022" i="220"/>
  <c r="I1023" i="220"/>
  <c r="I1024" i="220"/>
  <c r="I1025" i="220"/>
  <c r="I1026" i="220"/>
  <c r="I1027" i="220"/>
  <c r="I1028" i="220"/>
  <c r="I1029" i="220"/>
  <c r="I1030" i="220"/>
  <c r="I1031" i="220"/>
  <c r="I1032" i="220"/>
  <c r="I1033" i="220"/>
  <c r="I1034" i="220"/>
  <c r="I1035" i="220"/>
  <c r="I1036" i="220"/>
  <c r="I1037" i="220"/>
  <c r="I1038" i="220"/>
  <c r="I1039" i="220"/>
  <c r="I1040" i="220"/>
  <c r="I1041" i="220"/>
  <c r="I1042" i="220"/>
  <c r="I1043" i="220"/>
  <c r="I1044" i="220"/>
  <c r="I1045" i="220"/>
  <c r="I1046" i="220"/>
  <c r="I1047" i="220"/>
  <c r="I1048" i="220"/>
  <c r="I1049" i="220"/>
  <c r="I1050" i="220"/>
  <c r="I1051" i="220"/>
  <c r="I1052" i="220"/>
  <c r="I1053" i="220"/>
  <c r="I1054" i="220"/>
  <c r="I1055" i="220"/>
  <c r="I1056" i="220"/>
  <c r="I1057" i="220"/>
  <c r="I1058" i="220"/>
  <c r="I1059" i="220"/>
  <c r="I1060" i="220"/>
  <c r="I1061" i="220"/>
  <c r="I1062" i="220"/>
  <c r="I1063" i="220"/>
  <c r="I1064" i="220"/>
  <c r="I1065" i="220"/>
  <c r="I1066" i="220"/>
  <c r="I1067" i="220"/>
  <c r="I1068" i="220"/>
  <c r="I1069" i="220"/>
  <c r="I1070" i="220"/>
  <c r="I1071" i="220"/>
  <c r="I1072" i="220"/>
  <c r="I1073" i="220"/>
  <c r="I1074" i="220"/>
  <c r="I1075" i="220"/>
  <c r="I1076" i="220"/>
  <c r="I1077" i="220"/>
  <c r="I1078" i="220"/>
  <c r="I1079" i="220"/>
  <c r="I1080" i="220"/>
  <c r="I1081" i="220"/>
  <c r="I1082" i="220"/>
  <c r="I1083" i="220"/>
  <c r="I1084" i="220"/>
  <c r="I1085" i="220"/>
  <c r="I1086" i="220"/>
  <c r="I1087" i="220"/>
  <c r="I1088" i="220"/>
  <c r="I1089" i="220"/>
  <c r="I1090" i="220"/>
  <c r="I1091" i="220"/>
  <c r="I1092" i="220"/>
  <c r="I1093" i="220"/>
  <c r="I1094" i="220"/>
  <c r="I1095" i="220"/>
  <c r="I1096" i="220"/>
  <c r="I1097" i="220"/>
  <c r="I1098" i="220"/>
  <c r="I1099" i="220"/>
  <c r="I1100" i="220"/>
  <c r="I1101" i="220"/>
  <c r="I1102" i="220"/>
  <c r="I1103" i="220"/>
  <c r="I1104" i="220"/>
  <c r="I1105" i="220"/>
  <c r="I1106" i="220"/>
  <c r="I1107" i="220"/>
  <c r="I1108" i="220"/>
  <c r="I1109" i="220"/>
  <c r="I1110" i="220"/>
  <c r="I1111" i="220"/>
  <c r="I1112" i="220"/>
  <c r="I1113" i="220"/>
  <c r="I1114" i="220"/>
  <c r="I1115" i="220"/>
  <c r="I1116" i="220"/>
  <c r="I1117" i="220"/>
  <c r="I1118" i="220"/>
  <c r="I1119" i="220"/>
  <c r="I1120" i="220"/>
  <c r="I1121" i="220"/>
  <c r="I1122" i="220"/>
  <c r="I1123" i="220"/>
  <c r="I1124" i="220"/>
  <c r="I1125" i="220"/>
  <c r="I1126" i="220"/>
  <c r="I1127" i="220"/>
  <c r="I1128" i="220"/>
  <c r="I1129" i="220"/>
  <c r="I1130" i="220"/>
  <c r="I1131" i="220"/>
  <c r="I1132" i="220"/>
  <c r="I1133" i="220"/>
  <c r="I1134" i="220"/>
  <c r="I1135" i="220"/>
  <c r="I1136" i="220"/>
  <c r="I1137" i="220"/>
  <c r="I1138" i="220"/>
  <c r="I1139" i="220"/>
  <c r="I1140" i="220"/>
  <c r="I1141" i="220"/>
  <c r="I1142" i="220"/>
  <c r="I1143" i="220"/>
  <c r="I1144" i="220"/>
  <c r="I1145" i="220"/>
  <c r="I1146" i="220"/>
  <c r="I1147" i="220"/>
  <c r="I1148" i="220"/>
  <c r="I1149" i="220"/>
  <c r="I1150" i="220"/>
  <c r="I1151" i="220"/>
  <c r="I1152" i="220"/>
  <c r="I1153" i="220"/>
  <c r="I1154" i="220"/>
  <c r="I1155" i="220"/>
  <c r="I1156" i="220"/>
  <c r="I1157" i="220"/>
  <c r="I1158" i="220"/>
  <c r="I1159" i="220"/>
  <c r="I1160" i="220"/>
  <c r="I1161" i="220"/>
  <c r="I1162" i="220"/>
  <c r="I1163" i="220"/>
  <c r="I1164" i="220"/>
  <c r="I1165" i="220"/>
  <c r="I1166" i="220"/>
  <c r="I1167" i="220"/>
  <c r="I1168" i="220"/>
  <c r="I1169" i="220"/>
  <c r="I1170" i="220"/>
  <c r="I1171" i="220"/>
  <c r="I1172" i="220"/>
  <c r="I1173" i="220"/>
  <c r="I1174" i="220"/>
  <c r="I1175" i="220"/>
  <c r="I1176" i="220"/>
  <c r="I1177" i="220"/>
  <c r="I1178" i="220"/>
  <c r="I1179" i="220"/>
  <c r="I1180" i="220"/>
  <c r="I1181" i="220"/>
  <c r="I1185" i="220"/>
  <c r="I1186" i="220"/>
  <c r="I1187" i="220"/>
  <c r="I1188" i="220"/>
  <c r="I1189" i="220"/>
  <c r="I1190" i="220"/>
  <c r="I1191" i="220"/>
  <c r="I1192" i="220"/>
  <c r="I1193" i="220"/>
  <c r="I1194" i="220"/>
  <c r="I1195" i="220"/>
  <c r="I1196" i="220"/>
  <c r="I1197" i="220"/>
  <c r="I1198" i="220"/>
  <c r="I1199" i="220"/>
  <c r="I1200" i="220"/>
  <c r="I1201" i="220"/>
  <c r="I1211" i="220"/>
  <c r="I1212" i="220"/>
  <c r="I1213" i="220"/>
  <c r="I1214" i="220"/>
  <c r="I1215" i="220"/>
  <c r="I1216" i="220"/>
  <c r="I1217" i="220"/>
  <c r="I1218" i="220"/>
  <c r="I1222" i="220"/>
  <c r="I1223" i="220"/>
  <c r="I1224" i="220"/>
  <c r="I1225" i="220"/>
  <c r="I1226" i="220"/>
  <c r="I1227" i="220"/>
  <c r="I1228" i="220"/>
  <c r="I1229" i="220"/>
  <c r="I1230" i="220"/>
  <c r="I1231" i="220"/>
  <c r="I1232" i="220"/>
  <c r="I1236" i="220"/>
  <c r="I1237" i="220"/>
  <c r="I1238" i="220"/>
  <c r="I1239" i="220"/>
  <c r="I1240" i="220"/>
  <c r="I1241" i="220"/>
  <c r="I1242" i="220"/>
  <c r="I1243" i="220"/>
  <c r="I1244" i="220"/>
  <c r="I1245" i="220"/>
  <c r="I1246" i="220"/>
  <c r="I1253" i="220"/>
  <c r="I1254" i="220"/>
  <c r="I1255" i="220"/>
  <c r="I1257" i="220"/>
  <c r="I1259" i="220"/>
  <c r="I1260" i="220"/>
  <c r="I1261" i="220"/>
  <c r="I1262" i="220"/>
  <c r="I1263" i="220"/>
  <c r="I1267" i="220"/>
  <c r="I1268" i="220"/>
  <c r="I1269" i="220"/>
  <c r="I1270" i="220"/>
  <c r="I1271" i="220"/>
  <c r="I1272" i="220"/>
  <c r="I1273" i="220"/>
  <c r="I1279" i="220"/>
  <c r="I1280" i="220"/>
  <c r="I1281" i="220"/>
  <c r="I1282" i="220"/>
  <c r="I1283" i="220"/>
  <c r="I1287" i="220"/>
  <c r="I1289" i="220"/>
  <c r="I1290" i="220"/>
  <c r="I1291" i="220"/>
  <c r="I1292" i="220"/>
  <c r="I1293" i="220"/>
  <c r="I1294" i="220"/>
  <c r="I1295" i="220"/>
  <c r="I1296" i="220"/>
  <c r="I1297" i="220"/>
  <c r="I1298" i="220"/>
  <c r="I1299" i="220"/>
  <c r="I1300" i="220"/>
  <c r="I1301" i="220"/>
  <c r="I1302" i="220"/>
  <c r="I1303" i="220"/>
  <c r="I1304" i="220"/>
  <c r="I1305" i="220"/>
  <c r="I1306" i="220"/>
  <c r="I1307" i="220"/>
  <c r="I1308" i="220"/>
  <c r="I1309" i="220"/>
  <c r="I1310" i="220"/>
  <c r="I1311" i="220"/>
  <c r="I1312" i="220"/>
  <c r="I1313" i="220"/>
  <c r="I1314" i="220"/>
  <c r="I1315" i="220"/>
  <c r="I1316" i="220"/>
  <c r="I1317" i="220"/>
  <c r="I1318" i="220"/>
  <c r="I1319" i="220"/>
  <c r="I1320" i="220"/>
  <c r="I1321" i="220"/>
  <c r="I1322" i="220"/>
  <c r="I1323" i="220"/>
  <c r="I1324" i="220"/>
  <c r="I1325" i="220"/>
  <c r="I1326" i="220"/>
  <c r="I1327" i="220"/>
  <c r="I1328" i="220"/>
  <c r="I1329" i="220"/>
  <c r="I1330" i="220"/>
  <c r="I1331" i="220"/>
  <c r="I1332" i="220"/>
  <c r="I1333" i="220"/>
  <c r="I1349" i="220"/>
  <c r="I1350" i="220"/>
  <c r="I1351" i="220"/>
  <c r="I1352" i="220"/>
  <c r="I1353" i="220"/>
  <c r="I1354" i="220"/>
  <c r="I1358" i="220"/>
  <c r="I1359" i="220"/>
  <c r="I1369" i="220"/>
  <c r="I1370" i="220"/>
  <c r="I1371" i="220"/>
  <c r="I1372" i="220"/>
  <c r="I1373" i="220"/>
  <c r="I1375" i="220"/>
  <c r="I1376" i="220"/>
  <c r="I1377" i="220"/>
  <c r="I1378" i="220"/>
  <c r="I1379" i="220"/>
  <c r="I1380" i="220"/>
  <c r="I1381" i="220"/>
  <c r="I1382" i="220"/>
  <c r="I1383" i="220"/>
  <c r="I1384" i="220"/>
  <c r="I1385" i="220"/>
  <c r="I1386" i="220"/>
  <c r="I1387" i="220"/>
  <c r="I1388" i="220"/>
  <c r="I1389" i="220"/>
  <c r="I1390" i="220"/>
  <c r="I1391" i="220"/>
  <c r="I1392" i="220"/>
  <c r="I1393" i="220"/>
  <c r="I1394" i="220"/>
  <c r="I1395" i="220"/>
  <c r="I1396" i="220"/>
  <c r="I1397" i="220"/>
  <c r="I1398" i="220"/>
  <c r="I1399" i="220"/>
  <c r="I1400" i="220"/>
  <c r="I1401" i="220"/>
  <c r="I1402" i="220"/>
  <c r="I1403" i="220"/>
  <c r="I1404" i="220"/>
  <c r="I1405" i="220"/>
  <c r="I1406" i="220"/>
  <c r="I1407" i="220"/>
  <c r="I1408" i="220"/>
  <c r="I1409" i="220"/>
  <c r="I1410" i="220"/>
  <c r="I1411" i="220"/>
  <c r="I1412" i="220"/>
  <c r="I1413" i="220"/>
  <c r="I1414" i="220"/>
  <c r="I1415" i="220"/>
  <c r="I1416" i="220"/>
  <c r="I1417" i="220"/>
  <c r="I1418" i="220"/>
  <c r="I1419" i="220"/>
  <c r="I1420" i="220"/>
  <c r="I1421" i="220"/>
  <c r="I1422" i="220"/>
  <c r="I1423" i="220"/>
  <c r="I1424" i="220"/>
  <c r="I1425" i="220"/>
  <c r="I1426" i="220"/>
  <c r="I1427" i="220"/>
  <c r="I1428" i="220"/>
  <c r="I1429" i="220"/>
  <c r="I1430" i="220"/>
  <c r="I1431" i="220"/>
  <c r="I1432" i="220"/>
  <c r="I1433" i="220"/>
  <c r="I1434" i="220"/>
  <c r="I1435" i="220"/>
  <c r="I1436" i="220"/>
  <c r="I1437" i="220"/>
  <c r="I1438" i="220"/>
  <c r="I1439" i="220"/>
  <c r="I1440" i="220"/>
  <c r="I1441" i="220"/>
  <c r="I1442" i="220"/>
  <c r="I1443" i="220"/>
  <c r="I1444" i="220"/>
  <c r="I1445" i="220"/>
  <c r="I1446" i="220"/>
  <c r="I1447" i="220"/>
  <c r="I1448" i="220"/>
  <c r="I1449" i="220"/>
  <c r="I1450" i="220"/>
  <c r="I1451" i="220"/>
  <c r="I1452" i="220"/>
  <c r="I1453" i="220"/>
  <c r="I1454" i="220"/>
  <c r="I1455" i="220"/>
  <c r="I1456" i="220"/>
  <c r="I1457" i="220"/>
  <c r="I1458" i="220"/>
  <c r="I1459" i="220"/>
  <c r="I1460" i="220"/>
  <c r="I1461" i="220"/>
  <c r="I1462" i="220"/>
  <c r="I1463" i="220"/>
  <c r="I1464" i="220"/>
  <c r="I1465" i="220"/>
  <c r="I1466" i="220"/>
  <c r="I1467" i="220"/>
  <c r="I1468" i="220"/>
  <c r="I1469" i="220"/>
  <c r="I1470" i="220"/>
  <c r="I1471" i="220"/>
  <c r="I1472" i="220"/>
  <c r="I1473" i="220"/>
  <c r="I1474" i="220"/>
  <c r="I1475" i="220"/>
  <c r="I1476" i="220"/>
  <c r="I1477" i="220"/>
  <c r="I1478" i="220"/>
  <c r="I1479" i="220"/>
  <c r="I1480" i="220"/>
  <c r="I1481" i="220"/>
  <c r="I1482" i="220"/>
  <c r="I1483" i="220"/>
  <c r="I1484" i="220"/>
  <c r="I1485" i="220"/>
  <c r="I1486" i="220"/>
  <c r="I1487" i="220"/>
  <c r="I1488" i="220"/>
  <c r="I1489" i="220"/>
  <c r="I1490" i="220"/>
  <c r="I1491" i="220"/>
  <c r="I1492" i="220"/>
  <c r="I1493" i="220"/>
  <c r="I1494" i="220"/>
  <c r="I1495" i="220"/>
  <c r="I1496" i="220"/>
  <c r="I1497" i="220"/>
  <c r="I1498" i="220"/>
  <c r="I1499" i="220"/>
  <c r="I1500" i="220"/>
  <c r="I1501" i="220"/>
  <c r="I1502" i="220"/>
  <c r="I1503" i="220"/>
  <c r="I1504" i="220"/>
  <c r="I1505" i="220"/>
  <c r="I1506" i="220"/>
  <c r="I1507" i="220"/>
  <c r="I1508" i="220"/>
  <c r="I1509" i="220"/>
  <c r="I1510" i="220"/>
  <c r="I1511" i="220"/>
  <c r="I1512" i="220"/>
  <c r="I1513" i="220"/>
  <c r="I1514" i="220"/>
  <c r="I1515" i="220"/>
  <c r="I1516" i="220"/>
  <c r="I1517" i="220"/>
  <c r="I1518" i="220"/>
  <c r="I1519" i="220"/>
  <c r="I1520" i="220"/>
  <c r="I1521" i="220"/>
  <c r="I1522" i="220"/>
  <c r="I1523" i="220"/>
  <c r="I1524" i="220"/>
  <c r="I1525" i="220"/>
  <c r="I1526" i="220"/>
  <c r="I1527" i="220"/>
  <c r="I1528" i="220"/>
  <c r="I1529" i="220"/>
  <c r="I1530" i="220"/>
  <c r="I1531" i="220"/>
  <c r="I1532" i="220"/>
  <c r="I1533" i="220"/>
  <c r="I1534" i="220"/>
  <c r="I1535" i="220"/>
  <c r="I1536" i="220"/>
  <c r="I1537" i="220"/>
  <c r="I1538" i="220"/>
  <c r="I1539" i="220"/>
  <c r="I1540" i="220"/>
  <c r="I1541" i="220"/>
  <c r="I1542" i="220"/>
  <c r="I1543" i="220"/>
  <c r="I1544" i="220"/>
  <c r="I1545" i="220"/>
  <c r="I1546" i="220"/>
  <c r="I1547" i="220"/>
  <c r="I1548" i="220"/>
  <c r="I1549" i="220"/>
  <c r="I1550" i="220"/>
  <c r="I1551" i="220"/>
  <c r="I1552" i="220"/>
  <c r="I1554" i="220"/>
  <c r="I1555" i="220"/>
  <c r="I1556" i="220"/>
  <c r="I1558" i="220"/>
  <c r="I1559" i="220"/>
  <c r="I1560" i="220"/>
  <c r="I1561" i="220"/>
  <c r="I1562" i="220"/>
  <c r="I1563" i="220"/>
  <c r="I1564" i="220"/>
  <c r="I1565" i="220"/>
  <c r="I1566" i="220"/>
  <c r="I1567" i="220"/>
  <c r="I1568" i="220"/>
  <c r="I1569" i="220"/>
  <c r="I1570" i="220"/>
  <c r="I1571" i="220"/>
  <c r="I1572" i="220"/>
  <c r="I1573" i="220"/>
  <c r="I1574" i="220"/>
  <c r="I1575" i="220"/>
  <c r="I1576" i="220"/>
  <c r="I1577" i="220"/>
  <c r="I1578" i="220"/>
  <c r="I1579" i="220"/>
  <c r="I1580" i="220"/>
  <c r="I1581" i="220"/>
  <c r="I1582" i="220"/>
  <c r="I1583" i="220"/>
  <c r="I1584" i="220"/>
  <c r="I1585" i="220"/>
  <c r="I1586" i="220"/>
  <c r="I1597" i="220"/>
  <c r="I1598" i="220"/>
  <c r="I1599" i="220"/>
  <c r="I1600" i="220"/>
  <c r="I1601" i="220"/>
  <c r="I1602" i="220"/>
  <c r="I1603" i="220"/>
  <c r="I1604" i="220"/>
  <c r="I1605" i="220"/>
  <c r="I1606" i="220"/>
  <c r="I1607" i="220"/>
  <c r="I1608" i="220"/>
  <c r="I1609" i="220"/>
  <c r="I1610" i="220"/>
  <c r="I1611" i="220"/>
  <c r="I1612" i="220"/>
  <c r="I1616" i="220"/>
  <c r="I1617" i="220"/>
  <c r="I1618" i="220"/>
  <c r="I1619" i="220"/>
  <c r="I1620" i="220"/>
  <c r="I1621" i="220"/>
  <c r="I1622" i="220"/>
  <c r="I1623" i="220"/>
  <c r="I1624" i="220"/>
  <c r="I1625" i="220"/>
  <c r="I1626" i="220"/>
  <c r="I1627" i="220"/>
  <c r="I1636" i="220"/>
  <c r="I1637" i="220"/>
  <c r="I1638" i="220"/>
  <c r="I1639" i="220"/>
  <c r="I1640" i="220"/>
  <c r="I1643" i="220"/>
  <c r="I1644" i="220"/>
  <c r="I1645" i="220"/>
  <c r="I1646" i="220"/>
  <c r="I1647" i="220"/>
  <c r="I1648" i="220"/>
  <c r="I1649" i="220"/>
  <c r="I1650" i="220"/>
  <c r="I1651" i="220"/>
  <c r="I1652" i="220"/>
  <c r="I1653" i="220"/>
  <c r="I1654" i="220"/>
  <c r="I1655" i="220"/>
  <c r="I1656" i="220"/>
  <c r="I1657" i="220"/>
  <c r="I1658" i="220"/>
  <c r="I1659" i="220"/>
  <c r="I1660" i="220"/>
  <c r="I1661" i="220"/>
  <c r="I1662" i="220"/>
  <c r="I1663" i="220"/>
  <c r="I1664" i="220"/>
  <c r="I1665" i="220"/>
  <c r="I1666" i="220"/>
  <c r="I1667" i="220"/>
  <c r="I1668" i="220"/>
  <c r="I1669" i="220"/>
  <c r="I1670" i="220"/>
  <c r="I1671" i="220"/>
  <c r="I1672" i="220"/>
  <c r="I1673" i="220"/>
  <c r="I1674" i="220"/>
  <c r="I1675" i="220"/>
  <c r="I1676" i="220"/>
  <c r="I1677" i="220"/>
  <c r="I1678" i="220"/>
  <c r="I1679" i="220"/>
  <c r="I1680" i="220"/>
  <c r="I1681" i="220"/>
  <c r="I1682" i="220"/>
  <c r="I1683" i="220"/>
  <c r="I1684" i="220"/>
  <c r="I1685" i="220"/>
  <c r="I1686" i="220"/>
  <c r="I1687" i="220"/>
  <c r="I1688" i="220"/>
  <c r="I1689" i="220"/>
  <c r="I1690" i="220"/>
  <c r="I1691" i="220"/>
  <c r="I1692" i="220"/>
  <c r="I1693" i="220"/>
  <c r="I1694" i="220"/>
  <c r="I1695" i="220"/>
  <c r="I1696" i="220"/>
  <c r="I1697" i="220"/>
  <c r="I1698" i="220"/>
  <c r="I1699" i="220"/>
  <c r="I1700" i="220"/>
  <c r="I1701" i="220"/>
  <c r="I1702" i="220"/>
  <c r="I1703" i="220"/>
  <c r="I1704" i="220"/>
  <c r="I1705" i="220"/>
  <c r="I1706" i="220"/>
  <c r="I1707" i="220"/>
  <c r="I1708" i="220"/>
  <c r="I1709" i="220"/>
  <c r="I1710" i="220"/>
  <c r="I1711" i="220"/>
  <c r="I1712" i="220"/>
  <c r="I1713" i="220"/>
  <c r="I1714" i="220"/>
  <c r="I1715" i="220"/>
  <c r="I1716" i="220"/>
  <c r="I1717" i="220"/>
  <c r="I1718" i="220"/>
  <c r="I1719" i="220"/>
  <c r="I1720" i="220"/>
  <c r="I1721" i="220"/>
  <c r="I1722" i="220"/>
  <c r="I1723" i="220"/>
  <c r="I1724" i="220"/>
  <c r="I1725" i="220"/>
  <c r="I1726" i="220"/>
  <c r="I1727" i="220"/>
  <c r="I1728" i="220"/>
  <c r="I1729" i="220"/>
  <c r="I1730" i="220"/>
  <c r="I1731" i="220"/>
  <c r="I1732" i="220"/>
  <c r="I1733" i="220"/>
  <c r="I1734" i="220"/>
  <c r="I1735" i="220"/>
  <c r="I1736" i="220"/>
  <c r="I1737" i="220"/>
  <c r="I1738" i="220"/>
  <c r="I1739" i="220"/>
  <c r="I1740" i="220"/>
  <c r="I1741" i="220"/>
  <c r="I1742" i="220"/>
  <c r="I1743" i="220"/>
  <c r="I1744" i="220"/>
  <c r="I1745" i="220"/>
  <c r="I1746" i="220"/>
  <c r="I1747" i="220"/>
  <c r="I1748" i="220"/>
  <c r="I1749" i="220"/>
  <c r="I1750" i="220"/>
  <c r="I1751" i="220"/>
  <c r="I1752" i="220"/>
  <c r="I1753" i="220"/>
  <c r="I1754" i="220"/>
  <c r="I1755" i="220"/>
  <c r="I1756" i="220"/>
  <c r="I1757" i="220"/>
  <c r="I1758" i="220"/>
  <c r="I1759" i="220"/>
  <c r="I1760" i="220"/>
  <c r="I1761" i="220"/>
  <c r="I1762" i="220"/>
  <c r="I1763" i="220"/>
  <c r="I1764" i="220"/>
  <c r="I1765" i="220"/>
  <c r="I1766" i="220"/>
  <c r="I1767" i="220"/>
  <c r="I1768" i="220"/>
  <c r="I1769" i="220"/>
  <c r="I1770" i="220"/>
  <c r="I1771" i="220"/>
  <c r="I1772" i="220"/>
  <c r="I1773" i="220"/>
  <c r="I1774" i="220"/>
  <c r="I1775" i="220"/>
  <c r="I1776" i="220"/>
  <c r="I1777" i="220"/>
  <c r="I1778" i="220"/>
  <c r="I1779" i="220"/>
  <c r="I1780" i="220"/>
  <c r="I1781" i="220"/>
  <c r="I1782" i="220"/>
  <c r="I1783" i="220"/>
  <c r="I1784" i="220"/>
  <c r="I1785" i="220"/>
  <c r="I1786" i="220"/>
  <c r="I1787" i="220"/>
  <c r="I1788" i="220"/>
  <c r="I1789" i="220"/>
  <c r="I1790" i="220"/>
  <c r="I1791" i="220"/>
  <c r="I1792" i="220"/>
  <c r="I1793" i="220"/>
  <c r="I1794" i="220"/>
  <c r="I1795" i="220"/>
  <c r="I1796" i="220"/>
  <c r="I1797" i="220"/>
  <c r="I1798" i="220"/>
  <c r="I1799" i="220"/>
  <c r="I1800" i="220"/>
  <c r="I1801" i="220"/>
  <c r="I1802" i="220"/>
  <c r="I1803" i="220"/>
  <c r="I1804" i="220"/>
  <c r="I1805" i="220"/>
  <c r="I1806" i="220"/>
  <c r="I1807" i="220"/>
  <c r="I1808" i="220"/>
  <c r="I1809" i="220"/>
  <c r="I1810" i="220"/>
  <c r="I1811" i="220"/>
  <c r="I1812" i="220"/>
  <c r="I1813" i="220"/>
  <c r="I1814" i="220"/>
  <c r="I1815" i="220"/>
  <c r="I1816" i="220"/>
  <c r="I1817" i="220"/>
  <c r="I1818" i="220"/>
  <c r="I1819" i="220"/>
  <c r="I1820" i="220"/>
  <c r="I1821" i="220"/>
  <c r="I1822" i="220"/>
  <c r="I1823" i="220"/>
  <c r="I1824" i="220"/>
  <c r="I1825" i="220"/>
  <c r="I1826" i="220"/>
  <c r="I1827" i="220"/>
  <c r="I1828" i="220"/>
  <c r="I1829" i="220"/>
  <c r="I1830" i="220"/>
  <c r="I1831" i="220"/>
  <c r="I1832" i="220"/>
  <c r="I1833" i="220"/>
  <c r="I1834" i="220"/>
  <c r="I1835" i="220"/>
  <c r="I1836" i="220"/>
  <c r="I1837" i="220"/>
  <c r="I1838" i="220"/>
  <c r="I1839" i="220"/>
  <c r="I1840" i="220"/>
  <c r="I1841" i="220"/>
  <c r="I1842" i="220"/>
  <c r="I1843" i="220"/>
  <c r="I1844" i="220"/>
  <c r="I1845" i="220"/>
  <c r="I1846" i="220"/>
  <c r="I1847" i="220"/>
  <c r="I1848" i="220"/>
  <c r="I1849" i="220"/>
  <c r="I1850" i="220"/>
  <c r="I1851" i="220"/>
  <c r="I1852" i="220"/>
  <c r="I1853" i="220"/>
  <c r="I1854" i="220"/>
  <c r="I1855" i="220"/>
  <c r="I1856" i="220"/>
  <c r="I1857" i="220"/>
  <c r="I1858" i="220"/>
  <c r="I1859" i="220"/>
  <c r="I1860" i="220"/>
  <c r="I1861" i="220"/>
  <c r="I1862" i="220"/>
  <c r="I1863" i="220"/>
  <c r="I1864" i="220"/>
  <c r="I1865" i="220"/>
  <c r="I1866" i="220"/>
  <c r="I1867" i="220"/>
  <c r="I1868" i="220"/>
  <c r="I1869" i="220"/>
  <c r="I1870" i="220"/>
  <c r="I1871" i="220"/>
  <c r="I1872" i="220"/>
  <c r="I1873" i="220"/>
  <c r="I1874" i="220"/>
  <c r="I1875" i="220"/>
  <c r="I1876" i="220"/>
  <c r="I1877" i="220"/>
  <c r="I1878" i="220"/>
  <c r="I1879" i="220"/>
  <c r="I1880" i="220"/>
  <c r="I1881" i="220"/>
  <c r="I1882" i="220"/>
  <c r="I1883" i="220"/>
  <c r="I1884" i="220"/>
  <c r="I1885" i="220"/>
  <c r="I1886" i="220"/>
  <c r="I1887" i="220"/>
  <c r="I1888" i="220"/>
  <c r="I1889" i="220"/>
  <c r="I1890" i="220"/>
  <c r="I1891" i="220"/>
  <c r="I1892" i="220"/>
  <c r="I1893" i="220"/>
  <c r="I1894" i="220"/>
  <c r="I1895" i="220"/>
  <c r="I1896" i="220"/>
  <c r="I1897" i="220"/>
  <c r="I1898" i="220"/>
  <c r="I1899" i="220"/>
  <c r="I1900" i="220"/>
  <c r="I1901" i="220"/>
  <c r="I1902" i="220"/>
  <c r="I1903" i="220"/>
  <c r="I1904" i="220"/>
  <c r="I1905" i="220"/>
  <c r="I1906" i="220"/>
  <c r="I1907" i="220"/>
  <c r="I1908" i="220"/>
  <c r="I1909" i="220"/>
  <c r="I1910" i="220"/>
  <c r="I1911" i="220"/>
  <c r="I1912" i="220"/>
  <c r="I1913" i="220"/>
  <c r="I1914" i="220"/>
  <c r="I1915" i="220"/>
  <c r="I1916" i="220"/>
  <c r="I1917" i="220"/>
  <c r="I1918" i="220"/>
  <c r="I1919" i="220"/>
  <c r="I1920" i="220"/>
  <c r="I1921" i="220"/>
  <c r="I1922" i="220"/>
  <c r="I1923" i="220"/>
  <c r="I1924" i="220"/>
  <c r="I1925" i="220"/>
  <c r="I1926" i="220"/>
  <c r="I1927" i="220"/>
  <c r="I1928" i="220"/>
  <c r="I1929" i="220"/>
  <c r="I1930" i="220"/>
  <c r="I1931" i="220"/>
  <c r="I1932" i="220"/>
  <c r="I1933" i="220"/>
  <c r="I1934" i="220"/>
  <c r="I1935" i="220"/>
  <c r="I1936" i="220"/>
  <c r="I1937" i="220"/>
  <c r="I1938" i="220"/>
  <c r="I1939" i="220"/>
  <c r="I1940" i="220"/>
  <c r="I1941" i="220"/>
  <c r="I1942" i="220"/>
  <c r="I1943" i="220"/>
  <c r="I1944" i="220"/>
  <c r="I1945" i="220"/>
  <c r="I1946" i="220"/>
  <c r="I1947" i="220"/>
  <c r="I1948" i="220"/>
  <c r="I1949" i="220"/>
  <c r="I1950" i="220"/>
  <c r="I1951" i="220"/>
  <c r="I1952" i="220"/>
  <c r="I1953" i="220"/>
  <c r="I1954" i="220"/>
  <c r="I1955" i="220"/>
  <c r="I1956" i="220"/>
  <c r="I1957" i="220"/>
  <c r="I1958" i="220"/>
  <c r="I1959" i="220"/>
  <c r="I1960" i="220"/>
  <c r="I1961" i="220"/>
  <c r="I1962" i="220"/>
  <c r="I1963" i="220"/>
  <c r="I1964" i="220"/>
  <c r="I1965" i="220"/>
  <c r="I1966" i="220"/>
  <c r="I1967" i="220"/>
  <c r="I1968" i="220"/>
  <c r="I1969" i="220"/>
  <c r="I1970" i="220"/>
  <c r="I1971" i="220"/>
  <c r="I1972" i="220"/>
  <c r="I1973" i="220"/>
  <c r="I1974" i="220"/>
  <c r="I1975" i="220"/>
  <c r="I1976" i="220"/>
  <c r="I1977" i="220"/>
  <c r="I1978" i="220"/>
  <c r="I1979" i="220"/>
  <c r="I1980" i="220"/>
  <c r="I1981" i="220"/>
  <c r="I1982" i="220"/>
  <c r="I1983" i="220"/>
  <c r="I1984" i="220"/>
  <c r="I1985" i="220"/>
  <c r="I1986" i="220"/>
  <c r="I1987" i="220"/>
  <c r="I1988" i="220"/>
  <c r="I1989" i="220"/>
  <c r="I1990" i="220"/>
  <c r="I1991" i="220"/>
  <c r="I1992" i="220"/>
  <c r="I1993" i="220"/>
  <c r="I1994" i="220"/>
  <c r="I1995" i="220"/>
  <c r="I1996" i="220"/>
  <c r="I1997" i="220"/>
  <c r="I1998" i="220"/>
  <c r="I1999" i="220"/>
  <c r="I2000" i="220"/>
  <c r="I2001" i="220"/>
  <c r="I2002" i="220"/>
  <c r="I2003" i="220"/>
  <c r="I2004" i="220"/>
  <c r="I2005" i="220"/>
  <c r="I2006" i="220"/>
  <c r="I2007" i="220"/>
  <c r="I2008" i="220"/>
  <c r="I2009" i="220"/>
  <c r="I2010" i="220"/>
  <c r="I2011" i="220"/>
  <c r="I2012" i="220"/>
  <c r="I2013" i="220"/>
  <c r="I2014" i="220"/>
  <c r="I2015" i="220"/>
  <c r="I2016" i="220"/>
  <c r="I2017" i="220"/>
  <c r="I2018" i="220"/>
  <c r="I2019" i="220"/>
  <c r="I2020" i="220"/>
  <c r="I2021" i="220"/>
  <c r="I2022" i="220"/>
  <c r="I2023" i="220"/>
  <c r="I2024" i="220"/>
  <c r="I2025" i="220"/>
  <c r="I2026" i="220"/>
  <c r="I2027" i="220"/>
  <c r="I2028" i="220"/>
  <c r="I2029" i="220"/>
  <c r="I2030" i="220"/>
  <c r="I2031" i="220"/>
  <c r="I2032" i="220"/>
  <c r="I2033" i="220"/>
  <c r="I2034" i="220"/>
  <c r="I2035" i="220"/>
  <c r="I2036" i="220"/>
  <c r="I2037" i="220"/>
  <c r="I2038" i="220"/>
  <c r="I2039" i="220"/>
  <c r="I2040" i="220"/>
  <c r="I2041" i="220"/>
  <c r="I2042" i="220"/>
  <c r="I2043" i="220"/>
  <c r="I2044" i="220"/>
  <c r="I2045" i="220"/>
  <c r="I2046" i="220"/>
  <c r="I2047" i="220"/>
  <c r="I2048" i="220"/>
  <c r="I2049" i="220"/>
  <c r="I2050" i="220"/>
  <c r="I2051" i="220"/>
  <c r="I2052" i="220"/>
  <c r="I2053" i="220"/>
  <c r="I2054" i="220"/>
  <c r="I2055" i="220"/>
  <c r="I2056" i="220"/>
  <c r="I2057" i="220"/>
  <c r="I2058" i="220"/>
  <c r="I2059" i="220"/>
  <c r="I2060" i="220"/>
  <c r="I2061" i="220"/>
  <c r="I2062" i="220"/>
  <c r="I2063" i="220"/>
  <c r="I2064" i="220"/>
  <c r="I2065" i="220"/>
  <c r="I2066" i="220"/>
  <c r="I2067" i="220"/>
  <c r="I2068" i="220"/>
  <c r="I2069" i="220"/>
  <c r="I2070" i="220"/>
  <c r="I2071" i="220"/>
  <c r="I2072" i="220"/>
  <c r="I2073" i="220"/>
  <c r="I2074" i="220"/>
  <c r="I2075" i="220"/>
  <c r="I2076" i="220"/>
  <c r="I2077" i="220"/>
  <c r="I2078" i="220"/>
  <c r="I2079" i="220"/>
  <c r="I2080" i="220"/>
  <c r="I2081" i="220"/>
  <c r="I2082" i="220"/>
  <c r="I2083" i="220"/>
  <c r="I2084" i="220"/>
  <c r="I2085" i="220"/>
  <c r="I2086" i="220"/>
  <c r="I2087" i="220"/>
  <c r="I2088" i="220"/>
  <c r="I2089" i="220"/>
  <c r="I2090" i="220"/>
  <c r="I2091" i="220"/>
  <c r="I2092" i="220"/>
  <c r="I2093" i="220"/>
  <c r="I2094" i="220"/>
  <c r="I2095" i="220"/>
  <c r="I2096" i="220"/>
  <c r="I2097" i="220"/>
  <c r="I2098" i="220"/>
  <c r="I2099" i="220"/>
  <c r="I2100" i="220"/>
  <c r="I2101" i="220"/>
  <c r="I2102" i="220"/>
  <c r="I2103" i="220"/>
  <c r="I2104" i="220"/>
  <c r="I2105" i="220"/>
  <c r="I2106" i="220"/>
  <c r="I2107" i="220"/>
  <c r="I2108" i="220"/>
  <c r="I2109" i="220"/>
  <c r="I2110" i="220"/>
  <c r="I2111" i="220"/>
  <c r="I2112" i="220"/>
  <c r="I2113" i="220"/>
  <c r="I2114" i="220"/>
  <c r="I2115" i="220"/>
  <c r="I2116" i="220"/>
  <c r="I2117" i="220"/>
  <c r="I2118" i="220"/>
  <c r="I2119" i="220"/>
  <c r="I2120" i="220"/>
  <c r="I2121" i="220"/>
  <c r="I2122" i="220"/>
  <c r="I2123" i="220"/>
  <c r="I2124" i="220"/>
  <c r="I2125" i="220"/>
  <c r="I2126" i="220"/>
  <c r="I2127" i="220"/>
  <c r="I2128" i="220"/>
  <c r="I2129" i="220"/>
  <c r="I2130" i="220"/>
  <c r="I2131" i="220"/>
  <c r="I2132" i="220"/>
  <c r="I2133" i="220"/>
  <c r="I2134" i="220"/>
  <c r="I2135" i="220"/>
  <c r="I2136" i="220"/>
  <c r="I2137" i="220"/>
  <c r="I2138" i="220"/>
  <c r="I2139" i="220"/>
  <c r="I2140" i="220"/>
  <c r="I2141" i="220"/>
  <c r="I2142" i="220"/>
  <c r="I2143" i="220"/>
  <c r="I2144" i="220"/>
  <c r="I2145" i="220"/>
  <c r="I2146" i="220"/>
  <c r="I2147" i="220"/>
  <c r="I2148" i="220"/>
  <c r="I2149" i="220"/>
  <c r="I2150" i="220"/>
  <c r="I2151" i="220"/>
  <c r="I2152" i="220"/>
  <c r="I2153" i="220"/>
  <c r="I2154" i="220"/>
  <c r="I2155" i="220"/>
  <c r="I2156" i="220"/>
  <c r="I2157" i="220"/>
  <c r="I2158" i="220"/>
  <c r="I2159" i="220"/>
  <c r="I2160" i="220"/>
  <c r="I2161" i="220"/>
  <c r="I2162" i="220"/>
  <c r="I2163" i="220"/>
  <c r="I2164" i="220"/>
  <c r="I2165" i="220"/>
  <c r="I2166" i="220"/>
  <c r="I2167" i="220"/>
  <c r="I2168" i="220"/>
  <c r="I2169" i="220"/>
  <c r="I2170" i="220"/>
  <c r="I2171" i="220"/>
  <c r="I2172" i="220"/>
  <c r="I2173" i="220"/>
  <c r="I2174" i="220"/>
  <c r="I2175" i="220"/>
  <c r="I2176" i="220"/>
  <c r="I2177" i="220"/>
  <c r="I2178" i="220"/>
  <c r="I2179" i="220"/>
  <c r="I2180" i="220"/>
  <c r="I2181" i="220"/>
  <c r="I2182" i="220"/>
  <c r="I2183" i="220"/>
  <c r="I2184" i="220"/>
  <c r="I2185" i="220"/>
  <c r="I2186" i="220"/>
  <c r="I2187" i="220"/>
  <c r="I2188" i="220"/>
  <c r="I2189" i="220"/>
  <c r="I2190" i="220"/>
  <c r="I2191" i="220"/>
  <c r="I2192" i="220"/>
  <c r="I2193" i="220"/>
  <c r="I2194" i="220"/>
  <c r="I2195" i="220"/>
  <c r="I2196" i="220"/>
  <c r="I2197" i="220"/>
  <c r="I2198" i="220"/>
  <c r="I2199" i="220"/>
  <c r="I2200" i="220"/>
  <c r="I2201" i="220"/>
  <c r="I2202" i="220"/>
  <c r="I2203" i="220"/>
  <c r="I2204" i="220"/>
  <c r="I2205" i="220"/>
  <c r="I2206" i="220"/>
  <c r="I2207" i="220"/>
  <c r="I2208" i="220"/>
  <c r="I2209" i="220"/>
  <c r="I2210" i="220"/>
  <c r="I2211" i="220"/>
  <c r="I2212" i="220"/>
  <c r="I2213" i="220"/>
  <c r="I2214" i="220"/>
  <c r="I2215" i="220"/>
  <c r="I2216" i="220"/>
  <c r="I2217" i="220"/>
  <c r="I2218" i="220"/>
  <c r="I2219" i="220"/>
  <c r="I2220" i="220"/>
  <c r="I2221" i="220"/>
  <c r="I2222" i="220"/>
  <c r="I2223" i="220"/>
  <c r="I2224" i="220"/>
  <c r="I2225" i="220"/>
  <c r="I2226" i="220"/>
  <c r="I2227" i="220"/>
  <c r="I2228" i="220"/>
  <c r="I2229" i="220"/>
  <c r="I2230" i="220"/>
  <c r="I2231" i="220"/>
  <c r="I2232" i="220"/>
  <c r="I2233" i="220"/>
  <c r="I2234" i="220"/>
  <c r="I2235" i="220"/>
  <c r="I2236" i="220"/>
  <c r="I2237" i="220"/>
  <c r="I2238" i="220"/>
  <c r="I2239" i="220"/>
  <c r="I2240" i="220"/>
  <c r="I2241" i="220"/>
  <c r="I2242" i="220"/>
  <c r="I2243" i="220"/>
  <c r="I2244" i="220"/>
  <c r="I2245" i="220"/>
  <c r="I2246" i="220"/>
  <c r="I2247" i="220"/>
  <c r="I2248" i="220"/>
  <c r="I2249" i="220"/>
  <c r="I2250" i="220"/>
  <c r="I2251" i="220"/>
  <c r="I2252" i="220"/>
  <c r="I2253" i="220"/>
  <c r="I2254" i="220"/>
  <c r="I2255" i="220"/>
  <c r="I2256" i="220"/>
  <c r="I2257" i="220"/>
  <c r="I2258" i="220"/>
  <c r="I2259" i="220"/>
  <c r="I2260" i="220"/>
  <c r="I2261" i="220"/>
  <c r="I2262" i="220"/>
  <c r="I2263" i="220"/>
  <c r="I2264" i="220"/>
  <c r="I2265" i="220"/>
  <c r="I2266" i="220"/>
  <c r="I2267" i="220"/>
  <c r="I2268" i="220"/>
  <c r="I2269" i="220"/>
  <c r="I2270" i="220"/>
  <c r="I2271" i="220"/>
  <c r="I2272" i="220"/>
  <c r="I2273" i="220"/>
  <c r="I2274" i="220"/>
  <c r="I2275" i="220"/>
  <c r="I2276" i="220"/>
  <c r="I2277" i="220"/>
  <c r="I2278" i="220"/>
  <c r="I2279" i="220"/>
  <c r="I2280" i="220"/>
  <c r="I2281" i="220"/>
  <c r="I2282" i="220"/>
  <c r="I2283" i="220"/>
  <c r="I2284" i="220"/>
  <c r="I2285" i="220"/>
  <c r="I2286" i="220"/>
  <c r="I2287" i="220"/>
  <c r="I2288" i="220"/>
  <c r="I2289" i="220"/>
  <c r="I2290" i="220"/>
  <c r="I2291" i="220"/>
  <c r="I2292" i="220"/>
  <c r="I2293" i="220"/>
  <c r="I2294" i="220"/>
  <c r="I2295" i="220"/>
  <c r="I2296" i="220"/>
  <c r="I2297" i="220"/>
  <c r="I2298" i="220"/>
  <c r="I2299" i="220"/>
  <c r="I2300" i="220"/>
  <c r="I2301" i="220"/>
  <c r="I2302" i="220"/>
  <c r="I2303" i="220"/>
  <c r="I2304" i="220"/>
  <c r="I2305" i="220"/>
  <c r="I2306" i="220"/>
  <c r="I2307" i="220"/>
  <c r="I2308" i="220"/>
  <c r="I2309" i="220"/>
  <c r="I2310" i="220"/>
  <c r="I2311" i="220"/>
  <c r="I2312" i="220"/>
  <c r="I2313" i="220"/>
  <c r="I2314" i="220"/>
  <c r="I2315" i="220"/>
  <c r="I2316" i="220"/>
  <c r="I2317" i="220"/>
  <c r="I2318" i="220"/>
  <c r="I2319" i="220"/>
  <c r="I2320" i="220"/>
  <c r="I2321" i="220"/>
  <c r="I2322" i="220"/>
  <c r="I2323" i="220"/>
  <c r="I2324" i="220"/>
  <c r="I2325" i="220"/>
  <c r="I2326" i="220"/>
  <c r="I2327" i="220"/>
  <c r="I2328" i="220"/>
  <c r="I2329" i="220"/>
  <c r="I2330" i="220"/>
  <c r="I2331" i="220"/>
  <c r="I2332" i="220"/>
  <c r="I2333" i="220"/>
  <c r="I2334" i="220"/>
  <c r="I2335" i="220"/>
  <c r="I2336" i="220"/>
  <c r="I2337" i="220"/>
  <c r="I2338" i="220"/>
  <c r="I2339" i="220"/>
  <c r="I2340" i="220"/>
  <c r="I2341" i="220"/>
  <c r="I2342" i="220"/>
  <c r="I2343" i="220"/>
  <c r="I2344" i="220"/>
  <c r="I2345" i="220"/>
  <c r="I2346" i="220"/>
  <c r="I2347" i="220"/>
  <c r="I2348" i="220"/>
  <c r="I2349" i="220"/>
  <c r="I2350" i="220"/>
  <c r="I2351" i="220"/>
  <c r="I2352" i="220"/>
  <c r="I2353" i="220"/>
  <c r="I2354" i="220"/>
  <c r="I2355" i="220"/>
  <c r="I2356" i="220"/>
  <c r="I2357" i="220"/>
  <c r="I2358" i="220"/>
  <c r="I2359" i="220"/>
  <c r="I2360" i="220"/>
  <c r="I2361" i="220"/>
  <c r="I2362" i="220"/>
  <c r="I2363" i="220"/>
  <c r="I2364" i="220"/>
  <c r="I2365" i="220"/>
  <c r="I2366" i="220"/>
  <c r="I2367" i="220"/>
  <c r="I2368" i="220"/>
  <c r="I2369" i="220"/>
  <c r="I2370" i="220"/>
  <c r="I2371" i="220"/>
  <c r="I2372" i="220"/>
  <c r="I2373" i="220"/>
  <c r="I2374" i="220"/>
  <c r="I2375" i="220"/>
  <c r="I2376" i="220"/>
  <c r="I2377" i="220"/>
  <c r="I2378" i="220"/>
  <c r="I2379" i="220"/>
  <c r="I2380" i="220"/>
  <c r="I2381" i="220"/>
  <c r="I2382" i="220"/>
  <c r="I2383" i="220"/>
  <c r="I2384" i="220"/>
  <c r="I2385" i="220"/>
  <c r="I2386" i="220"/>
  <c r="I2387" i="220"/>
  <c r="I2388" i="220"/>
  <c r="I2389" i="220"/>
  <c r="I2390" i="220"/>
  <c r="I2391" i="220"/>
  <c r="I2392" i="220"/>
  <c r="I2393" i="220"/>
  <c r="I2394" i="220"/>
  <c r="I2395" i="220"/>
  <c r="I2396" i="220"/>
  <c r="I2397" i="220"/>
  <c r="I2398" i="220"/>
  <c r="I2399" i="220"/>
  <c r="I2400" i="220"/>
  <c r="I2401" i="220"/>
  <c r="I2402" i="220"/>
  <c r="I2403" i="220"/>
  <c r="I2404" i="220"/>
  <c r="I2405" i="220"/>
  <c r="I2406" i="220"/>
  <c r="I2407" i="220"/>
  <c r="I2408" i="220"/>
  <c r="I2409" i="220"/>
  <c r="I2410" i="220"/>
  <c r="I2411" i="220"/>
  <c r="I2412" i="220"/>
  <c r="I2413" i="220"/>
  <c r="I2414" i="220"/>
  <c r="I2415" i="220"/>
  <c r="I2416" i="220"/>
  <c r="I2417" i="220"/>
  <c r="I2418" i="220"/>
  <c r="I2419" i="220"/>
  <c r="I2420" i="220"/>
  <c r="I2421" i="220"/>
  <c r="I2422" i="220"/>
  <c r="I2423" i="220"/>
  <c r="I2424" i="220"/>
  <c r="I2425" i="220"/>
  <c r="I2426" i="220"/>
  <c r="I2427" i="220"/>
  <c r="I2428" i="220"/>
  <c r="I2429" i="220"/>
  <c r="I2430" i="220"/>
  <c r="I2431" i="220"/>
  <c r="I2432" i="220"/>
  <c r="I2433" i="220"/>
  <c r="I2434" i="220"/>
  <c r="I2435" i="220"/>
  <c r="I2436" i="220"/>
  <c r="I2437" i="220"/>
  <c r="I2438" i="220"/>
  <c r="I2439" i="220"/>
  <c r="I2440" i="220"/>
  <c r="I2441" i="220"/>
  <c r="I2442" i="220"/>
  <c r="I2443" i="220"/>
  <c r="I2444" i="220"/>
  <c r="I2445" i="220"/>
  <c r="I2446" i="220"/>
  <c r="I2447" i="220"/>
  <c r="I2448" i="220"/>
  <c r="I2449" i="220"/>
  <c r="I2450" i="220"/>
  <c r="I2451" i="220"/>
  <c r="I2452" i="220"/>
  <c r="I2453" i="220"/>
  <c r="I2454" i="220"/>
  <c r="I2455" i="220"/>
  <c r="I2456" i="220"/>
  <c r="I2457" i="220"/>
  <c r="I2458" i="220"/>
  <c r="I2459" i="220"/>
  <c r="I2460" i="220"/>
  <c r="I2461" i="220"/>
  <c r="I2462" i="220"/>
  <c r="I2463" i="220"/>
  <c r="I2464" i="220"/>
  <c r="I2465" i="220"/>
  <c r="I2466" i="220"/>
  <c r="I2467" i="220"/>
  <c r="I2468" i="220"/>
  <c r="I2469" i="220"/>
  <c r="I2470" i="220"/>
  <c r="I2471" i="220"/>
  <c r="I2472" i="220"/>
  <c r="I2473" i="220"/>
  <c r="I2474" i="220"/>
  <c r="I2475" i="220"/>
  <c r="I2476" i="220"/>
  <c r="I2477" i="220"/>
  <c r="I2478" i="220"/>
  <c r="I2479" i="220"/>
  <c r="I2480" i="220"/>
  <c r="I2481" i="220"/>
  <c r="I2482" i="220"/>
  <c r="I2483" i="220"/>
  <c r="I2484" i="220"/>
  <c r="I2485" i="220"/>
  <c r="I2486" i="220"/>
  <c r="I2487" i="220"/>
  <c r="I2488" i="220"/>
  <c r="I2489" i="220"/>
  <c r="I2490" i="220"/>
  <c r="I2491" i="220"/>
  <c r="I2492" i="220"/>
  <c r="I2493" i="220"/>
  <c r="I2494" i="220"/>
  <c r="I2495" i="220"/>
  <c r="I2496" i="220"/>
  <c r="I2497" i="220"/>
  <c r="I2498" i="220"/>
  <c r="I2499" i="220"/>
  <c r="I2500" i="220"/>
  <c r="I2501" i="220"/>
  <c r="I2502" i="220"/>
  <c r="I2503" i="220"/>
  <c r="I2504" i="220"/>
  <c r="I2505" i="220"/>
  <c r="I2506" i="220"/>
  <c r="I2507" i="220"/>
  <c r="I2508" i="220"/>
  <c r="I2509" i="220"/>
  <c r="I2510" i="220"/>
  <c r="I2511" i="220"/>
  <c r="I2512" i="220"/>
  <c r="I2513" i="220"/>
  <c r="I2514" i="220"/>
  <c r="I2515" i="220"/>
  <c r="I2516" i="220"/>
  <c r="I2517" i="220"/>
  <c r="I2518" i="220"/>
  <c r="I2519" i="220"/>
  <c r="I2520" i="220"/>
  <c r="I2521" i="220"/>
  <c r="I2522" i="220"/>
  <c r="I2523" i="220"/>
  <c r="I2524" i="220"/>
  <c r="I2525" i="220"/>
  <c r="I2526" i="220"/>
  <c r="I2527" i="220"/>
  <c r="I2528" i="220"/>
  <c r="I2529" i="220"/>
  <c r="I2530" i="220"/>
  <c r="I2531" i="220"/>
  <c r="I2532" i="220"/>
  <c r="I2533" i="220"/>
  <c r="I2534" i="220"/>
  <c r="I2535" i="220"/>
  <c r="I2536" i="220"/>
  <c r="I2537" i="220"/>
  <c r="I2538" i="220"/>
  <c r="I2539" i="220"/>
  <c r="I2540" i="220"/>
  <c r="I2541" i="220"/>
  <c r="I2542" i="220"/>
  <c r="I2543" i="220"/>
  <c r="I2544" i="220"/>
  <c r="I2545" i="220"/>
  <c r="I2546" i="220"/>
  <c r="I2547" i="220"/>
  <c r="I2548" i="220"/>
  <c r="I2549" i="220"/>
  <c r="I2550" i="220"/>
  <c r="I2551" i="220"/>
  <c r="I2552" i="220"/>
  <c r="I2553" i="220"/>
  <c r="I2554" i="220"/>
  <c r="I2555" i="220"/>
  <c r="I2556" i="220"/>
  <c r="I2557" i="220"/>
  <c r="I2558" i="220"/>
  <c r="I2559" i="220"/>
  <c r="I2560" i="220"/>
  <c r="I2561" i="220"/>
  <c r="I2562" i="220"/>
  <c r="I2563" i="220"/>
  <c r="I2564" i="220"/>
  <c r="I2565" i="220"/>
  <c r="I2566" i="220"/>
  <c r="I2567" i="220"/>
  <c r="I2568" i="220"/>
  <c r="I2569" i="220"/>
  <c r="I2570" i="220"/>
  <c r="I2571" i="220"/>
  <c r="I2572" i="220"/>
  <c r="I2573" i="220"/>
  <c r="I2574" i="220"/>
  <c r="I2575" i="220"/>
  <c r="I2576" i="220"/>
  <c r="I2577" i="220"/>
  <c r="I2578" i="220"/>
  <c r="I2579" i="220"/>
  <c r="I2580" i="220"/>
  <c r="I2581" i="220"/>
  <c r="I2582" i="220"/>
  <c r="I2583" i="220"/>
  <c r="I2584" i="220"/>
  <c r="I2585" i="220"/>
  <c r="I2586" i="220"/>
  <c r="I2587" i="220"/>
  <c r="I2588" i="220"/>
  <c r="I2589" i="220"/>
  <c r="I2590" i="220"/>
  <c r="I2591" i="220"/>
  <c r="I2592" i="220"/>
  <c r="I2593" i="220"/>
  <c r="I2594" i="220"/>
  <c r="I2595" i="220"/>
  <c r="I2596" i="220"/>
  <c r="I2597" i="220"/>
  <c r="I2598" i="220"/>
  <c r="I2599" i="220"/>
  <c r="I2600" i="220"/>
  <c r="I2601" i="220"/>
  <c r="I2602" i="220"/>
  <c r="I2603" i="220"/>
  <c r="I2604" i="220"/>
  <c r="I2605" i="220"/>
  <c r="I2606" i="220"/>
  <c r="I2607" i="220"/>
  <c r="I2608" i="220"/>
  <c r="I2609" i="220"/>
  <c r="I2610" i="220"/>
  <c r="I2611" i="220"/>
  <c r="I2612" i="220"/>
  <c r="I2613" i="220"/>
  <c r="I2614" i="220"/>
  <c r="I2615" i="220"/>
  <c r="I2616" i="220"/>
  <c r="I2617" i="220"/>
  <c r="I2618" i="220"/>
  <c r="I2619" i="220"/>
  <c r="I2620" i="220"/>
  <c r="I2621" i="220"/>
  <c r="I2622" i="220"/>
  <c r="I2623" i="220"/>
  <c r="I2624" i="220"/>
  <c r="I2625" i="220"/>
  <c r="I2626" i="220"/>
  <c r="I2627" i="220"/>
  <c r="I2628" i="220"/>
  <c r="I2629" i="220"/>
  <c r="I2630" i="220"/>
  <c r="I2631" i="220"/>
  <c r="I2632" i="220"/>
  <c r="I2633" i="220"/>
  <c r="I2634" i="220"/>
  <c r="I2635" i="220"/>
  <c r="I2636" i="220"/>
  <c r="I2637" i="220"/>
  <c r="I2638" i="220"/>
  <c r="I2639" i="220"/>
  <c r="I2640" i="220"/>
  <c r="I2641" i="220"/>
  <c r="I2642" i="220"/>
  <c r="I2643" i="220"/>
  <c r="I2644" i="220"/>
  <c r="I2645" i="220"/>
  <c r="I2646" i="220"/>
  <c r="I2647" i="220"/>
  <c r="I2648" i="220"/>
  <c r="I2649" i="220"/>
  <c r="I2650" i="220"/>
  <c r="I2651" i="220"/>
  <c r="I2652" i="220"/>
  <c r="I2653" i="220"/>
  <c r="I2654" i="220"/>
  <c r="I2655" i="220"/>
  <c r="I2656" i="220"/>
  <c r="I2657" i="220"/>
  <c r="I2658" i="220"/>
  <c r="I2659" i="220"/>
  <c r="I2660" i="220"/>
  <c r="I2661" i="220"/>
  <c r="I2662" i="220"/>
  <c r="I2663" i="220"/>
  <c r="I2664" i="220"/>
  <c r="I2665" i="220"/>
  <c r="I2666" i="220"/>
  <c r="I2667" i="220"/>
  <c r="I2668" i="220"/>
  <c r="I2669" i="220"/>
  <c r="I2670" i="220"/>
  <c r="I2671" i="220"/>
  <c r="I2672" i="220"/>
  <c r="I2673" i="220"/>
  <c r="I2674" i="220"/>
  <c r="I2675" i="220"/>
  <c r="I2676" i="220"/>
  <c r="I2677" i="220"/>
  <c r="I2678" i="220"/>
  <c r="I2679" i="220"/>
  <c r="I2680" i="220"/>
  <c r="I2681" i="220"/>
  <c r="I2682" i="220"/>
  <c r="I2683" i="220"/>
  <c r="I2684" i="220"/>
  <c r="I2685" i="220"/>
  <c r="I2686" i="220"/>
  <c r="I2687" i="220"/>
  <c r="I2688" i="220"/>
  <c r="I2689" i="220"/>
  <c r="I2690" i="220"/>
  <c r="I2691" i="220"/>
  <c r="I2692" i="220"/>
  <c r="I2693" i="220"/>
  <c r="I2694" i="220"/>
  <c r="I2695" i="220"/>
  <c r="I2696" i="220"/>
  <c r="I2697" i="220"/>
  <c r="I2698" i="220"/>
  <c r="I2699" i="220"/>
  <c r="I2700" i="220"/>
  <c r="I2701" i="220"/>
  <c r="I2702" i="220"/>
  <c r="I2703" i="220"/>
  <c r="I2704" i="220"/>
  <c r="I2705" i="220"/>
  <c r="I2706" i="220"/>
  <c r="I2707" i="220"/>
  <c r="I2708" i="220"/>
  <c r="I2709" i="220"/>
  <c r="I2710" i="220"/>
  <c r="I2711" i="220"/>
  <c r="I2712" i="220"/>
  <c r="I2713" i="220"/>
  <c r="I2714" i="220"/>
  <c r="I2715" i="220"/>
  <c r="I2716" i="220"/>
  <c r="I2717" i="220"/>
  <c r="I2718" i="220"/>
  <c r="I2719" i="220"/>
  <c r="I2720" i="220"/>
  <c r="I2721" i="220"/>
  <c r="I2722" i="220"/>
  <c r="I2723" i="220"/>
  <c r="I2724" i="220"/>
  <c r="I2725" i="220"/>
  <c r="I2726" i="220"/>
  <c r="I2727" i="220"/>
  <c r="I2728" i="220"/>
  <c r="I2729" i="220"/>
  <c r="I2730" i="220"/>
  <c r="I2731" i="220"/>
  <c r="I2732" i="220"/>
  <c r="I2733" i="220"/>
  <c r="I2734" i="220"/>
  <c r="I2735" i="220"/>
  <c r="I2736" i="220"/>
  <c r="I2737" i="220"/>
  <c r="I2738" i="220"/>
  <c r="I2739" i="220"/>
  <c r="I2740" i="220"/>
  <c r="I2741" i="220"/>
  <c r="I2742" i="220"/>
  <c r="I2743" i="220"/>
  <c r="I2744" i="220"/>
  <c r="I2745" i="220"/>
  <c r="I2746" i="220"/>
  <c r="I2747" i="220"/>
  <c r="I2748" i="220"/>
  <c r="I2749" i="220"/>
  <c r="I2750" i="220"/>
  <c r="I2751" i="220"/>
  <c r="I2752" i="220"/>
  <c r="I2753" i="220"/>
  <c r="I2754" i="220"/>
  <c r="I2755" i="220"/>
  <c r="I2756" i="220"/>
  <c r="I2757" i="220"/>
  <c r="I2758" i="220"/>
  <c r="I2759" i="220"/>
  <c r="I2760" i="220"/>
  <c r="I2761" i="220"/>
  <c r="I2762" i="220"/>
  <c r="I2763" i="220"/>
  <c r="I2764" i="220"/>
  <c r="I2765" i="220"/>
  <c r="I2766" i="220"/>
  <c r="I2767" i="220"/>
  <c r="I2768" i="220"/>
  <c r="I2769" i="220"/>
  <c r="I2770" i="220"/>
  <c r="I2771" i="220"/>
  <c r="I2772" i="220"/>
  <c r="I2773" i="220"/>
  <c r="I2774" i="220"/>
  <c r="I2775" i="220"/>
  <c r="I2776" i="220"/>
  <c r="I2777" i="220"/>
  <c r="I2778" i="220"/>
  <c r="I2779" i="220"/>
  <c r="I2780" i="220"/>
  <c r="I2781" i="220"/>
  <c r="I2782" i="220"/>
  <c r="I2783" i="220"/>
  <c r="I2784" i="220"/>
  <c r="I2785" i="220"/>
  <c r="I2786" i="220"/>
  <c r="I2787" i="220"/>
  <c r="I2788" i="220"/>
  <c r="I2789" i="220"/>
  <c r="I2790" i="220"/>
  <c r="I2791" i="220"/>
  <c r="I2792" i="220"/>
  <c r="I2793" i="220"/>
  <c r="I2794" i="220"/>
  <c r="I2795" i="220"/>
  <c r="I2796" i="220"/>
  <c r="I2797" i="220"/>
  <c r="I2798" i="220"/>
  <c r="I2799" i="220"/>
  <c r="I2800" i="220"/>
  <c r="I2801" i="220"/>
  <c r="I2802" i="220"/>
  <c r="I2803" i="220"/>
  <c r="I2804" i="220"/>
  <c r="I2805" i="220"/>
  <c r="I2806" i="220"/>
  <c r="I2807" i="220"/>
  <c r="I2808" i="220"/>
  <c r="I2809" i="220"/>
  <c r="I2810" i="220"/>
  <c r="I2811" i="220"/>
  <c r="I2812" i="220"/>
  <c r="I2813" i="220"/>
  <c r="I2814" i="220"/>
  <c r="I2815" i="220"/>
  <c r="I2816" i="220"/>
  <c r="I2817" i="220"/>
  <c r="I2818" i="220"/>
  <c r="I2819" i="220"/>
  <c r="I2820" i="220"/>
  <c r="I2821" i="220"/>
  <c r="I2822" i="220"/>
  <c r="I2823" i="220"/>
  <c r="I2824" i="220"/>
  <c r="I2825" i="220"/>
  <c r="I2826" i="220"/>
  <c r="I2827" i="220"/>
  <c r="I2828" i="220"/>
  <c r="I2829" i="220"/>
  <c r="I2830" i="220"/>
  <c r="I2831" i="220"/>
  <c r="I2832" i="220"/>
  <c r="I2833" i="220"/>
  <c r="I2834" i="220"/>
  <c r="I2835" i="220"/>
  <c r="I2836" i="220"/>
  <c r="I2837" i="220"/>
  <c r="I2838" i="220"/>
  <c r="I2839" i="220"/>
  <c r="I2840" i="220"/>
  <c r="I2841" i="220"/>
  <c r="I2842" i="220"/>
  <c r="I2843" i="220"/>
  <c r="I2844" i="220"/>
  <c r="I2845" i="220"/>
  <c r="I2846" i="220"/>
  <c r="I2847" i="220"/>
  <c r="I2848" i="220"/>
  <c r="I2849" i="220"/>
  <c r="I2850" i="220"/>
  <c r="I2851" i="220"/>
  <c r="I2852" i="220"/>
  <c r="I2853" i="220"/>
  <c r="I2854" i="220"/>
  <c r="I2855" i="220"/>
  <c r="I2856" i="220"/>
  <c r="I2857" i="220"/>
  <c r="I2858" i="220"/>
  <c r="I2859" i="220"/>
  <c r="I2860" i="220"/>
  <c r="I2861" i="220"/>
  <c r="I2862" i="220"/>
  <c r="I2863" i="220"/>
  <c r="I2864" i="220"/>
  <c r="I2865" i="220"/>
  <c r="I2866" i="220"/>
  <c r="I2867" i="220"/>
  <c r="I2868" i="220"/>
  <c r="I2869" i="220"/>
  <c r="I2870" i="220"/>
  <c r="I2871" i="220"/>
  <c r="I2872" i="220"/>
  <c r="I2873" i="220"/>
  <c r="I2874" i="220"/>
  <c r="I2875" i="220"/>
  <c r="I2876" i="220"/>
  <c r="I2877" i="220"/>
  <c r="I2878" i="220"/>
  <c r="I2879" i="220"/>
  <c r="I2880" i="220"/>
  <c r="I2881" i="220"/>
  <c r="I2882" i="220"/>
  <c r="I2883" i="220"/>
  <c r="I2884" i="220"/>
  <c r="I2885" i="220"/>
  <c r="I2886" i="220"/>
  <c r="I2887" i="220"/>
  <c r="I2888" i="220"/>
  <c r="I2889" i="220"/>
  <c r="I2890" i="220"/>
  <c r="I2891" i="220"/>
  <c r="I2892" i="220"/>
  <c r="I2893" i="220"/>
  <c r="I2894" i="220"/>
  <c r="I2895" i="220"/>
  <c r="I2896" i="220"/>
  <c r="I2897" i="220"/>
  <c r="I2898" i="220"/>
  <c r="I2899" i="220"/>
  <c r="I2900" i="220"/>
  <c r="I2901" i="220"/>
  <c r="I2902" i="220"/>
  <c r="I2903" i="220"/>
  <c r="I2904" i="220"/>
  <c r="I2905" i="220"/>
  <c r="I2906" i="220"/>
  <c r="I2907" i="220"/>
  <c r="I2908" i="220"/>
  <c r="I2909" i="220"/>
  <c r="I2910" i="220"/>
  <c r="I2911" i="220"/>
  <c r="I2912" i="220"/>
  <c r="I2913" i="220"/>
  <c r="I2914" i="220"/>
  <c r="I2915" i="220"/>
  <c r="I2916" i="220"/>
  <c r="I2917" i="220"/>
  <c r="I2918" i="220"/>
  <c r="I2919" i="220"/>
  <c r="I2920" i="220"/>
  <c r="I2921" i="220"/>
  <c r="I2922" i="220"/>
  <c r="I2923" i="220"/>
  <c r="I2924" i="220"/>
  <c r="I2925" i="220"/>
  <c r="I2926" i="220"/>
  <c r="I2927" i="220"/>
  <c r="I2928" i="220"/>
  <c r="I2929" i="220"/>
  <c r="I2930" i="220"/>
  <c r="I2931" i="220"/>
  <c r="I2932" i="220"/>
  <c r="I2933" i="220"/>
  <c r="I2934" i="220"/>
  <c r="I2935" i="220"/>
  <c r="I2936" i="220"/>
  <c r="I2937" i="220"/>
  <c r="I2938" i="220"/>
  <c r="I2939" i="220"/>
  <c r="I2940" i="220"/>
  <c r="I2941" i="220"/>
  <c r="I2942" i="220"/>
  <c r="I2943" i="220"/>
  <c r="I2944" i="220"/>
  <c r="I2945" i="220"/>
  <c r="I2946" i="220"/>
  <c r="I2947" i="220"/>
  <c r="I2948" i="220"/>
  <c r="I2949" i="220"/>
  <c r="I2950" i="220"/>
  <c r="I2951" i="220"/>
  <c r="I2952" i="220"/>
  <c r="I2953" i="220"/>
  <c r="I2954" i="220"/>
  <c r="I2955" i="220"/>
  <c r="I2956" i="220"/>
  <c r="I2957" i="220"/>
  <c r="I2958" i="220"/>
  <c r="I2959" i="220"/>
  <c r="I2960" i="220"/>
  <c r="I2961" i="220"/>
  <c r="I2962" i="220"/>
  <c r="I2963" i="220"/>
  <c r="I2964" i="220"/>
  <c r="I2965" i="220"/>
  <c r="I2966" i="220"/>
  <c r="I2967" i="220"/>
  <c r="I2968" i="220"/>
  <c r="I2969" i="220"/>
  <c r="I2970" i="220"/>
  <c r="I2971" i="220"/>
  <c r="I2972" i="220"/>
  <c r="I2973" i="220"/>
  <c r="I2974" i="220"/>
  <c r="I2975" i="220"/>
  <c r="I2976" i="220"/>
  <c r="I2977" i="220"/>
  <c r="I2978" i="220"/>
  <c r="I2979" i="220"/>
  <c r="I2980" i="220"/>
  <c r="I2981" i="220"/>
  <c r="I2982" i="220"/>
  <c r="I2983" i="220"/>
  <c r="I2984" i="220"/>
  <c r="I2985" i="220"/>
  <c r="I2986" i="220"/>
  <c r="I2987" i="220"/>
  <c r="I2988" i="220"/>
  <c r="I2989" i="220"/>
  <c r="I2990" i="220"/>
  <c r="I2991" i="220"/>
  <c r="I2992" i="220"/>
  <c r="I2993" i="220"/>
  <c r="I2994" i="220"/>
  <c r="I2995" i="220"/>
  <c r="I2996" i="220"/>
  <c r="I2997" i="220"/>
  <c r="I2998" i="220"/>
  <c r="I2999" i="220"/>
  <c r="I3000" i="220"/>
  <c r="I3001" i="220"/>
  <c r="I3002" i="220"/>
  <c r="I3003" i="220"/>
  <c r="I3004" i="220"/>
  <c r="I3005" i="220"/>
  <c r="I3006" i="220"/>
  <c r="I3007" i="220"/>
  <c r="I3008" i="220"/>
  <c r="I3009" i="220"/>
  <c r="I3010" i="220"/>
  <c r="I3011" i="220"/>
  <c r="I3012" i="220"/>
  <c r="I3013" i="220"/>
  <c r="I3014" i="220"/>
  <c r="I3015" i="220"/>
  <c r="I3016" i="220"/>
  <c r="I3017" i="220"/>
  <c r="I3018" i="220"/>
  <c r="I3019" i="220"/>
  <c r="I3020" i="220"/>
  <c r="I3021" i="220"/>
  <c r="I3022" i="220"/>
  <c r="I3023" i="220"/>
  <c r="I3024" i="220"/>
  <c r="I3025" i="220"/>
  <c r="I3026" i="220"/>
  <c r="I3027" i="220"/>
  <c r="I3028" i="220"/>
  <c r="I3029" i="220"/>
  <c r="I3030" i="220"/>
  <c r="I3031" i="220"/>
  <c r="I3032" i="220"/>
  <c r="I3033" i="220"/>
  <c r="I3034" i="220"/>
  <c r="I3035" i="220"/>
  <c r="I3036" i="220"/>
  <c r="I3037" i="220"/>
  <c r="I3038" i="220"/>
  <c r="I3039" i="220"/>
  <c r="I3040" i="220"/>
  <c r="I3041" i="220"/>
  <c r="I3042" i="220"/>
  <c r="I3043" i="220"/>
  <c r="I3044" i="220"/>
  <c r="I3045" i="220"/>
  <c r="I3046" i="220"/>
  <c r="I3047" i="220"/>
  <c r="I3048" i="220"/>
  <c r="I3049" i="220"/>
  <c r="I3050" i="220"/>
  <c r="I3051" i="220"/>
  <c r="I3052" i="220"/>
  <c r="I3053" i="220"/>
  <c r="I3054" i="220"/>
  <c r="I3055" i="220"/>
  <c r="I3056" i="220"/>
  <c r="I3057" i="220"/>
  <c r="I3058" i="220"/>
  <c r="I3059" i="220"/>
  <c r="I3060" i="220"/>
  <c r="I3061" i="220"/>
  <c r="I3062" i="220"/>
  <c r="I3063" i="220"/>
  <c r="I3064" i="220"/>
  <c r="I3065" i="220"/>
  <c r="I3066" i="220"/>
  <c r="I3067" i="220"/>
  <c r="I3068" i="220"/>
  <c r="I3069" i="220"/>
  <c r="I3070" i="220"/>
  <c r="I3071" i="220"/>
  <c r="I3072" i="220"/>
  <c r="I3073" i="220"/>
  <c r="I3074" i="220"/>
  <c r="I3075" i="220"/>
  <c r="I3076" i="220"/>
  <c r="I3077" i="220"/>
  <c r="I3078" i="220"/>
  <c r="I3079" i="220"/>
  <c r="I3080" i="220"/>
  <c r="I3081" i="220"/>
  <c r="I3082" i="220"/>
  <c r="I3083" i="220"/>
  <c r="I3084" i="220"/>
  <c r="I3085" i="220"/>
  <c r="I3086" i="220"/>
  <c r="I3087" i="220"/>
  <c r="I3088" i="220"/>
  <c r="I3089" i="220"/>
  <c r="I3090" i="220"/>
  <c r="I3091" i="220"/>
  <c r="I3092" i="220"/>
  <c r="I3093" i="220"/>
  <c r="I3094" i="220"/>
  <c r="I3095" i="220"/>
  <c r="I3096" i="220"/>
  <c r="I3097" i="220"/>
  <c r="I3098" i="220"/>
  <c r="I3099" i="220"/>
  <c r="I3100" i="220"/>
  <c r="I3101" i="220"/>
  <c r="I3102" i="220"/>
  <c r="I3103" i="220"/>
  <c r="I3104" i="220"/>
  <c r="I3105" i="220"/>
  <c r="I3106" i="220"/>
  <c r="I3107" i="220"/>
  <c r="I3108" i="220"/>
  <c r="I3109" i="220"/>
  <c r="I3110" i="220"/>
  <c r="I3111" i="220"/>
  <c r="I3112" i="220"/>
  <c r="I3113" i="220"/>
  <c r="I3114" i="220"/>
  <c r="I3115" i="220"/>
  <c r="I3116" i="220"/>
  <c r="I3117" i="220"/>
  <c r="I3118" i="220"/>
  <c r="I3119" i="220"/>
  <c r="I3120" i="220"/>
  <c r="I3121" i="220"/>
  <c r="I3122" i="220"/>
  <c r="I3123" i="220"/>
  <c r="I3124" i="220"/>
  <c r="I3125" i="220"/>
  <c r="I3126" i="220"/>
  <c r="I3127" i="220"/>
  <c r="I3128" i="220"/>
  <c r="I3129" i="220"/>
  <c r="I3130" i="220"/>
  <c r="I3131" i="220"/>
  <c r="I3132" i="220"/>
  <c r="I3133" i="220"/>
  <c r="I3134" i="220"/>
  <c r="I3135" i="220"/>
  <c r="I3136" i="220"/>
  <c r="I3137" i="220"/>
  <c r="I3138" i="220"/>
  <c r="I3139" i="220"/>
  <c r="I3140" i="220"/>
  <c r="I3141" i="220"/>
  <c r="I3142" i="220"/>
  <c r="I3143" i="220"/>
  <c r="I3144" i="220"/>
  <c r="I3145" i="220"/>
  <c r="I3146" i="220"/>
  <c r="I3147" i="220"/>
  <c r="I3148" i="220"/>
  <c r="I3149" i="220"/>
  <c r="I3150" i="220"/>
  <c r="I3151" i="220"/>
  <c r="I3152" i="220"/>
  <c r="I3153" i="220"/>
  <c r="I3154" i="220"/>
  <c r="I3155" i="220"/>
  <c r="I3156" i="220"/>
  <c r="I3157" i="220"/>
  <c r="I3158" i="220"/>
  <c r="I3159" i="220"/>
  <c r="I3160" i="220"/>
  <c r="I3161" i="220"/>
  <c r="I3162" i="220"/>
  <c r="I3163" i="220"/>
  <c r="I3164" i="220"/>
  <c r="I3165" i="220"/>
  <c r="I3166" i="220"/>
  <c r="I3167" i="220"/>
  <c r="I3168" i="220"/>
  <c r="I3169" i="220"/>
  <c r="I3170" i="220"/>
  <c r="I3171" i="220"/>
  <c r="I3172" i="220"/>
  <c r="I3173" i="220"/>
  <c r="I3174" i="220"/>
  <c r="I3175" i="220"/>
  <c r="I3176" i="220"/>
  <c r="I3177" i="220"/>
  <c r="I3178" i="220"/>
  <c r="I3179" i="220"/>
  <c r="I3180" i="220"/>
  <c r="I3181" i="220"/>
  <c r="I3182" i="220"/>
  <c r="I3183" i="220"/>
  <c r="I3184" i="220"/>
  <c r="I3185" i="220"/>
  <c r="I3186" i="220"/>
  <c r="I3187" i="220"/>
  <c r="I3188" i="220"/>
  <c r="I3189" i="220"/>
  <c r="I3190" i="220"/>
  <c r="I3191" i="220"/>
  <c r="I3192" i="220"/>
  <c r="I3193" i="220"/>
  <c r="I3194" i="220"/>
  <c r="I3195" i="220"/>
  <c r="I3196" i="220"/>
  <c r="I3197" i="220"/>
  <c r="I3198" i="220"/>
  <c r="I3199" i="220"/>
  <c r="I3200" i="220"/>
  <c r="I3201" i="220"/>
  <c r="I3202" i="220"/>
  <c r="I3203" i="220"/>
  <c r="I3204" i="220"/>
  <c r="I3205" i="220"/>
  <c r="I3206" i="220"/>
  <c r="I3207" i="220"/>
  <c r="I3208" i="220"/>
  <c r="I3209" i="220"/>
  <c r="I3210" i="220"/>
  <c r="I3211" i="220"/>
  <c r="I3212" i="220"/>
  <c r="I3213" i="220"/>
  <c r="I3214" i="220"/>
  <c r="I3215" i="220"/>
  <c r="I3216" i="220"/>
  <c r="I3217" i="220"/>
  <c r="I3218" i="220"/>
  <c r="I3219" i="220"/>
  <c r="I3220" i="220"/>
  <c r="I3221" i="220"/>
  <c r="I3222" i="220"/>
  <c r="I3223" i="220"/>
  <c r="I3224" i="220"/>
  <c r="I3225" i="220"/>
  <c r="I3226" i="220"/>
  <c r="I3227" i="220"/>
  <c r="I3228" i="220"/>
  <c r="I3229" i="220"/>
  <c r="I3230" i="220"/>
  <c r="I3231" i="220"/>
  <c r="I3232" i="220"/>
  <c r="I3233" i="220"/>
  <c r="I3234" i="220"/>
  <c r="I3235" i="220"/>
  <c r="I3236" i="220"/>
  <c r="I3237" i="220"/>
  <c r="I3238" i="220"/>
  <c r="I3239" i="220"/>
  <c r="I3240" i="220"/>
  <c r="I3241" i="220"/>
  <c r="I3242" i="220"/>
  <c r="I3243" i="220"/>
  <c r="I3244" i="220"/>
  <c r="I3245" i="220"/>
  <c r="I3246" i="220"/>
  <c r="I3247" i="220"/>
  <c r="I3248" i="220"/>
  <c r="I3249" i="220"/>
  <c r="I3250" i="220"/>
  <c r="I3251" i="220"/>
  <c r="I3252" i="220"/>
  <c r="I3253" i="220"/>
  <c r="I3254" i="220"/>
  <c r="I3255" i="220"/>
  <c r="I3256" i="220"/>
  <c r="I3257" i="220"/>
  <c r="I3258" i="220"/>
  <c r="I3259" i="220"/>
  <c r="I3260" i="220"/>
  <c r="I3261" i="220"/>
  <c r="I3262" i="220"/>
  <c r="I3263" i="220"/>
  <c r="I3264" i="220"/>
  <c r="I3265" i="220"/>
  <c r="I3266" i="220"/>
  <c r="I3267" i="220"/>
  <c r="I3268" i="220"/>
  <c r="I3269" i="220"/>
  <c r="I3270" i="220"/>
  <c r="I3271" i="220"/>
  <c r="I3272" i="220"/>
  <c r="I3273" i="220"/>
  <c r="I3274" i="220"/>
  <c r="I3275" i="220"/>
  <c r="I3276" i="220"/>
  <c r="I3277" i="220"/>
  <c r="I3278" i="220"/>
  <c r="I3279" i="220"/>
  <c r="I3280" i="220"/>
  <c r="I3281" i="220"/>
  <c r="I3282" i="220"/>
  <c r="I3283" i="220"/>
  <c r="I3284" i="220"/>
  <c r="I3285" i="220"/>
  <c r="I3286" i="220"/>
  <c r="I3287" i="220"/>
  <c r="I3288" i="220"/>
  <c r="I3289" i="220"/>
  <c r="I3290" i="220"/>
  <c r="I3291" i="220"/>
  <c r="I3292" i="220"/>
  <c r="I3293" i="220"/>
  <c r="I3294" i="220"/>
  <c r="I3295" i="220"/>
  <c r="I3296" i="220"/>
  <c r="I3297" i="220"/>
  <c r="I3298" i="220"/>
  <c r="I3299" i="220"/>
  <c r="I3300" i="220"/>
  <c r="I3301" i="220"/>
  <c r="I3302" i="220"/>
  <c r="I3303" i="220"/>
  <c r="I3304" i="220"/>
  <c r="I3305" i="220"/>
  <c r="I3306" i="220"/>
  <c r="I3307" i="220"/>
  <c r="I3308" i="220"/>
  <c r="I3309" i="220"/>
  <c r="I3310" i="220"/>
  <c r="I3311" i="220"/>
  <c r="I3312" i="220"/>
  <c r="I3313" i="220"/>
  <c r="I3314" i="220"/>
  <c r="I3315" i="220"/>
  <c r="I3316" i="220"/>
  <c r="I3317" i="220"/>
  <c r="I3318" i="220"/>
  <c r="I3319" i="220"/>
  <c r="I3320" i="220"/>
  <c r="I3321" i="220"/>
  <c r="I3322" i="220"/>
  <c r="I3323" i="220"/>
  <c r="I3324" i="220"/>
  <c r="I3325" i="220"/>
  <c r="I3326" i="220"/>
  <c r="I3327" i="220"/>
  <c r="I3328" i="220"/>
  <c r="I3329" i="220"/>
  <c r="I3330" i="220"/>
  <c r="I3331" i="220"/>
  <c r="I3332" i="220"/>
  <c r="I3333" i="220"/>
  <c r="I3334" i="220"/>
  <c r="I3335" i="220"/>
  <c r="I3336" i="220"/>
  <c r="I3337" i="220"/>
  <c r="I3338" i="220"/>
  <c r="I3339" i="220"/>
  <c r="I3340" i="220"/>
  <c r="I3341" i="220"/>
  <c r="I3342" i="220"/>
  <c r="I3343" i="220"/>
  <c r="I3344" i="220"/>
  <c r="I3345" i="220"/>
  <c r="I3346" i="220"/>
  <c r="I3347" i="220"/>
  <c r="I3348" i="220"/>
  <c r="I3349" i="220"/>
  <c r="I3350" i="220"/>
  <c r="I3351" i="220"/>
  <c r="I3352" i="220"/>
  <c r="I3353" i="220"/>
  <c r="I3354" i="220"/>
  <c r="I3355" i="220"/>
  <c r="I3356" i="220"/>
  <c r="I3357" i="220"/>
  <c r="I3358" i="220"/>
  <c r="I3359" i="220"/>
  <c r="I3360" i="220"/>
  <c r="I3361" i="220"/>
  <c r="I3362" i="220"/>
  <c r="I3363" i="220"/>
  <c r="I3364" i="220"/>
  <c r="I3365" i="220"/>
  <c r="I3366" i="220"/>
  <c r="I3367" i="220"/>
  <c r="I3368" i="220"/>
  <c r="I3369" i="220"/>
  <c r="I3370" i="220"/>
  <c r="I3371" i="220"/>
  <c r="I3372" i="220"/>
  <c r="I3373" i="220"/>
  <c r="I3374" i="220"/>
  <c r="I3375" i="220"/>
  <c r="I3376" i="220"/>
  <c r="I3377" i="220"/>
  <c r="I3378" i="220"/>
  <c r="I3379" i="220"/>
  <c r="I3380" i="220"/>
  <c r="I3381" i="220"/>
  <c r="I3382" i="220"/>
  <c r="I3383" i="220"/>
  <c r="I3384" i="220"/>
  <c r="I3385" i="220"/>
  <c r="I3386" i="220"/>
  <c r="I3387" i="220"/>
  <c r="I3388" i="220"/>
  <c r="I3389" i="220"/>
  <c r="I3390" i="220"/>
  <c r="I3391" i="220"/>
  <c r="I3392" i="220"/>
  <c r="I3393" i="220"/>
  <c r="I3394" i="220"/>
  <c r="I3395" i="220"/>
  <c r="I3396" i="220"/>
  <c r="I3397" i="220"/>
  <c r="I3398" i="220"/>
  <c r="I3399" i="220"/>
  <c r="I3400" i="220"/>
  <c r="I3401" i="220"/>
  <c r="I3402" i="220"/>
  <c r="I3403" i="220"/>
  <c r="I3404" i="220"/>
  <c r="I3405" i="220"/>
  <c r="I3406" i="220"/>
  <c r="I3407" i="220"/>
  <c r="I3408" i="220"/>
  <c r="I3409" i="220"/>
  <c r="I3410" i="220"/>
  <c r="I3411" i="220"/>
  <c r="I3412" i="220"/>
  <c r="I3413" i="220"/>
  <c r="I3414" i="220"/>
  <c r="I3415" i="220"/>
  <c r="I3416" i="220"/>
  <c r="I3417" i="220"/>
  <c r="I3418" i="220"/>
  <c r="I3419" i="220"/>
  <c r="I3420" i="220"/>
  <c r="I3421" i="220"/>
  <c r="I3422" i="220"/>
  <c r="I3423" i="220"/>
  <c r="I3424" i="220"/>
  <c r="I3425" i="220"/>
  <c r="I3426" i="220"/>
  <c r="I3427" i="220"/>
  <c r="I3428" i="220"/>
  <c r="I3429" i="220"/>
  <c r="I3430" i="220"/>
  <c r="I3431" i="220"/>
  <c r="I3432" i="220"/>
  <c r="I3433" i="220"/>
  <c r="I3434" i="220"/>
  <c r="I3435" i="220"/>
  <c r="I3436" i="220"/>
  <c r="I3437" i="220"/>
  <c r="I3438" i="220"/>
  <c r="I3439" i="220"/>
  <c r="I3440" i="220"/>
  <c r="I3441" i="220"/>
  <c r="I3442" i="220"/>
  <c r="I3443" i="220"/>
  <c r="I3444" i="220"/>
  <c r="I3445" i="220"/>
  <c r="I3446" i="220"/>
  <c r="I3447" i="220"/>
  <c r="I3448" i="220"/>
  <c r="I3449" i="220"/>
  <c r="I3450" i="220"/>
  <c r="I3451" i="220"/>
  <c r="I3452" i="220"/>
  <c r="I3453" i="220"/>
  <c r="I3454" i="220"/>
  <c r="I3455" i="220"/>
  <c r="I3456" i="220"/>
  <c r="I3457" i="220"/>
  <c r="I3458" i="220"/>
  <c r="I3459" i="220"/>
  <c r="I3460" i="220"/>
  <c r="I3461" i="220"/>
  <c r="I3462" i="220"/>
  <c r="I3463" i="220"/>
  <c r="I3464" i="220"/>
  <c r="I3465" i="220"/>
  <c r="I3466" i="220"/>
  <c r="I3467" i="220"/>
  <c r="I3468" i="220"/>
  <c r="I3469" i="220"/>
  <c r="I3470" i="220"/>
  <c r="I3471" i="220"/>
  <c r="I3472" i="220"/>
  <c r="I3473" i="220"/>
  <c r="I3474" i="220"/>
  <c r="I3475" i="220"/>
  <c r="I3476" i="220"/>
  <c r="I3477" i="220"/>
  <c r="I3478" i="220"/>
  <c r="I3479" i="220"/>
  <c r="I3480" i="220"/>
  <c r="I3481" i="220"/>
  <c r="I3482" i="220"/>
  <c r="I3483" i="220"/>
  <c r="I3484" i="220"/>
  <c r="I3485" i="220"/>
  <c r="I3486" i="220"/>
  <c r="I3487" i="220"/>
  <c r="I3488" i="220"/>
  <c r="I3489" i="220"/>
  <c r="I3490" i="220"/>
  <c r="I3491" i="220"/>
  <c r="I3492" i="220"/>
  <c r="I3493" i="220"/>
  <c r="I3494" i="220"/>
  <c r="I3495" i="220"/>
  <c r="I3496" i="220"/>
  <c r="I3497" i="220"/>
  <c r="I3498" i="220"/>
  <c r="I3499" i="220"/>
  <c r="I3500" i="220"/>
  <c r="I3501" i="220"/>
  <c r="I3502" i="220"/>
  <c r="I3503" i="220"/>
  <c r="I3504" i="220"/>
  <c r="I3505" i="220"/>
  <c r="I3506" i="220"/>
  <c r="I3507" i="220"/>
  <c r="I3508" i="220"/>
  <c r="I3509" i="220"/>
  <c r="I3510" i="220"/>
  <c r="I3511" i="220"/>
  <c r="I3512" i="220"/>
  <c r="I3513" i="220"/>
  <c r="I3514" i="220"/>
  <c r="I3515" i="220"/>
  <c r="I3516" i="220"/>
  <c r="I3517" i="220"/>
  <c r="I3518" i="220"/>
  <c r="I3519" i="220"/>
  <c r="I3520" i="220"/>
  <c r="I3521" i="220"/>
  <c r="I3522" i="220"/>
  <c r="I3523" i="220"/>
  <c r="I3524" i="220"/>
  <c r="I3525" i="220"/>
  <c r="I3526" i="220"/>
  <c r="I3527" i="220"/>
  <c r="I3528" i="220"/>
  <c r="I3529" i="220"/>
  <c r="I3530" i="220"/>
  <c r="I3531" i="220"/>
  <c r="I3532" i="220"/>
  <c r="I3533" i="220"/>
  <c r="I3534" i="220"/>
  <c r="I3535" i="220"/>
  <c r="I3536" i="220"/>
  <c r="I3537" i="220"/>
  <c r="I3538" i="220"/>
  <c r="I3539" i="220"/>
  <c r="I3540" i="220"/>
  <c r="I3541" i="220"/>
  <c r="I3542" i="220"/>
  <c r="I3543" i="220"/>
  <c r="I3544" i="220"/>
  <c r="I3545" i="220"/>
  <c r="I3546" i="220"/>
  <c r="I3547" i="220"/>
  <c r="I3548" i="220"/>
  <c r="I3549" i="220"/>
  <c r="I3550" i="220"/>
  <c r="I3551" i="220"/>
  <c r="I3552" i="220"/>
  <c r="I3553" i="220"/>
  <c r="I3554" i="220"/>
  <c r="I3555" i="220"/>
  <c r="I3556" i="220"/>
  <c r="I3557" i="220"/>
  <c r="I3558" i="220"/>
  <c r="I3559" i="220"/>
  <c r="I3560" i="220"/>
  <c r="I3561" i="220"/>
  <c r="I3562" i="220"/>
  <c r="I3563" i="220"/>
  <c r="I3564" i="220"/>
  <c r="I3565" i="220"/>
  <c r="I3566" i="220"/>
  <c r="I3567" i="220"/>
  <c r="I3568" i="220"/>
  <c r="I3569" i="220"/>
  <c r="I3570" i="220"/>
  <c r="I3571" i="220"/>
  <c r="I3572" i="220"/>
  <c r="I3573" i="220"/>
  <c r="I3574" i="220"/>
  <c r="I3575" i="220"/>
  <c r="I3576" i="220"/>
  <c r="I3577" i="220"/>
  <c r="I3578" i="220"/>
  <c r="I3579" i="220"/>
  <c r="I3580" i="220"/>
  <c r="I3581" i="220"/>
  <c r="I3582" i="220"/>
  <c r="I3583" i="220"/>
  <c r="I3584" i="220"/>
  <c r="I3585" i="220"/>
  <c r="I3586" i="220"/>
  <c r="I3587" i="220"/>
  <c r="I3588" i="220"/>
  <c r="I3589" i="220"/>
  <c r="I3590" i="220"/>
  <c r="I3591" i="220"/>
  <c r="I3592" i="220"/>
  <c r="I3593" i="220"/>
  <c r="I3594" i="220"/>
  <c r="I3595" i="220"/>
  <c r="I3596" i="220"/>
  <c r="I3597" i="220"/>
  <c r="I3598" i="220"/>
  <c r="I3599" i="220"/>
  <c r="I3600" i="220"/>
  <c r="I3601" i="220"/>
  <c r="I3602" i="220"/>
  <c r="I3603" i="220"/>
  <c r="I3604" i="220"/>
  <c r="I3605" i="220"/>
  <c r="I3606" i="220"/>
  <c r="I3607" i="220"/>
  <c r="I3608" i="220"/>
  <c r="I3609" i="220"/>
  <c r="I3610" i="220"/>
  <c r="I3611" i="220"/>
  <c r="I3612" i="220"/>
  <c r="I3613" i="220"/>
  <c r="I3614" i="220"/>
  <c r="I3615" i="220"/>
  <c r="I3616" i="220"/>
  <c r="I3617" i="220"/>
  <c r="I3618" i="220"/>
  <c r="I3619" i="220"/>
  <c r="I3620" i="220"/>
  <c r="I3621" i="220"/>
  <c r="I3622" i="220"/>
  <c r="I3623" i="220"/>
  <c r="I3624" i="220"/>
  <c r="I3625" i="220"/>
  <c r="I3626" i="220"/>
  <c r="I3627" i="220"/>
  <c r="I3628" i="220"/>
  <c r="I3629" i="220"/>
  <c r="I3630" i="220"/>
  <c r="I3631" i="220"/>
  <c r="I3632" i="220"/>
  <c r="I3633" i="220"/>
  <c r="I3634" i="220"/>
  <c r="I3635" i="220"/>
  <c r="I3636" i="220"/>
  <c r="I3637" i="220"/>
  <c r="I3638" i="220"/>
  <c r="I3639" i="220"/>
  <c r="I3640" i="220"/>
  <c r="I3641" i="220"/>
  <c r="I3642" i="220"/>
  <c r="I3643" i="220"/>
  <c r="I3644" i="220"/>
  <c r="I3645" i="220"/>
  <c r="I3646" i="220"/>
  <c r="I3647" i="220"/>
  <c r="I3648" i="220"/>
  <c r="I3649" i="220"/>
  <c r="I3650" i="220"/>
  <c r="I3651" i="220"/>
  <c r="I3652" i="220"/>
  <c r="I3653" i="220"/>
  <c r="I3654" i="220"/>
  <c r="I3655" i="220"/>
  <c r="I3656" i="220"/>
  <c r="I3657" i="220"/>
  <c r="I3658" i="220"/>
  <c r="I3659" i="220"/>
  <c r="I3660" i="220"/>
  <c r="I3661" i="220"/>
  <c r="I3662" i="220"/>
  <c r="I3663" i="220"/>
  <c r="I3664" i="220"/>
  <c r="I3665" i="220"/>
  <c r="I3666" i="220"/>
  <c r="I3667" i="220"/>
  <c r="I3668" i="220"/>
  <c r="I3669" i="220"/>
  <c r="I3670" i="220"/>
  <c r="I3671" i="220"/>
  <c r="I3672" i="220"/>
  <c r="I3673" i="220"/>
  <c r="I3674" i="220"/>
  <c r="I3675" i="220"/>
  <c r="I3676" i="220"/>
  <c r="I3677" i="220"/>
  <c r="I3678" i="220"/>
  <c r="I3679" i="220"/>
  <c r="I3680" i="220"/>
  <c r="I3681" i="220"/>
  <c r="I3682" i="220"/>
  <c r="I3683" i="220"/>
  <c r="I3684" i="220"/>
  <c r="I3685" i="220"/>
  <c r="I3686" i="220"/>
  <c r="I3687" i="220"/>
  <c r="I3688" i="220"/>
  <c r="I3689" i="220"/>
  <c r="I3690" i="220"/>
  <c r="I3691" i="220"/>
  <c r="I3692" i="220"/>
  <c r="I3693" i="220"/>
  <c r="I3694" i="220"/>
  <c r="I3695" i="220"/>
  <c r="I3696" i="220"/>
  <c r="I3697" i="220"/>
  <c r="I3698" i="220"/>
  <c r="I3699" i="220"/>
  <c r="I3700" i="220"/>
  <c r="I3701" i="220"/>
  <c r="I3702" i="220"/>
  <c r="I3703" i="220"/>
  <c r="I3704" i="220"/>
  <c r="I3705" i="220"/>
  <c r="I3706" i="220"/>
  <c r="I3707" i="220"/>
  <c r="I3708" i="220"/>
  <c r="I3709" i="220"/>
  <c r="I3710" i="220"/>
  <c r="I3711" i="220"/>
  <c r="I3712" i="220"/>
  <c r="I3713" i="220"/>
  <c r="I3714" i="220"/>
  <c r="I3715" i="220"/>
  <c r="I3716" i="220"/>
  <c r="I3717" i="220"/>
  <c r="I3718" i="220"/>
  <c r="I3719" i="220"/>
  <c r="I3720" i="220"/>
  <c r="I3721" i="220"/>
  <c r="I3722" i="220"/>
  <c r="I3723" i="220"/>
  <c r="I3724" i="220"/>
  <c r="I3725" i="220"/>
  <c r="I3726" i="220"/>
  <c r="I3727" i="220"/>
  <c r="I3728" i="220"/>
  <c r="I3729" i="220"/>
  <c r="I3730" i="220"/>
  <c r="I3731" i="220"/>
  <c r="I3732" i="220"/>
  <c r="I3733" i="220"/>
  <c r="I3734" i="220"/>
  <c r="I3735" i="220"/>
  <c r="I3736" i="220"/>
  <c r="I3737" i="220"/>
  <c r="I3738" i="220"/>
  <c r="I3739" i="220"/>
  <c r="I3740" i="220"/>
  <c r="I3741" i="220"/>
  <c r="I3742" i="220"/>
  <c r="I3743" i="220"/>
  <c r="I3744" i="220"/>
  <c r="I3745" i="220"/>
  <c r="I3746" i="220"/>
  <c r="I3747" i="220"/>
  <c r="I3748" i="220"/>
  <c r="I3749" i="220"/>
  <c r="I3750" i="220"/>
  <c r="I3751" i="220"/>
  <c r="I3752" i="220"/>
  <c r="I3753" i="220"/>
  <c r="I3754" i="220"/>
  <c r="I3755" i="220"/>
  <c r="I3756" i="220"/>
  <c r="I3757" i="220"/>
  <c r="I3758" i="220"/>
  <c r="I3759" i="220"/>
  <c r="I3760" i="220"/>
  <c r="I3761" i="220"/>
  <c r="I3762" i="220"/>
  <c r="I3763" i="220"/>
  <c r="I3764" i="220"/>
  <c r="I3765" i="220"/>
  <c r="I3766" i="220"/>
  <c r="I3767" i="220"/>
  <c r="I3768" i="220"/>
  <c r="I3769" i="220"/>
  <c r="I3770" i="220"/>
  <c r="I3771" i="220"/>
  <c r="I3772" i="220"/>
  <c r="I3773" i="220"/>
  <c r="I3774" i="220"/>
  <c r="I3775" i="220"/>
  <c r="I3776" i="220"/>
  <c r="I3777" i="220"/>
  <c r="I3778" i="220"/>
  <c r="I3779" i="220"/>
  <c r="I3780" i="220"/>
  <c r="I3781" i="220"/>
  <c r="I3782" i="220"/>
  <c r="I3783" i="220"/>
  <c r="I3784" i="220"/>
  <c r="I3785" i="220"/>
  <c r="I3786" i="220"/>
  <c r="I3787" i="220"/>
  <c r="I3788" i="220"/>
  <c r="I3789" i="220"/>
  <c r="I3790" i="220"/>
  <c r="I3791" i="220"/>
  <c r="I3792" i="220"/>
  <c r="I3793" i="220"/>
  <c r="I3794" i="220"/>
  <c r="I3795" i="220"/>
  <c r="I3796" i="220"/>
  <c r="I3797" i="220"/>
  <c r="I3798" i="220"/>
  <c r="I3799" i="220"/>
  <c r="I3800" i="220"/>
  <c r="I3801" i="220"/>
  <c r="I3802" i="220"/>
  <c r="I3803" i="220"/>
  <c r="I3804" i="220"/>
  <c r="I3805" i="220"/>
  <c r="I3806" i="220"/>
  <c r="I3807" i="220"/>
  <c r="I3808" i="220"/>
  <c r="I3809" i="220"/>
  <c r="I3810" i="220"/>
  <c r="I3811" i="220"/>
  <c r="I3812" i="220"/>
  <c r="I3813" i="220"/>
  <c r="I3814" i="220"/>
  <c r="I3815" i="220"/>
  <c r="I3816" i="220"/>
  <c r="I3817" i="220"/>
  <c r="I3818" i="220"/>
  <c r="I3819" i="220"/>
  <c r="I3820" i="220"/>
  <c r="I3821" i="220"/>
  <c r="I3822" i="220"/>
  <c r="I3823" i="220"/>
  <c r="I3824" i="220"/>
  <c r="I3825" i="220"/>
  <c r="I3826" i="220"/>
  <c r="I3827" i="220"/>
  <c r="I3828" i="220"/>
  <c r="I3829" i="220"/>
  <c r="I3830" i="220"/>
  <c r="I3831" i="220"/>
  <c r="I3832" i="220"/>
  <c r="I3833" i="220"/>
  <c r="I3834" i="220"/>
  <c r="I3835" i="220"/>
  <c r="I3836" i="220"/>
  <c r="I3837" i="220"/>
  <c r="I3838" i="220"/>
  <c r="I3839" i="220"/>
  <c r="I3840" i="220"/>
  <c r="I3841" i="220"/>
  <c r="I3842" i="220"/>
  <c r="I3843" i="220"/>
  <c r="I3844" i="220"/>
  <c r="I3845" i="220"/>
  <c r="I3846" i="220"/>
  <c r="I3847" i="220"/>
  <c r="I3848" i="220"/>
  <c r="I3849" i="220"/>
  <c r="I3850" i="220"/>
  <c r="I3851" i="220"/>
  <c r="I3852" i="220"/>
  <c r="I3853" i="220"/>
  <c r="I3854" i="220"/>
  <c r="I3855" i="220"/>
  <c r="I3856" i="220"/>
  <c r="I3857" i="220"/>
  <c r="I3858" i="220"/>
  <c r="I3859" i="220"/>
  <c r="I3860" i="220"/>
  <c r="I3861" i="220"/>
  <c r="I3862" i="220"/>
  <c r="I3863" i="220"/>
  <c r="I3864" i="220"/>
  <c r="I3865" i="220"/>
  <c r="I3866" i="220"/>
  <c r="I3867" i="220"/>
  <c r="I3868" i="220"/>
  <c r="I3869" i="220"/>
  <c r="I3870" i="220"/>
  <c r="I3871" i="220"/>
  <c r="I3872" i="220"/>
  <c r="I3873" i="220"/>
  <c r="I3874" i="220"/>
  <c r="I3875" i="220"/>
  <c r="I3876" i="220"/>
  <c r="I3877" i="220"/>
  <c r="I3878" i="220"/>
  <c r="I3879" i="220"/>
  <c r="I3880" i="220"/>
  <c r="I3881" i="220"/>
  <c r="I3882" i="220"/>
  <c r="I3883" i="220"/>
  <c r="I3884" i="220"/>
  <c r="I3885" i="220"/>
  <c r="I3886" i="220"/>
  <c r="I3887" i="220"/>
  <c r="I3888" i="220"/>
  <c r="I3889" i="220"/>
  <c r="I3890" i="220"/>
  <c r="I3891" i="220"/>
  <c r="I3892" i="220"/>
  <c r="I3893" i="220"/>
  <c r="I3894" i="220"/>
  <c r="I3895" i="220"/>
  <c r="I3896" i="220"/>
  <c r="I3897" i="220"/>
  <c r="I3898" i="220"/>
  <c r="I3899" i="220"/>
  <c r="I3900" i="220"/>
  <c r="I3901" i="220"/>
  <c r="I3902" i="220"/>
  <c r="I3903" i="220"/>
  <c r="I3904" i="220"/>
  <c r="I3905" i="220"/>
  <c r="I3906" i="220"/>
  <c r="I3907" i="220"/>
  <c r="I3908" i="220"/>
  <c r="I3909" i="220"/>
  <c r="I3910" i="220"/>
  <c r="I3911" i="220"/>
  <c r="I3912" i="220"/>
  <c r="I3913" i="220"/>
  <c r="I3914" i="220"/>
  <c r="I3915" i="220"/>
  <c r="I3916" i="220"/>
  <c r="I3917" i="220"/>
  <c r="I3918" i="220"/>
  <c r="I3919" i="220"/>
  <c r="I3920" i="220"/>
  <c r="I3921" i="220"/>
  <c r="I3922" i="220"/>
  <c r="I3923" i="220"/>
  <c r="I3924" i="220"/>
  <c r="I3925" i="220"/>
  <c r="I3926" i="220"/>
  <c r="I3927" i="220"/>
  <c r="I3928" i="220"/>
  <c r="I3929" i="220"/>
  <c r="I3930" i="220"/>
  <c r="I3931" i="220"/>
  <c r="I3932" i="220"/>
  <c r="I3933" i="220"/>
  <c r="I3934" i="220"/>
  <c r="I3935" i="220"/>
  <c r="I3936" i="220"/>
  <c r="I3937" i="220"/>
  <c r="I3938" i="220"/>
  <c r="I3939" i="220"/>
  <c r="I3940" i="220"/>
  <c r="I3941" i="220"/>
  <c r="I3942" i="220"/>
  <c r="I3943" i="220"/>
  <c r="I3944" i="220"/>
  <c r="I3945" i="220"/>
  <c r="I3946" i="220"/>
  <c r="I3947" i="220"/>
  <c r="I3948" i="220"/>
  <c r="I3949" i="220"/>
  <c r="I3950" i="220"/>
  <c r="I3951" i="220"/>
  <c r="I3952" i="220"/>
  <c r="I3953" i="220"/>
  <c r="I3954" i="220"/>
  <c r="I3955" i="220"/>
  <c r="I3956" i="220"/>
  <c r="I3957" i="220"/>
  <c r="I3958" i="220"/>
  <c r="I3959" i="220"/>
  <c r="I3960" i="220"/>
  <c r="I3961" i="220"/>
  <c r="I3962" i="220"/>
  <c r="I3963" i="220"/>
  <c r="I3964" i="220"/>
  <c r="I3965" i="220"/>
  <c r="I3966" i="220"/>
  <c r="I3967" i="220"/>
  <c r="I3968" i="220"/>
  <c r="I3969" i="220"/>
  <c r="I3970" i="220"/>
  <c r="I3971" i="220"/>
  <c r="I3972" i="220"/>
  <c r="I3973" i="220"/>
  <c r="I3974" i="220"/>
  <c r="I3975" i="220"/>
  <c r="I3976" i="220"/>
  <c r="I3977" i="220"/>
  <c r="I3978" i="220"/>
  <c r="I3979" i="220"/>
  <c r="I3980" i="220"/>
  <c r="I3981" i="220"/>
  <c r="I3982" i="220"/>
  <c r="I3983" i="220"/>
  <c r="I3984" i="220"/>
  <c r="I3985" i="220"/>
  <c r="I3986" i="220"/>
  <c r="I3987" i="220"/>
  <c r="I3988" i="220"/>
  <c r="I3989" i="220"/>
  <c r="I3990" i="220"/>
  <c r="I3991" i="220"/>
  <c r="I3992" i="220"/>
  <c r="I3993" i="220"/>
  <c r="I3994" i="220"/>
  <c r="I3995" i="220"/>
  <c r="I3996" i="220"/>
  <c r="I3997" i="220"/>
  <c r="I3998" i="220"/>
  <c r="I3999" i="220"/>
  <c r="I4000" i="220"/>
  <c r="I4001" i="220"/>
  <c r="I4002" i="220"/>
  <c r="I4003" i="220"/>
  <c r="I4004" i="220"/>
  <c r="I4005" i="220"/>
  <c r="I4006" i="220"/>
  <c r="I4007" i="220"/>
  <c r="I4008" i="220"/>
  <c r="I4009" i="220"/>
  <c r="I4010" i="220"/>
  <c r="I4011" i="220"/>
  <c r="I4012" i="220"/>
  <c r="I4013" i="220"/>
  <c r="I4014" i="220"/>
  <c r="I4015" i="220"/>
  <c r="I4016" i="220"/>
  <c r="I4017" i="220"/>
  <c r="I4018" i="220"/>
  <c r="I4019" i="220"/>
  <c r="I4020" i="220"/>
  <c r="I4021" i="220"/>
  <c r="I4022" i="220"/>
  <c r="I4023" i="220"/>
  <c r="I4024" i="220"/>
  <c r="I4025" i="220"/>
  <c r="I4026" i="220"/>
  <c r="I4027" i="220"/>
  <c r="I4028" i="220"/>
  <c r="I4029" i="220"/>
  <c r="I4030" i="220"/>
  <c r="I4031" i="220"/>
  <c r="I4032" i="220"/>
  <c r="I4033" i="220"/>
  <c r="I4034" i="220"/>
  <c r="I4035" i="220"/>
  <c r="I4036" i="220"/>
  <c r="I4037" i="220"/>
  <c r="I4038" i="220"/>
  <c r="I4039" i="220"/>
  <c r="I4040" i="220"/>
  <c r="I4041" i="220"/>
  <c r="I4042" i="220"/>
  <c r="I4043" i="220"/>
  <c r="I4044" i="220"/>
  <c r="I4045" i="220"/>
  <c r="I4046" i="220"/>
  <c r="I4047" i="220"/>
  <c r="I4048" i="220"/>
  <c r="I4049" i="220"/>
  <c r="I4050" i="220"/>
  <c r="I4051" i="220"/>
  <c r="I4052" i="220"/>
  <c r="I4053" i="220"/>
  <c r="I4054" i="220"/>
  <c r="I4055" i="220"/>
  <c r="I4056" i="220"/>
  <c r="I4057" i="220"/>
  <c r="I4058" i="220"/>
  <c r="I4059" i="220"/>
  <c r="I4060" i="220"/>
  <c r="I4061" i="220"/>
  <c r="I4062" i="220"/>
  <c r="I4063" i="220"/>
  <c r="I4064" i="220"/>
  <c r="I4065" i="220"/>
  <c r="I4066" i="220"/>
  <c r="I4067" i="220"/>
  <c r="I4068" i="220"/>
  <c r="I4069" i="220"/>
  <c r="I4070" i="220"/>
  <c r="I4071" i="220"/>
  <c r="I4072" i="220"/>
  <c r="I4073" i="220"/>
  <c r="I4074" i="220"/>
  <c r="I4076" i="220"/>
  <c r="I4077" i="220"/>
  <c r="I4078" i="220"/>
  <c r="I4079" i="220"/>
  <c r="I4080" i="220"/>
  <c r="I4081" i="220"/>
  <c r="I4082" i="220"/>
  <c r="I4083" i="220"/>
  <c r="I4084" i="220"/>
  <c r="I4085" i="220"/>
  <c r="I4086" i="220"/>
  <c r="I4087" i="220"/>
  <c r="I4088" i="220"/>
  <c r="I4089" i="220"/>
  <c r="I4091" i="220"/>
  <c r="I4092" i="220"/>
  <c r="I4093" i="220"/>
  <c r="I4094" i="220"/>
  <c r="I4098" i="220"/>
  <c r="I4099" i="220"/>
  <c r="I4101" i="220"/>
  <c r="I4102" i="220"/>
  <c r="I4103" i="220"/>
  <c r="I4105" i="220"/>
  <c r="I4106" i="220"/>
  <c r="I4107" i="220"/>
  <c r="I4108" i="220"/>
  <c r="I4109" i="220"/>
  <c r="I4110" i="220"/>
  <c r="I4111" i="220"/>
  <c r="I4112" i="220"/>
  <c r="I4113" i="220"/>
  <c r="I4120" i="220"/>
  <c r="I4121" i="220"/>
  <c r="I4122" i="220"/>
  <c r="I4123" i="220"/>
  <c r="I4124" i="220"/>
  <c r="I4125" i="220"/>
  <c r="I4126" i="220"/>
  <c r="I4127" i="220"/>
  <c r="I4128" i="220"/>
  <c r="I4129" i="220"/>
  <c r="I4130" i="220"/>
  <c r="I4131" i="220"/>
  <c r="I4132" i="220"/>
  <c r="I4133" i="220"/>
  <c r="I4134" i="220"/>
  <c r="I4135" i="220"/>
  <c r="I4136" i="220"/>
  <c r="I4137" i="220"/>
  <c r="I4138" i="220"/>
  <c r="I4139" i="220"/>
  <c r="I4140" i="220"/>
  <c r="I4141" i="220"/>
  <c r="I4142" i="220"/>
  <c r="I4143" i="220"/>
  <c r="I4144" i="220"/>
  <c r="I4145" i="220"/>
  <c r="I4146" i="220"/>
  <c r="I4147" i="220"/>
  <c r="I4148" i="220"/>
  <c r="I4149" i="220"/>
  <c r="I4150" i="220"/>
  <c r="I4151" i="220"/>
  <c r="I4152" i="220"/>
  <c r="I4153" i="220"/>
  <c r="I4154" i="220"/>
  <c r="I4155" i="220"/>
  <c r="I4156" i="220"/>
  <c r="I4157" i="220"/>
  <c r="I4158" i="220"/>
  <c r="I4159" i="220"/>
  <c r="I4160" i="220"/>
  <c r="I4161" i="220"/>
  <c r="I4162" i="220"/>
  <c r="I4163" i="220"/>
  <c r="I4164" i="220"/>
  <c r="I4165" i="220"/>
  <c r="I4166" i="220"/>
  <c r="I4167" i="220"/>
  <c r="I4168" i="220"/>
  <c r="I4169" i="220"/>
  <c r="I4170" i="220"/>
  <c r="I4171" i="220"/>
  <c r="I4172" i="220"/>
  <c r="I4173" i="220"/>
  <c r="I4174" i="220"/>
  <c r="I4175" i="220"/>
  <c r="I4176" i="220"/>
  <c r="I4177" i="220"/>
  <c r="I4178" i="220"/>
  <c r="I4179" i="220"/>
  <c r="I4180" i="220"/>
  <c r="I4181" i="220"/>
  <c r="I4182" i="220"/>
  <c r="I4183" i="220"/>
  <c r="I4184" i="220"/>
  <c r="I4185" i="220"/>
  <c r="I4186" i="220"/>
  <c r="I4187" i="220"/>
  <c r="I4188" i="220"/>
  <c r="I4189" i="220"/>
  <c r="I4190" i="220"/>
  <c r="I4191" i="220"/>
  <c r="I4192" i="220"/>
  <c r="I4193" i="220"/>
  <c r="I4194" i="220"/>
  <c r="I4195" i="220"/>
  <c r="I4196" i="220"/>
  <c r="I4197" i="220"/>
  <c r="I4198" i="220"/>
  <c r="I4199" i="220"/>
  <c r="I4200" i="220"/>
  <c r="I4201" i="220"/>
  <c r="I4202" i="220"/>
  <c r="I4203" i="220"/>
  <c r="I4204" i="220"/>
  <c r="I4205" i="220"/>
  <c r="I4206" i="220"/>
  <c r="I4207" i="220"/>
  <c r="I4208" i="220"/>
  <c r="I4209" i="220"/>
  <c r="I4210" i="220"/>
  <c r="I4211" i="220"/>
  <c r="I4212" i="220"/>
  <c r="I4213" i="220"/>
  <c r="I4214" i="220"/>
  <c r="I4215" i="220"/>
  <c r="I4216" i="220"/>
  <c r="I4217" i="220"/>
  <c r="I4218" i="220"/>
  <c r="I4219" i="220"/>
  <c r="I4220" i="220"/>
  <c r="I4221" i="220"/>
  <c r="I4222" i="220"/>
  <c r="I4223" i="220"/>
  <c r="I4224" i="220"/>
  <c r="I4225" i="220"/>
  <c r="I4226" i="220"/>
  <c r="I4227" i="220"/>
  <c r="I4228" i="220"/>
  <c r="I4229" i="220"/>
  <c r="I4230" i="220"/>
  <c r="I4231" i="220"/>
  <c r="I4232" i="220"/>
  <c r="I4233" i="220"/>
  <c r="I4234" i="220"/>
  <c r="I4235" i="220"/>
  <c r="I4236" i="220"/>
  <c r="I4237" i="220"/>
  <c r="I4238" i="220"/>
  <c r="I4239" i="220"/>
  <c r="I4240" i="220"/>
  <c r="I4241" i="220"/>
  <c r="I4242" i="220"/>
  <c r="I4243" i="220"/>
  <c r="I4244" i="220"/>
  <c r="I4245" i="220"/>
  <c r="I4246" i="220"/>
  <c r="I4247" i="220"/>
  <c r="I4248" i="220"/>
  <c r="I4249" i="220"/>
  <c r="I4250" i="220"/>
  <c r="I4251" i="220"/>
  <c r="I4252" i="220"/>
  <c r="I4253" i="220"/>
  <c r="I4254" i="220"/>
  <c r="I4255" i="220"/>
  <c r="I4256" i="220"/>
  <c r="I4257" i="220"/>
  <c r="I4258" i="220"/>
  <c r="I4259" i="220"/>
  <c r="I4260" i="220"/>
  <c r="I4261" i="220"/>
  <c r="I4262" i="220"/>
  <c r="I4263" i="220"/>
  <c r="I4264" i="220"/>
  <c r="I4265" i="220"/>
  <c r="I4266" i="220"/>
  <c r="I4267" i="220"/>
  <c r="I4268" i="220"/>
  <c r="I4269" i="220"/>
  <c r="I4270" i="220"/>
  <c r="I4271" i="220"/>
  <c r="I4272" i="220"/>
  <c r="I4273" i="220"/>
  <c r="I4274" i="220"/>
  <c r="I4275" i="220"/>
  <c r="I4276" i="220"/>
  <c r="I4277" i="220"/>
  <c r="I4278" i="220"/>
  <c r="I4279" i="220"/>
  <c r="I4280" i="220"/>
  <c r="I4281" i="220"/>
  <c r="I4282" i="220"/>
  <c r="I4283" i="220"/>
  <c r="I4284" i="220"/>
  <c r="I4285" i="220"/>
  <c r="I4286" i="220"/>
  <c r="I4287" i="220"/>
  <c r="I4288" i="220"/>
  <c r="I4289" i="220"/>
  <c r="I4290" i="220"/>
  <c r="I4291" i="220"/>
  <c r="I4292" i="220"/>
  <c r="I4293" i="220"/>
  <c r="I4294" i="220"/>
  <c r="I4295" i="220"/>
  <c r="I4296" i="220"/>
  <c r="I4297" i="220"/>
  <c r="I4298" i="220"/>
  <c r="I4299" i="220"/>
  <c r="I4300" i="220"/>
  <c r="I4301" i="220"/>
  <c r="I4302" i="220"/>
  <c r="I4303" i="220"/>
  <c r="I4304" i="220"/>
  <c r="I4305" i="220"/>
  <c r="I4306" i="220"/>
  <c r="I4307" i="220"/>
  <c r="I4308" i="220"/>
  <c r="I4309" i="220"/>
  <c r="I4310" i="220"/>
  <c r="I4311" i="220"/>
  <c r="I4312" i="220"/>
  <c r="I4313" i="220"/>
  <c r="I4314" i="220"/>
  <c r="I4315" i="220"/>
  <c r="I4316" i="220"/>
  <c r="I4317" i="220"/>
  <c r="I4318" i="220"/>
  <c r="I4319" i="220"/>
  <c r="I4320" i="220"/>
  <c r="I4321" i="220"/>
  <c r="I4322" i="220"/>
  <c r="I4323" i="220"/>
  <c r="I4324" i="220"/>
  <c r="I4325" i="220"/>
  <c r="I4326" i="220"/>
  <c r="I4327" i="220"/>
  <c r="I4328" i="220"/>
  <c r="I4329" i="220"/>
  <c r="I4330" i="220"/>
  <c r="I4331" i="220"/>
  <c r="I4332" i="220"/>
  <c r="I4333" i="220"/>
  <c r="I4334" i="220"/>
  <c r="I4335" i="220"/>
  <c r="I4336" i="220"/>
  <c r="I4337" i="220"/>
  <c r="I4338" i="220"/>
  <c r="I4339" i="220"/>
  <c r="I4340" i="220"/>
  <c r="I4341" i="220"/>
  <c r="I4342" i="220"/>
  <c r="I4343" i="220"/>
  <c r="I4344" i="220"/>
  <c r="I4345" i="220"/>
  <c r="I4346" i="220"/>
  <c r="I4347" i="220"/>
  <c r="I4348" i="220"/>
  <c r="I4349" i="220"/>
  <c r="I4350" i="220"/>
  <c r="I4351" i="220"/>
  <c r="I4352" i="220"/>
  <c r="I4353" i="220"/>
  <c r="I4354" i="220"/>
  <c r="I4355" i="220"/>
  <c r="I4356" i="220"/>
  <c r="I4357" i="220"/>
  <c r="I4358" i="220"/>
  <c r="I4359" i="220"/>
  <c r="I4360" i="220"/>
  <c r="I4361" i="220"/>
  <c r="I4362" i="220"/>
  <c r="I4363" i="220"/>
  <c r="I4364" i="220"/>
  <c r="I4365" i="220"/>
  <c r="I4366" i="220"/>
  <c r="I4367" i="220"/>
  <c r="I4368" i="220"/>
  <c r="I4369" i="220"/>
  <c r="I4370" i="220"/>
  <c r="I4371" i="220"/>
  <c r="I4372" i="220"/>
  <c r="I4373" i="220"/>
  <c r="I4374" i="220"/>
  <c r="I4375" i="220"/>
  <c r="I4376" i="220"/>
  <c r="I4377" i="220"/>
  <c r="I4378" i="220"/>
  <c r="I4379" i="220"/>
  <c r="I4380" i="220"/>
  <c r="I4381" i="220"/>
  <c r="I4382" i="220"/>
  <c r="I4383" i="220"/>
  <c r="I4384" i="220"/>
  <c r="I4385" i="220"/>
  <c r="I4386" i="220"/>
  <c r="I4387" i="220"/>
  <c r="I4388" i="220"/>
  <c r="I4389" i="220"/>
  <c r="I4390" i="220"/>
  <c r="I4391" i="220"/>
  <c r="I4392" i="220"/>
  <c r="I4393" i="220"/>
  <c r="I4394" i="220"/>
  <c r="I4395" i="220"/>
  <c r="I4396" i="220"/>
  <c r="I4397" i="220"/>
  <c r="I4398" i="220"/>
  <c r="I4399" i="220"/>
  <c r="I4400" i="220"/>
  <c r="I4401" i="220"/>
  <c r="I4402" i="220"/>
  <c r="I4403" i="220"/>
  <c r="I4404" i="220"/>
  <c r="I4405" i="220"/>
  <c r="I4406" i="220"/>
  <c r="I4407" i="220"/>
  <c r="I4408" i="220"/>
  <c r="I4409" i="220"/>
  <c r="I4410" i="220"/>
  <c r="I4411" i="220"/>
  <c r="I4412" i="220"/>
  <c r="I4413" i="220"/>
  <c r="I4414" i="220"/>
  <c r="I4415" i="220"/>
  <c r="I4416" i="220"/>
  <c r="I4417" i="220"/>
  <c r="I4418" i="220"/>
  <c r="I4419" i="220"/>
  <c r="I4420" i="220"/>
  <c r="I4421" i="220"/>
  <c r="I4422" i="220"/>
  <c r="I4423" i="220"/>
  <c r="I4424" i="220"/>
  <c r="I4425" i="220"/>
  <c r="I4426" i="220"/>
  <c r="I4427" i="220"/>
  <c r="I4428" i="220"/>
  <c r="I4429" i="220"/>
  <c r="I4430" i="220"/>
  <c r="I4431" i="220"/>
  <c r="I4432" i="220"/>
  <c r="I4433" i="220"/>
  <c r="I4434" i="220"/>
  <c r="I4435" i="220"/>
  <c r="I4436" i="220"/>
  <c r="I4437" i="220"/>
  <c r="I4438" i="220"/>
  <c r="I4439" i="220"/>
  <c r="I4440" i="220"/>
  <c r="I4441" i="220"/>
  <c r="I4442" i="220"/>
  <c r="I4443" i="220"/>
  <c r="I4444" i="220"/>
  <c r="I4445" i="220"/>
  <c r="I4446" i="220"/>
  <c r="I4447" i="220"/>
  <c r="I4448" i="220"/>
  <c r="I4449" i="220"/>
  <c r="I4450" i="220"/>
  <c r="I4451" i="220"/>
  <c r="I4452" i="220"/>
  <c r="I4453" i="220"/>
  <c r="I4454" i="220"/>
  <c r="I4455" i="220"/>
  <c r="I4456" i="220"/>
  <c r="I4457" i="220"/>
  <c r="I4458" i="220"/>
  <c r="I4459" i="220"/>
  <c r="I4460" i="220"/>
  <c r="I4461" i="220"/>
  <c r="I4462" i="220"/>
  <c r="I4463" i="220"/>
  <c r="I4464" i="220"/>
  <c r="I4465" i="220"/>
  <c r="I4466" i="220"/>
  <c r="I4467" i="220"/>
  <c r="I4468" i="220"/>
  <c r="I4469" i="220"/>
  <c r="I4470" i="220"/>
  <c r="I4471" i="220"/>
  <c r="I4472" i="220"/>
  <c r="I4473" i="220"/>
  <c r="I4474" i="220"/>
  <c r="I4475" i="220"/>
  <c r="I4476" i="220"/>
  <c r="I4477" i="220"/>
  <c r="I4478" i="220"/>
  <c r="I4479" i="220"/>
  <c r="I4480" i="220"/>
  <c r="I4481" i="220"/>
  <c r="I4482" i="220"/>
  <c r="I4483" i="220"/>
  <c r="I4484" i="220"/>
  <c r="I4485" i="220"/>
  <c r="I4486" i="220"/>
  <c r="I4487" i="220"/>
  <c r="I4488" i="220"/>
  <c r="I4489" i="220"/>
  <c r="I4490" i="220"/>
  <c r="I4491" i="220"/>
  <c r="I4492" i="220"/>
  <c r="I4493" i="220"/>
  <c r="I4494" i="220"/>
  <c r="I4495" i="220"/>
  <c r="I4496" i="220"/>
  <c r="I4497" i="220"/>
  <c r="I4498" i="220"/>
  <c r="I4499" i="220"/>
  <c r="I4500" i="220"/>
  <c r="I4501" i="220"/>
  <c r="I4502" i="220"/>
  <c r="I4503" i="220"/>
  <c r="I4504" i="220"/>
  <c r="I4505" i="220"/>
  <c r="I4506" i="220"/>
  <c r="I4507" i="220"/>
  <c r="I4508" i="220"/>
  <c r="I4509" i="220"/>
  <c r="I4510" i="220"/>
  <c r="I4511" i="220"/>
  <c r="I4512" i="220"/>
  <c r="I4513" i="220"/>
  <c r="I4514" i="220"/>
  <c r="I4515" i="220"/>
  <c r="I4516" i="220"/>
  <c r="I4517" i="220"/>
  <c r="I4518" i="220"/>
  <c r="I4519" i="220"/>
  <c r="I4520" i="220"/>
  <c r="I4521" i="220"/>
  <c r="I4522" i="220"/>
  <c r="I4523" i="220"/>
  <c r="I4524" i="220"/>
  <c r="I4525" i="220"/>
  <c r="I4526" i="220"/>
  <c r="I4527" i="220"/>
  <c r="I4528" i="220"/>
  <c r="I4529" i="220"/>
  <c r="I4530" i="220"/>
  <c r="I4531" i="220"/>
  <c r="I4532" i="220"/>
  <c r="I4533" i="220"/>
  <c r="I4534" i="220"/>
  <c r="I4535" i="220"/>
  <c r="I4536" i="220"/>
  <c r="I4537" i="220"/>
  <c r="I4538" i="220"/>
  <c r="I4539" i="220"/>
  <c r="I4540" i="220"/>
  <c r="I4541" i="220"/>
  <c r="I4542" i="220"/>
  <c r="I4543" i="220"/>
  <c r="I4544" i="220"/>
  <c r="I4545" i="220"/>
  <c r="I4546" i="220"/>
  <c r="I4547" i="220"/>
  <c r="I4548" i="220"/>
  <c r="I4549" i="220"/>
  <c r="I4550" i="220"/>
  <c r="I4551" i="220"/>
  <c r="I4552" i="220"/>
  <c r="I4553" i="220"/>
  <c r="I4554" i="220"/>
  <c r="I4555" i="220"/>
  <c r="I4556" i="220"/>
  <c r="I4557" i="220"/>
  <c r="I4558" i="220"/>
  <c r="I4559" i="220"/>
  <c r="I4560" i="220"/>
  <c r="I4561" i="220"/>
  <c r="I4562" i="220"/>
  <c r="I4563" i="220"/>
  <c r="I4564" i="220"/>
  <c r="I4565" i="220"/>
  <c r="I4566" i="220"/>
  <c r="I4567" i="220"/>
  <c r="I4568" i="220"/>
  <c r="I4569" i="220"/>
  <c r="I4570" i="220"/>
  <c r="I4571" i="220"/>
  <c r="I4572" i="220"/>
  <c r="I4573" i="220"/>
  <c r="I4574" i="220"/>
  <c r="I4575" i="220"/>
  <c r="I4576" i="220"/>
  <c r="I4577" i="220"/>
  <c r="I4578" i="220"/>
  <c r="I4579" i="220"/>
  <c r="I4580" i="220"/>
  <c r="I4581" i="220"/>
  <c r="I4582" i="220"/>
  <c r="I4583" i="220"/>
  <c r="I4584" i="220"/>
  <c r="I4585" i="220"/>
  <c r="I4586" i="220"/>
  <c r="I4587" i="220"/>
  <c r="I4588" i="220"/>
  <c r="I4589" i="220"/>
  <c r="I4590" i="220"/>
  <c r="I4591" i="220"/>
  <c r="I4592" i="220"/>
  <c r="I4593" i="220"/>
  <c r="I4594" i="220"/>
  <c r="I4595" i="220"/>
  <c r="I4596" i="220"/>
  <c r="I4597" i="220"/>
  <c r="I4598" i="220"/>
  <c r="I4599" i="220"/>
  <c r="I4600" i="220"/>
  <c r="I4601" i="220"/>
  <c r="I4602" i="220"/>
  <c r="I4603" i="220"/>
  <c r="I4604" i="220"/>
  <c r="I4605" i="220"/>
  <c r="I4606" i="220"/>
  <c r="I4607" i="220"/>
  <c r="I4608" i="220"/>
  <c r="I4609" i="220"/>
  <c r="I4610" i="220"/>
  <c r="I4611" i="220"/>
  <c r="I4612" i="220"/>
  <c r="I4613" i="220"/>
  <c r="I4614" i="220"/>
  <c r="I4615" i="220"/>
  <c r="I4616" i="220"/>
  <c r="I4617" i="220"/>
  <c r="I4618" i="220"/>
  <c r="I4619" i="220"/>
  <c r="I4620" i="220"/>
  <c r="I4621" i="220"/>
  <c r="I4622" i="220"/>
  <c r="I4623" i="220"/>
  <c r="I4624" i="220"/>
  <c r="I4625" i="220"/>
  <c r="I4626" i="220"/>
  <c r="I4627" i="220"/>
  <c r="I4628" i="220"/>
  <c r="I4629" i="220"/>
  <c r="I4630" i="220"/>
  <c r="I4631" i="220"/>
  <c r="I4632" i="220"/>
  <c r="I4633" i="220"/>
  <c r="I4634" i="220"/>
  <c r="I4635" i="220"/>
  <c r="I4636" i="220"/>
  <c r="I4637" i="220"/>
  <c r="I4638" i="220"/>
  <c r="I4639" i="220"/>
  <c r="I4640" i="220"/>
  <c r="I4641" i="220"/>
  <c r="I4642" i="220"/>
  <c r="I4643" i="220"/>
  <c r="I4644" i="220"/>
  <c r="I4645" i="220"/>
  <c r="I4646" i="220"/>
  <c r="I4647" i="220"/>
  <c r="I4648" i="220"/>
  <c r="I4649" i="220"/>
  <c r="I4650" i="220"/>
  <c r="I4651" i="220"/>
  <c r="I4652" i="220"/>
  <c r="I4653" i="220"/>
  <c r="I4654" i="220"/>
  <c r="I4655" i="220"/>
  <c r="I4656" i="220"/>
  <c r="I4657" i="220"/>
  <c r="I4658" i="220"/>
  <c r="I4659" i="220"/>
  <c r="I4660" i="220"/>
  <c r="I4661" i="220"/>
  <c r="I4662" i="220"/>
  <c r="I4663" i="220"/>
  <c r="I4664" i="220"/>
  <c r="I4665" i="220"/>
  <c r="I4666" i="220"/>
  <c r="I4667" i="220"/>
  <c r="I4668" i="220"/>
  <c r="I4669" i="220"/>
  <c r="I4670" i="220"/>
  <c r="I4671" i="220"/>
  <c r="I4672" i="220"/>
  <c r="I4673" i="220"/>
  <c r="I4674" i="220"/>
  <c r="I4675" i="220"/>
  <c r="I4676" i="220"/>
  <c r="I4677" i="220"/>
  <c r="I4678" i="220"/>
  <c r="I4679" i="220"/>
  <c r="I4680" i="220"/>
  <c r="I4681" i="220"/>
  <c r="I4682" i="220"/>
  <c r="I4683" i="220"/>
  <c r="I4684" i="220"/>
  <c r="I4685" i="220"/>
  <c r="I4686" i="220"/>
  <c r="I4687" i="220"/>
  <c r="I4688" i="220"/>
  <c r="I4689" i="220"/>
  <c r="I4690" i="220"/>
  <c r="I4691" i="220"/>
  <c r="I4692" i="220"/>
  <c r="I4693" i="220"/>
  <c r="I4695" i="220"/>
  <c r="I4696" i="220"/>
  <c r="I4697" i="220"/>
  <c r="I4698" i="220"/>
  <c r="I4699" i="220"/>
  <c r="I4700" i="220"/>
  <c r="I4701" i="220"/>
  <c r="I4702" i="220"/>
  <c r="I4703" i="220"/>
  <c r="I4704" i="220"/>
  <c r="I4705" i="220"/>
  <c r="I4706" i="220"/>
  <c r="I4707" i="220"/>
  <c r="I4708" i="220"/>
  <c r="I4709" i="220"/>
  <c r="I4710" i="220"/>
  <c r="I4711" i="220"/>
  <c r="I4712" i="220"/>
  <c r="I4713" i="220"/>
  <c r="I4714" i="220"/>
  <c r="I4715" i="220"/>
  <c r="I4716" i="220"/>
  <c r="I4717" i="220"/>
  <c r="I4718" i="220"/>
  <c r="I4719" i="220"/>
  <c r="I4720" i="220"/>
  <c r="I4721" i="220"/>
  <c r="I4722" i="220"/>
  <c r="I4723" i="220"/>
  <c r="I4724" i="220"/>
  <c r="I4725" i="220"/>
  <c r="I4726" i="220"/>
  <c r="I4727" i="220"/>
  <c r="I4728" i="220"/>
  <c r="I4729" i="220"/>
  <c r="I4730" i="220"/>
  <c r="I4731" i="220"/>
  <c r="I4732" i="220"/>
  <c r="I4733" i="220"/>
  <c r="I4734" i="220"/>
  <c r="I4735" i="220"/>
  <c r="I4736" i="220"/>
  <c r="I4737" i="220"/>
  <c r="I4738" i="220"/>
  <c r="I4739" i="220"/>
  <c r="I4740" i="220"/>
  <c r="I4741" i="220"/>
  <c r="I4742" i="220"/>
  <c r="I4743" i="220"/>
  <c r="I4744" i="220"/>
  <c r="I4745" i="220"/>
  <c r="I4746" i="220"/>
  <c r="I4747" i="220"/>
  <c r="I4748" i="220"/>
  <c r="I4749" i="220"/>
  <c r="I4750" i="220"/>
  <c r="I4751" i="220"/>
  <c r="I4752" i="220"/>
  <c r="I4753" i="220"/>
  <c r="I4754" i="220"/>
  <c r="I4755" i="220"/>
  <c r="I4756" i="220"/>
  <c r="I4757" i="220"/>
  <c r="I4758" i="220"/>
  <c r="I4759" i="220"/>
  <c r="I4760" i="220"/>
  <c r="I4761" i="220"/>
  <c r="I4762" i="220"/>
  <c r="I4763" i="220"/>
  <c r="I4764" i="220"/>
  <c r="I4765" i="220"/>
  <c r="I4766" i="220"/>
  <c r="I4767" i="220"/>
  <c r="I4768" i="220"/>
  <c r="I4769" i="220"/>
  <c r="I4770" i="220"/>
  <c r="I4771" i="220"/>
  <c r="I4772" i="220"/>
  <c r="I4773" i="220"/>
  <c r="I4774" i="220"/>
  <c r="I4775" i="220"/>
  <c r="I4776" i="220"/>
  <c r="I4777" i="220"/>
  <c r="I4778" i="220"/>
  <c r="I4779" i="220"/>
  <c r="I4780" i="220"/>
  <c r="I4781" i="220"/>
  <c r="I4782" i="220"/>
  <c r="I4783" i="220"/>
  <c r="I4784" i="220"/>
  <c r="I4785" i="220"/>
  <c r="I4786" i="220"/>
  <c r="I4787" i="220"/>
  <c r="I4788" i="220"/>
  <c r="I4789" i="220"/>
  <c r="I4790" i="220"/>
  <c r="I4791" i="220"/>
  <c r="I4792" i="220"/>
  <c r="I4793" i="220"/>
  <c r="I4794" i="220"/>
  <c r="I4795" i="220"/>
  <c r="I4796" i="220"/>
  <c r="I4797" i="220"/>
  <c r="I4798" i="220"/>
  <c r="I4799" i="220"/>
  <c r="I4800" i="220"/>
  <c r="I4801" i="220"/>
  <c r="I4802" i="220"/>
  <c r="I4803" i="220"/>
  <c r="I4804" i="220"/>
  <c r="I4805" i="220"/>
  <c r="I4806" i="220"/>
  <c r="I4807" i="220"/>
  <c r="I4808" i="220"/>
  <c r="I4809" i="220"/>
  <c r="I4810" i="220"/>
  <c r="I4811" i="220"/>
  <c r="I4812" i="220"/>
  <c r="I4813" i="220"/>
  <c r="I4814" i="220"/>
  <c r="I4815" i="220"/>
  <c r="I4816" i="220"/>
  <c r="I4817" i="220"/>
  <c r="I4818" i="220"/>
  <c r="I4819" i="220"/>
  <c r="I4820" i="220"/>
  <c r="I4821" i="220"/>
  <c r="I4822" i="220"/>
  <c r="I4823" i="220"/>
  <c r="I4824" i="220"/>
  <c r="I4825" i="220"/>
  <c r="I4826" i="220"/>
  <c r="I4827" i="220"/>
  <c r="I4828" i="220"/>
  <c r="I4829" i="220"/>
  <c r="I4830" i="220"/>
  <c r="I4831" i="220"/>
  <c r="I4832" i="220"/>
  <c r="I4833" i="220"/>
  <c r="I4834" i="220"/>
  <c r="I4835" i="220"/>
  <c r="I4836" i="220"/>
  <c r="I4837" i="220"/>
  <c r="I4838" i="220"/>
  <c r="I4839" i="220"/>
  <c r="I4840" i="220"/>
  <c r="I4841" i="220"/>
  <c r="I4842" i="220"/>
  <c r="I4843" i="220"/>
  <c r="I4844" i="220"/>
  <c r="I4845" i="220"/>
  <c r="I4846" i="220"/>
  <c r="I4847" i="220"/>
  <c r="I4848" i="220"/>
  <c r="I4849" i="220"/>
  <c r="I4850" i="220"/>
  <c r="I4851" i="220"/>
  <c r="I4852" i="220"/>
  <c r="I4853" i="220"/>
  <c r="I4854" i="220"/>
  <c r="I4855" i="220"/>
  <c r="I4856" i="220"/>
  <c r="I4857" i="220"/>
  <c r="I4858" i="220"/>
  <c r="I4859" i="220"/>
  <c r="I4860" i="220"/>
  <c r="I4861" i="220"/>
  <c r="I4862" i="220"/>
  <c r="I4863" i="220"/>
  <c r="I4864" i="220"/>
  <c r="I4865" i="220"/>
  <c r="I4866" i="220"/>
  <c r="I4867" i="220"/>
  <c r="I4868" i="220"/>
  <c r="I4869" i="220"/>
  <c r="I4870" i="220"/>
  <c r="I4871" i="220"/>
  <c r="I4872" i="220"/>
  <c r="I4873" i="220"/>
  <c r="I4874" i="220"/>
  <c r="I4875" i="220"/>
  <c r="I4876" i="220"/>
  <c r="I4877" i="220"/>
  <c r="I4878" i="220"/>
  <c r="I4879" i="220"/>
  <c r="I4880" i="220"/>
  <c r="I4881" i="220"/>
  <c r="I4882" i="220"/>
  <c r="I4883" i="220"/>
  <c r="I4884" i="220"/>
  <c r="I4885" i="220"/>
  <c r="I4886" i="220"/>
  <c r="I4887" i="220"/>
  <c r="I4888" i="220"/>
  <c r="I4889" i="220"/>
  <c r="I4890" i="220"/>
  <c r="I4891" i="220"/>
  <c r="I4892" i="220"/>
  <c r="I4893" i="220"/>
  <c r="I4894" i="220"/>
  <c r="I4895" i="220"/>
  <c r="I4896" i="220"/>
  <c r="I4897" i="220"/>
  <c r="I4898" i="220"/>
  <c r="I4899" i="220"/>
  <c r="I4900" i="220"/>
  <c r="I4901" i="220"/>
  <c r="I4902" i="220"/>
  <c r="I4903" i="220"/>
  <c r="I4904" i="220"/>
  <c r="I4905" i="220"/>
  <c r="I4906" i="220"/>
  <c r="I4907" i="220"/>
  <c r="I4908" i="220"/>
  <c r="I4909" i="220"/>
  <c r="I4910" i="220"/>
  <c r="I4911" i="220"/>
  <c r="I4912" i="220"/>
  <c r="I4913" i="220"/>
  <c r="I4914" i="220"/>
  <c r="I4915" i="220"/>
  <c r="I4916" i="220"/>
  <c r="I4917" i="220"/>
  <c r="I4918" i="220"/>
  <c r="I4919" i="220"/>
  <c r="I4920" i="220"/>
  <c r="I4921" i="220"/>
  <c r="I4922" i="220"/>
  <c r="I4923" i="220"/>
  <c r="I4924" i="220"/>
  <c r="I4925" i="220"/>
  <c r="I4926" i="220"/>
  <c r="I4927" i="220"/>
  <c r="I4928" i="220"/>
  <c r="I4929" i="220"/>
  <c r="I4930" i="220"/>
  <c r="I4931" i="220"/>
  <c r="I4932" i="220"/>
  <c r="I4933" i="220"/>
  <c r="I4934" i="220"/>
  <c r="I4935" i="220"/>
  <c r="I4936" i="220"/>
  <c r="I4937" i="220"/>
  <c r="I4938" i="220"/>
  <c r="I4939" i="220"/>
  <c r="I4940" i="220"/>
  <c r="I4941" i="220"/>
  <c r="I4942" i="220"/>
  <c r="I4943" i="220"/>
  <c r="I4944" i="220"/>
  <c r="I4945" i="220"/>
  <c r="I4946" i="220"/>
  <c r="I4947" i="220"/>
  <c r="I4948" i="220"/>
  <c r="I4949" i="220"/>
  <c r="I4950" i="220"/>
  <c r="I4951" i="220"/>
  <c r="I4952" i="220"/>
  <c r="I4953" i="220"/>
  <c r="I4954" i="220"/>
  <c r="I4955" i="220"/>
  <c r="I4956" i="220"/>
  <c r="I4957" i="220"/>
  <c r="I4958" i="220"/>
  <c r="I4959" i="220"/>
  <c r="I4960" i="220"/>
  <c r="I4961" i="220"/>
  <c r="I4962" i="220"/>
  <c r="I4963" i="220"/>
  <c r="I4964" i="220"/>
  <c r="I4965" i="220"/>
  <c r="I4966" i="220"/>
  <c r="I4967" i="220"/>
  <c r="I4968" i="220"/>
  <c r="I4969" i="220"/>
  <c r="I4970" i="220"/>
  <c r="I4971" i="220"/>
  <c r="I4972" i="220"/>
  <c r="I4973" i="220"/>
  <c r="I4974" i="220"/>
  <c r="I4975" i="220"/>
  <c r="I4976" i="220"/>
  <c r="I4977" i="220"/>
  <c r="I4978" i="220"/>
  <c r="I4979" i="220"/>
  <c r="I4980" i="220"/>
  <c r="I4981" i="220"/>
  <c r="I4982" i="220"/>
  <c r="I4983" i="220"/>
  <c r="I4984" i="220"/>
  <c r="I4985" i="220"/>
  <c r="I4986" i="220"/>
  <c r="I4987" i="220"/>
  <c r="I4988" i="220"/>
  <c r="I4989" i="220"/>
  <c r="I4990" i="220"/>
  <c r="I4991" i="220"/>
  <c r="I4992" i="220"/>
  <c r="I4993" i="220"/>
  <c r="I4994" i="220"/>
  <c r="I4995" i="220"/>
  <c r="I4996" i="220"/>
  <c r="I4997" i="220"/>
  <c r="I4998" i="220"/>
  <c r="I4999" i="220"/>
  <c r="I5000" i="220"/>
  <c r="I5001" i="220"/>
  <c r="I5002" i="220"/>
  <c r="I5003" i="220"/>
  <c r="I5004" i="220"/>
  <c r="I5005" i="220"/>
  <c r="I5006" i="220"/>
  <c r="I5007" i="220"/>
  <c r="I5008" i="220"/>
  <c r="I5009" i="220"/>
  <c r="I5010" i="220"/>
  <c r="I5011" i="220"/>
  <c r="I5012" i="220"/>
  <c r="I5013" i="220"/>
  <c r="I5014" i="220"/>
  <c r="I5015" i="220"/>
  <c r="I5019" i="220"/>
  <c r="I5020" i="220"/>
  <c r="I5021" i="220"/>
  <c r="I5022" i="220"/>
  <c r="I5023" i="220"/>
  <c r="I5024" i="220"/>
  <c r="I5025" i="220"/>
  <c r="I5026" i="220"/>
  <c r="I5027" i="220"/>
  <c r="I5028" i="220"/>
  <c r="I5029" i="220"/>
  <c r="I5030" i="220"/>
  <c r="I5031" i="220"/>
  <c r="I5032" i="220"/>
  <c r="I5033" i="220"/>
  <c r="I5034" i="220"/>
  <c r="I5035" i="220"/>
  <c r="I5036" i="220"/>
  <c r="I5038" i="220"/>
  <c r="I5039" i="220"/>
  <c r="I5040" i="220"/>
  <c r="I5041" i="220"/>
  <c r="I5042" i="220"/>
  <c r="I5043" i="220"/>
  <c r="I5046" i="220"/>
  <c r="I5047" i="220"/>
  <c r="I5060" i="220"/>
  <c r="I5061" i="220"/>
  <c r="I5062" i="220"/>
  <c r="I5063" i="220"/>
  <c r="I5064" i="220"/>
  <c r="I5065" i="220"/>
  <c r="I5066" i="220"/>
  <c r="I5067" i="220"/>
  <c r="I5068" i="220"/>
  <c r="I5069" i="220"/>
  <c r="I5070" i="220"/>
  <c r="I5071" i="220"/>
  <c r="I5072" i="220"/>
  <c r="I5073" i="220"/>
  <c r="I5074" i="220"/>
  <c r="I5075" i="220"/>
  <c r="I5076" i="220"/>
  <c r="I5077" i="220"/>
  <c r="I5078" i="220"/>
  <c r="I5079" i="220"/>
  <c r="I5080" i="220"/>
  <c r="I5081" i="220"/>
  <c r="I5082" i="220"/>
  <c r="I5083" i="220"/>
  <c r="I5084" i="220"/>
  <c r="I5085" i="220"/>
  <c r="I5086" i="220"/>
  <c r="I5087" i="220"/>
  <c r="I5088" i="220"/>
  <c r="I5089" i="220"/>
  <c r="I5090" i="220"/>
  <c r="I5091" i="220"/>
  <c r="I5092" i="220"/>
  <c r="I5093" i="220"/>
  <c r="I5094" i="220"/>
  <c r="I5095" i="220"/>
  <c r="I5096" i="220"/>
  <c r="I5097" i="220"/>
  <c r="I5102" i="220"/>
  <c r="I5103" i="220"/>
  <c r="I5105" i="220"/>
  <c r="I5106" i="220"/>
  <c r="I5107" i="220"/>
  <c r="I5108" i="220"/>
  <c r="I5109" i="220"/>
  <c r="I5110" i="220"/>
  <c r="I5111" i="220"/>
  <c r="I5113" i="220"/>
  <c r="I5114" i="220"/>
  <c r="I5115" i="220"/>
  <c r="I5116" i="220"/>
  <c r="I5117" i="220"/>
  <c r="I5118" i="220"/>
  <c r="I5119" i="220"/>
  <c r="I5120" i="220"/>
  <c r="I5121" i="220"/>
  <c r="I5125" i="220"/>
  <c r="I5126" i="220"/>
  <c r="I5133" i="220"/>
  <c r="I5139" i="220"/>
  <c r="I5140" i="220"/>
  <c r="I5141" i="220"/>
  <c r="I5142" i="220"/>
  <c r="I5143" i="220"/>
  <c r="I5144" i="220"/>
  <c r="I5145" i="220"/>
  <c r="I5146" i="220"/>
  <c r="I5147" i="220"/>
  <c r="I5148" i="220"/>
  <c r="I5149" i="220"/>
  <c r="I5150" i="220"/>
  <c r="I5151" i="220"/>
  <c r="I5152" i="220"/>
  <c r="I5155" i="220"/>
  <c r="I5158" i="220"/>
  <c r="I5159" i="220"/>
  <c r="I5160" i="220"/>
  <c r="I5161" i="220"/>
  <c r="I5162" i="220"/>
  <c r="I5163" i="220"/>
  <c r="I5164" i="220"/>
  <c r="I5165" i="220"/>
  <c r="I5166" i="220"/>
  <c r="I5167" i="220"/>
  <c r="I5168" i="220"/>
  <c r="I5169" i="220"/>
  <c r="I5170" i="220"/>
  <c r="I5171" i="220"/>
  <c r="I5172" i="220"/>
  <c r="I5173" i="220"/>
  <c r="I5174" i="220"/>
  <c r="I5175" i="220"/>
  <c r="I5176" i="220"/>
  <c r="I5177" i="220"/>
  <c r="I5178" i="220"/>
  <c r="I5179" i="220"/>
  <c r="I5180" i="220"/>
  <c r="I5181" i="220"/>
  <c r="I5182" i="220"/>
  <c r="I5183" i="220"/>
  <c r="I5184" i="220"/>
  <c r="I5185" i="220"/>
  <c r="I5186" i="220"/>
  <c r="I5187" i="220"/>
  <c r="I5188" i="220"/>
  <c r="I5189" i="220"/>
  <c r="I5190" i="220"/>
  <c r="I5191" i="220"/>
  <c r="I5192" i="220"/>
  <c r="I5193" i="220"/>
  <c r="I5194" i="220"/>
  <c r="I5195" i="220"/>
  <c r="I5196" i="220"/>
  <c r="I5197" i="220"/>
  <c r="I5198" i="220"/>
  <c r="I5199" i="220"/>
  <c r="I5200" i="220"/>
  <c r="I5201" i="220"/>
  <c r="I5202" i="220"/>
  <c r="I5203" i="220"/>
  <c r="I5204" i="220"/>
  <c r="I5205" i="220"/>
  <c r="I5206" i="220"/>
  <c r="I5207" i="220"/>
  <c r="I5208" i="220"/>
  <c r="I5209" i="220"/>
  <c r="I5210" i="220"/>
  <c r="I5211" i="220"/>
  <c r="I5212" i="220"/>
  <c r="I5213" i="220"/>
  <c r="I5214" i="220"/>
  <c r="I5215" i="220"/>
  <c r="I5216" i="220"/>
  <c r="I5217" i="220"/>
  <c r="I5218" i="220"/>
  <c r="I5219" i="220"/>
  <c r="I5220" i="220"/>
  <c r="I5221" i="220"/>
  <c r="I5222" i="220"/>
  <c r="I5223" i="220"/>
  <c r="I5224" i="220"/>
  <c r="I5225" i="220"/>
  <c r="I5226" i="220"/>
  <c r="I5227" i="220"/>
  <c r="I5228" i="220"/>
  <c r="I5229" i="220"/>
  <c r="I5230" i="220"/>
  <c r="I5231" i="220"/>
  <c r="I5232" i="220"/>
  <c r="I5233" i="220"/>
  <c r="I5234" i="220"/>
  <c r="I5235" i="220"/>
  <c r="I5236" i="220"/>
  <c r="I5237" i="220"/>
  <c r="I5238" i="220"/>
  <c r="I5239" i="220"/>
  <c r="I5240" i="220"/>
  <c r="I5241" i="220"/>
  <c r="I5242" i="220"/>
  <c r="I5243" i="220"/>
  <c r="I5244" i="220"/>
  <c r="I5245" i="220"/>
  <c r="I5246" i="220"/>
  <c r="I5247" i="220"/>
  <c r="I5248" i="220"/>
  <c r="I5249" i="220"/>
  <c r="I5250" i="220"/>
  <c r="I5251" i="220"/>
  <c r="I5252" i="220"/>
  <c r="I5253" i="220"/>
  <c r="I5254" i="220"/>
  <c r="I5255" i="220"/>
  <c r="I5256" i="220"/>
  <c r="I5257" i="220"/>
  <c r="I5258" i="220"/>
  <c r="I5259" i="220"/>
  <c r="I5260" i="220"/>
  <c r="I5261" i="220"/>
  <c r="I5262" i="220"/>
  <c r="I5263" i="220"/>
  <c r="I5264" i="220"/>
  <c r="I5265" i="220"/>
  <c r="I5266" i="220"/>
  <c r="I5267" i="220"/>
  <c r="I5268" i="220"/>
  <c r="I5269" i="220"/>
  <c r="I5270" i="220"/>
  <c r="I5271" i="220"/>
  <c r="I5272" i="220"/>
  <c r="I5273" i="220"/>
  <c r="I5274" i="220"/>
  <c r="I5275" i="220"/>
  <c r="I5276" i="220"/>
  <c r="I5277" i="220"/>
  <c r="I5278" i="220"/>
  <c r="I5279" i="220"/>
  <c r="I5280" i="220"/>
  <c r="I5281" i="220"/>
  <c r="I5282" i="220"/>
  <c r="I5283" i="220"/>
  <c r="I5284" i="220"/>
  <c r="I5285" i="220"/>
  <c r="I5286" i="220"/>
  <c r="I5287" i="220"/>
  <c r="I5288" i="220"/>
  <c r="I5289" i="220"/>
  <c r="I5290" i="220"/>
  <c r="I5291" i="220"/>
  <c r="I5292" i="220"/>
  <c r="I5293" i="220"/>
  <c r="I5294" i="220"/>
  <c r="I5295" i="220"/>
  <c r="I5296" i="220"/>
  <c r="I5297" i="220"/>
  <c r="I5298" i="220"/>
  <c r="I5299" i="220"/>
  <c r="I5300" i="220"/>
  <c r="I5301" i="220"/>
  <c r="I5302" i="220"/>
  <c r="I5303" i="220"/>
  <c r="I5304" i="220"/>
  <c r="I5305" i="220"/>
  <c r="I5306" i="220"/>
  <c r="I5307" i="220"/>
  <c r="I5308" i="220"/>
  <c r="I5309" i="220"/>
  <c r="I5310" i="220"/>
  <c r="I5311" i="220"/>
  <c r="I5312" i="220"/>
  <c r="I5313" i="220"/>
  <c r="I5314" i="220"/>
  <c r="I5315" i="220"/>
  <c r="I5316" i="220"/>
  <c r="I5317" i="220"/>
  <c r="I5318" i="220"/>
  <c r="I5319" i="220"/>
  <c r="I5320" i="220"/>
  <c r="I5321" i="220"/>
  <c r="I5322" i="220"/>
  <c r="I5323" i="220"/>
  <c r="I5324" i="220"/>
  <c r="I5325" i="220"/>
  <c r="I5326" i="220"/>
  <c r="I5327" i="220"/>
  <c r="I5328" i="220"/>
  <c r="I5329" i="220"/>
  <c r="I5330" i="220"/>
  <c r="I5331" i="220"/>
  <c r="I5332" i="220"/>
  <c r="I5333" i="220"/>
  <c r="I5334" i="220"/>
  <c r="I5335" i="220"/>
  <c r="I5336" i="220"/>
  <c r="I5337" i="220"/>
  <c r="I5338" i="220"/>
  <c r="I5339" i="220"/>
  <c r="I5340" i="220"/>
  <c r="I5341" i="220"/>
  <c r="I5342" i="220"/>
  <c r="I5343" i="220"/>
  <c r="I5344" i="220"/>
  <c r="I5345" i="220"/>
  <c r="I5346" i="220"/>
  <c r="I5347" i="220"/>
  <c r="I5348" i="220"/>
  <c r="I5349" i="220"/>
  <c r="I5350" i="220"/>
  <c r="I5351" i="220"/>
  <c r="I5352" i="220"/>
  <c r="I5353" i="220"/>
  <c r="I5354" i="220"/>
  <c r="I5355" i="220"/>
  <c r="I5356" i="220"/>
  <c r="I5357" i="220"/>
  <c r="I5358" i="220"/>
  <c r="I5359" i="220"/>
  <c r="I5360" i="220"/>
  <c r="I5361" i="220"/>
  <c r="I5362" i="220"/>
  <c r="I5363" i="220"/>
  <c r="I5364" i="220"/>
  <c r="I5365" i="220"/>
  <c r="I5366" i="220"/>
  <c r="I5367" i="220"/>
  <c r="I5368" i="220"/>
  <c r="I5369" i="220"/>
  <c r="I5370" i="220"/>
  <c r="I5371" i="220"/>
  <c r="I5372" i="220"/>
  <c r="I5373" i="220"/>
  <c r="I5374" i="220"/>
  <c r="I5375" i="220"/>
  <c r="I5376" i="220"/>
  <c r="I5377" i="220"/>
  <c r="I5378" i="220"/>
  <c r="I5379" i="220"/>
  <c r="I5380" i="220"/>
  <c r="I5381" i="220"/>
  <c r="I5382" i="220"/>
  <c r="I5383" i="220"/>
  <c r="I5384" i="220"/>
  <c r="I5385" i="220"/>
  <c r="I5386" i="220"/>
  <c r="I5387" i="220"/>
  <c r="I5388" i="220"/>
  <c r="I5389" i="220"/>
  <c r="I5390" i="220"/>
  <c r="I5391" i="220"/>
  <c r="I5392" i="220"/>
  <c r="I5393" i="220"/>
  <c r="I5394" i="220"/>
  <c r="I5395" i="220"/>
  <c r="I5396" i="220"/>
  <c r="I5397" i="220"/>
  <c r="I5398" i="220"/>
  <c r="I5399" i="220"/>
  <c r="I5400" i="220"/>
  <c r="I5401" i="220"/>
  <c r="I5402" i="220"/>
  <c r="I5403" i="220"/>
  <c r="I5404" i="220"/>
  <c r="I5405" i="220"/>
  <c r="I5406" i="220"/>
  <c r="I5407" i="220"/>
  <c r="I5408" i="220"/>
  <c r="I5409" i="220"/>
  <c r="I5410" i="220"/>
  <c r="I5411" i="220"/>
  <c r="I5412" i="220"/>
  <c r="I5413" i="220"/>
  <c r="I5414" i="220"/>
  <c r="I5415" i="220"/>
  <c r="I5416" i="220"/>
  <c r="I5417" i="220"/>
  <c r="I5418" i="220"/>
  <c r="I5419" i="220"/>
  <c r="I5420" i="220"/>
  <c r="I5421" i="220"/>
  <c r="I5422" i="220"/>
  <c r="I5423" i="220"/>
  <c r="I5424" i="220"/>
  <c r="I5425" i="220"/>
  <c r="I5426" i="220"/>
  <c r="I5427" i="220"/>
  <c r="I5428" i="220"/>
  <c r="I5429" i="220"/>
  <c r="I5430" i="220"/>
  <c r="I5431" i="220"/>
  <c r="I5432" i="220"/>
  <c r="I5433" i="220"/>
  <c r="I5434" i="220"/>
  <c r="I5435" i="220"/>
  <c r="I5436" i="220"/>
  <c r="I5437" i="220"/>
  <c r="I5438" i="220"/>
  <c r="I5439" i="220"/>
  <c r="I5440" i="220"/>
  <c r="I5441" i="220"/>
  <c r="I5442" i="220"/>
  <c r="I5443" i="220"/>
  <c r="I5444" i="220"/>
  <c r="I5445" i="220"/>
  <c r="I5446" i="220"/>
  <c r="I5447" i="220"/>
  <c r="I5448" i="220"/>
  <c r="I5449" i="220"/>
  <c r="I5450" i="220"/>
  <c r="I5451" i="220"/>
  <c r="I5452" i="220"/>
  <c r="I5453" i="220"/>
  <c r="I5454" i="220"/>
  <c r="I5455" i="220"/>
  <c r="I5456" i="220"/>
  <c r="I5457" i="220"/>
  <c r="I5458" i="220"/>
  <c r="I5459" i="220"/>
  <c r="I5460" i="220"/>
  <c r="I5461" i="220"/>
  <c r="I5462" i="220"/>
  <c r="I5463" i="220"/>
  <c r="I5464" i="220"/>
  <c r="I5465" i="220"/>
  <c r="I5466" i="220"/>
  <c r="I5467" i="220"/>
  <c r="I5468" i="220"/>
  <c r="I5469" i="220"/>
  <c r="I5470" i="220"/>
  <c r="I5471" i="220"/>
  <c r="I5472" i="220"/>
  <c r="I5473" i="220"/>
  <c r="I5474" i="220"/>
  <c r="I5475" i="220"/>
  <c r="I5476" i="220"/>
  <c r="I5477" i="220"/>
  <c r="I5478" i="220"/>
  <c r="I5479" i="220"/>
  <c r="I5480" i="220"/>
  <c r="I5481" i="220"/>
  <c r="I5482" i="220"/>
  <c r="I5483" i="220"/>
  <c r="I5484" i="220"/>
  <c r="I5485" i="220"/>
  <c r="I5486" i="220"/>
  <c r="I5487" i="220"/>
  <c r="I5488" i="220"/>
  <c r="I5489" i="220"/>
  <c r="I5490" i="220"/>
  <c r="I5491" i="220"/>
  <c r="I5492" i="220"/>
  <c r="I5493" i="220"/>
  <c r="I5494" i="220"/>
  <c r="I5495" i="220"/>
  <c r="I5496" i="220"/>
  <c r="I5497" i="220"/>
  <c r="I5498" i="220"/>
  <c r="I5499" i="220"/>
  <c r="I5500" i="220"/>
  <c r="I5501" i="220"/>
  <c r="I5502" i="220"/>
  <c r="I5503" i="220"/>
  <c r="I5504" i="220"/>
  <c r="I5505" i="220"/>
  <c r="I5506" i="220"/>
  <c r="I5507" i="220"/>
  <c r="I5508" i="220"/>
  <c r="I5509" i="220"/>
  <c r="I5510" i="220"/>
  <c r="I5511" i="220"/>
  <c r="I5512" i="220"/>
  <c r="I5513" i="220"/>
  <c r="I5514" i="220"/>
  <c r="I5515" i="220"/>
  <c r="I5516" i="220"/>
  <c r="I5517" i="220"/>
  <c r="I5518" i="220"/>
  <c r="I5519" i="220"/>
  <c r="I5520" i="220"/>
  <c r="I5521" i="220"/>
  <c r="I5522" i="220"/>
  <c r="I5523" i="220"/>
  <c r="I5524" i="220"/>
  <c r="I5525" i="220"/>
  <c r="I5526" i="220"/>
  <c r="I5527" i="220"/>
  <c r="I5528" i="220"/>
  <c r="I5529" i="220"/>
  <c r="I5530" i="220"/>
  <c r="I5531" i="220"/>
  <c r="I5532" i="220"/>
  <c r="I5533" i="220"/>
  <c r="I5534" i="220"/>
  <c r="I5535" i="220"/>
  <c r="I5536" i="220"/>
  <c r="I5537" i="220"/>
  <c r="I5538" i="220"/>
  <c r="I5539" i="220"/>
  <c r="I5540" i="220"/>
  <c r="I5541" i="220"/>
  <c r="I5542" i="220"/>
  <c r="I5543" i="220"/>
  <c r="I5544" i="220"/>
  <c r="I5545" i="220"/>
  <c r="I5546" i="220"/>
  <c r="I5547" i="220"/>
  <c r="I5548" i="220"/>
  <c r="I5549" i="220"/>
  <c r="I5550" i="220"/>
  <c r="I5551" i="220"/>
  <c r="I5552" i="220"/>
  <c r="I5553" i="220"/>
  <c r="I5554" i="220"/>
  <c r="I5555" i="220"/>
  <c r="I5556" i="220"/>
  <c r="I5557" i="220"/>
  <c r="I5558" i="220"/>
  <c r="I5559" i="220"/>
  <c r="I5560" i="220"/>
  <c r="I5561" i="220"/>
  <c r="I5562" i="220"/>
  <c r="I5563" i="220"/>
  <c r="I5564" i="220"/>
  <c r="I5565" i="220"/>
  <c r="I5566" i="220"/>
  <c r="I5567" i="220"/>
  <c r="I5568" i="220"/>
  <c r="I5569" i="220"/>
  <c r="I5570" i="220"/>
  <c r="I5571" i="220"/>
  <c r="I5572" i="220"/>
  <c r="I5573" i="220"/>
  <c r="I5574" i="220"/>
  <c r="I5575" i="220"/>
  <c r="I5576" i="220"/>
  <c r="I5577" i="220"/>
  <c r="I5578" i="220"/>
  <c r="I5579" i="220"/>
  <c r="I5580" i="220"/>
  <c r="I5581" i="220"/>
  <c r="I5582" i="220"/>
  <c r="I5583" i="220"/>
  <c r="I5584" i="220"/>
  <c r="I5585" i="220"/>
  <c r="I5586" i="220"/>
  <c r="I5587" i="220"/>
  <c r="I5588" i="220"/>
  <c r="I5589" i="220"/>
  <c r="I5590" i="220"/>
  <c r="I5591" i="220"/>
  <c r="I5592" i="220"/>
  <c r="I5593" i="220"/>
  <c r="I5594" i="220"/>
  <c r="I5595" i="220"/>
  <c r="I5596" i="220"/>
  <c r="I5597" i="220"/>
  <c r="I5598" i="220"/>
  <c r="I5599" i="220"/>
  <c r="I5600" i="220"/>
  <c r="I5601" i="220"/>
  <c r="I5602" i="220"/>
  <c r="I5603" i="220"/>
  <c r="I5604" i="220"/>
  <c r="I5605" i="220"/>
  <c r="I5606" i="220"/>
  <c r="I5607" i="220"/>
  <c r="I5608" i="220"/>
  <c r="I5609" i="220"/>
  <c r="I5610" i="220"/>
  <c r="I5611" i="220"/>
  <c r="I5612" i="220"/>
  <c r="I5613" i="220"/>
  <c r="I5614" i="220"/>
  <c r="I5615" i="220"/>
  <c r="I5616" i="220"/>
  <c r="I5617" i="220"/>
  <c r="I5618" i="220"/>
  <c r="I5619" i="220"/>
  <c r="I5620" i="220"/>
  <c r="I5621" i="220"/>
  <c r="I5622" i="220"/>
  <c r="I5623" i="220"/>
  <c r="I5624" i="220"/>
  <c r="I5625" i="220"/>
  <c r="I5626" i="220"/>
  <c r="I5627" i="220"/>
  <c r="I5628" i="220"/>
  <c r="I5629" i="220"/>
  <c r="I5630" i="220"/>
  <c r="I5631" i="220"/>
  <c r="I5632" i="220"/>
  <c r="I5633" i="220"/>
  <c r="I5634" i="220"/>
  <c r="I5635" i="220"/>
  <c r="I5636" i="220"/>
  <c r="I5637" i="220"/>
  <c r="I5638" i="220"/>
  <c r="I5639" i="220"/>
  <c r="I5640" i="220"/>
  <c r="I5641" i="220"/>
  <c r="I5642" i="220"/>
  <c r="I5643" i="220"/>
  <c r="I5644" i="220"/>
  <c r="I5645" i="220"/>
  <c r="I5646" i="220"/>
  <c r="I5647" i="220"/>
  <c r="I5648" i="220"/>
  <c r="I5649" i="220"/>
  <c r="I5650" i="220"/>
  <c r="I5651" i="220"/>
  <c r="I5652" i="220"/>
  <c r="I5653" i="220"/>
  <c r="I5654" i="220"/>
  <c r="I5655" i="220"/>
  <c r="I5656" i="220"/>
  <c r="I5657" i="220"/>
  <c r="I5658" i="220"/>
  <c r="I5659" i="220"/>
  <c r="I5660" i="220"/>
  <c r="I5661" i="220"/>
  <c r="I5662" i="220"/>
  <c r="I5663" i="220"/>
  <c r="I5664" i="220"/>
  <c r="I5665" i="220"/>
  <c r="I5666" i="220"/>
  <c r="I5667" i="220"/>
  <c r="I5668" i="220"/>
  <c r="I5669" i="220"/>
  <c r="I5670" i="220"/>
  <c r="I5671" i="220"/>
  <c r="I5672" i="220"/>
  <c r="I5673" i="220"/>
  <c r="I5674" i="220"/>
  <c r="I5675" i="220"/>
  <c r="I5676" i="220"/>
  <c r="I5677" i="220"/>
  <c r="I5678" i="220"/>
  <c r="I5679" i="220"/>
  <c r="I5680" i="220"/>
  <c r="I5681" i="220"/>
  <c r="I5682" i="220"/>
  <c r="I5683" i="220"/>
  <c r="I5684" i="220"/>
  <c r="I5685" i="220"/>
  <c r="I5686" i="220"/>
  <c r="I5687" i="220"/>
  <c r="I5688" i="220"/>
  <c r="I5689" i="220"/>
  <c r="I5690" i="220"/>
  <c r="I5691" i="220"/>
  <c r="I5692" i="220"/>
  <c r="I5693" i="220"/>
  <c r="I5694" i="220"/>
  <c r="I5695" i="220"/>
  <c r="I5696" i="220"/>
  <c r="I5697" i="220"/>
  <c r="I5698" i="220"/>
  <c r="I5699" i="220"/>
  <c r="I5700" i="220"/>
  <c r="I5701" i="220"/>
  <c r="I5702" i="220"/>
  <c r="I5703" i="220"/>
  <c r="I5704" i="220"/>
  <c r="I5705" i="220"/>
  <c r="I5706" i="220"/>
  <c r="I5707" i="220"/>
  <c r="I5708" i="220"/>
  <c r="I5709" i="220"/>
  <c r="I5730" i="220"/>
  <c r="I5731" i="220"/>
  <c r="I5732" i="220"/>
  <c r="I5733" i="220"/>
  <c r="I5734" i="220"/>
  <c r="I5735" i="220"/>
  <c r="I5736" i="220"/>
  <c r="I5737" i="220"/>
  <c r="I5738" i="220"/>
  <c r="I5739" i="220"/>
  <c r="I5740" i="220"/>
  <c r="I5741" i="220"/>
  <c r="I5742" i="220"/>
  <c r="I5743" i="220"/>
  <c r="I5744" i="220"/>
  <c r="I5745" i="220"/>
  <c r="I5746" i="220"/>
  <c r="I5747" i="220"/>
  <c r="I5748" i="220"/>
  <c r="I5749" i="220"/>
  <c r="I5750" i="220"/>
  <c r="I5751" i="220"/>
  <c r="I5752" i="220"/>
  <c r="I5753" i="220"/>
  <c r="I5754" i="220"/>
  <c r="I5755" i="220"/>
  <c r="I5756" i="220"/>
  <c r="I5757" i="220"/>
  <c r="I5758" i="220"/>
  <c r="I5759" i="220"/>
  <c r="I5760" i="220"/>
  <c r="I5761" i="220"/>
  <c r="I5762" i="220"/>
  <c r="I5763" i="220"/>
  <c r="I5764" i="220"/>
  <c r="I5765" i="220"/>
  <c r="I5766" i="220"/>
  <c r="I5767" i="220"/>
  <c r="I5768" i="220"/>
  <c r="I5769" i="220"/>
  <c r="I5770" i="220"/>
  <c r="I5771" i="220"/>
  <c r="I5772" i="220"/>
  <c r="I5773" i="220"/>
  <c r="I5774" i="220"/>
  <c r="I5775" i="220"/>
  <c r="I5776" i="220"/>
  <c r="I5777" i="220"/>
  <c r="I5778" i="220"/>
  <c r="I5779" i="220"/>
  <c r="I5780" i="220"/>
  <c r="I5781" i="220"/>
  <c r="I5782" i="220"/>
  <c r="I5783" i="220"/>
  <c r="I5784" i="220"/>
  <c r="I5785" i="220"/>
  <c r="I5786" i="220"/>
  <c r="I5787" i="220"/>
  <c r="I5788" i="220"/>
  <c r="I5789" i="220"/>
  <c r="I5790" i="220"/>
  <c r="I5791" i="220"/>
  <c r="I5792" i="220"/>
  <c r="I5793" i="220"/>
  <c r="I5794" i="220"/>
  <c r="I5795" i="220"/>
  <c r="I5796" i="220"/>
  <c r="I5797" i="220"/>
  <c r="I5798" i="220"/>
  <c r="I5799" i="220"/>
  <c r="I5800" i="220"/>
  <c r="I5801" i="220"/>
  <c r="I5802" i="220"/>
  <c r="I5803" i="220"/>
  <c r="I5804" i="220"/>
  <c r="I5805" i="220"/>
  <c r="I5806" i="220"/>
  <c r="I5807" i="220"/>
  <c r="I5808" i="220"/>
  <c r="I5809" i="220"/>
  <c r="I5810" i="220"/>
  <c r="I5811" i="220"/>
  <c r="I5812" i="220"/>
  <c r="I5813" i="220"/>
  <c r="I5814" i="220"/>
  <c r="I5815" i="220"/>
  <c r="I5816" i="220"/>
  <c r="I5817" i="220"/>
  <c r="I5818" i="220"/>
  <c r="I5819" i="220"/>
  <c r="I5820" i="220"/>
  <c r="I5821" i="220"/>
  <c r="I5822" i="220"/>
  <c r="I5823" i="220"/>
  <c r="I5824" i="220"/>
  <c r="I5825" i="220"/>
  <c r="I5826" i="220"/>
  <c r="I5827" i="220"/>
  <c r="I5828" i="220"/>
  <c r="I5829" i="220"/>
  <c r="I5830" i="220"/>
  <c r="I5831" i="220"/>
  <c r="I5832" i="220"/>
  <c r="I5833" i="220"/>
  <c r="I5834" i="220"/>
  <c r="I5835" i="220"/>
  <c r="I5836" i="220"/>
  <c r="I5837" i="220"/>
  <c r="I5838" i="220"/>
  <c r="I5839" i="220"/>
  <c r="I5840" i="220"/>
  <c r="I5841" i="220"/>
  <c r="I5842" i="220"/>
  <c r="I5843" i="220"/>
  <c r="I5844" i="220"/>
  <c r="I5845" i="220"/>
  <c r="I5846" i="220"/>
  <c r="I5847" i="220"/>
  <c r="I5848" i="220"/>
  <c r="I5849" i="220"/>
  <c r="I5850" i="220"/>
  <c r="I5851" i="220"/>
  <c r="I5852" i="220"/>
  <c r="I5853" i="220"/>
  <c r="I5854" i="220"/>
  <c r="I5855" i="220"/>
  <c r="I5856" i="220"/>
  <c r="I5857" i="220"/>
  <c r="I5858" i="220"/>
  <c r="I5859" i="220"/>
  <c r="I5860" i="220"/>
  <c r="I5861" i="220"/>
  <c r="I5862" i="220"/>
  <c r="I5863" i="220"/>
  <c r="I5864" i="220"/>
  <c r="I5865" i="220"/>
  <c r="I5866" i="220"/>
  <c r="I5867" i="220"/>
  <c r="I5868" i="220"/>
  <c r="I5869" i="220"/>
  <c r="I5870" i="220"/>
  <c r="I5871" i="220"/>
  <c r="I5872" i="220"/>
  <c r="I5873" i="220"/>
  <c r="I5874" i="220"/>
  <c r="I5875" i="220"/>
  <c r="I5876" i="220"/>
  <c r="I5877" i="220"/>
  <c r="I5878" i="220"/>
  <c r="I5879" i="220"/>
  <c r="I5880" i="220"/>
  <c r="I5881" i="220"/>
  <c r="I5882" i="220"/>
  <c r="I5883" i="220"/>
  <c r="I5884" i="220"/>
  <c r="I5885" i="220"/>
  <c r="I5886" i="220"/>
  <c r="I5887" i="220"/>
  <c r="I5888" i="220"/>
  <c r="I5889" i="220"/>
  <c r="I5890" i="220"/>
  <c r="I5891" i="220"/>
  <c r="I5892" i="220"/>
  <c r="I5893" i="220"/>
  <c r="I5894" i="220"/>
  <c r="I5895" i="220"/>
  <c r="I5896" i="220"/>
  <c r="I5897" i="220"/>
  <c r="I5898" i="220"/>
  <c r="I5899" i="220"/>
  <c r="I5900" i="220"/>
  <c r="I5901" i="220"/>
  <c r="I5902" i="220"/>
  <c r="I5903" i="220"/>
  <c r="I5904" i="220"/>
  <c r="I5905" i="220"/>
  <c r="I5906" i="220"/>
  <c r="I5907" i="220"/>
  <c r="I5908" i="220"/>
  <c r="I5909" i="220"/>
  <c r="I5910" i="220"/>
  <c r="I5911" i="220"/>
  <c r="I5912" i="220"/>
  <c r="I5913" i="220"/>
  <c r="I5914" i="220"/>
  <c r="I5915" i="220"/>
  <c r="I5916" i="220"/>
  <c r="I5917" i="220"/>
  <c r="I5918" i="220"/>
  <c r="I5919" i="220"/>
  <c r="I5920" i="220"/>
  <c r="I5921" i="220"/>
  <c r="I5922" i="220"/>
  <c r="I5923" i="220"/>
  <c r="I5924" i="220"/>
  <c r="I5925" i="220"/>
  <c r="I5926" i="220"/>
  <c r="I5927" i="220"/>
  <c r="I5928" i="220"/>
  <c r="I5929" i="220"/>
  <c r="I5930" i="220"/>
  <c r="I5931" i="220"/>
  <c r="I5932" i="220"/>
  <c r="I5933" i="220"/>
  <c r="I5934" i="220"/>
  <c r="I5935" i="220"/>
  <c r="I5936" i="220"/>
  <c r="I5937" i="220"/>
  <c r="I5938" i="220"/>
  <c r="I5939" i="220"/>
  <c r="I5940" i="220"/>
  <c r="I5941" i="220"/>
  <c r="I5942" i="220"/>
  <c r="I5943" i="220"/>
  <c r="I5944" i="220"/>
  <c r="I5945" i="220"/>
  <c r="I5946" i="220"/>
  <c r="I5947" i="220"/>
  <c r="I5948" i="220"/>
  <c r="I5949" i="220"/>
  <c r="I5950" i="220"/>
  <c r="I5951" i="220"/>
  <c r="I5952" i="220"/>
  <c r="I5953" i="220"/>
  <c r="I5954" i="220"/>
  <c r="I5955" i="220"/>
  <c r="I5956" i="220"/>
  <c r="I5957" i="220"/>
  <c r="I5958" i="220"/>
  <c r="I5959" i="220"/>
  <c r="I5960" i="220"/>
  <c r="I5961" i="220"/>
  <c r="I5962" i="220"/>
  <c r="I5963" i="220"/>
  <c r="I5964" i="220"/>
  <c r="I5965" i="220"/>
  <c r="I5966" i="220"/>
  <c r="I5967" i="220"/>
  <c r="I5968" i="220"/>
  <c r="I5969" i="220"/>
  <c r="I5970" i="220"/>
  <c r="I5971" i="220"/>
  <c r="I5972" i="220"/>
  <c r="I5973" i="220"/>
  <c r="I5974" i="220"/>
  <c r="I5975" i="220"/>
  <c r="I5976" i="220"/>
  <c r="I5977" i="220"/>
  <c r="I5978" i="220"/>
  <c r="I5979" i="220"/>
  <c r="I5980" i="220"/>
  <c r="I5981" i="220"/>
  <c r="I5982" i="220"/>
  <c r="I5983" i="220"/>
  <c r="I5984" i="220"/>
  <c r="I5985" i="220"/>
  <c r="I5986" i="220"/>
  <c r="I5987" i="220"/>
  <c r="I5988" i="220"/>
  <c r="I5989" i="220"/>
  <c r="I5990" i="220"/>
  <c r="I5991" i="220"/>
  <c r="I5992" i="220"/>
  <c r="I5993" i="220"/>
  <c r="I5994" i="220"/>
  <c r="I5995" i="220"/>
  <c r="I5996" i="220"/>
  <c r="I5997" i="220"/>
  <c r="I5998" i="220"/>
  <c r="I5999" i="220"/>
  <c r="I6000" i="220"/>
  <c r="I6001" i="220"/>
  <c r="I6002" i="220"/>
  <c r="I6003" i="220"/>
  <c r="I6004" i="220"/>
  <c r="I6005" i="220"/>
  <c r="I6006" i="220"/>
  <c r="I6007" i="220"/>
  <c r="I6008" i="220"/>
  <c r="I6009" i="220"/>
  <c r="I6010" i="220"/>
  <c r="I6011" i="220"/>
  <c r="I6012" i="220"/>
  <c r="I6013" i="220"/>
  <c r="I6014" i="220"/>
  <c r="I6015" i="220"/>
  <c r="I6016" i="220"/>
  <c r="I6017" i="220"/>
  <c r="I6018" i="220"/>
  <c r="I6019" i="220"/>
  <c r="I6020" i="220"/>
  <c r="I6021" i="220"/>
  <c r="I6022" i="220"/>
  <c r="I6023" i="220"/>
  <c r="I6024" i="220"/>
  <c r="I6025" i="220"/>
  <c r="I6026" i="220"/>
  <c r="I6027" i="220"/>
  <c r="I6028" i="220"/>
  <c r="I6029" i="220"/>
  <c r="I6030" i="220"/>
  <c r="I6031" i="220"/>
  <c r="I6032" i="220"/>
  <c r="I6033" i="220"/>
  <c r="I6034" i="220"/>
  <c r="I6035" i="220"/>
  <c r="I6036" i="220"/>
  <c r="I6037" i="220"/>
  <c r="I6038" i="220"/>
  <c r="I6039" i="220"/>
  <c r="I6040" i="220"/>
  <c r="I6041" i="220"/>
  <c r="I6042" i="220"/>
  <c r="I6043" i="220"/>
  <c r="I6044" i="220"/>
  <c r="I6045" i="220"/>
  <c r="I6046" i="220"/>
  <c r="I6047" i="220"/>
  <c r="I6048" i="220"/>
  <c r="I6049" i="220"/>
  <c r="I6050" i="220"/>
  <c r="I6051" i="220"/>
  <c r="I6052" i="220"/>
  <c r="I6053" i="220"/>
  <c r="I6054" i="220"/>
  <c r="I6055" i="220"/>
  <c r="I6056" i="220"/>
  <c r="I6057" i="220"/>
  <c r="I6058" i="220"/>
  <c r="I6059" i="220"/>
  <c r="I6060" i="220"/>
  <c r="I6061" i="220"/>
  <c r="I6062" i="220"/>
  <c r="I6063" i="220"/>
  <c r="I6064" i="220"/>
  <c r="I6065" i="220"/>
  <c r="I6066" i="220"/>
  <c r="I6067" i="220"/>
  <c r="I6068" i="220"/>
  <c r="I6069" i="220"/>
  <c r="I6070" i="220"/>
  <c r="I6071" i="220"/>
  <c r="I6072" i="220"/>
  <c r="I6073" i="220"/>
  <c r="I6074" i="220"/>
  <c r="I6075" i="220"/>
  <c r="I6076" i="220"/>
  <c r="I6077" i="220"/>
  <c r="I6078" i="220"/>
  <c r="I6079" i="220"/>
  <c r="I6080" i="220"/>
  <c r="I6081" i="220"/>
  <c r="I6082" i="220"/>
  <c r="I6083" i="220"/>
  <c r="I6084" i="220"/>
  <c r="I6085" i="220"/>
  <c r="I6086" i="220"/>
  <c r="I6087" i="220"/>
  <c r="I6088" i="220"/>
  <c r="I6089" i="220"/>
  <c r="I6090" i="220"/>
  <c r="I6091" i="220"/>
  <c r="I6092" i="220"/>
  <c r="I6093" i="220"/>
  <c r="I6094" i="220"/>
  <c r="I6095" i="220"/>
  <c r="I6096" i="220"/>
  <c r="I6097" i="220"/>
  <c r="I6098" i="220"/>
  <c r="I6099" i="220"/>
  <c r="I6100" i="220"/>
  <c r="I6101" i="220"/>
  <c r="I6102" i="220"/>
  <c r="I6103" i="220"/>
  <c r="I6104" i="220"/>
  <c r="I6105" i="220"/>
  <c r="I6106" i="220"/>
  <c r="I6107" i="220"/>
  <c r="I6108" i="220"/>
  <c r="I6109" i="220"/>
  <c r="I6110" i="220"/>
  <c r="I6111" i="220"/>
  <c r="I6112" i="220"/>
  <c r="I6113" i="220"/>
  <c r="I6114" i="220"/>
  <c r="I6115" i="220"/>
  <c r="I6116" i="220"/>
  <c r="I6117" i="220"/>
  <c r="I6118" i="220"/>
  <c r="I6119" i="220"/>
  <c r="I6120" i="220"/>
  <c r="I6121" i="220"/>
  <c r="I6122" i="220"/>
  <c r="I6123" i="220"/>
  <c r="I6124" i="220"/>
  <c r="I6125" i="220"/>
  <c r="I6126" i="220"/>
  <c r="I6127" i="220"/>
  <c r="I6128" i="220"/>
  <c r="I6129" i="220"/>
  <c r="I6130" i="220"/>
  <c r="I6131" i="220"/>
  <c r="I6132" i="220"/>
  <c r="I6133" i="220"/>
  <c r="I6134" i="220"/>
  <c r="I6135" i="220"/>
  <c r="I6136" i="220"/>
  <c r="I6137" i="220"/>
  <c r="I6138" i="220"/>
  <c r="I6139" i="220"/>
  <c r="I6140" i="220"/>
  <c r="I6141" i="220"/>
  <c r="I6142" i="220"/>
  <c r="I6143" i="220"/>
  <c r="I6144" i="220"/>
  <c r="I6145" i="220"/>
  <c r="I6146" i="220"/>
  <c r="I6147" i="220"/>
  <c r="I6148" i="220"/>
  <c r="I6149" i="220"/>
  <c r="I6150" i="220"/>
  <c r="I6151" i="220"/>
  <c r="I6152" i="220"/>
  <c r="I6153" i="220"/>
  <c r="I6154" i="220"/>
  <c r="I6155" i="220"/>
  <c r="I6156" i="220"/>
  <c r="I6157" i="220"/>
  <c r="I6158" i="220"/>
  <c r="I6159" i="220"/>
  <c r="I6160" i="220"/>
  <c r="I6161" i="220"/>
  <c r="I6162" i="220"/>
  <c r="I6163" i="220"/>
  <c r="I6164" i="220"/>
  <c r="I6165" i="220"/>
  <c r="I6166" i="220"/>
  <c r="I6167" i="220"/>
  <c r="I6168" i="220"/>
  <c r="I6169" i="220"/>
  <c r="I6170" i="220"/>
  <c r="I6171" i="220"/>
  <c r="I6172" i="220"/>
  <c r="I6173" i="220"/>
  <c r="I6174" i="220"/>
  <c r="I6175" i="220"/>
  <c r="I6176" i="220"/>
  <c r="I6177" i="220"/>
  <c r="I6178" i="220"/>
  <c r="I6179" i="220"/>
  <c r="I6180" i="220"/>
  <c r="I6181" i="220"/>
  <c r="I6182" i="220"/>
  <c r="I6183" i="220"/>
  <c r="I6184" i="220"/>
  <c r="I6185" i="220"/>
  <c r="I6186" i="220"/>
  <c r="I6187" i="220"/>
  <c r="I6188" i="220"/>
  <c r="I6189" i="220"/>
  <c r="I6190" i="220"/>
  <c r="I6191" i="220"/>
  <c r="I6192" i="220"/>
  <c r="I6193" i="220"/>
  <c r="I6194" i="220"/>
  <c r="I6195" i="220"/>
  <c r="I6196" i="220"/>
  <c r="I6197" i="220"/>
  <c r="I6198" i="220"/>
  <c r="I6199" i="220"/>
  <c r="I6200" i="220"/>
  <c r="I6201" i="220"/>
  <c r="I6202" i="220"/>
  <c r="I6203" i="220"/>
  <c r="I6204" i="220"/>
  <c r="I6205" i="220"/>
  <c r="I6206" i="220"/>
  <c r="I6207" i="220"/>
  <c r="I6208" i="220"/>
  <c r="I6209" i="220"/>
  <c r="I6210" i="220"/>
  <c r="I6211" i="220"/>
  <c r="I6212" i="220"/>
  <c r="I6213" i="220"/>
  <c r="I6214" i="220"/>
  <c r="I6215" i="220"/>
  <c r="I6216" i="220"/>
  <c r="I6217" i="220"/>
  <c r="I6218" i="220"/>
  <c r="I6219" i="220"/>
  <c r="I6220" i="220"/>
  <c r="I6221" i="220"/>
  <c r="I6222" i="220"/>
  <c r="I6223" i="220"/>
  <c r="I6224" i="220"/>
  <c r="I6225" i="220"/>
  <c r="I6226" i="220"/>
  <c r="I6227" i="220"/>
  <c r="I6228" i="220"/>
  <c r="I6229" i="220"/>
  <c r="I6230" i="220"/>
  <c r="I6231" i="220"/>
  <c r="I6232" i="220"/>
  <c r="I6233" i="220"/>
  <c r="I6234" i="220"/>
  <c r="I6235" i="220"/>
  <c r="I6236" i="220"/>
  <c r="I6237" i="220"/>
  <c r="I6238" i="220"/>
  <c r="I6239" i="220"/>
  <c r="I6240" i="220"/>
  <c r="I6241" i="220"/>
  <c r="I6242" i="220"/>
  <c r="I6243" i="220"/>
  <c r="I6244" i="220"/>
  <c r="I6245" i="220"/>
  <c r="I6246" i="220"/>
  <c r="I6247" i="220"/>
  <c r="I6248" i="220"/>
  <c r="I6249" i="220"/>
  <c r="I6250" i="220"/>
  <c r="I6251" i="220"/>
  <c r="I6252" i="220"/>
  <c r="I6253" i="220"/>
  <c r="I6254" i="220"/>
  <c r="I6255" i="220"/>
  <c r="I6256" i="220"/>
  <c r="I6257" i="220"/>
  <c r="I6258" i="220"/>
  <c r="I6259" i="220"/>
  <c r="I6260" i="220"/>
  <c r="I6261" i="220"/>
  <c r="I6262" i="220"/>
  <c r="I6263" i="220"/>
  <c r="I6264" i="220"/>
  <c r="I6265" i="220"/>
  <c r="I6266" i="220"/>
  <c r="I6267" i="220"/>
  <c r="I6268" i="220"/>
  <c r="I6269" i="220"/>
  <c r="I6270" i="220"/>
  <c r="I6271" i="220"/>
  <c r="I6272" i="220"/>
  <c r="I6273" i="220"/>
  <c r="I6274" i="220"/>
  <c r="I6275" i="220"/>
  <c r="I6276" i="220"/>
  <c r="I6277" i="220"/>
  <c r="I6278" i="220"/>
  <c r="I6279" i="220"/>
  <c r="I6280" i="220"/>
  <c r="I6281" i="220"/>
  <c r="I6282" i="220"/>
  <c r="I6283" i="220"/>
  <c r="I6284" i="220"/>
  <c r="I6285" i="220"/>
  <c r="I6286" i="220"/>
  <c r="I6287" i="220"/>
  <c r="I6288" i="220"/>
  <c r="I6289" i="220"/>
  <c r="I6290" i="220"/>
  <c r="I6291" i="220"/>
  <c r="I6292" i="220"/>
  <c r="I6293" i="220"/>
  <c r="I6294" i="220"/>
  <c r="I6295" i="220"/>
  <c r="I6296" i="220"/>
  <c r="I6297" i="220"/>
  <c r="I6298" i="220"/>
  <c r="I6299" i="220"/>
  <c r="I6300" i="220"/>
  <c r="I6301" i="220"/>
  <c r="I6302" i="220"/>
  <c r="I6303" i="220"/>
  <c r="I6304" i="220"/>
  <c r="I6305" i="220"/>
  <c r="I6306" i="220"/>
  <c r="I6307" i="220"/>
  <c r="I6308" i="220"/>
  <c r="I6309" i="220"/>
  <c r="I6310" i="220"/>
  <c r="I6311" i="220"/>
  <c r="I6312" i="220"/>
  <c r="I6313" i="220"/>
  <c r="I6314" i="220"/>
  <c r="I6315" i="220"/>
  <c r="I6316" i="220"/>
  <c r="I6317" i="220"/>
  <c r="I6318" i="220"/>
  <c r="I6319" i="220"/>
  <c r="I6320" i="220"/>
  <c r="I6321" i="220"/>
  <c r="I6322" i="220"/>
  <c r="I6323" i="220"/>
  <c r="I6324" i="220"/>
  <c r="I6325" i="220"/>
  <c r="I6326" i="220"/>
  <c r="I6327" i="220"/>
  <c r="I6328" i="220"/>
  <c r="I6329" i="220"/>
  <c r="I6330" i="220"/>
  <c r="I6331" i="220"/>
  <c r="I6332" i="220"/>
  <c r="I6333" i="220"/>
  <c r="I6334" i="220"/>
  <c r="I6335" i="220"/>
  <c r="I6336" i="220"/>
  <c r="I6337" i="220"/>
  <c r="I6338" i="220"/>
  <c r="I6339" i="220"/>
  <c r="I6340" i="220"/>
  <c r="I6341" i="220"/>
  <c r="I6342" i="220"/>
  <c r="I6343" i="220"/>
  <c r="I6344" i="220"/>
  <c r="I6345" i="220"/>
  <c r="I6346" i="220"/>
  <c r="I6347" i="220"/>
  <c r="I6348" i="220"/>
  <c r="I6349" i="220"/>
  <c r="I6350" i="220"/>
  <c r="I6351" i="220"/>
  <c r="I6352" i="220"/>
  <c r="I6353" i="220"/>
  <c r="I6354" i="220"/>
  <c r="I6355" i="220"/>
  <c r="I6356" i="220"/>
  <c r="I6357" i="220"/>
  <c r="I6358" i="220"/>
  <c r="I6359" i="220"/>
  <c r="I6360" i="220"/>
  <c r="I6361" i="220"/>
  <c r="I6362" i="220"/>
  <c r="I6363" i="220"/>
  <c r="I6364" i="220"/>
  <c r="I6365" i="220"/>
  <c r="I6366" i="220"/>
  <c r="I6367" i="220"/>
  <c r="I6368" i="220"/>
  <c r="I6369" i="220"/>
  <c r="I6370" i="220"/>
  <c r="I6371" i="220"/>
  <c r="I6372" i="220"/>
  <c r="I6373" i="220"/>
  <c r="I6374" i="220"/>
  <c r="I6375" i="220"/>
  <c r="I6376" i="220"/>
  <c r="I6377" i="220"/>
  <c r="I6378" i="220"/>
  <c r="I6379" i="220"/>
  <c r="I6380" i="220"/>
  <c r="I6381" i="220"/>
  <c r="I6382" i="220"/>
  <c r="I6383" i="220"/>
  <c r="I6384" i="220"/>
  <c r="I6385" i="220"/>
  <c r="I6386" i="220"/>
  <c r="I6387" i="220"/>
  <c r="I6388" i="220"/>
  <c r="I6389" i="220"/>
  <c r="I6390" i="220"/>
  <c r="I6391" i="220"/>
  <c r="I6392" i="220"/>
  <c r="I6393" i="220"/>
  <c r="I6394" i="220"/>
  <c r="I6395" i="220"/>
  <c r="I6396" i="220"/>
  <c r="I6397" i="220"/>
  <c r="I6398" i="220"/>
  <c r="I6399" i="220"/>
  <c r="I6400" i="220"/>
  <c r="I6401" i="220"/>
  <c r="I6402" i="220"/>
  <c r="I6403" i="220"/>
  <c r="I6404" i="220"/>
  <c r="I6405" i="220"/>
  <c r="I6406" i="220"/>
  <c r="I6407" i="220"/>
  <c r="I6408" i="220"/>
  <c r="I6409" i="220"/>
  <c r="I6410" i="220"/>
  <c r="I6411" i="220"/>
  <c r="I6412" i="220"/>
  <c r="I6413" i="220"/>
  <c r="I6414" i="220"/>
  <c r="I6415" i="220"/>
  <c r="I6416" i="220"/>
  <c r="I6417" i="220"/>
  <c r="I6418" i="220"/>
  <c r="I6419" i="220"/>
  <c r="I6420" i="220"/>
  <c r="I6421" i="220"/>
  <c r="I6422" i="220"/>
  <c r="I6423" i="220"/>
  <c r="I6424" i="220"/>
  <c r="I6425" i="220"/>
  <c r="I6426" i="220"/>
  <c r="I6427" i="220"/>
  <c r="I6428" i="220"/>
  <c r="I6429" i="220"/>
  <c r="I6430" i="220"/>
  <c r="I6431" i="220"/>
  <c r="I6432" i="220"/>
  <c r="I6433" i="220"/>
  <c r="I6434" i="220"/>
  <c r="I6435" i="220"/>
  <c r="I6436" i="220"/>
  <c r="I6437" i="220"/>
  <c r="I6438" i="220"/>
  <c r="I6439" i="220"/>
  <c r="I6440" i="220"/>
  <c r="I6441" i="220"/>
  <c r="I6442" i="220"/>
  <c r="I6443" i="220"/>
  <c r="I6444" i="220"/>
  <c r="I6445" i="220"/>
  <c r="I6446" i="220"/>
  <c r="I6447" i="220"/>
  <c r="I6448" i="220"/>
  <c r="I6449" i="220"/>
  <c r="I6450" i="220"/>
  <c r="I6451" i="220"/>
  <c r="I6452" i="220"/>
  <c r="I6453" i="220"/>
  <c r="I6454" i="220"/>
  <c r="I6455" i="220"/>
  <c r="I6456" i="220"/>
  <c r="I6457" i="220"/>
  <c r="I6458" i="220"/>
  <c r="I6459" i="220"/>
  <c r="I6460" i="220"/>
  <c r="I6461" i="220"/>
  <c r="I6462" i="220"/>
  <c r="I6463" i="220"/>
  <c r="I6464" i="220"/>
  <c r="I6465" i="220"/>
  <c r="I6466" i="220"/>
  <c r="I6467" i="220"/>
  <c r="I6468" i="220"/>
  <c r="I6469" i="220"/>
  <c r="I6470" i="220"/>
  <c r="I6471" i="220"/>
  <c r="I6472" i="220"/>
  <c r="I6473" i="220"/>
  <c r="I6474" i="220"/>
  <c r="I6475" i="220"/>
  <c r="I6476" i="220"/>
  <c r="I6477" i="220"/>
  <c r="I6478" i="220"/>
  <c r="I6479" i="220"/>
  <c r="I6480" i="220"/>
  <c r="I6481" i="220"/>
  <c r="I6482" i="220"/>
  <c r="I6483" i="220"/>
  <c r="I6484" i="220"/>
  <c r="I6485" i="220"/>
  <c r="I6486" i="220"/>
  <c r="I6487" i="220"/>
  <c r="I6488" i="220"/>
  <c r="I6489" i="220"/>
  <c r="I6490" i="220"/>
  <c r="I6491" i="220"/>
  <c r="I6492" i="220"/>
  <c r="I6493" i="220"/>
  <c r="I6494" i="220"/>
  <c r="I6495" i="220"/>
  <c r="I6496" i="220"/>
  <c r="I6497" i="220"/>
  <c r="I6498" i="220"/>
  <c r="I6499" i="220"/>
  <c r="I6500" i="220"/>
  <c r="I6501" i="220"/>
  <c r="I6502" i="220"/>
  <c r="I6503" i="220"/>
  <c r="I6504" i="220"/>
  <c r="I6505" i="220"/>
  <c r="I6506" i="220"/>
  <c r="I6507" i="220"/>
  <c r="I6508" i="220"/>
  <c r="I6509" i="220"/>
  <c r="I6510" i="220"/>
  <c r="I6511" i="220"/>
  <c r="I6512" i="220"/>
  <c r="I6513" i="220"/>
  <c r="I6514" i="220"/>
  <c r="I6515" i="220"/>
  <c r="I6516" i="220"/>
  <c r="I6517" i="220"/>
  <c r="I6518" i="220"/>
  <c r="I6519" i="220"/>
  <c r="I6520" i="220"/>
  <c r="I6521" i="220"/>
  <c r="I6522" i="220"/>
  <c r="I6523" i="220"/>
  <c r="I6524" i="220"/>
  <c r="I6525" i="220"/>
  <c r="I6526" i="220"/>
  <c r="I6527" i="220"/>
  <c r="I6528" i="220"/>
  <c r="I6529" i="220"/>
  <c r="I6530" i="220"/>
  <c r="I6531" i="220"/>
  <c r="I6532" i="220"/>
  <c r="I6533" i="220"/>
  <c r="I6534" i="220"/>
  <c r="I6535" i="220"/>
  <c r="I6536" i="220"/>
  <c r="I6537" i="220"/>
  <c r="I6538" i="220"/>
  <c r="I6539" i="220"/>
  <c r="I6540" i="220"/>
  <c r="I6541" i="220"/>
  <c r="I6542" i="220"/>
  <c r="I6543" i="220"/>
  <c r="I6544" i="220"/>
  <c r="I6545" i="220"/>
  <c r="I6546" i="220"/>
  <c r="I6547" i="220"/>
  <c r="I6548" i="220"/>
  <c r="I6549" i="220"/>
  <c r="I6550" i="220"/>
  <c r="I6551" i="220"/>
  <c r="I6552" i="220"/>
  <c r="I6553" i="220"/>
  <c r="I6554" i="220"/>
  <c r="I6555" i="220"/>
  <c r="I6556" i="220"/>
  <c r="I6557" i="220"/>
  <c r="I6558" i="220"/>
  <c r="I6559" i="220"/>
  <c r="I6560" i="220"/>
  <c r="I6561" i="220"/>
  <c r="I6562" i="220"/>
  <c r="I6563" i="220"/>
  <c r="I6564" i="220"/>
  <c r="I6565" i="220"/>
  <c r="I6566" i="220"/>
  <c r="I6567" i="220"/>
  <c r="I6568" i="220"/>
  <c r="I6569" i="220"/>
  <c r="I6570" i="220"/>
  <c r="I6571" i="220"/>
  <c r="I6572" i="220"/>
  <c r="I6573" i="220"/>
  <c r="I6574" i="220"/>
  <c r="I6575" i="220"/>
  <c r="I6576" i="220"/>
  <c r="I6577" i="220"/>
  <c r="I6578" i="220"/>
  <c r="I6579" i="220"/>
  <c r="I6580" i="220"/>
  <c r="I6581" i="220"/>
  <c r="I6582" i="220"/>
  <c r="I6583" i="220"/>
  <c r="I6584" i="220"/>
  <c r="I6585" i="220"/>
  <c r="I6586" i="220"/>
  <c r="I6587" i="220"/>
  <c r="I6588" i="220"/>
  <c r="I6589" i="220"/>
  <c r="I6590" i="220"/>
  <c r="I6591" i="220"/>
  <c r="I6592" i="220"/>
  <c r="I6593" i="220"/>
  <c r="I6594" i="220"/>
  <c r="I6595" i="220"/>
  <c r="I6596" i="220"/>
  <c r="I6597" i="220"/>
  <c r="I6598" i="220"/>
  <c r="I6599" i="220"/>
  <c r="I6600" i="220"/>
  <c r="I6601" i="220"/>
  <c r="I6602" i="220"/>
  <c r="I6603" i="220"/>
  <c r="I6604" i="220"/>
  <c r="I6605" i="220"/>
  <c r="I6606" i="220"/>
  <c r="I6607" i="220"/>
  <c r="I6608" i="220"/>
  <c r="I6609" i="220"/>
  <c r="I6610" i="220"/>
  <c r="I6611" i="220"/>
  <c r="I6612" i="220"/>
  <c r="I6613" i="220"/>
  <c r="I6614" i="220"/>
  <c r="I6615" i="220"/>
  <c r="I6616" i="220"/>
  <c r="I6617" i="220"/>
  <c r="I6618" i="220"/>
  <c r="I6619" i="220"/>
  <c r="I6620" i="220"/>
  <c r="I6621" i="220"/>
  <c r="I6622" i="220"/>
  <c r="I6623" i="220"/>
  <c r="I6624" i="220"/>
  <c r="I6625" i="220"/>
  <c r="I6626" i="220"/>
  <c r="I6627" i="220"/>
  <c r="I6628" i="220"/>
  <c r="I6629" i="220"/>
  <c r="I6630" i="220"/>
  <c r="I6631" i="220"/>
  <c r="I6632" i="220"/>
  <c r="I6633" i="220"/>
  <c r="I6634" i="220"/>
  <c r="I6635" i="220"/>
  <c r="I6636" i="220"/>
  <c r="I6637" i="220"/>
  <c r="I6638" i="220"/>
  <c r="I6639" i="220"/>
  <c r="I6640" i="220"/>
  <c r="I6641" i="220"/>
  <c r="I6642" i="220"/>
  <c r="I6643" i="220"/>
  <c r="I6644" i="220"/>
  <c r="I6645" i="220"/>
  <c r="I6646" i="220"/>
  <c r="I6647" i="220"/>
  <c r="I6648" i="220"/>
  <c r="I6649" i="220"/>
  <c r="I6650" i="220"/>
  <c r="I6651" i="220"/>
  <c r="I6652" i="220"/>
  <c r="I6653" i="220"/>
  <c r="I6654" i="220"/>
  <c r="I6655" i="220"/>
  <c r="I6656" i="220"/>
  <c r="I6657" i="220"/>
  <c r="I6658" i="220"/>
  <c r="I6659" i="220"/>
  <c r="I6660" i="220"/>
  <c r="I6661" i="220"/>
  <c r="I6662" i="220"/>
  <c r="I6663" i="220"/>
  <c r="I6664" i="220"/>
  <c r="I6665" i="220"/>
  <c r="I6666" i="220"/>
  <c r="I6667" i="220"/>
  <c r="I6668" i="220"/>
  <c r="I6669" i="220"/>
  <c r="I6670" i="220"/>
  <c r="I6671" i="220"/>
  <c r="I6672" i="220"/>
  <c r="I6673" i="220"/>
  <c r="I6674" i="220"/>
  <c r="I6675" i="220"/>
  <c r="I6676" i="220"/>
  <c r="I6677" i="220"/>
  <c r="I6678" i="220"/>
  <c r="I6679" i="220"/>
  <c r="I6680" i="220"/>
  <c r="I6681" i="220"/>
  <c r="I6682" i="220"/>
  <c r="I6683" i="220"/>
  <c r="I6684" i="220"/>
  <c r="I6685" i="220"/>
  <c r="I6686" i="220"/>
  <c r="I6687" i="220"/>
  <c r="I6688" i="220"/>
  <c r="I6689" i="220"/>
  <c r="I6690" i="220"/>
  <c r="I6691" i="220"/>
  <c r="I6692" i="220"/>
  <c r="I6693" i="220"/>
  <c r="I6694" i="220"/>
  <c r="I6695" i="220"/>
  <c r="I6696" i="220"/>
  <c r="I6697" i="220"/>
  <c r="I6698" i="220"/>
  <c r="I6699" i="220"/>
  <c r="I6700" i="220"/>
  <c r="I6701" i="220"/>
  <c r="I6702" i="220"/>
  <c r="I6703" i="220"/>
  <c r="I6704" i="220"/>
  <c r="I6705" i="220"/>
  <c r="I6706" i="220"/>
  <c r="I6707" i="220"/>
  <c r="I6708" i="220"/>
  <c r="I6709" i="220"/>
  <c r="I6710" i="220"/>
  <c r="I6711" i="220"/>
  <c r="I6712" i="220"/>
  <c r="I6713" i="220"/>
  <c r="I6714" i="220"/>
  <c r="I6715" i="220"/>
  <c r="I6716" i="220"/>
  <c r="I6717" i="220"/>
  <c r="I6718" i="220"/>
  <c r="I6719" i="220"/>
  <c r="I6720" i="220"/>
  <c r="I6721" i="220"/>
  <c r="I6722" i="220"/>
  <c r="I6723" i="220"/>
  <c r="I6724" i="220"/>
  <c r="I6725" i="220"/>
  <c r="I6726" i="220"/>
  <c r="I6727" i="220"/>
  <c r="I6728" i="220"/>
  <c r="I6729" i="220"/>
  <c r="I6730" i="220"/>
  <c r="I6731" i="220"/>
  <c r="I6732" i="220"/>
  <c r="I6733" i="220"/>
  <c r="I6734" i="220"/>
  <c r="I6735" i="220"/>
  <c r="I6736" i="220"/>
  <c r="I6737" i="220"/>
  <c r="I6738" i="220"/>
  <c r="I6739" i="220"/>
  <c r="I6740" i="220"/>
  <c r="I6741" i="220"/>
  <c r="I6742" i="220"/>
  <c r="I6743" i="220"/>
  <c r="I6744" i="220"/>
  <c r="I6745" i="220"/>
  <c r="I6746" i="220"/>
  <c r="I6747" i="220"/>
  <c r="I6748" i="220"/>
  <c r="I6749" i="220"/>
  <c r="I6750" i="220"/>
  <c r="I6751" i="220"/>
  <c r="I6752" i="220"/>
  <c r="I6753" i="220"/>
  <c r="I6754" i="220"/>
  <c r="I6755" i="220"/>
  <c r="I6756" i="220"/>
  <c r="I6757" i="220"/>
  <c r="I6758" i="220"/>
  <c r="I6759" i="220"/>
  <c r="I6760" i="220"/>
  <c r="I6761" i="220"/>
  <c r="I6762" i="220"/>
  <c r="I6763" i="220"/>
  <c r="I6764" i="220"/>
  <c r="I6765" i="220"/>
  <c r="I6766" i="220"/>
  <c r="I6767" i="220"/>
  <c r="I6768" i="220"/>
  <c r="I6769" i="220"/>
  <c r="I6770" i="220"/>
  <c r="I6771" i="220"/>
  <c r="I6772" i="220"/>
  <c r="I6773" i="220"/>
  <c r="I6774" i="220"/>
  <c r="I6775" i="220"/>
  <c r="I6776" i="220"/>
  <c r="I6777" i="220"/>
  <c r="I6778" i="220"/>
  <c r="I6779" i="220"/>
  <c r="I6780" i="220"/>
  <c r="I6781" i="220"/>
  <c r="I6782" i="220"/>
  <c r="I6783" i="220"/>
  <c r="I6784" i="220"/>
  <c r="I6785" i="220"/>
  <c r="I6786" i="220"/>
  <c r="I6787" i="220"/>
  <c r="I6788" i="220"/>
  <c r="I6789" i="220"/>
  <c r="I6790" i="220"/>
  <c r="I6791" i="220"/>
  <c r="I6792" i="220"/>
  <c r="I6793" i="220"/>
  <c r="I6794" i="220"/>
  <c r="I6795" i="220"/>
  <c r="I6796" i="220"/>
  <c r="I6797" i="220"/>
  <c r="I6798" i="220"/>
  <c r="I6799" i="220"/>
  <c r="I6800" i="220"/>
  <c r="I6801" i="220"/>
  <c r="I6802" i="220"/>
  <c r="I6803" i="220"/>
  <c r="I6804" i="220"/>
  <c r="I6805" i="220"/>
  <c r="I6806" i="220"/>
  <c r="I6807" i="220"/>
  <c r="I6808" i="220"/>
  <c r="I6809" i="220"/>
  <c r="I6810" i="220"/>
  <c r="I6811" i="220"/>
  <c r="I6812" i="220"/>
  <c r="I6813" i="220"/>
  <c r="I6814" i="220"/>
  <c r="I6815" i="220"/>
  <c r="I6816" i="220"/>
  <c r="I6817" i="220"/>
  <c r="I6818" i="220"/>
  <c r="I6819" i="220"/>
  <c r="I6820" i="220"/>
  <c r="I6821" i="220"/>
  <c r="I6822" i="220"/>
  <c r="I6823" i="220"/>
  <c r="I6824" i="220"/>
  <c r="I6825" i="220"/>
  <c r="I6826" i="220"/>
  <c r="I6827" i="220"/>
  <c r="I6828" i="220"/>
  <c r="I6829" i="220"/>
  <c r="I6830" i="220"/>
  <c r="I6831" i="220"/>
  <c r="I6832" i="220"/>
  <c r="I6833" i="220"/>
  <c r="I6834" i="220"/>
  <c r="I6835" i="220"/>
  <c r="I6836" i="220"/>
  <c r="I6837" i="220"/>
  <c r="I6838" i="220"/>
  <c r="I6839" i="220"/>
  <c r="I6840" i="220"/>
  <c r="I6841" i="220"/>
  <c r="I6842" i="220"/>
  <c r="I6843" i="220"/>
  <c r="I6844" i="220"/>
  <c r="I6845" i="220"/>
  <c r="I6846" i="220"/>
  <c r="I6847" i="220"/>
  <c r="I6848" i="220"/>
  <c r="I6849" i="220"/>
  <c r="I6850" i="220"/>
  <c r="I6851" i="220"/>
  <c r="I6852" i="220"/>
  <c r="I6853" i="220"/>
  <c r="I6854" i="220"/>
  <c r="I6855" i="220"/>
  <c r="I6856" i="220"/>
  <c r="I6857" i="220"/>
  <c r="I6858" i="220"/>
  <c r="I6859" i="220"/>
  <c r="I6860" i="220"/>
  <c r="I6861" i="220"/>
  <c r="I6862" i="220"/>
  <c r="I6863" i="220"/>
  <c r="I6864" i="220"/>
  <c r="I6865" i="220"/>
  <c r="I6866" i="220"/>
  <c r="I6867" i="220"/>
  <c r="I6868" i="220"/>
  <c r="I6869" i="220"/>
  <c r="I6870" i="220"/>
  <c r="I6871" i="220"/>
  <c r="I6872" i="220"/>
  <c r="I6873" i="220"/>
  <c r="I6874" i="220"/>
  <c r="I6875" i="220"/>
  <c r="I6876" i="220"/>
  <c r="I6877" i="220"/>
  <c r="I6878" i="220"/>
  <c r="I6879" i="220"/>
  <c r="I6880" i="220"/>
  <c r="I6881" i="220"/>
  <c r="I6882" i="220"/>
  <c r="I6883" i="220"/>
  <c r="I6884" i="220"/>
  <c r="I6885" i="220"/>
  <c r="I6886" i="220"/>
  <c r="I6887" i="220"/>
  <c r="I6888" i="220"/>
  <c r="I6889" i="220"/>
  <c r="I6890" i="220"/>
  <c r="I6891" i="220"/>
  <c r="I6892" i="220"/>
  <c r="I6893" i="220"/>
  <c r="I6894" i="220"/>
  <c r="I6895" i="220"/>
  <c r="I6896" i="220"/>
  <c r="I6897" i="220"/>
  <c r="I6898" i="220"/>
  <c r="I6899" i="220"/>
  <c r="I6900" i="220"/>
  <c r="I6901" i="220"/>
  <c r="I6902" i="220"/>
  <c r="I6903" i="220"/>
  <c r="I6904" i="220"/>
  <c r="I6905" i="220"/>
  <c r="I6906" i="220"/>
  <c r="I6907" i="220"/>
  <c r="I6908" i="220"/>
  <c r="I6909" i="220"/>
  <c r="I6910" i="220"/>
  <c r="I6911" i="220"/>
  <c r="I6912" i="220"/>
  <c r="I6913" i="220"/>
  <c r="I6914" i="220"/>
  <c r="I6915" i="220"/>
  <c r="I6916" i="220"/>
  <c r="I6917" i="220"/>
  <c r="I6918" i="220"/>
  <c r="I6919" i="220"/>
  <c r="I6920" i="220"/>
  <c r="I6921" i="220"/>
  <c r="I6922" i="220"/>
  <c r="I6923" i="220"/>
  <c r="I6924" i="220"/>
  <c r="I6925" i="220"/>
  <c r="I6926" i="220"/>
  <c r="I6927" i="220"/>
  <c r="I6928" i="220"/>
  <c r="I6929" i="220"/>
  <c r="I6930" i="220"/>
  <c r="I6931" i="220"/>
  <c r="I6932" i="220"/>
  <c r="I6933" i="220"/>
  <c r="I6934" i="220"/>
  <c r="I6935" i="220"/>
  <c r="I6936" i="220"/>
  <c r="I6937" i="220"/>
  <c r="I6938" i="220"/>
  <c r="I6939" i="220"/>
  <c r="I6940" i="220"/>
  <c r="I6941" i="220"/>
  <c r="I6942" i="220"/>
  <c r="I6943" i="220"/>
  <c r="I6944" i="220"/>
  <c r="I6945" i="220"/>
  <c r="I6946" i="220"/>
  <c r="I6947" i="220"/>
  <c r="I6948" i="220"/>
  <c r="I6949" i="220"/>
  <c r="I6950" i="220"/>
  <c r="I6951" i="220"/>
  <c r="I6952" i="220"/>
  <c r="I6953" i="220"/>
  <c r="I6954" i="220"/>
  <c r="I6955" i="220"/>
  <c r="I6956" i="220"/>
  <c r="I6957" i="220"/>
  <c r="I6958" i="220"/>
  <c r="I6959" i="220"/>
  <c r="I6960" i="220"/>
  <c r="I6961" i="220"/>
  <c r="I6962" i="220"/>
  <c r="I6963" i="220"/>
  <c r="I6964" i="220"/>
  <c r="I6965" i="220"/>
  <c r="I6966" i="220"/>
  <c r="I6967" i="220"/>
  <c r="I6968" i="220"/>
  <c r="I6969" i="220"/>
  <c r="I6970" i="220"/>
  <c r="I6971" i="220"/>
  <c r="I6972" i="220"/>
  <c r="I6973" i="220"/>
  <c r="I6974" i="220"/>
  <c r="I6975" i="220"/>
  <c r="I6976" i="220"/>
  <c r="I6977" i="220"/>
  <c r="I6978" i="220"/>
  <c r="I6979" i="220"/>
  <c r="I6980" i="220"/>
  <c r="I6981" i="220"/>
  <c r="I6982" i="220"/>
  <c r="I6983" i="220"/>
  <c r="I6984" i="220"/>
  <c r="I6985" i="220"/>
  <c r="I6986" i="220"/>
  <c r="I6987" i="220"/>
  <c r="I6988" i="220"/>
  <c r="I6989" i="220"/>
  <c r="I6990" i="220"/>
  <c r="I6991" i="220"/>
  <c r="I6992" i="220"/>
  <c r="I6993" i="220"/>
  <c r="I6994" i="220"/>
  <c r="I6995" i="220"/>
  <c r="I6996" i="220"/>
  <c r="I6997" i="220"/>
  <c r="I6998" i="220"/>
  <c r="I6999" i="220"/>
  <c r="I7000" i="220"/>
  <c r="I7001" i="220"/>
  <c r="I7002" i="220"/>
  <c r="I7003" i="220"/>
  <c r="I7004" i="220"/>
  <c r="I7005" i="220"/>
  <c r="I7006" i="220"/>
  <c r="I7007" i="220"/>
  <c r="I7008" i="220"/>
  <c r="I7009" i="220"/>
  <c r="I7010" i="220"/>
  <c r="I7011" i="220"/>
  <c r="I7012" i="220"/>
  <c r="I7013" i="220"/>
  <c r="I7014" i="220"/>
  <c r="I7015" i="220"/>
  <c r="I7016" i="220"/>
  <c r="I7017" i="220"/>
  <c r="I7018" i="220"/>
  <c r="I7019" i="220"/>
  <c r="I7020" i="220"/>
  <c r="I7021" i="220"/>
  <c r="I7022" i="220"/>
  <c r="I7023" i="220"/>
  <c r="I7024" i="220"/>
  <c r="I7025" i="220"/>
  <c r="I7026" i="220"/>
  <c r="I7027" i="220"/>
  <c r="I7028" i="220"/>
  <c r="I7029" i="220"/>
  <c r="I7030" i="220"/>
  <c r="I7031" i="220"/>
  <c r="I7032" i="220"/>
  <c r="I7033" i="220"/>
  <c r="I7034" i="220"/>
  <c r="I7035" i="220"/>
  <c r="I7036" i="220"/>
  <c r="I7037" i="220"/>
  <c r="I7038" i="220"/>
  <c r="I7039" i="220"/>
  <c r="I7040" i="220"/>
  <c r="I7041" i="220"/>
  <c r="I7042" i="220"/>
  <c r="I7043" i="220"/>
  <c r="I7044" i="220"/>
  <c r="I7045" i="220"/>
  <c r="I7046" i="220"/>
  <c r="I7047" i="220"/>
  <c r="I7048" i="220"/>
  <c r="I7049" i="220"/>
  <c r="I7050" i="220"/>
  <c r="I7051" i="220"/>
  <c r="I7052" i="220"/>
  <c r="I7053" i="220"/>
  <c r="I7054" i="220"/>
  <c r="I7055" i="220"/>
  <c r="I7056" i="220"/>
  <c r="I7057" i="220"/>
  <c r="I7058" i="220"/>
  <c r="I7059" i="220"/>
  <c r="I7060" i="220"/>
  <c r="I7061" i="220"/>
  <c r="I7062" i="220"/>
  <c r="I7063" i="220"/>
  <c r="I7064" i="220"/>
  <c r="I7065" i="220"/>
  <c r="I7066" i="220"/>
  <c r="I7067" i="220"/>
  <c r="I7068" i="220"/>
  <c r="I7069" i="220"/>
  <c r="I7070" i="220"/>
  <c r="I7071" i="220"/>
  <c r="I7072" i="220"/>
  <c r="I7073" i="220"/>
  <c r="I7074" i="220"/>
  <c r="I7075" i="220"/>
  <c r="I7076" i="220"/>
  <c r="I7077" i="220"/>
  <c r="I7078" i="220"/>
  <c r="I7079" i="220"/>
  <c r="I7080" i="220"/>
  <c r="I7081" i="220"/>
  <c r="I7082" i="220"/>
  <c r="I7083" i="220"/>
  <c r="I7084" i="220"/>
  <c r="I7085" i="220"/>
  <c r="I7086" i="220"/>
  <c r="I7087" i="220"/>
  <c r="I7088" i="220"/>
  <c r="I7089" i="220"/>
  <c r="I7090" i="220"/>
  <c r="I7091" i="220"/>
  <c r="I7092" i="220"/>
  <c r="I7093" i="220"/>
  <c r="I7094" i="220"/>
  <c r="I7095" i="220"/>
  <c r="I7096" i="220"/>
  <c r="I7097" i="220"/>
  <c r="I7098" i="220"/>
  <c r="I7099" i="220"/>
  <c r="I7100" i="220"/>
  <c r="I7101" i="220"/>
  <c r="I7102" i="220"/>
  <c r="I7103" i="220"/>
  <c r="I7104" i="220"/>
  <c r="I7105" i="220"/>
  <c r="I7106" i="220"/>
  <c r="I7107" i="220"/>
  <c r="I7108" i="220"/>
  <c r="I7109" i="220"/>
  <c r="I7110" i="220"/>
  <c r="I7111" i="220"/>
  <c r="I7112" i="220"/>
  <c r="I7113" i="220"/>
  <c r="I7114" i="220"/>
  <c r="I7115" i="220"/>
  <c r="I7116" i="220"/>
  <c r="I7117" i="220"/>
  <c r="I7118" i="220"/>
  <c r="I7119" i="220"/>
  <c r="I7120" i="220"/>
  <c r="I7121" i="220"/>
  <c r="I7122" i="220"/>
  <c r="I7123" i="220"/>
  <c r="I7124" i="220"/>
  <c r="I7125" i="220"/>
  <c r="I7126" i="220"/>
  <c r="I7127" i="220"/>
  <c r="I7128" i="220"/>
  <c r="I7129" i="220"/>
  <c r="I7130" i="220"/>
  <c r="I7131" i="220"/>
  <c r="I7132" i="220"/>
  <c r="I7133" i="220"/>
  <c r="I7134" i="220"/>
  <c r="I7135" i="220"/>
  <c r="I7136" i="220"/>
  <c r="I7137" i="220"/>
  <c r="I7138" i="220"/>
  <c r="I7139" i="220"/>
  <c r="I7140" i="220"/>
  <c r="I7141" i="220"/>
  <c r="I7142" i="220"/>
  <c r="I7143" i="220"/>
  <c r="I7144" i="220"/>
  <c r="I7145" i="220"/>
  <c r="I7146" i="220"/>
  <c r="I7147" i="220"/>
  <c r="I7148" i="220"/>
  <c r="I7149" i="220"/>
  <c r="I7150" i="220"/>
  <c r="I7151" i="220"/>
  <c r="I7152" i="220"/>
  <c r="I7153" i="220"/>
  <c r="I7154" i="220"/>
  <c r="I7155" i="220"/>
  <c r="I7156" i="220"/>
  <c r="I7157" i="220"/>
  <c r="I7158" i="220"/>
  <c r="I7159" i="220"/>
  <c r="I7160" i="220"/>
  <c r="I7161" i="220"/>
  <c r="I7162" i="220"/>
  <c r="I7163" i="220"/>
  <c r="I7164" i="220"/>
  <c r="I7165" i="220"/>
  <c r="I7166" i="220"/>
  <c r="I7167" i="220"/>
  <c r="I7169" i="220"/>
  <c r="I7170" i="220"/>
  <c r="I7171" i="220"/>
  <c r="I7172" i="220"/>
  <c r="I7174" i="220"/>
  <c r="I7175" i="220"/>
  <c r="I7177" i="220"/>
  <c r="I7178" i="220"/>
  <c r="I7179" i="220"/>
  <c r="I7180" i="220"/>
  <c r="I7185" i="220"/>
  <c r="I7188" i="220"/>
  <c r="I7189" i="220"/>
  <c r="I7190" i="220"/>
  <c r="I7191" i="220"/>
  <c r="I7192" i="220"/>
  <c r="I7193" i="220"/>
  <c r="I7194" i="220"/>
  <c r="I7195" i="220"/>
  <c r="I7196" i="220"/>
  <c r="I7197" i="220"/>
  <c r="I7198" i="220"/>
  <c r="I7199" i="220"/>
  <c r="I7200" i="220"/>
  <c r="I7201" i="220"/>
  <c r="I7202" i="220"/>
  <c r="I7203" i="220"/>
  <c r="I7204" i="220"/>
  <c r="I7205" i="220"/>
  <c r="I7206" i="220"/>
  <c r="I7207" i="220"/>
  <c r="I7208" i="220"/>
  <c r="I7209" i="220"/>
  <c r="I7210" i="220"/>
  <c r="I7211" i="220"/>
  <c r="I7212" i="220"/>
  <c r="I7213" i="220"/>
  <c r="I7214" i="220"/>
  <c r="I7215" i="220"/>
  <c r="I7216" i="220"/>
  <c r="I7217" i="220"/>
  <c r="I7218" i="220"/>
  <c r="I7219" i="220"/>
  <c r="I7220" i="220"/>
  <c r="I7221" i="220"/>
  <c r="I7222" i="220"/>
  <c r="I7223" i="220"/>
  <c r="I7224" i="220"/>
  <c r="I7225" i="220"/>
  <c r="I7226" i="220"/>
  <c r="I7227" i="220"/>
  <c r="I7228" i="220"/>
  <c r="I7229" i="220"/>
  <c r="I7230" i="220"/>
  <c r="I7231" i="220"/>
  <c r="I7232" i="220"/>
  <c r="I7233" i="220"/>
  <c r="I7234" i="220"/>
  <c r="I7235" i="220"/>
  <c r="I7236" i="220"/>
  <c r="I7237" i="220"/>
  <c r="I7238" i="220"/>
  <c r="I7239" i="220"/>
  <c r="I7240" i="220"/>
  <c r="I7241" i="220"/>
  <c r="I7242" i="220"/>
  <c r="I7243" i="220"/>
  <c r="I7244" i="220"/>
  <c r="I7245" i="220"/>
  <c r="I7246" i="220"/>
  <c r="I7247" i="220"/>
  <c r="I7248" i="220"/>
  <c r="I7249" i="220"/>
  <c r="I7250" i="220"/>
  <c r="I7251" i="220"/>
  <c r="I7252" i="220"/>
  <c r="I7253" i="220"/>
  <c r="I7254" i="220"/>
  <c r="I7255" i="220"/>
  <c r="I7256" i="220"/>
  <c r="I7257" i="220"/>
  <c r="I7258" i="220"/>
  <c r="I7259" i="220"/>
  <c r="I7260" i="220"/>
  <c r="I7261" i="220"/>
  <c r="I7262" i="220"/>
  <c r="I7263" i="220"/>
  <c r="I7264" i="220"/>
  <c r="I7265" i="220"/>
  <c r="I7266" i="220"/>
  <c r="I7267" i="220"/>
  <c r="I7268" i="220"/>
  <c r="I7269" i="220"/>
  <c r="I7270" i="220"/>
  <c r="I7271" i="220"/>
  <c r="I7272" i="220"/>
  <c r="I7273" i="220"/>
  <c r="I7275" i="220"/>
  <c r="I7276" i="220"/>
  <c r="I7277" i="220"/>
  <c r="I7278" i="220"/>
  <c r="I7279" i="220"/>
  <c r="I7280" i="220"/>
  <c r="I7281" i="220"/>
  <c r="I7282" i="220"/>
  <c r="I7283" i="220"/>
  <c r="I7284" i="220"/>
  <c r="I7285" i="220"/>
  <c r="I7286" i="220"/>
  <c r="I7287" i="220"/>
  <c r="I7288" i="220"/>
  <c r="I7289" i="220"/>
  <c r="I7290" i="220"/>
  <c r="I7291" i="220"/>
  <c r="I7292" i="220"/>
  <c r="I7293" i="220"/>
  <c r="I7294" i="220"/>
  <c r="I7295" i="220"/>
  <c r="I7296" i="220"/>
  <c r="I7297" i="220"/>
  <c r="I7298" i="220"/>
  <c r="I7299" i="220"/>
  <c r="I7300" i="220"/>
  <c r="I7301" i="220"/>
  <c r="I7302" i="220"/>
  <c r="I7303" i="220"/>
  <c r="I7304" i="220"/>
  <c r="I7305" i="220"/>
  <c r="I7306" i="220"/>
  <c r="I7307" i="220"/>
  <c r="I7308" i="220"/>
  <c r="I7309" i="220"/>
  <c r="I7310" i="220"/>
  <c r="I7311" i="220"/>
  <c r="I7312" i="220"/>
  <c r="I7313" i="220"/>
  <c r="I7314" i="220"/>
  <c r="I7315" i="220"/>
  <c r="I7316" i="220"/>
  <c r="I7317" i="220"/>
  <c r="I7318" i="220"/>
  <c r="I7319" i="220"/>
  <c r="I7320" i="220"/>
  <c r="I7321" i="220"/>
  <c r="I7322" i="220"/>
  <c r="I7323" i="220"/>
  <c r="I7324" i="220"/>
  <c r="I7325" i="220"/>
  <c r="I7326" i="220"/>
  <c r="I7327" i="220"/>
  <c r="I7328" i="220"/>
  <c r="I7329" i="220"/>
  <c r="I7330" i="220"/>
  <c r="I7331" i="220"/>
  <c r="I7332" i="220"/>
  <c r="I7333" i="220"/>
  <c r="I7334" i="220"/>
  <c r="I7335" i="220"/>
  <c r="I7336" i="220"/>
  <c r="I7337" i="220"/>
  <c r="I7338" i="220"/>
  <c r="I7339" i="220"/>
  <c r="I7340" i="220"/>
  <c r="I7341" i="220"/>
  <c r="I7342" i="220"/>
  <c r="I7343" i="220"/>
  <c r="I7344" i="220"/>
  <c r="I7345" i="220"/>
  <c r="I7346" i="220"/>
  <c r="I7347" i="220"/>
  <c r="I7348" i="220"/>
  <c r="I7349" i="220"/>
  <c r="I7350" i="220"/>
  <c r="I7351" i="220"/>
  <c r="I7352" i="220"/>
  <c r="I7353" i="220"/>
  <c r="I7354" i="220"/>
  <c r="I7355" i="220"/>
  <c r="I7356" i="220"/>
  <c r="I7357" i="220"/>
  <c r="I7358" i="220"/>
  <c r="I7359" i="220"/>
  <c r="I7360" i="220"/>
  <c r="I7361" i="220"/>
  <c r="I7362" i="220"/>
  <c r="I7363" i="220"/>
  <c r="I7364" i="220"/>
  <c r="I7365" i="220"/>
  <c r="I7366" i="220"/>
  <c r="I7367" i="220"/>
  <c r="I7368" i="220"/>
  <c r="I7369" i="220"/>
  <c r="I7370" i="220"/>
  <c r="I7371" i="220"/>
  <c r="I7372" i="220"/>
  <c r="I7373" i="220"/>
  <c r="I7374" i="220"/>
  <c r="I7375" i="220"/>
  <c r="I7376" i="220"/>
  <c r="I7377" i="220"/>
  <c r="I7378" i="220"/>
  <c r="I7379" i="220"/>
  <c r="I7380" i="220"/>
  <c r="I7381" i="220"/>
  <c r="I7382" i="220"/>
  <c r="I7383" i="220"/>
  <c r="I7384" i="220"/>
  <c r="I7385" i="220"/>
  <c r="I7386" i="220"/>
  <c r="I7387" i="220"/>
  <c r="I7388" i="220"/>
  <c r="I7389" i="220"/>
  <c r="I7390" i="220"/>
  <c r="I7391" i="220"/>
  <c r="I7392" i="220"/>
  <c r="I7393" i="220"/>
  <c r="I7394" i="220"/>
  <c r="I7395" i="220"/>
  <c r="I7396" i="220"/>
  <c r="I7397" i="220"/>
  <c r="I7398" i="220"/>
  <c r="I7399" i="220"/>
  <c r="I7400" i="220"/>
  <c r="I7401" i="220"/>
  <c r="I7402" i="220"/>
  <c r="I7403" i="220"/>
  <c r="I7404" i="220"/>
  <c r="I7405" i="220"/>
  <c r="I7406" i="220"/>
  <c r="I7407" i="220"/>
  <c r="I7408" i="220"/>
  <c r="I7409" i="220"/>
  <c r="I7410" i="220"/>
  <c r="I7411" i="220"/>
  <c r="I7412" i="220"/>
  <c r="I7413" i="220"/>
  <c r="I7414" i="220"/>
  <c r="I7415" i="220"/>
  <c r="I7416" i="220"/>
  <c r="I7417" i="220"/>
  <c r="I7418" i="220"/>
  <c r="I7419" i="220"/>
  <c r="I7420" i="220"/>
  <c r="I7421" i="220"/>
  <c r="I7422" i="220"/>
  <c r="I7423" i="220"/>
  <c r="I7424" i="220"/>
  <c r="I7425" i="220"/>
  <c r="I7426" i="220"/>
  <c r="I7427" i="220"/>
  <c r="I7428" i="220"/>
  <c r="I7429" i="220"/>
  <c r="I7430" i="220"/>
  <c r="I7431" i="220"/>
  <c r="I7432" i="220"/>
  <c r="I7433" i="220"/>
  <c r="I7434" i="220"/>
  <c r="I7435" i="220"/>
  <c r="I7436" i="220"/>
  <c r="I7437" i="220"/>
  <c r="I7438" i="220"/>
  <c r="I7439" i="220"/>
  <c r="I7440" i="220"/>
  <c r="I7441" i="220"/>
  <c r="I7442" i="220"/>
  <c r="I7443" i="220"/>
  <c r="I7444" i="220"/>
  <c r="I7445" i="220"/>
  <c r="I7446" i="220"/>
  <c r="I7447" i="220"/>
  <c r="I7448" i="220"/>
  <c r="I7449" i="220"/>
  <c r="I7450" i="220"/>
  <c r="I7451" i="220"/>
  <c r="I7452" i="220"/>
  <c r="I7453" i="220"/>
  <c r="I7454" i="220"/>
  <c r="I7455" i="220"/>
  <c r="I7456" i="220"/>
  <c r="I7457" i="220"/>
  <c r="I7458" i="220"/>
  <c r="I7459" i="220"/>
  <c r="I7460" i="220"/>
  <c r="I7461" i="220"/>
  <c r="I7462" i="220"/>
  <c r="I7463" i="220"/>
  <c r="I7464" i="220"/>
  <c r="I7465" i="220"/>
  <c r="I7466" i="220"/>
  <c r="I7467" i="220"/>
  <c r="I7468" i="220"/>
  <c r="I7469" i="220"/>
  <c r="I7470" i="220"/>
  <c r="I7471" i="220"/>
  <c r="I7472" i="220"/>
  <c r="I7473" i="220"/>
  <c r="I7474" i="220"/>
  <c r="I7475" i="220"/>
  <c r="I7476" i="220"/>
  <c r="I7477" i="220"/>
  <c r="I7478" i="220"/>
  <c r="I7479" i="220"/>
  <c r="I7480" i="220"/>
  <c r="I7481" i="220"/>
  <c r="I7482" i="220"/>
  <c r="I7483" i="220"/>
  <c r="I7484" i="220"/>
  <c r="I7485" i="220"/>
  <c r="I7486" i="220"/>
  <c r="I7487" i="220"/>
  <c r="I7488" i="220"/>
  <c r="I7489" i="220"/>
  <c r="I7490" i="220"/>
  <c r="I7491" i="220"/>
  <c r="I7492" i="220"/>
  <c r="I7493" i="220"/>
  <c r="I7494" i="220"/>
  <c r="I7495" i="220"/>
  <c r="I7496" i="220"/>
  <c r="I7497" i="220"/>
  <c r="I7498" i="220"/>
  <c r="I7499" i="220"/>
  <c r="I7500" i="220"/>
  <c r="I7501" i="220"/>
  <c r="I7502" i="220"/>
  <c r="I7503" i="220"/>
  <c r="I7504" i="220"/>
  <c r="I7505" i="220"/>
  <c r="I7506" i="220"/>
  <c r="I7507" i="220"/>
  <c r="I7508" i="220"/>
  <c r="I7509" i="220"/>
  <c r="I7510" i="220"/>
  <c r="I7511" i="220"/>
  <c r="I7512" i="220"/>
  <c r="I7513" i="220"/>
  <c r="I7514" i="220"/>
  <c r="I7515" i="220"/>
  <c r="I7516" i="220"/>
  <c r="I7517" i="220"/>
  <c r="I7518" i="220"/>
  <c r="I7519" i="220"/>
  <c r="I7520" i="220"/>
  <c r="I7521" i="220"/>
  <c r="I7522" i="220"/>
  <c r="I7523" i="220"/>
  <c r="I7524" i="220"/>
  <c r="I7525" i="220"/>
  <c r="I7526" i="220"/>
  <c r="I7527" i="220"/>
  <c r="I7528" i="220"/>
  <c r="I7529" i="220"/>
  <c r="I7530" i="220"/>
  <c r="I7531" i="220"/>
  <c r="I7532" i="220"/>
  <c r="I7533" i="220"/>
  <c r="I7534" i="220"/>
  <c r="I7535" i="220"/>
  <c r="I7536" i="220"/>
  <c r="I7537" i="220"/>
  <c r="I7538" i="220"/>
  <c r="I7539" i="220"/>
  <c r="I7540" i="220"/>
  <c r="I7541" i="220"/>
  <c r="I7542" i="220"/>
  <c r="I7543" i="220"/>
  <c r="I7544" i="220"/>
  <c r="I7545" i="220"/>
  <c r="I7546" i="220"/>
  <c r="I7547" i="220"/>
  <c r="I7548" i="220"/>
  <c r="I7549" i="220"/>
  <c r="I7550" i="220"/>
  <c r="I7551" i="220"/>
  <c r="I7552" i="220"/>
  <c r="I7553" i="220"/>
  <c r="I7554" i="220"/>
  <c r="I7555" i="220"/>
  <c r="I7556" i="220"/>
  <c r="I7557" i="220"/>
  <c r="I7558" i="220"/>
  <c r="I7559" i="220"/>
  <c r="I7560" i="220"/>
  <c r="I7561" i="220"/>
  <c r="I7562" i="220"/>
  <c r="I7563" i="220"/>
  <c r="I7564" i="220"/>
  <c r="I7565" i="220"/>
  <c r="I7566" i="220"/>
  <c r="I7567" i="220"/>
  <c r="I7568" i="220"/>
  <c r="I7569" i="220"/>
  <c r="I7570" i="220"/>
  <c r="I7571" i="220"/>
  <c r="I7572" i="220"/>
  <c r="I7573" i="220"/>
  <c r="I7574" i="220"/>
  <c r="I7575" i="220"/>
  <c r="I7576" i="220"/>
  <c r="I7577" i="220"/>
  <c r="I7578" i="220"/>
  <c r="I7579" i="220"/>
  <c r="I7580" i="220"/>
  <c r="I7581" i="220"/>
  <c r="I7582" i="220"/>
  <c r="I7583" i="220"/>
  <c r="I7584" i="220"/>
  <c r="I7585" i="220"/>
  <c r="I7586" i="220"/>
  <c r="I7587" i="220"/>
  <c r="I7588" i="220"/>
  <c r="I7589" i="220"/>
  <c r="I7590" i="220"/>
  <c r="I7591" i="220"/>
  <c r="I7592" i="220"/>
  <c r="I7593" i="220"/>
  <c r="I7594" i="220"/>
  <c r="I7595" i="220"/>
  <c r="I7596" i="220"/>
  <c r="I7597" i="220"/>
  <c r="I7598" i="220"/>
  <c r="I7599" i="220"/>
  <c r="I7600" i="220"/>
  <c r="I7601" i="220"/>
  <c r="I7602" i="220"/>
  <c r="I7603" i="220"/>
  <c r="I7604" i="220"/>
  <c r="I7605" i="220"/>
  <c r="I7606" i="220"/>
  <c r="I7607" i="220"/>
  <c r="I7608" i="220"/>
  <c r="I7609" i="220"/>
  <c r="I7610" i="220"/>
  <c r="I7611" i="220"/>
  <c r="I7612" i="220"/>
  <c r="I7613" i="220"/>
  <c r="I7614" i="220"/>
  <c r="I7615" i="220"/>
  <c r="I7616" i="220"/>
  <c r="I7617" i="220"/>
  <c r="I7618" i="220"/>
  <c r="I7619" i="220"/>
  <c r="I7620" i="220"/>
  <c r="I7621" i="220"/>
  <c r="I7622" i="220"/>
  <c r="I7623" i="220"/>
  <c r="I7624" i="220"/>
  <c r="I7625" i="220"/>
  <c r="I7626" i="220"/>
  <c r="I7627" i="220"/>
  <c r="I7628" i="220"/>
  <c r="I7629" i="220"/>
  <c r="I7630" i="220"/>
  <c r="I7631" i="220"/>
  <c r="I7632" i="220"/>
  <c r="I7633" i="220"/>
  <c r="I7634" i="220"/>
  <c r="I7635" i="220"/>
  <c r="I7636" i="220"/>
  <c r="I7637" i="220"/>
  <c r="I7638" i="220"/>
  <c r="I7639" i="220"/>
  <c r="I7640" i="220"/>
  <c r="I7641" i="220"/>
  <c r="I7642" i="220"/>
  <c r="I7643" i="220"/>
  <c r="I7644" i="220"/>
  <c r="I7645" i="220"/>
  <c r="I7646" i="220"/>
  <c r="I7647" i="220"/>
  <c r="I7648" i="220"/>
  <c r="I7649" i="220"/>
  <c r="I7650" i="220"/>
  <c r="I7651" i="220"/>
  <c r="I7652" i="220"/>
  <c r="I7653" i="220"/>
  <c r="I7654" i="220"/>
  <c r="I7655" i="220"/>
  <c r="I7656" i="220"/>
  <c r="I7657" i="220"/>
  <c r="I7658" i="220"/>
  <c r="I7659" i="220"/>
  <c r="I7660" i="220"/>
  <c r="I7661" i="220"/>
  <c r="I7662" i="220"/>
  <c r="I7663" i="220"/>
  <c r="I7664" i="220"/>
  <c r="I7665" i="220"/>
  <c r="I7666" i="220"/>
  <c r="I7667" i="220"/>
  <c r="I7668" i="220"/>
  <c r="I7669" i="220"/>
  <c r="I7670" i="220"/>
  <c r="I7671" i="220"/>
  <c r="I7672" i="220"/>
  <c r="I7673" i="220"/>
  <c r="I7674" i="220"/>
  <c r="I7675" i="220"/>
  <c r="I7676" i="220"/>
  <c r="I7677" i="220"/>
  <c r="I7678" i="220"/>
  <c r="I7679" i="220"/>
  <c r="I7680" i="220"/>
  <c r="I7681" i="220"/>
  <c r="I7682" i="220"/>
  <c r="I7683" i="220"/>
  <c r="I7684" i="220"/>
  <c r="I7685" i="220"/>
  <c r="I7686" i="220"/>
  <c r="I7687" i="220"/>
  <c r="I7688" i="220"/>
  <c r="I7689" i="220"/>
  <c r="I7690" i="220"/>
  <c r="I7691" i="220"/>
  <c r="I7692" i="220"/>
  <c r="I7693" i="220"/>
  <c r="I7694" i="220"/>
  <c r="I7695" i="220"/>
  <c r="I7696" i="220"/>
  <c r="I7697" i="220"/>
  <c r="I7698" i="220"/>
  <c r="I7699" i="220"/>
  <c r="I7700" i="220"/>
  <c r="I7701" i="220"/>
  <c r="I7702" i="220"/>
  <c r="I7703" i="220"/>
  <c r="I7704" i="220"/>
  <c r="I7705" i="220"/>
  <c r="I7706" i="220"/>
  <c r="I7707" i="220"/>
  <c r="I7708" i="220"/>
  <c r="I7709" i="220"/>
  <c r="I7710" i="220"/>
  <c r="I7711" i="220"/>
  <c r="I7712" i="220"/>
  <c r="I7713" i="220"/>
  <c r="I7714" i="220"/>
  <c r="I7715" i="220"/>
  <c r="I7716" i="220"/>
  <c r="I7717" i="220"/>
  <c r="I7718" i="220"/>
  <c r="I7719" i="220"/>
  <c r="I7720" i="220"/>
  <c r="I7721" i="220"/>
  <c r="I7722" i="220"/>
  <c r="I7723" i="220"/>
  <c r="I7724" i="220"/>
  <c r="I7725" i="220"/>
  <c r="I7726" i="220"/>
  <c r="I7727" i="220"/>
  <c r="I7728" i="220"/>
  <c r="I7729" i="220"/>
  <c r="I7730" i="220"/>
  <c r="I7731" i="220"/>
  <c r="I7732" i="220"/>
  <c r="I7733" i="220"/>
  <c r="I7734" i="220"/>
  <c r="I7735" i="220"/>
  <c r="I7736" i="220"/>
  <c r="I7737" i="220"/>
  <c r="I7738" i="220"/>
  <c r="I7739" i="220"/>
  <c r="I7740" i="220"/>
  <c r="I7741" i="220"/>
  <c r="I7742" i="220"/>
  <c r="I7743" i="220"/>
  <c r="I7744" i="220"/>
  <c r="I7745" i="220"/>
  <c r="I7746" i="220"/>
  <c r="I7747" i="220"/>
  <c r="I7748" i="220"/>
  <c r="I7749" i="220"/>
  <c r="I7750" i="220"/>
  <c r="I7751" i="220"/>
  <c r="I7752" i="220"/>
  <c r="I7753" i="220"/>
  <c r="I7754" i="220"/>
  <c r="I7755" i="220"/>
  <c r="I7756" i="220"/>
  <c r="I7757" i="220"/>
  <c r="I7758" i="220"/>
  <c r="I7759" i="220"/>
  <c r="I7760" i="220"/>
  <c r="I7761" i="220"/>
  <c r="I7762" i="220"/>
  <c r="I7763" i="220"/>
  <c r="I7764" i="220"/>
  <c r="I7765" i="220"/>
  <c r="I7766" i="220"/>
  <c r="I7767" i="220"/>
  <c r="I7768" i="220"/>
  <c r="I7769" i="220"/>
  <c r="I7770" i="220"/>
  <c r="I7771" i="220"/>
  <c r="I7772" i="220"/>
  <c r="I7773" i="220"/>
  <c r="I7774" i="220"/>
  <c r="I7775" i="220"/>
  <c r="I7776" i="220"/>
  <c r="I7777" i="220"/>
  <c r="I7778" i="220"/>
  <c r="I7779" i="220"/>
  <c r="I7780" i="220"/>
  <c r="I7781" i="220"/>
  <c r="I7782" i="220"/>
  <c r="I7783" i="220"/>
  <c r="I7784" i="220"/>
  <c r="I7785" i="220"/>
  <c r="I7786" i="220"/>
  <c r="I7787" i="220"/>
  <c r="I7788" i="220"/>
  <c r="I7789" i="220"/>
  <c r="I7790" i="220"/>
  <c r="I7791" i="220"/>
  <c r="I7792" i="220"/>
  <c r="I7793" i="220"/>
  <c r="I7794" i="220"/>
  <c r="I7795" i="220"/>
  <c r="I7796" i="220"/>
  <c r="I7797" i="220"/>
  <c r="I7798" i="220"/>
  <c r="I7799" i="220"/>
  <c r="I7800" i="220"/>
  <c r="I7801" i="220"/>
  <c r="I7802" i="220"/>
  <c r="I7803" i="220"/>
  <c r="I7804" i="220"/>
  <c r="I7805" i="220"/>
  <c r="I7806" i="220"/>
  <c r="I7807" i="220"/>
  <c r="I7808" i="220"/>
  <c r="I7809" i="220"/>
  <c r="I7810" i="220"/>
  <c r="I7811" i="220"/>
  <c r="I7812" i="220"/>
  <c r="I7813" i="220"/>
  <c r="I7814" i="220"/>
  <c r="I7815" i="220"/>
  <c r="I7816" i="220"/>
  <c r="I7817" i="220"/>
  <c r="I7818" i="220"/>
  <c r="I7819" i="220"/>
  <c r="I7820" i="220"/>
  <c r="I7821" i="220"/>
  <c r="I7822" i="220"/>
  <c r="I7823" i="220"/>
  <c r="I7824" i="220"/>
  <c r="I7825" i="220"/>
  <c r="I7826" i="220"/>
  <c r="I7827" i="220"/>
  <c r="I7828" i="220"/>
  <c r="I7829" i="220"/>
  <c r="I7830" i="220"/>
  <c r="I7831" i="220"/>
  <c r="I7832" i="220"/>
  <c r="I7833" i="220"/>
  <c r="I7834" i="220"/>
  <c r="I7835" i="220"/>
  <c r="I7836" i="220"/>
  <c r="I7837" i="220"/>
  <c r="I7838" i="220"/>
  <c r="I7839" i="220"/>
  <c r="I7840" i="220"/>
  <c r="I7841" i="220"/>
  <c r="I7842" i="220"/>
  <c r="I7843" i="220"/>
  <c r="I7844" i="220"/>
  <c r="I7845" i="220"/>
  <c r="I7846" i="220"/>
  <c r="I7847" i="220"/>
  <c r="I7848" i="220"/>
  <c r="I7849" i="220"/>
  <c r="I7850" i="220"/>
  <c r="I7851" i="220"/>
  <c r="I7852" i="220"/>
  <c r="I7853" i="220"/>
  <c r="I7854" i="220"/>
  <c r="I7855" i="220"/>
  <c r="I7856" i="220"/>
  <c r="I7857" i="220"/>
  <c r="I7858" i="220"/>
  <c r="I7859" i="220"/>
  <c r="I7860" i="220"/>
  <c r="I7861" i="220"/>
  <c r="I7862" i="220"/>
  <c r="I7863" i="220"/>
  <c r="I7864" i="220"/>
  <c r="I7865" i="220"/>
  <c r="I7866" i="220"/>
  <c r="I7867" i="220"/>
  <c r="I7868" i="220"/>
  <c r="I7869" i="220"/>
  <c r="I7870" i="220"/>
  <c r="I7871" i="220"/>
  <c r="I7872" i="220"/>
  <c r="I7873" i="220"/>
  <c r="I7874" i="220"/>
  <c r="I7875" i="220"/>
  <c r="I7876" i="220"/>
  <c r="I7877" i="220"/>
  <c r="I7878" i="220"/>
  <c r="I7879" i="220"/>
  <c r="I7880" i="220"/>
  <c r="I7881" i="220"/>
  <c r="I7882" i="220"/>
  <c r="I7883" i="220"/>
  <c r="I7884" i="220"/>
  <c r="I7885" i="220"/>
  <c r="I7886" i="220"/>
  <c r="I7887" i="220"/>
  <c r="I7888" i="220"/>
  <c r="I7889" i="220"/>
  <c r="I7890" i="220"/>
  <c r="I7891" i="220"/>
  <c r="I7892" i="220"/>
  <c r="I7893" i="220"/>
  <c r="I7894" i="220"/>
  <c r="I7895" i="220"/>
  <c r="I7896" i="220"/>
  <c r="I7897" i="220"/>
  <c r="I7898" i="220"/>
  <c r="I7899" i="220"/>
  <c r="I7900" i="220"/>
  <c r="I7901" i="220"/>
  <c r="I7902" i="220"/>
  <c r="I7903" i="220"/>
  <c r="I7904" i="220"/>
  <c r="I7905" i="220"/>
  <c r="I7906" i="220"/>
  <c r="I7907" i="220"/>
  <c r="I7908" i="220"/>
  <c r="I7909" i="220"/>
  <c r="I7910" i="220"/>
  <c r="I7911" i="220"/>
  <c r="I7912" i="220"/>
  <c r="I7913" i="220"/>
  <c r="I7914" i="220"/>
  <c r="I7915" i="220"/>
  <c r="I7916" i="220"/>
  <c r="I7917" i="220"/>
  <c r="I7918" i="220"/>
  <c r="I7919" i="220"/>
  <c r="I7920" i="220"/>
  <c r="I7921" i="220"/>
  <c r="I7922" i="220"/>
  <c r="I7923" i="220"/>
  <c r="I7924" i="220"/>
  <c r="I7925" i="220"/>
  <c r="I7926" i="220"/>
  <c r="I7927" i="220"/>
  <c r="I7928" i="220"/>
  <c r="I7929" i="220"/>
  <c r="I7930" i="220"/>
  <c r="I7931" i="220"/>
  <c r="I7932" i="220"/>
  <c r="I7933" i="220"/>
  <c r="I7934" i="220"/>
  <c r="I7935" i="220"/>
  <c r="I7936" i="220"/>
  <c r="I7937" i="220"/>
  <c r="I7938" i="220"/>
  <c r="I7939" i="220"/>
  <c r="I7940" i="220"/>
  <c r="I7941" i="220"/>
  <c r="I7942" i="220"/>
  <c r="I7943" i="220"/>
  <c r="I7944" i="220"/>
  <c r="I7945" i="220"/>
  <c r="I7946" i="220"/>
  <c r="I7947" i="220"/>
  <c r="I7948" i="220"/>
  <c r="I7949" i="220"/>
  <c r="I7950" i="220"/>
  <c r="I7951" i="220"/>
  <c r="I7952" i="220"/>
  <c r="I7953" i="220"/>
  <c r="I7954" i="220"/>
  <c r="I7955" i="220"/>
  <c r="I7956" i="220"/>
  <c r="I7957" i="220"/>
  <c r="I7958" i="220"/>
  <c r="I7959" i="220"/>
  <c r="I7960" i="220"/>
  <c r="I7961" i="220"/>
  <c r="I7962" i="220"/>
  <c r="I7963" i="220"/>
  <c r="I7964" i="220"/>
  <c r="I7965" i="220"/>
  <c r="I7966" i="220"/>
  <c r="I7967" i="220"/>
  <c r="I7968" i="220"/>
  <c r="I7969" i="220"/>
  <c r="I7970" i="220"/>
  <c r="I7971" i="220"/>
  <c r="I7972" i="220"/>
  <c r="I7973" i="220"/>
  <c r="I7974" i="220"/>
  <c r="I7975" i="220"/>
  <c r="I7976" i="220"/>
  <c r="I7977" i="220"/>
  <c r="I7978" i="220"/>
  <c r="I7979" i="220"/>
  <c r="I7980" i="220"/>
  <c r="I7981" i="220"/>
  <c r="I7982" i="220"/>
  <c r="I7983" i="220"/>
  <c r="I7984" i="220"/>
  <c r="I7985" i="220"/>
  <c r="I7986" i="220"/>
  <c r="I7987" i="220"/>
  <c r="I7988" i="220"/>
  <c r="I7989" i="220"/>
  <c r="I7990" i="220"/>
  <c r="I7991" i="220"/>
  <c r="I7992" i="220"/>
  <c r="I7993" i="220"/>
  <c r="I7994" i="220"/>
  <c r="I7995" i="220"/>
  <c r="I7996" i="220"/>
  <c r="I7997" i="220"/>
  <c r="I7998" i="220"/>
  <c r="I7999" i="220"/>
  <c r="I8000" i="220"/>
  <c r="I8001" i="220"/>
  <c r="I8002" i="220"/>
  <c r="I8003" i="220"/>
  <c r="I8004" i="220"/>
  <c r="I8005" i="220"/>
  <c r="I8006" i="220"/>
  <c r="I8007" i="220"/>
  <c r="I8008" i="220"/>
  <c r="I8009" i="220"/>
  <c r="I8010" i="220"/>
  <c r="I8011" i="220"/>
  <c r="I8012" i="220"/>
  <c r="I8013" i="220"/>
  <c r="I8014" i="220"/>
  <c r="I8015" i="220"/>
  <c r="I8016" i="220"/>
  <c r="I8017" i="220"/>
  <c r="I8018" i="220"/>
  <c r="I8019" i="220"/>
  <c r="I8020" i="220"/>
  <c r="I8021" i="220"/>
  <c r="I8022" i="220"/>
  <c r="I8023" i="220"/>
  <c r="I8024" i="220"/>
  <c r="I8025" i="220"/>
  <c r="I8026" i="220"/>
  <c r="I8027" i="220"/>
  <c r="I8028" i="220"/>
  <c r="I8029" i="220"/>
  <c r="I8030" i="220"/>
  <c r="I8031" i="220"/>
  <c r="I8032" i="220"/>
  <c r="I8033" i="220"/>
  <c r="I8034" i="220"/>
  <c r="I8035" i="220"/>
  <c r="I8036" i="220"/>
  <c r="I8037" i="220"/>
  <c r="I8038" i="220"/>
  <c r="I8039" i="220"/>
  <c r="I8040" i="220"/>
  <c r="I8041" i="220"/>
  <c r="I8042" i="220"/>
  <c r="I8043" i="220"/>
  <c r="I8044" i="220"/>
  <c r="I8045" i="220"/>
  <c r="I8046" i="220"/>
  <c r="I8047" i="220"/>
  <c r="I8048" i="220"/>
  <c r="I8049" i="220"/>
  <c r="I8050" i="220"/>
  <c r="I8051" i="220"/>
  <c r="I8052" i="220"/>
  <c r="I8053" i="220"/>
  <c r="I8054" i="220"/>
  <c r="I8055" i="220"/>
  <c r="I8056" i="220"/>
  <c r="I8057" i="220"/>
  <c r="I8058" i="220"/>
  <c r="I8059" i="220"/>
  <c r="I8060" i="220"/>
  <c r="I8061" i="220"/>
  <c r="I8062" i="220"/>
  <c r="I8063" i="220"/>
  <c r="I8064" i="220"/>
  <c r="I8065" i="220"/>
  <c r="I8066" i="220"/>
  <c r="I8067" i="220"/>
  <c r="I8068" i="220"/>
  <c r="I8069" i="220"/>
  <c r="I8070" i="220"/>
  <c r="I8071" i="220"/>
  <c r="I8072" i="220"/>
  <c r="I8073" i="220"/>
  <c r="I8074" i="220"/>
  <c r="I8075" i="220"/>
  <c r="I8076" i="220"/>
  <c r="I8077" i="220"/>
  <c r="I8078" i="220"/>
  <c r="I8079" i="220"/>
  <c r="I8080" i="220"/>
  <c r="I8081" i="220"/>
  <c r="I8082" i="220"/>
  <c r="I8083" i="220"/>
  <c r="I8084" i="220"/>
  <c r="I8085" i="220"/>
  <c r="I8086" i="220"/>
  <c r="I8087" i="220"/>
  <c r="I8088" i="220"/>
  <c r="I8089" i="220"/>
  <c r="I8090" i="220"/>
  <c r="I8091" i="220"/>
  <c r="I8092" i="220"/>
  <c r="I8093" i="220"/>
  <c r="I8094" i="220"/>
  <c r="I8095" i="220"/>
  <c r="I8096" i="220"/>
  <c r="I8097" i="220"/>
  <c r="I8098" i="220"/>
  <c r="I8099" i="220"/>
  <c r="I8100" i="220"/>
  <c r="I8101" i="220"/>
  <c r="I8102" i="220"/>
  <c r="I8103" i="220"/>
  <c r="I8104" i="220"/>
  <c r="I8105" i="220"/>
  <c r="I8106" i="220"/>
  <c r="I8107" i="220"/>
  <c r="I8108" i="220"/>
  <c r="I8109" i="220"/>
  <c r="I8110" i="220"/>
  <c r="I8111" i="220"/>
  <c r="I8112" i="220"/>
  <c r="I8113" i="220"/>
  <c r="I8114" i="220"/>
  <c r="I8115" i="220"/>
  <c r="I8116" i="220"/>
  <c r="I8117" i="220"/>
  <c r="I8118" i="220"/>
  <c r="I8119" i="220"/>
  <c r="I8120" i="220"/>
  <c r="I8121" i="220"/>
  <c r="I8122" i="220"/>
  <c r="I8123" i="220"/>
  <c r="I8124" i="220"/>
  <c r="I8125" i="220"/>
  <c r="I8126" i="220"/>
  <c r="I8127" i="220"/>
  <c r="I8128" i="220"/>
  <c r="I8129" i="220"/>
  <c r="I8130" i="220"/>
  <c r="I8131" i="220"/>
  <c r="I8132" i="220"/>
  <c r="I8133" i="220"/>
  <c r="I8134" i="220"/>
  <c r="I8135" i="220"/>
  <c r="I8136" i="220"/>
  <c r="I8137" i="220"/>
  <c r="I8138" i="220"/>
  <c r="I8139" i="220"/>
  <c r="I8140" i="220"/>
  <c r="I8141" i="220"/>
  <c r="I8142" i="220"/>
  <c r="I8143" i="220"/>
  <c r="I8144" i="220"/>
  <c r="I8145" i="220"/>
  <c r="I8146" i="220"/>
  <c r="I8147" i="220"/>
  <c r="I8148" i="220"/>
  <c r="I8149" i="220"/>
  <c r="I8150" i="220"/>
  <c r="I8151" i="220"/>
  <c r="I8152" i="220"/>
  <c r="I8153" i="220"/>
  <c r="I8154" i="220"/>
  <c r="I8155" i="220"/>
  <c r="I8156" i="220"/>
  <c r="I8157" i="220"/>
  <c r="I8158" i="220"/>
  <c r="I8159" i="220"/>
  <c r="I8160" i="220"/>
  <c r="I8161" i="220"/>
  <c r="I8162" i="220"/>
  <c r="I8163" i="220"/>
  <c r="I8164" i="220"/>
  <c r="I8165" i="220"/>
  <c r="I8166" i="220"/>
  <c r="I8167" i="220"/>
  <c r="I8168" i="220"/>
  <c r="I8169" i="220"/>
  <c r="I8170" i="220"/>
  <c r="I8171" i="220"/>
  <c r="I8172" i="220"/>
  <c r="I8173" i="220"/>
  <c r="I8174" i="220"/>
  <c r="I8175" i="220"/>
  <c r="I8176" i="220"/>
  <c r="I8177" i="220"/>
  <c r="I8178" i="220"/>
  <c r="I8179" i="220"/>
  <c r="I8180" i="220"/>
  <c r="I8181" i="220"/>
  <c r="I8182" i="220"/>
  <c r="I8183" i="220"/>
  <c r="I8184" i="220"/>
  <c r="I8185" i="220"/>
  <c r="I8186" i="220"/>
  <c r="I8187" i="220"/>
  <c r="I8188" i="220"/>
  <c r="I8189" i="220"/>
  <c r="I8190" i="220"/>
  <c r="I8191" i="220"/>
  <c r="I8192" i="220"/>
  <c r="I8193" i="220"/>
  <c r="I8194" i="220"/>
  <c r="I8195" i="220"/>
  <c r="I8196" i="220"/>
  <c r="I8197" i="220"/>
  <c r="I8198" i="220"/>
  <c r="I8199" i="220"/>
  <c r="I8200" i="220"/>
  <c r="I8201" i="220"/>
  <c r="I8202" i="220"/>
  <c r="I8203" i="220"/>
  <c r="I8204" i="220"/>
  <c r="I8205" i="220"/>
  <c r="I8206" i="220"/>
  <c r="I8207" i="220"/>
  <c r="I8208" i="220"/>
  <c r="I8209" i="220"/>
  <c r="I8210" i="220"/>
  <c r="I8211" i="220"/>
  <c r="I8212" i="220"/>
  <c r="I8213" i="220"/>
  <c r="I8214" i="220"/>
  <c r="I8215" i="220"/>
  <c r="I8216" i="220"/>
  <c r="I8217" i="220"/>
  <c r="I8218" i="220"/>
  <c r="I8219" i="220"/>
  <c r="I8220" i="220"/>
  <c r="I8221" i="220"/>
  <c r="I8222" i="220"/>
  <c r="I8223" i="220"/>
  <c r="I8224" i="220"/>
  <c r="I8225" i="220"/>
  <c r="I8226" i="220"/>
  <c r="I8227" i="220"/>
  <c r="I8228" i="220"/>
  <c r="I8229" i="220"/>
  <c r="I8230" i="220"/>
  <c r="I8231" i="220"/>
  <c r="I8232" i="220"/>
  <c r="I8233" i="220"/>
  <c r="I8234" i="220"/>
  <c r="I8235" i="220"/>
  <c r="I8236" i="220"/>
  <c r="I8237" i="220"/>
  <c r="I8238" i="220"/>
  <c r="I8239" i="220"/>
  <c r="I8240" i="220"/>
  <c r="I8241" i="220"/>
  <c r="I8242" i="220"/>
  <c r="I8243" i="220"/>
  <c r="I8244" i="220"/>
  <c r="I8245" i="220"/>
  <c r="I8246" i="220"/>
  <c r="I8247" i="220"/>
  <c r="I8248" i="220"/>
  <c r="I8249" i="220"/>
  <c r="I8250" i="220"/>
  <c r="I8251" i="220"/>
  <c r="I8252" i="220"/>
  <c r="I8253" i="220"/>
  <c r="I8254" i="220"/>
  <c r="I8255" i="220"/>
  <c r="I8256" i="220"/>
  <c r="I8257" i="220"/>
  <c r="I8258" i="220"/>
  <c r="I8259" i="220"/>
  <c r="I8260" i="220"/>
  <c r="I8261" i="220"/>
  <c r="I8262" i="220"/>
  <c r="I8263" i="220"/>
  <c r="I8264" i="220"/>
  <c r="I8265" i="220"/>
  <c r="I8266" i="220"/>
  <c r="I8267" i="220"/>
  <c r="I8268" i="220"/>
  <c r="I8269" i="220"/>
  <c r="I8270" i="220"/>
  <c r="I8271" i="220"/>
  <c r="I8272" i="220"/>
  <c r="I8273" i="220"/>
  <c r="I8274" i="220"/>
  <c r="I8275" i="220"/>
  <c r="I8276" i="220"/>
  <c r="I8277" i="220"/>
  <c r="I8278" i="220"/>
  <c r="I8279" i="220"/>
  <c r="I8280" i="220"/>
  <c r="I8281" i="220"/>
  <c r="I8282" i="220"/>
  <c r="I8283" i="220"/>
  <c r="I8284" i="220"/>
  <c r="I8285" i="220"/>
  <c r="I8286" i="220"/>
  <c r="I8287" i="220"/>
  <c r="I8288" i="220"/>
  <c r="I8289" i="220"/>
  <c r="I8290" i="220"/>
  <c r="I8291" i="220"/>
  <c r="I8292" i="220"/>
  <c r="I8293" i="220"/>
  <c r="I8294" i="220"/>
  <c r="I8295" i="220"/>
  <c r="I8296" i="220"/>
  <c r="I8297" i="220"/>
  <c r="I8298" i="220"/>
  <c r="I8299" i="220"/>
  <c r="I8300" i="220"/>
  <c r="I8301" i="220"/>
  <c r="I8302" i="220"/>
  <c r="I8303" i="220"/>
  <c r="I8304" i="220"/>
  <c r="I8305" i="220"/>
  <c r="I8306" i="220"/>
  <c r="I8307" i="220"/>
  <c r="I8308" i="220"/>
  <c r="I8309" i="220"/>
  <c r="I8310" i="220"/>
  <c r="I8311" i="220"/>
  <c r="I8312" i="220"/>
  <c r="I8313" i="220"/>
  <c r="I8314" i="220"/>
  <c r="I8315" i="220"/>
  <c r="I8316" i="220"/>
  <c r="I8317" i="220"/>
  <c r="I8318" i="220"/>
  <c r="I8319" i="220"/>
  <c r="I8320" i="220"/>
  <c r="I8321" i="220"/>
  <c r="I8322" i="220"/>
  <c r="I8323" i="220"/>
  <c r="I8324" i="220"/>
  <c r="I8325" i="220"/>
  <c r="I8326" i="220"/>
  <c r="I8327" i="220"/>
  <c r="I8328" i="220"/>
  <c r="I8329" i="220"/>
  <c r="I8330" i="220"/>
  <c r="I8331" i="220"/>
  <c r="I8332" i="220"/>
  <c r="I8333" i="220"/>
  <c r="I8334" i="220"/>
  <c r="I8335" i="220"/>
  <c r="I8336" i="220"/>
  <c r="I8337" i="220"/>
  <c r="I8338" i="220"/>
  <c r="I8339" i="220"/>
  <c r="I8340" i="220"/>
  <c r="I8341" i="220"/>
  <c r="I8342" i="220"/>
  <c r="I8343" i="220"/>
  <c r="I8344" i="220"/>
  <c r="I8345" i="220"/>
  <c r="I8346" i="220"/>
  <c r="I8347" i="220"/>
  <c r="I8348" i="220"/>
  <c r="I8349" i="220"/>
  <c r="I8350" i="220"/>
  <c r="I8351" i="220"/>
  <c r="I8352" i="220"/>
  <c r="I8353" i="220"/>
  <c r="I8354" i="220"/>
  <c r="I8355" i="220"/>
  <c r="I8356" i="220"/>
  <c r="I8357" i="220"/>
  <c r="I8358" i="220"/>
  <c r="I8359" i="220"/>
  <c r="I8360" i="220"/>
  <c r="I8361" i="220"/>
  <c r="I8362" i="220"/>
  <c r="I8363" i="220"/>
  <c r="I8364" i="220"/>
  <c r="I8365" i="220"/>
  <c r="I8366" i="220"/>
  <c r="I8367" i="220"/>
  <c r="I8368" i="220"/>
  <c r="I8369" i="220"/>
  <c r="I8370" i="220"/>
  <c r="I8371" i="220"/>
  <c r="I8372" i="220"/>
  <c r="I8373" i="220"/>
  <c r="I8374" i="220"/>
  <c r="I8375" i="220"/>
  <c r="I8376" i="220"/>
  <c r="I8377" i="220"/>
  <c r="I8378" i="220"/>
  <c r="I8379" i="220"/>
  <c r="I8380" i="220"/>
  <c r="I8381" i="220"/>
  <c r="I8382" i="220"/>
  <c r="I8383" i="220"/>
  <c r="I8384" i="220"/>
  <c r="I8385" i="220"/>
  <c r="I8386" i="220"/>
  <c r="I8387" i="220"/>
  <c r="I8388" i="220"/>
  <c r="I8389" i="220"/>
  <c r="I8390" i="220"/>
  <c r="I8391" i="220"/>
  <c r="I8392" i="220"/>
  <c r="I8393" i="220"/>
  <c r="I8394" i="220"/>
  <c r="I8395" i="220"/>
  <c r="I8396" i="220"/>
  <c r="I8397" i="220"/>
  <c r="I8398" i="220"/>
  <c r="I8399" i="220"/>
  <c r="I8400" i="220"/>
  <c r="I8401" i="220"/>
  <c r="I8402" i="220"/>
  <c r="I8403" i="220"/>
  <c r="I8404" i="220"/>
  <c r="I8405" i="220"/>
  <c r="I8406" i="220"/>
  <c r="I8407" i="220"/>
  <c r="I8408" i="220"/>
  <c r="I8409" i="220"/>
  <c r="I8410" i="220"/>
  <c r="I8411" i="220"/>
  <c r="I8412" i="220"/>
  <c r="I8413" i="220"/>
  <c r="I8414" i="220"/>
  <c r="I8415" i="220"/>
  <c r="I8416" i="220"/>
  <c r="I8417" i="220"/>
  <c r="I8418" i="220"/>
  <c r="I8419" i="220"/>
  <c r="I8420" i="220"/>
  <c r="I8421" i="220"/>
  <c r="I8422" i="220"/>
  <c r="I8423" i="220"/>
  <c r="I8424" i="220"/>
  <c r="I8425" i="220"/>
  <c r="I8426" i="220"/>
  <c r="I8427" i="220"/>
  <c r="I8428" i="220"/>
  <c r="I8429" i="220"/>
  <c r="I8430" i="220"/>
  <c r="I8431" i="220"/>
  <c r="I8432" i="220"/>
  <c r="I8433" i="220"/>
  <c r="I8434" i="220"/>
  <c r="I8435" i="220"/>
  <c r="I8436" i="220"/>
  <c r="I8437" i="220"/>
  <c r="I8438" i="220"/>
  <c r="I8439" i="220"/>
  <c r="I8440" i="220"/>
  <c r="I8441" i="220"/>
  <c r="I8442" i="220"/>
  <c r="I8443" i="220"/>
  <c r="I8444" i="220"/>
  <c r="I8445" i="220"/>
  <c r="I8446" i="220"/>
  <c r="I8447" i="220"/>
  <c r="I8448" i="220"/>
  <c r="I8449" i="220"/>
  <c r="I8450" i="220"/>
  <c r="I8451" i="220"/>
  <c r="I8452" i="220"/>
  <c r="I8453" i="220"/>
  <c r="I8454" i="220"/>
  <c r="I8455" i="220"/>
  <c r="I8456" i="220"/>
  <c r="I8457" i="220"/>
  <c r="I8458" i="220"/>
  <c r="I8459" i="220"/>
  <c r="I8460" i="220"/>
  <c r="I8461" i="220"/>
  <c r="I8462" i="220"/>
  <c r="I8463" i="220"/>
  <c r="I8464" i="220"/>
  <c r="I8465" i="220"/>
  <c r="I8466" i="220"/>
  <c r="I8467" i="220"/>
  <c r="I8468" i="220"/>
  <c r="I8469" i="220"/>
  <c r="I8470" i="220"/>
  <c r="I8471" i="220"/>
  <c r="I8472" i="220"/>
  <c r="I8473" i="220"/>
  <c r="I8474" i="220"/>
  <c r="I8475" i="220"/>
  <c r="I8476" i="220"/>
  <c r="I8477" i="220"/>
  <c r="I8478" i="220"/>
  <c r="I8479" i="220"/>
  <c r="I8480" i="220"/>
  <c r="I8481" i="220"/>
  <c r="I8482" i="220"/>
  <c r="I8483" i="220"/>
  <c r="I8484" i="220"/>
  <c r="I8485" i="220"/>
  <c r="I8486" i="220"/>
  <c r="I8487" i="220"/>
  <c r="I8488" i="220"/>
  <c r="I8489" i="220"/>
  <c r="I8490" i="220"/>
  <c r="I8491" i="220"/>
  <c r="I8492" i="220"/>
  <c r="I8493" i="220"/>
  <c r="I8494" i="220"/>
  <c r="I8495" i="220"/>
  <c r="I8496" i="220"/>
  <c r="I8497" i="220"/>
  <c r="I8498" i="220"/>
  <c r="I8499" i="220"/>
  <c r="I8500" i="220"/>
  <c r="I8501" i="220"/>
  <c r="I8502" i="220"/>
  <c r="I8503" i="220"/>
  <c r="I8504" i="220"/>
  <c r="I8505" i="220"/>
  <c r="I8506" i="220"/>
  <c r="I8507" i="220"/>
  <c r="I8508" i="220"/>
  <c r="I8509" i="220"/>
  <c r="I8510" i="220"/>
  <c r="I8511" i="220"/>
  <c r="I8512" i="220"/>
  <c r="I8513" i="220"/>
  <c r="I8514" i="220"/>
  <c r="I8515" i="220"/>
  <c r="I8516" i="220"/>
  <c r="I8517" i="220"/>
  <c r="I8518" i="220"/>
  <c r="I8519" i="220"/>
  <c r="I8520" i="220"/>
  <c r="I8521" i="220"/>
  <c r="I8522" i="220"/>
  <c r="I8523" i="220"/>
  <c r="I8524" i="220"/>
  <c r="I8525" i="220"/>
  <c r="I8526" i="220"/>
  <c r="I8527" i="220"/>
  <c r="I8528" i="220"/>
  <c r="I8529" i="220"/>
  <c r="I8530" i="220"/>
  <c r="I8531" i="220"/>
  <c r="I8532" i="220"/>
  <c r="I8533" i="220"/>
  <c r="I8534" i="220"/>
  <c r="I8535" i="220"/>
  <c r="I8536" i="220"/>
  <c r="I8537" i="220"/>
  <c r="I8538" i="220"/>
  <c r="I8539" i="220"/>
  <c r="I8540" i="220"/>
  <c r="I8541" i="220"/>
  <c r="I8542" i="220"/>
  <c r="I8543" i="220"/>
  <c r="I8544" i="220"/>
  <c r="I8545" i="220"/>
  <c r="I8546" i="220"/>
  <c r="I8547" i="220"/>
  <c r="I8548" i="220"/>
  <c r="I8549" i="220"/>
  <c r="I8550" i="220"/>
  <c r="I8551" i="220"/>
  <c r="I8552" i="220"/>
  <c r="I8553" i="220"/>
  <c r="I8554" i="220"/>
  <c r="I8555" i="220"/>
  <c r="I8556" i="220"/>
  <c r="I8557" i="220"/>
  <c r="I8558" i="220"/>
  <c r="I8559" i="220"/>
  <c r="I8560" i="220"/>
  <c r="I8561" i="220"/>
  <c r="I8562" i="220"/>
  <c r="I8563" i="220"/>
  <c r="I8564" i="220"/>
  <c r="I8565" i="220"/>
  <c r="I8566" i="220"/>
  <c r="I8567" i="220"/>
  <c r="I8568" i="220"/>
  <c r="I8569" i="220"/>
  <c r="I8570" i="220"/>
  <c r="I8571" i="220"/>
  <c r="I8572" i="220"/>
  <c r="I8573" i="220"/>
  <c r="I8574" i="220"/>
  <c r="I8575" i="220"/>
  <c r="I8576" i="220"/>
  <c r="I8577" i="220"/>
  <c r="I8578" i="220"/>
  <c r="I8579" i="220"/>
  <c r="I8580" i="220"/>
  <c r="I8581" i="220"/>
  <c r="I8582" i="220"/>
  <c r="I8583" i="220"/>
  <c r="I8584" i="220"/>
  <c r="I8585" i="220"/>
  <c r="I8586" i="220"/>
  <c r="I8587" i="220"/>
  <c r="I8588" i="220"/>
  <c r="I8589" i="220"/>
  <c r="I8590" i="220"/>
  <c r="I8591" i="220"/>
  <c r="I8592" i="220"/>
  <c r="I8593" i="220"/>
  <c r="I8594" i="220"/>
  <c r="I8595" i="220"/>
  <c r="I8596" i="220"/>
  <c r="I8597" i="220"/>
  <c r="I8598" i="220"/>
  <c r="I8599" i="220"/>
  <c r="I8600" i="220"/>
  <c r="I8601" i="220"/>
  <c r="I8602" i="220"/>
  <c r="I8603" i="220"/>
  <c r="I8604" i="220"/>
  <c r="I8605" i="220"/>
  <c r="I8606" i="220"/>
  <c r="I8607" i="220"/>
  <c r="I8608" i="220"/>
  <c r="I8609" i="220"/>
  <c r="I8610" i="220"/>
  <c r="I8611" i="220"/>
  <c r="I8612" i="220"/>
  <c r="I8613" i="220"/>
  <c r="I8614" i="220"/>
  <c r="I8615" i="220"/>
  <c r="I8616" i="220"/>
  <c r="I8617" i="220"/>
  <c r="I8618" i="220"/>
  <c r="I8619" i="220"/>
  <c r="I8620" i="220"/>
  <c r="I8621" i="220"/>
  <c r="I8622" i="220"/>
  <c r="I8623" i="220"/>
  <c r="I8624" i="220"/>
  <c r="I8625" i="220"/>
  <c r="I8626" i="220"/>
  <c r="I8627" i="220"/>
  <c r="I8628" i="220"/>
  <c r="I8629" i="220"/>
  <c r="I8630" i="220"/>
  <c r="I8631" i="220"/>
  <c r="I8632" i="220"/>
  <c r="I8633" i="220"/>
  <c r="I8634" i="220"/>
  <c r="I8635" i="220"/>
  <c r="I8636" i="220"/>
  <c r="I8637" i="220"/>
  <c r="I8638" i="220"/>
  <c r="I8639" i="220"/>
  <c r="I8640" i="220"/>
  <c r="I8641" i="220"/>
  <c r="I8642" i="220"/>
  <c r="I8643" i="220"/>
  <c r="I8644" i="220"/>
  <c r="I8645" i="220"/>
  <c r="I8646" i="220"/>
  <c r="I8647" i="220"/>
  <c r="I8648" i="220"/>
  <c r="I8649" i="220"/>
  <c r="I8650" i="220"/>
  <c r="I8651" i="220"/>
  <c r="I8652" i="220"/>
  <c r="I8653" i="220"/>
  <c r="I8654" i="220"/>
  <c r="I8655" i="220"/>
  <c r="I8656" i="220"/>
  <c r="I8657" i="220"/>
  <c r="I8658" i="220"/>
  <c r="I8659" i="220"/>
  <c r="I8660" i="220"/>
  <c r="I8661" i="220"/>
  <c r="I8662" i="220"/>
  <c r="I8663" i="220"/>
  <c r="I8664" i="220"/>
  <c r="I8665" i="220"/>
  <c r="I8666" i="220"/>
  <c r="I8667" i="220"/>
  <c r="I8668" i="220"/>
  <c r="I8669" i="220"/>
  <c r="I8670" i="220"/>
  <c r="I8671" i="220"/>
  <c r="I8672" i="220"/>
  <c r="I8673" i="220"/>
  <c r="I8674" i="220"/>
  <c r="I8675" i="220"/>
  <c r="I8676" i="220"/>
  <c r="I8677" i="220"/>
  <c r="I8678" i="220"/>
  <c r="I8679" i="220"/>
  <c r="I8680" i="220"/>
  <c r="I8681" i="220"/>
  <c r="I8682" i="220"/>
  <c r="I8683" i="220"/>
  <c r="I8684" i="220"/>
  <c r="I8685" i="220"/>
  <c r="I8686" i="220"/>
  <c r="I8687" i="220"/>
  <c r="I8688" i="220"/>
  <c r="I8689" i="220"/>
  <c r="I8690" i="220"/>
  <c r="I8691" i="220"/>
  <c r="I8692" i="220"/>
  <c r="I8693" i="220"/>
  <c r="I8694" i="220"/>
  <c r="I8695" i="220"/>
  <c r="I8696" i="220"/>
  <c r="I8697" i="220"/>
  <c r="I8698" i="220"/>
  <c r="I8699" i="220"/>
  <c r="I8700" i="220"/>
  <c r="I8701" i="220"/>
  <c r="I8702" i="220"/>
  <c r="I8703" i="220"/>
  <c r="I8704" i="220"/>
  <c r="I8705" i="220"/>
  <c r="I8706" i="220"/>
  <c r="I8707" i="220"/>
  <c r="I8708" i="220"/>
  <c r="I8709" i="220"/>
  <c r="I8710" i="220"/>
  <c r="I8711" i="220"/>
  <c r="I8712" i="220"/>
  <c r="I8713" i="220"/>
  <c r="I8714" i="220"/>
  <c r="I8715" i="220"/>
  <c r="I8716" i="220"/>
  <c r="I8717" i="220"/>
  <c r="I8718" i="220"/>
  <c r="I8719" i="220"/>
  <c r="I8720" i="220"/>
  <c r="I8721" i="220"/>
  <c r="I8722" i="220"/>
  <c r="I8723" i="220"/>
  <c r="I8724" i="220"/>
  <c r="I8725" i="220"/>
  <c r="I8726" i="220"/>
  <c r="I8727" i="220"/>
  <c r="I8728" i="220"/>
  <c r="I8729" i="220"/>
  <c r="I8730" i="220"/>
  <c r="I8731" i="220"/>
  <c r="I8732" i="220"/>
  <c r="I8733" i="220"/>
  <c r="I8734" i="220"/>
  <c r="I8735" i="220"/>
  <c r="I8736" i="220"/>
  <c r="I8737" i="220"/>
  <c r="I8738" i="220"/>
  <c r="I8739" i="220"/>
  <c r="I8740" i="220"/>
  <c r="I8741" i="220"/>
  <c r="I8742" i="220"/>
  <c r="I8743" i="220"/>
  <c r="I8744" i="220"/>
  <c r="I8745" i="220"/>
  <c r="I8746" i="220"/>
  <c r="I8747" i="220"/>
  <c r="I8748" i="220"/>
  <c r="I8749" i="220"/>
  <c r="I8750" i="220"/>
  <c r="I8751" i="220"/>
  <c r="I8752" i="220"/>
  <c r="I8753" i="220"/>
  <c r="I8754" i="220"/>
  <c r="I8755" i="220"/>
  <c r="I8756" i="220"/>
  <c r="I8757" i="220"/>
  <c r="I8758" i="220"/>
  <c r="I8759" i="220"/>
  <c r="I8760" i="220"/>
  <c r="I8761" i="220"/>
  <c r="I8762" i="220"/>
  <c r="I8763" i="220"/>
  <c r="I8764" i="220"/>
  <c r="I8765" i="220"/>
  <c r="I8766" i="220"/>
  <c r="I8767" i="220"/>
  <c r="I8768" i="220"/>
  <c r="I8769" i="220"/>
  <c r="I8770" i="220"/>
  <c r="I8771" i="220"/>
  <c r="I8772" i="220"/>
  <c r="I8773" i="220"/>
  <c r="I8774" i="220"/>
  <c r="I8775" i="220"/>
  <c r="I8776" i="220"/>
  <c r="I8777" i="220"/>
  <c r="I8778" i="220"/>
  <c r="I8779" i="220"/>
  <c r="I8780" i="220"/>
  <c r="I8781" i="220"/>
  <c r="I8782" i="220"/>
  <c r="I8783" i="220"/>
  <c r="I8784" i="220"/>
  <c r="I8785" i="220"/>
  <c r="I8786" i="220"/>
  <c r="I8787" i="220"/>
  <c r="I8788" i="220"/>
  <c r="I8789" i="220"/>
  <c r="I8790" i="220"/>
  <c r="I8791" i="220"/>
  <c r="I8792" i="220"/>
  <c r="I8793" i="220"/>
  <c r="I8794" i="220"/>
  <c r="I8795" i="220"/>
  <c r="I8796" i="220"/>
  <c r="I8797" i="220"/>
  <c r="I8798" i="220"/>
  <c r="I8799" i="220"/>
  <c r="I8800" i="220"/>
  <c r="I8801" i="220"/>
  <c r="I8802" i="220"/>
  <c r="I8803" i="220"/>
  <c r="I8804" i="220"/>
  <c r="I8805" i="220"/>
  <c r="I8806" i="220"/>
  <c r="I8807" i="220"/>
  <c r="I8808" i="220"/>
  <c r="I8809" i="220"/>
  <c r="I8810" i="220"/>
  <c r="I8811" i="220"/>
  <c r="I8812" i="220"/>
  <c r="I8813" i="220"/>
  <c r="I8814" i="220"/>
  <c r="I8815" i="220"/>
  <c r="I8816" i="220"/>
  <c r="I8817" i="220"/>
  <c r="I8818" i="220"/>
  <c r="I8819" i="220"/>
  <c r="I8820" i="220"/>
  <c r="I8821" i="220"/>
  <c r="I8822" i="220"/>
  <c r="I8823" i="220"/>
  <c r="I8824" i="220"/>
  <c r="I8825" i="220"/>
  <c r="I8826" i="220"/>
  <c r="I8827" i="220"/>
  <c r="I8828" i="220"/>
  <c r="I8829" i="220"/>
  <c r="I8830" i="220"/>
  <c r="I8831" i="220"/>
  <c r="I8832" i="220"/>
  <c r="I8833" i="220"/>
  <c r="I8834" i="220"/>
  <c r="I8835" i="220"/>
  <c r="I8836" i="220"/>
  <c r="I8837" i="220"/>
  <c r="I8838" i="220"/>
  <c r="I8839" i="220"/>
  <c r="I8840" i="220"/>
  <c r="I8841" i="220"/>
  <c r="I8842" i="220"/>
  <c r="I8843" i="220"/>
  <c r="I8844" i="220"/>
  <c r="I8845" i="220"/>
  <c r="I8846" i="220"/>
  <c r="I8847" i="220"/>
  <c r="I8848" i="220"/>
  <c r="I8849" i="220"/>
  <c r="I8850" i="220"/>
  <c r="I8851" i="220"/>
  <c r="I8852" i="220"/>
  <c r="I8853" i="220"/>
  <c r="I8854" i="220"/>
  <c r="I8855" i="220"/>
  <c r="I8856" i="220"/>
  <c r="I8857" i="220"/>
  <c r="I8858" i="220"/>
  <c r="I8859" i="220"/>
  <c r="I8860" i="220"/>
  <c r="I8861" i="220"/>
  <c r="I8862" i="220"/>
  <c r="I8863" i="220"/>
  <c r="I8864" i="220"/>
  <c r="I8865" i="220"/>
  <c r="I8866" i="220"/>
  <c r="I8867" i="220"/>
  <c r="I8868" i="220"/>
  <c r="I8869" i="220"/>
  <c r="I8870" i="220"/>
  <c r="I8871" i="220"/>
  <c r="I8872" i="220"/>
  <c r="I8873" i="220"/>
  <c r="I8874" i="220"/>
  <c r="I8875" i="220"/>
  <c r="I8876" i="220"/>
  <c r="I8877" i="220"/>
  <c r="I8878" i="220"/>
  <c r="I8879" i="220"/>
  <c r="I8880" i="220"/>
  <c r="I8881" i="220"/>
  <c r="I8882" i="220"/>
  <c r="I8883" i="220"/>
  <c r="I8884" i="220"/>
  <c r="I8885" i="220"/>
  <c r="I8886" i="220"/>
  <c r="I8887" i="220"/>
  <c r="I8888" i="220"/>
  <c r="I8889" i="220"/>
  <c r="I8890" i="220"/>
  <c r="I8891" i="220"/>
  <c r="I8892" i="220"/>
  <c r="I8893" i="220"/>
  <c r="I8894" i="220"/>
  <c r="I8895" i="220"/>
  <c r="I8896" i="220"/>
  <c r="I8897" i="220"/>
  <c r="I8898" i="220"/>
  <c r="I8899" i="220"/>
  <c r="I8900" i="220"/>
  <c r="I8901" i="220"/>
  <c r="I8902" i="220"/>
  <c r="I8903" i="220"/>
  <c r="I8904" i="220"/>
  <c r="I8905" i="220"/>
  <c r="I8906" i="220"/>
  <c r="I8907" i="220"/>
  <c r="I8908" i="220"/>
  <c r="I8909" i="220"/>
  <c r="I8910" i="220"/>
  <c r="I8911" i="220"/>
  <c r="I8912" i="220"/>
  <c r="I8913" i="220"/>
  <c r="I8914" i="220"/>
  <c r="I8915" i="220"/>
  <c r="I8916" i="220"/>
  <c r="I8917" i="220"/>
  <c r="I8918" i="220"/>
  <c r="I8919" i="220"/>
  <c r="I8920" i="220"/>
  <c r="I8921" i="220"/>
  <c r="I8922" i="220"/>
  <c r="I8923" i="220"/>
  <c r="I8924" i="220"/>
  <c r="I8925" i="220"/>
  <c r="I8926" i="220"/>
  <c r="I8927" i="220"/>
  <c r="I8928" i="220"/>
  <c r="I8929" i="220"/>
  <c r="I8930" i="220"/>
  <c r="I8931" i="220"/>
  <c r="I8932" i="220"/>
  <c r="I8934" i="220"/>
  <c r="I8937" i="220"/>
  <c r="I8939" i="220"/>
  <c r="I8940" i="220"/>
  <c r="I8941" i="220"/>
  <c r="I8942" i="220"/>
  <c r="I8943" i="220"/>
  <c r="I8944" i="220"/>
  <c r="I8945" i="220"/>
  <c r="I8946" i="220"/>
  <c r="I8947" i="220"/>
  <c r="I8948" i="220"/>
  <c r="I8949" i="220"/>
  <c r="I8950" i="220"/>
  <c r="I8951" i="220"/>
  <c r="I8952" i="220"/>
  <c r="I8953" i="220"/>
  <c r="I8954" i="220"/>
  <c r="I8955" i="220"/>
  <c r="I8956" i="220"/>
  <c r="I8957" i="220"/>
  <c r="I8958" i="220"/>
  <c r="I8959" i="220"/>
  <c r="I8960" i="220"/>
  <c r="I8961" i="220"/>
  <c r="I8962" i="220"/>
  <c r="I8963" i="220"/>
  <c r="I8964" i="220"/>
  <c r="I8965" i="220"/>
  <c r="I8966" i="220"/>
  <c r="I8967" i="220"/>
  <c r="I8968" i="220"/>
  <c r="I8969" i="220"/>
  <c r="I8970" i="220"/>
  <c r="I8971" i="220"/>
  <c r="I8972" i="220"/>
  <c r="I8973" i="220"/>
  <c r="I8974" i="220"/>
  <c r="I8975" i="220"/>
  <c r="I8976" i="220"/>
  <c r="I8977" i="220"/>
  <c r="I8978" i="220"/>
  <c r="I8979" i="220"/>
  <c r="I8980" i="220"/>
  <c r="I8981" i="220"/>
  <c r="I8982" i="220"/>
  <c r="I8983" i="220"/>
  <c r="I8984" i="220"/>
  <c r="I8985" i="220"/>
  <c r="I8986" i="220"/>
  <c r="I8987" i="220"/>
  <c r="I8988" i="220"/>
  <c r="I8989" i="220"/>
  <c r="I8990" i="220"/>
  <c r="I8991" i="220"/>
  <c r="I8992" i="220"/>
  <c r="I8993" i="220"/>
  <c r="I8994" i="220"/>
  <c r="I8995" i="220"/>
  <c r="I8996" i="220"/>
  <c r="I8997" i="220"/>
  <c r="I8998" i="220"/>
  <c r="I8999" i="220"/>
  <c r="I9000" i="220"/>
  <c r="I9001" i="220"/>
  <c r="I9002" i="220"/>
  <c r="I9003" i="220"/>
  <c r="I9004" i="220"/>
  <c r="I9005" i="220"/>
  <c r="I9006" i="220"/>
  <c r="I9007" i="220"/>
  <c r="I9011" i="220"/>
  <c r="I9012" i="220"/>
  <c r="I9013" i="220"/>
  <c r="I9014" i="220"/>
  <c r="I9015" i="220"/>
  <c r="I9016" i="220"/>
  <c r="I9017" i="220"/>
  <c r="I9018" i="220"/>
  <c r="I9020" i="220"/>
  <c r="I9021" i="220"/>
  <c r="I9022" i="220"/>
  <c r="I9023" i="220"/>
  <c r="I9024" i="220"/>
  <c r="I9025" i="220"/>
  <c r="I9026" i="220"/>
  <c r="I9027" i="220"/>
  <c r="I9028" i="220"/>
  <c r="I9029" i="220"/>
  <c r="I9030" i="220"/>
  <c r="I9031" i="220"/>
  <c r="I9032" i="220"/>
  <c r="I9033" i="220"/>
  <c r="I9034" i="220"/>
  <c r="I9035" i="220"/>
  <c r="I9036" i="220"/>
  <c r="I9037" i="220"/>
  <c r="I9038" i="220"/>
  <c r="I9039" i="220"/>
  <c r="I9040" i="220"/>
  <c r="I9041" i="220"/>
  <c r="I9042" i="220"/>
  <c r="I9043" i="220"/>
  <c r="I9044" i="220"/>
  <c r="I9045" i="220"/>
  <c r="I9046" i="220"/>
  <c r="I9047" i="220"/>
  <c r="I9048" i="220"/>
  <c r="I9049" i="220"/>
  <c r="I9050" i="220"/>
  <c r="I9051" i="220"/>
  <c r="I9052" i="220"/>
  <c r="I9053" i="220"/>
  <c r="I9054" i="220"/>
  <c r="I9055" i="220"/>
  <c r="I9056" i="220"/>
  <c r="I9057" i="220"/>
  <c r="I9058" i="220"/>
  <c r="I9059" i="220"/>
  <c r="I9060" i="220"/>
  <c r="I9061" i="220"/>
  <c r="I9062" i="220"/>
  <c r="I9063" i="220"/>
  <c r="I9064" i="220"/>
  <c r="I9065" i="220"/>
  <c r="I9066" i="220"/>
  <c r="I9067" i="220"/>
  <c r="I9068" i="220"/>
  <c r="I9069" i="220"/>
  <c r="I9070" i="220"/>
  <c r="I9071" i="220"/>
  <c r="I9072" i="220"/>
  <c r="I9073" i="220"/>
  <c r="I9074" i="220"/>
  <c r="I9075" i="220"/>
  <c r="I9076" i="220"/>
  <c r="I9077" i="220"/>
  <c r="I9078" i="220"/>
  <c r="I9079" i="220"/>
  <c r="I9080" i="220"/>
  <c r="I9081" i="220"/>
  <c r="I9082" i="220"/>
  <c r="I9083" i="220"/>
  <c r="I9084" i="220"/>
  <c r="I9085" i="220"/>
  <c r="I9086" i="220"/>
  <c r="I9087" i="220"/>
  <c r="I9088" i="220"/>
  <c r="I9089" i="220"/>
  <c r="I9090" i="220"/>
  <c r="I9091" i="220"/>
  <c r="I9092" i="220"/>
  <c r="I9093" i="220"/>
  <c r="I9094" i="220"/>
  <c r="I9095" i="220"/>
  <c r="I9096" i="220"/>
  <c r="I9097" i="220"/>
  <c r="I9098" i="220"/>
  <c r="I9099" i="220"/>
  <c r="I9100" i="220"/>
  <c r="I9101" i="220"/>
  <c r="I9102" i="220"/>
  <c r="I9103" i="220"/>
  <c r="I9104" i="220"/>
  <c r="I9105" i="220"/>
  <c r="I9106" i="220"/>
  <c r="I9107" i="220"/>
  <c r="I9108" i="220"/>
  <c r="I9109" i="220"/>
  <c r="I9110" i="220"/>
  <c r="I9111" i="220"/>
  <c r="I9112" i="220"/>
  <c r="I9113" i="220"/>
  <c r="I9114" i="220"/>
  <c r="I9115" i="220"/>
  <c r="I9116" i="220"/>
  <c r="I9117" i="220"/>
  <c r="I9118" i="220"/>
  <c r="I9119" i="220"/>
  <c r="I9120" i="220"/>
  <c r="I9121" i="220"/>
  <c r="I9122" i="220"/>
  <c r="I9123" i="220"/>
  <c r="I9124" i="220"/>
  <c r="I9125" i="220"/>
  <c r="I9126" i="220"/>
  <c r="I9127" i="220"/>
  <c r="I9128" i="220"/>
  <c r="I9129" i="220"/>
  <c r="I9130" i="220"/>
  <c r="I9131" i="220"/>
  <c r="I9132" i="220"/>
  <c r="I9133" i="220"/>
  <c r="I9134" i="220"/>
  <c r="I9135" i="220"/>
  <c r="I9136" i="220"/>
  <c r="I9137" i="220"/>
  <c r="I9138" i="220"/>
  <c r="I9139" i="220"/>
  <c r="I9140" i="220"/>
  <c r="I9141" i="220"/>
  <c r="I9142" i="220"/>
  <c r="I9143" i="220"/>
  <c r="I9144" i="220"/>
  <c r="I9145" i="220"/>
  <c r="I9146" i="220"/>
  <c r="I9147" i="220"/>
  <c r="I9148" i="220"/>
  <c r="I9149" i="220"/>
  <c r="I9150" i="220"/>
  <c r="I9151" i="220"/>
  <c r="I9152" i="220"/>
  <c r="I9153" i="220"/>
  <c r="I9154" i="220"/>
  <c r="I9155" i="220"/>
  <c r="I9156" i="220"/>
  <c r="I9157" i="220"/>
  <c r="I9158" i="220"/>
  <c r="I9159" i="220"/>
  <c r="I9160" i="220"/>
  <c r="I9161" i="220"/>
  <c r="I9162" i="220"/>
  <c r="I9163" i="220"/>
  <c r="I9164" i="220"/>
  <c r="I9165" i="220"/>
  <c r="I9166" i="220"/>
  <c r="I9167" i="220"/>
  <c r="I9168" i="220"/>
  <c r="I9169" i="220"/>
  <c r="I9170" i="220"/>
  <c r="I9171" i="220"/>
  <c r="I9172" i="220"/>
  <c r="I9173" i="220"/>
  <c r="I9174" i="220"/>
  <c r="I9175" i="220"/>
  <c r="I9176" i="220"/>
  <c r="I9177" i="220"/>
  <c r="I9178" i="220"/>
  <c r="I9179" i="220"/>
  <c r="I9180" i="220"/>
  <c r="I9181" i="220"/>
  <c r="I9182" i="220"/>
  <c r="I9183" i="220"/>
  <c r="I9184" i="220"/>
  <c r="I9185" i="220"/>
  <c r="I9186" i="220"/>
  <c r="I9187" i="220"/>
  <c r="I9188" i="220"/>
  <c r="I9189" i="220"/>
  <c r="I9190" i="220"/>
  <c r="I9191" i="220"/>
  <c r="I9192" i="220"/>
  <c r="I9193" i="220"/>
  <c r="I9194" i="220"/>
  <c r="I9195" i="220"/>
  <c r="I9196" i="220"/>
  <c r="I9197" i="220"/>
  <c r="I9198" i="220"/>
  <c r="I9199" i="220"/>
  <c r="I9200" i="220"/>
  <c r="I9201" i="220"/>
  <c r="I9202" i="220"/>
  <c r="I9203" i="220"/>
  <c r="I9204" i="220"/>
  <c r="I9205" i="220"/>
  <c r="I9206" i="220"/>
  <c r="I9207" i="220"/>
  <c r="I9208" i="220"/>
  <c r="I9209" i="220"/>
  <c r="I9210" i="220"/>
  <c r="I9211" i="220"/>
  <c r="I9212" i="220"/>
  <c r="I9213" i="220"/>
  <c r="I9214" i="220"/>
  <c r="I9215" i="220"/>
  <c r="I9216" i="220"/>
  <c r="I9217" i="220"/>
  <c r="I9218" i="220"/>
  <c r="I9219" i="220"/>
  <c r="I9220" i="220"/>
  <c r="I9221" i="220"/>
  <c r="I9222" i="220"/>
  <c r="I9223" i="220"/>
  <c r="I9224" i="220"/>
  <c r="I9225" i="220"/>
  <c r="I9226" i="220"/>
  <c r="I9227" i="220"/>
  <c r="I9228" i="220"/>
  <c r="I9229" i="220"/>
  <c r="I9230" i="220"/>
  <c r="I9231" i="220"/>
  <c r="I9232" i="220"/>
  <c r="I9233" i="220"/>
  <c r="I9234" i="220"/>
  <c r="I9235" i="220"/>
  <c r="I9236" i="220"/>
  <c r="I9237" i="220"/>
  <c r="I9238" i="220"/>
  <c r="I9239" i="220"/>
  <c r="I9240" i="220"/>
  <c r="I9241" i="220"/>
  <c r="I9242" i="220"/>
  <c r="I9243" i="220"/>
  <c r="I9244" i="220"/>
  <c r="I9245" i="220"/>
  <c r="I9246" i="220"/>
  <c r="I9247" i="220"/>
  <c r="I9248" i="220"/>
  <c r="I9249" i="220"/>
  <c r="I9250" i="220"/>
  <c r="I9251" i="220"/>
  <c r="I9252" i="220"/>
  <c r="I9253" i="220"/>
  <c r="I9254" i="220"/>
  <c r="I9255" i="220"/>
  <c r="I9256" i="220"/>
  <c r="I9257" i="220"/>
  <c r="I9258" i="220"/>
  <c r="I9259" i="220"/>
  <c r="I9260" i="220"/>
  <c r="I9261" i="220"/>
  <c r="I9262" i="220"/>
  <c r="I9263" i="220"/>
  <c r="I9264" i="220"/>
  <c r="I9265" i="220"/>
  <c r="I9266" i="220"/>
  <c r="I9267" i="220"/>
  <c r="I9268" i="220"/>
  <c r="I9269" i="220"/>
  <c r="I9270" i="220"/>
  <c r="I9271" i="220"/>
  <c r="I9272" i="220"/>
  <c r="I9273" i="220"/>
  <c r="I9274" i="220"/>
  <c r="I9275" i="220"/>
  <c r="I9276" i="220"/>
  <c r="I9277" i="220"/>
  <c r="I9278" i="220"/>
  <c r="J8217" i="220"/>
  <c r="J8237" i="220"/>
  <c r="J8238" i="220"/>
  <c r="J8241" i="220"/>
  <c r="J8289" i="220"/>
  <c r="J8291" i="220"/>
  <c r="J8307" i="220"/>
  <c r="J8312" i="220"/>
  <c r="J8325" i="220"/>
  <c r="J8327" i="220"/>
  <c r="J8328" i="220"/>
  <c r="J8329" i="220"/>
  <c r="J8330" i="220"/>
  <c r="J8341" i="220"/>
  <c r="J8344" i="220"/>
  <c r="J8349" i="220"/>
  <c r="J8350" i="220"/>
  <c r="J8370" i="220"/>
  <c r="J8371" i="220"/>
  <c r="J8372" i="220"/>
  <c r="J8377" i="220"/>
  <c r="J8383" i="220"/>
  <c r="J8386" i="220"/>
  <c r="J8390" i="220"/>
  <c r="J8400" i="220"/>
  <c r="J8407" i="220"/>
  <c r="J8410" i="220"/>
  <c r="J8413" i="220"/>
  <c r="J8429" i="220"/>
  <c r="J8432" i="220"/>
  <c r="J8433" i="220"/>
  <c r="J8444" i="220"/>
  <c r="J8448" i="220"/>
  <c r="J8450" i="220"/>
  <c r="J8452" i="220"/>
  <c r="J8453" i="220"/>
  <c r="J8455" i="220"/>
  <c r="J8456" i="220"/>
  <c r="J8457" i="220"/>
  <c r="J8458" i="220"/>
  <c r="J8460" i="220"/>
  <c r="J8462" i="220"/>
  <c r="J8463" i="220"/>
  <c r="J8464" i="220"/>
  <c r="J8467" i="220"/>
  <c r="J8484" i="220"/>
  <c r="J8485" i="220"/>
  <c r="J8486" i="220"/>
  <c r="J8487" i="220"/>
  <c r="J8488" i="220"/>
  <c r="J8494" i="220"/>
  <c r="J8495" i="220"/>
  <c r="J8496" i="220"/>
  <c r="J8503" i="220"/>
  <c r="J8504" i="220"/>
  <c r="J8506" i="220"/>
  <c r="J8507" i="220"/>
  <c r="J8512" i="220"/>
  <c r="J8515" i="220"/>
  <c r="J8517" i="220"/>
  <c r="J8521" i="220"/>
  <c r="J8527" i="220"/>
  <c r="J8528" i="220"/>
  <c r="J8535" i="220"/>
  <c r="J8538" i="220"/>
  <c r="J8539" i="220"/>
  <c r="J8540" i="220"/>
  <c r="J8541" i="220"/>
  <c r="J8542" i="220"/>
  <c r="J8544" i="220"/>
  <c r="J8545" i="220"/>
  <c r="J8546" i="220"/>
  <c r="J8553" i="220"/>
  <c r="J8563" i="220"/>
  <c r="J8572" i="220"/>
  <c r="J8584" i="220"/>
  <c r="J8594" i="220"/>
  <c r="J8621" i="220"/>
  <c r="J8627" i="220"/>
  <c r="J8669" i="220"/>
  <c r="J8679" i="220"/>
  <c r="J8684" i="220"/>
  <c r="J8688" i="220"/>
  <c r="J8692" i="220"/>
  <c r="J8694" i="220"/>
  <c r="J8740" i="220"/>
  <c r="J8754" i="220"/>
  <c r="J8755" i="220"/>
  <c r="J8756" i="220"/>
  <c r="J8757" i="220"/>
  <c r="J8758" i="220"/>
  <c r="J8761" i="220"/>
  <c r="J8763" i="220"/>
  <c r="J8764" i="220"/>
  <c r="J8766" i="220"/>
  <c r="J8767" i="220"/>
  <c r="J8768" i="220"/>
  <c r="J8769" i="220"/>
  <c r="J8779" i="220"/>
  <c r="J8783" i="220"/>
  <c r="J8785" i="220"/>
  <c r="J8789" i="220"/>
  <c r="J8790" i="220"/>
  <c r="J8796" i="220"/>
  <c r="J8797" i="220"/>
  <c r="J8803" i="220"/>
  <c r="J8804" i="220"/>
  <c r="J8808" i="220"/>
  <c r="J8810" i="220"/>
  <c r="J8811" i="220"/>
  <c r="J8812" i="220"/>
  <c r="J8814" i="220"/>
  <c r="J8818" i="220"/>
  <c r="J8821" i="220"/>
  <c r="J8834" i="220"/>
  <c r="J8835" i="220"/>
  <c r="J8840" i="220"/>
  <c r="J8845" i="220"/>
  <c r="J8849" i="220"/>
  <c r="J8852" i="220"/>
  <c r="J8861" i="220"/>
  <c r="J8862" i="220"/>
  <c r="J8864" i="220"/>
  <c r="J8865" i="220"/>
  <c r="J8868" i="220"/>
  <c r="J8869" i="220"/>
  <c r="J8870" i="220"/>
  <c r="J8872" i="220"/>
  <c r="J8875" i="220"/>
  <c r="J8876" i="220"/>
  <c r="J8882" i="220"/>
  <c r="J8884" i="220"/>
  <c r="J8888" i="220"/>
  <c r="J8913" i="220"/>
  <c r="J8926" i="220"/>
  <c r="J8948" i="220"/>
  <c r="J8949" i="220"/>
  <c r="J8951" i="220"/>
  <c r="J8956" i="220"/>
  <c r="J8977" i="220"/>
  <c r="J8990" i="220"/>
  <c r="J9002" i="220"/>
  <c r="J9011" i="220"/>
  <c r="J9023" i="220"/>
  <c r="J9024" i="220"/>
  <c r="J9026" i="220"/>
  <c r="J9028" i="220"/>
  <c r="J9029" i="220"/>
  <c r="J9031" i="220"/>
  <c r="J9041" i="220"/>
  <c r="J9045" i="220"/>
  <c r="J9055" i="220"/>
  <c r="J9058" i="220"/>
  <c r="J9070" i="220"/>
  <c r="J9072" i="220"/>
  <c r="J9073" i="220"/>
  <c r="J9084" i="220"/>
  <c r="J9089" i="220"/>
  <c r="J9095" i="220"/>
  <c r="J9097" i="220"/>
  <c r="J9105" i="220"/>
  <c r="J9106" i="220"/>
  <c r="J9107" i="220"/>
  <c r="J9109" i="220"/>
  <c r="J9110" i="220"/>
  <c r="J9111" i="220"/>
  <c r="J9112" i="220"/>
  <c r="J9114" i="220"/>
  <c r="J9115" i="220"/>
  <c r="J9116" i="220"/>
  <c r="J9117" i="220"/>
  <c r="J9118" i="220"/>
  <c r="J9120" i="220"/>
  <c r="J9121" i="220"/>
  <c r="J9124" i="220"/>
  <c r="J9126" i="220"/>
  <c r="J9129" i="220"/>
  <c r="J9130" i="220"/>
  <c r="J9133" i="220"/>
  <c r="J9142" i="220"/>
  <c r="J9143" i="220"/>
  <c r="J9147" i="220"/>
  <c r="J9169" i="220"/>
  <c r="J9172" i="220"/>
  <c r="J9174" i="220"/>
  <c r="J9177" i="220"/>
  <c r="J9184" i="220"/>
  <c r="J9186" i="220"/>
  <c r="J9187" i="220"/>
  <c r="J9188" i="220"/>
  <c r="J9190" i="220"/>
  <c r="J9192" i="220"/>
  <c r="J9194" i="220"/>
  <c r="J9196" i="220"/>
  <c r="J9206" i="220"/>
  <c r="J9209" i="220"/>
  <c r="J9210" i="220"/>
  <c r="J9211" i="220"/>
  <c r="J9212" i="220"/>
  <c r="J9225" i="220"/>
  <c r="J9226" i="220"/>
  <c r="J9240" i="220"/>
  <c r="J9241" i="220"/>
  <c r="J9242" i="220"/>
  <c r="J9243" i="220"/>
  <c r="J9252" i="220"/>
  <c r="J9254" i="220"/>
  <c r="J9255" i="220"/>
  <c r="J9256" i="220"/>
  <c r="J9258" i="220"/>
  <c r="J9259" i="220"/>
  <c r="J9260" i="220"/>
  <c r="J9261" i="220"/>
  <c r="J9263" i="220"/>
  <c r="J9265" i="220"/>
  <c r="J9266" i="220"/>
  <c r="J9269" i="220"/>
  <c r="J9270" i="220"/>
  <c r="J9273" i="220"/>
  <c r="J215" i="220"/>
  <c r="J216" i="220"/>
  <c r="J217" i="220"/>
  <c r="J218" i="220"/>
  <c r="J219" i="220"/>
  <c r="J220" i="220"/>
  <c r="J221" i="220"/>
  <c r="J222" i="220"/>
  <c r="J223" i="220"/>
  <c r="J224" i="220"/>
  <c r="J225" i="220"/>
  <c r="J226" i="220"/>
  <c r="J227" i="220"/>
  <c r="J228" i="220"/>
  <c r="J229" i="220"/>
  <c r="J230" i="220"/>
  <c r="J231" i="220"/>
  <c r="J232" i="220"/>
  <c r="J233" i="220"/>
  <c r="J234" i="220"/>
  <c r="J235" i="220"/>
  <c r="J236" i="220"/>
  <c r="J237" i="220"/>
  <c r="J238" i="220"/>
  <c r="J239" i="220"/>
  <c r="J240" i="220"/>
  <c r="J241" i="220"/>
  <c r="J242" i="220"/>
  <c r="J243" i="220"/>
  <c r="J244" i="220"/>
  <c r="J245" i="220"/>
  <c r="J246" i="220"/>
  <c r="J247" i="220"/>
  <c r="J248" i="220"/>
  <c r="J249" i="220"/>
  <c r="J250" i="220"/>
  <c r="J251" i="220"/>
  <c r="J252" i="220"/>
  <c r="J253" i="220"/>
  <c r="J254" i="220"/>
  <c r="J255" i="220"/>
  <c r="J256" i="220"/>
  <c r="J257" i="220"/>
  <c r="J258" i="220"/>
  <c r="J259" i="220"/>
  <c r="J260" i="220"/>
  <c r="J261" i="220"/>
  <c r="J262" i="220"/>
  <c r="J263" i="220"/>
  <c r="J264" i="220"/>
  <c r="J265" i="220"/>
  <c r="J266" i="220"/>
  <c r="J267" i="220"/>
  <c r="J268" i="220"/>
  <c r="J269" i="220"/>
  <c r="J270" i="220"/>
  <c r="J271" i="220"/>
  <c r="J272" i="220"/>
  <c r="J273" i="220"/>
  <c r="J274" i="220"/>
  <c r="J275" i="220"/>
  <c r="J276" i="220"/>
  <c r="J277" i="220"/>
  <c r="J278" i="220"/>
  <c r="J279" i="220"/>
  <c r="J280" i="220"/>
  <c r="J281" i="220"/>
  <c r="J282" i="220"/>
  <c r="J283" i="220"/>
  <c r="J284" i="220"/>
  <c r="J285" i="220"/>
  <c r="J286" i="220"/>
  <c r="J287" i="220"/>
  <c r="J288" i="220"/>
  <c r="J289" i="220"/>
  <c r="J290" i="220"/>
  <c r="J291" i="220"/>
  <c r="J292" i="220"/>
  <c r="J293" i="220"/>
  <c r="J294" i="220"/>
  <c r="J295" i="220"/>
  <c r="J296" i="220"/>
  <c r="J297" i="220"/>
  <c r="J298" i="220"/>
  <c r="J299" i="220"/>
  <c r="J300" i="220"/>
  <c r="J301" i="220"/>
  <c r="J302" i="220"/>
  <c r="J303" i="220"/>
  <c r="J304" i="220"/>
  <c r="J305" i="220"/>
  <c r="J306" i="220"/>
  <c r="J307" i="220"/>
  <c r="J308" i="220"/>
  <c r="J309" i="220"/>
  <c r="J310" i="220"/>
  <c r="J311" i="220"/>
  <c r="J312" i="220"/>
  <c r="J313" i="220"/>
  <c r="J314" i="220"/>
  <c r="J315" i="220"/>
  <c r="J316" i="220"/>
  <c r="J317" i="220"/>
  <c r="J318" i="220"/>
  <c r="J319" i="220"/>
  <c r="J320" i="220"/>
  <c r="J321" i="220"/>
  <c r="J322" i="220"/>
  <c r="J323" i="220"/>
  <c r="J324" i="220"/>
  <c r="J325" i="220"/>
  <c r="J326" i="220"/>
  <c r="J327" i="220"/>
  <c r="J328" i="220"/>
  <c r="J329" i="220"/>
  <c r="J330" i="220"/>
  <c r="J331" i="220"/>
  <c r="J332" i="220"/>
  <c r="J333" i="220"/>
  <c r="J334" i="220"/>
  <c r="J335" i="220"/>
  <c r="J336" i="220"/>
  <c r="J337" i="220"/>
  <c r="J338" i="220"/>
  <c r="J339" i="220"/>
  <c r="J340" i="220"/>
  <c r="J341" i="220"/>
  <c r="J342" i="220"/>
  <c r="J343" i="220"/>
  <c r="J344" i="220"/>
  <c r="J345" i="220"/>
  <c r="J346" i="220"/>
  <c r="J347" i="220"/>
  <c r="J348" i="220"/>
  <c r="J349" i="220"/>
  <c r="J350" i="220"/>
  <c r="J351" i="220"/>
  <c r="J352" i="220"/>
  <c r="J353" i="220"/>
  <c r="J354" i="220"/>
  <c r="J355" i="220"/>
  <c r="J356" i="220"/>
  <c r="J357" i="220"/>
  <c r="J358" i="220"/>
  <c r="J359" i="220"/>
  <c r="J360" i="220"/>
  <c r="J361" i="220"/>
  <c r="J362" i="220"/>
  <c r="J363" i="220"/>
  <c r="J364" i="220"/>
  <c r="J365" i="220"/>
  <c r="J366" i="220"/>
  <c r="J367" i="220"/>
  <c r="J368" i="220"/>
  <c r="J369" i="220"/>
  <c r="J370" i="220"/>
  <c r="J371" i="220"/>
  <c r="J372" i="220"/>
  <c r="J373" i="220"/>
  <c r="J374" i="220"/>
  <c r="J375" i="220"/>
  <c r="J376" i="220"/>
  <c r="J377" i="220"/>
  <c r="J378" i="220"/>
  <c r="J379" i="220"/>
  <c r="J380" i="220"/>
  <c r="J381" i="220"/>
  <c r="J382" i="220"/>
  <c r="J383" i="220"/>
  <c r="J384" i="220"/>
  <c r="J385" i="220"/>
  <c r="J386" i="220"/>
  <c r="J387" i="220"/>
  <c r="J388" i="220"/>
  <c r="J389" i="220"/>
  <c r="J390" i="220"/>
  <c r="J391" i="220"/>
  <c r="J392" i="220"/>
  <c r="J393" i="220"/>
  <c r="J394" i="220"/>
  <c r="J395" i="220"/>
  <c r="J396" i="220"/>
  <c r="J397" i="220"/>
  <c r="J398" i="220"/>
  <c r="J399" i="220"/>
  <c r="J400" i="220"/>
  <c r="J401" i="220"/>
  <c r="J402" i="220"/>
  <c r="J403" i="220"/>
  <c r="J404" i="220"/>
  <c r="J405" i="220"/>
  <c r="J406" i="220"/>
  <c r="J407" i="220"/>
  <c r="J408" i="220"/>
  <c r="J409" i="220"/>
  <c r="J410" i="220"/>
  <c r="J411" i="220"/>
  <c r="J412" i="220"/>
  <c r="J413" i="220"/>
  <c r="J414" i="220"/>
  <c r="J415" i="220"/>
  <c r="J416" i="220"/>
  <c r="J417" i="220"/>
  <c r="J418" i="220"/>
  <c r="J419" i="220"/>
  <c r="J420" i="220"/>
  <c r="J421" i="220"/>
  <c r="J422" i="220"/>
  <c r="J423" i="220"/>
  <c r="J424" i="220"/>
  <c r="J425" i="220"/>
  <c r="J426" i="220"/>
  <c r="J427" i="220"/>
  <c r="J428" i="220"/>
  <c r="J429" i="220"/>
  <c r="J430" i="220"/>
  <c r="J431" i="220"/>
  <c r="J432" i="220"/>
  <c r="J433" i="220"/>
  <c r="J434" i="220"/>
  <c r="J435" i="220"/>
  <c r="J436" i="220"/>
  <c r="J437" i="220"/>
  <c r="J438" i="220"/>
  <c r="J439" i="220"/>
  <c r="J440" i="220"/>
  <c r="J441" i="220"/>
  <c r="J442" i="220"/>
  <c r="J443" i="220"/>
  <c r="J444" i="220"/>
  <c r="J445" i="220"/>
  <c r="J446" i="220"/>
  <c r="J447" i="220"/>
  <c r="J448" i="220"/>
  <c r="J449" i="220"/>
  <c r="J450" i="220"/>
  <c r="J451" i="220"/>
  <c r="J452" i="220"/>
  <c r="J453" i="220"/>
  <c r="J454" i="220"/>
  <c r="J455" i="220"/>
  <c r="J456" i="220"/>
  <c r="J457" i="220"/>
  <c r="J458" i="220"/>
  <c r="J459" i="220"/>
  <c r="J460" i="220"/>
  <c r="J461" i="220"/>
  <c r="J462" i="220"/>
  <c r="J463" i="220"/>
  <c r="J464" i="220"/>
  <c r="J465" i="220"/>
  <c r="J466" i="220"/>
  <c r="J467" i="220"/>
  <c r="J468" i="220"/>
  <c r="J469" i="220"/>
  <c r="J470" i="220"/>
  <c r="J471" i="220"/>
  <c r="J472" i="220"/>
  <c r="J473" i="220"/>
  <c r="J474" i="220"/>
  <c r="J475" i="220"/>
  <c r="J476" i="220"/>
  <c r="J477" i="220"/>
  <c r="J478" i="220"/>
  <c r="J479" i="220"/>
  <c r="J480" i="220"/>
  <c r="J481" i="220"/>
  <c r="J482" i="220"/>
  <c r="J483" i="220"/>
  <c r="J484" i="220"/>
  <c r="J485" i="220"/>
  <c r="J486" i="220"/>
  <c r="J487" i="220"/>
  <c r="J488" i="220"/>
  <c r="J489" i="220"/>
  <c r="J490" i="220"/>
  <c r="J491" i="220"/>
  <c r="J492" i="220"/>
  <c r="J493" i="220"/>
  <c r="J494" i="220"/>
  <c r="J495" i="220"/>
  <c r="J496" i="220"/>
  <c r="J497" i="220"/>
  <c r="J498" i="220"/>
  <c r="J499" i="220"/>
  <c r="J500" i="220"/>
  <c r="J501" i="220"/>
  <c r="J502" i="220"/>
  <c r="J503" i="220"/>
  <c r="J504" i="220"/>
  <c r="J505" i="220"/>
  <c r="J506" i="220"/>
  <c r="J507" i="220"/>
  <c r="J508" i="220"/>
  <c r="J509" i="220"/>
  <c r="J510" i="220"/>
  <c r="J511" i="220"/>
  <c r="J512" i="220"/>
  <c r="J513" i="220"/>
  <c r="J514" i="220"/>
  <c r="J515" i="220"/>
  <c r="J516" i="220"/>
  <c r="J517" i="220"/>
  <c r="J518" i="220"/>
  <c r="J519" i="220"/>
  <c r="J520" i="220"/>
  <c r="J521" i="220"/>
  <c r="J522" i="220"/>
  <c r="J523" i="220"/>
  <c r="J524" i="220"/>
  <c r="J525" i="220"/>
  <c r="J526" i="220"/>
  <c r="J527" i="220"/>
  <c r="J528" i="220"/>
  <c r="J529" i="220"/>
  <c r="J530" i="220"/>
  <c r="J531" i="220"/>
  <c r="J532" i="220"/>
  <c r="J533" i="220"/>
  <c r="J534" i="220"/>
  <c r="J535" i="220"/>
  <c r="J536" i="220"/>
  <c r="J537" i="220"/>
  <c r="J538" i="220"/>
  <c r="J539" i="220"/>
  <c r="J540" i="220"/>
  <c r="J541" i="220"/>
  <c r="J542" i="220"/>
  <c r="J543" i="220"/>
  <c r="J544" i="220"/>
  <c r="J545" i="220"/>
  <c r="J546" i="220"/>
  <c r="J547" i="220"/>
  <c r="J548" i="220"/>
  <c r="J549" i="220"/>
  <c r="J550" i="220"/>
  <c r="J551" i="220"/>
  <c r="J552" i="220"/>
  <c r="J553" i="220"/>
  <c r="J554" i="220"/>
  <c r="J555" i="220"/>
  <c r="J556" i="220"/>
  <c r="J557" i="220"/>
  <c r="J558" i="220"/>
  <c r="J559" i="220"/>
  <c r="J560" i="220"/>
  <c r="J561" i="220"/>
  <c r="J562" i="220"/>
  <c r="J563" i="220"/>
  <c r="J564" i="220"/>
  <c r="J565" i="220"/>
  <c r="J566" i="220"/>
  <c r="J567" i="220"/>
  <c r="J568" i="220"/>
  <c r="J569" i="220"/>
  <c r="J570" i="220"/>
  <c r="J571" i="220"/>
  <c r="J572" i="220"/>
  <c r="J573" i="220"/>
  <c r="J574" i="220"/>
  <c r="J575" i="220"/>
  <c r="J576" i="220"/>
  <c r="J577" i="220"/>
  <c r="J578" i="220"/>
  <c r="J579" i="220"/>
  <c r="J580" i="220"/>
  <c r="J581" i="220"/>
  <c r="J582" i="220"/>
  <c r="J583" i="220"/>
  <c r="J584" i="220"/>
  <c r="J585" i="220"/>
  <c r="J586" i="220"/>
  <c r="J587" i="220"/>
  <c r="J588" i="220"/>
  <c r="J589" i="220"/>
  <c r="J590" i="220"/>
  <c r="J591" i="220"/>
  <c r="J592" i="220"/>
  <c r="J593" i="220"/>
  <c r="J594" i="220"/>
  <c r="J595" i="220"/>
  <c r="J596" i="220"/>
  <c r="J597" i="220"/>
  <c r="J598" i="220"/>
  <c r="J599" i="220"/>
  <c r="J600" i="220"/>
  <c r="J601" i="220"/>
  <c r="J602" i="220"/>
  <c r="J603" i="220"/>
  <c r="J604" i="220"/>
  <c r="J605" i="220"/>
  <c r="J606" i="220"/>
  <c r="J607" i="220"/>
  <c r="J608" i="220"/>
  <c r="J609" i="220"/>
  <c r="J610" i="220"/>
  <c r="J611" i="220"/>
  <c r="J612" i="220"/>
  <c r="J613" i="220"/>
  <c r="J614" i="220"/>
  <c r="J615" i="220"/>
  <c r="J616" i="220"/>
  <c r="J617" i="220"/>
  <c r="J618" i="220"/>
  <c r="J619" i="220"/>
  <c r="J620" i="220"/>
  <c r="J621" i="220"/>
  <c r="J622" i="220"/>
  <c r="J623" i="220"/>
  <c r="J624" i="220"/>
  <c r="J625" i="220"/>
  <c r="J626" i="220"/>
  <c r="J627" i="220"/>
  <c r="J628" i="220"/>
  <c r="J629" i="220"/>
  <c r="J630" i="220"/>
  <c r="J631" i="220"/>
  <c r="J632" i="220"/>
  <c r="J633" i="220"/>
  <c r="J634" i="220"/>
  <c r="J635" i="220"/>
  <c r="J636" i="220"/>
  <c r="J637" i="220"/>
  <c r="J638" i="220"/>
  <c r="J639" i="220"/>
  <c r="J640" i="220"/>
  <c r="J641" i="220"/>
  <c r="J642" i="220"/>
  <c r="J643" i="220"/>
  <c r="J644" i="220"/>
  <c r="J645" i="220"/>
  <c r="J646" i="220"/>
  <c r="J647" i="220"/>
  <c r="J648" i="220"/>
  <c r="J649" i="220"/>
  <c r="J650" i="220"/>
  <c r="J651" i="220"/>
  <c r="J652" i="220"/>
  <c r="J653" i="220"/>
  <c r="J654" i="220"/>
  <c r="J655" i="220"/>
  <c r="J656" i="220"/>
  <c r="J657" i="220"/>
  <c r="J658" i="220"/>
  <c r="J659" i="220"/>
  <c r="J660" i="220"/>
  <c r="J661" i="220"/>
  <c r="J662" i="220"/>
  <c r="J663" i="220"/>
  <c r="J664" i="220"/>
  <c r="J665" i="220"/>
  <c r="J666" i="220"/>
  <c r="J667" i="220"/>
  <c r="J668" i="220"/>
  <c r="J669" i="220"/>
  <c r="J670" i="220"/>
  <c r="J671" i="220"/>
  <c r="J672" i="220"/>
  <c r="J673" i="220"/>
  <c r="J674" i="220"/>
  <c r="J675" i="220"/>
  <c r="J676" i="220"/>
  <c r="J677" i="220"/>
  <c r="J678" i="220"/>
  <c r="J679" i="220"/>
  <c r="J680" i="220"/>
  <c r="J681" i="220"/>
  <c r="J682" i="220"/>
  <c r="J683" i="220"/>
  <c r="J684" i="220"/>
  <c r="J685" i="220"/>
  <c r="J686" i="220"/>
  <c r="J687" i="220"/>
  <c r="J688" i="220"/>
  <c r="J689" i="220"/>
  <c r="J690" i="220"/>
  <c r="J691" i="220"/>
  <c r="J692" i="220"/>
  <c r="J693" i="220"/>
  <c r="J694" i="220"/>
  <c r="J695" i="220"/>
  <c r="J696" i="220"/>
  <c r="J697" i="220"/>
  <c r="J698" i="220"/>
  <c r="J699" i="220"/>
  <c r="J700" i="220"/>
  <c r="J701" i="220"/>
  <c r="J702" i="220"/>
  <c r="J703" i="220"/>
  <c r="J704" i="220"/>
  <c r="J705" i="220"/>
  <c r="J706" i="220"/>
  <c r="J707" i="220"/>
  <c r="J708" i="220"/>
  <c r="J709" i="220"/>
  <c r="J710" i="220"/>
  <c r="J711" i="220"/>
  <c r="J712" i="220"/>
  <c r="J713" i="220"/>
  <c r="J714" i="220"/>
  <c r="J715" i="220"/>
  <c r="J716" i="220"/>
  <c r="J717" i="220"/>
  <c r="J718" i="220"/>
  <c r="J719" i="220"/>
  <c r="J720" i="220"/>
  <c r="J721" i="220"/>
  <c r="J722" i="220"/>
  <c r="J723" i="220"/>
  <c r="J724" i="220"/>
  <c r="J725" i="220"/>
  <c r="J726" i="220"/>
  <c r="J727" i="220"/>
  <c r="J728" i="220"/>
  <c r="J729" i="220"/>
  <c r="J730" i="220"/>
  <c r="J731" i="220"/>
  <c r="J732" i="220"/>
  <c r="J733" i="220"/>
  <c r="J734" i="220"/>
  <c r="J735" i="220"/>
  <c r="J736" i="220"/>
  <c r="J737" i="220"/>
  <c r="J738" i="220"/>
  <c r="J739" i="220"/>
  <c r="J740" i="220"/>
  <c r="J741" i="220"/>
  <c r="J742" i="220"/>
  <c r="J743" i="220"/>
  <c r="J744" i="220"/>
  <c r="J745" i="220"/>
  <c r="J746" i="220"/>
  <c r="J747" i="220"/>
  <c r="J748" i="220"/>
  <c r="J749" i="220"/>
  <c r="J750" i="220"/>
  <c r="J751" i="220"/>
  <c r="J752" i="220"/>
  <c r="J753" i="220"/>
  <c r="J754" i="220"/>
  <c r="J755" i="220"/>
  <c r="J756" i="220"/>
  <c r="J757" i="220"/>
  <c r="J758" i="220"/>
  <c r="J759" i="220"/>
  <c r="J760" i="220"/>
  <c r="J761" i="220"/>
  <c r="J762" i="220"/>
  <c r="J763" i="220"/>
  <c r="J764" i="220"/>
  <c r="J765" i="220"/>
  <c r="J766" i="220"/>
  <c r="J767" i="220"/>
  <c r="J768" i="220"/>
  <c r="J769" i="220"/>
  <c r="J770" i="220"/>
  <c r="J771" i="220"/>
  <c r="J772" i="220"/>
  <c r="J773" i="220"/>
  <c r="J774" i="220"/>
  <c r="J775" i="220"/>
  <c r="J776" i="220"/>
  <c r="J777" i="220"/>
  <c r="J778" i="220"/>
  <c r="J779" i="220"/>
  <c r="J780" i="220"/>
  <c r="J781" i="220"/>
  <c r="J782" i="220"/>
  <c r="J783" i="220"/>
  <c r="J784" i="220"/>
  <c r="J785" i="220"/>
  <c r="J786" i="220"/>
  <c r="J787" i="220"/>
  <c r="J788" i="220"/>
  <c r="J789" i="220"/>
  <c r="J790" i="220"/>
  <c r="J791" i="220"/>
  <c r="J792" i="220"/>
  <c r="J793" i="220"/>
  <c r="J794" i="220"/>
  <c r="J795" i="220"/>
  <c r="J796" i="220"/>
  <c r="J797" i="220"/>
  <c r="J798" i="220"/>
  <c r="J799" i="220"/>
  <c r="J800" i="220"/>
  <c r="J801" i="220"/>
  <c r="J802" i="220"/>
  <c r="J803" i="220"/>
  <c r="J804" i="220"/>
  <c r="J805" i="220"/>
  <c r="J806" i="220"/>
  <c r="J807" i="220"/>
  <c r="J808" i="220"/>
  <c r="J809" i="220"/>
  <c r="J810" i="220"/>
  <c r="J811" i="220"/>
  <c r="J812" i="220"/>
  <c r="J813" i="220"/>
  <c r="J814" i="220"/>
  <c r="J815" i="220"/>
  <c r="J816" i="220"/>
  <c r="J817" i="220"/>
  <c r="J818" i="220"/>
  <c r="J819" i="220"/>
  <c r="J820" i="220"/>
  <c r="J821" i="220"/>
  <c r="J822" i="220"/>
  <c r="J823" i="220"/>
  <c r="J824" i="220"/>
  <c r="J825" i="220"/>
  <c r="J826" i="220"/>
  <c r="J827" i="220"/>
  <c r="J828" i="220"/>
  <c r="J829" i="220"/>
  <c r="J830" i="220"/>
  <c r="J831" i="220"/>
  <c r="J832" i="220"/>
  <c r="J833" i="220"/>
  <c r="J834" i="220"/>
  <c r="J835" i="220"/>
  <c r="J836" i="220"/>
  <c r="J837" i="220"/>
  <c r="J838" i="220"/>
  <c r="J839" i="220"/>
  <c r="J840" i="220"/>
  <c r="J841" i="220"/>
  <c r="J842" i="220"/>
  <c r="J843" i="220"/>
  <c r="J844" i="220"/>
  <c r="J845" i="220"/>
  <c r="J846" i="220"/>
  <c r="J847" i="220"/>
  <c r="J848" i="220"/>
  <c r="J849" i="220"/>
  <c r="J850" i="220"/>
  <c r="J851" i="220"/>
  <c r="J852" i="220"/>
  <c r="J853" i="220"/>
  <c r="J854" i="220"/>
  <c r="J855" i="220"/>
  <c r="J856" i="220"/>
  <c r="J857" i="220"/>
  <c r="J858" i="220"/>
  <c r="J859" i="220"/>
  <c r="J860" i="220"/>
  <c r="J861" i="220"/>
  <c r="J862" i="220"/>
  <c r="J863" i="220"/>
  <c r="J864" i="220"/>
  <c r="J865" i="220"/>
  <c r="J866" i="220"/>
  <c r="J867" i="220"/>
  <c r="J868" i="220"/>
  <c r="J869" i="220"/>
  <c r="J870" i="220"/>
  <c r="J871" i="220"/>
  <c r="J872" i="220"/>
  <c r="J873" i="220"/>
  <c r="J874" i="220"/>
  <c r="J875" i="220"/>
  <c r="J876" i="220"/>
  <c r="J877" i="220"/>
  <c r="J878" i="220"/>
  <c r="J879" i="220"/>
  <c r="J880" i="220"/>
  <c r="J881" i="220"/>
  <c r="J882" i="220"/>
  <c r="J883" i="220"/>
  <c r="J884" i="220"/>
  <c r="J885" i="220"/>
  <c r="J886" i="220"/>
  <c r="J887" i="220"/>
  <c r="J888" i="220"/>
  <c r="J889" i="220"/>
  <c r="J890" i="220"/>
  <c r="J891" i="220"/>
  <c r="J892" i="220"/>
  <c r="J893" i="220"/>
  <c r="J894" i="220"/>
  <c r="J895" i="220"/>
  <c r="J896" i="220"/>
  <c r="J897" i="220"/>
  <c r="J898" i="220"/>
  <c r="J899" i="220"/>
  <c r="J900" i="220"/>
  <c r="J901" i="220"/>
  <c r="J902" i="220"/>
  <c r="J903" i="220"/>
  <c r="J904" i="220"/>
  <c r="J905" i="220"/>
  <c r="J906" i="220"/>
  <c r="J907" i="220"/>
  <c r="J908" i="220"/>
  <c r="J909" i="220"/>
  <c r="J910" i="220"/>
  <c r="J911" i="220"/>
  <c r="J912" i="220"/>
  <c r="J913" i="220"/>
  <c r="J914" i="220"/>
  <c r="J915" i="220"/>
  <c r="J916" i="220"/>
  <c r="J917" i="220"/>
  <c r="J918" i="220"/>
  <c r="J919" i="220"/>
  <c r="J920" i="220"/>
  <c r="J921" i="220"/>
  <c r="J922" i="220"/>
  <c r="J923" i="220"/>
  <c r="J924" i="220"/>
  <c r="J925" i="220"/>
  <c r="J926" i="220"/>
  <c r="J927" i="220"/>
  <c r="J928" i="220"/>
  <c r="J929" i="220"/>
  <c r="J930" i="220"/>
  <c r="J931" i="220"/>
  <c r="J932" i="220"/>
  <c r="J933" i="220"/>
  <c r="J934" i="220"/>
  <c r="J935" i="220"/>
  <c r="J936" i="220"/>
  <c r="J937" i="220"/>
  <c r="J938" i="220"/>
  <c r="J939" i="220"/>
  <c r="J940" i="220"/>
  <c r="J941" i="220"/>
  <c r="J942" i="220"/>
  <c r="J943" i="220"/>
  <c r="J944" i="220"/>
  <c r="J945" i="220"/>
  <c r="J946" i="220"/>
  <c r="J947" i="220"/>
  <c r="J948" i="220"/>
  <c r="J949" i="220"/>
  <c r="J950" i="220"/>
  <c r="J951" i="220"/>
  <c r="J952" i="220"/>
  <c r="J953" i="220"/>
  <c r="J954" i="220"/>
  <c r="J955" i="220"/>
  <c r="J956" i="220"/>
  <c r="J957" i="220"/>
  <c r="J958" i="220"/>
  <c r="J959" i="220"/>
  <c r="J960" i="220"/>
  <c r="J961" i="220"/>
  <c r="J962" i="220"/>
  <c r="J963" i="220"/>
  <c r="J964" i="220"/>
  <c r="J965" i="220"/>
  <c r="J966" i="220"/>
  <c r="J967" i="220"/>
  <c r="J968" i="220"/>
  <c r="J969" i="220"/>
  <c r="J970" i="220"/>
  <c r="J971" i="220"/>
  <c r="J972" i="220"/>
  <c r="J973" i="220"/>
  <c r="J974" i="220"/>
  <c r="J975" i="220"/>
  <c r="J976" i="220"/>
  <c r="J977" i="220"/>
  <c r="J978" i="220"/>
  <c r="J979" i="220"/>
  <c r="J980" i="220"/>
  <c r="J981" i="220"/>
  <c r="J982" i="220"/>
  <c r="J983" i="220"/>
  <c r="J984" i="220"/>
  <c r="J985" i="220"/>
  <c r="J986" i="220"/>
  <c r="J987" i="220"/>
  <c r="J988" i="220"/>
  <c r="J989" i="220"/>
  <c r="J990" i="220"/>
  <c r="J991" i="220"/>
  <c r="J992" i="220"/>
  <c r="J993" i="220"/>
  <c r="J994" i="220"/>
  <c r="J995" i="220"/>
  <c r="J996" i="220"/>
  <c r="J997" i="220"/>
  <c r="J998" i="220"/>
  <c r="J999" i="220"/>
  <c r="J1000" i="220"/>
  <c r="J1001" i="220"/>
  <c r="J1002" i="220"/>
  <c r="J1003" i="220"/>
  <c r="J1004" i="220"/>
  <c r="J1005" i="220"/>
  <c r="J1006" i="220"/>
  <c r="J1007" i="220"/>
  <c r="J1008" i="220"/>
  <c r="J1009" i="220"/>
  <c r="J1010" i="220"/>
  <c r="J1011" i="220"/>
  <c r="J1012" i="220"/>
  <c r="J1013" i="220"/>
  <c r="J1014" i="220"/>
  <c r="J1015" i="220"/>
  <c r="J1016" i="220"/>
  <c r="J1017" i="220"/>
  <c r="J1018" i="220"/>
  <c r="J1019" i="220"/>
  <c r="J1020" i="220"/>
  <c r="J1021" i="220"/>
  <c r="J1022" i="220"/>
  <c r="J1023" i="220"/>
  <c r="J1024" i="220"/>
  <c r="J1025" i="220"/>
  <c r="J1026" i="220"/>
  <c r="J1027" i="220"/>
  <c r="J1028" i="220"/>
  <c r="J1029" i="220"/>
  <c r="J1030" i="220"/>
  <c r="J1031" i="220"/>
  <c r="J1032" i="220"/>
  <c r="J1033" i="220"/>
  <c r="J1034" i="220"/>
  <c r="J1035" i="220"/>
  <c r="J1036" i="220"/>
  <c r="J1037" i="220"/>
  <c r="J1038" i="220"/>
  <c r="J1039" i="220"/>
  <c r="J1040" i="220"/>
  <c r="J1041" i="220"/>
  <c r="J1042" i="220"/>
  <c r="J1043" i="220"/>
  <c r="J1044" i="220"/>
  <c r="J1045" i="220"/>
  <c r="J1046" i="220"/>
  <c r="J1047" i="220"/>
  <c r="J1048" i="220"/>
  <c r="J1049" i="220"/>
  <c r="J1050" i="220"/>
  <c r="J1051" i="220"/>
  <c r="J1052" i="220"/>
  <c r="J1053" i="220"/>
  <c r="J1054" i="220"/>
  <c r="J1055" i="220"/>
  <c r="J1056" i="220"/>
  <c r="J1057" i="220"/>
  <c r="J1058" i="220"/>
  <c r="J1059" i="220"/>
  <c r="J1060" i="220"/>
  <c r="J1061" i="220"/>
  <c r="J1062" i="220"/>
  <c r="J1063" i="220"/>
  <c r="J1064" i="220"/>
  <c r="J1065" i="220"/>
  <c r="J1066" i="220"/>
  <c r="J1067" i="220"/>
  <c r="J1068" i="220"/>
  <c r="J1069" i="220"/>
  <c r="J1070" i="220"/>
  <c r="J1071" i="220"/>
  <c r="J1072" i="220"/>
  <c r="J1073" i="220"/>
  <c r="J1074" i="220"/>
  <c r="J1075" i="220"/>
  <c r="J1076" i="220"/>
  <c r="J1077" i="220"/>
  <c r="J1078" i="220"/>
  <c r="J1079" i="220"/>
  <c r="J1080" i="220"/>
  <c r="J1081" i="220"/>
  <c r="J1082" i="220"/>
  <c r="J1083" i="220"/>
  <c r="J1084" i="220"/>
  <c r="J1085" i="220"/>
  <c r="J1086" i="220"/>
  <c r="J1087" i="220"/>
  <c r="J1088" i="220"/>
  <c r="J1089" i="220"/>
  <c r="J1090" i="220"/>
  <c r="J1091" i="220"/>
  <c r="J1092" i="220"/>
  <c r="J1093" i="220"/>
  <c r="J1094" i="220"/>
  <c r="J1095" i="220"/>
  <c r="J1096" i="220"/>
  <c r="J1097" i="220"/>
  <c r="J1098" i="220"/>
  <c r="J1099" i="220"/>
  <c r="J1100" i="220"/>
  <c r="J1101" i="220"/>
  <c r="J1102" i="220"/>
  <c r="J1103" i="220"/>
  <c r="J1104" i="220"/>
  <c r="J1105" i="220"/>
  <c r="J1106" i="220"/>
  <c r="J1107" i="220"/>
  <c r="J1108" i="220"/>
  <c r="J1109" i="220"/>
  <c r="J1110" i="220"/>
  <c r="J1111" i="220"/>
  <c r="J1112" i="220"/>
  <c r="J1113" i="220"/>
  <c r="J1114" i="220"/>
  <c r="J1115" i="220"/>
  <c r="J1116" i="220"/>
  <c r="J1117" i="220"/>
  <c r="J1118" i="220"/>
  <c r="J1119" i="220"/>
  <c r="J1120" i="220"/>
  <c r="J1121" i="220"/>
  <c r="J1122" i="220"/>
  <c r="J1123" i="220"/>
  <c r="J1124" i="220"/>
  <c r="J1125" i="220"/>
  <c r="J1126" i="220"/>
  <c r="J1127" i="220"/>
  <c r="J1128" i="220"/>
  <c r="J1129" i="220"/>
  <c r="J1130" i="220"/>
  <c r="J1131" i="220"/>
  <c r="J1132" i="220"/>
  <c r="J1133" i="220"/>
  <c r="J1134" i="220"/>
  <c r="J1135" i="220"/>
  <c r="J1136" i="220"/>
  <c r="J1137" i="220"/>
  <c r="J1138" i="220"/>
  <c r="J1139" i="220"/>
  <c r="J1140" i="220"/>
  <c r="J1141" i="220"/>
  <c r="J1142" i="220"/>
  <c r="J1143" i="220"/>
  <c r="J1144" i="220"/>
  <c r="J1145" i="220"/>
  <c r="J1146" i="220"/>
  <c r="J1147" i="220"/>
  <c r="J1148" i="220"/>
  <c r="J1149" i="220"/>
  <c r="J1150" i="220"/>
  <c r="J1151" i="220"/>
  <c r="J1152" i="220"/>
  <c r="J1153" i="220"/>
  <c r="J1154" i="220"/>
  <c r="J1155" i="220"/>
  <c r="J1156" i="220"/>
  <c r="J1157" i="220"/>
  <c r="J1158" i="220"/>
  <c r="J1159" i="220"/>
  <c r="J1160" i="220"/>
  <c r="J1161" i="220"/>
  <c r="J1162" i="220"/>
  <c r="J1163" i="220"/>
  <c r="J1164" i="220"/>
  <c r="J1165" i="220"/>
  <c r="J1166" i="220"/>
  <c r="J1167" i="220"/>
  <c r="J1168" i="220"/>
  <c r="J1169" i="220"/>
  <c r="J1170" i="220"/>
  <c r="J1171" i="220"/>
  <c r="J1172" i="220"/>
  <c r="J1173" i="220"/>
  <c r="J1174" i="220"/>
  <c r="J1175" i="220"/>
  <c r="J1176" i="220"/>
  <c r="J1177" i="220"/>
  <c r="J1178" i="220"/>
  <c r="J1179" i="220"/>
  <c r="J1180" i="220"/>
  <c r="J1181" i="220"/>
  <c r="J1185" i="220"/>
  <c r="J1186" i="220"/>
  <c r="J1187" i="220"/>
  <c r="J1188" i="220"/>
  <c r="J1189" i="220"/>
  <c r="J1190" i="220"/>
  <c r="J1191" i="220"/>
  <c r="J1192" i="220"/>
  <c r="J1193" i="220"/>
  <c r="J1194" i="220"/>
  <c r="J1195" i="220"/>
  <c r="J1196" i="220"/>
  <c r="J1197" i="220"/>
  <c r="J1198" i="220"/>
  <c r="J1199" i="220"/>
  <c r="J1200" i="220"/>
  <c r="J1201" i="220"/>
  <c r="J1211" i="220"/>
  <c r="J1212" i="220"/>
  <c r="J1213" i="220"/>
  <c r="J1214" i="220"/>
  <c r="J1215" i="220"/>
  <c r="J1216" i="220"/>
  <c r="J1217" i="220"/>
  <c r="J1218" i="220"/>
  <c r="J1222" i="220"/>
  <c r="J1223" i="220"/>
  <c r="J1224" i="220"/>
  <c r="J1225" i="220"/>
  <c r="J1226" i="220"/>
  <c r="J1227" i="220"/>
  <c r="J1228" i="220"/>
  <c r="J1229" i="220"/>
  <c r="J1230" i="220"/>
  <c r="J1231" i="220"/>
  <c r="J1232" i="220"/>
  <c r="J1236" i="220"/>
  <c r="J1237" i="220"/>
  <c r="J1238" i="220"/>
  <c r="J1239" i="220"/>
  <c r="J1240" i="220"/>
  <c r="J1241" i="220"/>
  <c r="J1242" i="220"/>
  <c r="J1243" i="220"/>
  <c r="J1244" i="220"/>
  <c r="J1245" i="220"/>
  <c r="J1246" i="220"/>
  <c r="J1250" i="220"/>
  <c r="J1251" i="220"/>
  <c r="J1253" i="220"/>
  <c r="J1254" i="220"/>
  <c r="J1255" i="220"/>
  <c r="J1257" i="220"/>
  <c r="J1259" i="220"/>
  <c r="J1260" i="220"/>
  <c r="J1261" i="220"/>
  <c r="J1262" i="220"/>
  <c r="J1263" i="220"/>
  <c r="J1267" i="220"/>
  <c r="J1268" i="220"/>
  <c r="J1269" i="220"/>
  <c r="J1270" i="220"/>
  <c r="J1271" i="220"/>
  <c r="J1272" i="220"/>
  <c r="J1273" i="220"/>
  <c r="J1279" i="220"/>
  <c r="J1280" i="220"/>
  <c r="J1281" i="220"/>
  <c r="J1282" i="220"/>
  <c r="J1283" i="220"/>
  <c r="J1287" i="220"/>
  <c r="J1289" i="220"/>
  <c r="J1290" i="220"/>
  <c r="J1291" i="220"/>
  <c r="J1292" i="220"/>
  <c r="J1293" i="220"/>
  <c r="J1294" i="220"/>
  <c r="J1295" i="220"/>
  <c r="J1296" i="220"/>
  <c r="J1297" i="220"/>
  <c r="J1298" i="220"/>
  <c r="J1299" i="220"/>
  <c r="J1300" i="220"/>
  <c r="J1301" i="220"/>
  <c r="J1302" i="220"/>
  <c r="J1303" i="220"/>
  <c r="J1304" i="220"/>
  <c r="J1305" i="220"/>
  <c r="J1306" i="220"/>
  <c r="J1307" i="220"/>
  <c r="J1308" i="220"/>
  <c r="J1309" i="220"/>
  <c r="J1310" i="220"/>
  <c r="J1311" i="220"/>
  <c r="J1312" i="220"/>
  <c r="J1313" i="220"/>
  <c r="J1314" i="220"/>
  <c r="J1315" i="220"/>
  <c r="J1316" i="220"/>
  <c r="J1317" i="220"/>
  <c r="J1318" i="220"/>
  <c r="J1319" i="220"/>
  <c r="J1320" i="220"/>
  <c r="J1321" i="220"/>
  <c r="J1322" i="220"/>
  <c r="J1323" i="220"/>
  <c r="J1324" i="220"/>
  <c r="J1325" i="220"/>
  <c r="J1326" i="220"/>
  <c r="J1327" i="220"/>
  <c r="J1328" i="220"/>
  <c r="J1329" i="220"/>
  <c r="J1330" i="220"/>
  <c r="J1331" i="220"/>
  <c r="J1332" i="220"/>
  <c r="J1333" i="220"/>
  <c r="J1349" i="220"/>
  <c r="J1350" i="220"/>
  <c r="J1351" i="220"/>
  <c r="J1352" i="220"/>
  <c r="J1353" i="220"/>
  <c r="J1354" i="220"/>
  <c r="J1358" i="220"/>
  <c r="J1359" i="220"/>
  <c r="J1369" i="220"/>
  <c r="J1370" i="220"/>
  <c r="J1371" i="220"/>
  <c r="J1372" i="220"/>
  <c r="J1373" i="220"/>
  <c r="J1375" i="220"/>
  <c r="J1376" i="220"/>
  <c r="J1377" i="220"/>
  <c r="J1378" i="220"/>
  <c r="J1379" i="220"/>
  <c r="J1380" i="220"/>
  <c r="J1381" i="220"/>
  <c r="J1382" i="220"/>
  <c r="J1383" i="220"/>
  <c r="J1384" i="220"/>
  <c r="J1385" i="220"/>
  <c r="J1386" i="220"/>
  <c r="J1387" i="220"/>
  <c r="J1388" i="220"/>
  <c r="J1389" i="220"/>
  <c r="J1390" i="220"/>
  <c r="J1391" i="220"/>
  <c r="J1392" i="220"/>
  <c r="J1393" i="220"/>
  <c r="J1394" i="220"/>
  <c r="J1395" i="220"/>
  <c r="J1396" i="220"/>
  <c r="J1397" i="220"/>
  <c r="J1398" i="220"/>
  <c r="J1399" i="220"/>
  <c r="J1400" i="220"/>
  <c r="J1401" i="220"/>
  <c r="J1402" i="220"/>
  <c r="J1403" i="220"/>
  <c r="J1404" i="220"/>
  <c r="J1405" i="220"/>
  <c r="J1406" i="220"/>
  <c r="J1407" i="220"/>
  <c r="J1408" i="220"/>
  <c r="J1409" i="220"/>
  <c r="J1410" i="220"/>
  <c r="J1411" i="220"/>
  <c r="J1412" i="220"/>
  <c r="J1413" i="220"/>
  <c r="J1414" i="220"/>
  <c r="J1415" i="220"/>
  <c r="J1416" i="220"/>
  <c r="J1417" i="220"/>
  <c r="J1418" i="220"/>
  <c r="J1419" i="220"/>
  <c r="J1420" i="220"/>
  <c r="J1421" i="220"/>
  <c r="J1422" i="220"/>
  <c r="J1423" i="220"/>
  <c r="J1424" i="220"/>
  <c r="J1425" i="220"/>
  <c r="J1426" i="220"/>
  <c r="J1427" i="220"/>
  <c r="J1428" i="220"/>
  <c r="J1429" i="220"/>
  <c r="J1430" i="220"/>
  <c r="J1431" i="220"/>
  <c r="J1432" i="220"/>
  <c r="J1433" i="220"/>
  <c r="J1434" i="220"/>
  <c r="J1435" i="220"/>
  <c r="J1436" i="220"/>
  <c r="J1437" i="220"/>
  <c r="J1438" i="220"/>
  <c r="J1439" i="220"/>
  <c r="J1440" i="220"/>
  <c r="J1441" i="220"/>
  <c r="J1442" i="220"/>
  <c r="J1443" i="220"/>
  <c r="J1444" i="220"/>
  <c r="J1445" i="220"/>
  <c r="J1446" i="220"/>
  <c r="J1447" i="220"/>
  <c r="J1448" i="220"/>
  <c r="J1449" i="220"/>
  <c r="J1450" i="220"/>
  <c r="J1451" i="220"/>
  <c r="J1452" i="220"/>
  <c r="J1453" i="220"/>
  <c r="J1454" i="220"/>
  <c r="J1455" i="220"/>
  <c r="J1456" i="220"/>
  <c r="J1457" i="220"/>
  <c r="J1458" i="220"/>
  <c r="J1459" i="220"/>
  <c r="J1460" i="220"/>
  <c r="J1461" i="220"/>
  <c r="J1462" i="220"/>
  <c r="J1463" i="220"/>
  <c r="J1464" i="220"/>
  <c r="J1465" i="220"/>
  <c r="J1466" i="220"/>
  <c r="J1467" i="220"/>
  <c r="J1468" i="220"/>
  <c r="J1469" i="220"/>
  <c r="J1470" i="220"/>
  <c r="J1471" i="220"/>
  <c r="J1472" i="220"/>
  <c r="J1473" i="220"/>
  <c r="J1474" i="220"/>
  <c r="J1475" i="220"/>
  <c r="J1476" i="220"/>
  <c r="J1477" i="220"/>
  <c r="J1478" i="220"/>
  <c r="J1479" i="220"/>
  <c r="J1480" i="220"/>
  <c r="J1481" i="220"/>
  <c r="J1482" i="220"/>
  <c r="J1483" i="220"/>
  <c r="J1484" i="220"/>
  <c r="J1485" i="220"/>
  <c r="J1486" i="220"/>
  <c r="J1487" i="220"/>
  <c r="J1488" i="220"/>
  <c r="J1489" i="220"/>
  <c r="J1490" i="220"/>
  <c r="J1491" i="220"/>
  <c r="J1492" i="220"/>
  <c r="J1493" i="220"/>
  <c r="J1494" i="220"/>
  <c r="J1495" i="220"/>
  <c r="J1496" i="220"/>
  <c r="J1497" i="220"/>
  <c r="J1498" i="220"/>
  <c r="J1499" i="220"/>
  <c r="J1500" i="220"/>
  <c r="J1501" i="220"/>
  <c r="J1502" i="220"/>
  <c r="J1503" i="220"/>
  <c r="J1504" i="220"/>
  <c r="J1505" i="220"/>
  <c r="J1506" i="220"/>
  <c r="J1507" i="220"/>
  <c r="J1508" i="220"/>
  <c r="J1509" i="220"/>
  <c r="J1510" i="220"/>
  <c r="J1511" i="220"/>
  <c r="J1512" i="220"/>
  <c r="J1513" i="220"/>
  <c r="J1514" i="220"/>
  <c r="J1515" i="220"/>
  <c r="J1516" i="220"/>
  <c r="J1517" i="220"/>
  <c r="J1518" i="220"/>
  <c r="J1519" i="220"/>
  <c r="J1520" i="220"/>
  <c r="J1521" i="220"/>
  <c r="J1522" i="220"/>
  <c r="J1523" i="220"/>
  <c r="J1524" i="220"/>
  <c r="J1525" i="220"/>
  <c r="J1526" i="220"/>
  <c r="J1527" i="220"/>
  <c r="J1528" i="220"/>
  <c r="J1529" i="220"/>
  <c r="J1530" i="220"/>
  <c r="J1531" i="220"/>
  <c r="J1532" i="220"/>
  <c r="J1533" i="220"/>
  <c r="J1534" i="220"/>
  <c r="J1535" i="220"/>
  <c r="J1536" i="220"/>
  <c r="J1537" i="220"/>
  <c r="J1538" i="220"/>
  <c r="J1539" i="220"/>
  <c r="J1540" i="220"/>
  <c r="J1541" i="220"/>
  <c r="J1542" i="220"/>
  <c r="J1543" i="220"/>
  <c r="J1544" i="220"/>
  <c r="J1545" i="220"/>
  <c r="J1546" i="220"/>
  <c r="J1547" i="220"/>
  <c r="J1548" i="220"/>
  <c r="J1549" i="220"/>
  <c r="J1550" i="220"/>
  <c r="J1551" i="220"/>
  <c r="J1552" i="220"/>
  <c r="J1554" i="220"/>
  <c r="J1555" i="220"/>
  <c r="J1556" i="220"/>
  <c r="J1558" i="220"/>
  <c r="J1559" i="220"/>
  <c r="J1560" i="220"/>
  <c r="J1561" i="220"/>
  <c r="J1562" i="220"/>
  <c r="J1563" i="220"/>
  <c r="J1564" i="220"/>
  <c r="J1565" i="220"/>
  <c r="J1566" i="220"/>
  <c r="J1567" i="220"/>
  <c r="J1568" i="220"/>
  <c r="J1569" i="220"/>
  <c r="J1570" i="220"/>
  <c r="J1571" i="220"/>
  <c r="J1572" i="220"/>
  <c r="J1573" i="220"/>
  <c r="J1574" i="220"/>
  <c r="J1575" i="220"/>
  <c r="J1576" i="220"/>
  <c r="J1577" i="220"/>
  <c r="J1578" i="220"/>
  <c r="J1579" i="220"/>
  <c r="J1580" i="220"/>
  <c r="J1581" i="220"/>
  <c r="J1582" i="220"/>
  <c r="J1583" i="220"/>
  <c r="J1584" i="220"/>
  <c r="J1585" i="220"/>
  <c r="J1586" i="220"/>
  <c r="J1596" i="220"/>
  <c r="J1597" i="220"/>
  <c r="J1598" i="220"/>
  <c r="J1599" i="220"/>
  <c r="J1600" i="220"/>
  <c r="J1601" i="220"/>
  <c r="J1602" i="220"/>
  <c r="J1603" i="220"/>
  <c r="J1604" i="220"/>
  <c r="J1605" i="220"/>
  <c r="J1606" i="220"/>
  <c r="J1607" i="220"/>
  <c r="J1608" i="220"/>
  <c r="J1609" i="220"/>
  <c r="J1610" i="220"/>
  <c r="J1611" i="220"/>
  <c r="J1612" i="220"/>
  <c r="J1616" i="220"/>
  <c r="J1617" i="220"/>
  <c r="J1618" i="220"/>
  <c r="J1619" i="220"/>
  <c r="J1620" i="220"/>
  <c r="J1621" i="220"/>
  <c r="J1622" i="220"/>
  <c r="J1623" i="220"/>
  <c r="J1624" i="220"/>
  <c r="J1625" i="220"/>
  <c r="J1626" i="220"/>
  <c r="J1627" i="220"/>
  <c r="J1636" i="220"/>
  <c r="J1637" i="220"/>
  <c r="J1638" i="220"/>
  <c r="J1639" i="220"/>
  <c r="J1640" i="220"/>
  <c r="J1643" i="220"/>
  <c r="J1644" i="220"/>
  <c r="J1645" i="220"/>
  <c r="J1646" i="220"/>
  <c r="J1647" i="220"/>
  <c r="J1648" i="220"/>
  <c r="J1649" i="220"/>
  <c r="J1650" i="220"/>
  <c r="J1651" i="220"/>
  <c r="J1652" i="220"/>
  <c r="J1653" i="220"/>
  <c r="J1654" i="220"/>
  <c r="J1655" i="220"/>
  <c r="J1656" i="220"/>
  <c r="J1657" i="220"/>
  <c r="J1658" i="220"/>
  <c r="J1659" i="220"/>
  <c r="J1660" i="220"/>
  <c r="J1661" i="220"/>
  <c r="J1662" i="220"/>
  <c r="J1663" i="220"/>
  <c r="J1664" i="220"/>
  <c r="J1665" i="220"/>
  <c r="J1666" i="220"/>
  <c r="J1667" i="220"/>
  <c r="J1668" i="220"/>
  <c r="J1669" i="220"/>
  <c r="J1670" i="220"/>
  <c r="J1671" i="220"/>
  <c r="J1672" i="220"/>
  <c r="J1673" i="220"/>
  <c r="J1674" i="220"/>
  <c r="J1675" i="220"/>
  <c r="J1676" i="220"/>
  <c r="J1677" i="220"/>
  <c r="J1678" i="220"/>
  <c r="J1679" i="220"/>
  <c r="J1680" i="220"/>
  <c r="J1681" i="220"/>
  <c r="J1682" i="220"/>
  <c r="J1683" i="220"/>
  <c r="J1684" i="220"/>
  <c r="J1685" i="220"/>
  <c r="J1686" i="220"/>
  <c r="J1687" i="220"/>
  <c r="J1688" i="220"/>
  <c r="J1689" i="220"/>
  <c r="J1690" i="220"/>
  <c r="J1691" i="220"/>
  <c r="J1692" i="220"/>
  <c r="J1693" i="220"/>
  <c r="J1694" i="220"/>
  <c r="J1695" i="220"/>
  <c r="J1696" i="220"/>
  <c r="J1697" i="220"/>
  <c r="J1698" i="220"/>
  <c r="J1699" i="220"/>
  <c r="J1700" i="220"/>
  <c r="J1701" i="220"/>
  <c r="J1702" i="220"/>
  <c r="J1703" i="220"/>
  <c r="J1704" i="220"/>
  <c r="J1705" i="220"/>
  <c r="J1706" i="220"/>
  <c r="J1707" i="220"/>
  <c r="J1708" i="220"/>
  <c r="J1709" i="220"/>
  <c r="J1710" i="220"/>
  <c r="J1711" i="220"/>
  <c r="J1712" i="220"/>
  <c r="J1713" i="220"/>
  <c r="J1714" i="220"/>
  <c r="J1715" i="220"/>
  <c r="J1716" i="220"/>
  <c r="J1717" i="220"/>
  <c r="J1718" i="220"/>
  <c r="J1719" i="220"/>
  <c r="J1720" i="220"/>
  <c r="J1721" i="220"/>
  <c r="J1722" i="220"/>
  <c r="J1723" i="220"/>
  <c r="J1724" i="220"/>
  <c r="J1725" i="220"/>
  <c r="J1726" i="220"/>
  <c r="J1727" i="220"/>
  <c r="J1728" i="220"/>
  <c r="J1729" i="220"/>
  <c r="J1730" i="220"/>
  <c r="J1731" i="220"/>
  <c r="J1732" i="220"/>
  <c r="J1733" i="220"/>
  <c r="J1734" i="220"/>
  <c r="J1735" i="220"/>
  <c r="J1736" i="220"/>
  <c r="J1737" i="220"/>
  <c r="J1738" i="220"/>
  <c r="J1739" i="220"/>
  <c r="J1740" i="220"/>
  <c r="J1741" i="220"/>
  <c r="J1742" i="220"/>
  <c r="J1743" i="220"/>
  <c r="J1744" i="220"/>
  <c r="J1745" i="220"/>
  <c r="J1746" i="220"/>
  <c r="J1747" i="220"/>
  <c r="J1748" i="220"/>
  <c r="J1749" i="220"/>
  <c r="J1750" i="220"/>
  <c r="J1751" i="220"/>
  <c r="J1752" i="220"/>
  <c r="J1753" i="220"/>
  <c r="J1754" i="220"/>
  <c r="J1755" i="220"/>
  <c r="J1756" i="220"/>
  <c r="J1757" i="220"/>
  <c r="J1758" i="220"/>
  <c r="J1759" i="220"/>
  <c r="J1760" i="220"/>
  <c r="J1761" i="220"/>
  <c r="J1762" i="220"/>
  <c r="J1763" i="220"/>
  <c r="J1764" i="220"/>
  <c r="J1765" i="220"/>
  <c r="J1766" i="220"/>
  <c r="J1767" i="220"/>
  <c r="J1768" i="220"/>
  <c r="J1769" i="220"/>
  <c r="J1770" i="220"/>
  <c r="J1771" i="220"/>
  <c r="J1772" i="220"/>
  <c r="J1773" i="220"/>
  <c r="J1774" i="220"/>
  <c r="J1775" i="220"/>
  <c r="J1776" i="220"/>
  <c r="J1777" i="220"/>
  <c r="J1778" i="220"/>
  <c r="J1779" i="220"/>
  <c r="J1780" i="220"/>
  <c r="J1781" i="220"/>
  <c r="J1782" i="220"/>
  <c r="J1783" i="220"/>
  <c r="J1784" i="220"/>
  <c r="J1785" i="220"/>
  <c r="J1786" i="220"/>
  <c r="J1787" i="220"/>
  <c r="J1788" i="220"/>
  <c r="J1789" i="220"/>
  <c r="J1790" i="220"/>
  <c r="J1791" i="220"/>
  <c r="J1792" i="220"/>
  <c r="J1793" i="220"/>
  <c r="J1794" i="220"/>
  <c r="J1795" i="220"/>
  <c r="J1796" i="220"/>
  <c r="J1797" i="220"/>
  <c r="J1798" i="220"/>
  <c r="J1799" i="220"/>
  <c r="J1800" i="220"/>
  <c r="J1801" i="220"/>
  <c r="J1802" i="220"/>
  <c r="J1803" i="220"/>
  <c r="J1804" i="220"/>
  <c r="J1805" i="220"/>
  <c r="J1806" i="220"/>
  <c r="J1807" i="220"/>
  <c r="J1808" i="220"/>
  <c r="J1809" i="220"/>
  <c r="J1810" i="220"/>
  <c r="J1811" i="220"/>
  <c r="J1812" i="220"/>
  <c r="J1813" i="220"/>
  <c r="J1814" i="220"/>
  <c r="J1815" i="220"/>
  <c r="J1816" i="220"/>
  <c r="J1817" i="220"/>
  <c r="J1818" i="220"/>
  <c r="J1819" i="220"/>
  <c r="J1820" i="220"/>
  <c r="J1821" i="220"/>
  <c r="J1822" i="220"/>
  <c r="J1823" i="220"/>
  <c r="J1824" i="220"/>
  <c r="J1825" i="220"/>
  <c r="J1826" i="220"/>
  <c r="J1827" i="220"/>
  <c r="J1828" i="220"/>
  <c r="J1829" i="220"/>
  <c r="J1830" i="220"/>
  <c r="J1831" i="220"/>
  <c r="J1832" i="220"/>
  <c r="J1833" i="220"/>
  <c r="J1834" i="220"/>
  <c r="J1835" i="220"/>
  <c r="J1836" i="220"/>
  <c r="J1837" i="220"/>
  <c r="J1838" i="220"/>
  <c r="J1839" i="220"/>
  <c r="J1840" i="220"/>
  <c r="J1841" i="220"/>
  <c r="J1842" i="220"/>
  <c r="J1843" i="220"/>
  <c r="J1844" i="220"/>
  <c r="J1845" i="220"/>
  <c r="J1846" i="220"/>
  <c r="J1847" i="220"/>
  <c r="J1848" i="220"/>
  <c r="J1849" i="220"/>
  <c r="J1850" i="220"/>
  <c r="J1851" i="220"/>
  <c r="J1852" i="220"/>
  <c r="J1853" i="220"/>
  <c r="J1854" i="220"/>
  <c r="J1855" i="220"/>
  <c r="J1856" i="220"/>
  <c r="J1857" i="220"/>
  <c r="J1858" i="220"/>
  <c r="J1859" i="220"/>
  <c r="J1860" i="220"/>
  <c r="J1861" i="220"/>
  <c r="J1862" i="220"/>
  <c r="J1863" i="220"/>
  <c r="J1864" i="220"/>
  <c r="J1865" i="220"/>
  <c r="J1866" i="220"/>
  <c r="J1867" i="220"/>
  <c r="J1868" i="220"/>
  <c r="J1869" i="220"/>
  <c r="J1870" i="220"/>
  <c r="J1871" i="220"/>
  <c r="J1872" i="220"/>
  <c r="J1873" i="220"/>
  <c r="J1874" i="220"/>
  <c r="J1875" i="220"/>
  <c r="J1876" i="220"/>
  <c r="J1877" i="220"/>
  <c r="J1878" i="220"/>
  <c r="J1879" i="220"/>
  <c r="J1880" i="220"/>
  <c r="J1881" i="220"/>
  <c r="J1882" i="220"/>
  <c r="J1883" i="220"/>
  <c r="J1884" i="220"/>
  <c r="J1885" i="220"/>
  <c r="J1886" i="220"/>
  <c r="J1887" i="220"/>
  <c r="J1888" i="220"/>
  <c r="J1889" i="220"/>
  <c r="J1890" i="220"/>
  <c r="J1891" i="220"/>
  <c r="J1892" i="220"/>
  <c r="J1893" i="220"/>
  <c r="J1894" i="220"/>
  <c r="J1895" i="220"/>
  <c r="J1896" i="220"/>
  <c r="J1897" i="220"/>
  <c r="J1898" i="220"/>
  <c r="J1899" i="220"/>
  <c r="J1900" i="220"/>
  <c r="J1901" i="220"/>
  <c r="J1902" i="220"/>
  <c r="J1903" i="220"/>
  <c r="J1904" i="220"/>
  <c r="J1905" i="220"/>
  <c r="J1906" i="220"/>
  <c r="J1907" i="220"/>
  <c r="J1908" i="220"/>
  <c r="J1909" i="220"/>
  <c r="J1910" i="220"/>
  <c r="J1911" i="220"/>
  <c r="J1912" i="220"/>
  <c r="J1913" i="220"/>
  <c r="J1914" i="220"/>
  <c r="J1915" i="220"/>
  <c r="J1916" i="220"/>
  <c r="J1917" i="220"/>
  <c r="J1918" i="220"/>
  <c r="J1919" i="220"/>
  <c r="J1920" i="220"/>
  <c r="J1921" i="220"/>
  <c r="J1922" i="220"/>
  <c r="J1923" i="220"/>
  <c r="J1924" i="220"/>
  <c r="J1925" i="220"/>
  <c r="J1926" i="220"/>
  <c r="J1927" i="220"/>
  <c r="J1928" i="220"/>
  <c r="J1929" i="220"/>
  <c r="J1930" i="220"/>
  <c r="J1931" i="220"/>
  <c r="J1932" i="220"/>
  <c r="J1933" i="220"/>
  <c r="J1934" i="220"/>
  <c r="J1935" i="220"/>
  <c r="J1936" i="220"/>
  <c r="J1937" i="220"/>
  <c r="J1938" i="220"/>
  <c r="J1939" i="220"/>
  <c r="J1940" i="220"/>
  <c r="J1941" i="220"/>
  <c r="J1942" i="220"/>
  <c r="J1943" i="220"/>
  <c r="J1944" i="220"/>
  <c r="J1945" i="220"/>
  <c r="J1946" i="220"/>
  <c r="J1947" i="220"/>
  <c r="J1948" i="220"/>
  <c r="J1949" i="220"/>
  <c r="J1950" i="220"/>
  <c r="J1951" i="220"/>
  <c r="J1952" i="220"/>
  <c r="J1953" i="220"/>
  <c r="J1954" i="220"/>
  <c r="J1955" i="220"/>
  <c r="J1956" i="220"/>
  <c r="J1957" i="220"/>
  <c r="J1958" i="220"/>
  <c r="J1959" i="220"/>
  <c r="J1960" i="220"/>
  <c r="J1961" i="220"/>
  <c r="J1962" i="220"/>
  <c r="J1963" i="220"/>
  <c r="J1964" i="220"/>
  <c r="J1965" i="220"/>
  <c r="J1966" i="220"/>
  <c r="J1967" i="220"/>
  <c r="J1968" i="220"/>
  <c r="J1969" i="220"/>
  <c r="J1970" i="220"/>
  <c r="J1971" i="220"/>
  <c r="J1972" i="220"/>
  <c r="J1973" i="220"/>
  <c r="J1974" i="220"/>
  <c r="J1975" i="220"/>
  <c r="J1976" i="220"/>
  <c r="J1977" i="220"/>
  <c r="J1978" i="220"/>
  <c r="J1979" i="220"/>
  <c r="J1980" i="220"/>
  <c r="J1981" i="220"/>
  <c r="J1982" i="220"/>
  <c r="J1983" i="220"/>
  <c r="J1984" i="220"/>
  <c r="J1985" i="220"/>
  <c r="J1986" i="220"/>
  <c r="J1987" i="220"/>
  <c r="J1988" i="220"/>
  <c r="J1989" i="220"/>
  <c r="J1990" i="220"/>
  <c r="J1991" i="220"/>
  <c r="J1992" i="220"/>
  <c r="J1993" i="220"/>
  <c r="J1994" i="220"/>
  <c r="J1995" i="220"/>
  <c r="J1996" i="220"/>
  <c r="J1997" i="220"/>
  <c r="J1998" i="220"/>
  <c r="J1999" i="220"/>
  <c r="J2000" i="220"/>
  <c r="J2001" i="220"/>
  <c r="J2002" i="220"/>
  <c r="J2003" i="220"/>
  <c r="J2004" i="220"/>
  <c r="J2005" i="220"/>
  <c r="J2006" i="220"/>
  <c r="J2007" i="220"/>
  <c r="J2008" i="220"/>
  <c r="J2009" i="220"/>
  <c r="J2010" i="220"/>
  <c r="J2011" i="220"/>
  <c r="J2012" i="220"/>
  <c r="J2013" i="220"/>
  <c r="J2014" i="220"/>
  <c r="J2015" i="220"/>
  <c r="J2016" i="220"/>
  <c r="J2017" i="220"/>
  <c r="J2018" i="220"/>
  <c r="J2019" i="220"/>
  <c r="J2020" i="220"/>
  <c r="J2021" i="220"/>
  <c r="J2022" i="220"/>
  <c r="J2023" i="220"/>
  <c r="J2024" i="220"/>
  <c r="J2025" i="220"/>
  <c r="J2026" i="220"/>
  <c r="J2027" i="220"/>
  <c r="J2028" i="220"/>
  <c r="J2029" i="220"/>
  <c r="J2030" i="220"/>
  <c r="J2031" i="220"/>
  <c r="J2032" i="220"/>
  <c r="J2033" i="220"/>
  <c r="J2034" i="220"/>
  <c r="J2035" i="220"/>
  <c r="J2036" i="220"/>
  <c r="J2037" i="220"/>
  <c r="J2038" i="220"/>
  <c r="J2039" i="220"/>
  <c r="J2040" i="220"/>
  <c r="J2041" i="220"/>
  <c r="J2042" i="220"/>
  <c r="J2043" i="220"/>
  <c r="J2044" i="220"/>
  <c r="J2045" i="220"/>
  <c r="J2046" i="220"/>
  <c r="J2047" i="220"/>
  <c r="J2048" i="220"/>
  <c r="J2049" i="220"/>
  <c r="J2050" i="220"/>
  <c r="J2051" i="220"/>
  <c r="J2052" i="220"/>
  <c r="J2053" i="220"/>
  <c r="J2054" i="220"/>
  <c r="J2055" i="220"/>
  <c r="J2056" i="220"/>
  <c r="J2057" i="220"/>
  <c r="J2058" i="220"/>
  <c r="J2059" i="220"/>
  <c r="J2060" i="220"/>
  <c r="J2061" i="220"/>
  <c r="J2062" i="220"/>
  <c r="J2063" i="220"/>
  <c r="J2064" i="220"/>
  <c r="J2065" i="220"/>
  <c r="J2066" i="220"/>
  <c r="J2067" i="220"/>
  <c r="J2068" i="220"/>
  <c r="J2069" i="220"/>
  <c r="J2070" i="220"/>
  <c r="J2071" i="220"/>
  <c r="J2072" i="220"/>
  <c r="J2073" i="220"/>
  <c r="J2074" i="220"/>
  <c r="J2075" i="220"/>
  <c r="J2076" i="220"/>
  <c r="J2077" i="220"/>
  <c r="J2078" i="220"/>
  <c r="J2079" i="220"/>
  <c r="J2080" i="220"/>
  <c r="J2081" i="220"/>
  <c r="J2082" i="220"/>
  <c r="J2083" i="220"/>
  <c r="J2084" i="220"/>
  <c r="J2085" i="220"/>
  <c r="J2086" i="220"/>
  <c r="J2087" i="220"/>
  <c r="J2088" i="220"/>
  <c r="J2089" i="220"/>
  <c r="J2090" i="220"/>
  <c r="J2091" i="220"/>
  <c r="J2092" i="220"/>
  <c r="J2093" i="220"/>
  <c r="J2094" i="220"/>
  <c r="J2095" i="220"/>
  <c r="J2096" i="220"/>
  <c r="J2097" i="220"/>
  <c r="J2098" i="220"/>
  <c r="J2099" i="220"/>
  <c r="J2100" i="220"/>
  <c r="J2101" i="220"/>
  <c r="J2102" i="220"/>
  <c r="J2103" i="220"/>
  <c r="J2104" i="220"/>
  <c r="J2105" i="220"/>
  <c r="J2106" i="220"/>
  <c r="J2107" i="220"/>
  <c r="J2108" i="220"/>
  <c r="J2109" i="220"/>
  <c r="J2110" i="220"/>
  <c r="J2111" i="220"/>
  <c r="J2112" i="220"/>
  <c r="J2113" i="220"/>
  <c r="J2114" i="220"/>
  <c r="J2115" i="220"/>
  <c r="J2116" i="220"/>
  <c r="J2117" i="220"/>
  <c r="J2118" i="220"/>
  <c r="J2119" i="220"/>
  <c r="J2120" i="220"/>
  <c r="J2121" i="220"/>
  <c r="J2122" i="220"/>
  <c r="J2123" i="220"/>
  <c r="J2124" i="220"/>
  <c r="J2125" i="220"/>
  <c r="J2126" i="220"/>
  <c r="J2127" i="220"/>
  <c r="J2128" i="220"/>
  <c r="J2129" i="220"/>
  <c r="J2130" i="220"/>
  <c r="J2131" i="220"/>
  <c r="J2132" i="220"/>
  <c r="J2133" i="220"/>
  <c r="J2134" i="220"/>
  <c r="J2135" i="220"/>
  <c r="J2136" i="220"/>
  <c r="J2137" i="220"/>
  <c r="J2138" i="220"/>
  <c r="J2139" i="220"/>
  <c r="J2140" i="220"/>
  <c r="J2141" i="220"/>
  <c r="J2142" i="220"/>
  <c r="J2143" i="220"/>
  <c r="J2144" i="220"/>
  <c r="J2145" i="220"/>
  <c r="J2146" i="220"/>
  <c r="J2147" i="220"/>
  <c r="J2148" i="220"/>
  <c r="J2149" i="220"/>
  <c r="J2150" i="220"/>
  <c r="J2151" i="220"/>
  <c r="J2152" i="220"/>
  <c r="J2153" i="220"/>
  <c r="J2154" i="220"/>
  <c r="J2155" i="220"/>
  <c r="J2156" i="220"/>
  <c r="J2157" i="220"/>
  <c r="J2158" i="220"/>
  <c r="J2159" i="220"/>
  <c r="J2160" i="220"/>
  <c r="J2161" i="220"/>
  <c r="J2162" i="220"/>
  <c r="J2163" i="220"/>
  <c r="J2164" i="220"/>
  <c r="J2165" i="220"/>
  <c r="J2166" i="220"/>
  <c r="J2167" i="220"/>
  <c r="J2168" i="220"/>
  <c r="J2169" i="220"/>
  <c r="J2170" i="220"/>
  <c r="J2171" i="220"/>
  <c r="J2172" i="220"/>
  <c r="J2173" i="220"/>
  <c r="J2174" i="220"/>
  <c r="J2175" i="220"/>
  <c r="J2176" i="220"/>
  <c r="J2177" i="220"/>
  <c r="J2178" i="220"/>
  <c r="J2179" i="220"/>
  <c r="J2180" i="220"/>
  <c r="J2181" i="220"/>
  <c r="J2182" i="220"/>
  <c r="J2183" i="220"/>
  <c r="J2184" i="220"/>
  <c r="J2185" i="220"/>
  <c r="J2186" i="220"/>
  <c r="J2187" i="220"/>
  <c r="J2188" i="220"/>
  <c r="J2189" i="220"/>
  <c r="J2190" i="220"/>
  <c r="J2191" i="220"/>
  <c r="J2192" i="220"/>
  <c r="J2193" i="220"/>
  <c r="J2194" i="220"/>
  <c r="J2195" i="220"/>
  <c r="J2196" i="220"/>
  <c r="J2197" i="220"/>
  <c r="J2198" i="220"/>
  <c r="J2199" i="220"/>
  <c r="J2200" i="220"/>
  <c r="J2201" i="220"/>
  <c r="J2202" i="220"/>
  <c r="J2203" i="220"/>
  <c r="J2204" i="220"/>
  <c r="J2205" i="220"/>
  <c r="J2206" i="220"/>
  <c r="J2207" i="220"/>
  <c r="J2208" i="220"/>
  <c r="J2209" i="220"/>
  <c r="J2210" i="220"/>
  <c r="J2211" i="220"/>
  <c r="J2212" i="220"/>
  <c r="J2213" i="220"/>
  <c r="J2214" i="220"/>
  <c r="J2215" i="220"/>
  <c r="J2216" i="220"/>
  <c r="J2217" i="220"/>
  <c r="J2218" i="220"/>
  <c r="J2219" i="220"/>
  <c r="J2220" i="220"/>
  <c r="J2221" i="220"/>
  <c r="J2222" i="220"/>
  <c r="J2223" i="220"/>
  <c r="J2224" i="220"/>
  <c r="J2225" i="220"/>
  <c r="J2226" i="220"/>
  <c r="J2227" i="220"/>
  <c r="J2228" i="220"/>
  <c r="J2229" i="220"/>
  <c r="J2230" i="220"/>
  <c r="J2231" i="220"/>
  <c r="J2232" i="220"/>
  <c r="J2233" i="220"/>
  <c r="J2234" i="220"/>
  <c r="J2235" i="220"/>
  <c r="J2236" i="220"/>
  <c r="J2237" i="220"/>
  <c r="J2238" i="220"/>
  <c r="J2239" i="220"/>
  <c r="J2240" i="220"/>
  <c r="J2241" i="220"/>
  <c r="J2242" i="220"/>
  <c r="J2243" i="220"/>
  <c r="J2244" i="220"/>
  <c r="J2245" i="220"/>
  <c r="J2246" i="220"/>
  <c r="J2247" i="220"/>
  <c r="J2248" i="220"/>
  <c r="J2249" i="220"/>
  <c r="J2250" i="220"/>
  <c r="J2251" i="220"/>
  <c r="J2252" i="220"/>
  <c r="J2253" i="220"/>
  <c r="J2254" i="220"/>
  <c r="J2255" i="220"/>
  <c r="J2256" i="220"/>
  <c r="J2257" i="220"/>
  <c r="J2258" i="220"/>
  <c r="J2259" i="220"/>
  <c r="J2260" i="220"/>
  <c r="J2261" i="220"/>
  <c r="J2262" i="220"/>
  <c r="J2263" i="220"/>
  <c r="J2264" i="220"/>
  <c r="J2265" i="220"/>
  <c r="J2266" i="220"/>
  <c r="J2267" i="220"/>
  <c r="J2268" i="220"/>
  <c r="J2269" i="220"/>
  <c r="J2270" i="220"/>
  <c r="J2271" i="220"/>
  <c r="J2272" i="220"/>
  <c r="J2273" i="220"/>
  <c r="J2274" i="220"/>
  <c r="J2275" i="220"/>
  <c r="J2276" i="220"/>
  <c r="J2277" i="220"/>
  <c r="J2278" i="220"/>
  <c r="J2279" i="220"/>
  <c r="J2280" i="220"/>
  <c r="J2281" i="220"/>
  <c r="J2282" i="220"/>
  <c r="J2283" i="220"/>
  <c r="J2284" i="220"/>
  <c r="J2285" i="220"/>
  <c r="J2286" i="220"/>
  <c r="J2287" i="220"/>
  <c r="J2288" i="220"/>
  <c r="J2289" i="220"/>
  <c r="J2290" i="220"/>
  <c r="J2291" i="220"/>
  <c r="J2292" i="220"/>
  <c r="J2293" i="220"/>
  <c r="J2294" i="220"/>
  <c r="J2295" i="220"/>
  <c r="J2296" i="220"/>
  <c r="J2297" i="220"/>
  <c r="J2298" i="220"/>
  <c r="J2299" i="220"/>
  <c r="J2300" i="220"/>
  <c r="J2301" i="220"/>
  <c r="J2302" i="220"/>
  <c r="J2303" i="220"/>
  <c r="J2304" i="220"/>
  <c r="J2305" i="220"/>
  <c r="J2306" i="220"/>
  <c r="J2307" i="220"/>
  <c r="J2308" i="220"/>
  <c r="J2309" i="220"/>
  <c r="J2310" i="220"/>
  <c r="J2311" i="220"/>
  <c r="J2312" i="220"/>
  <c r="J2313" i="220"/>
  <c r="J2314" i="220"/>
  <c r="J2315" i="220"/>
  <c r="J2316" i="220"/>
  <c r="J2317" i="220"/>
  <c r="J2318" i="220"/>
  <c r="J2319" i="220"/>
  <c r="J2320" i="220"/>
  <c r="J2321" i="220"/>
  <c r="J2322" i="220"/>
  <c r="J2323" i="220"/>
  <c r="J2324" i="220"/>
  <c r="J2325" i="220"/>
  <c r="J2326" i="220"/>
  <c r="J2327" i="220"/>
  <c r="J2328" i="220"/>
  <c r="J2329" i="220"/>
  <c r="J2330" i="220"/>
  <c r="J2331" i="220"/>
  <c r="J2332" i="220"/>
  <c r="J2333" i="220"/>
  <c r="J2334" i="220"/>
  <c r="J2335" i="220"/>
  <c r="J2336" i="220"/>
  <c r="J2337" i="220"/>
  <c r="J2338" i="220"/>
  <c r="J2339" i="220"/>
  <c r="J2340" i="220"/>
  <c r="J2341" i="220"/>
  <c r="J2342" i="220"/>
  <c r="J2343" i="220"/>
  <c r="J2344" i="220"/>
  <c r="J2345" i="220"/>
  <c r="J2346" i="220"/>
  <c r="J2347" i="220"/>
  <c r="J2348" i="220"/>
  <c r="J2349" i="220"/>
  <c r="J2350" i="220"/>
  <c r="J2351" i="220"/>
  <c r="J2352" i="220"/>
  <c r="J2353" i="220"/>
  <c r="J2354" i="220"/>
  <c r="J2355" i="220"/>
  <c r="J2356" i="220"/>
  <c r="J2357" i="220"/>
  <c r="J2358" i="220"/>
  <c r="J2359" i="220"/>
  <c r="J2360" i="220"/>
  <c r="J2361" i="220"/>
  <c r="J2362" i="220"/>
  <c r="J2363" i="220"/>
  <c r="J2364" i="220"/>
  <c r="J2365" i="220"/>
  <c r="J2366" i="220"/>
  <c r="J2367" i="220"/>
  <c r="J2368" i="220"/>
  <c r="J2369" i="220"/>
  <c r="J2370" i="220"/>
  <c r="J2371" i="220"/>
  <c r="J2372" i="220"/>
  <c r="J2373" i="220"/>
  <c r="J2374" i="220"/>
  <c r="J2375" i="220"/>
  <c r="J2376" i="220"/>
  <c r="J2377" i="220"/>
  <c r="J2378" i="220"/>
  <c r="J2379" i="220"/>
  <c r="J2380" i="220"/>
  <c r="J2381" i="220"/>
  <c r="J2382" i="220"/>
  <c r="J2383" i="220"/>
  <c r="J2384" i="220"/>
  <c r="J2385" i="220"/>
  <c r="J2386" i="220"/>
  <c r="J2387" i="220"/>
  <c r="J2388" i="220"/>
  <c r="J2389" i="220"/>
  <c r="J2390" i="220"/>
  <c r="J2391" i="220"/>
  <c r="J2392" i="220"/>
  <c r="J2393" i="220"/>
  <c r="J2394" i="220"/>
  <c r="J2395" i="220"/>
  <c r="J2396" i="220"/>
  <c r="J2397" i="220"/>
  <c r="J2398" i="220"/>
  <c r="J2399" i="220"/>
  <c r="J2400" i="220"/>
  <c r="J2401" i="220"/>
  <c r="J2402" i="220"/>
  <c r="J2403" i="220"/>
  <c r="J2404" i="220"/>
  <c r="J2405" i="220"/>
  <c r="J2406" i="220"/>
  <c r="J2407" i="220"/>
  <c r="J2408" i="220"/>
  <c r="J2409" i="220"/>
  <c r="J2410" i="220"/>
  <c r="J2411" i="220"/>
  <c r="J2412" i="220"/>
  <c r="J2413" i="220"/>
  <c r="J2414" i="220"/>
  <c r="J2415" i="220"/>
  <c r="J2416" i="220"/>
  <c r="J2417" i="220"/>
  <c r="J2418" i="220"/>
  <c r="J2419" i="220"/>
  <c r="J2420" i="220"/>
  <c r="J2421" i="220"/>
  <c r="J2422" i="220"/>
  <c r="J2423" i="220"/>
  <c r="J2424" i="220"/>
  <c r="J2425" i="220"/>
  <c r="J2426" i="220"/>
  <c r="J2427" i="220"/>
  <c r="J2428" i="220"/>
  <c r="J2429" i="220"/>
  <c r="J2430" i="220"/>
  <c r="J2431" i="220"/>
  <c r="J2432" i="220"/>
  <c r="J2433" i="220"/>
  <c r="J2434" i="220"/>
  <c r="J2435" i="220"/>
  <c r="J2436" i="220"/>
  <c r="J2437" i="220"/>
  <c r="J2438" i="220"/>
  <c r="J2439" i="220"/>
  <c r="J2440" i="220"/>
  <c r="J2441" i="220"/>
  <c r="J2442" i="220"/>
  <c r="J2443" i="220"/>
  <c r="J2444" i="220"/>
  <c r="J2445" i="220"/>
  <c r="J2446" i="220"/>
  <c r="J2447" i="220"/>
  <c r="J2448" i="220"/>
  <c r="J2449" i="220"/>
  <c r="J2450" i="220"/>
  <c r="J2451" i="220"/>
  <c r="J2452" i="220"/>
  <c r="J2453" i="220"/>
  <c r="J2454" i="220"/>
  <c r="J2455" i="220"/>
  <c r="J2456" i="220"/>
  <c r="J2457" i="220"/>
  <c r="J2458" i="220"/>
  <c r="J2459" i="220"/>
  <c r="J2460" i="220"/>
  <c r="J2461" i="220"/>
  <c r="J2462" i="220"/>
  <c r="J2463" i="220"/>
  <c r="J2464" i="220"/>
  <c r="J2465" i="220"/>
  <c r="J2466" i="220"/>
  <c r="J2467" i="220"/>
  <c r="J2468" i="220"/>
  <c r="J2469" i="220"/>
  <c r="J2470" i="220"/>
  <c r="J2471" i="220"/>
  <c r="J2472" i="220"/>
  <c r="J2473" i="220"/>
  <c r="J2474" i="220"/>
  <c r="J2475" i="220"/>
  <c r="J2476" i="220"/>
  <c r="J2477" i="220"/>
  <c r="J2478" i="220"/>
  <c r="J2479" i="220"/>
  <c r="J2480" i="220"/>
  <c r="J2481" i="220"/>
  <c r="J2482" i="220"/>
  <c r="J2483" i="220"/>
  <c r="J2484" i="220"/>
  <c r="J2485" i="220"/>
  <c r="J2486" i="220"/>
  <c r="J2487" i="220"/>
  <c r="J2488" i="220"/>
  <c r="J2489" i="220"/>
  <c r="J2490" i="220"/>
  <c r="J2491" i="220"/>
  <c r="J2492" i="220"/>
  <c r="J2493" i="220"/>
  <c r="J2494" i="220"/>
  <c r="J2495" i="220"/>
  <c r="J2496" i="220"/>
  <c r="J2497" i="220"/>
  <c r="J2498" i="220"/>
  <c r="J2499" i="220"/>
  <c r="J2500" i="220"/>
  <c r="J2501" i="220"/>
  <c r="J2502" i="220"/>
  <c r="J2503" i="220"/>
  <c r="J2504" i="220"/>
  <c r="J2505" i="220"/>
  <c r="J2506" i="220"/>
  <c r="J2507" i="220"/>
  <c r="J2508" i="220"/>
  <c r="J2509" i="220"/>
  <c r="J2510" i="220"/>
  <c r="J2511" i="220"/>
  <c r="J2512" i="220"/>
  <c r="J2513" i="220"/>
  <c r="J2514" i="220"/>
  <c r="J2515" i="220"/>
  <c r="J2516" i="220"/>
  <c r="J2517" i="220"/>
  <c r="J2518" i="220"/>
  <c r="J2519" i="220"/>
  <c r="J2520" i="220"/>
  <c r="J2521" i="220"/>
  <c r="J2522" i="220"/>
  <c r="J2523" i="220"/>
  <c r="J2524" i="220"/>
  <c r="J2525" i="220"/>
  <c r="J2526" i="220"/>
  <c r="J2527" i="220"/>
  <c r="J2528" i="220"/>
  <c r="J2529" i="220"/>
  <c r="J2530" i="220"/>
  <c r="J2531" i="220"/>
  <c r="J2532" i="220"/>
  <c r="J2533" i="220"/>
  <c r="J2534" i="220"/>
  <c r="J2535" i="220"/>
  <c r="J2536" i="220"/>
  <c r="J2537" i="220"/>
  <c r="J2538" i="220"/>
  <c r="J2539" i="220"/>
  <c r="J2540" i="220"/>
  <c r="J2541" i="220"/>
  <c r="J2542" i="220"/>
  <c r="J2543" i="220"/>
  <c r="J2544" i="220"/>
  <c r="J2545" i="220"/>
  <c r="J2546" i="220"/>
  <c r="J2547" i="220"/>
  <c r="J2548" i="220"/>
  <c r="J2549" i="220"/>
  <c r="J2550" i="220"/>
  <c r="J2551" i="220"/>
  <c r="J2552" i="220"/>
  <c r="J2553" i="220"/>
  <c r="J2554" i="220"/>
  <c r="J2555" i="220"/>
  <c r="J2556" i="220"/>
  <c r="J2557" i="220"/>
  <c r="J2558" i="220"/>
  <c r="J2559" i="220"/>
  <c r="J2560" i="220"/>
  <c r="J2561" i="220"/>
  <c r="J2562" i="220"/>
  <c r="J2563" i="220"/>
  <c r="J2564" i="220"/>
  <c r="J2565" i="220"/>
  <c r="J2566" i="220"/>
  <c r="J2567" i="220"/>
  <c r="J2568" i="220"/>
  <c r="J2569" i="220"/>
  <c r="J2570" i="220"/>
  <c r="J2571" i="220"/>
  <c r="J2572" i="220"/>
  <c r="J2573" i="220"/>
  <c r="J2574" i="220"/>
  <c r="J2575" i="220"/>
  <c r="J2576" i="220"/>
  <c r="J2577" i="220"/>
  <c r="J2578" i="220"/>
  <c r="J2579" i="220"/>
  <c r="J2580" i="220"/>
  <c r="J2581" i="220"/>
  <c r="J2582" i="220"/>
  <c r="J2583" i="220"/>
  <c r="J2584" i="220"/>
  <c r="J2585" i="220"/>
  <c r="J2586" i="220"/>
  <c r="J2587" i="220"/>
  <c r="J2588" i="220"/>
  <c r="J2589" i="220"/>
  <c r="J2590" i="220"/>
  <c r="J2591" i="220"/>
  <c r="J2592" i="220"/>
  <c r="J2593" i="220"/>
  <c r="J2594" i="220"/>
  <c r="J2595" i="220"/>
  <c r="J2596" i="220"/>
  <c r="J2597" i="220"/>
  <c r="J2598" i="220"/>
  <c r="J2599" i="220"/>
  <c r="J2600" i="220"/>
  <c r="J2601" i="220"/>
  <c r="J2602" i="220"/>
  <c r="J2603" i="220"/>
  <c r="J2604" i="220"/>
  <c r="J2605" i="220"/>
  <c r="J2606" i="220"/>
  <c r="J2607" i="220"/>
  <c r="J2608" i="220"/>
  <c r="J2609" i="220"/>
  <c r="J2610" i="220"/>
  <c r="J2611" i="220"/>
  <c r="J2612" i="220"/>
  <c r="J2613" i="220"/>
  <c r="J2614" i="220"/>
  <c r="J2615" i="220"/>
  <c r="J2616" i="220"/>
  <c r="J2617" i="220"/>
  <c r="J2618" i="220"/>
  <c r="J2619" i="220"/>
  <c r="J2620" i="220"/>
  <c r="J2621" i="220"/>
  <c r="J2622" i="220"/>
  <c r="J2623" i="220"/>
  <c r="J2624" i="220"/>
  <c r="J2625" i="220"/>
  <c r="J2626" i="220"/>
  <c r="J2627" i="220"/>
  <c r="J2628" i="220"/>
  <c r="J2629" i="220"/>
  <c r="J2630" i="220"/>
  <c r="J2631" i="220"/>
  <c r="J2632" i="220"/>
  <c r="J2633" i="220"/>
  <c r="J2634" i="220"/>
  <c r="J2635" i="220"/>
  <c r="J2636" i="220"/>
  <c r="J2637" i="220"/>
  <c r="J2638" i="220"/>
  <c r="J2639" i="220"/>
  <c r="J2640" i="220"/>
  <c r="J2641" i="220"/>
  <c r="J2642" i="220"/>
  <c r="J2643" i="220"/>
  <c r="J2644" i="220"/>
  <c r="J2645" i="220"/>
  <c r="J2646" i="220"/>
  <c r="J2647" i="220"/>
  <c r="J2648" i="220"/>
  <c r="J2649" i="220"/>
  <c r="J2650" i="220"/>
  <c r="J2651" i="220"/>
  <c r="J2652" i="220"/>
  <c r="J2653" i="220"/>
  <c r="J2654" i="220"/>
  <c r="J2655" i="220"/>
  <c r="J2656" i="220"/>
  <c r="J2657" i="220"/>
  <c r="J2658" i="220"/>
  <c r="J2659" i="220"/>
  <c r="J2660" i="220"/>
  <c r="J2661" i="220"/>
  <c r="J2662" i="220"/>
  <c r="J2663" i="220"/>
  <c r="J2664" i="220"/>
  <c r="J2665" i="220"/>
  <c r="J2666" i="220"/>
  <c r="J2667" i="220"/>
  <c r="J2668" i="220"/>
  <c r="J2669" i="220"/>
  <c r="J2670" i="220"/>
  <c r="J2671" i="220"/>
  <c r="J2672" i="220"/>
  <c r="J2673" i="220"/>
  <c r="J2674" i="220"/>
  <c r="J2675" i="220"/>
  <c r="J2676" i="220"/>
  <c r="J2677" i="220"/>
  <c r="J2678" i="220"/>
  <c r="J2679" i="220"/>
  <c r="J2680" i="220"/>
  <c r="J2681" i="220"/>
  <c r="J2682" i="220"/>
  <c r="J2683" i="220"/>
  <c r="J2684" i="220"/>
  <c r="J2685" i="220"/>
  <c r="J2686" i="220"/>
  <c r="J2687" i="220"/>
  <c r="J2688" i="220"/>
  <c r="J2689" i="220"/>
  <c r="J2690" i="220"/>
  <c r="J2691" i="220"/>
  <c r="J2692" i="220"/>
  <c r="J2693" i="220"/>
  <c r="J2694" i="220"/>
  <c r="J2695" i="220"/>
  <c r="J2696" i="220"/>
  <c r="J2697" i="220"/>
  <c r="J2698" i="220"/>
  <c r="J2699" i="220"/>
  <c r="J2700" i="220"/>
  <c r="J2701" i="220"/>
  <c r="J2702" i="220"/>
  <c r="J2703" i="220"/>
  <c r="J2704" i="220"/>
  <c r="J2705" i="220"/>
  <c r="J2706" i="220"/>
  <c r="J2707" i="220"/>
  <c r="J2708" i="220"/>
  <c r="J2709" i="220"/>
  <c r="J2710" i="220"/>
  <c r="J2711" i="220"/>
  <c r="J2712" i="220"/>
  <c r="J2713" i="220"/>
  <c r="J2714" i="220"/>
  <c r="J2715" i="220"/>
  <c r="J2716" i="220"/>
  <c r="J2717" i="220"/>
  <c r="J2718" i="220"/>
  <c r="J2719" i="220"/>
  <c r="J2720" i="220"/>
  <c r="J2721" i="220"/>
  <c r="J2722" i="220"/>
  <c r="J2723" i="220"/>
  <c r="J2724" i="220"/>
  <c r="J2725" i="220"/>
  <c r="J2726" i="220"/>
  <c r="J2727" i="220"/>
  <c r="J2728" i="220"/>
  <c r="J2729" i="220"/>
  <c r="J2730" i="220"/>
  <c r="J2731" i="220"/>
  <c r="J2732" i="220"/>
  <c r="J2733" i="220"/>
  <c r="J2734" i="220"/>
  <c r="J2735" i="220"/>
  <c r="J2736" i="220"/>
  <c r="J2737" i="220"/>
  <c r="J2738" i="220"/>
  <c r="J2739" i="220"/>
  <c r="J2740" i="220"/>
  <c r="J2741" i="220"/>
  <c r="J2742" i="220"/>
  <c r="J2743" i="220"/>
  <c r="J2744" i="220"/>
  <c r="J2745" i="220"/>
  <c r="J2746" i="220"/>
  <c r="J2747" i="220"/>
  <c r="J2748" i="220"/>
  <c r="J2749" i="220"/>
  <c r="J2750" i="220"/>
  <c r="J2751" i="220"/>
  <c r="J2752" i="220"/>
  <c r="J2753" i="220"/>
  <c r="J2754" i="220"/>
  <c r="J2755" i="220"/>
  <c r="J2756" i="220"/>
  <c r="J2757" i="220"/>
  <c r="J2758" i="220"/>
  <c r="J2759" i="220"/>
  <c r="J2760" i="220"/>
  <c r="J2761" i="220"/>
  <c r="J2762" i="220"/>
  <c r="J2763" i="220"/>
  <c r="J2764" i="220"/>
  <c r="J2765" i="220"/>
  <c r="J2766" i="220"/>
  <c r="J2767" i="220"/>
  <c r="J2768" i="220"/>
  <c r="J2769" i="220"/>
  <c r="J2770" i="220"/>
  <c r="J2771" i="220"/>
  <c r="J2772" i="220"/>
  <c r="J2773" i="220"/>
  <c r="J2774" i="220"/>
  <c r="J2775" i="220"/>
  <c r="J2776" i="220"/>
  <c r="J2777" i="220"/>
  <c r="J2778" i="220"/>
  <c r="J2779" i="220"/>
  <c r="J2780" i="220"/>
  <c r="J2781" i="220"/>
  <c r="J2782" i="220"/>
  <c r="J2783" i="220"/>
  <c r="J2784" i="220"/>
  <c r="J2785" i="220"/>
  <c r="J2786" i="220"/>
  <c r="J2787" i="220"/>
  <c r="J2788" i="220"/>
  <c r="J2789" i="220"/>
  <c r="J2790" i="220"/>
  <c r="J2791" i="220"/>
  <c r="J2792" i="220"/>
  <c r="J2793" i="220"/>
  <c r="J2794" i="220"/>
  <c r="J2795" i="220"/>
  <c r="J2796" i="220"/>
  <c r="J2797" i="220"/>
  <c r="J2798" i="220"/>
  <c r="J2799" i="220"/>
  <c r="J2800" i="220"/>
  <c r="J2801" i="220"/>
  <c r="J2802" i="220"/>
  <c r="J2803" i="220"/>
  <c r="J2804" i="220"/>
  <c r="J2805" i="220"/>
  <c r="J2806" i="220"/>
  <c r="J2807" i="220"/>
  <c r="J2808" i="220"/>
  <c r="J2809" i="220"/>
  <c r="J2810" i="220"/>
  <c r="J2811" i="220"/>
  <c r="J2812" i="220"/>
  <c r="J2813" i="220"/>
  <c r="J2814" i="220"/>
  <c r="J2815" i="220"/>
  <c r="J2816" i="220"/>
  <c r="J2817" i="220"/>
  <c r="J2818" i="220"/>
  <c r="J2819" i="220"/>
  <c r="J2820" i="220"/>
  <c r="J2821" i="220"/>
  <c r="J2822" i="220"/>
  <c r="J2823" i="220"/>
  <c r="J2824" i="220"/>
  <c r="J2825" i="220"/>
  <c r="J2826" i="220"/>
  <c r="J2827" i="220"/>
  <c r="J2828" i="220"/>
  <c r="J2829" i="220"/>
  <c r="J2830" i="220"/>
  <c r="J2831" i="220"/>
  <c r="J2832" i="220"/>
  <c r="J2833" i="220"/>
  <c r="J2834" i="220"/>
  <c r="J2835" i="220"/>
  <c r="J2836" i="220"/>
  <c r="J2837" i="220"/>
  <c r="J2838" i="220"/>
  <c r="J2839" i="220"/>
  <c r="J2840" i="220"/>
  <c r="J2841" i="220"/>
  <c r="J2842" i="220"/>
  <c r="J2843" i="220"/>
  <c r="J2844" i="220"/>
  <c r="J2845" i="220"/>
  <c r="J2846" i="220"/>
  <c r="J2847" i="220"/>
  <c r="J2848" i="220"/>
  <c r="J2849" i="220"/>
  <c r="J2850" i="220"/>
  <c r="J2851" i="220"/>
  <c r="J2852" i="220"/>
  <c r="J2853" i="220"/>
  <c r="J2854" i="220"/>
  <c r="J2855" i="220"/>
  <c r="J2856" i="220"/>
  <c r="J2857" i="220"/>
  <c r="J2858" i="220"/>
  <c r="J2859" i="220"/>
  <c r="J2860" i="220"/>
  <c r="J2861" i="220"/>
  <c r="J2862" i="220"/>
  <c r="J2863" i="220"/>
  <c r="J2864" i="220"/>
  <c r="J2865" i="220"/>
  <c r="J2866" i="220"/>
  <c r="J2867" i="220"/>
  <c r="J2868" i="220"/>
  <c r="J2869" i="220"/>
  <c r="J2870" i="220"/>
  <c r="J2871" i="220"/>
  <c r="J2872" i="220"/>
  <c r="J2873" i="220"/>
  <c r="J2874" i="220"/>
  <c r="J2875" i="220"/>
  <c r="J2876" i="220"/>
  <c r="J2877" i="220"/>
  <c r="J2878" i="220"/>
  <c r="J2879" i="220"/>
  <c r="J2880" i="220"/>
  <c r="J2881" i="220"/>
  <c r="J2882" i="220"/>
  <c r="J2883" i="220"/>
  <c r="J2884" i="220"/>
  <c r="J2885" i="220"/>
  <c r="J2886" i="220"/>
  <c r="J2887" i="220"/>
  <c r="J2888" i="220"/>
  <c r="J2889" i="220"/>
  <c r="J2890" i="220"/>
  <c r="J2891" i="220"/>
  <c r="J2892" i="220"/>
  <c r="J2893" i="220"/>
  <c r="J2894" i="220"/>
  <c r="J2895" i="220"/>
  <c r="J2896" i="220"/>
  <c r="J2897" i="220"/>
  <c r="J2898" i="220"/>
  <c r="J2899" i="220"/>
  <c r="J2900" i="220"/>
  <c r="J2901" i="220"/>
  <c r="J2902" i="220"/>
  <c r="J2903" i="220"/>
  <c r="J2904" i="220"/>
  <c r="J2905" i="220"/>
  <c r="J2906" i="220"/>
  <c r="J2907" i="220"/>
  <c r="J2908" i="220"/>
  <c r="J2909" i="220"/>
  <c r="J2910" i="220"/>
  <c r="J2911" i="220"/>
  <c r="J2912" i="220"/>
  <c r="J2913" i="220"/>
  <c r="J2914" i="220"/>
  <c r="J2915" i="220"/>
  <c r="J2916" i="220"/>
  <c r="J2917" i="220"/>
  <c r="J2918" i="220"/>
  <c r="J2919" i="220"/>
  <c r="J2920" i="220"/>
  <c r="J2921" i="220"/>
  <c r="J2922" i="220"/>
  <c r="J2923" i="220"/>
  <c r="J2924" i="220"/>
  <c r="J2925" i="220"/>
  <c r="J2926" i="220"/>
  <c r="J2927" i="220"/>
  <c r="J2928" i="220"/>
  <c r="J2929" i="220"/>
  <c r="J2930" i="220"/>
  <c r="J2931" i="220"/>
  <c r="J2932" i="220"/>
  <c r="J2933" i="220"/>
  <c r="J2934" i="220"/>
  <c r="J2935" i="220"/>
  <c r="J2936" i="220"/>
  <c r="J2937" i="220"/>
  <c r="J2938" i="220"/>
  <c r="J2939" i="220"/>
  <c r="J2940" i="220"/>
  <c r="J2941" i="220"/>
  <c r="J2942" i="220"/>
  <c r="J2943" i="220"/>
  <c r="J2944" i="220"/>
  <c r="J2945" i="220"/>
  <c r="J2946" i="220"/>
  <c r="J2947" i="220"/>
  <c r="J2948" i="220"/>
  <c r="J2949" i="220"/>
  <c r="J2950" i="220"/>
  <c r="J2951" i="220"/>
  <c r="J2952" i="220"/>
  <c r="J2953" i="220"/>
  <c r="J2954" i="220"/>
  <c r="J2955" i="220"/>
  <c r="J2956" i="220"/>
  <c r="J2957" i="220"/>
  <c r="J2958" i="220"/>
  <c r="J2959" i="220"/>
  <c r="J2960" i="220"/>
  <c r="J2961" i="220"/>
  <c r="J2962" i="220"/>
  <c r="J2963" i="220"/>
  <c r="J2964" i="220"/>
  <c r="J2965" i="220"/>
  <c r="J2966" i="220"/>
  <c r="J2967" i="220"/>
  <c r="J2968" i="220"/>
  <c r="J2969" i="220"/>
  <c r="J2970" i="220"/>
  <c r="J2971" i="220"/>
  <c r="J2972" i="220"/>
  <c r="J2973" i="220"/>
  <c r="J2974" i="220"/>
  <c r="J2975" i="220"/>
  <c r="J2976" i="220"/>
  <c r="J2977" i="220"/>
  <c r="J2978" i="220"/>
  <c r="J2979" i="220"/>
  <c r="J2980" i="220"/>
  <c r="J2981" i="220"/>
  <c r="J2982" i="220"/>
  <c r="J2983" i="220"/>
  <c r="J2984" i="220"/>
  <c r="J2985" i="220"/>
  <c r="J2986" i="220"/>
  <c r="J2987" i="220"/>
  <c r="J2988" i="220"/>
  <c r="J2989" i="220"/>
  <c r="J2990" i="220"/>
  <c r="J2991" i="220"/>
  <c r="J2992" i="220"/>
  <c r="J2993" i="220"/>
  <c r="J2994" i="220"/>
  <c r="J2995" i="220"/>
  <c r="J2996" i="220"/>
  <c r="J2997" i="220"/>
  <c r="J2998" i="220"/>
  <c r="J2999" i="220"/>
  <c r="J3000" i="220"/>
  <c r="J3001" i="220"/>
  <c r="J3002" i="220"/>
  <c r="J3003" i="220"/>
  <c r="J3004" i="220"/>
  <c r="J3005" i="220"/>
  <c r="J3006" i="220"/>
  <c r="J3007" i="220"/>
  <c r="J3008" i="220"/>
  <c r="J3009" i="220"/>
  <c r="J3010" i="220"/>
  <c r="J3011" i="220"/>
  <c r="J3012" i="220"/>
  <c r="J3013" i="220"/>
  <c r="J3014" i="220"/>
  <c r="J3015" i="220"/>
  <c r="J3016" i="220"/>
  <c r="J3017" i="220"/>
  <c r="J3018" i="220"/>
  <c r="J3019" i="220"/>
  <c r="J3020" i="220"/>
  <c r="J3021" i="220"/>
  <c r="J3022" i="220"/>
  <c r="J3023" i="220"/>
  <c r="J3024" i="220"/>
  <c r="J3025" i="220"/>
  <c r="J3026" i="220"/>
  <c r="J3027" i="220"/>
  <c r="J3028" i="220"/>
  <c r="J3029" i="220"/>
  <c r="J3030" i="220"/>
  <c r="J3031" i="220"/>
  <c r="J3032" i="220"/>
  <c r="J3033" i="220"/>
  <c r="J3034" i="220"/>
  <c r="J3035" i="220"/>
  <c r="J3036" i="220"/>
  <c r="J3037" i="220"/>
  <c r="J3038" i="220"/>
  <c r="J3039" i="220"/>
  <c r="J3040" i="220"/>
  <c r="J3041" i="220"/>
  <c r="J3042" i="220"/>
  <c r="J3043" i="220"/>
  <c r="J3044" i="220"/>
  <c r="J3045" i="220"/>
  <c r="J3046" i="220"/>
  <c r="J3047" i="220"/>
  <c r="J3048" i="220"/>
  <c r="J3049" i="220"/>
  <c r="J3050" i="220"/>
  <c r="J3051" i="220"/>
  <c r="J3052" i="220"/>
  <c r="J3053" i="220"/>
  <c r="J3054" i="220"/>
  <c r="J3055" i="220"/>
  <c r="J3056" i="220"/>
  <c r="J3057" i="220"/>
  <c r="J3058" i="220"/>
  <c r="J3059" i="220"/>
  <c r="J3060" i="220"/>
  <c r="J3061" i="220"/>
  <c r="J3062" i="220"/>
  <c r="J3063" i="220"/>
  <c r="J3064" i="220"/>
  <c r="J3065" i="220"/>
  <c r="J3066" i="220"/>
  <c r="J3067" i="220"/>
  <c r="J3068" i="220"/>
  <c r="J3069" i="220"/>
  <c r="J3070" i="220"/>
  <c r="J3071" i="220"/>
  <c r="J3072" i="220"/>
  <c r="J3073" i="220"/>
  <c r="J3074" i="220"/>
  <c r="J3075" i="220"/>
  <c r="J3076" i="220"/>
  <c r="J3077" i="220"/>
  <c r="J3078" i="220"/>
  <c r="J3079" i="220"/>
  <c r="J3080" i="220"/>
  <c r="J3081" i="220"/>
  <c r="J3082" i="220"/>
  <c r="J3083" i="220"/>
  <c r="J3084" i="220"/>
  <c r="J3085" i="220"/>
  <c r="J3086" i="220"/>
  <c r="J3087" i="220"/>
  <c r="J3088" i="220"/>
  <c r="J3089" i="220"/>
  <c r="J3090" i="220"/>
  <c r="J3091" i="220"/>
  <c r="J3092" i="220"/>
  <c r="J3093" i="220"/>
  <c r="J3094" i="220"/>
  <c r="J3095" i="220"/>
  <c r="J3096" i="220"/>
  <c r="J3097" i="220"/>
  <c r="J3098" i="220"/>
  <c r="J3099" i="220"/>
  <c r="J3100" i="220"/>
  <c r="J3101" i="220"/>
  <c r="J3102" i="220"/>
  <c r="J3103" i="220"/>
  <c r="J3104" i="220"/>
  <c r="J3105" i="220"/>
  <c r="J3106" i="220"/>
  <c r="J3107" i="220"/>
  <c r="J3108" i="220"/>
  <c r="J3109" i="220"/>
  <c r="J3110" i="220"/>
  <c r="J3111" i="220"/>
  <c r="J3112" i="220"/>
  <c r="J3113" i="220"/>
  <c r="J3114" i="220"/>
  <c r="J3115" i="220"/>
  <c r="J3116" i="220"/>
  <c r="J3117" i="220"/>
  <c r="J3118" i="220"/>
  <c r="J3119" i="220"/>
  <c r="J3120" i="220"/>
  <c r="J3121" i="220"/>
  <c r="J3122" i="220"/>
  <c r="J3123" i="220"/>
  <c r="J3124" i="220"/>
  <c r="J3125" i="220"/>
  <c r="J3126" i="220"/>
  <c r="J3127" i="220"/>
  <c r="J3128" i="220"/>
  <c r="J3129" i="220"/>
  <c r="J3130" i="220"/>
  <c r="J3131" i="220"/>
  <c r="J3132" i="220"/>
  <c r="J3133" i="220"/>
  <c r="J3134" i="220"/>
  <c r="J3135" i="220"/>
  <c r="J3136" i="220"/>
  <c r="J3137" i="220"/>
  <c r="J3138" i="220"/>
  <c r="J3139" i="220"/>
  <c r="J3140" i="220"/>
  <c r="J3141" i="220"/>
  <c r="J3142" i="220"/>
  <c r="J3143" i="220"/>
  <c r="J3144" i="220"/>
  <c r="J3145" i="220"/>
  <c r="J3146" i="220"/>
  <c r="J3147" i="220"/>
  <c r="J3148" i="220"/>
  <c r="J3149" i="220"/>
  <c r="J3150" i="220"/>
  <c r="J3151" i="220"/>
  <c r="J3152" i="220"/>
  <c r="J3153" i="220"/>
  <c r="J3154" i="220"/>
  <c r="J3155" i="220"/>
  <c r="J3156" i="220"/>
  <c r="J3157" i="220"/>
  <c r="J3158" i="220"/>
  <c r="J3159" i="220"/>
  <c r="J3160" i="220"/>
  <c r="J3161" i="220"/>
  <c r="J3162" i="220"/>
  <c r="J3163" i="220"/>
  <c r="J3164" i="220"/>
  <c r="J3165" i="220"/>
  <c r="J3166" i="220"/>
  <c r="J3167" i="220"/>
  <c r="J3168" i="220"/>
  <c r="J3169" i="220"/>
  <c r="J3170" i="220"/>
  <c r="J3171" i="220"/>
  <c r="J3172" i="220"/>
  <c r="J3173" i="220"/>
  <c r="J3174" i="220"/>
  <c r="J3175" i="220"/>
  <c r="J3176" i="220"/>
  <c r="J3177" i="220"/>
  <c r="J3178" i="220"/>
  <c r="J3179" i="220"/>
  <c r="J3180" i="220"/>
  <c r="J3181" i="220"/>
  <c r="J3182" i="220"/>
  <c r="J3183" i="220"/>
  <c r="J3184" i="220"/>
  <c r="J3185" i="220"/>
  <c r="J3186" i="220"/>
  <c r="J3187" i="220"/>
  <c r="J3188" i="220"/>
  <c r="J3189" i="220"/>
  <c r="J3190" i="220"/>
  <c r="J3191" i="220"/>
  <c r="J3192" i="220"/>
  <c r="J3193" i="220"/>
  <c r="J3194" i="220"/>
  <c r="J3195" i="220"/>
  <c r="J3196" i="220"/>
  <c r="J3197" i="220"/>
  <c r="J3198" i="220"/>
  <c r="J3199" i="220"/>
  <c r="J3200" i="220"/>
  <c r="J3201" i="220"/>
  <c r="J3202" i="220"/>
  <c r="J3203" i="220"/>
  <c r="J3204" i="220"/>
  <c r="J3205" i="220"/>
  <c r="J3206" i="220"/>
  <c r="J3207" i="220"/>
  <c r="J3208" i="220"/>
  <c r="J3209" i="220"/>
  <c r="J3210" i="220"/>
  <c r="J3211" i="220"/>
  <c r="J3212" i="220"/>
  <c r="J3213" i="220"/>
  <c r="J3214" i="220"/>
  <c r="J3215" i="220"/>
  <c r="J3216" i="220"/>
  <c r="J3217" i="220"/>
  <c r="J3218" i="220"/>
  <c r="J3219" i="220"/>
  <c r="J3220" i="220"/>
  <c r="J3221" i="220"/>
  <c r="J3222" i="220"/>
  <c r="J3223" i="220"/>
  <c r="J3224" i="220"/>
  <c r="J3225" i="220"/>
  <c r="J3226" i="220"/>
  <c r="J3227" i="220"/>
  <c r="J3228" i="220"/>
  <c r="J3229" i="220"/>
  <c r="J3230" i="220"/>
  <c r="J3231" i="220"/>
  <c r="J3232" i="220"/>
  <c r="J3233" i="220"/>
  <c r="J3234" i="220"/>
  <c r="J3235" i="220"/>
  <c r="J3236" i="220"/>
  <c r="J3237" i="220"/>
  <c r="J3238" i="220"/>
  <c r="J3239" i="220"/>
  <c r="J3240" i="220"/>
  <c r="J3241" i="220"/>
  <c r="J3242" i="220"/>
  <c r="J3243" i="220"/>
  <c r="J3244" i="220"/>
  <c r="J3245" i="220"/>
  <c r="J3246" i="220"/>
  <c r="J3247" i="220"/>
  <c r="J3248" i="220"/>
  <c r="J3249" i="220"/>
  <c r="J3250" i="220"/>
  <c r="J3251" i="220"/>
  <c r="J3252" i="220"/>
  <c r="J3253" i="220"/>
  <c r="J3254" i="220"/>
  <c r="J3255" i="220"/>
  <c r="J3256" i="220"/>
  <c r="J3257" i="220"/>
  <c r="J3258" i="220"/>
  <c r="J3259" i="220"/>
  <c r="J3260" i="220"/>
  <c r="J3261" i="220"/>
  <c r="J3262" i="220"/>
  <c r="J3263" i="220"/>
  <c r="J3264" i="220"/>
  <c r="J3265" i="220"/>
  <c r="J3266" i="220"/>
  <c r="J3267" i="220"/>
  <c r="J3268" i="220"/>
  <c r="J3269" i="220"/>
  <c r="J3270" i="220"/>
  <c r="J3271" i="220"/>
  <c r="J3272" i="220"/>
  <c r="J3273" i="220"/>
  <c r="J3274" i="220"/>
  <c r="J3275" i="220"/>
  <c r="J3276" i="220"/>
  <c r="J3277" i="220"/>
  <c r="J3278" i="220"/>
  <c r="J3279" i="220"/>
  <c r="J3280" i="220"/>
  <c r="J3281" i="220"/>
  <c r="J3282" i="220"/>
  <c r="J3283" i="220"/>
  <c r="J3284" i="220"/>
  <c r="J3285" i="220"/>
  <c r="J3286" i="220"/>
  <c r="J3287" i="220"/>
  <c r="J3288" i="220"/>
  <c r="J3289" i="220"/>
  <c r="J3290" i="220"/>
  <c r="J3291" i="220"/>
  <c r="J3292" i="220"/>
  <c r="J3293" i="220"/>
  <c r="J3294" i="220"/>
  <c r="J3295" i="220"/>
  <c r="J3296" i="220"/>
  <c r="J3297" i="220"/>
  <c r="J3298" i="220"/>
  <c r="J3299" i="220"/>
  <c r="J3300" i="220"/>
  <c r="J3301" i="220"/>
  <c r="J3302" i="220"/>
  <c r="J3303" i="220"/>
  <c r="J3304" i="220"/>
  <c r="J3305" i="220"/>
  <c r="J3306" i="220"/>
  <c r="J3307" i="220"/>
  <c r="J3308" i="220"/>
  <c r="J3309" i="220"/>
  <c r="J3310" i="220"/>
  <c r="J3311" i="220"/>
  <c r="J3312" i="220"/>
  <c r="J3313" i="220"/>
  <c r="J3314" i="220"/>
  <c r="J3315" i="220"/>
  <c r="J3316" i="220"/>
  <c r="J3317" i="220"/>
  <c r="J3318" i="220"/>
  <c r="J3319" i="220"/>
  <c r="J3320" i="220"/>
  <c r="J3321" i="220"/>
  <c r="J3322" i="220"/>
  <c r="J3323" i="220"/>
  <c r="J3324" i="220"/>
  <c r="J3325" i="220"/>
  <c r="J3326" i="220"/>
  <c r="J3327" i="220"/>
  <c r="J3328" i="220"/>
  <c r="J3329" i="220"/>
  <c r="J3330" i="220"/>
  <c r="J3331" i="220"/>
  <c r="J3332" i="220"/>
  <c r="J3333" i="220"/>
  <c r="J3334" i="220"/>
  <c r="J3335" i="220"/>
  <c r="J3336" i="220"/>
  <c r="J3337" i="220"/>
  <c r="J3338" i="220"/>
  <c r="J3339" i="220"/>
  <c r="J3340" i="220"/>
  <c r="J3341" i="220"/>
  <c r="J3342" i="220"/>
  <c r="J3343" i="220"/>
  <c r="J3344" i="220"/>
  <c r="J3345" i="220"/>
  <c r="J3346" i="220"/>
  <c r="J3347" i="220"/>
  <c r="J3348" i="220"/>
  <c r="J3349" i="220"/>
  <c r="J3350" i="220"/>
  <c r="J3351" i="220"/>
  <c r="J3352" i="220"/>
  <c r="J3353" i="220"/>
  <c r="J3354" i="220"/>
  <c r="J3355" i="220"/>
  <c r="J3356" i="220"/>
  <c r="J3357" i="220"/>
  <c r="J3358" i="220"/>
  <c r="J3359" i="220"/>
  <c r="J3360" i="220"/>
  <c r="J3361" i="220"/>
  <c r="J3362" i="220"/>
  <c r="J3363" i="220"/>
  <c r="J3364" i="220"/>
  <c r="J3365" i="220"/>
  <c r="J3366" i="220"/>
  <c r="J3367" i="220"/>
  <c r="J3368" i="220"/>
  <c r="J3369" i="220"/>
  <c r="J3370" i="220"/>
  <c r="J3371" i="220"/>
  <c r="J3372" i="220"/>
  <c r="J3373" i="220"/>
  <c r="J3374" i="220"/>
  <c r="J3375" i="220"/>
  <c r="J3376" i="220"/>
  <c r="J3377" i="220"/>
  <c r="J3378" i="220"/>
  <c r="J3379" i="220"/>
  <c r="J3380" i="220"/>
  <c r="J3381" i="220"/>
  <c r="J3382" i="220"/>
  <c r="J3383" i="220"/>
  <c r="J3384" i="220"/>
  <c r="J3385" i="220"/>
  <c r="J3386" i="220"/>
  <c r="J3387" i="220"/>
  <c r="J3388" i="220"/>
  <c r="J3389" i="220"/>
  <c r="J3390" i="220"/>
  <c r="J3391" i="220"/>
  <c r="J3392" i="220"/>
  <c r="J3393" i="220"/>
  <c r="J3394" i="220"/>
  <c r="J3395" i="220"/>
  <c r="J3396" i="220"/>
  <c r="J3397" i="220"/>
  <c r="J3398" i="220"/>
  <c r="J3399" i="220"/>
  <c r="J3400" i="220"/>
  <c r="J3401" i="220"/>
  <c r="J3402" i="220"/>
  <c r="J3403" i="220"/>
  <c r="J3404" i="220"/>
  <c r="J3405" i="220"/>
  <c r="J3406" i="220"/>
  <c r="J3407" i="220"/>
  <c r="J3408" i="220"/>
  <c r="J3409" i="220"/>
  <c r="J3410" i="220"/>
  <c r="J3411" i="220"/>
  <c r="J3412" i="220"/>
  <c r="J3413" i="220"/>
  <c r="J3414" i="220"/>
  <c r="J3415" i="220"/>
  <c r="J3416" i="220"/>
  <c r="J3417" i="220"/>
  <c r="J3418" i="220"/>
  <c r="J3419" i="220"/>
  <c r="J3420" i="220"/>
  <c r="J3421" i="220"/>
  <c r="J3422" i="220"/>
  <c r="J3423" i="220"/>
  <c r="J3424" i="220"/>
  <c r="J3425" i="220"/>
  <c r="J3426" i="220"/>
  <c r="J3427" i="220"/>
  <c r="J3428" i="220"/>
  <c r="J3429" i="220"/>
  <c r="J3430" i="220"/>
  <c r="J3431" i="220"/>
  <c r="J3432" i="220"/>
  <c r="J3433" i="220"/>
  <c r="J3434" i="220"/>
  <c r="J3435" i="220"/>
  <c r="J3436" i="220"/>
  <c r="J3437" i="220"/>
  <c r="J3438" i="220"/>
  <c r="J3439" i="220"/>
  <c r="J3440" i="220"/>
  <c r="J3441" i="220"/>
  <c r="J3442" i="220"/>
  <c r="J3443" i="220"/>
  <c r="J3444" i="220"/>
  <c r="J3445" i="220"/>
  <c r="J3446" i="220"/>
  <c r="J3447" i="220"/>
  <c r="J3448" i="220"/>
  <c r="J3449" i="220"/>
  <c r="J3450" i="220"/>
  <c r="J3451" i="220"/>
  <c r="J3452" i="220"/>
  <c r="J3453" i="220"/>
  <c r="J3454" i="220"/>
  <c r="J3455" i="220"/>
  <c r="J3456" i="220"/>
  <c r="J3457" i="220"/>
  <c r="J3458" i="220"/>
  <c r="J3459" i="220"/>
  <c r="J3460" i="220"/>
  <c r="J3461" i="220"/>
  <c r="J3462" i="220"/>
  <c r="J3463" i="220"/>
  <c r="J3464" i="220"/>
  <c r="J3465" i="220"/>
  <c r="J3466" i="220"/>
  <c r="J3467" i="220"/>
  <c r="J3468" i="220"/>
  <c r="J3469" i="220"/>
  <c r="J3470" i="220"/>
  <c r="J3471" i="220"/>
  <c r="J3472" i="220"/>
  <c r="J3473" i="220"/>
  <c r="J3474" i="220"/>
  <c r="J3475" i="220"/>
  <c r="J3476" i="220"/>
  <c r="J3477" i="220"/>
  <c r="J3478" i="220"/>
  <c r="J3479" i="220"/>
  <c r="J3480" i="220"/>
  <c r="J3481" i="220"/>
  <c r="J3482" i="220"/>
  <c r="J3483" i="220"/>
  <c r="J3484" i="220"/>
  <c r="J3485" i="220"/>
  <c r="J3486" i="220"/>
  <c r="J3487" i="220"/>
  <c r="J3488" i="220"/>
  <c r="J3489" i="220"/>
  <c r="J3490" i="220"/>
  <c r="J3491" i="220"/>
  <c r="J3492" i="220"/>
  <c r="J3493" i="220"/>
  <c r="J3494" i="220"/>
  <c r="J3495" i="220"/>
  <c r="J3496" i="220"/>
  <c r="J3497" i="220"/>
  <c r="J3498" i="220"/>
  <c r="J3499" i="220"/>
  <c r="J3500" i="220"/>
  <c r="J3501" i="220"/>
  <c r="J3502" i="220"/>
  <c r="J3503" i="220"/>
  <c r="J3504" i="220"/>
  <c r="J3505" i="220"/>
  <c r="J3506" i="220"/>
  <c r="J3507" i="220"/>
  <c r="J3508" i="220"/>
  <c r="J3509" i="220"/>
  <c r="J3510" i="220"/>
  <c r="J3511" i="220"/>
  <c r="J3512" i="220"/>
  <c r="J3513" i="220"/>
  <c r="J3514" i="220"/>
  <c r="J3515" i="220"/>
  <c r="J3516" i="220"/>
  <c r="J3517" i="220"/>
  <c r="J3518" i="220"/>
  <c r="J3519" i="220"/>
  <c r="J3520" i="220"/>
  <c r="J3521" i="220"/>
  <c r="J3522" i="220"/>
  <c r="J3523" i="220"/>
  <c r="J3524" i="220"/>
  <c r="J3525" i="220"/>
  <c r="J3526" i="220"/>
  <c r="J3527" i="220"/>
  <c r="J3528" i="220"/>
  <c r="J3529" i="220"/>
  <c r="J3530" i="220"/>
  <c r="J3531" i="220"/>
  <c r="J3532" i="220"/>
  <c r="J3533" i="220"/>
  <c r="J3534" i="220"/>
  <c r="J3535" i="220"/>
  <c r="J3536" i="220"/>
  <c r="J3537" i="220"/>
  <c r="J3538" i="220"/>
  <c r="J3539" i="220"/>
  <c r="J3540" i="220"/>
  <c r="J3541" i="220"/>
  <c r="J3542" i="220"/>
  <c r="J3543" i="220"/>
  <c r="J3544" i="220"/>
  <c r="J3545" i="220"/>
  <c r="J3546" i="220"/>
  <c r="J3547" i="220"/>
  <c r="J3548" i="220"/>
  <c r="J3549" i="220"/>
  <c r="J3550" i="220"/>
  <c r="J3551" i="220"/>
  <c r="J3552" i="220"/>
  <c r="J3553" i="220"/>
  <c r="J3554" i="220"/>
  <c r="J3555" i="220"/>
  <c r="J3556" i="220"/>
  <c r="J3557" i="220"/>
  <c r="J3558" i="220"/>
  <c r="J3559" i="220"/>
  <c r="J3560" i="220"/>
  <c r="J3561" i="220"/>
  <c r="J3562" i="220"/>
  <c r="J3563" i="220"/>
  <c r="J3564" i="220"/>
  <c r="J3565" i="220"/>
  <c r="J3566" i="220"/>
  <c r="J3567" i="220"/>
  <c r="J3568" i="220"/>
  <c r="J3569" i="220"/>
  <c r="J3570" i="220"/>
  <c r="J3571" i="220"/>
  <c r="J3572" i="220"/>
  <c r="J3573" i="220"/>
  <c r="J3574" i="220"/>
  <c r="J3575" i="220"/>
  <c r="J3576" i="220"/>
  <c r="J3577" i="220"/>
  <c r="J3578" i="220"/>
  <c r="J3579" i="220"/>
  <c r="J3580" i="220"/>
  <c r="J3581" i="220"/>
  <c r="J3582" i="220"/>
  <c r="J3583" i="220"/>
  <c r="J3584" i="220"/>
  <c r="J3585" i="220"/>
  <c r="J3586" i="220"/>
  <c r="J3587" i="220"/>
  <c r="J3588" i="220"/>
  <c r="J3589" i="220"/>
  <c r="J3590" i="220"/>
  <c r="J3591" i="220"/>
  <c r="J3592" i="220"/>
  <c r="J3593" i="220"/>
  <c r="J3594" i="220"/>
  <c r="J3595" i="220"/>
  <c r="J3596" i="220"/>
  <c r="J3597" i="220"/>
  <c r="J3598" i="220"/>
  <c r="J3599" i="220"/>
  <c r="J3600" i="220"/>
  <c r="J3601" i="220"/>
  <c r="J3602" i="220"/>
  <c r="J3603" i="220"/>
  <c r="J3604" i="220"/>
  <c r="J3605" i="220"/>
  <c r="J3606" i="220"/>
  <c r="J3607" i="220"/>
  <c r="J3608" i="220"/>
  <c r="J3609" i="220"/>
  <c r="J3610" i="220"/>
  <c r="J3611" i="220"/>
  <c r="J3612" i="220"/>
  <c r="J3613" i="220"/>
  <c r="J3614" i="220"/>
  <c r="J3615" i="220"/>
  <c r="J3616" i="220"/>
  <c r="J3617" i="220"/>
  <c r="J3618" i="220"/>
  <c r="J3619" i="220"/>
  <c r="J3620" i="220"/>
  <c r="J3621" i="220"/>
  <c r="J3622" i="220"/>
  <c r="J3623" i="220"/>
  <c r="J3624" i="220"/>
  <c r="J3625" i="220"/>
  <c r="J3626" i="220"/>
  <c r="J3627" i="220"/>
  <c r="J3628" i="220"/>
  <c r="J3629" i="220"/>
  <c r="J3630" i="220"/>
  <c r="J3631" i="220"/>
  <c r="J3632" i="220"/>
  <c r="J3633" i="220"/>
  <c r="J3634" i="220"/>
  <c r="J3635" i="220"/>
  <c r="J3636" i="220"/>
  <c r="J3637" i="220"/>
  <c r="J3638" i="220"/>
  <c r="J3639" i="220"/>
  <c r="J3640" i="220"/>
  <c r="J3641" i="220"/>
  <c r="J3642" i="220"/>
  <c r="J3643" i="220"/>
  <c r="J3644" i="220"/>
  <c r="J3645" i="220"/>
  <c r="J3646" i="220"/>
  <c r="J3647" i="220"/>
  <c r="J3648" i="220"/>
  <c r="J3649" i="220"/>
  <c r="J3650" i="220"/>
  <c r="J3651" i="220"/>
  <c r="J3652" i="220"/>
  <c r="J3653" i="220"/>
  <c r="J3654" i="220"/>
  <c r="J3655" i="220"/>
  <c r="J3656" i="220"/>
  <c r="J3657" i="220"/>
  <c r="J3658" i="220"/>
  <c r="J3659" i="220"/>
  <c r="J3660" i="220"/>
  <c r="J3661" i="220"/>
  <c r="J3662" i="220"/>
  <c r="J3663" i="220"/>
  <c r="J3664" i="220"/>
  <c r="J3665" i="220"/>
  <c r="J3666" i="220"/>
  <c r="J3667" i="220"/>
  <c r="J3668" i="220"/>
  <c r="J3669" i="220"/>
  <c r="J3670" i="220"/>
  <c r="J3671" i="220"/>
  <c r="J3672" i="220"/>
  <c r="J3673" i="220"/>
  <c r="J3674" i="220"/>
  <c r="J3675" i="220"/>
  <c r="J3676" i="220"/>
  <c r="J3677" i="220"/>
  <c r="J3678" i="220"/>
  <c r="J3679" i="220"/>
  <c r="J3680" i="220"/>
  <c r="J3681" i="220"/>
  <c r="J3682" i="220"/>
  <c r="J3683" i="220"/>
  <c r="J3684" i="220"/>
  <c r="J3685" i="220"/>
  <c r="J3686" i="220"/>
  <c r="J3687" i="220"/>
  <c r="J3688" i="220"/>
  <c r="J3689" i="220"/>
  <c r="J3690" i="220"/>
  <c r="J3691" i="220"/>
  <c r="J3692" i="220"/>
  <c r="J3693" i="220"/>
  <c r="J3694" i="220"/>
  <c r="J3695" i="220"/>
  <c r="J3696" i="220"/>
  <c r="J3697" i="220"/>
  <c r="J3698" i="220"/>
  <c r="J3699" i="220"/>
  <c r="J3700" i="220"/>
  <c r="J3701" i="220"/>
  <c r="J3702" i="220"/>
  <c r="J3703" i="220"/>
  <c r="J3704" i="220"/>
  <c r="J3705" i="220"/>
  <c r="J3706" i="220"/>
  <c r="J3707" i="220"/>
  <c r="J3708" i="220"/>
  <c r="J3709" i="220"/>
  <c r="J3710" i="220"/>
  <c r="J3711" i="220"/>
  <c r="J3712" i="220"/>
  <c r="J3713" i="220"/>
  <c r="J3714" i="220"/>
  <c r="J3715" i="220"/>
  <c r="J3716" i="220"/>
  <c r="J3717" i="220"/>
  <c r="J3718" i="220"/>
  <c r="J3719" i="220"/>
  <c r="J3720" i="220"/>
  <c r="J3721" i="220"/>
  <c r="J3722" i="220"/>
  <c r="J3723" i="220"/>
  <c r="J3724" i="220"/>
  <c r="J3725" i="220"/>
  <c r="J3726" i="220"/>
  <c r="J3727" i="220"/>
  <c r="J3728" i="220"/>
  <c r="J3729" i="220"/>
  <c r="J3730" i="220"/>
  <c r="J3731" i="220"/>
  <c r="J3732" i="220"/>
  <c r="J3733" i="220"/>
  <c r="J3734" i="220"/>
  <c r="J3735" i="220"/>
  <c r="J3736" i="220"/>
  <c r="J3737" i="220"/>
  <c r="J3738" i="220"/>
  <c r="J3739" i="220"/>
  <c r="J3740" i="220"/>
  <c r="J3741" i="220"/>
  <c r="J3742" i="220"/>
  <c r="J3743" i="220"/>
  <c r="J3744" i="220"/>
  <c r="J3745" i="220"/>
  <c r="J3746" i="220"/>
  <c r="J3747" i="220"/>
  <c r="J3748" i="220"/>
  <c r="J3749" i="220"/>
  <c r="J3750" i="220"/>
  <c r="J3751" i="220"/>
  <c r="J3752" i="220"/>
  <c r="J3753" i="220"/>
  <c r="J3754" i="220"/>
  <c r="J3755" i="220"/>
  <c r="J3756" i="220"/>
  <c r="J3757" i="220"/>
  <c r="J3758" i="220"/>
  <c r="J3759" i="220"/>
  <c r="J3760" i="220"/>
  <c r="J3761" i="220"/>
  <c r="J3762" i="220"/>
  <c r="J3763" i="220"/>
  <c r="J3764" i="220"/>
  <c r="J3765" i="220"/>
  <c r="J3766" i="220"/>
  <c r="J3767" i="220"/>
  <c r="J3768" i="220"/>
  <c r="J3769" i="220"/>
  <c r="J3770" i="220"/>
  <c r="J3771" i="220"/>
  <c r="J3772" i="220"/>
  <c r="J3773" i="220"/>
  <c r="J3774" i="220"/>
  <c r="J3775" i="220"/>
  <c r="J3776" i="220"/>
  <c r="J3777" i="220"/>
  <c r="J3778" i="220"/>
  <c r="J3779" i="220"/>
  <c r="J3780" i="220"/>
  <c r="J3781" i="220"/>
  <c r="J3782" i="220"/>
  <c r="J3783" i="220"/>
  <c r="J3784" i="220"/>
  <c r="J3785" i="220"/>
  <c r="J3786" i="220"/>
  <c r="J3787" i="220"/>
  <c r="J3788" i="220"/>
  <c r="J3789" i="220"/>
  <c r="J3790" i="220"/>
  <c r="J3791" i="220"/>
  <c r="J3792" i="220"/>
  <c r="J3793" i="220"/>
  <c r="J3794" i="220"/>
  <c r="J3795" i="220"/>
  <c r="J3796" i="220"/>
  <c r="J3797" i="220"/>
  <c r="J3798" i="220"/>
  <c r="J3799" i="220"/>
  <c r="J3800" i="220"/>
  <c r="J3801" i="220"/>
  <c r="J3802" i="220"/>
  <c r="J3803" i="220"/>
  <c r="J3804" i="220"/>
  <c r="J3805" i="220"/>
  <c r="J3806" i="220"/>
  <c r="J3807" i="220"/>
  <c r="J3808" i="220"/>
  <c r="J3809" i="220"/>
  <c r="J3810" i="220"/>
  <c r="J3811" i="220"/>
  <c r="J3812" i="220"/>
  <c r="J3813" i="220"/>
  <c r="J3814" i="220"/>
  <c r="J3815" i="220"/>
  <c r="J3816" i="220"/>
  <c r="J3817" i="220"/>
  <c r="J3818" i="220"/>
  <c r="J3819" i="220"/>
  <c r="J3820" i="220"/>
  <c r="J3821" i="220"/>
  <c r="J3822" i="220"/>
  <c r="J3823" i="220"/>
  <c r="J3824" i="220"/>
  <c r="J3825" i="220"/>
  <c r="J3826" i="220"/>
  <c r="J3827" i="220"/>
  <c r="J3828" i="220"/>
  <c r="J3829" i="220"/>
  <c r="J3830" i="220"/>
  <c r="J3831" i="220"/>
  <c r="J3832" i="220"/>
  <c r="J3833" i="220"/>
  <c r="J3834" i="220"/>
  <c r="J3835" i="220"/>
  <c r="J3836" i="220"/>
  <c r="J3837" i="220"/>
  <c r="J3838" i="220"/>
  <c r="J3839" i="220"/>
  <c r="J3840" i="220"/>
  <c r="J3841" i="220"/>
  <c r="J3842" i="220"/>
  <c r="J3843" i="220"/>
  <c r="J3844" i="220"/>
  <c r="J3845" i="220"/>
  <c r="J3846" i="220"/>
  <c r="J3847" i="220"/>
  <c r="J3848" i="220"/>
  <c r="J3849" i="220"/>
  <c r="J3850" i="220"/>
  <c r="J3851" i="220"/>
  <c r="J3852" i="220"/>
  <c r="J3853" i="220"/>
  <c r="J3854" i="220"/>
  <c r="J3855" i="220"/>
  <c r="J3856" i="220"/>
  <c r="J3857" i="220"/>
  <c r="J3858" i="220"/>
  <c r="J3859" i="220"/>
  <c r="J3860" i="220"/>
  <c r="J3861" i="220"/>
  <c r="J3862" i="220"/>
  <c r="J3863" i="220"/>
  <c r="J3864" i="220"/>
  <c r="J3865" i="220"/>
  <c r="J3866" i="220"/>
  <c r="J3867" i="220"/>
  <c r="J3868" i="220"/>
  <c r="J3869" i="220"/>
  <c r="J3870" i="220"/>
  <c r="J3871" i="220"/>
  <c r="J3872" i="220"/>
  <c r="J3873" i="220"/>
  <c r="J3874" i="220"/>
  <c r="J3875" i="220"/>
  <c r="J3876" i="220"/>
  <c r="J3877" i="220"/>
  <c r="J3878" i="220"/>
  <c r="J3879" i="220"/>
  <c r="J3880" i="220"/>
  <c r="J3881" i="220"/>
  <c r="J3882" i="220"/>
  <c r="J3883" i="220"/>
  <c r="J3884" i="220"/>
  <c r="J3885" i="220"/>
  <c r="J3886" i="220"/>
  <c r="J3887" i="220"/>
  <c r="J3888" i="220"/>
  <c r="J3889" i="220"/>
  <c r="J3890" i="220"/>
  <c r="J3891" i="220"/>
  <c r="J3892" i="220"/>
  <c r="J3893" i="220"/>
  <c r="J3894" i="220"/>
  <c r="J3895" i="220"/>
  <c r="J3896" i="220"/>
  <c r="J3897" i="220"/>
  <c r="J3898" i="220"/>
  <c r="J3899" i="220"/>
  <c r="J3900" i="220"/>
  <c r="J3901" i="220"/>
  <c r="J3902" i="220"/>
  <c r="J3903" i="220"/>
  <c r="J3904" i="220"/>
  <c r="J3905" i="220"/>
  <c r="J3906" i="220"/>
  <c r="J3907" i="220"/>
  <c r="J3908" i="220"/>
  <c r="J3909" i="220"/>
  <c r="J3910" i="220"/>
  <c r="J3911" i="220"/>
  <c r="J3912" i="220"/>
  <c r="J3913" i="220"/>
  <c r="J3914" i="220"/>
  <c r="J3915" i="220"/>
  <c r="J3916" i="220"/>
  <c r="J3917" i="220"/>
  <c r="J3918" i="220"/>
  <c r="J3919" i="220"/>
  <c r="J3920" i="220"/>
  <c r="J3921" i="220"/>
  <c r="J3922" i="220"/>
  <c r="J3923" i="220"/>
  <c r="J3924" i="220"/>
  <c r="J3925" i="220"/>
  <c r="J3926" i="220"/>
  <c r="J3927" i="220"/>
  <c r="J3928" i="220"/>
  <c r="J3929" i="220"/>
  <c r="J3930" i="220"/>
  <c r="J3931" i="220"/>
  <c r="J3932" i="220"/>
  <c r="J3933" i="220"/>
  <c r="J3934" i="220"/>
  <c r="J3935" i="220"/>
  <c r="J3936" i="220"/>
  <c r="J3937" i="220"/>
  <c r="J3938" i="220"/>
  <c r="J3939" i="220"/>
  <c r="J3940" i="220"/>
  <c r="J3941" i="220"/>
  <c r="J3942" i="220"/>
  <c r="J3943" i="220"/>
  <c r="J3944" i="220"/>
  <c r="J3945" i="220"/>
  <c r="J3946" i="220"/>
  <c r="J3947" i="220"/>
  <c r="J3948" i="220"/>
  <c r="J3949" i="220"/>
  <c r="J3950" i="220"/>
  <c r="J3951" i="220"/>
  <c r="J3952" i="220"/>
  <c r="J3953" i="220"/>
  <c r="J3954" i="220"/>
  <c r="J3955" i="220"/>
  <c r="J3956" i="220"/>
  <c r="J3957" i="220"/>
  <c r="J3958" i="220"/>
  <c r="J3959" i="220"/>
  <c r="J3960" i="220"/>
  <c r="J3961" i="220"/>
  <c r="J3962" i="220"/>
  <c r="J3963" i="220"/>
  <c r="J3964" i="220"/>
  <c r="J3965" i="220"/>
  <c r="J3966" i="220"/>
  <c r="J3967" i="220"/>
  <c r="J3968" i="220"/>
  <c r="J3969" i="220"/>
  <c r="J3970" i="220"/>
  <c r="J3971" i="220"/>
  <c r="J3972" i="220"/>
  <c r="J3973" i="220"/>
  <c r="J3974" i="220"/>
  <c r="J3975" i="220"/>
  <c r="J3976" i="220"/>
  <c r="J3977" i="220"/>
  <c r="J3978" i="220"/>
  <c r="J3979" i="220"/>
  <c r="J3980" i="220"/>
  <c r="J3981" i="220"/>
  <c r="J3982" i="220"/>
  <c r="J3983" i="220"/>
  <c r="J3984" i="220"/>
  <c r="J3985" i="220"/>
  <c r="J3986" i="220"/>
  <c r="J3987" i="220"/>
  <c r="J3988" i="220"/>
  <c r="J3989" i="220"/>
  <c r="J3990" i="220"/>
  <c r="J3991" i="220"/>
  <c r="J3992" i="220"/>
  <c r="J3993" i="220"/>
  <c r="J3994" i="220"/>
  <c r="J3995" i="220"/>
  <c r="J3996" i="220"/>
  <c r="J3997" i="220"/>
  <c r="J3998" i="220"/>
  <c r="J3999" i="220"/>
  <c r="J4000" i="220"/>
  <c r="J4001" i="220"/>
  <c r="J4002" i="220"/>
  <c r="J4003" i="220"/>
  <c r="J4004" i="220"/>
  <c r="J4005" i="220"/>
  <c r="J4006" i="220"/>
  <c r="J4007" i="220"/>
  <c r="J4008" i="220"/>
  <c r="J4009" i="220"/>
  <c r="J4010" i="220"/>
  <c r="J4011" i="220"/>
  <c r="J4012" i="220"/>
  <c r="J4013" i="220"/>
  <c r="J4014" i="220"/>
  <c r="J4015" i="220"/>
  <c r="J4016" i="220"/>
  <c r="J4017" i="220"/>
  <c r="J4018" i="220"/>
  <c r="J4019" i="220"/>
  <c r="J4020" i="220"/>
  <c r="J4021" i="220"/>
  <c r="J4022" i="220"/>
  <c r="J4023" i="220"/>
  <c r="J4024" i="220"/>
  <c r="J4025" i="220"/>
  <c r="J4026" i="220"/>
  <c r="J4027" i="220"/>
  <c r="J4028" i="220"/>
  <c r="J4029" i="220"/>
  <c r="J4030" i="220"/>
  <c r="J4031" i="220"/>
  <c r="J4032" i="220"/>
  <c r="J4033" i="220"/>
  <c r="J4034" i="220"/>
  <c r="J4035" i="220"/>
  <c r="J4036" i="220"/>
  <c r="J4037" i="220"/>
  <c r="J4038" i="220"/>
  <c r="J4039" i="220"/>
  <c r="J4040" i="220"/>
  <c r="J4041" i="220"/>
  <c r="J4042" i="220"/>
  <c r="J4043" i="220"/>
  <c r="J4044" i="220"/>
  <c r="J4045" i="220"/>
  <c r="J4046" i="220"/>
  <c r="J4047" i="220"/>
  <c r="J4048" i="220"/>
  <c r="J4049" i="220"/>
  <c r="J4050" i="220"/>
  <c r="J4051" i="220"/>
  <c r="J4052" i="220"/>
  <c r="J4053" i="220"/>
  <c r="J4054" i="220"/>
  <c r="J4055" i="220"/>
  <c r="J4056" i="220"/>
  <c r="J4057" i="220"/>
  <c r="J4058" i="220"/>
  <c r="J4059" i="220"/>
  <c r="J4060" i="220"/>
  <c r="J4061" i="220"/>
  <c r="J4062" i="220"/>
  <c r="J4063" i="220"/>
  <c r="J4064" i="220"/>
  <c r="J4065" i="220"/>
  <c r="J4066" i="220"/>
  <c r="J4067" i="220"/>
  <c r="J4068" i="220"/>
  <c r="J4069" i="220"/>
  <c r="J4070" i="220"/>
  <c r="J4071" i="220"/>
  <c r="J4072" i="220"/>
  <c r="J4073" i="220"/>
  <c r="J4074" i="220"/>
  <c r="J4076" i="220"/>
  <c r="J4077" i="220"/>
  <c r="J4078" i="220"/>
  <c r="J4079" i="220"/>
  <c r="J4080" i="220"/>
  <c r="J4081" i="220"/>
  <c r="J4082" i="220"/>
  <c r="J4083" i="220"/>
  <c r="J4084" i="220"/>
  <c r="J4085" i="220"/>
  <c r="J4086" i="220"/>
  <c r="J4087" i="220"/>
  <c r="J4088" i="220"/>
  <c r="J4089" i="220"/>
  <c r="J4091" i="220"/>
  <c r="J4092" i="220"/>
  <c r="J4093" i="220"/>
  <c r="J4094" i="220"/>
  <c r="J4098" i="220"/>
  <c r="J4099" i="220"/>
  <c r="J4101" i="220"/>
  <c r="J4102" i="220"/>
  <c r="J4103" i="220"/>
  <c r="J4105" i="220"/>
  <c r="J4106" i="220"/>
  <c r="J4107" i="220"/>
  <c r="J4108" i="220"/>
  <c r="J4109" i="220"/>
  <c r="J4110" i="220"/>
  <c r="J4111" i="220"/>
  <c r="J4112" i="220"/>
  <c r="J4113" i="220"/>
  <c r="J4120" i="220"/>
  <c r="J4121" i="220"/>
  <c r="J4122" i="220"/>
  <c r="J4123" i="220"/>
  <c r="J4124" i="220"/>
  <c r="J4125" i="220"/>
  <c r="J4126" i="220"/>
  <c r="J4127" i="220"/>
  <c r="J4128" i="220"/>
  <c r="J4129" i="220"/>
  <c r="J4130" i="220"/>
  <c r="J4131" i="220"/>
  <c r="J4132" i="220"/>
  <c r="J4133" i="220"/>
  <c r="J4134" i="220"/>
  <c r="J4135" i="220"/>
  <c r="J4136" i="220"/>
  <c r="J4137" i="220"/>
  <c r="J4138" i="220"/>
  <c r="J4139" i="220"/>
  <c r="J4140" i="220"/>
  <c r="J4141" i="220"/>
  <c r="J4142" i="220"/>
  <c r="J4143" i="220"/>
  <c r="J4144" i="220"/>
  <c r="J4145" i="220"/>
  <c r="J4146" i="220"/>
  <c r="J4147" i="220"/>
  <c r="J4148" i="220"/>
  <c r="J4149" i="220"/>
  <c r="J4150" i="220"/>
  <c r="J4151" i="220"/>
  <c r="J4152" i="220"/>
  <c r="J4153" i="220"/>
  <c r="J4154" i="220"/>
  <c r="J4155" i="220"/>
  <c r="J4156" i="220"/>
  <c r="J4157" i="220"/>
  <c r="J4158" i="220"/>
  <c r="J4159" i="220"/>
  <c r="J4160" i="220"/>
  <c r="J4161" i="220"/>
  <c r="J4162" i="220"/>
  <c r="J4163" i="220"/>
  <c r="J4164" i="220"/>
  <c r="J4165" i="220"/>
  <c r="J4166" i="220"/>
  <c r="J4167" i="220"/>
  <c r="J4168" i="220"/>
  <c r="J4169" i="220"/>
  <c r="J4170" i="220"/>
  <c r="J4171" i="220"/>
  <c r="J4172" i="220"/>
  <c r="J4173" i="220"/>
  <c r="J4174" i="220"/>
  <c r="J4175" i="220"/>
  <c r="J4176" i="220"/>
  <c r="J4177" i="220"/>
  <c r="J4178" i="220"/>
  <c r="J4179" i="220"/>
  <c r="J4180" i="220"/>
  <c r="J4181" i="220"/>
  <c r="J4182" i="220"/>
  <c r="J4183" i="220"/>
  <c r="J4184" i="220"/>
  <c r="J4185" i="220"/>
  <c r="J4186" i="220"/>
  <c r="J4187" i="220"/>
  <c r="J4188" i="220"/>
  <c r="J4189" i="220"/>
  <c r="J4190" i="220"/>
  <c r="J4191" i="220"/>
  <c r="J4192" i="220"/>
  <c r="J4193" i="220"/>
  <c r="J4194" i="220"/>
  <c r="J4195" i="220"/>
  <c r="J4196" i="220"/>
  <c r="J4197" i="220"/>
  <c r="J4198" i="220"/>
  <c r="J4199" i="220"/>
  <c r="J4200" i="220"/>
  <c r="J4201" i="220"/>
  <c r="J4202" i="220"/>
  <c r="J4203" i="220"/>
  <c r="J4204" i="220"/>
  <c r="J4205" i="220"/>
  <c r="J4206" i="220"/>
  <c r="J4207" i="220"/>
  <c r="J4208" i="220"/>
  <c r="J4209" i="220"/>
  <c r="J4210" i="220"/>
  <c r="J4211" i="220"/>
  <c r="J4212" i="220"/>
  <c r="J4213" i="220"/>
  <c r="J4214" i="220"/>
  <c r="J4215" i="220"/>
  <c r="J4216" i="220"/>
  <c r="J4217" i="220"/>
  <c r="J4218" i="220"/>
  <c r="J4219" i="220"/>
  <c r="J4220" i="220"/>
  <c r="J4221" i="220"/>
  <c r="J4222" i="220"/>
  <c r="J4223" i="220"/>
  <c r="J4224" i="220"/>
  <c r="J4225" i="220"/>
  <c r="J4226" i="220"/>
  <c r="J4227" i="220"/>
  <c r="J4228" i="220"/>
  <c r="J4229" i="220"/>
  <c r="J4230" i="220"/>
  <c r="J4231" i="220"/>
  <c r="J4232" i="220"/>
  <c r="J4233" i="220"/>
  <c r="J4234" i="220"/>
  <c r="J4235" i="220"/>
  <c r="J4236" i="220"/>
  <c r="J4237" i="220"/>
  <c r="J4238" i="220"/>
  <c r="J4239" i="220"/>
  <c r="J4240" i="220"/>
  <c r="J4241" i="220"/>
  <c r="J4242" i="220"/>
  <c r="J4243" i="220"/>
  <c r="J4244" i="220"/>
  <c r="J4245" i="220"/>
  <c r="J4246" i="220"/>
  <c r="J4247" i="220"/>
  <c r="J4248" i="220"/>
  <c r="J4249" i="220"/>
  <c r="J4250" i="220"/>
  <c r="J4251" i="220"/>
  <c r="J4252" i="220"/>
  <c r="J4253" i="220"/>
  <c r="J4254" i="220"/>
  <c r="J4255" i="220"/>
  <c r="J4256" i="220"/>
  <c r="J4257" i="220"/>
  <c r="J4258" i="220"/>
  <c r="J4259" i="220"/>
  <c r="J4260" i="220"/>
  <c r="J4261" i="220"/>
  <c r="J4262" i="220"/>
  <c r="J4263" i="220"/>
  <c r="J4264" i="220"/>
  <c r="J4265" i="220"/>
  <c r="J4266" i="220"/>
  <c r="J4267" i="220"/>
  <c r="J4268" i="220"/>
  <c r="J4269" i="220"/>
  <c r="J4270" i="220"/>
  <c r="J4271" i="220"/>
  <c r="J4272" i="220"/>
  <c r="J4273" i="220"/>
  <c r="J4274" i="220"/>
  <c r="J4275" i="220"/>
  <c r="J4276" i="220"/>
  <c r="J4277" i="220"/>
  <c r="J4278" i="220"/>
  <c r="J4279" i="220"/>
  <c r="J4280" i="220"/>
  <c r="J4281" i="220"/>
  <c r="J4282" i="220"/>
  <c r="J4283" i="220"/>
  <c r="J4284" i="220"/>
  <c r="J4285" i="220"/>
  <c r="J4286" i="220"/>
  <c r="J4287" i="220"/>
  <c r="J4288" i="220"/>
  <c r="J4289" i="220"/>
  <c r="J4290" i="220"/>
  <c r="J4291" i="220"/>
  <c r="J4292" i="220"/>
  <c r="J4293" i="220"/>
  <c r="J4294" i="220"/>
  <c r="J4295" i="220"/>
  <c r="J4296" i="220"/>
  <c r="J4297" i="220"/>
  <c r="J4298" i="220"/>
  <c r="J4299" i="220"/>
  <c r="J4300" i="220"/>
  <c r="J4301" i="220"/>
  <c r="J4302" i="220"/>
  <c r="J4303" i="220"/>
  <c r="J4304" i="220"/>
  <c r="J4305" i="220"/>
  <c r="J4306" i="220"/>
  <c r="J4307" i="220"/>
  <c r="J4308" i="220"/>
  <c r="J4309" i="220"/>
  <c r="J4310" i="220"/>
  <c r="J4311" i="220"/>
  <c r="J4312" i="220"/>
  <c r="J4313" i="220"/>
  <c r="J4314" i="220"/>
  <c r="J4315" i="220"/>
  <c r="J4316" i="220"/>
  <c r="J4317" i="220"/>
  <c r="J4318" i="220"/>
  <c r="J4319" i="220"/>
  <c r="J4320" i="220"/>
  <c r="J4321" i="220"/>
  <c r="J4322" i="220"/>
  <c r="J4323" i="220"/>
  <c r="J4324" i="220"/>
  <c r="J4325" i="220"/>
  <c r="J4326" i="220"/>
  <c r="J4327" i="220"/>
  <c r="J4328" i="220"/>
  <c r="J4329" i="220"/>
  <c r="J4330" i="220"/>
  <c r="J4331" i="220"/>
  <c r="J4332" i="220"/>
  <c r="J4333" i="220"/>
  <c r="J4334" i="220"/>
  <c r="J4335" i="220"/>
  <c r="J4336" i="220"/>
  <c r="J4337" i="220"/>
  <c r="J4338" i="220"/>
  <c r="J4339" i="220"/>
  <c r="J4340" i="220"/>
  <c r="J4341" i="220"/>
  <c r="J4342" i="220"/>
  <c r="J4343" i="220"/>
  <c r="J4344" i="220"/>
  <c r="J4345" i="220"/>
  <c r="J4346" i="220"/>
  <c r="J4347" i="220"/>
  <c r="J4348" i="220"/>
  <c r="J4349" i="220"/>
  <c r="J4350" i="220"/>
  <c r="J4351" i="220"/>
  <c r="J4352" i="220"/>
  <c r="J4353" i="220"/>
  <c r="J4354" i="220"/>
  <c r="J4355" i="220"/>
  <c r="J4356" i="220"/>
  <c r="J4357" i="220"/>
  <c r="J4358" i="220"/>
  <c r="J4359" i="220"/>
  <c r="J4360" i="220"/>
  <c r="J4361" i="220"/>
  <c r="J4362" i="220"/>
  <c r="J4363" i="220"/>
  <c r="J4364" i="220"/>
  <c r="J4365" i="220"/>
  <c r="J4366" i="220"/>
  <c r="J4367" i="220"/>
  <c r="J4368" i="220"/>
  <c r="J4369" i="220"/>
  <c r="J4370" i="220"/>
  <c r="J4371" i="220"/>
  <c r="J4372" i="220"/>
  <c r="J4373" i="220"/>
  <c r="J4374" i="220"/>
  <c r="J4375" i="220"/>
  <c r="J4376" i="220"/>
  <c r="J4377" i="220"/>
  <c r="J4378" i="220"/>
  <c r="J4379" i="220"/>
  <c r="J4380" i="220"/>
  <c r="J4381" i="220"/>
  <c r="J4382" i="220"/>
  <c r="J4383" i="220"/>
  <c r="J4384" i="220"/>
  <c r="J4385" i="220"/>
  <c r="J4386" i="220"/>
  <c r="J4387" i="220"/>
  <c r="J4388" i="220"/>
  <c r="J4389" i="220"/>
  <c r="J4390" i="220"/>
  <c r="J4391" i="220"/>
  <c r="J4392" i="220"/>
  <c r="J4393" i="220"/>
  <c r="J4394" i="220"/>
  <c r="J4395" i="220"/>
  <c r="J4396" i="220"/>
  <c r="J4397" i="220"/>
  <c r="J4398" i="220"/>
  <c r="J4399" i="220"/>
  <c r="J4400" i="220"/>
  <c r="J4401" i="220"/>
  <c r="J4402" i="220"/>
  <c r="J4403" i="220"/>
  <c r="J4404" i="220"/>
  <c r="J4405" i="220"/>
  <c r="J4406" i="220"/>
  <c r="J4407" i="220"/>
  <c r="J4408" i="220"/>
  <c r="J4409" i="220"/>
  <c r="J4410" i="220"/>
  <c r="J4411" i="220"/>
  <c r="J4412" i="220"/>
  <c r="J4413" i="220"/>
  <c r="J4414" i="220"/>
  <c r="J4415" i="220"/>
  <c r="J4416" i="220"/>
  <c r="J4417" i="220"/>
  <c r="J4418" i="220"/>
  <c r="J4419" i="220"/>
  <c r="J4420" i="220"/>
  <c r="J4421" i="220"/>
  <c r="J4422" i="220"/>
  <c r="J4423" i="220"/>
  <c r="J4424" i="220"/>
  <c r="J4425" i="220"/>
  <c r="J4426" i="220"/>
  <c r="J4427" i="220"/>
  <c r="J4428" i="220"/>
  <c r="J4429" i="220"/>
  <c r="J4430" i="220"/>
  <c r="J4431" i="220"/>
  <c r="J4432" i="220"/>
  <c r="J4433" i="220"/>
  <c r="J4434" i="220"/>
  <c r="J4435" i="220"/>
  <c r="J4436" i="220"/>
  <c r="J4437" i="220"/>
  <c r="J4438" i="220"/>
  <c r="J4439" i="220"/>
  <c r="J4440" i="220"/>
  <c r="J4441" i="220"/>
  <c r="J4442" i="220"/>
  <c r="J4443" i="220"/>
  <c r="J4444" i="220"/>
  <c r="J4445" i="220"/>
  <c r="J4446" i="220"/>
  <c r="J4447" i="220"/>
  <c r="J4448" i="220"/>
  <c r="J4449" i="220"/>
  <c r="J4450" i="220"/>
  <c r="J4451" i="220"/>
  <c r="J4452" i="220"/>
  <c r="J4453" i="220"/>
  <c r="J4454" i="220"/>
  <c r="J4455" i="220"/>
  <c r="J4456" i="220"/>
  <c r="J4457" i="220"/>
  <c r="J4458" i="220"/>
  <c r="J4459" i="220"/>
  <c r="J4460" i="220"/>
  <c r="J4461" i="220"/>
  <c r="J4462" i="220"/>
  <c r="J4463" i="220"/>
  <c r="J4464" i="220"/>
  <c r="J4465" i="220"/>
  <c r="J4466" i="220"/>
  <c r="J4467" i="220"/>
  <c r="J4468" i="220"/>
  <c r="J4469" i="220"/>
  <c r="J4470" i="220"/>
  <c r="J4471" i="220"/>
  <c r="J4472" i="220"/>
  <c r="J4473" i="220"/>
  <c r="J4474" i="220"/>
  <c r="J4475" i="220"/>
  <c r="J4476" i="220"/>
  <c r="J4477" i="220"/>
  <c r="J4478" i="220"/>
  <c r="J4479" i="220"/>
  <c r="J4480" i="220"/>
  <c r="J4481" i="220"/>
  <c r="J4482" i="220"/>
  <c r="J4483" i="220"/>
  <c r="J4484" i="220"/>
  <c r="J4485" i="220"/>
  <c r="J4486" i="220"/>
  <c r="J4487" i="220"/>
  <c r="J4488" i="220"/>
  <c r="J4489" i="220"/>
  <c r="J4490" i="220"/>
  <c r="J4491" i="220"/>
  <c r="J4492" i="220"/>
  <c r="J4493" i="220"/>
  <c r="J4494" i="220"/>
  <c r="J4495" i="220"/>
  <c r="J4496" i="220"/>
  <c r="J4497" i="220"/>
  <c r="J4498" i="220"/>
  <c r="J4499" i="220"/>
  <c r="J4500" i="220"/>
  <c r="J4501" i="220"/>
  <c r="J4502" i="220"/>
  <c r="J4503" i="220"/>
  <c r="J4504" i="220"/>
  <c r="J4505" i="220"/>
  <c r="J4506" i="220"/>
  <c r="J4507" i="220"/>
  <c r="J4508" i="220"/>
  <c r="J4509" i="220"/>
  <c r="J4510" i="220"/>
  <c r="J4511" i="220"/>
  <c r="J4512" i="220"/>
  <c r="J4513" i="220"/>
  <c r="J4514" i="220"/>
  <c r="J4515" i="220"/>
  <c r="J4516" i="220"/>
  <c r="J4517" i="220"/>
  <c r="J4518" i="220"/>
  <c r="J4519" i="220"/>
  <c r="J4520" i="220"/>
  <c r="J4521" i="220"/>
  <c r="J4522" i="220"/>
  <c r="J4523" i="220"/>
  <c r="J4524" i="220"/>
  <c r="J4525" i="220"/>
  <c r="J4526" i="220"/>
  <c r="J4527" i="220"/>
  <c r="J4528" i="220"/>
  <c r="J4529" i="220"/>
  <c r="J4530" i="220"/>
  <c r="J4531" i="220"/>
  <c r="J4532" i="220"/>
  <c r="J4533" i="220"/>
  <c r="J4534" i="220"/>
  <c r="J4535" i="220"/>
  <c r="J4536" i="220"/>
  <c r="J4537" i="220"/>
  <c r="J4538" i="220"/>
  <c r="J4539" i="220"/>
  <c r="J4540" i="220"/>
  <c r="J4541" i="220"/>
  <c r="J4542" i="220"/>
  <c r="J4543" i="220"/>
  <c r="J4544" i="220"/>
  <c r="J4545" i="220"/>
  <c r="J4546" i="220"/>
  <c r="J4547" i="220"/>
  <c r="J4548" i="220"/>
  <c r="J4549" i="220"/>
  <c r="J4550" i="220"/>
  <c r="J4551" i="220"/>
  <c r="J4552" i="220"/>
  <c r="J4553" i="220"/>
  <c r="J4554" i="220"/>
  <c r="J4555" i="220"/>
  <c r="J4556" i="220"/>
  <c r="J4557" i="220"/>
  <c r="J4558" i="220"/>
  <c r="J4559" i="220"/>
  <c r="J4560" i="220"/>
  <c r="J4561" i="220"/>
  <c r="J4562" i="220"/>
  <c r="J4563" i="220"/>
  <c r="J4564" i="220"/>
  <c r="J4565" i="220"/>
  <c r="J4566" i="220"/>
  <c r="J4567" i="220"/>
  <c r="J4568" i="220"/>
  <c r="J4569" i="220"/>
  <c r="J4570" i="220"/>
  <c r="J4571" i="220"/>
  <c r="J4572" i="220"/>
  <c r="J4573" i="220"/>
  <c r="J4574" i="220"/>
  <c r="J4575" i="220"/>
  <c r="J4576" i="220"/>
  <c r="J4577" i="220"/>
  <c r="J4578" i="220"/>
  <c r="J4579" i="220"/>
  <c r="J4580" i="220"/>
  <c r="J4581" i="220"/>
  <c r="J4582" i="220"/>
  <c r="J4583" i="220"/>
  <c r="J4584" i="220"/>
  <c r="J4585" i="220"/>
  <c r="J4586" i="220"/>
  <c r="J4587" i="220"/>
  <c r="J4588" i="220"/>
  <c r="J4589" i="220"/>
  <c r="J4590" i="220"/>
  <c r="J4591" i="220"/>
  <c r="J4592" i="220"/>
  <c r="J4593" i="220"/>
  <c r="J4594" i="220"/>
  <c r="J4595" i="220"/>
  <c r="J4596" i="220"/>
  <c r="J4597" i="220"/>
  <c r="J4598" i="220"/>
  <c r="J4599" i="220"/>
  <c r="J4600" i="220"/>
  <c r="J4601" i="220"/>
  <c r="J4602" i="220"/>
  <c r="J4603" i="220"/>
  <c r="J4604" i="220"/>
  <c r="J4605" i="220"/>
  <c r="J4606" i="220"/>
  <c r="J4607" i="220"/>
  <c r="J4608" i="220"/>
  <c r="J4609" i="220"/>
  <c r="J4610" i="220"/>
  <c r="J4611" i="220"/>
  <c r="J4612" i="220"/>
  <c r="J4613" i="220"/>
  <c r="J4614" i="220"/>
  <c r="J4615" i="220"/>
  <c r="J4616" i="220"/>
  <c r="J4617" i="220"/>
  <c r="J4618" i="220"/>
  <c r="J4619" i="220"/>
  <c r="J4620" i="220"/>
  <c r="J4621" i="220"/>
  <c r="J4622" i="220"/>
  <c r="J4623" i="220"/>
  <c r="J4624" i="220"/>
  <c r="J4625" i="220"/>
  <c r="J4626" i="220"/>
  <c r="J4627" i="220"/>
  <c r="J4628" i="220"/>
  <c r="J4629" i="220"/>
  <c r="J4630" i="220"/>
  <c r="J4631" i="220"/>
  <c r="J4632" i="220"/>
  <c r="J4633" i="220"/>
  <c r="J4634" i="220"/>
  <c r="J4635" i="220"/>
  <c r="J4636" i="220"/>
  <c r="J4637" i="220"/>
  <c r="J4638" i="220"/>
  <c r="J4639" i="220"/>
  <c r="J4640" i="220"/>
  <c r="J4641" i="220"/>
  <c r="J4642" i="220"/>
  <c r="J4643" i="220"/>
  <c r="J4644" i="220"/>
  <c r="J4645" i="220"/>
  <c r="J4646" i="220"/>
  <c r="J4647" i="220"/>
  <c r="J4648" i="220"/>
  <c r="J4649" i="220"/>
  <c r="J4650" i="220"/>
  <c r="J4651" i="220"/>
  <c r="J4652" i="220"/>
  <c r="J4653" i="220"/>
  <c r="J4654" i="220"/>
  <c r="J4655" i="220"/>
  <c r="J4656" i="220"/>
  <c r="J4657" i="220"/>
  <c r="J4658" i="220"/>
  <c r="J4659" i="220"/>
  <c r="J4660" i="220"/>
  <c r="J4661" i="220"/>
  <c r="J4662" i="220"/>
  <c r="J4663" i="220"/>
  <c r="J4664" i="220"/>
  <c r="J4665" i="220"/>
  <c r="J4666" i="220"/>
  <c r="J4667" i="220"/>
  <c r="J4668" i="220"/>
  <c r="J4669" i="220"/>
  <c r="J4670" i="220"/>
  <c r="J4671" i="220"/>
  <c r="J4672" i="220"/>
  <c r="J4673" i="220"/>
  <c r="J4674" i="220"/>
  <c r="J4675" i="220"/>
  <c r="J4676" i="220"/>
  <c r="J4677" i="220"/>
  <c r="J4678" i="220"/>
  <c r="J4679" i="220"/>
  <c r="J4680" i="220"/>
  <c r="J4681" i="220"/>
  <c r="J4682" i="220"/>
  <c r="J4683" i="220"/>
  <c r="J4684" i="220"/>
  <c r="J4685" i="220"/>
  <c r="J4686" i="220"/>
  <c r="J4687" i="220"/>
  <c r="J4688" i="220"/>
  <c r="J4689" i="220"/>
  <c r="J4690" i="220"/>
  <c r="J4691" i="220"/>
  <c r="J4692" i="220"/>
  <c r="J4693" i="220"/>
  <c r="I9281" i="220"/>
  <c r="I9282" i="220"/>
  <c r="I9283" i="220"/>
  <c r="J9283" i="220"/>
  <c r="I9284" i="220"/>
  <c r="I9285" i="220"/>
  <c r="I9286" i="220"/>
  <c r="I9280" i="220"/>
  <c r="J9280" i="220"/>
  <c r="J9281" i="220"/>
  <c r="J9282" i="220"/>
  <c r="J9284" i="220"/>
  <c r="J9285" i="220"/>
  <c r="J9286" i="220"/>
  <c r="I9289" i="220" l="1"/>
  <c r="H9293" i="220"/>
  <c r="J9595" i="220"/>
  <c r="H9613" i="220"/>
  <c r="F9293" i="220"/>
  <c r="I9293" i="220"/>
  <c r="H9598" i="220"/>
  <c r="H9740" i="220"/>
  <c r="F9613" i="220"/>
  <c r="F9598" i="220"/>
  <c r="F9740" i="220"/>
  <c r="J7183" i="220"/>
  <c r="J5056" i="220"/>
  <c r="J5055" i="220"/>
  <c r="J5054" i="220"/>
  <c r="J5053" i="220"/>
  <c r="J5052" i="220"/>
  <c r="J5051" i="220"/>
  <c r="J5904" i="220"/>
  <c r="J5840" i="220"/>
  <c r="J5776" i="220"/>
  <c r="J5753" i="220"/>
  <c r="J5605" i="220"/>
  <c r="J5477" i="220"/>
  <c r="J5349" i="220"/>
  <c r="J5221" i="220"/>
  <c r="J5073" i="220"/>
  <c r="J9736" i="220"/>
  <c r="J9728" i="220"/>
  <c r="J9720" i="220"/>
  <c r="J9712" i="220"/>
  <c r="J9704" i="220"/>
  <c r="J9696" i="220"/>
  <c r="J9688" i="220"/>
  <c r="J9680" i="220"/>
  <c r="J9672" i="220"/>
  <c r="J9664" i="220"/>
  <c r="J9656" i="220"/>
  <c r="J9648" i="220"/>
  <c r="J9640" i="220"/>
  <c r="J9999" i="220"/>
  <c r="J9991" i="220"/>
  <c r="J9983" i="220"/>
  <c r="J9724" i="220"/>
  <c r="J9692" i="220"/>
  <c r="J9660" i="220"/>
  <c r="J9998" i="220"/>
  <c r="J9990" i="220"/>
  <c r="J9982" i="220"/>
  <c r="J9643" i="220"/>
  <c r="J4700" i="220"/>
  <c r="J9605" i="220"/>
  <c r="J9604" i="220"/>
  <c r="J9993" i="220"/>
  <c r="J9985" i="220"/>
  <c r="J9734" i="220"/>
  <c r="J9726" i="220"/>
  <c r="J9718" i="220"/>
  <c r="J9710" i="220"/>
  <c r="J9702" i="220"/>
  <c r="J9694" i="220"/>
  <c r="J9686" i="220"/>
  <c r="J9678" i="220"/>
  <c r="J9670" i="220"/>
  <c r="J9662" i="220"/>
  <c r="J9654" i="220"/>
  <c r="J9646" i="220"/>
  <c r="J9638" i="220"/>
  <c r="J8" i="220"/>
  <c r="J9616" i="220"/>
  <c r="I9556" i="220"/>
  <c r="J9992" i="220"/>
  <c r="J9984" i="220"/>
  <c r="J9733" i="220"/>
  <c r="J9725" i="220"/>
  <c r="J9717" i="220"/>
  <c r="J9709" i="220"/>
  <c r="J9701" i="220"/>
  <c r="J9693" i="220"/>
  <c r="J9685" i="220"/>
  <c r="J9677" i="220"/>
  <c r="J9669" i="220"/>
  <c r="J9661" i="220"/>
  <c r="J9653" i="220"/>
  <c r="J9645" i="220"/>
  <c r="J9637" i="220"/>
  <c r="J9606" i="220"/>
  <c r="J9980" i="220"/>
  <c r="J9547" i="220"/>
  <c r="J9539" i="220"/>
  <c r="J9531" i="220"/>
  <c r="J9523" i="220"/>
  <c r="J9515" i="220"/>
  <c r="J9507" i="220"/>
  <c r="J9499" i="220"/>
  <c r="J9491" i="220"/>
  <c r="J9483" i="220"/>
  <c r="J9475" i="220"/>
  <c r="J9467" i="220"/>
  <c r="J9459" i="220"/>
  <c r="J9451" i="220"/>
  <c r="J9443" i="220"/>
  <c r="J9435" i="220"/>
  <c r="J9427" i="220"/>
  <c r="J9419" i="220"/>
  <c r="J9411" i="220"/>
  <c r="J9403" i="220"/>
  <c r="J9395" i="220"/>
  <c r="J9387" i="220"/>
  <c r="J9379" i="220"/>
  <c r="J9371" i="220"/>
  <c r="J9363" i="220"/>
  <c r="J9355" i="220"/>
  <c r="J9347" i="220"/>
  <c r="J9339" i="220"/>
  <c r="J9331" i="220"/>
  <c r="J9323" i="220"/>
  <c r="J9315" i="220"/>
  <c r="J9307" i="220"/>
  <c r="J9299" i="220"/>
  <c r="J9617" i="220"/>
  <c r="J9591" i="220"/>
  <c r="J9583" i="220"/>
  <c r="J9575" i="220"/>
  <c r="J9567" i="220"/>
  <c r="J9559" i="220"/>
  <c r="J9546" i="220"/>
  <c r="J9538" i="220"/>
  <c r="J9530" i="220"/>
  <c r="J9522" i="220"/>
  <c r="J9514" i="220"/>
  <c r="J9506" i="220"/>
  <c r="J9498" i="220"/>
  <c r="J9490" i="220"/>
  <c r="J9482" i="220"/>
  <c r="J9474" i="220"/>
  <c r="J9466" i="220"/>
  <c r="J9458" i="220"/>
  <c r="J9450" i="220"/>
  <c r="J9442" i="220"/>
  <c r="J9434" i="220"/>
  <c r="J9426" i="220"/>
  <c r="J9418" i="220"/>
  <c r="J9410" i="220"/>
  <c r="J9402" i="220"/>
  <c r="J9394" i="220"/>
  <c r="J9386" i="220"/>
  <c r="J9378" i="220"/>
  <c r="J9608" i="220"/>
  <c r="J9600" i="220"/>
  <c r="J9549" i="220"/>
  <c r="J9541" i="220"/>
  <c r="J9533" i="220"/>
  <c r="J9525" i="220"/>
  <c r="J9517" i="220"/>
  <c r="J9509" i="220"/>
  <c r="J9501" i="220"/>
  <c r="J9493" i="220"/>
  <c r="J9485" i="220"/>
  <c r="J9477" i="220"/>
  <c r="J9469" i="220"/>
  <c r="J9461" i="220"/>
  <c r="J9453" i="220"/>
  <c r="J9445" i="220"/>
  <c r="J9437" i="220"/>
  <c r="J9429" i="220"/>
  <c r="J9421" i="220"/>
  <c r="J9413" i="220"/>
  <c r="J9405" i="220"/>
  <c r="J9397" i="220"/>
  <c r="J9389" i="220"/>
  <c r="J9381" i="220"/>
  <c r="J9373" i="220"/>
  <c r="J9365" i="220"/>
  <c r="J9357" i="220"/>
  <c r="J9349" i="220"/>
  <c r="J9341" i="220"/>
  <c r="J9333" i="220"/>
  <c r="J9325" i="220"/>
  <c r="J9317" i="220"/>
  <c r="J9309" i="220"/>
  <c r="J9301" i="220"/>
  <c r="J9545" i="220"/>
  <c r="J9537" i="220"/>
  <c r="J9529" i="220"/>
  <c r="J9521" i="220"/>
  <c r="J9513" i="220"/>
  <c r="J9505" i="220"/>
  <c r="J9497" i="220"/>
  <c r="J9489" i="220"/>
  <c r="J9481" i="220"/>
  <c r="J9473" i="220"/>
  <c r="J9465" i="220"/>
  <c r="J9457" i="220"/>
  <c r="J9449" i="220"/>
  <c r="J9441" i="220"/>
  <c r="J9433" i="220"/>
  <c r="J9425" i="220"/>
  <c r="J9417" i="220"/>
  <c r="J9409" i="220"/>
  <c r="J9401" i="220"/>
  <c r="J9393" i="220"/>
  <c r="J9385" i="220"/>
  <c r="J9377" i="220"/>
  <c r="J9369" i="220"/>
  <c r="J9361" i="220"/>
  <c r="J9353" i="220"/>
  <c r="J9345" i="220"/>
  <c r="J9337" i="220"/>
  <c r="J9329" i="220"/>
  <c r="J9321" i="220"/>
  <c r="J9313" i="220"/>
  <c r="J9305" i="220"/>
  <c r="J9297" i="220"/>
  <c r="J9615" i="220"/>
  <c r="J9589" i="220"/>
  <c r="J9586" i="220"/>
  <c r="J9578" i="220"/>
  <c r="J9570" i="220"/>
  <c r="J9562" i="220"/>
  <c r="J9995" i="220"/>
  <c r="J9987" i="220"/>
  <c r="J9744" i="220"/>
  <c r="J9609" i="220"/>
  <c r="J9601" i="220"/>
  <c r="J9996" i="220"/>
  <c r="J9988" i="220"/>
  <c r="J9737" i="220"/>
  <c r="J9729" i="220"/>
  <c r="J9721" i="220"/>
  <c r="J9713" i="220"/>
  <c r="J9705" i="220"/>
  <c r="J9697" i="220"/>
  <c r="J9689" i="220"/>
  <c r="J9681" i="220"/>
  <c r="J9673" i="220"/>
  <c r="J9665" i="220"/>
  <c r="J9657" i="220"/>
  <c r="J9649" i="220"/>
  <c r="J9641" i="220"/>
  <c r="J9610" i="220"/>
  <c r="J9602" i="220"/>
  <c r="J9741" i="220"/>
  <c r="J9551" i="220"/>
  <c r="J9543" i="220"/>
  <c r="J9535" i="220"/>
  <c r="J9527" i="220"/>
  <c r="J9519" i="220"/>
  <c r="J9511" i="220"/>
  <c r="J9503" i="220"/>
  <c r="J9495" i="220"/>
  <c r="J9487" i="220"/>
  <c r="J9479" i="220"/>
  <c r="J9471" i="220"/>
  <c r="J9463" i="220"/>
  <c r="J9455" i="220"/>
  <c r="J9447" i="220"/>
  <c r="J9439" i="220"/>
  <c r="J9431" i="220"/>
  <c r="J9423" i="220"/>
  <c r="J9415" i="220"/>
  <c r="J9407" i="220"/>
  <c r="J9399" i="220"/>
  <c r="J9391" i="220"/>
  <c r="J9383" i="220"/>
  <c r="J9375" i="220"/>
  <c r="J9367" i="220"/>
  <c r="J9359" i="220"/>
  <c r="J9351" i="220"/>
  <c r="J9343" i="220"/>
  <c r="J9335" i="220"/>
  <c r="J9327" i="220"/>
  <c r="J9319" i="220"/>
  <c r="J9311" i="220"/>
  <c r="J9303" i="220"/>
  <c r="J9295" i="220"/>
  <c r="J9587" i="220"/>
  <c r="J9579" i="220"/>
  <c r="J9571" i="220"/>
  <c r="J9563" i="220"/>
  <c r="J9550" i="220"/>
  <c r="J9542" i="220"/>
  <c r="J9534" i="220"/>
  <c r="J9526" i="220"/>
  <c r="J9518" i="220"/>
  <c r="J9510" i="220"/>
  <c r="J9502" i="220"/>
  <c r="J9494" i="220"/>
  <c r="J9486" i="220"/>
  <c r="J9478" i="220"/>
  <c r="J9470" i="220"/>
  <c r="J9462" i="220"/>
  <c r="J9454" i="220"/>
  <c r="J9446" i="220"/>
  <c r="J9438" i="220"/>
  <c r="J9430" i="220"/>
  <c r="J9422" i="220"/>
  <c r="J9414" i="220"/>
  <c r="J9406" i="220"/>
  <c r="J9398" i="220"/>
  <c r="J9390" i="220"/>
  <c r="J9382" i="220"/>
  <c r="J9374" i="220"/>
  <c r="J9366" i="220"/>
  <c r="J9358" i="220"/>
  <c r="J9350" i="220"/>
  <c r="J9342" i="220"/>
  <c r="J9334" i="220"/>
  <c r="J9326" i="220"/>
  <c r="J9318" i="220"/>
  <c r="J9310" i="220"/>
  <c r="J9302" i="220"/>
  <c r="J9278" i="220"/>
  <c r="J9262" i="220"/>
  <c r="J9246" i="220"/>
  <c r="J9222" i="220"/>
  <c r="J9214" i="220"/>
  <c r="J9198" i="220"/>
  <c r="J9" i="220"/>
  <c r="J9997" i="220"/>
  <c r="J9989" i="220"/>
  <c r="J9981" i="220"/>
  <c r="J9593" i="220"/>
  <c r="J9585" i="220"/>
  <c r="J9577" i="220"/>
  <c r="J9569" i="220"/>
  <c r="J9561" i="220"/>
  <c r="J4800" i="220"/>
  <c r="J9634" i="220"/>
  <c r="J9633" i="220"/>
  <c r="J9994" i="220"/>
  <c r="J9986" i="220"/>
  <c r="J9599" i="220"/>
  <c r="J9603" i="220"/>
  <c r="J9735" i="220"/>
  <c r="J9727" i="220"/>
  <c r="J9719" i="220"/>
  <c r="J9711" i="220"/>
  <c r="J9703" i="220"/>
  <c r="J9695" i="220"/>
  <c r="J9687" i="220"/>
  <c r="J9679" i="220"/>
  <c r="J9671" i="220"/>
  <c r="J9663" i="220"/>
  <c r="J9655" i="220"/>
  <c r="J9647" i="220"/>
  <c r="J9639" i="220"/>
  <c r="J9588" i="220"/>
  <c r="J9580" i="220"/>
  <c r="J9572" i="220"/>
  <c r="J9564" i="220"/>
  <c r="J9743" i="220"/>
  <c r="J9294" i="220"/>
  <c r="J9267" i="220"/>
  <c r="J9251" i="220"/>
  <c r="J9235" i="220"/>
  <c r="J9227" i="220"/>
  <c r="J9219" i="220"/>
  <c r="J9203" i="220"/>
  <c r="J9195" i="220"/>
  <c r="J9179" i="220"/>
  <c r="J9171" i="220"/>
  <c r="J9131" i="220"/>
  <c r="J9099" i="220"/>
  <c r="J9083" i="220"/>
  <c r="J9075" i="220"/>
  <c r="J9067" i="220"/>
  <c r="J9059" i="220"/>
  <c r="J9051" i="220"/>
  <c r="J9035" i="220"/>
  <c r="J9027" i="220"/>
  <c r="J9018" i="220"/>
  <c r="J8999" i="220"/>
  <c r="J8991" i="220"/>
  <c r="J8983" i="220"/>
  <c r="J8943" i="220"/>
  <c r="J8931" i="220"/>
  <c r="J8908" i="220"/>
  <c r="J8900" i="220"/>
  <c r="J8893" i="220"/>
  <c r="J8885" i="220"/>
  <c r="J8877" i="220"/>
  <c r="J8853" i="220"/>
  <c r="J8837" i="220"/>
  <c r="J8829" i="220"/>
  <c r="J8813" i="220"/>
  <c r="J8773" i="220"/>
  <c r="J8733" i="220"/>
  <c r="J8725" i="220"/>
  <c r="J8717" i="220"/>
  <c r="J8709" i="220"/>
  <c r="J8701" i="220"/>
  <c r="J8693" i="220"/>
  <c r="J8685" i="220"/>
  <c r="J8677" i="220"/>
  <c r="J8833" i="220"/>
  <c r="J9182" i="220"/>
  <c r="J9134" i="220"/>
  <c r="J9102" i="220"/>
  <c r="J9086" i="220"/>
  <c r="J9078" i="220"/>
  <c r="J9054" i="220"/>
  <c r="J9046" i="220"/>
  <c r="J9038" i="220"/>
  <c r="J9030" i="220"/>
  <c r="J9022" i="220"/>
  <c r="J9013" i="220"/>
  <c r="J8994" i="220"/>
  <c r="J8986" i="220"/>
  <c r="J8978" i="220"/>
  <c r="J8970" i="220"/>
  <c r="J8962" i="220"/>
  <c r="J8954" i="220"/>
  <c r="J8946" i="220"/>
  <c r="J8937" i="220"/>
  <c r="J8903" i="220"/>
  <c r="J8880" i="220"/>
  <c r="J8856" i="220"/>
  <c r="J8832" i="220"/>
  <c r="J8824" i="220"/>
  <c r="J8816" i="220"/>
  <c r="J8792" i="220"/>
  <c r="J8784" i="220"/>
  <c r="J8776" i="220"/>
  <c r="J8760" i="220"/>
  <c r="J8736" i="220"/>
  <c r="J8728" i="220"/>
  <c r="J8720" i="220"/>
  <c r="J8712" i="220"/>
  <c r="J8704" i="220"/>
  <c r="J8696" i="220"/>
  <c r="J8672" i="220"/>
  <c r="J8664" i="220"/>
  <c r="J8656" i="220"/>
  <c r="J8648" i="220"/>
  <c r="J8640" i="220"/>
  <c r="J8633" i="220"/>
  <c r="J8617" i="220"/>
  <c r="J8609" i="220"/>
  <c r="J8601" i="220"/>
  <c r="J8580" i="220"/>
  <c r="J8556" i="220"/>
  <c r="J8548" i="220"/>
  <c r="J8524" i="220"/>
  <c r="J8516" i="220"/>
  <c r="J8508" i="220"/>
  <c r="J8500" i="220"/>
  <c r="J8476" i="220"/>
  <c r="J8468" i="220"/>
  <c r="J8428" i="220"/>
  <c r="J8420" i="220"/>
  <c r="J8412" i="220"/>
  <c r="J8404" i="220"/>
  <c r="J8396" i="220"/>
  <c r="J8380" i="220"/>
  <c r="J8364" i="220"/>
  <c r="J8356" i="220"/>
  <c r="J8333" i="220"/>
  <c r="J8311" i="220"/>
  <c r="J8303" i="220"/>
  <c r="J8295" i="220"/>
  <c r="J8288" i="220"/>
  <c r="J8280" i="220"/>
  <c r="J8275" i="220"/>
  <c r="J8267" i="220"/>
  <c r="J8259" i="220"/>
  <c r="J8251" i="220"/>
  <c r="J8243" i="220"/>
  <c r="J8235" i="220"/>
  <c r="J8227" i="220"/>
  <c r="J8219" i="220"/>
  <c r="J9581" i="220"/>
  <c r="J9238" i="220"/>
  <c r="J9158" i="220"/>
  <c r="J9094" i="220"/>
  <c r="J9062" i="220"/>
  <c r="J8918" i="220"/>
  <c r="J8744" i="220"/>
  <c r="J8625" i="220"/>
  <c r="J8564" i="220"/>
  <c r="J8532" i="220"/>
  <c r="J8436" i="220"/>
  <c r="J8388" i="220"/>
  <c r="J8317" i="220"/>
  <c r="J8203" i="220"/>
  <c r="J8195" i="220"/>
  <c r="J9277" i="220"/>
  <c r="J9253" i="220"/>
  <c r="J9245" i="220"/>
  <c r="J9237" i="220"/>
  <c r="J9229" i="220"/>
  <c r="J9221" i="220"/>
  <c r="J9213" i="220"/>
  <c r="J9205" i="220"/>
  <c r="J9197" i="220"/>
  <c r="J9189" i="220"/>
  <c r="J9181" i="220"/>
  <c r="J9173" i="220"/>
  <c r="J9165" i="220"/>
  <c r="J9157" i="220"/>
  <c r="J9149" i="220"/>
  <c r="J9141" i="220"/>
  <c r="J9125" i="220"/>
  <c r="J9101" i="220"/>
  <c r="J9093" i="220"/>
  <c r="J9085" i="220"/>
  <c r="J9077" i="220"/>
  <c r="J9069" i="220"/>
  <c r="J9061" i="220"/>
  <c r="J9053" i="220"/>
  <c r="J9037" i="220"/>
  <c r="J9021" i="220"/>
  <c r="J9012" i="220"/>
  <c r="J9001" i="220"/>
  <c r="J8993" i="220"/>
  <c r="J8985" i="220"/>
  <c r="J8969" i="220"/>
  <c r="J8961" i="220"/>
  <c r="J8953" i="220"/>
  <c r="J8945" i="220"/>
  <c r="J8934" i="220"/>
  <c r="J8925" i="220"/>
  <c r="J8917" i="220"/>
  <c r="J8910" i="220"/>
  <c r="J8902" i="220"/>
  <c r="J8895" i="220"/>
  <c r="J8887" i="220"/>
  <c r="J8879" i="220"/>
  <c r="J8871" i="220"/>
  <c r="J8863" i="220"/>
  <c r="J8855" i="220"/>
  <c r="J8847" i="220"/>
  <c r="J8839" i="220"/>
  <c r="J8831" i="220"/>
  <c r="J8823" i="220"/>
  <c r="J8815" i="220"/>
  <c r="J8807" i="220"/>
  <c r="J8799" i="220"/>
  <c r="J8791" i="220"/>
  <c r="J8775" i="220"/>
  <c r="J8759" i="220"/>
  <c r="J8751" i="220"/>
  <c r="J8743" i="220"/>
  <c r="J8735" i="220"/>
  <c r="J8727" i="220"/>
  <c r="J8719" i="220"/>
  <c r="J8711" i="220"/>
  <c r="J8703" i="220"/>
  <c r="J8695" i="220"/>
  <c r="J8687" i="220"/>
  <c r="J8671" i="220"/>
  <c r="J8663" i="220"/>
  <c r="J8655" i="220"/>
  <c r="J8647" i="220"/>
  <c r="J8639" i="220"/>
  <c r="J8632" i="220"/>
  <c r="J8624" i="220"/>
  <c r="J8616" i="220"/>
  <c r="J8608" i="220"/>
  <c r="J8600" i="220"/>
  <c r="J8593" i="220"/>
  <c r="J8579" i="220"/>
  <c r="J8571" i="220"/>
  <c r="J8555" i="220"/>
  <c r="J8547" i="220"/>
  <c r="J8531" i="220"/>
  <c r="J8523" i="220"/>
  <c r="J8499" i="220"/>
  <c r="J8491" i="220"/>
  <c r="J8483" i="220"/>
  <c r="J8475" i="220"/>
  <c r="J8459" i="220"/>
  <c r="J8451" i="220"/>
  <c r="J8443" i="220"/>
  <c r="J8435" i="220"/>
  <c r="J8427" i="220"/>
  <c r="J8419" i="220"/>
  <c r="J8411" i="220"/>
  <c r="J8403" i="220"/>
  <c r="J8395" i="220"/>
  <c r="J8387" i="220"/>
  <c r="J8379" i="220"/>
  <c r="J8363" i="220"/>
  <c r="J8355" i="220"/>
  <c r="J8347" i="220"/>
  <c r="J8340" i="220"/>
  <c r="J8332" i="220"/>
  <c r="J8324" i="220"/>
  <c r="J8316" i="220"/>
  <c r="J8310" i="220"/>
  <c r="J8302" i="220"/>
  <c r="J8294" i="220"/>
  <c r="J8287" i="220"/>
  <c r="J8279" i="220"/>
  <c r="J8274" i="220"/>
  <c r="J8266" i="220"/>
  <c r="J8258" i="220"/>
  <c r="J8250" i="220"/>
  <c r="J8242" i="220"/>
  <c r="J8234" i="220"/>
  <c r="J9230" i="220"/>
  <c r="J9166" i="220"/>
  <c r="J9150" i="220"/>
  <c r="J8848" i="220"/>
  <c r="J8800" i="220"/>
  <c r="J8752" i="220"/>
  <c r="J8680" i="220"/>
  <c r="J8492" i="220"/>
  <c r="J8348" i="220"/>
  <c r="J8211" i="220"/>
  <c r="J8187" i="220"/>
  <c r="J9276" i="220"/>
  <c r="J9268" i="220"/>
  <c r="J9244" i="220"/>
  <c r="J9236" i="220"/>
  <c r="J9228" i="220"/>
  <c r="J9220" i="220"/>
  <c r="J9204" i="220"/>
  <c r="J9180" i="220"/>
  <c r="J9164" i="220"/>
  <c r="J9156" i="220"/>
  <c r="J9148" i="220"/>
  <c r="J9140" i="220"/>
  <c r="J9132" i="220"/>
  <c r="J9108" i="220"/>
  <c r="J9100" i="220"/>
  <c r="J9092" i="220"/>
  <c r="J9076" i="220"/>
  <c r="J9068" i="220"/>
  <c r="J9060" i="220"/>
  <c r="J9052" i="220"/>
  <c r="J9044" i="220"/>
  <c r="J9036" i="220"/>
  <c r="J9020" i="220"/>
  <c r="J9000" i="220"/>
  <c r="J8992" i="220"/>
  <c r="J8984" i="220"/>
  <c r="J8976" i="220"/>
  <c r="J8968" i="220"/>
  <c r="J8960" i="220"/>
  <c r="J8952" i="220"/>
  <c r="J8944" i="220"/>
  <c r="J8932" i="220"/>
  <c r="J8924" i="220"/>
  <c r="J8916" i="220"/>
  <c r="J8909" i="220"/>
  <c r="J8901" i="220"/>
  <c r="J8894" i="220"/>
  <c r="J8886" i="220"/>
  <c r="J8878" i="220"/>
  <c r="J8854" i="220"/>
  <c r="J8846" i="220"/>
  <c r="J8838" i="220"/>
  <c r="J8830" i="220"/>
  <c r="J8822" i="220"/>
  <c r="J8806" i="220"/>
  <c r="J8798" i="220"/>
  <c r="J8782" i="220"/>
  <c r="J8774" i="220"/>
  <c r="J8750" i="220"/>
  <c r="J8742" i="220"/>
  <c r="J8734" i="220"/>
  <c r="J8726" i="220"/>
  <c r="J8718" i="220"/>
  <c r="J8710" i="220"/>
  <c r="J8702" i="220"/>
  <c r="J8686" i="220"/>
  <c r="J8678" i="220"/>
  <c r="J8670" i="220"/>
  <c r="J8662" i="220"/>
  <c r="J8654" i="220"/>
  <c r="J8646" i="220"/>
  <c r="J8631" i="220"/>
  <c r="J8623" i="220"/>
  <c r="J8615" i="220"/>
  <c r="J8607" i="220"/>
  <c r="J8599" i="220"/>
  <c r="J8592" i="220"/>
  <c r="J8586" i="220"/>
  <c r="J8578" i="220"/>
  <c r="J8570" i="220"/>
  <c r="J8562" i="220"/>
  <c r="J8554" i="220"/>
  <c r="J8530" i="220"/>
  <c r="J8522" i="220"/>
  <c r="J8514" i="220"/>
  <c r="J8498" i="220"/>
  <c r="J8490" i="220"/>
  <c r="J8482" i="220"/>
  <c r="J8474" i="220"/>
  <c r="J8466" i="220"/>
  <c r="J8442" i="220"/>
  <c r="J8434" i="220"/>
  <c r="J8426" i="220"/>
  <c r="J8418" i="220"/>
  <c r="J8402" i="220"/>
  <c r="J8394" i="220"/>
  <c r="J8378" i="220"/>
  <c r="J8362" i="220"/>
  <c r="J8354" i="220"/>
  <c r="J8346" i="220"/>
  <c r="J8339" i="220"/>
  <c r="J8331" i="220"/>
  <c r="J8323" i="220"/>
  <c r="J8315" i="220"/>
  <c r="J8309" i="220"/>
  <c r="J8301" i="220"/>
  <c r="J8293" i="220"/>
  <c r="J8286" i="220"/>
  <c r="J8278" i="220"/>
  <c r="J8273" i="220"/>
  <c r="J8265" i="220"/>
  <c r="J8257" i="220"/>
  <c r="J8249" i="220"/>
  <c r="J8233" i="220"/>
  <c r="J8225" i="220"/>
  <c r="J8209" i="220"/>
  <c r="J8201" i="220"/>
  <c r="J8193" i="220"/>
  <c r="J8185" i="220"/>
  <c r="J8177" i="220"/>
  <c r="J8169" i="220"/>
  <c r="J8161" i="220"/>
  <c r="J8153" i="220"/>
  <c r="J8145" i="220"/>
  <c r="J8137" i="220"/>
  <c r="J8129" i="220"/>
  <c r="J8121" i="220"/>
  <c r="J8113" i="220"/>
  <c r="J8105" i="220"/>
  <c r="J8097" i="220"/>
  <c r="J8089" i="220"/>
  <c r="J8081" i="220"/>
  <c r="J8073" i="220"/>
  <c r="J8065" i="220"/>
  <c r="J8057" i="220"/>
  <c r="J8049" i="220"/>
  <c r="J8041" i="220"/>
  <c r="J8033" i="220"/>
  <c r="J8025" i="220"/>
  <c r="J9163" i="220"/>
  <c r="J9091" i="220"/>
  <c r="J8975" i="220"/>
  <c r="J8781" i="220"/>
  <c r="J8749" i="220"/>
  <c r="J9274" i="220"/>
  <c r="J9250" i="220"/>
  <c r="J9234" i="220"/>
  <c r="J9218" i="220"/>
  <c r="J9202" i="220"/>
  <c r="J9178" i="220"/>
  <c r="J9170" i="220"/>
  <c r="J9162" i="220"/>
  <c r="J9154" i="220"/>
  <c r="J9146" i="220"/>
  <c r="J9138" i="220"/>
  <c r="J9122" i="220"/>
  <c r="J9098" i="220"/>
  <c r="J9090" i="220"/>
  <c r="J9082" i="220"/>
  <c r="J9074" i="220"/>
  <c r="J9066" i="220"/>
  <c r="J9050" i="220"/>
  <c r="J9042" i="220"/>
  <c r="J9034" i="220"/>
  <c r="J9017" i="220"/>
  <c r="J9006" i="220"/>
  <c r="J8998" i="220"/>
  <c r="J8982" i="220"/>
  <c r="J8974" i="220"/>
  <c r="J8966" i="220"/>
  <c r="J8958" i="220"/>
  <c r="J8950" i="220"/>
  <c r="J8942" i="220"/>
  <c r="J8930" i="220"/>
  <c r="J8922" i="220"/>
  <c r="J8914" i="220"/>
  <c r="J8907" i="220"/>
  <c r="J8899" i="220"/>
  <c r="J8892" i="220"/>
  <c r="J8860" i="220"/>
  <c r="J8844" i="220"/>
  <c r="J8836" i="220"/>
  <c r="J8828" i="220"/>
  <c r="J8820" i="220"/>
  <c r="J9155" i="220"/>
  <c r="J9043" i="220"/>
  <c r="J9007" i="220"/>
  <c r="J8959" i="220"/>
  <c r="J8923" i="220"/>
  <c r="J8765" i="220"/>
  <c r="J8741" i="220"/>
  <c r="J9257" i="220"/>
  <c r="J9249" i="220"/>
  <c r="J9233" i="220"/>
  <c r="J9217" i="220"/>
  <c r="J9201" i="220"/>
  <c r="J9193" i="220"/>
  <c r="J9185" i="220"/>
  <c r="J9161" i="220"/>
  <c r="J9153" i="220"/>
  <c r="J9145" i="220"/>
  <c r="J9137" i="220"/>
  <c r="J9113" i="220"/>
  <c r="J9081" i="220"/>
  <c r="J9065" i="220"/>
  <c r="J9057" i="220"/>
  <c r="J9049" i="220"/>
  <c r="J9033" i="220"/>
  <c r="J9025" i="220"/>
  <c r="J9016" i="220"/>
  <c r="J9005" i="220"/>
  <c r="J8997" i="220"/>
  <c r="J8989" i="220"/>
  <c r="J8981" i="220"/>
  <c r="J8973" i="220"/>
  <c r="J8965" i="220"/>
  <c r="J8957" i="220"/>
  <c r="J8941" i="220"/>
  <c r="J8929" i="220"/>
  <c r="J8921" i="220"/>
  <c r="J8906" i="220"/>
  <c r="J8898" i="220"/>
  <c r="J8891" i="220"/>
  <c r="J8883" i="220"/>
  <c r="J8867" i="220"/>
  <c r="J8859" i="220"/>
  <c r="J8851" i="220"/>
  <c r="J8843" i="220"/>
  <c r="J8827" i="220"/>
  <c r="J8819" i="220"/>
  <c r="J8795" i="220"/>
  <c r="J8787" i="220"/>
  <c r="J8771" i="220"/>
  <c r="J8747" i="220"/>
  <c r="J8739" i="220"/>
  <c r="J8731" i="220"/>
  <c r="J8723" i="220"/>
  <c r="J8715" i="220"/>
  <c r="J8707" i="220"/>
  <c r="J8699" i="220"/>
  <c r="J8691" i="220"/>
  <c r="J8683" i="220"/>
  <c r="J8675" i="220"/>
  <c r="J8667" i="220"/>
  <c r="J8659" i="220"/>
  <c r="J8651" i="220"/>
  <c r="J8643" i="220"/>
  <c r="J8636" i="220"/>
  <c r="J8628" i="220"/>
  <c r="J8620" i="220"/>
  <c r="J8612" i="220"/>
  <c r="J8604" i="220"/>
  <c r="J8589" i="220"/>
  <c r="J8583" i="220"/>
  <c r="J8575" i="220"/>
  <c r="J8567" i="220"/>
  <c r="J8559" i="220"/>
  <c r="J8551" i="220"/>
  <c r="J8543" i="220"/>
  <c r="J8519" i="220"/>
  <c r="J8511" i="220"/>
  <c r="J8479" i="220"/>
  <c r="J8471" i="220"/>
  <c r="J8447" i="220"/>
  <c r="J8439" i="220"/>
  <c r="J8431" i="220"/>
  <c r="J8423" i="220"/>
  <c r="J8415" i="220"/>
  <c r="J8399" i="220"/>
  <c r="J8391" i="220"/>
  <c r="J8375" i="220"/>
  <c r="J8367" i="220"/>
  <c r="J8359" i="220"/>
  <c r="J8351" i="220"/>
  <c r="J8336" i="220"/>
  <c r="J8320" i="220"/>
  <c r="J8306" i="220"/>
  <c r="J8298" i="220"/>
  <c r="J8283" i="220"/>
  <c r="J8270" i="220"/>
  <c r="J8262" i="220"/>
  <c r="J8254" i="220"/>
  <c r="J8246" i="220"/>
  <c r="J8230" i="220"/>
  <c r="J8222" i="220"/>
  <c r="J8214" i="220"/>
  <c r="J8206" i="220"/>
  <c r="J8198" i="220"/>
  <c r="J8190" i="220"/>
  <c r="J8182" i="220"/>
  <c r="J8174" i="220"/>
  <c r="J8166" i="220"/>
  <c r="J8158" i="220"/>
  <c r="J8150" i="220"/>
  <c r="J8142" i="220"/>
  <c r="J8134" i="220"/>
  <c r="J8126" i="220"/>
  <c r="J8118" i="220"/>
  <c r="J8110" i="220"/>
  <c r="J8102" i="220"/>
  <c r="J8094" i="220"/>
  <c r="J8086" i="220"/>
  <c r="J8078" i="220"/>
  <c r="J8070" i="220"/>
  <c r="J8062" i="220"/>
  <c r="J8054" i="220"/>
  <c r="J8046" i="220"/>
  <c r="J8038" i="220"/>
  <c r="J8030" i="220"/>
  <c r="J8022" i="220"/>
  <c r="J8014" i="220"/>
  <c r="J8008" i="220"/>
  <c r="J8000" i="220"/>
  <c r="J7992" i="220"/>
  <c r="J7984" i="220"/>
  <c r="J7976" i="220"/>
  <c r="J7968" i="220"/>
  <c r="J7960" i="220"/>
  <c r="J7952" i="220"/>
  <c r="J7944" i="220"/>
  <c r="J7936" i="220"/>
  <c r="J7928" i="220"/>
  <c r="J7920" i="220"/>
  <c r="J7913" i="220"/>
  <c r="J7905" i="220"/>
  <c r="J7898" i="220"/>
  <c r="J7890" i="220"/>
  <c r="J7882" i="220"/>
  <c r="J7877" i="220"/>
  <c r="J7872" i="220"/>
  <c r="J7858" i="220"/>
  <c r="J7850" i="220"/>
  <c r="J7842" i="220"/>
  <c r="J7834" i="220"/>
  <c r="J7827" i="220"/>
  <c r="J7819" i="220"/>
  <c r="J7811" i="220"/>
  <c r="J7803" i="220"/>
  <c r="J7788" i="220"/>
  <c r="J7781" i="220"/>
  <c r="J7774" i="220"/>
  <c r="J7766" i="220"/>
  <c r="J7759" i="220"/>
  <c r="J7751" i="220"/>
  <c r="J7743" i="220"/>
  <c r="J7735" i="220"/>
  <c r="J7727" i="220"/>
  <c r="J7719" i="220"/>
  <c r="J7711" i="220"/>
  <c r="J7703" i="220"/>
  <c r="J7695" i="220"/>
  <c r="J7687" i="220"/>
  <c r="J7679" i="220"/>
  <c r="J7671" i="220"/>
  <c r="J7657" i="220"/>
  <c r="J7649" i="220"/>
  <c r="J7641" i="220"/>
  <c r="J7633" i="220"/>
  <c r="J7625" i="220"/>
  <c r="J7617" i="220"/>
  <c r="J7609" i="220"/>
  <c r="J7601" i="220"/>
  <c r="J7593" i="220"/>
  <c r="J7578" i="220"/>
  <c r="J7570" i="220"/>
  <c r="J7564" i="220"/>
  <c r="J7556" i="220"/>
  <c r="J7548" i="220"/>
  <c r="J7540" i="220"/>
  <c r="J7532" i="220"/>
  <c r="J7524" i="220"/>
  <c r="J7518" i="220"/>
  <c r="J7510" i="220"/>
  <c r="J7502" i="220"/>
  <c r="J7495" i="220"/>
  <c r="J7487" i="220"/>
  <c r="J7481" i="220"/>
  <c r="J7475" i="220"/>
  <c r="J7467" i="220"/>
  <c r="J7459" i="220"/>
  <c r="J7451" i="220"/>
  <c r="J7443" i="220"/>
  <c r="J7436" i="220"/>
  <c r="J7428" i="220"/>
  <c r="J7420" i="220"/>
  <c r="J7412" i="220"/>
  <c r="J7404" i="220"/>
  <c r="J7396" i="220"/>
  <c r="J7388" i="220"/>
  <c r="J7380" i="220"/>
  <c r="J7372" i="220"/>
  <c r="J7364" i="220"/>
  <c r="J7356" i="220"/>
  <c r="J7348" i="220"/>
  <c r="J7340" i="220"/>
  <c r="J7332" i="220"/>
  <c r="J7324" i="220"/>
  <c r="J7316" i="220"/>
  <c r="J7308" i="220"/>
  <c r="J7300" i="220"/>
  <c r="J7292" i="220"/>
  <c r="J7284" i="220"/>
  <c r="J7276" i="220"/>
  <c r="J7267" i="220"/>
  <c r="J7259" i="220"/>
  <c r="J7251" i="220"/>
  <c r="J7243" i="220"/>
  <c r="J7235" i="220"/>
  <c r="J7227" i="220"/>
  <c r="J7219" i="220"/>
  <c r="J7211" i="220"/>
  <c r="J7203" i="220"/>
  <c r="J7195" i="220"/>
  <c r="J7185" i="220"/>
  <c r="J7172" i="220"/>
  <c r="J7163" i="220"/>
  <c r="J7155" i="220"/>
  <c r="J7147" i="220"/>
  <c r="J7139" i="220"/>
  <c r="J7131" i="220"/>
  <c r="J7123" i="220"/>
  <c r="J7119" i="220"/>
  <c r="J7115" i="220"/>
  <c r="J7108" i="220"/>
  <c r="J7100" i="220"/>
  <c r="J7092" i="220"/>
  <c r="J7080" i="220"/>
  <c r="J7072" i="220"/>
  <c r="J7058" i="220"/>
  <c r="J7043" i="220"/>
  <c r="J7035" i="220"/>
  <c r="J7027" i="220"/>
  <c r="J7019" i="220"/>
  <c r="J7011" i="220"/>
  <c r="J7004" i="220"/>
  <c r="J6996" i="220"/>
  <c r="J6988" i="220"/>
  <c r="J6980" i="220"/>
  <c r="J6972" i="220"/>
  <c r="J6964" i="220"/>
  <c r="J6956" i="220"/>
  <c r="J6948" i="220"/>
  <c r="J6940" i="220"/>
  <c r="J6932" i="220"/>
  <c r="J6924" i="220"/>
  <c r="J6916" i="220"/>
  <c r="J6908" i="220"/>
  <c r="J6900" i="220"/>
  <c r="J6892" i="220"/>
  <c r="J6884" i="220"/>
  <c r="J6876" i="220"/>
  <c r="J6868" i="220"/>
  <c r="J6860" i="220"/>
  <c r="J9275" i="220"/>
  <c r="J8805" i="220"/>
  <c r="J214" i="220"/>
  <c r="J9272" i="220"/>
  <c r="J9264" i="220"/>
  <c r="J9248" i="220"/>
  <c r="J9232" i="220"/>
  <c r="J9224" i="220"/>
  <c r="J9216" i="220"/>
  <c r="J9208" i="220"/>
  <c r="J9200" i="220"/>
  <c r="J9176" i="220"/>
  <c r="J9168" i="220"/>
  <c r="J9160" i="220"/>
  <c r="J9152" i="220"/>
  <c r="J9144" i="220"/>
  <c r="J9136" i="220"/>
  <c r="J9128" i="220"/>
  <c r="J9104" i="220"/>
  <c r="J9096" i="220"/>
  <c r="J9088" i="220"/>
  <c r="J9080" i="220"/>
  <c r="J9064" i="220"/>
  <c r="J9056" i="220"/>
  <c r="J9048" i="220"/>
  <c r="J9040" i="220"/>
  <c r="J9032" i="220"/>
  <c r="J9015" i="220"/>
  <c r="J9004" i="220"/>
  <c r="J8996" i="220"/>
  <c r="J8988" i="220"/>
  <c r="J8980" i="220"/>
  <c r="J8972" i="220"/>
  <c r="J8964" i="220"/>
  <c r="J8940" i="220"/>
  <c r="J8928" i="220"/>
  <c r="J8920" i="220"/>
  <c r="J8912" i="220"/>
  <c r="J8905" i="220"/>
  <c r="J8897" i="220"/>
  <c r="J8890" i="220"/>
  <c r="J8874" i="220"/>
  <c r="J8866" i="220"/>
  <c r="J8858" i="220"/>
  <c r="J8850" i="220"/>
  <c r="J8842" i="220"/>
  <c r="J8826" i="220"/>
  <c r="J8802" i="220"/>
  <c r="J8794" i="220"/>
  <c r="J8786" i="220"/>
  <c r="J8778" i="220"/>
  <c r="J8770" i="220"/>
  <c r="J8762" i="220"/>
  <c r="J8746" i="220"/>
  <c r="J8738" i="220"/>
  <c r="J8730" i="220"/>
  <c r="J8722" i="220"/>
  <c r="J8714" i="220"/>
  <c r="J8706" i="220"/>
  <c r="J8698" i="220"/>
  <c r="J8690" i="220"/>
  <c r="J8682" i="220"/>
  <c r="J8674" i="220"/>
  <c r="J8666" i="220"/>
  <c r="J8658" i="220"/>
  <c r="J8650" i="220"/>
  <c r="J8642" i="220"/>
  <c r="J8635" i="220"/>
  <c r="J8619" i="220"/>
  <c r="J8611" i="220"/>
  <c r="J8603" i="220"/>
  <c r="J8596" i="220"/>
  <c r="J8588" i="220"/>
  <c r="J8582" i="220"/>
  <c r="J8574" i="220"/>
  <c r="J8566" i="220"/>
  <c r="J8558" i="220"/>
  <c r="J8550" i="220"/>
  <c r="J8534" i="220"/>
  <c r="J8526" i="220"/>
  <c r="J8518" i="220"/>
  <c r="J8510" i="220"/>
  <c r="J8502" i="220"/>
  <c r="J8478" i="220"/>
  <c r="J8470" i="220"/>
  <c r="J8454" i="220"/>
  <c r="J8446" i="220"/>
  <c r="J8438" i="220"/>
  <c r="J8430" i="220"/>
  <c r="J8422" i="220"/>
  <c r="J8414" i="220"/>
  <c r="J8406" i="220"/>
  <c r="J8398" i="220"/>
  <c r="J8382" i="220"/>
  <c r="J8374" i="220"/>
  <c r="J8366" i="220"/>
  <c r="J8358" i="220"/>
  <c r="J8343" i="220"/>
  <c r="J8335" i="220"/>
  <c r="J8319" i="220"/>
  <c r="J8305" i="220"/>
  <c r="J8297" i="220"/>
  <c r="J8290" i="220"/>
  <c r="J8282" i="220"/>
  <c r="J8269" i="220"/>
  <c r="J8261" i="220"/>
  <c r="J8253" i="220"/>
  <c r="J8245" i="220"/>
  <c r="J8229" i="220"/>
  <c r="J8221" i="220"/>
  <c r="J8213" i="220"/>
  <c r="J8205" i="220"/>
  <c r="J8197" i="220"/>
  <c r="J8189" i="220"/>
  <c r="J8181" i="220"/>
  <c r="J8173" i="220"/>
  <c r="J8165" i="220"/>
  <c r="J8157" i="220"/>
  <c r="J8149" i="220"/>
  <c r="J8141" i="220"/>
  <c r="J8133" i="220"/>
  <c r="J8125" i="220"/>
  <c r="J8117" i="220"/>
  <c r="J8109" i="220"/>
  <c r="J8101" i="220"/>
  <c r="J8093" i="220"/>
  <c r="J8085" i="220"/>
  <c r="J8077" i="220"/>
  <c r="J8069" i="220"/>
  <c r="J8061" i="220"/>
  <c r="J9139" i="220"/>
  <c r="J9123" i="220"/>
  <c r="J8967" i="220"/>
  <c r="J8915" i="220"/>
  <c r="J4695" i="220"/>
  <c r="J9271" i="220"/>
  <c r="J9247" i="220"/>
  <c r="J9239" i="220"/>
  <c r="J9231" i="220"/>
  <c r="J9223" i="220"/>
  <c r="J9215" i="220"/>
  <c r="J9207" i="220"/>
  <c r="J9199" i="220"/>
  <c r="J9191" i="220"/>
  <c r="J9183" i="220"/>
  <c r="J9175" i="220"/>
  <c r="J9167" i="220"/>
  <c r="J9159" i="220"/>
  <c r="J9151" i="220"/>
  <c r="J9135" i="220"/>
  <c r="J9127" i="220"/>
  <c r="J9119" i="220"/>
  <c r="J9103" i="220"/>
  <c r="J9087" i="220"/>
  <c r="J9079" i="220"/>
  <c r="J9071" i="220"/>
  <c r="J9063" i="220"/>
  <c r="J9047" i="220"/>
  <c r="J9039" i="220"/>
  <c r="J9014" i="220"/>
  <c r="J9003" i="220"/>
  <c r="J8995" i="220"/>
  <c r="J8987" i="220"/>
  <c r="J8979" i="220"/>
  <c r="J8971" i="220"/>
  <c r="J8963" i="220"/>
  <c r="J8955" i="220"/>
  <c r="J8947" i="220"/>
  <c r="J8939" i="220"/>
  <c r="J8927" i="220"/>
  <c r="J8919" i="220"/>
  <c r="J8911" i="220"/>
  <c r="J8904" i="220"/>
  <c r="J8896" i="220"/>
  <c r="J8889" i="220"/>
  <c r="J8881" i="220"/>
  <c r="J8873" i="220"/>
  <c r="J8857" i="220"/>
  <c r="J8841" i="220"/>
  <c r="J8825" i="220"/>
  <c r="J8817" i="220"/>
  <c r="J8809" i="220"/>
  <c r="J8801" i="220"/>
  <c r="J8793" i="220"/>
  <c r="J8777" i="220"/>
  <c r="J8753" i="220"/>
  <c r="J8745" i="220"/>
  <c r="J8737" i="220"/>
  <c r="J8729" i="220"/>
  <c r="J8721" i="220"/>
  <c r="J8713" i="220"/>
  <c r="J8705" i="220"/>
  <c r="J8697" i="220"/>
  <c r="J8689" i="220"/>
  <c r="J8681" i="220"/>
  <c r="J8673" i="220"/>
  <c r="J8665" i="220"/>
  <c r="J8657" i="220"/>
  <c r="J8649" i="220"/>
  <c r="J8641" i="220"/>
  <c r="J8634" i="220"/>
  <c r="J8626" i="220"/>
  <c r="J8618" i="220"/>
  <c r="J8610" i="220"/>
  <c r="J8602" i="220"/>
  <c r="J8595" i="220"/>
  <c r="J8587" i="220"/>
  <c r="J8581" i="220"/>
  <c r="J8573" i="220"/>
  <c r="J8565" i="220"/>
  <c r="J8557" i="220"/>
  <c r="J8549" i="220"/>
  <c r="J8533" i="220"/>
  <c r="J8525" i="220"/>
  <c r="J8509" i="220"/>
  <c r="J8501" i="220"/>
  <c r="J8493" i="220"/>
  <c r="J8477" i="220"/>
  <c r="J8469" i="220"/>
  <c r="J8461" i="220"/>
  <c r="J8445" i="220"/>
  <c r="J8437" i="220"/>
  <c r="J8421" i="220"/>
  <c r="J8405" i="220"/>
  <c r="J8397" i="220"/>
  <c r="J8389" i="220"/>
  <c r="J8381" i="220"/>
  <c r="J8373" i="220"/>
  <c r="J8365" i="220"/>
  <c r="J8357" i="220"/>
  <c r="J8342" i="220"/>
  <c r="J8334" i="220"/>
  <c r="J8326" i="220"/>
  <c r="J8318" i="220"/>
  <c r="J8304" i="220"/>
  <c r="J8296" i="220"/>
  <c r="J8281" i="220"/>
  <c r="J8268" i="220"/>
  <c r="J8260" i="220"/>
  <c r="J8252" i="220"/>
  <c r="J8244" i="220"/>
  <c r="J8236" i="220"/>
  <c r="J8228" i="220"/>
  <c r="J8220" i="220"/>
  <c r="J8212" i="220"/>
  <c r="J8204" i="220"/>
  <c r="J8196" i="220"/>
  <c r="J8188" i="220"/>
  <c r="J8180" i="220"/>
  <c r="J8172" i="220"/>
  <c r="J8164" i="220"/>
  <c r="J8156" i="220"/>
  <c r="J8148" i="220"/>
  <c r="J8140" i="220"/>
  <c r="J8132" i="220"/>
  <c r="J8124" i="220"/>
  <c r="J8116" i="220"/>
  <c r="J8108" i="220"/>
  <c r="J8100" i="220"/>
  <c r="J8092" i="220"/>
  <c r="J8084" i="220"/>
  <c r="J8076" i="220"/>
  <c r="J8068" i="220"/>
  <c r="J8060" i="220"/>
  <c r="J8052" i="220"/>
  <c r="J8044" i="220"/>
  <c r="J8036" i="220"/>
  <c r="J8028" i="220"/>
  <c r="J8020" i="220"/>
  <c r="J8006" i="220"/>
  <c r="J7998" i="220"/>
  <c r="J7990" i="220"/>
  <c r="J7982" i="220"/>
  <c r="J7974" i="220"/>
  <c r="J7966" i="220"/>
  <c r="J7958" i="220"/>
  <c r="J7950" i="220"/>
  <c r="J7942" i="220"/>
  <c r="J7934" i="220"/>
  <c r="J7926" i="220"/>
  <c r="J7918" i="220"/>
  <c r="J7911" i="220"/>
  <c r="J7903" i="220"/>
  <c r="J7896" i="220"/>
  <c r="J7888" i="220"/>
  <c r="J7881" i="220"/>
  <c r="J7870" i="220"/>
  <c r="J7864" i="220"/>
  <c r="J7856" i="220"/>
  <c r="J7848" i="220"/>
  <c r="J7840" i="220"/>
  <c r="J7825" i="220"/>
  <c r="J7817" i="220"/>
  <c r="J7809" i="220"/>
  <c r="J7801" i="220"/>
  <c r="J7794" i="220"/>
  <c r="J7779" i="220"/>
  <c r="J7772" i="220"/>
  <c r="J7764" i="220"/>
  <c r="J7757" i="220"/>
  <c r="J7749" i="220"/>
  <c r="J7741" i="220"/>
  <c r="J7733" i="220"/>
  <c r="J7725" i="220"/>
  <c r="J7717" i="220"/>
  <c r="J7709" i="220"/>
  <c r="J7701" i="220"/>
  <c r="J7693" i="220"/>
  <c r="J7685" i="220"/>
  <c r="J7677" i="220"/>
  <c r="J7669" i="220"/>
  <c r="J7663" i="220"/>
  <c r="J7655" i="220"/>
  <c r="J7647" i="220"/>
  <c r="J7639" i="220"/>
  <c r="J7631" i="220"/>
  <c r="J7623" i="220"/>
  <c r="J7615" i="220"/>
  <c r="J7607" i="220"/>
  <c r="J7599" i="220"/>
  <c r="J7591" i="220"/>
  <c r="J7584" i="220"/>
  <c r="J7576" i="220"/>
  <c r="J7562" i="220"/>
  <c r="J7554" i="220"/>
  <c r="J7546" i="220"/>
  <c r="J7538" i="220"/>
  <c r="J7530" i="220"/>
  <c r="J7522" i="220"/>
  <c r="J7516" i="220"/>
  <c r="J7508" i="220"/>
  <c r="J7501" i="220"/>
  <c r="J7493" i="220"/>
  <c r="J7485" i="220"/>
  <c r="J7473" i="220"/>
  <c r="J7465" i="220"/>
  <c r="J7457" i="220"/>
  <c r="J7449" i="220"/>
  <c r="J7434" i="220"/>
  <c r="J7426" i="220"/>
  <c r="J7418" i="220"/>
  <c r="J7410" i="220"/>
  <c r="J7402" i="220"/>
  <c r="J7394" i="220"/>
  <c r="J7386" i="220"/>
  <c r="J7378" i="220"/>
  <c r="J7370" i="220"/>
  <c r="J7362" i="220"/>
  <c r="J7354" i="220"/>
  <c r="J7346" i="220"/>
  <c r="J7338" i="220"/>
  <c r="J7330" i="220"/>
  <c r="J7322" i="220"/>
  <c r="J7314" i="220"/>
  <c r="J7306" i="220"/>
  <c r="J7298" i="220"/>
  <c r="J7290" i="220"/>
  <c r="J7282" i="220"/>
  <c r="J7273" i="220"/>
  <c r="J7265" i="220"/>
  <c r="J7257" i="220"/>
  <c r="J7249" i="220"/>
  <c r="J7241" i="220"/>
  <c r="J7233" i="220"/>
  <c r="J6804" i="220"/>
  <c r="J6424" i="220"/>
  <c r="J8053" i="220"/>
  <c r="J8045" i="220"/>
  <c r="J8037" i="220"/>
  <c r="J8029" i="220"/>
  <c r="J8021" i="220"/>
  <c r="J8013" i="220"/>
  <c r="J8007" i="220"/>
  <c r="J7999" i="220"/>
  <c r="J7991" i="220"/>
  <c r="J7983" i="220"/>
  <c r="J7975" i="220"/>
  <c r="J7967" i="220"/>
  <c r="J7959" i="220"/>
  <c r="J7951" i="220"/>
  <c r="J7943" i="220"/>
  <c r="J7935" i="220"/>
  <c r="J7927" i="220"/>
  <c r="J7919" i="220"/>
  <c r="J7912" i="220"/>
  <c r="J7904" i="220"/>
  <c r="J7897" i="220"/>
  <c r="J7889" i="220"/>
  <c r="J7871" i="220"/>
  <c r="J7865" i="220"/>
  <c r="J7857" i="220"/>
  <c r="J7849" i="220"/>
  <c r="J7841" i="220"/>
  <c r="J7833" i="220"/>
  <c r="J7826" i="220"/>
  <c r="J7818" i="220"/>
  <c r="J7810" i="220"/>
  <c r="J7802" i="220"/>
  <c r="J7795" i="220"/>
  <c r="J7787" i="220"/>
  <c r="J7780" i="220"/>
  <c r="J7773" i="220"/>
  <c r="J7765" i="220"/>
  <c r="J7758" i="220"/>
  <c r="J7750" i="220"/>
  <c r="J7742" i="220"/>
  <c r="J7734" i="220"/>
  <c r="J7726" i="220"/>
  <c r="J7718" i="220"/>
  <c r="J7710" i="220"/>
  <c r="J7702" i="220"/>
  <c r="J7694" i="220"/>
  <c r="J7686" i="220"/>
  <c r="J7678" i="220"/>
  <c r="J7670" i="220"/>
  <c r="J7664" i="220"/>
  <c r="J7656" i="220"/>
  <c r="J7648" i="220"/>
  <c r="J7640" i="220"/>
  <c r="J7632" i="220"/>
  <c r="J7624" i="220"/>
  <c r="J7616" i="220"/>
  <c r="J7608" i="220"/>
  <c r="J7600" i="220"/>
  <c r="J7592" i="220"/>
  <c r="J7585" i="220"/>
  <c r="J7577" i="220"/>
  <c r="J7569" i="220"/>
  <c r="J7563" i="220"/>
  <c r="J7555" i="220"/>
  <c r="J7547" i="220"/>
  <c r="J7539" i="220"/>
  <c r="J7531" i="220"/>
  <c r="J7523" i="220"/>
  <c r="J7517" i="220"/>
  <c r="J7509" i="220"/>
  <c r="J7494" i="220"/>
  <c r="J7486" i="220"/>
  <c r="J7480" i="220"/>
  <c r="J7474" i="220"/>
  <c r="J7466" i="220"/>
  <c r="J7458" i="220"/>
  <c r="J7450" i="220"/>
  <c r="J7442" i="220"/>
  <c r="J7435" i="220"/>
  <c r="J7427" i="220"/>
  <c r="J7419" i="220"/>
  <c r="J7411" i="220"/>
  <c r="J7403" i="220"/>
  <c r="J7395" i="220"/>
  <c r="J7387" i="220"/>
  <c r="J7379" i="220"/>
  <c r="J7371" i="220"/>
  <c r="J7363" i="220"/>
  <c r="J7355" i="220"/>
  <c r="J7347" i="220"/>
  <c r="J7339" i="220"/>
  <c r="J7331" i="220"/>
  <c r="J7323" i="220"/>
  <c r="J7315" i="220"/>
  <c r="J7307" i="220"/>
  <c r="J7299" i="220"/>
  <c r="J7291" i="220"/>
  <c r="J7283" i="220"/>
  <c r="J7275" i="220"/>
  <c r="J7266" i="220"/>
  <c r="J7258" i="220"/>
  <c r="J7250" i="220"/>
  <c r="J7242" i="220"/>
  <c r="J7234" i="220"/>
  <c r="J7226" i="220"/>
  <c r="J7218" i="220"/>
  <c r="J7210" i="220"/>
  <c r="J7202" i="220"/>
  <c r="J7194" i="220"/>
  <c r="J7171" i="220"/>
  <c r="J7162" i="220"/>
  <c r="J7154" i="220"/>
  <c r="J7146" i="220"/>
  <c r="J7138" i="220"/>
  <c r="J7130" i="220"/>
  <c r="J7122" i="220"/>
  <c r="J7107" i="220"/>
  <c r="J7099" i="220"/>
  <c r="J7091" i="220"/>
  <c r="J7085" i="220"/>
  <c r="J7079" i="220"/>
  <c r="J7071" i="220"/>
  <c r="J7064" i="220"/>
  <c r="J7057" i="220"/>
  <c r="J7050" i="220"/>
  <c r="J7042" i="220"/>
  <c r="J7034" i="220"/>
  <c r="J7026" i="220"/>
  <c r="J7018" i="220"/>
  <c r="J7003" i="220"/>
  <c r="J6995" i="220"/>
  <c r="J6987" i="220"/>
  <c r="J6979" i="220"/>
  <c r="J6971" i="220"/>
  <c r="J6963" i="220"/>
  <c r="J6955" i="220"/>
  <c r="J6947" i="220"/>
  <c r="J6939" i="220"/>
  <c r="J6931" i="220"/>
  <c r="J6923" i="220"/>
  <c r="J6915" i="220"/>
  <c r="J6907" i="220"/>
  <c r="J6899" i="220"/>
  <c r="J6891" i="220"/>
  <c r="J6883" i="220"/>
  <c r="J6875" i="220"/>
  <c r="J6867" i="220"/>
  <c r="J6859" i="220"/>
  <c r="J6851" i="220"/>
  <c r="J6843" i="220"/>
  <c r="J6835" i="220"/>
  <c r="J6827" i="220"/>
  <c r="J6819" i="220"/>
  <c r="J6813" i="220"/>
  <c r="J6805" i="220"/>
  <c r="J6797" i="220"/>
  <c r="J6789" i="220"/>
  <c r="J6781" i="220"/>
  <c r="J6773" i="220"/>
  <c r="J6765" i="220"/>
  <c r="J7225" i="220"/>
  <c r="J7217" i="220"/>
  <c r="J7209" i="220"/>
  <c r="J7201" i="220"/>
  <c r="J7193" i="220"/>
  <c r="J7180" i="220"/>
  <c r="J7170" i="220"/>
  <c r="J7161" i="220"/>
  <c r="J7153" i="220"/>
  <c r="J7145" i="220"/>
  <c r="J7137" i="220"/>
  <c r="J7129" i="220"/>
  <c r="J7121" i="220"/>
  <c r="J7118" i="220"/>
  <c r="J7114" i="220"/>
  <c r="J7106" i="220"/>
  <c r="J7098" i="220"/>
  <c r="J7090" i="220"/>
  <c r="J7078" i="220"/>
  <c r="J7070" i="220"/>
  <c r="J7063" i="220"/>
  <c r="J7056" i="220"/>
  <c r="J7049" i="220"/>
  <c r="J7041" i="220"/>
  <c r="J7033" i="220"/>
  <c r="J7025" i="220"/>
  <c r="J7017" i="220"/>
  <c r="J7010" i="220"/>
  <c r="J7002" i="220"/>
  <c r="J6994" i="220"/>
  <c r="J6986" i="220"/>
  <c r="J6978" i="220"/>
  <c r="J6970" i="220"/>
  <c r="J6962" i="220"/>
  <c r="J6954" i="220"/>
  <c r="J6946" i="220"/>
  <c r="J6938" i="220"/>
  <c r="J6930" i="220"/>
  <c r="J6922" i="220"/>
  <c r="J6914" i="220"/>
  <c r="J6906" i="220"/>
  <c r="J6898" i="220"/>
  <c r="J6890" i="220"/>
  <c r="J6882" i="220"/>
  <c r="J6874" i="220"/>
  <c r="J6866" i="220"/>
  <c r="J6858" i="220"/>
  <c r="J6850" i="220"/>
  <c r="J6842" i="220"/>
  <c r="J6834" i="220"/>
  <c r="J6826" i="220"/>
  <c r="J6818" i="220"/>
  <c r="J6812" i="220"/>
  <c r="J6796" i="220"/>
  <c r="J6788" i="220"/>
  <c r="J6780" i="220"/>
  <c r="J6772" i="220"/>
  <c r="J6764" i="220"/>
  <c r="J6756" i="220"/>
  <c r="J6748" i="220"/>
  <c r="J6740" i="220"/>
  <c r="J6732" i="220"/>
  <c r="J6724" i="220"/>
  <c r="J6716" i="220"/>
  <c r="J6708" i="220"/>
  <c r="J6700" i="220"/>
  <c r="J6692" i="220"/>
  <c r="J6684" i="220"/>
  <c r="J6676" i="220"/>
  <c r="J6668" i="220"/>
  <c r="J6662" i="220"/>
  <c r="J6654" i="220"/>
  <c r="J6646" i="220"/>
  <c r="J6638" i="220"/>
  <c r="J6630" i="220"/>
  <c r="J6622" i="220"/>
  <c r="J6614" i="220"/>
  <c r="J6606" i="220"/>
  <c r="J6599" i="220"/>
  <c r="J6591" i="220"/>
  <c r="J6583" i="220"/>
  <c r="J6575" i="220"/>
  <c r="J6567" i="220"/>
  <c r="J6559" i="220"/>
  <c r="J6551" i="220"/>
  <c r="J6543" i="220"/>
  <c r="J6535" i="220"/>
  <c r="J6527" i="220"/>
  <c r="J6519" i="220"/>
  <c r="J6511" i="220"/>
  <c r="J6504" i="220"/>
  <c r="J6496" i="220"/>
  <c r="J6488" i="220"/>
  <c r="J6480" i="220"/>
  <c r="J6472" i="220"/>
  <c r="J6464" i="220"/>
  <c r="J6456" i="220"/>
  <c r="J6448" i="220"/>
  <c r="J6440" i="220"/>
  <c r="J6432" i="220"/>
  <c r="J6416" i="220"/>
  <c r="J6408" i="220"/>
  <c r="J6400" i="220"/>
  <c r="J6392" i="220"/>
  <c r="J6384" i="220"/>
  <c r="J6377" i="220"/>
  <c r="J6369" i="220"/>
  <c r="J6361" i="220"/>
  <c r="J6353" i="220"/>
  <c r="J6345" i="220"/>
  <c r="J6337" i="220"/>
  <c r="J6329" i="220"/>
  <c r="J6321" i="220"/>
  <c r="J6313" i="220"/>
  <c r="J6305" i="220"/>
  <c r="J6297" i="220"/>
  <c r="J6289" i="220"/>
  <c r="J6281" i="220"/>
  <c r="J6266" i="220"/>
  <c r="J6260" i="220"/>
  <c r="J6246" i="220"/>
  <c r="J6238" i="220"/>
  <c r="J6230" i="220"/>
  <c r="J6224" i="220"/>
  <c r="J6217" i="220"/>
  <c r="J6210" i="220"/>
  <c r="J6202" i="220"/>
  <c r="J6195" i="220"/>
  <c r="J6183" i="220"/>
  <c r="J6175" i="220"/>
  <c r="J6167" i="220"/>
  <c r="J6162" i="220"/>
  <c r="J6154" i="220"/>
  <c r="J6146" i="220"/>
  <c r="J6138" i="220"/>
  <c r="J6131" i="220"/>
  <c r="J6123" i="220"/>
  <c r="J6115" i="220"/>
  <c r="J6107" i="220"/>
  <c r="J6099" i="220"/>
  <c r="J6091" i="220"/>
  <c r="J6083" i="220"/>
  <c r="J6075" i="220"/>
  <c r="J6067" i="220"/>
  <c r="J6059" i="220"/>
  <c r="J6051" i="220"/>
  <c r="J6043" i="220"/>
  <c r="J6035" i="220"/>
  <c r="J6027" i="220"/>
  <c r="J6019" i="220"/>
  <c r="J6011" i="220"/>
  <c r="J6003" i="220"/>
  <c r="J5995" i="220"/>
  <c r="J5987" i="220"/>
  <c r="J5979" i="220"/>
  <c r="J5971" i="220"/>
  <c r="J5963" i="220"/>
  <c r="J5955" i="220"/>
  <c r="J5947" i="220"/>
  <c r="J5939" i="220"/>
  <c r="J5931" i="220"/>
  <c r="J5923" i="220"/>
  <c r="J5915" i="220"/>
  <c r="J5907" i="220"/>
  <c r="J5899" i="220"/>
  <c r="J5891" i="220"/>
  <c r="J5883" i="220"/>
  <c r="J5875" i="220"/>
  <c r="J5867" i="220"/>
  <c r="J5859" i="220"/>
  <c r="J5851" i="220"/>
  <c r="J5843" i="220"/>
  <c r="J5835" i="220"/>
  <c r="J5827" i="220"/>
  <c r="J5819" i="220"/>
  <c r="J5811" i="220"/>
  <c r="J5803" i="220"/>
  <c r="J8179" i="220"/>
  <c r="J8171" i="220"/>
  <c r="J8163" i="220"/>
  <c r="J8155" i="220"/>
  <c r="J8147" i="220"/>
  <c r="J8139" i="220"/>
  <c r="J8131" i="220"/>
  <c r="J8123" i="220"/>
  <c r="J8115" i="220"/>
  <c r="J8107" i="220"/>
  <c r="J8099" i="220"/>
  <c r="J8091" i="220"/>
  <c r="J8083" i="220"/>
  <c r="J8075" i="220"/>
  <c r="J8067" i="220"/>
  <c r="J8059" i="220"/>
  <c r="J8051" i="220"/>
  <c r="J8043" i="220"/>
  <c r="J8035" i="220"/>
  <c r="J8027" i="220"/>
  <c r="J8019" i="220"/>
  <c r="J8005" i="220"/>
  <c r="J7997" i="220"/>
  <c r="J7989" i="220"/>
  <c r="J7981" i="220"/>
  <c r="J7973" i="220"/>
  <c r="J7965" i="220"/>
  <c r="J7957" i="220"/>
  <c r="J7949" i="220"/>
  <c r="J7941" i="220"/>
  <c r="J7933" i="220"/>
  <c r="J7925" i="220"/>
  <c r="J7917" i="220"/>
  <c r="J7910" i="220"/>
  <c r="J7902" i="220"/>
  <c r="J7895" i="220"/>
  <c r="J7887" i="220"/>
  <c r="J7880" i="220"/>
  <c r="J7876" i="220"/>
  <c r="J7869" i="220"/>
  <c r="J7863" i="220"/>
  <c r="J7855" i="220"/>
  <c r="J7847" i="220"/>
  <c r="J7839" i="220"/>
  <c r="J7832" i="220"/>
  <c r="J7824" i="220"/>
  <c r="J7816" i="220"/>
  <c r="J7808" i="220"/>
  <c r="J7800" i="220"/>
  <c r="J7793" i="220"/>
  <c r="J7786" i="220"/>
  <c r="J7778" i="220"/>
  <c r="J7771" i="220"/>
  <c r="J7763" i="220"/>
  <c r="J7756" i="220"/>
  <c r="J7748" i="220"/>
  <c r="J7740" i="220"/>
  <c r="J7732" i="220"/>
  <c r="J7724" i="220"/>
  <c r="J7716" i="220"/>
  <c r="J7708" i="220"/>
  <c r="J7700" i="220"/>
  <c r="J7692" i="220"/>
  <c r="J7684" i="220"/>
  <c r="J7676" i="220"/>
  <c r="J7668" i="220"/>
  <c r="J7662" i="220"/>
  <c r="J7654" i="220"/>
  <c r="J7646" i="220"/>
  <c r="J7638" i="220"/>
  <c r="J7630" i="220"/>
  <c r="J7622" i="220"/>
  <c r="J7614" i="220"/>
  <c r="J7606" i="220"/>
  <c r="J7598" i="220"/>
  <c r="J7590" i="220"/>
  <c r="J7583" i="220"/>
  <c r="J7575" i="220"/>
  <c r="J7561" i="220"/>
  <c r="J7553" i="220"/>
  <c r="J7545" i="220"/>
  <c r="J7537" i="220"/>
  <c r="J7529" i="220"/>
  <c r="J7515" i="220"/>
  <c r="J7507" i="220"/>
  <c r="J7500" i="220"/>
  <c r="J7492" i="220"/>
  <c r="J7484" i="220"/>
  <c r="J7472" i="220"/>
  <c r="J7464" i="220"/>
  <c r="J7456" i="220"/>
  <c r="J7448" i="220"/>
  <c r="J7441" i="220"/>
  <c r="J7433" i="220"/>
  <c r="J7425" i="220"/>
  <c r="J7417" i="220"/>
  <c r="J7409" i="220"/>
  <c r="J7401" i="220"/>
  <c r="J7393" i="220"/>
  <c r="J7385" i="220"/>
  <c r="J7377" i="220"/>
  <c r="J7369" i="220"/>
  <c r="J7361" i="220"/>
  <c r="J7353" i="220"/>
  <c r="J7345" i="220"/>
  <c r="J7337" i="220"/>
  <c r="J7329" i="220"/>
  <c r="J7321" i="220"/>
  <c r="J7313" i="220"/>
  <c r="J7305" i="220"/>
  <c r="J7297" i="220"/>
  <c r="J7289" i="220"/>
  <c r="J7281" i="220"/>
  <c r="J7272" i="220"/>
  <c r="J7264" i="220"/>
  <c r="J7256" i="220"/>
  <c r="J7248" i="220"/>
  <c r="J7240" i="220"/>
  <c r="J7232" i="220"/>
  <c r="J7224" i="220"/>
  <c r="J7216" i="220"/>
  <c r="J7208" i="220"/>
  <c r="J7200" i="220"/>
  <c r="J7192" i="220"/>
  <c r="J7179" i="220"/>
  <c r="J7169" i="220"/>
  <c r="J7160" i="220"/>
  <c r="J7152" i="220"/>
  <c r="J7144" i="220"/>
  <c r="J7136" i="220"/>
  <c r="J7128" i="220"/>
  <c r="J7113" i="220"/>
  <c r="J7105" i="220"/>
  <c r="J7097" i="220"/>
  <c r="J7089" i="220"/>
  <c r="J7077" i="220"/>
  <c r="J7069" i="220"/>
  <c r="J7062" i="220"/>
  <c r="J7055" i="220"/>
  <c r="J7048" i="220"/>
  <c r="J7040" i="220"/>
  <c r="J7032" i="220"/>
  <c r="J7024" i="220"/>
  <c r="J7016" i="220"/>
  <c r="J7009" i="220"/>
  <c r="J7001" i="220"/>
  <c r="J6993" i="220"/>
  <c r="J6985" i="220"/>
  <c r="J6977" i="220"/>
  <c r="J6969" i="220"/>
  <c r="J6961" i="220"/>
  <c r="J6953" i="220"/>
  <c r="J6945" i="220"/>
  <c r="J6937" i="220"/>
  <c r="J6929" i="220"/>
  <c r="J6921" i="220"/>
  <c r="J6913" i="220"/>
  <c r="J6905" i="220"/>
  <c r="J6897" i="220"/>
  <c r="J6889" i="220"/>
  <c r="J8226" i="220"/>
  <c r="J8218" i="220"/>
  <c r="J8210" i="220"/>
  <c r="J8202" i="220"/>
  <c r="J8194" i="220"/>
  <c r="J8186" i="220"/>
  <c r="J8178" i="220"/>
  <c r="J8170" i="220"/>
  <c r="J8162" i="220"/>
  <c r="J8154" i="220"/>
  <c r="J8146" i="220"/>
  <c r="J8138" i="220"/>
  <c r="J8130" i="220"/>
  <c r="J8122" i="220"/>
  <c r="J8114" i="220"/>
  <c r="J8106" i="220"/>
  <c r="J8098" i="220"/>
  <c r="J8090" i="220"/>
  <c r="J8082" i="220"/>
  <c r="J8074" i="220"/>
  <c r="J8066" i="220"/>
  <c r="J8058" i="220"/>
  <c r="J8050" i="220"/>
  <c r="J8042" i="220"/>
  <c r="J8034" i="220"/>
  <c r="J8026" i="220"/>
  <c r="J8018" i="220"/>
  <c r="J8012" i="220"/>
  <c r="J8004" i="220"/>
  <c r="J7996" i="220"/>
  <c r="J7988" i="220"/>
  <c r="J7980" i="220"/>
  <c r="J7972" i="220"/>
  <c r="J7964" i="220"/>
  <c r="J7956" i="220"/>
  <c r="J7948" i="220"/>
  <c r="J7940" i="220"/>
  <c r="J7932" i="220"/>
  <c r="J7924" i="220"/>
  <c r="J7916" i="220"/>
  <c r="J7909" i="220"/>
  <c r="J7901" i="220"/>
  <c r="J7894" i="220"/>
  <c r="J7886" i="220"/>
  <c r="J7879" i="220"/>
  <c r="J7868" i="220"/>
  <c r="J7862" i="220"/>
  <c r="J7854" i="220"/>
  <c r="J7846" i="220"/>
  <c r="J7838" i="220"/>
  <c r="J7831" i="220"/>
  <c r="J7823" i="220"/>
  <c r="J7815" i="220"/>
  <c r="J7807" i="220"/>
  <c r="J7799" i="220"/>
  <c r="J7792" i="220"/>
  <c r="J7785" i="220"/>
  <c r="J7777" i="220"/>
  <c r="J7770" i="220"/>
  <c r="J7755" i="220"/>
  <c r="J7747" i="220"/>
  <c r="J7739" i="220"/>
  <c r="J7731" i="220"/>
  <c r="J7723" i="220"/>
  <c r="J7715" i="220"/>
  <c r="J7707" i="220"/>
  <c r="J7699" i="220"/>
  <c r="J7691" i="220"/>
  <c r="J7683" i="220"/>
  <c r="J7675" i="220"/>
  <c r="J7667" i="220"/>
  <c r="J7661" i="220"/>
  <c r="J7653" i="220"/>
  <c r="J7645" i="220"/>
  <c r="J7637" i="220"/>
  <c r="J7629" i="220"/>
  <c r="J7621" i="220"/>
  <c r="J7613" i="220"/>
  <c r="J7605" i="220"/>
  <c r="J7597" i="220"/>
  <c r="J7589" i="220"/>
  <c r="J7582" i="220"/>
  <c r="J7574" i="220"/>
  <c r="J7568" i="220"/>
  <c r="J7560" i="220"/>
  <c r="J7552" i="220"/>
  <c r="J7544" i="220"/>
  <c r="J7536" i="220"/>
  <c r="J7528" i="220"/>
  <c r="J7521" i="220"/>
  <c r="J7514" i="220"/>
  <c r="J7506" i="220"/>
  <c r="J7499" i="220"/>
  <c r="J7491" i="220"/>
  <c r="J7479" i="220"/>
  <c r="J7471" i="220"/>
  <c r="J7463" i="220"/>
  <c r="J7455" i="220"/>
  <c r="J7447" i="220"/>
  <c r="J7440" i="220"/>
  <c r="J7432" i="220"/>
  <c r="J7424" i="220"/>
  <c r="J7416" i="220"/>
  <c r="J7408" i="220"/>
  <c r="J7400" i="220"/>
  <c r="J7392" i="220"/>
  <c r="J7384" i="220"/>
  <c r="J7376" i="220"/>
  <c r="J7368" i="220"/>
  <c r="J7360" i="220"/>
  <c r="J7352" i="220"/>
  <c r="J7344" i="220"/>
  <c r="J7336" i="220"/>
  <c r="J7328" i="220"/>
  <c r="J7320" i="220"/>
  <c r="J7312" i="220"/>
  <c r="J7304" i="220"/>
  <c r="J7296" i="220"/>
  <c r="J7288" i="220"/>
  <c r="J7280" i="220"/>
  <c r="J7271" i="220"/>
  <c r="J7263" i="220"/>
  <c r="J7255" i="220"/>
  <c r="J7247" i="220"/>
  <c r="J7239" i="220"/>
  <c r="J7231" i="220"/>
  <c r="J7223" i="220"/>
  <c r="J7215" i="220"/>
  <c r="J7207" i="220"/>
  <c r="J7199" i="220"/>
  <c r="J7191" i="220"/>
  <c r="J7178" i="220"/>
  <c r="J7167" i="220"/>
  <c r="J7159" i="220"/>
  <c r="J7151" i="220"/>
  <c r="J7143" i="220"/>
  <c r="J7135" i="220"/>
  <c r="J7127" i="220"/>
  <c r="J7120" i="220"/>
  <c r="J7117" i="220"/>
  <c r="J7112" i="220"/>
  <c r="J7104" i="220"/>
  <c r="J7096" i="220"/>
  <c r="J7088" i="220"/>
  <c r="J7084" i="220"/>
  <c r="J7076" i="220"/>
  <c r="J7068" i="220"/>
  <c r="J7054" i="220"/>
  <c r="J7047" i="220"/>
  <c r="J7039" i="220"/>
  <c r="J7031" i="220"/>
  <c r="J7023" i="220"/>
  <c r="J7015" i="220"/>
  <c r="J7008" i="220"/>
  <c r="J7000" i="220"/>
  <c r="J6992" i="220"/>
  <c r="J6984" i="220"/>
  <c r="J6976" i="220"/>
  <c r="J6968" i="220"/>
  <c r="J6960" i="220"/>
  <c r="J6952" i="220"/>
  <c r="J6944" i="220"/>
  <c r="J6936" i="220"/>
  <c r="J6928" i="220"/>
  <c r="J6920" i="220"/>
  <c r="J6912" i="220"/>
  <c r="J6904" i="220"/>
  <c r="J8017" i="220"/>
  <c r="J8011" i="220"/>
  <c r="J8003" i="220"/>
  <c r="J7995" i="220"/>
  <c r="J7987" i="220"/>
  <c r="J7979" i="220"/>
  <c r="J7971" i="220"/>
  <c r="J7963" i="220"/>
  <c r="J7955" i="220"/>
  <c r="J7947" i="220"/>
  <c r="J7939" i="220"/>
  <c r="J7931" i="220"/>
  <c r="J7923" i="220"/>
  <c r="J7908" i="220"/>
  <c r="J7893" i="220"/>
  <c r="J7885" i="220"/>
  <c r="J7875" i="220"/>
  <c r="J7867" i="220"/>
  <c r="J7861" i="220"/>
  <c r="J7853" i="220"/>
  <c r="J7845" i="220"/>
  <c r="J7837" i="220"/>
  <c r="J7830" i="220"/>
  <c r="J7822" i="220"/>
  <c r="J7814" i="220"/>
  <c r="J7806" i="220"/>
  <c r="J7798" i="220"/>
  <c r="J7791" i="220"/>
  <c r="J7784" i="220"/>
  <c r="J7769" i="220"/>
  <c r="J7762" i="220"/>
  <c r="J7754" i="220"/>
  <c r="J7746" i="220"/>
  <c r="J7738" i="220"/>
  <c r="J7730" i="220"/>
  <c r="J7722" i="220"/>
  <c r="J7714" i="220"/>
  <c r="J7706" i="220"/>
  <c r="J7698" i="220"/>
  <c r="J7690" i="220"/>
  <c r="J7682" i="220"/>
  <c r="J7674" i="220"/>
  <c r="J7666" i="220"/>
  <c r="J7660" i="220"/>
  <c r="J7652" i="220"/>
  <c r="J7644" i="220"/>
  <c r="J7636" i="220"/>
  <c r="J7628" i="220"/>
  <c r="J7620" i="220"/>
  <c r="J7612" i="220"/>
  <c r="J7604" i="220"/>
  <c r="J7596" i="220"/>
  <c r="J7588" i="220"/>
  <c r="J7581" i="220"/>
  <c r="J7573" i="220"/>
  <c r="J7567" i="220"/>
  <c r="J7559" i="220"/>
  <c r="J7551" i="220"/>
  <c r="J7543" i="220"/>
  <c r="J7535" i="220"/>
  <c r="J7527" i="220"/>
  <c r="J7513" i="220"/>
  <c r="J7505" i="220"/>
  <c r="J7498" i="220"/>
  <c r="J7490" i="220"/>
  <c r="J7483" i="220"/>
  <c r="J7478" i="220"/>
  <c r="J7470" i="220"/>
  <c r="J7462" i="220"/>
  <c r="J7454" i="220"/>
  <c r="J7446" i="220"/>
  <c r="J7439" i="220"/>
  <c r="J7431" i="220"/>
  <c r="J7423" i="220"/>
  <c r="J7415" i="220"/>
  <c r="J7407" i="220"/>
  <c r="J7399" i="220"/>
  <c r="J7391" i="220"/>
  <c r="J7383" i="220"/>
  <c r="J7375" i="220"/>
  <c r="J7367" i="220"/>
  <c r="J7359" i="220"/>
  <c r="J7351" i="220"/>
  <c r="J7343" i="220"/>
  <c r="J7335" i="220"/>
  <c r="J7327" i="220"/>
  <c r="J7319" i="220"/>
  <c r="J7311" i="220"/>
  <c r="J7303" i="220"/>
  <c r="J7295" i="220"/>
  <c r="J7287" i="220"/>
  <c r="J7279" i="220"/>
  <c r="J7270" i="220"/>
  <c r="J7262" i="220"/>
  <c r="J7254" i="220"/>
  <c r="J7246" i="220"/>
  <c r="J7238" i="220"/>
  <c r="J7230" i="220"/>
  <c r="J7222" i="220"/>
  <c r="J7214" i="220"/>
  <c r="J7206" i="220"/>
  <c r="J7198" i="220"/>
  <c r="J7190" i="220"/>
  <c r="J7177" i="220"/>
  <c r="J7166" i="220"/>
  <c r="J7158" i="220"/>
  <c r="J7150" i="220"/>
  <c r="J7142" i="220"/>
  <c r="J7134" i="220"/>
  <c r="J7126" i="220"/>
  <c r="J7111" i="220"/>
  <c r="J7103" i="220"/>
  <c r="J7095" i="220"/>
  <c r="J7087" i="220"/>
  <c r="J7083" i="220"/>
  <c r="J7075" i="220"/>
  <c r="J7067" i="220"/>
  <c r="J7061" i="220"/>
  <c r="J7053" i="220"/>
  <c r="J7046" i="220"/>
  <c r="J7038" i="220"/>
  <c r="J7030" i="220"/>
  <c r="J7022" i="220"/>
  <c r="J7014" i="220"/>
  <c r="J7007" i="220"/>
  <c r="J6999" i="220"/>
  <c r="J6991" i="220"/>
  <c r="J6983" i="220"/>
  <c r="J6975" i="220"/>
  <c r="J6967" i="220"/>
  <c r="J6959" i="220"/>
  <c r="J6951" i="220"/>
  <c r="J6943" i="220"/>
  <c r="J6935" i="220"/>
  <c r="J6927" i="220"/>
  <c r="J6919" i="220"/>
  <c r="J6911" i="220"/>
  <c r="J6903" i="220"/>
  <c r="J6895" i="220"/>
  <c r="J6887" i="220"/>
  <c r="J6879" i="220"/>
  <c r="J6871" i="220"/>
  <c r="J6863" i="220"/>
  <c r="J6855" i="220"/>
  <c r="J6847" i="220"/>
  <c r="J6839" i="220"/>
  <c r="J6831" i="220"/>
  <c r="J6823" i="220"/>
  <c r="J6815" i="220"/>
  <c r="J6809" i="220"/>
  <c r="J6801" i="220"/>
  <c r="J6793" i="220"/>
  <c r="J6785" i="220"/>
  <c r="J6777" i="220"/>
  <c r="J6769" i="220"/>
  <c r="J6761" i="220"/>
  <c r="J6753" i="220"/>
  <c r="J6745" i="220"/>
  <c r="J6737" i="220"/>
  <c r="J6729" i="220"/>
  <c r="J6721" i="220"/>
  <c r="J6713" i="220"/>
  <c r="J6705" i="220"/>
  <c r="J6697" i="220"/>
  <c r="J6689" i="220"/>
  <c r="J6681" i="220"/>
  <c r="J6673" i="220"/>
  <c r="J6665" i="220"/>
  <c r="J6659" i="220"/>
  <c r="J6651" i="220"/>
  <c r="J6643" i="220"/>
  <c r="J6635" i="220"/>
  <c r="J6627" i="220"/>
  <c r="J6619" i="220"/>
  <c r="J6611" i="220"/>
  <c r="J6603" i="220"/>
  <c r="J6596" i="220"/>
  <c r="J6588" i="220"/>
  <c r="J6580" i="220"/>
  <c r="J6572" i="220"/>
  <c r="J6564" i="220"/>
  <c r="J6556" i="220"/>
  <c r="J6548" i="220"/>
  <c r="J6540" i="220"/>
  <c r="J6532" i="220"/>
  <c r="J6524" i="220"/>
  <c r="J6516" i="220"/>
  <c r="J6508" i="220"/>
  <c r="J6159" i="220"/>
  <c r="J6096" i="220"/>
  <c r="J6032" i="220"/>
  <c r="J5968" i="220"/>
  <c r="J8661" i="220"/>
  <c r="J8653" i="220"/>
  <c r="J8645" i="220"/>
  <c r="J8638" i="220"/>
  <c r="J8630" i="220"/>
  <c r="J8622" i="220"/>
  <c r="J8614" i="220"/>
  <c r="J8606" i="220"/>
  <c r="J8598" i="220"/>
  <c r="J8591" i="220"/>
  <c r="J8585" i="220"/>
  <c r="J8577" i="220"/>
  <c r="J8569" i="220"/>
  <c r="J8561" i="220"/>
  <c r="J8537" i="220"/>
  <c r="J8529" i="220"/>
  <c r="J8513" i="220"/>
  <c r="J8505" i="220"/>
  <c r="J8497" i="220"/>
  <c r="J8489" i="220"/>
  <c r="J8481" i="220"/>
  <c r="J8473" i="220"/>
  <c r="J8465" i="220"/>
  <c r="J8449" i="220"/>
  <c r="J8441" i="220"/>
  <c r="J8425" i="220"/>
  <c r="J8417" i="220"/>
  <c r="J8409" i="220"/>
  <c r="J8401" i="220"/>
  <c r="J8393" i="220"/>
  <c r="J8385" i="220"/>
  <c r="J8369" i="220"/>
  <c r="J8361" i="220"/>
  <c r="J8353" i="220"/>
  <c r="J8345" i="220"/>
  <c r="J8338" i="220"/>
  <c r="J8322" i="220"/>
  <c r="J8314" i="220"/>
  <c r="J8308" i="220"/>
  <c r="J8300" i="220"/>
  <c r="J8285" i="220"/>
  <c r="J8277" i="220"/>
  <c r="J8272" i="220"/>
  <c r="J8264" i="220"/>
  <c r="J8256" i="220"/>
  <c r="J8248" i="220"/>
  <c r="J8240" i="220"/>
  <c r="J8232" i="220"/>
  <c r="J8224" i="220"/>
  <c r="J8216" i="220"/>
  <c r="J8208" i="220"/>
  <c r="J8200" i="220"/>
  <c r="J8192" i="220"/>
  <c r="J8184" i="220"/>
  <c r="J8176" i="220"/>
  <c r="J8168" i="220"/>
  <c r="J8160" i="220"/>
  <c r="J8152" i="220"/>
  <c r="J8144" i="220"/>
  <c r="J8136" i="220"/>
  <c r="J8128" i="220"/>
  <c r="J8120" i="220"/>
  <c r="J8112" i="220"/>
  <c r="J8104" i="220"/>
  <c r="J8096" i="220"/>
  <c r="J8088" i="220"/>
  <c r="J8080" i="220"/>
  <c r="J8072" i="220"/>
  <c r="J8064" i="220"/>
  <c r="J8056" i="220"/>
  <c r="J8048" i="220"/>
  <c r="J8040" i="220"/>
  <c r="J8032" i="220"/>
  <c r="J8024" i="220"/>
  <c r="J8016" i="220"/>
  <c r="J8010" i="220"/>
  <c r="J8002" i="220"/>
  <c r="J7994" i="220"/>
  <c r="J7986" i="220"/>
  <c r="J7978" i="220"/>
  <c r="J7970" i="220"/>
  <c r="J7962" i="220"/>
  <c r="J7954" i="220"/>
  <c r="J7946" i="220"/>
  <c r="J7938" i="220"/>
  <c r="J7930" i="220"/>
  <c r="J7922" i="220"/>
  <c r="J7915" i="220"/>
  <c r="J7907" i="220"/>
  <c r="J7900" i="220"/>
  <c r="J7892" i="220"/>
  <c r="J7884" i="220"/>
  <c r="J7878" i="220"/>
  <c r="J7874" i="220"/>
  <c r="J7860" i="220"/>
  <c r="J7852" i="220"/>
  <c r="J7844" i="220"/>
  <c r="J7836" i="220"/>
  <c r="J7829" i="220"/>
  <c r="J7821" i="220"/>
  <c r="J7813" i="220"/>
  <c r="J7805" i="220"/>
  <c r="J7797" i="220"/>
  <c r="J7790" i="220"/>
  <c r="J7783" i="220"/>
  <c r="J7776" i="220"/>
  <c r="J7768" i="220"/>
  <c r="J7761" i="220"/>
  <c r="J7753" i="220"/>
  <c r="J7745" i="220"/>
  <c r="J7737" i="220"/>
  <c r="J7729" i="220"/>
  <c r="J7721" i="220"/>
  <c r="J7713" i="220"/>
  <c r="J7705" i="220"/>
  <c r="J7697" i="220"/>
  <c r="J7689" i="220"/>
  <c r="J7681" i="220"/>
  <c r="J7673" i="220"/>
  <c r="J7659" i="220"/>
  <c r="J7651" i="220"/>
  <c r="J7643" i="220"/>
  <c r="J7635" i="220"/>
  <c r="J7627" i="220"/>
  <c r="J7619" i="220"/>
  <c r="J7611" i="220"/>
  <c r="J7603" i="220"/>
  <c r="J7595" i="220"/>
  <c r="J7587" i="220"/>
  <c r="J7580" i="220"/>
  <c r="J7572" i="220"/>
  <c r="J7566" i="220"/>
  <c r="J7558" i="220"/>
  <c r="J7550" i="220"/>
  <c r="J7542" i="220"/>
  <c r="J8788" i="220"/>
  <c r="J8780" i="220"/>
  <c r="J8772" i="220"/>
  <c r="J8748" i="220"/>
  <c r="J8732" i="220"/>
  <c r="J8724" i="220"/>
  <c r="J8716" i="220"/>
  <c r="J8708" i="220"/>
  <c r="J8700" i="220"/>
  <c r="J8676" i="220"/>
  <c r="J8668" i="220"/>
  <c r="J8660" i="220"/>
  <c r="J8652" i="220"/>
  <c r="J8644" i="220"/>
  <c r="J8637" i="220"/>
  <c r="J8629" i="220"/>
  <c r="J8613" i="220"/>
  <c r="J8605" i="220"/>
  <c r="J8597" i="220"/>
  <c r="J8590" i="220"/>
  <c r="J8576" i="220"/>
  <c r="J8568" i="220"/>
  <c r="J8560" i="220"/>
  <c r="J8552" i="220"/>
  <c r="J8536" i="220"/>
  <c r="J8520" i="220"/>
  <c r="J8480" i="220"/>
  <c r="J8472" i="220"/>
  <c r="J8440" i="220"/>
  <c r="J8424" i="220"/>
  <c r="J8416" i="220"/>
  <c r="J8408" i="220"/>
  <c r="J8392" i="220"/>
  <c r="J8384" i="220"/>
  <c r="J8376" i="220"/>
  <c r="J8368" i="220"/>
  <c r="J8360" i="220"/>
  <c r="J8352" i="220"/>
  <c r="J8337" i="220"/>
  <c r="J8321" i="220"/>
  <c r="J8313" i="220"/>
  <c r="J8299" i="220"/>
  <c r="J8292" i="220"/>
  <c r="J8284" i="220"/>
  <c r="J8276" i="220"/>
  <c r="J8271" i="220"/>
  <c r="J8263" i="220"/>
  <c r="J8255" i="220"/>
  <c r="J8247" i="220"/>
  <c r="J8239" i="220"/>
  <c r="J8231" i="220"/>
  <c r="J8223" i="220"/>
  <c r="J8215" i="220"/>
  <c r="J8207" i="220"/>
  <c r="J8199" i="220"/>
  <c r="J8191" i="220"/>
  <c r="J8183" i="220"/>
  <c r="J8175" i="220"/>
  <c r="J8167" i="220"/>
  <c r="J8159" i="220"/>
  <c r="J8151" i="220"/>
  <c r="J8143" i="220"/>
  <c r="J8135" i="220"/>
  <c r="J8127" i="220"/>
  <c r="J8119" i="220"/>
  <c r="J8111" i="220"/>
  <c r="J8103" i="220"/>
  <c r="J8095" i="220"/>
  <c r="J8087" i="220"/>
  <c r="J8079" i="220"/>
  <c r="J8071" i="220"/>
  <c r="J8063" i="220"/>
  <c r="J8055" i="220"/>
  <c r="J8047" i="220"/>
  <c r="J8039" i="220"/>
  <c r="J8031" i="220"/>
  <c r="J8023" i="220"/>
  <c r="J8015" i="220"/>
  <c r="J8009" i="220"/>
  <c r="J8001" i="220"/>
  <c r="J7993" i="220"/>
  <c r="J7985" i="220"/>
  <c r="J7977" i="220"/>
  <c r="J7969" i="220"/>
  <c r="J7961" i="220"/>
  <c r="J7953" i="220"/>
  <c r="J7945" i="220"/>
  <c r="J7937" i="220"/>
  <c r="J7929" i="220"/>
  <c r="J7921" i="220"/>
  <c r="J7914" i="220"/>
  <c r="J7906" i="220"/>
  <c r="J7899" i="220"/>
  <c r="J7891" i="220"/>
  <c r="J7883" i="220"/>
  <c r="J7873" i="220"/>
  <c r="J7866" i="220"/>
  <c r="J7859" i="220"/>
  <c r="J7851" i="220"/>
  <c r="J7843" i="220"/>
  <c r="J7835" i="220"/>
  <c r="J7828" i="220"/>
  <c r="J7820" i="220"/>
  <c r="J7812" i="220"/>
  <c r="J7804" i="220"/>
  <c r="J7796" i="220"/>
  <c r="J7789" i="220"/>
  <c r="J7782" i="220"/>
  <c r="J7775" i="220"/>
  <c r="J7767" i="220"/>
  <c r="J7760" i="220"/>
  <c r="J7752" i="220"/>
  <c r="J7744" i="220"/>
  <c r="J7736" i="220"/>
  <c r="J7728" i="220"/>
  <c r="J7720" i="220"/>
  <c r="J7712" i="220"/>
  <c r="J7704" i="220"/>
  <c r="J7696" i="220"/>
  <c r="J7688" i="220"/>
  <c r="J7680" i="220"/>
  <c r="J7672" i="220"/>
  <c r="J7665" i="220"/>
  <c r="J7658" i="220"/>
  <c r="J7650" i="220"/>
  <c r="J7642" i="220"/>
  <c r="J7634" i="220"/>
  <c r="J7626" i="220"/>
  <c r="J7618" i="220"/>
  <c r="J7610" i="220"/>
  <c r="J7602" i="220"/>
  <c r="J7594" i="220"/>
  <c r="J7586" i="220"/>
  <c r="J7579" i="220"/>
  <c r="J7571" i="220"/>
  <c r="J7565" i="220"/>
  <c r="J7557" i="220"/>
  <c r="J7549" i="220"/>
  <c r="J7541" i="220"/>
  <c r="J7341" i="220"/>
  <c r="J7277" i="220"/>
  <c r="J7212" i="220"/>
  <c r="J6881" i="220"/>
  <c r="J6873" i="220"/>
  <c r="J6865" i="220"/>
  <c r="J6857" i="220"/>
  <c r="J6849" i="220"/>
  <c r="J6841" i="220"/>
  <c r="J6833" i="220"/>
  <c r="J6825" i="220"/>
  <c r="J6817" i="220"/>
  <c r="J6811" i="220"/>
  <c r="J6803" i="220"/>
  <c r="J6795" i="220"/>
  <c r="J6787" i="220"/>
  <c r="J6779" i="220"/>
  <c r="J6771" i="220"/>
  <c r="J6763" i="220"/>
  <c r="J6755" i="220"/>
  <c r="J6747" i="220"/>
  <c r="J6739" i="220"/>
  <c r="J6731" i="220"/>
  <c r="J6723" i="220"/>
  <c r="J6715" i="220"/>
  <c r="J6707" i="220"/>
  <c r="J6699" i="220"/>
  <c r="J6691" i="220"/>
  <c r="J6683" i="220"/>
  <c r="J6675" i="220"/>
  <c r="J6667" i="220"/>
  <c r="J6661" i="220"/>
  <c r="J6653" i="220"/>
  <c r="J6645" i="220"/>
  <c r="J6637" i="220"/>
  <c r="J6629" i="220"/>
  <c r="J6621" i="220"/>
  <c r="J6613" i="220"/>
  <c r="J6605" i="220"/>
  <c r="J6598" i="220"/>
  <c r="J6590" i="220"/>
  <c r="J6582" i="220"/>
  <c r="J6574" i="220"/>
  <c r="J6566" i="220"/>
  <c r="J6558" i="220"/>
  <c r="J6550" i="220"/>
  <c r="J6542" i="220"/>
  <c r="J6534" i="220"/>
  <c r="J6526" i="220"/>
  <c r="J6518" i="220"/>
  <c r="J6510" i="220"/>
  <c r="J6503" i="220"/>
  <c r="J6495" i="220"/>
  <c r="J6487" i="220"/>
  <c r="J6479" i="220"/>
  <c r="J6471" i="220"/>
  <c r="J6463" i="220"/>
  <c r="J6455" i="220"/>
  <c r="J6447" i="220"/>
  <c r="J6439" i="220"/>
  <c r="J6431" i="220"/>
  <c r="J6423" i="220"/>
  <c r="J6415" i="220"/>
  <c r="J6407" i="220"/>
  <c r="J6399" i="220"/>
  <c r="J6391" i="220"/>
  <c r="J6383" i="220"/>
  <c r="J6376" i="220"/>
  <c r="J6368" i="220"/>
  <c r="J6360" i="220"/>
  <c r="J6352" i="220"/>
  <c r="J6344" i="220"/>
  <c r="J6336" i="220"/>
  <c r="J6328" i="220"/>
  <c r="J6320" i="220"/>
  <c r="J6312" i="220"/>
  <c r="J6304" i="220"/>
  <c r="J6296" i="220"/>
  <c r="J6288" i="220"/>
  <c r="J6280" i="220"/>
  <c r="J6273" i="220"/>
  <c r="J6265" i="220"/>
  <c r="J6259" i="220"/>
  <c r="J6253" i="220"/>
  <c r="J6245" i="220"/>
  <c r="J6237" i="220"/>
  <c r="J6223" i="220"/>
  <c r="J6216" i="220"/>
  <c r="J6209" i="220"/>
  <c r="J6201" i="220"/>
  <c r="J6194" i="220"/>
  <c r="J6188" i="220"/>
  <c r="J6182" i="220"/>
  <c r="J6174" i="220"/>
  <c r="J6166" i="220"/>
  <c r="J6161" i="220"/>
  <c r="J6153" i="220"/>
  <c r="J6145" i="220"/>
  <c r="J6137" i="220"/>
  <c r="J6130" i="220"/>
  <c r="J6122" i="220"/>
  <c r="J6114" i="220"/>
  <c r="J6106" i="220"/>
  <c r="J6098" i="220"/>
  <c r="J6090" i="220"/>
  <c r="J6082" i="220"/>
  <c r="J6074" i="220"/>
  <c r="J6066" i="220"/>
  <c r="J6058" i="220"/>
  <c r="J6050" i="220"/>
  <c r="J6042" i="220"/>
  <c r="J6034" i="220"/>
  <c r="J6026" i="220"/>
  <c r="J6018" i="220"/>
  <c r="J6010" i="220"/>
  <c r="J6002" i="220"/>
  <c r="J5994" i="220"/>
  <c r="J5986" i="220"/>
  <c r="J5978" i="220"/>
  <c r="J5970" i="220"/>
  <c r="J5962" i="220"/>
  <c r="J5954" i="220"/>
  <c r="J5946" i="220"/>
  <c r="J5938" i="220"/>
  <c r="J5930" i="220"/>
  <c r="J5922" i="220"/>
  <c r="J5914" i="220"/>
  <c r="J5906" i="220"/>
  <c r="J5898" i="220"/>
  <c r="J5890" i="220"/>
  <c r="J5882" i="220"/>
  <c r="J5874" i="220"/>
  <c r="J5866" i="220"/>
  <c r="J5858" i="220"/>
  <c r="J5850" i="220"/>
  <c r="J5842" i="220"/>
  <c r="J5834" i="220"/>
  <c r="J5826" i="220"/>
  <c r="J5818" i="220"/>
  <c r="J5810" i="220"/>
  <c r="J5802" i="220"/>
  <c r="J5794" i="220"/>
  <c r="J5786" i="220"/>
  <c r="J4935" i="220"/>
  <c r="J6896" i="220"/>
  <c r="J6888" i="220"/>
  <c r="J6880" i="220"/>
  <c r="J6872" i="220"/>
  <c r="J6864" i="220"/>
  <c r="J6856" i="220"/>
  <c r="J6848" i="220"/>
  <c r="J6840" i="220"/>
  <c r="J6832" i="220"/>
  <c r="J6824" i="220"/>
  <c r="J6816" i="220"/>
  <c r="J6810" i="220"/>
  <c r="J6802" i="220"/>
  <c r="J6794" i="220"/>
  <c r="J6786" i="220"/>
  <c r="J6778" i="220"/>
  <c r="J6770" i="220"/>
  <c r="J6762" i="220"/>
  <c r="J6754" i="220"/>
  <c r="J6746" i="220"/>
  <c r="J6738" i="220"/>
  <c r="J6730" i="220"/>
  <c r="J6722" i="220"/>
  <c r="J6714" i="220"/>
  <c r="J6706" i="220"/>
  <c r="J6698" i="220"/>
  <c r="J6690" i="220"/>
  <c r="J6682" i="220"/>
  <c r="J6674" i="220"/>
  <c r="J6666" i="220"/>
  <c r="J6660" i="220"/>
  <c r="J6652" i="220"/>
  <c r="J6644" i="220"/>
  <c r="J6636" i="220"/>
  <c r="J6628" i="220"/>
  <c r="J6620" i="220"/>
  <c r="J6612" i="220"/>
  <c r="J6604" i="220"/>
  <c r="J6597" i="220"/>
  <c r="J6589" i="220"/>
  <c r="J6581" i="220"/>
  <c r="J6573" i="220"/>
  <c r="J6565" i="220"/>
  <c r="J6557" i="220"/>
  <c r="J6549" i="220"/>
  <c r="J6541" i="220"/>
  <c r="J6533" i="220"/>
  <c r="J6525" i="220"/>
  <c r="J6517" i="220"/>
  <c r="J6509" i="220"/>
  <c r="J6502" i="220"/>
  <c r="J6494" i="220"/>
  <c r="J6486" i="220"/>
  <c r="J6478" i="220"/>
  <c r="J6470" i="220"/>
  <c r="J6462" i="220"/>
  <c r="J6454" i="220"/>
  <c r="J6446" i="220"/>
  <c r="J6438" i="220"/>
  <c r="J6430" i="220"/>
  <c r="J6422" i="220"/>
  <c r="J6414" i="220"/>
  <c r="J6406" i="220"/>
  <c r="J6398" i="220"/>
  <c r="J6390" i="220"/>
  <c r="J6382" i="220"/>
  <c r="J6375" i="220"/>
  <c r="J6367" i="220"/>
  <c r="J6359" i="220"/>
  <c r="J6351" i="220"/>
  <c r="J6343" i="220"/>
  <c r="J6335" i="220"/>
  <c r="J6327" i="220"/>
  <c r="J6319" i="220"/>
  <c r="J6311" i="220"/>
  <c r="J6303" i="220"/>
  <c r="J6295" i="220"/>
  <c r="J6287" i="220"/>
  <c r="J6279" i="220"/>
  <c r="J6272" i="220"/>
  <c r="J6264" i="220"/>
  <c r="J6252" i="220"/>
  <c r="J6244" i="220"/>
  <c r="J6236" i="220"/>
  <c r="J6229" i="220"/>
  <c r="J6222" i="220"/>
  <c r="J6208" i="220"/>
  <c r="J6200" i="220"/>
  <c r="J6193" i="220"/>
  <c r="J6187" i="220"/>
  <c r="J6181" i="220"/>
  <c r="J6173" i="220"/>
  <c r="J6165" i="220"/>
  <c r="J6160" i="220"/>
  <c r="J6152" i="220"/>
  <c r="J6144" i="220"/>
  <c r="J6136" i="220"/>
  <c r="J6129" i="220"/>
  <c r="J6121" i="220"/>
  <c r="J6113" i="220"/>
  <c r="J6105" i="220"/>
  <c r="J6097" i="220"/>
  <c r="J6089" i="220"/>
  <c r="J6081" i="220"/>
  <c r="J6073" i="220"/>
  <c r="J6065" i="220"/>
  <c r="J6057" i="220"/>
  <c r="J6049" i="220"/>
  <c r="J6041" i="220"/>
  <c r="J6033" i="220"/>
  <c r="J6025" i="220"/>
  <c r="J6017" i="220"/>
  <c r="J6009" i="220"/>
  <c r="J6001" i="220"/>
  <c r="J5993" i="220"/>
  <c r="J5985" i="220"/>
  <c r="J5977" i="220"/>
  <c r="J5969" i="220"/>
  <c r="J5961" i="220"/>
  <c r="J5953" i="220"/>
  <c r="J5945" i="220"/>
  <c r="J5937" i="220"/>
  <c r="J5929" i="220"/>
  <c r="J5921" i="220"/>
  <c r="J5913" i="220"/>
  <c r="J5905" i="220"/>
  <c r="J5897" i="220"/>
  <c r="J5889" i="220"/>
  <c r="J5881" i="220"/>
  <c r="J5873" i="220"/>
  <c r="J5865" i="220"/>
  <c r="J5857" i="220"/>
  <c r="J5849" i="220"/>
  <c r="J5841" i="220"/>
  <c r="J5833" i="220"/>
  <c r="J5825" i="220"/>
  <c r="J5817" i="220"/>
  <c r="J5809" i="220"/>
  <c r="J5801" i="220"/>
  <c r="J5793" i="220"/>
  <c r="J5785" i="220"/>
  <c r="J5777" i="220"/>
  <c r="J5769" i="220"/>
  <c r="J5762" i="220"/>
  <c r="J5754" i="220"/>
  <c r="J5746" i="220"/>
  <c r="J5738" i="220"/>
  <c r="J5730" i="220"/>
  <c r="J5702" i="220"/>
  <c r="J5694" i="220"/>
  <c r="J5686" i="220"/>
  <c r="J7534" i="220"/>
  <c r="J7526" i="220"/>
  <c r="J7520" i="220"/>
  <c r="J7512" i="220"/>
  <c r="J7504" i="220"/>
  <c r="J7497" i="220"/>
  <c r="J7489" i="220"/>
  <c r="J7477" i="220"/>
  <c r="J7469" i="220"/>
  <c r="J7461" i="220"/>
  <c r="J7453" i="220"/>
  <c r="J7445" i="220"/>
  <c r="J7438" i="220"/>
  <c r="J7430" i="220"/>
  <c r="J7422" i="220"/>
  <c r="J7414" i="220"/>
  <c r="J7406" i="220"/>
  <c r="J7398" i="220"/>
  <c r="J7390" i="220"/>
  <c r="J7382" i="220"/>
  <c r="J7374" i="220"/>
  <c r="J7366" i="220"/>
  <c r="J7358" i="220"/>
  <c r="J7350" i="220"/>
  <c r="J7342" i="220"/>
  <c r="J7334" i="220"/>
  <c r="J7326" i="220"/>
  <c r="J7318" i="220"/>
  <c r="J7310" i="220"/>
  <c r="J7302" i="220"/>
  <c r="J7294" i="220"/>
  <c r="J7286" i="220"/>
  <c r="J7278" i="220"/>
  <c r="J7269" i="220"/>
  <c r="J7261" i="220"/>
  <c r="J7253" i="220"/>
  <c r="J7245" i="220"/>
  <c r="J7237" i="220"/>
  <c r="J7229" i="220"/>
  <c r="J7221" i="220"/>
  <c r="J7213" i="220"/>
  <c r="J7205" i="220"/>
  <c r="J7197" i="220"/>
  <c r="J7189" i="220"/>
  <c r="J7175" i="220"/>
  <c r="J7165" i="220"/>
  <c r="J7157" i="220"/>
  <c r="J7149" i="220"/>
  <c r="J7141" i="220"/>
  <c r="J7133" i="220"/>
  <c r="J7125" i="220"/>
  <c r="J7116" i="220"/>
  <c r="J7110" i="220"/>
  <c r="J7102" i="220"/>
  <c r="J7094" i="220"/>
  <c r="J7082" i="220"/>
  <c r="J7074" i="220"/>
  <c r="J7066" i="220"/>
  <c r="J7060" i="220"/>
  <c r="J7052" i="220"/>
  <c r="J7045" i="220"/>
  <c r="J7037" i="220"/>
  <c r="J7029" i="220"/>
  <c r="J7021" i="220"/>
  <c r="J7013" i="220"/>
  <c r="J7006" i="220"/>
  <c r="J6998" i="220"/>
  <c r="J6990" i="220"/>
  <c r="J6982" i="220"/>
  <c r="J6974" i="220"/>
  <c r="J6966" i="220"/>
  <c r="J6958" i="220"/>
  <c r="J6950" i="220"/>
  <c r="J6942" i="220"/>
  <c r="J6934" i="220"/>
  <c r="J6926" i="220"/>
  <c r="J6918" i="220"/>
  <c r="J6910" i="220"/>
  <c r="J6902" i="220"/>
  <c r="J6894" i="220"/>
  <c r="J6886" i="220"/>
  <c r="J6878" i="220"/>
  <c r="J6870" i="220"/>
  <c r="J6862" i="220"/>
  <c r="J6854" i="220"/>
  <c r="J6846" i="220"/>
  <c r="J6838" i="220"/>
  <c r="J6830" i="220"/>
  <c r="J6822" i="220"/>
  <c r="J6814" i="220"/>
  <c r="J6808" i="220"/>
  <c r="J6800" i="220"/>
  <c r="J6792" i="220"/>
  <c r="J6784" i="220"/>
  <c r="J6776" i="220"/>
  <c r="J6768" i="220"/>
  <c r="J6760" i="220"/>
  <c r="J6752" i="220"/>
  <c r="J6744" i="220"/>
  <c r="J6736" i="220"/>
  <c r="J6728" i="220"/>
  <c r="J6720" i="220"/>
  <c r="J6712" i="220"/>
  <c r="J6704" i="220"/>
  <c r="J6696" i="220"/>
  <c r="J6688" i="220"/>
  <c r="J6680" i="220"/>
  <c r="J6672" i="220"/>
  <c r="J6664" i="220"/>
  <c r="J6658" i="220"/>
  <c r="J6650" i="220"/>
  <c r="J6642" i="220"/>
  <c r="J6634" i="220"/>
  <c r="J6626" i="220"/>
  <c r="J6618" i="220"/>
  <c r="J6610" i="220"/>
  <c r="J6595" i="220"/>
  <c r="J6587" i="220"/>
  <c r="J6579" i="220"/>
  <c r="J6571" i="220"/>
  <c r="J6563" i="220"/>
  <c r="J6555" i="220"/>
  <c r="J6547" i="220"/>
  <c r="J6539" i="220"/>
  <c r="J6531" i="220"/>
  <c r="J6523" i="220"/>
  <c r="J6515" i="220"/>
  <c r="J6507" i="220"/>
  <c r="J6500" i="220"/>
  <c r="J6492" i="220"/>
  <c r="J6484" i="220"/>
  <c r="J6476" i="220"/>
  <c r="J6468" i="220"/>
  <c r="J6460" i="220"/>
  <c r="J6452" i="220"/>
  <c r="J6444" i="220"/>
  <c r="J6436" i="220"/>
  <c r="J6428" i="220"/>
  <c r="J6420" i="220"/>
  <c r="J6412" i="220"/>
  <c r="J6404" i="220"/>
  <c r="J6396" i="220"/>
  <c r="J6388" i="220"/>
  <c r="J6380" i="220"/>
  <c r="J6373" i="220"/>
  <c r="J6365" i="220"/>
  <c r="J6357" i="220"/>
  <c r="J6325" i="220"/>
  <c r="J6293" i="220"/>
  <c r="J6263" i="220"/>
  <c r="J6234" i="220"/>
  <c r="J6206" i="220"/>
  <c r="J7533" i="220"/>
  <c r="J7525" i="220"/>
  <c r="J7519" i="220"/>
  <c r="J7511" i="220"/>
  <c r="J7503" i="220"/>
  <c r="J7496" i="220"/>
  <c r="J7488" i="220"/>
  <c r="J7482" i="220"/>
  <c r="J7476" i="220"/>
  <c r="J7468" i="220"/>
  <c r="J7460" i="220"/>
  <c r="J7452" i="220"/>
  <c r="J7444" i="220"/>
  <c r="J7437" i="220"/>
  <c r="J7429" i="220"/>
  <c r="J7421" i="220"/>
  <c r="J7413" i="220"/>
  <c r="J7405" i="220"/>
  <c r="J7397" i="220"/>
  <c r="J7389" i="220"/>
  <c r="J7381" i="220"/>
  <c r="J7373" i="220"/>
  <c r="J7365" i="220"/>
  <c r="J7357" i="220"/>
  <c r="J7349" i="220"/>
  <c r="J7333" i="220"/>
  <c r="J7325" i="220"/>
  <c r="J7317" i="220"/>
  <c r="J7309" i="220"/>
  <c r="J7301" i="220"/>
  <c r="J7293" i="220"/>
  <c r="J7285" i="220"/>
  <c r="J7268" i="220"/>
  <c r="J7260" i="220"/>
  <c r="J7252" i="220"/>
  <c r="J7244" i="220"/>
  <c r="J7236" i="220"/>
  <c r="J7228" i="220"/>
  <c r="J7220" i="220"/>
  <c r="J7204" i="220"/>
  <c r="J7196" i="220"/>
  <c r="J7188" i="220"/>
  <c r="J7174" i="220"/>
  <c r="J7164" i="220"/>
  <c r="J7156" i="220"/>
  <c r="J7148" i="220"/>
  <c r="J7140" i="220"/>
  <c r="J7132" i="220"/>
  <c r="J7124" i="220"/>
  <c r="J7109" i="220"/>
  <c r="J7101" i="220"/>
  <c r="J7093" i="220"/>
  <c r="J7086" i="220"/>
  <c r="J7081" i="220"/>
  <c r="J7073" i="220"/>
  <c r="J7065" i="220"/>
  <c r="J7059" i="220"/>
  <c r="J7051" i="220"/>
  <c r="J7044" i="220"/>
  <c r="J7036" i="220"/>
  <c r="J7028" i="220"/>
  <c r="J7020" i="220"/>
  <c r="J7012" i="220"/>
  <c r="J7005" i="220"/>
  <c r="J6997" i="220"/>
  <c r="J6989" i="220"/>
  <c r="J6981" i="220"/>
  <c r="J6973" i="220"/>
  <c r="J6965" i="220"/>
  <c r="J6957" i="220"/>
  <c r="J6949" i="220"/>
  <c r="J6941" i="220"/>
  <c r="J6933" i="220"/>
  <c r="J6925" i="220"/>
  <c r="J6917" i="220"/>
  <c r="J6909" i="220"/>
  <c r="J6901" i="220"/>
  <c r="J6893" i="220"/>
  <c r="J6885" i="220"/>
  <c r="J6877" i="220"/>
  <c r="J6869" i="220"/>
  <c r="J6861" i="220"/>
  <c r="J6853" i="220"/>
  <c r="J6845" i="220"/>
  <c r="J6837" i="220"/>
  <c r="J6829" i="220"/>
  <c r="J6821" i="220"/>
  <c r="J6807" i="220"/>
  <c r="J6799" i="220"/>
  <c r="J6791" i="220"/>
  <c r="J6783" i="220"/>
  <c r="J6775" i="220"/>
  <c r="J6767" i="220"/>
  <c r="J6759" i="220"/>
  <c r="J6751" i="220"/>
  <c r="J6743" i="220"/>
  <c r="J6735" i="220"/>
  <c r="J6727" i="220"/>
  <c r="J6719" i="220"/>
  <c r="J6711" i="220"/>
  <c r="J6703" i="220"/>
  <c r="J6695" i="220"/>
  <c r="J6687" i="220"/>
  <c r="J6679" i="220"/>
  <c r="J6671" i="220"/>
  <c r="J6657" i="220"/>
  <c r="J6649" i="220"/>
  <c r="J6641" i="220"/>
  <c r="J6633" i="220"/>
  <c r="J6625" i="220"/>
  <c r="J6617" i="220"/>
  <c r="J6609" i="220"/>
  <c r="J6602" i="220"/>
  <c r="J6594" i="220"/>
  <c r="J6586" i="220"/>
  <c r="J6578" i="220"/>
  <c r="J6570" i="220"/>
  <c r="J6562" i="220"/>
  <c r="J6554" i="220"/>
  <c r="J6546" i="220"/>
  <c r="J6538" i="220"/>
  <c r="J6530" i="220"/>
  <c r="J6852" i="220"/>
  <c r="J6844" i="220"/>
  <c r="J6836" i="220"/>
  <c r="J6828" i="220"/>
  <c r="J6820" i="220"/>
  <c r="J6806" i="220"/>
  <c r="J6798" i="220"/>
  <c r="J6790" i="220"/>
  <c r="J6782" i="220"/>
  <c r="J6774" i="220"/>
  <c r="J6766" i="220"/>
  <c r="J6758" i="220"/>
  <c r="J6750" i="220"/>
  <c r="J6742" i="220"/>
  <c r="J6734" i="220"/>
  <c r="J6726" i="220"/>
  <c r="J6718" i="220"/>
  <c r="J6710" i="220"/>
  <c r="J6702" i="220"/>
  <c r="J6694" i="220"/>
  <c r="J6686" i="220"/>
  <c r="J6678" i="220"/>
  <c r="J6670" i="220"/>
  <c r="J6656" i="220"/>
  <c r="J6648" i="220"/>
  <c r="J6640" i="220"/>
  <c r="J6632" i="220"/>
  <c r="J6624" i="220"/>
  <c r="J6616" i="220"/>
  <c r="J6608" i="220"/>
  <c r="J6601" i="220"/>
  <c r="J6593" i="220"/>
  <c r="J6585" i="220"/>
  <c r="J6577" i="220"/>
  <c r="J6569" i="220"/>
  <c r="J6561" i="220"/>
  <c r="J6553" i="220"/>
  <c r="J6545" i="220"/>
  <c r="J6537" i="220"/>
  <c r="J6529" i="220"/>
  <c r="J6521" i="220"/>
  <c r="J6513" i="220"/>
  <c r="J6498" i="220"/>
  <c r="J6490" i="220"/>
  <c r="J6482" i="220"/>
  <c r="J6474" i="220"/>
  <c r="J6466" i="220"/>
  <c r="J6458" i="220"/>
  <c r="J6450" i="220"/>
  <c r="J6442" i="220"/>
  <c r="J6434" i="220"/>
  <c r="J6426" i="220"/>
  <c r="J6418" i="220"/>
  <c r="J6410" i="220"/>
  <c r="J6402" i="220"/>
  <c r="J6394" i="220"/>
  <c r="J6386" i="220"/>
  <c r="J6379" i="220"/>
  <c r="J6371" i="220"/>
  <c r="J6363" i="220"/>
  <c r="J6355" i="220"/>
  <c r="J6347" i="220"/>
  <c r="J6339" i="220"/>
  <c r="J6331" i="220"/>
  <c r="J6323" i="220"/>
  <c r="J6315" i="220"/>
  <c r="J6307" i="220"/>
  <c r="J6299" i="220"/>
  <c r="J6291" i="220"/>
  <c r="J6283" i="220"/>
  <c r="J6275" i="220"/>
  <c r="J6268" i="220"/>
  <c r="J6262" i="220"/>
  <c r="J6255" i="220"/>
  <c r="J6248" i="220"/>
  <c r="J6240" i="220"/>
  <c r="J6232" i="220"/>
  <c r="J6219" i="220"/>
  <c r="J6212" i="220"/>
  <c r="J6204" i="220"/>
  <c r="J6197" i="220"/>
  <c r="J6190" i="220"/>
  <c r="J6184" i="220"/>
  <c r="J6177" i="220"/>
  <c r="J6169" i="220"/>
  <c r="J6164" i="220"/>
  <c r="J6156" i="220"/>
  <c r="J6148" i="220"/>
  <c r="J6140" i="220"/>
  <c r="J6133" i="220"/>
  <c r="J6125" i="220"/>
  <c r="J6117" i="220"/>
  <c r="J6109" i="220"/>
  <c r="J6101" i="220"/>
  <c r="J6093" i="220"/>
  <c r="J6085" i="220"/>
  <c r="J6077" i="220"/>
  <c r="J6069" i="220"/>
  <c r="J6061" i="220"/>
  <c r="J6053" i="220"/>
  <c r="J6045" i="220"/>
  <c r="J6037" i="220"/>
  <c r="J6029" i="220"/>
  <c r="J6021" i="220"/>
  <c r="J6013" i="220"/>
  <c r="J6005" i="220"/>
  <c r="J5997" i="220"/>
  <c r="J5989" i="220"/>
  <c r="J5981" i="220"/>
  <c r="J5973" i="220"/>
  <c r="J5965" i="220"/>
  <c r="J5957" i="220"/>
  <c r="J5949" i="220"/>
  <c r="J5941" i="220"/>
  <c r="J5933" i="220"/>
  <c r="J5925" i="220"/>
  <c r="J5917" i="220"/>
  <c r="J5909" i="220"/>
  <c r="J5901" i="220"/>
  <c r="J5893" i="220"/>
  <c r="J5885" i="220"/>
  <c r="J5877" i="220"/>
  <c r="J5869" i="220"/>
  <c r="J5861" i="220"/>
  <c r="J5853" i="220"/>
  <c r="J5845" i="220"/>
  <c r="J5837" i="220"/>
  <c r="J5829" i="220"/>
  <c r="J5821" i="220"/>
  <c r="J5813" i="220"/>
  <c r="J5805" i="220"/>
  <c r="J5797" i="220"/>
  <c r="J5789" i="220"/>
  <c r="J5781" i="220"/>
  <c r="J5773" i="220"/>
  <c r="J5766" i="220"/>
  <c r="J5758" i="220"/>
  <c r="J5750" i="220"/>
  <c r="J5742" i="220"/>
  <c r="J5734" i="220"/>
  <c r="J5706" i="220"/>
  <c r="J5698" i="220"/>
  <c r="J5690" i="220"/>
  <c r="J5682" i="220"/>
  <c r="J5674" i="220"/>
  <c r="J5666" i="220"/>
  <c r="J5658" i="220"/>
  <c r="J5650" i="220"/>
  <c r="J5642" i="220"/>
  <c r="J5634" i="220"/>
  <c r="J5626" i="220"/>
  <c r="J5618" i="220"/>
  <c r="J5610" i="220"/>
  <c r="J5602" i="220"/>
  <c r="J5594" i="220"/>
  <c r="J5586" i="220"/>
  <c r="J5578" i="220"/>
  <c r="J5570" i="220"/>
  <c r="J5562" i="220"/>
  <c r="J5554" i="220"/>
  <c r="J5546" i="220"/>
  <c r="J5538" i="220"/>
  <c r="J5530" i="220"/>
  <c r="J5522" i="220"/>
  <c r="J5514" i="220"/>
  <c r="J5506" i="220"/>
  <c r="J5498" i="220"/>
  <c r="J5490" i="220"/>
  <c r="J5482" i="220"/>
  <c r="J5474" i="220"/>
  <c r="J5466" i="220"/>
  <c r="J5458" i="220"/>
  <c r="J5450" i="220"/>
  <c r="J5442" i="220"/>
  <c r="J5434" i="220"/>
  <c r="J5426" i="220"/>
  <c r="J5418" i="220"/>
  <c r="J5410" i="220"/>
  <c r="J5402" i="220"/>
  <c r="J5394" i="220"/>
  <c r="J5386" i="220"/>
  <c r="J5378" i="220"/>
  <c r="J5370" i="220"/>
  <c r="J5362" i="220"/>
  <c r="J5354" i="220"/>
  <c r="J5346" i="220"/>
  <c r="J5338" i="220"/>
  <c r="J5330" i="220"/>
  <c r="J5322" i="220"/>
  <c r="J5314" i="220"/>
  <c r="J5306" i="220"/>
  <c r="J5298" i="220"/>
  <c r="J5290" i="220"/>
  <c r="J6757" i="220"/>
  <c r="J6749" i="220"/>
  <c r="J6741" i="220"/>
  <c r="J6733" i="220"/>
  <c r="J6725" i="220"/>
  <c r="J6717" i="220"/>
  <c r="J6709" i="220"/>
  <c r="J6701" i="220"/>
  <c r="J6693" i="220"/>
  <c r="J6685" i="220"/>
  <c r="J6677" i="220"/>
  <c r="J6669" i="220"/>
  <c r="J6663" i="220"/>
  <c r="J6655" i="220"/>
  <c r="J6647" i="220"/>
  <c r="J6639" i="220"/>
  <c r="J6631" i="220"/>
  <c r="J6623" i="220"/>
  <c r="J6615" i="220"/>
  <c r="J6607" i="220"/>
  <c r="J6600" i="220"/>
  <c r="J6592" i="220"/>
  <c r="J6584" i="220"/>
  <c r="J6576" i="220"/>
  <c r="J6568" i="220"/>
  <c r="J6560" i="220"/>
  <c r="J6552" i="220"/>
  <c r="J6544" i="220"/>
  <c r="J6536" i="220"/>
  <c r="J6528" i="220"/>
  <c r="J6520" i="220"/>
  <c r="J6512" i="220"/>
  <c r="J6505" i="220"/>
  <c r="J6497" i="220"/>
  <c r="J6489" i="220"/>
  <c r="J6481" i="220"/>
  <c r="J6473" i="220"/>
  <c r="J6465" i="220"/>
  <c r="J6457" i="220"/>
  <c r="J6449" i="220"/>
  <c r="J6441" i="220"/>
  <c r="J6433" i="220"/>
  <c r="J6425" i="220"/>
  <c r="J6417" i="220"/>
  <c r="J6409" i="220"/>
  <c r="J6401" i="220"/>
  <c r="J6393" i="220"/>
  <c r="J6385" i="220"/>
  <c r="J6378" i="220"/>
  <c r="J6370" i="220"/>
  <c r="J6362" i="220"/>
  <c r="J6354" i="220"/>
  <c r="J6346" i="220"/>
  <c r="J6338" i="220"/>
  <c r="J6330" i="220"/>
  <c r="J6322" i="220"/>
  <c r="J6314" i="220"/>
  <c r="J6306" i="220"/>
  <c r="J6298" i="220"/>
  <c r="J6290" i="220"/>
  <c r="J6282" i="220"/>
  <c r="J6274" i="220"/>
  <c r="J6267" i="220"/>
  <c r="J6261" i="220"/>
  <c r="J6254" i="220"/>
  <c r="J6247" i="220"/>
  <c r="J6239" i="220"/>
  <c r="J6231" i="220"/>
  <c r="J6225" i="220"/>
  <c r="J6218" i="220"/>
  <c r="J6211" i="220"/>
  <c r="J6203" i="220"/>
  <c r="J6196" i="220"/>
  <c r="J6189" i="220"/>
  <c r="J6176" i="220"/>
  <c r="J6168" i="220"/>
  <c r="J6163" i="220"/>
  <c r="J6155" i="220"/>
  <c r="J6147" i="220"/>
  <c r="J6139" i="220"/>
  <c r="J6132" i="220"/>
  <c r="J6124" i="220"/>
  <c r="J6116" i="220"/>
  <c r="J6108" i="220"/>
  <c r="J6100" i="220"/>
  <c r="J6092" i="220"/>
  <c r="J6084" i="220"/>
  <c r="J6076" i="220"/>
  <c r="J6068" i="220"/>
  <c r="J6060" i="220"/>
  <c r="J6052" i="220"/>
  <c r="J6044" i="220"/>
  <c r="J6036" i="220"/>
  <c r="J6028" i="220"/>
  <c r="J6020" i="220"/>
  <c r="J6012" i="220"/>
  <c r="J6004" i="220"/>
  <c r="J5996" i="220"/>
  <c r="J5988" i="220"/>
  <c r="J5980" i="220"/>
  <c r="J5972" i="220"/>
  <c r="J5964" i="220"/>
  <c r="J5956" i="220"/>
  <c r="J5948" i="220"/>
  <c r="J5940" i="220"/>
  <c r="J5932" i="220"/>
  <c r="J5924" i="220"/>
  <c r="J5916" i="220"/>
  <c r="J5908" i="220"/>
  <c r="J5900" i="220"/>
  <c r="J5892" i="220"/>
  <c r="J5884" i="220"/>
  <c r="J5876" i="220"/>
  <c r="J5868" i="220"/>
  <c r="J5860" i="220"/>
  <c r="J5852" i="220"/>
  <c r="J5844" i="220"/>
  <c r="J5836" i="220"/>
  <c r="J5828" i="220"/>
  <c r="J5820" i="220"/>
  <c r="J5812" i="220"/>
  <c r="J5804" i="220"/>
  <c r="J5796" i="220"/>
  <c r="J5788" i="220"/>
  <c r="J5780" i="220"/>
  <c r="J5772" i="220"/>
  <c r="J5765" i="220"/>
  <c r="J5757" i="220"/>
  <c r="J5749" i="220"/>
  <c r="J5741" i="220"/>
  <c r="J5733" i="220"/>
  <c r="J5705" i="220"/>
  <c r="J5697" i="220"/>
  <c r="J5689" i="220"/>
  <c r="J5681" i="220"/>
  <c r="J5673" i="220"/>
  <c r="J5665" i="220"/>
  <c r="J5657" i="220"/>
  <c r="J5649" i="220"/>
  <c r="J5641" i="220"/>
  <c r="J5633" i="220"/>
  <c r="J5625" i="220"/>
  <c r="J5617" i="220"/>
  <c r="J5609" i="220"/>
  <c r="J5601" i="220"/>
  <c r="J5593" i="220"/>
  <c r="J5585" i="220"/>
  <c r="J5577" i="220"/>
  <c r="J5569" i="220"/>
  <c r="J5561" i="220"/>
  <c r="J5553" i="220"/>
  <c r="J5545" i="220"/>
  <c r="J5537" i="220"/>
  <c r="J5529" i="220"/>
  <c r="J5473" i="220"/>
  <c r="J5345" i="220"/>
  <c r="J5217" i="220"/>
  <c r="J5069" i="220"/>
  <c r="J5521" i="220"/>
  <c r="J5513" i="220"/>
  <c r="J5505" i="220"/>
  <c r="J5497" i="220"/>
  <c r="J5489" i="220"/>
  <c r="J5481" i="220"/>
  <c r="J5465" i="220"/>
  <c r="J5457" i="220"/>
  <c r="J5449" i="220"/>
  <c r="J5441" i="220"/>
  <c r="J5433" i="220"/>
  <c r="J5425" i="220"/>
  <c r="J5417" i="220"/>
  <c r="J5409" i="220"/>
  <c r="J5401" i="220"/>
  <c r="J5393" i="220"/>
  <c r="J5385" i="220"/>
  <c r="J5377" i="220"/>
  <c r="J5369" i="220"/>
  <c r="J5361" i="220"/>
  <c r="J5353" i="220"/>
  <c r="J5337" i="220"/>
  <c r="J5329" i="220"/>
  <c r="J5321" i="220"/>
  <c r="J5313" i="220"/>
  <c r="J5305" i="220"/>
  <c r="J5297" i="220"/>
  <c r="J5289" i="220"/>
  <c r="J5281" i="220"/>
  <c r="J5273" i="220"/>
  <c r="J5265" i="220"/>
  <c r="J5257" i="220"/>
  <c r="J5249" i="220"/>
  <c r="J5241" i="220"/>
  <c r="J5233" i="220"/>
  <c r="J5225" i="220"/>
  <c r="J5209" i="220"/>
  <c r="J5201" i="220"/>
  <c r="J5193" i="220"/>
  <c r="J5185" i="220"/>
  <c r="J5177" i="220"/>
  <c r="J5169" i="220"/>
  <c r="J5161" i="220"/>
  <c r="J5149" i="220"/>
  <c r="J5141" i="220"/>
  <c r="J5115" i="220"/>
  <c r="J5106" i="220"/>
  <c r="J5093" i="220"/>
  <c r="J5085" i="220"/>
  <c r="J5077" i="220"/>
  <c r="J5061" i="220"/>
  <c r="J5047" i="220"/>
  <c r="J5036" i="220"/>
  <c r="J5028" i="220"/>
  <c r="J5020" i="220"/>
  <c r="J5009" i="220"/>
  <c r="J5001" i="220"/>
  <c r="J4993" i="220"/>
  <c r="J4985" i="220"/>
  <c r="J4977" i="220"/>
  <c r="J4969" i="220"/>
  <c r="J4961" i="220"/>
  <c r="J4953" i="220"/>
  <c r="J4945" i="220"/>
  <c r="J4937" i="220"/>
  <c r="J4929" i="220"/>
  <c r="J4921" i="220"/>
  <c r="J4913" i="220"/>
  <c r="J4905" i="220"/>
  <c r="J4897" i="220"/>
  <c r="J4889" i="220"/>
  <c r="J4881" i="220"/>
  <c r="J4873" i="220"/>
  <c r="J4865" i="220"/>
  <c r="J4857" i="220"/>
  <c r="J4849" i="220"/>
  <c r="J4841" i="220"/>
  <c r="J4833" i="220"/>
  <c r="J4825" i="220"/>
  <c r="J4817" i="220"/>
  <c r="J4809" i="220"/>
  <c r="J4801" i="220"/>
  <c r="J4793" i="220"/>
  <c r="J4785" i="220"/>
  <c r="J4777" i="220"/>
  <c r="J4769" i="220"/>
  <c r="J4761" i="220"/>
  <c r="J4753" i="220"/>
  <c r="J4745" i="220"/>
  <c r="J4737" i="220"/>
  <c r="J4729" i="220"/>
  <c r="J4721" i="220"/>
  <c r="J4713" i="220"/>
  <c r="J4705" i="220"/>
  <c r="J4697" i="220"/>
  <c r="J5795" i="220"/>
  <c r="J5787" i="220"/>
  <c r="J5779" i="220"/>
  <c r="J5771" i="220"/>
  <c r="J5764" i="220"/>
  <c r="J5756" i="220"/>
  <c r="J5748" i="220"/>
  <c r="J5740" i="220"/>
  <c r="J5732" i="220"/>
  <c r="J5704" i="220"/>
  <c r="J5696" i="220"/>
  <c r="J5688" i="220"/>
  <c r="J5680" i="220"/>
  <c r="J5672" i="220"/>
  <c r="J5664" i="220"/>
  <c r="J5656" i="220"/>
  <c r="J5648" i="220"/>
  <c r="J5640" i="220"/>
  <c r="J5632" i="220"/>
  <c r="J5624" i="220"/>
  <c r="J5616" i="220"/>
  <c r="J5608" i="220"/>
  <c r="J5600" i="220"/>
  <c r="J5592" i="220"/>
  <c r="J5584" i="220"/>
  <c r="J5576" i="220"/>
  <c r="J5568" i="220"/>
  <c r="J5560" i="220"/>
  <c r="J5552" i="220"/>
  <c r="J5544" i="220"/>
  <c r="J5536" i="220"/>
  <c r="J5528" i="220"/>
  <c r="J5520" i="220"/>
  <c r="J5512" i="220"/>
  <c r="J5504" i="220"/>
  <c r="J5496" i="220"/>
  <c r="J5488" i="220"/>
  <c r="J5480" i="220"/>
  <c r="J5472" i="220"/>
  <c r="J5464" i="220"/>
  <c r="J5456" i="220"/>
  <c r="J5448" i="220"/>
  <c r="J5440" i="220"/>
  <c r="J5432" i="220"/>
  <c r="J5424" i="220"/>
  <c r="J5416" i="220"/>
  <c r="J5408" i="220"/>
  <c r="J5400" i="220"/>
  <c r="J5392" i="220"/>
  <c r="J5384" i="220"/>
  <c r="J5376" i="220"/>
  <c r="J5368" i="220"/>
  <c r="J5360" i="220"/>
  <c r="J5352" i="220"/>
  <c r="J5344" i="220"/>
  <c r="J5336" i="220"/>
  <c r="J5328" i="220"/>
  <c r="J5320" i="220"/>
  <c r="J5312" i="220"/>
  <c r="J5304" i="220"/>
  <c r="J5296" i="220"/>
  <c r="J5288" i="220"/>
  <c r="J5280" i="220"/>
  <c r="J5272" i="220"/>
  <c r="J5264" i="220"/>
  <c r="J5256" i="220"/>
  <c r="J5248" i="220"/>
  <c r="J5240" i="220"/>
  <c r="J5232" i="220"/>
  <c r="J5224" i="220"/>
  <c r="J5216" i="220"/>
  <c r="J5208" i="220"/>
  <c r="J5200" i="220"/>
  <c r="J5192" i="220"/>
  <c r="J5184" i="220"/>
  <c r="J5176" i="220"/>
  <c r="J5168" i="220"/>
  <c r="J5160" i="220"/>
  <c r="J5148" i="220"/>
  <c r="J5140" i="220"/>
  <c r="J5114" i="220"/>
  <c r="J5105" i="220"/>
  <c r="J5092" i="220"/>
  <c r="J5084" i="220"/>
  <c r="J5076" i="220"/>
  <c r="J5068" i="220"/>
  <c r="J5060" i="220"/>
  <c r="J5046" i="220"/>
  <c r="J5035" i="220"/>
  <c r="J5027" i="220"/>
  <c r="J5019" i="220"/>
  <c r="J5008" i="220"/>
  <c r="J5000" i="220"/>
  <c r="J4992" i="220"/>
  <c r="J4984" i="220"/>
  <c r="J4976" i="220"/>
  <c r="J4968" i="220"/>
  <c r="J4928" i="220"/>
  <c r="J5678" i="220"/>
  <c r="J5670" i="220"/>
  <c r="J5662" i="220"/>
  <c r="J5654" i="220"/>
  <c r="J5646" i="220"/>
  <c r="J5638" i="220"/>
  <c r="J5630" i="220"/>
  <c r="J5622" i="220"/>
  <c r="J5614" i="220"/>
  <c r="J5606" i="220"/>
  <c r="J5598" i="220"/>
  <c r="J5590" i="220"/>
  <c r="J5582" i="220"/>
  <c r="J5574" i="220"/>
  <c r="J5566" i="220"/>
  <c r="J5558" i="220"/>
  <c r="J5550" i="220"/>
  <c r="J5542" i="220"/>
  <c r="J5534" i="220"/>
  <c r="J5526" i="220"/>
  <c r="J5518" i="220"/>
  <c r="J5510" i="220"/>
  <c r="J5502" i="220"/>
  <c r="J5494" i="220"/>
  <c r="J5486" i="220"/>
  <c r="J5478" i="220"/>
  <c r="J5470" i="220"/>
  <c r="J5462" i="220"/>
  <c r="J5454" i="220"/>
  <c r="J5446" i="220"/>
  <c r="J5438" i="220"/>
  <c r="J5430" i="220"/>
  <c r="J5422" i="220"/>
  <c r="J5414" i="220"/>
  <c r="J5406" i="220"/>
  <c r="J5398" i="220"/>
  <c r="J5390" i="220"/>
  <c r="J5382" i="220"/>
  <c r="J5374" i="220"/>
  <c r="J5366" i="220"/>
  <c r="J5358" i="220"/>
  <c r="J5350" i="220"/>
  <c r="J5342" i="220"/>
  <c r="J5334" i="220"/>
  <c r="J5326" i="220"/>
  <c r="J5318" i="220"/>
  <c r="J5310" i="220"/>
  <c r="J5302" i="220"/>
  <c r="J5294" i="220"/>
  <c r="J5286" i="220"/>
  <c r="J5278" i="220"/>
  <c r="J5270" i="220"/>
  <c r="J5262" i="220"/>
  <c r="J5254" i="220"/>
  <c r="J5246" i="220"/>
  <c r="J5238" i="220"/>
  <c r="J5230" i="220"/>
  <c r="J5222" i="220"/>
  <c r="J5214" i="220"/>
  <c r="J5206" i="220"/>
  <c r="J5198" i="220"/>
  <c r="J5190" i="220"/>
  <c r="J5182" i="220"/>
  <c r="J5174" i="220"/>
  <c r="J5166" i="220"/>
  <c r="J5158" i="220"/>
  <c r="J5146" i="220"/>
  <c r="J5133" i="220"/>
  <c r="J5120" i="220"/>
  <c r="J5111" i="220"/>
  <c r="J5102" i="220"/>
  <c r="J5090" i="220"/>
  <c r="J5082" i="220"/>
  <c r="J5074" i="220"/>
  <c r="J5066" i="220"/>
  <c r="J5042" i="220"/>
  <c r="J5033" i="220"/>
  <c r="J5025" i="220"/>
  <c r="J5014" i="220"/>
  <c r="J5006" i="220"/>
  <c r="J4998" i="220"/>
  <c r="J4990" i="220"/>
  <c r="J4982" i="220"/>
  <c r="J4974" i="220"/>
  <c r="J4966" i="220"/>
  <c r="J4958" i="220"/>
  <c r="J4950" i="220"/>
  <c r="J4942" i="220"/>
  <c r="J4934" i="220"/>
  <c r="J4926" i="220"/>
  <c r="J4918" i="220"/>
  <c r="J4910" i="220"/>
  <c r="J4902" i="220"/>
  <c r="J4894" i="220"/>
  <c r="J4886" i="220"/>
  <c r="J4878" i="220"/>
  <c r="J4870" i="220"/>
  <c r="J4862" i="220"/>
  <c r="J4854" i="220"/>
  <c r="J4846" i="220"/>
  <c r="J4838" i="220"/>
  <c r="J4830" i="220"/>
  <c r="J4822" i="220"/>
  <c r="J4814" i="220"/>
  <c r="J4806" i="220"/>
  <c r="J4798" i="220"/>
  <c r="J4790" i="220"/>
  <c r="J4782" i="220"/>
  <c r="J4774" i="220"/>
  <c r="J4766" i="220"/>
  <c r="J4758" i="220"/>
  <c r="J4750" i="220"/>
  <c r="J4742" i="220"/>
  <c r="J4734" i="220"/>
  <c r="J4726" i="220"/>
  <c r="J4718" i="220"/>
  <c r="J4710" i="220"/>
  <c r="J4702" i="220"/>
  <c r="J6501" i="220"/>
  <c r="J6493" i="220"/>
  <c r="J6485" i="220"/>
  <c r="J6477" i="220"/>
  <c r="J6469" i="220"/>
  <c r="J6461" i="220"/>
  <c r="J6453" i="220"/>
  <c r="J6445" i="220"/>
  <c r="J6437" i="220"/>
  <c r="J6429" i="220"/>
  <c r="J6421" i="220"/>
  <c r="J6413" i="220"/>
  <c r="J6405" i="220"/>
  <c r="J6397" i="220"/>
  <c r="J6389" i="220"/>
  <c r="J6381" i="220"/>
  <c r="J6374" i="220"/>
  <c r="J6366" i="220"/>
  <c r="J6358" i="220"/>
  <c r="J6350" i="220"/>
  <c r="J6342" i="220"/>
  <c r="J6334" i="220"/>
  <c r="J6326" i="220"/>
  <c r="J6318" i="220"/>
  <c r="J6310" i="220"/>
  <c r="J6302" i="220"/>
  <c r="J6294" i="220"/>
  <c r="J6286" i="220"/>
  <c r="J6278" i="220"/>
  <c r="J6271" i="220"/>
  <c r="J6258" i="220"/>
  <c r="J6251" i="220"/>
  <c r="J6243" i="220"/>
  <c r="J6235" i="220"/>
  <c r="J6228" i="220"/>
  <c r="J6221" i="220"/>
  <c r="J6215" i="220"/>
  <c r="J6207" i="220"/>
  <c r="J6192" i="220"/>
  <c r="J6186" i="220"/>
  <c r="J6180" i="220"/>
  <c r="J6172" i="220"/>
  <c r="J6151" i="220"/>
  <c r="J6143" i="220"/>
  <c r="J6135" i="220"/>
  <c r="J6128" i="220"/>
  <c r="J6120" i="220"/>
  <c r="J6112" i="220"/>
  <c r="J6104" i="220"/>
  <c r="J6088" i="220"/>
  <c r="J6080" i="220"/>
  <c r="J6072" i="220"/>
  <c r="J6064" i="220"/>
  <c r="J6056" i="220"/>
  <c r="J6048" i="220"/>
  <c r="J6040" i="220"/>
  <c r="J6024" i="220"/>
  <c r="J6016" i="220"/>
  <c r="J6008" i="220"/>
  <c r="J6000" i="220"/>
  <c r="J5992" i="220"/>
  <c r="J5984" i="220"/>
  <c r="J5976" i="220"/>
  <c r="J5960" i="220"/>
  <c r="J5952" i="220"/>
  <c r="J5944" i="220"/>
  <c r="J5936" i="220"/>
  <c r="J5928" i="220"/>
  <c r="J5920" i="220"/>
  <c r="J5912" i="220"/>
  <c r="J5888" i="220"/>
  <c r="J5872" i="220"/>
  <c r="J5856" i="220"/>
  <c r="J5824" i="220"/>
  <c r="J5808" i="220"/>
  <c r="J5792" i="220"/>
  <c r="J5761" i="220"/>
  <c r="J5701" i="220"/>
  <c r="J5669" i="220"/>
  <c r="J5637" i="220"/>
  <c r="J5573" i="220"/>
  <c r="J5541" i="220"/>
  <c r="J5509" i="220"/>
  <c r="J5445" i="220"/>
  <c r="J5413" i="220"/>
  <c r="J5381" i="220"/>
  <c r="J5317" i="220"/>
  <c r="J5285" i="220"/>
  <c r="J5253" i="220"/>
  <c r="J5189" i="220"/>
  <c r="J5155" i="220"/>
  <c r="J5110" i="220"/>
  <c r="J5032" i="220"/>
  <c r="J4997" i="220"/>
  <c r="J4965" i="220"/>
  <c r="J6349" i="220"/>
  <c r="J6341" i="220"/>
  <c r="J6333" i="220"/>
  <c r="J6317" i="220"/>
  <c r="J6309" i="220"/>
  <c r="J6301" i="220"/>
  <c r="J6285" i="220"/>
  <c r="J6277" i="220"/>
  <c r="J6270" i="220"/>
  <c r="J6257" i="220"/>
  <c r="J6250" i="220"/>
  <c r="J6242" i="220"/>
  <c r="J6227" i="220"/>
  <c r="J6220" i="220"/>
  <c r="J6214" i="220"/>
  <c r="J6199" i="220"/>
  <c r="J6191" i="220"/>
  <c r="J6179" i="220"/>
  <c r="J6171" i="220"/>
  <c r="J6158" i="220"/>
  <c r="J6150" i="220"/>
  <c r="J6142" i="220"/>
  <c r="J6127" i="220"/>
  <c r="J6119" i="220"/>
  <c r="J6111" i="220"/>
  <c r="J6103" i="220"/>
  <c r="J6095" i="220"/>
  <c r="J6087" i="220"/>
  <c r="J6079" i="220"/>
  <c r="J6071" i="220"/>
  <c r="J6063" i="220"/>
  <c r="J6055" i="220"/>
  <c r="J6047" i="220"/>
  <c r="J6039" i="220"/>
  <c r="J6031" i="220"/>
  <c r="J6023" i="220"/>
  <c r="J6015" i="220"/>
  <c r="J6007" i="220"/>
  <c r="J5999" i="220"/>
  <c r="J5991" i="220"/>
  <c r="J5983" i="220"/>
  <c r="J5975" i="220"/>
  <c r="J5967" i="220"/>
  <c r="J5959" i="220"/>
  <c r="J5951" i="220"/>
  <c r="J5943" i="220"/>
  <c r="J5935" i="220"/>
  <c r="J5927" i="220"/>
  <c r="J5919" i="220"/>
  <c r="J5911" i="220"/>
  <c r="J5903" i="220"/>
  <c r="J5895" i="220"/>
  <c r="J5887" i="220"/>
  <c r="J5879" i="220"/>
  <c r="J5871" i="220"/>
  <c r="J5863" i="220"/>
  <c r="J5855" i="220"/>
  <c r="J5847" i="220"/>
  <c r="J5839" i="220"/>
  <c r="J5831" i="220"/>
  <c r="J5823" i="220"/>
  <c r="J5815" i="220"/>
  <c r="J5807" i="220"/>
  <c r="J5799" i="220"/>
  <c r="J5791" i="220"/>
  <c r="J5783" i="220"/>
  <c r="J5775" i="220"/>
  <c r="J5760" i="220"/>
  <c r="J5752" i="220"/>
  <c r="J5744" i="220"/>
  <c r="J5736" i="220"/>
  <c r="J5708" i="220"/>
  <c r="J5700" i="220"/>
  <c r="J5692" i="220"/>
  <c r="J5684" i="220"/>
  <c r="J5676" i="220"/>
  <c r="J5668" i="220"/>
  <c r="J5660" i="220"/>
  <c r="J5652" i="220"/>
  <c r="J5644" i="220"/>
  <c r="J5636" i="220"/>
  <c r="J5628" i="220"/>
  <c r="J5620" i="220"/>
  <c r="J5612" i="220"/>
  <c r="J5604" i="220"/>
  <c r="J5596" i="220"/>
  <c r="J5588" i="220"/>
  <c r="J5580" i="220"/>
  <c r="J5572" i="220"/>
  <c r="J5564" i="220"/>
  <c r="J5556" i="220"/>
  <c r="J5548" i="220"/>
  <c r="J5540" i="220"/>
  <c r="J5532" i="220"/>
  <c r="J5524" i="220"/>
  <c r="J5516" i="220"/>
  <c r="J5508" i="220"/>
  <c r="J5500" i="220"/>
  <c r="J5492" i="220"/>
  <c r="J4828" i="220"/>
  <c r="J6522" i="220"/>
  <c r="J6514" i="220"/>
  <c r="J6506" i="220"/>
  <c r="J6499" i="220"/>
  <c r="J6491" i="220"/>
  <c r="J6483" i="220"/>
  <c r="J6475" i="220"/>
  <c r="J6467" i="220"/>
  <c r="J6459" i="220"/>
  <c r="J6451" i="220"/>
  <c r="J6443" i="220"/>
  <c r="J6435" i="220"/>
  <c r="J6427" i="220"/>
  <c r="J6419" i="220"/>
  <c r="J6411" i="220"/>
  <c r="J6403" i="220"/>
  <c r="J6395" i="220"/>
  <c r="J6387" i="220"/>
  <c r="J6372" i="220"/>
  <c r="J6364" i="220"/>
  <c r="J6356" i="220"/>
  <c r="J6348" i="220"/>
  <c r="J6340" i="220"/>
  <c r="J6332" i="220"/>
  <c r="J6324" i="220"/>
  <c r="J6316" i="220"/>
  <c r="J6308" i="220"/>
  <c r="J6300" i="220"/>
  <c r="J6292" i="220"/>
  <c r="J6284" i="220"/>
  <c r="J6276" i="220"/>
  <c r="J6269" i="220"/>
  <c r="J6256" i="220"/>
  <c r="J6249" i="220"/>
  <c r="J6241" i="220"/>
  <c r="J6233" i="220"/>
  <c r="J6226" i="220"/>
  <c r="J6213" i="220"/>
  <c r="J6205" i="220"/>
  <c r="J6198" i="220"/>
  <c r="J6185" i="220"/>
  <c r="J6178" i="220"/>
  <c r="J6170" i="220"/>
  <c r="J6157" i="220"/>
  <c r="J6149" i="220"/>
  <c r="J6141" i="220"/>
  <c r="J6134" i="220"/>
  <c r="J6126" i="220"/>
  <c r="J6118" i="220"/>
  <c r="J6110" i="220"/>
  <c r="J6102" i="220"/>
  <c r="J6094" i="220"/>
  <c r="J6086" i="220"/>
  <c r="J6078" i="220"/>
  <c r="J6070" i="220"/>
  <c r="J6062" i="220"/>
  <c r="J6054" i="220"/>
  <c r="J6046" i="220"/>
  <c r="J6038" i="220"/>
  <c r="J6030" i="220"/>
  <c r="J6022" i="220"/>
  <c r="J6014" i="220"/>
  <c r="J6006" i="220"/>
  <c r="J5998" i="220"/>
  <c r="J5990" i="220"/>
  <c r="J5982" i="220"/>
  <c r="J5974" i="220"/>
  <c r="J5966" i="220"/>
  <c r="J5958" i="220"/>
  <c r="J5950" i="220"/>
  <c r="J5942" i="220"/>
  <c r="J5934" i="220"/>
  <c r="J5926" i="220"/>
  <c r="J5918" i="220"/>
  <c r="J5910" i="220"/>
  <c r="J5902" i="220"/>
  <c r="J5894" i="220"/>
  <c r="J5886" i="220"/>
  <c r="J4960" i="220"/>
  <c r="J4952" i="220"/>
  <c r="J4944" i="220"/>
  <c r="J4936" i="220"/>
  <c r="J4920" i="220"/>
  <c r="J4912" i="220"/>
  <c r="J4904" i="220"/>
  <c r="J4896" i="220"/>
  <c r="J4888" i="220"/>
  <c r="J4880" i="220"/>
  <c r="J4872" i="220"/>
  <c r="J4864" i="220"/>
  <c r="J4856" i="220"/>
  <c r="J4848" i="220"/>
  <c r="J4840" i="220"/>
  <c r="J4832" i="220"/>
  <c r="J4824" i="220"/>
  <c r="J4816" i="220"/>
  <c r="J4808" i="220"/>
  <c r="J4792" i="220"/>
  <c r="J4784" i="220"/>
  <c r="J4776" i="220"/>
  <c r="J4768" i="220"/>
  <c r="J4760" i="220"/>
  <c r="J4752" i="220"/>
  <c r="J4744" i="220"/>
  <c r="J4736" i="220"/>
  <c r="J4728" i="220"/>
  <c r="J4720" i="220"/>
  <c r="J4712" i="220"/>
  <c r="J4704" i="220"/>
  <c r="J4696" i="220"/>
  <c r="J5778" i="220"/>
  <c r="J5770" i="220"/>
  <c r="J5763" i="220"/>
  <c r="J5755" i="220"/>
  <c r="J5747" i="220"/>
  <c r="J5739" i="220"/>
  <c r="J5731" i="220"/>
  <c r="J5703" i="220"/>
  <c r="J5695" i="220"/>
  <c r="J5687" i="220"/>
  <c r="J5679" i="220"/>
  <c r="J5671" i="220"/>
  <c r="J5663" i="220"/>
  <c r="J5655" i="220"/>
  <c r="J5647" i="220"/>
  <c r="J5639" i="220"/>
  <c r="J5631" i="220"/>
  <c r="J5623" i="220"/>
  <c r="J5615" i="220"/>
  <c r="J5607" i="220"/>
  <c r="J5599" i="220"/>
  <c r="J5591" i="220"/>
  <c r="J5583" i="220"/>
  <c r="J5575" i="220"/>
  <c r="J5567" i="220"/>
  <c r="J5559" i="220"/>
  <c r="J5551" i="220"/>
  <c r="J5543" i="220"/>
  <c r="J5535" i="220"/>
  <c r="J5527" i="220"/>
  <c r="J5519" i="220"/>
  <c r="J5511" i="220"/>
  <c r="J5503" i="220"/>
  <c r="J5495" i="220"/>
  <c r="J5487" i="220"/>
  <c r="J5479" i="220"/>
  <c r="J5471" i="220"/>
  <c r="J5463" i="220"/>
  <c r="J5455" i="220"/>
  <c r="J5447" i="220"/>
  <c r="J5439" i="220"/>
  <c r="J5431" i="220"/>
  <c r="J5423" i="220"/>
  <c r="J5415" i="220"/>
  <c r="J5407" i="220"/>
  <c r="J5399" i="220"/>
  <c r="J5391" i="220"/>
  <c r="J5383" i="220"/>
  <c r="J5375" i="220"/>
  <c r="J5367" i="220"/>
  <c r="J5359" i="220"/>
  <c r="J5351" i="220"/>
  <c r="J5343" i="220"/>
  <c r="J5335" i="220"/>
  <c r="J5327" i="220"/>
  <c r="J5319" i="220"/>
  <c r="J5311" i="220"/>
  <c r="J5303" i="220"/>
  <c r="J5295" i="220"/>
  <c r="J5287" i="220"/>
  <c r="J5279" i="220"/>
  <c r="J5271" i="220"/>
  <c r="J5263" i="220"/>
  <c r="J5255" i="220"/>
  <c r="J5247" i="220"/>
  <c r="J5239" i="220"/>
  <c r="J5231" i="220"/>
  <c r="J5223" i="220"/>
  <c r="J5215" i="220"/>
  <c r="J5207" i="220"/>
  <c r="J5199" i="220"/>
  <c r="J5191" i="220"/>
  <c r="J5183" i="220"/>
  <c r="J5175" i="220"/>
  <c r="J5167" i="220"/>
  <c r="J5159" i="220"/>
  <c r="J5147" i="220"/>
  <c r="J5139" i="220"/>
  <c r="J5121" i="220"/>
  <c r="J5113" i="220"/>
  <c r="J5103" i="220"/>
  <c r="J5091" i="220"/>
  <c r="J5083" i="220"/>
  <c r="J5075" i="220"/>
  <c r="J5067" i="220"/>
  <c r="J5043" i="220"/>
  <c r="J5034" i="220"/>
  <c r="J5026" i="220"/>
  <c r="J5015" i="220"/>
  <c r="J5007" i="220"/>
  <c r="J4999" i="220"/>
  <c r="J4991" i="220"/>
  <c r="J4983" i="220"/>
  <c r="J4975" i="220"/>
  <c r="J4967" i="220"/>
  <c r="J4959" i="220"/>
  <c r="J4951" i="220"/>
  <c r="J4943" i="220"/>
  <c r="J4927" i="220"/>
  <c r="J4919" i="220"/>
  <c r="J4911" i="220"/>
  <c r="J4903" i="220"/>
  <c r="J4895" i="220"/>
  <c r="J4887" i="220"/>
  <c r="J4879" i="220"/>
  <c r="J4871" i="220"/>
  <c r="J4863" i="220"/>
  <c r="J4855" i="220"/>
  <c r="J4847" i="220"/>
  <c r="J4839" i="220"/>
  <c r="J4831" i="220"/>
  <c r="J4823" i="220"/>
  <c r="J4815" i="220"/>
  <c r="J4807" i="220"/>
  <c r="J4799" i="220"/>
  <c r="J4791" i="220"/>
  <c r="J4783" i="220"/>
  <c r="J4775" i="220"/>
  <c r="J4767" i="220"/>
  <c r="J4759" i="220"/>
  <c r="J4751" i="220"/>
  <c r="J4743" i="220"/>
  <c r="J4735" i="220"/>
  <c r="J4727" i="220"/>
  <c r="J4719" i="220"/>
  <c r="J4711" i="220"/>
  <c r="J4703" i="220"/>
  <c r="J5896" i="220"/>
  <c r="J5880" i="220"/>
  <c r="J5864" i="220"/>
  <c r="J5848" i="220"/>
  <c r="J5832" i="220"/>
  <c r="J5816" i="220"/>
  <c r="J5800" i="220"/>
  <c r="J5784" i="220"/>
  <c r="J5768" i="220"/>
  <c r="J5745" i="220"/>
  <c r="J5737" i="220"/>
  <c r="J5709" i="220"/>
  <c r="J5693" i="220"/>
  <c r="J5685" i="220"/>
  <c r="J5677" i="220"/>
  <c r="J5661" i="220"/>
  <c r="J5653" i="220"/>
  <c r="J5645" i="220"/>
  <c r="J5629" i="220"/>
  <c r="J5621" i="220"/>
  <c r="J5613" i="220"/>
  <c r="J5597" i="220"/>
  <c r="J5589" i="220"/>
  <c r="J5581" i="220"/>
  <c r="J5565" i="220"/>
  <c r="J5557" i="220"/>
  <c r="J5549" i="220"/>
  <c r="J5533" i="220"/>
  <c r="J5525" i="220"/>
  <c r="J5517" i="220"/>
  <c r="J5501" i="220"/>
  <c r="J5493" i="220"/>
  <c r="J5485" i="220"/>
  <c r="J5469" i="220"/>
  <c r="J5461" i="220"/>
  <c r="J5453" i="220"/>
  <c r="J5437" i="220"/>
  <c r="J5429" i="220"/>
  <c r="J5421" i="220"/>
  <c r="J5405" i="220"/>
  <c r="J5397" i="220"/>
  <c r="J5389" i="220"/>
  <c r="J5373" i="220"/>
  <c r="J5365" i="220"/>
  <c r="J5357" i="220"/>
  <c r="J5341" i="220"/>
  <c r="J5333" i="220"/>
  <c r="J5325" i="220"/>
  <c r="J5309" i="220"/>
  <c r="J5301" i="220"/>
  <c r="J5293" i="220"/>
  <c r="J5277" i="220"/>
  <c r="J5269" i="220"/>
  <c r="J5261" i="220"/>
  <c r="J5245" i="220"/>
  <c r="J5237" i="220"/>
  <c r="J5229" i="220"/>
  <c r="J5213" i="220"/>
  <c r="J5205" i="220"/>
  <c r="J5197" i="220"/>
  <c r="J5181" i="220"/>
  <c r="J5173" i="220"/>
  <c r="J5165" i="220"/>
  <c r="J5145" i="220"/>
  <c r="J5126" i="220"/>
  <c r="J5119" i="220"/>
  <c r="J5097" i="220"/>
  <c r="J5089" i="220"/>
  <c r="J5081" i="220"/>
  <c r="J5065" i="220"/>
  <c r="J5041" i="220"/>
  <c r="J5024" i="220"/>
  <c r="J5013" i="220"/>
  <c r="J5005" i="220"/>
  <c r="J4989" i="220"/>
  <c r="J4981" i="220"/>
  <c r="J4973" i="220"/>
  <c r="J4957" i="220"/>
  <c r="J4949" i="220"/>
  <c r="J4941" i="220"/>
  <c r="J4933" i="220"/>
  <c r="J4925" i="220"/>
  <c r="J4917" i="220"/>
  <c r="J4909" i="220"/>
  <c r="J4901" i="220"/>
  <c r="J4893" i="220"/>
  <c r="J4885" i="220"/>
  <c r="J4877" i="220"/>
  <c r="J4869" i="220"/>
  <c r="J4861" i="220"/>
  <c r="J4853" i="220"/>
  <c r="J4845" i="220"/>
  <c r="J4837" i="220"/>
  <c r="J4829" i="220"/>
  <c r="J4821" i="220"/>
  <c r="J4813" i="220"/>
  <c r="J4805" i="220"/>
  <c r="J4797" i="220"/>
  <c r="J4789" i="220"/>
  <c r="J4781" i="220"/>
  <c r="J4773" i="220"/>
  <c r="J4765" i="220"/>
  <c r="J4757" i="220"/>
  <c r="J4749" i="220"/>
  <c r="J4741" i="220"/>
  <c r="J4733" i="220"/>
  <c r="J4725" i="220"/>
  <c r="J4717" i="220"/>
  <c r="J4709" i="220"/>
  <c r="J4701" i="220"/>
  <c r="J5484" i="220"/>
  <c r="J5476" i="220"/>
  <c r="J5468" i="220"/>
  <c r="J5460" i="220"/>
  <c r="J5452" i="220"/>
  <c r="J5444" i="220"/>
  <c r="J5436" i="220"/>
  <c r="J5428" i="220"/>
  <c r="J5420" i="220"/>
  <c r="J5412" i="220"/>
  <c r="J5404" i="220"/>
  <c r="J5396" i="220"/>
  <c r="J5388" i="220"/>
  <c r="J5380" i="220"/>
  <c r="J5372" i="220"/>
  <c r="J5364" i="220"/>
  <c r="J5356" i="220"/>
  <c r="J5348" i="220"/>
  <c r="J5340" i="220"/>
  <c r="J5332" i="220"/>
  <c r="J5324" i="220"/>
  <c r="J5316" i="220"/>
  <c r="J5308" i="220"/>
  <c r="J5300" i="220"/>
  <c r="J5292" i="220"/>
  <c r="J5284" i="220"/>
  <c r="J5276" i="220"/>
  <c r="J5268" i="220"/>
  <c r="J5260" i="220"/>
  <c r="J5252" i="220"/>
  <c r="J5244" i="220"/>
  <c r="J5236" i="220"/>
  <c r="J5228" i="220"/>
  <c r="J5220" i="220"/>
  <c r="J5212" i="220"/>
  <c r="J5204" i="220"/>
  <c r="J5196" i="220"/>
  <c r="J5188" i="220"/>
  <c r="J5180" i="220"/>
  <c r="J5172" i="220"/>
  <c r="J5164" i="220"/>
  <c r="J5152" i="220"/>
  <c r="J5144" i="220"/>
  <c r="J5125" i="220"/>
  <c r="J5118" i="220"/>
  <c r="J5109" i="220"/>
  <c r="J5096" i="220"/>
  <c r="J5088" i="220"/>
  <c r="J5080" i="220"/>
  <c r="J5072" i="220"/>
  <c r="J5064" i="220"/>
  <c r="J5040" i="220"/>
  <c r="J5031" i="220"/>
  <c r="J5023" i="220"/>
  <c r="J5012" i="220"/>
  <c r="J5004" i="220"/>
  <c r="J4996" i="220"/>
  <c r="J4988" i="220"/>
  <c r="J4980" i="220"/>
  <c r="J4972" i="220"/>
  <c r="J4964" i="220"/>
  <c r="J4956" i="220"/>
  <c r="J4948" i="220"/>
  <c r="J4940" i="220"/>
  <c r="J4932" i="220"/>
  <c r="J4924" i="220"/>
  <c r="J4916" i="220"/>
  <c r="J4908" i="220"/>
  <c r="J4900" i="220"/>
  <c r="J4892" i="220"/>
  <c r="J4884" i="220"/>
  <c r="J4876" i="220"/>
  <c r="J4868" i="220"/>
  <c r="J4860" i="220"/>
  <c r="J4852" i="220"/>
  <c r="J4844" i="220"/>
  <c r="J4836" i="220"/>
  <c r="J4820" i="220"/>
  <c r="J4812" i="220"/>
  <c r="J4804" i="220"/>
  <c r="J4796" i="220"/>
  <c r="J4788" i="220"/>
  <c r="J4780" i="220"/>
  <c r="J4772" i="220"/>
  <c r="J4764" i="220"/>
  <c r="J4756" i="220"/>
  <c r="J4748" i="220"/>
  <c r="J4740" i="220"/>
  <c r="J4732" i="220"/>
  <c r="J4724" i="220"/>
  <c r="J4716" i="220"/>
  <c r="J4708" i="220"/>
  <c r="J5878" i="220"/>
  <c r="J5870" i="220"/>
  <c r="J5862" i="220"/>
  <c r="J5854" i="220"/>
  <c r="J5846" i="220"/>
  <c r="J5838" i="220"/>
  <c r="J5830" i="220"/>
  <c r="J5822" i="220"/>
  <c r="J5814" i="220"/>
  <c r="J5806" i="220"/>
  <c r="J5798" i="220"/>
  <c r="J5790" i="220"/>
  <c r="J5782" i="220"/>
  <c r="J5774" i="220"/>
  <c r="J5767" i="220"/>
  <c r="J5759" i="220"/>
  <c r="J5751" i="220"/>
  <c r="J5743" i="220"/>
  <c r="J5735" i="220"/>
  <c r="J5707" i="220"/>
  <c r="J5699" i="220"/>
  <c r="J5691" i="220"/>
  <c r="J5683" i="220"/>
  <c r="J5675" i="220"/>
  <c r="J5667" i="220"/>
  <c r="J5659" i="220"/>
  <c r="J5651" i="220"/>
  <c r="J5643" i="220"/>
  <c r="J5635" i="220"/>
  <c r="J5627" i="220"/>
  <c r="J5619" i="220"/>
  <c r="J5611" i="220"/>
  <c r="J5603" i="220"/>
  <c r="J5595" i="220"/>
  <c r="J5587" i="220"/>
  <c r="J5579" i="220"/>
  <c r="J5571" i="220"/>
  <c r="J5563" i="220"/>
  <c r="J5555" i="220"/>
  <c r="J5547" i="220"/>
  <c r="J5539" i="220"/>
  <c r="J5531" i="220"/>
  <c r="J5523" i="220"/>
  <c r="J5515" i="220"/>
  <c r="J5507" i="220"/>
  <c r="J5499" i="220"/>
  <c r="J5491" i="220"/>
  <c r="J5483" i="220"/>
  <c r="J5475" i="220"/>
  <c r="J5467" i="220"/>
  <c r="J5459" i="220"/>
  <c r="J5451" i="220"/>
  <c r="J5443" i="220"/>
  <c r="J5435" i="220"/>
  <c r="J5427" i="220"/>
  <c r="J5419" i="220"/>
  <c r="J5411" i="220"/>
  <c r="J5403" i="220"/>
  <c r="J5395" i="220"/>
  <c r="J5387" i="220"/>
  <c r="J5379" i="220"/>
  <c r="J5371" i="220"/>
  <c r="J5363" i="220"/>
  <c r="J5355" i="220"/>
  <c r="J5347" i="220"/>
  <c r="J5339" i="220"/>
  <c r="J5331" i="220"/>
  <c r="J5323" i="220"/>
  <c r="J5315" i="220"/>
  <c r="J5307" i="220"/>
  <c r="J5299" i="220"/>
  <c r="J5291" i="220"/>
  <c r="J5283" i="220"/>
  <c r="J5275" i="220"/>
  <c r="J5267" i="220"/>
  <c r="J5259" i="220"/>
  <c r="J5251" i="220"/>
  <c r="J5243" i="220"/>
  <c r="J5235" i="220"/>
  <c r="J5227" i="220"/>
  <c r="J5219" i="220"/>
  <c r="J5211" i="220"/>
  <c r="J5203" i="220"/>
  <c r="J5195" i="220"/>
  <c r="J5187" i="220"/>
  <c r="J5179" i="220"/>
  <c r="J5171" i="220"/>
  <c r="J5163" i="220"/>
  <c r="J5151" i="220"/>
  <c r="J5143" i="220"/>
  <c r="J5117" i="220"/>
  <c r="J5108" i="220"/>
  <c r="J5095" i="220"/>
  <c r="J5087" i="220"/>
  <c r="J5079" i="220"/>
  <c r="J5071" i="220"/>
  <c r="J5063" i="220"/>
  <c r="J5039" i="220"/>
  <c r="J5030" i="220"/>
  <c r="J5022" i="220"/>
  <c r="J5011" i="220"/>
  <c r="J5003" i="220"/>
  <c r="J4995" i="220"/>
  <c r="J4987" i="220"/>
  <c r="J4979" i="220"/>
  <c r="J4971" i="220"/>
  <c r="J4963" i="220"/>
  <c r="J4955" i="220"/>
  <c r="J4947" i="220"/>
  <c r="J4939" i="220"/>
  <c r="J4931" i="220"/>
  <c r="J4923" i="220"/>
  <c r="J4915" i="220"/>
  <c r="J4907" i="220"/>
  <c r="J4899" i="220"/>
  <c r="J4891" i="220"/>
  <c r="J4883" i="220"/>
  <c r="J4875" i="220"/>
  <c r="J4867" i="220"/>
  <c r="J4859" i="220"/>
  <c r="J4851" i="220"/>
  <c r="J4843" i="220"/>
  <c r="J4835" i="220"/>
  <c r="J4827" i="220"/>
  <c r="J4819" i="220"/>
  <c r="J4811" i="220"/>
  <c r="J4803" i="220"/>
  <c r="J4795" i="220"/>
  <c r="J4787" i="220"/>
  <c r="J4779" i="220"/>
  <c r="J4771" i="220"/>
  <c r="J4763" i="220"/>
  <c r="J4755" i="220"/>
  <c r="J4747" i="220"/>
  <c r="J4739" i="220"/>
  <c r="J4731" i="220"/>
  <c r="J4723" i="220"/>
  <c r="J4715" i="220"/>
  <c r="J4707" i="220"/>
  <c r="J4699" i="220"/>
  <c r="J5282" i="220"/>
  <c r="J5274" i="220"/>
  <c r="J5266" i="220"/>
  <c r="J5258" i="220"/>
  <c r="J5250" i="220"/>
  <c r="J5242" i="220"/>
  <c r="J5234" i="220"/>
  <c r="J5226" i="220"/>
  <c r="J5218" i="220"/>
  <c r="J5210" i="220"/>
  <c r="J5202" i="220"/>
  <c r="J5194" i="220"/>
  <c r="J5186" i="220"/>
  <c r="J5178" i="220"/>
  <c r="J5170" i="220"/>
  <c r="J5162" i="220"/>
  <c r="J5150" i="220"/>
  <c r="J5142" i="220"/>
  <c r="J5116" i="220"/>
  <c r="J5107" i="220"/>
  <c r="J5094" i="220"/>
  <c r="J5086" i="220"/>
  <c r="J5078" i="220"/>
  <c r="J5070" i="220"/>
  <c r="J5062" i="220"/>
  <c r="J5038" i="220"/>
  <c r="J5029" i="220"/>
  <c r="J5021" i="220"/>
  <c r="J5010" i="220"/>
  <c r="J5002" i="220"/>
  <c r="J4994" i="220"/>
  <c r="J4986" i="220"/>
  <c r="J4978" i="220"/>
  <c r="J4970" i="220"/>
  <c r="J4962" i="220"/>
  <c r="J4954" i="220"/>
  <c r="J4946" i="220"/>
  <c r="J4938" i="220"/>
  <c r="J4930" i="220"/>
  <c r="J4922" i="220"/>
  <c r="J4914" i="220"/>
  <c r="J4906" i="220"/>
  <c r="J4898" i="220"/>
  <c r="J4890" i="220"/>
  <c r="J4882" i="220"/>
  <c r="J4874" i="220"/>
  <c r="J4866" i="220"/>
  <c r="J4858" i="220"/>
  <c r="J4850" i="220"/>
  <c r="J4842" i="220"/>
  <c r="J4834" i="220"/>
  <c r="J4826" i="220"/>
  <c r="J4818" i="220"/>
  <c r="J4810" i="220"/>
  <c r="J4802" i="220"/>
  <c r="J4794" i="220"/>
  <c r="J4786" i="220"/>
  <c r="J4778" i="220"/>
  <c r="J4770" i="220"/>
  <c r="J4762" i="220"/>
  <c r="J4754" i="220"/>
  <c r="J4746" i="220"/>
  <c r="J4738" i="220"/>
  <c r="J4730" i="220"/>
  <c r="J4722" i="220"/>
  <c r="J4714" i="220"/>
  <c r="J4706" i="220"/>
  <c r="J4698" i="220"/>
  <c r="J9590" i="220"/>
  <c r="J9582" i="220"/>
  <c r="J9574" i="220"/>
  <c r="J9566" i="220"/>
  <c r="J9558" i="220"/>
  <c r="J9732" i="220"/>
  <c r="J9716" i="220"/>
  <c r="J9708" i="220"/>
  <c r="J9700" i="220"/>
  <c r="J9684" i="220"/>
  <c r="J9676" i="220"/>
  <c r="J9668" i="220"/>
  <c r="J9652" i="220"/>
  <c r="J9644" i="220"/>
  <c r="J9636" i="220"/>
  <c r="J9742" i="220"/>
  <c r="J9573" i="220"/>
  <c r="J9565" i="220"/>
  <c r="J9557" i="220"/>
  <c r="J9544" i="220"/>
  <c r="J9536" i="220"/>
  <c r="J9528" i="220"/>
  <c r="J9520" i="220"/>
  <c r="J9512" i="220"/>
  <c r="J9504" i="220"/>
  <c r="J9496" i="220"/>
  <c r="J9488" i="220"/>
  <c r="J9480" i="220"/>
  <c r="J9472" i="220"/>
  <c r="J9464" i="220"/>
  <c r="J9456" i="220"/>
  <c r="J9448" i="220"/>
  <c r="J9440" i="220"/>
  <c r="J9432" i="220"/>
  <c r="J9424" i="220"/>
  <c r="J9416" i="220"/>
  <c r="J9408" i="220"/>
  <c r="J9400" i="220"/>
  <c r="J9392" i="220"/>
  <c r="J9384" i="220"/>
  <c r="J9376" i="220"/>
  <c r="J9368" i="220"/>
  <c r="J9360" i="220"/>
  <c r="J9352" i="220"/>
  <c r="J9344" i="220"/>
  <c r="J9336" i="220"/>
  <c r="J9328" i="220"/>
  <c r="J9320" i="220"/>
  <c r="J9312" i="220"/>
  <c r="J9304" i="220"/>
  <c r="J9296" i="220"/>
  <c r="J9607" i="220"/>
  <c r="J9731" i="220"/>
  <c r="J9723" i="220"/>
  <c r="J9715" i="220"/>
  <c r="J9707" i="220"/>
  <c r="J9699" i="220"/>
  <c r="J9691" i="220"/>
  <c r="J9683" i="220"/>
  <c r="J9675" i="220"/>
  <c r="J9667" i="220"/>
  <c r="J9659" i="220"/>
  <c r="J9651" i="220"/>
  <c r="J9635" i="220"/>
  <c r="J9548" i="220"/>
  <c r="J9540" i="220"/>
  <c r="J9532" i="220"/>
  <c r="J9524" i="220"/>
  <c r="J9516" i="220"/>
  <c r="J9508" i="220"/>
  <c r="J9500" i="220"/>
  <c r="J9492" i="220"/>
  <c r="J9484" i="220"/>
  <c r="J9476" i="220"/>
  <c r="J9468" i="220"/>
  <c r="J9460" i="220"/>
  <c r="J9452" i="220"/>
  <c r="J9444" i="220"/>
  <c r="J9436" i="220"/>
  <c r="J9428" i="220"/>
  <c r="J9420" i="220"/>
  <c r="J9412" i="220"/>
  <c r="J9404" i="220"/>
  <c r="J9396" i="220"/>
  <c r="J9388" i="220"/>
  <c r="J9380" i="220"/>
  <c r="J9372" i="220"/>
  <c r="J9364" i="220"/>
  <c r="J9356" i="220"/>
  <c r="J9348" i="220"/>
  <c r="J9340" i="220"/>
  <c r="J9332" i="220"/>
  <c r="J9324" i="220"/>
  <c r="J9316" i="220"/>
  <c r="J9308" i="220"/>
  <c r="J9300" i="220"/>
  <c r="J9614" i="220"/>
  <c r="J9730" i="220"/>
  <c r="J9722" i="220"/>
  <c r="J9714" i="220"/>
  <c r="J9706" i="220"/>
  <c r="J9698" i="220"/>
  <c r="J9690" i="220"/>
  <c r="J9682" i="220"/>
  <c r="J9674" i="220"/>
  <c r="J9666" i="220"/>
  <c r="J9658" i="220"/>
  <c r="J9650" i="220"/>
  <c r="J9642" i="220"/>
  <c r="J9592" i="220"/>
  <c r="J9584" i="220"/>
  <c r="J9576" i="220"/>
  <c r="J9568" i="220"/>
  <c r="J9560" i="220"/>
  <c r="J9370" i="220"/>
  <c r="J9362" i="220"/>
  <c r="J9354" i="220"/>
  <c r="J9346" i="220"/>
  <c r="J9338" i="220"/>
  <c r="J9330" i="220"/>
  <c r="J9322" i="220"/>
  <c r="J9314" i="220"/>
  <c r="J9306" i="220"/>
  <c r="J9298" i="220"/>
  <c r="J9613" i="220" l="1"/>
  <c r="J9598" i="220"/>
  <c r="H9289" i="220"/>
  <c r="F9289" i="220"/>
  <c r="J9740" i="220"/>
  <c r="J9293" i="220"/>
  <c r="J9556" i="220"/>
  <c r="G2277" i="243"/>
  <c r="F2276" i="243"/>
  <c r="D2276" i="243"/>
  <c r="C2276" i="243"/>
  <c r="F2274" i="243"/>
  <c r="D2274" i="243"/>
  <c r="C2274" i="243"/>
  <c r="F2273" i="243"/>
  <c r="D2273" i="243"/>
  <c r="C2273" i="243"/>
  <c r="F2272" i="243"/>
  <c r="D2272" i="243"/>
  <c r="C2272" i="243"/>
  <c r="F2271" i="243"/>
  <c r="D2271" i="243"/>
  <c r="C2271" i="243"/>
  <c r="F2270" i="243"/>
  <c r="D2270" i="243"/>
  <c r="C2270" i="243"/>
  <c r="F2269" i="243"/>
  <c r="D2269" i="243"/>
  <c r="C2269" i="243"/>
  <c r="F2268" i="243"/>
  <c r="D2268" i="243"/>
  <c r="C2268" i="243"/>
  <c r="F2267" i="243"/>
  <c r="D2267" i="243"/>
  <c r="C2267" i="243"/>
  <c r="F2266" i="243"/>
  <c r="D2266" i="243"/>
  <c r="C2266" i="243"/>
  <c r="F2265" i="243"/>
  <c r="D2265" i="243"/>
  <c r="C2265" i="243"/>
  <c r="F2264" i="243"/>
  <c r="D2264" i="243"/>
  <c r="C2264" i="243"/>
  <c r="F2263" i="243"/>
  <c r="D2263" i="243"/>
  <c r="C2263" i="243"/>
  <c r="F2262" i="243"/>
  <c r="D2262" i="243"/>
  <c r="C2262" i="243"/>
  <c r="F2261" i="243"/>
  <c r="D2261" i="243"/>
  <c r="C2261" i="243"/>
  <c r="F2260" i="243"/>
  <c r="D2260" i="243"/>
  <c r="C2260" i="243"/>
  <c r="F2259" i="243"/>
  <c r="D2259" i="243"/>
  <c r="C2259" i="243"/>
  <c r="F2258" i="243"/>
  <c r="D2258" i="243"/>
  <c r="C2258" i="243"/>
  <c r="F2257" i="243"/>
  <c r="D2257" i="243"/>
  <c r="C2257" i="243"/>
  <c r="F2256" i="243"/>
  <c r="D2256" i="243"/>
  <c r="C2256" i="243"/>
  <c r="F2255" i="243"/>
  <c r="D2255" i="243"/>
  <c r="C2255" i="243"/>
  <c r="F2254" i="243"/>
  <c r="D2254" i="243"/>
  <c r="C2254" i="243"/>
  <c r="F2253" i="243"/>
  <c r="D2253" i="243"/>
  <c r="C2253" i="243"/>
  <c r="F2251" i="243"/>
  <c r="D2251" i="243"/>
  <c r="C2251" i="243"/>
  <c r="F2250" i="243"/>
  <c r="D2250" i="243"/>
  <c r="C2250" i="243"/>
  <c r="F2249" i="243"/>
  <c r="D2249" i="243"/>
  <c r="C2249" i="243"/>
  <c r="F2248" i="243"/>
  <c r="D2248" i="243"/>
  <c r="C2248" i="243"/>
  <c r="F2247" i="243"/>
  <c r="D2247" i="243"/>
  <c r="C2247" i="243"/>
  <c r="F2246" i="243"/>
  <c r="D2246" i="243"/>
  <c r="C2246" i="243"/>
  <c r="F2245" i="243"/>
  <c r="D2245" i="243"/>
  <c r="C2245" i="243"/>
  <c r="F2244" i="243"/>
  <c r="D2244" i="243"/>
  <c r="C2244" i="243"/>
  <c r="F2243" i="243"/>
  <c r="D2243" i="243"/>
  <c r="C2243" i="243"/>
  <c r="F2242" i="243"/>
  <c r="D2242" i="243"/>
  <c r="C2242" i="243"/>
  <c r="F2237" i="243"/>
  <c r="D2237" i="243"/>
  <c r="C2237" i="243"/>
  <c r="F2235" i="243"/>
  <c r="D2235" i="243"/>
  <c r="C2235" i="243"/>
  <c r="F2234" i="243"/>
  <c r="D2234" i="243"/>
  <c r="C2234" i="243"/>
  <c r="F2233" i="243"/>
  <c r="D2233" i="243"/>
  <c r="C2233" i="243"/>
  <c r="F2232" i="243"/>
  <c r="D2232" i="243"/>
  <c r="C2232" i="243"/>
  <c r="F2231" i="243"/>
  <c r="D2231" i="243"/>
  <c r="C2231" i="243"/>
  <c r="F2230" i="243"/>
  <c r="D2230" i="243"/>
  <c r="C2230" i="243"/>
  <c r="F2229" i="243"/>
  <c r="D2229" i="243"/>
  <c r="C2229" i="243"/>
  <c r="F2228" i="243"/>
  <c r="D2228" i="243"/>
  <c r="C2228" i="243"/>
  <c r="F2227" i="243"/>
  <c r="D2227" i="243"/>
  <c r="C2227" i="243"/>
  <c r="F2226" i="243"/>
  <c r="D2226" i="243"/>
  <c r="C2226" i="243"/>
  <c r="F2225" i="243"/>
  <c r="D2225" i="243"/>
  <c r="C2225" i="243"/>
  <c r="F2224" i="243"/>
  <c r="D2224" i="243"/>
  <c r="C2224" i="243"/>
  <c r="F2223" i="243"/>
  <c r="D2223" i="243"/>
  <c r="C2223" i="243"/>
  <c r="F2222" i="243"/>
  <c r="D2222" i="243"/>
  <c r="C2222" i="243"/>
  <c r="F2214" i="243"/>
  <c r="D2214" i="243"/>
  <c r="C2214" i="243"/>
  <c r="F2213" i="243"/>
  <c r="D2213" i="243"/>
  <c r="C2213" i="243"/>
  <c r="F2212" i="243"/>
  <c r="D2212" i="243"/>
  <c r="C2212" i="243"/>
  <c r="F2207" i="243"/>
  <c r="D2207" i="243"/>
  <c r="C2207" i="243"/>
  <c r="F2206" i="243"/>
  <c r="D2206" i="243"/>
  <c r="C2206" i="243"/>
  <c r="F2204" i="243"/>
  <c r="D2204" i="243"/>
  <c r="C2204" i="243"/>
  <c r="F2203" i="243"/>
  <c r="D2203" i="243"/>
  <c r="C2203" i="243"/>
  <c r="F2196" i="243"/>
  <c r="D2196" i="243"/>
  <c r="C2196" i="243"/>
  <c r="F2194" i="243"/>
  <c r="D2194" i="243"/>
  <c r="C2194" i="243"/>
  <c r="F2193" i="243"/>
  <c r="D2193" i="243"/>
  <c r="C2193" i="243"/>
  <c r="F2186" i="243"/>
  <c r="D2186" i="243"/>
  <c r="C2186" i="243"/>
  <c r="F2171" i="243"/>
  <c r="D2171" i="243"/>
  <c r="C2171" i="243"/>
  <c r="F2170" i="243"/>
  <c r="D2170" i="243"/>
  <c r="C2170" i="243"/>
  <c r="F2169" i="243"/>
  <c r="D2169" i="243"/>
  <c r="C2169" i="243"/>
  <c r="F2166" i="243"/>
  <c r="D2166" i="243"/>
  <c r="C2166" i="243"/>
  <c r="F2164" i="243"/>
  <c r="D2164" i="243"/>
  <c r="C2164" i="243"/>
  <c r="F2163" i="243"/>
  <c r="D2163" i="243"/>
  <c r="C2163" i="243"/>
  <c r="F2162" i="243"/>
  <c r="D2162" i="243"/>
  <c r="C2162" i="243"/>
  <c r="F2161" i="243"/>
  <c r="D2161" i="243"/>
  <c r="C2161" i="243"/>
  <c r="F2160" i="243"/>
  <c r="D2160" i="243"/>
  <c r="C2160" i="243"/>
  <c r="F2159" i="243"/>
  <c r="D2159" i="243"/>
  <c r="C2159" i="243"/>
  <c r="F2158" i="243"/>
  <c r="D2158" i="243"/>
  <c r="C2158" i="243"/>
  <c r="F2153" i="243"/>
  <c r="D2153" i="243"/>
  <c r="C2153" i="243"/>
  <c r="F2152" i="243"/>
  <c r="D2152" i="243"/>
  <c r="C2152" i="243"/>
  <c r="F2151" i="243"/>
  <c r="D2151" i="243"/>
  <c r="C2151" i="243"/>
  <c r="F2150" i="243"/>
  <c r="D2150" i="243"/>
  <c r="C2150" i="243"/>
  <c r="F2149" i="243"/>
  <c r="D2149" i="243"/>
  <c r="C2149" i="243"/>
  <c r="F2148" i="243"/>
  <c r="D2148" i="243"/>
  <c r="C2148" i="243"/>
  <c r="F2147" i="243"/>
  <c r="D2147" i="243"/>
  <c r="C2147" i="243"/>
  <c r="F2146" i="243"/>
  <c r="D2146" i="243"/>
  <c r="C2146" i="243"/>
  <c r="F2145" i="243"/>
  <c r="D2145" i="243"/>
  <c r="C2145" i="243"/>
  <c r="F2144" i="243"/>
  <c r="D2144" i="243"/>
  <c r="C2144" i="243"/>
  <c r="F2143" i="243"/>
  <c r="D2143" i="243"/>
  <c r="C2143" i="243"/>
  <c r="G2136" i="243"/>
  <c r="F2135" i="243"/>
  <c r="D2135" i="243"/>
  <c r="C2135" i="243"/>
  <c r="F2132" i="243"/>
  <c r="D2132" i="243"/>
  <c r="C2132" i="243"/>
  <c r="F2131" i="243"/>
  <c r="D2131" i="243"/>
  <c r="C2131" i="243"/>
  <c r="G2128" i="243"/>
  <c r="F2126" i="243"/>
  <c r="D2126" i="243"/>
  <c r="C2126" i="243"/>
  <c r="F2125" i="243"/>
  <c r="D2125" i="243"/>
  <c r="C2125" i="243"/>
  <c r="F2122" i="243"/>
  <c r="D2122" i="243"/>
  <c r="C2122" i="243"/>
  <c r="F2120" i="243"/>
  <c r="D2120" i="243"/>
  <c r="C2120" i="243"/>
  <c r="F2118" i="243"/>
  <c r="D2118" i="243"/>
  <c r="C2118" i="243"/>
  <c r="F2116" i="243"/>
  <c r="D2116" i="243"/>
  <c r="C2116" i="243"/>
  <c r="F2115" i="243"/>
  <c r="D2115" i="243"/>
  <c r="C2115" i="243"/>
  <c r="F2114" i="243"/>
  <c r="D2114" i="243"/>
  <c r="C2114" i="243"/>
  <c r="F2113" i="243"/>
  <c r="D2113" i="243"/>
  <c r="C2113" i="243"/>
  <c r="F2112" i="243"/>
  <c r="D2112" i="243"/>
  <c r="C2112" i="243"/>
  <c r="D2111" i="243"/>
  <c r="C2111" i="243"/>
  <c r="F2106" i="243"/>
  <c r="D2106" i="243"/>
  <c r="C2106" i="243"/>
  <c r="F2100" i="243"/>
  <c r="D2100" i="243"/>
  <c r="C2100" i="243"/>
  <c r="F2099" i="243"/>
  <c r="D2099" i="243"/>
  <c r="C2099" i="243"/>
  <c r="F2096" i="243"/>
  <c r="D2096" i="243"/>
  <c r="C2096" i="243"/>
  <c r="F2094" i="243"/>
  <c r="D2094" i="243"/>
  <c r="C2094" i="243"/>
  <c r="F2092" i="243"/>
  <c r="D2092" i="243"/>
  <c r="C2092" i="243"/>
  <c r="F2090" i="243"/>
  <c r="D2090" i="243"/>
  <c r="C2090" i="243"/>
  <c r="F2087" i="243"/>
  <c r="D2087" i="243"/>
  <c r="C2087" i="243"/>
  <c r="F2086" i="243"/>
  <c r="D2086" i="243"/>
  <c r="C2086" i="243"/>
  <c r="F2085" i="243"/>
  <c r="D2085" i="243"/>
  <c r="C2085" i="243"/>
  <c r="G2057" i="243"/>
  <c r="F2055" i="243"/>
  <c r="D2055" i="243"/>
  <c r="C2055" i="243"/>
  <c r="F2054" i="243"/>
  <c r="D2054" i="243"/>
  <c r="C2054" i="243"/>
  <c r="F2053" i="243"/>
  <c r="D2053" i="243"/>
  <c r="C2053" i="243"/>
  <c r="F2051" i="243"/>
  <c r="D2051" i="243"/>
  <c r="C2051" i="243"/>
  <c r="F2050" i="243"/>
  <c r="D2050" i="243"/>
  <c r="C2050" i="243"/>
  <c r="F2049" i="243"/>
  <c r="D2049" i="243"/>
  <c r="C2049" i="243"/>
  <c r="F2047" i="243"/>
  <c r="D2047" i="243"/>
  <c r="C2047" i="243"/>
  <c r="F2046" i="243"/>
  <c r="D2046" i="243"/>
  <c r="C2046" i="243"/>
  <c r="F2044" i="243"/>
  <c r="D2044" i="243"/>
  <c r="C2044" i="243"/>
  <c r="F2043" i="243"/>
  <c r="D2043" i="243"/>
  <c r="C2043" i="243"/>
  <c r="F2042" i="243"/>
  <c r="D2042" i="243"/>
  <c r="C2042" i="243"/>
  <c r="F2041" i="243"/>
  <c r="D2041" i="243"/>
  <c r="C2041" i="243"/>
  <c r="F2037" i="243"/>
  <c r="D2037" i="243"/>
  <c r="C2037" i="243"/>
  <c r="F2035" i="243"/>
  <c r="D2035" i="243"/>
  <c r="C2035" i="243"/>
  <c r="F2033" i="243"/>
  <c r="D2033" i="243"/>
  <c r="C2033" i="243"/>
  <c r="F2032" i="243"/>
  <c r="D2032" i="243"/>
  <c r="C2032" i="243"/>
  <c r="F2031" i="243"/>
  <c r="D2031" i="243"/>
  <c r="C2031" i="243"/>
  <c r="F2030" i="243"/>
  <c r="D2030" i="243"/>
  <c r="C2030" i="243"/>
  <c r="F2029" i="243"/>
  <c r="D2029" i="243"/>
  <c r="C2029" i="243"/>
  <c r="F2027" i="243"/>
  <c r="D2027" i="243"/>
  <c r="C2027" i="243"/>
  <c r="F2025" i="243"/>
  <c r="D2025" i="243"/>
  <c r="C2025" i="243"/>
  <c r="F2024" i="243"/>
  <c r="D2024" i="243"/>
  <c r="C2024" i="243"/>
  <c r="F2020" i="243"/>
  <c r="D2020" i="243"/>
  <c r="C2020" i="243"/>
  <c r="F2019" i="243"/>
  <c r="D2019" i="243"/>
  <c r="C2019" i="243"/>
  <c r="F2018" i="243"/>
  <c r="D2018" i="243"/>
  <c r="C2018" i="243"/>
  <c r="F2016" i="243"/>
  <c r="D2016" i="243"/>
  <c r="C2016" i="243"/>
  <c r="F2014" i="243"/>
  <c r="D2014" i="243"/>
  <c r="C2014" i="243"/>
  <c r="F2013" i="243"/>
  <c r="D2013" i="243"/>
  <c r="C2013" i="243"/>
  <c r="F2012" i="243"/>
  <c r="D2012" i="243"/>
  <c r="C2012" i="243"/>
  <c r="F2010" i="243"/>
  <c r="D2010" i="243"/>
  <c r="C2010" i="243"/>
  <c r="F2008" i="243"/>
  <c r="D2008" i="243"/>
  <c r="C2008" i="243"/>
  <c r="G2004" i="243"/>
  <c r="F1999" i="243"/>
  <c r="D1999" i="243"/>
  <c r="C1999" i="243"/>
  <c r="F1998" i="243"/>
  <c r="D1998" i="243"/>
  <c r="C1998" i="243"/>
  <c r="F1997" i="243"/>
  <c r="D1997" i="243"/>
  <c r="C1997" i="243"/>
  <c r="F1996" i="243"/>
  <c r="D1996" i="243"/>
  <c r="C1996" i="243"/>
  <c r="F1995" i="243"/>
  <c r="D1995" i="243"/>
  <c r="C1995" i="243"/>
  <c r="F1994" i="243"/>
  <c r="D1994" i="243"/>
  <c r="C1994" i="243"/>
  <c r="F1992" i="243"/>
  <c r="D1992" i="243"/>
  <c r="C1992" i="243"/>
  <c r="F1986" i="243"/>
  <c r="D1986" i="243"/>
  <c r="C1986" i="243"/>
  <c r="F1966" i="243"/>
  <c r="D1966" i="243"/>
  <c r="C1966" i="243"/>
  <c r="F1956" i="243"/>
  <c r="D1956" i="243"/>
  <c r="C1956" i="243"/>
  <c r="F1954" i="243"/>
  <c r="D1954" i="243"/>
  <c r="C1954" i="243"/>
  <c r="F1953" i="243"/>
  <c r="D1953" i="243"/>
  <c r="C1953" i="243"/>
  <c r="F1951" i="243"/>
  <c r="D1951" i="243"/>
  <c r="C1951" i="243"/>
  <c r="F1950" i="243"/>
  <c r="D1950" i="243"/>
  <c r="C1950" i="243"/>
  <c r="F1949" i="243"/>
  <c r="D1949" i="243"/>
  <c r="C1949" i="243"/>
  <c r="F1948" i="243"/>
  <c r="D1948" i="243"/>
  <c r="C1948" i="243"/>
  <c r="F1945" i="243"/>
  <c r="D1945" i="243"/>
  <c r="C1945" i="243"/>
  <c r="F1944" i="243"/>
  <c r="D1944" i="243"/>
  <c r="C1944" i="243"/>
  <c r="F1941" i="243"/>
  <c r="D1941" i="243"/>
  <c r="C1941" i="243"/>
  <c r="F1940" i="243"/>
  <c r="D1940" i="243"/>
  <c r="C1940" i="243"/>
  <c r="F1939" i="243"/>
  <c r="D1939" i="243"/>
  <c r="C1939" i="243"/>
  <c r="F1938" i="243"/>
  <c r="D1938" i="243"/>
  <c r="C1938" i="243"/>
  <c r="F1937" i="243"/>
  <c r="D1937" i="243"/>
  <c r="C1937" i="243"/>
  <c r="F1936" i="243"/>
  <c r="D1936" i="243"/>
  <c r="C1936" i="243"/>
  <c r="F1935" i="243"/>
  <c r="D1935" i="243"/>
  <c r="C1935" i="243"/>
  <c r="F1932" i="243"/>
  <c r="D1932" i="243"/>
  <c r="C1932" i="243"/>
  <c r="F1931" i="243"/>
  <c r="D1931" i="243"/>
  <c r="C1931" i="243"/>
  <c r="F1930" i="243"/>
  <c r="D1930" i="243"/>
  <c r="C1930" i="243"/>
  <c r="F1929" i="243"/>
  <c r="D1929" i="243"/>
  <c r="C1929" i="243"/>
  <c r="F1928" i="243"/>
  <c r="D1928" i="243"/>
  <c r="C1928" i="243"/>
  <c r="F1927" i="243"/>
  <c r="D1927" i="243"/>
  <c r="C1927" i="243"/>
  <c r="F1926" i="243"/>
  <c r="D1926" i="243"/>
  <c r="C1926" i="243"/>
  <c r="F1925" i="243"/>
  <c r="D1925" i="243"/>
  <c r="C1925" i="243"/>
  <c r="F1924" i="243"/>
  <c r="D1924" i="243"/>
  <c r="C1924" i="243"/>
  <c r="F1923" i="243"/>
  <c r="D1923" i="243"/>
  <c r="C1923" i="243"/>
  <c r="F1921" i="243"/>
  <c r="D1921" i="243"/>
  <c r="C1921" i="243"/>
  <c r="F1919" i="243"/>
  <c r="D1919" i="243"/>
  <c r="C1919" i="243"/>
  <c r="F1918" i="243"/>
  <c r="D1918" i="243"/>
  <c r="C1918" i="243"/>
  <c r="F1917" i="243"/>
  <c r="D1917" i="243"/>
  <c r="C1917" i="243"/>
  <c r="F1913" i="243"/>
  <c r="D1913" i="243"/>
  <c r="C1913" i="243"/>
  <c r="F1911" i="243"/>
  <c r="D1911" i="243"/>
  <c r="C1911" i="243"/>
  <c r="F1905" i="243"/>
  <c r="D1905" i="243"/>
  <c r="C1905" i="243"/>
  <c r="F1901" i="243"/>
  <c r="D1901" i="243"/>
  <c r="C1901" i="243"/>
  <c r="F1900" i="243"/>
  <c r="D1900" i="243"/>
  <c r="C1900" i="243"/>
  <c r="F1899" i="243"/>
  <c r="D1899" i="243"/>
  <c r="C1899" i="243"/>
  <c r="F1898" i="243"/>
  <c r="D1898" i="243"/>
  <c r="C1898" i="243"/>
  <c r="F1896" i="243"/>
  <c r="D1896" i="243"/>
  <c r="C1896" i="243"/>
  <c r="F1895" i="243"/>
  <c r="D1895" i="243"/>
  <c r="C1895" i="243"/>
  <c r="F1894" i="243"/>
  <c r="D1894" i="243"/>
  <c r="C1894" i="243"/>
  <c r="F1893" i="243"/>
  <c r="D1893" i="243"/>
  <c r="C1893" i="243"/>
  <c r="F1889" i="243"/>
  <c r="D1889" i="243"/>
  <c r="C1889" i="243"/>
  <c r="F1888" i="243"/>
  <c r="D1888" i="243"/>
  <c r="C1888" i="243"/>
  <c r="F1885" i="243"/>
  <c r="D1885" i="243"/>
  <c r="C1885" i="243"/>
  <c r="F1880" i="243"/>
  <c r="D1880" i="243"/>
  <c r="C1880" i="243"/>
  <c r="F1877" i="243"/>
  <c r="D1877" i="243"/>
  <c r="C1877" i="243"/>
  <c r="F1876" i="243"/>
  <c r="D1876" i="243"/>
  <c r="C1876" i="243"/>
  <c r="F1875" i="243"/>
  <c r="D1875" i="243"/>
  <c r="C1875" i="243"/>
  <c r="F1874" i="243"/>
  <c r="D1874" i="243"/>
  <c r="C1874" i="243"/>
  <c r="F1872" i="243"/>
  <c r="D1872" i="243"/>
  <c r="C1872" i="243"/>
  <c r="F1871" i="243"/>
  <c r="D1871" i="243"/>
  <c r="C1871" i="243"/>
  <c r="F1870" i="243"/>
  <c r="D1870" i="243"/>
  <c r="C1870" i="243"/>
  <c r="F1869" i="243"/>
  <c r="D1869" i="243"/>
  <c r="C1869" i="243"/>
  <c r="F1868" i="243"/>
  <c r="D1868" i="243"/>
  <c r="C1868" i="243"/>
  <c r="F1867" i="243"/>
  <c r="D1867" i="243"/>
  <c r="C1867" i="243"/>
  <c r="F1866" i="243"/>
  <c r="D1866" i="243"/>
  <c r="C1866" i="243"/>
  <c r="F1865" i="243"/>
  <c r="D1865" i="243"/>
  <c r="C1865" i="243"/>
  <c r="F1864" i="243"/>
  <c r="D1864" i="243"/>
  <c r="C1864" i="243"/>
  <c r="F1863" i="243"/>
  <c r="D1863" i="243"/>
  <c r="C1863" i="243"/>
  <c r="F1861" i="243"/>
  <c r="D1861" i="243"/>
  <c r="C1861" i="243"/>
  <c r="F1855" i="243"/>
  <c r="D1855" i="243"/>
  <c r="C1855" i="243"/>
  <c r="F1853" i="243"/>
  <c r="D1853" i="243"/>
  <c r="C1853" i="243"/>
  <c r="F1851" i="243"/>
  <c r="D1851" i="243"/>
  <c r="C1851" i="243"/>
  <c r="F1850" i="243"/>
  <c r="D1850" i="243"/>
  <c r="C1850" i="243"/>
  <c r="F1849" i="243"/>
  <c r="D1849" i="243"/>
  <c r="C1849" i="243"/>
  <c r="F1848" i="243"/>
  <c r="D1848" i="243"/>
  <c r="C1848" i="243"/>
  <c r="F1847" i="243"/>
  <c r="D1847" i="243"/>
  <c r="C1847" i="243"/>
  <c r="F1845" i="243"/>
  <c r="D1845" i="243"/>
  <c r="C1845" i="243"/>
  <c r="F1844" i="243"/>
  <c r="D1844" i="243"/>
  <c r="C1844" i="243"/>
  <c r="F1843" i="243"/>
  <c r="D1843" i="243"/>
  <c r="C1843" i="243"/>
  <c r="F1840" i="243"/>
  <c r="D1840" i="243"/>
  <c r="C1840" i="243"/>
  <c r="F1837" i="243"/>
  <c r="D1837" i="243"/>
  <c r="C1837" i="243"/>
  <c r="F1829" i="243"/>
  <c r="D1829" i="243"/>
  <c r="C1829" i="243"/>
  <c r="F1828" i="243"/>
  <c r="D1828" i="243"/>
  <c r="C1828" i="243"/>
  <c r="F1827" i="243"/>
  <c r="D1827" i="243"/>
  <c r="C1827" i="243"/>
  <c r="F1826" i="243"/>
  <c r="D1826" i="243"/>
  <c r="C1826" i="243"/>
  <c r="F1825" i="243"/>
  <c r="D1825" i="243"/>
  <c r="C1825" i="243"/>
  <c r="F1824" i="243"/>
  <c r="D1824" i="243"/>
  <c r="C1824" i="243"/>
  <c r="F1823" i="243"/>
  <c r="D1823" i="243"/>
  <c r="C1823" i="243"/>
  <c r="F1822" i="243"/>
  <c r="D1822" i="243"/>
  <c r="C1822" i="243"/>
  <c r="F1821" i="243"/>
  <c r="D1821" i="243"/>
  <c r="C1821" i="243"/>
  <c r="F1819" i="243"/>
  <c r="D1819" i="243"/>
  <c r="C1819" i="243"/>
  <c r="F1818" i="243"/>
  <c r="D1818" i="243"/>
  <c r="C1818" i="243"/>
  <c r="F1816" i="243"/>
  <c r="D1816" i="243"/>
  <c r="C1816" i="243"/>
  <c r="F1813" i="243"/>
  <c r="D1813" i="243"/>
  <c r="C1813" i="243"/>
  <c r="F1812" i="243"/>
  <c r="D1812" i="243"/>
  <c r="C1812" i="243"/>
  <c r="F1811" i="243"/>
  <c r="D1811" i="243"/>
  <c r="C1811" i="243"/>
  <c r="F1810" i="243"/>
  <c r="D1810" i="243"/>
  <c r="C1810" i="243"/>
  <c r="F1803" i="243"/>
  <c r="D1803" i="243"/>
  <c r="C1803" i="243"/>
  <c r="F1802" i="243"/>
  <c r="D1802" i="243"/>
  <c r="C1802" i="243"/>
  <c r="F1801" i="243"/>
  <c r="D1801" i="243"/>
  <c r="C1801" i="243"/>
  <c r="F1800" i="243"/>
  <c r="D1800" i="243"/>
  <c r="C1800" i="243"/>
  <c r="F1798" i="243"/>
  <c r="D1798" i="243"/>
  <c r="C1798" i="243"/>
  <c r="F1797" i="243"/>
  <c r="D1797" i="243"/>
  <c r="C1797" i="243"/>
  <c r="F1796" i="243"/>
  <c r="D1796" i="243"/>
  <c r="C1796" i="243"/>
  <c r="F1795" i="243"/>
  <c r="D1795" i="243"/>
  <c r="C1795" i="243"/>
  <c r="F1794" i="243"/>
  <c r="D1794" i="243"/>
  <c r="C1794" i="243"/>
  <c r="F1793" i="243"/>
  <c r="D1793" i="243"/>
  <c r="C1793" i="243"/>
  <c r="F1792" i="243"/>
  <c r="D1792" i="243"/>
  <c r="C1792" i="243"/>
  <c r="F1791" i="243"/>
  <c r="D1791" i="243"/>
  <c r="C1791" i="243"/>
  <c r="F1790" i="243"/>
  <c r="D1790" i="243"/>
  <c r="C1790" i="243"/>
  <c r="F1789" i="243"/>
  <c r="D1789" i="243"/>
  <c r="C1789" i="243"/>
  <c r="F1788" i="243"/>
  <c r="D1788" i="243"/>
  <c r="C1788" i="243"/>
  <c r="F1787" i="243"/>
  <c r="D1787" i="243"/>
  <c r="C1787" i="243"/>
  <c r="F1786" i="243"/>
  <c r="D1786" i="243"/>
  <c r="C1786" i="243"/>
  <c r="F1785" i="243"/>
  <c r="D1785" i="243"/>
  <c r="C1785" i="243"/>
  <c r="F1784" i="243"/>
  <c r="D1784" i="243"/>
  <c r="C1784" i="243"/>
  <c r="F1783" i="243"/>
  <c r="D1783" i="243"/>
  <c r="C1783" i="243"/>
  <c r="F1782" i="243"/>
  <c r="D1782" i="243"/>
  <c r="C1782" i="243"/>
  <c r="F1781" i="243"/>
  <c r="D1781" i="243"/>
  <c r="C1781" i="243"/>
  <c r="F1780" i="243"/>
  <c r="D1780" i="243"/>
  <c r="C1780" i="243"/>
  <c r="F1779" i="243"/>
  <c r="D1779" i="243"/>
  <c r="C1779" i="243"/>
  <c r="F1778" i="243"/>
  <c r="D1778" i="243"/>
  <c r="C1778" i="243"/>
  <c r="F1777" i="243"/>
  <c r="D1777" i="243"/>
  <c r="C1777" i="243"/>
  <c r="F1776" i="243"/>
  <c r="D1776" i="243"/>
  <c r="C1776" i="243"/>
  <c r="F1775" i="243"/>
  <c r="D1775" i="243"/>
  <c r="C1775" i="243"/>
  <c r="F1774" i="243"/>
  <c r="D1774" i="243"/>
  <c r="C1774" i="243"/>
  <c r="F1773" i="243"/>
  <c r="D1773" i="243"/>
  <c r="C1773" i="243"/>
  <c r="F1772" i="243"/>
  <c r="D1772" i="243"/>
  <c r="C1772" i="243"/>
  <c r="F1771" i="243"/>
  <c r="D1771" i="243"/>
  <c r="C1771" i="243"/>
  <c r="F1770" i="243"/>
  <c r="D1770" i="243"/>
  <c r="C1770" i="243"/>
  <c r="F1769" i="243"/>
  <c r="D1769" i="243"/>
  <c r="C1769" i="243"/>
  <c r="F1768" i="243"/>
  <c r="D1768" i="243"/>
  <c r="C1768" i="243"/>
  <c r="F1767" i="243"/>
  <c r="D1767" i="243"/>
  <c r="C1767" i="243"/>
  <c r="F1766" i="243"/>
  <c r="D1766" i="243"/>
  <c r="C1766" i="243"/>
  <c r="F1765" i="243"/>
  <c r="D1765" i="243"/>
  <c r="C1765" i="243"/>
  <c r="F1764" i="243"/>
  <c r="D1764" i="243"/>
  <c r="C1764" i="243"/>
  <c r="F1763" i="243"/>
  <c r="D1763" i="243"/>
  <c r="C1763" i="243"/>
  <c r="F1762" i="243"/>
  <c r="D1762" i="243"/>
  <c r="C1762" i="243"/>
  <c r="F1761" i="243"/>
  <c r="D1761" i="243"/>
  <c r="C1761" i="243"/>
  <c r="F1760" i="243"/>
  <c r="D1760" i="243"/>
  <c r="C1760" i="243"/>
  <c r="F1759" i="243"/>
  <c r="D1759" i="243"/>
  <c r="C1759" i="243"/>
  <c r="F1758" i="243"/>
  <c r="D1758" i="243"/>
  <c r="C1758" i="243"/>
  <c r="F1757" i="243"/>
  <c r="D1757" i="243"/>
  <c r="C1757" i="243"/>
  <c r="F1756" i="243"/>
  <c r="D1756" i="243"/>
  <c r="C1756" i="243"/>
  <c r="F1755" i="243"/>
  <c r="D1755" i="243"/>
  <c r="C1755" i="243"/>
  <c r="F1754" i="243"/>
  <c r="D1754" i="243"/>
  <c r="C1754" i="243"/>
  <c r="F1753" i="243"/>
  <c r="D1753" i="243"/>
  <c r="C1753" i="243"/>
  <c r="F1752" i="243"/>
  <c r="D1752" i="243"/>
  <c r="C1752" i="243"/>
  <c r="F1751" i="243"/>
  <c r="D1751" i="243"/>
  <c r="C1751" i="243"/>
  <c r="F1750" i="243"/>
  <c r="D1750" i="243"/>
  <c r="C1750" i="243"/>
  <c r="F1749" i="243"/>
  <c r="D1749" i="243"/>
  <c r="C1749" i="243"/>
  <c r="F1748" i="243"/>
  <c r="D1748" i="243"/>
  <c r="C1748" i="243"/>
  <c r="F1747" i="243"/>
  <c r="D1747" i="243"/>
  <c r="C1747" i="243"/>
  <c r="F1746" i="243"/>
  <c r="D1746" i="243"/>
  <c r="C1746" i="243"/>
  <c r="F1745" i="243"/>
  <c r="D1745" i="243"/>
  <c r="C1745" i="243"/>
  <c r="F1744" i="243"/>
  <c r="D1744" i="243"/>
  <c r="C1744" i="243"/>
  <c r="F1743" i="243"/>
  <c r="D1743" i="243"/>
  <c r="C1743" i="243"/>
  <c r="F1742" i="243"/>
  <c r="D1742" i="243"/>
  <c r="C1742" i="243"/>
  <c r="F1741" i="243"/>
  <c r="D1741" i="243"/>
  <c r="C1741" i="243"/>
  <c r="F1740" i="243"/>
  <c r="D1740" i="243"/>
  <c r="C1740" i="243"/>
  <c r="F1739" i="243"/>
  <c r="D1739" i="243"/>
  <c r="C1739" i="243"/>
  <c r="F1738" i="243"/>
  <c r="D1738" i="243"/>
  <c r="C1738" i="243"/>
  <c r="F1737" i="243"/>
  <c r="D1737" i="243"/>
  <c r="C1737" i="243"/>
  <c r="F1736" i="243"/>
  <c r="D1736" i="243"/>
  <c r="C1736" i="243"/>
  <c r="F1735" i="243"/>
  <c r="D1735" i="243"/>
  <c r="C1735" i="243"/>
  <c r="F1734" i="243"/>
  <c r="D1734" i="243"/>
  <c r="C1734" i="243"/>
  <c r="F1733" i="243"/>
  <c r="D1733" i="243"/>
  <c r="C1733" i="243"/>
  <c r="F1732" i="243"/>
  <c r="D1732" i="243"/>
  <c r="C1732" i="243"/>
  <c r="F1731" i="243"/>
  <c r="D1731" i="243"/>
  <c r="C1731" i="243"/>
  <c r="F1730" i="243"/>
  <c r="D1730" i="243"/>
  <c r="C1730" i="243"/>
  <c r="F1729" i="243"/>
  <c r="D1729" i="243"/>
  <c r="C1729" i="243"/>
  <c r="F1728" i="243"/>
  <c r="D1728" i="243"/>
  <c r="C1728" i="243"/>
  <c r="F1727" i="243"/>
  <c r="D1727" i="243"/>
  <c r="C1727" i="243"/>
  <c r="F1726" i="243"/>
  <c r="D1726" i="243"/>
  <c r="C1726" i="243"/>
  <c r="F1725" i="243"/>
  <c r="D1725" i="243"/>
  <c r="C1725" i="243"/>
  <c r="F1724" i="243"/>
  <c r="D1724" i="243"/>
  <c r="C1724" i="243"/>
  <c r="F1723" i="243"/>
  <c r="D1723" i="243"/>
  <c r="C1723" i="243"/>
  <c r="F1722" i="243"/>
  <c r="D1722" i="243"/>
  <c r="C1722" i="243"/>
  <c r="F1721" i="243"/>
  <c r="D1721" i="243"/>
  <c r="C1721" i="243"/>
  <c r="F1720" i="243"/>
  <c r="D1720" i="243"/>
  <c r="C1720" i="243"/>
  <c r="F1719" i="243"/>
  <c r="D1719" i="243"/>
  <c r="C1719" i="243"/>
  <c r="F1718" i="243"/>
  <c r="D1718" i="243"/>
  <c r="C1718" i="243"/>
  <c r="F1717" i="243"/>
  <c r="D1717" i="243"/>
  <c r="C1717" i="243"/>
  <c r="F1716" i="243"/>
  <c r="D1716" i="243"/>
  <c r="C1716" i="243"/>
  <c r="F1715" i="243"/>
  <c r="D1715" i="243"/>
  <c r="C1715" i="243"/>
  <c r="F1714" i="243"/>
  <c r="D1714" i="243"/>
  <c r="C1714" i="243"/>
  <c r="F1713" i="243"/>
  <c r="D1713" i="243"/>
  <c r="C1713" i="243"/>
  <c r="F1712" i="243"/>
  <c r="D1712" i="243"/>
  <c r="C1712" i="243"/>
  <c r="F1711" i="243"/>
  <c r="D1711" i="243"/>
  <c r="C1711" i="243"/>
  <c r="F1710" i="243"/>
  <c r="D1710" i="243"/>
  <c r="C1710" i="243"/>
  <c r="F1709" i="243"/>
  <c r="D1709" i="243"/>
  <c r="C1709" i="243"/>
  <c r="F1708" i="243"/>
  <c r="D1708" i="243"/>
  <c r="C1708" i="243"/>
  <c r="F1707" i="243"/>
  <c r="D1707" i="243"/>
  <c r="C1707" i="243"/>
  <c r="F1706" i="243"/>
  <c r="D1706" i="243"/>
  <c r="C1706" i="243"/>
  <c r="F1705" i="243"/>
  <c r="D1705" i="243"/>
  <c r="C1705" i="243"/>
  <c r="F1704" i="243"/>
  <c r="D1704" i="243"/>
  <c r="C1704" i="243"/>
  <c r="F1703" i="243"/>
  <c r="D1703" i="243"/>
  <c r="C1703" i="243"/>
  <c r="F1702" i="243"/>
  <c r="D1702" i="243"/>
  <c r="C1702" i="243"/>
  <c r="F1701" i="243"/>
  <c r="D1701" i="243"/>
  <c r="C1701" i="243"/>
  <c r="F1700" i="243"/>
  <c r="D1700" i="243"/>
  <c r="C1700" i="243"/>
  <c r="F1699" i="243"/>
  <c r="D1699" i="243"/>
  <c r="C1699" i="243"/>
  <c r="F1698" i="243"/>
  <c r="D1698" i="243"/>
  <c r="C1698" i="243"/>
  <c r="F1697" i="243"/>
  <c r="D1697" i="243"/>
  <c r="C1697" i="243"/>
  <c r="F1696" i="243"/>
  <c r="D1696" i="243"/>
  <c r="C1696" i="243"/>
  <c r="F1695" i="243"/>
  <c r="D1695" i="243"/>
  <c r="C1695" i="243"/>
  <c r="F1694" i="243"/>
  <c r="D1694" i="243"/>
  <c r="C1694" i="243"/>
  <c r="F1693" i="243"/>
  <c r="D1693" i="243"/>
  <c r="C1693" i="243"/>
  <c r="F1692" i="243"/>
  <c r="D1692" i="243"/>
  <c r="C1692" i="243"/>
  <c r="F1691" i="243"/>
  <c r="D1691" i="243"/>
  <c r="C1691" i="243"/>
  <c r="F1690" i="243"/>
  <c r="D1690" i="243"/>
  <c r="C1690" i="243"/>
  <c r="F1689" i="243"/>
  <c r="D1689" i="243"/>
  <c r="C1689" i="243"/>
  <c r="F1688" i="243"/>
  <c r="D1688" i="243"/>
  <c r="C1688" i="243"/>
  <c r="F1687" i="243"/>
  <c r="D1687" i="243"/>
  <c r="C1687" i="243"/>
  <c r="F1686" i="243"/>
  <c r="D1686" i="243"/>
  <c r="C1686" i="243"/>
  <c r="F1685" i="243"/>
  <c r="D1685" i="243"/>
  <c r="C1685" i="243"/>
  <c r="F1684" i="243"/>
  <c r="D1684" i="243"/>
  <c r="C1684" i="243"/>
  <c r="F1683" i="243"/>
  <c r="D1683" i="243"/>
  <c r="C1683" i="243"/>
  <c r="F1682" i="243"/>
  <c r="D1682" i="243"/>
  <c r="C1682" i="243"/>
  <c r="F1681" i="243"/>
  <c r="D1681" i="243"/>
  <c r="C1681" i="243"/>
  <c r="F1680" i="243"/>
  <c r="D1680" i="243"/>
  <c r="C1680" i="243"/>
  <c r="F1679" i="243"/>
  <c r="D1679" i="243"/>
  <c r="C1679" i="243"/>
  <c r="F1678" i="243"/>
  <c r="D1678" i="243"/>
  <c r="C1678" i="243"/>
  <c r="F1677" i="243"/>
  <c r="D1677" i="243"/>
  <c r="C1677" i="243"/>
  <c r="F1676" i="243"/>
  <c r="D1676" i="243"/>
  <c r="C1676" i="243"/>
  <c r="F1675" i="243"/>
  <c r="D1675" i="243"/>
  <c r="C1675" i="243"/>
  <c r="F1674" i="243"/>
  <c r="D1674" i="243"/>
  <c r="C1674" i="243"/>
  <c r="F1673" i="243"/>
  <c r="D1673" i="243"/>
  <c r="C1673" i="243"/>
  <c r="F1672" i="243"/>
  <c r="D1672" i="243"/>
  <c r="C1672" i="243"/>
  <c r="F1671" i="243"/>
  <c r="D1671" i="243"/>
  <c r="C1671" i="243"/>
  <c r="F1670" i="243"/>
  <c r="D1670" i="243"/>
  <c r="C1670" i="243"/>
  <c r="F1669" i="243"/>
  <c r="D1669" i="243"/>
  <c r="C1669" i="243"/>
  <c r="F1668" i="243"/>
  <c r="D1668" i="243"/>
  <c r="C1668" i="243"/>
  <c r="F1667" i="243"/>
  <c r="D1667" i="243"/>
  <c r="C1667" i="243"/>
  <c r="F1666" i="243"/>
  <c r="D1666" i="243"/>
  <c r="C1666" i="243"/>
  <c r="F1665" i="243"/>
  <c r="D1665" i="243"/>
  <c r="C1665" i="243"/>
  <c r="F1664" i="243"/>
  <c r="D1664" i="243"/>
  <c r="C1664" i="243"/>
  <c r="F1663" i="243"/>
  <c r="D1663" i="243"/>
  <c r="C1663" i="243"/>
  <c r="F1662" i="243"/>
  <c r="D1662" i="243"/>
  <c r="C1662" i="243"/>
  <c r="F1661" i="243"/>
  <c r="D1661" i="243"/>
  <c r="C1661" i="243"/>
  <c r="F1660" i="243"/>
  <c r="D1660" i="243"/>
  <c r="C1660" i="243"/>
  <c r="F1659" i="243"/>
  <c r="D1659" i="243"/>
  <c r="C1659" i="243"/>
  <c r="F1658" i="243"/>
  <c r="D1658" i="243"/>
  <c r="C1658" i="243"/>
  <c r="F1657" i="243"/>
  <c r="D1657" i="243"/>
  <c r="C1657" i="243"/>
  <c r="F1656" i="243"/>
  <c r="D1656" i="243"/>
  <c r="C1656" i="243"/>
  <c r="F1655" i="243"/>
  <c r="D1655" i="243"/>
  <c r="C1655" i="243"/>
  <c r="F1654" i="243"/>
  <c r="D1654" i="243"/>
  <c r="C1654" i="243"/>
  <c r="F1653" i="243"/>
  <c r="D1653" i="243"/>
  <c r="C1653" i="243"/>
  <c r="F1652" i="243"/>
  <c r="D1652" i="243"/>
  <c r="C1652" i="243"/>
  <c r="F1651" i="243"/>
  <c r="D1651" i="243"/>
  <c r="C1651" i="243"/>
  <c r="F1649" i="243"/>
  <c r="D1649" i="243"/>
  <c r="C1649" i="243"/>
  <c r="F1647" i="243"/>
  <c r="D1647" i="243"/>
  <c r="C1647" i="243"/>
  <c r="F1646" i="243"/>
  <c r="D1646" i="243"/>
  <c r="C1646" i="243"/>
  <c r="F1644" i="243"/>
  <c r="D1644" i="243"/>
  <c r="C1644" i="243"/>
  <c r="F1643" i="243"/>
  <c r="D1643" i="243"/>
  <c r="C1643" i="243"/>
  <c r="F1642" i="243"/>
  <c r="D1642" i="243"/>
  <c r="C1642" i="243"/>
  <c r="F1641" i="243"/>
  <c r="D1641" i="243"/>
  <c r="C1641" i="243"/>
  <c r="F1640" i="243"/>
  <c r="D1640" i="243"/>
  <c r="C1640" i="243"/>
  <c r="F1639" i="243"/>
  <c r="D1639" i="243"/>
  <c r="C1639" i="243"/>
  <c r="F1638" i="243"/>
  <c r="D1638" i="243"/>
  <c r="C1638" i="243"/>
  <c r="F1637" i="243"/>
  <c r="D1637" i="243"/>
  <c r="C1637" i="243"/>
  <c r="F1636" i="243"/>
  <c r="D1636" i="243"/>
  <c r="C1636" i="243"/>
  <c r="F1635" i="243"/>
  <c r="D1635" i="243"/>
  <c r="C1635" i="243"/>
  <c r="F1634" i="243"/>
  <c r="D1634" i="243"/>
  <c r="C1634" i="243"/>
  <c r="F1633" i="243"/>
  <c r="D1633" i="243"/>
  <c r="C1633" i="243"/>
  <c r="F1632" i="243"/>
  <c r="D1632" i="243"/>
  <c r="C1632" i="243"/>
  <c r="F1629" i="243"/>
  <c r="D1629" i="243"/>
  <c r="C1629" i="243"/>
  <c r="F1628" i="243"/>
  <c r="D1628" i="243"/>
  <c r="C1628" i="243"/>
  <c r="F1627" i="243"/>
  <c r="D1627" i="243"/>
  <c r="C1627" i="243"/>
  <c r="F1626" i="243"/>
  <c r="D1626" i="243"/>
  <c r="C1626" i="243"/>
  <c r="F1625" i="243"/>
  <c r="D1625" i="243"/>
  <c r="C1625" i="243"/>
  <c r="F1624" i="243"/>
  <c r="D1624" i="243"/>
  <c r="C1624" i="243"/>
  <c r="F1623" i="243"/>
  <c r="D1623" i="243"/>
  <c r="C1623" i="243"/>
  <c r="G1618" i="243"/>
  <c r="F1617" i="243"/>
  <c r="D1617" i="243"/>
  <c r="C1617" i="243"/>
  <c r="F1616" i="243"/>
  <c r="D1616" i="243"/>
  <c r="C1616" i="243"/>
  <c r="G1613" i="243"/>
  <c r="F1611" i="243"/>
  <c r="D1611" i="243"/>
  <c r="C1611" i="243"/>
  <c r="F1610" i="243"/>
  <c r="D1610" i="243"/>
  <c r="C1610" i="243"/>
  <c r="F1608" i="243"/>
  <c r="D1608" i="243"/>
  <c r="C1608" i="243"/>
  <c r="F1606" i="243"/>
  <c r="D1606" i="243"/>
  <c r="C1606" i="243"/>
  <c r="F1520" i="243"/>
  <c r="D1520" i="243"/>
  <c r="C1520" i="243"/>
  <c r="G1516" i="243"/>
  <c r="F1513" i="243"/>
  <c r="D1513" i="243"/>
  <c r="C1513" i="243"/>
  <c r="F1511" i="243"/>
  <c r="D1511" i="243"/>
  <c r="C1511" i="243"/>
  <c r="F1510" i="243"/>
  <c r="D1510" i="243"/>
  <c r="C1510" i="243"/>
  <c r="F1509" i="243"/>
  <c r="D1509" i="243"/>
  <c r="C1509" i="243"/>
  <c r="F1505" i="243"/>
  <c r="D1505" i="243"/>
  <c r="C1505" i="243"/>
  <c r="F1503" i="243"/>
  <c r="D1503" i="243"/>
  <c r="C1503" i="243"/>
  <c r="F1502" i="243"/>
  <c r="D1502" i="243"/>
  <c r="C1502" i="243"/>
  <c r="F1501" i="243"/>
  <c r="D1501" i="243"/>
  <c r="C1501" i="243"/>
  <c r="F1498" i="243"/>
  <c r="D1498" i="243"/>
  <c r="C1498" i="243"/>
  <c r="F1496" i="243"/>
  <c r="D1496" i="243"/>
  <c r="C1496" i="243"/>
  <c r="F1495" i="243"/>
  <c r="D1495" i="243"/>
  <c r="C1495" i="243"/>
  <c r="F1494" i="243"/>
  <c r="D1494" i="243"/>
  <c r="C1494" i="243"/>
  <c r="F1493" i="243"/>
  <c r="D1493" i="243"/>
  <c r="C1493" i="243"/>
  <c r="F1491" i="243"/>
  <c r="D1491" i="243"/>
  <c r="C1491" i="243"/>
  <c r="F1490" i="243"/>
  <c r="D1490" i="243"/>
  <c r="C1490" i="243"/>
  <c r="F1489" i="243"/>
  <c r="D1489" i="243"/>
  <c r="C1489" i="243"/>
  <c r="F1487" i="243"/>
  <c r="D1487" i="243"/>
  <c r="C1487" i="243"/>
  <c r="F1486" i="243"/>
  <c r="D1486" i="243"/>
  <c r="C1486" i="243"/>
  <c r="F1485" i="243"/>
  <c r="D1485" i="243"/>
  <c r="C1485" i="243"/>
  <c r="F1484" i="243"/>
  <c r="D1484" i="243"/>
  <c r="C1484" i="243"/>
  <c r="F1483" i="243"/>
  <c r="D1483" i="243"/>
  <c r="C1483" i="243"/>
  <c r="F1482" i="243"/>
  <c r="D1482" i="243"/>
  <c r="C1482" i="243"/>
  <c r="F1481" i="243"/>
  <c r="D1481" i="243"/>
  <c r="C1481" i="243"/>
  <c r="F1480" i="243"/>
  <c r="D1480" i="243"/>
  <c r="C1480" i="243"/>
  <c r="F1479" i="243"/>
  <c r="D1479" i="243"/>
  <c r="C1479" i="243"/>
  <c r="F1471" i="243"/>
  <c r="D1471" i="243"/>
  <c r="C1471" i="243"/>
  <c r="G1459" i="243"/>
  <c r="F1455" i="243"/>
  <c r="D1455" i="243"/>
  <c r="C1455" i="243"/>
  <c r="F1451" i="243"/>
  <c r="D1451" i="243"/>
  <c r="C1451" i="243"/>
  <c r="F1447" i="243"/>
  <c r="D1447" i="243"/>
  <c r="C1447" i="243"/>
  <c r="F1442" i="243"/>
  <c r="D1442" i="243"/>
  <c r="C1442" i="243"/>
  <c r="F1440" i="243"/>
  <c r="D1440" i="243"/>
  <c r="C1440" i="243"/>
  <c r="F1438" i="243"/>
  <c r="D1438" i="243"/>
  <c r="C1438" i="243"/>
  <c r="F1437" i="243"/>
  <c r="D1437" i="243"/>
  <c r="C1437" i="243"/>
  <c r="F1436" i="243"/>
  <c r="D1436" i="243"/>
  <c r="C1436" i="243"/>
  <c r="F1435" i="243"/>
  <c r="D1435" i="243"/>
  <c r="C1435" i="243"/>
  <c r="F1434" i="243"/>
  <c r="D1434" i="243"/>
  <c r="C1434" i="243"/>
  <c r="F1433" i="243"/>
  <c r="D1433" i="243"/>
  <c r="C1433" i="243"/>
  <c r="F1432" i="243"/>
  <c r="D1432" i="243"/>
  <c r="C1432" i="243"/>
  <c r="F1431" i="243"/>
  <c r="D1431" i="243"/>
  <c r="C1431" i="243"/>
  <c r="F1430" i="243"/>
  <c r="D1430" i="243"/>
  <c r="C1430" i="243"/>
  <c r="F1429" i="243"/>
  <c r="D1429" i="243"/>
  <c r="C1429" i="243"/>
  <c r="F1428" i="243"/>
  <c r="D1428" i="243"/>
  <c r="C1428" i="243"/>
  <c r="F1427" i="243"/>
  <c r="D1427" i="243"/>
  <c r="C1427" i="243"/>
  <c r="F1426" i="243"/>
  <c r="D1426" i="243"/>
  <c r="C1426" i="243"/>
  <c r="F1425" i="243"/>
  <c r="D1425" i="243"/>
  <c r="C1425" i="243"/>
  <c r="F1424" i="243"/>
  <c r="D1424" i="243"/>
  <c r="C1424" i="243"/>
  <c r="F1423" i="243"/>
  <c r="D1423" i="243"/>
  <c r="C1423" i="243"/>
  <c r="F1422" i="243"/>
  <c r="D1422" i="243"/>
  <c r="C1422" i="243"/>
  <c r="F1421" i="243"/>
  <c r="D1421" i="243"/>
  <c r="C1421" i="243"/>
  <c r="F1420" i="243"/>
  <c r="D1420" i="243"/>
  <c r="C1420" i="243"/>
  <c r="F1419" i="243"/>
  <c r="D1419" i="243"/>
  <c r="C1419" i="243"/>
  <c r="F1418" i="243"/>
  <c r="D1418" i="243"/>
  <c r="C1418" i="243"/>
  <c r="F1417" i="243"/>
  <c r="D1417" i="243"/>
  <c r="C1417" i="243"/>
  <c r="F1416" i="243"/>
  <c r="D1416" i="243"/>
  <c r="C1416" i="243"/>
  <c r="F1415" i="243"/>
  <c r="D1415" i="243"/>
  <c r="C1415" i="243"/>
  <c r="F1414" i="243"/>
  <c r="D1414" i="243"/>
  <c r="C1414" i="243"/>
  <c r="F1413" i="243"/>
  <c r="D1413" i="243"/>
  <c r="C1413" i="243"/>
  <c r="F1412" i="243"/>
  <c r="D1412" i="243"/>
  <c r="C1412" i="243"/>
  <c r="F1411" i="243"/>
  <c r="D1411" i="243"/>
  <c r="C1411" i="243"/>
  <c r="F1410" i="243"/>
  <c r="D1410" i="243"/>
  <c r="C1410" i="243"/>
  <c r="F1409" i="243"/>
  <c r="D1409" i="243"/>
  <c r="C1409" i="243"/>
  <c r="F1408" i="243"/>
  <c r="D1408" i="243"/>
  <c r="C1408" i="243"/>
  <c r="F1407" i="243"/>
  <c r="D1407" i="243"/>
  <c r="C1407" i="243"/>
  <c r="F1406" i="243"/>
  <c r="D1406" i="243"/>
  <c r="C1406" i="243"/>
  <c r="F1405" i="243"/>
  <c r="D1405" i="243"/>
  <c r="C1405" i="243"/>
  <c r="F1404" i="243"/>
  <c r="D1404" i="243"/>
  <c r="C1404" i="243"/>
  <c r="F1403" i="243"/>
  <c r="D1403" i="243"/>
  <c r="C1403" i="243"/>
  <c r="F1402" i="243"/>
  <c r="D1402" i="243"/>
  <c r="C1402" i="243"/>
  <c r="F1401" i="243"/>
  <c r="D1401" i="243"/>
  <c r="C1401" i="243"/>
  <c r="F1400" i="243"/>
  <c r="D1400" i="243"/>
  <c r="C1400" i="243"/>
  <c r="F1399" i="243"/>
  <c r="D1399" i="243"/>
  <c r="C1399" i="243"/>
  <c r="F1398" i="243"/>
  <c r="D1398" i="243"/>
  <c r="C1398" i="243"/>
  <c r="F1397" i="243"/>
  <c r="D1397" i="243"/>
  <c r="C1397" i="243"/>
  <c r="F1396" i="243"/>
  <c r="D1396" i="243"/>
  <c r="C1396" i="243"/>
  <c r="F1395" i="243"/>
  <c r="D1395" i="243"/>
  <c r="C1395" i="243"/>
  <c r="F1394" i="243"/>
  <c r="D1394" i="243"/>
  <c r="C1394" i="243"/>
  <c r="F1393" i="243"/>
  <c r="D1393" i="243"/>
  <c r="C1393" i="243"/>
  <c r="F1392" i="243"/>
  <c r="D1392" i="243"/>
  <c r="C1392" i="243"/>
  <c r="F1391" i="243"/>
  <c r="D1391" i="243"/>
  <c r="C1391" i="243"/>
  <c r="F1390" i="243"/>
  <c r="D1390" i="243"/>
  <c r="C1390" i="243"/>
  <c r="F1389" i="243"/>
  <c r="D1389" i="243"/>
  <c r="C1389" i="243"/>
  <c r="F1388" i="243"/>
  <c r="D1388" i="243"/>
  <c r="C1388" i="243"/>
  <c r="F1387" i="243"/>
  <c r="D1387" i="243"/>
  <c r="C1387" i="243"/>
  <c r="F1386" i="243"/>
  <c r="D1386" i="243"/>
  <c r="C1386" i="243"/>
  <c r="F1385" i="243"/>
  <c r="D1385" i="243"/>
  <c r="C1385" i="243"/>
  <c r="F1384" i="243"/>
  <c r="D1384" i="243"/>
  <c r="C1384" i="243"/>
  <c r="F1383" i="243"/>
  <c r="D1383" i="243"/>
  <c r="C1383" i="243"/>
  <c r="F1382" i="243"/>
  <c r="D1382" i="243"/>
  <c r="C1382" i="243"/>
  <c r="F1381" i="243"/>
  <c r="D1381" i="243"/>
  <c r="C1381" i="243"/>
  <c r="F1380" i="243"/>
  <c r="D1380" i="243"/>
  <c r="C1380" i="243"/>
  <c r="F1379" i="243"/>
  <c r="D1379" i="243"/>
  <c r="C1379" i="243"/>
  <c r="F1377" i="243"/>
  <c r="D1377" i="243"/>
  <c r="C1377" i="243"/>
  <c r="F1376" i="243"/>
  <c r="D1376" i="243"/>
  <c r="C1376" i="243"/>
  <c r="F1375" i="243"/>
  <c r="D1375" i="243"/>
  <c r="C1375" i="243"/>
  <c r="F1373" i="243"/>
  <c r="D1373" i="243"/>
  <c r="C1373" i="243"/>
  <c r="F1367" i="243"/>
  <c r="D1367" i="243"/>
  <c r="C1367" i="243"/>
  <c r="F1366" i="243"/>
  <c r="D1366" i="243"/>
  <c r="C1366" i="243"/>
  <c r="F1365" i="243"/>
  <c r="D1365" i="243"/>
  <c r="C1365" i="243"/>
  <c r="F1364" i="243"/>
  <c r="D1364" i="243"/>
  <c r="C1364" i="243"/>
  <c r="F1363" i="243"/>
  <c r="D1363" i="243"/>
  <c r="C1363" i="243"/>
  <c r="F1360" i="243"/>
  <c r="D1360" i="243"/>
  <c r="C1360" i="243"/>
  <c r="F1359" i="243"/>
  <c r="D1359" i="243"/>
  <c r="C1359" i="243"/>
  <c r="F1358" i="243"/>
  <c r="D1358" i="243"/>
  <c r="C1358" i="243"/>
  <c r="F1357" i="243"/>
  <c r="D1357" i="243"/>
  <c r="C1357" i="243"/>
  <c r="F1356" i="243"/>
  <c r="D1356" i="243"/>
  <c r="C1356" i="243"/>
  <c r="F1355" i="243"/>
  <c r="D1355" i="243"/>
  <c r="C1355" i="243"/>
  <c r="F1353" i="243"/>
  <c r="D1353" i="243"/>
  <c r="C1353" i="243"/>
  <c r="F1352" i="243"/>
  <c r="D1352" i="243"/>
  <c r="C1352" i="243"/>
  <c r="F1351" i="243"/>
  <c r="D1351" i="243"/>
  <c r="C1351" i="243"/>
  <c r="F1350" i="243"/>
  <c r="D1350" i="243"/>
  <c r="C1350" i="243"/>
  <c r="F1349" i="243"/>
  <c r="D1349" i="243"/>
  <c r="C1349" i="243"/>
  <c r="F1348" i="243"/>
  <c r="D1348" i="243"/>
  <c r="C1348" i="243"/>
  <c r="F1347" i="243"/>
  <c r="D1347" i="243"/>
  <c r="C1347" i="243"/>
  <c r="F1346" i="243"/>
  <c r="D1346" i="243"/>
  <c r="C1346" i="243"/>
  <c r="F1345" i="243"/>
  <c r="D1345" i="243"/>
  <c r="C1345" i="243"/>
  <c r="F1344" i="243"/>
  <c r="D1344" i="243"/>
  <c r="C1344" i="243"/>
  <c r="F1343" i="243"/>
  <c r="D1343" i="243"/>
  <c r="C1343" i="243"/>
  <c r="F1342" i="243"/>
  <c r="D1342" i="243"/>
  <c r="C1342" i="243"/>
  <c r="F1341" i="243"/>
  <c r="D1341" i="243"/>
  <c r="C1341" i="243"/>
  <c r="F1340" i="243"/>
  <c r="D1340" i="243"/>
  <c r="C1340" i="243"/>
  <c r="F1339" i="243"/>
  <c r="D1339" i="243"/>
  <c r="C1339" i="243"/>
  <c r="F1338" i="243"/>
  <c r="D1338" i="243"/>
  <c r="C1338" i="243"/>
  <c r="F1337" i="243"/>
  <c r="D1337" i="243"/>
  <c r="C1337" i="243"/>
  <c r="F1334" i="243"/>
  <c r="D1334" i="243"/>
  <c r="C1334" i="243"/>
  <c r="F1333" i="243"/>
  <c r="D1333" i="243"/>
  <c r="C1333" i="243"/>
  <c r="F1329" i="243"/>
  <c r="D1329" i="243"/>
  <c r="C1329" i="243"/>
  <c r="F1328" i="243"/>
  <c r="D1328" i="243"/>
  <c r="C1328" i="243"/>
  <c r="F1327" i="243"/>
  <c r="D1327" i="243"/>
  <c r="C1327" i="243"/>
  <c r="F1326" i="243"/>
  <c r="D1326" i="243"/>
  <c r="C1326" i="243"/>
  <c r="F1325" i="243"/>
  <c r="D1325" i="243"/>
  <c r="C1325" i="243"/>
  <c r="F1324" i="243"/>
  <c r="D1324" i="243"/>
  <c r="C1324" i="243"/>
  <c r="F1322" i="243"/>
  <c r="D1322" i="243"/>
  <c r="C1322" i="243"/>
  <c r="F1321" i="243"/>
  <c r="D1321" i="243"/>
  <c r="C1321" i="243"/>
  <c r="F1320" i="243"/>
  <c r="D1320" i="243"/>
  <c r="C1320" i="243"/>
  <c r="F1319" i="243"/>
  <c r="D1319" i="243"/>
  <c r="C1319" i="243"/>
  <c r="F1318" i="243"/>
  <c r="D1318" i="243"/>
  <c r="C1318" i="243"/>
  <c r="F1317" i="243"/>
  <c r="D1317" i="243"/>
  <c r="C1317" i="243"/>
  <c r="F1316" i="243"/>
  <c r="D1316" i="243"/>
  <c r="C1316" i="243"/>
  <c r="F1315" i="243"/>
  <c r="D1315" i="243"/>
  <c r="C1315" i="243"/>
  <c r="F1314" i="243"/>
  <c r="D1314" i="243"/>
  <c r="C1314" i="243"/>
  <c r="F1313" i="243"/>
  <c r="D1313" i="243"/>
  <c r="C1313" i="243"/>
  <c r="F1312" i="243"/>
  <c r="D1312" i="243"/>
  <c r="C1312" i="243"/>
  <c r="F1311" i="243"/>
  <c r="D1311" i="243"/>
  <c r="C1311" i="243"/>
  <c r="F1310" i="243"/>
  <c r="D1310" i="243"/>
  <c r="C1310" i="243"/>
  <c r="F1309" i="243"/>
  <c r="D1309" i="243"/>
  <c r="C1309" i="243"/>
  <c r="F1303" i="243"/>
  <c r="D1303" i="243"/>
  <c r="C1303" i="243"/>
  <c r="F1302" i="243"/>
  <c r="D1302" i="243"/>
  <c r="C1302" i="243"/>
  <c r="F1300" i="243"/>
  <c r="D1300" i="243"/>
  <c r="C1300" i="243"/>
  <c r="F1296" i="243"/>
  <c r="D1296" i="243"/>
  <c r="C1296" i="243"/>
  <c r="F1295" i="243"/>
  <c r="D1295" i="243"/>
  <c r="C1295" i="243"/>
  <c r="F1291" i="243"/>
  <c r="D1291" i="243"/>
  <c r="C1291" i="243"/>
  <c r="F1290" i="243"/>
  <c r="D1290" i="243"/>
  <c r="C1290" i="243"/>
  <c r="F1283" i="243"/>
  <c r="D1283" i="243"/>
  <c r="C1283" i="243"/>
  <c r="F1271" i="243"/>
  <c r="D1271" i="243"/>
  <c r="C1271" i="243"/>
  <c r="F1270" i="243"/>
  <c r="D1270" i="243"/>
  <c r="C1270" i="243"/>
  <c r="F1269" i="243"/>
  <c r="D1269" i="243"/>
  <c r="C1269" i="243"/>
  <c r="F1268" i="243"/>
  <c r="D1268" i="243"/>
  <c r="C1268" i="243"/>
  <c r="F1267" i="243"/>
  <c r="D1267" i="243"/>
  <c r="C1267" i="243"/>
  <c r="F1266" i="243"/>
  <c r="D1266" i="243"/>
  <c r="C1266" i="243"/>
  <c r="F1265" i="243"/>
  <c r="D1265" i="243"/>
  <c r="C1265" i="243"/>
  <c r="F1263" i="243"/>
  <c r="D1263" i="243"/>
  <c r="C1263" i="243"/>
  <c r="F1262" i="243"/>
  <c r="D1262" i="243"/>
  <c r="C1262" i="243"/>
  <c r="F1261" i="243"/>
  <c r="D1261" i="243"/>
  <c r="C1261" i="243"/>
  <c r="F1260" i="243"/>
  <c r="D1260" i="243"/>
  <c r="C1260" i="243"/>
  <c r="F1259" i="243"/>
  <c r="D1259" i="243"/>
  <c r="C1259" i="243"/>
  <c r="F1258" i="243"/>
  <c r="D1258" i="243"/>
  <c r="C1258" i="243"/>
  <c r="F1257" i="243"/>
  <c r="D1257" i="243"/>
  <c r="C1257" i="243"/>
  <c r="F1256" i="243"/>
  <c r="D1256" i="243"/>
  <c r="C1256" i="243"/>
  <c r="F1254" i="243"/>
  <c r="D1254" i="243"/>
  <c r="C1254" i="243"/>
  <c r="F1253" i="243"/>
  <c r="D1253" i="243"/>
  <c r="C1253" i="243"/>
  <c r="F1252" i="243"/>
  <c r="D1252" i="243"/>
  <c r="C1252" i="243"/>
  <c r="F1251" i="243"/>
  <c r="D1251" i="243"/>
  <c r="C1251" i="243"/>
  <c r="F1250" i="243"/>
  <c r="D1250" i="243"/>
  <c r="C1250" i="243"/>
  <c r="F1249" i="243"/>
  <c r="D1249" i="243"/>
  <c r="C1249" i="243"/>
  <c r="F1248" i="243"/>
  <c r="D1248" i="243"/>
  <c r="C1248" i="243"/>
  <c r="F1247" i="243"/>
  <c r="D1247" i="243"/>
  <c r="C1247" i="243"/>
  <c r="F1231" i="243"/>
  <c r="D1231" i="243"/>
  <c r="C1231" i="243"/>
  <c r="F1230" i="243"/>
  <c r="D1230" i="243"/>
  <c r="C1230" i="243"/>
  <c r="F1229" i="243"/>
  <c r="D1229" i="243"/>
  <c r="C1229" i="243"/>
  <c r="F1228" i="243"/>
  <c r="D1228" i="243"/>
  <c r="C1228" i="243"/>
  <c r="F1227" i="243"/>
  <c r="D1227" i="243"/>
  <c r="C1227" i="243"/>
  <c r="F1226" i="243"/>
  <c r="D1226" i="243"/>
  <c r="C1226" i="243"/>
  <c r="F1225" i="243"/>
  <c r="D1225" i="243"/>
  <c r="C1225" i="243"/>
  <c r="F1224" i="243"/>
  <c r="D1224" i="243"/>
  <c r="C1224" i="243"/>
  <c r="F1223" i="243"/>
  <c r="D1223" i="243"/>
  <c r="C1223" i="243"/>
  <c r="F1222" i="243"/>
  <c r="D1222" i="243"/>
  <c r="C1222" i="243"/>
  <c r="F1221" i="243"/>
  <c r="D1221" i="243"/>
  <c r="C1221" i="243"/>
  <c r="F1220" i="243"/>
  <c r="D1220" i="243"/>
  <c r="C1220" i="243"/>
  <c r="F1219" i="243"/>
  <c r="D1219" i="243"/>
  <c r="C1219" i="243"/>
  <c r="F1218" i="243"/>
  <c r="D1218" i="243"/>
  <c r="C1218" i="243"/>
  <c r="F1216" i="243"/>
  <c r="D1216" i="243"/>
  <c r="C1216" i="243"/>
  <c r="F1215" i="243"/>
  <c r="D1215" i="243"/>
  <c r="C1215" i="243"/>
  <c r="F1214" i="243"/>
  <c r="D1214" i="243"/>
  <c r="C1214" i="243"/>
  <c r="F1213" i="243"/>
  <c r="D1213" i="243"/>
  <c r="C1213" i="243"/>
  <c r="F1212" i="243"/>
  <c r="D1212" i="243"/>
  <c r="C1212" i="243"/>
  <c r="F1211" i="243"/>
  <c r="D1211" i="243"/>
  <c r="C1211" i="243"/>
  <c r="F1210" i="243"/>
  <c r="D1210" i="243"/>
  <c r="C1210" i="243"/>
  <c r="F1209" i="243"/>
  <c r="D1209" i="243"/>
  <c r="C1209" i="243"/>
  <c r="F1208" i="243"/>
  <c r="D1208" i="243"/>
  <c r="C1208" i="243"/>
  <c r="F1207" i="243"/>
  <c r="D1207" i="243"/>
  <c r="C1207" i="243"/>
  <c r="F1206" i="243"/>
  <c r="D1206" i="243"/>
  <c r="C1206" i="243"/>
  <c r="F1205" i="243"/>
  <c r="D1205" i="243"/>
  <c r="C1205" i="243"/>
  <c r="F1203" i="243"/>
  <c r="D1203" i="243"/>
  <c r="C1203" i="243"/>
  <c r="F1202" i="243"/>
  <c r="D1202" i="243"/>
  <c r="C1202" i="243"/>
  <c r="F1201" i="243"/>
  <c r="D1201" i="243"/>
  <c r="C1201" i="243"/>
  <c r="F1200" i="243"/>
  <c r="D1200" i="243"/>
  <c r="C1200" i="243"/>
  <c r="F1199" i="243"/>
  <c r="D1199" i="243"/>
  <c r="C1199" i="243"/>
  <c r="F1198" i="243"/>
  <c r="D1198" i="243"/>
  <c r="C1198" i="243"/>
  <c r="F1197" i="243"/>
  <c r="D1197" i="243"/>
  <c r="C1197" i="243"/>
  <c r="F1195" i="243"/>
  <c r="D1195" i="243"/>
  <c r="C1195" i="243"/>
  <c r="F1194" i="243"/>
  <c r="D1194" i="243"/>
  <c r="C1194" i="243"/>
  <c r="F1193" i="243"/>
  <c r="D1193" i="243"/>
  <c r="C1193" i="243"/>
  <c r="F1192" i="243"/>
  <c r="D1192" i="243"/>
  <c r="C1192" i="243"/>
  <c r="F1191" i="243"/>
  <c r="D1191" i="243"/>
  <c r="C1191" i="243"/>
  <c r="F1190" i="243"/>
  <c r="D1190" i="243"/>
  <c r="C1190" i="243"/>
  <c r="F1189" i="243"/>
  <c r="D1189" i="243"/>
  <c r="C1189" i="243"/>
  <c r="F1188" i="243"/>
  <c r="D1188" i="243"/>
  <c r="C1188" i="243"/>
  <c r="F1187" i="243"/>
  <c r="D1187" i="243"/>
  <c r="C1187" i="243"/>
  <c r="F1186" i="243"/>
  <c r="D1186" i="243"/>
  <c r="C1186" i="243"/>
  <c r="F1184" i="243"/>
  <c r="D1184" i="243"/>
  <c r="C1184" i="243"/>
  <c r="F1183" i="243"/>
  <c r="D1183" i="243"/>
  <c r="C1183" i="243"/>
  <c r="F1182" i="243"/>
  <c r="D1182" i="243"/>
  <c r="C1182" i="243"/>
  <c r="F1181" i="243"/>
  <c r="D1181" i="243"/>
  <c r="C1181" i="243"/>
  <c r="F1180" i="243"/>
  <c r="D1180" i="243"/>
  <c r="C1180" i="243"/>
  <c r="F1179" i="243"/>
  <c r="D1179" i="243"/>
  <c r="C1179" i="243"/>
  <c r="F1178" i="243"/>
  <c r="D1178" i="243"/>
  <c r="C1178" i="243"/>
  <c r="F1177" i="243"/>
  <c r="D1177" i="243"/>
  <c r="C1177" i="243"/>
  <c r="F1176" i="243"/>
  <c r="D1176" i="243"/>
  <c r="C1176" i="243"/>
  <c r="F1175" i="243"/>
  <c r="D1175" i="243"/>
  <c r="C1175" i="243"/>
  <c r="F1174" i="243"/>
  <c r="D1174" i="243"/>
  <c r="C1174" i="243"/>
  <c r="F1173" i="243"/>
  <c r="D1173" i="243"/>
  <c r="C1173" i="243"/>
  <c r="F1172" i="243"/>
  <c r="D1172" i="243"/>
  <c r="C1172" i="243"/>
  <c r="F1171" i="243"/>
  <c r="D1171" i="243"/>
  <c r="C1171" i="243"/>
  <c r="F1170" i="243"/>
  <c r="D1170" i="243"/>
  <c r="C1170" i="243"/>
  <c r="F1169" i="243"/>
  <c r="D1169" i="243"/>
  <c r="C1169" i="243"/>
  <c r="F1168" i="243"/>
  <c r="D1168" i="243"/>
  <c r="C1168" i="243"/>
  <c r="F1167" i="243"/>
  <c r="D1167" i="243"/>
  <c r="C1167" i="243"/>
  <c r="F1166" i="243"/>
  <c r="D1166" i="243"/>
  <c r="C1166" i="243"/>
  <c r="F1165" i="243"/>
  <c r="D1165" i="243"/>
  <c r="C1165" i="243"/>
  <c r="F1164" i="243"/>
  <c r="D1164" i="243"/>
  <c r="C1164" i="243"/>
  <c r="F1163" i="243"/>
  <c r="D1163" i="243"/>
  <c r="C1163" i="243"/>
  <c r="F1162" i="243"/>
  <c r="D1162" i="243"/>
  <c r="C1162" i="243"/>
  <c r="F1161" i="243"/>
  <c r="D1161" i="243"/>
  <c r="C1161" i="243"/>
  <c r="F1160" i="243"/>
  <c r="D1160" i="243"/>
  <c r="C1160" i="243"/>
  <c r="F1159" i="243"/>
  <c r="D1159" i="243"/>
  <c r="C1159" i="243"/>
  <c r="F1158" i="243"/>
  <c r="D1158" i="243"/>
  <c r="C1158" i="243"/>
  <c r="F1157" i="243"/>
  <c r="D1157" i="243"/>
  <c r="C1157" i="243"/>
  <c r="F1156" i="243"/>
  <c r="D1156" i="243"/>
  <c r="C1156" i="243"/>
  <c r="F1155" i="243"/>
  <c r="D1155" i="243"/>
  <c r="C1155" i="243"/>
  <c r="F1153" i="243"/>
  <c r="D1153" i="243"/>
  <c r="C1153" i="243"/>
  <c r="F1152" i="243"/>
  <c r="D1152" i="243"/>
  <c r="C1152" i="243"/>
  <c r="F1151" i="243"/>
  <c r="D1151" i="243"/>
  <c r="C1151" i="243"/>
  <c r="F1150" i="243"/>
  <c r="D1150" i="243"/>
  <c r="C1150" i="243"/>
  <c r="F1149" i="243"/>
  <c r="D1149" i="243"/>
  <c r="C1149" i="243"/>
  <c r="F1148" i="243"/>
  <c r="D1148" i="243"/>
  <c r="C1148" i="243"/>
  <c r="F1147" i="243"/>
  <c r="D1147" i="243"/>
  <c r="C1147" i="243"/>
  <c r="F1146" i="243"/>
  <c r="D1146" i="243"/>
  <c r="C1146" i="243"/>
  <c r="F1145" i="243"/>
  <c r="D1145" i="243"/>
  <c r="C1145" i="243"/>
  <c r="F1144" i="243"/>
  <c r="D1144" i="243"/>
  <c r="C1144" i="243"/>
  <c r="F1143" i="243"/>
  <c r="D1143" i="243"/>
  <c r="C1143" i="243"/>
  <c r="F1142" i="243"/>
  <c r="D1142" i="243"/>
  <c r="C1142" i="243"/>
  <c r="F1141" i="243"/>
  <c r="D1141" i="243"/>
  <c r="C1141" i="243"/>
  <c r="F1140" i="243"/>
  <c r="D1140" i="243"/>
  <c r="C1140" i="243"/>
  <c r="F1139" i="243"/>
  <c r="D1139" i="243"/>
  <c r="C1139" i="243"/>
  <c r="F1135" i="243"/>
  <c r="D1135" i="243"/>
  <c r="C1135" i="243"/>
  <c r="F1134" i="243"/>
  <c r="D1134" i="243"/>
  <c r="C1134" i="243"/>
  <c r="F1133" i="243"/>
  <c r="D1133" i="243"/>
  <c r="C1133" i="243"/>
  <c r="F1132" i="243"/>
  <c r="D1132" i="243"/>
  <c r="C1132" i="243"/>
  <c r="F1131" i="243"/>
  <c r="D1131" i="243"/>
  <c r="C1131" i="243"/>
  <c r="F1130" i="243"/>
  <c r="D1130" i="243"/>
  <c r="C1130" i="243"/>
  <c r="F1129" i="243"/>
  <c r="D1129" i="243"/>
  <c r="C1129" i="243"/>
  <c r="F1127" i="243"/>
  <c r="D1127" i="243"/>
  <c r="C1127" i="243"/>
  <c r="F1125" i="243"/>
  <c r="D1125" i="243"/>
  <c r="C1125" i="243"/>
  <c r="F1122" i="243"/>
  <c r="D1122" i="243"/>
  <c r="C1122" i="243"/>
  <c r="F1120" i="243"/>
  <c r="D1120" i="243"/>
  <c r="C1120" i="243"/>
  <c r="F1117" i="243"/>
  <c r="D1117" i="243"/>
  <c r="C1117" i="243"/>
  <c r="F1116" i="243"/>
  <c r="D1116" i="243"/>
  <c r="C1116" i="243"/>
  <c r="F1114" i="243"/>
  <c r="D1114" i="243"/>
  <c r="C1114" i="243"/>
  <c r="F1113" i="243"/>
  <c r="D1113" i="243"/>
  <c r="C1113" i="243"/>
  <c r="F1112" i="243"/>
  <c r="D1112" i="243"/>
  <c r="C1112" i="243"/>
  <c r="F1111" i="243"/>
  <c r="D1111" i="243"/>
  <c r="C1111" i="243"/>
  <c r="F1109" i="243"/>
  <c r="D1109" i="243"/>
  <c r="C1109" i="243"/>
  <c r="F1108" i="243"/>
  <c r="D1108" i="243"/>
  <c r="C1108" i="243"/>
  <c r="F1107" i="243"/>
  <c r="D1107" i="243"/>
  <c r="C1107" i="243"/>
  <c r="F1106" i="243"/>
  <c r="D1106" i="243"/>
  <c r="C1106" i="243"/>
  <c r="F1105" i="243"/>
  <c r="D1105" i="243"/>
  <c r="C1105" i="243"/>
  <c r="F1103" i="243"/>
  <c r="D1103" i="243"/>
  <c r="C1103" i="243"/>
  <c r="F1101" i="243"/>
  <c r="D1101" i="243"/>
  <c r="C1101" i="243"/>
  <c r="F1096" i="243"/>
  <c r="D1096" i="243"/>
  <c r="C1096" i="243"/>
  <c r="F1094" i="243"/>
  <c r="D1094" i="243"/>
  <c r="C1094" i="243"/>
  <c r="F1089" i="243"/>
  <c r="D1089" i="243"/>
  <c r="C1089" i="243"/>
  <c r="G1056" i="243"/>
  <c r="F1052" i="243"/>
  <c r="D1052" i="243"/>
  <c r="C1052" i="243"/>
  <c r="F1051" i="243"/>
  <c r="D1051" i="243"/>
  <c r="C1051" i="243"/>
  <c r="F1050" i="243"/>
  <c r="D1050" i="243"/>
  <c r="C1050" i="243"/>
  <c r="F1049" i="243"/>
  <c r="D1049" i="243"/>
  <c r="C1049" i="243"/>
  <c r="F1048" i="243"/>
  <c r="D1048" i="243"/>
  <c r="C1048" i="243"/>
  <c r="F1047" i="243"/>
  <c r="D1047" i="243"/>
  <c r="C1047" i="243"/>
  <c r="F1046" i="243"/>
  <c r="D1046" i="243"/>
  <c r="C1046" i="243"/>
  <c r="F1045" i="243"/>
  <c r="D1045" i="243"/>
  <c r="C1045" i="243"/>
  <c r="F1044" i="243"/>
  <c r="D1044" i="243"/>
  <c r="C1044" i="243"/>
  <c r="F1043" i="243"/>
  <c r="D1043" i="243"/>
  <c r="C1043" i="243"/>
  <c r="F1042" i="243"/>
  <c r="D1042" i="243"/>
  <c r="C1042" i="243"/>
  <c r="F1039" i="243"/>
  <c r="D1039" i="243"/>
  <c r="C1039" i="243"/>
  <c r="F1038" i="243"/>
  <c r="D1038" i="243"/>
  <c r="C1038" i="243"/>
  <c r="F1037" i="243"/>
  <c r="D1037" i="243"/>
  <c r="C1037" i="243"/>
  <c r="F1036" i="243"/>
  <c r="D1036" i="243"/>
  <c r="C1036" i="243"/>
  <c r="F1035" i="243"/>
  <c r="D1035" i="243"/>
  <c r="C1035" i="243"/>
  <c r="F1033" i="243"/>
  <c r="D1033" i="243"/>
  <c r="C1033" i="243"/>
  <c r="F1031" i="243"/>
  <c r="D1031" i="243"/>
  <c r="C1031" i="243"/>
  <c r="F1030" i="243"/>
  <c r="D1030" i="243"/>
  <c r="C1030" i="243"/>
  <c r="F1029" i="243"/>
  <c r="D1029" i="243"/>
  <c r="C1029" i="243"/>
  <c r="F1027" i="243"/>
  <c r="D1027" i="243"/>
  <c r="C1027" i="243"/>
  <c r="F1026" i="243"/>
  <c r="D1026" i="243"/>
  <c r="C1026" i="243"/>
  <c r="F1024" i="243"/>
  <c r="D1024" i="243"/>
  <c r="C1024" i="243"/>
  <c r="F1022" i="243"/>
  <c r="D1022" i="243"/>
  <c r="C1022" i="243"/>
  <c r="F1020" i="243"/>
  <c r="D1020" i="243"/>
  <c r="C1020" i="243"/>
  <c r="F1018" i="243"/>
  <c r="D1018" i="243"/>
  <c r="C1018" i="243"/>
  <c r="F1017" i="243"/>
  <c r="D1017" i="243"/>
  <c r="C1017" i="243"/>
  <c r="F1016" i="243"/>
  <c r="D1016" i="243"/>
  <c r="C1016" i="243"/>
  <c r="F1015" i="243"/>
  <c r="D1015" i="243"/>
  <c r="C1015" i="243"/>
  <c r="F1014" i="243"/>
  <c r="D1014" i="243"/>
  <c r="C1014" i="243"/>
  <c r="F1013" i="243"/>
  <c r="D1013" i="243"/>
  <c r="C1013" i="243"/>
  <c r="F1012" i="243"/>
  <c r="D1012" i="243"/>
  <c r="C1012" i="243"/>
  <c r="F1011" i="243"/>
  <c r="D1011" i="243"/>
  <c r="C1011" i="243"/>
  <c r="F1010" i="243"/>
  <c r="D1010" i="243"/>
  <c r="C1010" i="243"/>
  <c r="F1009" i="243"/>
  <c r="D1009" i="243"/>
  <c r="C1009" i="243"/>
  <c r="F1008" i="243"/>
  <c r="D1008" i="243"/>
  <c r="C1008" i="243"/>
  <c r="F1007" i="243"/>
  <c r="D1007" i="243"/>
  <c r="C1007" i="243"/>
  <c r="F1006" i="243"/>
  <c r="D1006" i="243"/>
  <c r="C1006" i="243"/>
  <c r="F1005" i="243"/>
  <c r="D1005" i="243"/>
  <c r="C1005" i="243"/>
  <c r="F1004" i="243"/>
  <c r="D1004" i="243"/>
  <c r="C1004" i="243"/>
  <c r="F1003" i="243"/>
  <c r="D1003" i="243"/>
  <c r="C1003" i="243"/>
  <c r="F1001" i="243"/>
  <c r="D1001" i="243"/>
  <c r="C1001" i="243"/>
  <c r="F998" i="243"/>
  <c r="D998" i="243"/>
  <c r="C998" i="243"/>
  <c r="F997" i="243"/>
  <c r="D997" i="243"/>
  <c r="C997" i="243"/>
  <c r="F993" i="243"/>
  <c r="D993" i="243"/>
  <c r="C993" i="243"/>
  <c r="F992" i="243"/>
  <c r="D992" i="243"/>
  <c r="C992" i="243"/>
  <c r="F985" i="243"/>
  <c r="D985" i="243"/>
  <c r="C985" i="243"/>
  <c r="F978" i="243"/>
  <c r="D978" i="243"/>
  <c r="C978" i="243"/>
  <c r="F974" i="243"/>
  <c r="D974" i="243"/>
  <c r="C974" i="243"/>
  <c r="F973" i="243"/>
  <c r="D973" i="243"/>
  <c r="C973" i="243"/>
  <c r="F969" i="243"/>
  <c r="D969" i="243"/>
  <c r="C969" i="243"/>
  <c r="F967" i="243"/>
  <c r="D967" i="243"/>
  <c r="C967" i="243"/>
  <c r="F964" i="243"/>
  <c r="D964" i="243"/>
  <c r="C964" i="243"/>
  <c r="F963" i="243"/>
  <c r="D963" i="243"/>
  <c r="C963" i="243"/>
  <c r="F942" i="243"/>
  <c r="D942" i="243"/>
  <c r="C942" i="243"/>
  <c r="F941" i="243"/>
  <c r="D941" i="243"/>
  <c r="C941" i="243"/>
  <c r="F940" i="243"/>
  <c r="D940" i="243"/>
  <c r="C940" i="243"/>
  <c r="F939" i="243"/>
  <c r="D939" i="243"/>
  <c r="C939" i="243"/>
  <c r="F938" i="243"/>
  <c r="D938" i="243"/>
  <c r="C938" i="243"/>
  <c r="F937" i="243"/>
  <c r="D937" i="243"/>
  <c r="C937" i="243"/>
  <c r="F936" i="243"/>
  <c r="D936" i="243"/>
  <c r="C936" i="243"/>
  <c r="F935" i="243"/>
  <c r="D935" i="243"/>
  <c r="C935" i="243"/>
  <c r="F934" i="243"/>
  <c r="D934" i="243"/>
  <c r="C934" i="243"/>
  <c r="F933" i="243"/>
  <c r="D933" i="243"/>
  <c r="C933" i="243"/>
  <c r="F932" i="243"/>
  <c r="D932" i="243"/>
  <c r="C932" i="243"/>
  <c r="F931" i="243"/>
  <c r="D931" i="243"/>
  <c r="C931" i="243"/>
  <c r="F930" i="243"/>
  <c r="D930" i="243"/>
  <c r="C930" i="243"/>
  <c r="F929" i="243"/>
  <c r="D929" i="243"/>
  <c r="C929" i="243"/>
  <c r="F928" i="243"/>
  <c r="D928" i="243"/>
  <c r="C928" i="243"/>
  <c r="F927" i="243"/>
  <c r="D927" i="243"/>
  <c r="C927" i="243"/>
  <c r="F926" i="243"/>
  <c r="D926" i="243"/>
  <c r="C926" i="243"/>
  <c r="F925" i="243"/>
  <c r="D925" i="243"/>
  <c r="C925" i="243"/>
  <c r="F924" i="243"/>
  <c r="D924" i="243"/>
  <c r="C924" i="243"/>
  <c r="F923" i="243"/>
  <c r="D923" i="243"/>
  <c r="C923" i="243"/>
  <c r="F921" i="243"/>
  <c r="D921" i="243"/>
  <c r="C921" i="243"/>
  <c r="F920" i="243"/>
  <c r="D920" i="243"/>
  <c r="C920" i="243"/>
  <c r="F919" i="243"/>
  <c r="D919" i="243"/>
  <c r="C919" i="243"/>
  <c r="F918" i="243"/>
  <c r="D918" i="243"/>
  <c r="C918" i="243"/>
  <c r="F917" i="243"/>
  <c r="D917" i="243"/>
  <c r="C917" i="243"/>
  <c r="F916" i="243"/>
  <c r="D916" i="243"/>
  <c r="C916" i="243"/>
  <c r="F915" i="243"/>
  <c r="D915" i="243"/>
  <c r="C915" i="243"/>
  <c r="F914" i="243"/>
  <c r="D914" i="243"/>
  <c r="C914" i="243"/>
  <c r="F913" i="243"/>
  <c r="D913" i="243"/>
  <c r="C913" i="243"/>
  <c r="F912" i="243"/>
  <c r="D912" i="243"/>
  <c r="C912" i="243"/>
  <c r="F911" i="243"/>
  <c r="D911" i="243"/>
  <c r="C911" i="243"/>
  <c r="F910" i="243"/>
  <c r="D910" i="243"/>
  <c r="C910" i="243"/>
  <c r="F909" i="243"/>
  <c r="D909" i="243"/>
  <c r="C909" i="243"/>
  <c r="F907" i="243"/>
  <c r="D907" i="243"/>
  <c r="C907" i="243"/>
  <c r="F906" i="243"/>
  <c r="D906" i="243"/>
  <c r="C906" i="243"/>
  <c r="F904" i="243"/>
  <c r="D904" i="243"/>
  <c r="C904" i="243"/>
  <c r="F903" i="243"/>
  <c r="D903" i="243"/>
  <c r="C903" i="243"/>
  <c r="F902" i="243"/>
  <c r="D902" i="243"/>
  <c r="C902" i="243"/>
  <c r="F901" i="243"/>
  <c r="D901" i="243"/>
  <c r="C901" i="243"/>
  <c r="G885" i="243"/>
  <c r="D882" i="243"/>
  <c r="C882" i="243"/>
  <c r="F881" i="243"/>
  <c r="D881" i="243"/>
  <c r="C881" i="243"/>
  <c r="F878" i="243"/>
  <c r="D878" i="243"/>
  <c r="C878" i="243"/>
  <c r="F873" i="243"/>
  <c r="D873" i="243"/>
  <c r="C873" i="243"/>
  <c r="F865" i="243"/>
  <c r="D865" i="243"/>
  <c r="C865" i="243"/>
  <c r="F853" i="243"/>
  <c r="D853" i="243"/>
  <c r="C853" i="243"/>
  <c r="F846" i="243"/>
  <c r="D846" i="243"/>
  <c r="C846" i="243"/>
  <c r="F845" i="243"/>
  <c r="D845" i="243"/>
  <c r="C845" i="243"/>
  <c r="F831" i="243"/>
  <c r="D831" i="243"/>
  <c r="C831" i="243"/>
  <c r="F829" i="243"/>
  <c r="D829" i="243"/>
  <c r="C829" i="243"/>
  <c r="D828" i="243"/>
  <c r="C828" i="243"/>
  <c r="D827" i="243"/>
  <c r="C827" i="243"/>
  <c r="D824" i="243"/>
  <c r="C824" i="243"/>
  <c r="D823" i="243"/>
  <c r="C823" i="243"/>
  <c r="D822" i="243"/>
  <c r="C822" i="243"/>
  <c r="D821" i="243"/>
  <c r="C821" i="243"/>
  <c r="D820" i="243"/>
  <c r="C820" i="243"/>
  <c r="D818" i="243"/>
  <c r="C818" i="243"/>
  <c r="D817" i="243"/>
  <c r="C817" i="243"/>
  <c r="D816" i="243"/>
  <c r="C816" i="243"/>
  <c r="D797" i="243"/>
  <c r="C797" i="243"/>
  <c r="D796" i="243"/>
  <c r="C796" i="243"/>
  <c r="D795" i="243"/>
  <c r="C795" i="243"/>
  <c r="D789" i="243"/>
  <c r="C789" i="243"/>
  <c r="D782" i="243"/>
  <c r="C782" i="243"/>
  <c r="D781" i="243"/>
  <c r="C781" i="243"/>
  <c r="D780" i="243"/>
  <c r="C780" i="243"/>
  <c r="D779" i="243"/>
  <c r="C779" i="243"/>
  <c r="D778" i="243"/>
  <c r="C778" i="243"/>
  <c r="D777" i="243"/>
  <c r="C777" i="243"/>
  <c r="D776" i="243"/>
  <c r="C776" i="243"/>
  <c r="D775" i="243"/>
  <c r="C775" i="243"/>
  <c r="D773" i="243"/>
  <c r="C773" i="243"/>
  <c r="D772" i="243"/>
  <c r="C772" i="243"/>
  <c r="D765" i="243"/>
  <c r="C765" i="243"/>
  <c r="F764" i="243"/>
  <c r="D764" i="243"/>
  <c r="C764" i="243"/>
  <c r="D759" i="243"/>
  <c r="C759" i="243"/>
  <c r="D750" i="243"/>
  <c r="C750" i="243"/>
  <c r="D749" i="243"/>
  <c r="C749" i="243"/>
  <c r="D748" i="243"/>
  <c r="C748" i="243"/>
  <c r="F747" i="243"/>
  <c r="D747" i="243"/>
  <c r="C747" i="243"/>
  <c r="F746" i="243"/>
  <c r="D746" i="243"/>
  <c r="C746" i="243"/>
  <c r="F744" i="243"/>
  <c r="D744" i="243"/>
  <c r="C744" i="243"/>
  <c r="F743" i="243"/>
  <c r="D743" i="243"/>
  <c r="C743" i="243"/>
  <c r="D740" i="243"/>
  <c r="C740" i="243"/>
  <c r="D739" i="243"/>
  <c r="C739" i="243"/>
  <c r="D738" i="243"/>
  <c r="C738" i="243"/>
  <c r="F736" i="243"/>
  <c r="D736" i="243"/>
  <c r="C736" i="243"/>
  <c r="F735" i="243"/>
  <c r="D735" i="243"/>
  <c r="C735" i="243"/>
  <c r="F733" i="243"/>
  <c r="D733" i="243"/>
  <c r="C733" i="243"/>
  <c r="F732" i="243"/>
  <c r="D732" i="243"/>
  <c r="C732" i="243"/>
  <c r="F729" i="243"/>
  <c r="D729" i="243"/>
  <c r="C729" i="243"/>
  <c r="D728" i="243"/>
  <c r="C728" i="243"/>
  <c r="D727" i="243"/>
  <c r="C727" i="243"/>
  <c r="F726" i="243"/>
  <c r="D726" i="243"/>
  <c r="C726" i="243"/>
  <c r="F725" i="243"/>
  <c r="D725" i="243"/>
  <c r="C725" i="243"/>
  <c r="F723" i="243"/>
  <c r="D723" i="243"/>
  <c r="C723" i="243"/>
  <c r="D720" i="243"/>
  <c r="C720" i="243"/>
  <c r="D718" i="243"/>
  <c r="C718" i="243"/>
  <c r="D714" i="243"/>
  <c r="C714" i="243"/>
  <c r="D710" i="243"/>
  <c r="C710" i="243"/>
  <c r="F709" i="243"/>
  <c r="D709" i="243"/>
  <c r="C709" i="243"/>
  <c r="F700" i="243"/>
  <c r="D700" i="243"/>
  <c r="C700" i="243"/>
  <c r="F698" i="243"/>
  <c r="D698" i="243"/>
  <c r="C698" i="243"/>
  <c r="F697" i="243"/>
  <c r="D697" i="243"/>
  <c r="C697" i="243"/>
  <c r="F696" i="243"/>
  <c r="D696" i="243"/>
  <c r="C696" i="243"/>
  <c r="F695" i="243"/>
  <c r="D695" i="243"/>
  <c r="C695" i="243"/>
  <c r="F693" i="243"/>
  <c r="D693" i="243"/>
  <c r="C693" i="243"/>
  <c r="D692" i="243"/>
  <c r="C692" i="243"/>
  <c r="D691" i="243"/>
  <c r="C691" i="243"/>
  <c r="F690" i="243"/>
  <c r="D690" i="243"/>
  <c r="C690" i="243"/>
  <c r="D689" i="243"/>
  <c r="C689" i="243"/>
  <c r="F688" i="243"/>
  <c r="D688" i="243"/>
  <c r="C688" i="243"/>
  <c r="F687" i="243"/>
  <c r="D687" i="243"/>
  <c r="C687" i="243"/>
  <c r="D686" i="243"/>
  <c r="C686" i="243"/>
  <c r="F681" i="243"/>
  <c r="D681" i="243"/>
  <c r="C681" i="243"/>
  <c r="F680" i="243"/>
  <c r="D680" i="243"/>
  <c r="C680" i="243"/>
  <c r="D676" i="243"/>
  <c r="C676" i="243"/>
  <c r="F672" i="243"/>
  <c r="D672" i="243"/>
  <c r="C672" i="243"/>
  <c r="F671" i="243"/>
  <c r="D671" i="243"/>
  <c r="C671" i="243"/>
  <c r="D670" i="243"/>
  <c r="C670" i="243"/>
  <c r="F668" i="243"/>
  <c r="D668" i="243"/>
  <c r="C668" i="243"/>
  <c r="F667" i="243"/>
  <c r="D667" i="243"/>
  <c r="C667" i="243"/>
  <c r="F663" i="243"/>
  <c r="D663" i="243"/>
  <c r="C663" i="243"/>
  <c r="F661" i="243"/>
  <c r="D661" i="243"/>
  <c r="C661" i="243"/>
  <c r="F660" i="243"/>
  <c r="D660" i="243"/>
  <c r="C660" i="243"/>
  <c r="F659" i="243"/>
  <c r="D659" i="243"/>
  <c r="C659" i="243"/>
  <c r="F657" i="243"/>
  <c r="D657" i="243"/>
  <c r="C657" i="243"/>
  <c r="F656" i="243"/>
  <c r="D656" i="243"/>
  <c r="C656" i="243"/>
  <c r="F654" i="243"/>
  <c r="D654" i="243"/>
  <c r="C654" i="243"/>
  <c r="F653" i="243"/>
  <c r="D653" i="243"/>
  <c r="C653" i="243"/>
  <c r="F652" i="243"/>
  <c r="D652" i="243"/>
  <c r="C652" i="243"/>
  <c r="F651" i="243"/>
  <c r="D651" i="243"/>
  <c r="C651" i="243"/>
  <c r="D650" i="243"/>
  <c r="C650" i="243"/>
  <c r="F649" i="243"/>
  <c r="D649" i="243"/>
  <c r="C649" i="243"/>
  <c r="D647" i="243"/>
  <c r="C647" i="243"/>
  <c r="D646" i="243"/>
  <c r="C646" i="243"/>
  <c r="F634" i="243"/>
  <c r="D634" i="243"/>
  <c r="C634" i="243"/>
  <c r="F632" i="243"/>
  <c r="D632" i="243"/>
  <c r="C632" i="243"/>
  <c r="D631" i="243"/>
  <c r="C631" i="243"/>
  <c r="D626" i="243"/>
  <c r="C626" i="243"/>
  <c r="F625" i="243"/>
  <c r="D625" i="243"/>
  <c r="C625" i="243"/>
  <c r="F624" i="243"/>
  <c r="D624" i="243"/>
  <c r="C624" i="243"/>
  <c r="F622" i="243"/>
  <c r="D622" i="243"/>
  <c r="C622" i="243"/>
  <c r="F615" i="243"/>
  <c r="D615" i="243"/>
  <c r="C615" i="243"/>
  <c r="F614" i="243"/>
  <c r="D614" i="243"/>
  <c r="C614" i="243"/>
  <c r="F610" i="243"/>
  <c r="D610" i="243"/>
  <c r="C610" i="243"/>
  <c r="F605" i="243"/>
  <c r="D605" i="243"/>
  <c r="C605" i="243"/>
  <c r="F604" i="243"/>
  <c r="D604" i="243"/>
  <c r="C604" i="243"/>
  <c r="F603" i="243"/>
  <c r="D603" i="243"/>
  <c r="C603" i="243"/>
  <c r="F600" i="243"/>
  <c r="D600" i="243"/>
  <c r="C600" i="243"/>
  <c r="F597" i="243"/>
  <c r="D597" i="243"/>
  <c r="C597" i="243"/>
  <c r="F595" i="243"/>
  <c r="D595" i="243"/>
  <c r="C595" i="243"/>
  <c r="F594" i="243"/>
  <c r="D594" i="243"/>
  <c r="C594" i="243"/>
  <c r="D593" i="243"/>
  <c r="C593" i="243"/>
  <c r="F590" i="243"/>
  <c r="D590" i="243"/>
  <c r="C590" i="243"/>
  <c r="F588" i="243"/>
  <c r="D588" i="243"/>
  <c r="C588" i="243"/>
  <c r="F587" i="243"/>
  <c r="D587" i="243"/>
  <c r="C587" i="243"/>
  <c r="F581" i="243"/>
  <c r="D581" i="243"/>
  <c r="C581" i="243"/>
  <c r="F577" i="243"/>
  <c r="D577" i="243"/>
  <c r="C577" i="243"/>
  <c r="D574" i="243"/>
  <c r="C574" i="243"/>
  <c r="F573" i="243"/>
  <c r="D573" i="243"/>
  <c r="C573" i="243"/>
  <c r="D572" i="243"/>
  <c r="C572" i="243"/>
  <c r="F570" i="243"/>
  <c r="D570" i="243"/>
  <c r="C570" i="243"/>
  <c r="F569" i="243"/>
  <c r="D569" i="243"/>
  <c r="C569" i="243"/>
  <c r="F568" i="243"/>
  <c r="D568" i="243"/>
  <c r="C568" i="243"/>
  <c r="F564" i="243"/>
  <c r="D564" i="243"/>
  <c r="C564" i="243"/>
  <c r="F554" i="243"/>
  <c r="D554" i="243"/>
  <c r="C554" i="243"/>
  <c r="F542" i="243"/>
  <c r="D542" i="243"/>
  <c r="C542" i="243"/>
  <c r="D541" i="243"/>
  <c r="C541" i="243"/>
  <c r="D540" i="243"/>
  <c r="C540" i="243"/>
  <c r="D539" i="243"/>
  <c r="C539" i="243"/>
  <c r="F531" i="243"/>
  <c r="D531" i="243"/>
  <c r="C531" i="243"/>
  <c r="F528" i="243"/>
  <c r="D528" i="243"/>
  <c r="C528" i="243"/>
  <c r="F527" i="243"/>
  <c r="D527" i="243"/>
  <c r="C527" i="243"/>
  <c r="F526" i="243"/>
  <c r="D526" i="243"/>
  <c r="C526" i="243"/>
  <c r="F524" i="243"/>
  <c r="D524" i="243"/>
  <c r="C524" i="243"/>
  <c r="F523" i="243"/>
  <c r="D523" i="243"/>
  <c r="C523" i="243"/>
  <c r="F522" i="243"/>
  <c r="D522" i="243"/>
  <c r="C522" i="243"/>
  <c r="D511" i="243"/>
  <c r="C511" i="243"/>
  <c r="D510" i="243"/>
  <c r="C510" i="243"/>
  <c r="D509" i="243"/>
  <c r="C509" i="243"/>
  <c r="D508" i="243"/>
  <c r="C508" i="243"/>
  <c r="F497" i="243"/>
  <c r="D497" i="243"/>
  <c r="C497" i="243"/>
  <c r="F495" i="243"/>
  <c r="D495" i="243"/>
  <c r="C495" i="243"/>
  <c r="F493" i="243"/>
  <c r="D493" i="243"/>
  <c r="C493" i="243"/>
  <c r="D491" i="243"/>
  <c r="C491" i="243"/>
  <c r="F489" i="243"/>
  <c r="D489" i="243"/>
  <c r="C489" i="243"/>
  <c r="D488" i="243"/>
  <c r="C488" i="243"/>
  <c r="D485" i="243"/>
  <c r="C485" i="243"/>
  <c r="F484" i="243"/>
  <c r="D484" i="243"/>
  <c r="C484" i="243"/>
  <c r="F481" i="243"/>
  <c r="D481" i="243"/>
  <c r="C481" i="243"/>
  <c r="F478" i="243"/>
  <c r="D478" i="243"/>
  <c r="C478" i="243"/>
  <c r="F477" i="243"/>
  <c r="D477" i="243"/>
  <c r="C477" i="243"/>
  <c r="F476" i="243"/>
  <c r="D476" i="243"/>
  <c r="C476" i="243"/>
  <c r="F475" i="243"/>
  <c r="D475" i="243"/>
  <c r="C475" i="243"/>
  <c r="F473" i="243"/>
  <c r="D473" i="243"/>
  <c r="C473" i="243"/>
  <c r="D471" i="243"/>
  <c r="C471" i="243"/>
  <c r="F468" i="243"/>
  <c r="D468" i="243"/>
  <c r="C468" i="243"/>
  <c r="F467" i="243"/>
  <c r="D467" i="243"/>
  <c r="C467" i="243"/>
  <c r="F466" i="243"/>
  <c r="D466" i="243"/>
  <c r="C466" i="243"/>
  <c r="F464" i="243"/>
  <c r="D464" i="243"/>
  <c r="C464" i="243"/>
  <c r="D461" i="243"/>
  <c r="C461" i="243"/>
  <c r="D460" i="243"/>
  <c r="C460" i="243"/>
  <c r="D456" i="243"/>
  <c r="C456" i="243"/>
  <c r="D455" i="243"/>
  <c r="C455" i="243"/>
  <c r="F454" i="243"/>
  <c r="D454" i="243"/>
  <c r="C454" i="243"/>
  <c r="D453" i="243"/>
  <c r="C453" i="243"/>
  <c r="F452" i="243"/>
  <c r="D452" i="243"/>
  <c r="C452" i="243"/>
  <c r="F442" i="243"/>
  <c r="D442" i="243"/>
  <c r="C442" i="243"/>
  <c r="F439" i="243"/>
  <c r="D439" i="243"/>
  <c r="C439" i="243"/>
  <c r="F436" i="243"/>
  <c r="D436" i="243"/>
  <c r="C436" i="243"/>
  <c r="F431" i="243"/>
  <c r="D431" i="243"/>
  <c r="C431" i="243"/>
  <c r="F422" i="243"/>
  <c r="D422" i="243"/>
  <c r="C422" i="243"/>
  <c r="F420" i="243"/>
  <c r="D420" i="243"/>
  <c r="C420" i="243"/>
  <c r="F419" i="243"/>
  <c r="D419" i="243"/>
  <c r="C419" i="243"/>
  <c r="F418" i="243"/>
  <c r="D418" i="243"/>
  <c r="C418" i="243"/>
  <c r="F415" i="243"/>
  <c r="D415" i="243"/>
  <c r="C415" i="243"/>
  <c r="F410" i="243"/>
  <c r="D410" i="243"/>
  <c r="C410" i="243"/>
  <c r="F407" i="243"/>
  <c r="D407" i="243"/>
  <c r="C407" i="243"/>
  <c r="D393" i="243"/>
  <c r="C393" i="243"/>
  <c r="F392" i="243"/>
  <c r="D392" i="243"/>
  <c r="C392" i="243"/>
  <c r="F391" i="243"/>
  <c r="D391" i="243"/>
  <c r="C391" i="243"/>
  <c r="F390" i="243"/>
  <c r="D390" i="243"/>
  <c r="C390" i="243"/>
  <c r="F389" i="243"/>
  <c r="D389" i="243"/>
  <c r="C389" i="243"/>
  <c r="F388" i="243"/>
  <c r="D388" i="243"/>
  <c r="C388" i="243"/>
  <c r="F387" i="243"/>
  <c r="D387" i="243"/>
  <c r="C387" i="243"/>
  <c r="F386" i="243"/>
  <c r="D386" i="243"/>
  <c r="C386" i="243"/>
  <c r="F385" i="243"/>
  <c r="D385" i="243"/>
  <c r="C385" i="243"/>
  <c r="F384" i="243"/>
  <c r="D384" i="243"/>
  <c r="C384" i="243"/>
  <c r="F383" i="243"/>
  <c r="D383" i="243"/>
  <c r="C383" i="243"/>
  <c r="F382" i="243"/>
  <c r="D382" i="243"/>
  <c r="C382" i="243"/>
  <c r="F380" i="243"/>
  <c r="D380" i="243"/>
  <c r="C380" i="243"/>
  <c r="F379" i="243"/>
  <c r="D379" i="243"/>
  <c r="C379" i="243"/>
  <c r="D378" i="243"/>
  <c r="C378" i="243"/>
  <c r="D377" i="243"/>
  <c r="C377" i="243"/>
  <c r="F375" i="243"/>
  <c r="D375" i="243"/>
  <c r="C375" i="243"/>
  <c r="F363" i="243"/>
  <c r="D363" i="243"/>
  <c r="C363" i="243"/>
  <c r="F361" i="243"/>
  <c r="D361" i="243"/>
  <c r="C361" i="243"/>
  <c r="F351" i="243"/>
  <c r="D351" i="243"/>
  <c r="C351" i="243"/>
  <c r="F309" i="243"/>
  <c r="D309" i="243"/>
  <c r="C309" i="243"/>
  <c r="F308" i="243"/>
  <c r="D308" i="243"/>
  <c r="C308" i="243"/>
  <c r="F304" i="243"/>
  <c r="D304" i="243"/>
  <c r="C304" i="243"/>
  <c r="F303" i="243"/>
  <c r="D303" i="243"/>
  <c r="C303" i="243"/>
  <c r="F302" i="243"/>
  <c r="D302" i="243"/>
  <c r="C302" i="243"/>
  <c r="F301" i="243"/>
  <c r="D301" i="243"/>
  <c r="C301" i="243"/>
  <c r="F300" i="243"/>
  <c r="D300" i="243"/>
  <c r="C300" i="243"/>
  <c r="F299" i="243"/>
  <c r="D299" i="243"/>
  <c r="C299" i="243"/>
  <c r="F296" i="243"/>
  <c r="D296" i="243"/>
  <c r="C296" i="243"/>
  <c r="F294" i="243"/>
  <c r="D294" i="243"/>
  <c r="C294" i="243"/>
  <c r="F293" i="243"/>
  <c r="D293" i="243"/>
  <c r="C293" i="243"/>
  <c r="F292" i="243"/>
  <c r="D292" i="243"/>
  <c r="C292" i="243"/>
  <c r="F291" i="243"/>
  <c r="D291" i="243"/>
  <c r="C291" i="243"/>
  <c r="F290" i="243"/>
  <c r="D290" i="243"/>
  <c r="C290" i="243"/>
  <c r="F289" i="243"/>
  <c r="D289" i="243"/>
  <c r="C289" i="243"/>
  <c r="F288" i="243"/>
  <c r="D288" i="243"/>
  <c r="C288" i="243"/>
  <c r="F287" i="243"/>
  <c r="D287" i="243"/>
  <c r="C287" i="243"/>
  <c r="F285" i="243"/>
  <c r="D285" i="243"/>
  <c r="C285" i="243"/>
  <c r="F275" i="243"/>
  <c r="D275" i="243"/>
  <c r="C275" i="243"/>
  <c r="F274" i="243"/>
  <c r="D274" i="243"/>
  <c r="C274" i="243"/>
  <c r="F273" i="243"/>
  <c r="D273" i="243"/>
  <c r="C273" i="243"/>
  <c r="F253" i="243"/>
  <c r="D253" i="243"/>
  <c r="C253" i="243"/>
  <c r="F233" i="243"/>
  <c r="D233" i="243"/>
  <c r="C233" i="243"/>
  <c r="D230" i="243"/>
  <c r="C230" i="243"/>
  <c r="F225" i="243"/>
  <c r="D225" i="243"/>
  <c r="C225" i="243"/>
  <c r="F224" i="243"/>
  <c r="D224" i="243"/>
  <c r="C224" i="243"/>
  <c r="F217" i="243"/>
  <c r="D217" i="243"/>
  <c r="C217" i="243"/>
  <c r="D104" i="243"/>
  <c r="C104" i="243"/>
  <c r="F100" i="243"/>
  <c r="D100" i="243"/>
  <c r="C100" i="243"/>
  <c r="F99" i="243"/>
  <c r="D99" i="243"/>
  <c r="C99" i="243"/>
  <c r="D98" i="243"/>
  <c r="C98" i="243"/>
  <c r="D97" i="243"/>
  <c r="C97" i="243"/>
  <c r="F96" i="243"/>
  <c r="D96" i="243"/>
  <c r="C96" i="243"/>
  <c r="F95" i="243"/>
  <c r="D95" i="243"/>
  <c r="C95" i="243"/>
  <c r="F94" i="243"/>
  <c r="D94" i="243"/>
  <c r="C94" i="243"/>
  <c r="D86" i="243"/>
  <c r="C86" i="243"/>
  <c r="F84" i="243"/>
  <c r="D84" i="243"/>
  <c r="C84" i="243"/>
  <c r="F79" i="243"/>
  <c r="D79" i="243"/>
  <c r="C79" i="243"/>
  <c r="F78" i="243"/>
  <c r="D78" i="243"/>
  <c r="C78" i="243"/>
  <c r="D76" i="243"/>
  <c r="C76" i="243"/>
  <c r="D69" i="243"/>
  <c r="C69" i="243"/>
  <c r="D67" i="243"/>
  <c r="C67" i="243"/>
  <c r="D66" i="243"/>
  <c r="C66" i="243"/>
  <c r="F64" i="243"/>
  <c r="D64" i="243"/>
  <c r="C64" i="243"/>
  <c r="F59" i="243"/>
  <c r="D59" i="243"/>
  <c r="C59" i="243"/>
  <c r="F58" i="243"/>
  <c r="D58" i="243"/>
  <c r="C58" i="243"/>
  <c r="F57" i="243"/>
  <c r="D57" i="243"/>
  <c r="C57" i="243"/>
  <c r="F55" i="243"/>
  <c r="D55" i="243"/>
  <c r="C55" i="243"/>
  <c r="F53" i="243"/>
  <c r="D53" i="243"/>
  <c r="C53" i="243"/>
  <c r="D52" i="243"/>
  <c r="C52" i="243"/>
  <c r="F49" i="243"/>
  <c r="D49" i="243"/>
  <c r="C49" i="243"/>
  <c r="F48" i="243"/>
  <c r="D48" i="243"/>
  <c r="C48" i="243"/>
  <c r="F46" i="243"/>
  <c r="D46" i="243"/>
  <c r="C46" i="243"/>
  <c r="D44" i="243"/>
  <c r="C44" i="243"/>
  <c r="F41" i="243"/>
  <c r="D41" i="243"/>
  <c r="C41" i="243"/>
  <c r="F40" i="243"/>
  <c r="D40" i="243"/>
  <c r="C40" i="243"/>
  <c r="F37" i="243"/>
  <c r="D37" i="243"/>
  <c r="C37" i="243"/>
  <c r="F35" i="243"/>
  <c r="D35" i="243"/>
  <c r="C35" i="243"/>
  <c r="F31" i="243"/>
  <c r="D31" i="243"/>
  <c r="C31" i="243"/>
  <c r="F29" i="243"/>
  <c r="D29" i="243"/>
  <c r="C29" i="243"/>
  <c r="F28" i="243"/>
  <c r="D28" i="243"/>
  <c r="C28" i="243"/>
  <c r="F27" i="243"/>
  <c r="D27" i="243"/>
  <c r="C27" i="243"/>
  <c r="G23" i="243"/>
  <c r="D22" i="243"/>
  <c r="D21" i="243"/>
  <c r="F20" i="243"/>
  <c r="D20" i="243"/>
  <c r="F19" i="243"/>
  <c r="D19" i="243"/>
  <c r="F18" i="243"/>
  <c r="D18" i="243"/>
  <c r="D17" i="243"/>
  <c r="F16" i="243"/>
  <c r="D16" i="243"/>
  <c r="F15" i="243"/>
  <c r="D15" i="243"/>
  <c r="F14" i="243"/>
  <c r="D14" i="243"/>
  <c r="F13" i="243"/>
  <c r="D13" i="243"/>
  <c r="D12" i="243"/>
  <c r="F11" i="243"/>
  <c r="D11" i="243"/>
  <c r="F10" i="243"/>
  <c r="D10" i="243"/>
  <c r="F9" i="243"/>
  <c r="D9" i="243"/>
  <c r="C2" i="243"/>
  <c r="K9" i="230"/>
  <c r="K10" i="230"/>
  <c r="K11" i="230"/>
  <c r="K12" i="230"/>
  <c r="K13" i="230"/>
  <c r="K14" i="230"/>
  <c r="K15" i="230"/>
  <c r="K16" i="230"/>
  <c r="K17" i="230"/>
  <c r="K18" i="230"/>
  <c r="K19" i="230"/>
  <c r="K20" i="230"/>
  <c r="K21" i="230"/>
  <c r="K22" i="230"/>
  <c r="K23" i="230"/>
  <c r="K24" i="230"/>
  <c r="K25" i="230"/>
  <c r="K26" i="230"/>
  <c r="K27" i="230"/>
  <c r="K28" i="230"/>
  <c r="K29" i="230"/>
  <c r="K30" i="230"/>
  <c r="K31" i="230"/>
  <c r="K32" i="230"/>
  <c r="K33" i="230"/>
  <c r="K34" i="230"/>
  <c r="K35" i="230"/>
  <c r="K36" i="230"/>
  <c r="K37" i="230"/>
  <c r="K38" i="230"/>
  <c r="K39" i="230"/>
  <c r="K40" i="230"/>
  <c r="K41" i="230"/>
  <c r="K42" i="230"/>
  <c r="K43" i="230"/>
  <c r="K44" i="230"/>
  <c r="K45" i="230"/>
  <c r="K46" i="230"/>
  <c r="K47" i="230"/>
  <c r="K48" i="230"/>
  <c r="K49" i="230"/>
  <c r="K50" i="230"/>
  <c r="K51" i="230"/>
  <c r="K52" i="230"/>
  <c r="K53" i="230"/>
  <c r="K54" i="230"/>
  <c r="K55" i="230"/>
  <c r="K56" i="230"/>
  <c r="K57" i="230"/>
  <c r="K58" i="230"/>
  <c r="K59" i="230"/>
  <c r="K60" i="230"/>
  <c r="K61" i="230"/>
  <c r="K62" i="230"/>
  <c r="K63" i="230"/>
  <c r="K64" i="230"/>
  <c r="K65" i="230"/>
  <c r="K66" i="230"/>
  <c r="K67" i="230"/>
  <c r="K68" i="230"/>
  <c r="K69" i="230"/>
  <c r="K70" i="230"/>
  <c r="K71" i="230"/>
  <c r="K72" i="230"/>
  <c r="K73" i="230"/>
  <c r="K74" i="230"/>
  <c r="K75" i="230"/>
  <c r="K76" i="230"/>
  <c r="K77" i="230"/>
  <c r="K78" i="230"/>
  <c r="K79" i="230"/>
  <c r="K80" i="230"/>
  <c r="K81" i="230"/>
  <c r="K82" i="230"/>
  <c r="K83" i="230"/>
  <c r="K84" i="230"/>
  <c r="K85" i="230"/>
  <c r="K86" i="230"/>
  <c r="K87" i="230"/>
  <c r="K88" i="230"/>
  <c r="K89" i="230"/>
  <c r="K90" i="230"/>
  <c r="K91" i="230"/>
  <c r="K92" i="230"/>
  <c r="K93" i="230"/>
  <c r="K94" i="230"/>
  <c r="K95" i="230"/>
  <c r="K96" i="230"/>
  <c r="K97" i="230"/>
  <c r="K98" i="230"/>
  <c r="K99" i="230"/>
  <c r="K100" i="230"/>
  <c r="K101" i="230"/>
  <c r="K102" i="230"/>
  <c r="K103" i="230"/>
  <c r="K104" i="230"/>
  <c r="K105" i="230"/>
  <c r="K106" i="230"/>
  <c r="K107" i="230"/>
  <c r="K108" i="230"/>
  <c r="K109" i="230"/>
  <c r="K110" i="230"/>
  <c r="K111" i="230"/>
  <c r="K112" i="230"/>
  <c r="K113" i="230"/>
  <c r="K114" i="230"/>
  <c r="K115" i="230"/>
  <c r="K116" i="230"/>
  <c r="K117" i="230"/>
  <c r="K118" i="230"/>
  <c r="K119" i="230"/>
  <c r="K120" i="230"/>
  <c r="K121" i="230"/>
  <c r="K122" i="230"/>
  <c r="K123" i="230"/>
  <c r="K124" i="230"/>
  <c r="K125" i="230"/>
  <c r="K126" i="230"/>
  <c r="K127" i="230"/>
  <c r="K128" i="230"/>
  <c r="K129" i="230"/>
  <c r="K130" i="230"/>
  <c r="K131" i="230"/>
  <c r="K132" i="230"/>
  <c r="K133" i="230"/>
  <c r="K134" i="230"/>
  <c r="K135" i="230"/>
  <c r="K8" i="230"/>
  <c r="L36" i="236"/>
  <c r="F12" i="159"/>
  <c r="E914" i="243" l="1"/>
  <c r="E1043" i="243"/>
  <c r="E573" i="243"/>
  <c r="E581" i="243"/>
  <c r="E1390" i="243"/>
  <c r="E604" i="243"/>
  <c r="E614" i="243"/>
  <c r="E1150" i="243"/>
  <c r="E1175" i="243"/>
  <c r="E1227" i="243"/>
  <c r="E1692" i="243"/>
  <c r="E1732" i="243"/>
  <c r="E1754" i="243"/>
  <c r="J9289" i="220"/>
  <c r="E40" i="243"/>
  <c r="E419" i="243"/>
  <c r="E624" i="243"/>
  <c r="E646" i="243"/>
  <c r="E657" i="243"/>
  <c r="E824" i="243"/>
  <c r="E1003" i="243"/>
  <c r="E1266" i="243"/>
  <c r="E1319" i="243"/>
  <c r="E1717" i="243"/>
  <c r="E2260" i="243"/>
  <c r="E461" i="243"/>
  <c r="E1736" i="243"/>
  <c r="E1744" i="243"/>
  <c r="E1752" i="243"/>
  <c r="E1760" i="243"/>
  <c r="E1763" i="243"/>
  <c r="E1776" i="243"/>
  <c r="E1784" i="243"/>
  <c r="E96" i="243"/>
  <c r="E2016" i="243"/>
  <c r="E2043" i="243"/>
  <c r="E2090" i="243"/>
  <c r="E2020" i="243"/>
  <c r="E2086" i="243"/>
  <c r="E1802" i="243"/>
  <c r="E1848" i="243"/>
  <c r="E1876" i="243"/>
  <c r="E1901" i="243"/>
  <c r="E1008" i="243"/>
  <c r="E1253" i="243"/>
  <c r="E1388" i="243"/>
  <c r="E2013" i="243"/>
  <c r="E1658" i="243"/>
  <c r="E1674" i="243"/>
  <c r="E1682" i="243"/>
  <c r="E1698" i="243"/>
  <c r="E615" i="243"/>
  <c r="E938" i="243"/>
  <c r="E969" i="243"/>
  <c r="E1017" i="243"/>
  <c r="E1656" i="243"/>
  <c r="E978" i="243"/>
  <c r="E1200" i="243"/>
  <c r="E1249" i="243"/>
  <c r="E1312" i="243"/>
  <c r="E1329" i="243"/>
  <c r="E1350" i="243"/>
  <c r="E1392" i="243"/>
  <c r="E1408" i="243"/>
  <c r="E1662" i="243"/>
  <c r="E439" i="243"/>
  <c r="E453" i="243"/>
  <c r="E1109" i="243"/>
  <c r="E1205" i="243"/>
  <c r="E1404" i="243"/>
  <c r="E1895" i="243"/>
  <c r="E720" i="243"/>
  <c r="E910" i="243"/>
  <c r="E963" i="243"/>
  <c r="E1160" i="243"/>
  <c r="E1184" i="243"/>
  <c r="E1220" i="243"/>
  <c r="E1300" i="243"/>
  <c r="E1344" i="243"/>
  <c r="E1206" i="243"/>
  <c r="E1214" i="243"/>
  <c r="E1429" i="243"/>
  <c r="E1484" i="243"/>
  <c r="E1646" i="243"/>
  <c r="E2010" i="243"/>
  <c r="E2271" i="243"/>
  <c r="E476" i="243"/>
  <c r="E570" i="243"/>
  <c r="E845" i="243"/>
  <c r="E936" i="243"/>
  <c r="E1120" i="243"/>
  <c r="E1364" i="243"/>
  <c r="E1503" i="243"/>
  <c r="E1718" i="243"/>
  <c r="E1726" i="243"/>
  <c r="E1925" i="243"/>
  <c r="E1945" i="243"/>
  <c r="E471" i="243"/>
  <c r="E1051" i="243"/>
  <c r="E1156" i="243"/>
  <c r="E1167" i="243"/>
  <c r="E1259" i="243"/>
  <c r="E1673" i="243"/>
  <c r="E1676" i="243"/>
  <c r="E1684" i="243"/>
  <c r="E1689" i="243"/>
  <c r="E1782" i="243"/>
  <c r="E1790" i="243"/>
  <c r="E1813" i="243"/>
  <c r="E743" i="243"/>
  <c r="E1027" i="243"/>
  <c r="E1105" i="243"/>
  <c r="E1513" i="243"/>
  <c r="E1664" i="243"/>
  <c r="E1680" i="243"/>
  <c r="E1693" i="243"/>
  <c r="E1714" i="243"/>
  <c r="E1764" i="243"/>
  <c r="E76" i="243"/>
  <c r="E225" i="243"/>
  <c r="E588" i="243"/>
  <c r="E725" i="243"/>
  <c r="E728" i="243"/>
  <c r="E796" i="243"/>
  <c r="E818" i="243"/>
  <c r="E1013" i="243"/>
  <c r="E1031" i="243"/>
  <c r="E1199" i="243"/>
  <c r="E1213" i="243"/>
  <c r="E1360" i="243"/>
  <c r="E1406" i="243"/>
  <c r="E1414" i="243"/>
  <c r="E1422" i="243"/>
  <c r="E1495" i="243"/>
  <c r="E1800" i="243"/>
  <c r="E1816" i="243"/>
  <c r="E1885" i="243"/>
  <c r="E1997" i="243"/>
  <c r="E98" i="243"/>
  <c r="E378" i="243"/>
  <c r="E491" i="243"/>
  <c r="E667" i="243"/>
  <c r="E759" i="243"/>
  <c r="E906" i="243"/>
  <c r="E1036" i="243"/>
  <c r="E1101" i="243"/>
  <c r="E1112" i="243"/>
  <c r="E1144" i="243"/>
  <c r="E1193" i="243"/>
  <c r="E1412" i="243"/>
  <c r="E1420" i="243"/>
  <c r="E1447" i="243"/>
  <c r="E1480" i="243"/>
  <c r="E1638" i="243"/>
  <c r="E1670" i="243"/>
  <c r="E1678" i="243"/>
  <c r="E1686" i="243"/>
  <c r="E1731" i="243"/>
  <c r="E1794" i="243"/>
  <c r="E1824" i="243"/>
  <c r="E1164" i="243"/>
  <c r="E1352" i="243"/>
  <c r="E1710" i="243"/>
  <c r="E1818" i="243"/>
  <c r="E1486" i="243"/>
  <c r="E1616" i="243"/>
  <c r="E1652" i="243"/>
  <c r="E1660" i="243"/>
  <c r="E775" i="243"/>
  <c r="E853" i="243"/>
  <c r="E903" i="243"/>
  <c r="E1103" i="243"/>
  <c r="E1172" i="243"/>
  <c r="E1183" i="243"/>
  <c r="E1263" i="243"/>
  <c r="E1283" i="243"/>
  <c r="E1356" i="243"/>
  <c r="E1366" i="243"/>
  <c r="E1381" i="243"/>
  <c r="E1384" i="243"/>
  <c r="E1511" i="243"/>
  <c r="E1734" i="243"/>
  <c r="E1742" i="243"/>
  <c r="E1774" i="243"/>
  <c r="E1810" i="243"/>
  <c r="E597" i="243"/>
  <c r="E649" i="243"/>
  <c r="E659" i="243"/>
  <c r="E1035" i="243"/>
  <c r="E1994" i="243"/>
  <c r="E99" i="243"/>
  <c r="E299" i="243"/>
  <c r="E55" i="243"/>
  <c r="E59" i="243"/>
  <c r="E285" i="243"/>
  <c r="E308" i="243"/>
  <c r="E467" i="243"/>
  <c r="E473" i="243"/>
  <c r="E925" i="243"/>
  <c r="E1044" i="243"/>
  <c r="E1047" i="243"/>
  <c r="E1176" i="243"/>
  <c r="E1210" i="243"/>
  <c r="E1219" i="243"/>
  <c r="E1436" i="243"/>
  <c r="E1483" i="243"/>
  <c r="E1489" i="243"/>
  <c r="E1685" i="243"/>
  <c r="E1750" i="243"/>
  <c r="E1758" i="243"/>
  <c r="E1768" i="243"/>
  <c r="E1812" i="243"/>
  <c r="E1867" i="243"/>
  <c r="E2037" i="243"/>
  <c r="E2100" i="243"/>
  <c r="E2166" i="243"/>
  <c r="E2203" i="243"/>
  <c r="E2223" i="243"/>
  <c r="E2231" i="243"/>
  <c r="E52" i="243"/>
  <c r="E422" i="243"/>
  <c r="E455" i="243"/>
  <c r="E484" i="243"/>
  <c r="E523" i="243"/>
  <c r="E542" i="243"/>
  <c r="E652" i="243"/>
  <c r="E668" i="243"/>
  <c r="E778" i="243"/>
  <c r="E823" i="243"/>
  <c r="E865" i="243"/>
  <c r="E934" i="243"/>
  <c r="E993" i="243"/>
  <c r="E1042" i="243"/>
  <c r="E1050" i="243"/>
  <c r="E1122" i="243"/>
  <c r="E1159" i="243"/>
  <c r="E1265" i="243"/>
  <c r="E1302" i="243"/>
  <c r="E1315" i="243"/>
  <c r="E1397" i="243"/>
  <c r="E1410" i="243"/>
  <c r="E1418" i="243"/>
  <c r="E1426" i="243"/>
  <c r="E1434" i="243"/>
  <c r="E1481" i="243"/>
  <c r="E1623" i="243"/>
  <c r="E1626" i="243"/>
  <c r="E1654" i="243"/>
  <c r="E1722" i="243"/>
  <c r="E1748" i="243"/>
  <c r="E1756" i="243"/>
  <c r="E1766" i="243"/>
  <c r="E1829" i="243"/>
  <c r="E1843" i="243"/>
  <c r="E1929" i="243"/>
  <c r="E1939" i="243"/>
  <c r="E1951" i="243"/>
  <c r="E2115" i="243"/>
  <c r="E28" i="243"/>
  <c r="E57" i="243"/>
  <c r="E53" i="243"/>
  <c r="E287" i="243"/>
  <c r="E475" i="243"/>
  <c r="E478" i="243"/>
  <c r="E577" i="243"/>
  <c r="E820" i="243"/>
  <c r="E902" i="243"/>
  <c r="E912" i="243"/>
  <c r="E985" i="243"/>
  <c r="E1111" i="243"/>
  <c r="E1186" i="243"/>
  <c r="E1432" i="243"/>
  <c r="E1639" i="243"/>
  <c r="E1665" i="243"/>
  <c r="E1343" i="243"/>
  <c r="E1346" i="243"/>
  <c r="E1367" i="243"/>
  <c r="E1376" i="243"/>
  <c r="E1382" i="243"/>
  <c r="E1479" i="243"/>
  <c r="E1699" i="243"/>
  <c r="E1728" i="243"/>
  <c r="E1733" i="243"/>
  <c r="E1917" i="243"/>
  <c r="E1927" i="243"/>
  <c r="E2044" i="243"/>
  <c r="E415" i="243"/>
  <c r="E569" i="243"/>
  <c r="E915" i="243"/>
  <c r="E932" i="243"/>
  <c r="E967" i="243"/>
  <c r="E1135" i="243"/>
  <c r="E1155" i="243"/>
  <c r="E1189" i="243"/>
  <c r="E1194" i="243"/>
  <c r="E1269" i="243"/>
  <c r="E1311" i="243"/>
  <c r="E1398" i="243"/>
  <c r="E1482" i="243"/>
  <c r="E1485" i="243"/>
  <c r="E1487" i="243"/>
  <c r="E1491" i="243"/>
  <c r="E1642" i="243"/>
  <c r="E1668" i="243"/>
  <c r="E1705" i="243"/>
  <c r="E1780" i="243"/>
  <c r="E1788" i="243"/>
  <c r="E1796" i="243"/>
  <c r="E2144" i="243"/>
  <c r="E2152" i="243"/>
  <c r="E2164" i="243"/>
  <c r="E2196" i="243"/>
  <c r="E2268" i="243"/>
  <c r="E217" i="243"/>
  <c r="E1039" i="243"/>
  <c r="E1168" i="243"/>
  <c r="E1358" i="243"/>
  <c r="E1396" i="243"/>
  <c r="E1661" i="243"/>
  <c r="E1666" i="243"/>
  <c r="E1695" i="243"/>
  <c r="E1786" i="243"/>
  <c r="E1819" i="243"/>
  <c r="E1825" i="243"/>
  <c r="E1828" i="243"/>
  <c r="E1930" i="243"/>
  <c r="E2014" i="243"/>
  <c r="E2042" i="243"/>
  <c r="E2049" i="243"/>
  <c r="E420" i="243"/>
  <c r="E481" i="243"/>
  <c r="E651" i="243"/>
  <c r="E680" i="243"/>
  <c r="E780" i="243"/>
  <c r="E827" i="243"/>
  <c r="E375" i="243"/>
  <c r="E388" i="243"/>
  <c r="E431" i="243"/>
  <c r="E510" i="243"/>
  <c r="E593" i="243"/>
  <c r="E610" i="243"/>
  <c r="E695" i="243"/>
  <c r="E822" i="243"/>
  <c r="E930" i="243"/>
  <c r="E937" i="243"/>
  <c r="E940" i="243"/>
  <c r="E1007" i="243"/>
  <c r="E1106" i="243"/>
  <c r="E1116" i="243"/>
  <c r="E1131" i="243"/>
  <c r="E1142" i="243"/>
  <c r="E1163" i="243"/>
  <c r="E1224" i="243"/>
  <c r="E1254" i="243"/>
  <c r="E1260" i="243"/>
  <c r="E1291" i="243"/>
  <c r="E1316" i="243"/>
  <c r="E1325" i="243"/>
  <c r="E1394" i="243"/>
  <c r="E1402" i="243"/>
  <c r="E1430" i="243"/>
  <c r="E1438" i="243"/>
  <c r="E1490" i="243"/>
  <c r="E1635" i="243"/>
  <c r="E1730" i="243"/>
  <c r="E1740" i="243"/>
  <c r="E1762" i="243"/>
  <c r="E1772" i="243"/>
  <c r="E1792" i="243"/>
  <c r="E1926" i="243"/>
  <c r="E1986" i="243"/>
  <c r="E2012" i="243"/>
  <c r="E2085" i="243"/>
  <c r="E2125" i="243"/>
  <c r="E2148" i="243"/>
  <c r="E2160" i="243"/>
  <c r="E2256" i="243"/>
  <c r="E2264" i="243"/>
  <c r="E511" i="243"/>
  <c r="E691" i="243"/>
  <c r="E739" i="243"/>
  <c r="E773" i="243"/>
  <c r="E1005" i="243"/>
  <c r="E1134" i="243"/>
  <c r="E1171" i="243"/>
  <c r="E1400" i="243"/>
  <c r="E1428" i="243"/>
  <c r="E1494" i="243"/>
  <c r="E1688" i="243"/>
  <c r="E1703" i="243"/>
  <c r="E1738" i="243"/>
  <c r="E1770" i="243"/>
  <c r="E1795" i="243"/>
  <c r="E1863" i="243"/>
  <c r="E1888" i="243"/>
  <c r="E1998" i="243"/>
  <c r="E2008" i="243"/>
  <c r="E2030" i="243"/>
  <c r="E2047" i="243"/>
  <c r="E2054" i="243"/>
  <c r="E79" i="243"/>
  <c r="E224" i="243"/>
  <c r="E41" i="243"/>
  <c r="E97" i="243"/>
  <c r="E377" i="243"/>
  <c r="E380" i="243"/>
  <c r="E493" i="243"/>
  <c r="E540" i="243"/>
  <c r="E631" i="243"/>
  <c r="E710" i="243"/>
  <c r="E748" i="243"/>
  <c r="E911" i="243"/>
  <c r="E919" i="243"/>
  <c r="E928" i="243"/>
  <c r="E1016" i="243"/>
  <c r="E1117" i="243"/>
  <c r="E1153" i="243"/>
  <c r="E1203" i="243"/>
  <c r="E1209" i="243"/>
  <c r="E1250" i="243"/>
  <c r="E1256" i="243"/>
  <c r="E1339" i="243"/>
  <c r="E1380" i="243"/>
  <c r="E1413" i="243"/>
  <c r="E1416" i="243"/>
  <c r="E1471" i="243"/>
  <c r="E1498" i="243"/>
  <c r="E1696" i="243"/>
  <c r="E1801" i="243"/>
  <c r="E1855" i="243"/>
  <c r="E1864" i="243"/>
  <c r="E1900" i="243"/>
  <c r="E1937" i="243"/>
  <c r="E1949" i="243"/>
  <c r="E1953" i="243"/>
  <c r="E1992" i="243"/>
  <c r="E2041" i="243"/>
  <c r="E2106" i="243"/>
  <c r="E2186" i="243"/>
  <c r="E2227" i="243"/>
  <c r="E2235" i="243"/>
  <c r="E595" i="243"/>
  <c r="E676" i="243"/>
  <c r="E696" i="243"/>
  <c r="E723" i="243"/>
  <c r="E732" i="243"/>
  <c r="E736" i="243"/>
  <c r="E789" i="243"/>
  <c r="E1114" i="243"/>
  <c r="E1132" i="243"/>
  <c r="E1146" i="243"/>
  <c r="E1179" i="243"/>
  <c r="E1190" i="243"/>
  <c r="E1223" i="243"/>
  <c r="E1694" i="243"/>
  <c r="E1721" i="243"/>
  <c r="E1746" i="243"/>
  <c r="E1778" i="243"/>
  <c r="E1798" i="243"/>
  <c r="E1889" i="243"/>
  <c r="E1935" i="243"/>
  <c r="E2024" i="243"/>
  <c r="E2055" i="243"/>
  <c r="E693" i="243"/>
  <c r="E44" i="243"/>
  <c r="E382" i="243"/>
  <c r="E390" i="243"/>
  <c r="E456" i="243"/>
  <c r="E489" i="243"/>
  <c r="E495" i="243"/>
  <c r="E587" i="243"/>
  <c r="E690" i="243"/>
  <c r="E882" i="243"/>
  <c r="E1004" i="243"/>
  <c r="E1009" i="243"/>
  <c r="E1033" i="243"/>
  <c r="E1149" i="243"/>
  <c r="E1180" i="243"/>
  <c r="E1231" i="243"/>
  <c r="E1348" i="243"/>
  <c r="E1363" i="243"/>
  <c r="E1386" i="243"/>
  <c r="E1424" i="243"/>
  <c r="E1501" i="243"/>
  <c r="E1617" i="243"/>
  <c r="E1627" i="243"/>
  <c r="E1634" i="243"/>
  <c r="E1669" i="243"/>
  <c r="E1672" i="243"/>
  <c r="E1702" i="243"/>
  <c r="E1747" i="243"/>
  <c r="E1779" i="243"/>
  <c r="E1849" i="243"/>
  <c r="E1861" i="243"/>
  <c r="E1865" i="243"/>
  <c r="E1870" i="243"/>
  <c r="E1923" i="243"/>
  <c r="E1931" i="243"/>
  <c r="E1941" i="243"/>
  <c r="E2087" i="243"/>
  <c r="E2094" i="243"/>
  <c r="E2111" i="243"/>
  <c r="E2228" i="243"/>
  <c r="E2237" i="243"/>
  <c r="E2249" i="243"/>
  <c r="E289" i="243"/>
  <c r="E527" i="243"/>
  <c r="E407" i="243"/>
  <c r="E497" i="243"/>
  <c r="E233" i="243"/>
  <c r="E656" i="243"/>
  <c r="E727" i="243"/>
  <c r="E821" i="243"/>
  <c r="E904" i="243"/>
  <c r="E942" i="243"/>
  <c r="E1493" i="243"/>
  <c r="E1643" i="243"/>
  <c r="E1690" i="243"/>
  <c r="E1697" i="243"/>
  <c r="E1704" i="243"/>
  <c r="E1709" i="243"/>
  <c r="E1872" i="243"/>
  <c r="E2032" i="243"/>
  <c r="E301" i="243"/>
  <c r="E309" i="243"/>
  <c r="E418" i="243"/>
  <c r="E554" i="243"/>
  <c r="E1938" i="243"/>
  <c r="E2147" i="243"/>
  <c r="E2159" i="243"/>
  <c r="E2170" i="243"/>
  <c r="E2206" i="243"/>
  <c r="E2246" i="243"/>
  <c r="E31" i="243"/>
  <c r="E253" i="243"/>
  <c r="E384" i="243"/>
  <c r="E392" i="243"/>
  <c r="E442" i="243"/>
  <c r="E603" i="243"/>
  <c r="E64" i="243"/>
  <c r="E275" i="243"/>
  <c r="E293" i="243"/>
  <c r="E363" i="243"/>
  <c r="E410" i="243"/>
  <c r="E436" i="243"/>
  <c r="E460" i="243"/>
  <c r="E681" i="243"/>
  <c r="E688" i="243"/>
  <c r="E697" i="243"/>
  <c r="E709" i="243"/>
  <c r="E777" i="243"/>
  <c r="E831" i="243"/>
  <c r="E1010" i="243"/>
  <c r="E1022" i="243"/>
  <c r="E1152" i="243"/>
  <c r="E1320" i="243"/>
  <c r="E1326" i="243"/>
  <c r="E1341" i="243"/>
  <c r="E1393" i="243"/>
  <c r="E1409" i="243"/>
  <c r="E1425" i="243"/>
  <c r="E1505" i="243"/>
  <c r="E1624" i="243"/>
  <c r="E1681" i="243"/>
  <c r="E1707" i="243"/>
  <c r="E1712" i="243"/>
  <c r="E1719" i="243"/>
  <c r="E1898" i="243"/>
  <c r="E2046" i="243"/>
  <c r="E2053" i="243"/>
  <c r="E2114" i="243"/>
  <c r="E2145" i="243"/>
  <c r="E2153" i="243"/>
  <c r="E2193" i="243"/>
  <c r="E2213" i="243"/>
  <c r="E1743" i="243"/>
  <c r="E1759" i="243"/>
  <c r="E1775" i="243"/>
  <c r="E1791" i="243"/>
  <c r="E1868" i="243"/>
  <c r="E1874" i="243"/>
  <c r="E2096" i="243"/>
  <c r="E35" i="243"/>
  <c r="E46" i="243"/>
  <c r="E84" i="243"/>
  <c r="E95" i="243"/>
  <c r="E100" i="243"/>
  <c r="E273" i="243"/>
  <c r="E291" i="243"/>
  <c r="E351" i="243"/>
  <c r="E452" i="243"/>
  <c r="E531" i="243"/>
  <c r="E564" i="243"/>
  <c r="E625" i="243"/>
  <c r="E632" i="243"/>
  <c r="E660" i="243"/>
  <c r="E689" i="243"/>
  <c r="E692" i="243"/>
  <c r="E738" i="243"/>
  <c r="E749" i="243"/>
  <c r="E920" i="243"/>
  <c r="E926" i="243"/>
  <c r="E933" i="243"/>
  <c r="E1145" i="243"/>
  <c r="E1228" i="243"/>
  <c r="E1351" i="243"/>
  <c r="E1359" i="243"/>
  <c r="E1373" i="243"/>
  <c r="E1389" i="243"/>
  <c r="E1405" i="243"/>
  <c r="E1421" i="243"/>
  <c r="E1677" i="243"/>
  <c r="E1715" i="243"/>
  <c r="E1727" i="243"/>
  <c r="E1950" i="243"/>
  <c r="E2018" i="243"/>
  <c r="E2050" i="243"/>
  <c r="E600" i="243"/>
  <c r="E622" i="243"/>
  <c r="E654" i="243"/>
  <c r="E779" i="243"/>
  <c r="E918" i="243"/>
  <c r="E924" i="243"/>
  <c r="D1618" i="243"/>
  <c r="E1657" i="243"/>
  <c r="E1739" i="243"/>
  <c r="E1741" i="243"/>
  <c r="E1755" i="243"/>
  <c r="E1771" i="243"/>
  <c r="E1787" i="243"/>
  <c r="E1871" i="243"/>
  <c r="E1918" i="243"/>
  <c r="E2031" i="243"/>
  <c r="E2151" i="243"/>
  <c r="E2163" i="243"/>
  <c r="E2194" i="243"/>
  <c r="E2214" i="243"/>
  <c r="E2242" i="243"/>
  <c r="E2250" i="243"/>
  <c r="E2272" i="243"/>
  <c r="E590" i="243"/>
  <c r="E1270" i="243"/>
  <c r="E1347" i="243"/>
  <c r="E1355" i="243"/>
  <c r="E1385" i="243"/>
  <c r="E1401" i="243"/>
  <c r="E1417" i="243"/>
  <c r="E1433" i="243"/>
  <c r="E2149" i="243"/>
  <c r="E2161" i="243"/>
  <c r="E2169" i="243"/>
  <c r="E2204" i="243"/>
  <c r="E2224" i="243"/>
  <c r="E2232" i="243"/>
  <c r="E2245" i="243"/>
  <c r="E37" i="243"/>
  <c r="E48" i="243"/>
  <c r="E67" i="243"/>
  <c r="E104" i="243"/>
  <c r="E303" i="243"/>
  <c r="E361" i="243"/>
  <c r="E386" i="243"/>
  <c r="E477" i="243"/>
  <c r="E488" i="243"/>
  <c r="E539" i="243"/>
  <c r="E568" i="243"/>
  <c r="E605" i="243"/>
  <c r="E634" i="243"/>
  <c r="E735" i="243"/>
  <c r="E772" i="243"/>
  <c r="E916" i="243"/>
  <c r="E929" i="243"/>
  <c r="E1020" i="243"/>
  <c r="E1038" i="243"/>
  <c r="E1108" i="243"/>
  <c r="E1141" i="243"/>
  <c r="E1340" i="243"/>
  <c r="E1345" i="243"/>
  <c r="E1375" i="243"/>
  <c r="E1653" i="243"/>
  <c r="E1706" i="243"/>
  <c r="E1711" i="243"/>
  <c r="E1723" i="243"/>
  <c r="E1735" i="243"/>
  <c r="E1737" i="243"/>
  <c r="E1751" i="243"/>
  <c r="E1767" i="243"/>
  <c r="E1783" i="243"/>
  <c r="E1821" i="243"/>
  <c r="E1875" i="243"/>
  <c r="E1896" i="243"/>
  <c r="D23" i="243"/>
  <c r="E274" i="243"/>
  <c r="E290" i="243"/>
  <c r="E294" i="243"/>
  <c r="E296" i="243"/>
  <c r="E300" i="243"/>
  <c r="E304" i="243"/>
  <c r="E379" i="243"/>
  <c r="E385" i="243"/>
  <c r="E389" i="243"/>
  <c r="E393" i="243"/>
  <c r="E454" i="243"/>
  <c r="E468" i="243"/>
  <c r="E524" i="243"/>
  <c r="E526" i="243"/>
  <c r="E574" i="243"/>
  <c r="E594" i="243"/>
  <c r="E29" i="243"/>
  <c r="E69" i="243"/>
  <c r="E230" i="243"/>
  <c r="E509" i="243"/>
  <c r="E94" i="243"/>
  <c r="E58" i="243"/>
  <c r="E78" i="243"/>
  <c r="D885" i="243"/>
  <c r="E288" i="243"/>
  <c r="E292" i="243"/>
  <c r="E302" i="243"/>
  <c r="E383" i="243"/>
  <c r="E387" i="243"/>
  <c r="E391" i="243"/>
  <c r="E464" i="243"/>
  <c r="E466" i="243"/>
  <c r="E508" i="243"/>
  <c r="E522" i="243"/>
  <c r="E528" i="243"/>
  <c r="E541" i="243"/>
  <c r="E27" i="243"/>
  <c r="E485" i="243"/>
  <c r="E572" i="243"/>
  <c r="E650" i="243"/>
  <c r="E49" i="243"/>
  <c r="E66" i="243"/>
  <c r="E86" i="243"/>
  <c r="E626" i="243"/>
  <c r="E672" i="243"/>
  <c r="E687" i="243"/>
  <c r="E747" i="243"/>
  <c r="E750" i="243"/>
  <c r="E765" i="243"/>
  <c r="E782" i="243"/>
  <c r="E795" i="243"/>
  <c r="E817" i="243"/>
  <c r="E878" i="243"/>
  <c r="E881" i="243"/>
  <c r="E909" i="243"/>
  <c r="E973" i="243"/>
  <c r="E998" i="243"/>
  <c r="E1014" i="243"/>
  <c r="E1037" i="243"/>
  <c r="E671" i="243"/>
  <c r="E714" i="243"/>
  <c r="E744" i="243"/>
  <c r="E746" i="243"/>
  <c r="E764" i="243"/>
  <c r="E776" i="243"/>
  <c r="E797" i="243"/>
  <c r="E873" i="243"/>
  <c r="E653" i="243"/>
  <c r="E661" i="243"/>
  <c r="E663" i="243"/>
  <c r="E686" i="243"/>
  <c r="E698" i="243"/>
  <c r="E700" i="243"/>
  <c r="E726" i="243"/>
  <c r="E729" i="243"/>
  <c r="E733" i="243"/>
  <c r="E740" i="243"/>
  <c r="E781" i="243"/>
  <c r="E816" i="243"/>
  <c r="E828" i="243"/>
  <c r="E846" i="243"/>
  <c r="E913" i="243"/>
  <c r="E1046" i="243"/>
  <c r="E901" i="243"/>
  <c r="D943" i="243"/>
  <c r="E907" i="243"/>
  <c r="E923" i="243"/>
  <c r="E974" i="243"/>
  <c r="E1001" i="243"/>
  <c r="E647" i="243"/>
  <c r="E670" i="243"/>
  <c r="E718" i="243"/>
  <c r="E917" i="243"/>
  <c r="D1056" i="243"/>
  <c r="E992" i="243"/>
  <c r="E927" i="243"/>
  <c r="E931" i="243"/>
  <c r="E935" i="243"/>
  <c r="E939" i="243"/>
  <c r="E941" i="243"/>
  <c r="E1011" i="243"/>
  <c r="E829" i="243"/>
  <c r="E921" i="243"/>
  <c r="E1030" i="243"/>
  <c r="E1024" i="243"/>
  <c r="E1161" i="243"/>
  <c r="E1158" i="243"/>
  <c r="E1173" i="243"/>
  <c r="E1048" i="243"/>
  <c r="E1129" i="243"/>
  <c r="E1170" i="243"/>
  <c r="E1177" i="243"/>
  <c r="E997" i="243"/>
  <c r="E1012" i="243"/>
  <c r="E1018" i="243"/>
  <c r="E1029" i="243"/>
  <c r="E1045" i="243"/>
  <c r="E1143" i="243"/>
  <c r="E1151" i="243"/>
  <c r="E1165" i="243"/>
  <c r="E1181" i="243"/>
  <c r="E964" i="243"/>
  <c r="E1006" i="243"/>
  <c r="E1015" i="243"/>
  <c r="E1096" i="243"/>
  <c r="E1107" i="243"/>
  <c r="E1127" i="243"/>
  <c r="E1140" i="243"/>
  <c r="E1148" i="243"/>
  <c r="E1162" i="243"/>
  <c r="E1174" i="243"/>
  <c r="D1459" i="243"/>
  <c r="E1089" i="243"/>
  <c r="E1157" i="243"/>
  <c r="E1178" i="243"/>
  <c r="E1052" i="243"/>
  <c r="E1113" i="243"/>
  <c r="E1125" i="243"/>
  <c r="E1133" i="243"/>
  <c r="E1169" i="243"/>
  <c r="E1182" i="243"/>
  <c r="E1188" i="243"/>
  <c r="E1192" i="243"/>
  <c r="E1026" i="243"/>
  <c r="E1049" i="243"/>
  <c r="E1094" i="243"/>
  <c r="E1130" i="243"/>
  <c r="E1139" i="243"/>
  <c r="E1147" i="243"/>
  <c r="E1166" i="243"/>
  <c r="E1198" i="243"/>
  <c r="E1202" i="243"/>
  <c r="E1208" i="243"/>
  <c r="E1212" i="243"/>
  <c r="E1216" i="243"/>
  <c r="E1218" i="243"/>
  <c r="E1222" i="243"/>
  <c r="E1226" i="243"/>
  <c r="E1230" i="243"/>
  <c r="E1248" i="243"/>
  <c r="E1252" i="243"/>
  <c r="E1258" i="243"/>
  <c r="E1262" i="243"/>
  <c r="E1268" i="243"/>
  <c r="E1290" i="243"/>
  <c r="E1296" i="243"/>
  <c r="E1310" i="243"/>
  <c r="E1314" i="243"/>
  <c r="E1318" i="243"/>
  <c r="E1322" i="243"/>
  <c r="E1324" i="243"/>
  <c r="E1328" i="243"/>
  <c r="E1334" i="243"/>
  <c r="E1338" i="243"/>
  <c r="E1349" i="243"/>
  <c r="E1357" i="243"/>
  <c r="E1187" i="243"/>
  <c r="E1191" i="243"/>
  <c r="E1195" i="243"/>
  <c r="E1197" i="243"/>
  <c r="E1201" i="243"/>
  <c r="E1207" i="243"/>
  <c r="E1211" i="243"/>
  <c r="E1215" i="243"/>
  <c r="E1221" i="243"/>
  <c r="E1225" i="243"/>
  <c r="E1229" i="243"/>
  <c r="E1247" i="243"/>
  <c r="E1251" i="243"/>
  <c r="E1257" i="243"/>
  <c r="E1261" i="243"/>
  <c r="E1267" i="243"/>
  <c r="E1271" i="243"/>
  <c r="E1295" i="243"/>
  <c r="E1303" i="243"/>
  <c r="E1309" i="243"/>
  <c r="E1313" i="243"/>
  <c r="E1317" i="243"/>
  <c r="E1321" i="243"/>
  <c r="E1327" i="243"/>
  <c r="E1333" i="243"/>
  <c r="E1337" i="243"/>
  <c r="E1353" i="243"/>
  <c r="E1342" i="243"/>
  <c r="E1451" i="243"/>
  <c r="D1516" i="243"/>
  <c r="E1641" i="243"/>
  <c r="E1649" i="243"/>
  <c r="E1608" i="243"/>
  <c r="E1637" i="243"/>
  <c r="E1442" i="243"/>
  <c r="E1510" i="243"/>
  <c r="E1611" i="243"/>
  <c r="E1629" i="243"/>
  <c r="E1633" i="243"/>
  <c r="E1691" i="243"/>
  <c r="E1365" i="243"/>
  <c r="E1377" i="243"/>
  <c r="E1379" i="243"/>
  <c r="E1383" i="243"/>
  <c r="E1387" i="243"/>
  <c r="E1391" i="243"/>
  <c r="E1395" i="243"/>
  <c r="E1399" i="243"/>
  <c r="E1403" i="243"/>
  <c r="E1407" i="243"/>
  <c r="E1411" i="243"/>
  <c r="E1415" i="243"/>
  <c r="E1419" i="243"/>
  <c r="E1423" i="243"/>
  <c r="E1427" i="243"/>
  <c r="E1431" i="243"/>
  <c r="E1435" i="243"/>
  <c r="E1440" i="243"/>
  <c r="E1455" i="243"/>
  <c r="E1496" i="243"/>
  <c r="E1502" i="243"/>
  <c r="D1613" i="243"/>
  <c r="E1520" i="243"/>
  <c r="E1625" i="243"/>
  <c r="E1651" i="243"/>
  <c r="E1655" i="243"/>
  <c r="E1606" i="243"/>
  <c r="E1509" i="243"/>
  <c r="E1647" i="243"/>
  <c r="E1437" i="243"/>
  <c r="E1610" i="243"/>
  <c r="E1708" i="243"/>
  <c r="E1745" i="243"/>
  <c r="E1659" i="243"/>
  <c r="E1663" i="243"/>
  <c r="E1667" i="243"/>
  <c r="E1671" i="243"/>
  <c r="E1675" i="243"/>
  <c r="E1679" i="243"/>
  <c r="E1683" i="243"/>
  <c r="E1687" i="243"/>
  <c r="E1701" i="243"/>
  <c r="E1713" i="243"/>
  <c r="E1716" i="243"/>
  <c r="E1725" i="243"/>
  <c r="E1628" i="243"/>
  <c r="E1632" i="243"/>
  <c r="E1636" i="243"/>
  <c r="E1640" i="243"/>
  <c r="E1644" i="243"/>
  <c r="E1729" i="243"/>
  <c r="D2004" i="243"/>
  <c r="E1700" i="243"/>
  <c r="E1720" i="243"/>
  <c r="E1724" i="243"/>
  <c r="E1749" i="243"/>
  <c r="E1893" i="243"/>
  <c r="E1905" i="243"/>
  <c r="E1936" i="243"/>
  <c r="E1753" i="243"/>
  <c r="E1757" i="243"/>
  <c r="E1761" i="243"/>
  <c r="E1765" i="243"/>
  <c r="E1769" i="243"/>
  <c r="E1773" i="243"/>
  <c r="E1777" i="243"/>
  <c r="E1781" i="243"/>
  <c r="E1785" i="243"/>
  <c r="E1789" i="243"/>
  <c r="E1793" i="243"/>
  <c r="E1797" i="243"/>
  <c r="E1803" i="243"/>
  <c r="E1811" i="243"/>
  <c r="E1823" i="243"/>
  <c r="E1827" i="243"/>
  <c r="E1837" i="243"/>
  <c r="E1845" i="243"/>
  <c r="E1847" i="243"/>
  <c r="E1851" i="243"/>
  <c r="E1853" i="243"/>
  <c r="E1899" i="243"/>
  <c r="E1911" i="243"/>
  <c r="E1932" i="243"/>
  <c r="E1928" i="243"/>
  <c r="E1822" i="243"/>
  <c r="E1826" i="243"/>
  <c r="E1840" i="243"/>
  <c r="E1844" i="243"/>
  <c r="E1850" i="243"/>
  <c r="E1866" i="243"/>
  <c r="E1924" i="243"/>
  <c r="E1869" i="243"/>
  <c r="E1877" i="243"/>
  <c r="E1880" i="243"/>
  <c r="E1894" i="243"/>
  <c r="E1940" i="243"/>
  <c r="E1944" i="243"/>
  <c r="E1948" i="243"/>
  <c r="E1954" i="243"/>
  <c r="E1956" i="243"/>
  <c r="E1966" i="243"/>
  <c r="E1996" i="243"/>
  <c r="E2019" i="243"/>
  <c r="E2025" i="243"/>
  <c r="E2027" i="243"/>
  <c r="E2029" i="243"/>
  <c r="E2033" i="243"/>
  <c r="E2035" i="243"/>
  <c r="E2150" i="243"/>
  <c r="E2254" i="243"/>
  <c r="E2051" i="243"/>
  <c r="E2113" i="243"/>
  <c r="E2132" i="243"/>
  <c r="D2277" i="243"/>
  <c r="E2234" i="243"/>
  <c r="E1913" i="243"/>
  <c r="E1919" i="243"/>
  <c r="E1921" i="243"/>
  <c r="E1995" i="243"/>
  <c r="E1999" i="243"/>
  <c r="E2222" i="243"/>
  <c r="E2244" i="243"/>
  <c r="E2262" i="243"/>
  <c r="E2274" i="243"/>
  <c r="E2146" i="243"/>
  <c r="E2162" i="243"/>
  <c r="E2230" i="243"/>
  <c r="E2270" i="243"/>
  <c r="D2057" i="243"/>
  <c r="E2092" i="243"/>
  <c r="E2099" i="243"/>
  <c r="E2112" i="243"/>
  <c r="E2116" i="243"/>
  <c r="E2258" i="243"/>
  <c r="E2276" i="243"/>
  <c r="E2158" i="243"/>
  <c r="D2128" i="243"/>
  <c r="G2138" i="243"/>
  <c r="G2140" i="243" s="1"/>
  <c r="E2212" i="243"/>
  <c r="E2226" i="243"/>
  <c r="E2248" i="243"/>
  <c r="E2266" i="243"/>
  <c r="D2136" i="243"/>
  <c r="E2143" i="243"/>
  <c r="E2255" i="243"/>
  <c r="E2259" i="243"/>
  <c r="E2263" i="243"/>
  <c r="E2267" i="243"/>
  <c r="E2118" i="243"/>
  <c r="E2120" i="243"/>
  <c r="E2122" i="243"/>
  <c r="E2126" i="243"/>
  <c r="E2131" i="243"/>
  <c r="E2135" i="243"/>
  <c r="E2171" i="243"/>
  <c r="E2207" i="243"/>
  <c r="E2225" i="243"/>
  <c r="E2229" i="243"/>
  <c r="E2233" i="243"/>
  <c r="E2243" i="243"/>
  <c r="E2247" i="243"/>
  <c r="E2251" i="243"/>
  <c r="E2253" i="243"/>
  <c r="E2257" i="243"/>
  <c r="E2261" i="243"/>
  <c r="E2265" i="243"/>
  <c r="E2269" i="243"/>
  <c r="E2273" i="243"/>
  <c r="D2138" i="243" l="1"/>
  <c r="D2140" i="243" s="1"/>
  <c r="K475" i="242" l="1"/>
  <c r="K476" i="242"/>
  <c r="K477" i="242"/>
  <c r="K478" i="242"/>
  <c r="K479" i="242"/>
  <c r="K480" i="242"/>
  <c r="K481" i="242"/>
  <c r="K482" i="242"/>
  <c r="K483" i="242"/>
  <c r="K484" i="242"/>
  <c r="K485" i="242"/>
  <c r="K486" i="242"/>
  <c r="K487" i="242"/>
  <c r="K488" i="242"/>
  <c r="K489" i="242"/>
  <c r="K490" i="242"/>
  <c r="K491" i="242"/>
  <c r="K492" i="242"/>
  <c r="K493" i="242"/>
  <c r="K494" i="242"/>
  <c r="K495" i="242"/>
  <c r="K496" i="242"/>
  <c r="K497" i="242"/>
  <c r="K498" i="242"/>
  <c r="K499" i="242"/>
  <c r="K500" i="242"/>
  <c r="K501" i="242"/>
  <c r="K502" i="242"/>
  <c r="K503" i="242"/>
  <c r="K504" i="242"/>
  <c r="K505" i="242"/>
  <c r="K506" i="242"/>
  <c r="K507" i="242"/>
  <c r="K508" i="242"/>
  <c r="K509" i="242"/>
  <c r="K510" i="242"/>
  <c r="K511" i="242"/>
  <c r="K512" i="242"/>
  <c r="K513" i="242"/>
  <c r="K514" i="242"/>
  <c r="K515" i="242"/>
  <c r="K516" i="242"/>
  <c r="K517" i="242"/>
  <c r="K518" i="242"/>
  <c r="K519" i="242"/>
  <c r="K520" i="242"/>
  <c r="K521" i="242"/>
  <c r="K522" i="242"/>
  <c r="K523" i="242"/>
  <c r="K524" i="242"/>
  <c r="K628" i="242"/>
  <c r="K629" i="242"/>
  <c r="K630" i="242"/>
  <c r="K631" i="242"/>
  <c r="K632" i="242"/>
  <c r="K633" i="242"/>
  <c r="K634" i="242"/>
  <c r="K635" i="242"/>
  <c r="K636" i="242"/>
  <c r="K637" i="242"/>
  <c r="K638" i="242"/>
  <c r="K639" i="242"/>
  <c r="K640" i="242"/>
  <c r="K641" i="242"/>
  <c r="K642" i="242"/>
  <c r="K643" i="242"/>
  <c r="K644" i="242"/>
  <c r="K645" i="242"/>
  <c r="K646" i="242"/>
  <c r="K647" i="242"/>
  <c r="K648" i="242"/>
  <c r="K649" i="242"/>
  <c r="K650" i="242"/>
  <c r="K651" i="242"/>
  <c r="H628" i="242"/>
  <c r="H629" i="242"/>
  <c r="H630" i="242"/>
  <c r="H631" i="242"/>
  <c r="H632" i="242"/>
  <c r="H633" i="242"/>
  <c r="H634" i="242"/>
  <c r="H635" i="242"/>
  <c r="H636" i="242"/>
  <c r="H637" i="242"/>
  <c r="H638" i="242"/>
  <c r="H639" i="242"/>
  <c r="H640" i="242"/>
  <c r="H641" i="242"/>
  <c r="H642" i="242"/>
  <c r="H643" i="242"/>
  <c r="H644" i="242"/>
  <c r="H645" i="242"/>
  <c r="H646" i="242"/>
  <c r="H647" i="242"/>
  <c r="H648" i="242"/>
  <c r="H649" i="242"/>
  <c r="H650" i="242"/>
  <c r="H651" i="242"/>
  <c r="K438" i="242"/>
  <c r="K439" i="242"/>
  <c r="K440" i="242"/>
  <c r="K441" i="242"/>
  <c r="K442" i="242"/>
  <c r="K443" i="242"/>
  <c r="K444" i="242"/>
  <c r="K445" i="242"/>
  <c r="K446" i="242"/>
  <c r="K447" i="242"/>
  <c r="K448" i="242"/>
  <c r="K449" i="242"/>
  <c r="K450" i="242"/>
  <c r="K451" i="242"/>
  <c r="K452" i="242"/>
  <c r="K453" i="242"/>
  <c r="K454" i="242"/>
  <c r="K455" i="242"/>
  <c r="H438" i="242"/>
  <c r="H439" i="242"/>
  <c r="H440" i="242"/>
  <c r="H441" i="242"/>
  <c r="H442" i="242"/>
  <c r="H443" i="242"/>
  <c r="H444" i="242"/>
  <c r="H445" i="242"/>
  <c r="H446" i="242"/>
  <c r="H447" i="242"/>
  <c r="H448" i="242"/>
  <c r="H449" i="242"/>
  <c r="H450" i="242"/>
  <c r="H451" i="242"/>
  <c r="H452" i="242"/>
  <c r="H453" i="242"/>
  <c r="H454" i="242"/>
  <c r="H455" i="242"/>
  <c r="K160" i="242"/>
  <c r="H11" i="242"/>
  <c r="H12" i="242"/>
  <c r="H13" i="242"/>
  <c r="H14" i="242"/>
  <c r="H15" i="242"/>
  <c r="H16" i="242"/>
  <c r="H17" i="242"/>
  <c r="H18" i="242"/>
  <c r="H19" i="242"/>
  <c r="H20" i="242"/>
  <c r="H21" i="242"/>
  <c r="H22" i="242"/>
  <c r="H23" i="242"/>
  <c r="H24" i="242"/>
  <c r="H25" i="242"/>
  <c r="H26" i="242"/>
  <c r="H27" i="242"/>
  <c r="H28" i="242"/>
  <c r="H29" i="242"/>
  <c r="H30" i="242"/>
  <c r="H31" i="242"/>
  <c r="H32" i="242"/>
  <c r="H33" i="242"/>
  <c r="H34" i="242"/>
  <c r="H35" i="242"/>
  <c r="H36" i="242"/>
  <c r="H37" i="242"/>
  <c r="H38" i="242"/>
  <c r="H39" i="242"/>
  <c r="H40" i="242"/>
  <c r="H41" i="242"/>
  <c r="H42" i="242"/>
  <c r="H43" i="242"/>
  <c r="H44" i="242"/>
  <c r="H45" i="242"/>
  <c r="H46" i="242"/>
  <c r="H47" i="242"/>
  <c r="H48" i="242"/>
  <c r="H49" i="242"/>
  <c r="H50" i="242"/>
  <c r="H51" i="242"/>
  <c r="H52" i="242"/>
  <c r="H53" i="242"/>
  <c r="H54" i="242"/>
  <c r="H55" i="242"/>
  <c r="H56" i="242"/>
  <c r="H57" i="242"/>
  <c r="H58" i="242"/>
  <c r="H59" i="242"/>
  <c r="H60" i="242"/>
  <c r="H61" i="242"/>
  <c r="H62" i="242"/>
  <c r="H63" i="242"/>
  <c r="H64" i="242"/>
  <c r="H65" i="242"/>
  <c r="H66" i="242"/>
  <c r="H67" i="242"/>
  <c r="H68" i="242"/>
  <c r="H69" i="242"/>
  <c r="H70" i="242"/>
  <c r="H71" i="242"/>
  <c r="H72" i="242"/>
  <c r="H73" i="242"/>
  <c r="H74" i="242"/>
  <c r="H75" i="242"/>
  <c r="H76" i="242"/>
  <c r="H77" i="242"/>
  <c r="H78" i="242"/>
  <c r="H79" i="242"/>
  <c r="H80" i="242"/>
  <c r="H81" i="242"/>
  <c r="H82" i="242"/>
  <c r="H83" i="242"/>
  <c r="H84" i="242"/>
  <c r="H85" i="242"/>
  <c r="H86" i="242"/>
  <c r="H87" i="242"/>
  <c r="H88" i="242"/>
  <c r="H89" i="242"/>
  <c r="H90" i="242"/>
  <c r="H91" i="242"/>
  <c r="H92" i="242"/>
  <c r="H93" i="242"/>
  <c r="H94" i="242"/>
  <c r="H95" i="242"/>
  <c r="H96" i="242"/>
  <c r="H97" i="242"/>
  <c r="H98" i="242"/>
  <c r="H99" i="242"/>
  <c r="H100" i="242"/>
  <c r="H101" i="242"/>
  <c r="H102" i="242"/>
  <c r="H103" i="242"/>
  <c r="H104" i="242"/>
  <c r="H105" i="242"/>
  <c r="H106" i="242"/>
  <c r="H107" i="242"/>
  <c r="H108" i="242"/>
  <c r="H109" i="242"/>
  <c r="H110" i="242"/>
  <c r="H111" i="242"/>
  <c r="H112" i="242"/>
  <c r="H113" i="242"/>
  <c r="H114" i="242"/>
  <c r="H115" i="242"/>
  <c r="H116" i="242"/>
  <c r="H117" i="242"/>
  <c r="H118" i="242"/>
  <c r="H119" i="242"/>
  <c r="H120" i="242"/>
  <c r="H121" i="242"/>
  <c r="H122" i="242"/>
  <c r="H123" i="242"/>
  <c r="H124" i="242"/>
  <c r="H125" i="242"/>
  <c r="H126" i="242"/>
  <c r="H127" i="242"/>
  <c r="H128" i="242"/>
  <c r="H129" i="242"/>
  <c r="H130" i="242"/>
  <c r="H131" i="242"/>
  <c r="H132" i="242"/>
  <c r="H133" i="242"/>
  <c r="H134" i="242"/>
  <c r="H135" i="242"/>
  <c r="H136" i="242"/>
  <c r="H137" i="242"/>
  <c r="H138" i="242"/>
  <c r="H139" i="242"/>
  <c r="H140" i="242"/>
  <c r="H141" i="242"/>
  <c r="H142" i="242"/>
  <c r="H143" i="242"/>
  <c r="H144" i="242"/>
  <c r="H145" i="242"/>
  <c r="H146" i="242"/>
  <c r="H147" i="242"/>
  <c r="H148" i="242"/>
  <c r="H149" i="242"/>
  <c r="H150" i="242"/>
  <c r="H151" i="242"/>
  <c r="H152" i="242"/>
  <c r="H153" i="242"/>
  <c r="H154" i="242"/>
  <c r="H155" i="242"/>
  <c r="H156" i="242"/>
  <c r="H157" i="242"/>
  <c r="H158" i="242"/>
  <c r="H159" i="242"/>
  <c r="H160" i="242"/>
  <c r="H161" i="242"/>
  <c r="K677" i="242" l="1"/>
  <c r="L677" i="242" s="1"/>
  <c r="H677" i="242"/>
  <c r="K676" i="242"/>
  <c r="H676" i="242"/>
  <c r="K675" i="242"/>
  <c r="H675" i="242"/>
  <c r="K674" i="242"/>
  <c r="H674" i="242"/>
  <c r="K673" i="242"/>
  <c r="H673" i="242"/>
  <c r="K672" i="242"/>
  <c r="H672" i="242"/>
  <c r="K671" i="242"/>
  <c r="H671" i="242"/>
  <c r="K670" i="242"/>
  <c r="H670" i="242"/>
  <c r="K669" i="242"/>
  <c r="H669" i="242"/>
  <c r="K668" i="242"/>
  <c r="H668" i="242"/>
  <c r="K667" i="242"/>
  <c r="H667" i="242"/>
  <c r="K666" i="242"/>
  <c r="H666" i="242"/>
  <c r="K665" i="242"/>
  <c r="H665" i="242"/>
  <c r="K664" i="242"/>
  <c r="H664" i="242"/>
  <c r="K663" i="242"/>
  <c r="H663" i="242"/>
  <c r="K662" i="242"/>
  <c r="H662" i="242"/>
  <c r="K661" i="242"/>
  <c r="H661" i="242"/>
  <c r="K660" i="242"/>
  <c r="H660" i="242"/>
  <c r="K659" i="242"/>
  <c r="H659" i="242"/>
  <c r="K658" i="242"/>
  <c r="H658" i="242"/>
  <c r="K657" i="242"/>
  <c r="H657" i="242"/>
  <c r="K656" i="242"/>
  <c r="H656" i="242"/>
  <c r="K655" i="242"/>
  <c r="H655" i="242"/>
  <c r="K654" i="242"/>
  <c r="H654" i="242"/>
  <c r="K653" i="242"/>
  <c r="H653" i="242"/>
  <c r="K652" i="242"/>
  <c r="H652" i="242"/>
  <c r="K627" i="242"/>
  <c r="H627" i="242"/>
  <c r="K626" i="242"/>
  <c r="H626" i="242"/>
  <c r="K625" i="242"/>
  <c r="H625" i="242"/>
  <c r="K624" i="242"/>
  <c r="H624" i="242"/>
  <c r="K623" i="242"/>
  <c r="H623" i="242"/>
  <c r="K622" i="242"/>
  <c r="H622" i="242"/>
  <c r="K621" i="242"/>
  <c r="H621" i="242"/>
  <c r="K620" i="242"/>
  <c r="H620" i="242"/>
  <c r="K619" i="242"/>
  <c r="H619" i="242"/>
  <c r="K618" i="242"/>
  <c r="H618" i="242"/>
  <c r="K617" i="242"/>
  <c r="H617" i="242"/>
  <c r="K616" i="242"/>
  <c r="H616" i="242"/>
  <c r="K615" i="242"/>
  <c r="H615" i="242"/>
  <c r="K614" i="242"/>
  <c r="H614" i="242"/>
  <c r="K613" i="242"/>
  <c r="H613" i="242"/>
  <c r="K612" i="242"/>
  <c r="H612" i="242"/>
  <c r="K611" i="242"/>
  <c r="H611" i="242"/>
  <c r="K610" i="242"/>
  <c r="H610" i="242"/>
  <c r="K609" i="242"/>
  <c r="H609" i="242"/>
  <c r="K608" i="242"/>
  <c r="H608" i="242"/>
  <c r="K607" i="242"/>
  <c r="H607" i="242"/>
  <c r="K606" i="242"/>
  <c r="H606" i="242"/>
  <c r="K605" i="242"/>
  <c r="H605" i="242"/>
  <c r="K604" i="242"/>
  <c r="H604" i="242"/>
  <c r="K603" i="242"/>
  <c r="H603" i="242"/>
  <c r="K602" i="242"/>
  <c r="H602" i="242"/>
  <c r="K601" i="242"/>
  <c r="H601" i="242"/>
  <c r="K600" i="242"/>
  <c r="H600" i="242"/>
  <c r="K599" i="242"/>
  <c r="H599" i="242"/>
  <c r="K598" i="242"/>
  <c r="H598" i="242"/>
  <c r="K597" i="242"/>
  <c r="H597" i="242"/>
  <c r="K596" i="242"/>
  <c r="H596" i="242"/>
  <c r="K595" i="242"/>
  <c r="H595" i="242"/>
  <c r="K594" i="242"/>
  <c r="H594" i="242"/>
  <c r="K593" i="242"/>
  <c r="H593" i="242"/>
  <c r="K592" i="242"/>
  <c r="H592" i="242"/>
  <c r="K591" i="242"/>
  <c r="H591" i="242"/>
  <c r="K590" i="242"/>
  <c r="H590" i="242"/>
  <c r="K589" i="242"/>
  <c r="H589" i="242"/>
  <c r="K588" i="242"/>
  <c r="H588" i="242"/>
  <c r="K587" i="242"/>
  <c r="H587" i="242"/>
  <c r="K586" i="242"/>
  <c r="H586" i="242"/>
  <c r="K585" i="242"/>
  <c r="H585" i="242"/>
  <c r="K584" i="242"/>
  <c r="H584" i="242"/>
  <c r="K583" i="242"/>
  <c r="H583" i="242"/>
  <c r="K582" i="242"/>
  <c r="H582" i="242"/>
  <c r="K581" i="242"/>
  <c r="H581" i="242"/>
  <c r="K580" i="242"/>
  <c r="H580" i="242"/>
  <c r="K579" i="242"/>
  <c r="H579" i="242"/>
  <c r="K578" i="242"/>
  <c r="H578" i="242"/>
  <c r="K577" i="242"/>
  <c r="H577" i="242"/>
  <c r="K576" i="242"/>
  <c r="H576" i="242"/>
  <c r="K575" i="242"/>
  <c r="H575" i="242"/>
  <c r="K574" i="242"/>
  <c r="H574" i="242"/>
  <c r="K573" i="242"/>
  <c r="H573" i="242"/>
  <c r="K572" i="242"/>
  <c r="H572" i="242"/>
  <c r="K571" i="242"/>
  <c r="H571" i="242"/>
  <c r="K570" i="242"/>
  <c r="H570" i="242"/>
  <c r="K569" i="242"/>
  <c r="H569" i="242"/>
  <c r="K568" i="242"/>
  <c r="H568" i="242"/>
  <c r="K567" i="242"/>
  <c r="H567" i="242"/>
  <c r="K566" i="242"/>
  <c r="H566" i="242"/>
  <c r="K565" i="242"/>
  <c r="H565" i="242"/>
  <c r="K564" i="242"/>
  <c r="H564" i="242"/>
  <c r="K563" i="242"/>
  <c r="H563" i="242"/>
  <c r="K562" i="242"/>
  <c r="H562" i="242"/>
  <c r="K561" i="242"/>
  <c r="H561" i="242"/>
  <c r="K560" i="242"/>
  <c r="H560" i="242"/>
  <c r="K559" i="242"/>
  <c r="H559" i="242"/>
  <c r="K558" i="242"/>
  <c r="H558" i="242"/>
  <c r="K557" i="242"/>
  <c r="H557" i="242"/>
  <c r="K556" i="242"/>
  <c r="H556" i="242"/>
  <c r="K555" i="242"/>
  <c r="H555" i="242"/>
  <c r="K554" i="242"/>
  <c r="H554" i="242"/>
  <c r="K553" i="242"/>
  <c r="H553" i="242"/>
  <c r="K552" i="242"/>
  <c r="H552" i="242"/>
  <c r="K551" i="242"/>
  <c r="H551" i="242"/>
  <c r="K550" i="242"/>
  <c r="H550" i="242"/>
  <c r="K549" i="242"/>
  <c r="H549" i="242"/>
  <c r="K548" i="242"/>
  <c r="H548" i="242"/>
  <c r="K547" i="242"/>
  <c r="H547" i="242"/>
  <c r="K546" i="242"/>
  <c r="H546" i="242"/>
  <c r="K545" i="242"/>
  <c r="H545" i="242"/>
  <c r="K544" i="242"/>
  <c r="H544" i="242"/>
  <c r="K543" i="242"/>
  <c r="H543" i="242"/>
  <c r="K542" i="242"/>
  <c r="H542" i="242"/>
  <c r="K541" i="242"/>
  <c r="H541" i="242"/>
  <c r="K540" i="242"/>
  <c r="H540" i="242"/>
  <c r="K539" i="242"/>
  <c r="H539" i="242"/>
  <c r="K538" i="242"/>
  <c r="H538" i="242"/>
  <c r="K537" i="242"/>
  <c r="H537" i="242"/>
  <c r="K536" i="242"/>
  <c r="H536" i="242"/>
  <c r="K535" i="242"/>
  <c r="H535" i="242"/>
  <c r="K534" i="242"/>
  <c r="H534" i="242"/>
  <c r="K533" i="242"/>
  <c r="H533" i="242"/>
  <c r="K532" i="242"/>
  <c r="H532" i="242"/>
  <c r="K531" i="242"/>
  <c r="H531" i="242"/>
  <c r="K530" i="242"/>
  <c r="H530" i="242"/>
  <c r="K529" i="242"/>
  <c r="H529" i="242"/>
  <c r="K528" i="242"/>
  <c r="H528" i="242"/>
  <c r="K527" i="242"/>
  <c r="H527" i="242"/>
  <c r="K525" i="242"/>
  <c r="H525" i="242"/>
  <c r="H524" i="242"/>
  <c r="H523" i="242"/>
  <c r="H522" i="242"/>
  <c r="H521" i="242"/>
  <c r="H520" i="242"/>
  <c r="H519" i="242"/>
  <c r="H518" i="242"/>
  <c r="H517" i="242"/>
  <c r="H516" i="242"/>
  <c r="H515" i="242"/>
  <c r="H514" i="242"/>
  <c r="H513" i="242"/>
  <c r="H512" i="242"/>
  <c r="H511" i="242"/>
  <c r="H510" i="242"/>
  <c r="H509" i="242"/>
  <c r="H508" i="242"/>
  <c r="H507" i="242"/>
  <c r="H506" i="242"/>
  <c r="H505" i="242"/>
  <c r="H504" i="242"/>
  <c r="H503" i="242"/>
  <c r="H502" i="242"/>
  <c r="H501" i="242"/>
  <c r="H500" i="242"/>
  <c r="H499" i="242"/>
  <c r="H498" i="242"/>
  <c r="H497" i="242"/>
  <c r="H496" i="242"/>
  <c r="H495" i="242"/>
  <c r="H494" i="242"/>
  <c r="H493" i="242"/>
  <c r="H492" i="242"/>
  <c r="H491" i="242"/>
  <c r="H490" i="242"/>
  <c r="H489" i="242"/>
  <c r="H488" i="242"/>
  <c r="H487" i="242"/>
  <c r="H486" i="242"/>
  <c r="H485" i="242"/>
  <c r="H484" i="242"/>
  <c r="H483" i="242"/>
  <c r="H482" i="242"/>
  <c r="H481" i="242"/>
  <c r="H480" i="242"/>
  <c r="H479" i="242"/>
  <c r="H478" i="242"/>
  <c r="H477" i="242"/>
  <c r="H476" i="242"/>
  <c r="H475" i="242"/>
  <c r="K474" i="242"/>
  <c r="H474" i="242"/>
  <c r="K473" i="242"/>
  <c r="H473" i="242"/>
  <c r="K471" i="242"/>
  <c r="H471" i="242"/>
  <c r="K470" i="242"/>
  <c r="H470" i="242"/>
  <c r="K469" i="242"/>
  <c r="H469" i="242"/>
  <c r="K468" i="242"/>
  <c r="H468" i="242"/>
  <c r="K467" i="242"/>
  <c r="H467" i="242"/>
  <c r="K466" i="242"/>
  <c r="H466" i="242"/>
  <c r="K465" i="242"/>
  <c r="H465" i="242"/>
  <c r="K464" i="242"/>
  <c r="H464" i="242"/>
  <c r="K463" i="242"/>
  <c r="H463" i="242"/>
  <c r="K462" i="242"/>
  <c r="H462" i="242"/>
  <c r="K461" i="242"/>
  <c r="H461" i="242"/>
  <c r="K460" i="242"/>
  <c r="H460" i="242"/>
  <c r="K459" i="242"/>
  <c r="H459" i="242"/>
  <c r="K458" i="242"/>
  <c r="H458" i="242"/>
  <c r="K457" i="242"/>
  <c r="H457" i="242"/>
  <c r="K456" i="242"/>
  <c r="H456" i="242"/>
  <c r="K437" i="242"/>
  <c r="H437" i="242"/>
  <c r="K436" i="242"/>
  <c r="H436" i="242"/>
  <c r="K435" i="242"/>
  <c r="H435" i="242"/>
  <c r="K434" i="242"/>
  <c r="H434" i="242"/>
  <c r="K433" i="242"/>
  <c r="H433" i="242"/>
  <c r="K432" i="242"/>
  <c r="H432" i="242"/>
  <c r="K431" i="242"/>
  <c r="H431" i="242"/>
  <c r="K430" i="242"/>
  <c r="H430" i="242"/>
  <c r="K429" i="242"/>
  <c r="H429" i="242"/>
  <c r="K428" i="242"/>
  <c r="H428" i="242"/>
  <c r="K427" i="242"/>
  <c r="H427" i="242"/>
  <c r="K426" i="242"/>
  <c r="H426" i="242"/>
  <c r="K425" i="242"/>
  <c r="H425" i="242"/>
  <c r="K424" i="242"/>
  <c r="H424" i="242"/>
  <c r="K423" i="242"/>
  <c r="H423" i="242"/>
  <c r="K422" i="242"/>
  <c r="H422" i="242"/>
  <c r="K421" i="242"/>
  <c r="H421" i="242"/>
  <c r="K420" i="242"/>
  <c r="H420" i="242"/>
  <c r="K419" i="242"/>
  <c r="H419" i="242"/>
  <c r="K418" i="242"/>
  <c r="H418" i="242"/>
  <c r="K417" i="242"/>
  <c r="H417" i="242"/>
  <c r="K416" i="242"/>
  <c r="H416" i="242"/>
  <c r="K415" i="242"/>
  <c r="H415" i="242"/>
  <c r="K414" i="242"/>
  <c r="H414" i="242"/>
  <c r="K413" i="242"/>
  <c r="H413" i="242"/>
  <c r="K412" i="242"/>
  <c r="H412" i="242"/>
  <c r="K411" i="242"/>
  <c r="H411" i="242"/>
  <c r="K410" i="242"/>
  <c r="H410" i="242"/>
  <c r="K409" i="242"/>
  <c r="H409" i="242"/>
  <c r="K408" i="242"/>
  <c r="H408" i="242"/>
  <c r="K407" i="242"/>
  <c r="H407" i="242"/>
  <c r="K406" i="242"/>
  <c r="H406" i="242"/>
  <c r="K405" i="242"/>
  <c r="H405" i="242"/>
  <c r="K404" i="242"/>
  <c r="H404" i="242"/>
  <c r="K403" i="242"/>
  <c r="H403" i="242"/>
  <c r="K402" i="242"/>
  <c r="H402" i="242"/>
  <c r="K401" i="242"/>
  <c r="H401" i="242"/>
  <c r="K400" i="242"/>
  <c r="H400" i="242"/>
  <c r="K399" i="242"/>
  <c r="H399" i="242"/>
  <c r="K398" i="242"/>
  <c r="H398" i="242"/>
  <c r="K397" i="242"/>
  <c r="H397" i="242"/>
  <c r="K396" i="242"/>
  <c r="H396" i="242"/>
  <c r="K395" i="242"/>
  <c r="H395" i="242"/>
  <c r="K394" i="242"/>
  <c r="H394" i="242"/>
  <c r="K393" i="242"/>
  <c r="H393" i="242"/>
  <c r="K392" i="242"/>
  <c r="H392" i="242"/>
  <c r="K391" i="242"/>
  <c r="H391" i="242"/>
  <c r="K390" i="242"/>
  <c r="H390" i="242"/>
  <c r="K389" i="242"/>
  <c r="H389" i="242"/>
  <c r="K388" i="242"/>
  <c r="H388" i="242"/>
  <c r="K387" i="242"/>
  <c r="H387" i="242"/>
  <c r="K386" i="242"/>
  <c r="H386" i="242"/>
  <c r="K385" i="242"/>
  <c r="H385" i="242"/>
  <c r="K384" i="242"/>
  <c r="H384" i="242"/>
  <c r="K383" i="242"/>
  <c r="H383" i="242"/>
  <c r="K382" i="242"/>
  <c r="H382" i="242"/>
  <c r="K381" i="242"/>
  <c r="H381" i="242"/>
  <c r="K380" i="242"/>
  <c r="H380" i="242"/>
  <c r="K379" i="242"/>
  <c r="H379" i="242"/>
  <c r="K378" i="242"/>
  <c r="H378" i="242"/>
  <c r="K377" i="242"/>
  <c r="H377" i="242"/>
  <c r="K376" i="242"/>
  <c r="H376" i="242"/>
  <c r="K375" i="242"/>
  <c r="H375" i="242"/>
  <c r="K374" i="242"/>
  <c r="H374" i="242"/>
  <c r="K373" i="242"/>
  <c r="H373" i="242"/>
  <c r="K372" i="242"/>
  <c r="H372" i="242"/>
  <c r="K371" i="242"/>
  <c r="H371" i="242"/>
  <c r="K370" i="242"/>
  <c r="H370" i="242"/>
  <c r="K369" i="242"/>
  <c r="H369" i="242"/>
  <c r="K368" i="242"/>
  <c r="H368" i="242"/>
  <c r="K367" i="242"/>
  <c r="H367" i="242"/>
  <c r="K366" i="242"/>
  <c r="H366" i="242"/>
  <c r="K365" i="242"/>
  <c r="H365" i="242"/>
  <c r="K364" i="242"/>
  <c r="H364" i="242"/>
  <c r="K363" i="242"/>
  <c r="H363" i="242"/>
  <c r="K362" i="242"/>
  <c r="H362" i="242"/>
  <c r="K361" i="242"/>
  <c r="H361" i="242"/>
  <c r="K360" i="242"/>
  <c r="H360" i="242"/>
  <c r="K359" i="242"/>
  <c r="H359" i="242"/>
  <c r="K358" i="242"/>
  <c r="H358" i="242"/>
  <c r="K357" i="242"/>
  <c r="H357" i="242"/>
  <c r="K356" i="242"/>
  <c r="H356" i="242"/>
  <c r="K355" i="242"/>
  <c r="H355" i="242"/>
  <c r="K354" i="242"/>
  <c r="H354" i="242"/>
  <c r="K353" i="242"/>
  <c r="H353" i="242"/>
  <c r="K352" i="242"/>
  <c r="H352" i="242"/>
  <c r="K351" i="242"/>
  <c r="H351" i="242"/>
  <c r="K350" i="242"/>
  <c r="H350" i="242"/>
  <c r="K349" i="242"/>
  <c r="H349" i="242"/>
  <c r="K348" i="242"/>
  <c r="H348" i="242"/>
  <c r="K347" i="242"/>
  <c r="H347" i="242"/>
  <c r="K346" i="242"/>
  <c r="H346" i="242"/>
  <c r="K345" i="242"/>
  <c r="H345" i="242"/>
  <c r="K344" i="242"/>
  <c r="H344" i="242"/>
  <c r="K343" i="242"/>
  <c r="H343" i="242"/>
  <c r="K342" i="242"/>
  <c r="H342" i="242"/>
  <c r="K341" i="242"/>
  <c r="H341" i="242"/>
  <c r="K340" i="242"/>
  <c r="H340" i="242"/>
  <c r="K339" i="242"/>
  <c r="H339" i="242"/>
  <c r="K338" i="242"/>
  <c r="H338" i="242"/>
  <c r="K337" i="242"/>
  <c r="H337" i="242"/>
  <c r="K336" i="242"/>
  <c r="H336" i="242"/>
  <c r="K335" i="242"/>
  <c r="H335" i="242"/>
  <c r="K334" i="242"/>
  <c r="H334" i="242"/>
  <c r="K333" i="242"/>
  <c r="H333" i="242"/>
  <c r="K332" i="242"/>
  <c r="H332" i="242"/>
  <c r="K331" i="242"/>
  <c r="H331" i="242"/>
  <c r="K330" i="242"/>
  <c r="H330" i="242"/>
  <c r="K329" i="242"/>
  <c r="H329" i="242"/>
  <c r="K328" i="242"/>
  <c r="H328" i="242"/>
  <c r="K327" i="242"/>
  <c r="H327" i="242"/>
  <c r="K326" i="242"/>
  <c r="H326" i="242"/>
  <c r="K325" i="242"/>
  <c r="H325" i="242"/>
  <c r="K324" i="242"/>
  <c r="H324" i="242"/>
  <c r="K323" i="242"/>
  <c r="H323" i="242"/>
  <c r="K322" i="242"/>
  <c r="H322" i="242"/>
  <c r="K321" i="242"/>
  <c r="H321" i="242"/>
  <c r="K320" i="242"/>
  <c r="H320" i="242"/>
  <c r="K319" i="242"/>
  <c r="H319" i="242"/>
  <c r="K318" i="242"/>
  <c r="H318" i="242"/>
  <c r="K317" i="242"/>
  <c r="H317" i="242"/>
  <c r="K316" i="242"/>
  <c r="H316" i="242"/>
  <c r="K315" i="242"/>
  <c r="H315" i="242"/>
  <c r="K314" i="242"/>
  <c r="H314" i="242"/>
  <c r="K313" i="242"/>
  <c r="H313" i="242"/>
  <c r="K312" i="242"/>
  <c r="H312" i="242"/>
  <c r="K311" i="242"/>
  <c r="H311" i="242"/>
  <c r="K310" i="242"/>
  <c r="H310" i="242"/>
  <c r="K309" i="242"/>
  <c r="H309" i="242"/>
  <c r="K308" i="242"/>
  <c r="H308" i="242"/>
  <c r="K307" i="242"/>
  <c r="H307" i="242"/>
  <c r="K306" i="242"/>
  <c r="H306" i="242"/>
  <c r="K305" i="242"/>
  <c r="H305" i="242"/>
  <c r="K304" i="242"/>
  <c r="H304" i="242"/>
  <c r="K303" i="242"/>
  <c r="H303" i="242"/>
  <c r="K302" i="242"/>
  <c r="H302" i="242"/>
  <c r="K301" i="242"/>
  <c r="H301" i="242"/>
  <c r="K300" i="242"/>
  <c r="H300" i="242"/>
  <c r="K299" i="242"/>
  <c r="H299" i="242"/>
  <c r="K298" i="242"/>
  <c r="H298" i="242"/>
  <c r="K297" i="242"/>
  <c r="H297" i="242"/>
  <c r="K296" i="242"/>
  <c r="H296" i="242"/>
  <c r="K295" i="242"/>
  <c r="H295" i="242"/>
  <c r="K294" i="242"/>
  <c r="H294" i="242"/>
  <c r="K293" i="242"/>
  <c r="H293" i="242"/>
  <c r="K292" i="242"/>
  <c r="H292" i="242"/>
  <c r="K291" i="242"/>
  <c r="H291" i="242"/>
  <c r="K290" i="242"/>
  <c r="H290" i="242"/>
  <c r="K289" i="242"/>
  <c r="H289" i="242"/>
  <c r="K288" i="242"/>
  <c r="H288" i="242"/>
  <c r="K287" i="242"/>
  <c r="H287" i="242"/>
  <c r="K286" i="242"/>
  <c r="H286" i="242"/>
  <c r="K285" i="242"/>
  <c r="H285" i="242"/>
  <c r="K284" i="242"/>
  <c r="H284" i="242"/>
  <c r="K283" i="242"/>
  <c r="H283" i="242"/>
  <c r="K282" i="242"/>
  <c r="H282" i="242"/>
  <c r="K281" i="242"/>
  <c r="H281" i="242"/>
  <c r="K280" i="242"/>
  <c r="H280" i="242"/>
  <c r="K279" i="242"/>
  <c r="H279" i="242"/>
  <c r="K278" i="242"/>
  <c r="H278" i="242"/>
  <c r="K277" i="242"/>
  <c r="H277" i="242"/>
  <c r="K276" i="242"/>
  <c r="H276" i="242"/>
  <c r="K275" i="242"/>
  <c r="H275" i="242"/>
  <c r="K274" i="242"/>
  <c r="H274" i="242"/>
  <c r="K273" i="242"/>
  <c r="H273" i="242"/>
  <c r="K272" i="242"/>
  <c r="H272" i="242"/>
  <c r="K271" i="242"/>
  <c r="H271" i="242"/>
  <c r="K270" i="242"/>
  <c r="H270" i="242"/>
  <c r="K269" i="242"/>
  <c r="H269" i="242"/>
  <c r="K268" i="242"/>
  <c r="H268" i="242"/>
  <c r="K267" i="242"/>
  <c r="H267" i="242"/>
  <c r="K266" i="242"/>
  <c r="H266" i="242"/>
  <c r="K265" i="242"/>
  <c r="H265" i="242"/>
  <c r="K264" i="242"/>
  <c r="H264" i="242"/>
  <c r="K263" i="242"/>
  <c r="H263" i="242"/>
  <c r="K262" i="242"/>
  <c r="H262" i="242"/>
  <c r="K261" i="242"/>
  <c r="H261" i="242"/>
  <c r="K260" i="242"/>
  <c r="H260" i="242"/>
  <c r="K259" i="242"/>
  <c r="H259" i="242"/>
  <c r="K258" i="242"/>
  <c r="H258" i="242"/>
  <c r="K257" i="242"/>
  <c r="H257" i="242"/>
  <c r="K256" i="242"/>
  <c r="H256" i="242"/>
  <c r="K255" i="242"/>
  <c r="H255" i="242"/>
  <c r="K254" i="242"/>
  <c r="H254" i="242"/>
  <c r="K253" i="242"/>
  <c r="H253" i="242"/>
  <c r="K252" i="242"/>
  <c r="H252" i="242"/>
  <c r="K251" i="242"/>
  <c r="H251" i="242"/>
  <c r="K250" i="242"/>
  <c r="H250" i="242"/>
  <c r="K249" i="242"/>
  <c r="H249" i="242"/>
  <c r="K248" i="242"/>
  <c r="H248" i="242"/>
  <c r="K247" i="242"/>
  <c r="H247" i="242"/>
  <c r="K246" i="242"/>
  <c r="H246" i="242"/>
  <c r="K245" i="242"/>
  <c r="H245" i="242"/>
  <c r="K244" i="242"/>
  <c r="H244" i="242"/>
  <c r="K243" i="242"/>
  <c r="H243" i="242"/>
  <c r="K242" i="242"/>
  <c r="H242" i="242"/>
  <c r="K241" i="242"/>
  <c r="H241" i="242"/>
  <c r="K240" i="242"/>
  <c r="H240" i="242"/>
  <c r="K239" i="242"/>
  <c r="H239" i="242"/>
  <c r="K238" i="242"/>
  <c r="H238" i="242"/>
  <c r="K237" i="242"/>
  <c r="H237" i="242"/>
  <c r="K236" i="242"/>
  <c r="H236" i="242"/>
  <c r="K235" i="242"/>
  <c r="H235" i="242"/>
  <c r="K234" i="242"/>
  <c r="H234" i="242"/>
  <c r="K233" i="242"/>
  <c r="H233" i="242"/>
  <c r="K232" i="242"/>
  <c r="H232" i="242"/>
  <c r="K231" i="242"/>
  <c r="H231" i="242"/>
  <c r="K230" i="242"/>
  <c r="H230" i="242"/>
  <c r="K229" i="242"/>
  <c r="H229" i="242"/>
  <c r="K228" i="242"/>
  <c r="H228" i="242"/>
  <c r="K227" i="242"/>
  <c r="H227" i="242"/>
  <c r="K226" i="242"/>
  <c r="H226" i="242"/>
  <c r="K225" i="242"/>
  <c r="H225" i="242"/>
  <c r="K224" i="242"/>
  <c r="H224" i="242"/>
  <c r="K223" i="242"/>
  <c r="H223" i="242"/>
  <c r="K222" i="242"/>
  <c r="H222" i="242"/>
  <c r="K221" i="242"/>
  <c r="H221" i="242"/>
  <c r="K220" i="242"/>
  <c r="H220" i="242"/>
  <c r="K219" i="242"/>
  <c r="H219" i="242"/>
  <c r="K218" i="242"/>
  <c r="H218" i="242"/>
  <c r="K217" i="242"/>
  <c r="H217" i="242"/>
  <c r="K216" i="242"/>
  <c r="H216" i="242"/>
  <c r="K215" i="242"/>
  <c r="H215" i="242"/>
  <c r="K214" i="242"/>
  <c r="H214" i="242"/>
  <c r="K213" i="242"/>
  <c r="H213" i="242"/>
  <c r="K212" i="242"/>
  <c r="H212" i="242"/>
  <c r="K211" i="242"/>
  <c r="H211" i="242"/>
  <c r="K210" i="242"/>
  <c r="H210" i="242"/>
  <c r="K209" i="242"/>
  <c r="H209" i="242"/>
  <c r="K208" i="242"/>
  <c r="H208" i="242"/>
  <c r="K207" i="242"/>
  <c r="H207" i="242"/>
  <c r="K206" i="242"/>
  <c r="H206" i="242"/>
  <c r="K205" i="242"/>
  <c r="H205" i="242"/>
  <c r="K204" i="242"/>
  <c r="H204" i="242"/>
  <c r="K203" i="242"/>
  <c r="H203" i="242"/>
  <c r="K202" i="242"/>
  <c r="H202" i="242"/>
  <c r="K201" i="242"/>
  <c r="H201" i="242"/>
  <c r="K200" i="242"/>
  <c r="H200" i="242"/>
  <c r="K199" i="242"/>
  <c r="H199" i="242"/>
  <c r="K198" i="242"/>
  <c r="H198" i="242"/>
  <c r="K197" i="242"/>
  <c r="H197" i="242"/>
  <c r="K196" i="242"/>
  <c r="H196" i="242"/>
  <c r="K195" i="242"/>
  <c r="H195" i="242"/>
  <c r="K194" i="242"/>
  <c r="H194" i="242"/>
  <c r="K193" i="242"/>
  <c r="H193" i="242"/>
  <c r="K192" i="242"/>
  <c r="H192" i="242"/>
  <c r="K191" i="242"/>
  <c r="H191" i="242"/>
  <c r="K190" i="242"/>
  <c r="H190" i="242"/>
  <c r="K189" i="242"/>
  <c r="H189" i="242"/>
  <c r="K188" i="242"/>
  <c r="H188" i="242"/>
  <c r="K187" i="242"/>
  <c r="H187" i="242"/>
  <c r="K186" i="242"/>
  <c r="H186" i="242"/>
  <c r="K185" i="242"/>
  <c r="H185" i="242"/>
  <c r="K184" i="242"/>
  <c r="H184" i="242"/>
  <c r="K183" i="242"/>
  <c r="H183" i="242"/>
  <c r="K182" i="242"/>
  <c r="H182" i="242"/>
  <c r="K181" i="242"/>
  <c r="H181" i="242"/>
  <c r="K180" i="242"/>
  <c r="H180" i="242"/>
  <c r="K179" i="242"/>
  <c r="H179" i="242"/>
  <c r="K178" i="242"/>
  <c r="H178" i="242"/>
  <c r="K177" i="242"/>
  <c r="H177" i="242"/>
  <c r="K176" i="242"/>
  <c r="H176" i="242"/>
  <c r="K175" i="242"/>
  <c r="H175" i="242"/>
  <c r="K174" i="242"/>
  <c r="H174" i="242"/>
  <c r="K173" i="242"/>
  <c r="H173" i="242"/>
  <c r="K172" i="242"/>
  <c r="H172" i="242"/>
  <c r="K171" i="242"/>
  <c r="H171" i="242"/>
  <c r="K170" i="242"/>
  <c r="H170" i="242"/>
  <c r="K169" i="242"/>
  <c r="H169" i="242"/>
  <c r="K168" i="242"/>
  <c r="H168" i="242"/>
  <c r="K167" i="242"/>
  <c r="H167" i="242"/>
  <c r="K166" i="242"/>
  <c r="H166" i="242"/>
  <c r="K165" i="242"/>
  <c r="H165" i="242"/>
  <c r="K164" i="242"/>
  <c r="H164" i="242"/>
  <c r="K163" i="242"/>
  <c r="H163" i="242"/>
  <c r="K161" i="242"/>
  <c r="K159" i="242"/>
  <c r="K158" i="242"/>
  <c r="K157" i="242"/>
  <c r="K156" i="242"/>
  <c r="K153" i="242"/>
  <c r="K152" i="242"/>
  <c r="K151" i="242"/>
  <c r="K150" i="242"/>
  <c r="K149" i="242"/>
  <c r="K148" i="242"/>
  <c r="K147" i="242"/>
  <c r="K146" i="242"/>
  <c r="K145" i="242"/>
  <c r="K144" i="242"/>
  <c r="K143" i="242"/>
  <c r="K142" i="242"/>
  <c r="K141" i="242"/>
  <c r="K140" i="242"/>
  <c r="K139" i="242"/>
  <c r="K138" i="242"/>
  <c r="K137" i="242"/>
  <c r="K136" i="242"/>
  <c r="K135" i="242"/>
  <c r="K134" i="242"/>
  <c r="K133" i="242"/>
  <c r="K132" i="242"/>
  <c r="K131" i="242"/>
  <c r="K130" i="242"/>
  <c r="K129" i="242"/>
  <c r="K128" i="242"/>
  <c r="K127" i="242"/>
  <c r="K126" i="242"/>
  <c r="K125" i="242"/>
  <c r="K124" i="242"/>
  <c r="K123" i="242"/>
  <c r="K122" i="242"/>
  <c r="K121" i="242"/>
  <c r="K120" i="242"/>
  <c r="K119" i="242"/>
  <c r="K118" i="242"/>
  <c r="K117" i="242"/>
  <c r="K116" i="242"/>
  <c r="K115" i="242"/>
  <c r="K114" i="242"/>
  <c r="K113" i="242"/>
  <c r="K112" i="242"/>
  <c r="K111" i="242"/>
  <c r="K110" i="242"/>
  <c r="K109" i="242"/>
  <c r="K108" i="242"/>
  <c r="K107" i="242"/>
  <c r="K106" i="242"/>
  <c r="K105" i="242"/>
  <c r="K104" i="242"/>
  <c r="K103" i="242"/>
  <c r="K102" i="242"/>
  <c r="K101" i="242"/>
  <c r="K100" i="242"/>
  <c r="K99" i="242"/>
  <c r="K98" i="242"/>
  <c r="K97" i="242"/>
  <c r="K96" i="242"/>
  <c r="K95" i="242"/>
  <c r="K94" i="242"/>
  <c r="K93" i="242"/>
  <c r="K92" i="242"/>
  <c r="K91" i="242"/>
  <c r="K90" i="242"/>
  <c r="K89" i="242"/>
  <c r="K88" i="242"/>
  <c r="K87" i="242"/>
  <c r="K86" i="242"/>
  <c r="K85" i="242"/>
  <c r="K84" i="242"/>
  <c r="K83" i="242"/>
  <c r="K82" i="242"/>
  <c r="K81" i="242"/>
  <c r="K80" i="242"/>
  <c r="K79" i="242"/>
  <c r="K78" i="242"/>
  <c r="K77" i="242"/>
  <c r="K76" i="242"/>
  <c r="K75" i="242"/>
  <c r="K74" i="242"/>
  <c r="K73" i="242"/>
  <c r="K72" i="242"/>
  <c r="K71" i="242"/>
  <c r="K70" i="242"/>
  <c r="K69" i="242"/>
  <c r="K68" i="242"/>
  <c r="K67" i="242"/>
  <c r="K66" i="242"/>
  <c r="K65" i="242"/>
  <c r="K64" i="242"/>
  <c r="K63" i="242"/>
  <c r="K62" i="242"/>
  <c r="K61" i="242"/>
  <c r="K60" i="242"/>
  <c r="K59" i="242"/>
  <c r="K58" i="242"/>
  <c r="K57" i="242"/>
  <c r="K56" i="242"/>
  <c r="K55" i="242"/>
  <c r="K54" i="242"/>
  <c r="K53" i="242"/>
  <c r="K52" i="242"/>
  <c r="K51" i="242"/>
  <c r="K50" i="242"/>
  <c r="K49" i="242"/>
  <c r="K48" i="242"/>
  <c r="K47" i="242"/>
  <c r="K46" i="242"/>
  <c r="K45" i="242"/>
  <c r="K44" i="242"/>
  <c r="K43" i="242"/>
  <c r="K42" i="242"/>
  <c r="K41" i="242"/>
  <c r="K40" i="242"/>
  <c r="K39" i="242"/>
  <c r="K38" i="242"/>
  <c r="K37" i="242"/>
  <c r="K36" i="242"/>
  <c r="K35" i="242"/>
  <c r="K34" i="242"/>
  <c r="K33" i="242"/>
  <c r="K32" i="242"/>
  <c r="K31" i="242"/>
  <c r="K30" i="242"/>
  <c r="K29" i="242"/>
  <c r="K28" i="242"/>
  <c r="K27" i="242"/>
  <c r="K26" i="242"/>
  <c r="K25" i="242"/>
  <c r="K24" i="242"/>
  <c r="K23" i="242"/>
  <c r="K22" i="242"/>
  <c r="K21" i="242"/>
  <c r="K20" i="242"/>
  <c r="K19" i="242"/>
  <c r="K18" i="242"/>
  <c r="K17" i="242"/>
  <c r="K16" i="242"/>
  <c r="K15" i="242"/>
  <c r="K14" i="242"/>
  <c r="K13" i="242"/>
  <c r="K12" i="242"/>
  <c r="K11" i="242"/>
  <c r="K10" i="242"/>
  <c r="H10" i="242"/>
  <c r="K9" i="242"/>
  <c r="H9" i="242"/>
  <c r="C2" i="242"/>
  <c r="C1" i="242"/>
  <c r="H472" i="242" l="1"/>
  <c r="K472" i="242"/>
  <c r="K526" i="242"/>
  <c r="H526" i="242"/>
  <c r="H162" i="242"/>
  <c r="K8" i="242"/>
  <c r="K162" i="242"/>
  <c r="H8" i="242"/>
  <c r="H692" i="242" l="1"/>
  <c r="K692" i="242"/>
  <c r="K694" i="242" s="1"/>
  <c r="I14" i="238" l="1"/>
  <c r="H14" i="238"/>
  <c r="G9" i="238"/>
  <c r="E9" i="238"/>
  <c r="C1" i="238"/>
  <c r="I22" i="237"/>
  <c r="H22" i="237"/>
  <c r="F22" i="237"/>
  <c r="E22" i="237"/>
  <c r="C13" i="238" s="1"/>
  <c r="C22" i="237"/>
  <c r="B22" i="237"/>
  <c r="C12" i="238" s="1"/>
  <c r="G16" i="237"/>
  <c r="D15" i="237"/>
  <c r="D22" i="237" s="1"/>
  <c r="C1" i="237"/>
  <c r="Q36" i="236"/>
  <c r="S36" i="236" s="1"/>
  <c r="O36" i="236"/>
  <c r="N36" i="236"/>
  <c r="M36" i="236"/>
  <c r="J36" i="236"/>
  <c r="I36" i="236"/>
  <c r="H36" i="236"/>
  <c r="G36" i="236"/>
  <c r="F36" i="236"/>
  <c r="E36" i="236"/>
  <c r="D36" i="236"/>
  <c r="P35" i="236"/>
  <c r="P34" i="236"/>
  <c r="S33" i="236"/>
  <c r="K33" i="236"/>
  <c r="K32" i="236"/>
  <c r="P31" i="236"/>
  <c r="K31" i="236"/>
  <c r="S29" i="236"/>
  <c r="P29" i="236"/>
  <c r="K29" i="236"/>
  <c r="K28" i="236"/>
  <c r="S26" i="236"/>
  <c r="P26" i="236"/>
  <c r="K26" i="236"/>
  <c r="K25" i="236"/>
  <c r="P24" i="236"/>
  <c r="P23" i="236"/>
  <c r="P22" i="236"/>
  <c r="P21" i="236"/>
  <c r="P20" i="236"/>
  <c r="P19" i="236"/>
  <c r="P18" i="236"/>
  <c r="P17" i="236"/>
  <c r="P16" i="236"/>
  <c r="S15" i="236"/>
  <c r="P15" i="236"/>
  <c r="K15" i="236"/>
  <c r="P11" i="236"/>
  <c r="P10" i="236"/>
  <c r="P9" i="236"/>
  <c r="P8" i="236"/>
  <c r="K8" i="236"/>
  <c r="C1" i="236"/>
  <c r="L35" i="235"/>
  <c r="H35" i="235"/>
  <c r="G35" i="235"/>
  <c r="E35" i="235"/>
  <c r="L34" i="235"/>
  <c r="I34" i="235"/>
  <c r="L33" i="235"/>
  <c r="I33" i="235"/>
  <c r="L32" i="235"/>
  <c r="I32" i="235"/>
  <c r="L31" i="235"/>
  <c r="I31" i="235"/>
  <c r="L30" i="235"/>
  <c r="I30" i="235"/>
  <c r="L29" i="235"/>
  <c r="I29" i="235"/>
  <c r="L28" i="235"/>
  <c r="I28" i="235"/>
  <c r="L27" i="235"/>
  <c r="I27" i="235"/>
  <c r="L26" i="235"/>
  <c r="I26" i="235"/>
  <c r="L25" i="235"/>
  <c r="I25" i="235"/>
  <c r="L24" i="235"/>
  <c r="I24" i="235"/>
  <c r="L23" i="235"/>
  <c r="I23" i="235"/>
  <c r="L22" i="235"/>
  <c r="I22" i="235"/>
  <c r="L21" i="235"/>
  <c r="I21" i="235"/>
  <c r="L20" i="235"/>
  <c r="I20" i="235"/>
  <c r="L19" i="235"/>
  <c r="I19" i="235"/>
  <c r="L18" i="235"/>
  <c r="I18" i="235"/>
  <c r="L17" i="235"/>
  <c r="I17" i="235"/>
  <c r="L16" i="235"/>
  <c r="I16" i="235"/>
  <c r="L15" i="235"/>
  <c r="I15" i="235"/>
  <c r="L14" i="235"/>
  <c r="I14" i="235"/>
  <c r="L13" i="235"/>
  <c r="I13" i="235"/>
  <c r="L12" i="235"/>
  <c r="I12" i="235"/>
  <c r="L11" i="235"/>
  <c r="I11" i="235"/>
  <c r="L10" i="235"/>
  <c r="I10" i="235"/>
  <c r="I8" i="235"/>
  <c r="AF41" i="234"/>
  <c r="AE41" i="234"/>
  <c r="AD41" i="234"/>
  <c r="AB41" i="234"/>
  <c r="AA41" i="234"/>
  <c r="Z41" i="234"/>
  <c r="X41" i="234"/>
  <c r="W41" i="234"/>
  <c r="V41" i="234"/>
  <c r="U41" i="234"/>
  <c r="T41" i="234"/>
  <c r="S41" i="234"/>
  <c r="R41" i="234"/>
  <c r="C10" i="238" s="1"/>
  <c r="O41" i="234"/>
  <c r="N41" i="234"/>
  <c r="M41" i="234"/>
  <c r="L41" i="234"/>
  <c r="K41" i="234"/>
  <c r="J41" i="234"/>
  <c r="I41" i="234"/>
  <c r="C41" i="234"/>
  <c r="B41" i="234"/>
  <c r="AC40" i="234"/>
  <c r="Y40" i="234"/>
  <c r="P40" i="234"/>
  <c r="Q40" i="234" s="1"/>
  <c r="AC39" i="234"/>
  <c r="Y39" i="234"/>
  <c r="P39" i="234"/>
  <c r="Q39" i="234" s="1"/>
  <c r="AC38" i="234"/>
  <c r="Y38" i="234"/>
  <c r="P38" i="234"/>
  <c r="Q38" i="234" s="1"/>
  <c r="AC37" i="234"/>
  <c r="Y37" i="234"/>
  <c r="P37" i="234"/>
  <c r="Q37" i="234" s="1"/>
  <c r="AC36" i="234"/>
  <c r="Y36" i="234"/>
  <c r="P36" i="234"/>
  <c r="Q36" i="234" s="1"/>
  <c r="AC35" i="234"/>
  <c r="Y35" i="234"/>
  <c r="P35" i="234"/>
  <c r="Q35" i="234" s="1"/>
  <c r="AC34" i="234"/>
  <c r="Y34" i="234"/>
  <c r="P34" i="234"/>
  <c r="Q34" i="234" s="1"/>
  <c r="AC33" i="234"/>
  <c r="Y33" i="234"/>
  <c r="P33" i="234"/>
  <c r="Q33" i="234" s="1"/>
  <c r="AC32" i="234"/>
  <c r="Y32" i="234"/>
  <c r="P32" i="234"/>
  <c r="Q32" i="234" s="1"/>
  <c r="AC31" i="234"/>
  <c r="Y31" i="234"/>
  <c r="P31" i="234"/>
  <c r="Q31" i="234" s="1"/>
  <c r="AC30" i="234"/>
  <c r="Y30" i="234"/>
  <c r="P30" i="234"/>
  <c r="Q30" i="234" s="1"/>
  <c r="AC29" i="234"/>
  <c r="Y29" i="234"/>
  <c r="P29" i="234"/>
  <c r="Q29" i="234" s="1"/>
  <c r="AC28" i="234"/>
  <c r="Y28" i="234"/>
  <c r="P28" i="234"/>
  <c r="Q28" i="234" s="1"/>
  <c r="AC27" i="234"/>
  <c r="Y27" i="234"/>
  <c r="P27" i="234"/>
  <c r="Q27" i="234" s="1"/>
  <c r="AC26" i="234"/>
  <c r="Y26" i="234"/>
  <c r="P26" i="234"/>
  <c r="Q26" i="234" s="1"/>
  <c r="AC25" i="234"/>
  <c r="Y25" i="234"/>
  <c r="P25" i="234"/>
  <c r="Q25" i="234" s="1"/>
  <c r="AC24" i="234"/>
  <c r="Y24" i="234"/>
  <c r="P24" i="234"/>
  <c r="Q24" i="234" s="1"/>
  <c r="AC23" i="234"/>
  <c r="Y23" i="234"/>
  <c r="P23" i="234"/>
  <c r="Q23" i="234" s="1"/>
  <c r="AC22" i="234"/>
  <c r="Y22" i="234"/>
  <c r="P22" i="234"/>
  <c r="Q22" i="234" s="1"/>
  <c r="AC21" i="234"/>
  <c r="Y21" i="234"/>
  <c r="P21" i="234"/>
  <c r="Q21" i="234" s="1"/>
  <c r="AC20" i="234"/>
  <c r="Y20" i="234"/>
  <c r="P20" i="234"/>
  <c r="Q20" i="234" s="1"/>
  <c r="AC19" i="234"/>
  <c r="Y19" i="234"/>
  <c r="P19" i="234"/>
  <c r="Q19" i="234" s="1"/>
  <c r="AC18" i="234"/>
  <c r="Y18" i="234"/>
  <c r="P18" i="234"/>
  <c r="Q18" i="234" s="1"/>
  <c r="AC17" i="234"/>
  <c r="Y17" i="234"/>
  <c r="P17" i="234"/>
  <c r="Q17" i="234" s="1"/>
  <c r="AC16" i="234"/>
  <c r="Y16" i="234"/>
  <c r="P16" i="234"/>
  <c r="Q16" i="234" s="1"/>
  <c r="AC15" i="234"/>
  <c r="Y15" i="234"/>
  <c r="P15" i="234"/>
  <c r="Q15" i="234" s="1"/>
  <c r="AC14" i="234"/>
  <c r="Y14" i="234"/>
  <c r="P14" i="234"/>
  <c r="Q14" i="234" s="1"/>
  <c r="AC13" i="234"/>
  <c r="Y13" i="234"/>
  <c r="P13" i="234"/>
  <c r="Q13" i="234" s="1"/>
  <c r="AC12" i="234"/>
  <c r="Y12" i="234"/>
  <c r="P12" i="234"/>
  <c r="Q12" i="234" s="1"/>
  <c r="AC11" i="234"/>
  <c r="Y11" i="234"/>
  <c r="P11" i="234"/>
  <c r="Q11" i="234" s="1"/>
  <c r="AC10" i="234"/>
  <c r="Y10" i="234"/>
  <c r="P10" i="234"/>
  <c r="Q10" i="234" s="1"/>
  <c r="AC9" i="234"/>
  <c r="Y9" i="234"/>
  <c r="P9" i="234"/>
  <c r="Q9" i="234" s="1"/>
  <c r="T19" i="233"/>
  <c r="S19" i="233"/>
  <c r="R19" i="233"/>
  <c r="Q19" i="233"/>
  <c r="P19" i="233"/>
  <c r="N19" i="233"/>
  <c r="M19" i="233"/>
  <c r="L19" i="233"/>
  <c r="K19" i="233"/>
  <c r="J19" i="233"/>
  <c r="I19" i="233"/>
  <c r="H19" i="233"/>
  <c r="F19" i="233"/>
  <c r="E19" i="233"/>
  <c r="D19" i="233"/>
  <c r="C19" i="233"/>
  <c r="O19" i="233"/>
  <c r="C2" i="233"/>
  <c r="C1" i="233"/>
  <c r="G139" i="230"/>
  <c r="F139" i="230"/>
  <c r="E139" i="230"/>
  <c r="D139" i="230"/>
  <c r="G138" i="230"/>
  <c r="K138" i="230" s="1"/>
  <c r="F138" i="230"/>
  <c r="E138" i="230"/>
  <c r="D138" i="230"/>
  <c r="G137" i="230"/>
  <c r="F137" i="230"/>
  <c r="E137" i="230"/>
  <c r="D137" i="230"/>
  <c r="G136" i="230"/>
  <c r="K136" i="230" s="1"/>
  <c r="F136" i="230"/>
  <c r="E136" i="230"/>
  <c r="D136" i="230"/>
  <c r="L135" i="230"/>
  <c r="J135" i="230"/>
  <c r="I135" i="230"/>
  <c r="L134" i="230"/>
  <c r="J134" i="230"/>
  <c r="I134" i="230"/>
  <c r="L133" i="230"/>
  <c r="J133" i="230"/>
  <c r="I133" i="230"/>
  <c r="L132" i="230"/>
  <c r="J132" i="230"/>
  <c r="I132" i="230"/>
  <c r="I131" i="230"/>
  <c r="H131" i="230"/>
  <c r="L131" i="230" s="1"/>
  <c r="I130" i="230"/>
  <c r="H130" i="230"/>
  <c r="L130" i="230" s="1"/>
  <c r="I129" i="230"/>
  <c r="H129" i="230"/>
  <c r="J129" i="230" s="1"/>
  <c r="L128" i="230"/>
  <c r="J128" i="230"/>
  <c r="I128" i="230"/>
  <c r="I127" i="230"/>
  <c r="H127" i="230"/>
  <c r="L127" i="230" s="1"/>
  <c r="I126" i="230"/>
  <c r="H126" i="230"/>
  <c r="I125" i="230"/>
  <c r="H125" i="230"/>
  <c r="L125" i="230" s="1"/>
  <c r="I124" i="230"/>
  <c r="H124" i="230"/>
  <c r="I123" i="230"/>
  <c r="H123" i="230"/>
  <c r="L123" i="230" s="1"/>
  <c r="I122" i="230"/>
  <c r="H122" i="230"/>
  <c r="L122" i="230" s="1"/>
  <c r="L121" i="230"/>
  <c r="J121" i="230"/>
  <c r="I121" i="230"/>
  <c r="L120" i="230"/>
  <c r="J120" i="230"/>
  <c r="I120" i="230"/>
  <c r="I119" i="230"/>
  <c r="H119" i="230"/>
  <c r="L119" i="230" s="1"/>
  <c r="I118" i="230"/>
  <c r="H118" i="230"/>
  <c r="I117" i="230"/>
  <c r="H117" i="230"/>
  <c r="L117" i="230" s="1"/>
  <c r="I116" i="230"/>
  <c r="H116" i="230"/>
  <c r="I115" i="230"/>
  <c r="H115" i="230"/>
  <c r="L115" i="230" s="1"/>
  <c r="I114" i="230"/>
  <c r="H114" i="230"/>
  <c r="J114" i="230" s="1"/>
  <c r="I113" i="230"/>
  <c r="H113" i="230"/>
  <c r="L113" i="230" s="1"/>
  <c r="I112" i="230"/>
  <c r="H112" i="230"/>
  <c r="L112" i="230" s="1"/>
  <c r="I111" i="230"/>
  <c r="H111" i="230"/>
  <c r="L111" i="230" s="1"/>
  <c r="I110" i="230"/>
  <c r="H110" i="230"/>
  <c r="L110" i="230" s="1"/>
  <c r="I109" i="230"/>
  <c r="H109" i="230"/>
  <c r="L109" i="230" s="1"/>
  <c r="I108" i="230"/>
  <c r="H108" i="230"/>
  <c r="L108" i="230" s="1"/>
  <c r="L107" i="230"/>
  <c r="J107" i="230"/>
  <c r="I107" i="230"/>
  <c r="L106" i="230"/>
  <c r="J106" i="230"/>
  <c r="I106" i="230"/>
  <c r="I105" i="230"/>
  <c r="H105" i="230"/>
  <c r="L105" i="230" s="1"/>
  <c r="L104" i="230"/>
  <c r="J104" i="230"/>
  <c r="I104" i="230"/>
  <c r="L103" i="230"/>
  <c r="J103" i="230"/>
  <c r="I103" i="230"/>
  <c r="I102" i="230"/>
  <c r="H102" i="230"/>
  <c r="L102" i="230" s="1"/>
  <c r="I101" i="230"/>
  <c r="H101" i="230"/>
  <c r="L101" i="230" s="1"/>
  <c r="I100" i="230"/>
  <c r="H100" i="230"/>
  <c r="L100" i="230" s="1"/>
  <c r="I99" i="230"/>
  <c r="H99" i="230"/>
  <c r="L99" i="230" s="1"/>
  <c r="I98" i="230"/>
  <c r="H98" i="230"/>
  <c r="L98" i="230" s="1"/>
  <c r="I97" i="230"/>
  <c r="H97" i="230"/>
  <c r="L97" i="230" s="1"/>
  <c r="I96" i="230"/>
  <c r="H96" i="230"/>
  <c r="I95" i="230"/>
  <c r="H95" i="230"/>
  <c r="L95" i="230" s="1"/>
  <c r="I94" i="230"/>
  <c r="H94" i="230"/>
  <c r="J94" i="230" s="1"/>
  <c r="I93" i="230"/>
  <c r="H93" i="230"/>
  <c r="L93" i="230" s="1"/>
  <c r="I92" i="230"/>
  <c r="H92" i="230"/>
  <c r="L92" i="230" s="1"/>
  <c r="I91" i="230"/>
  <c r="H91" i="230"/>
  <c r="L91" i="230" s="1"/>
  <c r="I90" i="230"/>
  <c r="H90" i="230"/>
  <c r="L90" i="230" s="1"/>
  <c r="I89" i="230"/>
  <c r="H89" i="230"/>
  <c r="L89" i="230" s="1"/>
  <c r="I88" i="230"/>
  <c r="H88" i="230"/>
  <c r="L88" i="230" s="1"/>
  <c r="I87" i="230"/>
  <c r="H87" i="230"/>
  <c r="L87" i="230" s="1"/>
  <c r="I86" i="230"/>
  <c r="H86" i="230"/>
  <c r="J86" i="230" s="1"/>
  <c r="I85" i="230"/>
  <c r="H85" i="230"/>
  <c r="L85" i="230" s="1"/>
  <c r="I84" i="230"/>
  <c r="H84" i="230"/>
  <c r="L84" i="230" s="1"/>
  <c r="I83" i="230"/>
  <c r="H83" i="230"/>
  <c r="L83" i="230" s="1"/>
  <c r="I82" i="230"/>
  <c r="H82" i="230"/>
  <c r="J82" i="230" s="1"/>
  <c r="I81" i="230"/>
  <c r="H81" i="230"/>
  <c r="L81" i="230" s="1"/>
  <c r="I80" i="230"/>
  <c r="H80" i="230"/>
  <c r="L80" i="230" s="1"/>
  <c r="I79" i="230"/>
  <c r="H79" i="230"/>
  <c r="I78" i="230"/>
  <c r="H78" i="230"/>
  <c r="J78" i="230" s="1"/>
  <c r="I77" i="230"/>
  <c r="H77" i="230"/>
  <c r="L77" i="230" s="1"/>
  <c r="I76" i="230"/>
  <c r="H76" i="230"/>
  <c r="L76" i="230" s="1"/>
  <c r="I75" i="230"/>
  <c r="H75" i="230"/>
  <c r="L75" i="230" s="1"/>
  <c r="I74" i="230"/>
  <c r="H74" i="230"/>
  <c r="J74" i="230" s="1"/>
  <c r="I73" i="230"/>
  <c r="H73" i="230"/>
  <c r="L73" i="230" s="1"/>
  <c r="I72" i="230"/>
  <c r="H72" i="230"/>
  <c r="I71" i="230"/>
  <c r="H71" i="230"/>
  <c r="L71" i="230" s="1"/>
  <c r="I70" i="230"/>
  <c r="H70" i="230"/>
  <c r="J70" i="230" s="1"/>
  <c r="I69" i="230"/>
  <c r="H69" i="230"/>
  <c r="L69" i="230" s="1"/>
  <c r="I68" i="230"/>
  <c r="H68" i="230"/>
  <c r="L68" i="230" s="1"/>
  <c r="I67" i="230"/>
  <c r="H67" i="230"/>
  <c r="L67" i="230" s="1"/>
  <c r="I66" i="230"/>
  <c r="H66" i="230"/>
  <c r="J66" i="230" s="1"/>
  <c r="I65" i="230"/>
  <c r="H65" i="230"/>
  <c r="L65" i="230" s="1"/>
  <c r="I64" i="230"/>
  <c r="H64" i="230"/>
  <c r="L64" i="230" s="1"/>
  <c r="I63" i="230"/>
  <c r="H63" i="230"/>
  <c r="L63" i="230" s="1"/>
  <c r="I62" i="230"/>
  <c r="H62" i="230"/>
  <c r="L62" i="230" s="1"/>
  <c r="L61" i="230"/>
  <c r="J61" i="230"/>
  <c r="I61" i="230"/>
  <c r="I60" i="230"/>
  <c r="H60" i="230"/>
  <c r="L60" i="230" s="1"/>
  <c r="I59" i="230"/>
  <c r="H59" i="230"/>
  <c r="L59" i="230" s="1"/>
  <c r="I58" i="230"/>
  <c r="H58" i="230"/>
  <c r="L58" i="230" s="1"/>
  <c r="I57" i="230"/>
  <c r="H57" i="230"/>
  <c r="L57" i="230" s="1"/>
  <c r="I56" i="230"/>
  <c r="H56" i="230"/>
  <c r="L56" i="230" s="1"/>
  <c r="I55" i="230"/>
  <c r="H55" i="230"/>
  <c r="I54" i="230"/>
  <c r="H54" i="230"/>
  <c r="L54" i="230" s="1"/>
  <c r="I53" i="230"/>
  <c r="H53" i="230"/>
  <c r="J53" i="230" s="1"/>
  <c r="I52" i="230"/>
  <c r="H52" i="230"/>
  <c r="L52" i="230" s="1"/>
  <c r="I51" i="230"/>
  <c r="H51" i="230"/>
  <c r="L51" i="230" s="1"/>
  <c r="I50" i="230"/>
  <c r="H50" i="230"/>
  <c r="L50" i="230" s="1"/>
  <c r="I49" i="230"/>
  <c r="H49" i="230"/>
  <c r="J49" i="230" s="1"/>
  <c r="I48" i="230"/>
  <c r="H48" i="230"/>
  <c r="L48" i="230" s="1"/>
  <c r="I47" i="230"/>
  <c r="H47" i="230"/>
  <c r="L47" i="230" s="1"/>
  <c r="I46" i="230"/>
  <c r="H46" i="230"/>
  <c r="L46" i="230" s="1"/>
  <c r="I45" i="230"/>
  <c r="H45" i="230"/>
  <c r="J45" i="230" s="1"/>
  <c r="I44" i="230"/>
  <c r="H44" i="230"/>
  <c r="L44" i="230" s="1"/>
  <c r="I43" i="230"/>
  <c r="H43" i="230"/>
  <c r="L43" i="230" s="1"/>
  <c r="I42" i="230"/>
  <c r="H42" i="230"/>
  <c r="L42" i="230" s="1"/>
  <c r="I41" i="230"/>
  <c r="H41" i="230"/>
  <c r="L41" i="230" s="1"/>
  <c r="I40" i="230"/>
  <c r="H40" i="230"/>
  <c r="L40" i="230" s="1"/>
  <c r="I39" i="230"/>
  <c r="H39" i="230"/>
  <c r="L39" i="230" s="1"/>
  <c r="I38" i="230"/>
  <c r="H38" i="230"/>
  <c r="I37" i="230"/>
  <c r="H37" i="230"/>
  <c r="J37" i="230" s="1"/>
  <c r="I36" i="230"/>
  <c r="H36" i="230"/>
  <c r="L36" i="230" s="1"/>
  <c r="I35" i="230"/>
  <c r="H35" i="230"/>
  <c r="L35" i="230" s="1"/>
  <c r="I34" i="230"/>
  <c r="H34" i="230"/>
  <c r="L34" i="230" s="1"/>
  <c r="I33" i="230"/>
  <c r="H33" i="230"/>
  <c r="J33" i="230" s="1"/>
  <c r="I32" i="230"/>
  <c r="H32" i="230"/>
  <c r="L32" i="230" s="1"/>
  <c r="I31" i="230"/>
  <c r="H31" i="230"/>
  <c r="I30" i="230"/>
  <c r="H30" i="230"/>
  <c r="L30" i="230" s="1"/>
  <c r="I29" i="230"/>
  <c r="H29" i="230"/>
  <c r="J29" i="230" s="1"/>
  <c r="L28" i="230"/>
  <c r="J28" i="230"/>
  <c r="I28" i="230"/>
  <c r="I27" i="230"/>
  <c r="H27" i="230"/>
  <c r="L27" i="230" s="1"/>
  <c r="I26" i="230"/>
  <c r="H26" i="230"/>
  <c r="L26" i="230" s="1"/>
  <c r="I25" i="230"/>
  <c r="H25" i="230"/>
  <c r="L25" i="230" s="1"/>
  <c r="I24" i="230"/>
  <c r="H24" i="230"/>
  <c r="J24" i="230" s="1"/>
  <c r="I23" i="230"/>
  <c r="H23" i="230"/>
  <c r="L23" i="230" s="1"/>
  <c r="I22" i="230"/>
  <c r="H22" i="230"/>
  <c r="L22" i="230" s="1"/>
  <c r="I21" i="230"/>
  <c r="H21" i="230"/>
  <c r="I20" i="230"/>
  <c r="H20" i="230"/>
  <c r="L20" i="230" s="1"/>
  <c r="I19" i="230"/>
  <c r="H19" i="230"/>
  <c r="L19" i="230" s="1"/>
  <c r="I18" i="230"/>
  <c r="H18" i="230"/>
  <c r="L18" i="230" s="1"/>
  <c r="I17" i="230"/>
  <c r="H17" i="230"/>
  <c r="L17" i="230" s="1"/>
  <c r="L16" i="230"/>
  <c r="J16" i="230"/>
  <c r="I16" i="230"/>
  <c r="I15" i="230"/>
  <c r="H15" i="230"/>
  <c r="J15" i="230" s="1"/>
  <c r="I14" i="230"/>
  <c r="H14" i="230"/>
  <c r="L14" i="230" s="1"/>
  <c r="I13" i="230"/>
  <c r="H13" i="230"/>
  <c r="L13" i="230" s="1"/>
  <c r="L12" i="230"/>
  <c r="J12" i="230"/>
  <c r="I12" i="230"/>
  <c r="I11" i="230"/>
  <c r="H11" i="230"/>
  <c r="I10" i="230"/>
  <c r="H10" i="230"/>
  <c r="J10" i="230" s="1"/>
  <c r="I9" i="230"/>
  <c r="H9" i="230"/>
  <c r="L9" i="230" s="1"/>
  <c r="I8" i="230"/>
  <c r="H8" i="230"/>
  <c r="L8" i="230" s="1"/>
  <c r="G17" i="229"/>
  <c r="F17" i="229"/>
  <c r="E17" i="229"/>
  <c r="D17" i="229"/>
  <c r="C2" i="229"/>
  <c r="C1" i="229"/>
  <c r="G31" i="228"/>
  <c r="F31" i="228"/>
  <c r="E31" i="228"/>
  <c r="D31" i="228"/>
  <c r="C31" i="228"/>
  <c r="C2" i="228"/>
  <c r="C1" i="228"/>
  <c r="D24" i="227"/>
  <c r="D15" i="227"/>
  <c r="C2" i="227"/>
  <c r="C1" i="227"/>
  <c r="D8" i="226"/>
  <c r="L26" i="225"/>
  <c r="K26" i="225"/>
  <c r="J26" i="225"/>
  <c r="I26" i="225"/>
  <c r="H26" i="225"/>
  <c r="G26" i="225"/>
  <c r="F26" i="225"/>
  <c r="E26" i="225"/>
  <c r="D26" i="225"/>
  <c r="C26" i="225"/>
  <c r="P25" i="225"/>
  <c r="O25" i="225"/>
  <c r="N25" i="225"/>
  <c r="M25" i="225"/>
  <c r="P24" i="225"/>
  <c r="O24" i="225"/>
  <c r="N24" i="225"/>
  <c r="M24" i="225"/>
  <c r="P23" i="225"/>
  <c r="O23" i="225"/>
  <c r="N23" i="225"/>
  <c r="M23" i="225"/>
  <c r="P22" i="225"/>
  <c r="O22" i="225"/>
  <c r="N22" i="225"/>
  <c r="M22" i="225"/>
  <c r="P21" i="225"/>
  <c r="O21" i="225"/>
  <c r="N21" i="225"/>
  <c r="M21" i="225"/>
  <c r="P20" i="225"/>
  <c r="O20" i="225"/>
  <c r="N20" i="225"/>
  <c r="M20" i="225"/>
  <c r="P19" i="225"/>
  <c r="O19" i="225"/>
  <c r="N19" i="225"/>
  <c r="M19" i="225"/>
  <c r="P18" i="225"/>
  <c r="O18" i="225"/>
  <c r="N18" i="225"/>
  <c r="M18" i="225"/>
  <c r="P17" i="225"/>
  <c r="O17" i="225"/>
  <c r="N17" i="225"/>
  <c r="M17" i="225"/>
  <c r="P16" i="225"/>
  <c r="O16" i="225"/>
  <c r="N16" i="225"/>
  <c r="M16" i="225"/>
  <c r="P15" i="225"/>
  <c r="O15" i="225"/>
  <c r="N15" i="225"/>
  <c r="M15" i="225"/>
  <c r="P14" i="225"/>
  <c r="O14" i="225"/>
  <c r="N14" i="225"/>
  <c r="M14" i="225"/>
  <c r="P13" i="225"/>
  <c r="O13" i="225"/>
  <c r="N13" i="225"/>
  <c r="M13" i="225"/>
  <c r="P12" i="225"/>
  <c r="O12" i="225"/>
  <c r="N12" i="225"/>
  <c r="M12" i="225"/>
  <c r="P11" i="225"/>
  <c r="O11" i="225"/>
  <c r="N11" i="225"/>
  <c r="M11" i="225"/>
  <c r="C2" i="225"/>
  <c r="C1" i="225"/>
  <c r="K137" i="230" l="1"/>
  <c r="K139" i="230"/>
  <c r="M26" i="225"/>
  <c r="J130" i="230"/>
  <c r="J13" i="230"/>
  <c r="J92" i="230"/>
  <c r="J39" i="230"/>
  <c r="J51" i="230"/>
  <c r="G19" i="233"/>
  <c r="J25" i="230"/>
  <c r="J26" i="230"/>
  <c r="J67" i="230"/>
  <c r="J80" i="230"/>
  <c r="J105" i="230"/>
  <c r="J108" i="230"/>
  <c r="J8" i="230"/>
  <c r="J34" i="230"/>
  <c r="J35" i="230"/>
  <c r="J46" i="230"/>
  <c r="J47" i="230"/>
  <c r="J64" i="230"/>
  <c r="J75" i="230"/>
  <c r="J76" i="230"/>
  <c r="J87" i="230"/>
  <c r="J88" i="230"/>
  <c r="J119" i="230"/>
  <c r="J122" i="230"/>
  <c r="I136" i="230"/>
  <c r="P36" i="236"/>
  <c r="K36" i="236"/>
  <c r="N26" i="225"/>
  <c r="J17" i="230"/>
  <c r="J18" i="230"/>
  <c r="J30" i="230"/>
  <c r="J42" i="230"/>
  <c r="J54" i="230"/>
  <c r="J59" i="230"/>
  <c r="J71" i="230"/>
  <c r="J83" i="230"/>
  <c r="J95" i="230"/>
  <c r="J100" i="230"/>
  <c r="J115" i="230"/>
  <c r="D10" i="238"/>
  <c r="L79" i="230"/>
  <c r="J79" i="230"/>
  <c r="L96" i="230"/>
  <c r="J96" i="230"/>
  <c r="O26" i="225"/>
  <c r="J58" i="230"/>
  <c r="J68" i="230"/>
  <c r="L72" i="230"/>
  <c r="J72" i="230"/>
  <c r="P26" i="225"/>
  <c r="L55" i="230"/>
  <c r="J55" i="230"/>
  <c r="L38" i="230"/>
  <c r="J38" i="230"/>
  <c r="L21" i="230"/>
  <c r="J21" i="230"/>
  <c r="J131" i="230"/>
  <c r="L11" i="230"/>
  <c r="J11" i="230"/>
  <c r="J111" i="230"/>
  <c r="L31" i="230"/>
  <c r="J31" i="230"/>
  <c r="J63" i="230"/>
  <c r="J84" i="230"/>
  <c r="J91" i="230"/>
  <c r="J125" i="230"/>
  <c r="H138" i="230"/>
  <c r="J138" i="230" s="1"/>
  <c r="L126" i="230"/>
  <c r="J126" i="230"/>
  <c r="J22" i="230"/>
  <c r="J43" i="230"/>
  <c r="J50" i="230"/>
  <c r="J99" i="230"/>
  <c r="J112" i="230"/>
  <c r="L116" i="230"/>
  <c r="J116" i="230"/>
  <c r="G22" i="237"/>
  <c r="C8" i="238"/>
  <c r="G8" i="238" s="1"/>
  <c r="I35" i="235"/>
  <c r="Y41" i="234"/>
  <c r="P41" i="234"/>
  <c r="D8" i="238" s="1"/>
  <c r="C11" i="238"/>
  <c r="G11" i="238" s="1"/>
  <c r="H136" i="230"/>
  <c r="L136" i="230" s="1"/>
  <c r="AC41" i="234"/>
  <c r="E10" i="238"/>
  <c r="G10" i="238"/>
  <c r="G12" i="238"/>
  <c r="E12" i="238"/>
  <c r="G13" i="238"/>
  <c r="E13" i="238"/>
  <c r="L10" i="230"/>
  <c r="L15" i="230"/>
  <c r="L29" i="230"/>
  <c r="L45" i="230"/>
  <c r="L49" i="230"/>
  <c r="L86" i="230"/>
  <c r="L118" i="230"/>
  <c r="L129" i="230"/>
  <c r="H137" i="230"/>
  <c r="H139" i="230"/>
  <c r="J9" i="230"/>
  <c r="J14" i="230"/>
  <c r="J19" i="230"/>
  <c r="J23" i="230"/>
  <c r="J27" i="230"/>
  <c r="J32" i="230"/>
  <c r="J36" i="230"/>
  <c r="J40" i="230"/>
  <c r="J44" i="230"/>
  <c r="J48" i="230"/>
  <c r="J52" i="230"/>
  <c r="J56" i="230"/>
  <c r="J60" i="230"/>
  <c r="J65" i="230"/>
  <c r="J69" i="230"/>
  <c r="J73" i="230"/>
  <c r="J77" i="230"/>
  <c r="J81" i="230"/>
  <c r="J85" i="230"/>
  <c r="J89" i="230"/>
  <c r="J93" i="230"/>
  <c r="J97" i="230"/>
  <c r="J101" i="230"/>
  <c r="J109" i="230"/>
  <c r="J113" i="230"/>
  <c r="J117" i="230"/>
  <c r="J123" i="230"/>
  <c r="J127" i="230"/>
  <c r="L24" i="230"/>
  <c r="L33" i="230"/>
  <c r="L37" i="230"/>
  <c r="L53" i="230"/>
  <c r="L66" i="230"/>
  <c r="L70" i="230"/>
  <c r="L74" i="230"/>
  <c r="L78" i="230"/>
  <c r="L82" i="230"/>
  <c r="L94" i="230"/>
  <c r="L114" i="230"/>
  <c r="L124" i="230"/>
  <c r="J20" i="230"/>
  <c r="J41" i="230"/>
  <c r="J57" i="230"/>
  <c r="J62" i="230"/>
  <c r="J90" i="230"/>
  <c r="J98" i="230"/>
  <c r="J102" i="230"/>
  <c r="J110" i="230"/>
  <c r="J118" i="230"/>
  <c r="J124" i="230"/>
  <c r="C2" i="224"/>
  <c r="C1" i="224"/>
  <c r="Q41" i="234" l="1"/>
  <c r="E11" i="238"/>
  <c r="L138" i="230"/>
  <c r="C14" i="238"/>
  <c r="E8" i="238"/>
  <c r="J136" i="230"/>
  <c r="D14" i="238"/>
  <c r="G14" i="238"/>
  <c r="L139" i="230"/>
  <c r="J139" i="230"/>
  <c r="L137" i="230"/>
  <c r="J137" i="230"/>
  <c r="E14" i="238" l="1"/>
  <c r="C1" i="223"/>
  <c r="H17" i="159" l="1"/>
  <c r="H16" i="159"/>
  <c r="H15" i="159"/>
  <c r="H14" i="159"/>
  <c r="H13" i="159"/>
  <c r="H12" i="159"/>
  <c r="H11" i="159"/>
  <c r="H10" i="159"/>
  <c r="F17" i="159"/>
  <c r="F16" i="159"/>
  <c r="F15" i="159"/>
  <c r="F14" i="159"/>
  <c r="F13" i="159"/>
  <c r="F11" i="159"/>
  <c r="F10" i="159"/>
  <c r="H73" i="159"/>
  <c r="F73" i="159"/>
  <c r="H72" i="159"/>
  <c r="F72" i="159"/>
  <c r="H71" i="159"/>
  <c r="F71" i="159"/>
  <c r="H70" i="159"/>
  <c r="F70" i="159"/>
  <c r="H69" i="159"/>
  <c r="F69" i="159"/>
  <c r="H68" i="159"/>
  <c r="F68" i="159"/>
  <c r="H67" i="159"/>
  <c r="F67" i="159"/>
  <c r="H66" i="159"/>
  <c r="F66" i="159"/>
  <c r="H65" i="159"/>
  <c r="F65" i="159"/>
  <c r="H64" i="159"/>
  <c r="F64" i="159"/>
  <c r="H63" i="159"/>
  <c r="F63" i="159"/>
  <c r="H62" i="159"/>
  <c r="F62" i="159"/>
  <c r="H61" i="159"/>
  <c r="F61" i="159"/>
  <c r="H60" i="159"/>
  <c r="F60" i="159"/>
  <c r="H59" i="159"/>
  <c r="F59" i="159"/>
  <c r="H58" i="159"/>
  <c r="F58" i="159"/>
  <c r="H57" i="159"/>
  <c r="F57" i="159"/>
  <c r="H56" i="159"/>
  <c r="F56" i="159"/>
  <c r="H55" i="159"/>
  <c r="F55" i="159"/>
  <c r="H54" i="159"/>
  <c r="F54" i="159"/>
  <c r="H53" i="159"/>
  <c r="F53" i="159"/>
  <c r="H52" i="159"/>
  <c r="F52" i="159"/>
  <c r="H51" i="159"/>
  <c r="F51" i="159"/>
  <c r="H50" i="159"/>
  <c r="F50" i="159"/>
  <c r="H49" i="159"/>
  <c r="F49" i="159"/>
  <c r="H48" i="159"/>
  <c r="F48" i="159"/>
  <c r="H47" i="159"/>
  <c r="F47" i="159"/>
  <c r="C2" i="200" l="1"/>
  <c r="C2" i="162"/>
  <c r="C2" i="159"/>
  <c r="C1" i="200"/>
  <c r="C1" i="162"/>
  <c r="C1" i="159"/>
  <c r="F45" i="159"/>
  <c r="H45" i="159"/>
  <c r="H44" i="159"/>
  <c r="H43" i="159"/>
  <c r="H42" i="159"/>
  <c r="H41" i="159"/>
  <c r="H40" i="159"/>
  <c r="H39" i="159"/>
  <c r="H38" i="159"/>
  <c r="H37" i="159"/>
  <c r="H36" i="159"/>
  <c r="H35" i="159"/>
  <c r="H34" i="159"/>
  <c r="H33" i="159"/>
  <c r="H32" i="159"/>
  <c r="H31" i="159"/>
  <c r="H30" i="159"/>
  <c r="H29" i="159"/>
  <c r="H28" i="159"/>
  <c r="H27" i="159"/>
  <c r="H26" i="159"/>
  <c r="H25" i="159"/>
  <c r="H24" i="159"/>
  <c r="H23" i="159"/>
  <c r="H22" i="159"/>
  <c r="H21" i="159"/>
  <c r="H20" i="159"/>
  <c r="H19" i="159"/>
  <c r="F44" i="159"/>
  <c r="F43" i="159"/>
  <c r="F42" i="159"/>
  <c r="F41" i="159"/>
  <c r="F40" i="159"/>
  <c r="F39" i="159"/>
  <c r="F38" i="159"/>
  <c r="F37" i="159"/>
  <c r="F36" i="159"/>
  <c r="F35" i="159"/>
  <c r="F34" i="159"/>
  <c r="F33" i="159"/>
  <c r="F32" i="159"/>
  <c r="F31" i="159"/>
  <c r="F30" i="159"/>
  <c r="F29" i="159"/>
  <c r="F28" i="159"/>
  <c r="F27" i="159"/>
  <c r="F26" i="159"/>
  <c r="F25" i="159"/>
  <c r="F24" i="159"/>
  <c r="F23" i="159"/>
  <c r="F22" i="159"/>
  <c r="F21" i="159"/>
  <c r="F20" i="159"/>
  <c r="F19" i="1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Bane</author>
  </authors>
  <commentList>
    <comment ref="R15" authorId="0" shapeId="0" xr:uid="{5FAE4665-D180-42DF-ACA3-61B28EE89296}">
      <text>
        <r>
          <rPr>
            <b/>
            <sz val="9"/>
            <color indexed="81"/>
            <rFont val="Tahoma"/>
            <family val="2"/>
          </rPr>
          <t>Bane:</t>
        </r>
        <r>
          <rPr>
            <sz val="9"/>
            <color indexed="81"/>
            <rFont val="Tahoma"/>
            <family val="2"/>
          </rPr>
          <t xml:space="preserve">
Skinuta Jasna sanitarac
I Sonja dijetetičar + 2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bane</author>
    <author>BaneSusnjic</author>
    <author>Bane</author>
  </authors>
  <commentList>
    <comment ref="L9" authorId="0" shapeId="0" xr:uid="{90DCA933-4F1F-4687-B227-05BF85CFB8AF}">
      <text>
        <r>
          <rPr>
            <b/>
            <sz val="9"/>
            <color indexed="81"/>
            <rFont val="Tahoma"/>
            <family val="2"/>
          </rPr>
          <t>bane:</t>
        </r>
        <r>
          <rPr>
            <sz val="9"/>
            <color indexed="81"/>
            <rFont val="Tahoma"/>
            <family val="2"/>
          </rPr>
          <t xml:space="preserve">
sabrati u ukupan zbir
</t>
        </r>
      </text>
    </comment>
    <comment ref="L16" authorId="0" shapeId="0" xr:uid="{DF79A933-2542-4F4E-8D16-786E98508C76}">
      <text>
        <r>
          <rPr>
            <b/>
            <sz val="9"/>
            <color indexed="81"/>
            <rFont val="Tahoma"/>
            <family val="2"/>
          </rPr>
          <t>bane:</t>
        </r>
        <r>
          <rPr>
            <sz val="9"/>
            <color indexed="81"/>
            <rFont val="Tahoma"/>
            <family val="2"/>
          </rPr>
          <t xml:space="preserve">
sabrati u ukupan zbir
</t>
        </r>
      </text>
    </comment>
    <comment ref="L24" authorId="1" shapeId="0" xr:uid="{38AAE523-2836-495D-A12F-6885C6613405}">
      <text>
        <r>
          <rPr>
            <b/>
            <sz val="9"/>
            <color indexed="81"/>
            <rFont val="Tahoma"/>
            <family val="2"/>
          </rPr>
          <t>BaneSusnjic:</t>
        </r>
        <r>
          <rPr>
            <sz val="9"/>
            <color indexed="81"/>
            <rFont val="Tahoma"/>
            <family val="2"/>
          </rPr>
          <t xml:space="preserve">
19-1-22 po dogovoru sa dr 'osi'em 4 lab the skinuti sa kardiohigurgije
</t>
        </r>
      </text>
    </comment>
    <comment ref="L34" authorId="0" shapeId="0" xr:uid="{765B1F67-9161-4A20-ACBD-B16B730A1F6A}">
      <text>
        <r>
          <rPr>
            <b/>
            <sz val="9"/>
            <color indexed="81"/>
            <rFont val="Tahoma"/>
            <family val="2"/>
          </rPr>
          <t>bane:</t>
        </r>
        <r>
          <rPr>
            <sz val="9"/>
            <color indexed="81"/>
            <rFont val="Tahoma"/>
            <family val="2"/>
          </rPr>
          <t xml:space="preserve">
skinuti Jasnu sa infektivne - Stanko + 2 nova sanitarca
</t>
        </r>
      </text>
    </comment>
    <comment ref="L35" authorId="2" shapeId="0" xr:uid="{2BCCA588-2AE2-4FFB-AA9B-682BA21E9846}">
      <text>
        <r>
          <rPr>
            <b/>
            <sz val="9"/>
            <color indexed="81"/>
            <rFont val="Tahoma"/>
            <family val="2"/>
          </rPr>
          <t>Bane:</t>
        </r>
        <r>
          <rPr>
            <sz val="9"/>
            <color indexed="81"/>
            <rFont val="Tahoma"/>
            <family val="2"/>
          </rPr>
          <t xml:space="preserve">
skinuti Sonju sa Infektivne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Bane</author>
  </authors>
  <commentList>
    <comment ref="D6" authorId="0" shapeId="0" xr:uid="{6F3D0235-792D-47A5-9351-53E3EDFB5F74}">
      <text>
        <r>
          <rPr>
            <b/>
            <sz val="9"/>
            <color indexed="81"/>
            <rFont val="Tahoma"/>
            <family val="2"/>
          </rPr>
          <t>Bane:</t>
        </r>
        <r>
          <rPr>
            <sz val="9"/>
            <color indexed="81"/>
            <rFont val="Tahoma"/>
            <family val="2"/>
          </rPr>
          <t xml:space="preserve">
Normativi se ne slažu za 5 farmaceuta jer ulaze u konačni zbir kao dr. Smanjiti za 5!
</t>
        </r>
      </text>
    </comment>
    <comment ref="D8" authorId="0" shapeId="0" xr:uid="{91AC8B83-FBBD-4F4B-8CBF-2C302FE95241}">
      <text>
        <r>
          <rPr>
            <b/>
            <sz val="9"/>
            <color indexed="81"/>
            <rFont val="Tahoma"/>
            <family val="2"/>
          </rPr>
          <t>Bane:</t>
        </r>
        <r>
          <rPr>
            <sz val="9"/>
            <color indexed="81"/>
            <rFont val="Tahoma"/>
            <family val="2"/>
          </rPr>
          <t xml:space="preserve">
smanjeno za 5 farmaceuta
</t>
        </r>
      </text>
    </comment>
    <comment ref="D9" authorId="0" shapeId="0" xr:uid="{52417F79-F58D-4549-A909-CCF3E4BF28E9}">
      <text>
        <r>
          <rPr>
            <b/>
            <sz val="9"/>
            <color indexed="81"/>
            <rFont val="Tahoma"/>
            <family val="2"/>
          </rPr>
          <t>Bane:</t>
        </r>
        <r>
          <rPr>
            <sz val="9"/>
            <color indexed="81"/>
            <rFont val="Tahoma"/>
            <family val="2"/>
          </rPr>
          <t xml:space="preserve">
smanjeno za 5 farmaceuta po dogovoru sa dr. Nikolićem 09-03-2016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UKC Niš</author>
  </authors>
  <commentList>
    <comment ref="C20" authorId="0" shapeId="0" xr:uid="{FB73DFA0-10F1-4788-9CB9-2BEE82013A99}">
      <text>
        <r>
          <rPr>
            <b/>
            <sz val="9"/>
            <color indexed="81"/>
            <rFont val="Tahoma"/>
            <family val="2"/>
          </rPr>
          <t>UKC Niš:</t>
        </r>
        <r>
          <rPr>
            <sz val="9"/>
            <color indexed="81"/>
            <rFont val="Tahoma"/>
            <family val="2"/>
          </rPr>
          <t xml:space="preserve">
dnevna hirurgija 6H
</t>
        </r>
      </text>
    </comment>
  </commentList>
</comments>
</file>

<file path=xl/sharedStrings.xml><?xml version="1.0" encoding="utf-8"?>
<sst xmlns="http://schemas.openxmlformats.org/spreadsheetml/2006/main" count="64126" uniqueCount="20731">
  <si>
    <t>БРОЈ</t>
  </si>
  <si>
    <t>ВРСТА</t>
  </si>
  <si>
    <t>УКУПНО</t>
  </si>
  <si>
    <t>У К У П Н О</t>
  </si>
  <si>
    <t>инт.нега</t>
  </si>
  <si>
    <t>полу инт.</t>
  </si>
  <si>
    <t>Р.бр.</t>
  </si>
  <si>
    <t>БРОЈ ПАЦИЈЕНАТА</t>
  </si>
  <si>
    <t>БРОЈ ПРЕГЛЕДАНИХ УЗОРАКА</t>
  </si>
  <si>
    <t>станд. н.</t>
  </si>
  <si>
    <t xml:space="preserve">Врста лека по ЈКЛ </t>
  </si>
  <si>
    <t>Шифра лека (АТЦ)</t>
  </si>
  <si>
    <t>Заштићено име лека</t>
  </si>
  <si>
    <t>Фармацеутски облик</t>
  </si>
  <si>
    <t xml:space="preserve"> Паковање и јачина</t>
  </si>
  <si>
    <t>Количина</t>
  </si>
  <si>
    <t>Цена по паковању</t>
  </si>
  <si>
    <t xml:space="preserve">Укупна вредност </t>
  </si>
  <si>
    <t>ГРУПА САНИТЕТСКОГ МАТЕРИЈАЛА</t>
  </si>
  <si>
    <t>Институт за јавно здравље Србије</t>
  </si>
  <si>
    <t>„Др Милан Јовановић Батут“</t>
  </si>
  <si>
    <t xml:space="preserve">ПЛАНСКО-ИЗВЕШТАЈНЕ ТАБЕЛЕ </t>
  </si>
  <si>
    <t>ЗА СТАЦИОНАРНЕ ЗДРАВСТВЕНЕ УСТАНОВЕ</t>
  </si>
  <si>
    <t>Инт.ниво 2</t>
  </si>
  <si>
    <t>Инт. ниво 3</t>
  </si>
  <si>
    <t>Стандардна нега</t>
  </si>
  <si>
    <t>Доктори медицине</t>
  </si>
  <si>
    <t>медицинске сестре-техничари</t>
  </si>
  <si>
    <t>здравствени сарадници</t>
  </si>
  <si>
    <t>разлика</t>
  </si>
  <si>
    <t>Број смена</t>
  </si>
  <si>
    <t>Број дијализа годишње</t>
  </si>
  <si>
    <t>Број постеља на који се примењује норматив</t>
  </si>
  <si>
    <t>ЦТ</t>
  </si>
  <si>
    <t>МР</t>
  </si>
  <si>
    <t>Микробиолошка дијагностика</t>
  </si>
  <si>
    <t>Патологија, патохистологија и цитологија</t>
  </si>
  <si>
    <t>Анестезиологија са реанимацијом</t>
  </si>
  <si>
    <t>Трансфузиологија</t>
  </si>
  <si>
    <t>Нуклеарна медицина</t>
  </si>
  <si>
    <t>Физикална медицина и рехабилитација</t>
  </si>
  <si>
    <t>Фармацеутска здравствена делатност (болничка апотека)</t>
  </si>
  <si>
    <t>Социјална медицина, информатика и статистика</t>
  </si>
  <si>
    <t>Послови припреме дијета за пацијенте и контрола намирница</t>
  </si>
  <si>
    <t>Назив организационе једицине</t>
  </si>
  <si>
    <t>Административни</t>
  </si>
  <si>
    <t>Возачи санитетског превоза</t>
  </si>
  <si>
    <t>Норматив</t>
  </si>
  <si>
    <t>Технички</t>
  </si>
  <si>
    <t>ДИЈАЛИЗА</t>
  </si>
  <si>
    <t>Укупна вредност</t>
  </si>
  <si>
    <t>Просечна цена</t>
  </si>
  <si>
    <t>доза</t>
  </si>
  <si>
    <t>Шифра</t>
  </si>
  <si>
    <t>Организациона јединица</t>
  </si>
  <si>
    <t>Делатност - служба  (у складу са Статутом)</t>
  </si>
  <si>
    <t>Постељни фонд (у складу са Уредбом)</t>
  </si>
  <si>
    <t>Увећано за примар</t>
  </si>
  <si>
    <t>ДОКТОРИ МЕДИЦИНЕ</t>
  </si>
  <si>
    <t>ФАРМАЦЕУТИ</t>
  </si>
  <si>
    <t>МЕДИЦИНСКЕ СЕСТРЕ/ТЕХНИЧАРИ</t>
  </si>
  <si>
    <t>ЗДРАВСТВЕНИ САРАДНИЦИ</t>
  </si>
  <si>
    <t>НЕМЕДИЦИНСКИ АДМИНИСТРАТИВНИ РАДНИЦИ</t>
  </si>
  <si>
    <t>НЕМЕДИЦИНСКИ ТЕХНИЧКИ/ПОМОЋНИ РАДНИЦИ</t>
  </si>
  <si>
    <t>Разлика</t>
  </si>
  <si>
    <t>САДРЖАЈ</t>
  </si>
  <si>
    <t>A</t>
  </si>
  <si>
    <t>B</t>
  </si>
  <si>
    <t>C</t>
  </si>
  <si>
    <t>D</t>
  </si>
  <si>
    <t>G</t>
  </si>
  <si>
    <t>H</t>
  </si>
  <si>
    <t>J</t>
  </si>
  <si>
    <t>L</t>
  </si>
  <si>
    <t>M</t>
  </si>
  <si>
    <t>N</t>
  </si>
  <si>
    <t>P</t>
  </si>
  <si>
    <t>R</t>
  </si>
  <si>
    <t>S</t>
  </si>
  <si>
    <t>V</t>
  </si>
  <si>
    <t>ЛЕКОВИ У ЗУ</t>
  </si>
  <si>
    <t>АНТИИНФЕКТИВНИ ЛЕКОВИ ЗА СИСТЕМСКУ ПРИМЕНУ</t>
  </si>
  <si>
    <t>АНТИНЕОПЛАСТИЦИ И ИМУНОМОДУЛАТОРИ</t>
  </si>
  <si>
    <t>ОСТАЛО</t>
  </si>
  <si>
    <t>ХОРМОНИ ЗА СИСТЕМСКУ ПРИМЕНУ, ИСКЉУЧУЈУЋИ ПОЛНЕ ХОРМОНЕ И ИНСУЛИН</t>
  </si>
  <si>
    <t>АНТИПАРАЗИТНИ ПРОИЗВОДИ, ИНСЕКТИЦИДИ И СРЕДСТВА ЗА ЗАШТИТУ ОД ИНСЕКАТА</t>
  </si>
  <si>
    <t>Укупно</t>
  </si>
  <si>
    <t>8.</t>
  </si>
  <si>
    <t>8.1.</t>
  </si>
  <si>
    <t>8.2.</t>
  </si>
  <si>
    <t>Интезивна нега</t>
  </si>
  <si>
    <t>Полуинтезивна нега</t>
  </si>
  <si>
    <t xml:space="preserve">Општа нега </t>
  </si>
  <si>
    <t>Специјална нега</t>
  </si>
  <si>
    <t>ДИЈАГНОСТИЧКИ МАТЕРИЈАЛ (УКУПНО)</t>
  </si>
  <si>
    <t>ТЕРАПИЈСКИ МАТЕРИЈАЛ (УКУПНО)</t>
  </si>
  <si>
    <t>Прол.</t>
  </si>
  <si>
    <t>Акут.</t>
  </si>
  <si>
    <t>Хрони.</t>
  </si>
  <si>
    <t>ЛЕКОВИ КОЈИ ДЕЛУЈУ НА НЕРВНИ СИСТЕМ</t>
  </si>
  <si>
    <t>ЛЕКОВИ  ЗА ЛЕЧЕЊЕ БОЛЕСТИ  ДИГЕСТИВНОГ СИСТЕМА И  МЕТАБОЛИЗМА</t>
  </si>
  <si>
    <t>ЛЕКОВИ ЗА ЛЕЧЕЊЕ ГЕНИТОУРИНАРНОГ СИСТЕМА И ПОЛНИ ХОРМОНИ</t>
  </si>
  <si>
    <t>ЛЕКОВИ КОЈИ ДЕЛУЈУ НА КАРДИОВАСКУЛАРНИ СИСТЕМ</t>
  </si>
  <si>
    <t>ЛЕКОВИ ЗА ЛЕЧЕЊЕ БОЛЕСТИ КОЖЕ И ПОТКОЖНОГ ТКИВА (ДЕРМАТИЦИ)</t>
  </si>
  <si>
    <t>ЛЕКОВИ ЗА БОЛЕСТИ МИШИЋНО-КОСТНОГ СИСТЕМА</t>
  </si>
  <si>
    <t>ЛЕКОВИ ЗА ЛЕЧЕЊЕ БОЛЕСТИ РЕСПИРАТОРНОГ СИСТЕМА</t>
  </si>
  <si>
    <t>ЛЕКОВИ КОЈИ ДЕЛУЈУ НА ОКО И УХО</t>
  </si>
  <si>
    <t>Шифра услуге</t>
  </si>
  <si>
    <t>БРОЈ ПАЦИЈЕНАТА-УКУПНО</t>
  </si>
  <si>
    <t>БРОЈ ПРЕГЛЕДАНИХ УЗОРАКА-УКУПНО</t>
  </si>
  <si>
    <t>ЛАБОРАТОРИЈСКЕ АНАЛИЗЕ -УКУПНО</t>
  </si>
  <si>
    <t>стандардна нега</t>
  </si>
  <si>
    <t xml:space="preserve">Број лекара према нормативу </t>
  </si>
  <si>
    <t>Разлика - број лекара</t>
  </si>
  <si>
    <t>Број сестара према нормативу</t>
  </si>
  <si>
    <t>Разлика - број медицинских сестара</t>
  </si>
  <si>
    <t>Број здравствених сарадника према нормативу</t>
  </si>
  <si>
    <t>Разлика - број здравствених сарадника</t>
  </si>
  <si>
    <t>Инт. ниво3</t>
  </si>
  <si>
    <t xml:space="preserve"> амбуланте, кабинети, сале</t>
  </si>
  <si>
    <t>Увечано за примар</t>
  </si>
  <si>
    <t>Број постеља/места</t>
  </si>
  <si>
    <t>доктори медицине</t>
  </si>
  <si>
    <t>мед. техничари</t>
  </si>
  <si>
    <t>здр. сарадници</t>
  </si>
  <si>
    <t>норматив</t>
  </si>
  <si>
    <t>Дијализе</t>
  </si>
  <si>
    <t>Број доктора медицине</t>
  </si>
  <si>
    <t>Број здравствених сарадника</t>
  </si>
  <si>
    <t>мед.техничари</t>
  </si>
  <si>
    <t>Клиничка фармакологија</t>
  </si>
  <si>
    <t>Напомена: попуњавају се подаци само за делатности које постоје у здравственој установи</t>
  </si>
  <si>
    <t>краткотрајна хоспитализација</t>
  </si>
  <si>
    <t>дуготрајна хоспитализација</t>
  </si>
  <si>
    <t>31533-00</t>
  </si>
  <si>
    <t>CORE биопсија дојке</t>
  </si>
  <si>
    <t>31548-00</t>
  </si>
  <si>
    <t>SVAB биопсија дојке</t>
  </si>
  <si>
    <t>31500-01</t>
  </si>
  <si>
    <t>35608-02</t>
  </si>
  <si>
    <t>32090-00</t>
  </si>
  <si>
    <t>32093-00</t>
  </si>
  <si>
    <t>32084-01</t>
  </si>
  <si>
    <t>Фибероптичка колоноскопија до цекума; дуга колоноскопија</t>
  </si>
  <si>
    <t>59300-00</t>
  </si>
  <si>
    <t>55076-00</t>
  </si>
  <si>
    <t>EX TEMPORE анализа добијеног материјала</t>
  </si>
  <si>
    <t>Ексфолијативна цитологија ткива репродуктивних органа жене-неаутоматизована припрема и аутоматизовано бојење</t>
  </si>
  <si>
    <t>Преглед дела цервикса добијеног методом "омчице"</t>
  </si>
  <si>
    <t>Преглед конизата цервикса</t>
  </si>
  <si>
    <t>Преглед ендоскопсог узорка једњака,односно  желуца, односно танког, односно дебелог црева, односно аналног канала-макроскопска и микроскопска анализа и дијагноза промене у ендоскопском исечку једњака, односно желуца, односно танког, односно дебелог црева, одноно аналног канала</t>
  </si>
  <si>
    <t>Преглед полипа желуца, односно танког црева, односно дебелог црева-макроскопска и микроскопска анализа и дијагноза полипоидне лезије желуца, односно танког црева, односно дебелог црева</t>
  </si>
  <si>
    <t>1. ХЕМОДИЈАЛИЗА УКУПНО</t>
  </si>
  <si>
    <t>13100-00</t>
  </si>
  <si>
    <t>Нископропусна хемодијализа</t>
  </si>
  <si>
    <t>Високопропусна хемодијализа</t>
  </si>
  <si>
    <t>13100-03</t>
  </si>
  <si>
    <t>Хемодијафилтрација</t>
  </si>
  <si>
    <t>2. ПЕРИТОНЕАЛНА ДИЈАЛИЗА УКУПНО</t>
  </si>
  <si>
    <t>13100-08</t>
  </si>
  <si>
    <t>13100-07</t>
  </si>
  <si>
    <t>13750-00</t>
  </si>
  <si>
    <t>Број апарата, број операционих сала</t>
  </si>
  <si>
    <t>Шифра орг.јед.</t>
  </si>
  <si>
    <t>Број постеља</t>
  </si>
  <si>
    <t>Назив здравствене установе</t>
  </si>
  <si>
    <t>Матични број здравствене установе</t>
  </si>
  <si>
    <t>Датум</t>
  </si>
  <si>
    <t>од тога на специјализацији</t>
  </si>
  <si>
    <t>од тога специјалисти</t>
  </si>
  <si>
    <t>Укупан број медицинских сестара</t>
  </si>
  <si>
    <t>Укупно норматив за сестре</t>
  </si>
  <si>
    <t>Број запослених на неодређено време који се финансирају из других средстава</t>
  </si>
  <si>
    <t>Број постеља/места*</t>
  </si>
  <si>
    <t>*За дијализе се попуњавају дијализна места</t>
  </si>
  <si>
    <t>Број запослених на неодређено време који се финансирају из средстава обавезног здравственог осигурања</t>
  </si>
  <si>
    <t>Број медицинских сестара</t>
  </si>
  <si>
    <t>норматив медицинских сестара</t>
  </si>
  <si>
    <t>разлика медицинских сестара</t>
  </si>
  <si>
    <t>норматив  здравствених сарадника</t>
  </si>
  <si>
    <t>разлика здравствених сарадника</t>
  </si>
  <si>
    <t>Укупан број доктора медицине</t>
  </si>
  <si>
    <t>Укупно норматив за докторе медицине</t>
  </si>
  <si>
    <t>норматив доктора медицине</t>
  </si>
  <si>
    <t>разлика доктора медицине</t>
  </si>
  <si>
    <t>Број фармацеута</t>
  </si>
  <si>
    <t>Број мед. сестара</t>
  </si>
  <si>
    <t>Број здр. сарадника</t>
  </si>
  <si>
    <t>Административни радници</t>
  </si>
  <si>
    <t>Технички радници</t>
  </si>
  <si>
    <t>Укупан кадар у здравственој установи</t>
  </si>
  <si>
    <t>Болничке постеље</t>
  </si>
  <si>
    <t>Број хоспитализованих лица</t>
  </si>
  <si>
    <t>Просечна дужина лечења (дани)</t>
  </si>
  <si>
    <t>Просечна заузетост постеља (%)</t>
  </si>
  <si>
    <t>Број дана хоспитализације</t>
  </si>
  <si>
    <t>Капацитети и коришћење болничких постеља</t>
  </si>
  <si>
    <t>Пратиоци лечених лица</t>
  </si>
  <si>
    <t>Број лечених лица</t>
  </si>
  <si>
    <t>Број дана лечења</t>
  </si>
  <si>
    <t>Врста неге</t>
  </si>
  <si>
    <t>Број</t>
  </si>
  <si>
    <t>Постеље</t>
  </si>
  <si>
    <t>Број новорођене деце</t>
  </si>
  <si>
    <t>Број дана боравка</t>
  </si>
  <si>
    <t>Неонатологија</t>
  </si>
  <si>
    <t>Организациона једицина</t>
  </si>
  <si>
    <t>Операције</t>
  </si>
  <si>
    <t>Назив услуге</t>
  </si>
  <si>
    <t>Све услуге укупно</t>
  </si>
  <si>
    <t>Сви прегледи укупно</t>
  </si>
  <si>
    <t>Назив</t>
  </si>
  <si>
    <t>Број прегледаних пацијената</t>
  </si>
  <si>
    <t>Укупан број услуга</t>
  </si>
  <si>
    <t>Услуге у оквиру организованог скрининга рака**</t>
  </si>
  <si>
    <t>Укупан број прегледаних пацијената</t>
  </si>
  <si>
    <t>Број апарата</t>
  </si>
  <si>
    <t>Број пацијената</t>
  </si>
  <si>
    <t>Број прегледаних узорака</t>
  </si>
  <si>
    <t>Б. Микробиолошке и паразитолошке анализе укупно</t>
  </si>
  <si>
    <t>В. Патохистолошке анализе укупно</t>
  </si>
  <si>
    <t>Д. ЦИТОГЕНЕТСКА ЛАБОРАТОРИЈА АНАЛИЗЕ УКУПНО</t>
  </si>
  <si>
    <t>Г. ЦИТОЛОШКА ЛАБОРАТОРИЈА-АНАЛИЗЕ ОРГАНИЗОВАНОГ СКРИНИНГА  РАКА  ГРЛИЋА МАТЕРИЦЕ**</t>
  </si>
  <si>
    <t>В1 АНАЛИЗЕ ОРГАНИЗОВАНОГ СКРИНИНГА  РАКА*</t>
  </si>
  <si>
    <t>L027391</t>
  </si>
  <si>
    <t>L027409</t>
  </si>
  <si>
    <t>L026542</t>
  </si>
  <si>
    <t>L027631</t>
  </si>
  <si>
    <t>L027607</t>
  </si>
  <si>
    <t>L029447</t>
  </si>
  <si>
    <t>L028704</t>
  </si>
  <si>
    <t>L028720</t>
  </si>
  <si>
    <t>Цела крв</t>
  </si>
  <si>
    <t>ml</t>
  </si>
  <si>
    <t>Цела крв филтрирана претходно</t>
  </si>
  <si>
    <t>Цела крв филтрирана накнадно</t>
  </si>
  <si>
    <t>Цела крв – мала запремина</t>
  </si>
  <si>
    <t>Цела крв, редукована плазма, за EST</t>
  </si>
  <si>
    <t>Цела крв 0/АУ за EST (ресуспендовани 0 Ег у АV плазми)</t>
  </si>
  <si>
    <t>Еритроцити (деплазматисана крв)</t>
  </si>
  <si>
    <t>Еритроцити филтрирани накнадно</t>
  </si>
  <si>
    <t>11,20+цена филтера</t>
  </si>
  <si>
    <t>Еритроцити филтрирани претходно</t>
  </si>
  <si>
    <t>Еритроцити испрани</t>
  </si>
  <si>
    <t>Еритроцити ресуспендовани осиромашени Le и Тг</t>
  </si>
  <si>
    <t>Еритроцити мала запремина</t>
  </si>
  <si>
    <t>Еритроцити ресуспендовани осиромашени Le и Тг – мала запремина</t>
  </si>
  <si>
    <t>Тромбоцити концентровани из ПРП</t>
  </si>
  <si>
    <t>760,94+цена филтера</t>
  </si>
  <si>
    <t>Тромбоцити из buffu coat</t>
  </si>
  <si>
    <t>27,55+цена филтера</t>
  </si>
  <si>
    <t>Тромбоцити Pul.</t>
  </si>
  <si>
    <t>23,61+цена филтера</t>
  </si>
  <si>
    <t>Тромбоцити аферезни</t>
  </si>
  <si>
    <t>2.072,31+цена сета</t>
  </si>
  <si>
    <t>Замрзнута свежа плазма</t>
  </si>
  <si>
    <t>Замрзнута свежа плазма – мала запремина</t>
  </si>
  <si>
    <t>Замрзнута свежа плазма – без криопреципитата</t>
  </si>
  <si>
    <t>Криопреципитат</t>
  </si>
  <si>
    <t>Фибрински лепак (аутологни)</t>
  </si>
  <si>
    <t>Гранулоцити аферезни</t>
  </si>
  <si>
    <t>9.018,85+цена сета</t>
  </si>
  <si>
    <t>Еритроцити – аутологни</t>
  </si>
  <si>
    <t>Цела крв – аутологна</t>
  </si>
  <si>
    <t>Замрзнута свежа плазма – аутологна</t>
  </si>
  <si>
    <t>Еритроцити за интраутерину трансфузију – мала запремина</t>
  </si>
  <si>
    <t>Крв и компоненте крви</t>
  </si>
  <si>
    <r>
      <t>Континуирана амбулаторна перитонеумска дијализа-</t>
    </r>
    <r>
      <rPr>
        <i/>
        <sz val="10"/>
        <color indexed="8"/>
        <rFont val="Arial"/>
        <family val="2"/>
      </rPr>
      <t>CAPD</t>
    </r>
  </si>
  <si>
    <r>
      <t>Аутоматска перитонеумска дијализа -</t>
    </r>
    <r>
      <rPr>
        <i/>
        <sz val="10"/>
        <color indexed="8"/>
        <rFont val="Arial"/>
        <family val="2"/>
      </rPr>
      <t>APD</t>
    </r>
  </si>
  <si>
    <r>
      <t>Интермитентна перитонеумска дијализа -</t>
    </r>
    <r>
      <rPr>
        <i/>
        <sz val="10"/>
        <color indexed="8"/>
        <rFont val="Arial"/>
        <family val="2"/>
      </rPr>
      <t>IPD</t>
    </r>
    <r>
      <rPr>
        <sz val="10"/>
        <color indexed="8"/>
        <rFont val="Arial"/>
        <family val="2"/>
      </rPr>
      <t xml:space="preserve"> (болнички вид хроничног лечења)</t>
    </r>
  </si>
  <si>
    <r>
      <t>3. КОНТИНУИРАНИ ПОСТУПЦИ ЗАМЕНЕ БУБРЕЖНЕ ФУНКЦИЈЕ (</t>
    </r>
    <r>
      <rPr>
        <i/>
        <sz val="10"/>
        <rFont val="Arial"/>
        <family val="2"/>
      </rPr>
      <t>CRRT</t>
    </r>
    <r>
      <rPr>
        <sz val="10"/>
        <rFont val="Arial"/>
        <family val="2"/>
      </rPr>
      <t>) И ПЛАЗМАФЕРЕЗА</t>
    </r>
  </si>
  <si>
    <t>Број лица на дијализи</t>
  </si>
  <si>
    <t>Број дијализа</t>
  </si>
  <si>
    <t>Финансијска вредност</t>
  </si>
  <si>
    <t>Лекови</t>
  </si>
  <si>
    <t>ЛЕКОВИ ЗА ЛЕЧЕЊЕ БОЛЕСТИ КРВИ И КРВОТВОРНИХ ОРГАНА</t>
  </si>
  <si>
    <t>Имплантати</t>
  </si>
  <si>
    <t>Санитетски и медицински потрошни материјал</t>
  </si>
  <si>
    <t>Листе чекања</t>
  </si>
  <si>
    <t>Капацитети и коришћење дневних болница</t>
  </si>
  <si>
    <t>1А. ПРЕГЛЕД НА КОМПЈУТЕРИЗОВАНОЈ ТОМОГРАФИЈИ (ЦТ)</t>
  </si>
  <si>
    <t>1Б. ПРЕГЛЕД НА  МАГНЕТНОЈ РЕЗОНАНЦИ (МР)</t>
  </si>
  <si>
    <t>2. ДИЈАГНОСТИЧКА КОРОНАРОГРАФИЈА И/ИЛИ КАТЕТЕРИЗАЦИЈА СРЦА</t>
  </si>
  <si>
    <t>3. РЕВАСКУЛАРИЗАЦИЈА МИОКАРДА</t>
  </si>
  <si>
    <t>3.1 Нехируршка реваскуларизација миокарда</t>
  </si>
  <si>
    <t>3.2 Хируршка реваскуларизација миокарда</t>
  </si>
  <si>
    <t>4. УГРАДЊА ПЕЈСМЕЈКЕРА И КАРДИОВЕРТЕР ДЕФИБРИЛАТОРА (ИЦД)</t>
  </si>
  <si>
    <t xml:space="preserve">5. УГРАДЊА ВЕШТАЧКИХ ВАЛВУЛА </t>
  </si>
  <si>
    <t>6. УГРАДЊА ГРАФТОВА ОД ВЕШТАЧКОГ МАТЕРИЈАЛА И ЕНДОВАСКУЛАРНИХ ГРАФТ ПРОТЕЗА</t>
  </si>
  <si>
    <t>7. ОПЕРАЦИЈА СЕНИЛНЕ И ПРЕСЕНИЛНЕ КАТАРАКТЕ СА УГРАДЊОМ ИНТРАОКУЛАРНИХ СОЧИВА</t>
  </si>
  <si>
    <t>8. УГРАДЊА ИМПЛАНТАТА У ОРТОПЕДИЈИ (КУКОВИ И КОЛЕНА)</t>
  </si>
  <si>
    <t>фармацеути</t>
  </si>
  <si>
    <t>Заједничке медицинске делатности</t>
  </si>
  <si>
    <t>Здравствени радници и сарадници на одељењима</t>
  </si>
  <si>
    <t>Здравствени радници и сарадници у дневној болници и дијализи</t>
  </si>
  <si>
    <t>Здравствени радници и сарадници у заједничким медицинским делатностима</t>
  </si>
  <si>
    <t>Немедицински радници</t>
  </si>
  <si>
    <t>А. Биохемијске и хематолошке анализе укупно</t>
  </si>
  <si>
    <t>Врста дијализе / Назив услуге</t>
  </si>
  <si>
    <t>Јед. мере</t>
  </si>
  <si>
    <t>Грана медицине / Врста имплантанта</t>
  </si>
  <si>
    <t xml:space="preserve">Групе процедура / Назив услуге </t>
  </si>
  <si>
    <t>основни норматив</t>
  </si>
  <si>
    <t>Укупан норматив</t>
  </si>
  <si>
    <t>Број пратилаца</t>
  </si>
  <si>
    <t>ДСГ шифра</t>
  </si>
  <si>
    <t>Назив дијагностички сродне групе</t>
  </si>
  <si>
    <t>УКУПНО ДСГ Група</t>
  </si>
  <si>
    <t>A01Z</t>
  </si>
  <si>
    <t>Трансплантација јетре</t>
  </si>
  <si>
    <t>A03Z</t>
  </si>
  <si>
    <t>Трансплантација плућа или срца</t>
  </si>
  <si>
    <t>A05Z</t>
  </si>
  <si>
    <t>Транспалнтација срца</t>
  </si>
  <si>
    <t>A06A</t>
  </si>
  <si>
    <t>Трахеостомија са вентилаторном подршком &gt;95 сати, са врло тешким КК</t>
  </si>
  <si>
    <t>A06B</t>
  </si>
  <si>
    <t>Трахеостомија са вентилаторном подршком &gt;95 сати, без врло тешких КК или Трахеостомија/вентилација &gt;95 сати са врло тешким КК</t>
  </si>
  <si>
    <t>A06C</t>
  </si>
  <si>
    <t>Вентилаторна подршка &gt;95 сати без врло тешких КК</t>
  </si>
  <si>
    <t>A06D</t>
  </si>
  <si>
    <t>Трахеостомија, без врло тешких КК</t>
  </si>
  <si>
    <t>A07Z</t>
  </si>
  <si>
    <t>Алогена трансплантација коштане сржи</t>
  </si>
  <si>
    <t>A08A</t>
  </si>
  <si>
    <t>Аутогена трансплантација коштане сржи, са врло тешким КК</t>
  </si>
  <si>
    <t>A08B</t>
  </si>
  <si>
    <t>Аутогена трансплантација коштане сржи, без врло тешких КК</t>
  </si>
  <si>
    <t>A09A</t>
  </si>
  <si>
    <t>Трансплантација бубрега и панкреаса, са врло тешким КК</t>
  </si>
  <si>
    <t>A09B</t>
  </si>
  <si>
    <t>Трансплантација бубрега, искључујући трансплантацију панкреаса, без врло тешких КК</t>
  </si>
  <si>
    <t>A10Z</t>
  </si>
  <si>
    <t>Уградња вештачке потпоре у комору</t>
  </si>
  <si>
    <t>A11A</t>
  </si>
  <si>
    <t>Уградња спиналног апарата за инфузију, са врло тешким КК</t>
  </si>
  <si>
    <t>A11B</t>
  </si>
  <si>
    <t>Уградња спиналног апарата за инфузију, без врло тешких КК</t>
  </si>
  <si>
    <t>A12Z</t>
  </si>
  <si>
    <t>Уградња уређаја за неуростимулацију</t>
  </si>
  <si>
    <t>A40Z</t>
  </si>
  <si>
    <t>Екстракорпорална мембранска оксигенација (EKMO) без операције срца</t>
  </si>
  <si>
    <t>Болести и поремећаји нервног система</t>
  </si>
  <si>
    <t>B01A</t>
  </si>
  <si>
    <t>Ревизија вентрикуларног шанта, са врло тешким или тешким КК</t>
  </si>
  <si>
    <t>B01B</t>
  </si>
  <si>
    <t>Ревизија вентрикуларног шанта, без врло тешких и тешких КК</t>
  </si>
  <si>
    <t>B02A</t>
  </si>
  <si>
    <t>Краниотомија, са врло тешким КК</t>
  </si>
  <si>
    <t>B02B</t>
  </si>
  <si>
    <t>Краниотомија, са умерено тешким КК</t>
  </si>
  <si>
    <t>B02C</t>
  </si>
  <si>
    <t>Краниотомија без КК</t>
  </si>
  <si>
    <t>B03A</t>
  </si>
  <si>
    <t>Процедуре на кичменом стубу (спиналне процедуре), са врло тешким и тешким КК</t>
  </si>
  <si>
    <t>B03B</t>
  </si>
  <si>
    <t>Процедуре на кичменом стубу (спиналне процедуре), без врло тешких или тешких КК</t>
  </si>
  <si>
    <t>B04A</t>
  </si>
  <si>
    <t>Екстракранијалне процедуре на крвним судовима, са врло тешким или тешким КК</t>
  </si>
  <si>
    <t>B04B</t>
  </si>
  <si>
    <t>Екстракранијалне процедуре на крвним судовима, без врло тешких или тешких КК</t>
  </si>
  <si>
    <t>B05Z</t>
  </si>
  <si>
    <r>
      <t>Хируршки захват на карпалном тунелу (декомпресија</t>
    </r>
    <r>
      <rPr>
        <b/>
        <i/>
        <sz val="10"/>
        <rFont val="Calibri"/>
        <family val="2"/>
      </rPr>
      <t xml:space="preserve"> </t>
    </r>
    <r>
      <rPr>
        <i/>
        <sz val="10"/>
        <rFont val="Calibri"/>
        <family val="2"/>
      </rPr>
      <t>n.medianus-a</t>
    </r>
    <r>
      <rPr>
        <b/>
        <sz val="10"/>
        <rFont val="Calibri"/>
        <family val="2"/>
      </rPr>
      <t>)</t>
    </r>
  </si>
  <si>
    <t>B06A</t>
  </si>
  <si>
    <t>Процедуре код церебралне парализе, мишићне дистрофије, неуропатије, са врло тешким или тешким КК</t>
  </si>
  <si>
    <t>B06B</t>
  </si>
  <si>
    <t>Процедуре код церебралне парализе, мишићне дистрофије, неуропатије, без врло тешких или тешких КК</t>
  </si>
  <si>
    <t>B07A</t>
  </si>
  <si>
    <t>Процедуре на периферним и кранијалним нервима као и друге процедуре на нервом систему са КК</t>
  </si>
  <si>
    <t>B07B</t>
  </si>
  <si>
    <t>Процедуре на периферним и кранијалним нервима као и друге процедуре на нервом систему без КК</t>
  </si>
  <si>
    <t>B40Z</t>
  </si>
  <si>
    <t>Плазмафереза и неуролошке болести</t>
  </si>
  <si>
    <t>B41Z</t>
  </si>
  <si>
    <t>Телеметријски ЕЕГ мониторинг</t>
  </si>
  <si>
    <t>B42A</t>
  </si>
  <si>
    <t>Дијагностички поступак на нервном систему са вентилаторном подршком, са врло тешким КК</t>
  </si>
  <si>
    <t>B42B</t>
  </si>
  <si>
    <t>Дијагностички поступак на нервном систему са вентилаторном подршком, без врло тешких КК</t>
  </si>
  <si>
    <t>B60A</t>
  </si>
  <si>
    <t>Установљена параплегија,квадриплегија са или без оперативног поступка са врло тешким КК</t>
  </si>
  <si>
    <t>B60B</t>
  </si>
  <si>
    <t>Установљена параплегија,квадриплегија са или без оперативног поступка без врло тешких КК</t>
  </si>
  <si>
    <t>B61A</t>
  </si>
  <si>
    <t>Стања кичмене мождине са или без оперативног поступка са врло тешким и тешким КК</t>
  </si>
  <si>
    <t>B61B</t>
  </si>
  <si>
    <t>Стања кичмене мождине са или без оперативног поступка без врло тешких и тешких КК</t>
  </si>
  <si>
    <t>B62Z</t>
  </si>
  <si>
    <t>Пријем због аферезе</t>
  </si>
  <si>
    <t>B63Z</t>
  </si>
  <si>
    <t>Деменција и остале хроничне сметње мождане функције</t>
  </si>
  <si>
    <t>B64A</t>
  </si>
  <si>
    <t>Делиријум са врло тешким КК</t>
  </si>
  <si>
    <t>B64B</t>
  </si>
  <si>
    <t>Делиријум безврло тешких КК</t>
  </si>
  <si>
    <t>B65Z</t>
  </si>
  <si>
    <t>Церебрална парализа</t>
  </si>
  <si>
    <t>B66A</t>
  </si>
  <si>
    <t>Неоплазма нервог система са врло тешким или тешким КК</t>
  </si>
  <si>
    <t>B66B</t>
  </si>
  <si>
    <t>Неоплазма нервог система без врло тешких или тешких КК</t>
  </si>
  <si>
    <t>B67A</t>
  </si>
  <si>
    <t>Дегенеративни поремећаји нервног система, са врло тешким или тешким КК</t>
  </si>
  <si>
    <t>B67B</t>
  </si>
  <si>
    <t>Дегенеративни поремећаји нервног система без КК, старост  &gt; 59 година, без врло тешких или тешких КК</t>
  </si>
  <si>
    <t>B67C</t>
  </si>
  <si>
    <t>Дегенеративни поремећаји нервног система без КК, старост  &lt; 60 година, без врло тешких или тешких КК</t>
  </si>
  <si>
    <t>B68A</t>
  </si>
  <si>
    <t>Мултипла склероза и церебрална атаксија, са КК</t>
  </si>
  <si>
    <t>B68B</t>
  </si>
  <si>
    <t>Мултипла склероза и церебрална атаксија, без КК</t>
  </si>
  <si>
    <t>B69A</t>
  </si>
  <si>
    <t>ТИА и прецеребрална оклузија, са врло тешким или тешким КК</t>
  </si>
  <si>
    <t>B69B</t>
  </si>
  <si>
    <t>ТИА и прецеребрална оклузија, без врло тешких или тешких КК</t>
  </si>
  <si>
    <t>B70A</t>
  </si>
  <si>
    <t>Мождани удар (шлог), са врло тешким КК</t>
  </si>
  <si>
    <t>B70B</t>
  </si>
  <si>
    <t>Мождани удар (шлог), са тешким КК</t>
  </si>
  <si>
    <t>B70C</t>
  </si>
  <si>
    <t>Мождани удар (шлог), без врло тешких или тешких КК</t>
  </si>
  <si>
    <t>B70D</t>
  </si>
  <si>
    <t>Мождани удар, смртни исход или трансфер (премештај у другу болницу), &lt; 5 дана</t>
  </si>
  <si>
    <t>B71A</t>
  </si>
  <si>
    <t>Поремећај кранијалних и периферних нерава са КК</t>
  </si>
  <si>
    <t>B71B</t>
  </si>
  <si>
    <t>B72A</t>
  </si>
  <si>
    <t>Инфекције нервног система које искључују вирусни менингитис, са врло тешким или тешким КК</t>
  </si>
  <si>
    <t>B72B</t>
  </si>
  <si>
    <t>Инфекције нервног система које искључују вирусни менингитис, без врло тешких или тешких КК</t>
  </si>
  <si>
    <t>B73Z</t>
  </si>
  <si>
    <t>Вирусни менингитис</t>
  </si>
  <si>
    <t>B74A</t>
  </si>
  <si>
    <t>Нетрауматски ступор и кома, са врло тешким КК</t>
  </si>
  <si>
    <t>B74B</t>
  </si>
  <si>
    <t>Нетрауматски ступор и кома, без врло тешких КК</t>
  </si>
  <si>
    <t>B75Z</t>
  </si>
  <si>
    <t>Фебрилне конвулзије</t>
  </si>
  <si>
    <t>B76A</t>
  </si>
  <si>
    <t>Напад (неуролошки), са врло тешким или тешким КК</t>
  </si>
  <si>
    <t>B76B</t>
  </si>
  <si>
    <t>Напад (неуролошки), без врло тешких или тешких КК</t>
  </si>
  <si>
    <t>B77Z</t>
  </si>
  <si>
    <t>Главобоља</t>
  </si>
  <si>
    <t>B78A</t>
  </si>
  <si>
    <t>Интракранијална повреда, са врло тешким или тешким КК</t>
  </si>
  <si>
    <t>B78B</t>
  </si>
  <si>
    <t>Интракранијална повреда, без врло тешких или тешких КК</t>
  </si>
  <si>
    <t>B79A</t>
  </si>
  <si>
    <t>Прелом лобање, са врло тешким или тешким КК</t>
  </si>
  <si>
    <t>B79B</t>
  </si>
  <si>
    <t>Прелом лобање, без врло тешких или тешких КК</t>
  </si>
  <si>
    <t>B80Z</t>
  </si>
  <si>
    <t>Остале повреде главе</t>
  </si>
  <si>
    <t>B81A</t>
  </si>
  <si>
    <t>Остали поремећаји нервног система, са врло тешким или тешким КК</t>
  </si>
  <si>
    <t>B81B</t>
  </si>
  <si>
    <t>Остали поремећаји нервног система, без врло тешких или тешких КК</t>
  </si>
  <si>
    <t>B82A</t>
  </si>
  <si>
    <t>Хронична и неспецифична параплегија/квадриплегија са или без оперативног поступка, са врло тешким КК</t>
  </si>
  <si>
    <t>B82B</t>
  </si>
  <si>
    <t>Хронична и неспецифична параплегија/квадриплегија са или без оперативног поступка, са тешким КК</t>
  </si>
  <si>
    <t>B82C</t>
  </si>
  <si>
    <t>Хронична и неспецифична параплегија/квадриплегија са или без оперативног поступка, без врло тешких/тешких КК</t>
  </si>
  <si>
    <t>Болести и поремећаји ока</t>
  </si>
  <si>
    <t>C01Z</t>
  </si>
  <si>
    <t>Процедуре код пенетрантне повреде ока</t>
  </si>
  <si>
    <t>C02Z</t>
  </si>
  <si>
    <t>Енуклеација и процедуре на орбити</t>
  </si>
  <si>
    <t>C03Z</t>
  </si>
  <si>
    <t>Процедуре на ретини (мрежњачи)</t>
  </si>
  <si>
    <t>C04Z</t>
  </si>
  <si>
    <t>Велике процедуре на корнеи (рожњачи), склери (беоњачи) и конјуктиви (вежњачи)</t>
  </si>
  <si>
    <t>C05Z</t>
  </si>
  <si>
    <t>Дакриоцисториностомија</t>
  </si>
  <si>
    <t>C10Z</t>
  </si>
  <si>
    <t>Процедуре код страбизма</t>
  </si>
  <si>
    <t>C11Z</t>
  </si>
  <si>
    <t>Процедуре на очном капку</t>
  </si>
  <si>
    <t>C12Z</t>
  </si>
  <si>
    <t>Остале процедуре на а корнеи (рожњачи), склери (беоњачи) и конјуктиви (вежњачи)</t>
  </si>
  <si>
    <t>C13Z</t>
  </si>
  <si>
    <t>Процедуре на сузном апарату</t>
  </si>
  <si>
    <t>C14Z</t>
  </si>
  <si>
    <t>Остале процедуре на оку</t>
  </si>
  <si>
    <t>C15A</t>
  </si>
  <si>
    <t>Глауком или сложене процедуре код катаракте</t>
  </si>
  <si>
    <t>C15B</t>
  </si>
  <si>
    <t>Глауком или сложене процедуре код катаракте, истог дана</t>
  </si>
  <si>
    <t>C16Z</t>
  </si>
  <si>
    <t>Процедуре на сочиву</t>
  </si>
  <si>
    <t>C60A</t>
  </si>
  <si>
    <t>Акутне и велике инфекције ока, са врло тешким или тешким КК</t>
  </si>
  <si>
    <t>C60B</t>
  </si>
  <si>
    <t>Акутне и велике инфекције ока, без врло тешких или тешких КК</t>
  </si>
  <si>
    <t>C61A</t>
  </si>
  <si>
    <t>Неуролошки и васкуларни поремећаји ока, са врло тешким КК</t>
  </si>
  <si>
    <t>C61B</t>
  </si>
  <si>
    <t>Неуролошки и васкуларни поремећаји ока, без врло тешких КК</t>
  </si>
  <si>
    <t>C62Z</t>
  </si>
  <si>
    <t>Хифема и медицински обрађена траума ока</t>
  </si>
  <si>
    <t>C63Z</t>
  </si>
  <si>
    <t>Остали поремећаји ока</t>
  </si>
  <si>
    <t>Болести и поремећају ува, носа, уста и грла</t>
  </si>
  <si>
    <t>D01Z</t>
  </si>
  <si>
    <t xml:space="preserve">Кохлеарни имплант </t>
  </si>
  <si>
    <t>D02A</t>
  </si>
  <si>
    <t>Процедуре на глави и врату, са врло тешким или тешким КК</t>
  </si>
  <si>
    <t>D02B</t>
  </si>
  <si>
    <t>Процедуре на глави и врату, са малигнитетом или умереним КК</t>
  </si>
  <si>
    <t>D02C</t>
  </si>
  <si>
    <t>Процедуре на глави и врату, без малигнитета или КК</t>
  </si>
  <si>
    <t>D03Z</t>
  </si>
  <si>
    <t>Хируршка репарација расцепа усне или непца</t>
  </si>
  <si>
    <t>D04A</t>
  </si>
  <si>
    <t>Операција максиле, са КК</t>
  </si>
  <si>
    <t>D04B</t>
  </si>
  <si>
    <t>Операција максиле, без КК</t>
  </si>
  <si>
    <t>D05Z</t>
  </si>
  <si>
    <t>Процедуре на паротидној жлезди</t>
  </si>
  <si>
    <t>D06Z</t>
  </si>
  <si>
    <t>Процедуре на параназалним синусима и мастоидном наставку и сложене процедуре на средњем уху</t>
  </si>
  <si>
    <t>D09Z</t>
  </si>
  <si>
    <t>Разне процедуре на уху, грлу, носу и усној дупљи</t>
  </si>
  <si>
    <t>D10Z</t>
  </si>
  <si>
    <t>Процедуре на носу</t>
  </si>
  <si>
    <t>D11Z</t>
  </si>
  <si>
    <t>Тонзилектомија, Аденоидектомија</t>
  </si>
  <si>
    <t>D12Z</t>
  </si>
  <si>
    <t>Остале процедуре на уху, грлу, носу и усној дупљи</t>
  </si>
  <si>
    <t>D13Z</t>
  </si>
  <si>
    <t xml:space="preserve">Миринготомија и инсерција тубуса </t>
  </si>
  <si>
    <t>D14Z</t>
  </si>
  <si>
    <t>Процедуре у усној дупљи и пљувачним жлездама</t>
  </si>
  <si>
    <t>D15Z</t>
  </si>
  <si>
    <t>Процедуре на мастоидном наставку</t>
  </si>
  <si>
    <t>D40Z</t>
  </si>
  <si>
    <t xml:space="preserve">Вађење и поправка зуба </t>
  </si>
  <si>
    <t>D60A</t>
  </si>
  <si>
    <t>Малигнитет уха, грла, носа и усне дупље, са врло тешким или тешким КК</t>
  </si>
  <si>
    <t>D60B</t>
  </si>
  <si>
    <t>Малигнитет уха, грла, носа и усне дупље, без врло тешких или тешких КК</t>
  </si>
  <si>
    <t>D61Z</t>
  </si>
  <si>
    <t>Губитак равнотеже</t>
  </si>
  <si>
    <t>D62Z</t>
  </si>
  <si>
    <t xml:space="preserve">Крварење из носа (епистакса) </t>
  </si>
  <si>
    <t>D63Z</t>
  </si>
  <si>
    <t>Запаљење средњег ува и инфекција горњег респираторног тракта</t>
  </si>
  <si>
    <t>D64Z</t>
  </si>
  <si>
    <t>Ларинготрахеитис и епиглотитис</t>
  </si>
  <si>
    <t>D65Z</t>
  </si>
  <si>
    <t>Траума и деформитети носа</t>
  </si>
  <si>
    <t>D66A</t>
  </si>
  <si>
    <t>Остале дијагнозе код уха, грла, носа и усне дупље, са КК</t>
  </si>
  <si>
    <t>D66B</t>
  </si>
  <si>
    <t>Остале дијагнозе код уха, грла, носа и усне дупље, без КК</t>
  </si>
  <si>
    <t>D67A</t>
  </si>
  <si>
    <t xml:space="preserve">Болести уста и зуба, које искључују вађење и поправку зуба </t>
  </si>
  <si>
    <t>D67B</t>
  </si>
  <si>
    <t>Болести уста и зуба, које искључују вађење зуба  и поправку зуба, истог дана</t>
  </si>
  <si>
    <t>Болести и поремећаји респираторног система</t>
  </si>
  <si>
    <t>E01A</t>
  </si>
  <si>
    <t>Велике процедуре на грудном кошу, са врло тешким КК</t>
  </si>
  <si>
    <t>E01B</t>
  </si>
  <si>
    <t>Велике процедуре на грудном кошу, без врло тешких КК</t>
  </si>
  <si>
    <t>E02A</t>
  </si>
  <si>
    <t>Остали оперативни поступци на респираторном систему, са врло тешким КК</t>
  </si>
  <si>
    <t>E02B</t>
  </si>
  <si>
    <t>Остали оперативни поступци на респираторном систему, са тешким КК</t>
  </si>
  <si>
    <t>E02C</t>
  </si>
  <si>
    <t>Остали оперативни поступци на респираторном систему, без врло тешких или тешких КК</t>
  </si>
  <si>
    <t>E40A</t>
  </si>
  <si>
    <t>Болести респираторног система и механичка вентилација, са врло тешким КК</t>
  </si>
  <si>
    <t>E40B</t>
  </si>
  <si>
    <t>Болести респираторног система и механичка вентилација, без врло тешких КК</t>
  </si>
  <si>
    <t>E41Z</t>
  </si>
  <si>
    <t>Болести респираторног система и неинвазивна механичка вентилација</t>
  </si>
  <si>
    <t>E42A</t>
  </si>
  <si>
    <t>Бронхоскопија, са врло тешким КК</t>
  </si>
  <si>
    <t>E42B</t>
  </si>
  <si>
    <t>Бронхоскопија, без врло тешких КК</t>
  </si>
  <si>
    <t>E42C</t>
  </si>
  <si>
    <t>Бронхоскопија, дневна болница</t>
  </si>
  <si>
    <t>E60A</t>
  </si>
  <si>
    <t>Цистична фиброза, са врло тешким или тешким КК</t>
  </si>
  <si>
    <t>E60B</t>
  </si>
  <si>
    <t>Цистична фиброза, без врло тешких или тешких КК</t>
  </si>
  <si>
    <t>E61A</t>
  </si>
  <si>
    <t>Плућна емболија, са врло тешким или тешким КК</t>
  </si>
  <si>
    <t>E61B</t>
  </si>
  <si>
    <t>Плућна емболија, без врло тешких или тешких КК</t>
  </si>
  <si>
    <t>E62A</t>
  </si>
  <si>
    <t>Инфекције или запаљења респираторног система, са врло тешким КК</t>
  </si>
  <si>
    <t>E62B</t>
  </si>
  <si>
    <t>Инфекције или запаљења респираторног система, са тешким и умерено тешким КК</t>
  </si>
  <si>
    <t>E62C</t>
  </si>
  <si>
    <t>Инфекције или запаљења респираторног система, без КК</t>
  </si>
  <si>
    <t>E63Z</t>
  </si>
  <si>
    <t>Апнеја у сну</t>
  </si>
  <si>
    <t>E64A</t>
  </si>
  <si>
    <t>Едем плућа и респираторна инсуфицијенција, са врло тешким КК</t>
  </si>
  <si>
    <t>E64B</t>
  </si>
  <si>
    <t>Едем плућа и респираторна инсуфицијенција, без врло тешких КК</t>
  </si>
  <si>
    <t>E65A</t>
  </si>
  <si>
    <t>ХОБП, са врло тешким или тешким КК</t>
  </si>
  <si>
    <t>E65B</t>
  </si>
  <si>
    <t>ХОБП, без врло тешких или тешких КК</t>
  </si>
  <si>
    <t>E66A</t>
  </si>
  <si>
    <t>Велика траума грудног коша, са врло тешким КК</t>
  </si>
  <si>
    <t>E66B</t>
  </si>
  <si>
    <t>Велика траума грудног коша, са тешким или умереним KK</t>
  </si>
  <si>
    <t>E66C</t>
  </si>
  <si>
    <t>Велика траума грудног коша, без КК</t>
  </si>
  <si>
    <t>E67A</t>
  </si>
  <si>
    <t>Симптоми и знаци на респираторном систему, са врло тешким или тешким КК</t>
  </si>
  <si>
    <t>E67B</t>
  </si>
  <si>
    <t>Симптоми и знаци на респираторном систему, без врло тешких или тешких КК</t>
  </si>
  <si>
    <t>E68A</t>
  </si>
  <si>
    <t>Пнеумоторакс, са врло тешким КК</t>
  </si>
  <si>
    <t>E68B</t>
  </si>
  <si>
    <t>Пнеумоторакс, без врло тешких КК</t>
  </si>
  <si>
    <t>E69A</t>
  </si>
  <si>
    <t>Бронхитис и астма, са врло тешким КК</t>
  </si>
  <si>
    <t>E69B</t>
  </si>
  <si>
    <t>Бронхитис и астма, без врло тешких КК</t>
  </si>
  <si>
    <t>E70A</t>
  </si>
  <si>
    <t>Пертусис (велики кашаљ), са КК</t>
  </si>
  <si>
    <t>E70B</t>
  </si>
  <si>
    <t>Пертусис (велики кашаљ), без КК</t>
  </si>
  <si>
    <t>E71A</t>
  </si>
  <si>
    <t>Неоплазма респираторног система, са врло тешким КК</t>
  </si>
  <si>
    <t>E71B</t>
  </si>
  <si>
    <t>Неоплазма респираторног система, без КК</t>
  </si>
  <si>
    <t>E72Z</t>
  </si>
  <si>
    <t>Проблеми са дисањем који потичу из неонаталног периода</t>
  </si>
  <si>
    <t>E73A</t>
  </si>
  <si>
    <t>Плеурални излив, са врло тешким КК</t>
  </si>
  <si>
    <t>E73B</t>
  </si>
  <si>
    <t>Плеурални излив, са тешким КК</t>
  </si>
  <si>
    <t>E73C</t>
  </si>
  <si>
    <t>Плеурални излив, без врло тешких или тешких КК</t>
  </si>
  <si>
    <t>E74A</t>
  </si>
  <si>
    <t>Болести интерстицијума плућа, са врло тешким КК</t>
  </si>
  <si>
    <t>E74B</t>
  </si>
  <si>
    <t>Болести интерстицијума плућа, са тешким КК</t>
  </si>
  <si>
    <t>E74C</t>
  </si>
  <si>
    <t>Болести интерстицијума плућа, без врло тешких или тешких КК</t>
  </si>
  <si>
    <t>E75A</t>
  </si>
  <si>
    <t>Остале болести респираторног система, са врло тешким KK</t>
  </si>
  <si>
    <t>E75B</t>
  </si>
  <si>
    <t>Остале болести респираторног система, са тешким или умереним KK</t>
  </si>
  <si>
    <t>E75C</t>
  </si>
  <si>
    <t>Остале болести респираторног система, без KK</t>
  </si>
  <si>
    <t>E76Z</t>
  </si>
  <si>
    <t>Плућна туберкулоза</t>
  </si>
  <si>
    <t>Болести и поремећаји циркулаторног система</t>
  </si>
  <si>
    <t>F01A</t>
  </si>
  <si>
    <t>Имплантација или замена аутоматског кардиовертер дефибрилатора, потпуни систем, са врло тешким или тешким КК</t>
  </si>
  <si>
    <t>F01B</t>
  </si>
  <si>
    <t>Имплантација или замена аутоматског кардиовертер дефибрилатора, потпуни систем, без врло тешких или тешких КК</t>
  </si>
  <si>
    <t>F02Z</t>
  </si>
  <si>
    <t>Имплантација или замена дела аутоматског кардиовертер дефибрилатора</t>
  </si>
  <si>
    <t>F03A</t>
  </si>
  <si>
    <t>Процедуре на срчаном залиску са применом пумпе за кардиопулмонални бајпас, са инвазивном дијагностиком на срцу, са врло тешким КК</t>
  </si>
  <si>
    <t>F03B</t>
  </si>
  <si>
    <t>Процедуре на срчаном залиску са применом пумпе за кардиопулмонални бајпас, са инвазивном дијагностиком на срцу, без брло тешких КК</t>
  </si>
  <si>
    <t>F04A</t>
  </si>
  <si>
    <t>F04B</t>
  </si>
  <si>
    <t>Процедуре на срчаном залиску са применом пумпе за кардиопулмонални бајпас, са инвазивном дијагностиком на срцу, без врло тешких КК</t>
  </si>
  <si>
    <t>F05A</t>
  </si>
  <si>
    <t>Коронарни бајпас са инвазивном дијагностиком на срцу, са врло тешким КК</t>
  </si>
  <si>
    <t>F05B</t>
  </si>
  <si>
    <t>Коронарни бајпас са инвазивном дијагностиком на срцу, без врло тешких КК</t>
  </si>
  <si>
    <t>F06A</t>
  </si>
  <si>
    <t>Коронарни бајпас са инвазивном дијагностиком на срцу, са врло тешким или тешким КК</t>
  </si>
  <si>
    <t>F06B</t>
  </si>
  <si>
    <t>Коронарни бајпас са инвазивном дијагностиком на срцу, без врло тешких или тешких КК</t>
  </si>
  <si>
    <t>F07A</t>
  </si>
  <si>
    <t>Остале кардиоторакалне или васкуларне процедуре са применом пумпе (за екстракорпоралну циркулацију) за кардиопулмонални бајпас, са врло тешким КК</t>
  </si>
  <si>
    <t>F07B</t>
  </si>
  <si>
    <t>Остале кардиоторакалне или васкуларне процедуре са применом пумпе  (за екстракорпоралну циркулацију) за кардиопулмонални бајпас, са тешким или умереним КК</t>
  </si>
  <si>
    <t>F07C</t>
  </si>
  <si>
    <t>Остале кардиоторакалне или васкуларне процедуре са применом пумпе (за екстракорпоралну циркулацију) за кардиопулмонални бајпас, без КК</t>
  </si>
  <si>
    <t>F08A</t>
  </si>
  <si>
    <t>Велике реконструкцијске процедуре на васкуларном систему без примене пумпе, са врло тешким КК</t>
  </si>
  <si>
    <t>F08B</t>
  </si>
  <si>
    <t>Велике реконструкцијске процедуре на васкуларном систему без примене пумпе, без врло тешких КК</t>
  </si>
  <si>
    <t>F09A</t>
  </si>
  <si>
    <t>Остале кариоторакалне процедуре без примене пумпе ѕа кардиопулмонални бајпас, са врло тешким КК</t>
  </si>
  <si>
    <t>F09B</t>
  </si>
  <si>
    <t>Остале кариоторакалне процедуре без примене пумпе ѕа кардиопулмонални бајпас, са тешким или умереним КК</t>
  </si>
  <si>
    <t>F09C</t>
  </si>
  <si>
    <t>Остале кариоторакалне процедуре без примене пумпе ѕа кардиопулмонални бајпас, без КК</t>
  </si>
  <si>
    <t>F10A</t>
  </si>
  <si>
    <t>Интервенције на коронарним крвним судовима код акутног инфаркта миокарда, са врло тешким КК</t>
  </si>
  <si>
    <t>F10B</t>
  </si>
  <si>
    <t>Интервенције на коронарним крвним судовима код акутног инфаркта миокарда, без КК</t>
  </si>
  <si>
    <t>F11A</t>
  </si>
  <si>
    <t xml:space="preserve">Ампутација због поремећаја циркулаторног система, осим горњих екстремитета и прста на нози, са врло тешким КК </t>
  </si>
  <si>
    <t>F11B</t>
  </si>
  <si>
    <t xml:space="preserve">Ампутација због поремећаја циркулаторног система, осим горњих екстремитета и прста на нози, без врло тешких КК </t>
  </si>
  <si>
    <t>F12A</t>
  </si>
  <si>
    <t>Уградња или замена пејсмејкера, потпуни систем, са врло тешким КК</t>
  </si>
  <si>
    <t>F12B</t>
  </si>
  <si>
    <t>Уградња или замена пејсмејкера, потпуни систем, без врло тешких КК</t>
  </si>
  <si>
    <t>F13A</t>
  </si>
  <si>
    <t>Ампутација горњег екстремитета и прста на нози због поремећаја циркулаторног система, са врло тешким КК</t>
  </si>
  <si>
    <t>F13B</t>
  </si>
  <si>
    <t>Ампутација горњег екстремитета и прста на нози због поремећаја циркулаторног система, без врло тешких КК</t>
  </si>
  <si>
    <t>F14A</t>
  </si>
  <si>
    <t>Васкуларне процедуре, осим велике реконструкције, без примене пумпе за кардиопулмонарни бајпас, са врло тешким КК</t>
  </si>
  <si>
    <t>F14B</t>
  </si>
  <si>
    <t>Васкуларне процедуре, осим велике реконструкције, без примене пумпе за кардиопулмонарни бајпас, са тешким КК</t>
  </si>
  <si>
    <t>F14C</t>
  </si>
  <si>
    <t>Васкуларне процедуре, осим велике реконструкције, без примене пумпе за кардиопулмонарни бајпас, без врло тешким или тешких КК</t>
  </si>
  <si>
    <t>F15A</t>
  </si>
  <si>
    <t>Интервентна коронарна процедура, без акутног инфаркта миокарда, са инсерцијом стента, са врло тешким или тешким КК</t>
  </si>
  <si>
    <t>F15B</t>
  </si>
  <si>
    <t>Интервентна коронарна процедура, без акутног инфаркта миокарда, са инсерцијом стента, без врло тешких или тешких КК</t>
  </si>
  <si>
    <t>F16A</t>
  </si>
  <si>
    <t>Интервентна коронарна процедура, без акутног инфаркта миокарда, без инсерције, са врло тешким КК</t>
  </si>
  <si>
    <t>F16B</t>
  </si>
  <si>
    <t>Интервентна коронарна процедура, без акутног инфаркта миокарда, без инсерције, без врло тешких КК</t>
  </si>
  <si>
    <t>F17A</t>
  </si>
  <si>
    <t>Имплантација или замена генератора пејсмејкера, са врло тешким или тешким КК</t>
  </si>
  <si>
    <t>F17B</t>
  </si>
  <si>
    <t>F18A</t>
  </si>
  <si>
    <t>Остале процедуре у вези са пејсмејкером, са КК</t>
  </si>
  <si>
    <t>F18B</t>
  </si>
  <si>
    <t>Остале процедуре у вези са пејсмејкером, без КК</t>
  </si>
  <si>
    <t>F19Z</t>
  </si>
  <si>
    <t>Остале васкуларе перкутане интервенције на срцу</t>
  </si>
  <si>
    <t>F20Z</t>
  </si>
  <si>
    <t>Постављање лигатуре на вену и њено уклањање</t>
  </si>
  <si>
    <t>F21A</t>
  </si>
  <si>
    <t>Остали оперативни поступци на циркулаторном систему, са врло тешким КК</t>
  </si>
  <si>
    <t>F21B</t>
  </si>
  <si>
    <t>Остали оперативни поступци на циркулаторном систему, без врло тешких КК</t>
  </si>
  <si>
    <t>F40A</t>
  </si>
  <si>
    <t>Болести (дијагнозе) циркулаторног система са механичком вентилацијом, са врло тешким КК</t>
  </si>
  <si>
    <t>F40B</t>
  </si>
  <si>
    <t>Болести (дијагнозе) циркулаторног система са механичком вентилацијом, без врло тешких КК</t>
  </si>
  <si>
    <t>F41A</t>
  </si>
  <si>
    <t>Поремећаји циркулаторног система, АИМ, инвазивна дијагностика на срцу, са врло тешким или тешким KK</t>
  </si>
  <si>
    <t>F41B</t>
  </si>
  <si>
    <t>Поремећаји циркулаторног система, АИМ, инвазивна дијагностика на срцу, без врло тешких или тешких KK</t>
  </si>
  <si>
    <t>F42A</t>
  </si>
  <si>
    <t>Поремећаји циркулације, без АИМ, са инвазивном дијагностиком на срцу, са сложеним дијагнозама или процедурама</t>
  </si>
  <si>
    <t>F42B</t>
  </si>
  <si>
    <t>Поремећаји циркулације, без АИМ, са инвазивном дијагностиком на срцу, без сложених дијагноза или процедура</t>
  </si>
  <si>
    <t>F42C</t>
  </si>
  <si>
    <t>Поремећаји циркулације, без АИМ, са инвазивном дијагностиком на срцу, дневна болница</t>
  </si>
  <si>
    <t>F43Z</t>
  </si>
  <si>
    <t>Болести (дијагнозе) циркулаторног система, са неинвазивном вентилацијом</t>
  </si>
  <si>
    <t>F60A</t>
  </si>
  <si>
    <t>Поремећаји циркулације, са АИМ, без инвазивне дијагностике на срцу, са сложенимх дијагнозама или процедурама</t>
  </si>
  <si>
    <t>F60B</t>
  </si>
  <si>
    <t>Поремећаји циркулације, се АИМ, без инвазивне дијагностике на срцу, без сложених дијагноза или процедура</t>
  </si>
  <si>
    <t>F61A</t>
  </si>
  <si>
    <t>Инфективни ендокардитис са врло тешким компликацијама</t>
  </si>
  <si>
    <t>F61B</t>
  </si>
  <si>
    <t>Инфективни ендокардитис без врло тешких компликација</t>
  </si>
  <si>
    <t>F62A</t>
  </si>
  <si>
    <t>Срчана инсуфицијенција и шок, са врло тешким КК</t>
  </si>
  <si>
    <t>F62B</t>
  </si>
  <si>
    <t>Срчана инсуфицијенција и шок, без врло тешких КК</t>
  </si>
  <si>
    <t>F63A</t>
  </si>
  <si>
    <t>Венска тромбоза са врло тешким или тешким КК</t>
  </si>
  <si>
    <t>F63B</t>
  </si>
  <si>
    <t>Венска тромбоза без врло тешких или тешких КК</t>
  </si>
  <si>
    <t>F64A</t>
  </si>
  <si>
    <t>Улцерација коже због поремећаја циркулације, са врло тешким или тешким КК</t>
  </si>
  <si>
    <t>F64B</t>
  </si>
  <si>
    <t>Улцерација коже због поремећаја циркулације, без врло тешких или тешких КК</t>
  </si>
  <si>
    <t>F65A</t>
  </si>
  <si>
    <t>Поремећај периферних крвних судова, са врло тешким или тешким КК</t>
  </si>
  <si>
    <t>F65B</t>
  </si>
  <si>
    <t>Поремећај периферних крвних судова, без врло тешких или тешких КК</t>
  </si>
  <si>
    <t>F66A</t>
  </si>
  <si>
    <t>Атеросклероза коронарних крвних судова, са КК</t>
  </si>
  <si>
    <t>F66B</t>
  </si>
  <si>
    <t>Атеросклероза коронарних крвних судова, без КК</t>
  </si>
  <si>
    <t>F67A</t>
  </si>
  <si>
    <t>Хипертензија, са КК</t>
  </si>
  <si>
    <t>F67B</t>
  </si>
  <si>
    <t>Хипертензија, без КК</t>
  </si>
  <si>
    <t>F68A</t>
  </si>
  <si>
    <t>Конгенитална болест срца, са КК</t>
  </si>
  <si>
    <t>F68B</t>
  </si>
  <si>
    <t>Конгенитална болест срца, без КК</t>
  </si>
  <si>
    <t>F69A</t>
  </si>
  <si>
    <t>Поремећаји срчаних залистака, са врло тешким или тешким КК</t>
  </si>
  <si>
    <t>F69B</t>
  </si>
  <si>
    <t>Поремећаји срчаних залистака, без врло тешких или тешких КК</t>
  </si>
  <si>
    <t>F72A</t>
  </si>
  <si>
    <r>
      <t xml:space="preserve">Нестабилна </t>
    </r>
    <r>
      <rPr>
        <b/>
        <i/>
        <sz val="10"/>
        <rFont val="Calibri"/>
        <family val="2"/>
      </rPr>
      <t>angina pectoris</t>
    </r>
    <r>
      <rPr>
        <b/>
        <sz val="10"/>
        <rFont val="Calibri"/>
        <family val="2"/>
      </rPr>
      <t xml:space="preserve"> са врло тешким или тешким KK</t>
    </r>
  </si>
  <si>
    <t>F72B</t>
  </si>
  <si>
    <r>
      <t xml:space="preserve">Нестабилна </t>
    </r>
    <r>
      <rPr>
        <b/>
        <i/>
        <sz val="10"/>
        <rFont val="Calibri"/>
        <family val="2"/>
      </rPr>
      <t>angina pectoris</t>
    </r>
    <r>
      <rPr>
        <b/>
        <sz val="10"/>
        <rFont val="Calibri"/>
        <family val="2"/>
      </rPr>
      <t xml:space="preserve"> без врло тешких или тешких KK</t>
    </r>
  </si>
  <si>
    <t>F73A</t>
  </si>
  <si>
    <t>Синкопа и колапс, са врло тешким или тешким KK</t>
  </si>
  <si>
    <t>F73B</t>
  </si>
  <si>
    <t>Синкопа и колапс, без врло тешких или тешких KK</t>
  </si>
  <si>
    <t>F74Z</t>
  </si>
  <si>
    <t>Бол у грудима</t>
  </si>
  <si>
    <t>F75A</t>
  </si>
  <si>
    <t>Остали поремећаји циркулаторног система, са врло тешким КК</t>
  </si>
  <si>
    <t>F75B</t>
  </si>
  <si>
    <t>Остали поремећаји циркулаторног система, без врло тешких КК</t>
  </si>
  <si>
    <t>F75C</t>
  </si>
  <si>
    <t>Остали поремећаји циркулаторног система, без врло тешких или тешких КК</t>
  </si>
  <si>
    <t>F76A</t>
  </si>
  <si>
    <t>Аритмија, срчани застој и поремећаји проводљивости, са врло тешким или тешким КК</t>
  </si>
  <si>
    <t>F76B</t>
  </si>
  <si>
    <t>Аритмија, срчани застој и поремећаји проводљивости, без врло тешких или тешких КК</t>
  </si>
  <si>
    <t>Болести и поремећаји дигестивног система</t>
  </si>
  <si>
    <t>G01A</t>
  </si>
  <si>
    <t>Ресекција ректума, са врло тешким КК</t>
  </si>
  <si>
    <t>G01B</t>
  </si>
  <si>
    <t>Ресекција ректума, без врло тешких КК</t>
  </si>
  <si>
    <t>G02A</t>
  </si>
  <si>
    <t>Велике процедуре на танком и дебелом цреву, са врло тешким КК</t>
  </si>
  <si>
    <t>G02B</t>
  </si>
  <si>
    <t>Велике процедуре на танком и дебелом цреву, без врло тешких КК</t>
  </si>
  <si>
    <t>G03A</t>
  </si>
  <si>
    <t>Процедуре на желуцу, једњаку и дванаестопалачном цреву и малигнитет</t>
  </si>
  <si>
    <t>G03B</t>
  </si>
  <si>
    <t>Процедуре на желуцу, једњаку и дванаестопалачном цреву и малигнитет, са врло тешким и тешким компликацијама</t>
  </si>
  <si>
    <t>G03C</t>
  </si>
  <si>
    <t>Процедуре на желуцу, једњаку и дванаестопалачном цреву и малигнитет, без врло тешких и тешких компликација</t>
  </si>
  <si>
    <t>G04A</t>
  </si>
  <si>
    <t>Адхезиолиза перитонеума, са врло тешким КК</t>
  </si>
  <si>
    <t>G04B</t>
  </si>
  <si>
    <t>Адхезиолиза перитонеума, са тешким или умереним КК</t>
  </si>
  <si>
    <t>G04C</t>
  </si>
  <si>
    <t>Адхезиолиза перитонеума, без КК</t>
  </si>
  <si>
    <t>G05A</t>
  </si>
  <si>
    <t>Мање процедуре на танком и дебелом цреву, са врло тешким КК</t>
  </si>
  <si>
    <t>G05B</t>
  </si>
  <si>
    <t>Мање процедуре на танком и дебелом цреву, са тешким или умереним КК</t>
  </si>
  <si>
    <t>G05C</t>
  </si>
  <si>
    <t>Мање процедуре на танком и дебелом цреву, без КК</t>
  </si>
  <si>
    <t>G06Z</t>
  </si>
  <si>
    <t>Процедура пилоромиотомије</t>
  </si>
  <si>
    <t>G07A</t>
  </si>
  <si>
    <t>Апендектомија са врло тешким или тешким КК</t>
  </si>
  <si>
    <t>G07B</t>
  </si>
  <si>
    <t>Апендектомија без врло тешких или тешких КК</t>
  </si>
  <si>
    <t>G10A</t>
  </si>
  <si>
    <t>Процедуре код херније, са КК</t>
  </si>
  <si>
    <t>G10B</t>
  </si>
  <si>
    <t>Процедуре код херније, без КК</t>
  </si>
  <si>
    <t>G11Z</t>
  </si>
  <si>
    <t>Процедуре на анусу и стоме</t>
  </si>
  <si>
    <t>G12A</t>
  </si>
  <si>
    <t>Остали оперативни поступци са врло тешким КК</t>
  </si>
  <si>
    <t>G12B</t>
  </si>
  <si>
    <t>Остали оперативни поступци, са тешким или умереним КК</t>
  </si>
  <si>
    <t>G12C</t>
  </si>
  <si>
    <t>Остали оперативни поступци, без КК</t>
  </si>
  <si>
    <t>G46A</t>
  </si>
  <si>
    <t>Сложена гастроскопија, са врло тешким или тешким КК</t>
  </si>
  <si>
    <t>G46B</t>
  </si>
  <si>
    <t>Сложена гастроскопија, без врло тешких или тешких КК</t>
  </si>
  <si>
    <t>G46C</t>
  </si>
  <si>
    <t>Сложена гастроскопија, истог дана</t>
  </si>
  <si>
    <t>G47A</t>
  </si>
  <si>
    <t>Остале процедуре гастроскопије, са врло тешким КК</t>
  </si>
  <si>
    <t>G47B</t>
  </si>
  <si>
    <t>Остале процедуре гастроскопије, без врло тешким КК</t>
  </si>
  <si>
    <t>G47C</t>
  </si>
  <si>
    <t>Остале процедуре гастроскопије, дневна болница</t>
  </si>
  <si>
    <t>G48A</t>
  </si>
  <si>
    <t>Колоноскопија, са врло тешким или тешким КК</t>
  </si>
  <si>
    <t>G48B</t>
  </si>
  <si>
    <t>Колоноскопија, без врло тешких или тешких КК</t>
  </si>
  <si>
    <t>G48C</t>
  </si>
  <si>
    <t>Колоноскопија, дневна болница</t>
  </si>
  <si>
    <t>G60A</t>
  </si>
  <si>
    <t>Малигнитет дигестивног система, са врло тешким или тешким КК</t>
  </si>
  <si>
    <t>G60B</t>
  </si>
  <si>
    <t>Малигнитет дигестивног система, без врло тешких или тешких КК</t>
  </si>
  <si>
    <t>G61A</t>
  </si>
  <si>
    <t>Гастроинестинална хеморагија, са врло тешким или тешким КК</t>
  </si>
  <si>
    <t>G61B</t>
  </si>
  <si>
    <t>Гастроинестинална хеморагија, без врло тешких или тешких КК</t>
  </si>
  <si>
    <t>G62Z</t>
  </si>
  <si>
    <t>Компликовани пептички улкус</t>
  </si>
  <si>
    <t>G63Z</t>
  </si>
  <si>
    <t>Некомпликовани пептички улкус</t>
  </si>
  <si>
    <t>G64A</t>
  </si>
  <si>
    <t>Инфламаторна болест црева, са КК</t>
  </si>
  <si>
    <t>G64B</t>
  </si>
  <si>
    <t>Инфламаторна болест црева, без КК</t>
  </si>
  <si>
    <t>G65A</t>
  </si>
  <si>
    <t>Опструкција гастроинтестиналног система са KK</t>
  </si>
  <si>
    <t>G65B</t>
  </si>
  <si>
    <t>Опструкција гастроинтестиналног система без KK</t>
  </si>
  <si>
    <t>G66Z</t>
  </si>
  <si>
    <t>Абдоминални бол или мезентеријски аденитис</t>
  </si>
  <si>
    <t>G67A</t>
  </si>
  <si>
    <t>Езофагитис, гастроентеритис и разни поремећаји дигестивног система, са врло тешким или тешким КК</t>
  </si>
  <si>
    <t>G67B</t>
  </si>
  <si>
    <t>Езофагитис, гастроентеритис и разни поремећаји дигестивног система, без врло тешких или тешких КК</t>
  </si>
  <si>
    <t>G70A</t>
  </si>
  <si>
    <t>Остале дијагнозе дигестивног система са KK</t>
  </si>
  <si>
    <t>G70B</t>
  </si>
  <si>
    <t>Остале дијагнозе дигестивног система без KK</t>
  </si>
  <si>
    <t>Болести и поремећаји хепатобилијарног система и панкреаса</t>
  </si>
  <si>
    <t>H01A</t>
  </si>
  <si>
    <t>Процедуре на пакнреасу, јетри и шантовима са врло тешким КК</t>
  </si>
  <si>
    <t>H01B</t>
  </si>
  <si>
    <t>Процедуре на пакнреасу, јетри и шантовима без врло тешких КК</t>
  </si>
  <si>
    <t>H02A</t>
  </si>
  <si>
    <t>Велике процедуре на билијарном тракту, малигнитет или са врло тешким КК</t>
  </si>
  <si>
    <t>H02B</t>
  </si>
  <si>
    <t>Велике процедуре на билијарном тракту, малигнитет или са умерено тешким КК</t>
  </si>
  <si>
    <t>H02C</t>
  </si>
  <si>
    <t>Велике процедуре на билијарном тракту, без малигнитет и без КК</t>
  </si>
  <si>
    <t>H05A</t>
  </si>
  <si>
    <t>Дијагностичке процедуре на хепатобилијарном систему са врло тешким или тешким КК</t>
  </si>
  <si>
    <t>H05B</t>
  </si>
  <si>
    <t>Дијагностичке процедуре на хепатобилијарном систему без врло тешких или тешких КК</t>
  </si>
  <si>
    <t>H06A</t>
  </si>
  <si>
    <t>Остали оперативни поступци на хепатобилијарном систему и панкреасу, са врло тешким КК</t>
  </si>
  <si>
    <t>H06B</t>
  </si>
  <si>
    <t>Остали оперативни поступци на хепатобилијарном систему и панкреасу, без врло тешких КК</t>
  </si>
  <si>
    <t>H07A</t>
  </si>
  <si>
    <r>
      <t xml:space="preserve">Отворена холецистектомија са затвореним испитивањем проходности </t>
    </r>
    <r>
      <rPr>
        <b/>
        <i/>
        <sz val="10"/>
        <rFont val="Calibri"/>
        <family val="2"/>
      </rPr>
      <t>ductus choledocus-а</t>
    </r>
    <r>
      <rPr>
        <b/>
        <sz val="10"/>
        <rFont val="Calibri"/>
        <family val="2"/>
      </rPr>
      <t xml:space="preserve"> или са врло тешким КК</t>
    </r>
  </si>
  <si>
    <t>H07B</t>
  </si>
  <si>
    <r>
      <t xml:space="preserve">Отворена холецистектомија без затворених испитивања проходности </t>
    </r>
    <r>
      <rPr>
        <b/>
        <i/>
        <sz val="10"/>
        <rFont val="Calibri"/>
        <family val="2"/>
      </rPr>
      <t>ductus choledocus-а</t>
    </r>
    <r>
      <rPr>
        <b/>
        <sz val="10"/>
        <rFont val="Calibri"/>
        <family val="2"/>
      </rPr>
      <t xml:space="preserve"> или без врло тешких КК</t>
    </r>
  </si>
  <si>
    <t>H08A</t>
  </si>
  <si>
    <t>Лапароскопска холецистектомија са затвореним испитивањем проходности ductus choledocus-a или са врло тешким и тешким компликацијама</t>
  </si>
  <si>
    <t>H08B</t>
  </si>
  <si>
    <t>Лапароскопска холецистектомија без затворених испитивања проходности ductus choledocus-a или без врло тешких и тешких компликација</t>
  </si>
  <si>
    <t>H40A</t>
  </si>
  <si>
    <t>Ендоскопске процедуре код крварећих варикозитета једњака, са врло тешким КК</t>
  </si>
  <si>
    <t>H40B</t>
  </si>
  <si>
    <t>Ендоскопске процедуре код крварећих варикозитета једњака, без врло тешких КК</t>
  </si>
  <si>
    <t>H43A</t>
  </si>
  <si>
    <t>Ендоскопска ретроградна холангиопанкреатографија, са врло тешким или тешким КК</t>
  </si>
  <si>
    <t>H43B</t>
  </si>
  <si>
    <t>Ендоскопска ретроградна холангиопанкреатографија, без врло тешких или тешких КК</t>
  </si>
  <si>
    <t>H60A</t>
  </si>
  <si>
    <t>Цироза и алкохолни хепатитис са врло тешким КК</t>
  </si>
  <si>
    <t>H60B</t>
  </si>
  <si>
    <t>Цироза и алкохолни хепатитис са тешким КК</t>
  </si>
  <si>
    <t>H60C</t>
  </si>
  <si>
    <t>Цироза и алкохолни хепатитис без врло тешких или тешких КК</t>
  </si>
  <si>
    <t>H61A</t>
  </si>
  <si>
    <t>Малигнитет хепатобилијарног система и панкреаса, (старост &gt; 69 година са врло тешким KK) или са врло тешким KK</t>
  </si>
  <si>
    <t>H61B</t>
  </si>
  <si>
    <t>Малигнитет хепатобилијарног система и панкреаса, (старост &gt; 69 година без врло тешких KK) или са врло тешким KK</t>
  </si>
  <si>
    <t>H62A</t>
  </si>
  <si>
    <t>Поремећаји панкреаса, без малигнитета, са врло тешким или тешким KK</t>
  </si>
  <si>
    <t>H62B</t>
  </si>
  <si>
    <t>Поремећаји панкреаса, без малигнитета, без врло тешких или тешких KK</t>
  </si>
  <si>
    <t>H63A</t>
  </si>
  <si>
    <t>Поремећаји јетре, без малигнитета, цирозе и алкохолног хепатитиса са врло тешким или тешким KK</t>
  </si>
  <si>
    <t>H63B</t>
  </si>
  <si>
    <t>Поремећаји јетре, без малигнитета, цирозе и алкохолног хепатитиса без врло тешких или тешких KK</t>
  </si>
  <si>
    <t>H64A</t>
  </si>
  <si>
    <t>Поремећаји билијарног тракта, са КК</t>
  </si>
  <si>
    <t>H64B</t>
  </si>
  <si>
    <t>Поремећаји билијарног тракта, без КК</t>
  </si>
  <si>
    <t>Болести и поремећаји мускулоскелетног система и везивног ткива</t>
  </si>
  <si>
    <t>I01A</t>
  </si>
  <si>
    <t>Обостране или вишеструке велике процедуре на зглобовима доњих екстремитета, са ревизијом или са врло тешким КК</t>
  </si>
  <si>
    <t>I01B</t>
  </si>
  <si>
    <t>Обостране или вишеструке велике процедуре на зглобовима доњих екстремитета, са ревизијом или без врло тешких КК</t>
  </si>
  <si>
    <t>I02A</t>
  </si>
  <si>
    <t>Микроваскуларна ткива или режањ коже, без шаке, са врло тешким или тешким КК</t>
  </si>
  <si>
    <t>I02B</t>
  </si>
  <si>
    <t>Режањ коже, искључујући шаку, са врло тешким или тешким КК</t>
  </si>
  <si>
    <t>I03A</t>
  </si>
  <si>
    <t>Замена кука, са врло тешким или тешким KK</t>
  </si>
  <si>
    <t>I03B</t>
  </si>
  <si>
    <t>Замена кука, без врло тешких или тешких KK</t>
  </si>
  <si>
    <t>I04A</t>
  </si>
  <si>
    <t>Замена колена, са врло тешким или тешким КК</t>
  </si>
  <si>
    <t>I04B</t>
  </si>
  <si>
    <t>Замена колена, без врло тешких или тешких КК</t>
  </si>
  <si>
    <t>I04Z</t>
  </si>
  <si>
    <t>Замена и поновно повезивање колена</t>
  </si>
  <si>
    <t>I05A</t>
  </si>
  <si>
    <t>Остале замене зглобова, са врло тешким или тешким КК</t>
  </si>
  <si>
    <t>I05B</t>
  </si>
  <si>
    <t>Остале замене зглобова, без врло тешких или тешких КК</t>
  </si>
  <si>
    <t>I06Z</t>
  </si>
  <si>
    <t>Спинална фузија и деформитет</t>
  </si>
  <si>
    <t>I07Z</t>
  </si>
  <si>
    <t>Ампутација</t>
  </si>
  <si>
    <t>I08A</t>
  </si>
  <si>
    <t>Остале процедуре на куку и фемуру, са врло тешким или тешким KK</t>
  </si>
  <si>
    <t>I08B</t>
  </si>
  <si>
    <t>Остале процедуре на куку и фемуру, без врло тешких или тешких KK</t>
  </si>
  <si>
    <t>I09A</t>
  </si>
  <si>
    <t>Спинална фузија, са врло тешким или тешким KK</t>
  </si>
  <si>
    <t>I09B</t>
  </si>
  <si>
    <t>I10A</t>
  </si>
  <si>
    <t>Остале процедуре на леђима и врату, са врло тешким или тешким КК</t>
  </si>
  <si>
    <t>I10B</t>
  </si>
  <si>
    <t>Остале процедуре на леђима и врату, без врло тешких или тешких КК</t>
  </si>
  <si>
    <t>I11Z</t>
  </si>
  <si>
    <t>Процедуре продужавања екстремитета</t>
  </si>
  <si>
    <t>I12A</t>
  </si>
  <si>
    <t>Инфекција или запаљење костију или зглобова, разне процедуре на мишићном систему и везивном ткиву са врло тешким КК</t>
  </si>
  <si>
    <t>I12B</t>
  </si>
  <si>
    <t>Инфекција или запаљење костију или зглобова, разне процедуре на мишићном систему и везивном ткиву са тешким КК</t>
  </si>
  <si>
    <t>I12C</t>
  </si>
  <si>
    <t>Инфекција или запаљење костију или зглобова, разне процедуре на мишићном систему и везивном ткиву без врло тешких или тешких КК</t>
  </si>
  <si>
    <t>I13A</t>
  </si>
  <si>
    <t>Процедуре на хумерусу, тибији, фибули, чланку (ножном), са врло тешким или тешким КК</t>
  </si>
  <si>
    <t>I13B</t>
  </si>
  <si>
    <t>Процедуре на хумерусу, тибији, фибули, чланку (ножном), без врло тешких или тешких КК</t>
  </si>
  <si>
    <t>I15Z</t>
  </si>
  <si>
    <t>Операције кранио - фацијалне регије</t>
  </si>
  <si>
    <t>I16Z</t>
  </si>
  <si>
    <t>Остале процедуре на рамену</t>
  </si>
  <si>
    <t>I17A</t>
  </si>
  <si>
    <t>Максило - фацијална хирургија, са КК</t>
  </si>
  <si>
    <t>I17B</t>
  </si>
  <si>
    <t>Максило - фацијална хирургија, без КК</t>
  </si>
  <si>
    <t>I18Z</t>
  </si>
  <si>
    <t>Остале процедуре на колену</t>
  </si>
  <si>
    <t>I19A</t>
  </si>
  <si>
    <t>Остале процедуре на лакту и подлактици, са КК</t>
  </si>
  <si>
    <t>I19B</t>
  </si>
  <si>
    <t>Остале процедуре на лакту и подлактици, без КК</t>
  </si>
  <si>
    <t>I20Z</t>
  </si>
  <si>
    <t>Остале процедуре на стопалу</t>
  </si>
  <si>
    <t>I21Z</t>
  </si>
  <si>
    <t>Локална ексцизија и одстрањење унутрашњег фиксатора кука и фемура (бутне кости)</t>
  </si>
  <si>
    <t>I23Z</t>
  </si>
  <si>
    <t>Локална ексцизија и одстрањење унутрашњег фиксатора, искључује кук и фемур (бутну кост)</t>
  </si>
  <si>
    <t>I24Z</t>
  </si>
  <si>
    <t xml:space="preserve">Артроскопија </t>
  </si>
  <si>
    <t>I25A</t>
  </si>
  <si>
    <t>Дијагностичке процедуре (укључујући и биопсију) на костима и зглобовима, са КК</t>
  </si>
  <si>
    <t>I25B</t>
  </si>
  <si>
    <t>Дијагностичке процедуре (укључујући и биопсију) на костима и зглобовима, без КК</t>
  </si>
  <si>
    <t>I27A</t>
  </si>
  <si>
    <t>Процедуре на меким ткивима, са врло тешким или тешким КК</t>
  </si>
  <si>
    <t>I27B</t>
  </si>
  <si>
    <t>Процедуре на меким ткивима, без врло тешких или тешких КК</t>
  </si>
  <si>
    <t>I28A</t>
  </si>
  <si>
    <t>Остале процедуре на везивном ткиву са КК</t>
  </si>
  <si>
    <t>I28B</t>
  </si>
  <si>
    <t>Остале процедуре на везивном ткиву без КК</t>
  </si>
  <si>
    <t>I29Z</t>
  </si>
  <si>
    <t>Реконструкција или ревизија колена</t>
  </si>
  <si>
    <t>I30Z</t>
  </si>
  <si>
    <t>Процедуре на шаци</t>
  </si>
  <si>
    <t>I31A</t>
  </si>
  <si>
    <t xml:space="preserve">Процедура ревизије на куку, са врло тешким КК </t>
  </si>
  <si>
    <t>I31B</t>
  </si>
  <si>
    <t xml:space="preserve">Процедура ревизије на куку, без врло тешких КК </t>
  </si>
  <si>
    <t>I32A</t>
  </si>
  <si>
    <t>Процедура ревизије на колену, са врло тешким КК</t>
  </si>
  <si>
    <t>I32B</t>
  </si>
  <si>
    <t>Процедура ревизије на колену, са тешким КК</t>
  </si>
  <si>
    <t>I32C</t>
  </si>
  <si>
    <t>Процедура ревизије на колену, без тешких или врло тешких КК</t>
  </si>
  <si>
    <t>I60Z</t>
  </si>
  <si>
    <t>Прелом тела фемура</t>
  </si>
  <si>
    <t>I61A</t>
  </si>
  <si>
    <t>Прелом дисталног дела фемура, са КК</t>
  </si>
  <si>
    <t>I61B</t>
  </si>
  <si>
    <t>Прелом дисталног дела фемура, без КК</t>
  </si>
  <si>
    <t>I63A</t>
  </si>
  <si>
    <t>Растргнућа, истегнућа, ишчашења у регији кука, карлице и бедара, са КК</t>
  </si>
  <si>
    <t>I63B</t>
  </si>
  <si>
    <t>Растргнућа, истегнућа, ишчашења у регији кука, карлице и бедара, без КК</t>
  </si>
  <si>
    <t>I64A</t>
  </si>
  <si>
    <t>Остеомијелитис са KK</t>
  </si>
  <si>
    <t>I64B</t>
  </si>
  <si>
    <t>Остеомијелитис без KK</t>
  </si>
  <si>
    <t>I65A</t>
  </si>
  <si>
    <t>Малигнитет везивног ткива укључујући и патолошки прелом, са врло тешким или тешким КК</t>
  </si>
  <si>
    <t>I65B</t>
  </si>
  <si>
    <t>Малигнитет везивног ткива укључујући и патолошки прелом, без врло тешких или тешких КК</t>
  </si>
  <si>
    <t>I66A</t>
  </si>
  <si>
    <t>Инфламаторни мускулоскелетни поремећаји, са врло тешким или тешким КК</t>
  </si>
  <si>
    <t>I66B</t>
  </si>
  <si>
    <t>Инфламаторни мускулоскелетни поремећаји, без врло тешких или тешких КК</t>
  </si>
  <si>
    <t>I67A</t>
  </si>
  <si>
    <t>Септички артритис, са врло тешким или тешким КК</t>
  </si>
  <si>
    <t>I67B</t>
  </si>
  <si>
    <t>Септички артритис, без врло тешких или тешких КК</t>
  </si>
  <si>
    <t>I68A</t>
  </si>
  <si>
    <t>Нехируршки спинални поремећаји, са КК</t>
  </si>
  <si>
    <t>I68B</t>
  </si>
  <si>
    <t>Нехируршки спинални поремећаји, без КК</t>
  </si>
  <si>
    <t>I68C</t>
  </si>
  <si>
    <t>Нехируршки спинални поремећаји, истог дана</t>
  </si>
  <si>
    <t>I69A</t>
  </si>
  <si>
    <t>Болести костију и специфичне артропатије, са врло тешким или тешким КК</t>
  </si>
  <si>
    <t>I69B</t>
  </si>
  <si>
    <t>Болести костију и специфичне артропатије, без врло тешких или тешких КК</t>
  </si>
  <si>
    <t>I71A</t>
  </si>
  <si>
    <t>Остали мишићно-тетивни поремећаји, са врло тешким или тешким КК</t>
  </si>
  <si>
    <t>I71B</t>
  </si>
  <si>
    <t>Остали мишићно-тетивни поремећаји, без врло тешких или тешких КК</t>
  </si>
  <si>
    <t>I72A</t>
  </si>
  <si>
    <t>Одређени мишићно-тетивни поремећаји, са врло тешким или тешким КК</t>
  </si>
  <si>
    <t>I72B</t>
  </si>
  <si>
    <t>Одређени мишићно-тетивни поремећаји, без врло тешких или тешких КК</t>
  </si>
  <si>
    <t>I73A</t>
  </si>
  <si>
    <t>Додатна нега због мускулоскелетних импланата/протеза, са врло тешким или тешким КК</t>
  </si>
  <si>
    <t>I73B</t>
  </si>
  <si>
    <t>Додатна нега због мускулоскелетних импланата/протеза, без врло тешких или тешких КК</t>
  </si>
  <si>
    <t>I74Z</t>
  </si>
  <si>
    <t>Повреда подлактице, ручног зглоба, шаке или стопала</t>
  </si>
  <si>
    <t>I75A</t>
  </si>
  <si>
    <t>Повреда рамена, надлактице, лакта, колена, ноге, са врло тешким КК</t>
  </si>
  <si>
    <t>I75B</t>
  </si>
  <si>
    <t>Повреда рамена, надлактице, лакта, колена, ноге, без врло тешких КК</t>
  </si>
  <si>
    <t>I76A</t>
  </si>
  <si>
    <t>Остали мускулоскелетни поремећаји, са врло тешким КК</t>
  </si>
  <si>
    <t>I76B</t>
  </si>
  <si>
    <t>Остали мускулоскелетни поремећаји, без врло тешких КК</t>
  </si>
  <si>
    <t>I77A</t>
  </si>
  <si>
    <t>Прелом карлице, са врло тешким или тешким КК</t>
  </si>
  <si>
    <t>I77B</t>
  </si>
  <si>
    <t>Прелом карлице, без врло тешких или тешких КК</t>
  </si>
  <si>
    <t>I78A</t>
  </si>
  <si>
    <t>Прелом врата бутне кости, са врло тешким или тешким КК</t>
  </si>
  <si>
    <t>I78B</t>
  </si>
  <si>
    <t>Прелом врата бутне кости, без врло тешких или тешких КК</t>
  </si>
  <si>
    <t>I79A</t>
  </si>
  <si>
    <t>Патолошка фрактура, са врло тешким КК</t>
  </si>
  <si>
    <t>I79B</t>
  </si>
  <si>
    <t>Патолошка фрактура, без врло тешким КК</t>
  </si>
  <si>
    <t>Болести и поремећаји коже, поткожног ткива и дојке</t>
  </si>
  <si>
    <t>J01A</t>
  </si>
  <si>
    <t>Микроваскуларни пренос ткива, код болести коже или дојке, са врло тешким или тешким КК</t>
  </si>
  <si>
    <t>J01B</t>
  </si>
  <si>
    <t>Микроваскуларни пренос ткива, код болести коже или дојке, без врло тешких или тешких КК</t>
  </si>
  <si>
    <t>J06Z</t>
  </si>
  <si>
    <t>Велике процедуре код болести дојке</t>
  </si>
  <si>
    <t>J07Z</t>
  </si>
  <si>
    <t>Мање процедуре код болести дојке</t>
  </si>
  <si>
    <t>J08A</t>
  </si>
  <si>
    <t>Остали трансплантати коже и/или поступци дебридмана, са врло тешким КК</t>
  </si>
  <si>
    <t>J08B</t>
  </si>
  <si>
    <t>Остали трансплантати коже и/или поступци дебридмана, без врло тешких КК</t>
  </si>
  <si>
    <t>J09Z</t>
  </si>
  <si>
    <t>Перианалне и пилонидалне процедуре</t>
  </si>
  <si>
    <t>J10Z</t>
  </si>
  <si>
    <t>Процедуре пластичне хирургије на кожи, поткожном ткиву и дојци</t>
  </si>
  <si>
    <t>J11Z</t>
  </si>
  <si>
    <t>Остале процедуре на кожи, поткожном ткиву и дојци</t>
  </si>
  <si>
    <t>J12A</t>
  </si>
  <si>
    <t>Процедуре на доњим екстремитетима, улцерација/целулитис, са врло тешким КК</t>
  </si>
  <si>
    <t>J12B</t>
  </si>
  <si>
    <t>Процедуре на доњим екстремитетима, улцерација/целулитис, без врло тешких КК и графт (пресађивање помоћу режња коже)</t>
  </si>
  <si>
    <t>J12C</t>
  </si>
  <si>
    <t>Процедуре на доњим екстремитетима, улцерација/целулитис, без врло тешких КК, без графта</t>
  </si>
  <si>
    <t>J13A</t>
  </si>
  <si>
    <t>Процедуре на доњим екстремитетима, без улцерација/целулитиса, са графтом и са врло тешким или тешким КК</t>
  </si>
  <si>
    <t>J13B</t>
  </si>
  <si>
    <t>Процедуре на доњим екстремитетима, без улцерација/целилитиса, без графта (пресађивања коже) и без врло тешких или тешких КК</t>
  </si>
  <si>
    <t>J14Z</t>
  </si>
  <si>
    <t>Већа реконструкција дојки</t>
  </si>
  <si>
    <t>J60A</t>
  </si>
  <si>
    <t>Улцерације на кожи, са врло тешким КК</t>
  </si>
  <si>
    <t>J60B</t>
  </si>
  <si>
    <t>Улцерације на кожи, без врло тешких КК</t>
  </si>
  <si>
    <t>J60C</t>
  </si>
  <si>
    <t>Улцерације на кожи, дневна болница</t>
  </si>
  <si>
    <t>J62A</t>
  </si>
  <si>
    <t>Малигна болест дојке, са врло тешким КК</t>
  </si>
  <si>
    <t>J62B</t>
  </si>
  <si>
    <t>Малигна болест дојке, без врло тешких КК</t>
  </si>
  <si>
    <t>J63A</t>
  </si>
  <si>
    <t>Немалигна болест дојке, са врло тешким КК</t>
  </si>
  <si>
    <t>J63B</t>
  </si>
  <si>
    <t>Немалигна болест дојке, без врло тешких КК</t>
  </si>
  <si>
    <t>J64A</t>
  </si>
  <si>
    <t>Целулитис, са врло тешким или тешким КК</t>
  </si>
  <si>
    <t>J64B</t>
  </si>
  <si>
    <t>Целулитис, без врло тешких или тешких КК</t>
  </si>
  <si>
    <t>J65A</t>
  </si>
  <si>
    <t>Траума коже, поткожног ткива и дојке, са врло тешким или тешким КК</t>
  </si>
  <si>
    <t>J65B</t>
  </si>
  <si>
    <t>Траума коже, поткожног ткива и дојке, без врло тешких или тешких КК</t>
  </si>
  <si>
    <t>J67A</t>
  </si>
  <si>
    <t>Мањи поремећаји коже</t>
  </si>
  <si>
    <t>J67B</t>
  </si>
  <si>
    <t>Мањи поремећаји коже, дневна болница</t>
  </si>
  <si>
    <t>J68A</t>
  </si>
  <si>
    <t>Велики поремећаји коже, са врло тешким КК</t>
  </si>
  <si>
    <t>J68B</t>
  </si>
  <si>
    <t>Велики поремећаји коже, без врло тешких КК</t>
  </si>
  <si>
    <t>J68C</t>
  </si>
  <si>
    <t>Велики поремећаји коже, дневна болница</t>
  </si>
  <si>
    <t>J69A</t>
  </si>
  <si>
    <t>Малигнитет коже, са врло тешким КК</t>
  </si>
  <si>
    <t>J69B</t>
  </si>
  <si>
    <t>Малигнитет коже, без врло тешких КК</t>
  </si>
  <si>
    <t>J69C</t>
  </si>
  <si>
    <t>Малигнитет коже, дневна болница</t>
  </si>
  <si>
    <t>Болести и поремећаји ендокриног система, поремећаји исхране и метаболизма</t>
  </si>
  <si>
    <t>K01A</t>
  </si>
  <si>
    <t>Оперативне процедуре за компликације дијабетичног стопала, са врло тешким КК</t>
  </si>
  <si>
    <t>K01B</t>
  </si>
  <si>
    <t>Оперативне процедуре за компликације дијабетичног стопала, без врло тешких КК</t>
  </si>
  <si>
    <t>K02A</t>
  </si>
  <si>
    <t>Процедуре на хипофизи, са врло тешким КК</t>
  </si>
  <si>
    <t>K02B</t>
  </si>
  <si>
    <t>Процедуре на хипофизи, без врло тешких КК</t>
  </si>
  <si>
    <t>K03Z</t>
  </si>
  <si>
    <t>Процедуре на надбубрежним жлездама</t>
  </si>
  <si>
    <t>K04A</t>
  </si>
  <si>
    <t>Веће процедуре због прекомерне гојазности, са врло тешким КК</t>
  </si>
  <si>
    <t>K04B</t>
  </si>
  <si>
    <t>Веће процедуре због прекомерне гојазности, без врло тешких КК</t>
  </si>
  <si>
    <t>K05A</t>
  </si>
  <si>
    <t>Процедуре на паратироидним жлездама, са врло тешким или тешким КК</t>
  </si>
  <si>
    <t>K05B</t>
  </si>
  <si>
    <t>Процедуре на паратироидним жлездама, без врло тешких или тешких КК</t>
  </si>
  <si>
    <t>K06A</t>
  </si>
  <si>
    <t>Процедуре на штитној жлезди, са врло тешким или тешким КК</t>
  </si>
  <si>
    <t>K06B</t>
  </si>
  <si>
    <t>Процедуре на штитној жлезди, без врло тешких или тешких КК</t>
  </si>
  <si>
    <t>K07Z</t>
  </si>
  <si>
    <t>Остале процедуре због прекомерне гојазности</t>
  </si>
  <si>
    <t>K08Z</t>
  </si>
  <si>
    <t>Процедуре на тироглосусу</t>
  </si>
  <si>
    <t>K09A</t>
  </si>
  <si>
    <t>Остале оперативне процедуре због ендокриних, нутритивних или метаболичких узрока, са врло тешким КК</t>
  </si>
  <si>
    <t>K09B</t>
  </si>
  <si>
    <t>Остале оперативне процедуре због ендокриних, нутритивних или метаболичких узрока, са тешким или умереним КК</t>
  </si>
  <si>
    <t>K09C</t>
  </si>
  <si>
    <t>Остале оперативне процедуре због ендокриних, нутритивних или метаболичких узрока, без КК</t>
  </si>
  <si>
    <t>K40A</t>
  </si>
  <si>
    <t>Ендоскопске или дијагностичке порцедуре због метаболичких поремећаја, са врло тешким КК</t>
  </si>
  <si>
    <t>K40B</t>
  </si>
  <si>
    <t>Ендоскопске или дијагностичке порцедуре због метаболичких поремећаја, без врло тешких КК</t>
  </si>
  <si>
    <t>K40C</t>
  </si>
  <si>
    <t>Ендоскопске или дијагностичке порцедуре због метаболичких поремећаја, дневна болница</t>
  </si>
  <si>
    <t>K60A</t>
  </si>
  <si>
    <t>Дијабетес, са врло тешким или тешким КК</t>
  </si>
  <si>
    <t>K60B</t>
  </si>
  <si>
    <t>Дијабетес, без врло тешких или тешких КК</t>
  </si>
  <si>
    <t>K61Z</t>
  </si>
  <si>
    <t>Тежак поремећај исхране</t>
  </si>
  <si>
    <t>K62A</t>
  </si>
  <si>
    <t>Разни метаболички поремећаји, са врло тешким или тешким КК</t>
  </si>
  <si>
    <t>K62B</t>
  </si>
  <si>
    <t>Разни метаболички поремећаји, без врло тешких или тешких КК</t>
  </si>
  <si>
    <t>K63A</t>
  </si>
  <si>
    <t>Урођени поремећаји метаболизма, са КК</t>
  </si>
  <si>
    <t>K63B</t>
  </si>
  <si>
    <t>Урођени поремећаји метаболизма, без КК</t>
  </si>
  <si>
    <t>K64A</t>
  </si>
  <si>
    <t>Ендокринолошки поремећаји, са врло тешким или тешким КК</t>
  </si>
  <si>
    <t>K64B</t>
  </si>
  <si>
    <t>Ендокринолошки поремећаји, без врло тешких или тешких КК</t>
  </si>
  <si>
    <t>Болести и поремећаји бубрега и уринарног тракта</t>
  </si>
  <si>
    <t>L02A</t>
  </si>
  <si>
    <t>Оперативна инсерција перитонеумског катетера због дијализе, са врло тешким или тешким КК</t>
  </si>
  <si>
    <t>L02B</t>
  </si>
  <si>
    <t>Оперативна инсерција перитонеумског катетера због дијализе, без врло тешких или тешких КК</t>
  </si>
  <si>
    <t>L03A</t>
  </si>
  <si>
    <t>Велике процедуре због неоплазме бубрега, уретера и мокраћне бешике, са врло тешким КК</t>
  </si>
  <si>
    <t>L03B</t>
  </si>
  <si>
    <t>Велике процедуре због неоплазме бубрега, уретера и мокраћне бешике, са тешким КК</t>
  </si>
  <si>
    <t>L03C</t>
  </si>
  <si>
    <t>Велике процедуре због неоплазме бубрега, уретера и мокраћне бешике, без врло тешких или тешких КК</t>
  </si>
  <si>
    <t>L04A</t>
  </si>
  <si>
    <t>Велике процедуре на бубрегу, уретерима и мокраћној бешици, осим због неоплазми, са врло тешким КК</t>
  </si>
  <si>
    <t>L04B</t>
  </si>
  <si>
    <t>Велике процедуре на бубрегу, уретерима и мокраћној бешици, осим због неоплазми, са тешким или умереним КК</t>
  </si>
  <si>
    <t>L04C</t>
  </si>
  <si>
    <t>Велике процедуре на бубрегу, уретерима и мокраћној бешици, осим због неоплазми, без КК</t>
  </si>
  <si>
    <t>L05A</t>
  </si>
  <si>
    <t>Трансуретрална простатектомија, са врло тешким или тешким КК</t>
  </si>
  <si>
    <t>L05B</t>
  </si>
  <si>
    <t>Трансуретрална простатектомија, без врло тешких или тешких КК</t>
  </si>
  <si>
    <t>L06A</t>
  </si>
  <si>
    <t>Мање процедуре на мокраћној бешици, са врло тешким или тешким КК</t>
  </si>
  <si>
    <t>L06B</t>
  </si>
  <si>
    <t xml:space="preserve">Мање процедуре на мокраћној бешици, без врло тешких или тешких КК </t>
  </si>
  <si>
    <t>L07A</t>
  </si>
  <si>
    <t>Трансуретералне процедуре, осим простатектомије, са врло тешким или тешким КК</t>
  </si>
  <si>
    <t>L07B</t>
  </si>
  <si>
    <t>Трансуретералне процедуре, осим простатектомије, без врло тешких или тешких КК</t>
  </si>
  <si>
    <t>L08A</t>
  </si>
  <si>
    <t>Процедуре на уретри са КК</t>
  </si>
  <si>
    <t>L08B</t>
  </si>
  <si>
    <t>Процедуре на уретри без КК</t>
  </si>
  <si>
    <t>L09A</t>
  </si>
  <si>
    <t>Остале процедуре на бубрегу и уринарном тракту, са врло тешким КК</t>
  </si>
  <si>
    <t>L09B</t>
  </si>
  <si>
    <t>Остале процедуре на бубрегу и уринарном тракту, са тешким КК</t>
  </si>
  <si>
    <t>L09C</t>
  </si>
  <si>
    <t>Остале процедуре на бубрегу и уринарном тракту, без врло тешких или тешких КК</t>
  </si>
  <si>
    <t>L40Z</t>
  </si>
  <si>
    <t>Уретероскопија</t>
  </si>
  <si>
    <t>L41Z</t>
  </si>
  <si>
    <t>Цистоуретероскопија, истог дана</t>
  </si>
  <si>
    <t>L42Z</t>
  </si>
  <si>
    <t>Eкстракорпорална литотрипсија (ЕSWL) мокраћних каменаца</t>
  </si>
  <si>
    <t>L60A</t>
  </si>
  <si>
    <t>Бубрежна инсуфицијенција, са врло тешким КК</t>
  </si>
  <si>
    <t>L60B</t>
  </si>
  <si>
    <t>Бубрежна инсуфицијенција, са тешким КК</t>
  </si>
  <si>
    <t>L60C</t>
  </si>
  <si>
    <t>Бубрежна инсуфицијенција бубрега, без врло тешких или тешких КК</t>
  </si>
  <si>
    <t>L61Z</t>
  </si>
  <si>
    <t>Пријем због дијализе</t>
  </si>
  <si>
    <t>L62A</t>
  </si>
  <si>
    <t>Неоплазме бубрега и уринарног система, са врло тешким или тешким КК</t>
  </si>
  <si>
    <t>L62B</t>
  </si>
  <si>
    <t>Неоплазме бубрега и уринарног система, без врло тешких или тешких КК</t>
  </si>
  <si>
    <t>L63A</t>
  </si>
  <si>
    <t>Инфекција бубрега и уринарног тракта, са врло тешким или тешким КК</t>
  </si>
  <si>
    <t>L63B</t>
  </si>
  <si>
    <t>Инфекција бубрега и уринарног тракта, без врло тешких или тешких КК</t>
  </si>
  <si>
    <t>L64Z</t>
  </si>
  <si>
    <t>Мокраћни каменци и опструкција</t>
  </si>
  <si>
    <t>L65A</t>
  </si>
  <si>
    <t>Знаци и симптоми повезани са бубрегом и уринарним трактом, са врло тешким или тешким КК</t>
  </si>
  <si>
    <t>L65B</t>
  </si>
  <si>
    <t>Знаци и симптоми повезани са бубрегом и уринарним трактом без врло тешких или тешких КК</t>
  </si>
  <si>
    <t>L66Z</t>
  </si>
  <si>
    <t>Стриктура уретре</t>
  </si>
  <si>
    <t>L67A</t>
  </si>
  <si>
    <t>Остали поремећаји бубрега и уринарног тракта, са врло тешким или тешким КК</t>
  </si>
  <si>
    <t>L67B</t>
  </si>
  <si>
    <t>Остали поремећаји бубрега и уринарног тракта, без врло тешких или тешких КК</t>
  </si>
  <si>
    <t>L68Z</t>
  </si>
  <si>
    <t>Перитонеална дијализа</t>
  </si>
  <si>
    <t>Болести и поремећеји мушког репродуктивног система</t>
  </si>
  <si>
    <t>M01A</t>
  </si>
  <si>
    <t>Велике процедуре на мушкој карлици, са врло тешким или тешким КК</t>
  </si>
  <si>
    <t>M01B</t>
  </si>
  <si>
    <t>Велике процедуре на мушкој карлици, без врло тешких или тешких КК</t>
  </si>
  <si>
    <t>M02A</t>
  </si>
  <si>
    <t>Трансуретрална простатектомија са врло тешким или тешким КК</t>
  </si>
  <si>
    <t>M02B</t>
  </si>
  <si>
    <t>Трансуретрална простатектомија без врло тешких или тешких КК</t>
  </si>
  <si>
    <t>M03Z</t>
  </si>
  <si>
    <t>Процедуре на пенису</t>
  </si>
  <si>
    <t>M04Z</t>
  </si>
  <si>
    <t>Процедуре на тестисима</t>
  </si>
  <si>
    <t>M05Z</t>
  </si>
  <si>
    <t>Обрезивање (циркумсцизија)</t>
  </si>
  <si>
    <t>M06A</t>
  </si>
  <si>
    <t>Остале оперативне процедуре на мушком гениталном систему и малигнитет</t>
  </si>
  <si>
    <t>M06B</t>
  </si>
  <si>
    <t>Остале оперативне процедуре на мушком гениталном систему , без малигнитета</t>
  </si>
  <si>
    <t>M40Z</t>
  </si>
  <si>
    <t>Цистоуретероскопија, без КК</t>
  </si>
  <si>
    <t>M60A</t>
  </si>
  <si>
    <t>Малигна болест мушког гениталног система, са врло тешким или тешким КК</t>
  </si>
  <si>
    <t>M60B</t>
  </si>
  <si>
    <t>Малигна болест мушког гениталног система, без врло тешких или тешких КК</t>
  </si>
  <si>
    <t>M61Z</t>
  </si>
  <si>
    <t>Бенигна хипертрофија простате</t>
  </si>
  <si>
    <t>M62Z</t>
  </si>
  <si>
    <t>Упала мушког гениталног система</t>
  </si>
  <si>
    <t>M63Z</t>
  </si>
  <si>
    <t>Стерилизација мушкарца</t>
  </si>
  <si>
    <t>M64Z</t>
  </si>
  <si>
    <t>Остале болести (дијагнозе) мушког гениталног система</t>
  </si>
  <si>
    <t>Болести и поремећаји женског репродуктивног система</t>
  </si>
  <si>
    <t>N01Z</t>
  </si>
  <si>
    <t>Евисцерација органа мале карлице и радикална вулвектомија</t>
  </si>
  <si>
    <t>N04A</t>
  </si>
  <si>
    <t>Хистеректомија због немалигних узрока, са врло тешким или тешким КК</t>
  </si>
  <si>
    <t>N04B</t>
  </si>
  <si>
    <t>Хистеректомија због немалигних узрока, без врло тешких или тешких КК</t>
  </si>
  <si>
    <t>N05A</t>
  </si>
  <si>
    <t>Овариектомија и сложене процедуре на јајоводу због немалигних узрока, са врло тешким или тешким КК</t>
  </si>
  <si>
    <t>N05B</t>
  </si>
  <si>
    <t>Овариектомија и сложене процедуре на јајоводу због немалигних узрока, без врло тешких или тешких КК</t>
  </si>
  <si>
    <t>N06A</t>
  </si>
  <si>
    <t>Процедуре реконструкције на женском репродуктивном систему, са врло тешким или тешким КК</t>
  </si>
  <si>
    <t>N06B</t>
  </si>
  <si>
    <t>Процедуре реконструкције на женском репродуктивном систему, без врло тешких или тешких КК</t>
  </si>
  <si>
    <t>N07Z</t>
  </si>
  <si>
    <t>Остале процедуре на материци и аднексама због немалигних узрока</t>
  </si>
  <si>
    <t>N08Z</t>
  </si>
  <si>
    <t>Ендоскопске и лапароскопске процедуре на женском репродуктивном систему</t>
  </si>
  <si>
    <t>N09Z</t>
  </si>
  <si>
    <t>Конизација, поступци на вагини, цервиксу (грлићу материце) и вулви (стидници)</t>
  </si>
  <si>
    <t>N10Z</t>
  </si>
  <si>
    <t>Дијагностичка киретажа или дијагностичка хистероскопија</t>
  </si>
  <si>
    <t>N11Z</t>
  </si>
  <si>
    <t>Остале оперативне процедуре на женском репродуктивном систему</t>
  </si>
  <si>
    <t>N12A</t>
  </si>
  <si>
    <t>Процедуре на материци и аднексама, са врло тешким или тешким КК</t>
  </si>
  <si>
    <t>N12B</t>
  </si>
  <si>
    <t>Процедуре на материци и аднексама, без врло тешких или тешких КК</t>
  </si>
  <si>
    <t>N60A</t>
  </si>
  <si>
    <t>Малигне болести женског репродуктивног система, са врло тешким КК</t>
  </si>
  <si>
    <t>N60B</t>
  </si>
  <si>
    <t>Малигне болести женског репродуктивног система, без врло тешких КК</t>
  </si>
  <si>
    <t>N61Z</t>
  </si>
  <si>
    <t>Инфекције женског репродуктивног система</t>
  </si>
  <si>
    <t>N62Z</t>
  </si>
  <si>
    <t>Менструални и други поремећаји женског репродуктивног система</t>
  </si>
  <si>
    <t>Трудноћа, порођај и пуерперијум</t>
  </si>
  <si>
    <t>O01A</t>
  </si>
  <si>
    <t>Порођај царским резом, са врло тешким или тешким КК</t>
  </si>
  <si>
    <t>O01B</t>
  </si>
  <si>
    <t>Порођај царским резом, без врло тешких или тешких КК</t>
  </si>
  <si>
    <t>O02A</t>
  </si>
  <si>
    <t>Вагинални порођај са оперативним процедурама, са врло тешким или тешким КК</t>
  </si>
  <si>
    <t>O02B</t>
  </si>
  <si>
    <t>Вагинални порођај са оперативним процедурама, без врло тешких или тешких КК</t>
  </si>
  <si>
    <t>O03A</t>
  </si>
  <si>
    <t>Ектопична трудноћа, са врло тешким КК</t>
  </si>
  <si>
    <t>O03B</t>
  </si>
  <si>
    <t>Ектопична трудноћа, без врло тешких КК</t>
  </si>
  <si>
    <t>O04A</t>
  </si>
  <si>
    <t>Оперативни поступак у постпарталном периоду или после побачаја, са врло тешким или тешким КК</t>
  </si>
  <si>
    <t>O04B</t>
  </si>
  <si>
    <t>Оперативни поступак у постпарталном периоду или после побачаја, без врло тешких или тешких КК</t>
  </si>
  <si>
    <t>O05Z</t>
  </si>
  <si>
    <t>Побачај и оперативне процедуре</t>
  </si>
  <si>
    <t>O60Z</t>
  </si>
  <si>
    <t>Вагинални порођај</t>
  </si>
  <si>
    <t>O61Z</t>
  </si>
  <si>
    <t>Постпартални период и период после побачаја без оперативних поступака</t>
  </si>
  <si>
    <t>O63Z</t>
  </si>
  <si>
    <t>Побачај без оперативних процедура</t>
  </si>
  <si>
    <t>O64Z</t>
  </si>
  <si>
    <t>Лажни трудови</t>
  </si>
  <si>
    <t>O66Z</t>
  </si>
  <si>
    <t>Пренатални или други акушерски пријем</t>
  </si>
  <si>
    <t>Новорођенчад</t>
  </si>
  <si>
    <t>P01Z</t>
  </si>
  <si>
    <t>Новорођенче, смртни исход или премештај у другу болницу, &lt; 5 дана и значајни оперативни поступци</t>
  </si>
  <si>
    <t>P02Z</t>
  </si>
  <si>
    <t>Кардиоторакални или васкуларни поремећај новорођенчета</t>
  </si>
  <si>
    <t>P03Z</t>
  </si>
  <si>
    <t>Новорођенче, тежина на пријему 1000 - 1499 грама, са значајним оперативним поступком</t>
  </si>
  <si>
    <t>P04Z</t>
  </si>
  <si>
    <t>Новорођенче, тежина на пријему  1500 -1999 грама, са значајним оперативним поступком</t>
  </si>
  <si>
    <t>P05Z</t>
  </si>
  <si>
    <t>Новорођенче, тежина на пријему  2000 -2499 грама, са значајним оперативним поступком</t>
  </si>
  <si>
    <t>P06A</t>
  </si>
  <si>
    <t>Новорођенче, тежина на пријему  &gt; 2499 грама, са значајним оперативним поступком, са вишеструким великим тешкоћама</t>
  </si>
  <si>
    <t>P06B</t>
  </si>
  <si>
    <t>Новорођенче, тежина на пријему &gt; 2499 грама, са значајним оперативним поступком, без вишеструких великих тешкоћа</t>
  </si>
  <si>
    <t>P60A</t>
  </si>
  <si>
    <t>Новорођенче, смртни исход или премештај у другу болницу за акутно болничко лечењ,е &lt; 5 дана од порођаја без значајних оперативних поступака</t>
  </si>
  <si>
    <t>P60B</t>
  </si>
  <si>
    <t>Новорођенче, смртни исход или премештај у другу болницу, &lt; 5 дана од поновног пријема без значајних оперативних поступака</t>
  </si>
  <si>
    <t>P61Z</t>
  </si>
  <si>
    <t>Новорођенче, тежина на пријему &lt; 750 грама</t>
  </si>
  <si>
    <t>P62Z</t>
  </si>
  <si>
    <t>Новорођенче, тежина на пријему 750 - 999 грама</t>
  </si>
  <si>
    <t>P63Z</t>
  </si>
  <si>
    <t>Новорођенче, тежина на пријему 1000-1249 грама, без значајних оперативних поступака</t>
  </si>
  <si>
    <t>P64Z</t>
  </si>
  <si>
    <t>Новорођенче, тежина на пријему 1250-1499 грама, без значајних оперативних поступака</t>
  </si>
  <si>
    <t>P65A</t>
  </si>
  <si>
    <t>Новорођенче, тежина на пријему 1500 -1999 грама, без значајних оперативних поступака, са вишеструким великим тешкоћама</t>
  </si>
  <si>
    <t>P65B</t>
  </si>
  <si>
    <t>Новорођенче, тежина на пријему 1500 -1999 грама, без значајних оперативних поступака са великим тешкоћама</t>
  </si>
  <si>
    <t>P65C</t>
  </si>
  <si>
    <t>Новорођенче, тежина на пријему 1500 -1999 грама, без значајних оперативних поступака са осталим тешкоћама</t>
  </si>
  <si>
    <t>P65D</t>
  </si>
  <si>
    <t>Новорођенче, тежина на пријему 1500 -1999 грама, без значајних оперативних поступака без тешкоћа</t>
  </si>
  <si>
    <t>P66A</t>
  </si>
  <si>
    <t>Новорођенче, тежина на пријему 2000 -2499 грама, без значајних оперативних поступака са вишеструким великим тешкоћама</t>
  </si>
  <si>
    <t>P66B</t>
  </si>
  <si>
    <t>Новорођенче, тежина на пријему 2000 -2499 грама, без значајних оперативних поступака са великим тешкоћама</t>
  </si>
  <si>
    <t>P66C</t>
  </si>
  <si>
    <t>Новорођенче, тежина на пријему 2000 -2499 грама, без значајних оперативних поступака са осталим тешкоћама</t>
  </si>
  <si>
    <t>P66D</t>
  </si>
  <si>
    <t>Новорођенче, тежина на пријему 2000 -2499 грама, без значајних оперативних поступака без тешкоћа</t>
  </si>
  <si>
    <t>P67A</t>
  </si>
  <si>
    <t>Новорођенче, тежина на пријему &gt; 2499 грама, без значајних оперативних поступака са вишеструким великим тешкоћама</t>
  </si>
  <si>
    <t>P67B</t>
  </si>
  <si>
    <t>Новорођенче, тежина на пријему &gt; 2499 грама, без значајних оперативних поступака са великим тешкоћама</t>
  </si>
  <si>
    <t>P67C</t>
  </si>
  <si>
    <t>Новорођенче, тежина на пријему &gt; 2499 грама, без значајних оперативних поступака са осталим тешкоћама</t>
  </si>
  <si>
    <t>P67D</t>
  </si>
  <si>
    <t>Новорођенче, тежина на пријему &gt; 2499 грама, без значајних оперативних поступака без тешкоћа</t>
  </si>
  <si>
    <t>Болести и поремећаји крви и крвотворних органа и имунолошки поремећаји</t>
  </si>
  <si>
    <t>Q01Z</t>
  </si>
  <si>
    <t>Спленектомија</t>
  </si>
  <si>
    <t>Q02A</t>
  </si>
  <si>
    <t>Остале оперативне процедуре због болести крви и крвотворних органа, са врло тешким или тешким КК</t>
  </si>
  <si>
    <t>Q02B</t>
  </si>
  <si>
    <t>Остале оперативне процедуре због болести крви и крвотворних органа, без врло тешких или тешких КК</t>
  </si>
  <si>
    <t>Q60A</t>
  </si>
  <si>
    <t>Поремећаји имунитета и ретикулоендотелног система, са врло тешким или тешким КК</t>
  </si>
  <si>
    <t>Q60B</t>
  </si>
  <si>
    <t>Поремећаји имунитета и ретикулоендотелног система, без врло тешких или тешких КК и малигнитет</t>
  </si>
  <si>
    <t>Q60C</t>
  </si>
  <si>
    <t>Поремећаји имунитета и ретикулоендотелног система, без врло тешких или тешких КК без малигнитета</t>
  </si>
  <si>
    <t>Q61A</t>
  </si>
  <si>
    <t>Поремећаји еритроцита, са врло тешким или тешким КК</t>
  </si>
  <si>
    <t>Q61B</t>
  </si>
  <si>
    <t>Поремећаји еритроцита, без врло тешких или тешких КК</t>
  </si>
  <si>
    <t>Q62Z</t>
  </si>
  <si>
    <t>Поремећаји коагулације крви</t>
  </si>
  <si>
    <t>Неопластични поремећаји (хематолошки и солидни тумори)</t>
  </si>
  <si>
    <t>R01A</t>
  </si>
  <si>
    <t>Лимфом и леукемија са великим оперативним поступцима и са врло тешким или тешким КК</t>
  </si>
  <si>
    <t>R01B</t>
  </si>
  <si>
    <t>Лимфом и леукемија са великим оперативним поступцима, без врло тешких или тешких КК</t>
  </si>
  <si>
    <t>R02A</t>
  </si>
  <si>
    <t>Остали неопластични поремећаји са великим оперативним процедурама, са врло тешким КК</t>
  </si>
  <si>
    <t>R02B</t>
  </si>
  <si>
    <t xml:space="preserve">Остали неопластични поремећаји са великим оперативним процедурама, са тешким или умереним КК </t>
  </si>
  <si>
    <t>R02C</t>
  </si>
  <si>
    <t>Остали неопластични поремећаји са великим оперативним процедурама, без КК</t>
  </si>
  <si>
    <t>R03A</t>
  </si>
  <si>
    <t>Лимфом и леукемија са осталим оперативним процедурама, са врло тешким или тешким КК</t>
  </si>
  <si>
    <t>R03B</t>
  </si>
  <si>
    <t>Лимфом и леукемија са осталим оперативним процедурама, без врло тешких или тешких КК</t>
  </si>
  <si>
    <t>R04A</t>
  </si>
  <si>
    <t>Остали неопластични поремећаји са осталим оперативним процедурама са врло тешким или тешким КК</t>
  </si>
  <si>
    <t>R04B</t>
  </si>
  <si>
    <t>Остали неопластични поремећаји са осталим оперативним процедурама без врло тешких или тешких КК</t>
  </si>
  <si>
    <t>R60A</t>
  </si>
  <si>
    <t>Акутна леукемија, са врло тешким КК</t>
  </si>
  <si>
    <t>R60B</t>
  </si>
  <si>
    <t>Акутна леукемија, без врло тешких КК</t>
  </si>
  <si>
    <t>R61A</t>
  </si>
  <si>
    <t>Лимфом и неакутна леукемија, са врло тешким КК</t>
  </si>
  <si>
    <t>R61B</t>
  </si>
  <si>
    <t>Лимфом и неакутна леукемија, без врло тешких КК</t>
  </si>
  <si>
    <t>R61C</t>
  </si>
  <si>
    <t>Лимфом или неакутна леукемија, дневна болница</t>
  </si>
  <si>
    <t>R62A</t>
  </si>
  <si>
    <t>Остали неопластични поремећаји са КК</t>
  </si>
  <si>
    <t>R62B</t>
  </si>
  <si>
    <t>Остали неопластични поремећаји без КК</t>
  </si>
  <si>
    <t>R63Z</t>
  </si>
  <si>
    <t>Хемотерапија</t>
  </si>
  <si>
    <t>R64Z</t>
  </si>
  <si>
    <t>Радиотерапија</t>
  </si>
  <si>
    <t>Инфективне и паразитске болести</t>
  </si>
  <si>
    <t>S60Z</t>
  </si>
  <si>
    <t>ХИВ, дневна болница</t>
  </si>
  <si>
    <t>S65A</t>
  </si>
  <si>
    <t>Болести повезане са ХИВ-ом, са врло тешким КК</t>
  </si>
  <si>
    <t>S65B</t>
  </si>
  <si>
    <t>Болести повезане са ХИВ-ом, са тешким КК</t>
  </si>
  <si>
    <t>S65C</t>
  </si>
  <si>
    <t>Болести повезане са ХИВ-ом, без врло тешких или тешких КК</t>
  </si>
  <si>
    <t>T01A</t>
  </si>
  <si>
    <t>Оперативни поступци због инфективних и паразитарних болести, са врло тешким КК</t>
  </si>
  <si>
    <t>T01B</t>
  </si>
  <si>
    <t>Оперативни поступци због инфективних и паразитарних болести, са тешким или умереним КК</t>
  </si>
  <si>
    <t>T01C</t>
  </si>
  <si>
    <t>Оперативни поступци због инфективних и паразитарних болести, без КК</t>
  </si>
  <si>
    <t>T40Z</t>
  </si>
  <si>
    <t>Инфективне или паразитске болести са вентилаторном подршком</t>
  </si>
  <si>
    <t>T60A</t>
  </si>
  <si>
    <t>Септикемија, са врло тешким или тешким КК</t>
  </si>
  <si>
    <t>T60B</t>
  </si>
  <si>
    <t>Септикемија без врло тешких или тешких КК</t>
  </si>
  <si>
    <t>T61A</t>
  </si>
  <si>
    <t>Постоперативне и посттрауматске инфекције, старост &gt; 54 године или са врло тешким или тешким КК</t>
  </si>
  <si>
    <t>T61B</t>
  </si>
  <si>
    <t>Постоперативне и посттрауматске инфекције, старост &lt; 55година или без врло тешких или тешких КК</t>
  </si>
  <si>
    <t>T62A</t>
  </si>
  <si>
    <t>Повишена температура непознатог порекла са КК</t>
  </si>
  <si>
    <t>T62B</t>
  </si>
  <si>
    <t>Повишена температура непознатог порекла без КК</t>
  </si>
  <si>
    <t>T63Z</t>
  </si>
  <si>
    <t>Вирусна инфекција</t>
  </si>
  <si>
    <t>T64A</t>
  </si>
  <si>
    <t>Остале инфективне и паразитарне болести, са врло тешким КК</t>
  </si>
  <si>
    <t>T64B</t>
  </si>
  <si>
    <t>Остале инфективне и паразитарне болести, са тешким или умереним КК</t>
  </si>
  <si>
    <t>T64C</t>
  </si>
  <si>
    <t>Остале инфективне и паразитарне болестии, без КК</t>
  </si>
  <si>
    <t>Металне болести и поремећаји</t>
  </si>
  <si>
    <t>U40Z</t>
  </si>
  <si>
    <t>Лечење менталног здравља, истог дана и примена електроконвулзивне терапије</t>
  </si>
  <si>
    <t>U60Z</t>
  </si>
  <si>
    <t>Лечење менталног здравља, истог дана, без примене електроконвулзивне терапије</t>
  </si>
  <si>
    <t>U61Z</t>
  </si>
  <si>
    <t>Схизофрени поремећаји</t>
  </si>
  <si>
    <t>U62A</t>
  </si>
  <si>
    <t>Параноја и акутни психотични поремећаји, са врло тешким или тешким КК или присилно лечење</t>
  </si>
  <si>
    <t>U62B</t>
  </si>
  <si>
    <t>Параноја и акутни психотични поремећаји, без врло тешких или тешких КК, без присилног лечења</t>
  </si>
  <si>
    <t>U63Z</t>
  </si>
  <si>
    <t>Велики афективни поремећаји</t>
  </si>
  <si>
    <t>U64Z</t>
  </si>
  <si>
    <t>Остали афективни и соматоформни поремећаји</t>
  </si>
  <si>
    <t>U65Z</t>
  </si>
  <si>
    <t>Анксиозни поремећаји</t>
  </si>
  <si>
    <t>U66Z</t>
  </si>
  <si>
    <t>Поремећаји исхране и опсесивно-компулзивни поремећаји</t>
  </si>
  <si>
    <t>U67Z</t>
  </si>
  <si>
    <t>Поремећаји личности и акутне реакције</t>
  </si>
  <si>
    <t>U68Z</t>
  </si>
  <si>
    <t>Ментални поремећаји у дечијем добу</t>
  </si>
  <si>
    <t>Коришћење алкохола/дроге и органски ментални поремећаји узроковани коришћењем алкохола/дроге</t>
  </si>
  <si>
    <t>V60Z</t>
  </si>
  <si>
    <t>Интоксикација алкохолом и апстиненцијални синдром</t>
  </si>
  <si>
    <t>V61Z</t>
  </si>
  <si>
    <t>Интоксикација дрогама и апстиненцијални синдром</t>
  </si>
  <si>
    <t>V62A</t>
  </si>
  <si>
    <t xml:space="preserve">Поремећаји узроковани злоупотребом алкохола и зависност од алкохола </t>
  </si>
  <si>
    <t>V62B</t>
  </si>
  <si>
    <t>Поремећаји узроковани злоупотребом алкохола и зависност од алкохола, истог дана</t>
  </si>
  <si>
    <t>V63Z</t>
  </si>
  <si>
    <t>Поремећаји узроковани злоупотребом опијата и зависност од опијата</t>
  </si>
  <si>
    <t>V64Z</t>
  </si>
  <si>
    <t>Поремећаји узроковани злоупотребом осталих дрога (лекова) и зависност од истих</t>
  </si>
  <si>
    <t>Повреде, тровања и токсични ефекти лекова</t>
  </si>
  <si>
    <t>W01Z</t>
  </si>
  <si>
    <t>Процедуре вентилације и краниотомије због вишеструке значајне трауме</t>
  </si>
  <si>
    <t>W02A</t>
  </si>
  <si>
    <t>Процедуре на куку, бутној кости и екстремитетима због значајне вишеструке трауме, са имплантацијом, са врло тешким или тешким КК</t>
  </si>
  <si>
    <t>W02B</t>
  </si>
  <si>
    <t>Процедуре на куку, бутној кости и екстремитетима због значајне вишеструке трауме, са имплантацијом, без врло тешких или тешких КК</t>
  </si>
  <si>
    <t>W03Z</t>
  </si>
  <si>
    <t>Абдоминалне процедуре због вишеструке значајне трауме</t>
  </si>
  <si>
    <t>W04A</t>
  </si>
  <si>
    <t>Остале процедуре због вишеструке значајне трауме, са врло тешким или тешким КК</t>
  </si>
  <si>
    <t>W04B</t>
  </si>
  <si>
    <t>Остале процедуре због вишеструке значајне трауме, без врло тешких или тешких КК</t>
  </si>
  <si>
    <t>W60Z</t>
  </si>
  <si>
    <t>Вишеструка траума, смртни исход или премештај у другу болницу, &lt; 5 дана</t>
  </si>
  <si>
    <t>W61A</t>
  </si>
  <si>
    <t>Вишеструка траума, без значајних процедура, са врло тешким или тешким КК</t>
  </si>
  <si>
    <t>W61B</t>
  </si>
  <si>
    <t>Вишеструка траума, без значајних процедура, без врло тешких или тешких КК</t>
  </si>
  <si>
    <t>X02A</t>
  </si>
  <si>
    <t>Микроваскуларни пренос ткива или режња коже због повреде шаке, са врло тешким или тешким КК</t>
  </si>
  <si>
    <t>X02B</t>
  </si>
  <si>
    <t>Режањ коже због повреде шаке, без врло тешких или тешких КК</t>
  </si>
  <si>
    <t>X04A</t>
  </si>
  <si>
    <t>Остале процедуре због повреде доњих екстрмитета, са врло тешким или тешким КК</t>
  </si>
  <si>
    <t>X04B</t>
  </si>
  <si>
    <t>Остале процедуре због повреде доњих екстрмитета, без врло тешких или тешких КК</t>
  </si>
  <si>
    <t>X05A</t>
  </si>
  <si>
    <t>Остале процедуре због повреда на шаци, са КК</t>
  </si>
  <si>
    <t>X05B</t>
  </si>
  <si>
    <t>Остале процедуре због повреда на шаци, без КК</t>
  </si>
  <si>
    <t>X06A</t>
  </si>
  <si>
    <t>Остале процедуре због других повреда, са врло тешким или тешким КК</t>
  </si>
  <si>
    <t>X06B</t>
  </si>
  <si>
    <t>Остале процедуре због других повреда, без врло тешких или тешких КК</t>
  </si>
  <si>
    <t>X07A</t>
  </si>
  <si>
    <t>Режањ коже код повреда шаке, са микроваскуларним преносом ткива или са врло тешким или тешким КК</t>
  </si>
  <si>
    <t>X07B</t>
  </si>
  <si>
    <t>Режањ коже код повреда шаке, без микроваскуларног преноса ткива, без врло тешких или тешких КК</t>
  </si>
  <si>
    <t>X40Z</t>
  </si>
  <si>
    <t>Повреде, тровања и токсични ефекти лекова са вентилаторном подршком</t>
  </si>
  <si>
    <t>X60A</t>
  </si>
  <si>
    <t>Повреде, са врло тешким или тешким КК</t>
  </si>
  <si>
    <t>X60B</t>
  </si>
  <si>
    <t>Повреде, без врло тешких или тешких КК</t>
  </si>
  <si>
    <t>X61Z</t>
  </si>
  <si>
    <t>Алергијске реакције</t>
  </si>
  <si>
    <t>X62A</t>
  </si>
  <si>
    <t>Тровање/токсични ефекат лекова, са врло тешким или тешким КК</t>
  </si>
  <si>
    <t>X62B</t>
  </si>
  <si>
    <t>Тровање/токсични ефекат лекова, без врло тешких или тешких КК</t>
  </si>
  <si>
    <t>X63A</t>
  </si>
  <si>
    <t>Последице лечења, са врло тешким или тешким КК</t>
  </si>
  <si>
    <t>X63B</t>
  </si>
  <si>
    <t>Последице лечења, без врло тешких или тешких КК</t>
  </si>
  <si>
    <t>X64A</t>
  </si>
  <si>
    <t>Остале повреде, тровања и токсични ефекти, са врло тешким или тешким КК</t>
  </si>
  <si>
    <t>X64B</t>
  </si>
  <si>
    <t>Остале повреде, тровања и токсични ефекти, без врло тешких или тешких КК</t>
  </si>
  <si>
    <t>Опекотине</t>
  </si>
  <si>
    <t>Y01Z</t>
  </si>
  <si>
    <t>Тешке опекотине високог степена</t>
  </si>
  <si>
    <t>Y02A</t>
  </si>
  <si>
    <t>Остале опекотине и употреба режња коже, са КК</t>
  </si>
  <si>
    <t>Y02B</t>
  </si>
  <si>
    <t>Остале опекотине и употреба режња коже, без КК</t>
  </si>
  <si>
    <t>Y03Z</t>
  </si>
  <si>
    <t>Остале оперативне процедуре због других опекотина</t>
  </si>
  <si>
    <t>Y60Z</t>
  </si>
  <si>
    <t>Опекотине, премештај у другу установу за акутно болничко лечење, &lt; 5 дана</t>
  </si>
  <si>
    <t>Y61Z</t>
  </si>
  <si>
    <t>Тешке опекотине</t>
  </si>
  <si>
    <t>Y62A</t>
  </si>
  <si>
    <t>Остале опекотине, са КК</t>
  </si>
  <si>
    <t>Y62B</t>
  </si>
  <si>
    <t>Остале опекотине, без КК</t>
  </si>
  <si>
    <t>Фактори који утичу на здравствено стање и остали контакти са здравственом службом</t>
  </si>
  <si>
    <t>Z01A</t>
  </si>
  <si>
    <t>Оперативни поступци и дијагнозе које се доводе у везу са осталим контактима са здравственом службом, са врло тешким или тешким КК</t>
  </si>
  <si>
    <t>Z01B</t>
  </si>
  <si>
    <t>Оперативни поступци и дијагнозе које се доводе у везу са осталим контактима са здравственом службом без врло тешких или тешких КК</t>
  </si>
  <si>
    <t>Z40Z</t>
  </si>
  <si>
    <t>Контролни преглед са ендоскопијом, дневна болница</t>
  </si>
  <si>
    <t>Z60A</t>
  </si>
  <si>
    <t>Рехабилитација, са врло тешким или тешким КК</t>
  </si>
  <si>
    <t>Z60B</t>
  </si>
  <si>
    <t>Рехабилитација, без врло тешких или тешких КК</t>
  </si>
  <si>
    <t>Z60C</t>
  </si>
  <si>
    <t>Рехабилитација, истог дана</t>
  </si>
  <si>
    <t>Z61A</t>
  </si>
  <si>
    <t xml:space="preserve">Знаци и симптоми </t>
  </si>
  <si>
    <t>Z61B</t>
  </si>
  <si>
    <t>Знаци и симптоми, дневна болница</t>
  </si>
  <si>
    <t>Z63A</t>
  </si>
  <si>
    <t>Остала накнадна нега, са врло тешким или тешким КК</t>
  </si>
  <si>
    <t>Z63B</t>
  </si>
  <si>
    <t>Остала накнадна нега, без врло тешких или тешких КК</t>
  </si>
  <si>
    <t>Z64A</t>
  </si>
  <si>
    <t>Остали фактори који утичу на здравствено стање</t>
  </si>
  <si>
    <t>Z64B</t>
  </si>
  <si>
    <t>Остали фактори који утичу на здравствено стање, истог дана</t>
  </si>
  <si>
    <t>Z65Z</t>
  </si>
  <si>
    <t>Вишеструке, остале и неспецифичне конгениталне аномалије</t>
  </si>
  <si>
    <t>Неповезане оперативне процедуре</t>
  </si>
  <si>
    <t>801A</t>
  </si>
  <si>
    <t>Оперативне процедуре неповезане са основним узроком хоспитализације, са врло тешким КК</t>
  </si>
  <si>
    <t>801B</t>
  </si>
  <si>
    <t>Оперативне процедуре неповезане са основним узроком хоспитализације, са тешким или умереним КК</t>
  </si>
  <si>
    <t>801C</t>
  </si>
  <si>
    <t>Оперативне процедуре неповезане са основним узроком хоспитализације, без КК</t>
  </si>
  <si>
    <t>Погрешни ДСГ</t>
  </si>
  <si>
    <t>960Z</t>
  </si>
  <si>
    <t>Не може се груписати</t>
  </si>
  <si>
    <t>961Z</t>
  </si>
  <si>
    <t>Неприхватљива главна дијагноза</t>
  </si>
  <si>
    <t>963Z</t>
  </si>
  <si>
    <t>Неонатална дијагноза која није у складу са старошћу и тежином</t>
  </si>
  <si>
    <t>Дијагностички сродне групе (ДСГ)</t>
  </si>
  <si>
    <t>Број операционих сала</t>
  </si>
  <si>
    <t>Број оперисаних у дневној болници</t>
  </si>
  <si>
    <t>Број операција у дневној болници</t>
  </si>
  <si>
    <t>Број оперисаних (хоспитализовани)</t>
  </si>
  <si>
    <t>Број операција (хоспитализовани)</t>
  </si>
  <si>
    <t>Укупан број оперисаних</t>
  </si>
  <si>
    <t>Укупан број операција</t>
  </si>
  <si>
    <t>Некласификоване главне дијагностичке категорије</t>
  </si>
  <si>
    <t xml:space="preserve">Број пацијената </t>
  </si>
  <si>
    <t>6,38+цена филтера</t>
  </si>
  <si>
    <t>433,74+цена филтера</t>
  </si>
  <si>
    <t>15,71+цена филтера</t>
  </si>
  <si>
    <t>13,46+цена филтера</t>
  </si>
  <si>
    <t>1.181,22+цена сета</t>
  </si>
  <si>
    <t>5.140,75+цена сета</t>
  </si>
  <si>
    <t>Остале услуге</t>
  </si>
  <si>
    <t>Здравствене услуге</t>
  </si>
  <si>
    <t>Дијагностичке процедуре са снимањем</t>
  </si>
  <si>
    <t>Лабораторијска дијагностика</t>
  </si>
  <si>
    <t>Специјалистички прегледи</t>
  </si>
  <si>
    <t>1.</t>
  </si>
  <si>
    <t>2.</t>
  </si>
  <si>
    <t>3.</t>
  </si>
  <si>
    <t>4.</t>
  </si>
  <si>
    <t>5.</t>
  </si>
  <si>
    <t>6.</t>
  </si>
  <si>
    <t>7.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</si>
  <si>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</si>
  <si>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</si>
  <si>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</si>
  <si>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</si>
  <si>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</si>
  <si>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</si>
  <si>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</si>
  <si>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</si>
  <si>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</si>
  <si>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</si>
  <si>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</si>
  <si>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РБ</t>
  </si>
  <si>
    <t>Назив Табеле</t>
  </si>
  <si>
    <t>Табела 18.</t>
  </si>
  <si>
    <t>Табела 19.</t>
  </si>
  <si>
    <t>Прво читање радиографског снимка дојке у оквиру организованог скрининга</t>
  </si>
  <si>
    <t>Друго читање радиографског снимка дојке у оквиру организованог скрининга</t>
  </si>
  <si>
    <t>Треће или супервизијско читање радиографског снимка дојке у оквиру организованог скрининга</t>
  </si>
  <si>
    <t>Супервизијско тумачење ПАП налаза у организованом скринингу карцинома грлића материце</t>
  </si>
  <si>
    <t> 2305401</t>
  </si>
  <si>
    <t> 2305601</t>
  </si>
  <si>
    <t>Еритроцити</t>
  </si>
  <si>
    <t> 2305602</t>
  </si>
  <si>
    <t>Еритроцити у адитивној солуцији</t>
  </si>
  <si>
    <t> 2305101</t>
  </si>
  <si>
    <t>Тромбоцити концентрат</t>
  </si>
  <si>
    <t> 2305201</t>
  </si>
  <si>
    <t>Свежа замрзнута плазма</t>
  </si>
  <si>
    <t> 2305202</t>
  </si>
  <si>
    <t> 2305203</t>
  </si>
  <si>
    <t>Плазма без криопреципитата</t>
  </si>
  <si>
    <t> 2305901</t>
  </si>
  <si>
    <t>Аутолога крв (пре оперативно прикупљање)</t>
  </si>
  <si>
    <t>Цена у динарима</t>
  </si>
  <si>
    <t>јединица крви</t>
  </si>
  <si>
    <t>Цене за обраду крви и компоненти крви (Прилог 1.) према Правилнику о утврђивању цена за обраду крви и компонената крви намењених за трансфузију: ("Службени гласник РС", број 18/2019)</t>
  </si>
  <si>
    <t>Цене за обраду крви и компоненти крви (Прилог 1.) према Правилнику о утврђивању цена и накнада за обраду крви и компоненти крви намењених за трансфузију ("Службени гласник РС", бр. 47/2013 и 34/2014)</t>
  </si>
  <si>
    <t>Накнаде за обраду крви и компоненти крви (Прилог 2.) према Правилнику о утврђивању цена и накнада за обраду крви и компоненти крви намењених за трансфузију ("Службени гласник РС", бр. 47/2013 и 34/2014)</t>
  </si>
  <si>
    <t>Број запослених на одређено време због повећаног обима посла</t>
  </si>
  <si>
    <t>Број запослених на одређено време због замене одсутних запослених</t>
  </si>
  <si>
    <t>Број лица на акутној хемодијализи</t>
  </si>
  <si>
    <t>Број лица на хроничној хемодијализи</t>
  </si>
  <si>
    <t>Категорија</t>
  </si>
  <si>
    <t>280005</t>
  </si>
  <si>
    <t>280006</t>
  </si>
  <si>
    <t>280007</t>
  </si>
  <si>
    <t>280008</t>
  </si>
  <si>
    <t>Циљана биопсија дојке или ендоцервикална киретажа</t>
  </si>
  <si>
    <t>Број прегледа у оквиру организованог скрининга рака*</t>
  </si>
  <si>
    <t>Број услуга пружених у оквиру организованог скрининга рака**</t>
  </si>
  <si>
    <t>Рендген дијагностика (уписати број апарата и број смена)</t>
  </si>
  <si>
    <t>Ултразвучна дијагностика (уписати број апарата и број смена)</t>
  </si>
  <si>
    <t>Доплер* (уписати број апарата и број смена)</t>
  </si>
  <si>
    <t>ЦТ Скенер (уписати број апарата и број смена)</t>
  </si>
  <si>
    <t>Магнетна резонанца (уписати број апарата и број смена)</t>
  </si>
  <si>
    <t>Укупно свих дијагностичких процедура са снимањем</t>
  </si>
  <si>
    <t>Grand Total</t>
  </si>
  <si>
    <t xml:space="preserve">Укупан број пацијената на листи чекања на дан 31.12.2024. </t>
  </si>
  <si>
    <t>Број пацијената са листе чекања којима је урађена  процедура/интервенција 2024</t>
  </si>
  <si>
    <t>Укупан број свих пацијената којима је урађена интервенција/процедура у ЗУ 2024</t>
  </si>
  <si>
    <t>Број нових пацијената на листи чекања у 2024.</t>
  </si>
  <si>
    <t>Просечна дужина чекања у данима 2024.</t>
  </si>
  <si>
    <t>Планиран укупан број процедура за које се воде листе чекања за 2025.</t>
  </si>
  <si>
    <t>Планиран број процедура за пацијенте који су на листи чекања за 2025.</t>
  </si>
  <si>
    <t>Табела 10.</t>
  </si>
  <si>
    <t>Табела 15.</t>
  </si>
  <si>
    <t>Збирна табела врсте здравствених услуга које се пружају у здравственој установи (Пивот)</t>
  </si>
  <si>
    <t>Табела 11.</t>
  </si>
  <si>
    <t>Desni klik na bilo koje polje u pivot tabeli i opcija refresh će povući izmenjene podatke iz tabele usluge_prema_OS</t>
  </si>
  <si>
    <t>Ukoliko su dodavane nove šifre u tabeli usluge_prema_OS, potrebno je uključiti ih u prikaz odabirom u filteru</t>
  </si>
  <si>
    <t>Реагенси који се набављају у поступку ЦЈН</t>
  </si>
  <si>
    <t>Реагенси - самостална набавка установе</t>
  </si>
  <si>
    <t>Реагенси</t>
  </si>
  <si>
    <t>РЕАГЕНСИ (УКУПНО)</t>
  </si>
  <si>
    <t>Табела 20.</t>
  </si>
  <si>
    <t>20.</t>
  </si>
  <si>
    <t>Здравствене услуге према организационој структури</t>
  </si>
  <si>
    <t>Радиографско снимање дојке, обострано</t>
  </si>
  <si>
    <t>Ултразвучни преглед дојке, билатералан</t>
  </si>
  <si>
    <t>Преглед биоптата тумора дојке</t>
  </si>
  <si>
    <t>Преглед CORE биопсије дојке</t>
  </si>
  <si>
    <t>8.3.</t>
  </si>
  <si>
    <t>8.4</t>
  </si>
  <si>
    <t>Санитетски и медицински потрошни материјал који се набављају у поступку ЦЈН</t>
  </si>
  <si>
    <t>Санитетски и медицински потрошни материјал - самостална набавка установе</t>
  </si>
  <si>
    <t>13757-00</t>
  </si>
  <si>
    <t>18360-00</t>
  </si>
  <si>
    <t>30023-00</t>
  </si>
  <si>
    <t>30023-01</t>
  </si>
  <si>
    <t>30068-00</t>
  </si>
  <si>
    <t>30075-00</t>
  </si>
  <si>
    <t>30075-01</t>
  </si>
  <si>
    <t>30107-00</t>
  </si>
  <si>
    <t>30107-01</t>
  </si>
  <si>
    <t>30111-00</t>
  </si>
  <si>
    <t>30114-00</t>
  </si>
  <si>
    <t>30224-00</t>
  </si>
  <si>
    <t>30226-00</t>
  </si>
  <si>
    <t>30235-00</t>
  </si>
  <si>
    <t>30238-00</t>
  </si>
  <si>
    <t>30241-00</t>
  </si>
  <si>
    <t>30396-00</t>
  </si>
  <si>
    <t>31205-00</t>
  </si>
  <si>
    <t>31230-04</t>
  </si>
  <si>
    <t>31235-02</t>
  </si>
  <si>
    <t>31235-03</t>
  </si>
  <si>
    <t>31235-04</t>
  </si>
  <si>
    <t>31350-00</t>
  </si>
  <si>
    <t>32742-00</t>
  </si>
  <si>
    <t>35400-00</t>
  </si>
  <si>
    <t>35400-01</t>
  </si>
  <si>
    <t>44328-00</t>
  </si>
  <si>
    <t>44328-01</t>
  </si>
  <si>
    <t>44331-00</t>
  </si>
  <si>
    <t>44334-00</t>
  </si>
  <si>
    <t>44338-00</t>
  </si>
  <si>
    <t>44358-00</t>
  </si>
  <si>
    <t>44361-00</t>
  </si>
  <si>
    <t>44364-00</t>
  </si>
  <si>
    <t>44367-00</t>
  </si>
  <si>
    <t>44367-01</t>
  </si>
  <si>
    <t>44367-02</t>
  </si>
  <si>
    <t>44370-00</t>
  </si>
  <si>
    <t>44373-00</t>
  </si>
  <si>
    <t>44376-00</t>
  </si>
  <si>
    <t>Reamputacija amputacijskog patrljka</t>
  </si>
  <si>
    <t>45400-00</t>
  </si>
  <si>
    <t>45439-00</t>
  </si>
  <si>
    <t>46300-00</t>
  </si>
  <si>
    <t>46300-01</t>
  </si>
  <si>
    <t>46303-00</t>
  </si>
  <si>
    <t>46306-00</t>
  </si>
  <si>
    <t>46309-00</t>
  </si>
  <si>
    <t>46315-00</t>
  </si>
  <si>
    <t>46324-00</t>
  </si>
  <si>
    <t>46327-01</t>
  </si>
  <si>
    <t>46339-00</t>
  </si>
  <si>
    <t>46342-00</t>
  </si>
  <si>
    <t>46345-00</t>
  </si>
  <si>
    <t>46363-00</t>
  </si>
  <si>
    <t>46366-00</t>
  </si>
  <si>
    <t>46387-00</t>
  </si>
  <si>
    <t>46396-00</t>
  </si>
  <si>
    <t>46396-02</t>
  </si>
  <si>
    <t>46396-03</t>
  </si>
  <si>
    <t>46399-00</t>
  </si>
  <si>
    <t>46399-01</t>
  </si>
  <si>
    <t>46399-02</t>
  </si>
  <si>
    <t>46402-00</t>
  </si>
  <si>
    <t>46402-01</t>
  </si>
  <si>
    <t>46405-00</t>
  </si>
  <si>
    <t>46405-01</t>
  </si>
  <si>
    <t>46414-00</t>
  </si>
  <si>
    <t>46420-00</t>
  </si>
  <si>
    <t>46441-00</t>
  </si>
  <si>
    <t>46447-00</t>
  </si>
  <si>
    <t>46450-00</t>
  </si>
  <si>
    <t>46453-00</t>
  </si>
  <si>
    <t>46456-00</t>
  </si>
  <si>
    <t>46465-00</t>
  </si>
  <si>
    <t>46483-00</t>
  </si>
  <si>
    <t>46492-00</t>
  </si>
  <si>
    <t>46494-00</t>
  </si>
  <si>
    <t>46495-00</t>
  </si>
  <si>
    <t>46519-00</t>
  </si>
  <si>
    <t>46522-00</t>
  </si>
  <si>
    <t>46525-00</t>
  </si>
  <si>
    <t>47006-00</t>
  </si>
  <si>
    <t>47009-01</t>
  </si>
  <si>
    <t>47012-00</t>
  </si>
  <si>
    <t>47012-01</t>
  </si>
  <si>
    <t>47018-01</t>
  </si>
  <si>
    <t>47021-00</t>
  </si>
  <si>
    <t>47021-01</t>
  </si>
  <si>
    <t>47024-01</t>
  </si>
  <si>
    <t>47024-03</t>
  </si>
  <si>
    <t>47027-00</t>
  </si>
  <si>
    <t>47027-01</t>
  </si>
  <si>
    <t>47027-02</t>
  </si>
  <si>
    <t>47027-03</t>
  </si>
  <si>
    <t>47033-00</t>
  </si>
  <si>
    <t>47033-01</t>
  </si>
  <si>
    <t>47039-00</t>
  </si>
  <si>
    <t>47045-00</t>
  </si>
  <si>
    <t>47048-00</t>
  </si>
  <si>
    <t>47051-00</t>
  </si>
  <si>
    <t>47060-00</t>
  </si>
  <si>
    <t>47063-01</t>
  </si>
  <si>
    <t>47066-00</t>
  </si>
  <si>
    <t>47066-01</t>
  </si>
  <si>
    <t>47069-01</t>
  </si>
  <si>
    <t>47072-00</t>
  </si>
  <si>
    <t>47072-01</t>
  </si>
  <si>
    <t>47300-01</t>
  </si>
  <si>
    <t>47303-01</t>
  </si>
  <si>
    <t>47306-00</t>
  </si>
  <si>
    <t>47306-01</t>
  </si>
  <si>
    <t>47309-00</t>
  </si>
  <si>
    <t>47309-01</t>
  </si>
  <si>
    <t>47312-01</t>
  </si>
  <si>
    <t>47315-01</t>
  </si>
  <si>
    <t>47318-00</t>
  </si>
  <si>
    <t>47318-01</t>
  </si>
  <si>
    <t>47321-00</t>
  </si>
  <si>
    <t>47321-01</t>
  </si>
  <si>
    <t>47324-01</t>
  </si>
  <si>
    <t>47327-01</t>
  </si>
  <si>
    <t>47330-00</t>
  </si>
  <si>
    <t>47330-01</t>
  </si>
  <si>
    <t>47333-00</t>
  </si>
  <si>
    <t>47333-01</t>
  </si>
  <si>
    <t>47336-01</t>
  </si>
  <si>
    <t>47339-01</t>
  </si>
  <si>
    <t>47342-00</t>
  </si>
  <si>
    <t>47342-01</t>
  </si>
  <si>
    <t>47345-00</t>
  </si>
  <si>
    <t>47345-01</t>
  </si>
  <si>
    <t>47348-01</t>
  </si>
  <si>
    <t>47351-00</t>
  </si>
  <si>
    <t>47351-01</t>
  </si>
  <si>
    <t>47354-01</t>
  </si>
  <si>
    <t>47357-00</t>
  </si>
  <si>
    <t>47357-01</t>
  </si>
  <si>
    <t>47360-00</t>
  </si>
  <si>
    <t>47363-02</t>
  </si>
  <si>
    <t>47363-03</t>
  </si>
  <si>
    <t>47366-00</t>
  </si>
  <si>
    <t>47366-01</t>
  </si>
  <si>
    <t>47366-02</t>
  </si>
  <si>
    <t>47366-03</t>
  </si>
  <si>
    <t>47378-00</t>
  </si>
  <si>
    <t>47378-01</t>
  </si>
  <si>
    <t>47381-02</t>
  </si>
  <si>
    <t>47381-03</t>
  </si>
  <si>
    <t>47384-00</t>
  </si>
  <si>
    <t>47384-01</t>
  </si>
  <si>
    <t>47384-02</t>
  </si>
  <si>
    <t>47384-03</t>
  </si>
  <si>
    <t>47385-02</t>
  </si>
  <si>
    <t>47385-03</t>
  </si>
  <si>
    <t>47386-00</t>
  </si>
  <si>
    <t>47386-01</t>
  </si>
  <si>
    <t>47386-02</t>
  </si>
  <si>
    <t>47386-03</t>
  </si>
  <si>
    <t>47390-01</t>
  </si>
  <si>
    <t>47393-00</t>
  </si>
  <si>
    <t>47393-01</t>
  </si>
  <si>
    <t>47396-01</t>
  </si>
  <si>
    <t>47399-00</t>
  </si>
  <si>
    <t>47399-01</t>
  </si>
  <si>
    <t>47402-00</t>
  </si>
  <si>
    <t>47402-01</t>
  </si>
  <si>
    <t>47405-01</t>
  </si>
  <si>
    <t>47408-00</t>
  </si>
  <si>
    <t>47408-01</t>
  </si>
  <si>
    <t>47426-01</t>
  </si>
  <si>
    <t>47429-00</t>
  </si>
  <si>
    <t>47429-01</t>
  </si>
  <si>
    <t>47432-00</t>
  </si>
  <si>
    <t>47432-01</t>
  </si>
  <si>
    <t>47444-00</t>
  </si>
  <si>
    <t>47450-00</t>
  </si>
  <si>
    <t>47450-01</t>
  </si>
  <si>
    <t>47451-00</t>
  </si>
  <si>
    <t>47456-01</t>
  </si>
  <si>
    <t>47459-00</t>
  </si>
  <si>
    <t>47459-01</t>
  </si>
  <si>
    <t>47462-01</t>
  </si>
  <si>
    <t>47465-01</t>
  </si>
  <si>
    <t>47468-00</t>
  </si>
  <si>
    <t>47480-00</t>
  </si>
  <si>
    <t>47483-00</t>
  </si>
  <si>
    <t>47486-00</t>
  </si>
  <si>
    <t>47489-00</t>
  </si>
  <si>
    <t>47489-01</t>
  </si>
  <si>
    <t>47492-00</t>
  </si>
  <si>
    <t>47495-00</t>
  </si>
  <si>
    <t>47498-00</t>
  </si>
  <si>
    <t>47501-00</t>
  </si>
  <si>
    <t>47513-00</t>
  </si>
  <si>
    <t>47519-00</t>
  </si>
  <si>
    <t>47522-00</t>
  </si>
  <si>
    <t>47525-01</t>
  </si>
  <si>
    <t>Otvorena repozicija iskliznuća epifize glave femura</t>
  </si>
  <si>
    <t>47528-00</t>
  </si>
  <si>
    <t>47528-01</t>
  </si>
  <si>
    <t>47531-00</t>
  </si>
  <si>
    <t>47534-00</t>
  </si>
  <si>
    <t>47537-00</t>
  </si>
  <si>
    <t>47543-00</t>
  </si>
  <si>
    <t>47546-01</t>
  </si>
  <si>
    <t>47549-00</t>
  </si>
  <si>
    <t>47549-01</t>
  </si>
  <si>
    <t>47552-00</t>
  </si>
  <si>
    <t>47555-01</t>
  </si>
  <si>
    <t>47558-00</t>
  </si>
  <si>
    <t>47558-01</t>
  </si>
  <si>
    <t>47566-00</t>
  </si>
  <si>
    <t>47566-01</t>
  </si>
  <si>
    <t>47566-02</t>
  </si>
  <si>
    <t>47566-03</t>
  </si>
  <si>
    <t>47566-04</t>
  </si>
  <si>
    <t>47566-05</t>
  </si>
  <si>
    <t>47570-00</t>
  </si>
  <si>
    <t>47570-01</t>
  </si>
  <si>
    <t>47573-00</t>
  </si>
  <si>
    <t>47579-00</t>
  </si>
  <si>
    <t>47582-00</t>
  </si>
  <si>
    <t>47585-00</t>
  </si>
  <si>
    <t>47591-00</t>
  </si>
  <si>
    <t>47600-00</t>
  </si>
  <si>
    <t>47600-01</t>
  </si>
  <si>
    <t>47603-00</t>
  </si>
  <si>
    <t>47603-01</t>
  </si>
  <si>
    <t>47606-00</t>
  </si>
  <si>
    <t>47606-01</t>
  </si>
  <si>
    <t>47606-02</t>
  </si>
  <si>
    <t>47609-01</t>
  </si>
  <si>
    <t>47609-05</t>
  </si>
  <si>
    <t>47609-07</t>
  </si>
  <si>
    <t>47612-03</t>
  </si>
  <si>
    <t>47612-05</t>
  </si>
  <si>
    <t>47612-07</t>
  </si>
  <si>
    <t>47615-00</t>
  </si>
  <si>
    <t>47615-01</t>
  </si>
  <si>
    <t>47615-02</t>
  </si>
  <si>
    <t>47615-03</t>
  </si>
  <si>
    <t>47615-04</t>
  </si>
  <si>
    <t>47615-05</t>
  </si>
  <si>
    <t>47615-06</t>
  </si>
  <si>
    <t>47615-07</t>
  </si>
  <si>
    <t>47618-00</t>
  </si>
  <si>
    <t>47618-01</t>
  </si>
  <si>
    <t>47618-02</t>
  </si>
  <si>
    <t>47618-04</t>
  </si>
  <si>
    <t>47618-05</t>
  </si>
  <si>
    <t>47618-06</t>
  </si>
  <si>
    <t>47618-07</t>
  </si>
  <si>
    <t>47624-00</t>
  </si>
  <si>
    <t>47624-01</t>
  </si>
  <si>
    <t>47627-00</t>
  </si>
  <si>
    <t>47630-00</t>
  </si>
  <si>
    <t>47630-01</t>
  </si>
  <si>
    <t>47633-00</t>
  </si>
  <si>
    <t>47636-01</t>
  </si>
  <si>
    <t>47639-00</t>
  </si>
  <si>
    <t>47639-01</t>
  </si>
  <si>
    <t>47663-01</t>
  </si>
  <si>
    <t>47666-00</t>
  </si>
  <si>
    <t>47666-01</t>
  </si>
  <si>
    <t>47672-01</t>
  </si>
  <si>
    <t>47672-02</t>
  </si>
  <si>
    <t>47672-03</t>
  </si>
  <si>
    <t>47699-00</t>
  </si>
  <si>
    <t>47699-01</t>
  </si>
  <si>
    <t>47699-02</t>
  </si>
  <si>
    <t>47702-00</t>
  </si>
  <si>
    <t>47702-01</t>
  </si>
  <si>
    <t>47702-02</t>
  </si>
  <si>
    <t>47726-00</t>
  </si>
  <si>
    <t>47900-00</t>
  </si>
  <si>
    <t>47900-01</t>
  </si>
  <si>
    <t>47918-00</t>
  </si>
  <si>
    <t>47921-00</t>
  </si>
  <si>
    <t>47927-00</t>
  </si>
  <si>
    <t>47927-01</t>
  </si>
  <si>
    <t>47930-00</t>
  </si>
  <si>
    <t>47930-01</t>
  </si>
  <si>
    <t>47933-00</t>
  </si>
  <si>
    <t>47933-01</t>
  </si>
  <si>
    <t>47933-02</t>
  </si>
  <si>
    <t>47936-00</t>
  </si>
  <si>
    <t>47954-00</t>
  </si>
  <si>
    <t>47957-00</t>
  </si>
  <si>
    <t>47960-00</t>
  </si>
  <si>
    <t>47963-00</t>
  </si>
  <si>
    <t>47963-01</t>
  </si>
  <si>
    <t>47963-02</t>
  </si>
  <si>
    <t>47966-01</t>
  </si>
  <si>
    <t>47975-00</t>
  </si>
  <si>
    <t>47975-01</t>
  </si>
  <si>
    <t>47978-00</t>
  </si>
  <si>
    <t>47978-01</t>
  </si>
  <si>
    <t>47981-00</t>
  </si>
  <si>
    <t>47981-01</t>
  </si>
  <si>
    <t>47981-02</t>
  </si>
  <si>
    <t>47982-00</t>
  </si>
  <si>
    <t>48200-00</t>
  </si>
  <si>
    <t>48203-00</t>
  </si>
  <si>
    <t>48206-00</t>
  </si>
  <si>
    <t>48209-00</t>
  </si>
  <si>
    <t>48212-00</t>
  </si>
  <si>
    <t>48215-00</t>
  </si>
  <si>
    <t>48218-00</t>
  </si>
  <si>
    <t>48221-00</t>
  </si>
  <si>
    <t>48224-00</t>
  </si>
  <si>
    <t>48227-00</t>
  </si>
  <si>
    <t>48230-00</t>
  </si>
  <si>
    <t>48233-00</t>
  </si>
  <si>
    <t>48236-00</t>
  </si>
  <si>
    <t>48400-01</t>
  </si>
  <si>
    <t>48400-02</t>
  </si>
  <si>
    <t>48400-05</t>
  </si>
  <si>
    <t>48403-03</t>
  </si>
  <si>
    <t>48406-00</t>
  </si>
  <si>
    <t>48406-01</t>
  </si>
  <si>
    <t>48406-02</t>
  </si>
  <si>
    <t>48406-03</t>
  </si>
  <si>
    <t>48406-04</t>
  </si>
  <si>
    <t>48406-05</t>
  </si>
  <si>
    <t>48406-07</t>
  </si>
  <si>
    <t>48406-08</t>
  </si>
  <si>
    <t>48406-09</t>
  </si>
  <si>
    <t>48406-15</t>
  </si>
  <si>
    <t>48406-16</t>
  </si>
  <si>
    <t>48409-00</t>
  </si>
  <si>
    <t>48409-01</t>
  </si>
  <si>
    <t>48409-02</t>
  </si>
  <si>
    <t>48409-03</t>
  </si>
  <si>
    <t>48409-04</t>
  </si>
  <si>
    <t>48409-05</t>
  </si>
  <si>
    <t>48409-06</t>
  </si>
  <si>
    <t>48409-07</t>
  </si>
  <si>
    <t>48409-08</t>
  </si>
  <si>
    <t>48409-09</t>
  </si>
  <si>
    <t>48412-00</t>
  </si>
  <si>
    <t>48412-01</t>
  </si>
  <si>
    <t>48415-00</t>
  </si>
  <si>
    <t>48415-01</t>
  </si>
  <si>
    <t>48418-00</t>
  </si>
  <si>
    <t>48418-01</t>
  </si>
  <si>
    <t>48421-00</t>
  </si>
  <si>
    <t>48421-01</t>
  </si>
  <si>
    <t>48424-00</t>
  </si>
  <si>
    <t>48424-01</t>
  </si>
  <si>
    <t>48424-02</t>
  </si>
  <si>
    <t>48424-03</t>
  </si>
  <si>
    <t>48424-04</t>
  </si>
  <si>
    <t>48424-05</t>
  </si>
  <si>
    <t>48424-06</t>
  </si>
  <si>
    <t>48424-07</t>
  </si>
  <si>
    <t>48427-00</t>
  </si>
  <si>
    <t>48427-01</t>
  </si>
  <si>
    <t>48427-02</t>
  </si>
  <si>
    <t>48427-03</t>
  </si>
  <si>
    <t>48427-04</t>
  </si>
  <si>
    <t>48427-05</t>
  </si>
  <si>
    <t>48427-06</t>
  </si>
  <si>
    <t>48427-07</t>
  </si>
  <si>
    <t>48648-00</t>
  </si>
  <si>
    <t>48684-00</t>
  </si>
  <si>
    <t>48687-00</t>
  </si>
  <si>
    <t>48900-01</t>
  </si>
  <si>
    <t>48903-00</t>
  </si>
  <si>
    <t>48906-00</t>
  </si>
  <si>
    <t>48909-00</t>
  </si>
  <si>
    <t>48912-00</t>
  </si>
  <si>
    <t>48915-00</t>
  </si>
  <si>
    <t>48918-00</t>
  </si>
  <si>
    <t>48921-00</t>
  </si>
  <si>
    <t>48924-00</t>
  </si>
  <si>
    <t>48927-00</t>
  </si>
  <si>
    <t>48930-00</t>
  </si>
  <si>
    <t>48936-00</t>
  </si>
  <si>
    <t>48939-00</t>
  </si>
  <si>
    <t>48942-00</t>
  </si>
  <si>
    <t>48945-00</t>
  </si>
  <si>
    <t>48948-00</t>
  </si>
  <si>
    <t>48948-01</t>
  </si>
  <si>
    <t>48954-00</t>
  </si>
  <si>
    <t>48957-00</t>
  </si>
  <si>
    <t>48960-00</t>
  </si>
  <si>
    <t>49100-00</t>
  </si>
  <si>
    <t>49100-01</t>
  </si>
  <si>
    <t>49100-02</t>
  </si>
  <si>
    <t>49103-00</t>
  </si>
  <si>
    <t>49106-00</t>
  </si>
  <si>
    <t>49109-00</t>
  </si>
  <si>
    <t>49109-01</t>
  </si>
  <si>
    <t>49112-00</t>
  </si>
  <si>
    <t>49115-00</t>
  </si>
  <si>
    <t>49116-00</t>
  </si>
  <si>
    <t>49117-00</t>
  </si>
  <si>
    <t>49118-00</t>
  </si>
  <si>
    <t>49118-01</t>
  </si>
  <si>
    <t>49121-00</t>
  </si>
  <si>
    <t>49121-01</t>
  </si>
  <si>
    <t>49121-02</t>
  </si>
  <si>
    <t>49121-03</t>
  </si>
  <si>
    <t>49121-04</t>
  </si>
  <si>
    <t>49203-00</t>
  </si>
  <si>
    <t>49209-00</t>
  </si>
  <si>
    <t>49210-00</t>
  </si>
  <si>
    <t>49215-00</t>
  </si>
  <si>
    <t>49218-01</t>
  </si>
  <si>
    <t>49221-02</t>
  </si>
  <si>
    <t>49303-00</t>
  </si>
  <si>
    <t>49312-00</t>
  </si>
  <si>
    <t>49315-00</t>
  </si>
  <si>
    <t>49318-00</t>
  </si>
  <si>
    <t>49319-00</t>
  </si>
  <si>
    <t>49324-00</t>
  </si>
  <si>
    <t>49327-00</t>
  </si>
  <si>
    <t>49330-00</t>
  </si>
  <si>
    <t>49333-00</t>
  </si>
  <si>
    <t>49339-00</t>
  </si>
  <si>
    <t>49342-00</t>
  </si>
  <si>
    <t>49346-00</t>
  </si>
  <si>
    <t>49360-00</t>
  </si>
  <si>
    <t>49363-00</t>
  </si>
  <si>
    <t>49366-00</t>
  </si>
  <si>
    <t>49500-00</t>
  </si>
  <si>
    <t>49500-01</t>
  </si>
  <si>
    <t>49500-02</t>
  </si>
  <si>
    <t>49500-04</t>
  </si>
  <si>
    <t>49503-00</t>
  </si>
  <si>
    <t>49503-01</t>
  </si>
  <si>
    <t>49503-03</t>
  </si>
  <si>
    <t>49503-04</t>
  </si>
  <si>
    <t>49503-05</t>
  </si>
  <si>
    <t>49509-00</t>
  </si>
  <si>
    <t>49509-01</t>
  </si>
  <si>
    <t>49512-00</t>
  </si>
  <si>
    <t>49515-00</t>
  </si>
  <si>
    <t>49518-00</t>
  </si>
  <si>
    <t>49519-00</t>
  </si>
  <si>
    <t>49527-00</t>
  </si>
  <si>
    <t>49530-00</t>
  </si>
  <si>
    <t>49530-01</t>
  </si>
  <si>
    <t>49539-00</t>
  </si>
  <si>
    <t>Artroskopska rekonstrukcija kolena</t>
  </si>
  <si>
    <t>49539-01</t>
  </si>
  <si>
    <t>49542-00</t>
  </si>
  <si>
    <t>49545-00</t>
  </si>
  <si>
    <t>49551-00</t>
  </si>
  <si>
    <t>49557-00</t>
  </si>
  <si>
    <t>49557-01</t>
  </si>
  <si>
    <t>49557-02</t>
  </si>
  <si>
    <t>49558-00</t>
  </si>
  <si>
    <t>49558-02</t>
  </si>
  <si>
    <t>49560-00</t>
  </si>
  <si>
    <t>49560-01</t>
  </si>
  <si>
    <t>49560-02</t>
  </si>
  <si>
    <t>49560-03</t>
  </si>
  <si>
    <t>49561-00</t>
  </si>
  <si>
    <t>49561-01</t>
  </si>
  <si>
    <t>49561-02</t>
  </si>
  <si>
    <t>49562-00</t>
  </si>
  <si>
    <t>49562-01</t>
  </si>
  <si>
    <t>49562-02</t>
  </si>
  <si>
    <t>49563-00</t>
  </si>
  <si>
    <t>49566-00</t>
  </si>
  <si>
    <t>49569-00</t>
  </si>
  <si>
    <t>49700-00</t>
  </si>
  <si>
    <t>Artroskopija skočnog zgloba</t>
  </si>
  <si>
    <t>49703-03</t>
  </si>
  <si>
    <t>49703-05</t>
  </si>
  <si>
    <t>49706-03</t>
  </si>
  <si>
    <t>49709-00</t>
  </si>
  <si>
    <t>49712-00</t>
  </si>
  <si>
    <t>49715-00</t>
  </si>
  <si>
    <t>49716-00</t>
  </si>
  <si>
    <t>49717-00</t>
  </si>
  <si>
    <t>49718-00</t>
  </si>
  <si>
    <t>49718-01</t>
  </si>
  <si>
    <t>49724-00</t>
  </si>
  <si>
    <t>49724-01</t>
  </si>
  <si>
    <t>49727-00</t>
  </si>
  <si>
    <t>49728-00</t>
  </si>
  <si>
    <t>49800-00</t>
  </si>
  <si>
    <t>49803-00</t>
  </si>
  <si>
    <t>49806-00</t>
  </si>
  <si>
    <t>49809-00</t>
  </si>
  <si>
    <t>49809-01</t>
  </si>
  <si>
    <t>49812-00</t>
  </si>
  <si>
    <t>49815-00</t>
  </si>
  <si>
    <t>49821-00</t>
  </si>
  <si>
    <t>49824-00</t>
  </si>
  <si>
    <t>49827-00</t>
  </si>
  <si>
    <t>49830-00</t>
  </si>
  <si>
    <t>49833-00</t>
  </si>
  <si>
    <t>49836-00</t>
  </si>
  <si>
    <t>49837-00</t>
  </si>
  <si>
    <t>49838-00</t>
  </si>
  <si>
    <t>49839-00</t>
  </si>
  <si>
    <t>49842-00</t>
  </si>
  <si>
    <t>49845-00</t>
  </si>
  <si>
    <t>49848-00</t>
  </si>
  <si>
    <t>49848-01</t>
  </si>
  <si>
    <t>49851-00</t>
  </si>
  <si>
    <t>49851-01</t>
  </si>
  <si>
    <t>49854-00</t>
  </si>
  <si>
    <t>49857-00</t>
  </si>
  <si>
    <t>50102-00</t>
  </si>
  <si>
    <t>50106-00</t>
  </si>
  <si>
    <t>50118-00</t>
  </si>
  <si>
    <t>50127-00</t>
  </si>
  <si>
    <t>50130-00</t>
  </si>
  <si>
    <t>50221-00</t>
  </si>
  <si>
    <t>50221-03</t>
  </si>
  <si>
    <t>50224-06</t>
  </si>
  <si>
    <t>50230-00</t>
  </si>
  <si>
    <t>50300-00</t>
  </si>
  <si>
    <t>50303-00</t>
  </si>
  <si>
    <t>50306-00</t>
  </si>
  <si>
    <t>50321-00</t>
  </si>
  <si>
    <t>50324-00</t>
  </si>
  <si>
    <t>50324-01</t>
  </si>
  <si>
    <t>50327-00</t>
  </si>
  <si>
    <t>50336-00</t>
  </si>
  <si>
    <t>50339-00</t>
  </si>
  <si>
    <t>50342-00</t>
  </si>
  <si>
    <t>50345-00</t>
  </si>
  <si>
    <t>50354-00</t>
  </si>
  <si>
    <t>50357-00</t>
  </si>
  <si>
    <t>50357-01</t>
  </si>
  <si>
    <t>50357-02</t>
  </si>
  <si>
    <t>50360-00</t>
  </si>
  <si>
    <t>50363-00</t>
  </si>
  <si>
    <t>50366-00</t>
  </si>
  <si>
    <t>50369-00</t>
  </si>
  <si>
    <t>50372-00</t>
  </si>
  <si>
    <t>50375-00</t>
  </si>
  <si>
    <t>50378-00</t>
  </si>
  <si>
    <t>50381-00</t>
  </si>
  <si>
    <t>50384-00</t>
  </si>
  <si>
    <t>50393-00</t>
  </si>
  <si>
    <t>50394-00</t>
  </si>
  <si>
    <t>50396-01</t>
  </si>
  <si>
    <t>50399-00</t>
  </si>
  <si>
    <t>50405-00</t>
  </si>
  <si>
    <t>50414-00</t>
  </si>
  <si>
    <t>90533-00</t>
  </si>
  <si>
    <t>90535-00</t>
  </si>
  <si>
    <t>90536-00</t>
  </si>
  <si>
    <t>90539-00</t>
  </si>
  <si>
    <t>90540-00</t>
  </si>
  <si>
    <t>90541-01</t>
  </si>
  <si>
    <t>90542-00</t>
  </si>
  <si>
    <t>90544-00</t>
  </si>
  <si>
    <t>90545-00</t>
  </si>
  <si>
    <t>90548-00</t>
  </si>
  <si>
    <t>90551-00</t>
  </si>
  <si>
    <t>90552-00</t>
  </si>
  <si>
    <t>90555-00</t>
  </si>
  <si>
    <t>90556-00</t>
  </si>
  <si>
    <t>90557-00</t>
  </si>
  <si>
    <t>90558-00</t>
  </si>
  <si>
    <t>90559-00</t>
  </si>
  <si>
    <t>90563-00</t>
  </si>
  <si>
    <t>90566-00</t>
  </si>
  <si>
    <t>90567-01</t>
  </si>
  <si>
    <t>90568-01</t>
  </si>
  <si>
    <t>90569-00</t>
  </si>
  <si>
    <t>90571-00</t>
  </si>
  <si>
    <t>90572-00</t>
  </si>
  <si>
    <t>90573-00</t>
  </si>
  <si>
    <t>90574-00</t>
  </si>
  <si>
    <t>90574-01</t>
  </si>
  <si>
    <t>90575-00</t>
  </si>
  <si>
    <t>90579-00</t>
  </si>
  <si>
    <t>90580-00</t>
  </si>
  <si>
    <t>90582-00</t>
  </si>
  <si>
    <t>90582-01</t>
  </si>
  <si>
    <t>90582-02</t>
  </si>
  <si>
    <t>90583-00</t>
  </si>
  <si>
    <t>90584-00</t>
  </si>
  <si>
    <t>90584-01</t>
  </si>
  <si>
    <t>90585-00</t>
  </si>
  <si>
    <t>90586-00</t>
  </si>
  <si>
    <t>90588-00</t>
  </si>
  <si>
    <t>90589-00</t>
  </si>
  <si>
    <t>90589-01</t>
  </si>
  <si>
    <t>90590-00</t>
  </si>
  <si>
    <t>90592-00</t>
  </si>
  <si>
    <t>90592-01</t>
  </si>
  <si>
    <t>90593-00</t>
  </si>
  <si>
    <t>90593-01</t>
  </si>
  <si>
    <t>90594-00</t>
  </si>
  <si>
    <t>90595-00</t>
  </si>
  <si>
    <t>90597-00</t>
  </si>
  <si>
    <t>90598-00</t>
  </si>
  <si>
    <t>90599-00</t>
  </si>
  <si>
    <t>90600-01</t>
  </si>
  <si>
    <t>90603-08</t>
  </si>
  <si>
    <t>90603-09</t>
  </si>
  <si>
    <t>90603-10</t>
  </si>
  <si>
    <t>90603-11</t>
  </si>
  <si>
    <t>90603-14</t>
  </si>
  <si>
    <t>90603-15</t>
  </si>
  <si>
    <t>90603-16</t>
  </si>
  <si>
    <t>90603-17</t>
  </si>
  <si>
    <t>90603-18</t>
  </si>
  <si>
    <t>90603-20</t>
  </si>
  <si>
    <t>90604-00</t>
  </si>
  <si>
    <t>90605-00</t>
  </si>
  <si>
    <t>90605-01</t>
  </si>
  <si>
    <t>90609-00</t>
  </si>
  <si>
    <t>009183</t>
  </si>
  <si>
    <t>11708-00</t>
  </si>
  <si>
    <t>11713-00</t>
  </si>
  <si>
    <t>13839-00</t>
  </si>
  <si>
    <t>13839-02</t>
  </si>
  <si>
    <t>34533-00</t>
  </si>
  <si>
    <t>50200-00</t>
  </si>
  <si>
    <t>96196-00</t>
  </si>
  <si>
    <t>Ortopedija</t>
  </si>
  <si>
    <t>Dijagnostičke usluge</t>
  </si>
  <si>
    <t>600103</t>
  </si>
  <si>
    <t>Pozicioniranje</t>
  </si>
  <si>
    <t>600120</t>
  </si>
  <si>
    <t>Aktivne segmentne vežbe sa otporom</t>
  </si>
  <si>
    <t>600122</t>
  </si>
  <si>
    <t>Pasivne segmentne vežbe</t>
  </si>
  <si>
    <t>600307</t>
  </si>
  <si>
    <t>Vežbe relaksacije</t>
  </si>
  <si>
    <t>600312</t>
  </si>
  <si>
    <t>Hod po ravnom</t>
  </si>
  <si>
    <t>13706-00</t>
  </si>
  <si>
    <t>13706-02</t>
  </si>
  <si>
    <t>13706-03</t>
  </si>
  <si>
    <t>13706-04</t>
  </si>
  <si>
    <t>13706-05</t>
  </si>
  <si>
    <t>13882-00</t>
  </si>
  <si>
    <t>13939-02</t>
  </si>
  <si>
    <t>13942-02</t>
  </si>
  <si>
    <t>30061-01</t>
  </si>
  <si>
    <t>30195-00</t>
  </si>
  <si>
    <t>30195-01</t>
  </si>
  <si>
    <t>30207-00</t>
  </si>
  <si>
    <t>36800-01</t>
  </si>
  <si>
    <t>47540-00</t>
  </si>
  <si>
    <t>47540-01</t>
  </si>
  <si>
    <t>47708-00</t>
  </si>
  <si>
    <t>47711-00</t>
  </si>
  <si>
    <t>50124-00</t>
  </si>
  <si>
    <t>50124-01</t>
  </si>
  <si>
    <t>90030-00</t>
  </si>
  <si>
    <t>90660-00</t>
  </si>
  <si>
    <t>90762-00</t>
  </si>
  <si>
    <t>90762-01</t>
  </si>
  <si>
    <t>92044-00</t>
  </si>
  <si>
    <t>92052-00</t>
  </si>
  <si>
    <t>92058-01</t>
  </si>
  <si>
    <t>92060-00</t>
  </si>
  <si>
    <t>92061-00</t>
  </si>
  <si>
    <t>92062-00</t>
  </si>
  <si>
    <t>92063-00</t>
  </si>
  <si>
    <t>92516-00</t>
  </si>
  <si>
    <t>92517-00</t>
  </si>
  <si>
    <t>92517-02</t>
  </si>
  <si>
    <t>92517-03</t>
  </si>
  <si>
    <t>96071-00</t>
  </si>
  <si>
    <t>96092-00</t>
  </si>
  <si>
    <t>96095-00</t>
  </si>
  <si>
    <t>96118-00</t>
  </si>
  <si>
    <t>96121-00</t>
  </si>
  <si>
    <t>96124-00</t>
  </si>
  <si>
    <t>96126-00</t>
  </si>
  <si>
    <t>96127-00</t>
  </si>
  <si>
    <t>96128-00</t>
  </si>
  <si>
    <t>Terapija mišića stopala, nožnog zgloba ili zglobova prstiju vežbanjem</t>
  </si>
  <si>
    <t>96129-00</t>
  </si>
  <si>
    <t>96130-00</t>
  </si>
  <si>
    <t>96131-00</t>
  </si>
  <si>
    <t>96142-00</t>
  </si>
  <si>
    <t>96156-00</t>
  </si>
  <si>
    <t>96157-00</t>
  </si>
  <si>
    <t>96162-00</t>
  </si>
  <si>
    <t>96171-00</t>
  </si>
  <si>
    <t>96196-01</t>
  </si>
  <si>
    <t>96196-02</t>
  </si>
  <si>
    <t>96196-03</t>
  </si>
  <si>
    <t>96196-04</t>
  </si>
  <si>
    <t>96196-06</t>
  </si>
  <si>
    <t>96196-07</t>
  </si>
  <si>
    <t>96196-08</t>
  </si>
  <si>
    <t>96197-00</t>
  </si>
  <si>
    <t>96197-01</t>
  </si>
  <si>
    <t>96197-02</t>
  </si>
  <si>
    <t>96197-03</t>
  </si>
  <si>
    <t>96197-04</t>
  </si>
  <si>
    <t>96197-06</t>
  </si>
  <si>
    <t>96197-07</t>
  </si>
  <si>
    <t>96197-08</t>
  </si>
  <si>
    <t>96197-09</t>
  </si>
  <si>
    <t>96198-00</t>
  </si>
  <si>
    <t>96198-01</t>
  </si>
  <si>
    <t>96198-02</t>
  </si>
  <si>
    <t>96198-03</t>
  </si>
  <si>
    <t>96198-04</t>
  </si>
  <si>
    <t>96198-06</t>
  </si>
  <si>
    <t>96198-07</t>
  </si>
  <si>
    <t>96198-08</t>
  </si>
  <si>
    <t>96198-09</t>
  </si>
  <si>
    <t>96199-00</t>
  </si>
  <si>
    <t>96199-01</t>
  </si>
  <si>
    <t>96199-02</t>
  </si>
  <si>
    <t>96199-03</t>
  </si>
  <si>
    <t>96199-04</t>
  </si>
  <si>
    <t>96199-06</t>
  </si>
  <si>
    <t>96199-07</t>
  </si>
  <si>
    <t>96199-08</t>
  </si>
  <si>
    <t>96199-09</t>
  </si>
  <si>
    <t>96200-00</t>
  </si>
  <si>
    <t>96200-01</t>
  </si>
  <si>
    <t>96200-02</t>
  </si>
  <si>
    <t>96200-03</t>
  </si>
  <si>
    <t>96200-04</t>
  </si>
  <si>
    <t>96200-06</t>
  </si>
  <si>
    <t>96200-07</t>
  </si>
  <si>
    <t>96200-08</t>
  </si>
  <si>
    <t>96200-09</t>
  </si>
  <si>
    <t>96201-00</t>
  </si>
  <si>
    <t>96201-01</t>
  </si>
  <si>
    <t>96201-02</t>
  </si>
  <si>
    <t>96201-03</t>
  </si>
  <si>
    <t>96201-04</t>
  </si>
  <si>
    <t>96201-06</t>
  </si>
  <si>
    <t>96201-07</t>
  </si>
  <si>
    <t>96201-08</t>
  </si>
  <si>
    <t>96201-09</t>
  </si>
  <si>
    <t>96202-00</t>
  </si>
  <si>
    <t>96202-01</t>
  </si>
  <si>
    <t>96202-02</t>
  </si>
  <si>
    <t>96202-03</t>
  </si>
  <si>
    <t>96202-04</t>
  </si>
  <si>
    <t>96202-06</t>
  </si>
  <si>
    <t>96202-07</t>
  </si>
  <si>
    <t>96202-08</t>
  </si>
  <si>
    <t>96202-09</t>
  </si>
  <si>
    <t>96203-00</t>
  </si>
  <si>
    <t>96203-01</t>
  </si>
  <si>
    <t>96203-02</t>
  </si>
  <si>
    <t>96203-03</t>
  </si>
  <si>
    <t>96203-04</t>
  </si>
  <si>
    <t>96203-06</t>
  </si>
  <si>
    <t>96203-07</t>
  </si>
  <si>
    <t>96203-08</t>
  </si>
  <si>
    <t>96203-09</t>
  </si>
  <si>
    <t>96205-00</t>
  </si>
  <si>
    <t>96205-01</t>
  </si>
  <si>
    <t>96205-02</t>
  </si>
  <si>
    <t>96205-03</t>
  </si>
  <si>
    <t>96205-04</t>
  </si>
  <si>
    <t>96205-06</t>
  </si>
  <si>
    <t>96205-07</t>
  </si>
  <si>
    <t>96205-08</t>
  </si>
  <si>
    <t>96205-09</t>
  </si>
  <si>
    <t>96206-00</t>
  </si>
  <si>
    <t>96206-01</t>
  </si>
  <si>
    <t>96206-02</t>
  </si>
  <si>
    <t>96206-03</t>
  </si>
  <si>
    <t>96206-04</t>
  </si>
  <si>
    <t>96206-06</t>
  </si>
  <si>
    <t>96206-07</t>
  </si>
  <si>
    <t>96206-08</t>
  </si>
  <si>
    <t>96206-09</t>
  </si>
  <si>
    <t>96209-00</t>
  </si>
  <si>
    <t>96209-01</t>
  </si>
  <si>
    <t>96209-02</t>
  </si>
  <si>
    <t>96209-03</t>
  </si>
  <si>
    <t>96209-04</t>
  </si>
  <si>
    <t>96209-06</t>
  </si>
  <si>
    <t>96209-07</t>
  </si>
  <si>
    <t>96209-08</t>
  </si>
  <si>
    <t>96209-09</t>
  </si>
  <si>
    <t>Terapijske  usluge</t>
  </si>
  <si>
    <t>13706-07</t>
  </si>
  <si>
    <t>13706-09</t>
  </si>
  <si>
    <t>13815-00</t>
  </si>
  <si>
    <t>14203-01</t>
  </si>
  <si>
    <t>22007-00</t>
  </si>
  <si>
    <t>22007-01</t>
  </si>
  <si>
    <t>30026-00</t>
  </si>
  <si>
    <t>30055-00</t>
  </si>
  <si>
    <t>30061-00</t>
  </si>
  <si>
    <t>30064-00</t>
  </si>
  <si>
    <t>30071-00</t>
  </si>
  <si>
    <t>30081-00</t>
  </si>
  <si>
    <t>30099-00</t>
  </si>
  <si>
    <t>30216-00</t>
  </si>
  <si>
    <t>30216-01</t>
  </si>
  <si>
    <t>30216-02</t>
  </si>
  <si>
    <t>30223-00</t>
  </si>
  <si>
    <t>30223-01</t>
  </si>
  <si>
    <t>30223-02</t>
  </si>
  <si>
    <t>30223-03</t>
  </si>
  <si>
    <t>30225-00</t>
  </si>
  <si>
    <t>31205-01</t>
  </si>
  <si>
    <t>33812-00</t>
  </si>
  <si>
    <t>33815-13</t>
  </si>
  <si>
    <t>33833-01</t>
  </si>
  <si>
    <t>34103-08</t>
  </si>
  <si>
    <t>34103-09</t>
  </si>
  <si>
    <t>34106-06</t>
  </si>
  <si>
    <t>34106-07</t>
  </si>
  <si>
    <t>34106-08</t>
  </si>
  <si>
    <t>34106-09</t>
  </si>
  <si>
    <t>34530-04</t>
  </si>
  <si>
    <t>36800-00</t>
  </si>
  <si>
    <t>36800-02</t>
  </si>
  <si>
    <t>36800-03</t>
  </si>
  <si>
    <t>37300-00</t>
  </si>
  <si>
    <t>38806-00</t>
  </si>
  <si>
    <t>39125-00</t>
  </si>
  <si>
    <t>39133-01</t>
  </si>
  <si>
    <t>39133-02</t>
  </si>
  <si>
    <t>45515-00</t>
  </si>
  <si>
    <t>45515-01</t>
  </si>
  <si>
    <t>45518-00</t>
  </si>
  <si>
    <t>46516-00</t>
  </si>
  <si>
    <t>46516-01</t>
  </si>
  <si>
    <t>46528-00</t>
  </si>
  <si>
    <t>46531-00</t>
  </si>
  <si>
    <t>47003-00</t>
  </si>
  <si>
    <t>47009-00</t>
  </si>
  <si>
    <t>47018-00</t>
  </si>
  <si>
    <t>47024-00</t>
  </si>
  <si>
    <t>47024-02</t>
  </si>
  <si>
    <t>47030-00</t>
  </si>
  <si>
    <t>47030-02</t>
  </si>
  <si>
    <t>47036-00</t>
  </si>
  <si>
    <t>47042-00</t>
  </si>
  <si>
    <t>47054-00</t>
  </si>
  <si>
    <t>47057-00</t>
  </si>
  <si>
    <t>47063-00</t>
  </si>
  <si>
    <t>47069-00</t>
  </si>
  <si>
    <t>47303-00</t>
  </si>
  <si>
    <t>47312-00</t>
  </si>
  <si>
    <t>47315-00</t>
  </si>
  <si>
    <t>47324-00</t>
  </si>
  <si>
    <t>47327-00</t>
  </si>
  <si>
    <t>47336-00</t>
  </si>
  <si>
    <t>47339-00</t>
  </si>
  <si>
    <t>47360-01</t>
  </si>
  <si>
    <t>47363-00</t>
  </si>
  <si>
    <t>47363-01</t>
  </si>
  <si>
    <t>47381-00</t>
  </si>
  <si>
    <t>47381-01</t>
  </si>
  <si>
    <t>47385-00</t>
  </si>
  <si>
    <t>47385-01</t>
  </si>
  <si>
    <t>47387-00</t>
  </si>
  <si>
    <t>47390-00</t>
  </si>
  <si>
    <t>47396-00</t>
  </si>
  <si>
    <t>47405-00</t>
  </si>
  <si>
    <t>47423-00</t>
  </si>
  <si>
    <t>47426-00</t>
  </si>
  <si>
    <t>47447-00</t>
  </si>
  <si>
    <t>47453-00</t>
  </si>
  <si>
    <t>47456-00</t>
  </si>
  <si>
    <t>47462-00</t>
  </si>
  <si>
    <t>47516-00</t>
  </si>
  <si>
    <t>47516-01</t>
  </si>
  <si>
    <t>47546-00</t>
  </si>
  <si>
    <t>47555-00</t>
  </si>
  <si>
    <t>47561-00</t>
  </si>
  <si>
    <t>47564-00</t>
  </si>
  <si>
    <t>47564-01</t>
  </si>
  <si>
    <t>47567-00</t>
  </si>
  <si>
    <t>47576-00</t>
  </si>
  <si>
    <t>47594-00</t>
  </si>
  <si>
    <t>47597-00</t>
  </si>
  <si>
    <t>47606-03</t>
  </si>
  <si>
    <t>47609-02</t>
  </si>
  <si>
    <t>47609-04</t>
  </si>
  <si>
    <t>47609-06</t>
  </si>
  <si>
    <t>47612-02</t>
  </si>
  <si>
    <t>47612-04</t>
  </si>
  <si>
    <t>47663-00</t>
  </si>
  <si>
    <t>47672-00</t>
  </si>
  <si>
    <t>47684-00</t>
  </si>
  <si>
    <t>47687-00</t>
  </si>
  <si>
    <t>47690-00</t>
  </si>
  <si>
    <t>47693-00</t>
  </si>
  <si>
    <t>47696-00</t>
  </si>
  <si>
    <t>47738-00</t>
  </si>
  <si>
    <t>47906-00</t>
  </si>
  <si>
    <t>47906-01</t>
  </si>
  <si>
    <t>47915-00</t>
  </si>
  <si>
    <t>47916-00</t>
  </si>
  <si>
    <t>47948-00</t>
  </si>
  <si>
    <t>48600-00</t>
  </si>
  <si>
    <t>48639-00</t>
  </si>
  <si>
    <t>49721-00</t>
  </si>
  <si>
    <t>50115-00</t>
  </si>
  <si>
    <t>50352-00</t>
  </si>
  <si>
    <t>90358-00</t>
  </si>
  <si>
    <t>90541-00</t>
  </si>
  <si>
    <t>90560-00</t>
  </si>
  <si>
    <t>90568-00</t>
  </si>
  <si>
    <t>90568-02</t>
  </si>
  <si>
    <t>90661-00</t>
  </si>
  <si>
    <t>90663-00</t>
  </si>
  <si>
    <t>90665-00</t>
  </si>
  <si>
    <t>90686-01</t>
  </si>
  <si>
    <t>92046-00</t>
  </si>
  <si>
    <t>92047-00</t>
  </si>
  <si>
    <t>92053-00</t>
  </si>
  <si>
    <t>Intervencije</t>
  </si>
  <si>
    <t>22055-00</t>
  </si>
  <si>
    <t>Perfuzija organa</t>
  </si>
  <si>
    <t>22060-00</t>
  </si>
  <si>
    <t>Perfuzija celog tela</t>
  </si>
  <si>
    <t>Reparacija rane na koži i potkožnom tkivu ostalih oblasti, površinska</t>
  </si>
  <si>
    <t>30373-00</t>
  </si>
  <si>
    <t>30385-00</t>
  </si>
  <si>
    <t>30392-00</t>
  </si>
  <si>
    <t>30394-00</t>
  </si>
  <si>
    <t>32504-01</t>
  </si>
  <si>
    <t>32507-00</t>
  </si>
  <si>
    <t>Subfascijalni prekid jedne ili više perforatnih varikoznih vena</t>
  </si>
  <si>
    <t>32508-00</t>
  </si>
  <si>
    <t>32508-01</t>
  </si>
  <si>
    <t>32511-00</t>
  </si>
  <si>
    <t>Prekid safeno-femoralnog i safeno-poplitealnog spoja varikoznih vena</t>
  </si>
  <si>
    <t>32514-00</t>
  </si>
  <si>
    <t>32700-01</t>
  </si>
  <si>
    <t>32700-02</t>
  </si>
  <si>
    <t>32700-05</t>
  </si>
  <si>
    <t>32700-06</t>
  </si>
  <si>
    <t>32700-08</t>
  </si>
  <si>
    <t>32703-00</t>
  </si>
  <si>
    <t>32708-00</t>
  </si>
  <si>
    <t>32708-01</t>
  </si>
  <si>
    <t>32708-02</t>
  </si>
  <si>
    <t>32708-03</t>
  </si>
  <si>
    <t>Aortno-ilijačno-femoralni bajpas sintetičkim materijalom</t>
  </si>
  <si>
    <t>32712-01</t>
  </si>
  <si>
    <t>32715-02</t>
  </si>
  <si>
    <t>32715-03</t>
  </si>
  <si>
    <t>32718-00</t>
  </si>
  <si>
    <t>32739-00</t>
  </si>
  <si>
    <t>Femoralno-poplitealni bajpas pomoću vene, anastomoza iznad kolena</t>
  </si>
  <si>
    <t>32751-00</t>
  </si>
  <si>
    <t>32751-01</t>
  </si>
  <si>
    <t>32751-02</t>
  </si>
  <si>
    <t>32751-03</t>
  </si>
  <si>
    <t>32754-00</t>
  </si>
  <si>
    <t>32760-00</t>
  </si>
  <si>
    <t>32763-01</t>
  </si>
  <si>
    <t>32763-07</t>
  </si>
  <si>
    <t>32763-08</t>
  </si>
  <si>
    <t>32763-10</t>
  </si>
  <si>
    <t>32763-12</t>
  </si>
  <si>
    <t>32763-13</t>
  </si>
  <si>
    <t>32763-14</t>
  </si>
  <si>
    <t>32763-16</t>
  </si>
  <si>
    <t>32763-17</t>
  </si>
  <si>
    <t>32763-18</t>
  </si>
  <si>
    <t>32763-19</t>
  </si>
  <si>
    <t>32766-00</t>
  </si>
  <si>
    <t>32766-01</t>
  </si>
  <si>
    <t>33050-00</t>
  </si>
  <si>
    <t>Zamena poplitealne aneurizme pomoću venskog grafta</t>
  </si>
  <si>
    <t>33055-00</t>
  </si>
  <si>
    <t>33070-00</t>
  </si>
  <si>
    <t>33075-00</t>
  </si>
  <si>
    <t>33100-00</t>
  </si>
  <si>
    <t>33115-00</t>
  </si>
  <si>
    <t>33116-00</t>
  </si>
  <si>
    <t>33118-00</t>
  </si>
  <si>
    <t>33121-00</t>
  </si>
  <si>
    <t>33124-00</t>
  </si>
  <si>
    <t>33127-00</t>
  </si>
  <si>
    <t>33130-00</t>
  </si>
  <si>
    <t>33130-01</t>
  </si>
  <si>
    <t>33136-00</t>
  </si>
  <si>
    <t>33139-00</t>
  </si>
  <si>
    <t>33142-00</t>
  </si>
  <si>
    <t>Reparacija lažne aneurizme femoralne arterije</t>
  </si>
  <si>
    <t>33154-00</t>
  </si>
  <si>
    <t>33157-00</t>
  </si>
  <si>
    <t>33163-00</t>
  </si>
  <si>
    <t>Zamena rupturirane aneurizme ilijačne arterije graftom</t>
  </si>
  <si>
    <t>33500-00</t>
  </si>
  <si>
    <t>33548-00</t>
  </si>
  <si>
    <t>33548-01</t>
  </si>
  <si>
    <t>33800-00</t>
  </si>
  <si>
    <t>33803-02</t>
  </si>
  <si>
    <t>33806-01</t>
  </si>
  <si>
    <t>33806-02</t>
  </si>
  <si>
    <t>33806-03</t>
  </si>
  <si>
    <t>Embolektomija ili trombektomija ulnarne arterije</t>
  </si>
  <si>
    <t>33806-05</t>
  </si>
  <si>
    <t>Embolektomija ili trombektomija mezentrične arterije</t>
  </si>
  <si>
    <t>33806-08</t>
  </si>
  <si>
    <t>33806-09</t>
  </si>
  <si>
    <t>Embolektomija ili trombektomija femoralne arterije</t>
  </si>
  <si>
    <t>33806-10</t>
  </si>
  <si>
    <t>Embolektomija ili trombektomija poplitealne arterije</t>
  </si>
  <si>
    <t>33806-11</t>
  </si>
  <si>
    <t>Embolektomija ili trombektomija tibijalne arterije</t>
  </si>
  <si>
    <t>33806-12</t>
  </si>
  <si>
    <t>Embolektomija ili trombektomija grafta bajpasa arterije ekstremiteta</t>
  </si>
  <si>
    <t>33815-04</t>
  </si>
  <si>
    <t>33815-05</t>
  </si>
  <si>
    <t>33815-11</t>
  </si>
  <si>
    <t>33815-12</t>
  </si>
  <si>
    <t>Direktno zatvaranje ostalih vena donjih udova</t>
  </si>
  <si>
    <t>33818-11</t>
  </si>
  <si>
    <t>33818-12</t>
  </si>
  <si>
    <t>33818-13</t>
  </si>
  <si>
    <t>33821-11</t>
  </si>
  <si>
    <t>33821-12</t>
  </si>
  <si>
    <t>33824-00</t>
  </si>
  <si>
    <t>33824-01</t>
  </si>
  <si>
    <t>Direktno zatvaranje jugularne vene</t>
  </si>
  <si>
    <t>33827-00</t>
  </si>
  <si>
    <t>Reparacija karotidne arterije direktnom anastomozom</t>
  </si>
  <si>
    <t>33833-04</t>
  </si>
  <si>
    <t>33833-08</t>
  </si>
  <si>
    <t>33833-09</t>
  </si>
  <si>
    <t>33836-01</t>
  </si>
  <si>
    <t>33836-02</t>
  </si>
  <si>
    <t>33836-04</t>
  </si>
  <si>
    <t>33839-03</t>
  </si>
  <si>
    <t>33839-04</t>
  </si>
  <si>
    <t>33839-08</t>
  </si>
  <si>
    <t>34100-00</t>
  </si>
  <si>
    <t>34100-01</t>
  </si>
  <si>
    <t>Eksploracija jugularne vene</t>
  </si>
  <si>
    <t>34103-02</t>
  </si>
  <si>
    <t>34103-03</t>
  </si>
  <si>
    <t>34103-04</t>
  </si>
  <si>
    <t>34130-00</t>
  </si>
  <si>
    <t>Zatvaranje hirurški oblikovane arteriovenske fistule na udovima</t>
  </si>
  <si>
    <t>34145-00</t>
  </si>
  <si>
    <t>34148-00</t>
  </si>
  <si>
    <t>34151-00</t>
  </si>
  <si>
    <t>34154-00</t>
  </si>
  <si>
    <t>34175-00</t>
  </si>
  <si>
    <t>34530-01</t>
  </si>
  <si>
    <t>35202-00</t>
  </si>
  <si>
    <t>36503-00</t>
  </si>
  <si>
    <t>36516-05</t>
  </si>
  <si>
    <t>Nefrektomija za transplantaciju, živi davalac</t>
  </si>
  <si>
    <t>36516-06</t>
  </si>
  <si>
    <t>38359-00</t>
  </si>
  <si>
    <t>38362-00</t>
  </si>
  <si>
    <t>38447-00</t>
  </si>
  <si>
    <t>Perikardiektomija, subtotalna ili kompletna</t>
  </si>
  <si>
    <t>38450-00</t>
  </si>
  <si>
    <t>Transtorakalna drenaža perikarda</t>
  </si>
  <si>
    <t>38452-00</t>
  </si>
  <si>
    <t>38456-00</t>
  </si>
  <si>
    <t>Ostale intratorakalne procedure na srcu bez kardiopulmonalnog bajpasa</t>
  </si>
  <si>
    <t>38456-14</t>
  </si>
  <si>
    <t>Ostale intratorakalne procedure na komorama bez kardiopulmonalnog bajpasa</t>
  </si>
  <si>
    <t>38456-19</t>
  </si>
  <si>
    <t>38457-00</t>
  </si>
  <si>
    <t>Korekcija ispupčenog grudnog koša (pectus carinatum)</t>
  </si>
  <si>
    <t>38457-01</t>
  </si>
  <si>
    <t>38488-00</t>
  </si>
  <si>
    <t>38488-02</t>
  </si>
  <si>
    <t>Zamena mitralnog zaliska mehaničkom protezom</t>
  </si>
  <si>
    <t>38489-00</t>
  </si>
  <si>
    <t>Zamena aortnog zaliska homograftom</t>
  </si>
  <si>
    <t>38490-00</t>
  </si>
  <si>
    <t>Rekonstrukcija i ponovna implantacija subvalvularnih struktura</t>
  </si>
  <si>
    <t>38497-00</t>
  </si>
  <si>
    <t>38497-01</t>
  </si>
  <si>
    <t>38497-02</t>
  </si>
  <si>
    <t>38497-07</t>
  </si>
  <si>
    <t>Bajpas koronarne arterije, uz upotrebu H 4 venskih transplantata</t>
  </si>
  <si>
    <t>38500-00</t>
  </si>
  <si>
    <t>38553-00</t>
  </si>
  <si>
    <t>Reparacija uzlaznog dela torakalne aorte sa reparacijom zaliska aorte</t>
  </si>
  <si>
    <t>38553-02</t>
  </si>
  <si>
    <t>Zamena uzlaznog dela torakalne aorte sa reparacijom zaliska aorte</t>
  </si>
  <si>
    <t>38588-00</t>
  </si>
  <si>
    <t>Kardioplegija</t>
  </si>
  <si>
    <t>38600-00</t>
  </si>
  <si>
    <t>38609-00</t>
  </si>
  <si>
    <t>Insercija intra-aortne balon pumpe arteriotomijom</t>
  </si>
  <si>
    <t>38612-00</t>
  </si>
  <si>
    <t>Uklanjanje intra-aortne balon pumpe</t>
  </si>
  <si>
    <t>38640-00</t>
  </si>
  <si>
    <t>Ponovna operacija za ostale procedure na srcu, neklasifikovana na drugom mestu</t>
  </si>
  <si>
    <t>38653-01</t>
  </si>
  <si>
    <t>Ostale intratorakalne procedure na pretkomorama sa kardiopulmonalnim bajpasom</t>
  </si>
  <si>
    <t>38656-01</t>
  </si>
  <si>
    <t>Ponovno otvaranje mesta torakotomije ili sternotomije</t>
  </si>
  <si>
    <t>39600-00</t>
  </si>
  <si>
    <t>Drenaža intrakranijalne hemoragije</t>
  </si>
  <si>
    <t>44364-01</t>
  </si>
  <si>
    <t>55113-00</t>
  </si>
  <si>
    <t>M-prikaz i dvodimenzionalni ultrazvučni pregled srca u realnom vremenu</t>
  </si>
  <si>
    <t>90213-02</t>
  </si>
  <si>
    <t>90225-00</t>
  </si>
  <si>
    <t>Ekstrakorporalna membranska oksigenacija EKMO rG veno-venska, arterijsko venska</t>
  </si>
  <si>
    <t>92068-01</t>
  </si>
  <si>
    <t>Endoskopska zamena proteze duodenuma</t>
  </si>
  <si>
    <t>Kradiohirurgija</t>
  </si>
  <si>
    <t>11600-02</t>
  </si>
  <si>
    <t>11600-03</t>
  </si>
  <si>
    <t>11503-10</t>
  </si>
  <si>
    <t>Merenje razmene gasova</t>
  </si>
  <si>
    <t>11512-00</t>
  </si>
  <si>
    <t>Kontinuirano merenje odnosa između protoka i volumena tokom izdisaja ili udisaja</t>
  </si>
  <si>
    <t>130207</t>
  </si>
  <si>
    <t>241024</t>
  </si>
  <si>
    <t>Konsultacija sa lekarima vezana za farmakoterapiju (uslugu obavlja specijalista)</t>
  </si>
  <si>
    <t>38800-00</t>
  </si>
  <si>
    <t>U8184900</t>
  </si>
  <si>
    <t>U8184901</t>
  </si>
  <si>
    <t>Kardiohirurgija</t>
  </si>
  <si>
    <t>13100-05</t>
  </si>
  <si>
    <t>Hemoperfuzija</t>
  </si>
  <si>
    <t>13400-00</t>
  </si>
  <si>
    <t>22065-00</t>
  </si>
  <si>
    <t>Terapija hladnoćom</t>
  </si>
  <si>
    <t>92041-00</t>
  </si>
  <si>
    <t>Kontinuirana ventilacija negativnim pritiskom KVNP</t>
  </si>
  <si>
    <t>92074-00</t>
  </si>
  <si>
    <t>Ispiranje pankreasne cevi</t>
  </si>
  <si>
    <t>92178-00</t>
  </si>
  <si>
    <t>Terapija toplotom</t>
  </si>
  <si>
    <t>96155-00</t>
  </si>
  <si>
    <t>Terapija stimulacijom, neklasifikovana na drugom mestu</t>
  </si>
  <si>
    <t>96196-09</t>
  </si>
  <si>
    <t>Intra-arterijsko davanje farmakološkog sredstva, drugo i neklasifikovano sredstvo</t>
  </si>
  <si>
    <t>Subkutano davanje farmakološkog sredstva, steroid</t>
  </si>
  <si>
    <t>Subkutano davanje farmakološkog sredstva, antidot</t>
  </si>
  <si>
    <t>96072-00</t>
  </si>
  <si>
    <t>Savetovanje ili podučavanje o propisanim/samoizabranim lekovima</t>
  </si>
  <si>
    <t>96037-00</t>
  </si>
  <si>
    <t>Ostale procene, konsultacije ili evaluacije</t>
  </si>
  <si>
    <t>96066-00</t>
  </si>
  <si>
    <t>Preventivno savetovanje ili podučavanje</t>
  </si>
  <si>
    <t>96067-00</t>
  </si>
  <si>
    <t>Savetovanje ili podučavanje o ishrani/dnevnom unosu hrane</t>
  </si>
  <si>
    <t>96075-00</t>
  </si>
  <si>
    <t>Savetovanje ili podučavanje o brizi o samom sebi</t>
  </si>
  <si>
    <t>96076-00</t>
  </si>
  <si>
    <t>Savetovanje ili podučavanje o održavanju zdravlja i oporavku</t>
  </si>
  <si>
    <t>38803-00</t>
  </si>
  <si>
    <t>Terapijska torakocenteza</t>
  </si>
  <si>
    <t>41889-00</t>
  </si>
  <si>
    <t>Bronhoskopija</t>
  </si>
  <si>
    <t>90179-06</t>
  </si>
  <si>
    <t>Postupak održavanja traheostome</t>
  </si>
  <si>
    <t>13709-00</t>
  </si>
  <si>
    <t>Skupljanje krvi za transfuziju</t>
  </si>
  <si>
    <t>30278-01</t>
  </si>
  <si>
    <t>Uklanjanje priraslica na jeziku</t>
  </si>
  <si>
    <t>32500-00</t>
  </si>
  <si>
    <t>Mikroinjekcija u venularno crvenilo</t>
  </si>
  <si>
    <t>32500-01</t>
  </si>
  <si>
    <t>Višestruke injekcije u varikozne vene</t>
  </si>
  <si>
    <t>33554-00</t>
  </si>
  <si>
    <t>Endarterektomija udružena sa arterijskim bajpasom za pripremu oblasti za anastomozu</t>
  </si>
  <si>
    <t>34509-01</t>
  </si>
  <si>
    <t>34512-00</t>
  </si>
  <si>
    <t>Konstrukcija arteriovenske fistule sa venskim graftom</t>
  </si>
  <si>
    <t>90203-09</t>
  </si>
  <si>
    <t>Podešavanje elektrode defibrilatora u levoj komori torakotomijom, sternotomijom ili subksifoidnim pristupom</t>
  </si>
  <si>
    <t>11600-01</t>
  </si>
  <si>
    <t>Praćenje plućnog arterijskog pritiska</t>
  </si>
  <si>
    <t>11900-00</t>
  </si>
  <si>
    <t>Merenje protoka urina</t>
  </si>
  <si>
    <t>11909-00</t>
  </si>
  <si>
    <t>Profilometrija pritiska u uretri sa elektromiografijom uretralnog sfinktera</t>
  </si>
  <si>
    <t>241027</t>
  </si>
  <si>
    <t>Praćenje terapijskog delovanja leka (uslugu obavlja specijalista)</t>
  </si>
  <si>
    <t>30058-01</t>
  </si>
  <si>
    <t>13882-01</t>
  </si>
  <si>
    <t>Postupak održavanja kontinuirane ventilatorne podrške, &amp;gt; 24 sati i &amp;lt; 96 sati</t>
  </si>
  <si>
    <t>600349</t>
  </si>
  <si>
    <t>Prevencija dekubitusa u rehabilitaciji</t>
  </si>
  <si>
    <t>92001-00</t>
  </si>
  <si>
    <t>Ostale fiziološke procene</t>
  </si>
  <si>
    <t>92043-00</t>
  </si>
  <si>
    <t>Primena leka za respiratorni sistem pomoću nebulizatora</t>
  </si>
  <si>
    <t>Zatvorena masaža srca</t>
  </si>
  <si>
    <t>92077-00</t>
  </si>
  <si>
    <t>Ostala ispiranja rektuma</t>
  </si>
  <si>
    <t>92078-00</t>
  </si>
  <si>
    <t>Zamena (nazo-)gastrične sonde ili cevi ezofagostome</t>
  </si>
  <si>
    <t>92118-00</t>
  </si>
  <si>
    <t>Uklanjanje katetera ureterostome ili ureteralnog katetera</t>
  </si>
  <si>
    <t>92141-00</t>
  </si>
  <si>
    <t>Uklanjanje drena iz trbuha</t>
  </si>
  <si>
    <t>92195-00</t>
  </si>
  <si>
    <t>Ispiranje katetera, neklasifikovano na drugom mestu</t>
  </si>
  <si>
    <t>92209-00</t>
  </si>
  <si>
    <t>Postupak održavanja neinvazivne ventilatorne podrške, ≤ 24 sata</t>
  </si>
  <si>
    <t>96020-00</t>
  </si>
  <si>
    <t>Procena integriteta kože</t>
  </si>
  <si>
    <t>96089-00</t>
  </si>
  <si>
    <t>Podučavanje o pravima i mogućnostima pacijenta</t>
  </si>
  <si>
    <t>Subkutano davanje farmakološkog sredstva, insulin</t>
  </si>
  <si>
    <t>Enteralno davanje farmakološkog sredstva, hranljiva supstanca</t>
  </si>
  <si>
    <t>92049-00</t>
  </si>
  <si>
    <t>92100-00</t>
  </si>
  <si>
    <t>18370-00</t>
  </si>
  <si>
    <t>30052-01</t>
  </si>
  <si>
    <t>30071-02</t>
  </si>
  <si>
    <t>30075-36</t>
  </si>
  <si>
    <t>42506-00</t>
  </si>
  <si>
    <t>...Enukleacija očne jabučice bez implantata</t>
  </si>
  <si>
    <t>42506-01</t>
  </si>
  <si>
    <t>42509-00</t>
  </si>
  <si>
    <t>42510-00</t>
  </si>
  <si>
    <t>42512-00</t>
  </si>
  <si>
    <t>42515-00</t>
  </si>
  <si>
    <t>42530-00</t>
  </si>
  <si>
    <t>42530-01</t>
  </si>
  <si>
    <t>42530-02</t>
  </si>
  <si>
    <t>42533-00</t>
  </si>
  <si>
    <t>42533-01</t>
  </si>
  <si>
    <t>42536-00</t>
  </si>
  <si>
    <t>42536-01</t>
  </si>
  <si>
    <t>42536-02</t>
  </si>
  <si>
    <t>42536-03</t>
  </si>
  <si>
    <t>42536-04</t>
  </si>
  <si>
    <t>42536-05</t>
  </si>
  <si>
    <t>42539-00</t>
  </si>
  <si>
    <t>42539-01</t>
  </si>
  <si>
    <t>42542-00</t>
  </si>
  <si>
    <t>42542-01</t>
  </si>
  <si>
    <t>42543-00</t>
  </si>
  <si>
    <t>42543-01</t>
  </si>
  <si>
    <t>42545-00</t>
  </si>
  <si>
    <t>42545-01</t>
  </si>
  <si>
    <t>42551-00</t>
  </si>
  <si>
    <t>42551-01</t>
  </si>
  <si>
    <t>42554-00</t>
  </si>
  <si>
    <t>Reparacija perforirajuće rane na očnoj jabučici koja uključuje tkivo sudovnjače</t>
  </si>
  <si>
    <t>42566-00</t>
  </si>
  <si>
    <t>42569-00</t>
  </si>
  <si>
    <t>42572-00</t>
  </si>
  <si>
    <t>42572-01</t>
  </si>
  <si>
    <t>42573-00</t>
  </si>
  <si>
    <t>42574-00</t>
  </si>
  <si>
    <t>42575-00</t>
  </si>
  <si>
    <t>42581-00</t>
  </si>
  <si>
    <t>42581-01</t>
  </si>
  <si>
    <t>42584-00</t>
  </si>
  <si>
    <t>42587-00</t>
  </si>
  <si>
    <t>42587-01</t>
  </si>
  <si>
    <t>42587-02</t>
  </si>
  <si>
    <t>42587-03</t>
  </si>
  <si>
    <t>42587-04</t>
  </si>
  <si>
    <t>42587-05</t>
  </si>
  <si>
    <t>42590-00</t>
  </si>
  <si>
    <t>42590-01</t>
  </si>
  <si>
    <t>42593-00</t>
  </si>
  <si>
    <t>42614-01</t>
  </si>
  <si>
    <t>42615-01</t>
  </si>
  <si>
    <t>42632-01</t>
  </si>
  <si>
    <t>42632-02</t>
  </si>
  <si>
    <t>42641-00</t>
  </si>
  <si>
    <t>42641-01</t>
  </si>
  <si>
    <t>42644-00</t>
  </si>
  <si>
    <t>42644-03</t>
  </si>
  <si>
    <t>42676-00</t>
  </si>
  <si>
    <t>42677-00</t>
  </si>
  <si>
    <t>42680-00</t>
  </si>
  <si>
    <t>42683-00</t>
  </si>
  <si>
    <t>42698-00</t>
  </si>
  <si>
    <t>42698-01</t>
  </si>
  <si>
    <t>42698-02</t>
  </si>
  <si>
    <t>42698-03</t>
  </si>
  <si>
    <t>42698-04</t>
  </si>
  <si>
    <t>42698-05</t>
  </si>
  <si>
    <t>42701-00</t>
  </si>
  <si>
    <t>42701-01</t>
  </si>
  <si>
    <t>42702-00</t>
  </si>
  <si>
    <t>42702-01</t>
  </si>
  <si>
    <t>42702-02</t>
  </si>
  <si>
    <t>42702-03</t>
  </si>
  <si>
    <t>42702-04</t>
  </si>
  <si>
    <t>42702-05</t>
  </si>
  <si>
    <t>42702-06</t>
  </si>
  <si>
    <t>42702-07</t>
  </si>
  <si>
    <t>42702-08</t>
  </si>
  <si>
    <t>42702-09</t>
  </si>
  <si>
    <t>42702-10</t>
  </si>
  <si>
    <t>42702-11</t>
  </si>
  <si>
    <t>42703-00</t>
  </si>
  <si>
    <t>Ugradnja veštačkog sočiva u zadnju komoru i postavljenje šavova na dužici i beonjači</t>
  </si>
  <si>
    <t>42704-00</t>
  </si>
  <si>
    <t>42704-01</t>
  </si>
  <si>
    <t>42707-00</t>
  </si>
  <si>
    <t>42710-00</t>
  </si>
  <si>
    <t>42713-00</t>
  </si>
  <si>
    <t>42716-00</t>
  </si>
  <si>
    <t>42719-01</t>
  </si>
  <si>
    <t>42719-02</t>
  </si>
  <si>
    <t>42722-00</t>
  </si>
  <si>
    <t>42722-01</t>
  </si>
  <si>
    <t>42731-00</t>
  </si>
  <si>
    <t>42731-01</t>
  </si>
  <si>
    <t>42734-00</t>
  </si>
  <si>
    <t>Kapsulotomija sočiva</t>
  </si>
  <si>
    <t>42737-00</t>
  </si>
  <si>
    <t>42743-00</t>
  </si>
  <si>
    <t>42746-00</t>
  </si>
  <si>
    <t>42746-04</t>
  </si>
  <si>
    <t>42749-00</t>
  </si>
  <si>
    <t>Revizija procedure fistulizacije beonjače</t>
  </si>
  <si>
    <t>42761-00</t>
  </si>
  <si>
    <t>42761-01</t>
  </si>
  <si>
    <t>42761-02</t>
  </si>
  <si>
    <t>42764-00</t>
  </si>
  <si>
    <t>42764-03</t>
  </si>
  <si>
    <t>42764-04</t>
  </si>
  <si>
    <t>42773-00</t>
  </si>
  <si>
    <t>42773-01</t>
  </si>
  <si>
    <t>42776-00</t>
  </si>
  <si>
    <t>42779-00</t>
  </si>
  <si>
    <t>42791-02</t>
  </si>
  <si>
    <t>42809-01</t>
  </si>
  <si>
    <t>42811-00</t>
  </si>
  <si>
    <t>42815-00</t>
  </si>
  <si>
    <t>42818-00</t>
  </si>
  <si>
    <t>42833-00</t>
  </si>
  <si>
    <t>42833-01</t>
  </si>
  <si>
    <t>42839-01</t>
  </si>
  <si>
    <t>42854-01</t>
  </si>
  <si>
    <t>42857-00</t>
  </si>
  <si>
    <t>42857-01</t>
  </si>
  <si>
    <t>42860-00</t>
  </si>
  <si>
    <t>42860-01</t>
  </si>
  <si>
    <t>42860-02</t>
  </si>
  <si>
    <t>42860-03</t>
  </si>
  <si>
    <t>42863-00</t>
  </si>
  <si>
    <t>42866-00</t>
  </si>
  <si>
    <t>42866-01</t>
  </si>
  <si>
    <t>42869-00</t>
  </si>
  <si>
    <t>42872-00</t>
  </si>
  <si>
    <t>43021-00</t>
  </si>
  <si>
    <t>43022-00</t>
  </si>
  <si>
    <t>45626-00</t>
  </si>
  <si>
    <t>Operacija entropijuma metodom šavova</t>
  </si>
  <si>
    <t>45626-01</t>
  </si>
  <si>
    <t>Operacija entropijuma (klinasta resekcija)</t>
  </si>
  <si>
    <t>90073-00</t>
  </si>
  <si>
    <t>90073-01</t>
  </si>
  <si>
    <t>90073-02</t>
  </si>
  <si>
    <t>90077-00</t>
  </si>
  <si>
    <t>90079-00</t>
  </si>
  <si>
    <t>90082-00</t>
  </si>
  <si>
    <t>90085-00</t>
  </si>
  <si>
    <t>90086-00</t>
  </si>
  <si>
    <t>90089-00</t>
  </si>
  <si>
    <t>90090-00</t>
  </si>
  <si>
    <t>90091-00</t>
  </si>
  <si>
    <t>90093-00</t>
  </si>
  <si>
    <t>90094-00</t>
  </si>
  <si>
    <t>90095-00</t>
  </si>
  <si>
    <t>90606-02</t>
  </si>
  <si>
    <t>Oftalmologija</t>
  </si>
  <si>
    <t>11203-00</t>
  </si>
  <si>
    <t>11212-00</t>
  </si>
  <si>
    <t>11221-00</t>
  </si>
  <si>
    <t>11224-00</t>
  </si>
  <si>
    <t>U8183200</t>
  </si>
  <si>
    <t>U8183201</t>
  </si>
  <si>
    <t>U8183202</t>
  </si>
  <si>
    <t>U8183203</t>
  </si>
  <si>
    <t>U8183204</t>
  </si>
  <si>
    <t>U8183205</t>
  </si>
  <si>
    <t>U8183207</t>
  </si>
  <si>
    <t>U8183210</t>
  </si>
  <si>
    <t>U8183211</t>
  </si>
  <si>
    <t>U8183212</t>
  </si>
  <si>
    <t>U8183213</t>
  </si>
  <si>
    <t>U8183214</t>
  </si>
  <si>
    <t>U8183215</t>
  </si>
  <si>
    <t>U8183216</t>
  </si>
  <si>
    <t>U8183217</t>
  </si>
  <si>
    <t>U8183218</t>
  </si>
  <si>
    <t>U8183220</t>
  </si>
  <si>
    <t>U8183221</t>
  </si>
  <si>
    <t>U8183222</t>
  </si>
  <si>
    <t>U8183223</t>
  </si>
  <si>
    <t>U8183224</t>
  </si>
  <si>
    <t>U8183225</t>
  </si>
  <si>
    <t>U8183226</t>
  </si>
  <si>
    <t>U8183227</t>
  </si>
  <si>
    <t>U8183230</t>
  </si>
  <si>
    <t>U8183231</t>
  </si>
  <si>
    <t>U8183232</t>
  </si>
  <si>
    <t>U8183233</t>
  </si>
  <si>
    <t>U8183234</t>
  </si>
  <si>
    <t>U8183235</t>
  </si>
  <si>
    <t>U8183236</t>
  </si>
  <si>
    <t>U8183237</t>
  </si>
  <si>
    <t>U8183238</t>
  </si>
  <si>
    <t>U8183239</t>
  </si>
  <si>
    <t>U8183240</t>
  </si>
  <si>
    <t>U8183241</t>
  </si>
  <si>
    <t>U8183242</t>
  </si>
  <si>
    <t>U8183243</t>
  </si>
  <si>
    <t>U8183244</t>
  </si>
  <si>
    <t>U8183245</t>
  </si>
  <si>
    <t>U8183246</t>
  </si>
  <si>
    <t>U8183247</t>
  </si>
  <si>
    <t>U8183248</t>
  </si>
  <si>
    <t>U8183249</t>
  </si>
  <si>
    <t>U8183250</t>
  </si>
  <si>
    <t>U8183251</t>
  </si>
  <si>
    <t>U8183252</t>
  </si>
  <si>
    <t>U8183260</t>
  </si>
  <si>
    <t>U8183261</t>
  </si>
  <si>
    <t>U8183263</t>
  </si>
  <si>
    <t>U8183264</t>
  </si>
  <si>
    <t>U8183265</t>
  </si>
  <si>
    <t>U8183266</t>
  </si>
  <si>
    <t>U8183267</t>
  </si>
  <si>
    <t>U8183268</t>
  </si>
  <si>
    <t>U8183269</t>
  </si>
  <si>
    <t>U8183270</t>
  </si>
  <si>
    <t>U8183271</t>
  </si>
  <si>
    <t>U8183272</t>
  </si>
  <si>
    <t>U8183273</t>
  </si>
  <si>
    <t>U8183274</t>
  </si>
  <si>
    <t>U8183275</t>
  </si>
  <si>
    <t>U8183276</t>
  </si>
  <si>
    <t>U8183278</t>
  </si>
  <si>
    <t>U8183279</t>
  </si>
  <si>
    <t>U8183280</t>
  </si>
  <si>
    <t>U8183281</t>
  </si>
  <si>
    <t>U8183282</t>
  </si>
  <si>
    <t>U8183290</t>
  </si>
  <si>
    <t>U8183295</t>
  </si>
  <si>
    <t>U8183296</t>
  </si>
  <si>
    <t>U8183297</t>
  </si>
  <si>
    <t>U8183300</t>
  </si>
  <si>
    <t>U8183301</t>
  </si>
  <si>
    <t>U8183302</t>
  </si>
  <si>
    <t>U8183303</t>
  </si>
  <si>
    <t>U8183304</t>
  </si>
  <si>
    <t>U8183305</t>
  </si>
  <si>
    <t>U8183306</t>
  </si>
  <si>
    <t>U8183307</t>
  </si>
  <si>
    <t>U8183308</t>
  </si>
  <si>
    <t>U8183309</t>
  </si>
  <si>
    <t>U8183310</t>
  </si>
  <si>
    <t>U8183311</t>
  </si>
  <si>
    <t>U8183312</t>
  </si>
  <si>
    <t>U8183313</t>
  </si>
  <si>
    <t>U8183314</t>
  </si>
  <si>
    <t>U8183315</t>
  </si>
  <si>
    <t>U8183320</t>
  </si>
  <si>
    <t>U8183321</t>
  </si>
  <si>
    <t>U8183322</t>
  </si>
  <si>
    <t>U8183323</t>
  </si>
  <si>
    <t>U8183324</t>
  </si>
  <si>
    <t>U8183325</t>
  </si>
  <si>
    <t>U8183326</t>
  </si>
  <si>
    <t>U8183327</t>
  </si>
  <si>
    <t>U8183328</t>
  </si>
  <si>
    <t>U8183329</t>
  </si>
  <si>
    <t>U8183330</t>
  </si>
  <si>
    <t>U8183331</t>
  </si>
  <si>
    <t>U8183332</t>
  </si>
  <si>
    <t>U8183333</t>
  </si>
  <si>
    <t>U8183335</t>
  </si>
  <si>
    <t>U8183337</t>
  </si>
  <si>
    <t>U8183338</t>
  </si>
  <si>
    <t>U8183339</t>
  </si>
  <si>
    <t>U8183342</t>
  </si>
  <si>
    <t>U8183343</t>
  </si>
  <si>
    <t>U8183344</t>
  </si>
  <si>
    <t>U8183500</t>
  </si>
  <si>
    <t>U8183501</t>
  </si>
  <si>
    <t>U8183502</t>
  </si>
  <si>
    <t>U8183800</t>
  </si>
  <si>
    <t>42740-00</t>
  </si>
  <si>
    <t>92016-00</t>
  </si>
  <si>
    <t>92025-00</t>
  </si>
  <si>
    <t>96038-00</t>
  </si>
  <si>
    <t>96044-00</t>
  </si>
  <si>
    <t>42740-02</t>
  </si>
  <si>
    <t>42719-00</t>
  </si>
  <si>
    <t>Kapsulektomija sočiva</t>
  </si>
  <si>
    <t>42746-03</t>
  </si>
  <si>
    <t>Termokauterizacija beonjače sa iridektomijom</t>
  </si>
  <si>
    <t>90078-00</t>
  </si>
  <si>
    <t>Ostale procedure na staklastom telu</t>
  </si>
  <si>
    <t>90084-00</t>
  </si>
  <si>
    <t>Incizija promene na kapku</t>
  </si>
  <si>
    <t>30061-02</t>
  </si>
  <si>
    <t>30061-03</t>
  </si>
  <si>
    <t>30061-04</t>
  </si>
  <si>
    <t>42668-00</t>
  </si>
  <si>
    <t>42785-00</t>
  </si>
  <si>
    <t>42788-00</t>
  </si>
  <si>
    <t>42809-00</t>
  </si>
  <si>
    <t>42824-00</t>
  </si>
  <si>
    <t>42824-01</t>
  </si>
  <si>
    <t>45614-00</t>
  </si>
  <si>
    <t>30332-00</t>
  </si>
  <si>
    <t>32700-00</t>
  </si>
  <si>
    <t>32700-03</t>
  </si>
  <si>
    <t>32700-04</t>
  </si>
  <si>
    <t>32712-00</t>
  </si>
  <si>
    <t>32715-00</t>
  </si>
  <si>
    <t>32715-01</t>
  </si>
  <si>
    <t>32718-01</t>
  </si>
  <si>
    <t>32721-00</t>
  </si>
  <si>
    <t>32721-01</t>
  </si>
  <si>
    <t>32724-00</t>
  </si>
  <si>
    <t>32724-01</t>
  </si>
  <si>
    <t>32730-00</t>
  </si>
  <si>
    <t>32730-01</t>
  </si>
  <si>
    <t>32733-00</t>
  </si>
  <si>
    <t>32733-01</t>
  </si>
  <si>
    <t>32754-01</t>
  </si>
  <si>
    <t>32754-02</t>
  </si>
  <si>
    <t>32757-00</t>
  </si>
  <si>
    <t>32757-01</t>
  </si>
  <si>
    <t>32763-00</t>
  </si>
  <si>
    <t>32763-02</t>
  </si>
  <si>
    <t>32763-03</t>
  </si>
  <si>
    <t>32763-04</t>
  </si>
  <si>
    <t>32763-05</t>
  </si>
  <si>
    <t>32763-06</t>
  </si>
  <si>
    <t>32763-09</t>
  </si>
  <si>
    <t>32763-15</t>
  </si>
  <si>
    <t>33080-00</t>
  </si>
  <si>
    <t>33103-00</t>
  </si>
  <si>
    <t>33109-00</t>
  </si>
  <si>
    <t>33112-00</t>
  </si>
  <si>
    <t>33145-00</t>
  </si>
  <si>
    <t>33148-00</t>
  </si>
  <si>
    <t>33151-00</t>
  </si>
  <si>
    <t>33160-00</t>
  </si>
  <si>
    <t>33166-01</t>
  </si>
  <si>
    <t>33172-00</t>
  </si>
  <si>
    <t>33175-00</t>
  </si>
  <si>
    <t>33178-00</t>
  </si>
  <si>
    <t>33803-00</t>
  </si>
  <si>
    <t>33803-01</t>
  </si>
  <si>
    <t>33815-00</t>
  </si>
  <si>
    <t>33815-02</t>
  </si>
  <si>
    <t>33815-10</t>
  </si>
  <si>
    <t>33818-00</t>
  </si>
  <si>
    <t>33818-02</t>
  </si>
  <si>
    <t>33818-03</t>
  </si>
  <si>
    <t>33818-04</t>
  </si>
  <si>
    <t>33818-05</t>
  </si>
  <si>
    <t>33818-07</t>
  </si>
  <si>
    <t>33821-00</t>
  </si>
  <si>
    <t>33821-01</t>
  </si>
  <si>
    <t>33821-02</t>
  </si>
  <si>
    <t>33821-03</t>
  </si>
  <si>
    <t>33821-04</t>
  </si>
  <si>
    <t>33821-05</t>
  </si>
  <si>
    <t>33821-06</t>
  </si>
  <si>
    <t>33821-07</t>
  </si>
  <si>
    <t>33830-00</t>
  </si>
  <si>
    <t>33836-00</t>
  </si>
  <si>
    <t>33836-03</t>
  </si>
  <si>
    <t>33839-00</t>
  </si>
  <si>
    <t>33839-01</t>
  </si>
  <si>
    <t>33839-02</t>
  </si>
  <si>
    <t>34103-00</t>
  </si>
  <si>
    <t>34103-13</t>
  </si>
  <si>
    <t>34106-13</t>
  </si>
  <si>
    <t>34160-00</t>
  </si>
  <si>
    <t>34163-00</t>
  </si>
  <si>
    <t>34166-00</t>
  </si>
  <si>
    <t>35360-01</t>
  </si>
  <si>
    <t>90210-02</t>
  </si>
  <si>
    <t>90213-00</t>
  </si>
  <si>
    <t>90213-03</t>
  </si>
  <si>
    <t>90567-00</t>
  </si>
  <si>
    <t>32745-00</t>
  </si>
  <si>
    <t>32748-00</t>
  </si>
  <si>
    <t>33181-00</t>
  </si>
  <si>
    <t>33806-00</t>
  </si>
  <si>
    <t>33812-04</t>
  </si>
  <si>
    <t>33818-01</t>
  </si>
  <si>
    <t>33818-06</t>
  </si>
  <si>
    <t>34103-01</t>
  </si>
  <si>
    <t>Eksploracija aksilarne arterije</t>
  </si>
  <si>
    <t>34106-01</t>
  </si>
  <si>
    <t>Eksploracija radijalne arterije</t>
  </si>
  <si>
    <t>34106-03</t>
  </si>
  <si>
    <t>34112-00</t>
  </si>
  <si>
    <t>Ekscizija ili ligatura jednostavne arteriovenske fistule na udovima</t>
  </si>
  <si>
    <t>44325-00</t>
  </si>
  <si>
    <t>44361-01</t>
  </si>
  <si>
    <t>45442-00</t>
  </si>
  <si>
    <t>90232-00</t>
  </si>
  <si>
    <t>Direktno zatvaranje ostalih vena</t>
  </si>
  <si>
    <t>Vaskularna hirurgija</t>
  </si>
  <si>
    <t>13706-01</t>
  </si>
  <si>
    <t>30478-07</t>
  </si>
  <si>
    <t>92162-00</t>
  </si>
  <si>
    <t>primena tetanusnog antitoksina</t>
  </si>
  <si>
    <t>Subkutano davanje farmakološkog sredstva, drugo i neklasifikovano farmakkološko sredstvo</t>
  </si>
  <si>
    <t>30029-00</t>
  </si>
  <si>
    <t>34515-00</t>
  </si>
  <si>
    <t>90220-00</t>
  </si>
  <si>
    <t>kateterizacija/kanilacija ostalih vena</t>
  </si>
  <si>
    <t>90223-01</t>
  </si>
  <si>
    <t>30075-10</t>
  </si>
  <si>
    <t>30075-27</t>
  </si>
  <si>
    <t>30075-32</t>
  </si>
  <si>
    <t>30390-00</t>
  </si>
  <si>
    <t>30631-00</t>
  </si>
  <si>
    <t>30635-00</t>
  </si>
  <si>
    <t>30641-00</t>
  </si>
  <si>
    <t>30641-01</t>
  </si>
  <si>
    <t>30644-01</t>
  </si>
  <si>
    <t>30644-02</t>
  </si>
  <si>
    <t>30644-04</t>
  </si>
  <si>
    <t>30644-11</t>
  </si>
  <si>
    <t>30653-00</t>
  </si>
  <si>
    <t>35527-00</t>
  </si>
  <si>
    <t>35570-00</t>
  </si>
  <si>
    <t>35571-00</t>
  </si>
  <si>
    <t>35573-00</t>
  </si>
  <si>
    <t>35577-00</t>
  </si>
  <si>
    <t>35596-01</t>
  </si>
  <si>
    <t>35597-00</t>
  </si>
  <si>
    <t>35599-00</t>
  </si>
  <si>
    <t>35599-01</t>
  </si>
  <si>
    <t>35684-00</t>
  </si>
  <si>
    <t>35684-01</t>
  </si>
  <si>
    <t>36516-00</t>
  </si>
  <si>
    <t>36516-01</t>
  </si>
  <si>
    <t>36519-03</t>
  </si>
  <si>
    <t>36522-01</t>
  </si>
  <si>
    <t>36525-01</t>
  </si>
  <si>
    <t>36528-00</t>
  </si>
  <si>
    <t>36528-01</t>
  </si>
  <si>
    <t>36531-00</t>
  </si>
  <si>
    <t>36531-01</t>
  </si>
  <si>
    <t>36537-00</t>
  </si>
  <si>
    <t>36537-01</t>
  </si>
  <si>
    <t>36549-00</t>
  </si>
  <si>
    <t>36558-00</t>
  </si>
  <si>
    <t>36558-01</t>
  </si>
  <si>
    <t>36558-02</t>
  </si>
  <si>
    <t>36564-01</t>
  </si>
  <si>
    <t>36579-03</t>
  </si>
  <si>
    <t>36585-01</t>
  </si>
  <si>
    <t>36585-03</t>
  </si>
  <si>
    <t>36588-01</t>
  </si>
  <si>
    <t>36588-03</t>
  </si>
  <si>
    <t>36591-01</t>
  </si>
  <si>
    <t>36591-05</t>
  </si>
  <si>
    <t>36594-01</t>
  </si>
  <si>
    <t>36594-03</t>
  </si>
  <si>
    <t>36600-02</t>
  </si>
  <si>
    <t>36606-00</t>
  </si>
  <si>
    <t>36609-03</t>
  </si>
  <si>
    <t>36624-00</t>
  </si>
  <si>
    <t>36803-02</t>
  </si>
  <si>
    <t>36815-00</t>
  </si>
  <si>
    <t>36815-01</t>
  </si>
  <si>
    <t>36818-00</t>
  </si>
  <si>
    <t>36821-00</t>
  </si>
  <si>
    <t>36821-01</t>
  </si>
  <si>
    <t>36821-03</t>
  </si>
  <si>
    <t>36833-00</t>
  </si>
  <si>
    <t>36833-01</t>
  </si>
  <si>
    <t>36836-00</t>
  </si>
  <si>
    <t>36840-02</t>
  </si>
  <si>
    <t>36842-00</t>
  </si>
  <si>
    <t>36845-04</t>
  </si>
  <si>
    <t>36845-05</t>
  </si>
  <si>
    <t>36848-00</t>
  </si>
  <si>
    <t>36854-00</t>
  </si>
  <si>
    <t>36854-02</t>
  </si>
  <si>
    <t>37000-00</t>
  </si>
  <si>
    <t>37000-01</t>
  </si>
  <si>
    <t>37004-03</t>
  </si>
  <si>
    <t>37008-01</t>
  </si>
  <si>
    <t>37008-03</t>
  </si>
  <si>
    <t>37008-05</t>
  </si>
  <si>
    <t>37014-00</t>
  </si>
  <si>
    <t>37020-01</t>
  </si>
  <si>
    <t>37029-01</t>
  </si>
  <si>
    <t>37200-03</t>
  </si>
  <si>
    <t>37200-04</t>
  </si>
  <si>
    <t>37203-00</t>
  </si>
  <si>
    <t>37209-00</t>
  </si>
  <si>
    <t>37210-00</t>
  </si>
  <si>
    <t>37211-00</t>
  </si>
  <si>
    <t>37219-00</t>
  </si>
  <si>
    <t>37303-00</t>
  </si>
  <si>
    <t>37321-00</t>
  </si>
  <si>
    <t>37324-02</t>
  </si>
  <si>
    <t>37327-00</t>
  </si>
  <si>
    <t>37330-00</t>
  </si>
  <si>
    <t>37340-00</t>
  </si>
  <si>
    <t>37342-00</t>
  </si>
  <si>
    <t>37345-00</t>
  </si>
  <si>
    <t>37348-00</t>
  </si>
  <si>
    <t>37372-00</t>
  </si>
  <si>
    <t>37402-00</t>
  </si>
  <si>
    <t>37405-00</t>
  </si>
  <si>
    <t>37408-01</t>
  </si>
  <si>
    <t>37417-00</t>
  </si>
  <si>
    <t>37435-00</t>
  </si>
  <si>
    <t>37601-02</t>
  </si>
  <si>
    <t>37604-00</t>
  </si>
  <si>
    <t>37604-04</t>
  </si>
  <si>
    <t>37607-00</t>
  </si>
  <si>
    <t>90360-00</t>
  </si>
  <si>
    <t>90393-00</t>
  </si>
  <si>
    <t>90397-00</t>
  </si>
  <si>
    <t>90397-01</t>
  </si>
  <si>
    <t>90398-01</t>
  </si>
  <si>
    <t>90399-00</t>
  </si>
  <si>
    <t>90401-01</t>
  </si>
  <si>
    <t>90402-00</t>
  </si>
  <si>
    <t>90403-00</t>
  </si>
  <si>
    <t>37203-02</t>
  </si>
  <si>
    <t>37207-00</t>
  </si>
  <si>
    <t>37207-01</t>
  </si>
  <si>
    <t>37209-01</t>
  </si>
  <si>
    <t>37210-01</t>
  </si>
  <si>
    <t>37211-01</t>
  </si>
  <si>
    <t>37218-00</t>
  </si>
  <si>
    <t>37223-00</t>
  </si>
  <si>
    <t>90357-00</t>
  </si>
  <si>
    <t>90367-00</t>
  </si>
  <si>
    <t>30075-33</t>
  </si>
  <si>
    <t>35596-02</t>
  </si>
  <si>
    <t>36549-01</t>
  </si>
  <si>
    <t>36573-01</t>
  </si>
  <si>
    <t>36579-01</t>
  </si>
  <si>
    <t>36803-01</t>
  </si>
  <si>
    <t>36597-01</t>
  </si>
  <si>
    <t>36612-01</t>
  </si>
  <si>
    <t>36615-01</t>
  </si>
  <si>
    <t>36615-00</t>
  </si>
  <si>
    <t>36618-01</t>
  </si>
  <si>
    <t>36652-00</t>
  </si>
  <si>
    <t>36652-01</t>
  </si>
  <si>
    <t>36654-02</t>
  </si>
  <si>
    <t>36656-00</t>
  </si>
  <si>
    <t>36656-01</t>
  </si>
  <si>
    <t>36803-00</t>
  </si>
  <si>
    <t>36806-00</t>
  </si>
  <si>
    <t>36806-02</t>
  </si>
  <si>
    <t>36818-01</t>
  </si>
  <si>
    <t>36824-00</t>
  </si>
  <si>
    <t>36824-01</t>
  </si>
  <si>
    <t>36825-00</t>
  </si>
  <si>
    <t>36830-00</t>
  </si>
  <si>
    <t>36591-03</t>
  </si>
  <si>
    <t>36591-04</t>
  </si>
  <si>
    <t>36621-00</t>
  </si>
  <si>
    <t>36649-00</t>
  </si>
  <si>
    <t>36863-00</t>
  </si>
  <si>
    <t>37004-02</t>
  </si>
  <si>
    <t>37008-02</t>
  </si>
  <si>
    <t>37023-01</t>
  </si>
  <si>
    <t>37038-01</t>
  </si>
  <si>
    <t>37044-00</t>
  </si>
  <si>
    <t>37044-01</t>
  </si>
  <si>
    <t>37044-02</t>
  </si>
  <si>
    <t>37044-03</t>
  </si>
  <si>
    <t>37047-01</t>
  </si>
  <si>
    <t>37306-00</t>
  </si>
  <si>
    <t>37309-00</t>
  </si>
  <si>
    <t>37318-00</t>
  </si>
  <si>
    <t>37318-04</t>
  </si>
  <si>
    <t>37324-01</t>
  </si>
  <si>
    <t>37333-00</t>
  </si>
  <si>
    <t>37336-00</t>
  </si>
  <si>
    <t>37354-00</t>
  </si>
  <si>
    <t>37369-00</t>
  </si>
  <si>
    <t>37411-00</t>
  </si>
  <si>
    <t>37417-01</t>
  </si>
  <si>
    <t>37601-03</t>
  </si>
  <si>
    <t>37613-00</t>
  </si>
  <si>
    <t>37613-01</t>
  </si>
  <si>
    <t>37803-00</t>
  </si>
  <si>
    <t>37803-01</t>
  </si>
  <si>
    <t>37812-00</t>
  </si>
  <si>
    <t>37818-00</t>
  </si>
  <si>
    <t>37821-00</t>
  </si>
  <si>
    <t>37827-00</t>
  </si>
  <si>
    <t>37830-00</t>
  </si>
  <si>
    <t>37623-02</t>
  </si>
  <si>
    <t>37623-03</t>
  </si>
  <si>
    <t>37824-00</t>
  </si>
  <si>
    <t>37604-05</t>
  </si>
  <si>
    <t>30644-05</t>
  </si>
  <si>
    <t>30666-00</t>
  </si>
  <si>
    <t>30644-07</t>
  </si>
  <si>
    <t>36503-01</t>
  </si>
  <si>
    <t>36519-01</t>
  </si>
  <si>
    <t>36522-00</t>
  </si>
  <si>
    <t>36564-00</t>
  </si>
  <si>
    <t>36552-00</t>
  </si>
  <si>
    <t>36552-01</t>
  </si>
  <si>
    <t>37604-01</t>
  </si>
  <si>
    <t>90282-01</t>
  </si>
  <si>
    <t>90282-02</t>
  </si>
  <si>
    <t>90284-02</t>
  </si>
  <si>
    <t>37604-06</t>
  </si>
  <si>
    <t>Incizija testisa</t>
  </si>
  <si>
    <t>30075-31</t>
  </si>
  <si>
    <t>30330-00</t>
  </si>
  <si>
    <t>30566-00</t>
  </si>
  <si>
    <t>30641-02</t>
  </si>
  <si>
    <t>32000-00</t>
  </si>
  <si>
    <t>36579-00</t>
  </si>
  <si>
    <t>36609-00</t>
  </si>
  <si>
    <t>36845-06</t>
  </si>
  <si>
    <t>37438-00</t>
  </si>
  <si>
    <t>37604-08</t>
  </si>
  <si>
    <t>90042-00</t>
  </si>
  <si>
    <t>90350-00</t>
  </si>
  <si>
    <t>90364-00</t>
  </si>
  <si>
    <t>90369-00</t>
  </si>
  <si>
    <t>90404-00</t>
  </si>
  <si>
    <t>90405-01</t>
  </si>
  <si>
    <t>Urologija</t>
  </si>
  <si>
    <t>32171-00</t>
  </si>
  <si>
    <t>36812-00</t>
  </si>
  <si>
    <t>37215-00</t>
  </si>
  <si>
    <t>90392-00</t>
  </si>
  <si>
    <t>30668-00</t>
  </si>
  <si>
    <t>37315-00</t>
  </si>
  <si>
    <t>58718-01</t>
  </si>
  <si>
    <t>Ретроградна уретрографија</t>
  </si>
  <si>
    <t>37339-00</t>
  </si>
  <si>
    <t>37396-00</t>
  </si>
  <si>
    <t>92101-00</t>
  </si>
  <si>
    <t>Ispiranje ostalih trajnih katetera mokraćne bešike</t>
  </si>
  <si>
    <t>Intramuskularno davanje farmakološkog sredstva, hranljiva supstanca</t>
  </si>
  <si>
    <t>Intravensko davanje farmakološkog sredstva, hranljiva supstanca</t>
  </si>
  <si>
    <t>Oralno davanje farmakološkog sredstva, steroid</t>
  </si>
  <si>
    <t>36650-00</t>
  </si>
  <si>
    <t>37011-00</t>
  </si>
  <si>
    <t>37415-00</t>
  </si>
  <si>
    <t>92099-00</t>
  </si>
  <si>
    <t>37212-01</t>
  </si>
  <si>
    <t>37221-00</t>
  </si>
  <si>
    <t>92115-00</t>
  </si>
  <si>
    <t>92131-00</t>
  </si>
  <si>
    <t>37393-00</t>
  </si>
  <si>
    <t>37393-01</t>
  </si>
  <si>
    <t>30663-00</t>
  </si>
  <si>
    <t>92121-00</t>
  </si>
  <si>
    <t>30329-00</t>
  </si>
  <si>
    <t>92102-00</t>
  </si>
  <si>
    <t>Ispiranje cistostome</t>
  </si>
  <si>
    <t>30247-00</t>
  </si>
  <si>
    <t>Totalna ekscizija parotidne žlezde</t>
  </si>
  <si>
    <t>30256-00</t>
  </si>
  <si>
    <t>Ekscizija submandibularne žlezde</t>
  </si>
  <si>
    <t>30259-00</t>
  </si>
  <si>
    <t>Ekscizija sublingvalne žlezde</t>
  </si>
  <si>
    <t>30289-00</t>
  </si>
  <si>
    <t>30313-00</t>
  </si>
  <si>
    <t>30314-00</t>
  </si>
  <si>
    <t>30317-00</t>
  </si>
  <si>
    <t>Ponovna eksploracija limfnog čvora na vratu</t>
  </si>
  <si>
    <t>31230-00</t>
  </si>
  <si>
    <t>31230-02</t>
  </si>
  <si>
    <t>31423-00</t>
  </si>
  <si>
    <t>31423-01</t>
  </si>
  <si>
    <t>31435-00</t>
  </si>
  <si>
    <t>39303-00</t>
  </si>
  <si>
    <t>Sekundarna reparacija nerva</t>
  </si>
  <si>
    <t>39306-00</t>
  </si>
  <si>
    <t>Direktna sutura stabla nerva</t>
  </si>
  <si>
    <t>39309-00</t>
  </si>
  <si>
    <t>Sekundarna reparacija stabla nerva</t>
  </si>
  <si>
    <t>39315-00</t>
  </si>
  <si>
    <t>Autotransplantacija perifernog nerva</t>
  </si>
  <si>
    <t>39503-00</t>
  </si>
  <si>
    <t>Hipogloso-facijalna anastomoza</t>
  </si>
  <si>
    <t>39503-01</t>
  </si>
  <si>
    <t>Akcesorijus-facijalna anastomoza</t>
  </si>
  <si>
    <t>41551-00</t>
  </si>
  <si>
    <t>Mastoidektomija tehnikom intaktnog zida spoljašnjeg slušnog hodnika sa miringoplastikom</t>
  </si>
  <si>
    <t>41503-00</t>
  </si>
  <si>
    <t>41512-00</t>
  </si>
  <si>
    <t>41530-00</t>
  </si>
  <si>
    <t>41533-00</t>
  </si>
  <si>
    <t>41536-00</t>
  </si>
  <si>
    <t>41539-00</t>
  </si>
  <si>
    <t>41542-00</t>
  </si>
  <si>
    <t>41545-00</t>
  </si>
  <si>
    <t>41554-00</t>
  </si>
  <si>
    <t>41557-00</t>
  </si>
  <si>
    <t>41557-01</t>
  </si>
  <si>
    <t>41560-00</t>
  </si>
  <si>
    <t>41560-01</t>
  </si>
  <si>
    <t>41563-00</t>
  </si>
  <si>
    <t>41564-01</t>
  </si>
  <si>
    <t>41566-00</t>
  </si>
  <si>
    <t>41572-00</t>
  </si>
  <si>
    <t>41584-00</t>
  </si>
  <si>
    <t>41608-00</t>
  </si>
  <si>
    <t>41608-01</t>
  </si>
  <si>
    <t>Stapedotomija</t>
  </si>
  <si>
    <t>41716-04</t>
  </si>
  <si>
    <t>Ostale endonazalne procedure na maksilarnom sinusu</t>
  </si>
  <si>
    <t>41716-05</t>
  </si>
  <si>
    <t>Biopsija iz maksilarnog sinusa</t>
  </si>
  <si>
    <t>41716-06</t>
  </si>
  <si>
    <t>Ekscizija lezije maksilarnog sinusa</t>
  </si>
  <si>
    <t>41737-01</t>
  </si>
  <si>
    <t>Ostale endonazalne procedure na etmoidalnom sinusu</t>
  </si>
  <si>
    <t>41737-04</t>
  </si>
  <si>
    <t>Etmoidotomija</t>
  </si>
  <si>
    <t>41737-05</t>
  </si>
  <si>
    <t>Endonazalna operacija polipa frontalnog sinusa</t>
  </si>
  <si>
    <t>41737-07</t>
  </si>
  <si>
    <t>Biopsija iz frontalnog sinusa</t>
  </si>
  <si>
    <t>41737-08</t>
  </si>
  <si>
    <t>Biopsija iz etmoidalnog sinusa</t>
  </si>
  <si>
    <t>41752-00</t>
  </si>
  <si>
    <t>Ostale endonazalne procedure na sfenoidnom sinusu</t>
  </si>
  <si>
    <t>41752-01</t>
  </si>
  <si>
    <t>Sfenoidektomija</t>
  </si>
  <si>
    <t>41752-02</t>
  </si>
  <si>
    <t>Operacija sfenoidalnog sinusa</t>
  </si>
  <si>
    <t>41752-03</t>
  </si>
  <si>
    <t>Endonazalna operacija polipa sfenoidnog sinusa</t>
  </si>
  <si>
    <t>41752-04</t>
  </si>
  <si>
    <t>Biopsija iz sfenoidnog sinusa</t>
  </si>
  <si>
    <t>41614-01</t>
  </si>
  <si>
    <t>41617-00</t>
  </si>
  <si>
    <t>41626-00</t>
  </si>
  <si>
    <t>41632-00</t>
  </si>
  <si>
    <t>41632-01</t>
  </si>
  <si>
    <t>41635-00</t>
  </si>
  <si>
    <t>Ekscizija promena u srednjem uvu</t>
  </si>
  <si>
    <t>41644-00</t>
  </si>
  <si>
    <t>41668-00</t>
  </si>
  <si>
    <t>41671-00</t>
  </si>
  <si>
    <t>41671-02</t>
  </si>
  <si>
    <t>41672-00</t>
  </si>
  <si>
    <t>41683-00</t>
  </si>
  <si>
    <t>41686-00</t>
  </si>
  <si>
    <t>41710-00</t>
  </si>
  <si>
    <t>41716-01</t>
  </si>
  <si>
    <t>41716-02</t>
  </si>
  <si>
    <t>41716-03</t>
  </si>
  <si>
    <t>41728-00</t>
  </si>
  <si>
    <t>41731-00</t>
  </si>
  <si>
    <t>41737-00</t>
  </si>
  <si>
    <t>41737-02</t>
  </si>
  <si>
    <t>41737-03</t>
  </si>
  <si>
    <t>41737-06</t>
  </si>
  <si>
    <t>41743-00</t>
  </si>
  <si>
    <t>41782-00</t>
  </si>
  <si>
    <t>41785-00</t>
  </si>
  <si>
    <t>41789-00</t>
  </si>
  <si>
    <t>41789-01</t>
  </si>
  <si>
    <t>41801-00</t>
  </si>
  <si>
    <t>41861-00</t>
  </si>
  <si>
    <t>Mikrolaringoskopija sa uklanjanjem lezija laserom</t>
  </si>
  <si>
    <t>41834-00</t>
  </si>
  <si>
    <t>41837-00</t>
  </si>
  <si>
    <t>41840-00</t>
  </si>
  <si>
    <t>41843-00</t>
  </si>
  <si>
    <t>41852-00</t>
  </si>
  <si>
    <t>41864-00</t>
  </si>
  <si>
    <t>41867-00</t>
  </si>
  <si>
    <t>41873-00</t>
  </si>
  <si>
    <t>41876-01</t>
  </si>
  <si>
    <t>41881-00</t>
  </si>
  <si>
    <t>41881-01</t>
  </si>
  <si>
    <t>41881-02</t>
  </si>
  <si>
    <t>41885-00</t>
  </si>
  <si>
    <t>45033-01</t>
  </si>
  <si>
    <t>Ekscizija vaskularne anomalije na parotidnoj žlezdi</t>
  </si>
  <si>
    <t>45003-01</t>
  </si>
  <si>
    <t>45605-01</t>
  </si>
  <si>
    <t>45635-00</t>
  </si>
  <si>
    <t>45638-00</t>
  </si>
  <si>
    <t>45563-00</t>
  </si>
  <si>
    <t>Ostrvski režanj sa vaskularnom pedikulom</t>
  </si>
  <si>
    <t>45563-01</t>
  </si>
  <si>
    <t>Ostrvski režanj sa neurovaskularnom pedikulom</t>
  </si>
  <si>
    <t>45632-00</t>
  </si>
  <si>
    <t>Rinoplastika sa korekcijom hrskavice</t>
  </si>
  <si>
    <t>52148-00</t>
  </si>
  <si>
    <t>Mikrohiruška reparacija parotidnog kanala</t>
  </si>
  <si>
    <t>45644-00</t>
  </si>
  <si>
    <t>45653-00</t>
  </si>
  <si>
    <t>45659-00</t>
  </si>
  <si>
    <t>45660-00</t>
  </si>
  <si>
    <t>45662-00</t>
  </si>
  <si>
    <t>90041-00</t>
  </si>
  <si>
    <t>90110-00</t>
  </si>
  <si>
    <t>90112-00</t>
  </si>
  <si>
    <t>90115-00</t>
  </si>
  <si>
    <t>90118-00</t>
  </si>
  <si>
    <t>90131-00</t>
  </si>
  <si>
    <t>90133-00</t>
  </si>
  <si>
    <t>90160-00</t>
  </si>
  <si>
    <t>90161-00</t>
  </si>
  <si>
    <t>30281-00</t>
  </si>
  <si>
    <t>Labijalna frenotomija</t>
  </si>
  <si>
    <t>31235-00</t>
  </si>
  <si>
    <t>Ekscizija lezije(a) na koži i potkožnom tkivu ostalih oblasti na glavi</t>
  </si>
  <si>
    <t>31235-01</t>
  </si>
  <si>
    <t>Ekscizija lezije(a) na koži i potkožnom tkivu vrata</t>
  </si>
  <si>
    <t>41689-02</t>
  </si>
  <si>
    <t>Totalna turbinektomija, jednostrana</t>
  </si>
  <si>
    <t>45206-09</t>
  </si>
  <si>
    <t>90162-00</t>
  </si>
  <si>
    <t>Ostale procedure na traheji</t>
  </si>
  <si>
    <t>41506-00</t>
  </si>
  <si>
    <t>Ekscizija polipa na spoljašnjem uvu</t>
  </si>
  <si>
    <t>ORL</t>
  </si>
  <si>
    <t>11012-00</t>
  </si>
  <si>
    <t>Elektromiografija (EMG)</t>
  </si>
  <si>
    <t>11300-00</t>
  </si>
  <si>
    <t>11312-00</t>
  </si>
  <si>
    <t>11315-01</t>
  </si>
  <si>
    <t>Govorna audiometrija: test diskriminacije reči (u %)</t>
  </si>
  <si>
    <t>11315-02</t>
  </si>
  <si>
    <t>Govorna audiometrija: test diskriminacije reči (u %), sa pozadinskim šumom</t>
  </si>
  <si>
    <t>11324-00</t>
  </si>
  <si>
    <t>11332-00</t>
  </si>
  <si>
    <t>11332-01</t>
  </si>
  <si>
    <t>11700-00</t>
  </si>
  <si>
    <t>12000-00</t>
  </si>
  <si>
    <t>30075-19</t>
  </si>
  <si>
    <t>30075-23</t>
  </si>
  <si>
    <t>30075-24</t>
  </si>
  <si>
    <t>30075-25</t>
  </si>
  <si>
    <t>30075-26</t>
  </si>
  <si>
    <t>30075-28</t>
  </si>
  <si>
    <t>30075-29</t>
  </si>
  <si>
    <t>30104-00</t>
  </si>
  <si>
    <t>41650-00</t>
  </si>
  <si>
    <t>41650-01</t>
  </si>
  <si>
    <t>41653-00</t>
  </si>
  <si>
    <t>41653-01</t>
  </si>
  <si>
    <t>41764-02</t>
  </si>
  <si>
    <t>Fiberoptički pregled farinksa</t>
  </si>
  <si>
    <t>41764-03</t>
  </si>
  <si>
    <t>Fiberoptička laringoskopija</t>
  </si>
  <si>
    <t>41816-00</t>
  </si>
  <si>
    <t>41849-00</t>
  </si>
  <si>
    <t>41855-00</t>
  </si>
  <si>
    <t>41876-00</t>
  </si>
  <si>
    <t>41889-01</t>
  </si>
  <si>
    <t>Procentualni gubitak sluha po Fauleru (Fowler)</t>
  </si>
  <si>
    <t>Rinoalegološki pregled</t>
  </si>
  <si>
    <t>90119-00</t>
  </si>
  <si>
    <t>90141-00</t>
  </si>
  <si>
    <t>96009-00</t>
  </si>
  <si>
    <t>96011-00</t>
  </si>
  <si>
    <t>96025-00</t>
  </si>
  <si>
    <t>96052-00</t>
  </si>
  <si>
    <t>96056-00</t>
  </si>
  <si>
    <t>Alternirajući biauralni test ravnoteže glasnoće ABLB</t>
  </si>
  <si>
    <t>96065-00</t>
  </si>
  <si>
    <t>Merenje ili maskiranje šuma (tinitusa)</t>
  </si>
  <si>
    <t>96173-00</t>
  </si>
  <si>
    <t>30075-03</t>
  </si>
  <si>
    <t>Otvorena biopsija tiroidne žlezde</t>
  </si>
  <si>
    <t>97011-00</t>
  </si>
  <si>
    <t>97012-00</t>
  </si>
  <si>
    <t>U8183601</t>
  </si>
  <si>
    <t>U8184504</t>
  </si>
  <si>
    <t>U8184506</t>
  </si>
  <si>
    <t>Vestibulookularni testovi: „head impulse“ i „head shaking“ test</t>
  </si>
  <si>
    <t>U8184600</t>
  </si>
  <si>
    <t>97013-00</t>
  </si>
  <si>
    <t>U8187400</t>
  </si>
  <si>
    <t>U8187401</t>
  </si>
  <si>
    <t>U8187402</t>
  </si>
  <si>
    <t>U8187403</t>
  </si>
  <si>
    <t>U8187404</t>
  </si>
  <si>
    <t>U8187405</t>
  </si>
  <si>
    <t>U8187406</t>
  </si>
  <si>
    <t>U8187409</t>
  </si>
  <si>
    <t>U8187410</t>
  </si>
  <si>
    <t>U8187411</t>
  </si>
  <si>
    <t>U8187413</t>
  </si>
  <si>
    <t>U8187414</t>
  </si>
  <si>
    <t>11321-00</t>
  </si>
  <si>
    <t>Merenje glicerolom izazvanih promena u funkciji kohlee</t>
  </si>
  <si>
    <t>30052-02</t>
  </si>
  <si>
    <t>30052-04</t>
  </si>
  <si>
    <t>30250-00</t>
  </si>
  <si>
    <t>30253-00</t>
  </si>
  <si>
    <t>30272-00</t>
  </si>
  <si>
    <t>30278-02</t>
  </si>
  <si>
    <t>30281-01</t>
  </si>
  <si>
    <t>30283-00</t>
  </si>
  <si>
    <t>41641-00</t>
  </si>
  <si>
    <t>Kauterizacija perforirane bubne opne</t>
  </si>
  <si>
    <t>41647-00</t>
  </si>
  <si>
    <t>41647-01</t>
  </si>
  <si>
    <t>41704-00</t>
  </si>
  <si>
    <t>41767-00</t>
  </si>
  <si>
    <t>41787-01</t>
  </si>
  <si>
    <t>41797-00</t>
  </si>
  <si>
    <t>41804-00</t>
  </si>
  <si>
    <t>41807-00</t>
  </si>
  <si>
    <t>41810-00</t>
  </si>
  <si>
    <t>41813-01</t>
  </si>
  <si>
    <t>600029</t>
  </si>
  <si>
    <t>600112</t>
  </si>
  <si>
    <t>600114</t>
  </si>
  <si>
    <t>U8183805</t>
  </si>
  <si>
    <t>U8187407</t>
  </si>
  <si>
    <t>U8187408</t>
  </si>
  <si>
    <t>U8188704</t>
  </si>
  <si>
    <t>U8188705</t>
  </si>
  <si>
    <t>90019-00</t>
  </si>
  <si>
    <t>90022-00</t>
  </si>
  <si>
    <t>Davanje anestetičkog sredstva oko drugih perifernih nerava</t>
  </si>
  <si>
    <t>90135-00</t>
  </si>
  <si>
    <t>90136-00</t>
  </si>
  <si>
    <t>90137-00</t>
  </si>
  <si>
    <t>90143-00</t>
  </si>
  <si>
    <t>90144-00</t>
  </si>
  <si>
    <t>90147-00</t>
  </si>
  <si>
    <t>90149-00</t>
  </si>
  <si>
    <t>92013-00</t>
  </si>
  <si>
    <t>Intrakarotidni amobarbitalni test</t>
  </si>
  <si>
    <t>92032-00</t>
  </si>
  <si>
    <t>92075-00</t>
  </si>
  <si>
    <t>Instilacija gastro-intestinalnog trakta, izuzev gastrične lavaže</t>
  </si>
  <si>
    <t>95550-00</t>
  </si>
  <si>
    <t>95550-05</t>
  </si>
  <si>
    <t>95550-06</t>
  </si>
  <si>
    <t>96012-00</t>
  </si>
  <si>
    <t>96013-00</t>
  </si>
  <si>
    <t>96035-00</t>
  </si>
  <si>
    <t>96045-00</t>
  </si>
  <si>
    <t>96046-00</t>
  </si>
  <si>
    <t>96068-00</t>
  </si>
  <si>
    <t>96070-00</t>
  </si>
  <si>
    <t>96073-00</t>
  </si>
  <si>
    <t>96132-00</t>
  </si>
  <si>
    <t>96134-00</t>
  </si>
  <si>
    <t>96135-00</t>
  </si>
  <si>
    <t>96137-00</t>
  </si>
  <si>
    <t>Intramuskularno davanje farmakološkog sredstva, insulin</t>
  </si>
  <si>
    <t>Intramuskularno davanje farmakološkog sredstva, elektrolit</t>
  </si>
  <si>
    <t>Oralno davanje farmakološkog sredstva, anti-infektivno sredstvo</t>
  </si>
  <si>
    <t>96215-00</t>
  </si>
  <si>
    <t>97072-00</t>
  </si>
  <si>
    <t>Fotografski snimak, intraoralni</t>
  </si>
  <si>
    <t>009164</t>
  </si>
  <si>
    <t>30032-00</t>
  </si>
  <si>
    <t>Reparacija rane na koži I potkožnom tkivu lica ili vrata, površinska</t>
  </si>
  <si>
    <t>30035-00</t>
  </si>
  <si>
    <t>30052-00</t>
  </si>
  <si>
    <t>30052-03</t>
  </si>
  <si>
    <t>30478-10</t>
  </si>
  <si>
    <t>39300-00</t>
  </si>
  <si>
    <t>31230-01</t>
  </si>
  <si>
    <t>41500-00</t>
  </si>
  <si>
    <t>41509-00</t>
  </si>
  <si>
    <t>41629-00</t>
  </si>
  <si>
    <t>41656-00</t>
  </si>
  <si>
    <t>41659-00</t>
  </si>
  <si>
    <t>41674-00</t>
  </si>
  <si>
    <t>41677-00</t>
  </si>
  <si>
    <t>41761-00</t>
  </si>
  <si>
    <t>41764-00</t>
  </si>
  <si>
    <t>41764-01</t>
  </si>
  <si>
    <t>41822-00</t>
  </si>
  <si>
    <t>41825-00</t>
  </si>
  <si>
    <t>41895-00</t>
  </si>
  <si>
    <t>45009-01</t>
  </si>
  <si>
    <t>45018-01</t>
  </si>
  <si>
    <t>45018-02</t>
  </si>
  <si>
    <t>45018-03</t>
  </si>
  <si>
    <t>45200-00</t>
  </si>
  <si>
    <t>45206-01</t>
  </si>
  <si>
    <t>45206-02</t>
  </si>
  <si>
    <t>45206-03</t>
  </si>
  <si>
    <t>45206-04</t>
  </si>
  <si>
    <t>45403-00</t>
  </si>
  <si>
    <t>45445-00</t>
  </si>
  <si>
    <t>45448-00</t>
  </si>
  <si>
    <t>45448-01</t>
  </si>
  <si>
    <t>45448-02</t>
  </si>
  <si>
    <t>45448-03</t>
  </si>
  <si>
    <t>45448-04</t>
  </si>
  <si>
    <t>45451-00</t>
  </si>
  <si>
    <t>45451-01</t>
  </si>
  <si>
    <t>45451-02</t>
  </si>
  <si>
    <t>45451-03</t>
  </si>
  <si>
    <t>45451-04</t>
  </si>
  <si>
    <t>45506-00</t>
  </si>
  <si>
    <t>45506-01</t>
  </si>
  <si>
    <t>45512-00</t>
  </si>
  <si>
    <t>45562-00</t>
  </si>
  <si>
    <t>45562-01</t>
  </si>
  <si>
    <t>90111-00</t>
  </si>
  <si>
    <t>90113-00</t>
  </si>
  <si>
    <t>90114-00</t>
  </si>
  <si>
    <t>90134-00</t>
  </si>
  <si>
    <t>92138-00</t>
  </si>
  <si>
    <t>92201-00</t>
  </si>
  <si>
    <t>92027-00</t>
  </si>
  <si>
    <t>92029-00</t>
  </si>
  <si>
    <t>92030-00</t>
  </si>
  <si>
    <t>92031-00</t>
  </si>
  <si>
    <t>92036-00</t>
  </si>
  <si>
    <t>92037-00</t>
  </si>
  <si>
    <t>45512-01</t>
  </si>
  <si>
    <t>92200-00</t>
  </si>
  <si>
    <t>13251-00</t>
  </si>
  <si>
    <t>13300-02</t>
  </si>
  <si>
    <t>16520-00</t>
  </si>
  <si>
    <t>16520-01</t>
  </si>
  <si>
    <t>16520-02</t>
  </si>
  <si>
    <t>16520-03</t>
  </si>
  <si>
    <t>16567-00</t>
  </si>
  <si>
    <t>16571-00</t>
  </si>
  <si>
    <t>16573-00</t>
  </si>
  <si>
    <t>30075-17</t>
  </si>
  <si>
    <t>Biopsija uretre</t>
  </si>
  <si>
    <t>30075-37</t>
  </si>
  <si>
    <t>30375-24</t>
  </si>
  <si>
    <t>Šav tankog creva</t>
  </si>
  <si>
    <t>30375-25</t>
  </si>
  <si>
    <t>30375-28</t>
  </si>
  <si>
    <t>Privremena kolostoma</t>
  </si>
  <si>
    <t>30375-29</t>
  </si>
  <si>
    <t>Privremena ileostoma</t>
  </si>
  <si>
    <t>30378-00</t>
  </si>
  <si>
    <t>Odvajanje abdominalnih priraslica</t>
  </si>
  <si>
    <t>30394-01</t>
  </si>
  <si>
    <t>30399-00</t>
  </si>
  <si>
    <t>Zatvaranje laparaskopije</t>
  </si>
  <si>
    <t>30403-00</t>
  </si>
  <si>
    <t>Reparacija incizione kile</t>
  </si>
  <si>
    <t>30403-03</t>
  </si>
  <si>
    <t>30565-00</t>
  </si>
  <si>
    <t>Resekcija tankog creva sa formiranjem stome</t>
  </si>
  <si>
    <t>Resekcija tankog creva sa anastomozom</t>
  </si>
  <si>
    <t>30571-00</t>
  </si>
  <si>
    <t>31245-02</t>
  </si>
  <si>
    <t>Ekstenzivna ekscizija inguinalnih znojnih žlezda</t>
  </si>
  <si>
    <t>32000-01</t>
  </si>
  <si>
    <t>Desna hemiokolektomija sa stomom</t>
  </si>
  <si>
    <t>32003-00</t>
  </si>
  <si>
    <t>Rekrosigmoidektomija sa formiranjem stome</t>
  </si>
  <si>
    <t>32003-01</t>
  </si>
  <si>
    <t>Desna hemiokolektomija sa anatomozom</t>
  </si>
  <si>
    <t>32006-00</t>
  </si>
  <si>
    <t>Leva hemikolektomija sa anastomozom</t>
  </si>
  <si>
    <t>32006-01</t>
  </si>
  <si>
    <t>35507-00</t>
  </si>
  <si>
    <t>destrukcija bradavica vagine</t>
  </si>
  <si>
    <t>35507-01</t>
  </si>
  <si>
    <t>Destruzkcija bradavice vulve</t>
  </si>
  <si>
    <t>35513-00</t>
  </si>
  <si>
    <t>35520-00</t>
  </si>
  <si>
    <t>35533-00</t>
  </si>
  <si>
    <t>35536-00</t>
  </si>
  <si>
    <t>Hemivulvektomija</t>
  </si>
  <si>
    <t>35536-01</t>
  </si>
  <si>
    <t>Vulvektomija, jednostrana</t>
  </si>
  <si>
    <t>35536-02</t>
  </si>
  <si>
    <t>35548-00</t>
  </si>
  <si>
    <t>35557-00</t>
  </si>
  <si>
    <t>35565-00</t>
  </si>
  <si>
    <t>35566-00</t>
  </si>
  <si>
    <t>35569-00</t>
  </si>
  <si>
    <t>Proširenje vaginalnog ulaza</t>
  </si>
  <si>
    <t>35608-01</t>
  </si>
  <si>
    <t>Ostale procedure destrukcije promena na grliću materice</t>
  </si>
  <si>
    <t>35615-00</t>
  </si>
  <si>
    <t>Biopsija vuvle</t>
  </si>
  <si>
    <t>35618-00</t>
  </si>
  <si>
    <t>35618-02</t>
  </si>
  <si>
    <t>35618-03</t>
  </si>
  <si>
    <t>35618-04</t>
  </si>
  <si>
    <t>35623-00</t>
  </si>
  <si>
    <t>35633-00</t>
  </si>
  <si>
    <t>Razdvajanje intrauterinih priraslica</t>
  </si>
  <si>
    <t>35634-00</t>
  </si>
  <si>
    <t>35637-06</t>
  </si>
  <si>
    <t>Biopsija jajnika</t>
  </si>
  <si>
    <t>35637-07</t>
  </si>
  <si>
    <t>35637-08</t>
  </si>
  <si>
    <t>35637-10</t>
  </si>
  <si>
    <t>35638-00</t>
  </si>
  <si>
    <t>35638-01</t>
  </si>
  <si>
    <t>35638-02</t>
  </si>
  <si>
    <t>35638-03</t>
  </si>
  <si>
    <t>35638-04</t>
  </si>
  <si>
    <t>35638-05</t>
  </si>
  <si>
    <t>35638-06</t>
  </si>
  <si>
    <t>35638-08</t>
  </si>
  <si>
    <t>35638-09</t>
  </si>
  <si>
    <t>35638-10</t>
  </si>
  <si>
    <t>35638-11</t>
  </si>
  <si>
    <t>35638-12</t>
  </si>
  <si>
    <t>35647-00</t>
  </si>
  <si>
    <t>Široka ekscizija zone trensformacije omčicom</t>
  </si>
  <si>
    <t>35649-00</t>
  </si>
  <si>
    <t>35649-01</t>
  </si>
  <si>
    <t>35649-03</t>
  </si>
  <si>
    <t>35653-00</t>
  </si>
  <si>
    <t>35653-01</t>
  </si>
  <si>
    <t>35653-04</t>
  </si>
  <si>
    <t>35657-00</t>
  </si>
  <si>
    <t>35658-00</t>
  </si>
  <si>
    <t>35661-00</t>
  </si>
  <si>
    <t>35664-00</t>
  </si>
  <si>
    <t>35670-00</t>
  </si>
  <si>
    <t>Abdominalna histerektomija sa pelvičnom limfonodektomijom</t>
  </si>
  <si>
    <t>35673-02</t>
  </si>
  <si>
    <t>35677-04</t>
  </si>
  <si>
    <t>35677-05</t>
  </si>
  <si>
    <t>35678-00</t>
  </si>
  <si>
    <t>35678-01</t>
  </si>
  <si>
    <t>35688-00</t>
  </si>
  <si>
    <t>Laparoskopska sterilizacija</t>
  </si>
  <si>
    <t>35688-02</t>
  </si>
  <si>
    <t>35688-03</t>
  </si>
  <si>
    <t>35694-02</t>
  </si>
  <si>
    <t>35694-04</t>
  </si>
  <si>
    <t>Salpingoplastika</t>
  </si>
  <si>
    <t>35694-07</t>
  </si>
  <si>
    <t>35713-04</t>
  </si>
  <si>
    <t>35713-05</t>
  </si>
  <si>
    <t>35713-06</t>
  </si>
  <si>
    <t>35713-07</t>
  </si>
  <si>
    <t>35713-08</t>
  </si>
  <si>
    <t>35713-09</t>
  </si>
  <si>
    <t>35713-11</t>
  </si>
  <si>
    <t>35713-12</t>
  </si>
  <si>
    <t>35717-00</t>
  </si>
  <si>
    <t>35717-01</t>
  </si>
  <si>
    <t>35717-03</t>
  </si>
  <si>
    <t>35717-04</t>
  </si>
  <si>
    <t>35720-00</t>
  </si>
  <si>
    <t>Hirurška redukcija tumorskog tkiva karlice</t>
  </si>
  <si>
    <t>90329-00</t>
  </si>
  <si>
    <t>Ostale reparacije na abdomenu</t>
  </si>
  <si>
    <t>90329-01</t>
  </si>
  <si>
    <t>90329-02</t>
  </si>
  <si>
    <t>90331-00</t>
  </si>
  <si>
    <t>Ostale procedure na abdomenu, peritoneumu i omentumu</t>
  </si>
  <si>
    <t>90394-00</t>
  </si>
  <si>
    <t>90430-00</t>
  </si>
  <si>
    <t>90432-00</t>
  </si>
  <si>
    <t>90433-01</t>
  </si>
  <si>
    <t>90435-00</t>
  </si>
  <si>
    <t>90435-01</t>
  </si>
  <si>
    <t>90436-00</t>
  </si>
  <si>
    <t>90437-00</t>
  </si>
  <si>
    <t>Ostale destrukcije lezije vagine</t>
  </si>
  <si>
    <t>90438-00</t>
  </si>
  <si>
    <t>90439-00</t>
  </si>
  <si>
    <t>90440-00</t>
  </si>
  <si>
    <t>90441-00</t>
  </si>
  <si>
    <t>Ostale procedure na vulvi</t>
  </si>
  <si>
    <t>90443-00</t>
  </si>
  <si>
    <t>Ostale ekscizije promena materice</t>
  </si>
  <si>
    <t>90446-00</t>
  </si>
  <si>
    <t>90448-02</t>
  </si>
  <si>
    <t>90452-00</t>
  </si>
  <si>
    <t>90469-00</t>
  </si>
  <si>
    <t>90469-01</t>
  </si>
  <si>
    <t>90470-01</t>
  </si>
  <si>
    <t>90470-03</t>
  </si>
  <si>
    <t>Ekstrakcija ploda za karlicu</t>
  </si>
  <si>
    <t>90471-03</t>
  </si>
  <si>
    <t>90472-00</t>
  </si>
  <si>
    <t>90474-00</t>
  </si>
  <si>
    <t>Incizija grlića materice u toku vaginalnog porođaja</t>
  </si>
  <si>
    <t>90475-00</t>
  </si>
  <si>
    <t>90479-00</t>
  </si>
  <si>
    <t>90480-01</t>
  </si>
  <si>
    <t>90481-00</t>
  </si>
  <si>
    <t>90483-00</t>
  </si>
  <si>
    <t>90484-00</t>
  </si>
  <si>
    <t>90484-01</t>
  </si>
  <si>
    <t>90484-02</t>
  </si>
  <si>
    <t>90485-00</t>
  </si>
  <si>
    <t>90952-00</t>
  </si>
  <si>
    <t>Incizija trbusnog zida</t>
  </si>
  <si>
    <t>96189-00</t>
  </si>
  <si>
    <t>Ginekologija</t>
  </si>
  <si>
    <t>11600-00</t>
  </si>
  <si>
    <t>13221-00</t>
  </si>
  <si>
    <t>13312-00</t>
  </si>
  <si>
    <t>13839-01</t>
  </si>
  <si>
    <t>16514-00</t>
  </si>
  <si>
    <t>16514-01</t>
  </si>
  <si>
    <t>16618-00</t>
  </si>
  <si>
    <t>35614-00</t>
  </si>
  <si>
    <t>35620-00</t>
  </si>
  <si>
    <t>35630-00</t>
  </si>
  <si>
    <t>35640-00</t>
  </si>
  <si>
    <t>35640-01</t>
  </si>
  <si>
    <t>35640-03</t>
  </si>
  <si>
    <t>35703-00</t>
  </si>
  <si>
    <t>90721-00</t>
  </si>
  <si>
    <t>92130-00</t>
  </si>
  <si>
    <t>92204-00</t>
  </si>
  <si>
    <t>96026-00</t>
  </si>
  <si>
    <t>U9200101</t>
  </si>
  <si>
    <t>13200-00</t>
  </si>
  <si>
    <t>13203-00</t>
  </si>
  <si>
    <t>13206-00</t>
  </si>
  <si>
    <t>13209-00</t>
  </si>
  <si>
    <t>13306-00</t>
  </si>
  <si>
    <t>eksangvino transfuzija – 2</t>
  </si>
  <si>
    <t>35703-01</t>
  </si>
  <si>
    <t>35759-00</t>
  </si>
  <si>
    <t>90465-00</t>
  </si>
  <si>
    <t>90465-01</t>
  </si>
  <si>
    <t>90465-02</t>
  </si>
  <si>
    <t>90466-00</t>
  </si>
  <si>
    <t>90677-00</t>
  </si>
  <si>
    <t>92076-00</t>
  </si>
  <si>
    <t>92104-00</t>
  </si>
  <si>
    <t>95550-01</t>
  </si>
  <si>
    <t>30195-02</t>
  </si>
  <si>
    <t>Laserska terapija lezija na koži, pojedinačna lezija</t>
  </si>
  <si>
    <t>35539-00</t>
  </si>
  <si>
    <t>Laserska destrukcija lezija vulve</t>
  </si>
  <si>
    <t>35539-01</t>
  </si>
  <si>
    <t>Laserska destrukcija lezija vagine</t>
  </si>
  <si>
    <t>92105-00</t>
  </si>
  <si>
    <t>Ugradnja vaginalnog kalupa (mulaža)</t>
  </si>
  <si>
    <t>92110-00</t>
  </si>
  <si>
    <t>Zamena štrajfne ili drena vagine ili vulve</t>
  </si>
  <si>
    <t>92168-00</t>
  </si>
  <si>
    <t>Vakcinacija protiv hepatitisa B</t>
  </si>
  <si>
    <t>92173-00</t>
  </si>
  <si>
    <t>Pasivna imunizacija sa Rh(D) imunoglobulinom</t>
  </si>
  <si>
    <t>Oralno davanje farmakološkog sredstva, insulin</t>
  </si>
  <si>
    <t>Oralno davanje farmakološkog sredstva, hranljiva supstanca</t>
  </si>
  <si>
    <t>Oralno davanje farmakološkog sredstva, elektrolit</t>
  </si>
  <si>
    <t>13212-00</t>
  </si>
  <si>
    <t>13215-01</t>
  </si>
  <si>
    <t>13300-00</t>
  </si>
  <si>
    <t>Ugradnja umbilikalnog katetera – 5</t>
  </si>
  <si>
    <t>92145-00</t>
  </si>
  <si>
    <t>davanje vakcine protiv tuberkuloze (BCG) – 3000</t>
  </si>
  <si>
    <t>16511-00</t>
  </si>
  <si>
    <t>16512-00</t>
  </si>
  <si>
    <t>30406-00</t>
  </si>
  <si>
    <t>35506-02</t>
  </si>
  <si>
    <t>35518-00</t>
  </si>
  <si>
    <t>35539-02</t>
  </si>
  <si>
    <t>35608-00</t>
  </si>
  <si>
    <t>35611-00</t>
  </si>
  <si>
    <t>35622-00</t>
  </si>
  <si>
    <t>35633-01</t>
  </si>
  <si>
    <t>35640-02</t>
  </si>
  <si>
    <t>35643-03</t>
  </si>
  <si>
    <t>90461-00</t>
  </si>
  <si>
    <t>90462-00</t>
  </si>
  <si>
    <t>90465-03</t>
  </si>
  <si>
    <t>90465-05</t>
  </si>
  <si>
    <t>90466-01</t>
  </si>
  <si>
    <t>90466-02</t>
  </si>
  <si>
    <t>90467-00</t>
  </si>
  <si>
    <t>90470-00</t>
  </si>
  <si>
    <t>90471-04</t>
  </si>
  <si>
    <t>90473-00</t>
  </si>
  <si>
    <t>90482-00</t>
  </si>
  <si>
    <t>92035-00</t>
  </si>
  <si>
    <t>92103-00</t>
  </si>
  <si>
    <t>13215-00</t>
  </si>
  <si>
    <t>Intratubarni transfer gameta, GIFT</t>
  </si>
  <si>
    <t>13215-03</t>
  </si>
  <si>
    <t>Ostale procedure reproduktivne medicine</t>
  </si>
  <si>
    <t>35539-03</t>
  </si>
  <si>
    <t>92122-00</t>
  </si>
  <si>
    <t>Uklanjanje ostalih uređaja iz urinarnog sistema</t>
  </si>
  <si>
    <t>92205-00</t>
  </si>
  <si>
    <t>Neinvazivna terapeutska intervencija, neklasifikovana na drugom mestu</t>
  </si>
  <si>
    <t>92112-00</t>
  </si>
  <si>
    <t>30186-00</t>
  </si>
  <si>
    <t>30229-00</t>
  </si>
  <si>
    <t>30375-03</t>
  </si>
  <si>
    <t>30375-05</t>
  </si>
  <si>
    <t>30375-08</t>
  </si>
  <si>
    <t>30375-11</t>
  </si>
  <si>
    <t>30375-12</t>
  </si>
  <si>
    <t>30375-17</t>
  </si>
  <si>
    <t>30375-18</t>
  </si>
  <si>
    <t>30375-19</t>
  </si>
  <si>
    <t>30375-21</t>
  </si>
  <si>
    <t>30375-30</t>
  </si>
  <si>
    <t>30382-02</t>
  </si>
  <si>
    <t>30403-01</t>
  </si>
  <si>
    <t>30422-00</t>
  </si>
  <si>
    <t>30425-00</t>
  </si>
  <si>
    <t>30434-00</t>
  </si>
  <si>
    <t>30434-02</t>
  </si>
  <si>
    <t>30436-00</t>
  </si>
  <si>
    <t>30436-01</t>
  </si>
  <si>
    <t>30443-00</t>
  </si>
  <si>
    <t>30445-00</t>
  </si>
  <si>
    <t>30446-00</t>
  </si>
  <si>
    <t>30473-00</t>
  </si>
  <si>
    <t>30473-03</t>
  </si>
  <si>
    <t>30478-00</t>
  </si>
  <si>
    <t>30478-04</t>
  </si>
  <si>
    <t>30478-08</t>
  </si>
  <si>
    <t>30481-00</t>
  </si>
  <si>
    <t>30482-00</t>
  </si>
  <si>
    <t>30515-00</t>
  </si>
  <si>
    <t>30515-01</t>
  </si>
  <si>
    <t>30515-02</t>
  </si>
  <si>
    <t>30517-00</t>
  </si>
  <si>
    <t>30517-01</t>
  </si>
  <si>
    <t>30520-00</t>
  </si>
  <si>
    <t>30527-00</t>
  </si>
  <si>
    <t>30527-01</t>
  </si>
  <si>
    <t>30527-02</t>
  </si>
  <si>
    <t>30527-03</t>
  </si>
  <si>
    <t>30560-00</t>
  </si>
  <si>
    <t>30562-00</t>
  </si>
  <si>
    <t>30562-01</t>
  </si>
  <si>
    <t>30562-02</t>
  </si>
  <si>
    <t>30562-03</t>
  </si>
  <si>
    <t>30562-04</t>
  </si>
  <si>
    <t>Zatvaranje ostalih stoma tankog creva</t>
  </si>
  <si>
    <t>30562-05</t>
  </si>
  <si>
    <t>30563-00</t>
  </si>
  <si>
    <t>30563-01</t>
  </si>
  <si>
    <t>30564-00</t>
  </si>
  <si>
    <t>30572-00</t>
  </si>
  <si>
    <t>30575-00</t>
  </si>
  <si>
    <t>30581-00</t>
  </si>
  <si>
    <t>30583-00</t>
  </si>
  <si>
    <t>30589-00</t>
  </si>
  <si>
    <t>30593-01</t>
  </si>
  <si>
    <t>30596-00</t>
  </si>
  <si>
    <t>30596-01</t>
  </si>
  <si>
    <t>30597-00</t>
  </si>
  <si>
    <t>30600-00</t>
  </si>
  <si>
    <t>30601-00</t>
  </si>
  <si>
    <t>30609-03</t>
  </si>
  <si>
    <t>30614-00</t>
  </si>
  <si>
    <t>30614-02</t>
  </si>
  <si>
    <t>30614-03</t>
  </si>
  <si>
    <t>30615-00</t>
  </si>
  <si>
    <t>30617-00</t>
  </si>
  <si>
    <t>30617-01</t>
  </si>
  <si>
    <t>30617-02</t>
  </si>
  <si>
    <t>30644-08</t>
  </si>
  <si>
    <t>30676-01</t>
  </si>
  <si>
    <t>31230-05</t>
  </si>
  <si>
    <t>31470-00</t>
  </si>
  <si>
    <t>31500-00</t>
  </si>
  <si>
    <t>32004-00</t>
  </si>
  <si>
    <t>32004-01</t>
  </si>
  <si>
    <t>32005-00</t>
  </si>
  <si>
    <t>32005-01</t>
  </si>
  <si>
    <t>32009-00</t>
  </si>
  <si>
    <t>32012-00</t>
  </si>
  <si>
    <t>32015-00</t>
  </si>
  <si>
    <t>32047-00</t>
  </si>
  <si>
    <t>32051-00</t>
  </si>
  <si>
    <t>32069-00</t>
  </si>
  <si>
    <t>32078-00</t>
  </si>
  <si>
    <t>32096-00</t>
  </si>
  <si>
    <t>32111-00</t>
  </si>
  <si>
    <t>32114-00</t>
  </si>
  <si>
    <t>32120-00</t>
  </si>
  <si>
    <t>32123-00</t>
  </si>
  <si>
    <t>32142-00</t>
  </si>
  <si>
    <t>32153-00</t>
  </si>
  <si>
    <t>32159-00</t>
  </si>
  <si>
    <t>32186-00</t>
  </si>
  <si>
    <t>35509-00</t>
  </si>
  <si>
    <t>35713-02</t>
  </si>
  <si>
    <t>36540-00</t>
  </si>
  <si>
    <t>36543-00</t>
  </si>
  <si>
    <t>37604-07</t>
  </si>
  <si>
    <t>37809-00</t>
  </si>
  <si>
    <t>37833-00</t>
  </si>
  <si>
    <t>38415-00</t>
  </si>
  <si>
    <t>38418-00</t>
  </si>
  <si>
    <t>38424-01</t>
  </si>
  <si>
    <t>38456-20</t>
  </si>
  <si>
    <t>39330-00</t>
  </si>
  <si>
    <t>43807-00</t>
  </si>
  <si>
    <t>43810-00</t>
  </si>
  <si>
    <t>43810-01</t>
  </si>
  <si>
    <t>43816-02</t>
  </si>
  <si>
    <t>43837-02</t>
  </si>
  <si>
    <t>43843-00</t>
  </si>
  <si>
    <t>43843-01</t>
  </si>
  <si>
    <t>43855-00</t>
  </si>
  <si>
    <t>43864-00</t>
  </si>
  <si>
    <t>43864-01</t>
  </si>
  <si>
    <t>43867-00</t>
  </si>
  <si>
    <t>43870-00</t>
  </si>
  <si>
    <t>43873-00</t>
  </si>
  <si>
    <t>43873-01</t>
  </si>
  <si>
    <t>43873-02</t>
  </si>
  <si>
    <t>43882-00</t>
  </si>
  <si>
    <t>43915-00</t>
  </si>
  <si>
    <t>43930-00</t>
  </si>
  <si>
    <t>43942-00</t>
  </si>
  <si>
    <t>Ekscizija epitelnog ostatka oko pupka</t>
  </si>
  <si>
    <t>43948-00</t>
  </si>
  <si>
    <t>43963-00</t>
  </si>
  <si>
    <t>43966-00</t>
  </si>
  <si>
    <t>43972-00</t>
  </si>
  <si>
    <t>44325-01</t>
  </si>
  <si>
    <t>44328-02</t>
  </si>
  <si>
    <t>45048-00</t>
  </si>
  <si>
    <t>Ekscizija limfoedematoznog tkiva ruke</t>
  </si>
  <si>
    <t>45048-01</t>
  </si>
  <si>
    <t>45048-02</t>
  </si>
  <si>
    <t>45048-03</t>
  </si>
  <si>
    <t>45048-04</t>
  </si>
  <si>
    <t>45054-00</t>
  </si>
  <si>
    <t>45206-05</t>
  </si>
  <si>
    <t>45206-07</t>
  </si>
  <si>
    <t>45239-00</t>
  </si>
  <si>
    <t>45400-01</t>
  </si>
  <si>
    <t>45403-01</t>
  </si>
  <si>
    <t>45406-00</t>
  </si>
  <si>
    <t>45409-00</t>
  </si>
  <si>
    <t>45412-00</t>
  </si>
  <si>
    <t>45415-00</t>
  </si>
  <si>
    <t>45418-00</t>
  </si>
  <si>
    <t>45448-05</t>
  </si>
  <si>
    <t>45448-09</t>
  </si>
  <si>
    <t>45451-05</t>
  </si>
  <si>
    <t>45451-06</t>
  </si>
  <si>
    <t>45451-15</t>
  </si>
  <si>
    <t>45451-17</t>
  </si>
  <si>
    <t>45451-20</t>
  </si>
  <si>
    <t>45460-00</t>
  </si>
  <si>
    <t>45485-04</t>
  </si>
  <si>
    <t>45486-02</t>
  </si>
  <si>
    <t>45519-00</t>
  </si>
  <si>
    <t>45570-00</t>
  </si>
  <si>
    <t>45605-00</t>
  </si>
  <si>
    <t>45656-00</t>
  </si>
  <si>
    <t>Kompozitni transplantat za nos</t>
  </si>
  <si>
    <t>45677-00</t>
  </si>
  <si>
    <t>45680-00</t>
  </si>
  <si>
    <t>45683-00</t>
  </si>
  <si>
    <t>45686-00</t>
  </si>
  <si>
    <t>45695-00</t>
  </si>
  <si>
    <t>45698-00</t>
  </si>
  <si>
    <t>45701-00</t>
  </si>
  <si>
    <t>45707-00</t>
  </si>
  <si>
    <t>45710-00</t>
  </si>
  <si>
    <t>45720-00</t>
  </si>
  <si>
    <t>45720-01</t>
  </si>
  <si>
    <t>45720-02</t>
  </si>
  <si>
    <t>45723-00</t>
  </si>
  <si>
    <t>45723-01</t>
  </si>
  <si>
    <t>45723-02</t>
  </si>
  <si>
    <t>45723-03</t>
  </si>
  <si>
    <t>45726-00</t>
  </si>
  <si>
    <t>45726-01</t>
  </si>
  <si>
    <t>45726-02</t>
  </si>
  <si>
    <t>45726-03</t>
  </si>
  <si>
    <t>45729-00</t>
  </si>
  <si>
    <t>45729-01</t>
  </si>
  <si>
    <t>45729-02</t>
  </si>
  <si>
    <t>45729-03</t>
  </si>
  <si>
    <t>45753-00</t>
  </si>
  <si>
    <t>45754-00</t>
  </si>
  <si>
    <t>46327-00</t>
  </si>
  <si>
    <t>46336-01</t>
  </si>
  <si>
    <t>46336-03</t>
  </si>
  <si>
    <t>46336-04</t>
  </si>
  <si>
    <t>Debridman interfalangealnog zgloba šake</t>
  </si>
  <si>
    <t>46336-05</t>
  </si>
  <si>
    <t>46342-01</t>
  </si>
  <si>
    <t>46348-00</t>
  </si>
  <si>
    <t>46351-00</t>
  </si>
  <si>
    <t>46354-00</t>
  </si>
  <si>
    <t>46357-00</t>
  </si>
  <si>
    <t>46396-01</t>
  </si>
  <si>
    <t>46408-00</t>
  </si>
  <si>
    <t>46411-00</t>
  </si>
  <si>
    <t>46423-00</t>
  </si>
  <si>
    <t>46426-00</t>
  </si>
  <si>
    <t>46429-00</t>
  </si>
  <si>
    <t>46432-00</t>
  </si>
  <si>
    <t>46435-00</t>
  </si>
  <si>
    <t>46438-00</t>
  </si>
  <si>
    <t>46442-00</t>
  </si>
  <si>
    <t>46444-00</t>
  </si>
  <si>
    <t>46464-00</t>
  </si>
  <si>
    <t>46480-00</t>
  </si>
  <si>
    <t>46495-01</t>
  </si>
  <si>
    <t>46498-00</t>
  </si>
  <si>
    <t>46500-00</t>
  </si>
  <si>
    <t>46501-00</t>
  </si>
  <si>
    <t>46502-00</t>
  </si>
  <si>
    <t>46503-00</t>
  </si>
  <si>
    <t>47348-00</t>
  </si>
  <si>
    <t>47465-00</t>
  </si>
  <si>
    <t>47468-01</t>
  </si>
  <si>
    <t>47525-00</t>
  </si>
  <si>
    <t>47609-00</t>
  </si>
  <si>
    <t>47612-00</t>
  </si>
  <si>
    <t>47612-01</t>
  </si>
  <si>
    <t>47612-06</t>
  </si>
  <si>
    <t>47618-03</t>
  </si>
  <si>
    <t>47621-01</t>
  </si>
  <si>
    <t>47732-00</t>
  </si>
  <si>
    <t>47753-00</t>
  </si>
  <si>
    <t>47756-00</t>
  </si>
  <si>
    <t>47762-00</t>
  </si>
  <si>
    <t>47762-01</t>
  </si>
  <si>
    <t>47774-00</t>
  </si>
  <si>
    <t>47777-00</t>
  </si>
  <si>
    <t>47786-00</t>
  </si>
  <si>
    <t>47789-00</t>
  </si>
  <si>
    <t>47912-00</t>
  </si>
  <si>
    <t>47966-00</t>
  </si>
  <si>
    <t>48239-00</t>
  </si>
  <si>
    <t>48400-04</t>
  </si>
  <si>
    <t>48403-01</t>
  </si>
  <si>
    <t>48403-02</t>
  </si>
  <si>
    <t>48406-13</t>
  </si>
  <si>
    <t>48406-14</t>
  </si>
  <si>
    <t>48409-13</t>
  </si>
  <si>
    <t>48409-14</t>
  </si>
  <si>
    <t>48409-15</t>
  </si>
  <si>
    <t>48409-16</t>
  </si>
  <si>
    <t>48500-00</t>
  </si>
  <si>
    <t>48503-00</t>
  </si>
  <si>
    <t>48506-00</t>
  </si>
  <si>
    <t>49542-01</t>
  </si>
  <si>
    <t>49706-00</t>
  </si>
  <si>
    <t>49706-02</t>
  </si>
  <si>
    <t>49860-00</t>
  </si>
  <si>
    <t>50104-00</t>
  </si>
  <si>
    <t>50109-00</t>
  </si>
  <si>
    <t>50203-00</t>
  </si>
  <si>
    <t>50206-03</t>
  </si>
  <si>
    <t>50212-00</t>
  </si>
  <si>
    <t>50212-01</t>
  </si>
  <si>
    <t>50215-01</t>
  </si>
  <si>
    <t>50215-04</t>
  </si>
  <si>
    <t>50215-05</t>
  </si>
  <si>
    <t>50218-00</t>
  </si>
  <si>
    <t>50224-11</t>
  </si>
  <si>
    <t>50227-01</t>
  </si>
  <si>
    <t>50309-00</t>
  </si>
  <si>
    <t>50387-00</t>
  </si>
  <si>
    <t>50396-00</t>
  </si>
  <si>
    <t>50402-00</t>
  </si>
  <si>
    <t>50411-00</t>
  </si>
  <si>
    <t>50423-00</t>
  </si>
  <si>
    <t>52096-00</t>
  </si>
  <si>
    <t>53424-00</t>
  </si>
  <si>
    <t>53425-00</t>
  </si>
  <si>
    <t>53427-00</t>
  </si>
  <si>
    <t>53429-00</t>
  </si>
  <si>
    <t>90166-00</t>
  </si>
  <si>
    <t>90175-00</t>
  </si>
  <si>
    <t>90178-00</t>
  </si>
  <si>
    <t>90281-00</t>
  </si>
  <si>
    <t>90282-00</t>
  </si>
  <si>
    <t>90304-00</t>
  </si>
  <si>
    <t>90305-00</t>
  </si>
  <si>
    <t>90307-00</t>
  </si>
  <si>
    <t>90313-01</t>
  </si>
  <si>
    <t>90314-00</t>
  </si>
  <si>
    <t>90316-00</t>
  </si>
  <si>
    <t>90325-00</t>
  </si>
  <si>
    <t>90329-03</t>
  </si>
  <si>
    <t>90338-00</t>
  </si>
  <si>
    <t>90339-00</t>
  </si>
  <si>
    <t>90342-01</t>
  </si>
  <si>
    <t>90342-02</t>
  </si>
  <si>
    <t>Šav kod laceracije želuca</t>
  </si>
  <si>
    <t>90376-01</t>
  </si>
  <si>
    <t>90402-01</t>
  </si>
  <si>
    <t>90402-02</t>
  </si>
  <si>
    <t>90530-00</t>
  </si>
  <si>
    <t>90530-01</t>
  </si>
  <si>
    <t>90547-00</t>
  </si>
  <si>
    <t>90570-00</t>
  </si>
  <si>
    <t>90577-00</t>
  </si>
  <si>
    <t>90578-00</t>
  </si>
  <si>
    <t>90581-00</t>
  </si>
  <si>
    <t>90603-00</t>
  </si>
  <si>
    <t>90603-01</t>
  </si>
  <si>
    <t>90603-12</t>
  </si>
  <si>
    <t>90603-13</t>
  </si>
  <si>
    <t>90603-19</t>
  </si>
  <si>
    <t>90608-00</t>
  </si>
  <si>
    <t>90673-00</t>
  </si>
  <si>
    <t>90675-00</t>
  </si>
  <si>
    <t>90951-00</t>
  </si>
  <si>
    <t>Dečija hirurgija</t>
  </si>
  <si>
    <t>30087-00</t>
  </si>
  <si>
    <t>37815-00</t>
  </si>
  <si>
    <t>260076</t>
  </si>
  <si>
    <t>92500-00</t>
  </si>
  <si>
    <t>90141-01</t>
  </si>
  <si>
    <t>Ekscizija ostalih lezija u ustima</t>
  </si>
  <si>
    <t>92148-00</t>
  </si>
  <si>
    <t>90765-00</t>
  </si>
  <si>
    <t>...Izrada i podešavanje uređaja za imobilizaciju, jednostavna</t>
  </si>
  <si>
    <t>14212-00</t>
  </si>
  <si>
    <t>30010-00</t>
  </si>
  <si>
    <t>30014-00</t>
  </si>
  <si>
    <t>30278-00</t>
  </si>
  <si>
    <t>31551-00</t>
  </si>
  <si>
    <t>47300-00</t>
  </si>
  <si>
    <t>Zatvorena repozicija preloma članka palca na nozi</t>
  </si>
  <si>
    <t>90686-00</t>
  </si>
  <si>
    <t>92066-00</t>
  </si>
  <si>
    <t>92071-00</t>
  </si>
  <si>
    <t>92094-00</t>
  </si>
  <si>
    <t>92119-00</t>
  </si>
  <si>
    <t>Uklanjanje ostalih drenažnih sistema urinarnog sistema</t>
  </si>
  <si>
    <t>92132-00</t>
  </si>
  <si>
    <t>92142-00</t>
  </si>
  <si>
    <t>13319-00</t>
  </si>
  <si>
    <t>30017-01</t>
  </si>
  <si>
    <t>30020-00</t>
  </si>
  <si>
    <t>30075-12</t>
  </si>
  <si>
    <t>30075-14</t>
  </si>
  <si>
    <t>30075-16</t>
  </si>
  <si>
    <t>30075-34</t>
  </si>
  <si>
    <t>30084-00</t>
  </si>
  <si>
    <t>30180-00</t>
  </si>
  <si>
    <t>30183-00</t>
  </si>
  <si>
    <t>30189-01</t>
  </si>
  <si>
    <t>30375-00</t>
  </si>
  <si>
    <t>30375-01</t>
  </si>
  <si>
    <t>30375-02</t>
  </si>
  <si>
    <t>30375-04</t>
  </si>
  <si>
    <t>30375-06</t>
  </si>
  <si>
    <t>30375-09</t>
  </si>
  <si>
    <t>30375-13</t>
  </si>
  <si>
    <t>30375-14</t>
  </si>
  <si>
    <t>32174-01</t>
  </si>
  <si>
    <t>32177-00</t>
  </si>
  <si>
    <t>38421-01</t>
  </si>
  <si>
    <t>38456-04</t>
  </si>
  <si>
    <t>90672-00</t>
  </si>
  <si>
    <t>90676-00</t>
  </si>
  <si>
    <t>090003</t>
  </si>
  <si>
    <t>090009</t>
  </si>
  <si>
    <t>241025</t>
  </si>
  <si>
    <t>241026</t>
  </si>
  <si>
    <t>241028</t>
  </si>
  <si>
    <t>270101</t>
  </si>
  <si>
    <t>Antropometrijska merenja kod ispitivanja uhranjenosti pojedinca telesna težina tela, telesna visina, debljina kožnog nabora na četiri tačke, obim nadlaktice, obim struka, obim kukova.</t>
  </si>
  <si>
    <t>270102</t>
  </si>
  <si>
    <t>Određivanje antropometrijskih indeksa kod ispitivanja uhranjenosti pojedinca indeks uhranjenosti (indeks telesne mase), OMN, izračunavanje</t>
  </si>
  <si>
    <t>270103</t>
  </si>
  <si>
    <t>270106</t>
  </si>
  <si>
    <t>270111</t>
  </si>
  <si>
    <t>270113</t>
  </si>
  <si>
    <t>310049</t>
  </si>
  <si>
    <t>Antropometrija longitudinalnih mera</t>
  </si>
  <si>
    <t>310050</t>
  </si>
  <si>
    <t>Antropometrija cirkumferentnih mera</t>
  </si>
  <si>
    <t>310051</t>
  </si>
  <si>
    <t>Antropometrija debljine kožnih nabora</t>
  </si>
  <si>
    <t>11000-00</t>
  </si>
  <si>
    <t>11503-05</t>
  </si>
  <si>
    <t>11709-00</t>
  </si>
  <si>
    <t>13842-00</t>
  </si>
  <si>
    <t>13882-02</t>
  </si>
  <si>
    <t>30075-13</t>
  </si>
  <si>
    <t>30097-00</t>
  </si>
  <si>
    <t>30409-00</t>
  </si>
  <si>
    <t>30473-04</t>
  </si>
  <si>
    <t>30476-00</t>
  </si>
  <si>
    <t>30478-06</t>
  </si>
  <si>
    <t>32075-00</t>
  </si>
  <si>
    <t>32075-01</t>
  </si>
  <si>
    <t>39000-00</t>
  </si>
  <si>
    <t>41898-00</t>
  </si>
  <si>
    <t>41898-01</t>
  </si>
  <si>
    <t>55028-00</t>
  </si>
  <si>
    <t>Ultrazvučni pregled glave</t>
  </si>
  <si>
    <t>55036-00</t>
  </si>
  <si>
    <t>Ultrazvučni pregled abdomena</t>
  </si>
  <si>
    <t>55816-00</t>
  </si>
  <si>
    <t>Ultrazvučni pregled kuka</t>
  </si>
  <si>
    <t>Bronhodilatatorni test</t>
  </si>
  <si>
    <t>92209-01</t>
  </si>
  <si>
    <t>92209-02</t>
  </si>
  <si>
    <t>96032-00</t>
  </si>
  <si>
    <t>96184-00</t>
  </si>
  <si>
    <t>U1150601</t>
  </si>
  <si>
    <t>Određivanje azota u izdahutom vazdugu</t>
  </si>
  <si>
    <t>Pedijatrija</t>
  </si>
  <si>
    <t>13100-01</t>
  </si>
  <si>
    <t>Intermitentna hemofiltracija</t>
  </si>
  <si>
    <t>13100-02</t>
  </si>
  <si>
    <t>Kontinuirana hemofiltracija</t>
  </si>
  <si>
    <t>13100-04</t>
  </si>
  <si>
    <t>18230-01</t>
  </si>
  <si>
    <t>Spinalna injekcija neurolitičkog sredstva</t>
  </si>
  <si>
    <t>41674-02</t>
  </si>
  <si>
    <t>Ispiranje oka</t>
  </si>
  <si>
    <t>92055-00</t>
  </si>
  <si>
    <t>92073-00</t>
  </si>
  <si>
    <t>96008-00</t>
  </si>
  <si>
    <t>96090-00</t>
  </si>
  <si>
    <t>96096-00</t>
  </si>
  <si>
    <t>96148-00</t>
  </si>
  <si>
    <t>...Terapija igrom/razonodom/rekreacijom</t>
  </si>
  <si>
    <t>Intravensko davanje farmakološkog sredstva, anti-infektivno sredstvo</t>
  </si>
  <si>
    <t>Intravensko davanje farmakološkog sredstva, elektrolit</t>
  </si>
  <si>
    <t>Enteralno davanje farmakološkog sredstva, drugo i neklasifikovano farmakološko sredstvo</t>
  </si>
  <si>
    <t>Oralno davanje farmakološkog sredstva, drugo i neklasifikovano farmakološko sredstvo</t>
  </si>
  <si>
    <t>30550-00</t>
  </si>
  <si>
    <t>Ezofagektomija abdominalnom i torakalnom mobilizacijom, sa cervikalnom anastomozom, interpozocija i anastomoza sa debelim crevom</t>
  </si>
  <si>
    <t>90667-00</t>
  </si>
  <si>
    <t>Uklanjanje ksenografta</t>
  </si>
  <si>
    <t>92042-00</t>
  </si>
  <si>
    <t>Nemehanička metoda reanimacije/oživljavanja</t>
  </si>
  <si>
    <t>92515-10</t>
  </si>
  <si>
    <t>Sedacija, ASA 10</t>
  </si>
  <si>
    <t>92056-00</t>
  </si>
  <si>
    <t>Posmatranje efektivnog rada srca ili krvnog protoka, neklasifikovano na drugom mestu</t>
  </si>
  <si>
    <t>96014-00</t>
  </si>
  <si>
    <t>96021-00</t>
  </si>
  <si>
    <t>96022-00</t>
  </si>
  <si>
    <t>96024-00</t>
  </si>
  <si>
    <t>96027-00</t>
  </si>
  <si>
    <t>96030-00</t>
  </si>
  <si>
    <t>96031-00</t>
  </si>
  <si>
    <t>96043-00</t>
  </si>
  <si>
    <t>96088-00</t>
  </si>
  <si>
    <t>96101-00</t>
  </si>
  <si>
    <t>Kognitivna bihejvioralna terapija</t>
  </si>
  <si>
    <t>Uvežbavanje glasa</t>
  </si>
  <si>
    <t>96175-00</t>
  </si>
  <si>
    <t>Intravensko davanje farmakološkog sredstva, antidot</t>
  </si>
  <si>
    <t>009305</t>
  </si>
  <si>
    <t>Predavanje</t>
  </si>
  <si>
    <t>030102</t>
  </si>
  <si>
    <t>Izrada profila glikemije u 4 tačke</t>
  </si>
  <si>
    <t>030104</t>
  </si>
  <si>
    <t>Izrada profila glikemije u 9 tačaka</t>
  </si>
  <si>
    <t>030106</t>
  </si>
  <si>
    <t>Korekcija antihiperglikemijske terapije na osnovu profila glikemija u 4 tačke</t>
  </si>
  <si>
    <t>030108</t>
  </si>
  <si>
    <t>Korekcija antihiperglikemijske terapije na osnovu profila glikemija u 9 tačaka</t>
  </si>
  <si>
    <t>030110</t>
  </si>
  <si>
    <t>030112</t>
  </si>
  <si>
    <t>030114</t>
  </si>
  <si>
    <t>030116</t>
  </si>
  <si>
    <t>030118</t>
  </si>
  <si>
    <t>039336</t>
  </si>
  <si>
    <t>Procena opšteg stanja pacijenta</t>
  </si>
  <si>
    <t>Izrada mišljenja kliničkog farmakologa o složenom terapijskom problemu</t>
  </si>
  <si>
    <t>Izrada kompletnog farmakološkog profila pacijenta</t>
  </si>
  <si>
    <t>11003-00</t>
  </si>
  <si>
    <t>Elektroencefalografija (EEG) duža od 3 sata</t>
  </si>
  <si>
    <t>13100-06</t>
  </si>
  <si>
    <t>Peritonealna dijaliza, kratkoročna</t>
  </si>
  <si>
    <t>Uzimanje uzorka krvi adrenalne vene</t>
  </si>
  <si>
    <t>Savetovanje ili informisanje pacijenta o primeni propisanog leka</t>
  </si>
  <si>
    <t>Savetovanje ili informisanje medicinskog osoblja o načinu primene leka (rekonstituisanje, put primene, dužina davanja injekcije/infuzije, interakcije in vitro…)</t>
  </si>
  <si>
    <t>Savetovanje ili informisanje medicinskog osoblja o leku ( način delovanja, indikacije, upozorenja, kontraindikacije, interakcije, režim izdavanja, dostupnost)</t>
  </si>
  <si>
    <t>Prijavljivanje neželjene reakcije pacijenta na lek</t>
  </si>
  <si>
    <t>Prijavljivanje neželjene reakcije pacijenta na medicinsko sredstvo</t>
  </si>
  <si>
    <t>Praćenje sprovođenja utvrđenih terapijskih protokola lečenja</t>
  </si>
  <si>
    <t>Priprema, sušenje i sterilizacija pribora i posuđa</t>
  </si>
  <si>
    <t>Prijava sumnje na zarazno oboljenje</t>
  </si>
  <si>
    <t>Zbirna prijava zarazne bolesti</t>
  </si>
  <si>
    <t>Prijava/odjava epidemije zarazne bolesti</t>
  </si>
  <si>
    <t>Pojedinačna prijava oboljenja/smrti od malarije kao i nosilaštvo parazita-uzročnika malarije</t>
  </si>
  <si>
    <t>Prijava bolničke infekcije</t>
  </si>
  <si>
    <t>Prijava o laboratorijski utvrđenom uzročniku zarazne bolesti</t>
  </si>
  <si>
    <t>Evidentiranje prijave zarazne bolesti</t>
  </si>
  <si>
    <t>Prijava nosilaštva zarazne bolesti</t>
  </si>
  <si>
    <t>Prijava nosilaštva anti-HIV antitela (HIV infekcija) i Morbus HIV-a (AIDS/SIDA)</t>
  </si>
  <si>
    <t>Anketa ishrane za pojedinca (kvantitativne i semikvantitativne ankete ishrane: anketa po sećanju za 24h, trodnevni, sedmodnevni dnevnik ishrane)</t>
  </si>
  <si>
    <t>Izrada preporuka za ishranu u stacionarnim zdravstvenim ustanovama</t>
  </si>
  <si>
    <t>Ispitivanje individualne ishrane</t>
  </si>
  <si>
    <t>96097-00</t>
  </si>
  <si>
    <t>Enteralna nutritivna podrška</t>
  </si>
  <si>
    <t>96098-00</t>
  </si>
  <si>
    <t>Parenteralna nutritivna podrška</t>
  </si>
  <si>
    <t>96146-00</t>
  </si>
  <si>
    <t>Profesionalno usavršavanje</t>
  </si>
  <si>
    <t>92057-00</t>
  </si>
  <si>
    <t>Telemetrija</t>
  </si>
  <si>
    <t>Rutinska preoperativna anesteziološka procena</t>
  </si>
  <si>
    <t>92500-01</t>
  </si>
  <si>
    <t>Produžena preoperativna anesteziološka procena</t>
  </si>
  <si>
    <t>92500-02</t>
  </si>
  <si>
    <t>Hitna preoperativna anesteziološka procena</t>
  </si>
  <si>
    <t>Procena govora</t>
  </si>
  <si>
    <t>11712-00</t>
  </si>
  <si>
    <t>Kardiovaskularni stres test rGtest opterećenja</t>
  </si>
  <si>
    <t>Eksterni CTG monitoring fetusa</t>
  </si>
  <si>
    <t>U8185900</t>
  </si>
  <si>
    <t>Merenje intraabdominalnog pritiska</t>
  </si>
  <si>
    <t>Anestezija</t>
  </si>
  <si>
    <t>009214</t>
  </si>
  <si>
    <t>Površinska lokalna anestezija</t>
  </si>
  <si>
    <t>009215</t>
  </si>
  <si>
    <t>Infiltraciona anestezija</t>
  </si>
  <si>
    <t>009218</t>
  </si>
  <si>
    <t>Antišok terapija</t>
  </si>
  <si>
    <t>009219</t>
  </si>
  <si>
    <t>Davanje injekcije u terapijske/dijagnostičke svrhe</t>
  </si>
  <si>
    <t>009236</t>
  </si>
  <si>
    <t>Prva pomoć kod povreda</t>
  </si>
  <si>
    <t>009246</t>
  </si>
  <si>
    <t>Zbrinjavanje osoba sa posebnim potrebama u intravenskoj sedaciji</t>
  </si>
  <si>
    <t>009247</t>
  </si>
  <si>
    <t>Zbrinjavanje osoba sa posebnim potrebama u inhalacionoj sedaciji</t>
  </si>
  <si>
    <t>Izrada rastvora do 10 ml</t>
  </si>
  <si>
    <t>Izrada rastvora do 20 ml</t>
  </si>
  <si>
    <t>Izrada kapi za oči tipa rastvora do 10ml</t>
  </si>
  <si>
    <t>Izrada infuzije do 500 ml, jedna doza</t>
  </si>
  <si>
    <t>Rastvaranje/razblaživanje pod aseptičnim uslovima</t>
  </si>
  <si>
    <t>Rastvaranje/razblaživanje hazardnih lekova pod aseptičnim uslovima, u izolovanom zatvorenom sistemu zapremine do 500ml, jedna doza</t>
  </si>
  <si>
    <t>11718-00</t>
  </si>
  <si>
    <t>18216-29</t>
  </si>
  <si>
    <t>Kaudalna injekcija lokalnog anestetika</t>
  </si>
  <si>
    <t>92007-00</t>
  </si>
  <si>
    <t>Rehabilitacija i detoksikacija od droga</t>
  </si>
  <si>
    <t>92045-00</t>
  </si>
  <si>
    <t>Ostale terapije sa kontrolom atmosferskog pritiska i sastava vazduha klimatizacija bez antigena</t>
  </si>
  <si>
    <t>92064-00</t>
  </si>
  <si>
    <t>Uklanjanje impaktiranog fecesa</t>
  </si>
  <si>
    <t>Intramuskularno davanje farmakološkog sredstva, antidot</t>
  </si>
  <si>
    <t>Intrakavitarno davanje farmakološkog sredstva, anti-infektivno sredstvo</t>
  </si>
  <si>
    <t>Intrakavitarno davanje farmakološkog sredstva, steroid</t>
  </si>
  <si>
    <t>Intrakavitarno davanje farmakološkog sredstva, antidot</t>
  </si>
  <si>
    <t>Intrakavitarno davanje farmakološkog sredstva, insulin</t>
  </si>
  <si>
    <t>Intrakavitarno davanje farmakološkog sredstva, hranljiva supstanca</t>
  </si>
  <si>
    <t>Intrakavitarno davanje farmakološkog sredstva, elektrolit</t>
  </si>
  <si>
    <t>Intrakavitarno davanje farmakološkog sredstva, drugo i neklasifikovano farmakološko sredstvo</t>
  </si>
  <si>
    <t>Enteralno davanje farmakološkog sredstva, anti-infektivno sredstvo</t>
  </si>
  <si>
    <t>Enteralno davanje farmakološkog sredstva, steroid</t>
  </si>
  <si>
    <t>Enteralno davanje farmakološkog sredstva, antidot</t>
  </si>
  <si>
    <t>Enteralno davanje farmakološkog sredstva, insulin</t>
  </si>
  <si>
    <t>Enteralno davanje farmakološkog sredstva, elektrolit</t>
  </si>
  <si>
    <t>Oralno davanje farmakološkog sredstva, antidot</t>
  </si>
  <si>
    <t>96138-00</t>
  </si>
  <si>
    <t>Vežbe disanja u lečenju bolesti respiratornog sistema</t>
  </si>
  <si>
    <t>Intramuskularno davanje farmakološkog sredstva, anti-infektivno sredstvo</t>
  </si>
  <si>
    <t>Intramuskularno davanje farmakološkog sredstva, steroid</t>
  </si>
  <si>
    <t>Intratekalno davanje farmakološkog sredstva, anti-infektivno sredstvo</t>
  </si>
  <si>
    <t>Subkutano davanje farmakološkog sredstva, anti-infektivno sredstvo</t>
  </si>
  <si>
    <t>Subkutano davanje farmakološkog sredstva, hranljiva supstanca</t>
  </si>
  <si>
    <t>Subkutano davanje farmakološkog sredstva, elektrolit</t>
  </si>
  <si>
    <t>18216-00</t>
  </si>
  <si>
    <t>Epiduralna infuzija lokalnog anestetika</t>
  </si>
  <si>
    <t>92179-00</t>
  </si>
  <si>
    <t>Imunizacija zbog alergije</t>
  </si>
  <si>
    <t>96119-00</t>
  </si>
  <si>
    <t>Terapija grudnih ili trbušnih mišića vežbanjem</t>
  </si>
  <si>
    <t>96120-00</t>
  </si>
  <si>
    <t>Terapija mišića leđa ili vrata vežbanjem</t>
  </si>
  <si>
    <t>96123-00</t>
  </si>
  <si>
    <t>Terapija mišića ruku, ručnog zgloba ili zglobova prstiju vežbanjem</t>
  </si>
  <si>
    <t>96154-00</t>
  </si>
  <si>
    <t>Terapijski ultrazvuk</t>
  </si>
  <si>
    <t>Intratekalno davanje farmakološkog sredstva, drugo i neklasifikovano farmakološko sredstvo</t>
  </si>
  <si>
    <t>Uklanjanje konaca</t>
  </si>
  <si>
    <t>Transplantacija alogene koštane srži ili matične ćelije, od srodnog podudarnog davaoca</t>
  </si>
  <si>
    <t>13815-01</t>
  </si>
  <si>
    <t>Perkutana centralna venska kateterizacija</t>
  </si>
  <si>
    <t>34524-00</t>
  </si>
  <si>
    <t>Kateterizacija/kanilacija ostalih arterija</t>
  </si>
  <si>
    <t>38508-00</t>
  </si>
  <si>
    <t>Leva ventrikularna aneurizmektomija sa peč (patch) graftom</t>
  </si>
  <si>
    <t>41880-00</t>
  </si>
  <si>
    <t>Perkutana traheostomija</t>
  </si>
  <si>
    <t>41884-00</t>
  </si>
  <si>
    <t>90222-00</t>
  </si>
  <si>
    <t>Ostale procedure na arterijama</t>
  </si>
  <si>
    <t>90222-01</t>
  </si>
  <si>
    <t>92035-01</t>
  </si>
  <si>
    <t>Zbrinjavanje ostalih vrsta intubacija respiratornog trakta</t>
  </si>
  <si>
    <t>92050-00</t>
  </si>
  <si>
    <t>Uklanjanje medijastinalnog drena</t>
  </si>
  <si>
    <t>92067-00</t>
  </si>
  <si>
    <t>92083-00</t>
  </si>
  <si>
    <t>Uklanjanje cevi iz tankog creva</t>
  </si>
  <si>
    <t>92084-00</t>
  </si>
  <si>
    <t>Uklanjanje cevi iz debelog creva ili apendiksa</t>
  </si>
  <si>
    <t>92085-00</t>
  </si>
  <si>
    <t>Uklanjanje cevi ili drena iz pankreasa</t>
  </si>
  <si>
    <t>92096-00</t>
  </si>
  <si>
    <t>92097-00</t>
  </si>
  <si>
    <t>Uklanjanje T-drena, ostalih drenova iz bilijarnih kanala ili jetre</t>
  </si>
  <si>
    <t>92098-00</t>
  </si>
  <si>
    <t>Uklanjanje cevi holecistostomije</t>
  </si>
  <si>
    <t>Ispiranje ureterostome ili ureteralnog katetera</t>
  </si>
  <si>
    <t>92111-00</t>
  </si>
  <si>
    <t>Uklanjanje intrauterine štrajfne</t>
  </si>
  <si>
    <t>92113-00</t>
  </si>
  <si>
    <t>Uklanjanje vaginalne dijafragme</t>
  </si>
  <si>
    <t>92164-00</t>
  </si>
  <si>
    <t>Primena ostalih antitoksina</t>
  </si>
  <si>
    <t>92172-00</t>
  </si>
  <si>
    <t>Pasivna imunizacija sa normalnim imunoglobulinom</t>
  </si>
  <si>
    <t>Vaginalno ispiranje</t>
  </si>
  <si>
    <t>Uklanjanje šavova, neklasifikovanih na drugom mestu</t>
  </si>
  <si>
    <t>32036-00</t>
  </si>
  <si>
    <t>92203-00</t>
  </si>
  <si>
    <t>...Ekstrakcija mleka iz dojke u laktaciji</t>
  </si>
  <si>
    <t>18216-03</t>
  </si>
  <si>
    <t>Epiduralna infuzija opioida</t>
  </si>
  <si>
    <t>18216-06</t>
  </si>
  <si>
    <t>Epiduralna infuzija ostalih ili kombinovanih terapeutskih supstanci</t>
  </si>
  <si>
    <t>18216-09</t>
  </si>
  <si>
    <t>Kaudalna infuzija lokalnog anestetika</t>
  </si>
  <si>
    <t>18216-12</t>
  </si>
  <si>
    <t>Kaudalna infuzija opioida</t>
  </si>
  <si>
    <t>18216-15</t>
  </si>
  <si>
    <t>Kaudalna infuzija ostalih ili kombinovanih terapeutskih supstanci</t>
  </si>
  <si>
    <t>18216-18</t>
  </si>
  <si>
    <t>Spinalna infuzija lokalnog anestetika</t>
  </si>
  <si>
    <t>18216-21</t>
  </si>
  <si>
    <t>Spinalna infuzija opioida</t>
  </si>
  <si>
    <t>18216-24</t>
  </si>
  <si>
    <t>Spinalna infuzija ostalih ili kombinovanih terapeutskih supstanci</t>
  </si>
  <si>
    <t>18216-27</t>
  </si>
  <si>
    <t>18216-28</t>
  </si>
  <si>
    <t>Epiduralna injekcija opioida</t>
  </si>
  <si>
    <t>18216-30</t>
  </si>
  <si>
    <t>Kaudalna injekcija opioida</t>
  </si>
  <si>
    <t>18216-31</t>
  </si>
  <si>
    <t>18216-32</t>
  </si>
  <si>
    <t>Spinalna injekcija opioida</t>
  </si>
  <si>
    <t>18228-00</t>
  </si>
  <si>
    <t>Intrapleuralna blokada</t>
  </si>
  <si>
    <t>18233-00</t>
  </si>
  <si>
    <t>Spinalni krvni peč (patch)</t>
  </si>
  <si>
    <t>18252-00</t>
  </si>
  <si>
    <t>Davanje anestetičkog sredstva oko cervikalnog pleksusa</t>
  </si>
  <si>
    <t>18254-00</t>
  </si>
  <si>
    <t>Davanje anestetičkog sredstva oko brahijalnog pleksusa</t>
  </si>
  <si>
    <t>18256-00</t>
  </si>
  <si>
    <t>Davanje anestetičkog sredstva oko supraskapularnog nerva</t>
  </si>
  <si>
    <t>18258-00</t>
  </si>
  <si>
    <t>Davanje anestetičkog sredstva oko jednog interkostalnog nerva</t>
  </si>
  <si>
    <t>18260-00</t>
  </si>
  <si>
    <t>Davanje anestetičkog sredstva oko više interkostalnih nerava</t>
  </si>
  <si>
    <t>18262-00</t>
  </si>
  <si>
    <t>Davanje anestetičkog sredstva oko iliohipogastričnog nerva</t>
  </si>
  <si>
    <t>18262-01</t>
  </si>
  <si>
    <t>Davanje anestetičkog sredstva oko ilioinguinalnog nerva</t>
  </si>
  <si>
    <t>18262-02</t>
  </si>
  <si>
    <t>Davanje anestetičkog sredstva oko genitofemoralnog nerva</t>
  </si>
  <si>
    <t>18264-00</t>
  </si>
  <si>
    <t>Davanje anestetičkog sredstva oko pudendalnog nerva</t>
  </si>
  <si>
    <t>18266-00</t>
  </si>
  <si>
    <t>Davanje anestetičkog sredstva oko ulnarnog nerva</t>
  </si>
  <si>
    <t>18266-01</t>
  </si>
  <si>
    <t>Davanje anestetičkog sredstva oko radijalnog nerva</t>
  </si>
  <si>
    <t>18266-02</t>
  </si>
  <si>
    <t>Davanje anestetičkog sredstva oko medijalnog nerva</t>
  </si>
  <si>
    <t>18268-00</t>
  </si>
  <si>
    <t>Davanje anestetičkog sredstva oko obturatornog nerva</t>
  </si>
  <si>
    <t>18270-00</t>
  </si>
  <si>
    <t>Davanje anestetičkog sredstva oko femoralnog nerva</t>
  </si>
  <si>
    <t>18272-00</t>
  </si>
  <si>
    <t>Davanje anestetičkog sredstva oko safenusnog nerva</t>
  </si>
  <si>
    <t>18272-01</t>
  </si>
  <si>
    <t>Davanje anestetičkog sredstva oko zadnjeg tibijalnog nerva</t>
  </si>
  <si>
    <t>18272-02</t>
  </si>
  <si>
    <t>Davanje anestetičkog sredstva oko poplitealnog nerva</t>
  </si>
  <si>
    <t>18272-03</t>
  </si>
  <si>
    <t>Davanje anestetičkog sredstva oko suralnog nerva</t>
  </si>
  <si>
    <t>18274-00</t>
  </si>
  <si>
    <t>Davanje anestetičkog sredstva oko paravertebralnog cerebralnog nerva</t>
  </si>
  <si>
    <t>18274-01</t>
  </si>
  <si>
    <t>Davanje anestetičkog sredstva oko paravertebralnog torakalnog nerva</t>
  </si>
  <si>
    <t>18274-02</t>
  </si>
  <si>
    <t>Davanje anestetičkog sredstva oko paravertebralnog lumbalnog nerva</t>
  </si>
  <si>
    <t>18274-03</t>
  </si>
  <si>
    <t>Davanje anestetičkog sredstva oko paravertebralnog sakralnog nerva</t>
  </si>
  <si>
    <t>18274-04</t>
  </si>
  <si>
    <t>Davanje anestetičkog sredstva oko paravertebralnog kokcigealnog nerva</t>
  </si>
  <si>
    <t>18276-00</t>
  </si>
  <si>
    <t>Davanje anestetičkog sredstva oko paravertebralnog nerva na višestrukim nivoima</t>
  </si>
  <si>
    <t>18278-00</t>
  </si>
  <si>
    <t>Davanje anestetičkog sredstva oko skiatičkog nerva</t>
  </si>
  <si>
    <t>18280-00</t>
  </si>
  <si>
    <t>Davanje anestetika oko sfenopalatinog gangliona</t>
  </si>
  <si>
    <t>18282-00</t>
  </si>
  <si>
    <t>Davanje anestetika oko nerva karotidnog sinusa</t>
  </si>
  <si>
    <t>18284-00</t>
  </si>
  <si>
    <t>Davanje anestetičkog sredstva oko vratnog dela simpatičkog nervnog sistema</t>
  </si>
  <si>
    <t>18286-00</t>
  </si>
  <si>
    <t>Davanje anestetičkog sredstva oko torakalnog (grudnog) dela simpatičkog nervnog sistema</t>
  </si>
  <si>
    <t>18286-01</t>
  </si>
  <si>
    <t>Davanje anestetičkog sredstva oko lumbalnog (slabinskog) dela simpatičkog nervnog sistema</t>
  </si>
  <si>
    <t>18286-02</t>
  </si>
  <si>
    <t>Davanje anestetičkog sredstva oko ostalih simpatičkih nerava</t>
  </si>
  <si>
    <t>18288-00</t>
  </si>
  <si>
    <t>Davanje anestetičkog sredstva oko celijačnog pleksusa</t>
  </si>
  <si>
    <t>18288-01</t>
  </si>
  <si>
    <t>Davanje anestetičkog sredstva oko splanhničkog nerva</t>
  </si>
  <si>
    <t>22008-00</t>
  </si>
  <si>
    <t>22008-01</t>
  </si>
  <si>
    <t>90179-02</t>
  </si>
  <si>
    <t>90179-05</t>
  </si>
  <si>
    <t>92054-00</t>
  </si>
  <si>
    <t>92508-10</t>
  </si>
  <si>
    <t>92508-19</t>
  </si>
  <si>
    <t>92508-20</t>
  </si>
  <si>
    <t>92508-29</t>
  </si>
  <si>
    <t>92508-30</t>
  </si>
  <si>
    <t>92508-39</t>
  </si>
  <si>
    <t>92508-40</t>
  </si>
  <si>
    <t>92508-49</t>
  </si>
  <si>
    <t>92508-50</t>
  </si>
  <si>
    <t>92508-59</t>
  </si>
  <si>
    <t>92508-99</t>
  </si>
  <si>
    <t>92506-10</t>
  </si>
  <si>
    <t>Neuroaksijalna blokada tokom trudova, ASA 10</t>
  </si>
  <si>
    <t>92506-19</t>
  </si>
  <si>
    <t>Neuroaksijalna blokada tokom trudova, ASA 19</t>
  </si>
  <si>
    <t>92506-20</t>
  </si>
  <si>
    <t>Neuroaksijalna blokada tokom trudova, ASA 20</t>
  </si>
  <si>
    <t>92506-29</t>
  </si>
  <si>
    <t>Neuroaksijalna blokada tokom trudova, ASA 29</t>
  </si>
  <si>
    <t>92506-30</t>
  </si>
  <si>
    <t>Neuroaksijalna blokada tokom trudova, ASA 30</t>
  </si>
  <si>
    <t>92506-39</t>
  </si>
  <si>
    <t>Neuroaksijalna blokada tokom trudova, ASA 39</t>
  </si>
  <si>
    <t>92506-40</t>
  </si>
  <si>
    <t>Neuroaksijalna blokada tokom trudova, ASA 40</t>
  </si>
  <si>
    <t>92506-49</t>
  </si>
  <si>
    <t>Neuroaksijalna blokada tokom trudova, ASA 49</t>
  </si>
  <si>
    <t>92506-50</t>
  </si>
  <si>
    <t>Neuroaksijalna blokada tokom trudova, ASA 50</t>
  </si>
  <si>
    <t>92506-59</t>
  </si>
  <si>
    <t>Neuroaksijalna blokada tokom trudova, ASA 59</t>
  </si>
  <si>
    <t>92506-69</t>
  </si>
  <si>
    <t>Neuroaksijalna blokada tokom trudova, ASA 69</t>
  </si>
  <si>
    <t>92506-90</t>
  </si>
  <si>
    <t>Neuroaksijalna blokada tokom trudova, ASA 90</t>
  </si>
  <si>
    <t>92506-99</t>
  </si>
  <si>
    <t>Neuroaksijalna blokada tokom trudova, ASA 99</t>
  </si>
  <si>
    <t>92507-10</t>
  </si>
  <si>
    <t>Neuroaksijalna blokada tokom trudova i porođaja, ASA10</t>
  </si>
  <si>
    <t>92507-19</t>
  </si>
  <si>
    <t>Neuroaksijalna blokada tokom trudova i porođaja, ASA19</t>
  </si>
  <si>
    <t>92507-20</t>
  </si>
  <si>
    <t>Neuroaksijalna blokada tokom trudova i porođaja, ASA20</t>
  </si>
  <si>
    <t>92507-29</t>
  </si>
  <si>
    <t>Neuroaksijalna blokada tokom trudova i porođaja, ASA29</t>
  </si>
  <si>
    <t>92507-30</t>
  </si>
  <si>
    <t>Neuroaksijalna blokada tokom trudova i porođaja, ASA30</t>
  </si>
  <si>
    <t>92507-39</t>
  </si>
  <si>
    <t>Neuroaksijalna blokada tokom trudova i porođaja, ASA39</t>
  </si>
  <si>
    <t>92507-40</t>
  </si>
  <si>
    <t>Neuroaksijalna blokada tokom trudova i porođaja, ASA40</t>
  </si>
  <si>
    <t>92507-49</t>
  </si>
  <si>
    <t>Neuroaksijalna blokada tokom trudova i porođaja, ASA49</t>
  </si>
  <si>
    <t>92507-50</t>
  </si>
  <si>
    <t>Neuroaksijalna blokada tokom trudova i porođaja, ASA50</t>
  </si>
  <si>
    <t>92507-59</t>
  </si>
  <si>
    <t>Neuroaksijalna blokada tokom trudova i porođaja, ASA59</t>
  </si>
  <si>
    <t>92507-69</t>
  </si>
  <si>
    <t>Neuroaksijalna blokada tokom trudova i porođaja, ASA69</t>
  </si>
  <si>
    <t>92507-90</t>
  </si>
  <si>
    <t>Neuroaksijalna blokada tokom trudova i porođaja, ASA90</t>
  </si>
  <si>
    <t>92507-99</t>
  </si>
  <si>
    <t>Neuroaksijalna blokada tokom trudova i porođaja, ASA99</t>
  </si>
  <si>
    <t>92508-69</t>
  </si>
  <si>
    <t>Neuraksijalna blokada, ASA 69</t>
  </si>
  <si>
    <t>92508-90</t>
  </si>
  <si>
    <t>Neuraksijalna blokada, ASA 90</t>
  </si>
  <si>
    <t>92509-10</t>
  </si>
  <si>
    <t>Regionalna blokada, nerva glave ili vrata, ASA 10</t>
  </si>
  <si>
    <t>92509-19</t>
  </si>
  <si>
    <t>Regionalna blokada, nerva glave ili vrata, ASA 19</t>
  </si>
  <si>
    <t>92509-20</t>
  </si>
  <si>
    <t>Regionalna blokada, nerva glave ili vrata, ASA 20</t>
  </si>
  <si>
    <t>92509-30</t>
  </si>
  <si>
    <t>Regionalna blokada, nerva glave ili vrata, ASA 30</t>
  </si>
  <si>
    <t>92509-40</t>
  </si>
  <si>
    <t>Regionalna blokada, nerva glave ili vrata, ASA 40</t>
  </si>
  <si>
    <t>92509-49</t>
  </si>
  <si>
    <t>Regionalna blokada, nerva glave ili vrata, ASA 49</t>
  </si>
  <si>
    <t>92509-50</t>
  </si>
  <si>
    <t>Regionalna blokada, nerva glave ili vrata, ASA 50</t>
  </si>
  <si>
    <t>92509-59</t>
  </si>
  <si>
    <t>Regionalna blokada, nerva glave ili vrata, ASA 59</t>
  </si>
  <si>
    <t>92509-69</t>
  </si>
  <si>
    <t>Regionalna blokada, nerva glave ili vrata, ASA 69</t>
  </si>
  <si>
    <t>92509-90</t>
  </si>
  <si>
    <t>Regionalna blokada, nerva glave ili vrata, ASA 90</t>
  </si>
  <si>
    <t>92509-99</t>
  </si>
  <si>
    <t>Regionalna blokada, nerva glave ili vrata, ASA 99</t>
  </si>
  <si>
    <t>92510-19</t>
  </si>
  <si>
    <t>Regionalna blokada, nerva stabla, ASA 19</t>
  </si>
  <si>
    <t>92510-20</t>
  </si>
  <si>
    <t>Regionalna blokada, nerva stabla, ASA 20</t>
  </si>
  <si>
    <t>92510-29</t>
  </si>
  <si>
    <t>Regionalna blokada, nerva stabla, ASA 29</t>
  </si>
  <si>
    <t>92510-30</t>
  </si>
  <si>
    <t>Regionalna blokada, nerva stabla, ASA 30</t>
  </si>
  <si>
    <t>92510-39</t>
  </si>
  <si>
    <t>Regionalna blokada, nerva stabla, ASA 39</t>
  </si>
  <si>
    <t>92510-40</t>
  </si>
  <si>
    <t>Regionalna blokada, nerva stabla, ASA 40</t>
  </si>
  <si>
    <t>92510-49</t>
  </si>
  <si>
    <t>Regionalna blokada, nerva stabla, ASA 49</t>
  </si>
  <si>
    <t>92510-50</t>
  </si>
  <si>
    <t>Regionalna blokada, nerva stabla, ASA 50</t>
  </si>
  <si>
    <t>92510-59</t>
  </si>
  <si>
    <t>Regionalna blokada, nerva stabla, ASA 59</t>
  </si>
  <si>
    <t>92510-69</t>
  </si>
  <si>
    <t>Regionalna blokada, nerva stabla, ASA 69</t>
  </si>
  <si>
    <t>92510-90</t>
  </si>
  <si>
    <t>Regionalna blokada, nerva stabla, ASA 90</t>
  </si>
  <si>
    <t>92510-99</t>
  </si>
  <si>
    <t>Regionalna blokada, nerva stabla, ASA 99</t>
  </si>
  <si>
    <t>92511-40</t>
  </si>
  <si>
    <t>Regionalna blokada, nerva gornjeg ekstremiteta, ASA 40</t>
  </si>
  <si>
    <t>92511-49</t>
  </si>
  <si>
    <t>Regionalna blokada, nerva gornjeg ekstremiteta, ASA 49</t>
  </si>
  <si>
    <t>92511-50</t>
  </si>
  <si>
    <t>Regionalna blokada, nerva gornjeg ekstremiteta, ASA 50</t>
  </si>
  <si>
    <t>92511-59</t>
  </si>
  <si>
    <t>Regionalna blokada, nerva gornjeg ekstremiteta, ASA 59</t>
  </si>
  <si>
    <t>92511-90</t>
  </si>
  <si>
    <t>Regionalna blokada, nerva gornjeg ekstremiteta, ASA 90</t>
  </si>
  <si>
    <t>92511-99</t>
  </si>
  <si>
    <t>Regionalna blokada, nerva gornjeg ekstremiteta, ASA 99</t>
  </si>
  <si>
    <t>92512-10</t>
  </si>
  <si>
    <t>Regionalna blokada, nerva donjeg ekstremiteta, ASA 10</t>
  </si>
  <si>
    <t>92512-40</t>
  </si>
  <si>
    <t>Regionalna blokada, nerva donjeg ekstremiteta, ASA 40</t>
  </si>
  <si>
    <t>92512-49</t>
  </si>
  <si>
    <t>Regionalna blokada, nerva donjeg ekstremiteta, ASA 49</t>
  </si>
  <si>
    <t>92512-50</t>
  </si>
  <si>
    <t>Regionalna blokada, nerva donjeg ekstremiteta, ASA 50</t>
  </si>
  <si>
    <t>92512-69</t>
  </si>
  <si>
    <t>Regionalna blokada, nerva donjeg ekstremiteta, ASA 69</t>
  </si>
  <si>
    <t>92512-90</t>
  </si>
  <si>
    <t>Regionalna blokada, nerva donjeg ekstremiteta, ASA 90</t>
  </si>
  <si>
    <t>92512-99</t>
  </si>
  <si>
    <t>Regionalna blokada, nerva donjeg ekstremiteta, ASA 99</t>
  </si>
  <si>
    <t>92513-50</t>
  </si>
  <si>
    <t>92513-69</t>
  </si>
  <si>
    <t>Infiltracija lokalnog anestetika, ASA 69</t>
  </si>
  <si>
    <t>92513-99</t>
  </si>
  <si>
    <t>Infiltracija lokalnog anestetika, ASA 99</t>
  </si>
  <si>
    <t>92514-99</t>
  </si>
  <si>
    <t>Opšta anestezija, ASA 99</t>
  </si>
  <si>
    <t>92515-69</t>
  </si>
  <si>
    <t>Sedacija, ASA 69</t>
  </si>
  <si>
    <t>92515-90</t>
  </si>
  <si>
    <t>Sedacija, ASA 90</t>
  </si>
  <si>
    <t>92509-29</t>
  </si>
  <si>
    <t>92509-39</t>
  </si>
  <si>
    <t>92510-10</t>
  </si>
  <si>
    <t>92511-10</t>
  </si>
  <si>
    <t>92511-19</t>
  </si>
  <si>
    <t>92511-20</t>
  </si>
  <si>
    <t>92511-29</t>
  </si>
  <si>
    <t>92511-30</t>
  </si>
  <si>
    <t>92511-39</t>
  </si>
  <si>
    <t>92511-69</t>
  </si>
  <si>
    <t>92512-19</t>
  </si>
  <si>
    <t>92512-20</t>
  </si>
  <si>
    <t>92512-29</t>
  </si>
  <si>
    <t>92512-30</t>
  </si>
  <si>
    <t>92512-39</t>
  </si>
  <si>
    <t>92512-59</t>
  </si>
  <si>
    <t>92513-10</t>
  </si>
  <si>
    <t>92513-19</t>
  </si>
  <si>
    <t>92513-20</t>
  </si>
  <si>
    <t>92513-29</t>
  </si>
  <si>
    <t>92513-30</t>
  </si>
  <si>
    <t>92513-39</t>
  </si>
  <si>
    <t>92513-40</t>
  </si>
  <si>
    <t>92513-49</t>
  </si>
  <si>
    <t>92513-59</t>
  </si>
  <si>
    <t>92513-90</t>
  </si>
  <si>
    <t>92514-10</t>
  </si>
  <si>
    <t>92514-19</t>
  </si>
  <si>
    <t>92514-20</t>
  </si>
  <si>
    <t>92514-29</t>
  </si>
  <si>
    <t>92514-30</t>
  </si>
  <si>
    <t>92514-39</t>
  </si>
  <si>
    <t>92514-40</t>
  </si>
  <si>
    <t>92514-49</t>
  </si>
  <si>
    <t>92514-50</t>
  </si>
  <si>
    <t>92514-59</t>
  </si>
  <si>
    <t>92514-69</t>
  </si>
  <si>
    <t>92514-90</t>
  </si>
  <si>
    <t>92515-19</t>
  </si>
  <si>
    <t>92515-20</t>
  </si>
  <si>
    <t>92515-29</t>
  </si>
  <si>
    <t>92515-30</t>
  </si>
  <si>
    <t>92515-39</t>
  </si>
  <si>
    <t>92515-40</t>
  </si>
  <si>
    <t>92515-49</t>
  </si>
  <si>
    <t>92515-50</t>
  </si>
  <si>
    <t>92515-59</t>
  </si>
  <si>
    <t>92515-99</t>
  </si>
  <si>
    <t>92517-01</t>
  </si>
  <si>
    <t>92518-00</t>
  </si>
  <si>
    <t>Intravenska post-proceduralna infuzija, analgezija kontrolisana od strane pacijenta</t>
  </si>
  <si>
    <t>92518-01</t>
  </si>
  <si>
    <t>Intravenska post-proceduralna infuzija analgetika</t>
  </si>
  <si>
    <t>92519-40</t>
  </si>
  <si>
    <t>Intravenska regionalna anestezija, ASA 40</t>
  </si>
  <si>
    <t>92519-59</t>
  </si>
  <si>
    <t>Intravenska regionalna anestezija, ASA 59</t>
  </si>
  <si>
    <t>92519-69</t>
  </si>
  <si>
    <t>Intravenska regionalna anestezija, ASA 69</t>
  </si>
  <si>
    <t>92519-99</t>
  </si>
  <si>
    <t>Intravenska regionalna anestezija, ASA 99</t>
  </si>
  <si>
    <t>92519-10</t>
  </si>
  <si>
    <t>92519-19</t>
  </si>
  <si>
    <t>92519-20</t>
  </si>
  <si>
    <t>92519-29</t>
  </si>
  <si>
    <t>92519-30</t>
  </si>
  <si>
    <t>92519-39</t>
  </si>
  <si>
    <t>92519-49</t>
  </si>
  <si>
    <t>92519-50</t>
  </si>
  <si>
    <t>13851-00</t>
  </si>
  <si>
    <t>...Upravljanje uređajem za potporu cirkulacije</t>
  </si>
  <si>
    <t>92519-90</t>
  </si>
  <si>
    <t>30093-00</t>
  </si>
  <si>
    <t>39009-00</t>
  </si>
  <si>
    <t>39015-00</t>
  </si>
  <si>
    <t>39015-02</t>
  </si>
  <si>
    <t>39126-00</t>
  </si>
  <si>
    <t>39331-00</t>
  </si>
  <si>
    <t>39331-01</t>
  </si>
  <si>
    <t>39603-00</t>
  </si>
  <si>
    <t>39603-01</t>
  </si>
  <si>
    <t>39606-01</t>
  </si>
  <si>
    <t>39612-00</t>
  </si>
  <si>
    <t>39612-01</t>
  </si>
  <si>
    <t>39615-00</t>
  </si>
  <si>
    <t>39615-01</t>
  </si>
  <si>
    <t>39642-00</t>
  </si>
  <si>
    <t>39646-00</t>
  </si>
  <si>
    <t>39700-00</t>
  </si>
  <si>
    <t>39703-00</t>
  </si>
  <si>
    <t>39703-03</t>
  </si>
  <si>
    <t>39706-00</t>
  </si>
  <si>
    <t>39706-01</t>
  </si>
  <si>
    <t>39709-00</t>
  </si>
  <si>
    <t>39709-01</t>
  </si>
  <si>
    <t>39709-02</t>
  </si>
  <si>
    <t>39712-00</t>
  </si>
  <si>
    <t>39712-03</t>
  </si>
  <si>
    <t>39712-04</t>
  </si>
  <si>
    <t>39718-00</t>
  </si>
  <si>
    <t>39721-00</t>
  </si>
  <si>
    <t>39800-00</t>
  </si>
  <si>
    <t>39800-01</t>
  </si>
  <si>
    <t>39900-00</t>
  </si>
  <si>
    <t>39903-00</t>
  </si>
  <si>
    <t>40003-02</t>
  </si>
  <si>
    <t>40009-00</t>
  </si>
  <si>
    <t>40015-00</t>
  </si>
  <si>
    <t>40106-00</t>
  </si>
  <si>
    <t>40106-01</t>
  </si>
  <si>
    <t>40300-00</t>
  </si>
  <si>
    <t>40303-01</t>
  </si>
  <si>
    <t>40309-00</t>
  </si>
  <si>
    <t>40312-00</t>
  </si>
  <si>
    <t>40318-01</t>
  </si>
  <si>
    <t>40330-00</t>
  </si>
  <si>
    <t>40331-00</t>
  </si>
  <si>
    <t>40332-00</t>
  </si>
  <si>
    <t>40333-00</t>
  </si>
  <si>
    <t>40333-01</t>
  </si>
  <si>
    <t>40334-00</t>
  </si>
  <si>
    <t>40335-00</t>
  </si>
  <si>
    <t>40345-00</t>
  </si>
  <si>
    <t>40600-00</t>
  </si>
  <si>
    <t>40903-01</t>
  </si>
  <si>
    <t>41575-00</t>
  </si>
  <si>
    <t>41737-09</t>
  </si>
  <si>
    <t>47765-01</t>
  </si>
  <si>
    <t>48406-10</t>
  </si>
  <si>
    <t>48409-10</t>
  </si>
  <si>
    <t>48642-00</t>
  </si>
  <si>
    <t>48645-00</t>
  </si>
  <si>
    <t>48651-00</t>
  </si>
  <si>
    <t>48654-00</t>
  </si>
  <si>
    <t>48657-00</t>
  </si>
  <si>
    <t>48657-01</t>
  </si>
  <si>
    <t>48660-00</t>
  </si>
  <si>
    <t>48669-00</t>
  </si>
  <si>
    <t>48690-00</t>
  </si>
  <si>
    <t>48691-00</t>
  </si>
  <si>
    <t>48691-01</t>
  </si>
  <si>
    <t>50221-02</t>
  </si>
  <si>
    <t>50224-00</t>
  </si>
  <si>
    <t>90007-02</t>
  </si>
  <si>
    <t>90010-00</t>
  </si>
  <si>
    <t>90024-00</t>
  </si>
  <si>
    <t>90024-01</t>
  </si>
  <si>
    <t>39906-00</t>
  </si>
  <si>
    <t>Kraniektomija u slučaju infekcije lobanje</t>
  </si>
  <si>
    <t>40348-00</t>
  </si>
  <si>
    <t>Dekompresija kičmene moždine u torakalnom delu putem torakotomije</t>
  </si>
  <si>
    <t>40351-00</t>
  </si>
  <si>
    <t>Prednja dekompresija kičmene moždine u torako-lumbalnom delu</t>
  </si>
  <si>
    <t>40600-03</t>
  </si>
  <si>
    <t>Druga kranioplastika</t>
  </si>
  <si>
    <t>48691-02</t>
  </si>
  <si>
    <t>Revizija proteze intervertebralnog diskusa, jedan nivo</t>
  </si>
  <si>
    <t>48691-03</t>
  </si>
  <si>
    <t>Revizija proteze intervertebralnog diskusa, dva ili više nivoa</t>
  </si>
  <si>
    <t>50620-00</t>
  </si>
  <si>
    <t>Ostale revizije postupaka na kičmi</t>
  </si>
  <si>
    <t>90001-01</t>
  </si>
  <si>
    <t>Uklanjanje ventrikularnog rezervoara</t>
  </si>
  <si>
    <t>90007-01</t>
  </si>
  <si>
    <t>Ostale procedure na lobanji</t>
  </si>
  <si>
    <t>Neurohirurgija</t>
  </si>
  <si>
    <t>30094-00</t>
  </si>
  <si>
    <t>11921-00</t>
  </si>
  <si>
    <t>Test ispiranja mokraćne bešike</t>
  </si>
  <si>
    <t>38285-01</t>
  </si>
  <si>
    <t>Revizija potkozno implantiranog uredjaja za monitoring,zamena</t>
  </si>
  <si>
    <t>38286-00</t>
  </si>
  <si>
    <t>Uklanjanje potkozno implantiranog uredjaja za monitoring</t>
  </si>
  <si>
    <t>39127-00</t>
  </si>
  <si>
    <t>39130-00</t>
  </si>
  <si>
    <t>Perkutana insercija epiuralnih elektroda</t>
  </si>
  <si>
    <t>39131-00</t>
  </si>
  <si>
    <t>Podesavanje epiduralnih elektroda</t>
  </si>
  <si>
    <t>39131-01</t>
  </si>
  <si>
    <t>Zamena perifernog neurostimulatora</t>
  </si>
  <si>
    <t>39134-01</t>
  </si>
  <si>
    <t>Insercija potkozno implantiranog neurostimulatora</t>
  </si>
  <si>
    <t>39135-00</t>
  </si>
  <si>
    <t>Uklanjanje potkozno impolatiranog neurostimulatora</t>
  </si>
  <si>
    <t>39136-01</t>
  </si>
  <si>
    <t>Uklanjanje epiduralnih elektroda</t>
  </si>
  <si>
    <t>39136-02</t>
  </si>
  <si>
    <t>Odstranjivanje neurostimulatora</t>
  </si>
  <si>
    <t>39137-00</t>
  </si>
  <si>
    <t>Zamena epiduralnih elektroda</t>
  </si>
  <si>
    <t>39138-00</t>
  </si>
  <si>
    <t>Ugradnja perifernog neurostimulatora</t>
  </si>
  <si>
    <t>40018-00</t>
  </si>
  <si>
    <t>47705-00</t>
  </si>
  <si>
    <t>90001-00</t>
  </si>
  <si>
    <t>90008-00</t>
  </si>
  <si>
    <t>30075-15</t>
  </si>
  <si>
    <t>Biopsija žučne kese ili žučnih puteva</t>
  </si>
  <si>
    <t>30094-04</t>
  </si>
  <si>
    <t>Perkutana biopsija žučne kese ili žučnih puteva iglom</t>
  </si>
  <si>
    <t>30384-00</t>
  </si>
  <si>
    <t>Laparotomija zbog odredjivanja stepena rasirenosti limfoma</t>
  </si>
  <si>
    <t>30403-04</t>
  </si>
  <si>
    <t>30075-38</t>
  </si>
  <si>
    <t>30375-15</t>
  </si>
  <si>
    <t>30375-26</t>
  </si>
  <si>
    <t>30375-27</t>
  </si>
  <si>
    <t>30416-00</t>
  </si>
  <si>
    <t>30417-00</t>
  </si>
  <si>
    <t>30438-00</t>
  </si>
  <si>
    <t>30440-01</t>
  </si>
  <si>
    <t>30442-00</t>
  </si>
  <si>
    <t>30450-00</t>
  </si>
  <si>
    <t>30452-00</t>
  </si>
  <si>
    <t>30452-01</t>
  </si>
  <si>
    <t>30452-02</t>
  </si>
  <si>
    <t>30458-00</t>
  </si>
  <si>
    <t>30458-01</t>
  </si>
  <si>
    <t>30458-02</t>
  </si>
  <si>
    <t>30458-04</t>
  </si>
  <si>
    <t>30458-06</t>
  </si>
  <si>
    <t>30460-02</t>
  </si>
  <si>
    <t>30460-05</t>
  </si>
  <si>
    <t>30460-06</t>
  </si>
  <si>
    <t>30461-00</t>
  </si>
  <si>
    <t>30463-00</t>
  </si>
  <si>
    <t>30467-00</t>
  </si>
  <si>
    <t>30469-00</t>
  </si>
  <si>
    <t>30472-00</t>
  </si>
  <si>
    <t>30518-00</t>
  </si>
  <si>
    <t>30529-00</t>
  </si>
  <si>
    <t>30530-00</t>
  </si>
  <si>
    <t>30532-02</t>
  </si>
  <si>
    <t>30532-05</t>
  </si>
  <si>
    <t>30533-00</t>
  </si>
  <si>
    <t>30533-01</t>
  </si>
  <si>
    <t>30577-00</t>
  </si>
  <si>
    <t>30581-01</t>
  </si>
  <si>
    <t>30587-00</t>
  </si>
  <si>
    <t>30593-00</t>
  </si>
  <si>
    <t>90175-02</t>
  </si>
  <si>
    <t>90959-00</t>
  </si>
  <si>
    <t>30419-00</t>
  </si>
  <si>
    <t>Krioterapija jetre</t>
  </si>
  <si>
    <t>30511-01</t>
  </si>
  <si>
    <t>Laparaskopska redukcija zeluca</t>
  </si>
  <si>
    <t>30514-00</t>
  </si>
  <si>
    <t>Hirurško preinačenje postupka lečenja prekomerne gojaznosti</t>
  </si>
  <si>
    <t>30563-02</t>
  </si>
  <si>
    <t>Reparacija parastomalne kile</t>
  </si>
  <si>
    <t>30580-00</t>
  </si>
  <si>
    <t>Ekscizija lezije duodenuma</t>
  </si>
  <si>
    <t>Eksploracija pankreasa</t>
  </si>
  <si>
    <t>32105-00</t>
  </si>
  <si>
    <t>Perianalna ekscizija pune debljine anorektalne lezije ili tkiva</t>
  </si>
  <si>
    <t>32117-00</t>
  </si>
  <si>
    <t>Abdominalna rektopeksija</t>
  </si>
  <si>
    <t>32159-02</t>
  </si>
  <si>
    <t>Ugradnja setona i ekscizija analne fistule koji zahvataju donju polovinu analnog sfinktera</t>
  </si>
  <si>
    <t>32162-00</t>
  </si>
  <si>
    <t>Ekscizija analne fistule koja zahvata gornju polovinu analnog sfinktera</t>
  </si>
  <si>
    <t>32162-01</t>
  </si>
  <si>
    <t>Ugradnja setona za analnu fistulu koja zahvata gornju polovinu analnog sfinktera</t>
  </si>
  <si>
    <t>32165-00</t>
  </si>
  <si>
    <t>Reparacija analne fistule sa Aadvancement flapom rektalne sluznice</t>
  </si>
  <si>
    <t>32166-00</t>
  </si>
  <si>
    <t>Ugradnja analnog setona</t>
  </si>
  <si>
    <t>32166-01</t>
  </si>
  <si>
    <t>Podesavanje analnog setona</t>
  </si>
  <si>
    <t>30094-06</t>
  </si>
  <si>
    <t>Perkutana biopsija intraabdominalne mase iglom</t>
  </si>
  <si>
    <t>Ostale enterostomije</t>
  </si>
  <si>
    <t>30397-00</t>
  </si>
  <si>
    <t>Laparostomija kroz prethodnu hiruršku ranu</t>
  </si>
  <si>
    <t>30436-02</t>
  </si>
  <si>
    <t>Evakuacija hidatidne ciste trbušnih organa sa omentoplastikom ili mijeloplastikom</t>
  </si>
  <si>
    <t>30497-02</t>
  </si>
  <si>
    <t>Selektivna vagotomija sa parcijalnom gastrektomijom i Roux-en-Y rekonstrukcijom</t>
  </si>
  <si>
    <t>30545-01</t>
  </si>
  <si>
    <t>Ezofagektomija abdominalnom i torakalnom mobilizacijom, sa torakalnom anastomozom koristeći Roux-en-Y rekonstrukciju</t>
  </si>
  <si>
    <t>30586-00</t>
  </si>
  <si>
    <t>Anastomoza pankreasa sa duodenumom</t>
  </si>
  <si>
    <t>32029-00</t>
  </si>
  <si>
    <t>Izrada koloničnog rezervoara</t>
  </si>
  <si>
    <t>35713-14</t>
  </si>
  <si>
    <t>Ekscizija lezija unutar karlice</t>
  </si>
  <si>
    <t>Ostale procedure na tankom crevu</t>
  </si>
  <si>
    <t>90363-01</t>
  </si>
  <si>
    <t>Ostale procedure na mokraćnoj bešici</t>
  </si>
  <si>
    <t>30094-05</t>
  </si>
  <si>
    <t>30178-00</t>
  </si>
  <si>
    <t>Zatvaranje sekundarne disrupcije trbusnog zida sa rekonstrukcijom pupka</t>
  </si>
  <si>
    <t>30375-07</t>
  </si>
  <si>
    <t>Ekscizija Mekelovog divertikuluma</t>
  </si>
  <si>
    <t>30375-10</t>
  </si>
  <si>
    <t>30382-00</t>
  </si>
  <si>
    <t>30393-00</t>
  </si>
  <si>
    <t>30402-00</t>
  </si>
  <si>
    <t>30405-01</t>
  </si>
  <si>
    <t>30411-00</t>
  </si>
  <si>
    <t>30414-00</t>
  </si>
  <si>
    <t>30415-00</t>
  </si>
  <si>
    <t>30421-00</t>
  </si>
  <si>
    <t>30431-00</t>
  </si>
  <si>
    <t>30433-00</t>
  </si>
  <si>
    <t>30434-01</t>
  </si>
  <si>
    <t>30439-00</t>
  </si>
  <si>
    <t>30440-00</t>
  </si>
  <si>
    <t>30454-00</t>
  </si>
  <si>
    <t>30454-01</t>
  </si>
  <si>
    <t>30455-00</t>
  </si>
  <si>
    <t>30457-00</t>
  </si>
  <si>
    <t>30458-03</t>
  </si>
  <si>
    <t>30460-00</t>
  </si>
  <si>
    <t>30460-03</t>
  </si>
  <si>
    <t>30460-04</t>
  </si>
  <si>
    <t>30460-07</t>
  </si>
  <si>
    <t>30460-08</t>
  </si>
  <si>
    <t>30464-00</t>
  </si>
  <si>
    <t>30472-01</t>
  </si>
  <si>
    <t>30496-00</t>
  </si>
  <si>
    <t>30518-01</t>
  </si>
  <si>
    <t>30521-00</t>
  </si>
  <si>
    <t>30523-00</t>
  </si>
  <si>
    <t>30524-00</t>
  </si>
  <si>
    <t>30532-01</t>
  </si>
  <si>
    <t>30563-03</t>
  </si>
  <si>
    <t>30578-00</t>
  </si>
  <si>
    <t>30584-00</t>
  </si>
  <si>
    <t>30614-01</t>
  </si>
  <si>
    <t>30676-00</t>
  </si>
  <si>
    <t>31462-00</t>
  </si>
  <si>
    <t>32024-00</t>
  </si>
  <si>
    <t>32025-00</t>
  </si>
  <si>
    <t>32026-00</t>
  </si>
  <si>
    <t>32028-00</t>
  </si>
  <si>
    <t>32030-00</t>
  </si>
  <si>
    <t>32033-00</t>
  </si>
  <si>
    <t>32039-00</t>
  </si>
  <si>
    <t>32060-00</t>
  </si>
  <si>
    <t>32099-00</t>
  </si>
  <si>
    <t>32108-00</t>
  </si>
  <si>
    <t>32126-00</t>
  </si>
  <si>
    <t>32132-00</t>
  </si>
  <si>
    <t>32135-00</t>
  </si>
  <si>
    <t>32138-00</t>
  </si>
  <si>
    <t>32138-02</t>
  </si>
  <si>
    <t>32142-01</t>
  </si>
  <si>
    <t>32159-01</t>
  </si>
  <si>
    <t>36500-01</t>
  </si>
  <si>
    <t>90318-00</t>
  </si>
  <si>
    <t>90340-00</t>
  </si>
  <si>
    <t>30171-00</t>
  </si>
  <si>
    <t>Lipektomija, dve ili više ekscizija</t>
  </si>
  <si>
    <t>30310-00</t>
  </si>
  <si>
    <t>Subtotalna tiroidektomija, jednostrana</t>
  </si>
  <si>
    <t>Radikalna ekscizija limfnih čvorova prepone</t>
  </si>
  <si>
    <t>30335-00</t>
  </si>
  <si>
    <t>Regionalna ekscizija limfnih čvorova aksile</t>
  </si>
  <si>
    <t>30336-00</t>
  </si>
  <si>
    <t>30375-20</t>
  </si>
  <si>
    <t>30418-00</t>
  </si>
  <si>
    <t>Lobektomija jetre</t>
  </si>
  <si>
    <t>30460-01</t>
  </si>
  <si>
    <t>Holecistoenterostomija</t>
  </si>
  <si>
    <t>30466-00</t>
  </si>
  <si>
    <t>Bajpas levog jetrenog žučnog voda uz pomoć Roux-en-Y vijuge na periferni sistem kanala</t>
  </si>
  <si>
    <t>30503-02</t>
  </si>
  <si>
    <t>Parcijalna gastrektomija sa Roux-en-Y rekonstrukcijom nakon prethodnog operativnog lečenja peptičkog ulkusa</t>
  </si>
  <si>
    <t>30505-00</t>
  </si>
  <si>
    <t>Kontrola krvarenja čira na želucu</t>
  </si>
  <si>
    <t>30518-02</t>
  </si>
  <si>
    <t>Parcijalna proksimalna gastrektomija sa ezofagogastričnom anastomozom</t>
  </si>
  <si>
    <t>30586-01</t>
  </si>
  <si>
    <t>Anastomoza pankreasa sa želucem</t>
  </si>
  <si>
    <t>35560-00</t>
  </si>
  <si>
    <t>Parcijalna vaginektomija</t>
  </si>
  <si>
    <t>90310-00</t>
  </si>
  <si>
    <t>Ostale procedure na debelom crevu</t>
  </si>
  <si>
    <t>Digestivna hirurgija</t>
  </si>
  <si>
    <t>30094-09</t>
  </si>
  <si>
    <t>Perkutana biopsija iglom pljuvačne žlezde ili kanala</t>
  </si>
  <si>
    <t>30375-22</t>
  </si>
  <si>
    <t>Transabdominalna gastroskopija</t>
  </si>
  <si>
    <t>90356-00</t>
  </si>
  <si>
    <t>Perkutana biopsija uretera</t>
  </si>
  <si>
    <t>13109-00</t>
  </si>
  <si>
    <t>009177</t>
  </si>
  <si>
    <t>30323-00</t>
  </si>
  <si>
    <t>32103-00</t>
  </si>
  <si>
    <t>Perianalna ekscizija lezije ili tkiva rektuma stereoskopskom rektoskopijom</t>
  </si>
  <si>
    <t>32147-00</t>
  </si>
  <si>
    <t>92065-00</t>
  </si>
  <si>
    <t>Tamponada rektuma</t>
  </si>
  <si>
    <t>92090-00</t>
  </si>
  <si>
    <t>009161</t>
  </si>
  <si>
    <t>Zaustavljanje krvarenja hirurškim putem</t>
  </si>
  <si>
    <t>30296-01</t>
  </si>
  <si>
    <t>30297-02</t>
  </si>
  <si>
    <t>30306-01</t>
  </si>
  <si>
    <t>30308-00</t>
  </si>
  <si>
    <t>30315-00</t>
  </si>
  <si>
    <t>30315-01</t>
  </si>
  <si>
    <t>31515-00</t>
  </si>
  <si>
    <t>31518-00</t>
  </si>
  <si>
    <t>31518-01</t>
  </si>
  <si>
    <t>31524-00</t>
  </si>
  <si>
    <t>45539-00</t>
  </si>
  <si>
    <t>Endokrina hirurgija</t>
  </si>
  <si>
    <t>30096-00</t>
  </si>
  <si>
    <t>30320-00</t>
  </si>
  <si>
    <t>34136-00</t>
  </si>
  <si>
    <t>34139-00</t>
  </si>
  <si>
    <t>35003-00</t>
  </si>
  <si>
    <t>35003-01</t>
  </si>
  <si>
    <t>38418-04</t>
  </si>
  <si>
    <t>38424-00</t>
  </si>
  <si>
    <t>38424-02</t>
  </si>
  <si>
    <t>Pleurodeza</t>
  </si>
  <si>
    <t>38427-00</t>
  </si>
  <si>
    <t>38430-00</t>
  </si>
  <si>
    <t>Torakoplastika, višestepena, prvi stepen</t>
  </si>
  <si>
    <t>38430-01</t>
  </si>
  <si>
    <t>38436-01</t>
  </si>
  <si>
    <t>38438-00</t>
  </si>
  <si>
    <t>38438-01</t>
  </si>
  <si>
    <t>38438-03</t>
  </si>
  <si>
    <t>38440-00</t>
  </si>
  <si>
    <t>38440-01</t>
  </si>
  <si>
    <t>38441-00</t>
  </si>
  <si>
    <t>38441-01</t>
  </si>
  <si>
    <t>Radikalna pneumonektomija</t>
  </si>
  <si>
    <t>38446-02</t>
  </si>
  <si>
    <t>38446-03</t>
  </si>
  <si>
    <t>38446-04</t>
  </si>
  <si>
    <t>38448-00</t>
  </si>
  <si>
    <t>38448-02</t>
  </si>
  <si>
    <t>38453-00</t>
  </si>
  <si>
    <t>38453-02</t>
  </si>
  <si>
    <t>38453-04</t>
  </si>
  <si>
    <t>38453-05</t>
  </si>
  <si>
    <t>38453-06</t>
  </si>
  <si>
    <t>38453-07</t>
  </si>
  <si>
    <t>38453-08</t>
  </si>
  <si>
    <t>Reparacija traheje, intratorakalni pristup</t>
  </si>
  <si>
    <t>38456-02</t>
  </si>
  <si>
    <t>38456-03</t>
  </si>
  <si>
    <t>Ostale procedure u vezi sa bronhom, intratorakalni pristup</t>
  </si>
  <si>
    <t>38456-05</t>
  </si>
  <si>
    <t>41905-00</t>
  </si>
  <si>
    <t>41905-01</t>
  </si>
  <si>
    <t>41905-04</t>
  </si>
  <si>
    <t>41905-05</t>
  </si>
  <si>
    <t>43852-00</t>
  </si>
  <si>
    <t>43900-00</t>
  </si>
  <si>
    <t>43912-00</t>
  </si>
  <si>
    <t>43987-00</t>
  </si>
  <si>
    <t>Ekscizija intratorakalnog tumora nervnog porekla</t>
  </si>
  <si>
    <t>47466-00</t>
  </si>
  <si>
    <t>47467-00</t>
  </si>
  <si>
    <t>48406-11</t>
  </si>
  <si>
    <t>48406-12</t>
  </si>
  <si>
    <t>48409-11</t>
  </si>
  <si>
    <t>48409-12</t>
  </si>
  <si>
    <t>90045-00</t>
  </si>
  <si>
    <t>90049-01</t>
  </si>
  <si>
    <t>90163-00</t>
  </si>
  <si>
    <t>90165-00</t>
  </si>
  <si>
    <t>90167-00</t>
  </si>
  <si>
    <t>90169-00</t>
  </si>
  <si>
    <t>90170-00</t>
  </si>
  <si>
    <t>90171-00</t>
  </si>
  <si>
    <t>90172-00</t>
  </si>
  <si>
    <t>90172-01</t>
  </si>
  <si>
    <t>90173-00</t>
  </si>
  <si>
    <t>90174-00</t>
  </si>
  <si>
    <t>Ostale procedure na zidu grudnog koša</t>
  </si>
  <si>
    <t>90175-01</t>
  </si>
  <si>
    <t>Ostale procedure na medijastinumu</t>
  </si>
  <si>
    <t>90176-00</t>
  </si>
  <si>
    <t>90180-00</t>
  </si>
  <si>
    <t>90181-00</t>
  </si>
  <si>
    <t>90596-00</t>
  </si>
  <si>
    <t>90603-02</t>
  </si>
  <si>
    <t>90603-03</t>
  </si>
  <si>
    <t>90610-00</t>
  </si>
  <si>
    <t>90610-01</t>
  </si>
  <si>
    <t>Grudna hirurgija</t>
  </si>
  <si>
    <t>38418-01</t>
  </si>
  <si>
    <t>38418-02</t>
  </si>
  <si>
    <t>38436-00</t>
  </si>
  <si>
    <t>38438-02</t>
  </si>
  <si>
    <t>38448-01</t>
  </si>
  <si>
    <t>18294-00</t>
  </si>
  <si>
    <t>30075-07</t>
  </si>
  <si>
    <t>30090-00</t>
  </si>
  <si>
    <t>30293-02</t>
  </si>
  <si>
    <t>30532-04</t>
  </si>
  <si>
    <t>30533-02</t>
  </si>
  <si>
    <t>30533-03</t>
  </si>
  <si>
    <t>30545-00</t>
  </si>
  <si>
    <t>34133-00</t>
  </si>
  <si>
    <t>38421-00</t>
  </si>
  <si>
    <t>38458-00</t>
  </si>
  <si>
    <t>38460-00</t>
  </si>
  <si>
    <t>38464-00</t>
  </si>
  <si>
    <t>38812-00</t>
  </si>
  <si>
    <t>41764-04</t>
  </si>
  <si>
    <t>41879-01</t>
  </si>
  <si>
    <t>41879-02</t>
  </si>
  <si>
    <t>41879-03</t>
  </si>
  <si>
    <t>41879-06</t>
  </si>
  <si>
    <t>41886-02</t>
  </si>
  <si>
    <t>41892-00</t>
  </si>
  <si>
    <t>41892-01</t>
  </si>
  <si>
    <t>41895-01</t>
  </si>
  <si>
    <t>41901-00</t>
  </si>
  <si>
    <t>41904-00</t>
  </si>
  <si>
    <t>47471-00</t>
  </si>
  <si>
    <t>Imobilizacija preloma rebra</t>
  </si>
  <si>
    <t>30405-00</t>
  </si>
  <si>
    <t>30485-01</t>
  </si>
  <si>
    <t>Endoskopska sfinkterotomija sa ekstrakcijom kalkulusa iz zajedničkog žučnog kanala</t>
  </si>
  <si>
    <t>30609-02</t>
  </si>
  <si>
    <t>MiH</t>
  </si>
  <si>
    <t>13109-01</t>
  </si>
  <si>
    <t>Ispiranje nazogastricne sonde</t>
  </si>
  <si>
    <t>30473-01</t>
  </si>
  <si>
    <t>Panendoskopija do duodenuma sa biopsijom</t>
  </si>
  <si>
    <t>30491-00</t>
  </si>
  <si>
    <t>Endoskopsko postavljanje stenta u druge delove bilijarnog trakta</t>
  </si>
  <si>
    <t>90347-01</t>
  </si>
  <si>
    <t>Insuflacija vazduha u peritonealnu supljinu</t>
  </si>
  <si>
    <t>58706-00</t>
  </si>
  <si>
    <t>58715-00</t>
  </si>
  <si>
    <t>58715-01</t>
  </si>
  <si>
    <t>58718-00</t>
  </si>
  <si>
    <t>Ретроградна цистографија</t>
  </si>
  <si>
    <t>59739-00</t>
  </si>
  <si>
    <t>59739-03</t>
  </si>
  <si>
    <t>59970-01</t>
  </si>
  <si>
    <t>60009-00</t>
  </si>
  <si>
    <t>60009-01</t>
  </si>
  <si>
    <t>60015-00</t>
  </si>
  <si>
    <t>60033-00</t>
  </si>
  <si>
    <t>60039-00</t>
  </si>
  <si>
    <t>60066-00</t>
  </si>
  <si>
    <t>60066-01</t>
  </si>
  <si>
    <t>60072-00</t>
  </si>
  <si>
    <t>60075-00</t>
  </si>
  <si>
    <t>60078-00</t>
  </si>
  <si>
    <t>90602-00</t>
  </si>
  <si>
    <t>90903-00</t>
  </si>
  <si>
    <t>Радиографско снимање меких ткива, које није нигде класификовано</t>
  </si>
  <si>
    <t>58721-00</t>
  </si>
  <si>
    <t>Retrogradna mikciona cistouretrografija</t>
  </si>
  <si>
    <t>90909-00</t>
  </si>
  <si>
    <t>Radiologija</t>
  </si>
  <si>
    <t>30224-01</t>
  </si>
  <si>
    <t>30224-02</t>
  </si>
  <si>
    <t>30492-00</t>
  </si>
  <si>
    <t>31536-00</t>
  </si>
  <si>
    <t>Lokalizacija lezija na dojkama</t>
  </si>
  <si>
    <t>35307-00</t>
  </si>
  <si>
    <t>35307-01</t>
  </si>
  <si>
    <t>35309-06</t>
  </si>
  <si>
    <t>35309-07</t>
  </si>
  <si>
    <t>35321-02</t>
  </si>
  <si>
    <t>35321-03</t>
  </si>
  <si>
    <t>35321-04</t>
  </si>
  <si>
    <t>35321-05</t>
  </si>
  <si>
    <t>35321-06</t>
  </si>
  <si>
    <t>35321-07</t>
  </si>
  <si>
    <t>35321-08</t>
  </si>
  <si>
    <t>35321-10</t>
  </si>
  <si>
    <t>35330-00</t>
  </si>
  <si>
    <t>35331-00</t>
  </si>
  <si>
    <t>35360-00</t>
  </si>
  <si>
    <t>35412-00</t>
  </si>
  <si>
    <t>36604-00</t>
  </si>
  <si>
    <t>45027-01</t>
  </si>
  <si>
    <t>48636-00</t>
  </si>
  <si>
    <t>50950-00</t>
  </si>
  <si>
    <t>009179</t>
  </si>
  <si>
    <t>Ekscizija benignih/malignih tumora kože sa rekonstrukcijom defekta M.F. Regija</t>
  </si>
  <si>
    <t>009181</t>
  </si>
  <si>
    <t>Maligni tumori usne - V ekscizija</t>
  </si>
  <si>
    <t>009182</t>
  </si>
  <si>
    <t>Maligni tumori usne - W ekscizija</t>
  </si>
  <si>
    <t>30165-00</t>
  </si>
  <si>
    <t>Lipektomija prednjeg trbušnog zida</t>
  </si>
  <si>
    <t>30168-00</t>
  </si>
  <si>
    <t>Lipektomija, jedna ekscizija</t>
  </si>
  <si>
    <t>30174-00</t>
  </si>
  <si>
    <t>30177-00</t>
  </si>
  <si>
    <t>Parcijalna ekscizija aksilarnih znojnih žlezda</t>
  </si>
  <si>
    <t>Totalna ekscizija aksilarnih znojnih žlezda</t>
  </si>
  <si>
    <t>30286-00</t>
  </si>
  <si>
    <t>Ekscizija branhijalne ciste</t>
  </si>
  <si>
    <t>Operacija cista i fistula vrata, medijalnih</t>
  </si>
  <si>
    <t>30329-01</t>
  </si>
  <si>
    <t>Regionalna ekscizija limfnih čvorova prepone</t>
  </si>
  <si>
    <t>30403-05</t>
  </si>
  <si>
    <t>Reparacija trbušnog zida nakon uzimanja mišicno-kožnog režnja</t>
  </si>
  <si>
    <t>30672-00</t>
  </si>
  <si>
    <t>Ekscizija trtične (repne) kosti</t>
  </si>
  <si>
    <t>31230-03</t>
  </si>
  <si>
    <t>31245-00</t>
  </si>
  <si>
    <t>31245-01</t>
  </si>
  <si>
    <t>Ekstenzivna ekscizija interglutealnih znojnih žlezda</t>
  </si>
  <si>
    <t>31245-03</t>
  </si>
  <si>
    <t>Ekstenzivna ekscizija kože i potkožnog tkiva kod sikoze, od lica do vrata</t>
  </si>
  <si>
    <t>31340-00</t>
  </si>
  <si>
    <t>31400-00</t>
  </si>
  <si>
    <t>Ekscizija lezije gornjeg aerodigestivnog trakta</t>
  </si>
  <si>
    <t>31524-01</t>
  </si>
  <si>
    <t>31560-00</t>
  </si>
  <si>
    <t>Ekscizija akcesornog tkiva dojke</t>
  </si>
  <si>
    <t>31566-00</t>
  </si>
  <si>
    <t>Ekscizija prekobrojne bradavice</t>
  </si>
  <si>
    <t>33815-08</t>
  </si>
  <si>
    <t>Direktno zatvaranje aksilarne vene</t>
  </si>
  <si>
    <t>33815-09</t>
  </si>
  <si>
    <t>Direktno zatvaranje brahijalne vene</t>
  </si>
  <si>
    <t>39012-00</t>
  </si>
  <si>
    <t>Trepanacija</t>
  </si>
  <si>
    <t>39321-00</t>
  </si>
  <si>
    <t>39324-02</t>
  </si>
  <si>
    <t>39327-01</t>
  </si>
  <si>
    <t>42602-00</t>
  </si>
  <si>
    <t>Eksterna procedura za uspostavljanje prohodnosti lakrimalnog kanalikularnog sistema, jednog oka</t>
  </si>
  <si>
    <t>42605-00</t>
  </si>
  <si>
    <t>42623-00</t>
  </si>
  <si>
    <t>42626-00</t>
  </si>
  <si>
    <t>Jednostavan i mali lokalni mišicni režanj</t>
  </si>
  <si>
    <t>45015-00</t>
  </si>
  <si>
    <t>45015-01</t>
  </si>
  <si>
    <t>45018-00</t>
  </si>
  <si>
    <t>45018-04</t>
  </si>
  <si>
    <t>45045-00</t>
  </si>
  <si>
    <t>45206-00</t>
  </si>
  <si>
    <t>Jednostavan i mali lokalni režanj kože uva</t>
  </si>
  <si>
    <t>45206-06</t>
  </si>
  <si>
    <t>45206-08</t>
  </si>
  <si>
    <t>45206-10</t>
  </si>
  <si>
    <t>45206-11</t>
  </si>
  <si>
    <t>45221-01</t>
  </si>
  <si>
    <t>45224-01</t>
  </si>
  <si>
    <t>45230-00</t>
  </si>
  <si>
    <t>45233-01</t>
  </si>
  <si>
    <t>45448-06</t>
  </si>
  <si>
    <t>45448-07</t>
  </si>
  <si>
    <t>45448-08</t>
  </si>
  <si>
    <t>45448-10</t>
  </si>
  <si>
    <t>45448-11</t>
  </si>
  <si>
    <t>45451-07</t>
  </si>
  <si>
    <t>45451-08</t>
  </si>
  <si>
    <t>45451-09</t>
  </si>
  <si>
    <t>45451-10</t>
  </si>
  <si>
    <t>45451-11</t>
  </si>
  <si>
    <t>45451-12</t>
  </si>
  <si>
    <t>45451-13</t>
  </si>
  <si>
    <t>45451-14</t>
  </si>
  <si>
    <t>45451-16</t>
  </si>
  <si>
    <t>45451-18</t>
  </si>
  <si>
    <t>45451-19</t>
  </si>
  <si>
    <t>45451-21</t>
  </si>
  <si>
    <t>Transplantat kože pune debljine za opekotinu na celom licu</t>
  </si>
  <si>
    <t>45451-22</t>
  </si>
  <si>
    <t>Transplantat kože pune debljine za opekotinu na stopalu</t>
  </si>
  <si>
    <t>45451-23</t>
  </si>
  <si>
    <t>Transplantat kože pune debljine za opekotinu na prstu stopala</t>
  </si>
  <si>
    <t>45451-24</t>
  </si>
  <si>
    <t>45451-25</t>
  </si>
  <si>
    <t>Transplantat kože pune debljine na celom licu</t>
  </si>
  <si>
    <t>45451-26</t>
  </si>
  <si>
    <t>Transplantat kože pune debljine na stopalu</t>
  </si>
  <si>
    <t>45451-27</t>
  </si>
  <si>
    <t>Transplantat kože pune debljine na prstu stopala</t>
  </si>
  <si>
    <t>45464-00</t>
  </si>
  <si>
    <t>Transplantat parcijalne debljine kože za opekotinu na drugim oblastima kada se 20% i 30% površine tela pokriva transplantatom</t>
  </si>
  <si>
    <t>45468-00</t>
  </si>
  <si>
    <t>Transplantat parcijalne debljine kože za opekotinu na drugim oblastima kada se 30% i 40% površine tela pokriva transplantatom</t>
  </si>
  <si>
    <t>45471-00</t>
  </si>
  <si>
    <t>Transplantat parcijalne debljine kože za opekotinu na drugim oblastima kada se 40% i 50% površine tela pokriva transplantatom</t>
  </si>
  <si>
    <t>45485-00</t>
  </si>
  <si>
    <t>Transplantat parcijalne debljine kože za opekotinu na očnom kapku</t>
  </si>
  <si>
    <t>45485-01</t>
  </si>
  <si>
    <t>Transplantat parcijalne debljine kože za opekotinu na nosu</t>
  </si>
  <si>
    <t>45485-02</t>
  </si>
  <si>
    <t>Transplantat parcijalne debljine kože za opekotinu na usni</t>
  </si>
  <si>
    <t>45485-03</t>
  </si>
  <si>
    <t>Transplantat parcijalne debljine kože za opekotinu na uvu</t>
  </si>
  <si>
    <t>45486-00</t>
  </si>
  <si>
    <t>Transplantat parcijalne debljine kože za opekotinu na vratu</t>
  </si>
  <si>
    <t>45486-01</t>
  </si>
  <si>
    <t>Transplantat parcijalne debljine kože za opekotinu na genitalijama</t>
  </si>
  <si>
    <t>45486-03</t>
  </si>
  <si>
    <t>Transplantat parcijalne debljine kože za opekotinu na stopalu</t>
  </si>
  <si>
    <t>45487-00</t>
  </si>
  <si>
    <t>Transplantat parcijalne debljine kože za opekotinu na prstu stopala</t>
  </si>
  <si>
    <t>45488-00</t>
  </si>
  <si>
    <t>Transplantat parcijalne debljine kože za opekotinu na prstu šake</t>
  </si>
  <si>
    <t>45488-01</t>
  </si>
  <si>
    <t>Transplantat parcijalne debljine kože za opekotinu na palcu</t>
  </si>
  <si>
    <t>45494-00</t>
  </si>
  <si>
    <t>Transplantat parcijalne debljine kože za opekotinu na celom licu</t>
  </si>
  <si>
    <t>45496-00</t>
  </si>
  <si>
    <t>Otvorena revizija režnja slobodnog tkiva</t>
  </si>
  <si>
    <t>45497-00</t>
  </si>
  <si>
    <t>Kompletna revizija režnja slobodnog tkiva liposukcijom</t>
  </si>
  <si>
    <t>45498-00</t>
  </si>
  <si>
    <t>Revizija režnja slobodnog tkiva liposukcijom, prvi stadijum</t>
  </si>
  <si>
    <t>45499-00</t>
  </si>
  <si>
    <t>Revizija režnja slobodnog tkiva liposukcijom, drugi stadijum</t>
  </si>
  <si>
    <t>45500-00</t>
  </si>
  <si>
    <t>Mikrohiruška reparacija arterije distalnog eksteremiteta ili prsta</t>
  </si>
  <si>
    <t>45500-01</t>
  </si>
  <si>
    <t>Mikrohiruška reparacija vene distalnog eksteremiteta ili prsta</t>
  </si>
  <si>
    <t>45500-02</t>
  </si>
  <si>
    <t>Mikrohiruška reparacija arterije i vene distalnog eksteremiteta ili prsta</t>
  </si>
  <si>
    <t>45502-00</t>
  </si>
  <si>
    <t>45502-01</t>
  </si>
  <si>
    <t>Mikrohiruška anastomoza vene</t>
  </si>
  <si>
    <t>45502-02</t>
  </si>
  <si>
    <t>Mikrohiruška anastomoza arterije i vene</t>
  </si>
  <si>
    <t>45503-02</t>
  </si>
  <si>
    <t>Mikrohirurški transplantat arterije i vene</t>
  </si>
  <si>
    <t>45527-00</t>
  </si>
  <si>
    <t>45527-01</t>
  </si>
  <si>
    <t>45530-02</t>
  </si>
  <si>
    <t>Rekonstrukcija dojke korišcenjem režnja</t>
  </si>
  <si>
    <t>45533-00</t>
  </si>
  <si>
    <t>45536-00</t>
  </si>
  <si>
    <t>Rekonstrukcija dojke tehnikom deljenja dojke, drugi stadijum</t>
  </si>
  <si>
    <t>45542-00</t>
  </si>
  <si>
    <t>Uklanjanje tkivnog ekspandera dojke i insercija permanentne proteze</t>
  </si>
  <si>
    <t>45545-01</t>
  </si>
  <si>
    <t>Rekonstrukcija areole</t>
  </si>
  <si>
    <t>45545-02</t>
  </si>
  <si>
    <t>Rekonstrukcija bradavice i areole</t>
  </si>
  <si>
    <t>45546-00</t>
  </si>
  <si>
    <t>Intradermalno bojenje kože zbog prikaza bradavice i areole</t>
  </si>
  <si>
    <t>45548-00</t>
  </si>
  <si>
    <t>45548-01</t>
  </si>
  <si>
    <t>Uklanjanje tkivnog ekspandera dojke</t>
  </si>
  <si>
    <t>45548-02</t>
  </si>
  <si>
    <t>45551-00</t>
  </si>
  <si>
    <t>45552-00</t>
  </si>
  <si>
    <t>45554-00</t>
  </si>
  <si>
    <t>Uklanjanje proteze iz dojke sa kompletnom ekscizijom fibrozne kapsule i zamenom proteze i formiranjem novog džepa</t>
  </si>
  <si>
    <t>45555-00</t>
  </si>
  <si>
    <t>Uklanjanje silikonske proteze iz dojke i zamena sa nesilikonskom protezom</t>
  </si>
  <si>
    <t>45566-00</t>
  </si>
  <si>
    <t>Insercija tkivnog ekspandera</t>
  </si>
  <si>
    <t>45572-00</t>
  </si>
  <si>
    <t>Intraoperativna insercija tkivnog ekspandera</t>
  </si>
  <si>
    <t>45575-00</t>
  </si>
  <si>
    <t>Fascijalni transplantat kod paralize facijalnog nerva</t>
  </si>
  <si>
    <t>45578-00</t>
  </si>
  <si>
    <t>Mišicni transfer kod paralize facijalnog nerva</t>
  </si>
  <si>
    <t>45581-00</t>
  </si>
  <si>
    <t>Ekscizija tkiva kod paralize facijalnog nerva</t>
  </si>
  <si>
    <t>45581-01</t>
  </si>
  <si>
    <t>Ekscizija tkiva kod paralize facijalnog nerva sa suspenzijom</t>
  </si>
  <si>
    <t>45587-00</t>
  </si>
  <si>
    <t>45596-00</t>
  </si>
  <si>
    <t>Totalna resekcija jedne maksile</t>
  </si>
  <si>
    <t>45597-00</t>
  </si>
  <si>
    <t>Totalna resekcija obe maksile</t>
  </si>
  <si>
    <t>45599-00</t>
  </si>
  <si>
    <t>Totalna resekcija obe strane mandibule</t>
  </si>
  <si>
    <t>45602-00</t>
  </si>
  <si>
    <t>Subtotalna resekcija mandibule</t>
  </si>
  <si>
    <t>45602-01</t>
  </si>
  <si>
    <t>Subtotalna resekcija maksile</t>
  </si>
  <si>
    <t>45608-01</t>
  </si>
  <si>
    <t>Parcijalna rekonstrukcija mandibule</t>
  </si>
  <si>
    <t>45608-02</t>
  </si>
  <si>
    <t>Subtotalna rekonstrukcija mandibule</t>
  </si>
  <si>
    <t>45608-03</t>
  </si>
  <si>
    <t>Totalna rekonstrukcija mandibule</t>
  </si>
  <si>
    <t>45608-04</t>
  </si>
  <si>
    <t>Rekonstrukcija mandibule koštanom distrakcijom</t>
  </si>
  <si>
    <t>Rekonstrukcija očnog kapka</t>
  </si>
  <si>
    <t>45614-01</t>
  </si>
  <si>
    <t>Procedura tarzal strip (tarsal strip)</t>
  </si>
  <si>
    <t>45617-00</t>
  </si>
  <si>
    <t>Redukcija gornjeg očnog kapka</t>
  </si>
  <si>
    <t>45620-00</t>
  </si>
  <si>
    <t>Redukcija donjeg očnog kapka</t>
  </si>
  <si>
    <t>45623-00</t>
  </si>
  <si>
    <t>Korekcija ptoze na očnom kapku tehnikom frontalis mišica sa suturom</t>
  </si>
  <si>
    <t>45623-01</t>
  </si>
  <si>
    <t>Korekcija ptoze na očnom kapku tehnikom frontalis mišica sa fascijalnim slingom</t>
  </si>
  <si>
    <t>45623-02</t>
  </si>
  <si>
    <t>45624-00</t>
  </si>
  <si>
    <t>Ponovna operacija prethodne reparacije ptoze na očnom kapku tehnikom frontalnog mišica (m. frontalis) sa suturom</t>
  </si>
  <si>
    <t>45624-01</t>
  </si>
  <si>
    <t>Ponovna operacija prethodne reparacije ptoze na očnom kapku tehnikom frontalnog mišica (m. frontalis) sa fascijalnim slingom</t>
  </si>
  <si>
    <t>45624-02</t>
  </si>
  <si>
    <t>Ponovna operacija prethodne korekcije ptoze na očnom kapku resekcijom ili produženjem mišica podizača gornjeg očnog kapka (m. levator</t>
  </si>
  <si>
    <t>45624-03</t>
  </si>
  <si>
    <t>Ponovna operacija prethodne korekcije ptoze na očnom kapku ostalim tehnikama mišica podizača gornjeg očnog kapka (m. levator palpebrae</t>
  </si>
  <si>
    <t>45624-04</t>
  </si>
  <si>
    <t>Ponovna operacija prethodne korekcije ptoze na očnom kapku tarzalnom tehnikom</t>
  </si>
  <si>
    <t>45624-05</t>
  </si>
  <si>
    <t>Ponovna operacija prethodne korekcije ptoze na očnom kapku ostalim tehnikama</t>
  </si>
  <si>
    <t>45625-00</t>
  </si>
  <si>
    <t>Revizija suture mišica podizača gornjeg očnog kapka (m. levator palpebrae superioris) posle prethodne korekcije blefaroptoze</t>
  </si>
  <si>
    <t>45641-00</t>
  </si>
  <si>
    <t>Rinoplastika sa transplantatom nazalne i septalne hrskavice</t>
  </si>
  <si>
    <t>45641-01</t>
  </si>
  <si>
    <t>Rinoplastika sa transplantatom nazalne kosti</t>
  </si>
  <si>
    <t>45641-02</t>
  </si>
  <si>
    <t>Rinoplastika sa transplantatom nazalne kosti i nazalne/septalne hrskavice</t>
  </si>
  <si>
    <t>45644-01</t>
  </si>
  <si>
    <t>Rinoplastika sa transplantatom kosti sa udaljene donatorske oblasti</t>
  </si>
  <si>
    <t>45644-02</t>
  </si>
  <si>
    <t>Rinoplastika sa transplantatom kosti i hrskavice sa udaljene donatorske oblasti</t>
  </si>
  <si>
    <t>45650-00</t>
  </si>
  <si>
    <t>Revizija rinoplastike</t>
  </si>
  <si>
    <t>45656-01</t>
  </si>
  <si>
    <t>Kompozitni transplantat za uvo</t>
  </si>
  <si>
    <t>45656-03</t>
  </si>
  <si>
    <t>Kompozitni transplantat za ostale oblasti</t>
  </si>
  <si>
    <t>45659-01</t>
  </si>
  <si>
    <t>Ostale korekcije deformiteta eksternog uva</t>
  </si>
  <si>
    <t>45661-00</t>
  </si>
  <si>
    <t>Rekonstrukcija spoljašnjeg uva, drugi stadijum</t>
  </si>
  <si>
    <t>45665-00</t>
  </si>
  <si>
    <t>45665-01</t>
  </si>
  <si>
    <t>45665-02</t>
  </si>
  <si>
    <t>45668-00</t>
  </si>
  <si>
    <t>Vermilionektomija</t>
  </si>
  <si>
    <t>45671-00</t>
  </si>
  <si>
    <t>45671-01</t>
  </si>
  <si>
    <t>45674-00</t>
  </si>
  <si>
    <t>Rekonstrukcija usne sa režnjem, drugi stadijum</t>
  </si>
  <si>
    <t>45674-01</t>
  </si>
  <si>
    <t>Rekonstrukcija očnog kapka sa režnjem, drugi stadijum</t>
  </si>
  <si>
    <t>46307-01</t>
  </si>
  <si>
    <t>46309-01</t>
  </si>
  <si>
    <t>46330-00</t>
  </si>
  <si>
    <t>46330-01</t>
  </si>
  <si>
    <t>46333-00</t>
  </si>
  <si>
    <t>46336-02</t>
  </si>
  <si>
    <t>46360-00</t>
  </si>
  <si>
    <t>46369-00</t>
  </si>
  <si>
    <t>46372-00</t>
  </si>
  <si>
    <t>46375-00</t>
  </si>
  <si>
    <t>46378-00</t>
  </si>
  <si>
    <t>46381-00</t>
  </si>
  <si>
    <t>46384-00</t>
  </si>
  <si>
    <t>46390-00</t>
  </si>
  <si>
    <t>46393-00</t>
  </si>
  <si>
    <t>46417-00</t>
  </si>
  <si>
    <t>46486-00</t>
  </si>
  <si>
    <t>Primarna reparacija nokta ili ležišta nokta</t>
  </si>
  <si>
    <t>46504-00</t>
  </si>
  <si>
    <t>46507-00</t>
  </si>
  <si>
    <t>Klinasta resekcija uraslog nokta na prstu šake</t>
  </si>
  <si>
    <t>Parcijalna resekcija uraslog nokta na prstu šake</t>
  </si>
  <si>
    <t>46534-00</t>
  </si>
  <si>
    <t>Radikalna ekscizija ležišta nokta na prstu šake</t>
  </si>
  <si>
    <t>Zatvorena repozicija iščašenja interfalangealnog zgloba šake</t>
  </si>
  <si>
    <t>Zatvorena repozicija iščašenja metakarpofalangealnog zgloba</t>
  </si>
  <si>
    <t>Zatvorena repozicija preloma distalnog članka prsta na ruci</t>
  </si>
  <si>
    <t>Zatvorena repozicija unutarzglobnog preloma distalnog članka prsta na ruci</t>
  </si>
  <si>
    <t>Zatvorena repozicija preloma srednjeg članka prsta na ruci</t>
  </si>
  <si>
    <t>Zatvorena repozicija unutarzglobnog preloma srednjeg članka prsta na ruci</t>
  </si>
  <si>
    <t>Zatvorena repozicija preloma proksimalnog članka prsta na ruci</t>
  </si>
  <si>
    <t>Zatvorena repozicija preloma metakarpusa</t>
  </si>
  <si>
    <t>Zatvorena repozicija preloma članka prsta na nozi, osim palca na nozi</t>
  </si>
  <si>
    <t>47969-00</t>
  </si>
  <si>
    <t>49854-01</t>
  </si>
  <si>
    <t>50221-01</t>
  </si>
  <si>
    <t>Resekcija u bloku kod tumora mekih tkiva koji zahvata i sakrum</t>
  </si>
  <si>
    <t>Kompozitni transplantat za očni kapak</t>
  </si>
  <si>
    <t>90140-00</t>
  </si>
  <si>
    <t>Plasticna hirurgija</t>
  </si>
  <si>
    <t>Plastična hirurgija</t>
  </si>
  <si>
    <t>009169</t>
  </si>
  <si>
    <t>Primarna obrada rane bez suture maksilofacijalne regije</t>
  </si>
  <si>
    <t>009170</t>
  </si>
  <si>
    <t>Primarna obrada rane sa suturom maksilofacijalne regije</t>
  </si>
  <si>
    <t>009216</t>
  </si>
  <si>
    <t>Anestezija u oralnoj hirurgiji po započetom satu</t>
  </si>
  <si>
    <t>009217</t>
  </si>
  <si>
    <t>Anestezija u maksiofacijalnoj hirurgiji po započetom satu</t>
  </si>
  <si>
    <t>45566-01</t>
  </si>
  <si>
    <t>Injekcija u tkivni ekspander</t>
  </si>
  <si>
    <t>45566-03</t>
  </si>
  <si>
    <t>Podešavanje tkivnog ekspandera</t>
  </si>
  <si>
    <t>009150</t>
  </si>
  <si>
    <t>Nekrektomija po seansi</t>
  </si>
  <si>
    <t>009306</t>
  </si>
  <si>
    <t>Uklanjanje stranog tela iz mekih i koštanih tkiva lica i vilice</t>
  </si>
  <si>
    <t>30103-00</t>
  </si>
  <si>
    <t>Uklanjanje ostalih bradavica</t>
  </si>
  <si>
    <t>30300-00</t>
  </si>
  <si>
    <t>Biopsija sentinel limfnog (limfni čvor stražar) čvora</t>
  </si>
  <si>
    <t>45545-00</t>
  </si>
  <si>
    <t>Rekonstrukcija bradavice</t>
  </si>
  <si>
    <t>45568-00</t>
  </si>
  <si>
    <t>Uklanjanje tkivnog ekspandera</t>
  </si>
  <si>
    <t>45584-00</t>
  </si>
  <si>
    <t>Liposukcija</t>
  </si>
  <si>
    <t>45587-01</t>
  </si>
  <si>
    <t>Lifting čela i obrva, jednostrano</t>
  </si>
  <si>
    <t>45588-00</t>
  </si>
  <si>
    <t>Meloplastika, obostrana</t>
  </si>
  <si>
    <t>45588-01</t>
  </si>
  <si>
    <t>Lifting čela i obrva, obostrano</t>
  </si>
  <si>
    <t>45590-00</t>
  </si>
  <si>
    <t>Rekonstrukcija orbitalne šupljine</t>
  </si>
  <si>
    <t>30405-04</t>
  </si>
  <si>
    <t>30405-05</t>
  </si>
  <si>
    <t>Urgentni centar</t>
  </si>
  <si>
    <t>14200-00</t>
  </si>
  <si>
    <t>32174-02</t>
  </si>
  <si>
    <t>11722-00</t>
  </si>
  <si>
    <t>13818-00</t>
  </si>
  <si>
    <t>34528-02</t>
  </si>
  <si>
    <t>38200-00</t>
  </si>
  <si>
    <t>38203-00</t>
  </si>
  <si>
    <t>38206-00</t>
  </si>
  <si>
    <t>38209-00</t>
  </si>
  <si>
    <t>38212-00</t>
  </si>
  <si>
    <t>38213-00</t>
  </si>
  <si>
    <t>38215-00</t>
  </si>
  <si>
    <t>38218-00</t>
  </si>
  <si>
    <t>38218-01</t>
  </si>
  <si>
    <t>38218-02</t>
  </si>
  <si>
    <t>38256-00</t>
  </si>
  <si>
    <t>38287-01</t>
  </si>
  <si>
    <t>38287-02</t>
  </si>
  <si>
    <t>38290-01</t>
  </si>
  <si>
    <t>38306-05</t>
  </si>
  <si>
    <t>38309-00</t>
  </si>
  <si>
    <t>38312-00</t>
  </si>
  <si>
    <t>38312-01</t>
  </si>
  <si>
    <t>38318-01</t>
  </si>
  <si>
    <t>38368-00</t>
  </si>
  <si>
    <t>38368-01</t>
  </si>
  <si>
    <t>38368-02</t>
  </si>
  <si>
    <t>38742-00</t>
  </si>
  <si>
    <t>39323-00</t>
  </si>
  <si>
    <t>Ostale perkutane neurotomije radiofrekfencijom</t>
  </si>
  <si>
    <t>55118-00</t>
  </si>
  <si>
    <t>55244-01</t>
  </si>
  <si>
    <t>59903-00</t>
  </si>
  <si>
    <t>59903-01</t>
  </si>
  <si>
    <t>59903-02</t>
  </si>
  <si>
    <t>Kardiologija</t>
  </si>
  <si>
    <t>11727-00</t>
  </si>
  <si>
    <t>38256-01</t>
  </si>
  <si>
    <t>38300-00</t>
  </si>
  <si>
    <t>38303-00</t>
  </si>
  <si>
    <t>38306-00</t>
  </si>
  <si>
    <t>38306-01</t>
  </si>
  <si>
    <t>38306-02</t>
  </si>
  <si>
    <t>38350-00</t>
  </si>
  <si>
    <t>38353-00</t>
  </si>
  <si>
    <t>38353-01</t>
  </si>
  <si>
    <t>38390-01</t>
  </si>
  <si>
    <t>38390-02</t>
  </si>
  <si>
    <t>38390-03</t>
  </si>
  <si>
    <t>38393-00</t>
  </si>
  <si>
    <t>38393-01</t>
  </si>
  <si>
    <t>90203-00</t>
  </si>
  <si>
    <t>90203-03</t>
  </si>
  <si>
    <t>90203-05</t>
  </si>
  <si>
    <t>90203-06</t>
  </si>
  <si>
    <t>90203-08</t>
  </si>
  <si>
    <t>90203-10</t>
  </si>
  <si>
    <t>34530-05</t>
  </si>
  <si>
    <t>34530-06</t>
  </si>
  <si>
    <t>38353-02</t>
  </si>
  <si>
    <t>90203-07</t>
  </si>
  <si>
    <t>90219-00</t>
  </si>
  <si>
    <t>260002</t>
  </si>
  <si>
    <t>600253</t>
  </si>
  <si>
    <t>11015-00</t>
  </si>
  <si>
    <t>11015-01</t>
  </si>
  <si>
    <t>11018-00</t>
  </si>
  <si>
    <t>55038-00</t>
  </si>
  <si>
    <t>55084-00</t>
  </si>
  <si>
    <t>90908-00</t>
  </si>
  <si>
    <t>96018-00</t>
  </si>
  <si>
    <t>96019-00</t>
  </si>
  <si>
    <t>96028-00</t>
  </si>
  <si>
    <t>96152-00</t>
  </si>
  <si>
    <t>96159-00</t>
  </si>
  <si>
    <t>Rehabilitacija</t>
  </si>
  <si>
    <t>320811</t>
  </si>
  <si>
    <t>Kineziterapija u novorođenčeta i odojčeta</t>
  </si>
  <si>
    <t>320812</t>
  </si>
  <si>
    <t>Aplikacija raznih ortoza (korektivne šine) u novor</t>
  </si>
  <si>
    <t>320816</t>
  </si>
  <si>
    <t>Aplikacija različitih ortoza u malog deteta do 3 g</t>
  </si>
  <si>
    <t>320817</t>
  </si>
  <si>
    <t>600011</t>
  </si>
  <si>
    <t>600012</t>
  </si>
  <si>
    <t>Interferentne struje</t>
  </si>
  <si>
    <t>600015</t>
  </si>
  <si>
    <t>Stabilna galvanizacija</t>
  </si>
  <si>
    <t>600016</t>
  </si>
  <si>
    <t>Dijadinamičke struje</t>
  </si>
  <si>
    <t>600017</t>
  </si>
  <si>
    <t>Blokada gangliona</t>
  </si>
  <si>
    <t>600018</t>
  </si>
  <si>
    <t>Visokofrekventne struje (kratkotalasna dijametrija</t>
  </si>
  <si>
    <t>600021</t>
  </si>
  <si>
    <t>Subakvalni ultrazvuk</t>
  </si>
  <si>
    <t>600022</t>
  </si>
  <si>
    <t>600023</t>
  </si>
  <si>
    <t>Elektromagnetno polje</t>
  </si>
  <si>
    <t>600024</t>
  </si>
  <si>
    <t>600025</t>
  </si>
  <si>
    <t>600051</t>
  </si>
  <si>
    <t>Hidro-kinezi terapija</t>
  </si>
  <si>
    <t>600055</t>
  </si>
  <si>
    <t>600071</t>
  </si>
  <si>
    <t>Aplikacija parafina po segmentu</t>
  </si>
  <si>
    <t>600101</t>
  </si>
  <si>
    <t>Ekstenzija kičmenog stuba</t>
  </si>
  <si>
    <t>600111</t>
  </si>
  <si>
    <t>Vežbe hoda u razboju</t>
  </si>
  <si>
    <t>Aktivne vežbe sa pomagalima</t>
  </si>
  <si>
    <t>600113</t>
  </si>
  <si>
    <t>Vežbe po Allan Burger-u</t>
  </si>
  <si>
    <t>Korektivne vežbe pred ogledalom</t>
  </si>
  <si>
    <t>600115</t>
  </si>
  <si>
    <t>Obuka zaštitnim pokretima i položajima tela kod di</t>
  </si>
  <si>
    <t>600116</t>
  </si>
  <si>
    <t>Vežbe za reumatoidni artritis</t>
  </si>
  <si>
    <t>600117</t>
  </si>
  <si>
    <t>Vežbe za M.Behtrew</t>
  </si>
  <si>
    <t>600123</t>
  </si>
  <si>
    <t>Individualni rad sa decom (juvenilni artritis, cer</t>
  </si>
  <si>
    <t>600124</t>
  </si>
  <si>
    <t>Vežbe na spravama ili ergobiciklu</t>
  </si>
  <si>
    <t>600169</t>
  </si>
  <si>
    <t>Funkcionalna radna terapija - grupna</t>
  </si>
  <si>
    <t>600170</t>
  </si>
  <si>
    <t>600173</t>
  </si>
  <si>
    <t>600174</t>
  </si>
  <si>
    <t>Radna terapija kod mentalno retardiranih osoba</t>
  </si>
  <si>
    <t>600259</t>
  </si>
  <si>
    <t>600313</t>
  </si>
  <si>
    <t>600331</t>
  </si>
  <si>
    <t>600333</t>
  </si>
  <si>
    <t>600334</t>
  </si>
  <si>
    <t>600336</t>
  </si>
  <si>
    <t>600337</t>
  </si>
  <si>
    <t>600343</t>
  </si>
  <si>
    <t>600345</t>
  </si>
  <si>
    <t>600347</t>
  </si>
  <si>
    <t>600348</t>
  </si>
  <si>
    <t>600351</t>
  </si>
  <si>
    <t>600803</t>
  </si>
  <si>
    <t>14053-03</t>
  </si>
  <si>
    <t>Artikulacioni tretman</t>
  </si>
  <si>
    <t>90120-00</t>
  </si>
  <si>
    <t>92002-00</t>
  </si>
  <si>
    <t>92005-00</t>
  </si>
  <si>
    <t>92008-00</t>
  </si>
  <si>
    <t>92011-00</t>
  </si>
  <si>
    <t>96029-00</t>
  </si>
  <si>
    <t>96079-00</t>
  </si>
  <si>
    <t>96093-00</t>
  </si>
  <si>
    <t>96112-00</t>
  </si>
  <si>
    <t>96115-00</t>
  </si>
  <si>
    <t>96116-00</t>
  </si>
  <si>
    <t>96117-00</t>
  </si>
  <si>
    <t>96122-00</t>
  </si>
  <si>
    <t>96125-00</t>
  </si>
  <si>
    <t>96136-00</t>
  </si>
  <si>
    <t>96139-00</t>
  </si>
  <si>
    <t>96158-00</t>
  </si>
  <si>
    <t>96160-00</t>
  </si>
  <si>
    <t>96180-00</t>
  </si>
  <si>
    <t>U8183294</t>
  </si>
  <si>
    <t>U8188000</t>
  </si>
  <si>
    <t>U9601201</t>
  </si>
  <si>
    <t>92140-00</t>
  </si>
  <si>
    <t>93173-00</t>
  </si>
  <si>
    <t>95550-02</t>
  </si>
  <si>
    <t>95550-03</t>
  </si>
  <si>
    <t>95550-11</t>
  </si>
  <si>
    <t>U8188702</t>
  </si>
  <si>
    <t>90353-00</t>
  </si>
  <si>
    <t>90353-01</t>
  </si>
  <si>
    <t>Nefrologija</t>
  </si>
  <si>
    <t>241020</t>
  </si>
  <si>
    <t>13104-00</t>
  </si>
  <si>
    <t>90347-02</t>
  </si>
  <si>
    <t>13112-00</t>
  </si>
  <si>
    <t>34500-00</t>
  </si>
  <si>
    <t>90354-00</t>
  </si>
  <si>
    <t>90669-00</t>
  </si>
  <si>
    <t>12518-00</t>
  </si>
  <si>
    <t>Nuklearno medicinsko ispitivanje aktivnosti štitne žlezde</t>
  </si>
  <si>
    <t>12530-00</t>
  </si>
  <si>
    <t>Pregled celog tela postupcima nuklearne medicine</t>
  </si>
  <si>
    <t>61303-00</t>
  </si>
  <si>
    <t>61303-01</t>
  </si>
  <si>
    <t>61307-00</t>
  </si>
  <si>
    <t>61310-00</t>
  </si>
  <si>
    <t>61313-00</t>
  </si>
  <si>
    <t>61314-00</t>
  </si>
  <si>
    <t>61317-00</t>
  </si>
  <si>
    <t>61317-01</t>
  </si>
  <si>
    <t>61320-00</t>
  </si>
  <si>
    <t>61320-01</t>
  </si>
  <si>
    <t>61328-00</t>
  </si>
  <si>
    <t>61352-00</t>
  </si>
  <si>
    <t>61353-00</t>
  </si>
  <si>
    <t>61356-00</t>
  </si>
  <si>
    <t>61356-01</t>
  </si>
  <si>
    <t>61360-00</t>
  </si>
  <si>
    <t>61361-00</t>
  </si>
  <si>
    <t>61364-00</t>
  </si>
  <si>
    <t>61368-00</t>
  </si>
  <si>
    <t>61369-00</t>
  </si>
  <si>
    <t>61372-00</t>
  </si>
  <si>
    <t>61373-00</t>
  </si>
  <si>
    <t>61376-00</t>
  </si>
  <si>
    <t>61386-00</t>
  </si>
  <si>
    <t>61386-01</t>
  </si>
  <si>
    <t>61389-00</t>
  </si>
  <si>
    <t>61390-00</t>
  </si>
  <si>
    <t>61393-00</t>
  </si>
  <si>
    <t>61397-00</t>
  </si>
  <si>
    <t>61401-00</t>
  </si>
  <si>
    <t>61421-00</t>
  </si>
  <si>
    <t>61426-00</t>
  </si>
  <si>
    <t>61429-00</t>
  </si>
  <si>
    <t>61441-00</t>
  </si>
  <si>
    <t>61446-00</t>
  </si>
  <si>
    <t>61449-00</t>
  </si>
  <si>
    <t>61465-00</t>
  </si>
  <si>
    <t>61469-00</t>
  </si>
  <si>
    <t>61473-00</t>
  </si>
  <si>
    <t>61480-00</t>
  </si>
  <si>
    <t>61484-00</t>
  </si>
  <si>
    <t>61485-00</t>
  </si>
  <si>
    <t>61499-00</t>
  </si>
  <si>
    <t>90907-00</t>
  </si>
  <si>
    <t>90910-00</t>
  </si>
  <si>
    <t>61384-00</t>
  </si>
  <si>
    <t>61417-00</t>
  </si>
  <si>
    <t>Nuklearna medicina</t>
  </si>
  <si>
    <t>16003-00</t>
  </si>
  <si>
    <t>16009-00</t>
  </si>
  <si>
    <t>Primena terapijske doze joda 131</t>
  </si>
  <si>
    <t>16015-00</t>
  </si>
  <si>
    <t>Primena terapijske doze stroncijuma 89</t>
  </si>
  <si>
    <t>16018-00</t>
  </si>
  <si>
    <t>Primena terapijske doze 153 SM-Lexidronana (Samarijum)</t>
  </si>
  <si>
    <t>241021</t>
  </si>
  <si>
    <t>241022</t>
  </si>
  <si>
    <t>241032</t>
  </si>
  <si>
    <t>241036</t>
  </si>
  <si>
    <t>260001</t>
  </si>
  <si>
    <t>Hematologija</t>
  </si>
  <si>
    <t>241012</t>
  </si>
  <si>
    <t>241013</t>
  </si>
  <si>
    <t>11820-00</t>
  </si>
  <si>
    <t>241019</t>
  </si>
  <si>
    <t>30473-06</t>
  </si>
  <si>
    <t>30473-07</t>
  </si>
  <si>
    <t>30484-00</t>
  </si>
  <si>
    <t>30484-02</t>
  </si>
  <si>
    <t>32084-02</t>
  </si>
  <si>
    <t>32090-02</t>
  </si>
  <si>
    <t>32095-00</t>
  </si>
  <si>
    <t>Gastro</t>
  </si>
  <si>
    <t>13506-00</t>
  </si>
  <si>
    <t>30476-01</t>
  </si>
  <si>
    <t>30478-09</t>
  </si>
  <si>
    <t>41832-00</t>
  </si>
  <si>
    <t>90296-00</t>
  </si>
  <si>
    <t>30478-01</t>
  </si>
  <si>
    <t>32081-00</t>
  </si>
  <si>
    <t>30451-00</t>
  </si>
  <si>
    <t>30451-01</t>
  </si>
  <si>
    <t>30451-02</t>
  </si>
  <si>
    <t>30451-03</t>
  </si>
  <si>
    <t>30476-02</t>
  </si>
  <si>
    <t>30476-03</t>
  </si>
  <si>
    <t>30478-12</t>
  </si>
  <si>
    <t>30478-19</t>
  </si>
  <si>
    <t>30485-00</t>
  </si>
  <si>
    <t>30487-00</t>
  </si>
  <si>
    <t>30490-00</t>
  </si>
  <si>
    <t>30490-01</t>
  </si>
  <si>
    <t>30490-02</t>
  </si>
  <si>
    <t>30491-02</t>
  </si>
  <si>
    <t>30491-03</t>
  </si>
  <si>
    <t>30491-04</t>
  </si>
  <si>
    <t>90308-00</t>
  </si>
  <si>
    <t>95550-10</t>
  </si>
  <si>
    <t>96001-00</t>
  </si>
  <si>
    <t>procena upravljanja finansijama</t>
  </si>
  <si>
    <t>96034-00</t>
  </si>
  <si>
    <t>96069-00</t>
  </si>
  <si>
    <t>96084-00</t>
  </si>
  <si>
    <t>96085-00</t>
  </si>
  <si>
    <t>96086-00</t>
  </si>
  <si>
    <t>96102-00</t>
  </si>
  <si>
    <t>96179-00</t>
  </si>
  <si>
    <t>96182-00</t>
  </si>
  <si>
    <t>biblioterapija</t>
  </si>
  <si>
    <t>Mentalno</t>
  </si>
  <si>
    <t>090041</t>
  </si>
  <si>
    <t>090042</t>
  </si>
  <si>
    <t>090045</t>
  </si>
  <si>
    <t>039380</t>
  </si>
  <si>
    <t>Transkranijalna magnetna stimulacija</t>
  </si>
  <si>
    <t>92004-00</t>
  </si>
  <si>
    <t>92010-00</t>
  </si>
  <si>
    <t>95550-14</t>
  </si>
  <si>
    <t>96074-00</t>
  </si>
  <si>
    <t>96080-00</t>
  </si>
  <si>
    <t>96100-00</t>
  </si>
  <si>
    <t>96176-00</t>
  </si>
  <si>
    <t>96185-00</t>
  </si>
  <si>
    <t>Onkologija</t>
  </si>
  <si>
    <t>15224-00</t>
  </si>
  <si>
    <t>15239-00</t>
  </si>
  <si>
    <t>15254-00</t>
  </si>
  <si>
    <t>15269-00</t>
  </si>
  <si>
    <t>15304-00</t>
  </si>
  <si>
    <t>15312-00</t>
  </si>
  <si>
    <t>15320-00</t>
  </si>
  <si>
    <t>15500-00</t>
  </si>
  <si>
    <t>15506-00</t>
  </si>
  <si>
    <t>15506-01</t>
  </si>
  <si>
    <t>15518-00</t>
  </si>
  <si>
    <t>15521-00</t>
  </si>
  <si>
    <t>15524-00</t>
  </si>
  <si>
    <t>15527-00</t>
  </si>
  <si>
    <t>15530-00</t>
  </si>
  <si>
    <t>15536-02</t>
  </si>
  <si>
    <t>15550-00</t>
  </si>
  <si>
    <t>15556-00</t>
  </si>
  <si>
    <t>15556-01</t>
  </si>
  <si>
    <t>U8179000</t>
  </si>
  <si>
    <t>U8179001</t>
  </si>
  <si>
    <t>Insercija dve intrauterine tube - Medison (Madison) sistem</t>
  </si>
  <si>
    <t>U8179002</t>
  </si>
  <si>
    <t>U8179003</t>
  </si>
  <si>
    <t>U8179800</t>
  </si>
  <si>
    <t>U8179802</t>
  </si>
  <si>
    <t>U8179803</t>
  </si>
  <si>
    <t>U8179804</t>
  </si>
  <si>
    <t>U8179805</t>
  </si>
  <si>
    <t>U8179806</t>
  </si>
  <si>
    <t>U8179900</t>
  </si>
  <si>
    <t>U8179901</t>
  </si>
  <si>
    <t>U8179903</t>
  </si>
  <si>
    <t>U8179904</t>
  </si>
  <si>
    <t>U8179908</t>
  </si>
  <si>
    <t>U8179909</t>
  </si>
  <si>
    <t>90765-01</t>
  </si>
  <si>
    <t>11021-01</t>
  </si>
  <si>
    <t>11024-00</t>
  </si>
  <si>
    <t>11027-00</t>
  </si>
  <si>
    <t>11204-00</t>
  </si>
  <si>
    <t>11210-00</t>
  </si>
  <si>
    <t>11615-00</t>
  </si>
  <si>
    <t>U8185819</t>
  </si>
  <si>
    <t>92015-00</t>
  </si>
  <si>
    <t>96023-00</t>
  </si>
  <si>
    <t>96050-00</t>
  </si>
  <si>
    <t>U8183803</t>
  </si>
  <si>
    <t>Neurologija</t>
  </si>
  <si>
    <t>96010-00</t>
  </si>
  <si>
    <t>Procena funkcije gutanja</t>
  </si>
  <si>
    <t>130035</t>
  </si>
  <si>
    <t>130036</t>
  </si>
  <si>
    <t>130208</t>
  </si>
  <si>
    <t>Vaskulator</t>
  </si>
  <si>
    <t>elektroforeza leka</t>
  </si>
  <si>
    <t>12018-00</t>
  </si>
  <si>
    <t>12021-00</t>
  </si>
  <si>
    <t>Odredivanje perifernog arterijskog protoka (CW ultrasonografija)</t>
  </si>
  <si>
    <t>11602-00</t>
  </si>
  <si>
    <t>12003-00</t>
  </si>
  <si>
    <t>Periodicni oralni pregled</t>
  </si>
  <si>
    <t>12012-00</t>
  </si>
  <si>
    <t>12015-00</t>
  </si>
  <si>
    <t>260072</t>
  </si>
  <si>
    <t>Ispitivanje imunog statusa</t>
  </si>
  <si>
    <t>Genetska procena</t>
  </si>
  <si>
    <t>96195-00</t>
  </si>
  <si>
    <t>Davanje ostalih alergena</t>
  </si>
  <si>
    <t>96195-01</t>
  </si>
  <si>
    <t>Primena ostalih alergena po brzom protokolu</t>
  </si>
  <si>
    <t>96195-02</t>
  </si>
  <si>
    <t>Primena ostalih alergena po izrazito brzom protokolu</t>
  </si>
  <si>
    <t>310041</t>
  </si>
  <si>
    <t>96039-00</t>
  </si>
  <si>
    <t>Test kontrastne osetljivosti</t>
  </si>
  <si>
    <t>U8182000</t>
  </si>
  <si>
    <t>U8182001</t>
  </si>
  <si>
    <t>U9217901</t>
  </si>
  <si>
    <t>Desebzibilizacija na inhalacione alergene - klasička</t>
  </si>
  <si>
    <t>U8182002</t>
  </si>
  <si>
    <t>Kožna</t>
  </si>
  <si>
    <t>14050-00</t>
  </si>
  <si>
    <t>Terapija ostalih oblasti ultraljubicastim A zracima i psoralenima</t>
  </si>
  <si>
    <t>14050-02</t>
  </si>
  <si>
    <t>Terapija ostalih oblasti ultraljubicastim B zracima uskog spektra</t>
  </si>
  <si>
    <t>14053-00</t>
  </si>
  <si>
    <t>Terapija sake ultraljubicastim A zracima i psoralenima</t>
  </si>
  <si>
    <t>14053-01</t>
  </si>
  <si>
    <t>Terapija stopala ultraljubicastim A zracima i psoralenima</t>
  </si>
  <si>
    <t>14053-02</t>
  </si>
  <si>
    <t>Terapija sake i stopala ultraljubicastim A zracima i psoralenima</t>
  </si>
  <si>
    <t>Terapija sake ultraljubicastim B zracima</t>
  </si>
  <si>
    <t>14053-04</t>
  </si>
  <si>
    <t>Terapija stopala ultraljubicastim B zracima</t>
  </si>
  <si>
    <t>14053-05</t>
  </si>
  <si>
    <t>Terapija sake i stopala ultraljubicastim B zracima</t>
  </si>
  <si>
    <t>14053-06</t>
  </si>
  <si>
    <t>Terapija sake ultraljubicastim B zracima uskog spektra</t>
  </si>
  <si>
    <t>14053-07</t>
  </si>
  <si>
    <t>Terapija stopala ultraljubicastim B zracima uskog spektra</t>
  </si>
  <si>
    <t>14053-08</t>
  </si>
  <si>
    <t>Terapija sake i stopala ultraljubicastim B zracima uskog spektra</t>
  </si>
  <si>
    <t>14100-00</t>
  </si>
  <si>
    <t>Fotokoagulacija vaskularnih lezija na kozi, kontinuirana primena lasera, pojedinacni krvni sud</t>
  </si>
  <si>
    <t>14106-00</t>
  </si>
  <si>
    <t>Fotokoagulacija vaskularnih lezija na kozi, pulsna primena lasera, ekstenzivno podrucje</t>
  </si>
  <si>
    <t>14050-01</t>
  </si>
  <si>
    <t>30195-04</t>
  </si>
  <si>
    <t>Krioterapija lezija na kozi, pojedinacna lezija</t>
  </si>
  <si>
    <t>30205-00</t>
  </si>
  <si>
    <t>Krioterapija lezija koje zahvataju kozu i hrskavicu, pojedinacna lezija</t>
  </si>
  <si>
    <t>30205-01</t>
  </si>
  <si>
    <t>30190-00</t>
  </si>
  <si>
    <t>30195-03</t>
  </si>
  <si>
    <t>30195-05</t>
  </si>
  <si>
    <t>30195-06</t>
  </si>
  <si>
    <t>30195-07</t>
  </si>
  <si>
    <t>30186-01</t>
  </si>
  <si>
    <t>30189-00</t>
  </si>
  <si>
    <t>30192-00</t>
  </si>
  <si>
    <t>45019-00</t>
  </si>
  <si>
    <t>45021-00</t>
  </si>
  <si>
    <t>Abrazivna terapija kože na jednoj estetskoj oblasti licaDA NE</t>
  </si>
  <si>
    <t>45021-01</t>
  </si>
  <si>
    <t>Abrazivna terapija kože na ostalim oblastimaDA NE</t>
  </si>
  <si>
    <t>45024-00</t>
  </si>
  <si>
    <t>Abrazivna terapija kože na dve ili više estetskih oblasti licaDA NE</t>
  </si>
  <si>
    <t>45025-00</t>
  </si>
  <si>
    <t>CO2 lasersko obnavljanje površine kože na vratuDA NE</t>
  </si>
  <si>
    <t>45025-01</t>
  </si>
  <si>
    <t>lasersko obnavljanje površine kože na jednoj estetskoj oblasti lica DA NE</t>
  </si>
  <si>
    <t>45025-02</t>
  </si>
  <si>
    <t>45026-00</t>
  </si>
  <si>
    <t>lasersko obnavljanje površine kože na dve ili više estetskih oblasti lica DA NE</t>
  </si>
  <si>
    <t>45027-00</t>
  </si>
  <si>
    <t>52034-00</t>
  </si>
  <si>
    <t>11503-00</t>
  </si>
  <si>
    <t>Merenje snage disajnih mišića</t>
  </si>
  <si>
    <t>11503-01</t>
  </si>
  <si>
    <t>Merenje snage disajnih mišića prilikom različitog volumena pluća</t>
  </si>
  <si>
    <t>11503-04</t>
  </si>
  <si>
    <t>Test opterećenja u svrhu procene respiratornog statusa</t>
  </si>
  <si>
    <t>11503-08</t>
  </si>
  <si>
    <t>11503-11</t>
  </si>
  <si>
    <t>Merenje difuzijskog kapaciteta pluća za ugljen-monoksid</t>
  </si>
  <si>
    <t>11503-12</t>
  </si>
  <si>
    <t>Merenje totalnog plućnog volumena</t>
  </si>
  <si>
    <t>11503-13</t>
  </si>
  <si>
    <t>Merenje disajnog ili plućnog otpora</t>
  </si>
  <si>
    <t>11503-14</t>
  </si>
  <si>
    <t>11503-16</t>
  </si>
  <si>
    <t>11503-17</t>
  </si>
  <si>
    <t>Inhalacioni provokativni test</t>
  </si>
  <si>
    <t>11506-00</t>
  </si>
  <si>
    <t>Ostala merenja respiratorne funkcije</t>
  </si>
  <si>
    <t>Dobijanje indukovanog sputuma inhalacijom aerosola</t>
  </si>
  <si>
    <t>Test kožne osetljivosti sa ≤ 20 alergena</t>
  </si>
  <si>
    <t>12203-00</t>
  </si>
  <si>
    <t>Polisomnografija
Polisomnografija za ispitivanje zastoja u disanju tokom spavanja</t>
  </si>
  <si>
    <t>Perkutana biopsija pleure iglom</t>
  </si>
  <si>
    <t>60503-00</t>
  </si>
  <si>
    <t>Fluoroskopija</t>
  </si>
  <si>
    <t>92012-00</t>
  </si>
  <si>
    <t>Ostali testovi funkcije poremećenog spavanja
Test održavanja budnosti</t>
  </si>
  <si>
    <t xml:space="preserve">Plućna </t>
  </si>
  <si>
    <t>600344</t>
  </si>
  <si>
    <t>11503-02</t>
  </si>
  <si>
    <t>Merenje izdržljivosti ili zamora disajnih mišića</t>
  </si>
  <si>
    <t>Bronhoskopija sa dilatacijom</t>
  </si>
  <si>
    <t>Ostale procedure u vezi sa bronhom</t>
  </si>
  <si>
    <t>Intravensko davanje farmakološkog sredstva, steroid</t>
  </si>
  <si>
    <t>Intravensko davanje farmakološkog sredstva, insulin</t>
  </si>
  <si>
    <t>Intravensko davanje farmakološkog sredstva, drugo i neklasifikovano farmakološko sredstvo</t>
  </si>
  <si>
    <t>009160</t>
  </si>
  <si>
    <t>Zaustavljanje krvarenja</t>
  </si>
  <si>
    <t>Izrada godišnjeg plana nabavke lekova i medicinskih sredstava</t>
  </si>
  <si>
    <t>Učestvovanje u postupcima javnih nabavki (rad u tenderskim
komisijama)</t>
  </si>
  <si>
    <t>Nabavka lekova i medicinskih sredstava prema potpisanim ugovorima</t>
  </si>
  <si>
    <t>Administrativna obrada podataka o nabavljenim lekovima i
medicinskim sredstvima</t>
  </si>
  <si>
    <t>Prijem i skladištenje lekova i medicinskih sredstava</t>
  </si>
  <si>
    <t>Izdavanje medicinskog pomagala, po vrsti</t>
  </si>
  <si>
    <t>Prikupljanje, kategorizacija i pakovanje farmaceutskog otpada</t>
  </si>
  <si>
    <t>Koordinacija rada i učešće u stručnim komisijama, grupama i slično</t>
  </si>
  <si>
    <t>Izvođenje ciljanog istraživanja</t>
  </si>
  <si>
    <t>Nazotrahealna intubacija</t>
  </si>
  <si>
    <t>34506-00</t>
  </si>
  <si>
    <t>92163-00</t>
  </si>
  <si>
    <t>Infektivna</t>
  </si>
  <si>
    <t>090061</t>
  </si>
  <si>
    <t>090062</t>
  </si>
  <si>
    <t>090063</t>
  </si>
  <si>
    <t>090080</t>
  </si>
  <si>
    <t>Produžna grupna psihoterapija</t>
  </si>
  <si>
    <t>090084</t>
  </si>
  <si>
    <t>090086</t>
  </si>
  <si>
    <t>Specijalistički psihijatrijski pregled ponovni,docenta</t>
  </si>
  <si>
    <t>090911</t>
  </si>
  <si>
    <t>Transakciona analiza grupna Da Da Da</t>
  </si>
  <si>
    <t>090912</t>
  </si>
  <si>
    <t>Transakciona analiza individualna Da Da Da</t>
  </si>
  <si>
    <t>140001</t>
  </si>
  <si>
    <t>Telekonsulatacija izabranog lekara sa doktorom medicine odgovarajuće specijalnosti – Razmena informacija putem dostupnih informacionih i komunikacionih tehnologija, unos podataka u medicinsku dokumentaciju</t>
  </si>
  <si>
    <t>140002</t>
  </si>
  <si>
    <t>Telekonsulatacija pacijenta sa doktorom medicine odgovarajuće specijalnosti – Razmena informacija pacijenta sa doktorom med. odgovarajuće speci., savetovanje, upuć. na druge spec. preglede, unos podataka u med. dokumentaciju</t>
  </si>
  <si>
    <t>241029</t>
  </si>
  <si>
    <t>241030</t>
  </si>
  <si>
    <t>250094</t>
  </si>
  <si>
    <t>Prijava - odjava određenih oboljenja od većeg sociomedicinskog značaja</t>
  </si>
  <si>
    <t>250103</t>
  </si>
  <si>
    <t>Otvaranje medicinske dokumentacije</t>
  </si>
  <si>
    <t>260007</t>
  </si>
  <si>
    <t>310062</t>
  </si>
  <si>
    <t>Procena nivoa stresa na radu</t>
  </si>
  <si>
    <t>310064</t>
  </si>
  <si>
    <t>Procena postojanja elemenata zlostavljanja na radu (mobing)</t>
  </si>
  <si>
    <t>92003-00</t>
  </si>
  <si>
    <t>92006-00</t>
  </si>
  <si>
    <t>Detoksikacija od droga</t>
  </si>
  <si>
    <t>92009-00</t>
  </si>
  <si>
    <t>96077-00</t>
  </si>
  <si>
    <t>96078-00</t>
  </si>
  <si>
    <t>Edukacija ili savetovanje o finansijama u domacinstvu</t>
  </si>
  <si>
    <t>96081-00</t>
  </si>
  <si>
    <t>96082-00</t>
  </si>
  <si>
    <t>Savetovanje kod fizičkog zlostavljanja/ nasilja/napada</t>
  </si>
  <si>
    <t>96087-00</t>
  </si>
  <si>
    <t>96104-00</t>
  </si>
  <si>
    <t>96177-00</t>
  </si>
  <si>
    <t>96178-00</t>
  </si>
  <si>
    <t>96181-00</t>
  </si>
  <si>
    <t>96183-00</t>
  </si>
  <si>
    <t>96186-00</t>
  </si>
  <si>
    <t>U8185823</t>
  </si>
  <si>
    <t>Kontinuirano ambulatorno merenje glikemije metodom naknadnog i istiovremenog očitavanja</t>
  </si>
  <si>
    <t>Psihijatrija</t>
  </si>
  <si>
    <t>030094</t>
  </si>
  <si>
    <t>Deksametazonski test-skrining</t>
  </si>
  <si>
    <t>030096</t>
  </si>
  <si>
    <t>Test oralnog opterecenja glukozom( OGTT test) sa određivanjem glikemija</t>
  </si>
  <si>
    <t>030098</t>
  </si>
  <si>
    <t>Test oralnog opterecenja glukozom( OGTT test) sa određivanjem glikemija i insulina</t>
  </si>
  <si>
    <t>030100</t>
  </si>
  <si>
    <t>Glukagonski test sa odredjivanjem C peptida</t>
  </si>
  <si>
    <t>Korekcija antihiperglikemijske terapije u trudnice sa tipom 1 dijabetesa na osnovu profila glikemija u 9 tačaka</t>
  </si>
  <si>
    <t>Korekcija antihiperglikemijske terapije u trudnice sa gestacijskim dijabetesom na osnovu profila glikemija u 9 tačaka</t>
  </si>
  <si>
    <t>Korekcija insulinske terapije u pacijenata sa tipom 1 dijabetesa na insulinskoj pumpi na osnovu zapisa kontinuiranog glukoznog monitoringa</t>
  </si>
  <si>
    <t>Korekcija insulinske terapije u trudnice sa tipom 1 dijabetesa na insulinskoj pumpi na osnovu zapisa kontinuiranog glukoznog monitoringa</t>
  </si>
  <si>
    <t>030120</t>
  </si>
  <si>
    <t>Skidanje podataka sa aparata za samokontrolu glikemija preko elektronskog čitača</t>
  </si>
  <si>
    <t>030122</t>
  </si>
  <si>
    <t>Analiza zapisa kontrole glikemija, ugljenohidratnih jedinica i doza insulina preko elektronske platforme</t>
  </si>
  <si>
    <t>U8185802</t>
  </si>
  <si>
    <t>Deksametazonski testovi</t>
  </si>
  <si>
    <t>U8185804</t>
  </si>
  <si>
    <t>GHRH test</t>
  </si>
  <si>
    <t>U8185814</t>
  </si>
  <si>
    <t>U8185816</t>
  </si>
  <si>
    <t>U8185817</t>
  </si>
  <si>
    <t>Test gladovanja</t>
  </si>
  <si>
    <t>U8185820</t>
  </si>
  <si>
    <t>U8185821</t>
  </si>
  <si>
    <t>Endokrinologija</t>
  </si>
  <si>
    <t>Gastrična lavaža</t>
  </si>
  <si>
    <t>57506-00</t>
  </si>
  <si>
    <t>Radiografsko snimanje humerusa</t>
  </si>
  <si>
    <t>57506001</t>
  </si>
  <si>
    <t>Radiografija humerusa - čitanje</t>
  </si>
  <si>
    <t>57506011</t>
  </si>
  <si>
    <t>Radiografija lakta - čitanje</t>
  </si>
  <si>
    <t>57506021</t>
  </si>
  <si>
    <t>Radiografija podlaktice - čitanje</t>
  </si>
  <si>
    <t>57506031</t>
  </si>
  <si>
    <t>Radiografija ručnog zgloba - čitanje</t>
  </si>
  <si>
    <t>57506041</t>
  </si>
  <si>
    <t>Radiografija šake - čitanje</t>
  </si>
  <si>
    <t>57512001</t>
  </si>
  <si>
    <t>Radiografija lakta i humerusa - čitanje</t>
  </si>
  <si>
    <t>57512011</t>
  </si>
  <si>
    <t>Radiografija lakta i podlaktice - čitanje</t>
  </si>
  <si>
    <t>57512021</t>
  </si>
  <si>
    <t>Radiografija šake, ručnog zgloba i podlaktice - čitanje</t>
  </si>
  <si>
    <t>57512031</t>
  </si>
  <si>
    <t>Radiografija šake i ručnog zgloba - čitanje</t>
  </si>
  <si>
    <t>57518001</t>
  </si>
  <si>
    <t>Radiografsko snimanje femura - čitanje</t>
  </si>
  <si>
    <t>57518011</t>
  </si>
  <si>
    <t>Radiografija kolena - čitanje</t>
  </si>
  <si>
    <t>57518021</t>
  </si>
  <si>
    <t>Radiografija noge - čitanje</t>
  </si>
  <si>
    <t>57518031</t>
  </si>
  <si>
    <t>Radiografija gležnja - čitanje</t>
  </si>
  <si>
    <t>57518041</t>
  </si>
  <si>
    <t>Radiografija stopala - čitanje</t>
  </si>
  <si>
    <t>57524001</t>
  </si>
  <si>
    <t>Radiografija femura i kolena - čitanje</t>
  </si>
  <si>
    <t>57524011</t>
  </si>
  <si>
    <t>Radiografija kolena i noge - čitanje</t>
  </si>
  <si>
    <t>57524021</t>
  </si>
  <si>
    <t>Radiografija noge i gležnja - čitanje</t>
  </si>
  <si>
    <t>57524031</t>
  </si>
  <si>
    <t>Radiografija noge, gležnja i stopala - čitanje</t>
  </si>
  <si>
    <t>57524041</t>
  </si>
  <si>
    <t>Radiografija gležnja i stopala - čitanje</t>
  </si>
  <si>
    <t>57700001</t>
  </si>
  <si>
    <t>Radiografija ramena ili skapule - čitanje</t>
  </si>
  <si>
    <t>57706001</t>
  </si>
  <si>
    <t>Radiografija klavikule - čitanje</t>
  </si>
  <si>
    <t>57712001</t>
  </si>
  <si>
    <t>Radiografija zgloba kuka - čitanje</t>
  </si>
  <si>
    <t>57715001</t>
  </si>
  <si>
    <t>Radiografija pelvisa - čitanje</t>
  </si>
  <si>
    <t>57721001</t>
  </si>
  <si>
    <t>Radiografija unutrašnjeg fiksiranja frakture femura - čitanje</t>
  </si>
  <si>
    <t>57901001</t>
  </si>
  <si>
    <t>Radiografija lobanje - čitanje</t>
  </si>
  <si>
    <t>57902002</t>
  </si>
  <si>
    <t>Cefalometrija - čitanje</t>
  </si>
  <si>
    <t>57903001</t>
  </si>
  <si>
    <t>Radiografsko snimanje paranazalnog sinusa - čitanje</t>
  </si>
  <si>
    <t>57906001</t>
  </si>
  <si>
    <t>Padiografija mastoidnih kostiju - čitanje</t>
  </si>
  <si>
    <t>57909001</t>
  </si>
  <si>
    <t>Radiografija petroza temporalne kosti - čitanje</t>
  </si>
  <si>
    <t>57912001</t>
  </si>
  <si>
    <t>Radiografija ostalih facijalnih kostiju - čitanje</t>
  </si>
  <si>
    <t>57915001</t>
  </si>
  <si>
    <t>Radiografija mandibule - čitanje</t>
  </si>
  <si>
    <t>57918001</t>
  </si>
  <si>
    <t>Radiografija pljuvačne žlezde - čitanje</t>
  </si>
  <si>
    <t>57921001</t>
  </si>
  <si>
    <t>Radiografija nosa - čitanje</t>
  </si>
  <si>
    <t>57924002</t>
  </si>
  <si>
    <t>Radiografija orbite - čitanje</t>
  </si>
  <si>
    <t>57927001</t>
  </si>
  <si>
    <t>Radiografija temporalnomandibularnog zgloba - čitanje</t>
  </si>
  <si>
    <t>57939001</t>
  </si>
  <si>
    <t>Palatofaringealno ispitivanje sa fluoroskopskim skriningom - čitanje</t>
  </si>
  <si>
    <t>57942001</t>
  </si>
  <si>
    <t>Palatofaringealno ispitivanje - čitanje</t>
  </si>
  <si>
    <t>57945001</t>
  </si>
  <si>
    <t>Radiografija larinksa - čitanje</t>
  </si>
  <si>
    <t>58100001</t>
  </si>
  <si>
    <t>Radiografija cervikalnog dela kičme rG čitanje</t>
  </si>
  <si>
    <t>58103001</t>
  </si>
  <si>
    <t>Radiografija torakalnog dela kičme - čitanje</t>
  </si>
  <si>
    <t>58106001</t>
  </si>
  <si>
    <t>Radiografija lumbalnosakralnog dela kičme - čitanje</t>
  </si>
  <si>
    <t>58108001</t>
  </si>
  <si>
    <t>Radiografija kičme četiri područja - čitanje</t>
  </si>
  <si>
    <t>58109001</t>
  </si>
  <si>
    <t>Radiografija sakralnokokcigealnog dela kičme - čitanje</t>
  </si>
  <si>
    <t>58112001</t>
  </si>
  <si>
    <t>Radiografija kičme dva područja - čitanje</t>
  </si>
  <si>
    <t>58115001</t>
  </si>
  <si>
    <t>Radiografija kičme tri područja rG čitanje</t>
  </si>
  <si>
    <t>58300001</t>
  </si>
  <si>
    <t>Radiografsko ispitivanje starosti kostiju zgloba na ruci i kolena - čitanje</t>
  </si>
  <si>
    <t>58306001</t>
  </si>
  <si>
    <t>Radiografsko snimanje celog skeleta - čitanje</t>
  </si>
  <si>
    <t>58500001</t>
  </si>
  <si>
    <t>Radiografija grudnog koša - čitanje</t>
  </si>
  <si>
    <t>58506002</t>
  </si>
  <si>
    <t>Radiografija grudnog koša sa fluoroskopskim pregledom rG čitanje</t>
  </si>
  <si>
    <t>58509001</t>
  </si>
  <si>
    <t>Radiografija torakalnog inleta ili traheje - čitanje</t>
  </si>
  <si>
    <t>58521001</t>
  </si>
  <si>
    <t>Radiografija sternuma - čitanje</t>
  </si>
  <si>
    <t>58521011</t>
  </si>
  <si>
    <t>Radiografija rebara, jednostrano - čitanje</t>
  </si>
  <si>
    <t>58524001</t>
  </si>
  <si>
    <t>Radiografija rebara, obostrano - čitanje</t>
  </si>
  <si>
    <t>58524011</t>
  </si>
  <si>
    <t>Radiografija sternuma i rebara, jednostrano - čitanje</t>
  </si>
  <si>
    <t>58527001</t>
  </si>
  <si>
    <t>Radiografija sternuma i rebara, obostrano - čitanje</t>
  </si>
  <si>
    <t>58700001</t>
  </si>
  <si>
    <t>Radiografija urinarnog sistema rG čitanje</t>
  </si>
  <si>
    <t>58706002</t>
  </si>
  <si>
    <t>Intravenska urografija - čitanje</t>
  </si>
  <si>
    <t>58715001</t>
  </si>
  <si>
    <t>58715011</t>
  </si>
  <si>
    <t>Retrogradna pijelografija - čitanje</t>
  </si>
  <si>
    <t>58718001</t>
  </si>
  <si>
    <t>Retrogradna cistografija rG čitanje</t>
  </si>
  <si>
    <t>58721001</t>
  </si>
  <si>
    <t>Retrogradna mikciona cistouretrografija - čitanje</t>
  </si>
  <si>
    <t>58900001</t>
  </si>
  <si>
    <t>Radiografija abdomena - čitanje</t>
  </si>
  <si>
    <t>58909001</t>
  </si>
  <si>
    <t>Radiografija farinksa, ezofagusa, želuca ili duodenuma sa primenom pozitivnog kontrastnog sredstva - čitanje</t>
  </si>
  <si>
    <t>58909012</t>
  </si>
  <si>
    <t>Radiografija farinksa, ezofagusa, želuca ili duodenuma sa primenom pozitivnog kontrastnog sredstva i pregledom grudnog koša rG čitanje</t>
  </si>
  <si>
    <t>58912001</t>
  </si>
  <si>
    <t>Radiografija farinksa, ezofagusa, želuca ili duodenuma sa primenom pozitivnog kontrastnog sredstva i prolazom do kolona rG čitanje</t>
  </si>
  <si>
    <t>58912012</t>
  </si>
  <si>
    <t>Radiografija farinksa, ezofagusa, želuca ili duodenuma sa primenom pozitivnog kontrastnog sredstva i prolazom do kolona sa pregledomgrudnog koša - čitanje</t>
  </si>
  <si>
    <t>58915001</t>
  </si>
  <si>
    <t>Radiografija tankog creva sa primenom pozitivnog kontrastnog sredstva - čitanje</t>
  </si>
  <si>
    <t>58916001</t>
  </si>
  <si>
    <t>Radiografija tankog creva sa primenom pozitivnog kontrastnog sredstva i klistirom - čitanje</t>
  </si>
  <si>
    <t>58921011</t>
  </si>
  <si>
    <t>Ostale radiografije gastrointestinalnog trakta sa primenom pozitivnog kontrastnog sredstva i klistirom - čitanje</t>
  </si>
  <si>
    <t>58927001</t>
  </si>
  <si>
    <t>Direktna holangiografija, postoperativna - čitanje</t>
  </si>
  <si>
    <t>59300001</t>
  </si>
  <si>
    <t>Radiografija dojke, obostrano - čitanje</t>
  </si>
  <si>
    <t>59300011</t>
  </si>
  <si>
    <t>Radiografija dojke sa tomografijom, obostrano - čitanje</t>
  </si>
  <si>
    <t>59303001</t>
  </si>
  <si>
    <t>Radiografija dojke, jednostrano - čitanje</t>
  </si>
  <si>
    <t>59303011</t>
  </si>
  <si>
    <t>Radiografija dojke sa tomografijom, jednostrano - čitanje</t>
  </si>
  <si>
    <t>59306001</t>
  </si>
  <si>
    <t>Galaktografija dojke, jednostrana - čitanje</t>
  </si>
  <si>
    <t>59309001</t>
  </si>
  <si>
    <t>Galaktografija dojke, obostrana - čitanje</t>
  </si>
  <si>
    <t>59503001</t>
  </si>
  <si>
    <t>Radiografska pelvimetrija - čitanje</t>
  </si>
  <si>
    <t>59703001</t>
  </si>
  <si>
    <t>Dakriocistografija - čitanje</t>
  </si>
  <si>
    <t>59712001</t>
  </si>
  <si>
    <t>Histerosalpingografija - čitanje</t>
  </si>
  <si>
    <t>59718001</t>
  </si>
  <si>
    <t>Flebografija - čitanje</t>
  </si>
  <si>
    <t>59733001</t>
  </si>
  <si>
    <t>Radiografija pljuvačne žlezde sa primenom kontrastnog sredstva - čitanje</t>
  </si>
  <si>
    <t>59751001</t>
  </si>
  <si>
    <t>Artrografija - čitanje</t>
  </si>
  <si>
    <t>59970001</t>
  </si>
  <si>
    <t>Angiografija - čitanje</t>
  </si>
  <si>
    <t>60503001</t>
  </si>
  <si>
    <t>Fluoroskopija - čitanje</t>
  </si>
  <si>
    <t>90900001</t>
  </si>
  <si>
    <t>Encefalografija - čitanje</t>
  </si>
  <si>
    <t>57506-01</t>
  </si>
  <si>
    <t>Radiografsko snimanje lakta</t>
  </si>
  <si>
    <t>57506-02</t>
  </si>
  <si>
    <t>Radiografsko snimanje podlaktice</t>
  </si>
  <si>
    <t>57506-03</t>
  </si>
  <si>
    <t>Radiografsko snimanje ručnog zgloba</t>
  </si>
  <si>
    <t>57506-04</t>
  </si>
  <si>
    <t>Radiografsko snimanje šake</t>
  </si>
  <si>
    <t>57512-00</t>
  </si>
  <si>
    <t>Radiografsko snimanje lakta i humerusa</t>
  </si>
  <si>
    <t>57512-01</t>
  </si>
  <si>
    <t>Radiografsko snimanje lakta i podlaktice</t>
  </si>
  <si>
    <t>57512-02</t>
  </si>
  <si>
    <t>Radiografsko snimanje šake, ručnog zgloba i podlak</t>
  </si>
  <si>
    <t>57512-03</t>
  </si>
  <si>
    <t>Radiografsko snimanje šake i ručnog zgloba</t>
  </si>
  <si>
    <t>57518-00</t>
  </si>
  <si>
    <t>Radiografsko snimanje femura</t>
  </si>
  <si>
    <t>57518-01</t>
  </si>
  <si>
    <t>Radiografsko snimanje kolena</t>
  </si>
  <si>
    <t>57518-02</t>
  </si>
  <si>
    <t>Radiografsko snimanje noge</t>
  </si>
  <si>
    <t>57518-03</t>
  </si>
  <si>
    <t>Radiografsko snimanje gležnja</t>
  </si>
  <si>
    <t>57518-04</t>
  </si>
  <si>
    <t>Radiografsko snimanje stopala</t>
  </si>
  <si>
    <t>57524-00</t>
  </si>
  <si>
    <t>Radiografsko snimanje femura i kolena</t>
  </si>
  <si>
    <t>57524-01</t>
  </si>
  <si>
    <t>Radiografsko snimanje kolena i noge</t>
  </si>
  <si>
    <t>57524-02</t>
  </si>
  <si>
    <t>Radiografsko snimanje noge i gležnja</t>
  </si>
  <si>
    <t>57524-03</t>
  </si>
  <si>
    <t>Radiografsko snimanje noge, gležnja i stopala</t>
  </si>
  <si>
    <t>57524-04</t>
  </si>
  <si>
    <t>Radiografsko snimanje gležnja i stopala</t>
  </si>
  <si>
    <t>57700-00</t>
  </si>
  <si>
    <t>Radiografsko snimanje ramena ili skapule</t>
  </si>
  <si>
    <t>57706-00</t>
  </si>
  <si>
    <t>Radiografsko snimanje klavikule</t>
  </si>
  <si>
    <t>57712-00</t>
  </si>
  <si>
    <t>Radiografsko snimanje zgloba kuka</t>
  </si>
  <si>
    <t>57715-00</t>
  </si>
  <si>
    <t>Radiografsko snimanje pelvisa</t>
  </si>
  <si>
    <t>57721-00</t>
  </si>
  <si>
    <t>Radiografsko snimanje internog fiksiranja frakture</t>
  </si>
  <si>
    <t>57901-00</t>
  </si>
  <si>
    <t>Radiografsko snimanje lobanje</t>
  </si>
  <si>
    <t>57902-00</t>
  </si>
  <si>
    <t>Цефалометрија</t>
  </si>
  <si>
    <t>57903-00</t>
  </si>
  <si>
    <t>Radiografsko snimanje paranazalnog sinusa</t>
  </si>
  <si>
    <t>57906-00</t>
  </si>
  <si>
    <t>Radiografsko snimanje mastoidne kosti</t>
  </si>
  <si>
    <t>57909-00</t>
  </si>
  <si>
    <t>Radiografsko snimanje petroza temporalne kosti</t>
  </si>
  <si>
    <t>57912-00</t>
  </si>
  <si>
    <t>Radiografsko snimanje ostalih facijalnih kostiju</t>
  </si>
  <si>
    <t>57915-00</t>
  </si>
  <si>
    <t>Radiografsko snimanje mandibule</t>
  </si>
  <si>
    <t>57918-00</t>
  </si>
  <si>
    <t>Радиографско снимање пљувачне жлезде</t>
  </si>
  <si>
    <t>57921-00</t>
  </si>
  <si>
    <t>Radiografsko snimanje nosa</t>
  </si>
  <si>
    <t>57924-00</t>
  </si>
  <si>
    <t>Radiografsko snimanje oka</t>
  </si>
  <si>
    <t>57927-00</t>
  </si>
  <si>
    <t>Radiografsko snimanje temporalnomandibularnog zglo</t>
  </si>
  <si>
    <t>57939-00</t>
  </si>
  <si>
    <t>Палатофарингеално испитивање са флуороскопским скринингом</t>
  </si>
  <si>
    <t>57942-00</t>
  </si>
  <si>
    <t>Палатофарингеално испитивање</t>
  </si>
  <si>
    <t>57945-00</t>
  </si>
  <si>
    <t>Radiografsko snimanje larinksa</t>
  </si>
  <si>
    <t>58100-00</t>
  </si>
  <si>
    <t>Radiografsko snimanje cervikalnog dela kičme</t>
  </si>
  <si>
    <t>58103-00</t>
  </si>
  <si>
    <t>Radiografsko snimanje trorakalnog dela kičme</t>
  </si>
  <si>
    <t>58106-00</t>
  </si>
  <si>
    <t>Radiografsko snimanje lumbalnosakralnog dela kičme</t>
  </si>
  <si>
    <t>58108-00</t>
  </si>
  <si>
    <t>Radiografsko snimanje kičme, četiri područja</t>
  </si>
  <si>
    <t>58109-00</t>
  </si>
  <si>
    <t>Radiografsko snimanje sakralnokokcigealnog dela ki</t>
  </si>
  <si>
    <t>58112-00</t>
  </si>
  <si>
    <t>Radiografsko snimanje kičme, dva područja</t>
  </si>
  <si>
    <t>58115-00</t>
  </si>
  <si>
    <t>Radiografsko snimanje kičme, tri područja</t>
  </si>
  <si>
    <t>58300-00</t>
  </si>
  <si>
    <t>Radiografsko ispitivanje starosti kostiju zgloba na ruci i kolena</t>
  </si>
  <si>
    <t>58306-00</t>
  </si>
  <si>
    <t>Radiografsko snimanje celog skeleta</t>
  </si>
  <si>
    <t>58500-00</t>
  </si>
  <si>
    <t>Radiografsko snimanje grudnog koša</t>
  </si>
  <si>
    <t>58506-00</t>
  </si>
  <si>
    <t>Radiografsko snimanje grudnog koša sa fluoroskopsk</t>
  </si>
  <si>
    <t>58509-00</t>
  </si>
  <si>
    <t>Radiografsko snimanje torakalnog inleta ili traheje</t>
  </si>
  <si>
    <t>58521-00</t>
  </si>
  <si>
    <t>Radiografsko snimanje sternuma</t>
  </si>
  <si>
    <t>58521-01</t>
  </si>
  <si>
    <t>Radiografsko snimanje rebara, jednostrano</t>
  </si>
  <si>
    <t>58524-00</t>
  </si>
  <si>
    <t>Radiografsko snimanje rebara, obostrano</t>
  </si>
  <si>
    <t>58524-01</t>
  </si>
  <si>
    <t>Radiografsko snimanje sternuma i rebara, jednostra</t>
  </si>
  <si>
    <t>58527-00</t>
  </si>
  <si>
    <t>Radiografsko snimanje sternuma i rebara, obostrano</t>
  </si>
  <si>
    <t>58700-00</t>
  </si>
  <si>
    <t>Radiografsko snimanje urinarnog sistema</t>
  </si>
  <si>
    <t>Intravenska pijelografija</t>
  </si>
  <si>
    <t>Антероградна пиjелографија</t>
  </si>
  <si>
    <t>Ретроградна пиjелографија</t>
  </si>
  <si>
    <t>58900-00</t>
  </si>
  <si>
    <t>Radiografsko snimanje abdomena</t>
  </si>
  <si>
    <t>58909-00</t>
  </si>
  <si>
    <t>58909-01</t>
  </si>
  <si>
    <t>58912-00</t>
  </si>
  <si>
    <t>58912-01</t>
  </si>
  <si>
    <t>Радиографско снимање фаринкса, езофагуса, желуца или дуоденума са применом позитивног контрастног средства и пролазом до колона са скринингом грудног коша</t>
  </si>
  <si>
    <t>58915-00</t>
  </si>
  <si>
    <t>Radiografsko snimanje tankog creva sa primenom poz</t>
  </si>
  <si>
    <t>58916-00</t>
  </si>
  <si>
    <t>Радиографско снимање танког црева са применом позитивног контрастног средства и клистиром</t>
  </si>
  <si>
    <t>58921-00</t>
  </si>
  <si>
    <t>58924-00</t>
  </si>
  <si>
    <t>Holecistografija</t>
  </si>
  <si>
    <t>58927-00</t>
  </si>
  <si>
    <t>Direktna holangiografija, postoperativna</t>
  </si>
  <si>
    <t>59300-01</t>
  </si>
  <si>
    <t>Радиографско снимање дојке са термографијом, обострано</t>
  </si>
  <si>
    <t>59303-00</t>
  </si>
  <si>
    <t>Radiografsko snimanje dojke, jednostrano</t>
  </si>
  <si>
    <t>59303-01</t>
  </si>
  <si>
    <t>Радиографско снимање дојке са термографијом, једнострано</t>
  </si>
  <si>
    <t>59306-00</t>
  </si>
  <si>
    <t>Галактографија дојке, једнострана</t>
  </si>
  <si>
    <t>59309-00</t>
  </si>
  <si>
    <t>Галактографија дојке, обострана</t>
  </si>
  <si>
    <t>59503-00</t>
  </si>
  <si>
    <t>Радиографска пелвиметрија</t>
  </si>
  <si>
    <t>59703-00</t>
  </si>
  <si>
    <t>Дакриоцистографија</t>
  </si>
  <si>
    <t>59712-00</t>
  </si>
  <si>
    <t>Histerosalpingografija</t>
  </si>
  <si>
    <t>59733-00</t>
  </si>
  <si>
    <t>Радиографско снимање пљувачне жлезде са применом контрастног средства</t>
  </si>
  <si>
    <t>Ostale sinografije</t>
  </si>
  <si>
    <t>59751-00</t>
  </si>
  <si>
    <t>Артрографија</t>
  </si>
  <si>
    <t>90900-00</t>
  </si>
  <si>
    <t>Енцефалографија</t>
  </si>
  <si>
    <t>90906-00</t>
  </si>
  <si>
    <t>Снимање илеалног кондуита</t>
  </si>
  <si>
    <t>Radiografsko snimanje ostalih oblasti</t>
  </si>
  <si>
    <t>A57506-00</t>
  </si>
  <si>
    <t>Радиографско снимање хумеруса</t>
  </si>
  <si>
    <t>A57506-01</t>
  </si>
  <si>
    <t>Радиографско снимање лакта</t>
  </si>
  <si>
    <t>A57506-02</t>
  </si>
  <si>
    <t>Радиографско снимање подлактице</t>
  </si>
  <si>
    <t>A57506-03</t>
  </si>
  <si>
    <t>Радиографско снимање ручног зглоба</t>
  </si>
  <si>
    <t>A57506-04</t>
  </si>
  <si>
    <t>Радиографско снимање шаке</t>
  </si>
  <si>
    <t>A57512-00</t>
  </si>
  <si>
    <t>Радиографско снимање лакта и хумеруса</t>
  </si>
  <si>
    <t>A57512-01</t>
  </si>
  <si>
    <t>Радиографско снимање лакта и подлактице</t>
  </si>
  <si>
    <t>A57512-02</t>
  </si>
  <si>
    <t>Радиографско снимање шаке, ручног зглоба и подлактице</t>
  </si>
  <si>
    <t>A57512-03</t>
  </si>
  <si>
    <t>Радиографско снимање шаке и ручног зглоба</t>
  </si>
  <si>
    <t>A57518-00</t>
  </si>
  <si>
    <t>Радиографско снимање фемура</t>
  </si>
  <si>
    <t>A57518-01</t>
  </si>
  <si>
    <t>Радиографско снимање колена</t>
  </si>
  <si>
    <t>A57518-02</t>
  </si>
  <si>
    <t>Радиографско снимање ноге</t>
  </si>
  <si>
    <t>A57518-03</t>
  </si>
  <si>
    <t>Радиографско снимање глежња</t>
  </si>
  <si>
    <t>A57518-04</t>
  </si>
  <si>
    <t>Радиографско снимање стопала</t>
  </si>
  <si>
    <t>A57524-00</t>
  </si>
  <si>
    <t>Радиографско снимање фемура и колена</t>
  </si>
  <si>
    <t>A57524-01</t>
  </si>
  <si>
    <t>Радиографско снимање колена и ноге</t>
  </si>
  <si>
    <t>A57524-02</t>
  </si>
  <si>
    <t>Радиографско снимање ноге и глежња</t>
  </si>
  <si>
    <t>A57524-03</t>
  </si>
  <si>
    <t>Радиографско снимање ноге, глежња и стопала</t>
  </si>
  <si>
    <t>A57524-04</t>
  </si>
  <si>
    <t>Радиографско снимање глежња и стопала</t>
  </si>
  <si>
    <t>A57700-00</t>
  </si>
  <si>
    <t>Радиографско снимање рамена или скапуле</t>
  </si>
  <si>
    <t>A57706-00</t>
  </si>
  <si>
    <t>Радиографско снимање клавикуле</t>
  </si>
  <si>
    <t>A57712-00</t>
  </si>
  <si>
    <t>Радиографско снимање зглоба кука</t>
  </si>
  <si>
    <t>A57715-00</t>
  </si>
  <si>
    <t>Радиографско снимање пелвиса</t>
  </si>
  <si>
    <t>A57721-00</t>
  </si>
  <si>
    <t>Радиографско снимање унутрашњег фиксирања фрактуре фемура</t>
  </si>
  <si>
    <t>A57901-00</t>
  </si>
  <si>
    <t>Радиографско снимање лобање</t>
  </si>
  <si>
    <t>A57902001</t>
  </si>
  <si>
    <t>Цефалометрија  – снимање</t>
  </si>
  <si>
    <t>A57903-00</t>
  </si>
  <si>
    <t>Радиографско снимање параназалног синуса</t>
  </si>
  <si>
    <t>A57906-00</t>
  </si>
  <si>
    <t>Радиографско снимање мастоидне кости</t>
  </si>
  <si>
    <t>A57909-00</t>
  </si>
  <si>
    <t>Радиографско снимање петроза темпоралне кости</t>
  </si>
  <si>
    <t>A57912-00</t>
  </si>
  <si>
    <t>Радиографско снимање осталих фацијалних костију</t>
  </si>
  <si>
    <t>A57915-00</t>
  </si>
  <si>
    <t>Радиографско снимање мандибуле</t>
  </si>
  <si>
    <t>A57918-00</t>
  </si>
  <si>
    <t>A57921-00</t>
  </si>
  <si>
    <t>Радиографско снимање носа</t>
  </si>
  <si>
    <t>A57924001</t>
  </si>
  <si>
    <t>Радиографско снимање орбите</t>
  </si>
  <si>
    <t>A57927-00</t>
  </si>
  <si>
    <t>Радиографско снимање темпоралномандибуларног зглоба</t>
  </si>
  <si>
    <t>A57939-00</t>
  </si>
  <si>
    <t>A57942-00</t>
  </si>
  <si>
    <t>A57945-00</t>
  </si>
  <si>
    <t>Радиографско снимање ларинкса</t>
  </si>
  <si>
    <t>A58100-00</t>
  </si>
  <si>
    <t>Радиографско снимање цервикалног дела кичме</t>
  </si>
  <si>
    <t>A58103-00</t>
  </si>
  <si>
    <t>Радиографско снимање троракалног дела кичме</t>
  </si>
  <si>
    <t>A58106-00</t>
  </si>
  <si>
    <t>Радиографско снимање лумбалносакралног дела кичме</t>
  </si>
  <si>
    <t>A58108-00</t>
  </si>
  <si>
    <t>Радиографско снимање кичме, четири подручја</t>
  </si>
  <si>
    <t>A58109-00</t>
  </si>
  <si>
    <t>Радиографско снимање сакралнококцигеалног дела кичме</t>
  </si>
  <si>
    <t>A58112-00</t>
  </si>
  <si>
    <t>Радиографско снимање кичме, два подручја</t>
  </si>
  <si>
    <t>A58115-00</t>
  </si>
  <si>
    <t>Радиографско снимање кичме, три подручја</t>
  </si>
  <si>
    <t>A58300-00</t>
  </si>
  <si>
    <t>Радиографско испитивање старости костију зглоба на руци и колена</t>
  </si>
  <si>
    <t>A58306-00</t>
  </si>
  <si>
    <t>Радиографско снимање целог скелета</t>
  </si>
  <si>
    <t>A58500-00</t>
  </si>
  <si>
    <t>Радиографско снимање грудног коша</t>
  </si>
  <si>
    <t>A58506001</t>
  </si>
  <si>
    <t>Радиографско снимање грудног коша са флуороскопским прегледом</t>
  </si>
  <si>
    <t>A58509-00</t>
  </si>
  <si>
    <t>Радиографско снимање торакалног инлета или трахеје</t>
  </si>
  <si>
    <t>A58521-00</t>
  </si>
  <si>
    <t>Радиографско снимање стернума</t>
  </si>
  <si>
    <t>A58521-01</t>
  </si>
  <si>
    <t>Радиографско снимање ребара, једнострано</t>
  </si>
  <si>
    <t>A58524-00</t>
  </si>
  <si>
    <t>Радиографско снимање ребара, обострано</t>
  </si>
  <si>
    <t>A58524-01</t>
  </si>
  <si>
    <t>Радиографско снимање стернума и ребара, једнострано</t>
  </si>
  <si>
    <t>A58527-00</t>
  </si>
  <si>
    <t>Радиографско снимање стернума и ребара, обострано</t>
  </si>
  <si>
    <t>A58700-00</t>
  </si>
  <si>
    <t>Радиографско снимање уринарног система</t>
  </si>
  <si>
    <t>A58706001</t>
  </si>
  <si>
    <t>Интравенска урографија</t>
  </si>
  <si>
    <t>A58715-00</t>
  </si>
  <si>
    <t>A58715-01</t>
  </si>
  <si>
    <t>A58718-00</t>
  </si>
  <si>
    <t>A58718-01</t>
  </si>
  <si>
    <t>A58721-00</t>
  </si>
  <si>
    <t>Ретроградна микциона цистоуретрографија</t>
  </si>
  <si>
    <t>A58900-00</t>
  </si>
  <si>
    <t>Радиографско снимање абдомена</t>
  </si>
  <si>
    <t>A58909-00</t>
  </si>
  <si>
    <t>Радиографско снимање фаринкса, езофагуса, желуца или дуоденума са применом позитивног контрастног средства</t>
  </si>
  <si>
    <t>A58909011</t>
  </si>
  <si>
    <t>Радиографско снимање фаринкса, езофагуса, желуца или дуоденума са применом позитивног контрастног средства и прегледом грудног коша</t>
  </si>
  <si>
    <t>A58912-00</t>
  </si>
  <si>
    <t>Радиографско снимање фаринкса, езофагуса, желуца или дуоденума са применом позитивног контрастног средства и пролазом до колона</t>
  </si>
  <si>
    <t>A58912011</t>
  </si>
  <si>
    <t>Радиографско снимање фаринкса, езофагуса, желуца или дуоденума са применом позитивног контрастног средства и пролазом до колона са прегледом грудног коша</t>
  </si>
  <si>
    <t>A58915-00</t>
  </si>
  <si>
    <t>Радиографско снимање танког црева са применом позитивног контрастног средства</t>
  </si>
  <si>
    <t>A58916-00</t>
  </si>
  <si>
    <t>A58921-00</t>
  </si>
  <si>
    <t>Остала радиографска снимања гастроинтестиналног тракта са применом позитивног контрастног средства и клистиром</t>
  </si>
  <si>
    <t>A58927-00</t>
  </si>
  <si>
    <t>Директна холангиографија, постоперативна</t>
  </si>
  <si>
    <t>A59300-00</t>
  </si>
  <si>
    <t>A59300-01</t>
  </si>
  <si>
    <t>A59303-00</t>
  </si>
  <si>
    <t>Радиографско снимање дојке, једнострано</t>
  </si>
  <si>
    <t>A59303-01</t>
  </si>
  <si>
    <t>A59306-00</t>
  </si>
  <si>
    <t>A59309-00</t>
  </si>
  <si>
    <t>A59503-00</t>
  </si>
  <si>
    <t>A59703-00</t>
  </si>
  <si>
    <t>A59712-00</t>
  </si>
  <si>
    <t>Хистеросалпингографија</t>
  </si>
  <si>
    <t>A59733-00</t>
  </si>
  <si>
    <t>Радиографско снимање пљувачне жлезде са применом контрастног
средства</t>
  </si>
  <si>
    <t>A59751-00</t>
  </si>
  <si>
    <t>A90900-00</t>
  </si>
  <si>
    <t>A90903-00</t>
  </si>
  <si>
    <t>A90906-00</t>
  </si>
  <si>
    <t>A90909-00</t>
  </si>
  <si>
    <t>30668001</t>
  </si>
  <si>
    <t>Endoanalni ultrazvuk</t>
  </si>
  <si>
    <t>55032001</t>
  </si>
  <si>
    <t>Ultrazvučni pregled štitaste žlezde</t>
  </si>
  <si>
    <t>55036001</t>
  </si>
  <si>
    <t>Elastografija jetre</t>
  </si>
  <si>
    <t>Endoskopski ultrazvuk</t>
  </si>
  <si>
    <t>55030-00</t>
  </si>
  <si>
    <t>Ultrazvučni pregled sadržaja orbite</t>
  </si>
  <si>
    <t>55032-00</t>
  </si>
  <si>
    <t>Ultrazvučni pregled vrata</t>
  </si>
  <si>
    <t>Ultrazvučni pregled urinarnog sistema</t>
  </si>
  <si>
    <t>55044-00</t>
  </si>
  <si>
    <t>Ultrazvučni pregled muškog pelvisa</t>
  </si>
  <si>
    <t>55048-00</t>
  </si>
  <si>
    <t>Ultrazvučni pregled skrotuma</t>
  </si>
  <si>
    <t>55070-00</t>
  </si>
  <si>
    <t>Ultrazvučni pregled dojke, unilateralan</t>
  </si>
  <si>
    <t>Ultrazvučni pregled bešike</t>
  </si>
  <si>
    <t>55276-00</t>
  </si>
  <si>
    <t>Ultrazvučni dupleks pregled aorte, intraabdominaln</t>
  </si>
  <si>
    <t>55278-00</t>
  </si>
  <si>
    <t>Ultrazvučni dupleks pregled renalnih i/ili viscera</t>
  </si>
  <si>
    <t>55600-00</t>
  </si>
  <si>
    <t>Transrektalni ultrazvučni pregled prostate, baze b</t>
  </si>
  <si>
    <t>55700-00</t>
  </si>
  <si>
    <t>Ultrazvučni pregled zbog detekcije abnormalnosti f</t>
  </si>
  <si>
    <t>55700-01</t>
  </si>
  <si>
    <t>Ultrazvučni pregled zbog merenja rasta fetusa</t>
  </si>
  <si>
    <t>55700-02</t>
  </si>
  <si>
    <t>Ultrazvučni pregled abdomena ili pelvisa zbog osta</t>
  </si>
  <si>
    <t>55729-01</t>
  </si>
  <si>
    <t>Ultrazvučni dupleks pregled umbilikalne arterije</t>
  </si>
  <si>
    <t>55731-00</t>
  </si>
  <si>
    <t>Ultrazvučni pregled ženskog pelvisa</t>
  </si>
  <si>
    <t>55800-00</t>
  </si>
  <si>
    <t>Ultrazvučni pregled šake ili ručnog zgloba</t>
  </si>
  <si>
    <t>55804-00</t>
  </si>
  <si>
    <t>Ultrazvučni pregled podlaktice ili lakta</t>
  </si>
  <si>
    <t>55808-00</t>
  </si>
  <si>
    <t>55812-00</t>
  </si>
  <si>
    <t>Ултразвучни преглед грудног коша или трбушног зида</t>
  </si>
  <si>
    <t>55816-01</t>
  </si>
  <si>
    <t>Ultrazvučni pregled prepona</t>
  </si>
  <si>
    <t>55824-00</t>
  </si>
  <si>
    <t>Ultrazvučni pregled glutealne regije</t>
  </si>
  <si>
    <t>55824-01</t>
  </si>
  <si>
    <t>Ultrazvučni pregled bedra</t>
  </si>
  <si>
    <t>55828-00</t>
  </si>
  <si>
    <t>Ultrazvučni pregled kolena</t>
  </si>
  <si>
    <t>55832-00</t>
  </si>
  <si>
    <t>Ultrazvučni pregled potkolenice</t>
  </si>
  <si>
    <t>55836-00</t>
  </si>
  <si>
    <t>Ultrazvučni pregled gležnja ili stopala</t>
  </si>
  <si>
    <t>55844-00</t>
  </si>
  <si>
    <t>Ultrazvučni pregled kože i potkožnog tkiva</t>
  </si>
  <si>
    <t>55852-00</t>
  </si>
  <si>
    <t>Ultrazvučni pregled kičme i kičmene moždine</t>
  </si>
  <si>
    <t>55238-00</t>
  </si>
  <si>
    <t>Ultrazvučni dupleks pregled arterija ili bajpasa d</t>
  </si>
  <si>
    <t>55284-00</t>
  </si>
  <si>
    <t>Ultrazvučni dupleks pregled kavernoznog tkiva penisa</t>
  </si>
  <si>
    <t>55238-01</t>
  </si>
  <si>
    <t>55244-00</t>
  </si>
  <si>
    <t>Ultrazvučni dupleks pregled vena donjih ekstremite</t>
  </si>
  <si>
    <t>55248-00</t>
  </si>
  <si>
    <t>Ultrazvučni dupleks pregled arterija ili bajpasa g</t>
  </si>
  <si>
    <t>55248-01</t>
  </si>
  <si>
    <t>55252-00</t>
  </si>
  <si>
    <t>Ultrazvučni dupleks pregled vena gornjih ekstremit</t>
  </si>
  <si>
    <t>55252-01</t>
  </si>
  <si>
    <t>55274-00</t>
  </si>
  <si>
    <t>Ultrazvučni dupleks pregled ekstrakranijalnih, kar</t>
  </si>
  <si>
    <t>55282-00</t>
  </si>
  <si>
    <t>Ultrazvučni dupleks pregled arterije penisa</t>
  </si>
  <si>
    <t>90911-00</t>
  </si>
  <si>
    <t>Ultrazvučni dupleks pregled krvnih sudova na ostal</t>
  </si>
  <si>
    <t>12309001</t>
  </si>
  <si>
    <t>Denzitometrija kostiju upotrebom kvantitativne kompjuterizovane tomografije - čitanje</t>
  </si>
  <si>
    <t>56001001</t>
  </si>
  <si>
    <t>Kompjuterizovana tomografija mozga - snimanje</t>
  </si>
  <si>
    <t>56001002</t>
  </si>
  <si>
    <t>Kompjuterizovana tomografija mozga - čitanje</t>
  </si>
  <si>
    <t>56007001</t>
  </si>
  <si>
    <t>Kompjuterizovana tomografija mozga sa intravenskom primenom kontrastnog sredstva - snimanje</t>
  </si>
  <si>
    <t>56010001</t>
  </si>
  <si>
    <t>Kompjuterizovana tomografija pituitarne šupljine - snimanje</t>
  </si>
  <si>
    <t>56010011</t>
  </si>
  <si>
    <t>Kompjuterizovana tomografija pituitarne šupljine sa intravenskom primenom kontrastnog sredstva - snimanje</t>
  </si>
  <si>
    <t>56010012</t>
  </si>
  <si>
    <t>Kompjuterizovana tomografija pituitarne šupljine - čitanje</t>
  </si>
  <si>
    <t>56013001</t>
  </si>
  <si>
    <t>Kompjuterizovana tomografija orbite - snimanje</t>
  </si>
  <si>
    <t>56013011</t>
  </si>
  <si>
    <t>Kompjuterizovana tomografija orbite sa intravenskom primenom kontrastnog sredstva - snimanje</t>
  </si>
  <si>
    <t>56013012</t>
  </si>
  <si>
    <t>Kompjuterizovana tomografija orbite - čitanje</t>
  </si>
  <si>
    <t>56016041</t>
  </si>
  <si>
    <t>Kompjuterizovana tomografija srednjeg uva i temporalne kosti, obostrana - snimanje</t>
  </si>
  <si>
    <t>56016051</t>
  </si>
  <si>
    <t>Kompjuterizovana tomografija srednjeg uva i temporalne kosti sa intravenskom primenom kontrastnog sredstva, obostrana - snimanje</t>
  </si>
  <si>
    <t>56016052</t>
  </si>
  <si>
    <t>Kompjuterizovana tomografija srednjeg uva i temporalne kosti, obostrana - čitanje</t>
  </si>
  <si>
    <t>56022001</t>
  </si>
  <si>
    <t>Kompjuterizovana tomografija facijalnih kostiju - snimanje</t>
  </si>
  <si>
    <t>56022002</t>
  </si>
  <si>
    <t>Kompjuterizovana tomografija facijalnih kostiju - čitanje</t>
  </si>
  <si>
    <t>56022011</t>
  </si>
  <si>
    <t>Kompjuterizovana tomografija paranazalnog sinusa - snimanje</t>
  </si>
  <si>
    <t>56028001</t>
  </si>
  <si>
    <t>Kompjuterizovana tomografija facijalnih kostiju sa intravenskom primenom kontrastnog sredstva - snimanje</t>
  </si>
  <si>
    <t>56028011</t>
  </si>
  <si>
    <t>Kompjuterizovana tomografija paranazalnog sinusa sa intravenskom primenom kontrastnog sredstva rG snimanje</t>
  </si>
  <si>
    <t>56028012</t>
  </si>
  <si>
    <t>Kompjuterizovana tomografija paranazalnog sinusa - čitanje</t>
  </si>
  <si>
    <t>56301001</t>
  </si>
  <si>
    <t>Kompjuterizovana tomografija grudnog koša - snimanje</t>
  </si>
  <si>
    <t>56301002</t>
  </si>
  <si>
    <t>Kompjuterizovana tomografija grudnog koša - čitanje</t>
  </si>
  <si>
    <t>56307001</t>
  </si>
  <si>
    <t>Kompjuterizovana tomografija grudnog koša sa intravenskom primenom kontrastnog sredstva - snimanje</t>
  </si>
  <si>
    <t>56401001</t>
  </si>
  <si>
    <t>Kompjuterizovana tomografija abdomena - snimanje</t>
  </si>
  <si>
    <t>56401002</t>
  </si>
  <si>
    <t>Kompjuterizovana tomografija abdomena - čitanje</t>
  </si>
  <si>
    <t>56401003</t>
  </si>
  <si>
    <t>Kompjuterizovana tomografija - urografija</t>
  </si>
  <si>
    <t>56401004</t>
  </si>
  <si>
    <t>Kompjuterizovana tomografija - enterografija</t>
  </si>
  <si>
    <t>56407001</t>
  </si>
  <si>
    <t>Kompjuterizovana tomografija abdomena sa intravenskom primenom kontrastnog sredstva - snimanje</t>
  </si>
  <si>
    <t>56409001</t>
  </si>
  <si>
    <t>Kompjuterizovana tomografija karlice - snimanje</t>
  </si>
  <si>
    <t>56412001</t>
  </si>
  <si>
    <t>Kompjuterizovana tomografija karlice sa intravenskom primenom kontrastnog sredstva - snimanje</t>
  </si>
  <si>
    <t>56501001</t>
  </si>
  <si>
    <t>Kompjuterizovana tomografija abdomena i karlice - snimanje</t>
  </si>
  <si>
    <t>56501002</t>
  </si>
  <si>
    <t>Kompjuterizovana tomografija abdomena i karlice - čitanje</t>
  </si>
  <si>
    <t>56507001</t>
  </si>
  <si>
    <t>Kompjuterizovana tomografija abdomena i karlice sa intravenskom primenom kontrastnog sredstva - snimanje</t>
  </si>
  <si>
    <t>56549011</t>
  </si>
  <si>
    <t>Kompjuterizovana tomografija kolona - snimanje</t>
  </si>
  <si>
    <t>56549012</t>
  </si>
  <si>
    <t>Kompjuterizovana tomografija kolona - čitanje</t>
  </si>
  <si>
    <t>56619001</t>
  </si>
  <si>
    <t>Kompjuterizovana tomografija ekstremiteta - snimanje</t>
  </si>
  <si>
    <t>56625001</t>
  </si>
  <si>
    <t>Kompjuterizovana tomografija ekstremiteta sa intravenskom primenom kontrastnog sredstva - snimanje</t>
  </si>
  <si>
    <t>56625002</t>
  </si>
  <si>
    <t>Kompjuterizovana tomografija ekstremiteta - čitanje</t>
  </si>
  <si>
    <t>56625003</t>
  </si>
  <si>
    <t>Kompjuterizovana tomografija ciljanog zgloba ekstremiteta nativno</t>
  </si>
  <si>
    <t>56625004</t>
  </si>
  <si>
    <t>Kompjuterizovana tomografija ciljanog zgloba ekstremiteta sa kontrastom</t>
  </si>
  <si>
    <t>56625005</t>
  </si>
  <si>
    <t>Kompjuterizovana tomografija - flebografija</t>
  </si>
  <si>
    <t>57350001</t>
  </si>
  <si>
    <t>Spiralna angiografija kompjuterizovanom tomografijom glave i/ili vrata, sa intravenskom primenom kontrastnog sredstva - snimanje</t>
  </si>
  <si>
    <t>57350002</t>
  </si>
  <si>
    <t>Spiralna angiografija kompjuterizovanom tomografijom glave i/ili vrata, sa intravenskom primenom kontrastnog sredstva - čitanje</t>
  </si>
  <si>
    <t>57350011</t>
  </si>
  <si>
    <t>Spiralna angiografija kompjuterizovanom tomografijom gornjih ekstremiteta, sa intravenskom primenom kontrastnog sredstva - snimanje</t>
  </si>
  <si>
    <t>57350012</t>
  </si>
  <si>
    <t>Spiralna angiografija kompjuterizovanom tomografijom gornjih ekstremiteta, sa intravenskom primenom kontrastnog sredstva - čitanje</t>
  </si>
  <si>
    <t>57350021</t>
  </si>
  <si>
    <t>Spiralna angiografija kompjuterizovanom tomografijom grudnog koša, sa intravenskom primenom kontrastnog sredstva - snimanje</t>
  </si>
  <si>
    <t>57350022</t>
  </si>
  <si>
    <t>Spiralna angiografija kompjuterizovanom tomografijom grudnog koša, sa intravenskom primenom kontrastnog sredstva - čitanje</t>
  </si>
  <si>
    <t>57350031</t>
  </si>
  <si>
    <t>Spiralna angiografija kompjuterizovanom tomografijom abdomena, sa intravenskom primenom kontrastnog sredstva - snimanje</t>
  </si>
  <si>
    <t>57350032</t>
  </si>
  <si>
    <t>Spiralna angiografija kompjuterizovanom tomografijom abdomena, sa intravenskom primenom kontrastnog sredstva - čitanje</t>
  </si>
  <si>
    <t>57350051</t>
  </si>
  <si>
    <t>Spiralna angiografija kompjuterizovanom tomografijom kičme, sa intravenskom primenom kontrastnog sredstva - snimanje</t>
  </si>
  <si>
    <t>57350052</t>
  </si>
  <si>
    <t>Spiralna angiografija kompjuterizovanom tomografijom kičme, sa intravenskom primenom kontrastnog sredstva - čitanje</t>
  </si>
  <si>
    <t>57350061</t>
  </si>
  <si>
    <t>Spiralna angiografija kompjuterizovanom tomografijom pelvisa, sa intravenskom primenom kontrastnog sredstva - snimanje</t>
  </si>
  <si>
    <t>57350062</t>
  </si>
  <si>
    <t>Spiralna angiografija kompjuterizovanom tomografijom pelvisa, sa intravenskom primenom kontrastnog sredstva - čitanje</t>
  </si>
  <si>
    <t>57350071</t>
  </si>
  <si>
    <t>Spiralna angiografija kompjuterizovanom tomografijom donjih ekstremiteta, sa intravenskom primenom kontrastnog sredstva - snimanje</t>
  </si>
  <si>
    <t>57350072</t>
  </si>
  <si>
    <t>Spiralna angiografija kompjuterizovanom tomografijom donjih ekstremiteta, sa intravenskom primenom kontrastnog sredstva - čitanje</t>
  </si>
  <si>
    <t>12309-00</t>
  </si>
  <si>
    <t>Denzitometrija kostiju upotrebom kvantitativne kompjuterizovane tomografije</t>
  </si>
  <si>
    <t>56001-00</t>
  </si>
  <si>
    <t>Kompjuterizovana tomografija mozga</t>
  </si>
  <si>
    <t>56007-00</t>
  </si>
  <si>
    <t>Kompjuterizovana tomografija mozga sa intravenskom</t>
  </si>
  <si>
    <t>56010-00</t>
  </si>
  <si>
    <t>Kompjuterizovana tomografija pituitarne šupljine</t>
  </si>
  <si>
    <t>56010-01</t>
  </si>
  <si>
    <t>Kompjuterizovana tomografija pituitarne šupljine s</t>
  </si>
  <si>
    <t>56010-02</t>
  </si>
  <si>
    <t>Kompjuterizovana tomografija pituitarne šupljine i</t>
  </si>
  <si>
    <t>56013-00</t>
  </si>
  <si>
    <t>Kompjuterizovana tomografija orbite</t>
  </si>
  <si>
    <t>56013-01</t>
  </si>
  <si>
    <t>Kompjuterizovana tomografija orbite sa intravensko</t>
  </si>
  <si>
    <t>56013-02</t>
  </si>
  <si>
    <t>Kompjuterizovana tomografija orbite i mozga</t>
  </si>
  <si>
    <t>56013-03</t>
  </si>
  <si>
    <t>Kompjuterizovana tomografija orbite i mozga sa int</t>
  </si>
  <si>
    <t>56016-00</t>
  </si>
  <si>
    <t>Kompjuterizovana tomografija srednjeg uva i tempor</t>
  </si>
  <si>
    <t>56016-04</t>
  </si>
  <si>
    <t>Kompjuterizovana tomografija srednjeg uva i temporalne kosti, obostrana</t>
  </si>
  <si>
    <t>56016-05</t>
  </si>
  <si>
    <t>56016-06</t>
  </si>
  <si>
    <t>Kompjuterizovana tomografija srednjeg uva, temporalne kosti i mozga, obostrana</t>
  </si>
  <si>
    <t>56016-07</t>
  </si>
  <si>
    <t>Kompjuterizovana tomografija srednjeg uva, tempora</t>
  </si>
  <si>
    <t>56022-00</t>
  </si>
  <si>
    <t>Kompjuterizovana tomografija facijalnih kostiju</t>
  </si>
  <si>
    <t>56022-01</t>
  </si>
  <si>
    <t>Kompjuterizovana tomografija paranazalnog sinusa</t>
  </si>
  <si>
    <t>56022-02</t>
  </si>
  <si>
    <t>56028-00</t>
  </si>
  <si>
    <t>Kompjuterizovana tomografija facijalnih kostiju sa</t>
  </si>
  <si>
    <t>56028-01</t>
  </si>
  <si>
    <t>Kompjuterizovana tomografija paranazalnog sinusa s</t>
  </si>
  <si>
    <t>56028-02</t>
  </si>
  <si>
    <t>56030-00</t>
  </si>
  <si>
    <t>Kompjuterizovana tomografija facijalnih kostiju, p</t>
  </si>
  <si>
    <t>56036-00</t>
  </si>
  <si>
    <t>56101-00</t>
  </si>
  <si>
    <t>Kompjuterizovana tomografija mekih tkiva vrata</t>
  </si>
  <si>
    <t>56107-00</t>
  </si>
  <si>
    <t>56219-00</t>
  </si>
  <si>
    <t>Компјутеризована томографија кичме са интратекалном применом контрастног средства</t>
  </si>
  <si>
    <t>56220-00</t>
  </si>
  <si>
    <t>Kompjuterizovana tomografija kičme, cervikalne reg</t>
  </si>
  <si>
    <t>56221-00</t>
  </si>
  <si>
    <t>Kompjuterizovana tomografija kičme, torakalne regi</t>
  </si>
  <si>
    <t>56223-00</t>
  </si>
  <si>
    <t>56224-00</t>
  </si>
  <si>
    <t>Kompjuterizovana tomografija kičme sa intravenskom</t>
  </si>
  <si>
    <t>56225-00</t>
  </si>
  <si>
    <t>56226-00</t>
  </si>
  <si>
    <t>56233-00</t>
  </si>
  <si>
    <t>Kompjuterizovana tomografija kičme, višestrukih re</t>
  </si>
  <si>
    <t>56234-00</t>
  </si>
  <si>
    <t>56301-00</t>
  </si>
  <si>
    <t>Kompjuterizovana tomografija grudnog koša</t>
  </si>
  <si>
    <t>56301-01</t>
  </si>
  <si>
    <t>Kompjuterizovana tomografija grudnog koša i abdome</t>
  </si>
  <si>
    <t>56307-00</t>
  </si>
  <si>
    <t>Kompjuterizovana tomografija grudnog koša sa intra</t>
  </si>
  <si>
    <t>56307-01</t>
  </si>
  <si>
    <t>56401-00</t>
  </si>
  <si>
    <t>Kompjuterizovana tomografija abdomena</t>
  </si>
  <si>
    <t>56407-00</t>
  </si>
  <si>
    <t>Kompjuterizovana tomografija abdomena sa intravens</t>
  </si>
  <si>
    <t>56409-00</t>
  </si>
  <si>
    <t>Kompjuterizovana tomografija karlice</t>
  </si>
  <si>
    <t>56412-00</t>
  </si>
  <si>
    <t>Kompjuterizovana tomografija karlice sa intravensk</t>
  </si>
  <si>
    <t>56501-00</t>
  </si>
  <si>
    <t>56507-00</t>
  </si>
  <si>
    <t>Kompjuterizovana tomografija abdomena i karlice sa</t>
  </si>
  <si>
    <t>56549-01</t>
  </si>
  <si>
    <t>Kompjuterizovana tomografija kolona</t>
  </si>
  <si>
    <t>56619-00</t>
  </si>
  <si>
    <t>Kompjuterizovana tomografija ekstremiteta</t>
  </si>
  <si>
    <t>56625-00</t>
  </si>
  <si>
    <t>Kompjuterizovana tomografija ekstremiteta sa intra</t>
  </si>
  <si>
    <t>56801-00</t>
  </si>
  <si>
    <t>Kompjuterizovana tomografija grudnog koša, abdomen</t>
  </si>
  <si>
    <t>56807-00</t>
  </si>
  <si>
    <t>57001-00</t>
  </si>
  <si>
    <t>Kompjuterizovana tomografija mozga i grudnog koša</t>
  </si>
  <si>
    <t>57001-01</t>
  </si>
  <si>
    <t>Kompjuterizovana tomografija mozga, grudnog koša i</t>
  </si>
  <si>
    <t>57007-00</t>
  </si>
  <si>
    <t>57007-01</t>
  </si>
  <si>
    <t>57201-00</t>
  </si>
  <si>
    <t>Pelvimetrija kompjuterizovanom tomografijom</t>
  </si>
  <si>
    <t>57350-00</t>
  </si>
  <si>
    <t>Spiralna angiografija kompjuterizovanom tomografij</t>
  </si>
  <si>
    <t>57350-01</t>
  </si>
  <si>
    <t>57350-02</t>
  </si>
  <si>
    <t>57350-03</t>
  </si>
  <si>
    <t>57350-04</t>
  </si>
  <si>
    <t>57350-05</t>
  </si>
  <si>
    <t>57350-06</t>
  </si>
  <si>
    <t>57350-07</t>
  </si>
  <si>
    <t>57350-08</t>
  </si>
  <si>
    <t>59718-00</t>
  </si>
  <si>
    <t>Флебографија</t>
  </si>
  <si>
    <t>59970-00</t>
  </si>
  <si>
    <t>Ангиографија, некласификована на другом месту</t>
  </si>
  <si>
    <t>90912-00</t>
  </si>
  <si>
    <t>Kompjuterizovana tomografija kičme, nespecifikovan</t>
  </si>
  <si>
    <t>A59718-00</t>
  </si>
  <si>
    <t>A59970-00</t>
  </si>
  <si>
    <t>A60503-00</t>
  </si>
  <si>
    <t>4000001</t>
  </si>
  <si>
    <t>Magnetna rezonanca endokranijuma bez kontrastnog sredstva - snimanje</t>
  </si>
  <si>
    <t>4000010</t>
  </si>
  <si>
    <t>Magnetna rezonanca endokranijuma bez kontrastnog sredstva - čitanje</t>
  </si>
  <si>
    <t>4000020</t>
  </si>
  <si>
    <t>Magnetna rezonanca endokranijuma sa kontrastnim sredstvom - snimanje</t>
  </si>
  <si>
    <t>4000030</t>
  </si>
  <si>
    <t>Magnetna rezonanca endokranijuma sa kontrastnim sredstvom - čitanje</t>
  </si>
  <si>
    <t>4000040</t>
  </si>
  <si>
    <t>Magnetna rezonanca protoka likvora mozga (uvek bez kontrastnog sredstva) rG snimanje</t>
  </si>
  <si>
    <t>4000050</t>
  </si>
  <si>
    <t>Magnetna rezonanca protoka likvora mozga (uvek bez kontrastnog sredstva) - čitanje</t>
  </si>
  <si>
    <t>4000060</t>
  </si>
  <si>
    <t>Magnetna rezonanca protoka likvora kičme (uvek bez kontrastnog sredstva) - snimanje</t>
  </si>
  <si>
    <t>4000070</t>
  </si>
  <si>
    <t>Magnetna rezonanca protoka likvora kičme (uvek bez kontrastnog sredstva) - čitanje</t>
  </si>
  <si>
    <t>4000080</t>
  </si>
  <si>
    <t>Magnetna rezonanca selarne regije (uvek sa kontrastnim sredstvom) - snimanje</t>
  </si>
  <si>
    <t>4000090</t>
  </si>
  <si>
    <t>Magnetna rezonanca selarne regije (uvek sa kontrastnim sredstvom) - čitanje</t>
  </si>
  <si>
    <t>4000100</t>
  </si>
  <si>
    <t>Magnetna rezonanca orbita bez kontrastnog sredstva - snimanje</t>
  </si>
  <si>
    <t>4000110</t>
  </si>
  <si>
    <t>Magnetna rezonanca orbita bez kontrastnog sredstva - čitanje</t>
  </si>
  <si>
    <t>4000120</t>
  </si>
  <si>
    <t>Magnetna rezonanca orbita sa kontrastnim sredstvom - snimanje</t>
  </si>
  <si>
    <t>4000130</t>
  </si>
  <si>
    <t>Magnetna rezonanca orbita sa kontrastnim sredstvom rG čitanje</t>
  </si>
  <si>
    <t>4000140</t>
  </si>
  <si>
    <t>Magnetna rezonanca paranazalnih šupljina bez kontrastnog sredstva - snimanje</t>
  </si>
  <si>
    <t>4000150</t>
  </si>
  <si>
    <t>Magnetna rezonanca paranazalnih šupljina bez kontrastnog sredstva - čitanje</t>
  </si>
  <si>
    <t>4000160</t>
  </si>
  <si>
    <t>Magnetna rezonanca paranazalnih šupljina sa kontrastnim sredstvom - snimanje</t>
  </si>
  <si>
    <t>4000170</t>
  </si>
  <si>
    <t>Magnetna rezonanca paranazalnih šupljina sa kontrastnim sredstvom - čitanje</t>
  </si>
  <si>
    <t>4000180</t>
  </si>
  <si>
    <t>Magnetna rezonanca maksilofacijalne regije bez kontrastnog sredstva - snimanje</t>
  </si>
  <si>
    <t>4000190</t>
  </si>
  <si>
    <t>Magnetna rezonanca maksilofacijalne regije bez kontrastnog sredstva - čitanje</t>
  </si>
  <si>
    <t>4000200</t>
  </si>
  <si>
    <t>Magnetna rezonanca maksilofacijalne regije sa kontrastnim sredstvom - snimanje</t>
  </si>
  <si>
    <t>4000210</t>
  </si>
  <si>
    <t>Magnetna rezonanca maksilofacijalne regije sa kontrastnim sredstvom - čitanje</t>
  </si>
  <si>
    <t>4000220</t>
  </si>
  <si>
    <t>Magnetna rezonanca baze lobanje bez kontrastnog sredstva - snimanje</t>
  </si>
  <si>
    <t>4000230</t>
  </si>
  <si>
    <t>Magnetna rezonanca baze lobanje bez kontrastnog sredstva - čitanje</t>
  </si>
  <si>
    <t>4000240</t>
  </si>
  <si>
    <t>Magnetna rezonanca baze lobanje sa kontrastnim sredstvom rG snimanje</t>
  </si>
  <si>
    <t>4000250</t>
  </si>
  <si>
    <t>Magnetna rezonanca baze lobanje sa kontrastnim sredstvom - čitanje</t>
  </si>
  <si>
    <t>4000260</t>
  </si>
  <si>
    <t>Magnetna rezonanca temporomandibularnog zgloba bez kontrastnog sredstva rG snimanje</t>
  </si>
  <si>
    <t>4000270</t>
  </si>
  <si>
    <t>Magnetna rezonanca temporomandibularnog zgloba bez kontrastnog sredstva - čitanje</t>
  </si>
  <si>
    <t>4000280</t>
  </si>
  <si>
    <t>Magnetna rezonanca temporomandibularnog zgloba sa kontrastnim sredstvom rG snimanje</t>
  </si>
  <si>
    <t>4000290</t>
  </si>
  <si>
    <t>Magnetna rezonanca temporomandibularnog zgloba sa kontrastnim sredstvom - čitanje</t>
  </si>
  <si>
    <t>4000300</t>
  </si>
  <si>
    <t>Funkcionalna magnetna rezonanca mozga - snimanje</t>
  </si>
  <si>
    <t>4000310</t>
  </si>
  <si>
    <t>Funkcionalna magnetna rezonanca mozga - čitanje</t>
  </si>
  <si>
    <t>4000320</t>
  </si>
  <si>
    <t>Difuzijski tenzor imidžing mozga - snimanje</t>
  </si>
  <si>
    <t>4000330</t>
  </si>
  <si>
    <t>Difuzijski tenzor imidžing mozga - čitanje</t>
  </si>
  <si>
    <t>4000340</t>
  </si>
  <si>
    <t>Difuzijski tenzor imidžing kičmene moždine - snimanje</t>
  </si>
  <si>
    <t>4000350</t>
  </si>
  <si>
    <t>Difuzijski tenzor imidžing kičmene moždine - čitanje</t>
  </si>
  <si>
    <t>4000360</t>
  </si>
  <si>
    <t>Magnetnorezonantna perfuzija mozga bez kontrastnog sredstva - snimanje</t>
  </si>
  <si>
    <t>4000370</t>
  </si>
  <si>
    <t>Magnetnorezonantna perfuzija mozga bez kontrastnog sredstva - čitanje</t>
  </si>
  <si>
    <t>4000380</t>
  </si>
  <si>
    <t>Magnetnorezonantna perfuzija mozga sa kontrastnim sredstvom - snimanje</t>
  </si>
  <si>
    <t>4000390</t>
  </si>
  <si>
    <t>Magnetnorezonantna perfuzija mozga sa kontrastnim sredstvom - čitanje</t>
  </si>
  <si>
    <t>4000400</t>
  </si>
  <si>
    <t>Magnetna rezonanca vrata bez kontrastnog sredstva - snimanje</t>
  </si>
  <si>
    <t>4000410</t>
  </si>
  <si>
    <t>Magnetna rezonanca vrata bez kontrastnog sredstva rG čitanje</t>
  </si>
  <si>
    <t>4000420</t>
  </si>
  <si>
    <t>Magnetna rezonanca vrata sa kontrastnim sredstvom - snimanje</t>
  </si>
  <si>
    <t>4000430</t>
  </si>
  <si>
    <t>Magnetna rezonanca vrata sa kontrastnim sredstvom - čitanje</t>
  </si>
  <si>
    <t>4000440</t>
  </si>
  <si>
    <t>Magnetna rezonanca cervikalnog dela kičme bez kontrastnog sredstva</t>
  </si>
  <si>
    <t>4000450</t>
  </si>
  <si>
    <t>Magnetna rezonanca cervikalnog dela kičme bez kontrastnog sredstva - čitanje</t>
  </si>
  <si>
    <t>4000460</t>
  </si>
  <si>
    <t>Magnetna rezonanca cervikalnog dela kičme sa kontrastnim sredstvom - snimanje</t>
  </si>
  <si>
    <t>4000470</t>
  </si>
  <si>
    <t>Magnetna rezonanca cervikalnog dela kičme sa kontrastnim sredstvom - čitanje</t>
  </si>
  <si>
    <t>4000480</t>
  </si>
  <si>
    <t>Magnetna rezonanca torakalnog dela kičme bez kontrastnog sredstva - snimanje</t>
  </si>
  <si>
    <t>4000490</t>
  </si>
  <si>
    <t>Magnetna rezonanca torakalnog dela kičme bez kontrastnog sredstva - čitanje</t>
  </si>
  <si>
    <t>4000500</t>
  </si>
  <si>
    <t>Magnetna rezonanca torakalnog dela kičme sa kontrastnim sredstvom - snimanje</t>
  </si>
  <si>
    <t>4000510</t>
  </si>
  <si>
    <t>Magnetna rezonanca torakalnog dela kičme sa kontrastnim sredstvom - čitanje</t>
  </si>
  <si>
    <t>4000520</t>
  </si>
  <si>
    <t>Magnetna rezonanca lumbosakralnog dela kičme bez kontrastnog sredstva - snimanje</t>
  </si>
  <si>
    <t>4000530</t>
  </si>
  <si>
    <t>Magnetna rezonanca lumbosakralnog dela kičme bez kontrastnog sredstva - čitanje</t>
  </si>
  <si>
    <t>4000540</t>
  </si>
  <si>
    <t>Magnetna rezonanca lumbosakralnog dela kičme sa kontrastnim sredstvom - snimanje</t>
  </si>
  <si>
    <t>4000550</t>
  </si>
  <si>
    <t>Magnetna rezonanca lumbosakralnog dela kičme sa kontrastnim sredstvom - čitanje</t>
  </si>
  <si>
    <t>4000560</t>
  </si>
  <si>
    <t>Magnetnorezonantna mijelografija (uvek sa kontrastnim sredstvom) - snimanje</t>
  </si>
  <si>
    <t>4000570</t>
  </si>
  <si>
    <t>Magnetnorezonantna mijelografija (uvek sa kontrastnim sredstvom) - čitanje</t>
  </si>
  <si>
    <t>4000580</t>
  </si>
  <si>
    <t>Magnetnorezonantna perfuzija kičme bez kontrastnog sredstva - snimanje</t>
  </si>
  <si>
    <t>4000590</t>
  </si>
  <si>
    <t>Magnetnorezonantna perfuzija kičme bez kontrastnog sredstva - čitanje</t>
  </si>
  <si>
    <t>4000600</t>
  </si>
  <si>
    <t>Magnetnorezonantna perfuzija kičme sa kontrastnim sredstvom - snimanje</t>
  </si>
  <si>
    <t>4000610</t>
  </si>
  <si>
    <t>Magnetnorezonantna perfuzija kičme sa kontrastnim sredstvom - čitanje</t>
  </si>
  <si>
    <t>4000620</t>
  </si>
  <si>
    <t>Magnetna rezonanca grudnog koša bez kontrastnog sredstva - snimanje</t>
  </si>
  <si>
    <t>4000630</t>
  </si>
  <si>
    <t>Magnetna rezonanca grudnog koša bez kontrastnog sredstva - čitanje</t>
  </si>
  <si>
    <t>4000640</t>
  </si>
  <si>
    <t>Magnetna rezonanca grudnog koša sa kontrastnim sredstvom - snimanje</t>
  </si>
  <si>
    <t>4000650</t>
  </si>
  <si>
    <t>Magnetna rezonanca grudnog koša sa kontrastnim sredstvom - čitanje</t>
  </si>
  <si>
    <t>4000660</t>
  </si>
  <si>
    <t>Magnetna rezonanca srca bez kontrastnog sredstva - snimanje</t>
  </si>
  <si>
    <t>4000670</t>
  </si>
  <si>
    <t>Magnetna rezonanca srca bez kontrastnog sredstva - čitanje</t>
  </si>
  <si>
    <t>4000680</t>
  </si>
  <si>
    <t>Magnetna rezonanca srca sa kontrastnim sredstvom - snimanje</t>
  </si>
  <si>
    <t>4000690</t>
  </si>
  <si>
    <t>Magnetna rezonanca srca sa kontrastnim sredstvom - čitanje</t>
  </si>
  <si>
    <t>4000700</t>
  </si>
  <si>
    <t>Magnetnorezonantni stres test srca (uvek sa kontrastnim sredstvom) - snimanje</t>
  </si>
  <si>
    <t>4000710</t>
  </si>
  <si>
    <t>Magnetnorezonantni stres test srca (uvek sa kontrastnim sredstvom) - čitanje</t>
  </si>
  <si>
    <t>4000720</t>
  </si>
  <si>
    <t>Magnetnorezonantna koronarografija bez kontrastnog sredstva - snimanje</t>
  </si>
  <si>
    <t>4000730</t>
  </si>
  <si>
    <t>Magnetnorezonantna koronarografija bez kontrastnog sredstva - čitanje</t>
  </si>
  <si>
    <t>4000740</t>
  </si>
  <si>
    <t>Magnetnorezonantna koronarografija sa kontrastnim sredstvom - snimanje</t>
  </si>
  <si>
    <t>4000750</t>
  </si>
  <si>
    <t>Magnetnorezonantna koronarografija sa kontrastnim sredstvom - čitanje</t>
  </si>
  <si>
    <t>4000760</t>
  </si>
  <si>
    <t>Magnetna rezonanca jedne dojke (uvek sa kontrastnim sredstvom) - snimanje</t>
  </si>
  <si>
    <t>4000770</t>
  </si>
  <si>
    <t>Magnetna rezonanca jedne dojke (uvek sa kontrastnim sredstvom) - čitanje</t>
  </si>
  <si>
    <t>4000780</t>
  </si>
  <si>
    <t>Magnetna rezonanca obe dojke (uvek sa kontrastnim sredstvom) - snimanje</t>
  </si>
  <si>
    <t>4000790</t>
  </si>
  <si>
    <t>Magnetna rezonanca obe dojke (uvek sa kontrastnim sredstvom) - čitanje</t>
  </si>
  <si>
    <t>4000800</t>
  </si>
  <si>
    <t>Magnetna rezonanca abdomena bez kontrastnog sredstva - snimanje</t>
  </si>
  <si>
    <t>4000810</t>
  </si>
  <si>
    <t>Magnetna rezonanca abdomena bez kontrastnog sredstva - čitanje</t>
  </si>
  <si>
    <t>4000820</t>
  </si>
  <si>
    <t>Magnetna rezonanca abdomena sa kontrastnim sredstvom - snimanje</t>
  </si>
  <si>
    <t>4000830</t>
  </si>
  <si>
    <t>Magnetna rezonanca abdomena sa kontrastnim sredstvom - čitanje</t>
  </si>
  <si>
    <t>4000840</t>
  </si>
  <si>
    <t>Magnetnorezonantna holangiopankreatografija (bez kontrastnog sredstva) - snimanje</t>
  </si>
  <si>
    <t>4000850</t>
  </si>
  <si>
    <t>Magnetnorezonantna holangiopankreatografija (bez kontrastnog sredstva) - čitanje</t>
  </si>
  <si>
    <t>4000860</t>
  </si>
  <si>
    <t>Magnetnorezonanta enterografija (uvek sa kontrastnim sredstvom) - snimanje</t>
  </si>
  <si>
    <t>4000870</t>
  </si>
  <si>
    <t>Magnetnorezonanta enterografija (uvek sa kontrastnim sredstvom) - čitanje</t>
  </si>
  <si>
    <t>4000880</t>
  </si>
  <si>
    <t>Magnetnorezonanta kolonografija (uvek sa kontrastnim sredstvom) - snimanje</t>
  </si>
  <si>
    <t>4000890</t>
  </si>
  <si>
    <t>Magnetnorezonanta kolonografija (uvek sa kontrastnim sredstvom) - čitanje</t>
  </si>
  <si>
    <t>4000900</t>
  </si>
  <si>
    <t>Magnetna rezonanca pelvisa bez kontrastnog sredstva - snimanje</t>
  </si>
  <si>
    <t>4000910</t>
  </si>
  <si>
    <t>Magnetna rezonanca pelvisa bez kontrastnog sredstva - čitanje</t>
  </si>
  <si>
    <t>4000920</t>
  </si>
  <si>
    <t>Magnetna rezonanca pelvisa sa kontrastnim sredstvom - snimanje</t>
  </si>
  <si>
    <t>4000930</t>
  </si>
  <si>
    <t>Magnetna rezonanca pelvisa sa kontrastnim sredstvom rG čitanje</t>
  </si>
  <si>
    <t>Magnetnorezonanta urografija (uvek sa kontrastnim sredstvom) - snimanje</t>
  </si>
  <si>
    <t>4000950</t>
  </si>
  <si>
    <t>Magnetnorezonanta urografija (uvek sa kontrastnim sredstvom) - čitanje</t>
  </si>
  <si>
    <t>4000960</t>
  </si>
  <si>
    <t>Magnetna rezonanca prostate (uvek sa kontrastnim sredstvom) - snimanje</t>
  </si>
  <si>
    <t>4000970</t>
  </si>
  <si>
    <t>Magnetna rezonanca prostate (uvek sa kontrastnim sredstvom) - čitanje</t>
  </si>
  <si>
    <t>4000980</t>
  </si>
  <si>
    <t>Magnetna rezonanca penisa i skrotuma (uvek sa kontrastnim sredstvom) - snimanje</t>
  </si>
  <si>
    <t>4000990</t>
  </si>
  <si>
    <t>Magnetna rezonanca penisa i skrotuma (uvek sa kontrastnim sredstvom) - čitanje</t>
  </si>
  <si>
    <t>4001000</t>
  </si>
  <si>
    <t>Magnetna rezonanca nadlaktice bez kontrastnog sredstva - snimanje</t>
  </si>
  <si>
    <t>4001010</t>
  </si>
  <si>
    <t>Magnetna rezonanca nadlaktice bez kontrastnog sredstva - čitanje</t>
  </si>
  <si>
    <t>4001020</t>
  </si>
  <si>
    <t>Magnetna rezonanca nadlaktice sa kontrastnim sredstvom rG snimanje</t>
  </si>
  <si>
    <t>4001030</t>
  </si>
  <si>
    <t>Magnetna rezonanca nadlaktice sa kontrastnim sredstvom - čitanje</t>
  </si>
  <si>
    <t>4001040</t>
  </si>
  <si>
    <t>Magnetna rezonanca podlaktice bez kontrastnog sredstva - snimanje</t>
  </si>
  <si>
    <t>4001050</t>
  </si>
  <si>
    <t>Magnetna rezonanca podlaktice bez kontrastnog sredstva - čitanje</t>
  </si>
  <si>
    <t>4001060</t>
  </si>
  <si>
    <t>Magnetna rezonanca podlaktice sa kontrastnim sredstvom - snimanje</t>
  </si>
  <si>
    <t>4001070</t>
  </si>
  <si>
    <t>Magnetna rezonanca podlaktice sa kontrastnim sredstvom - čitanje</t>
  </si>
  <si>
    <t>4001080</t>
  </si>
  <si>
    <t>Magnetna rezonanca šake bez kontrastnog sredstva - snimanje</t>
  </si>
  <si>
    <t>4001090</t>
  </si>
  <si>
    <t>Magnetna rezonanca šake bez kontrastnog sredstva - čitanje</t>
  </si>
  <si>
    <t>4001100</t>
  </si>
  <si>
    <t>Magnetna rezonanca šake sa kontrastnim sredstvom - snimanje</t>
  </si>
  <si>
    <t>4001110</t>
  </si>
  <si>
    <t>Magnetna rezonanca šake sa kontrastnim sredstvom - čitanje</t>
  </si>
  <si>
    <t>4001120</t>
  </si>
  <si>
    <t>Magnetna rezonanca nadkolenice bez kontrastnog sredstva - snimanje</t>
  </si>
  <si>
    <t>4001130</t>
  </si>
  <si>
    <t>Magnetna rezonanca nadkolenice bez kontrastnog sredstva rG čitanje</t>
  </si>
  <si>
    <t>4001140</t>
  </si>
  <si>
    <t>Magnetna rezonanca nadkolenice sa kontrastnim sredstvom - snimanje</t>
  </si>
  <si>
    <t>4001150</t>
  </si>
  <si>
    <t>Magnetna rezonanca nadkolenice sa kontrastnim sredstvom rG čitanje</t>
  </si>
  <si>
    <t>4001160</t>
  </si>
  <si>
    <t>Magnetna rezonanca podkolenice bez kontrastnog sredstva - snimanje</t>
  </si>
  <si>
    <t>4001170</t>
  </si>
  <si>
    <t>Magnetna rezonanca podkolenice bez kontrastnog sredstva rG čitanje</t>
  </si>
  <si>
    <t>4001180</t>
  </si>
  <si>
    <t>Magnetna rezonanca podkolenice sa kontrastnim sredstvom - snimanje</t>
  </si>
  <si>
    <t>4001190</t>
  </si>
  <si>
    <t>Magnetna rezonanca podkolenice sa kontrastnim sredstvom - čitanje</t>
  </si>
  <si>
    <t>4001200</t>
  </si>
  <si>
    <t>Magnetna rezonanca stopala bez kontrastnog sredstva - snimanje</t>
  </si>
  <si>
    <t>4001210</t>
  </si>
  <si>
    <t>Magnetna rezonanca stopala bez kontrastnog sredstva - čitanje</t>
  </si>
  <si>
    <t>4001220</t>
  </si>
  <si>
    <t>Magnetna rezonanca n stopala sa kontrastnim sredstvom - snimanje</t>
  </si>
  <si>
    <t>4001230</t>
  </si>
  <si>
    <t>Magnetna rezonanca stopala sa kontrastnim sredstvom - čitanje</t>
  </si>
  <si>
    <t>4001240</t>
  </si>
  <si>
    <t>Magnetna rezonanca ramenog zgloba bez kontrastnog sredstva - snimanje</t>
  </si>
  <si>
    <t>4001250</t>
  </si>
  <si>
    <t>Magnetna rezonanca ramenog zgloba bez kontrastnog sredstva - čitanje</t>
  </si>
  <si>
    <t>4001260</t>
  </si>
  <si>
    <t>Magnetna rezonanca ramenog zgloba sa kontrastnim sredstvom - snimanje</t>
  </si>
  <si>
    <t>4001270</t>
  </si>
  <si>
    <t>Magnetna rezonanca ramenog zgloba sa kontrastnim sredstvom - čitanje</t>
  </si>
  <si>
    <t>4001280</t>
  </si>
  <si>
    <t>Magnetna rezonanca lakatnog zgloba bez kontrastnog sredstva - snimanje</t>
  </si>
  <si>
    <t>4001290</t>
  </si>
  <si>
    <t>Magnetna rezonanca lakatnog zgloba bez kontrastnog sredstva - čitanje</t>
  </si>
  <si>
    <t>4001300</t>
  </si>
  <si>
    <t>Magnetna rezonanca lakatnog zgloba sa kontrastnim sredstvom rG snimanje</t>
  </si>
  <si>
    <t>4001310</t>
  </si>
  <si>
    <t>Magnetna rezonanca lakatnog zgloba sa kontrastnim sredstvom - čitanje</t>
  </si>
  <si>
    <t>4001320</t>
  </si>
  <si>
    <t>Magnetna rezonanca ručnog zgloba bez kontrastnog sredstva - snimanje</t>
  </si>
  <si>
    <t>4001330</t>
  </si>
  <si>
    <t>Magnetna rezonanca ručnog zgloba bez kontrastnog sredstva rG čitanje</t>
  </si>
  <si>
    <t>4001340</t>
  </si>
  <si>
    <t>Magnetna rezonanca ručnog zgloba sa kontrastnim sredstvom - snimanje</t>
  </si>
  <si>
    <t>4001350</t>
  </si>
  <si>
    <t>Magnetna rezonanca ručnog zgloba sa kontrastnim sredstvom - čitanje</t>
  </si>
  <si>
    <t>4001360</t>
  </si>
  <si>
    <t>Magnetna rezonanca zgloba kuka bez kontrastnog sredstva - snimanje</t>
  </si>
  <si>
    <t>4001370</t>
  </si>
  <si>
    <t>Magnetna rezonanca zgloba kuka bez kontrastnog sredstva rG čitanje</t>
  </si>
  <si>
    <t>4001380</t>
  </si>
  <si>
    <t>Magnetna rezonanca zgloba kuka sa kontrastnim sredstvom - snimanje</t>
  </si>
  <si>
    <t>4001390</t>
  </si>
  <si>
    <t>Magnetna rezonanca zgloba kuka sa kontrastnim sredstvom rG čitanje</t>
  </si>
  <si>
    <t>4001400</t>
  </si>
  <si>
    <t>Magnetna rezonanca zgloba kolena bez kontrastnog sredstva - snimanje</t>
  </si>
  <si>
    <t>4001410</t>
  </si>
  <si>
    <t>Magnetna rezonanca zgloba kolena bez kontrastnog sredstva - čitanje</t>
  </si>
  <si>
    <t>4001420</t>
  </si>
  <si>
    <t>Magnetna rezonanca zgloba kolena sa kontrastnim sredstvom - snimanje</t>
  </si>
  <si>
    <t>4001430</t>
  </si>
  <si>
    <t>Magnetna rezonanca zgloba kolena sa kontrastnim sredstvom - čitanje</t>
  </si>
  <si>
    <t>4001440</t>
  </si>
  <si>
    <t>Magnetna rezonanca skočnog zgloba bez kontrastnog sredstva - snimanje</t>
  </si>
  <si>
    <t>4001450</t>
  </si>
  <si>
    <t>Magnetna rezonanca skočnog zgloba bez kontrastnog sredstva - čitanje</t>
  </si>
  <si>
    <t>4001460</t>
  </si>
  <si>
    <t>Magnetna rezonanca skočnog zgloba sa kontrastnim sredstvom - snimanje</t>
  </si>
  <si>
    <t>4001470</t>
  </si>
  <si>
    <t>Magnetna rezonanca skočnog zgloba sa kontrastnim sredstvom - čitanje</t>
  </si>
  <si>
    <t>4001480</t>
  </si>
  <si>
    <t>Magnetnorezonantna artrografija (uvek sa kontrastnim sredstvom) - snimanje</t>
  </si>
  <si>
    <t>4001490</t>
  </si>
  <si>
    <t>Magnetnorezonantna artrografija (uvek sa kontrastnim sredstvom) rG čitanje</t>
  </si>
  <si>
    <t>4001500</t>
  </si>
  <si>
    <t>Magnetna rezonanca perifernih nerava bez kontrastnog sredstva - snimanje</t>
  </si>
  <si>
    <t>4001510</t>
  </si>
  <si>
    <t>Magnetna rezonanca perifernih nerava bez kontrastnog sredstva - čitanje</t>
  </si>
  <si>
    <t>4001520</t>
  </si>
  <si>
    <t>Magnetna rezonanca perifernih nerava sa kontrastnim sredstvom - snimanje</t>
  </si>
  <si>
    <t>4001530</t>
  </si>
  <si>
    <t>Magnetna rezonanca perifernih nerava sa kontrastnim sredstvom - čitanje</t>
  </si>
  <si>
    <t>4001540</t>
  </si>
  <si>
    <t>Magnetna rezonanca fetusa kod jednoplodne trudnoće - snimanje</t>
  </si>
  <si>
    <t>4001550</t>
  </si>
  <si>
    <t>Magnetna rezonanca fetusa kod jednoplodne trudnoće - čitanje</t>
  </si>
  <si>
    <t>4001560</t>
  </si>
  <si>
    <t>Magnetna rezonanca fetusa kod višeplodne trudnoće - snimanje</t>
  </si>
  <si>
    <t>4001570</t>
  </si>
  <si>
    <t>Magnetna rezonanca fetusa kod višeplodne trudnoće - čitanje</t>
  </si>
  <si>
    <t>4001580</t>
  </si>
  <si>
    <t>Magnetnorezonantna spektroskopija rG snimanje</t>
  </si>
  <si>
    <t>4001590</t>
  </si>
  <si>
    <t>Magnetnorezonantna spektroskopija - čitanje</t>
  </si>
  <si>
    <t>4001600</t>
  </si>
  <si>
    <t>Magnetna rezonanca ostalih oblasti bez kontrastnog sredstva - snimanje</t>
  </si>
  <si>
    <t>4001610</t>
  </si>
  <si>
    <t>Magnetna rezonanca ostalih oblasti bez kontrastnog sredstva - čitanje</t>
  </si>
  <si>
    <t>4001620</t>
  </si>
  <si>
    <t>Magnetna rezonanca ostalih oblasti sa kontrastnim sredstvom - snimanje</t>
  </si>
  <si>
    <t>4001630</t>
  </si>
  <si>
    <t>Magnetna rezonanca ostalih oblasti sa kontrastnim sredstvom - čitanje</t>
  </si>
  <si>
    <t>90903001</t>
  </si>
  <si>
    <t>Radiografija mekih tkiva, koje nije nigde klasifikovano - čitanje</t>
  </si>
  <si>
    <t>90906001</t>
  </si>
  <si>
    <t>Snimak ilealnog konduita - čitanje</t>
  </si>
  <si>
    <t>90909001</t>
  </si>
  <si>
    <t>Radiografija ostalih oblasti - čitanje</t>
  </si>
  <si>
    <t>909020001</t>
  </si>
  <si>
    <t>Angiografija - arteriografija magnetnom rezonancom glave bez kontrastnog sredstva - snimanje</t>
  </si>
  <si>
    <t>909020002</t>
  </si>
  <si>
    <t>Angiografija - arteriografija magnetnom rezonancom glave bez kontrastnog sredstva - čitanje</t>
  </si>
  <si>
    <t>909020003</t>
  </si>
  <si>
    <t>Angiografija - arteriografija magnetnom rezonancom glave sa kontrastnim sredstvom - snimanje</t>
  </si>
  <si>
    <t>909020004</t>
  </si>
  <si>
    <t>Angiografija - arteriografija magnetnom rezonancom glave sa kontrastnim sredstvom - čitanje</t>
  </si>
  <si>
    <t>909020005</t>
  </si>
  <si>
    <t>Angiografija - venografija magnetnom rezonancom glave bez kontrastnog sredstva - snimanje</t>
  </si>
  <si>
    <t>909020006</t>
  </si>
  <si>
    <t>Angiografija - venografija magnetnom rezonancom glave bez kontrastnog sredstva - čitanje</t>
  </si>
  <si>
    <t>909020007</t>
  </si>
  <si>
    <t>Angiografija - venografija magnetnom rezonancom glave sa kontrastnim sredstvom - snimanje</t>
  </si>
  <si>
    <t>909020008</t>
  </si>
  <si>
    <t>Angiografija - venografija magnetnom rezonancom glave sa kontrastnim sredstvom - čitanje</t>
  </si>
  <si>
    <t>909020009</t>
  </si>
  <si>
    <t>Angiografija rG arteriografija magnetnom rezonancom vrata bez kontrastnog sredstva rG snimanje</t>
  </si>
  <si>
    <t>909020010</t>
  </si>
  <si>
    <t>Angiografija - arteriografija magnetnom rezonancom vrata bez kontrastnog sredstva - čitanje</t>
  </si>
  <si>
    <t>909020011</t>
  </si>
  <si>
    <t>Angiografija - arteriografija magnetnom rezonancom vrata sa kontrastnim sredstvom - snimanje</t>
  </si>
  <si>
    <t>909020012</t>
  </si>
  <si>
    <t>Angiografija - arteriografija magnetnom rezonancom vrata sa kontrastnim sredstvom - čitanje</t>
  </si>
  <si>
    <t>909020013</t>
  </si>
  <si>
    <t>Angiografija - venografija magnetnom rezonancom vrata bez kontrastnog sredstva - snimanje</t>
  </si>
  <si>
    <t>909020014</t>
  </si>
  <si>
    <t>Angiografija - venografija magnetnom rezonancom vrata bez kontrastnog sredstva - čitanje</t>
  </si>
  <si>
    <t>909020015</t>
  </si>
  <si>
    <t>Angiografija - venografija magnetnom rezonancom vrata sa kontrastnim sredstvom - snimanje</t>
  </si>
  <si>
    <t>909020016</t>
  </si>
  <si>
    <t>Angiografija - venografija magnetnom rezonancom vrata sa kontrastnim sredstvom - čitanje</t>
  </si>
  <si>
    <t>909020101</t>
  </si>
  <si>
    <t>Angiografija rG arteriografija magnetnom rezonancom gornjih ekstremiteta bez kontrastnog sredstva rG snimanje</t>
  </si>
  <si>
    <t>909020102</t>
  </si>
  <si>
    <t>Angiografija - arteriografija magnetnom rezonancom gornjih ekstremiteta bez kontrastnog sredstva - čitanje</t>
  </si>
  <si>
    <t>909020103</t>
  </si>
  <si>
    <t>Angiografija rG arteriografija magnetnom rezonancom gornjih ekstremiteta sa kontrastnim sredstvom rG snimanje</t>
  </si>
  <si>
    <t>909020104</t>
  </si>
  <si>
    <t>Angiografija - arteriografija magnetnom rezonancom gornjih ekstremiteta sa kontrastnim sredstvom - čitanje</t>
  </si>
  <si>
    <t>909020105</t>
  </si>
  <si>
    <t>Angiografija - venografija magnetnom rezonancom gornjih ekstremiteta bez kontrastnog sredstva - snimanje</t>
  </si>
  <si>
    <t>909020106</t>
  </si>
  <si>
    <t>Angiografija - venografija magnetnom rezonancom gornjih ekstremiteta bez kontrastnog sredstva - čitanje</t>
  </si>
  <si>
    <t>909020107</t>
  </si>
  <si>
    <t>Angiografija - venografija magnetnom rezonancom gornjih ekstremiteta sa kontrastnim sredstvom - snimanje</t>
  </si>
  <si>
    <t>909020108</t>
  </si>
  <si>
    <t>Angiografija - venografija magnetnom rezonancom gornjih ekstremiteta sa kontrastnim sredstvom - čitanje</t>
  </si>
  <si>
    <t>909020201</t>
  </si>
  <si>
    <t>Angiografija - arteriografija magnetnom rezonancom grudnog koša bez kontrastnog sredstva - snimanje</t>
  </si>
  <si>
    <t>909020202</t>
  </si>
  <si>
    <t>Angiografija - arteriografija magnetnom rezonancom grudnog koša bez kontrastnog sredstva - čitanje</t>
  </si>
  <si>
    <t>909020203</t>
  </si>
  <si>
    <t>Angiografija - arteriografija magnetnom rezonancom grudnog koša sa kontrastnim sredstvom - snimanje</t>
  </si>
  <si>
    <t>909020204</t>
  </si>
  <si>
    <t>Angiografija - arteriografija magnetnom rezonancom grudnog koša sa kontrastnim sredstvom - čitanje</t>
  </si>
  <si>
    <t>909020205</t>
  </si>
  <si>
    <t>Angiografija - venografija magnetnom rezonancom grudnog koša bez kontrastnog sredstva - snimanje</t>
  </si>
  <si>
    <t>909020206</t>
  </si>
  <si>
    <t>Angiografija - venografija magnetnom rezonancom grudnog koša bez kontrastnog sredstva - čitanje</t>
  </si>
  <si>
    <t>909020207</t>
  </si>
  <si>
    <t>Angiografija - venografija magnetnom rezonancom grudnog koša sa kontrastnim sredstvom - snimanje</t>
  </si>
  <si>
    <t>909020208</t>
  </si>
  <si>
    <t>Angiografija - venografija magnetnom rezonancom grudnog koša sa kontrastnim sredstvom - čitanje</t>
  </si>
  <si>
    <t>909020301</t>
  </si>
  <si>
    <t>Angiografija - arteriografija magnetnom rezonancom kičme bez kontrastnog sredstva - snimanje</t>
  </si>
  <si>
    <t>909020302</t>
  </si>
  <si>
    <t>Angiografija rG arteriografija magnetnom rezonancom kičme bez kontrastnog sredstva rG čitanje</t>
  </si>
  <si>
    <t>909020303</t>
  </si>
  <si>
    <t>Angiografija - arteriografija magnetnom rezonancom kičme sa kontrastnim sredstvom - snimanje</t>
  </si>
  <si>
    <t>909020304</t>
  </si>
  <si>
    <t>Angiografija rG arteriografija magnetnom rezonancom kičme sa kontrastnim sredstvom rG čitanje</t>
  </si>
  <si>
    <t>909020305</t>
  </si>
  <si>
    <t>Angiografija - venografija magnetnom rezonancom kičme bez kontrastnog sredstva - snimanje</t>
  </si>
  <si>
    <t>909020306</t>
  </si>
  <si>
    <t>Angiografija - venografija magnetnom rezonancom kičme bez kontrastnog sredstva - čitanje</t>
  </si>
  <si>
    <t>909020307</t>
  </si>
  <si>
    <t>Angiografija - venografija magnetnom rezonancom kičme sa kontrastnim sredstvom - snimanje</t>
  </si>
  <si>
    <t>909020308</t>
  </si>
  <si>
    <t>Angiografija - venografija magnetnom rezonancom kičme sa kontrastnim sredstvom - čitanje</t>
  </si>
  <si>
    <t>909020401</t>
  </si>
  <si>
    <t>Angiografija - arteriografija magnetnom rezonancom abdomena bez kontrastnog sredstva - snimanje</t>
  </si>
  <si>
    <t>909020402</t>
  </si>
  <si>
    <t>Angiografija - arteriografija magnetnom rezonancom abdomena bez kontrastnog sredstva - čitanje</t>
  </si>
  <si>
    <t>909020403</t>
  </si>
  <si>
    <t>Angiografija rG arteriografija magnetnom rezonancom abdomena sa kontrastnim sredstvom rG snimanje</t>
  </si>
  <si>
    <t>909020404</t>
  </si>
  <si>
    <t>Angiografija rG arteriografija magnetnom rezonancom abdomena sa kontrastnim sredstvom rG čitanje</t>
  </si>
  <si>
    <t>909020405</t>
  </si>
  <si>
    <t>Angiografija - venografija magnetnom rezonancom abdomena bez kontrastnog sredstva - snimanje</t>
  </si>
  <si>
    <t>909020406</t>
  </si>
  <si>
    <t>Angiografija - venografija magnetnom rezonancom abdomena bez kontrastnog sredstva - čitanje</t>
  </si>
  <si>
    <t>909020407</t>
  </si>
  <si>
    <t>Angiografija rG venografija magnetnom rezonancom abdomena sa kontrastnim sredstvom rG snimanje</t>
  </si>
  <si>
    <t>909020408</t>
  </si>
  <si>
    <t>Angiografija - venografija magnetnom rezonancom abdomena sa kontrastnim sredstvom - čitanje</t>
  </si>
  <si>
    <t>909020501</t>
  </si>
  <si>
    <t>Angiografija - arteriografija magnetnom rezonancom pelvisa bez kontrastnog sredstva - snimanje</t>
  </si>
  <si>
    <t>909020502</t>
  </si>
  <si>
    <t>Angiografija - arteriografija magnetnom rezonancom pelvisa bez kontrastnog sredstva - čitanje</t>
  </si>
  <si>
    <t>909020503</t>
  </si>
  <si>
    <t>Angiografija - arteriografija magnetnom rezonancom pelvisa sa kontrastnim sredstvom - snimanje</t>
  </si>
  <si>
    <t>909020504</t>
  </si>
  <si>
    <t>Angiografija - arteriografija magnetnom rezonancom pelvisa sa kontrastnim sredstvom - čitanje</t>
  </si>
  <si>
    <t>909020505</t>
  </si>
  <si>
    <t>Angiografija - venografija magnetnom rezonancom pelvisa bez kontrastnog sredstva - snimanje</t>
  </si>
  <si>
    <t>909020506</t>
  </si>
  <si>
    <t>Angiografija - venografija magnetnom rezonancom pelvisa bez kontrastnog sredstva - čitanje</t>
  </si>
  <si>
    <t>909020507</t>
  </si>
  <si>
    <t>Angiografija - venografija magnetnom rezonancom pelvisa sa kontrastnim sredstvom - snimanje</t>
  </si>
  <si>
    <t>909020508</t>
  </si>
  <si>
    <t>Angiografija - venografija magnetnom rezonancom pelvisa sa kontrastnim sredstvom - čitanje</t>
  </si>
  <si>
    <t>909020601</t>
  </si>
  <si>
    <t>Angiografija - arteriografija magnetnom rezonancom donjih ekstremiteta bez kontrastnog sredstva - snimanje</t>
  </si>
  <si>
    <t>909020602</t>
  </si>
  <si>
    <t>Angiografija - arteriografija magnetnom rezonancom donjih ekstremiteta bez kontrastnog sredstva - čitanje</t>
  </si>
  <si>
    <t>909020603</t>
  </si>
  <si>
    <t>Angiografija - arteriografija magnetnom rezonancom donjih ekstremiteta sa kontrastnim sredstvom - snimanje</t>
  </si>
  <si>
    <t>909020604</t>
  </si>
  <si>
    <t>Angiografija - arteriografija magnetnom rezonancom donjih ekstremiteta sa kontrastnim sredstvom - čitanje</t>
  </si>
  <si>
    <t>909020605</t>
  </si>
  <si>
    <t>Angiografija - venografija magnetnom rezonancom donjih ekstremiteta bez kontrastnog sredstva - snimanje</t>
  </si>
  <si>
    <t>909020606</t>
  </si>
  <si>
    <t>Angiografija - venografija magnetnom rezonancom donjih ekstremiteta bez kontrastnog sredstva - čitanje</t>
  </si>
  <si>
    <t>909020607</t>
  </si>
  <si>
    <t>Angiografija - venografija magnetnom rezonancom donjih ekstremiteta sa kontrastnim sredstvom - snimanje</t>
  </si>
  <si>
    <t>909020608</t>
  </si>
  <si>
    <t>Angiografija - venografija magnetnom rezonancom donjih ekstremiteta sa kontrastnim sredstvom - čitanje</t>
  </si>
  <si>
    <t>909020701</t>
  </si>
  <si>
    <t>Angiografija - arteriografija magnetnom rezonancom ostalih oblasti bez kontrastnog sredstva - snimanje</t>
  </si>
  <si>
    <t>909020702</t>
  </si>
  <si>
    <t>Angiografija - arteriografija magnetnom rezonancom ostalih oblasti bez kontrastnog sredstva - čitanje</t>
  </si>
  <si>
    <t>909020703</t>
  </si>
  <si>
    <t>Angiografija - arteriografija magnetnom rezonancom ostalih oblasti sa kontrastnim sredstvom - snimanje</t>
  </si>
  <si>
    <t>909020704</t>
  </si>
  <si>
    <t>Angiografija - arteriografija magnetnom rezonancom ostalih oblasti sa kontrastnim sredstvom - čitanje</t>
  </si>
  <si>
    <t>909020705</t>
  </si>
  <si>
    <t>Angiografija - venografija magnetnom rezonancom ostalih oblasti bez kontrastnog sredstva - snimanje</t>
  </si>
  <si>
    <t>909020706</t>
  </si>
  <si>
    <t>Angiografija - venografija magnetnom rezonancom ostalih oblasti bez kontrastnog sredstva - čitanje</t>
  </si>
  <si>
    <t>909020707</t>
  </si>
  <si>
    <t>Angiografija - venografija magnetnom rezonancom ostalih oblasti sa kontrastnim sredstvom - snimanje</t>
  </si>
  <si>
    <t>909020708</t>
  </si>
  <si>
    <t>Angiografija - venografija magnetnom rezonancom ostalih oblasti sa kontrastnim sredstvom - čitanje</t>
  </si>
  <si>
    <t>90901-00</t>
  </si>
  <si>
    <t>Магнетна резонанца мозга</t>
  </si>
  <si>
    <t>90901-01</t>
  </si>
  <si>
    <t>Magnetna rezonanca glave</t>
  </si>
  <si>
    <t>90901-02</t>
  </si>
  <si>
    <t>Magnetna rezonanca vrata</t>
  </si>
  <si>
    <t>90901-03</t>
  </si>
  <si>
    <t>Magnetna rezonanca kičme</t>
  </si>
  <si>
    <t>90901-04</t>
  </si>
  <si>
    <t>Magnetna rezonanca grudnog koša</t>
  </si>
  <si>
    <t>90901-05</t>
  </si>
  <si>
    <t>Magnetna rezonanca abdomena</t>
  </si>
  <si>
    <t>90901-06</t>
  </si>
  <si>
    <t>Magnetna rezonanca pelvisa</t>
  </si>
  <si>
    <t>90901-07</t>
  </si>
  <si>
    <t>Magnetna rezonanca ekstremiteta</t>
  </si>
  <si>
    <t>90901-08</t>
  </si>
  <si>
    <t>Magnetna rezonanca ostalih oblasti</t>
  </si>
  <si>
    <t>90901-09</t>
  </si>
  <si>
    <t>Funkcionalna magnetna rezonanca mozga</t>
  </si>
  <si>
    <t>90901-10</t>
  </si>
  <si>
    <t>Mагнетна резонанца дојке</t>
  </si>
  <si>
    <t>90902-00</t>
  </si>
  <si>
    <t>Angiografija magnetnom rezonancom glave ili vrata</t>
  </si>
  <si>
    <t>90902-01</t>
  </si>
  <si>
    <t>Ангиографија магнетном резонанцом горњих екстремитета</t>
  </si>
  <si>
    <t>90902-02</t>
  </si>
  <si>
    <t>90902-03</t>
  </si>
  <si>
    <t>Ангиографија магнетном резонанцом кичме</t>
  </si>
  <si>
    <t>90902-04</t>
  </si>
  <si>
    <t>Ангиографија магнетном резонанцом абдомена</t>
  </si>
  <si>
    <t>90902-05</t>
  </si>
  <si>
    <t>Ангиографија магнетном резонанцом пелвиса</t>
  </si>
  <si>
    <t>90902-06</t>
  </si>
  <si>
    <t>Ангиографија магнетном резонанцом доњих екстремитета</t>
  </si>
  <si>
    <t>90902-07</t>
  </si>
  <si>
    <t>Ангиографија магнетном резонанцом осталих области</t>
  </si>
  <si>
    <t>A12309-00</t>
  </si>
  <si>
    <t>L000224</t>
  </si>
  <si>
    <t>Bilirubin (ukupan) u krvi - POCT metodom</t>
  </si>
  <si>
    <t>L000232</t>
  </si>
  <si>
    <t>BNP (Brain natriuretic peptide, moždani natriurets</t>
  </si>
  <si>
    <t>L000521</t>
  </si>
  <si>
    <t>Holesterol(ukupan)u krvi-POCT metodom</t>
  </si>
  <si>
    <t>L000570</t>
  </si>
  <si>
    <t>Kalcijum u krvi - POCT metodom</t>
  </si>
  <si>
    <t>L000588</t>
  </si>
  <si>
    <t>Kalijum u krvi - POCT metodom</t>
  </si>
  <si>
    <t>L000604</t>
  </si>
  <si>
    <t>Kreatin kinaza CK-MB u krvi - POCT metodom</t>
  </si>
  <si>
    <t>L000612</t>
  </si>
  <si>
    <t>Kreatinin u krvi - POCT metodom</t>
  </si>
  <si>
    <t>L000661</t>
  </si>
  <si>
    <t>Natrijum u krvi - POCT metodom</t>
  </si>
  <si>
    <t>L000745</t>
  </si>
  <si>
    <t>L002378</t>
  </si>
  <si>
    <t>L010983</t>
  </si>
  <si>
    <t>L011429</t>
  </si>
  <si>
    <t>L014019</t>
  </si>
  <si>
    <t>Hematokrit  (Hct)  u krvi</t>
  </si>
  <si>
    <t>L014027</t>
  </si>
  <si>
    <t>Hemoglobin u krvi</t>
  </si>
  <si>
    <t>L014068</t>
  </si>
  <si>
    <t>Ispitivanje morfologije eritrocita i trombocita u krvi, mikroskopija</t>
  </si>
  <si>
    <t>L014084</t>
  </si>
  <si>
    <t>Krvna slika sa trodelnom leukocitarnom formulom</t>
  </si>
  <si>
    <t>L014100</t>
  </si>
  <si>
    <t>Krvna slika sa petodelnom leukocitarnom formulom</t>
  </si>
  <si>
    <t>L014105</t>
  </si>
  <si>
    <t>Krvna slika sa C–reaktivnim proteinom (CRP)</t>
  </si>
  <si>
    <t>L014110</t>
  </si>
  <si>
    <t>Krvna slika sa retiklocitima i petodelnom lukocitarnom formulom</t>
  </si>
  <si>
    <t>L014126</t>
  </si>
  <si>
    <t>Leukocitna formula (LeF), ručno, sa posebnom identifikacijom patoloških ćelija u krvi</t>
  </si>
  <si>
    <t>L014159</t>
  </si>
  <si>
    <t>Broja leukocita (Le) u krvi, mikroskopija</t>
  </si>
  <si>
    <t>L014175</t>
  </si>
  <si>
    <t>Broj retikulocita u krvi, mikroskopija</t>
  </si>
  <si>
    <t>L014183</t>
  </si>
  <si>
    <t>Broj trombocita (Tr) u krvi, mikroskopija</t>
  </si>
  <si>
    <t>L014191</t>
  </si>
  <si>
    <t>Osmotska rezistencija eritrocita</t>
  </si>
  <si>
    <t>L014209</t>
  </si>
  <si>
    <t>L014241</t>
  </si>
  <si>
    <t>Anti–Xa aktivnost u plazmi, spektrofotometrija</t>
  </si>
  <si>
    <t>L014332</t>
  </si>
  <si>
    <t>Aktivirano parcijalno tromboplastinsko vreme (aPTT) u plazmi, koagulometrija</t>
  </si>
  <si>
    <t>L014365</t>
  </si>
  <si>
    <t>Antitrombin (AT) aktivnost u plazmi, spektrofotometrija</t>
  </si>
  <si>
    <t>L014415</t>
  </si>
  <si>
    <t>D–dimer u plazmi, imunoprecipitacija</t>
  </si>
  <si>
    <t>L014416</t>
  </si>
  <si>
    <t>D–dimer u plazmi, imunoturbidimetrija</t>
  </si>
  <si>
    <t>L014417</t>
  </si>
  <si>
    <t>D–dimer u plazmi, ELFA</t>
  </si>
  <si>
    <t>L014423</t>
  </si>
  <si>
    <t>D–dimer u plazmi, POCT</t>
  </si>
  <si>
    <t>L014456</t>
  </si>
  <si>
    <t>Faktor FVII (prokonvertin) aktivnost u plazmi, koagulometrija</t>
  </si>
  <si>
    <t>L014480</t>
  </si>
  <si>
    <t>Faktor FVIII (antihemofilni globulin A, AHG–A) aktivnost u plazmi, koagulometrija</t>
  </si>
  <si>
    <t>L014522</t>
  </si>
  <si>
    <t>Faktor II (protrombin) aktivnost, u plazmi koagulometrija</t>
  </si>
  <si>
    <t>L014555</t>
  </si>
  <si>
    <t>Faktor IX (antihemofilni globulin B, AHG–B) aktivnost u plazmi, koagulometrija</t>
  </si>
  <si>
    <t>L014563</t>
  </si>
  <si>
    <t>Faktor V (proakcelerin) aktivnost u plazmi, koagulometrija</t>
  </si>
  <si>
    <t>Faktor V (proakcelerin) antigen u plazmi, imunoenzimski</t>
  </si>
  <si>
    <t>L014605</t>
  </si>
  <si>
    <t>Faktor X (Stuart Power faktor) aktivnost, u plazmi, koagulometrija</t>
  </si>
  <si>
    <t>L014621</t>
  </si>
  <si>
    <t>Faktor XI (antihemofilni globulin C, AHG–C) aktivnost u plazmi, koagulometrija</t>
  </si>
  <si>
    <t>L014647</t>
  </si>
  <si>
    <t>Faktor XII (Hageman) aktivnost, u plazmi, koagulometrija</t>
  </si>
  <si>
    <t>L014680</t>
  </si>
  <si>
    <t>Faktor XIII (fibrin stabilizujući faktor) u plazmi, imunoenzimski</t>
  </si>
  <si>
    <t>L014696</t>
  </si>
  <si>
    <t>Fibrinogen degradacioni produkti (FDP) u plazmi, lateks imunoprecipitacija</t>
  </si>
  <si>
    <t>L014704</t>
  </si>
  <si>
    <t>Fibrinogen u plazmi (Clauss), koagulometrija</t>
  </si>
  <si>
    <t>L014712</t>
  </si>
  <si>
    <t>Fibrinogen u plazmi, gravimetrija</t>
  </si>
  <si>
    <t>L014738</t>
  </si>
  <si>
    <t>Fibrinogen u plazmi, spektrofotometrija</t>
  </si>
  <si>
    <t>L014746</t>
  </si>
  <si>
    <t>Fibrinogen u plazmi, imunohemija</t>
  </si>
  <si>
    <t>L014795</t>
  </si>
  <si>
    <t>L014837</t>
  </si>
  <si>
    <t>L014845</t>
  </si>
  <si>
    <t>Lupus antikoagulans u plazmi (LA2), konfirmacioni test, koagulometrija</t>
  </si>
  <si>
    <t>L014878</t>
  </si>
  <si>
    <t>Inhibitori faktora koagulacije u plazmi, po epruveti</t>
  </si>
  <si>
    <t>L014886</t>
  </si>
  <si>
    <t>Inhibitori na faktor IX u plazmi (Bethesda), koagulometrija</t>
  </si>
  <si>
    <t>L014894</t>
  </si>
  <si>
    <t>Inhibitori na faktor VIII u plazmi (Bethesda), koagulometrija</t>
  </si>
  <si>
    <t>L014902</t>
  </si>
  <si>
    <t>Inhibitori na faktor VIII (Nejmegen modifikacija Bethesda metode) u plazmi, koagulometrijski</t>
  </si>
  <si>
    <t>L014969</t>
  </si>
  <si>
    <t>Protein C, aktivnost u plazmi, spektrofotometrija</t>
  </si>
  <si>
    <t>L014985</t>
  </si>
  <si>
    <t>Protein S aktivnost u plazmi, koagulometrija</t>
  </si>
  <si>
    <t>L015000</t>
  </si>
  <si>
    <t>Protein S antigen, slobodni u plazmi, imunoturbidimetrija</t>
  </si>
  <si>
    <t>L015040</t>
  </si>
  <si>
    <t>Protrombinsko vreme (PT) INR – za praćenje antikoagulantne terapije u plazmi, koagulometrija</t>
  </si>
  <si>
    <t>L015057</t>
  </si>
  <si>
    <t>Protrombinsko vreme (PT) plazmi/kapilarnoj krvi, koagulometrija</t>
  </si>
  <si>
    <t>L015065</t>
  </si>
  <si>
    <t>Retrakcija koaguluma</t>
  </si>
  <si>
    <t>L015073</t>
  </si>
  <si>
    <t>Rezistencija na aktivirani protein C u plazmi (APCR), koagulometrija</t>
  </si>
  <si>
    <t>L015081</t>
  </si>
  <si>
    <t>L015107</t>
  </si>
  <si>
    <t>L015115</t>
  </si>
  <si>
    <t>Silika koagulaciono vreme u plazmi, skrining test</t>
  </si>
  <si>
    <t>L015149</t>
  </si>
  <si>
    <t>Lupus antikoagulans u plazmi (LA1), koagulometrija</t>
  </si>
  <si>
    <t>L015150</t>
  </si>
  <si>
    <t>LA1/LA2 odnos</t>
  </si>
  <si>
    <t>L015180</t>
  </si>
  <si>
    <t>Trombocitni faktor 4 (PF4) u plazmi, ELISA</t>
  </si>
  <si>
    <t>L015214</t>
  </si>
  <si>
    <t>Trombotest u plazmi/kapilarnoj krvi, koagulometrija</t>
  </si>
  <si>
    <t>L015222</t>
  </si>
  <si>
    <t>Von Willebrandov faktor (vWF) antigen u plazmi, imunohemija</t>
  </si>
  <si>
    <t>L015255</t>
  </si>
  <si>
    <t>Von Willebrandov faktor (vWF), aktivnost u plazmi, koagulometrija</t>
  </si>
  <si>
    <t>L015256</t>
  </si>
  <si>
    <t>Von Willebrandov faktor (vWF), aktivnost u plazmi, imunoturbidimetrija</t>
  </si>
  <si>
    <t>L015263</t>
  </si>
  <si>
    <t>Vreme koagulacije (Lee White) u plazmi, koagulometrija</t>
  </si>
  <si>
    <t>L015271</t>
  </si>
  <si>
    <t>Vreme krvarenja Duke</t>
  </si>
  <si>
    <t>L015644</t>
  </si>
  <si>
    <t>Imunofenotipizacija plazmamembranskih ćelijskih antigena direktnom metodom i protočnom citometrijom (po antigenu)</t>
  </si>
  <si>
    <t>L015685</t>
  </si>
  <si>
    <t>L015925</t>
  </si>
  <si>
    <t>Antinukleusna antitela (ANA) IgG u serumu, kriosta</t>
  </si>
  <si>
    <t>L025924</t>
  </si>
  <si>
    <t>L026534</t>
  </si>
  <si>
    <t>L000075</t>
  </si>
  <si>
    <t>Acidobazni status (pH, pO2, pCO2) u krvi</t>
  </si>
  <si>
    <t>L000208</t>
  </si>
  <si>
    <t>Bikarbonati (ugljen-dioksid, ukupan) u krvi - POCT metodom</t>
  </si>
  <si>
    <t>L000216</t>
  </si>
  <si>
    <t>Bilirubin (direktan) u krvi/serumu/plazmi, POCT</t>
  </si>
  <si>
    <t>L000257</t>
  </si>
  <si>
    <t>Ciklosporin A (CyA) u krvi</t>
  </si>
  <si>
    <t>L000307</t>
  </si>
  <si>
    <t>Fosfat, neorganski u krvi/serumu/plazmi, POCT</t>
  </si>
  <si>
    <t>L000349</t>
  </si>
  <si>
    <t>Glukoza u kapilarnoj krvi - POCT metodom</t>
  </si>
  <si>
    <t>L000356</t>
  </si>
  <si>
    <t>L000414</t>
  </si>
  <si>
    <t>Hemoglobin A1c (glikozilirani hemoglobin, HbA1c) u krvi</t>
  </si>
  <si>
    <t>L000596</t>
  </si>
  <si>
    <t>Kreatin kinaza (CK) u krvi/serumu/plazmi, POCT</t>
  </si>
  <si>
    <t>L000646</t>
  </si>
  <si>
    <t>Mioglobin (Mb) u krvi - POCT metodom</t>
  </si>
  <si>
    <t>L000653</t>
  </si>
  <si>
    <t>Mokraćna kiselina u krvi/serumu/plazmi, POCT</t>
  </si>
  <si>
    <t>L000703</t>
  </si>
  <si>
    <t>L000711</t>
  </si>
  <si>
    <t>L000794</t>
  </si>
  <si>
    <t>L000851</t>
  </si>
  <si>
    <t>Vitamin B12 (kobalamin, cijankobalamin) u serumu</t>
  </si>
  <si>
    <t>L000950</t>
  </si>
  <si>
    <t>L001040</t>
  </si>
  <si>
    <t>Alanin aminotransferaza (ALT) u krvi/serumu/plazmi, POCT</t>
  </si>
  <si>
    <t>L001057</t>
  </si>
  <si>
    <t>L001081</t>
  </si>
  <si>
    <t>Imunoglobulin G (IgG) u likvoru - nefelometrijom</t>
  </si>
  <si>
    <t>L001107</t>
  </si>
  <si>
    <t>L001149</t>
  </si>
  <si>
    <t>L001180</t>
  </si>
  <si>
    <t>Alfa–amilaza u krvi/serumu/plazmi, POCT</t>
  </si>
  <si>
    <t>L001198</t>
  </si>
  <si>
    <t>L001214</t>
  </si>
  <si>
    <t>L001248</t>
  </si>
  <si>
    <t>Alkalna fosfataza (ALP) u krvi/serumu/plazmi, POCT</t>
  </si>
  <si>
    <t>L001496</t>
  </si>
  <si>
    <t>Antimilerijan hormon u serumu/plazmi, CMIA/ECLIA/CLIA/TRACE</t>
  </si>
  <si>
    <t>L001255</t>
  </si>
  <si>
    <t>L001503</t>
  </si>
  <si>
    <t>L001529</t>
  </si>
  <si>
    <t>L001552</t>
  </si>
  <si>
    <t>L001644</t>
  </si>
  <si>
    <t>Aspart aminotransferaza (AST) u krvi/serumu/plazmi, POCT</t>
  </si>
  <si>
    <t>L001651</t>
  </si>
  <si>
    <t>L001669</t>
  </si>
  <si>
    <t>L001693</t>
  </si>
  <si>
    <t>L001719</t>
  </si>
  <si>
    <t>L001735</t>
  </si>
  <si>
    <t>Beta-2-mikroglobulin u serumu - nefelometrijom</t>
  </si>
  <si>
    <t>L001743</t>
  </si>
  <si>
    <t>L001792</t>
  </si>
  <si>
    <t>L001800</t>
  </si>
  <si>
    <t>L001818</t>
  </si>
  <si>
    <t>Beta-horiogonadotropin, ukupan (beta-hCG, βhCG) u serumu – RIA</t>
  </si>
  <si>
    <t>L001859</t>
  </si>
  <si>
    <t>L001867</t>
  </si>
  <si>
    <t>Bikarbonati (ugljen-dioksid, ukupan) u serumu</t>
  </si>
  <si>
    <t>L001891</t>
  </si>
  <si>
    <t>L001917</t>
  </si>
  <si>
    <t>L001925</t>
  </si>
  <si>
    <t>L001941</t>
  </si>
  <si>
    <t>L001958</t>
  </si>
  <si>
    <t>C1-inhibitor komplementa u serumu - nefelometrijom</t>
  </si>
  <si>
    <t>L001982</t>
  </si>
  <si>
    <t>L002022</t>
  </si>
  <si>
    <t>C-peptid u serumu - CMIA odnosno ECLIA</t>
  </si>
  <si>
    <t>L002048</t>
  </si>
  <si>
    <t>C-peptid u serumu – RIA</t>
  </si>
  <si>
    <t>L002055</t>
  </si>
  <si>
    <t>L002063</t>
  </si>
  <si>
    <t>C-reaktivni protein (CRP) u serumu - nefelometrijom</t>
  </si>
  <si>
    <t>L002089</t>
  </si>
  <si>
    <t>L002097</t>
  </si>
  <si>
    <t>L002220</t>
  </si>
  <si>
    <t>L002303</t>
  </si>
  <si>
    <t>Estradiol (E2), ukupan u serumu - RIA</t>
  </si>
  <si>
    <t>L002337</t>
  </si>
  <si>
    <t>L002352</t>
  </si>
  <si>
    <t>L002428</t>
  </si>
  <si>
    <t>Folikulostimulirajući hormon (folitropin, FSH) u serumu – RIA</t>
  </si>
  <si>
    <t>L002436</t>
  </si>
  <si>
    <t>L002493</t>
  </si>
  <si>
    <t>L002535</t>
  </si>
  <si>
    <t>Gama–glutamil transferaza (gama–GT) u krvi/serumu/plazmi, POCT</t>
  </si>
  <si>
    <t>L002543</t>
  </si>
  <si>
    <t>L002618</t>
  </si>
  <si>
    <t>L002667</t>
  </si>
  <si>
    <t>L002675</t>
  </si>
  <si>
    <t>L002683</t>
  </si>
  <si>
    <t>Haptoglobin (hemoglobin-vezujući protein, HPT) u</t>
  </si>
  <si>
    <t>L002758</t>
  </si>
  <si>
    <t>hilomikroni u serumu – frizider test</t>
  </si>
  <si>
    <t>L002766</t>
  </si>
  <si>
    <t>L002774</t>
  </si>
  <si>
    <t>Hloridi u krvi/serumu/plazmi, POCT</t>
  </si>
  <si>
    <t>L002816</t>
  </si>
  <si>
    <t>L002824</t>
  </si>
  <si>
    <t>L002832</t>
  </si>
  <si>
    <t>Holesterol, „non” HDL–holesterol u serumu/plazmi, izračunavanje</t>
  </si>
  <si>
    <t>L002857</t>
  </si>
  <si>
    <t>L002873</t>
  </si>
  <si>
    <t>L002899</t>
  </si>
  <si>
    <t>holesterol LDL u serumu – spektrofotometrija</t>
  </si>
  <si>
    <t>L002915</t>
  </si>
  <si>
    <t>L002923</t>
  </si>
  <si>
    <t>L002956</t>
  </si>
  <si>
    <t>Hormon rasta(somatropin,GH,STH) u serumu-ECLIA odnosno ELISA</t>
  </si>
  <si>
    <t>L002964</t>
  </si>
  <si>
    <t>Hormon rasta (somatotropin, GH, STH) u serumu – RIA</t>
  </si>
  <si>
    <t>L002998</t>
  </si>
  <si>
    <t>Hromogranin A (pituitarni sekretorni protein I, SP-I, CHGA) u serumu – RIA</t>
  </si>
  <si>
    <t>L003012</t>
  </si>
  <si>
    <t>IgF-1 (Insulin-like-growth factor I, IGF-I, Growth Faktor I, Somatomedin C) u serumu – RIA</t>
  </si>
  <si>
    <t>Imunoglobulin E (IgE) u serumu - nefelometrijom</t>
  </si>
  <si>
    <t>L003079</t>
  </si>
  <si>
    <t>L003095</t>
  </si>
  <si>
    <t>L003103</t>
  </si>
  <si>
    <t>L003137</t>
  </si>
  <si>
    <t>L003145</t>
  </si>
  <si>
    <t>Imunoglobulin G (IgG) u serumu - imunoturbidim.</t>
  </si>
  <si>
    <t>L003152</t>
  </si>
  <si>
    <t>L003178</t>
  </si>
  <si>
    <t>L003194</t>
  </si>
  <si>
    <t>L003210</t>
  </si>
  <si>
    <t>L003236</t>
  </si>
  <si>
    <t>L003251</t>
  </si>
  <si>
    <t>Imunoglobulin M (IgM) u serumu/plazmi, imunoturbidimetrija</t>
  </si>
  <si>
    <t>L003269</t>
  </si>
  <si>
    <t>L003285</t>
  </si>
  <si>
    <t>Imunokompleksi (CIC) u serumu</t>
  </si>
  <si>
    <t>L003327</t>
  </si>
  <si>
    <t>Insulin u serumu - FPIA,MEIA,CMIA,ECLIA odnosno ELISA</t>
  </si>
  <si>
    <t>L003335</t>
  </si>
  <si>
    <t>Insulin u serumu – RIA</t>
  </si>
  <si>
    <t>L003749</t>
  </si>
  <si>
    <t>L003764</t>
  </si>
  <si>
    <t>Kalcitonin (tirokalcitonin, CT) u serumu - FPIA,</t>
  </si>
  <si>
    <t>L003772</t>
  </si>
  <si>
    <t>Kalcitonin (tirokalcitonin, CT) u serumu – RIA</t>
  </si>
  <si>
    <t>L003780</t>
  </si>
  <si>
    <t>K u serumu –  JSE mod</t>
  </si>
  <si>
    <t>L003798</t>
  </si>
  <si>
    <t>K u serumu – plamena fotometrija</t>
  </si>
  <si>
    <t>L003822</t>
  </si>
  <si>
    <t>L003830</t>
  </si>
  <si>
    <t>L003954</t>
  </si>
  <si>
    <t>L003962</t>
  </si>
  <si>
    <t>L004044</t>
  </si>
  <si>
    <t>L004085</t>
  </si>
  <si>
    <t>Komplement C4 u serumu - nefelometrijom</t>
  </si>
  <si>
    <t>L004176</t>
  </si>
  <si>
    <t>Kortizol u serumu - CMIA odnosno ECLIA</t>
  </si>
  <si>
    <t>L004192</t>
  </si>
  <si>
    <t>Kortizol u serumu – RIA</t>
  </si>
  <si>
    <t>L004200</t>
  </si>
  <si>
    <t>L004234</t>
  </si>
  <si>
    <t>L004242</t>
  </si>
  <si>
    <t>L004317</t>
  </si>
  <si>
    <t>L004341</t>
  </si>
  <si>
    <t>Laki lanci imunoglobulina Kappa-tip (Kappa laki lanci) u serumu</t>
  </si>
  <si>
    <t>L004358</t>
  </si>
  <si>
    <t>Laki lanci imunoglobulina Lambda-tip (Lambda laki lanci) u serumu</t>
  </si>
  <si>
    <t>L004366</t>
  </si>
  <si>
    <t>Laki lanci Kappa/Lambda indeks u serumu</t>
  </si>
  <si>
    <t>L004382</t>
  </si>
  <si>
    <t>Laki lanci Kappa-tip, slobodni u serumu – nefelometrijom</t>
  </si>
  <si>
    <t>L004408</t>
  </si>
  <si>
    <t>L004416</t>
  </si>
  <si>
    <t>L004523</t>
  </si>
  <si>
    <t>L004531</t>
  </si>
  <si>
    <t>L004572</t>
  </si>
  <si>
    <t>L004580</t>
  </si>
  <si>
    <t>L004630</t>
  </si>
  <si>
    <t>Luteinizirajući hormon (lutropin, LH) u serumu - RIA</t>
  </si>
  <si>
    <t>L004655</t>
  </si>
  <si>
    <t>L004762</t>
  </si>
  <si>
    <t>Methotrexate u serumu</t>
  </si>
  <si>
    <t>L004788</t>
  </si>
  <si>
    <t>L004812</t>
  </si>
  <si>
    <t>L004853</t>
  </si>
  <si>
    <t>Na u serumu – plamena fotometrija</t>
  </si>
  <si>
    <t>L004879</t>
  </si>
  <si>
    <t>L004994</t>
  </si>
  <si>
    <t>L005009</t>
  </si>
  <si>
    <t>L005041</t>
  </si>
  <si>
    <t>L005091</t>
  </si>
  <si>
    <t>Određivanje koncentracije PAP (Pancreatic Associated Protein) iz osušenog uzorka kapilarne krvi na filter papiru, metodom fluorimetrije</t>
  </si>
  <si>
    <t>L005108</t>
  </si>
  <si>
    <t>L005116</t>
  </si>
  <si>
    <t>Paraprotein (monoklonski protein, M komponenta) u serumu - elektroforeza na gelu</t>
  </si>
  <si>
    <t>L005132</t>
  </si>
  <si>
    <t>Parathormon(paratiroidni hormon,PTH) u serumu - CMIA odnosno ECLIA</t>
  </si>
  <si>
    <t>L005140</t>
  </si>
  <si>
    <t>Parathormon (paratiroidni hormon, PTH) u serumu – RIA</t>
  </si>
  <si>
    <t>L005199</t>
  </si>
  <si>
    <t>Placentalni faktor rasta u srumu</t>
  </si>
  <si>
    <t>L005208</t>
  </si>
  <si>
    <t>Presepsin (sCD14–ST) u plazmi/krvi, CLIA</t>
  </si>
  <si>
    <t>L005264</t>
  </si>
  <si>
    <t>Progesteron (P4) u serumu – RIA</t>
  </si>
  <si>
    <t>L005298</t>
  </si>
  <si>
    <t>L005314</t>
  </si>
  <si>
    <t>Prolaktin (PRL) u serumu – RIA</t>
  </si>
  <si>
    <t>L005330</t>
  </si>
  <si>
    <t>L005348</t>
  </si>
  <si>
    <t>Prostatični specifični antigen, slobodan (fPSA) u serumu – RIA</t>
  </si>
  <si>
    <t>L005355</t>
  </si>
  <si>
    <t>L005363</t>
  </si>
  <si>
    <t>Prostatični specifični antigen, ukupan (PSA) u serumu – RIA</t>
  </si>
  <si>
    <t>L005405</t>
  </si>
  <si>
    <t>Proteini (frakcije proteina) u serumu - elektroforezom na gelu</t>
  </si>
  <si>
    <t>L005439</t>
  </si>
  <si>
    <t>L005454</t>
  </si>
  <si>
    <t>Proteini-identifikacija monoklonskih teških i lakih lanaca u serumu, imunofiksacija</t>
  </si>
  <si>
    <t>L005462</t>
  </si>
  <si>
    <t>Proteini-identifikacija vezanih i slobodnih monoklonskih lakih lanaca u serumu, serum na BJ</t>
  </si>
  <si>
    <t>L005512</t>
  </si>
  <si>
    <t>L005520</t>
  </si>
  <si>
    <t>L005595</t>
  </si>
  <si>
    <t>sFlt-1 u serumu</t>
  </si>
  <si>
    <t>L005801</t>
  </si>
  <si>
    <t>Testosteron,ukupan u serumu - FPIA,MEIA,Cmia odnosno ECLIA</t>
  </si>
  <si>
    <t>L005819</t>
  </si>
  <si>
    <t>Testosteron, ukupan u serumu – RIA</t>
  </si>
  <si>
    <t>L005843</t>
  </si>
  <si>
    <t>TIBC u serumu – spektrofotometrija</t>
  </si>
  <si>
    <t>L005876</t>
  </si>
  <si>
    <t>L005892</t>
  </si>
  <si>
    <t>L005942</t>
  </si>
  <si>
    <t>L005959</t>
  </si>
  <si>
    <t>L005967</t>
  </si>
  <si>
    <t>L006031</t>
  </si>
  <si>
    <t>L006049</t>
  </si>
  <si>
    <t>L006072</t>
  </si>
  <si>
    <t>L006080</t>
  </si>
  <si>
    <t>Trijodtironin, slobodan (fT3) u serumu - FPIA, MEIA odnosno CMIA</t>
  </si>
  <si>
    <t>L006098</t>
  </si>
  <si>
    <t>L006106</t>
  </si>
  <si>
    <t>L006171</t>
  </si>
  <si>
    <t>L006189</t>
  </si>
  <si>
    <t>L006239</t>
  </si>
  <si>
    <t>L006247</t>
  </si>
  <si>
    <t>L006254</t>
  </si>
  <si>
    <t>L006262</t>
  </si>
  <si>
    <t>Urea u krvi/serumu/plazmi, POCT</t>
  </si>
  <si>
    <t>L006288</t>
  </si>
  <si>
    <t>L006296</t>
  </si>
  <si>
    <t>L006916</t>
  </si>
  <si>
    <t>Adenokortikotropin(adenokortikotropni hormon,ACTH) u plazmi - CMIA odnosno ECLIA</t>
  </si>
  <si>
    <t>L006924</t>
  </si>
  <si>
    <t>Adenokortikotropin (adrenokortikotropni hormon, ACTH) u plazmi – RIA</t>
  </si>
  <si>
    <t>L007039</t>
  </si>
  <si>
    <t>L007187</t>
  </si>
  <si>
    <t>L007203</t>
  </si>
  <si>
    <t>CD-40(protein) u plazmi (CD40 Ligand/TNFSF5,CD154)</t>
  </si>
  <si>
    <t>L007633</t>
  </si>
  <si>
    <t>Интерферон-гама (INF-gama)</t>
  </si>
  <si>
    <t>L007856</t>
  </si>
  <si>
    <t>L008037</t>
  </si>
  <si>
    <t>L008383</t>
  </si>
  <si>
    <t>L002338</t>
  </si>
  <si>
    <t>Everolimus u plazmi, CMIA/ECLIA</t>
  </si>
  <si>
    <t>L008516</t>
  </si>
  <si>
    <t>Trigliceridiu krvi/serumu/plazmi, POCT</t>
  </si>
  <si>
    <t>L008664</t>
  </si>
  <si>
    <t>L008763</t>
  </si>
  <si>
    <t>K u Er – plamena fotometrija</t>
  </si>
  <si>
    <t>L008789</t>
  </si>
  <si>
    <t>Na u Er – plamena fotometrija</t>
  </si>
  <si>
    <t>L008938</t>
  </si>
  <si>
    <t>L009241</t>
  </si>
  <si>
    <t>L009266</t>
  </si>
  <si>
    <t>ketonska tela</t>
  </si>
  <si>
    <t>L009639</t>
  </si>
  <si>
    <t>L009654</t>
  </si>
  <si>
    <t>L009662</t>
  </si>
  <si>
    <t>L009910</t>
  </si>
  <si>
    <t>L009944</t>
  </si>
  <si>
    <t>L009969</t>
  </si>
  <si>
    <t>L009993</t>
  </si>
  <si>
    <t>L010041</t>
  </si>
  <si>
    <t>L010173</t>
  </si>
  <si>
    <t>L010181</t>
  </si>
  <si>
    <t>L010264</t>
  </si>
  <si>
    <t>L010272</t>
  </si>
  <si>
    <t>L010280</t>
  </si>
  <si>
    <t>Kreatinin u serumu, enzimska metoda</t>
  </si>
  <si>
    <t>L010330</t>
  </si>
  <si>
    <t>Laktat dehidrogenaza (LDH) u dnevnom urinu, spektrofotometrija</t>
  </si>
  <si>
    <t>L010447</t>
  </si>
  <si>
    <t>L010462</t>
  </si>
  <si>
    <t>L010629</t>
  </si>
  <si>
    <t>Relativna gustina dnevnog urina, refraktometrija</t>
  </si>
  <si>
    <t>L010769</t>
  </si>
  <si>
    <t>L010975</t>
  </si>
  <si>
    <t>L010991</t>
  </si>
  <si>
    <t>L011015</t>
  </si>
  <si>
    <t>L011031</t>
  </si>
  <si>
    <t>Identifikacija tipa proteinurije u dnevnom urinu</t>
  </si>
  <si>
    <t>L011049</t>
  </si>
  <si>
    <t>Laki lanci imunoglobulina (Bence-Jones) u dnevnom urinu</t>
  </si>
  <si>
    <t>L011056</t>
  </si>
  <si>
    <t>L011106</t>
  </si>
  <si>
    <t>L011361</t>
  </si>
  <si>
    <t>L011494</t>
  </si>
  <si>
    <t>Proteini u likvoru</t>
  </si>
  <si>
    <t>L011510</t>
  </si>
  <si>
    <t>L012120</t>
  </si>
  <si>
    <t>Kisela fosfataza (AcP), prostatična (prostatična kisela fosfataza, PAP) u seminalnoj tečnosti, spektrofotometrija</t>
  </si>
  <si>
    <t>L012328</t>
  </si>
  <si>
    <t>L012450</t>
  </si>
  <si>
    <t>Калпротектин (MRP8/14)</t>
  </si>
  <si>
    <t>L012666</t>
  </si>
  <si>
    <t>L012674</t>
  </si>
  <si>
    <t>L012708</t>
  </si>
  <si>
    <t>L012716</t>
  </si>
  <si>
    <t>L012740</t>
  </si>
  <si>
    <t>L012757</t>
  </si>
  <si>
    <t>L012807</t>
  </si>
  <si>
    <t>L012816</t>
  </si>
  <si>
    <t>Relativna gustina urina, refraktometrija</t>
  </si>
  <si>
    <t>L012856</t>
  </si>
  <si>
    <t>L012872</t>
  </si>
  <si>
    <t>L012880</t>
  </si>
  <si>
    <t>L012898</t>
  </si>
  <si>
    <t>L012906</t>
  </si>
  <si>
    <t>L012914</t>
  </si>
  <si>
    <t>L012963</t>
  </si>
  <si>
    <t>L013235</t>
  </si>
  <si>
    <t>L013920</t>
  </si>
  <si>
    <t>Hloridi u znoju</t>
  </si>
  <si>
    <t>L014225</t>
  </si>
  <si>
    <t>Test hemolize eritrocita u kiselom serumu (Hamov test)</t>
  </si>
  <si>
    <t>L014274</t>
  </si>
  <si>
    <t>Agregacija trombocita metodom impedance u krvi</t>
  </si>
  <si>
    <t>L014282</t>
  </si>
  <si>
    <t>Agregacija trombocita u plazmi ADP-om</t>
  </si>
  <si>
    <t>L014308</t>
  </si>
  <si>
    <t>Agregacija trombocita u plazmi arahidronskom kiselinom</t>
  </si>
  <si>
    <t>L014720</t>
  </si>
  <si>
    <t>Fibrinogen u plazmi, koagulometrija</t>
  </si>
  <si>
    <t>L015784</t>
  </si>
  <si>
    <t>Antiglatkomišićna antitela (AGMA-IgG) u serumu – IIF</t>
  </si>
  <si>
    <t>L015826</t>
  </si>
  <si>
    <t>Antimitohondrijska antitela (AMA-IgG) u serumu - IIF</t>
  </si>
  <si>
    <t>L015909</t>
  </si>
  <si>
    <t>Antinukleusna antitela (ANA screen) IgG klase u serumu – ELISA</t>
  </si>
  <si>
    <t>L015917</t>
  </si>
  <si>
    <t>Antinukleusna antitela (ANA) IgG u serumu, kombinovani kriostatski preseci tkiva glodara - IIF</t>
  </si>
  <si>
    <t>L015974</t>
  </si>
  <si>
    <t>Antinukleusna, antiglatkomišićna antitela (ANA, AGMA-IgG) u serumu, kombinovani preseci tkiva glodara - IIF</t>
  </si>
  <si>
    <t>L015982</t>
  </si>
  <si>
    <t>Antinukleusna, antimitohondrijalna antitela (ANA, AMA-IgG) u serumu (kriostatski preseci tkiva glodara) - IIF</t>
  </si>
  <si>
    <t>L015990</t>
  </si>
  <si>
    <t>Antinukleusna, antimitohondrijalna antitela (ANA, AMA-IgG) u serumu (kriostatski preseci tkiva primata) - IIF</t>
  </si>
  <si>
    <t>L016014</t>
  </si>
  <si>
    <t>Antinukleusna, antimitohondrijalna, antiglatkomišićna, antiparijetalna antitela (ANA, AMA, AGMA, APA-IgG) u serumu (kombinovani kriostatski preseci tkiva primata) - IIF</t>
  </si>
  <si>
    <t>L016030</t>
  </si>
  <si>
    <t>Antinukleusna, antiparijetalna antitela (ANA, APA-IgG) u serumu (kriostatski preseci tkiva glodara) - IIF</t>
  </si>
  <si>
    <t>L016063</t>
  </si>
  <si>
    <t>Antiparijetalna antitela (APA-IgG) u serumu (kriostatski preseci tkiva primata) - IIF</t>
  </si>
  <si>
    <t>L016113</t>
  </si>
  <si>
    <t>Antitela na "Smith" (anti-Sm) antigen IgG klase u serumu – ELISA</t>
  </si>
  <si>
    <t>L016188</t>
  </si>
  <si>
    <t>Антитела и антигене цестола јетре (LC1)</t>
  </si>
  <si>
    <t>L016279</t>
  </si>
  <si>
    <t>Antitela na beta-2-glikoprotein I (anti-beta-2-GPI screen) IgG, IgA, IgM u serumu - ELISA</t>
  </si>
  <si>
    <t>L016287</t>
  </si>
  <si>
    <t>Antitela na beta-2-glikoprotein I (anti-beta-2-GPI) IgA klase u serumu – ELISA</t>
  </si>
  <si>
    <t>L016295</t>
  </si>
  <si>
    <t>Antitela na beta-2-glikoprotein I (anti-beta-2-GPI) IgG klase u serumu – ELISA</t>
  </si>
  <si>
    <t>L016303</t>
  </si>
  <si>
    <t>Antitela na beta-2-glikoprotein I (anti-beta-2-GPI) IgM klase u serumu – ELISA</t>
  </si>
  <si>
    <t>L016337</t>
  </si>
  <si>
    <t>Antitela na C1q komponentu komplementa (anti-C1q) IgG klase u serumu - ELISA</t>
  </si>
  <si>
    <t>L016345</t>
  </si>
  <si>
    <t>Antitela na centromerne A, B, C antigene IgG klase u serumu – ELISA</t>
  </si>
  <si>
    <t>L016352</t>
  </si>
  <si>
    <t>Antitela na ciklične citrulinisane peptide (anti-CCP) IgG/IgM/IgA klase u serumu - ELISA</t>
  </si>
  <si>
    <t>L016360</t>
  </si>
  <si>
    <t>L016394</t>
  </si>
  <si>
    <t>Antitela na deaminirani glijadin protein (anti-DGP) IgG ili IgA klase u serumu - ELISA</t>
  </si>
  <si>
    <t>L016485</t>
  </si>
  <si>
    <t>Antitela na dvolančanu dezoksiribonukleinsku kiselinu (anti-dsDNK) IgG klase u serumu - ELISA</t>
  </si>
  <si>
    <t>L016519</t>
  </si>
  <si>
    <t>Antitela na ekstraktibilni nukleusni antigen La/SS-B IgG klase u serumu – ELISA</t>
  </si>
  <si>
    <t>L016527</t>
  </si>
  <si>
    <t>Antitela na ekstraktibilni nukleusni antigen Ro/SS-A IgG klase u serumu – ELISA</t>
  </si>
  <si>
    <t>L016634</t>
  </si>
  <si>
    <t>Antitela na fosfatidilserin/protrombin (anti-PS/PT) IgG klase u serumu - ELISA, Antifosfolipidna At  IgG (PL)</t>
  </si>
  <si>
    <t>L016642</t>
  </si>
  <si>
    <t>Antitela na fosfatidilserin/protrombin (anti-PS/PT) IgM klase u serumu - ELISA, Antifosfolipidna At  IgM (PL)</t>
  </si>
  <si>
    <t>L016667</t>
  </si>
  <si>
    <t>L016683</t>
  </si>
  <si>
    <t>L016717</t>
  </si>
  <si>
    <t>Antitela na glomerularnu bazalnu membranu (anti-GBM) IgG klase u serumu - ELISA</t>
  </si>
  <si>
    <t>L016766</t>
  </si>
  <si>
    <t>L016782</t>
  </si>
  <si>
    <t>Antitela na kardiolipin IgA klase u serumu - ELISA</t>
  </si>
  <si>
    <t>L016790</t>
  </si>
  <si>
    <t>Antitela na kardiolipin IgG klase u serumu - ELISA</t>
  </si>
  <si>
    <t>L016808</t>
  </si>
  <si>
    <t>Antitela na kardiolipin IgG, IgM, IgA klase u serumu – ELISA</t>
  </si>
  <si>
    <t>L016816</t>
  </si>
  <si>
    <t>Antitela na kardiolipin IgM klase u serumu - ELISA</t>
  </si>
  <si>
    <t>L016923</t>
  </si>
  <si>
    <t>Antitela na mijeloperoksidazu (anti-MPO) IgG klase u serumu – ELISA, p-ANCA</t>
  </si>
  <si>
    <t>L016931</t>
  </si>
  <si>
    <t>Antitela na mikrozome jetre i bubrega (anti- liver/kidney microsome-1, LKM-1) IgG klase u serumu – ELISA</t>
  </si>
  <si>
    <t>L016956</t>
  </si>
  <si>
    <t>Antitela na mitohondrijalni antigen-2 (M2 antigen) IgG klase u serumu – ELISA</t>
  </si>
  <si>
    <t>L016964</t>
  </si>
  <si>
    <t>L016980</t>
  </si>
  <si>
    <t>Antitela na neutrofilne antigene (ANCA screen) IgG klase u serumu – ELISA</t>
  </si>
  <si>
    <t>L017004</t>
  </si>
  <si>
    <t>Antitela na nukleozome IgG klase u serumu - ELISA</t>
  </si>
  <si>
    <t>L017129</t>
  </si>
  <si>
    <t>Antitela na proteinazu 3 (anti-PR3) IgG klase u serumu – ELISA, c-ANCA</t>
  </si>
  <si>
    <t>L017178</t>
  </si>
  <si>
    <t>Antitela na receptor za tireostimulirajući hormon (anti-TSH receptor) u serumu – RIA</t>
  </si>
  <si>
    <t>L017186</t>
  </si>
  <si>
    <t>Antitela na ribozomalni protein P IgG klase u serumu – ELISA, Anti-RNP-70</t>
  </si>
  <si>
    <t>L017194</t>
  </si>
  <si>
    <t>Antitela na Saccharomyces cerevisiae IgG ili IgA klase u serumu – ELISA, ASCA IgG i IgA</t>
  </si>
  <si>
    <t>L017210</t>
  </si>
  <si>
    <t>Antitela na sintetazu histidil transportne ribonukleinske kiseline (anti-Jo1) IgG klase u serumu – ELISA</t>
  </si>
  <si>
    <t>L017228</t>
  </si>
  <si>
    <t>Antitela na solubilni antigen jetre i pankreasa (anti-SLA/LP) IgG klase u serumu – ELISA, Anti SLA</t>
  </si>
  <si>
    <t>L017251</t>
  </si>
  <si>
    <t>L017269</t>
  </si>
  <si>
    <t>Antitela na tireoglobulin (anti-TG) u serumu - RIA</t>
  </si>
  <si>
    <t>L017293</t>
  </si>
  <si>
    <t>L017343</t>
  </si>
  <si>
    <t>Antitela na tkivnu transglutaminazu IgG klase u serumu - ELISA</t>
  </si>
  <si>
    <t>L017350</t>
  </si>
  <si>
    <t>Antitela na topoizomerazu I (anti-TopoI/Scl-70) IgG klase u serumu – ELISA</t>
  </si>
  <si>
    <t>L017400</t>
  </si>
  <si>
    <t>Anti intrinsik antitela</t>
  </si>
  <si>
    <t>L017434</t>
  </si>
  <si>
    <t>L017582</t>
  </si>
  <si>
    <t>IgE na venome insekata u serumu - FIA</t>
  </si>
  <si>
    <t>L017590</t>
  </si>
  <si>
    <t>L017608</t>
  </si>
  <si>
    <t>Specifičan IgE na inhalatorne alergene u serumu - FIA</t>
  </si>
  <si>
    <t>L017657</t>
  </si>
  <si>
    <t>Specifičan IgE na nutritivne alergene u serumu - FIA</t>
  </si>
  <si>
    <t>L018192</t>
  </si>
  <si>
    <t>ABO/RhD krvna grupa - epruveta</t>
  </si>
  <si>
    <t>L018218</t>
  </si>
  <si>
    <t>ABO/RhD krvna grupa, monoklonska antitela - mikroepruveta</t>
  </si>
  <si>
    <t>L018275</t>
  </si>
  <si>
    <t>Interreakcija, eritrocit davaoca i serum primaoca - epruveta</t>
  </si>
  <si>
    <t>L018440</t>
  </si>
  <si>
    <t>Polispecifičan direktan Coombs-ov test (DAT) - epruveta</t>
  </si>
  <si>
    <t>L018952</t>
  </si>
  <si>
    <t>Identifikacija eritrocitnih antitela u AHG medijumu - mikroepruveta</t>
  </si>
  <si>
    <t>L018960</t>
  </si>
  <si>
    <t>Identifikacija eritrocitnih antitela AHG medijum - epruveta</t>
  </si>
  <si>
    <t>L019075</t>
  </si>
  <si>
    <t>Skrining test eritrocitnih antitela AHG - mikroepruveta</t>
  </si>
  <si>
    <t>L019091</t>
  </si>
  <si>
    <t>Skrining test eritrogirnih antitela (AHG) - epruveta</t>
  </si>
  <si>
    <t>L019125</t>
  </si>
  <si>
    <t>Antistreptolizin O test (ASOT) - latex aglutinacionim testom</t>
  </si>
  <si>
    <t>L019331</t>
  </si>
  <si>
    <t>Bakteriološki pregled stolice za Salmonella spp., Shigella spp. i Campylobacter spp.</t>
  </si>
  <si>
    <t>L019364</t>
  </si>
  <si>
    <t>Bakteriološki pregled stolice za Yersinia enterocolitica/pseudotuberculosis</t>
  </si>
  <si>
    <t>L019620</t>
  </si>
  <si>
    <t>Detekcija antitela na Chlamydia pneumoniae (IgM, IgG ili IgA – pojedinačno) – ELISA</t>
  </si>
  <si>
    <t>L019679</t>
  </si>
  <si>
    <t>Detekcija antitela na Mycoplasma pneumoniae (IgA, IgM ili IgG – pojedinačno) – ELISA</t>
  </si>
  <si>
    <t>L019844</t>
  </si>
  <si>
    <t>Brzi kvalitativni test za detekciju Clostridium difficilae toksina A i B u stolici</t>
  </si>
  <si>
    <t>L019901</t>
  </si>
  <si>
    <t>Identifikacija bakterija automatizovanim sistemom</t>
  </si>
  <si>
    <t>L020081</t>
  </si>
  <si>
    <t>Izolacija Clostridium difficilae</t>
  </si>
  <si>
    <t>L022186</t>
  </si>
  <si>
    <t>Methemoglobin u krvi</t>
  </si>
  <si>
    <t>L022343</t>
  </si>
  <si>
    <t>Karboksihemoglobin</t>
  </si>
  <si>
    <t>L023200</t>
  </si>
  <si>
    <t>Benzodiazepini u urinu - FPIA</t>
  </si>
  <si>
    <t>L023473</t>
  </si>
  <si>
    <t>Magnezijum u urinu - AAS</t>
  </si>
  <si>
    <t>L031021</t>
  </si>
  <si>
    <t>Agregacija trombocita iz pune krvi arahidonskom kicelinom, turbidimetrija</t>
  </si>
  <si>
    <t>L031039</t>
  </si>
  <si>
    <t>Agregacija trombocita iz pune krvi ADP-om, turbidiometrija</t>
  </si>
  <si>
    <t>L026575</t>
  </si>
  <si>
    <t>Konsultativni citološki pregled gotovih preparata</t>
  </si>
  <si>
    <t>L029488</t>
  </si>
  <si>
    <t>Pregled materijala dobijenog punkcijom tankom iglom (FNA): štitnjače ili limfnog čvora ili potkožnih i drugih tumora</t>
  </si>
  <si>
    <t>L029496</t>
  </si>
  <si>
    <t>Pregled parafinskog bloka punktata</t>
  </si>
  <si>
    <t>L029504</t>
  </si>
  <si>
    <t>Pregled razmaza likvora</t>
  </si>
  <si>
    <t>L029512</t>
  </si>
  <si>
    <t>Pregled razmaza punktata</t>
  </si>
  <si>
    <t>L029520</t>
  </si>
  <si>
    <t>Pregled razmaza sputuma</t>
  </si>
  <si>
    <t>L029538</t>
  </si>
  <si>
    <t>Pregled sadržaja želudačnog soka ili crevnog sadržaja ili sadržaja žučne kese</t>
  </si>
  <si>
    <t>L019166</t>
  </si>
  <si>
    <t>Bakteriološki pregled brisa nosa</t>
  </si>
  <si>
    <t>L019182</t>
  </si>
  <si>
    <t>Bakteriološki pregled brisa spoljašnjeg ušnog kanala, promena na koži ili površinske rane</t>
  </si>
  <si>
    <t>L019190</t>
  </si>
  <si>
    <t>Bakteriološki pregled brisa spoljašnjih genitalija ili vagine ili cerviksa ili uretre</t>
  </si>
  <si>
    <t>L019208</t>
  </si>
  <si>
    <t>Bakteriološki pregled brisa ždrela</t>
  </si>
  <si>
    <t>L019224</t>
  </si>
  <si>
    <t>Bakteriološki pregled duboke rane</t>
  </si>
  <si>
    <t>L019265</t>
  </si>
  <si>
    <t>Bakteriološki pregled iskašljaja ili trahealnog aspirata ili bronhoalveolarnog lavata</t>
  </si>
  <si>
    <t>L019281</t>
  </si>
  <si>
    <t>Bakteriološki pregled likvora</t>
  </si>
  <si>
    <t>L019315</t>
  </si>
  <si>
    <t>Bakteriološki pregled oka ili konjunktive</t>
  </si>
  <si>
    <t>L019372</t>
  </si>
  <si>
    <t>Bakteriološki pregled tečnosti ili tkiva iz primarno sterilnih područja</t>
  </si>
  <si>
    <t>L019406</t>
  </si>
  <si>
    <t>Biohemijska identifikacija aerobnih bakterija komercijalnim testom</t>
  </si>
  <si>
    <t>L019422</t>
  </si>
  <si>
    <t>Biohemijska identifikacija beta - hemolitičnog streptokoka</t>
  </si>
  <si>
    <t>L019430</t>
  </si>
  <si>
    <t>Biohemijska identifikacija enterobakterija testovima pripremljenim u laboratoriji</t>
  </si>
  <si>
    <t>L019448</t>
  </si>
  <si>
    <t>Biohemijska identifikacija Enterococcus vrsta</t>
  </si>
  <si>
    <t>L019455</t>
  </si>
  <si>
    <t>Biohemijska identifikacija Moraxella vrsta</t>
  </si>
  <si>
    <t>L019463</t>
  </si>
  <si>
    <t>L019471</t>
  </si>
  <si>
    <t>Biohemijska identifikacija Streptococcus pneumoniae</t>
  </si>
  <si>
    <t>L019711</t>
  </si>
  <si>
    <t>L019729</t>
  </si>
  <si>
    <t>Detekcija beta-laktamaza za Gram pozitivne bakterije (fenotipska)</t>
  </si>
  <si>
    <t>L019810</t>
  </si>
  <si>
    <t>Mikroskopski pregled direktnog preparata za detekciju acidoalkoholorezistentnih bacila</t>
  </si>
  <si>
    <t>L019935</t>
  </si>
  <si>
    <t>L019992</t>
  </si>
  <si>
    <t>Ispitivanje osetljivosti bakterija na antibiotike, disk – difuzionom metodom na drugu i/ili treću liniju</t>
  </si>
  <si>
    <t>L020008</t>
  </si>
  <si>
    <t>Ispitivanje osetljivosti bakterija na antibiotike, disk – difuzionom metodom na prvu liniju</t>
  </si>
  <si>
    <t>L020057</t>
  </si>
  <si>
    <t>Ispitivanje osetljivosti mikobakterija na antituberkulotike prve linije na čvrstim podlogama</t>
  </si>
  <si>
    <t>L020131</t>
  </si>
  <si>
    <t>Izolacija meticilin–rezistentnog Staphylococcus aureus iz kliničkih uzoraka</t>
  </si>
  <si>
    <t>L020149</t>
  </si>
  <si>
    <t>Izolacija mikroorganizma subkulturom</t>
  </si>
  <si>
    <t>L020156</t>
  </si>
  <si>
    <t>Izolacija vankomicin – rezistentnih Enterococcus spp.</t>
  </si>
  <si>
    <t>L020164</t>
  </si>
  <si>
    <t>L020180</t>
  </si>
  <si>
    <t>Kultivisanje na mikobakterije na čvrstoj podlozi</t>
  </si>
  <si>
    <t>L020206</t>
  </si>
  <si>
    <t>Mikroskopski pregled bojenog preparata</t>
  </si>
  <si>
    <t>L020230</t>
  </si>
  <si>
    <t>Obrada uzorka (koji nije uzet iz primarno sterilne regije) za zasejavanje na podloge za izolaciju mikobakterija</t>
  </si>
  <si>
    <t>L021469</t>
  </si>
  <si>
    <t>Direktan bojeni preparat na gljive</t>
  </si>
  <si>
    <t>L021477</t>
  </si>
  <si>
    <t>L021659</t>
  </si>
  <si>
    <t>Pregled brisa na gljive</t>
  </si>
  <si>
    <t>L021675</t>
  </si>
  <si>
    <t>Identifikacija kulture kvasnica</t>
  </si>
  <si>
    <t>L021691</t>
  </si>
  <si>
    <t>Pregled ostalih bioloških uzorka na gljive</t>
  </si>
  <si>
    <t>L021709</t>
  </si>
  <si>
    <t>L029942</t>
  </si>
  <si>
    <t>CISH na citološkom razmazu u histopatologiji</t>
  </si>
  <si>
    <t>L029967</t>
  </si>
  <si>
    <t>FISH na citološkom razmazu u histopatologiji</t>
  </si>
  <si>
    <t>L030015</t>
  </si>
  <si>
    <t>SISH na citološkom razmazu u histopatologiji</t>
  </si>
  <si>
    <t>L010888</t>
  </si>
  <si>
    <t>L025179</t>
  </si>
  <si>
    <t>L025180</t>
  </si>
  <si>
    <t>L025555</t>
  </si>
  <si>
    <t>L025355</t>
  </si>
  <si>
    <t>L025559</t>
  </si>
  <si>
    <t>L025620</t>
  </si>
  <si>
    <t>Прекалупљивање фиксираног ткива из готовог калупа</t>
  </si>
  <si>
    <t>L026526</t>
  </si>
  <si>
    <t>Izrada jednog neobojenog serijskog preparata</t>
  </si>
  <si>
    <t>L026559</t>
  </si>
  <si>
    <t>Konsultativna ili komparativna analiza bioptičkog materijala</t>
  </si>
  <si>
    <t>L026567</t>
  </si>
  <si>
    <t>L026583</t>
  </si>
  <si>
    <t>Pregled isečka usne</t>
  </si>
  <si>
    <t>L026591</t>
  </si>
  <si>
    <t>Pregled resekovanog dela usne</t>
  </si>
  <si>
    <t>L026609</t>
  </si>
  <si>
    <t>Pregled promene na isečku jezika</t>
  </si>
  <si>
    <t>L026617</t>
  </si>
  <si>
    <t>L026625</t>
  </si>
  <si>
    <t>Pregled promene na uklonjenom celom jeziku</t>
  </si>
  <si>
    <t>L026633</t>
  </si>
  <si>
    <t>Pregled promene na isečku sluznice usta odnosno gingive dobijene biopsijom</t>
  </si>
  <si>
    <t>L026641</t>
  </si>
  <si>
    <t>Pregled uklonjene promene sluznice usta odnosno gingive dobijene resekcijom</t>
  </si>
  <si>
    <t>L026658</t>
  </si>
  <si>
    <t>Pregled isečka sluzokože farinksa odnosno nazofarinksa dobijene biopsijom</t>
  </si>
  <si>
    <t>L026666</t>
  </si>
  <si>
    <t>Pregled promene periapikalne lezije</t>
  </si>
  <si>
    <t>L026674</t>
  </si>
  <si>
    <t>Pregled uklonjene dentogene ciste</t>
  </si>
  <si>
    <t>L026682</t>
  </si>
  <si>
    <t>Pregled uzorka pljuvačne žlezde dobijene biopsijom</t>
  </si>
  <si>
    <t>L026690</t>
  </si>
  <si>
    <t>Pregled isečka pljuvačne žlezde</t>
  </si>
  <si>
    <t>L026708</t>
  </si>
  <si>
    <t>Pregled uklonjene cele pljuvačne žlezde</t>
  </si>
  <si>
    <t>L026716</t>
  </si>
  <si>
    <t>Pregled uzorka sluzokože nosa dobijene biopsijom</t>
  </si>
  <si>
    <t>L026724</t>
  </si>
  <si>
    <t>Pregled uzorka sluzokože paranazalnih šupljina dobijenog biopsijom</t>
  </si>
  <si>
    <t>L026732</t>
  </si>
  <si>
    <t>Pregled uklonjenog tumora nosa odnosno sinusa</t>
  </si>
  <si>
    <t>L026740</t>
  </si>
  <si>
    <t>Pregled isečka tonzile</t>
  </si>
  <si>
    <t>L026757</t>
  </si>
  <si>
    <t>Pregled uklonjene tonzile</t>
  </si>
  <si>
    <t>L026765</t>
  </si>
  <si>
    <t>Pregled uklonjenog tumora farinksa odnosno nazofarinksa</t>
  </si>
  <si>
    <t>L026773</t>
  </si>
  <si>
    <t>Pregled isečka larinksa dobijenog biopsijom</t>
  </si>
  <si>
    <t>L026781</t>
  </si>
  <si>
    <t>Pregled uklonjenog tumora larinksa</t>
  </si>
  <si>
    <t>L026799</t>
  </si>
  <si>
    <t>L026807</t>
  </si>
  <si>
    <t>Pregled promene na celom uklonjenom larinksu</t>
  </si>
  <si>
    <t>L026815</t>
  </si>
  <si>
    <t>L026823</t>
  </si>
  <si>
    <t>Pregled promene na dela uklonjene aurikule</t>
  </si>
  <si>
    <t>L026831</t>
  </si>
  <si>
    <t>Pregled promene sa cele uklonjene aurikule</t>
  </si>
  <si>
    <t>L026849</t>
  </si>
  <si>
    <t>Pregled isečka spoljašnjeg ušnog kanala dobijenog biopsijom</t>
  </si>
  <si>
    <t>L026852</t>
  </si>
  <si>
    <t>L026856</t>
  </si>
  <si>
    <t>Pregled isečka bubne opne dobijene biopsijom</t>
  </si>
  <si>
    <t>L026858</t>
  </si>
  <si>
    <t>L026864</t>
  </si>
  <si>
    <t>Pregled mastoida</t>
  </si>
  <si>
    <t>L026872</t>
  </si>
  <si>
    <t>Pregled uklonjenog holesteatoma</t>
  </si>
  <si>
    <t>L026880</t>
  </si>
  <si>
    <t>Pregled uklonjenih slušnih koščica</t>
  </si>
  <si>
    <t>L026898</t>
  </si>
  <si>
    <t>Pregled isečka traheje odnosno bronha dobijenog biopsijom</t>
  </si>
  <si>
    <t>L026906</t>
  </si>
  <si>
    <t>Pregled uklonjenog stranog tela dobijenog bronhoskopijom</t>
  </si>
  <si>
    <t>L026914</t>
  </si>
  <si>
    <t>Pregled sluzokože traheobronhijalnog stabla dobijena kateter biopsijom</t>
  </si>
  <si>
    <t>L026930</t>
  </si>
  <si>
    <t>Pregled uzorka zida grudnog koša dobijena iglenom biopsijom</t>
  </si>
  <si>
    <t>L026948</t>
  </si>
  <si>
    <t>Pregled uzorka pleure dobijena iglenom biopsijom</t>
  </si>
  <si>
    <t>L026955</t>
  </si>
  <si>
    <t>Pregled uzorka pluća dobijena iglenom biopsijom</t>
  </si>
  <si>
    <t>L026963</t>
  </si>
  <si>
    <t>Pregled uzorka tkiva medijastinuma dobijena iglenom biopsijom</t>
  </si>
  <si>
    <t>L026971</t>
  </si>
  <si>
    <t>Pregled uklonjene pleure</t>
  </si>
  <si>
    <t>L026989</t>
  </si>
  <si>
    <t>Pregled resektata tumora pleure</t>
  </si>
  <si>
    <t>L026997</t>
  </si>
  <si>
    <t>Pregled resektata zida grudnog koša (rebra i interkostalni prostori)</t>
  </si>
  <si>
    <t>L027003</t>
  </si>
  <si>
    <t>Pregled promene na dijafragmi dobijena transtorakalnom operacijom</t>
  </si>
  <si>
    <t>L027011</t>
  </si>
  <si>
    <t>Pregled delimično uklonjene traheje</t>
  </si>
  <si>
    <t>L027029</t>
  </si>
  <si>
    <t>L027037</t>
  </si>
  <si>
    <t>L027045</t>
  </si>
  <si>
    <t>L027052</t>
  </si>
  <si>
    <t>L027060</t>
  </si>
  <si>
    <t>L027078</t>
  </si>
  <si>
    <t>L027086</t>
  </si>
  <si>
    <t>L027094</t>
  </si>
  <si>
    <t>L027102</t>
  </si>
  <si>
    <t>L027110</t>
  </si>
  <si>
    <t>L027128</t>
  </si>
  <si>
    <t>L027136</t>
  </si>
  <si>
    <t>L027144</t>
  </si>
  <si>
    <t>L027151</t>
  </si>
  <si>
    <t>L027169</t>
  </si>
  <si>
    <t>L027177</t>
  </si>
  <si>
    <t>L027185</t>
  </si>
  <si>
    <t>L027193</t>
  </si>
  <si>
    <t>L027201</t>
  </si>
  <si>
    <t>L027219</t>
  </si>
  <si>
    <t>L027227</t>
  </si>
  <si>
    <t>L027235</t>
  </si>
  <si>
    <t>L027243</t>
  </si>
  <si>
    <t>L027250</t>
  </si>
  <si>
    <t>L027268</t>
  </si>
  <si>
    <t>L027276</t>
  </si>
  <si>
    <t>L027284</t>
  </si>
  <si>
    <t>L027292</t>
  </si>
  <si>
    <t>L027300</t>
  </si>
  <si>
    <t>L027318</t>
  </si>
  <si>
    <t>L027326</t>
  </si>
  <si>
    <t>L027334</t>
  </si>
  <si>
    <t>L027342</t>
  </si>
  <si>
    <t>L027359</t>
  </si>
  <si>
    <t>L027367</t>
  </si>
  <si>
    <t>L027375</t>
  </si>
  <si>
    <t>L027383</t>
  </si>
  <si>
    <t>L027417</t>
  </si>
  <si>
    <t>L027425</t>
  </si>
  <si>
    <t>L027433</t>
  </si>
  <si>
    <t>L027441</t>
  </si>
  <si>
    <t>L027458</t>
  </si>
  <si>
    <t>L027466</t>
  </si>
  <si>
    <t>L027474</t>
  </si>
  <si>
    <t>L027482</t>
  </si>
  <si>
    <t>L027490</t>
  </si>
  <si>
    <t>L027508</t>
  </si>
  <si>
    <t>L027516</t>
  </si>
  <si>
    <t>L027524</t>
  </si>
  <si>
    <t>L027532</t>
  </si>
  <si>
    <t>L027540</t>
  </si>
  <si>
    <t>L027557</t>
  </si>
  <si>
    <t>L027565</t>
  </si>
  <si>
    <t>L027573</t>
  </si>
  <si>
    <t>L027581</t>
  </si>
  <si>
    <t>L027599</t>
  </si>
  <si>
    <t>L027615</t>
  </si>
  <si>
    <t>L027623</t>
  </si>
  <si>
    <t>L027649</t>
  </si>
  <si>
    <t>L027656</t>
  </si>
  <si>
    <t>L027664</t>
  </si>
  <si>
    <t>L027672</t>
  </si>
  <si>
    <t>L027680</t>
  </si>
  <si>
    <t>L027698</t>
  </si>
  <si>
    <t>L027706</t>
  </si>
  <si>
    <t>Pregleda dela želuca sa delom pankreasa</t>
  </si>
  <si>
    <t>L027714</t>
  </si>
  <si>
    <t>L027722</t>
  </si>
  <si>
    <t>L027730</t>
  </si>
  <si>
    <t>L027748</t>
  </si>
  <si>
    <t>L027755</t>
  </si>
  <si>
    <t>L027763</t>
  </si>
  <si>
    <t>L027771</t>
  </si>
  <si>
    <t>L027789</t>
  </si>
  <si>
    <t>L027797</t>
  </si>
  <si>
    <t>L027805</t>
  </si>
  <si>
    <t>L027813</t>
  </si>
  <si>
    <t>L027821</t>
  </si>
  <si>
    <t>L027839</t>
  </si>
  <si>
    <t>L027847</t>
  </si>
  <si>
    <t>L027854</t>
  </si>
  <si>
    <t>L027862</t>
  </si>
  <si>
    <t>L027870</t>
  </si>
  <si>
    <t>L027888</t>
  </si>
  <si>
    <t>L027896</t>
  </si>
  <si>
    <t>L027904</t>
  </si>
  <si>
    <t>L027912</t>
  </si>
  <si>
    <t>L027920</t>
  </si>
  <si>
    <t>L027938</t>
  </si>
  <si>
    <t>L027946</t>
  </si>
  <si>
    <t>L027953</t>
  </si>
  <si>
    <t>L027961</t>
  </si>
  <si>
    <t>L027979</t>
  </si>
  <si>
    <t>L027987</t>
  </si>
  <si>
    <t>L027995</t>
  </si>
  <si>
    <t>L028001</t>
  </si>
  <si>
    <t>L028019</t>
  </si>
  <si>
    <t>L028027</t>
  </si>
  <si>
    <t>L028035</t>
  </si>
  <si>
    <t>L028068</t>
  </si>
  <si>
    <t>L028076</t>
  </si>
  <si>
    <t>L028084</t>
  </si>
  <si>
    <t>L028092</t>
  </si>
  <si>
    <t>L028100</t>
  </si>
  <si>
    <t>Pregled resekovane kosti sa tumorom bez određivanja granica resekcije</t>
  </si>
  <si>
    <t>L028118</t>
  </si>
  <si>
    <t>Pregled resekovane kosti sa tumorom sa određivanjem granica resekcije</t>
  </si>
  <si>
    <t>L028134</t>
  </si>
  <si>
    <t>L028142</t>
  </si>
  <si>
    <t>L028159</t>
  </si>
  <si>
    <t>L028183</t>
  </si>
  <si>
    <t>L028191</t>
  </si>
  <si>
    <t>L028209</t>
  </si>
  <si>
    <t>L028217</t>
  </si>
  <si>
    <t>L028225</t>
  </si>
  <si>
    <t>L028233</t>
  </si>
  <si>
    <t>L028241</t>
  </si>
  <si>
    <t>L028258</t>
  </si>
  <si>
    <t>L028266</t>
  </si>
  <si>
    <t>L028274</t>
  </si>
  <si>
    <t>L028282</t>
  </si>
  <si>
    <t>L028290</t>
  </si>
  <si>
    <t>L028308</t>
  </si>
  <si>
    <t>L028316</t>
  </si>
  <si>
    <t>L028324</t>
  </si>
  <si>
    <t>L028332</t>
  </si>
  <si>
    <t>L028340</t>
  </si>
  <si>
    <t>L028357</t>
  </si>
  <si>
    <t>L028365</t>
  </si>
  <si>
    <t>L028373</t>
  </si>
  <si>
    <t>L028381</t>
  </si>
  <si>
    <t>L028399</t>
  </si>
  <si>
    <t>L028407</t>
  </si>
  <si>
    <t>L028415</t>
  </si>
  <si>
    <t>L028423</t>
  </si>
  <si>
    <t>L028431</t>
  </si>
  <si>
    <t>L028449</t>
  </si>
  <si>
    <t>L028456</t>
  </si>
  <si>
    <t>L028464</t>
  </si>
  <si>
    <t>L028472</t>
  </si>
  <si>
    <t>L028480</t>
  </si>
  <si>
    <t>L028498</t>
  </si>
  <si>
    <t>L028506</t>
  </si>
  <si>
    <t>L028514</t>
  </si>
  <si>
    <t>L028522</t>
  </si>
  <si>
    <t>L028530</t>
  </si>
  <si>
    <t>L028548</t>
  </si>
  <si>
    <t>L028555</t>
  </si>
  <si>
    <t>L028563</t>
  </si>
  <si>
    <t>L028571</t>
  </si>
  <si>
    <t>L028589</t>
  </si>
  <si>
    <t>L028597</t>
  </si>
  <si>
    <t>L028605</t>
  </si>
  <si>
    <t>L028613</t>
  </si>
  <si>
    <t>L028621</t>
  </si>
  <si>
    <t>L028639</t>
  </si>
  <si>
    <t>L028647</t>
  </si>
  <si>
    <t>L028654</t>
  </si>
  <si>
    <t>L028662</t>
  </si>
  <si>
    <t>L028670</t>
  </si>
  <si>
    <t>L028688</t>
  </si>
  <si>
    <t>L028696</t>
  </si>
  <si>
    <t>L028712</t>
  </si>
  <si>
    <t>L028738</t>
  </si>
  <si>
    <t>L028746</t>
  </si>
  <si>
    <t>L028753</t>
  </si>
  <si>
    <t>L028761</t>
  </si>
  <si>
    <t>L028779</t>
  </si>
  <si>
    <t>L028787</t>
  </si>
  <si>
    <t>L028795</t>
  </si>
  <si>
    <t>L028803</t>
  </si>
  <si>
    <t>L028811</t>
  </si>
  <si>
    <t>L028829</t>
  </si>
  <si>
    <t>L028837</t>
  </si>
  <si>
    <t>L028845</t>
  </si>
  <si>
    <t>L028852</t>
  </si>
  <si>
    <t>L028860</t>
  </si>
  <si>
    <t>L028878</t>
  </si>
  <si>
    <t>L028886</t>
  </si>
  <si>
    <t>L028894</t>
  </si>
  <si>
    <t>L028902</t>
  </si>
  <si>
    <t>L028910</t>
  </si>
  <si>
    <t>L028928</t>
  </si>
  <si>
    <t>L028936</t>
  </si>
  <si>
    <t>L028944</t>
  </si>
  <si>
    <t>L028951</t>
  </si>
  <si>
    <t>L028969</t>
  </si>
  <si>
    <t>L028977</t>
  </si>
  <si>
    <t>L028985</t>
  </si>
  <si>
    <t>L028993</t>
  </si>
  <si>
    <t>L029009</t>
  </si>
  <si>
    <t>L029017</t>
  </si>
  <si>
    <t>L029025</t>
  </si>
  <si>
    <t>L029033</t>
  </si>
  <si>
    <t>L029041</t>
  </si>
  <si>
    <t>L029058</t>
  </si>
  <si>
    <t>L029066</t>
  </si>
  <si>
    <t>L029074</t>
  </si>
  <si>
    <t>L029082</t>
  </si>
  <si>
    <t>L029090</t>
  </si>
  <si>
    <t>L029108</t>
  </si>
  <si>
    <t>L029116</t>
  </si>
  <si>
    <t>L029124</t>
  </si>
  <si>
    <t>L029132</t>
  </si>
  <si>
    <t>L029140</t>
  </si>
  <si>
    <t>L029157</t>
  </si>
  <si>
    <t>L029165</t>
  </si>
  <si>
    <t>Pregled incizione biopsije orbite</t>
  </si>
  <si>
    <t>L029173</t>
  </si>
  <si>
    <t>Pregled incizione biopsije suzne žlezde</t>
  </si>
  <si>
    <t>L029181</t>
  </si>
  <si>
    <t>Pregled incizione biopsije suznog kanalića</t>
  </si>
  <si>
    <t>L029199</t>
  </si>
  <si>
    <t>Pregled incizione biopsije suzne kese</t>
  </si>
  <si>
    <t>L029207</t>
  </si>
  <si>
    <t>Pregled incizione biopsije vidnog živca</t>
  </si>
  <si>
    <t>L029215</t>
  </si>
  <si>
    <t>Pregled incizione biopsije ekstraokularnog mišića</t>
  </si>
  <si>
    <t>L029223</t>
  </si>
  <si>
    <t>Pregled ekscizione biopsije vežnjače uz određivanje granica</t>
  </si>
  <si>
    <t>L029231</t>
  </si>
  <si>
    <t>Pregled ekscizione biopsije rožnjače uz određivanje granica</t>
  </si>
  <si>
    <t>L029249</t>
  </si>
  <si>
    <t>Pregled ekscizione biopsije sklere uz određivanje granica</t>
  </si>
  <si>
    <t>L029256</t>
  </si>
  <si>
    <t>Pregled ekscizione biopsije dužice uz određivanje granica</t>
  </si>
  <si>
    <t>L029264</t>
  </si>
  <si>
    <t>Pregled ekscizione biopsije cilijarnog tela uz određivanje granica</t>
  </si>
  <si>
    <t>L029272</t>
  </si>
  <si>
    <t>Pregled ekscizione biopsije horioideje uz određivanje granica</t>
  </si>
  <si>
    <t>L029280</t>
  </si>
  <si>
    <t>Pregled ekscizione biopsije retine uz određivanje granica</t>
  </si>
  <si>
    <t>L029298</t>
  </si>
  <si>
    <t>Pregled ekscizione biopsije sočiva</t>
  </si>
  <si>
    <t>L029306</t>
  </si>
  <si>
    <t>Pregled ekscizione biopsije orbite uz određivanje granica</t>
  </si>
  <si>
    <t>L029314</t>
  </si>
  <si>
    <t>Pregled ekscizione biopsije suzne žlezde uz određivanje granica</t>
  </si>
  <si>
    <t>L029322</t>
  </si>
  <si>
    <t>Pregled ekscizione biopsije vidnog živaca uz određivanje granica</t>
  </si>
  <si>
    <t>L029330</t>
  </si>
  <si>
    <t>Pregled ekscizione biopsije suznog kanalića uz određivanje granica</t>
  </si>
  <si>
    <t>L029348</t>
  </si>
  <si>
    <t>Pregled ekscizione biopsije suzne kese uz određivanje granica</t>
  </si>
  <si>
    <t>L029355</t>
  </si>
  <si>
    <t>Pregled enukleisane očne jabučice</t>
  </si>
  <si>
    <t>L029363</t>
  </si>
  <si>
    <t>Pregled uzorka dobijenog FNAB metodom</t>
  </si>
  <si>
    <t>L029371</t>
  </si>
  <si>
    <t>Pregled eviscerisane očne jabučice</t>
  </si>
  <si>
    <t>L029389</t>
  </si>
  <si>
    <t>Pregled egzenterata orbite</t>
  </si>
  <si>
    <t>L029397</t>
  </si>
  <si>
    <t>Pregled semiegzenterata orbite (semiegzenterat orbite)</t>
  </si>
  <si>
    <t>L029405</t>
  </si>
  <si>
    <t>Pregled materijala dobijenog keratoplastikom</t>
  </si>
  <si>
    <t>L029413</t>
  </si>
  <si>
    <t>Citološki pregled ostalih razmaza</t>
  </si>
  <si>
    <t>L029553</t>
  </si>
  <si>
    <t>Analiza imunohistohemijskog preparata primenom jednog antitela - amplifikacionom metodom detekcije</t>
  </si>
  <si>
    <t>L029561</t>
  </si>
  <si>
    <t>Analiza imunohistohemijskog preparata primenom jednog antitela - korišćenjem drugih sistema vizuelizacije</t>
  </si>
  <si>
    <t>L029579</t>
  </si>
  <si>
    <t>Analiza imunohistohemijskog preparata primenom jednog antitela - metodom dvostrukog bojenja</t>
  </si>
  <si>
    <t>L029587</t>
  </si>
  <si>
    <t>Analiza imunohistohemijskog preparata primenom jednog antitela - standardnom metodom detekcije</t>
  </si>
  <si>
    <t>L029595</t>
  </si>
  <si>
    <t>Analiza imunohistohemijskog preparata primenom jednog pripremljenog antitela - RTU</t>
  </si>
  <si>
    <t>L029603</t>
  </si>
  <si>
    <t>Analiza imunohistohemijskog preparata primenom standardnog seta jednog antitela (kita)</t>
  </si>
  <si>
    <t>L029611</t>
  </si>
  <si>
    <t>Analiza preparata bojenog imunofluorescentnom tehnikom - dvostruka</t>
  </si>
  <si>
    <t>L029637</t>
  </si>
  <si>
    <t>Analiza preparata bojenog imunofluorescentnom tehnikom - jednostruka</t>
  </si>
  <si>
    <t>L029645</t>
  </si>
  <si>
    <t>Analiza preparata bojenog imunofluorescentnom tehnikom - trostruka</t>
  </si>
  <si>
    <t>L029660</t>
  </si>
  <si>
    <t>Dokazivanje amiloida</t>
  </si>
  <si>
    <t>L029678</t>
  </si>
  <si>
    <t>Dokazivanje Gram pozitivnih i Gram negativnih bakterija u tkivu</t>
  </si>
  <si>
    <t>L029686</t>
  </si>
  <si>
    <t>Dokazivanje Helicobacter Pylori u tkivu</t>
  </si>
  <si>
    <t>L029694</t>
  </si>
  <si>
    <t>Dokazivanje neurona, aksona, dendrita i mijelinskih ovojnica</t>
  </si>
  <si>
    <t>L029702</t>
  </si>
  <si>
    <t>Dokazivanje parazita u tkivu</t>
  </si>
  <si>
    <t>L029710</t>
  </si>
  <si>
    <t>Dokazivanje prisustva acidorezistentnih bacila u tkivu</t>
  </si>
  <si>
    <t>L029728</t>
  </si>
  <si>
    <t>L029736</t>
  </si>
  <si>
    <t>Dokazivanje prisustva enzima u biopsiji skeletnog mišića</t>
  </si>
  <si>
    <t>L029744</t>
  </si>
  <si>
    <t>L029751</t>
  </si>
  <si>
    <t>Dokazivanje prisustva gljivica u tkivu, metodom srebra</t>
  </si>
  <si>
    <t>L029769</t>
  </si>
  <si>
    <t>L029777</t>
  </si>
  <si>
    <t>Dokazivanje prisustva minerala</t>
  </si>
  <si>
    <t>L029785</t>
  </si>
  <si>
    <t>Dokazivanje prisustva neutralnih i kiselih mucina</t>
  </si>
  <si>
    <t>L029793</t>
  </si>
  <si>
    <t>Dokazivanje prisustva pigmenta u tkivu</t>
  </si>
  <si>
    <t>L029801</t>
  </si>
  <si>
    <t>Dokazivanje prisustva različitih ćelijskih elemenata</t>
  </si>
  <si>
    <t>L029819</t>
  </si>
  <si>
    <t>Dokazivanje Treponeme u tkivu kod sumnje na sifilis</t>
  </si>
  <si>
    <t>L029827</t>
  </si>
  <si>
    <t>Dokazivanje vezivnog, mišićnog, nervnog i koštanog tkiva</t>
  </si>
  <si>
    <t>L029835</t>
  </si>
  <si>
    <t>L029843</t>
  </si>
  <si>
    <t>L029850</t>
  </si>
  <si>
    <t>L029868</t>
  </si>
  <si>
    <t>L029876</t>
  </si>
  <si>
    <t>L029884</t>
  </si>
  <si>
    <t>L029892</t>
  </si>
  <si>
    <t>Druge metode mikroskopije (morfometrija, tkivni mikroerej, izrada fotodokumentacije, evidencije i ostale metode, ostali tipovi patohistoloških analiza)</t>
  </si>
  <si>
    <t>L029900</t>
  </si>
  <si>
    <t>Elektronska mikroskopija sa izradom fotografije</t>
  </si>
  <si>
    <t>L029918</t>
  </si>
  <si>
    <t>Fluorescentna mikroskopija</t>
  </si>
  <si>
    <t>L029926</t>
  </si>
  <si>
    <t>Imunofluorescentna mikroskopija</t>
  </si>
  <si>
    <t>L029934</t>
  </si>
  <si>
    <t>L029959</t>
  </si>
  <si>
    <t>CISH na tkivnom uzorku u histopatologiji</t>
  </si>
  <si>
    <t>L029975</t>
  </si>
  <si>
    <t>FISH na tkivnom uzorku u histopatologiji</t>
  </si>
  <si>
    <t>L029983</t>
  </si>
  <si>
    <t>In situ PCR na tkivnom uzorku u histopatologiji</t>
  </si>
  <si>
    <t>L029991</t>
  </si>
  <si>
    <t>PCR na tkivnom uzorku u histopatologiji</t>
  </si>
  <si>
    <t>L028119</t>
  </si>
  <si>
    <t>Pregled uzorka resekovane kosti bez određivanja granica prema zdravom tkivu</t>
  </si>
  <si>
    <t>L028120</t>
  </si>
  <si>
    <t>Pregled uzorka resekovane kosti sa određivanjem granica prema zdravom tkivu</t>
  </si>
  <si>
    <t>L030023</t>
  </si>
  <si>
    <t>SISH na tkivnom uzorku u histopatologiji</t>
  </si>
  <si>
    <t>L014043</t>
  </si>
  <si>
    <t>...Ispitivanje funkcije neutrofilnih granulocita (fagocitni testovi)</t>
  </si>
  <si>
    <t>L014118</t>
  </si>
  <si>
    <t>Leukocitarna formula (LeF), ručno</t>
  </si>
  <si>
    <t>L014134</t>
  </si>
  <si>
    <t>Lupus Eritematodes (LE) ćelije iz krvi ili kostne srži</t>
  </si>
  <si>
    <t>L017335</t>
  </si>
  <si>
    <t>Antitela na tkivnu transglutaminazu IgA klase u serumu - ELISA</t>
  </si>
  <si>
    <t>L020511</t>
  </si>
  <si>
    <t>Genotipizacija RNK virusa (HCV i dr.) – metod sekvenciranja</t>
  </si>
  <si>
    <t>L020701</t>
  </si>
  <si>
    <t>Kvalitativno određivanje IgG antitela na antigene virusa (CMV, VZV, EBV, mumps, morbili, HSV1 i HSV2, adenoviruse, RSV, parainfluenza 1, 2 i 3, parvo virus B19, HAV i dr.) – imunoenzimski test (ELISA, ELFA, ECLIA i dr.)</t>
  </si>
  <si>
    <t>L020702</t>
  </si>
  <si>
    <t>Kvalitativno određivanje IgM antitela na antigene virusa (CMV, VZV, EBV, mumps, morbili, HSV1 i HSV2, adenoviruse, RSV, parainfluenza 1, 2 i 3, parvo virus B19, HAV i dr.) – imunoenzimski test (ELISA, ELFA, ECLIA i dr.)</t>
  </si>
  <si>
    <t>L020727</t>
  </si>
  <si>
    <t>Kvantitativno određivanje IgG antitela na antigene virusa (HSV1, HSV2, CMV, EBV, Rubella, Mumps, Morbilli, Adeno, RSV, virus Parainfluenze 1, 2, 3, Parvo virus B19, Rubella virus, HAV, HEV i dr.) – imunoenzimski test (ELISA, ELFA, ECLIA i dr.)</t>
  </si>
  <si>
    <t>L020743</t>
  </si>
  <si>
    <t>Kvantitativno određivanje genoma jednog RNK virusa (Real–time PCR)</t>
  </si>
  <si>
    <t>L020750</t>
  </si>
  <si>
    <t>Kvantitativno određivanje genoma jednog DNK virusa (Real–time PCR)</t>
  </si>
  <si>
    <t>L020785</t>
  </si>
  <si>
    <t>Kvantitativno odredjivanje IgG antitela na virus SARS-Cov-2 imuno enzimskim testom u automatizovanim sistemima (ELISA)</t>
  </si>
  <si>
    <t>L025676</t>
  </si>
  <si>
    <t>Kariotip iz kulture limfocita periferne krvi</t>
  </si>
  <si>
    <t>L025684</t>
  </si>
  <si>
    <t>Kariotip iz ćelija kostne srži-direktna metoda</t>
  </si>
  <si>
    <t>L025726</t>
  </si>
  <si>
    <t>Kariotip iz kulture ćelija horionskih resica</t>
  </si>
  <si>
    <t>L025734</t>
  </si>
  <si>
    <t>Kariotip iz kulture amnionskih ćelija</t>
  </si>
  <si>
    <t>L025742</t>
  </si>
  <si>
    <t>Kariotip iz kulture fibroblasta kože</t>
  </si>
  <si>
    <t>L025775</t>
  </si>
  <si>
    <t>Analiza kariotipa iz kulture ćelija primenom tehnike traka (G, R, C i dr.)</t>
  </si>
  <si>
    <t>L026054</t>
  </si>
  <si>
    <t>Izolacija DNK/RNK iz tkiva i parafinskih kalupa</t>
  </si>
  <si>
    <t>L030007</t>
  </si>
  <si>
    <t>RT reverzne transkriptaze – real time PCR na tkivnom uzorku u histopatologiji</t>
  </si>
  <si>
    <t>L000018</t>
  </si>
  <si>
    <t>L000026</t>
  </si>
  <si>
    <t>L000034</t>
  </si>
  <si>
    <t>Uzorkovanje drugih bioloških materijala u laboratoriji</t>
  </si>
  <si>
    <t>L000042</t>
  </si>
  <si>
    <t>Prijem, kontrola kvaliteta uzorka i priprema uzorka za laboratorijska ispitivanja</t>
  </si>
  <si>
    <t>L000059</t>
  </si>
  <si>
    <t>Prijem i kontrola kvaliteta uzorka i priprema uzorka za zamrzavanje, skladištenje i transport</t>
  </si>
  <si>
    <t>L000141</t>
  </si>
  <si>
    <t>Alkalna fosfataza (ALP), neutrofilna (leukocitna ALP) u krvi</t>
  </si>
  <si>
    <t>L000265</t>
  </si>
  <si>
    <t>C-reaktivni protein (CRP) u krvi - POCT metodom</t>
  </si>
  <si>
    <t>L000620</t>
  </si>
  <si>
    <t>...Laktat dehidrogenaza (LDH) u krvi - POCT metodom</t>
  </si>
  <si>
    <t>L000638</t>
  </si>
  <si>
    <t>...Magnezijum u krvi - POCT metodom</t>
  </si>
  <si>
    <t>L001461</t>
  </si>
  <si>
    <t>Angiotenzin I-konvertujuci enzim (ACE) u serumu/plazmi, spektrofotometrija</t>
  </si>
  <si>
    <t>L001462</t>
  </si>
  <si>
    <t>Anti-adalimumab antitela u serumu, ELISA</t>
  </si>
  <si>
    <t>L001463</t>
  </si>
  <si>
    <t>Anti-infliximab antitela u serumu, ELISA</t>
  </si>
  <si>
    <t>L001487</t>
  </si>
  <si>
    <t>L001586</t>
  </si>
  <si>
    <t>L001727</t>
  </si>
  <si>
    <t>L001990</t>
  </si>
  <si>
    <t>L002295</t>
  </si>
  <si>
    <t>L002410</t>
  </si>
  <si>
    <t>L002709</t>
  </si>
  <si>
    <t>L002733</t>
  </si>
  <si>
    <t>L002840</t>
  </si>
  <si>
    <t>L002972</t>
  </si>
  <si>
    <t>L003517</t>
  </si>
  <si>
    <t>L003848</t>
  </si>
  <si>
    <t>L003855</t>
  </si>
  <si>
    <t>L003863</t>
  </si>
  <si>
    <t>L004275</t>
  </si>
  <si>
    <t>L004465</t>
  </si>
  <si>
    <t>L004622</t>
  </si>
  <si>
    <t>L004887</t>
  </si>
  <si>
    <t>L005249</t>
  </si>
  <si>
    <t>Pro-BNP, N-terminal (brain natriuretic peptide, amino terminalni pro natriuretski peptid B-tipa) u serumu</t>
  </si>
  <si>
    <t>L005256</t>
  </si>
  <si>
    <t>L005306</t>
  </si>
  <si>
    <t>L005413</t>
  </si>
  <si>
    <t>L005785</t>
  </si>
  <si>
    <t>L005884</t>
  </si>
  <si>
    <t>Tireostimulirajući hormon (tirotropin, TSH) u serumu - RIA</t>
  </si>
  <si>
    <t>L006411</t>
  </si>
  <si>
    <t>L006528</t>
  </si>
  <si>
    <t>L008953</t>
  </si>
  <si>
    <t>Celokupni hemijski pregled, relativna gustina i sediment urina - automatski sa digitalnom protocnom mikroskopijom</t>
  </si>
  <si>
    <t>L009791</t>
  </si>
  <si>
    <t>Delta–aminolevulinska kiselina (delta–ALA) u urinu</t>
  </si>
  <si>
    <t>L010561</t>
  </si>
  <si>
    <t>L010892</t>
  </si>
  <si>
    <t>Amiloid - beta u likvoru</t>
  </si>
  <si>
    <t>L011239</t>
  </si>
  <si>
    <t>L011247</t>
  </si>
  <si>
    <t>L011395</t>
  </si>
  <si>
    <t>L011460</t>
  </si>
  <si>
    <t>Protein tau u likvoru</t>
  </si>
  <si>
    <t>L011478</t>
  </si>
  <si>
    <t>Protein tau, fosforilisani u likvoru</t>
  </si>
  <si>
    <t>L011502</t>
  </si>
  <si>
    <t>L011999</t>
  </si>
  <si>
    <t>L012138</t>
  </si>
  <si>
    <t>L012153</t>
  </si>
  <si>
    <t>L012161</t>
  </si>
  <si>
    <t>L012179</t>
  </si>
  <si>
    <t>L012229</t>
  </si>
  <si>
    <t>L012252</t>
  </si>
  <si>
    <t>L012294</t>
  </si>
  <si>
    <t>L012310</t>
  </si>
  <si>
    <t>L012682</t>
  </si>
  <si>
    <t>L012724</t>
  </si>
  <si>
    <t>L012732</t>
  </si>
  <si>
    <t>L012765</t>
  </si>
  <si>
    <t>L012781</t>
  </si>
  <si>
    <t>L012799</t>
  </si>
  <si>
    <t>L012831</t>
  </si>
  <si>
    <t>L012849</t>
  </si>
  <si>
    <t>L012948</t>
  </si>
  <si>
    <t>L012955</t>
  </si>
  <si>
    <t>L012971</t>
  </si>
  <si>
    <t>L013268</t>
  </si>
  <si>
    <t>L013995</t>
  </si>
  <si>
    <t>Broj eozinofila (Eo) u krvi, mikroskopija</t>
  </si>
  <si>
    <t>L014035</t>
  </si>
  <si>
    <t>Ispitivanje ćelija iz koncentrata ili na citospin preparatu</t>
  </si>
  <si>
    <t>L014142</t>
  </si>
  <si>
    <t>Broj eritrocita (Er) u krvi, mikroskopija</t>
  </si>
  <si>
    <t>L014258</t>
  </si>
  <si>
    <t>L014407</t>
  </si>
  <si>
    <t>C4b vezujući protein (C4bBP) u plazmi, ELISA</t>
  </si>
  <si>
    <t>L014787</t>
  </si>
  <si>
    <t>Inhibitor aktivatora plazminogena–1 (PAI1) aktivnost u plazmi, spektrofotometrija</t>
  </si>
  <si>
    <t>L015032</t>
  </si>
  <si>
    <t>Protrombinski fragment 1 + 2 u plazmi (TF1 + 2), ELISA</t>
  </si>
  <si>
    <t>L015067</t>
  </si>
  <si>
    <t>NAT HBV</t>
  </si>
  <si>
    <t>L015068</t>
  </si>
  <si>
    <t>NAT HCV</t>
  </si>
  <si>
    <t>L015069</t>
  </si>
  <si>
    <t>NAT HIV</t>
  </si>
  <si>
    <t>L015610</t>
  </si>
  <si>
    <t>Imunofenotipiintracelularnih antigena direktnom metodom i protočnom citometrijom (po antigenu)</t>
  </si>
  <si>
    <t>Merenje i analiza uzoraka metodom višeparametarske protočne citometrije</t>
  </si>
  <si>
    <t>L016022</t>
  </si>
  <si>
    <t>Antinukleusna, antiparijetalna antitela (ANA, APA-IgG) u serumu (kombinovani preseci tkiva primata) - IIF</t>
  </si>
  <si>
    <t>L016626</t>
  </si>
  <si>
    <t>L016675</t>
  </si>
  <si>
    <t>L017152</t>
  </si>
  <si>
    <t>L017277</t>
  </si>
  <si>
    <t>L017285</t>
  </si>
  <si>
    <t>L017558</t>
  </si>
  <si>
    <t>L017831</t>
  </si>
  <si>
    <t>Bioloski lek u telesnim tecnostima</t>
  </si>
  <si>
    <t>L018168</t>
  </si>
  <si>
    <t>ABO krvna grupa - pločica</t>
  </si>
  <si>
    <t>L018180</t>
  </si>
  <si>
    <t>ABO podgrupa – mikrotitarska ploča</t>
  </si>
  <si>
    <t>L018219</t>
  </si>
  <si>
    <t>ABO/RhD krvna grupa, monoklonska antitela – mikrotitarska ploča</t>
  </si>
  <si>
    <t>L018276</t>
  </si>
  <si>
    <t>Interreakcija, eritrocit davaoca i serum primaoca – mikrotitarska ploča</t>
  </si>
  <si>
    <t>L018283</t>
  </si>
  <si>
    <t>Interreakcija, eritrociti davaoca i serum primaoca - mikroepruveta</t>
  </si>
  <si>
    <t>L018428</t>
  </si>
  <si>
    <t>Monospecifičan dírektan Coombs – V test (DAT) IgG – mikrotitarska ploča</t>
  </si>
  <si>
    <t>L018457</t>
  </si>
  <si>
    <t>Polispecifičan direktan Coombs-ov test (DAT) - mikroepruveta</t>
  </si>
  <si>
    <t>L018466</t>
  </si>
  <si>
    <t>Potvrdna krvna grupa ABO – mikrotitarska ploča</t>
  </si>
  <si>
    <t>L018482</t>
  </si>
  <si>
    <t>Tipizacija antigena A1 – mikrotitarska ploča</t>
  </si>
  <si>
    <t>L018514</t>
  </si>
  <si>
    <t>Tipizacija antigena Cw – mikrotitarska ploča</t>
  </si>
  <si>
    <t>L018527</t>
  </si>
  <si>
    <t>Tipizacija antigena Fya – mikrotitarska ploča</t>
  </si>
  <si>
    <t>L018552</t>
  </si>
  <si>
    <t>Tipizacija antigena Fyb – mikrotitarska ploča</t>
  </si>
  <si>
    <t>L018568</t>
  </si>
  <si>
    <t>Tipizacija antigena H – mikrotitarska ploča</t>
  </si>
  <si>
    <t>L018584</t>
  </si>
  <si>
    <t>Tipizacija antigena Jka – mikrotitarska ploča</t>
  </si>
  <si>
    <t>L018610</t>
  </si>
  <si>
    <t>Tipizacija antigena Jkb – mikrotitarska ploča</t>
  </si>
  <si>
    <t>L018622</t>
  </si>
  <si>
    <t>Tipizacija antigena K - epruveta</t>
  </si>
  <si>
    <t>L018630</t>
  </si>
  <si>
    <t>Tipizacija antigena k - epruveta</t>
  </si>
  <si>
    <t>L018635</t>
  </si>
  <si>
    <t>Tipizacija antigena K – mikrotitarska ploča</t>
  </si>
  <si>
    <t>L018640</t>
  </si>
  <si>
    <t>Tipizacija antigena k – mikrotitarska ploča</t>
  </si>
  <si>
    <t>L018667</t>
  </si>
  <si>
    <t>Tipizacija antigena Lea – mikrotitarska ploča</t>
  </si>
  <si>
    <t>L018693</t>
  </si>
  <si>
    <t>Tipizacija antigena Leb – mikrotitarska ploča</t>
  </si>
  <si>
    <t>L018709</t>
  </si>
  <si>
    <t>Tipizacija antigena M – mikrotitarska ploča</t>
  </si>
  <si>
    <t>L018725</t>
  </si>
  <si>
    <t>Tipizacija antigena N – mikrotitarska ploča</t>
  </si>
  <si>
    <t>L018751</t>
  </si>
  <si>
    <t>Tipizacija antigena P1 – mikrotitarska ploča</t>
  </si>
  <si>
    <t>L018778</t>
  </si>
  <si>
    <t>Tipizacija antigena S – mikrotitarska ploča</t>
  </si>
  <si>
    <t>L018780</t>
  </si>
  <si>
    <t>Tipizacija antigena s – mikrotitarska ploča</t>
  </si>
  <si>
    <t>L018812</t>
  </si>
  <si>
    <t>Tipizacija pojedinačnih specifičnosti Rh fenotipa (C,c,E,e) - epruveta</t>
  </si>
  <si>
    <t>L018879</t>
  </si>
  <si>
    <t>Tipizacija RhD antigena - epruveta</t>
  </si>
  <si>
    <t>L018956</t>
  </si>
  <si>
    <t>Identifikacija eritrocitnih antitela u AHG medijumu – mikrotitarska ploča</t>
  </si>
  <si>
    <t>L019030</t>
  </si>
  <si>
    <t>Skrining antieritrocitnih antitela primenom tehnike Indirektan Coombs-ov test (IAT) sa setom od dve test ćelije – mikrotitarska ploča</t>
  </si>
  <si>
    <t>L019032</t>
  </si>
  <si>
    <t>Skrining antieritrocitnih antitela primenom tehnike lndirektan Coombs-ov test (IAT) sa setom od 3 test ćelije – mikrotitarska ploča</t>
  </si>
  <si>
    <t>L019107</t>
  </si>
  <si>
    <t>Titar anti – B antitela u serumu – mikrotitarska ploča</t>
  </si>
  <si>
    <t>L019108</t>
  </si>
  <si>
    <t>Titar anti – A antitela u serumu – mikrotitarska ploča</t>
  </si>
  <si>
    <t>L019174</t>
  </si>
  <si>
    <t>Bakteriološki pregled brisa nosa na kliconoštvo (S. aureus., (MRSA), S. pneumoniae i dr.)</t>
  </si>
  <si>
    <t>L019216</t>
  </si>
  <si>
    <t>Bakteriološki pregled brisa ždrela na kliconoštvo (S. pyogenes, S.aureus. H. influenzae i dr.)</t>
  </si>
  <si>
    <t>L019232</t>
  </si>
  <si>
    <t>Bakteriološki pregled eksprimata prostate ili sperme</t>
  </si>
  <si>
    <t>L019323</t>
  </si>
  <si>
    <t>Bakteriološki pregled sadržaja srednjeg uva</t>
  </si>
  <si>
    <t>L019349</t>
  </si>
  <si>
    <t>Bakteriološki pregled stolice za Campylobacter vrste</t>
  </si>
  <si>
    <t>L019380</t>
  </si>
  <si>
    <t>Bakteriološki pregled uzoraka na Neisseria gonorrhoeae</t>
  </si>
  <si>
    <t>L019398</t>
  </si>
  <si>
    <t>Bakteriološki pregled žuči</t>
  </si>
  <si>
    <t>L019513</t>
  </si>
  <si>
    <t>Detekcija antigena Helicobacter pylori - imunohromatografskim testom</t>
  </si>
  <si>
    <t>L019521</t>
  </si>
  <si>
    <t>Detekcija mecA/C gena rezistetncije kod Staphylococcusa vrsta PCR</t>
  </si>
  <si>
    <t>L019543</t>
  </si>
  <si>
    <t>Detekcija metaboličkih ili somatskih antigena različitih gljiva enzimsko-hromatografskom metodom (β–D–glukan ili drugi)</t>
  </si>
  <si>
    <t>L019554</t>
  </si>
  <si>
    <t>Detekcija antitela IgG klase na Borrelia burgdorferi u serumu/likvoru (pojedinačno) ELISA/CLIA testom</t>
  </si>
  <si>
    <t>L019555</t>
  </si>
  <si>
    <t>Detekcija antitela IgM klase na Borrelia burgdorferi u serumu/likvoru (pojedinačno) ELISA/CLIA testom</t>
  </si>
  <si>
    <t>L019597</t>
  </si>
  <si>
    <t>Detekcija antitela IgM klase na Borrelia burgdorferi u serumu/likvoru (pojedinačno) Western–blot testom</t>
  </si>
  <si>
    <t>L019653</t>
  </si>
  <si>
    <t>...Detekcija antitela na Helicobacter pylori- ELISA</t>
  </si>
  <si>
    <t>L019703</t>
  </si>
  <si>
    <t>Detekcija bakterijskog genoma molekurano metodom u uzorcima i/ili kulturi</t>
  </si>
  <si>
    <t>L019794</t>
  </si>
  <si>
    <t>Detekcija van gena rezistencije kod Enterococcus vrsta</t>
  </si>
  <si>
    <t>L019845</t>
  </si>
  <si>
    <t>Brzi kvalitativni test za detekciju Clostridium difficilae GDH Ag u stolici</t>
  </si>
  <si>
    <t>L019851</t>
  </si>
  <si>
    <t>Hemokultura aerobno, automatizovanim sistemom</t>
  </si>
  <si>
    <t>L019869</t>
  </si>
  <si>
    <t>L019885</t>
  </si>
  <si>
    <t>Hemokultura anaerobno konvencionalna</t>
  </si>
  <si>
    <t>L019944</t>
  </si>
  <si>
    <t>Identifikacija Escherichia coli O:157</t>
  </si>
  <si>
    <t>L019945</t>
  </si>
  <si>
    <t>Biohemijska identifikacija Salmonella enterica subsp. enterica</t>
  </si>
  <si>
    <t>L019946</t>
  </si>
  <si>
    <t>Biohemijska identifikacija Shigella spp.</t>
  </si>
  <si>
    <t>L019950</t>
  </si>
  <si>
    <t>Identifikacija termotolerantnih Campylobacter vrsta</t>
  </si>
  <si>
    <t>L020065</t>
  </si>
  <si>
    <t>Ispitivanje osetljivosti mikobakterija na više koncentracije antituberkulotika prve linije</t>
  </si>
  <si>
    <t>L020214</t>
  </si>
  <si>
    <t>Molekularna identifikacija vrste izolovane bakterije sekvenciranjem gena</t>
  </si>
  <si>
    <t>L020248</t>
  </si>
  <si>
    <t>Određivanje vrednosti MIK–a (minimalne inhibitorne koncentracije) za jedan antibiotik (gradijent ili E – test)</t>
  </si>
  <si>
    <t>L020289</t>
  </si>
  <si>
    <t>Pregled vaginalnog brisa na bakterijsku vaginozu pregledom bojenog preparata</t>
  </si>
  <si>
    <t>L020370</t>
  </si>
  <si>
    <t>Serološka identifikacija Streptococcus pneumoniae –imunoaglutinacija</t>
  </si>
  <si>
    <t>L020388</t>
  </si>
  <si>
    <t>Treponema pallidum hemaglutinacija (TPH) – kvalitativni test</t>
  </si>
  <si>
    <t>L020404</t>
  </si>
  <si>
    <t>Uzimanje biološkog materijala za mikrobiološki pregled</t>
  </si>
  <si>
    <t>L020412</t>
  </si>
  <si>
    <t>Uzimanje biološkog materijala za mikrobiološki pregled u transportnu podlogu</t>
  </si>
  <si>
    <t>L020495</t>
  </si>
  <si>
    <t>Dokazivanje genoma jednog RNK virusa, kvalitetni Realtime PCR</t>
  </si>
  <si>
    <t>L020578</t>
  </si>
  <si>
    <t>Kvalitativno određivanje anti HCV antitela – imunoenzimski test (ELISA, ELFA, ECLIA i dr.)</t>
  </si>
  <si>
    <t>L020586</t>
  </si>
  <si>
    <t>Kvalitativno određivanje anti HIV antitela – imunoenzimski test (ELISA, ELFA, ECLIA i dr.)</t>
  </si>
  <si>
    <t>L020602</t>
  </si>
  <si>
    <t>Kvalitativno određivanje antigena i antitela za HIV – imunoenzimski test (ELISA, ELFA, ECLIA i dr.)</t>
  </si>
  <si>
    <t>L020636</t>
  </si>
  <si>
    <t>Kvalitativno određivanje anti HBs antitela – imunoenzimski test (ELISA, ELFA, ECLIA i dr.)</t>
  </si>
  <si>
    <t>L020677</t>
  </si>
  <si>
    <t>Kvalitativno određivanje HBs antigena u serumu – imunoenzimski test (ELISA, ELFA, ECLIA i dr.)</t>
  </si>
  <si>
    <t>L020693</t>
  </si>
  <si>
    <t>Kvalitativno određivanje IgM ili IgG antitela na Hantaviruse (Hantaan, Puumala) – imunoenzimski test (ELISA, ELFA, ECLIA i dr.)</t>
  </si>
  <si>
    <t>L020735</t>
  </si>
  <si>
    <t>Dokazivanje genoma jednog DNK virusa, kvalitetni realtime PCR</t>
  </si>
  <si>
    <t>L020770</t>
  </si>
  <si>
    <t>Uzimanje nazofaringealnog i/ili orofaringealnog brisa za pregled na prisustvo SARS-CoV 2 virusa u transportnu podlogu, u ambulanti</t>
  </si>
  <si>
    <t>L020777</t>
  </si>
  <si>
    <t>Kvalitativno odredjivanje IgM i/ili IgG antitela na virus SARS-CoV 2 imunohromatografskim testom</t>
  </si>
  <si>
    <t>L020781</t>
  </si>
  <si>
    <t>Kvalitativno odredjivanje IgG antitela na virus SARS-Cov2 imuno testovima u automatizovanim sistemima (CMIA,CLIA,ECLIA)</t>
  </si>
  <si>
    <t>L020786</t>
  </si>
  <si>
    <t>Kvantitativno odredjivanje IgG antitela na virus SARS-CoV 2 imuno testovima u automatizovanim sistemima (CMIA,CLIA,ECLIA)</t>
  </si>
  <si>
    <t>L020787</t>
  </si>
  <si>
    <t>Uzimanje materijala(nazofaringealni bris,saliva I dr.)u cilju dokazivanja virusnog Ag SARS-CoV-2</t>
  </si>
  <si>
    <t>L020788</t>
  </si>
  <si>
    <t>Detekcija virusnog Ag SARS CoV-2 kvalitativnom metodom</t>
  </si>
  <si>
    <t>L020826</t>
  </si>
  <si>
    <t>Potvrdni test za HbsAg – imunoenzimski test (ELISA, ELFA, ECLIA i dr.)</t>
  </si>
  <si>
    <t>L020867</t>
  </si>
  <si>
    <t>Aviditet antitela na Toxoplasma gondii - ELISA</t>
  </si>
  <si>
    <t>L020942</t>
  </si>
  <si>
    <t>Kvantitativno određivanje IgM ili IgA ili IgG antitela – pojedinačno – na Toxoplasma gondii, ELISA</t>
  </si>
  <si>
    <t>L021018</t>
  </si>
  <si>
    <t>Određivanje titra antitela na parazite (Echinococcus ili druge) testom indirektne hemaglutinacije</t>
  </si>
  <si>
    <t>L021022</t>
  </si>
  <si>
    <t>Identifikacija ektoparazita</t>
  </si>
  <si>
    <t>L021097</t>
  </si>
  <si>
    <t>Molekularna metoda za dokazivanje genoma parazita</t>
  </si>
  <si>
    <t>L021105</t>
  </si>
  <si>
    <t>Određivanje IgM ili IgA i/ili IgG antitela na Toxoplasma gondii</t>
  </si>
  <si>
    <t>L021485</t>
  </si>
  <si>
    <t>Direktan nativan preparat na gljive uz dodatak reagensa</t>
  </si>
  <si>
    <t>L021527</t>
  </si>
  <si>
    <t>Identifikacija gljiva u automatizovanom sistemu</t>
  </si>
  <si>
    <t>L021568</t>
  </si>
  <si>
    <t>Izolacija dermatofita i drugih gljiva iz strugotina kože i njenih adneksa (dlake, nokti)</t>
  </si>
  <si>
    <t>L021584</t>
  </si>
  <si>
    <t>Dokazivanje genoma gljiva (Candida, Aspergillus ili drugih - pojedinacno) Real time PCR</t>
  </si>
  <si>
    <t>L021592</t>
  </si>
  <si>
    <t>Molekularna dijagnoza više vrsta gljiva</t>
  </si>
  <si>
    <t>L021619</t>
  </si>
  <si>
    <t>Određivanje titra IgG antitela na gljive (Aspergillus, Candida ili drugo) – ELISA</t>
  </si>
  <si>
    <t>L021620</t>
  </si>
  <si>
    <t>Određivanje titra IgA antitela na gljive (Aspergillus, Candida ili drugo) – ELISA</t>
  </si>
  <si>
    <t>L021621</t>
  </si>
  <si>
    <t>Određivanje titra IgE antitela na gljive (Aspergillus, Candida ili drugo) – ELISA</t>
  </si>
  <si>
    <t>L022182</t>
  </si>
  <si>
    <t>Methemoglobin u krvi – spektrofotomerijski</t>
  </si>
  <si>
    <t>L022715</t>
  </si>
  <si>
    <t>Klonazepam u serumu - HPLC/PDA</t>
  </si>
  <si>
    <t>L025866</t>
  </si>
  <si>
    <t>Detekcija genskih mutacija kod naslednih i drugih bolesti (leukemije, tumori i dr.) PCR metodom</t>
  </si>
  <si>
    <t xml:space="preserve">L025874 </t>
  </si>
  <si>
    <t>Идентификација генских мутација код наследних и других болести (леукемија, тумори и др.) мултиплекс PCR методом (10 услуга)</t>
  </si>
  <si>
    <t>L025908</t>
  </si>
  <si>
    <t>Молекуларна анализа генских реаранжмана код наследних и других обољења (леукемија, тумори и др.)  RT-PCR методом (10 услуга)</t>
  </si>
  <si>
    <t>L025932</t>
  </si>
  <si>
    <t>Детекција генских мутација код наследних и других болести (леукемија, тумори и др.) PCR-PSM методом (10 услуга)</t>
  </si>
  <si>
    <t>L025947</t>
  </si>
  <si>
    <t>Preimplantaciona analiza genoma metodom NGS</t>
  </si>
  <si>
    <t>L025957</t>
  </si>
  <si>
    <t>Идентификација генских мутација код наследних и других болести (леукемија, тумори и др.) PCR-ARMS методом (10 услуга)</t>
  </si>
  <si>
    <t>L025965</t>
  </si>
  <si>
    <t>Анализа генских мутација код наследних и других болести (леукемија, тумори и др.) RDB методом (10 услуга)</t>
  </si>
  <si>
    <t>L026021</t>
  </si>
  <si>
    <t>Идентификација генских мутација код наследних и других болести (леукемија, тумори и др.) методом секвенцирања (до 200 базних парова) (10 услуга)</t>
  </si>
  <si>
    <t>L026039</t>
  </si>
  <si>
    <t>Идентификација генских мутација код наследних и других болести (леукемија, тумори и др.) методом секвенцирања (преко 200 базних парова) (10 услуга)</t>
  </si>
  <si>
    <t>L026047</t>
  </si>
  <si>
    <t>Детекција метилационо статуса DNK код наследних и других болести (леукемија, тумори и др.) (10 услуга)</t>
  </si>
  <si>
    <t>L026062</t>
  </si>
  <si>
    <t>Издвајање мононуклеара из крви и коштане сржи (10 услуга)</t>
  </si>
  <si>
    <t>L026070</t>
  </si>
  <si>
    <t>Ћелијске културе и њихово замрзавање (течни азот) (10 услуга)</t>
  </si>
  <si>
    <t>L026088</t>
  </si>
  <si>
    <t>Konsultacije za postavljanje genetičke dijagnoze</t>
  </si>
  <si>
    <t>L026096</t>
  </si>
  <si>
    <t>Анти МICА антитела – ELISA (10 услуга)</t>
  </si>
  <si>
    <t>L026104</t>
  </si>
  <si>
    <t>Анти МICА антитела – LUMINEX (10 услуга)</t>
  </si>
  <si>
    <t>L026112</t>
  </si>
  <si>
    <t>Дефинисање специфичности анти-HLA антитела (10 услуга)</t>
  </si>
  <si>
    <t>L026120</t>
  </si>
  <si>
    <t>Дефинисање специфичности анти- HLA антитела – ELISA (10 услуга)</t>
  </si>
  <si>
    <t>L026138</t>
  </si>
  <si>
    <t>Ispitivanje anti – HLA antitela klase II</t>
  </si>
  <si>
    <t>L026146</t>
  </si>
  <si>
    <t>Испитивање анти-HLA антитела класе I (10 услуга)</t>
  </si>
  <si>
    <t>L026153</t>
  </si>
  <si>
    <t>Испитивање изотопа Ig анти-HLA антитела – CDC (10 услуга)</t>
  </si>
  <si>
    <t>L026161</t>
  </si>
  <si>
    <t>Ispitivanje PRA anti – HLA antitela klase II – ELISA</t>
  </si>
  <si>
    <t>L026179</t>
  </si>
  <si>
    <t>Испитивање PRA анти-HLA антитела класе I – ELISA (10 услуга)</t>
  </si>
  <si>
    <t>L026187</t>
  </si>
  <si>
    <t>Испитивање присуства анти-HLA антитела класе I (панел 30 различитих фенотипова HLA) – CDC (10 услуга)</t>
  </si>
  <si>
    <t>L026195</t>
  </si>
  <si>
    <t>Испитивање присуства анти-HLA антитела класе I и класе II  (10 услуга)</t>
  </si>
  <si>
    <t>L026196</t>
  </si>
  <si>
    <t>Definisanje komplement vezujućih anti – HLA antitela klase I</t>
  </si>
  <si>
    <t>L026197</t>
  </si>
  <si>
    <t>Definisanje komplement vezujućih anti – HLA antitela klase II</t>
  </si>
  <si>
    <t>L026198</t>
  </si>
  <si>
    <t>Definisanje specifičnosti anti – HLA antitela klase II (Luminex – singl)</t>
  </si>
  <si>
    <t>L026203</t>
  </si>
  <si>
    <t>Испитивање присуства анти-HLA антитела класе I и класе II – ELISA (10 услуга)</t>
  </si>
  <si>
    <t>L026211</t>
  </si>
  <si>
    <t>Испитивање присуства анти-HLA антитела класе II (панел 30 различитих фенотипова HLA) – CDC (10 услуга)</t>
  </si>
  <si>
    <t>L026229</t>
  </si>
  <si>
    <t>Испитивање специфичности анти-HLA антитела класе I (панел 60 различитих фенотипова HLA) – CDC (10 услуга)</t>
  </si>
  <si>
    <t>L026252</t>
  </si>
  <si>
    <t>Молекуларна типизација цитокинских гена (10 услуга)</t>
  </si>
  <si>
    <t>L026260</t>
  </si>
  <si>
    <t>Молекуларна типизација DP1  гена (10 услуга)</t>
  </si>
  <si>
    <t>L026278</t>
  </si>
  <si>
    <t>L026286</t>
  </si>
  <si>
    <t>Молекуларна типизација  гена минор хистокомпитабилности  (10 услуга)</t>
  </si>
  <si>
    <t>L026294</t>
  </si>
  <si>
    <t>Molekularna tipizacija HLA – A* – PCR – SSO i/ili PCR – SSP</t>
  </si>
  <si>
    <t>L026302</t>
  </si>
  <si>
    <t>Molekularna tipizacija HLA –B* – PCR – SSO i/ili PCR – SSP</t>
  </si>
  <si>
    <t>L026310</t>
  </si>
  <si>
    <t>Molekularna tipizacija HLA – B* – PCR – SSO i/ili PCR–SSP</t>
  </si>
  <si>
    <t>L026328</t>
  </si>
  <si>
    <t>Molekularna tipizacija HLA – C* – PCR – SSP</t>
  </si>
  <si>
    <t>L026336</t>
  </si>
  <si>
    <t>Molekularna tipizacija HLA – C* – PCR – SSO i/ili PCR–SSP</t>
  </si>
  <si>
    <t>L026344</t>
  </si>
  <si>
    <t>Molekularna tipizacija HLA – DQB1* – PCR–SSO i/ili PCR – SSP</t>
  </si>
  <si>
    <t>L026351</t>
  </si>
  <si>
    <t>Molekularna tipizacija HLA – DQB1* testovima visoke rezolucije – PCR – SSP</t>
  </si>
  <si>
    <t>L026369</t>
  </si>
  <si>
    <t>Molekularna tipizacija HLA – DRB1* – PCR – SSP</t>
  </si>
  <si>
    <t>L026377</t>
  </si>
  <si>
    <t>Molekularna tipizacija HLA DRB1* – PCR – SSO i/ili PCR – SSP</t>
  </si>
  <si>
    <t>L026385</t>
  </si>
  <si>
    <t>Molekularna tipizacija HLA DRB3*/4*/5* – PCR – SSO i/ili PCR – SSP</t>
  </si>
  <si>
    <t>L026393</t>
  </si>
  <si>
    <t>L026401</t>
  </si>
  <si>
    <t>Молекуларна типизација  HLA-B 27 гена (10 услуга)</t>
  </si>
  <si>
    <t>L026419</t>
  </si>
  <si>
    <t>Molekularna tipizacija HLA – DRB3*/4*/5* – PCR – SSP</t>
  </si>
  <si>
    <t>L026420</t>
  </si>
  <si>
    <t>Molekularna tipizacija HLA – DQB1/DQA1</t>
  </si>
  <si>
    <t>L026427</t>
  </si>
  <si>
    <t>Молекуларна типизација  KIR гена (10 услуга)</t>
  </si>
  <si>
    <t>L026435</t>
  </si>
  <si>
    <t>Молекуларна типизација  MICA гена (10 услуга)</t>
  </si>
  <si>
    <t>L026443</t>
  </si>
  <si>
    <t>Молекуларна типизација  NHA гена (10 услуга)</t>
  </si>
  <si>
    <t>L026450</t>
  </si>
  <si>
    <t>Серолошка типизација циљаног HLА класе I – CDC (10 услуга)</t>
  </si>
  <si>
    <t>L026468</t>
  </si>
  <si>
    <t>Серолошка типизација  HLА класе I – CDC (10 услуга)</t>
  </si>
  <si>
    <t>L026476</t>
  </si>
  <si>
    <t>Серолошка типизација  HLА класе II – CDC (10 услуга)</t>
  </si>
  <si>
    <t>L026484</t>
  </si>
  <si>
    <t>Специфичност анти  MICA антитела – ELISA (10 услуга)</t>
  </si>
  <si>
    <t>L026492</t>
  </si>
  <si>
    <t>Унакрсна реакција HLA(KROSSMATCH) са сепарисаним T или B лимфоцитима – CDC (10 услуга)</t>
  </si>
  <si>
    <t>L026500</t>
  </si>
  <si>
    <t>Унакрсна реакција HLA(KROSSMATCH) са укупним лимфоцитима – CDC (10 услуга)</t>
  </si>
  <si>
    <t>L026501</t>
  </si>
  <si>
    <t>Unakrsna reakcija HLA sa ukupnim limfocitima CDC u tri sredine</t>
  </si>
  <si>
    <t>L026518</t>
  </si>
  <si>
    <t>Unakrsna reakcija HLA CROSS MATCH u serumu – protočnom citofluorimetrijom</t>
  </si>
  <si>
    <t>L029462</t>
  </si>
  <si>
    <t>Pregled materijala dobijenog Touch metodom</t>
  </si>
  <si>
    <t>L029470</t>
  </si>
  <si>
    <t>Pregled materijala dobijenog bronhoalveolarnom lavažom</t>
  </si>
  <si>
    <t>L030031</t>
  </si>
  <si>
    <t>izolacija DNR i RNK virusa iz bioloških materijala</t>
  </si>
  <si>
    <t>L030049</t>
  </si>
  <si>
    <t>Izolacija DNK bakterija, gljiva ili parazita iz biološkog materijala</t>
  </si>
  <si>
    <t>L030198</t>
  </si>
  <si>
    <t>Multiplex PCR automatizovani test za otkrivanje virusa uzročnika određenih oboljenja</t>
  </si>
  <si>
    <t>L030357</t>
  </si>
  <si>
    <t>Detekcija antitela na Yersinia enterocolitica i Yersinia pseudotuberculosis testom aglutinacije</t>
  </si>
  <si>
    <t>L029546</t>
  </si>
  <si>
    <t>Pregled sedimenta mokraće</t>
  </si>
  <si>
    <t>L008912</t>
  </si>
  <si>
    <t>alfa amilaza u urinu – spektrofotometrija</t>
  </si>
  <si>
    <t>L008961</t>
  </si>
  <si>
    <t>L008979</t>
  </si>
  <si>
    <t>L008995</t>
  </si>
  <si>
    <t>fenil alanin u urinu – kvalitativno sa ninhidrinom</t>
  </si>
  <si>
    <t>L008987</t>
  </si>
  <si>
    <t>cistin u urinu – kvalitativno sa nitroprusidom</t>
  </si>
  <si>
    <t>L009019</t>
  </si>
  <si>
    <t>P neorganski u urinu – spektorfotometrijski na analajzeru</t>
  </si>
  <si>
    <t>L009035</t>
  </si>
  <si>
    <t>glukoza u urinu – benedikt</t>
  </si>
  <si>
    <t>L009043</t>
  </si>
  <si>
    <t>hemoglobin u urinu</t>
  </si>
  <si>
    <t>L009050</t>
  </si>
  <si>
    <t>histidin u urinu – diazo reakcija</t>
  </si>
  <si>
    <t>L009068</t>
  </si>
  <si>
    <t>L009399</t>
  </si>
  <si>
    <t>PH urina (urinometar-indikatorska traka)</t>
  </si>
  <si>
    <t>L009415</t>
  </si>
  <si>
    <t>L009423</t>
  </si>
  <si>
    <t>Proteini (frakcije proteina) u urinu - elektroforezom na gelu</t>
  </si>
  <si>
    <t>L009456</t>
  </si>
  <si>
    <t>L009464</t>
  </si>
  <si>
    <t>L009472</t>
  </si>
  <si>
    <t>L009498</t>
  </si>
  <si>
    <t>tirozin u urinu – kvalitativno sa nitrozonaftolom</t>
  </si>
  <si>
    <t>L009506</t>
  </si>
  <si>
    <t>L009696</t>
  </si>
  <si>
    <t>Beta-2-mikroglobulin u dnevnom urinu</t>
  </si>
  <si>
    <t>L010025</t>
  </si>
  <si>
    <t>L010298</t>
  </si>
  <si>
    <t>L010306</t>
  </si>
  <si>
    <t>Laki lanci imunoglobulina Kappa-tip (Kappa laki lanci) u dnevnom urinu</t>
  </si>
  <si>
    <t>L010314</t>
  </si>
  <si>
    <t>Laki lanci imunoglobulina Lambda-tip (Lambda laki lanci) u dnevnom urinu</t>
  </si>
  <si>
    <t>L010322</t>
  </si>
  <si>
    <t>Laki lanci Kappa/Lambda odnos (imunoglobulini laki lanci odnos) u dnevnom urinu</t>
  </si>
  <si>
    <t>L010389</t>
  </si>
  <si>
    <t>L010421</t>
  </si>
  <si>
    <t>L010538</t>
  </si>
  <si>
    <t>L010595</t>
  </si>
  <si>
    <t>L020396</t>
  </si>
  <si>
    <t>Urinokultura</t>
  </si>
  <si>
    <t>L020479</t>
  </si>
  <si>
    <t>Dokazivanje genoma jednog DNK virusa –skrining (HBV ili drugog virusa) kvalitativni PCR</t>
  </si>
  <si>
    <t>L020487</t>
  </si>
  <si>
    <t>Dokazivanje genoma jednog RNK virusa - skrining (HCV ili drugog virusa) - kvalitativni PCR</t>
  </si>
  <si>
    <t>L020503</t>
  </si>
  <si>
    <t>Genotipizacija DNK virusa (HBV, HPV i dr.) – metod sekvenciranja</t>
  </si>
  <si>
    <t>L020552</t>
  </si>
  <si>
    <t>Izolacija I identifikacija virusa (HSV,VZV,CMV I dr.)</t>
  </si>
  <si>
    <t>Ђ.   ОСТАЛЕ ЛАБОРАТОРИЈЕ - GAK, Pluićna Urin</t>
  </si>
  <si>
    <t xml:space="preserve">Табела 11. </t>
  </si>
  <si>
    <t>Клиника за гинекологију и акушерство</t>
  </si>
  <si>
    <t>Клиника болести ува, грла и носа</t>
  </si>
  <si>
    <t>Клиника за неурохирургију</t>
  </si>
  <si>
    <t>Клиника за ортопедију и трауматологију</t>
  </si>
  <si>
    <t>Клиника за дигестивну хихургију</t>
  </si>
  <si>
    <t>Клиника за ендокрину хирургију</t>
  </si>
  <si>
    <t>Клиника за грудну хирургију</t>
  </si>
  <si>
    <t>Клиника за очне болести</t>
  </si>
  <si>
    <t>Клиника за урологију</t>
  </si>
  <si>
    <t>Клиника за кардиохирургију</t>
  </si>
  <si>
    <t>Клиника за васкуларну хирургију</t>
  </si>
  <si>
    <t>Клиника за пластичну хирургију</t>
  </si>
  <si>
    <t>Клиника за дечију хирургију</t>
  </si>
  <si>
    <t>Центар за минимално инва. Хирургију</t>
  </si>
  <si>
    <t>Ургентни центар</t>
  </si>
  <si>
    <t>Табела 12.</t>
  </si>
  <si>
    <t>Клинички центар Ниш</t>
  </si>
  <si>
    <t>Табела</t>
  </si>
  <si>
    <t>девојчица / дечака</t>
  </si>
  <si>
    <t>ДЕЧИЈА ХИРУРГИЈА</t>
  </si>
  <si>
    <t>ДЕЧИЈA PEDIJATRIJA</t>
  </si>
  <si>
    <t>Клиника за нефрологију</t>
  </si>
  <si>
    <t>Клиника за гастриентерологију и хепатологију</t>
  </si>
  <si>
    <t>Клиника за ендокринологију, дијабетес и болести метаболизма</t>
  </si>
  <si>
    <t>Клиника за хематологију и клиничку имунологију</t>
  </si>
  <si>
    <t>Клиника за кардиоваскулрне болести</t>
  </si>
  <si>
    <t>Клиника за инфективне болести</t>
  </si>
  <si>
    <t>Клиника за болести ува, грла и носа</t>
  </si>
  <si>
    <t>Клиника за кожне и полне болести</t>
  </si>
  <si>
    <t>Клиника за плућне болести - ТБЦ</t>
  </si>
  <si>
    <t>Клиника за дигестивну хирургију</t>
  </si>
  <si>
    <t>Клиника за психијатрију</t>
  </si>
  <si>
    <t>Клиника за кардио хирургију</t>
  </si>
  <si>
    <t>Клиника за неурологију</t>
  </si>
  <si>
    <t>Клиника за пластичну и реконструктивну хирургију</t>
  </si>
  <si>
    <t>Центар за заштиту менталног здравља</t>
  </si>
  <si>
    <t>Клиника за дечију хирургију, ортопедију и хеурохирургију</t>
  </si>
  <si>
    <t>Клиника за педијатрију</t>
  </si>
  <si>
    <t>Клиника за онкологију и радиотерапију</t>
  </si>
  <si>
    <t>Клиника за заштиту менталног здравња</t>
  </si>
  <si>
    <t>Клиника за физикалну медицину и рехабилитацију</t>
  </si>
  <si>
    <t>Клиника за дечију хирургију, ортопедију и неурохирургију</t>
  </si>
  <si>
    <t>Клинички Центар Ниш</t>
  </si>
  <si>
    <t>07370989</t>
  </si>
  <si>
    <t>Клиника за гастроентерологију и хепатологију</t>
  </si>
  <si>
    <t>Клиника за ендокринолгију, дијабетес и болести метаболизма</t>
  </si>
  <si>
    <t>Клиника за кардиоваскуларне болести</t>
  </si>
  <si>
    <t>Клиника за болести ува,грла и носа</t>
  </si>
  <si>
    <t>Клиника за плућне болести</t>
  </si>
  <si>
    <t>Клиника за кардиo хирургију</t>
  </si>
  <si>
    <t>Клиника за неурологију и психијатрију развојног доба</t>
  </si>
  <si>
    <t>Клиника за дечију хирургију и ортопедију</t>
  </si>
  <si>
    <t>Центар за нуклеарну медицину</t>
  </si>
  <si>
    <t>Центар за минимално инвазивну хирургију</t>
  </si>
  <si>
    <t>Клиника за ендокрину хирургију и дојку</t>
  </si>
  <si>
    <t>Клиника за анестезију и интензивну терапију</t>
  </si>
  <si>
    <t>Центар за палијативну збрињавање и продужено лечење</t>
  </si>
  <si>
    <t>Varijabilni deo</t>
  </si>
  <si>
    <t>ENDOPROTEZE</t>
  </si>
  <si>
    <t>CEMENTNE PROTEZE KUKA</t>
  </si>
  <si>
    <t>OR000002</t>
  </si>
  <si>
    <t>BESCEMENTNE PROTEZE KUKA</t>
  </si>
  <si>
    <t>BESCEMENTNE PROTEZE KUKA (KERAMIČKE)</t>
  </si>
  <si>
    <t>REVIZIONE BESCEMENTNE PROTEZE KUKA (ZMR)</t>
  </si>
  <si>
    <t>OR000003</t>
  </si>
  <si>
    <t>HIBRIDNE PROTEZE KUKA</t>
  </si>
  <si>
    <t>PARCIJALNA ENDOPROTEZA RAMENA</t>
  </si>
  <si>
    <t>OR000004</t>
  </si>
  <si>
    <t>PARCIJALNE PROTEZE KUKA (AUSTIN MOOR)</t>
  </si>
  <si>
    <t>OR000005</t>
  </si>
  <si>
    <t>REVIZIONA   ENDOPROTEZA KUKA</t>
  </si>
  <si>
    <t>OR000006</t>
  </si>
  <si>
    <t>CEMENTNA PROTEZA KOLENA</t>
  </si>
  <si>
    <t>REVIZIONA PROTEZA KOLENA</t>
  </si>
  <si>
    <t>BIARTIKULARNA</t>
  </si>
  <si>
    <t>PROTEZA KOLENA ZA LIGAMENTARNU NESTABILNOST (SSK)</t>
  </si>
  <si>
    <t>ACETABULARNA MREŽA (KEJDŽ)</t>
  </si>
  <si>
    <t>Ukupno&gt;</t>
  </si>
  <si>
    <t>OSTALI UGRADNI MATERIJAL U ORTOPEDIJI</t>
  </si>
  <si>
    <t>BP21018</t>
  </si>
  <si>
    <t>4,9mm lockig screw(Prip.tit.zavrtanj promera 4,9mm razlicitih duzina)</t>
  </si>
  <si>
    <t>9703065</t>
  </si>
  <si>
    <t>Hirurška žica Fi 1,2mm (kotur 5m) kom2</t>
  </si>
  <si>
    <t>9703109</t>
  </si>
  <si>
    <t>Hirurška žica FI 1,5mm/5m</t>
  </si>
  <si>
    <t>9703267</t>
  </si>
  <si>
    <t>Hirurska zica (kotur 5m) fi 0,8 kom 2</t>
  </si>
  <si>
    <t>9703582</t>
  </si>
  <si>
    <t>Hiruska zica fi 1,0 kom 2 (kotur 5m)</t>
  </si>
  <si>
    <t>9706065</t>
  </si>
  <si>
    <t>Kortikalni zavrtanj FI 4,5x18mm</t>
  </si>
  <si>
    <t>9706067</t>
  </si>
  <si>
    <t>Kortikalni zavrtanj FI 4,5x16mm</t>
  </si>
  <si>
    <t>9706189</t>
  </si>
  <si>
    <t>Kiršner igle fi 1,5x310mm</t>
  </si>
  <si>
    <t>9706383</t>
  </si>
  <si>
    <t>Kiršner igle fi 2,2mm x 310mm</t>
  </si>
  <si>
    <t>9706384</t>
  </si>
  <si>
    <t>Kiršner igle fi 2,5mm x 310mm</t>
  </si>
  <si>
    <t>9706608</t>
  </si>
  <si>
    <t>Kortikalni zavrtanj FI 3,5x38mm</t>
  </si>
  <si>
    <t>9706618</t>
  </si>
  <si>
    <t>Kortikalni zavrtanj FI 3,5x36mm</t>
  </si>
  <si>
    <t>9706619</t>
  </si>
  <si>
    <t>Kortikalni zavrtanj FI 3,5x40mm</t>
  </si>
  <si>
    <t>9706655</t>
  </si>
  <si>
    <t>Kiršner igle fi 2,0x310mm</t>
  </si>
  <si>
    <t>9706655.1</t>
  </si>
  <si>
    <t>9706656</t>
  </si>
  <si>
    <t>Kiršner igle fi 1,8x310mm</t>
  </si>
  <si>
    <t>9706656.1</t>
  </si>
  <si>
    <t>9706668</t>
  </si>
  <si>
    <t>Kortikalni zavrtanj FI 4,5x26mm</t>
  </si>
  <si>
    <t>9706669</t>
  </si>
  <si>
    <t>Kortikalni zavrtanj FI 4,5x28mm</t>
  </si>
  <si>
    <t>9706671</t>
  </si>
  <si>
    <t>Kortikalni zavrtanj FI 4,5x34mm</t>
  </si>
  <si>
    <t>9706672</t>
  </si>
  <si>
    <t>Kortikalni zavrtanj FI 4,5x46mm</t>
  </si>
  <si>
    <t>9706673</t>
  </si>
  <si>
    <t>Kortikalni zavrtanj FI 4,5x50mm</t>
  </si>
  <si>
    <t>9706674</t>
  </si>
  <si>
    <t>Kortikalni zavrtanj FI 4,5x48mm</t>
  </si>
  <si>
    <t>9706675</t>
  </si>
  <si>
    <t>Kortikalni zavrtanj FI 3,5x24mm</t>
  </si>
  <si>
    <t>9706676</t>
  </si>
  <si>
    <t>Kortikalni zavrtanj FI 3,5x26mm</t>
  </si>
  <si>
    <t>9706677</t>
  </si>
  <si>
    <t>Kortikalni zavrtanj FI 3,5x28mm</t>
  </si>
  <si>
    <t>9706682</t>
  </si>
  <si>
    <t>Kortikalni zavrtanj FI 4,5x22mm</t>
  </si>
  <si>
    <t>9706684</t>
  </si>
  <si>
    <t>Kortikalni zavrtanj FI 4,5x32mm</t>
  </si>
  <si>
    <t>9706685</t>
  </si>
  <si>
    <t>Kortikalni zavrtanj FI 4,5x36mm</t>
  </si>
  <si>
    <t>9706686</t>
  </si>
  <si>
    <t>Kortikalni zavrtanj FI 4,5x38mm</t>
  </si>
  <si>
    <t>9706687</t>
  </si>
  <si>
    <t>Kortikalni zavrtanj FI 4,5x40mm</t>
  </si>
  <si>
    <t>9706688</t>
  </si>
  <si>
    <t>Kortikalni zavrtanj FI 4,5x42mm</t>
  </si>
  <si>
    <t>9706690</t>
  </si>
  <si>
    <t>Kortikalni zavrtanj FI 3.5x16mm</t>
  </si>
  <si>
    <t>9706693</t>
  </si>
  <si>
    <t>Kortikalni zavrtanj FI 3,5x30mm</t>
  </si>
  <si>
    <t>9706694</t>
  </si>
  <si>
    <t>Kortikalni zavrtanj FI 3,5x34mm</t>
  </si>
  <si>
    <t>9706829</t>
  </si>
  <si>
    <t>Kiršner igle 1,5mm sa olivom</t>
  </si>
  <si>
    <t>9706912</t>
  </si>
  <si>
    <t>Kortikalni zavrtanj FI 4,5x52mm</t>
  </si>
  <si>
    <t>9707437</t>
  </si>
  <si>
    <t>Irigator nastavak</t>
  </si>
  <si>
    <t>9709058</t>
  </si>
  <si>
    <t>Bioresorptivni ankor tipa tipl na ukuc.sa dva jaka dvobojna konca</t>
  </si>
  <si>
    <t>9709059</t>
  </si>
  <si>
    <t>Osteokonduktivni kanul.ankor sa jakim koncem,sa ušicom 3,5x19,5mm</t>
  </si>
  <si>
    <t>9709060</t>
  </si>
  <si>
    <t>Titanijumski ankor na zavrtnje sa dva jaka konca,5,0x15,5mm</t>
  </si>
  <si>
    <t>9709560</t>
  </si>
  <si>
    <t>Ostokonduktivni zavrt. sidro sa ušicom i koncem za MPF ligm.4,75-5,5mm</t>
  </si>
  <si>
    <t>9709959</t>
  </si>
  <si>
    <t>Uske pločice za kosti sa 4 rupe</t>
  </si>
  <si>
    <t>9709960</t>
  </si>
  <si>
    <t>Uske pločice za kosti sa 6 rupa*</t>
  </si>
  <si>
    <t>9709961</t>
  </si>
  <si>
    <t>Uske pločice za kosti sa 7 rupa</t>
  </si>
  <si>
    <t>9709962</t>
  </si>
  <si>
    <t>Olučaste pločice 1/2 sa 4 otvora</t>
  </si>
  <si>
    <t>9709963</t>
  </si>
  <si>
    <t>Olučaste pločice 1/2 sa 5 otvora</t>
  </si>
  <si>
    <t>9706108I</t>
  </si>
  <si>
    <t>Acetabulum dij.32mm OD 51mm(cement.prot.)ZCA</t>
  </si>
  <si>
    <t>9706331C</t>
  </si>
  <si>
    <t>Kortikalni zavrtanj FI 3,5 20mm</t>
  </si>
  <si>
    <t>9706331E</t>
  </si>
  <si>
    <t>Kortikalni zavrtanj FI 3,5 30mm</t>
  </si>
  <si>
    <t>9706331F</t>
  </si>
  <si>
    <t>Kortikalni zavrtanj FI 3,5 18mm</t>
  </si>
  <si>
    <t>9706331G</t>
  </si>
  <si>
    <t>Kortikalni zavrtanj FI 3,5 22mm</t>
  </si>
  <si>
    <t>9706331H</t>
  </si>
  <si>
    <t>Kortikalni zavrtanj FI 3,5 24mm</t>
  </si>
  <si>
    <t>9706331I</t>
  </si>
  <si>
    <t>Kortikalni zavrtanj FI 3,5 26mm</t>
  </si>
  <si>
    <t>9706331J</t>
  </si>
  <si>
    <t>Kortikalni zavrtanj FI 3,5 28mm</t>
  </si>
  <si>
    <t>9706331K</t>
  </si>
  <si>
    <t>Kortikalni zavrtanj FI 3,5 32mm</t>
  </si>
  <si>
    <t>9706331P</t>
  </si>
  <si>
    <t>Kortikalni zavrtanj FI 3,5 16mm</t>
  </si>
  <si>
    <t>9706331R</t>
  </si>
  <si>
    <t>Kortikalni zavrtanj FI 3,5 12mm</t>
  </si>
  <si>
    <t>9706331S</t>
  </si>
  <si>
    <t>Kortikalni zavrtanj FI 3,5 14mm</t>
  </si>
  <si>
    <t>9706846A</t>
  </si>
  <si>
    <t>Maleolarni zavrtanj fi 4,5mm 25mm</t>
  </si>
  <si>
    <t>9706846B</t>
  </si>
  <si>
    <t>Maleolarni zavrtanj fi 4,5mm 30mm</t>
  </si>
  <si>
    <t>9706846C</t>
  </si>
  <si>
    <t>Maleolarni zavrtanj fi4,5mm 35mm</t>
  </si>
  <si>
    <t>9706896W</t>
  </si>
  <si>
    <t>Trilogy acetabul. shell 66mm , vise rupa</t>
  </si>
  <si>
    <t>9706898A</t>
  </si>
  <si>
    <t>Koštani zavrtanj dijam.6,5 L 25mm</t>
  </si>
  <si>
    <t>9706898B</t>
  </si>
  <si>
    <t>Koštani zavrtanj dijam.6,5 L 30mm</t>
  </si>
  <si>
    <t>9706898C</t>
  </si>
  <si>
    <t>Koštani zavrtanj dijam.6,5 L 35mm</t>
  </si>
  <si>
    <t>9706898D</t>
  </si>
  <si>
    <t>Koštani zavrtanj dijam.6,5 L 40mm</t>
  </si>
  <si>
    <t>9707510AP</t>
  </si>
  <si>
    <t>Chronos granule 2,8mm-5,6mm; 20cc -kost u granulama</t>
  </si>
  <si>
    <t>9707510BP</t>
  </si>
  <si>
    <t>Chronos granule 1,4mm-2,8mm; 10cc -kost u granulama</t>
  </si>
  <si>
    <t>9707908AC</t>
  </si>
  <si>
    <t>ZMR Distalni stem porous 16mm L140mm (Revitan dista part curved)</t>
  </si>
  <si>
    <t>9707908Đ</t>
  </si>
  <si>
    <t>ZMR Distalni stem porous 14mm L140mm</t>
  </si>
  <si>
    <t>9707909S</t>
  </si>
  <si>
    <t>ZMR Proksimalno telo Cone (Revitan proximal part cylindrical) 55</t>
  </si>
  <si>
    <t>9707909T</t>
  </si>
  <si>
    <t>ZMR Proksimalno telo (Revitan proximal part cylindrical) 75</t>
  </si>
  <si>
    <t>9709981G</t>
  </si>
  <si>
    <t>Rekonstruk.pločica ravna sa koaks.sa 16 rupa</t>
  </si>
  <si>
    <t>9710002G</t>
  </si>
  <si>
    <t>Kiršner igle fi 1,0mmL300mm</t>
  </si>
  <si>
    <t>9710002H</t>
  </si>
  <si>
    <t>Kiršner igle fi 1,2mm L300mm</t>
  </si>
  <si>
    <t>BP20003A</t>
  </si>
  <si>
    <t>Zaključavajući zavrtanj fi 5mm L40mm</t>
  </si>
  <si>
    <t>BP20003B</t>
  </si>
  <si>
    <t>Zaključavajući zavrtanj fi 5mm L42mm</t>
  </si>
  <si>
    <t>BP20003C</t>
  </si>
  <si>
    <t>Zaključavajući zavrtanj fi 5mm L50mm</t>
  </si>
  <si>
    <t>BP20003D</t>
  </si>
  <si>
    <t>Zaključavajući zavrtnji fi 5mm L68mm</t>
  </si>
  <si>
    <t>BP20003F</t>
  </si>
  <si>
    <t>Zaključavajući zavrtanj fi 5mm L38mm</t>
  </si>
  <si>
    <t>BP20003G</t>
  </si>
  <si>
    <t>Zaključavajući zavrtanj fi 5mm L36mm</t>
  </si>
  <si>
    <t>BP20003H</t>
  </si>
  <si>
    <t>Zaključavajući zavrtanj fi 5mm L44mm</t>
  </si>
  <si>
    <t>BP20003I</t>
  </si>
  <si>
    <t>Zaključavajući zavrtanj fi 5mm L46mm</t>
  </si>
  <si>
    <t>BP20003J</t>
  </si>
  <si>
    <t>Zaključavajući zavrtanj fi 5mm L48mm</t>
  </si>
  <si>
    <t>BP20003K</t>
  </si>
  <si>
    <t>Zaključavajući zavrtanj fi 5mm L52mm</t>
  </si>
  <si>
    <t>BP20003L</t>
  </si>
  <si>
    <t>Zaključavajući zavrtanj fi 5mm L54mm</t>
  </si>
  <si>
    <t>BP20003O</t>
  </si>
  <si>
    <t>Zaključavajući zavrtanj fi 5mm L60mm</t>
  </si>
  <si>
    <t>BP20003Q</t>
  </si>
  <si>
    <t>Zaključavajući zavrtanj fi 5mm L24mm</t>
  </si>
  <si>
    <t>BP20003X</t>
  </si>
  <si>
    <t>Zaključavajući zavrtanj fi 5mm L32mm</t>
  </si>
  <si>
    <t>BP20003Ž</t>
  </si>
  <si>
    <t>Zaključavajući zavrtanj fi 5mm L34mm</t>
  </si>
  <si>
    <t>BP20028B</t>
  </si>
  <si>
    <t>Anatom.zakrivlj.kanul.titan.intram.klin za femur retro-anter.fi11/320 BP20028B</t>
  </si>
  <si>
    <t>BP20028G</t>
  </si>
  <si>
    <t>Anatom.zakrivlj.kanul.titan.intram.klin za femur retro-anter.fi10/380</t>
  </si>
  <si>
    <t>BP20038</t>
  </si>
  <si>
    <t>Anatom.zakrivljen kanl.titanijumski intramed.klin za tibiju BP20038</t>
  </si>
  <si>
    <t>BP20038C</t>
  </si>
  <si>
    <t>Anatom.zakrivljen kanul.titanijumski intramed.klin za tibiju 10/300mm</t>
  </si>
  <si>
    <t>BP20038E</t>
  </si>
  <si>
    <t>Anatom.zakrivljen kanl.titanijumski intramed.klin za tibiju 10/345</t>
  </si>
  <si>
    <t>BP20038J</t>
  </si>
  <si>
    <t>Anatom.zakrivljen kanul.titanijumski intramed.klin za tibiju 11/300</t>
  </si>
  <si>
    <t>BP20038O</t>
  </si>
  <si>
    <t>Anatom.zakrivljen kanul.titanijumski intramed.klin za tibiju 12/345</t>
  </si>
  <si>
    <t>BP20038P</t>
  </si>
  <si>
    <t>Anatom.zakrivljen kanl.titanijumski intramed.klin za tibiju 11/360</t>
  </si>
  <si>
    <t>BP20048.1</t>
  </si>
  <si>
    <t>Zaključavajuća anatom.komp.ploča za proksim.femur 4.5/5 BP20048</t>
  </si>
  <si>
    <t>BP20049</t>
  </si>
  <si>
    <t>Zavrtnji sa zaključavajućom glaovm fi 5mm BP20049</t>
  </si>
  <si>
    <t>BP20049.1</t>
  </si>
  <si>
    <t>BP20049C</t>
  </si>
  <si>
    <t>Zavrtnji sa zaključavajučom glavom fi 5mm L26</t>
  </si>
  <si>
    <t>BP20049D</t>
  </si>
  <si>
    <t>Zavrtnji sa zaključavajučom glavom fi 5mm L28</t>
  </si>
  <si>
    <t>BP20049F</t>
  </si>
  <si>
    <t>Zavrtnji sa zaključavajućom glavom fi 5mm L32</t>
  </si>
  <si>
    <t>BP20049G</t>
  </si>
  <si>
    <t>Zavrtnji sa zaključavajućom glavom fi 5mm L36</t>
  </si>
  <si>
    <t>BP20049H</t>
  </si>
  <si>
    <t>Zavrtnji sa zaključavajućom glavom fi 5mm L38</t>
  </si>
  <si>
    <t>BP20049I</t>
  </si>
  <si>
    <t>Zavrtnji sa zaključavajućom glavom fi 5mm L40</t>
  </si>
  <si>
    <t>BP20049J</t>
  </si>
  <si>
    <t>Zavrtnji sa zaključavajućom glavom fi 5mm L42</t>
  </si>
  <si>
    <t>BP20049L</t>
  </si>
  <si>
    <t>Zavrtnji sa zaključavajućom glavom fi 5mm L46</t>
  </si>
  <si>
    <t>BP20049O</t>
  </si>
  <si>
    <t>Zavrtnji sa zaključavajučom glavom fi 5mm L55</t>
  </si>
  <si>
    <t>BP20049S</t>
  </si>
  <si>
    <t>Zavrtnji sa zaključavajućom glavom fi 5mm L70</t>
  </si>
  <si>
    <t>BP20049T</t>
  </si>
  <si>
    <t>Zavrtnji sa zaključavajućom glavom fi 5mm L75</t>
  </si>
  <si>
    <t>BP20049U</t>
  </si>
  <si>
    <t>Zavrtnji sa zaključavajućom glavom fi 5mm L80</t>
  </si>
  <si>
    <t>BP20049X</t>
  </si>
  <si>
    <t>Zavrtnji sa zakljucavajucom glavom fi 5mm L90</t>
  </si>
  <si>
    <t>BP20049Y</t>
  </si>
  <si>
    <t>Zavrtnji sa zaključavajućom glavom fi 5mm L85</t>
  </si>
  <si>
    <t>BP20050.1</t>
  </si>
  <si>
    <t>Kanulirani zavrtnji sa zaključavajućom glavom fi 7,3 mm BP20050</t>
  </si>
  <si>
    <t>BP20052</t>
  </si>
  <si>
    <t>Zaključavajuća anatom.komp.ploča za dijafizu femura 4.5/5   BP20052</t>
  </si>
  <si>
    <t>BP20055A</t>
  </si>
  <si>
    <t>Zavrtnji sa zakljucuvajucom glavom 3,5mm L14</t>
  </si>
  <si>
    <t>BP20055B</t>
  </si>
  <si>
    <t>Zavrtnji sa zakljucavajucom glavom 3,5mm L16</t>
  </si>
  <si>
    <t>BP20055H</t>
  </si>
  <si>
    <t>Zavrtnji sa zaključavajućom glavom 3,5mm L28</t>
  </si>
  <si>
    <t>BP20055I</t>
  </si>
  <si>
    <t>Zavrtnji sa zaključavajućom glavom 3,5mm L30</t>
  </si>
  <si>
    <t>BP20055K</t>
  </si>
  <si>
    <t>Zavrtnji sa zaključavajućom glavom 3,5mm L34</t>
  </si>
  <si>
    <t>BP20055LJ</t>
  </si>
  <si>
    <t>Zavrtnji sa zakljucavajucom glavom 3,5mm L65 BP20055LJ</t>
  </si>
  <si>
    <t>BP20055P</t>
  </si>
  <si>
    <t>Zavrtnji sa zakljucavajucom glavom 3,5mm L44</t>
  </si>
  <si>
    <t>BP20055T</t>
  </si>
  <si>
    <t>Zavrtnji sa zaključavajućom glavom 3,5mm L50</t>
  </si>
  <si>
    <t>BP20055U</t>
  </si>
  <si>
    <t>Zavrtnji sa zaključavajućom glavom 3,5mm L52</t>
  </si>
  <si>
    <t>BP20055Y</t>
  </si>
  <si>
    <t>Zavrtnji sa zaključavajućom glavom 3,5mm L60</t>
  </si>
  <si>
    <t>BP20056A</t>
  </si>
  <si>
    <t>Kortikalni zavrtanj fi 3,5mm L22</t>
  </si>
  <si>
    <t>BP20056B</t>
  </si>
  <si>
    <t>Kortikalni zavrtanj fi 3,5mm L24</t>
  </si>
  <si>
    <t>BP20056E</t>
  </si>
  <si>
    <t>Kortikalni zavrtanj fi 3,5mm L30</t>
  </si>
  <si>
    <t>BP20056J</t>
  </si>
  <si>
    <t>Kortikalni zavrtanj fi 3,5mm L40</t>
  </si>
  <si>
    <t>BP20056L</t>
  </si>
  <si>
    <t>Kortikalni yavrtanj fi 3,5mm L16</t>
  </si>
  <si>
    <t>BP20056M</t>
  </si>
  <si>
    <t>Kortikalni zavrtanj fi 3,5mm L18</t>
  </si>
  <si>
    <t>BP20056O</t>
  </si>
  <si>
    <t>Kortikalni zavrtanj fi 3,5mm L44</t>
  </si>
  <si>
    <t>BP20056S</t>
  </si>
  <si>
    <t>Kortikalni zavrtanj fi 3,5mm L50 BP20056S</t>
  </si>
  <si>
    <t>BP20056X</t>
  </si>
  <si>
    <t>Kortikalni zavrtanj fi 3,5mm L20</t>
  </si>
  <si>
    <t>BP20057D</t>
  </si>
  <si>
    <t>Zakljuc.anatoms.ploča 3,5mm 8 rupa leva L145mm BP20057D</t>
  </si>
  <si>
    <t>BP20067E</t>
  </si>
  <si>
    <t>Šrafovi sa zaključavajućom glavom 5mm/22 (1075***) BP20067E</t>
  </si>
  <si>
    <t>BP20067G</t>
  </si>
  <si>
    <t>Šrafovi sa zaključavajućom glavom 5mm/26mm</t>
  </si>
  <si>
    <t>BP20067H</t>
  </si>
  <si>
    <t>Šrafovi sa zaključavajućom glavom 5mm/28mm</t>
  </si>
  <si>
    <t>BP20067K</t>
  </si>
  <si>
    <t>Šrafovi sa zaključavajućom glavom 5mm/36</t>
  </si>
  <si>
    <t>BP20067R</t>
  </si>
  <si>
    <t>Šrafovi sa zaključavajućom glavom 5mm/48 (1075***)</t>
  </si>
  <si>
    <t>BP20068</t>
  </si>
  <si>
    <t>Kortikalni zavrtanj samonarezujući 4,5mm BP20068</t>
  </si>
  <si>
    <t>BP20068B</t>
  </si>
  <si>
    <t>Kortikalni zavrtnji samonarezujući 4,5mm/22mm</t>
  </si>
  <si>
    <t>BP20068C</t>
  </si>
  <si>
    <t>Kortikalni zavrtnji samonarezujući 4,5mm/24mm BP20068C</t>
  </si>
  <si>
    <t>BP20068I</t>
  </si>
  <si>
    <t>Kortikalni zavrtnji samonarezujući 4,5mm/36mm</t>
  </si>
  <si>
    <t>BP20068L</t>
  </si>
  <si>
    <t>Kortikalni zavrtnji samonarezujući 4,5mm/42mm</t>
  </si>
  <si>
    <t>BP20068M</t>
  </si>
  <si>
    <t>Kortikalni zavrtnji samonarezujući 4,5mm/44mm</t>
  </si>
  <si>
    <t>BP20068O</t>
  </si>
  <si>
    <t>Kortikalni zavrtnji samonarezujući 4,5mm/48mm</t>
  </si>
  <si>
    <t>BP20068P</t>
  </si>
  <si>
    <t>Kortikalni zavrtnji samonarezujući 4,5mm/50mm</t>
  </si>
  <si>
    <t>BP20070Y</t>
  </si>
  <si>
    <t>Šrafovi sa zaključav. glavom 3,5mm/80mm</t>
  </si>
  <si>
    <t>BP20071G</t>
  </si>
  <si>
    <t>Kortikalni zavrtanj samonarezujući 3,5mm/22mm</t>
  </si>
  <si>
    <t>BP20071H</t>
  </si>
  <si>
    <t>Kortikalni zavrtanj samonarezujući 3,5mm/24mm</t>
  </si>
  <si>
    <t>BP20071M</t>
  </si>
  <si>
    <t>Kortikalni zavrtanj samonarezujući 3,5mm/34mm</t>
  </si>
  <si>
    <t>BP20071X</t>
  </si>
  <si>
    <t>Kortikalni zavrtanj samonarezujući 3,5mm/55mm</t>
  </si>
  <si>
    <t>BP20071Y</t>
  </si>
  <si>
    <t>Kortikalni zavrtanj samonarezujući 3,5mm/65mm</t>
  </si>
  <si>
    <t>BP20073F</t>
  </si>
  <si>
    <t>Zaključav. ploča za proks. tibiju 3,5mm desna 4 rupa</t>
  </si>
  <si>
    <t>BP20075E</t>
  </si>
  <si>
    <t>Zaključav.kompresivna ploča za distalnu tibiju 3,5/4.0 12 rupa desna</t>
  </si>
  <si>
    <t>BP20075F</t>
  </si>
  <si>
    <t>Zaključav.kompresivna ploča za distalnu tibiju 3,5/4.0 leva 12 rupa</t>
  </si>
  <si>
    <t>BP20078E</t>
  </si>
  <si>
    <t>Zakljuav. kompres. ravna ploča 4,5/5mm 16 rupa</t>
  </si>
  <si>
    <t>BP20079</t>
  </si>
  <si>
    <t>Zaključav.kompresiv.uska ploča 4,5/5mm (30702***) BP20079</t>
  </si>
  <si>
    <t>BP20079A</t>
  </si>
  <si>
    <t>Zaključav.kompresiv.uska ploča 4,5/5mm (30702***) 8 rupa BP20079A</t>
  </si>
  <si>
    <t>BP20138A</t>
  </si>
  <si>
    <t>Eksterni fiksator - ravni Horman za potkolenicu</t>
  </si>
  <si>
    <t>BP21001</t>
  </si>
  <si>
    <t>Intramedularni klin za proksimalnu trans.butne kosti 170-240mm- Proximal femoral nail</t>
  </si>
  <si>
    <t>BP21001A</t>
  </si>
  <si>
    <t>Intramedularni klin za proksimalnu trans.butne kosti 11x240</t>
  </si>
  <si>
    <t>BP21001B</t>
  </si>
  <si>
    <t>Intramedularni klin za proksimalnu trans.butne kosti 10x240</t>
  </si>
  <si>
    <t>BP21002</t>
  </si>
  <si>
    <t>Intr.klin za proksimalnu transf.butne kosti dugi BP21002</t>
  </si>
  <si>
    <t>BP21002B</t>
  </si>
  <si>
    <t>Intr.klin za proksimalnu transf.butne kosti dugi desni fi10/320 bp21002b</t>
  </si>
  <si>
    <t>BP21003</t>
  </si>
  <si>
    <t>Pripadajuci zavrtanj za distalno zakljucavanje  duzine 16-100mm</t>
  </si>
  <si>
    <t>BP21003.1</t>
  </si>
  <si>
    <t>BP21003A</t>
  </si>
  <si>
    <t>Pripadajuci zavrtanj za distalno zakljucavanje L36mm</t>
  </si>
  <si>
    <t>BP21003B</t>
  </si>
  <si>
    <t>Pripadajuci zavrtanj za distalno zakljucavanje L34mm</t>
  </si>
  <si>
    <t>BP21003C</t>
  </si>
  <si>
    <t>Pripadajući zavrtanj za distalno zakljucavanje L40mm</t>
  </si>
  <si>
    <t>BP21003I</t>
  </si>
  <si>
    <t>Pripadajući zavrtanj za distalno zaključavanje L38mm</t>
  </si>
  <si>
    <t>BP21003M</t>
  </si>
  <si>
    <t>Pripadajuci zavrtanj za distalno zakljucavanje L44mm</t>
  </si>
  <si>
    <t>BP21003T</t>
  </si>
  <si>
    <t>Pripadajuci zavrtanj za distalno zakljucavanje L30mm BP21003T</t>
  </si>
  <si>
    <t>BP21004</t>
  </si>
  <si>
    <t>Kanulirano perforirano helikoidno secivo 75-130mm, titanijum- Blade perforated</t>
  </si>
  <si>
    <t>BP21004A</t>
  </si>
  <si>
    <t>Kanulirano perf.helikoidno secivo L105</t>
  </si>
  <si>
    <t>BP21004B</t>
  </si>
  <si>
    <t>Kanulirano perf.helikoidno secivo L95</t>
  </si>
  <si>
    <t>BP21004D</t>
  </si>
  <si>
    <t>Kanulirano perf.helikoidno secivo L100</t>
  </si>
  <si>
    <t>BP21004G</t>
  </si>
  <si>
    <t>Kanulirano perf.helikoidno secivo L110</t>
  </si>
  <si>
    <t>BP21004H</t>
  </si>
  <si>
    <t>Kanulirano perf.helikoidno secivo L115</t>
  </si>
  <si>
    <t>BP21004I</t>
  </si>
  <si>
    <t>Kanulirano perf.helikoidno secivo L85mm  BP21004I</t>
  </si>
  <si>
    <t>BP21006</t>
  </si>
  <si>
    <t>Trauma Needle kit -Set instrum. i kanila za plasiranje za augm. BP21006</t>
  </si>
  <si>
    <t>BP21007</t>
  </si>
  <si>
    <t>Traumacem V+ Cement Kit 10ml BP21007</t>
  </si>
  <si>
    <t>BP21008</t>
  </si>
  <si>
    <t>Intramedularni klin za proks.transfiksaciju butne kosti duz.170,200 i 235mm dij.15,66mm, precnika 9-12mm</t>
  </si>
  <si>
    <t>BP21008A</t>
  </si>
  <si>
    <t>Intramedularni klin za proks.transf.butne kosti 10/170 BP21008A</t>
  </si>
  <si>
    <t>BP21008B</t>
  </si>
  <si>
    <t>Intramedularni klin za proks.transf.butne kosti 10/200 BP21008B</t>
  </si>
  <si>
    <t>BP21008E</t>
  </si>
  <si>
    <t>Intramedularni klin za proks.transf.butne kosti 11/170 BP21008E</t>
  </si>
  <si>
    <t>BP21008F</t>
  </si>
  <si>
    <t>Intramedularni klin za proks.transf.butne kosti 11/200 BP21008F</t>
  </si>
  <si>
    <t>BP21008I</t>
  </si>
  <si>
    <t>Intramedularni klin za proks.transf.butne kosti left 12/170 BP21008I</t>
  </si>
  <si>
    <t>BP21008J</t>
  </si>
  <si>
    <t>Intramedularni klin za proks.transf.butne kosti left 12/200 BP21008J</t>
  </si>
  <si>
    <t>BP21009</t>
  </si>
  <si>
    <t>Intramedularni klin za proks.transf. butne kosti 260mm do 480mm</t>
  </si>
  <si>
    <t>BP21010</t>
  </si>
  <si>
    <t>Kanulirano,perforirano helikoidno sečivo duzine 70-130 mm, titanijum sterilno- Helical blades</t>
  </si>
  <si>
    <t>BP21010E</t>
  </si>
  <si>
    <t>Kanulirano helikoidno sečivo L95 mm, titanijum sterilno BP21010</t>
  </si>
  <si>
    <t>BP21010F</t>
  </si>
  <si>
    <t>Kanulirano helikoidno sečivo L100 mm, titanijum sterilno BP21010F</t>
  </si>
  <si>
    <t>BP21010G</t>
  </si>
  <si>
    <t>Kanulirano helikoidno sečivo L105 mm, titanijum sterilno BP21010G</t>
  </si>
  <si>
    <t>BP21010H</t>
  </si>
  <si>
    <t>Kanulirano helikoidno sečivo L110 mm, titanijum sterilno BP21010</t>
  </si>
  <si>
    <t>BP21011</t>
  </si>
  <si>
    <t>Kanuliran,perforiran, glavenovratni šraf duzine 70-130mm, titanijum sterilan- Screw</t>
  </si>
  <si>
    <t>BP21011E</t>
  </si>
  <si>
    <t>Kanuliran, glavenovratni šraf L95mm, titanijum sterilan BP21011E</t>
  </si>
  <si>
    <t>BP21011G</t>
  </si>
  <si>
    <t>Kanuliran, glavenovratni šraf L110mm, titanijum sterilan BP21011G</t>
  </si>
  <si>
    <t>BP21014</t>
  </si>
  <si>
    <t>Heracles Proximal Femul Nail (intramedularni tit.klin 170,200 i 240mm)</t>
  </si>
  <si>
    <t>BP21014A</t>
  </si>
  <si>
    <t>Heracles Proximal Femul Nail (intramedularni tit.klin) 130 10x200</t>
  </si>
  <si>
    <t>BP21014AC</t>
  </si>
  <si>
    <t>Heracles Proximal Femul Nail(Intramedularni tit.klin) 130 right 11x340</t>
  </si>
  <si>
    <t>BP21014B</t>
  </si>
  <si>
    <t>Heracles Proximal Femul Nail(Intramedularni tit.klin) 130 11x200</t>
  </si>
  <si>
    <t>BP21014C</t>
  </si>
  <si>
    <t>Heracles Proximal Femul Nail(Intramedularni tit.klin) 130 12x200 BP21014C</t>
  </si>
  <si>
    <t>BP21014E</t>
  </si>
  <si>
    <t>Heracles Proximal Femul Nail(Intramedularni tit.klin) 130 desni 9x240 BP21014E</t>
  </si>
  <si>
    <t>BP21014F</t>
  </si>
  <si>
    <t>Heracles Proximal Femul Nail(Intramedularni tit.klin) 130 left 10x300 BP21014F</t>
  </si>
  <si>
    <t>BP21014L</t>
  </si>
  <si>
    <t>Heracles Proximal Femul Nail(Intramedularni tit.klin) 130 right 10x240 BP21014L</t>
  </si>
  <si>
    <t>BP21014Y</t>
  </si>
  <si>
    <t>Heracles Proximal Femul Nail(Intramedularni tit.klin) 130 right 11x380 BP21014Y</t>
  </si>
  <si>
    <t>BP21014Z</t>
  </si>
  <si>
    <t>Heracles Proximal Femul Nail(Intramedularni tit.klin) 130 right 11x240 BP21014Z</t>
  </si>
  <si>
    <t>BP21016</t>
  </si>
  <si>
    <t>Heracles Lag screw (Kanulirani tit.zavrtanj 75-140mm, promera 10,5mm)</t>
  </si>
  <si>
    <t>BP21016C</t>
  </si>
  <si>
    <t>Heracles Lag screw (Kanulirani tit.zavrtanj 10.5x85) BP21016C</t>
  </si>
  <si>
    <t>BP21016D</t>
  </si>
  <si>
    <t>Heracles Lag screw (Kanulirani tit.zavrtanj 10.5x90) BP21016D</t>
  </si>
  <si>
    <t>BP21016E</t>
  </si>
  <si>
    <t>Heracles Lag screw (Kanulirani tit.zavrtanj 10.5x95) BP21016E</t>
  </si>
  <si>
    <t>BP21016F</t>
  </si>
  <si>
    <t>Heracles Lag screw (Kanulirani tit.zavrtanj 10.5x100)</t>
  </si>
  <si>
    <t>BP21016G</t>
  </si>
  <si>
    <t>Heracles Lag screw (Kanulirani tit.zavrtanj 10.5x110)</t>
  </si>
  <si>
    <t>BP21016H</t>
  </si>
  <si>
    <t>Heracles Lag screw (Kanulirani tit.zavrtanj 10.5x115) BP21016H</t>
  </si>
  <si>
    <t>BP21016H.1</t>
  </si>
  <si>
    <t>BP21016I</t>
  </si>
  <si>
    <t>Heracles Lag screw (Kanulirani tit.zavrtanj 10.5x120) BP21016I</t>
  </si>
  <si>
    <t>BP21016J.1</t>
  </si>
  <si>
    <t>Heracles Lag screw (Kanulirani tit.zavrtanj 10.5x105) BP21016J</t>
  </si>
  <si>
    <t>BP21017</t>
  </si>
  <si>
    <t>Heracles Straight Blade (Kanulirano tit.ravno secivo duz.75-140mm, promera 10,5mm)</t>
  </si>
  <si>
    <t>BP21017D</t>
  </si>
  <si>
    <t>Heracles Straight Blade(Kanulirano tit.ravno sečivo 10.5x90) BP21017D</t>
  </si>
  <si>
    <t>BP21017F</t>
  </si>
  <si>
    <t>Heracles Straight Blade(Kanulirano tit.ravno sečivo 10.5x100) BP21017</t>
  </si>
  <si>
    <t>BP21017H</t>
  </si>
  <si>
    <t>Heracles Straight Blade (Kanulirano tit.ravno secivo) 10,5x110</t>
  </si>
  <si>
    <t>BP21018D</t>
  </si>
  <si>
    <t>4,9mm lockig screw(Prip.tit.zavrtanj) 32mm</t>
  </si>
  <si>
    <t>BP21018E</t>
  </si>
  <si>
    <t>4,9mm lockig screw(Prip.tit.zavrtanj) 34mm BP21018E</t>
  </si>
  <si>
    <t>BP21018F</t>
  </si>
  <si>
    <t>4,9mm lockig screw(Prip.tit.zavrtanj) 36mm</t>
  </si>
  <si>
    <t>BP21018G</t>
  </si>
  <si>
    <t>4,9mm lockig screw(Prip.tit.zavrtanj) 38mm</t>
  </si>
  <si>
    <t>BP21018G.1</t>
  </si>
  <si>
    <t>BP21018I</t>
  </si>
  <si>
    <t>4,9mm lockig screw(Prip.tit.zavrtanj) 42mm BP21018I</t>
  </si>
  <si>
    <t>BP21018I.1</t>
  </si>
  <si>
    <t>BP21018J</t>
  </si>
  <si>
    <t>4,9mm lockig screw(Prip.tit.zavrtanj) 44mm BP21018J</t>
  </si>
  <si>
    <t>BP21019</t>
  </si>
  <si>
    <t>Pericles II Proximal Femur (Intr.klin dugi desni) BP21019</t>
  </si>
  <si>
    <t>BP21019.1</t>
  </si>
  <si>
    <t>BP21022</t>
  </si>
  <si>
    <t>Pericles Spiral Blade (Kanulirano helikoidno sečivo) BP21022</t>
  </si>
  <si>
    <t>BP21022.1</t>
  </si>
  <si>
    <t>BP21023</t>
  </si>
  <si>
    <t>Pripadajuci zavrtanj za distalno zaklj.klina BP21023</t>
  </si>
  <si>
    <t>BP21023.1</t>
  </si>
  <si>
    <t>BP21023G</t>
  </si>
  <si>
    <t>Pripadajuci zavrtanj za distalno zaklj.klina fi5,0mm/68mm BP21023G</t>
  </si>
  <si>
    <t>BP21023L</t>
  </si>
  <si>
    <t>Pripadajuci zavrtanj za distalno zaklj.klina fi5,0mm/48mm BP21023L</t>
  </si>
  <si>
    <t>BP21030</t>
  </si>
  <si>
    <t>Intramed.klin za prelome gornjeg okrajka femura od titanijuma 180-200mm, dist.dij.10,11.5 ili 13mm</t>
  </si>
  <si>
    <t>BP21031</t>
  </si>
  <si>
    <t>Intramed.klin za prelome gornjeg okrajka femura od titanijuma 260-460mm, dist.dij.10,11.5 ili 13mm</t>
  </si>
  <si>
    <t>BP21032</t>
  </si>
  <si>
    <t>Intertan LAG/COMP SCREW, Proksimal klin dijam. 11 mm, duz 70-125mm, antir.zavr. 7mm duz. 65-120</t>
  </si>
  <si>
    <t>BP21033</t>
  </si>
  <si>
    <t>Trigen Low Profile Srew, Distalni zaključavajući zavrtanj dijametra 7mm duž. 65-120mm</t>
  </si>
  <si>
    <t>BP21035</t>
  </si>
  <si>
    <t>Intramedularni titanijumski klin dužine 180 i 200 mm za kratki klin kao i od 280 do 480 mm za dugu verziju klina od, CD ugla 125, 130 i 135 stepeni, promera 10 do 12 mm, ChFN2 Trochanteric BP21035</t>
  </si>
  <si>
    <t>BP21040</t>
  </si>
  <si>
    <t>Pripadajući titanijumski zavrtanj za distalno zaključavanje klina dužine 30-80 mm BP21040</t>
  </si>
  <si>
    <t>BP21041</t>
  </si>
  <si>
    <t>Pripadajući zavrtanj dužine 80-120 mm, promera 10.5 mm, ChFN2 BP21041</t>
  </si>
  <si>
    <t>BP21043</t>
  </si>
  <si>
    <t>Anatom.zakrivlj.kanul.titan.intram.klin za femur retro-anter. fi11</t>
  </si>
  <si>
    <t>BP21043.1</t>
  </si>
  <si>
    <t>BP21043A</t>
  </si>
  <si>
    <t>Anatom.zakrivlj.kanul.titan.intram.klin za femur retro-anter. fi11/380 BP21043A</t>
  </si>
  <si>
    <t>BP21047B</t>
  </si>
  <si>
    <t>Intramedularni titanijum.klin levi fi 11/400mm - Femur Nail</t>
  </si>
  <si>
    <t>BP21060</t>
  </si>
  <si>
    <t>Anatomski zakrivljen, kanul. titan. intramedularni klin za tibiju, deb. 8-13mm, duž. 255-465</t>
  </si>
  <si>
    <t>BP21063</t>
  </si>
  <si>
    <t>Anatomski titan. zakrivljeni kanul. klin fi 11.0/345mm BP21063</t>
  </si>
  <si>
    <t>BP21064</t>
  </si>
  <si>
    <t>Socrates III End Cup(završna titanij. kapa)</t>
  </si>
  <si>
    <t>BP21065</t>
  </si>
  <si>
    <t>Socrates III, 4,8mm Cancellous locking screw</t>
  </si>
  <si>
    <t>BP21066</t>
  </si>
  <si>
    <t>Pripadajući titan. zavrtanj 4,5mm RBP21066</t>
  </si>
  <si>
    <t>BP21079</t>
  </si>
  <si>
    <t>Zaključ. anatom. kompresivna ploča za proksim. femur sa kukom, zavr. 7,3mm u proks. delu, 4,5mm i zaklj.g. 5,0mm, od 2 do 18 otvora</t>
  </si>
  <si>
    <t>BP21080</t>
  </si>
  <si>
    <t>Zavrtnji sa zaklj.glavom 5,0mm od celika</t>
  </si>
  <si>
    <t>BP21081</t>
  </si>
  <si>
    <t>Kanulirani zavrtnji sa zaključ. glavom od 7,3mm, od čelika raznih dužina</t>
  </si>
  <si>
    <t>BP21082</t>
  </si>
  <si>
    <t>Kortikalni zavrtanj 4,5mm, raznih veličina</t>
  </si>
  <si>
    <t>BP21083</t>
  </si>
  <si>
    <t>Zaključ. anatomska kompr. ploča za dijafizu femusa sa kom. rupom zavr.4,5mm i zavr.sa zaklj.gl. 5,0mm, od 6-24 otvora</t>
  </si>
  <si>
    <t>BP21084</t>
  </si>
  <si>
    <t>Zakljucavajuća anatomska kompresivna ploča za distalni femur sa kominobanom rupom za kor. zavr. 4.5mm, 5.0mm, od 5 do 13 otvora</t>
  </si>
  <si>
    <t>BP21084H</t>
  </si>
  <si>
    <t>Zaklj.anat.komp.ploča za dist.femur kom.rupa 4.5/5.0 desna 7 rupa L196 BP21084H</t>
  </si>
  <si>
    <t>BP21085</t>
  </si>
  <si>
    <t>Zaklj.anatomska komp.ploča za proksimalno tibiju  4.5/5.</t>
  </si>
  <si>
    <t>BP21085A</t>
  </si>
  <si>
    <t>Zaklj.anatomska komp.ploča za proksimalno tibiju 5 rupa 4.5/5.0 L140</t>
  </si>
  <si>
    <t>BP21085C</t>
  </si>
  <si>
    <t>Zaključ.anatom.komp.ploča za prox.tibiju later.lev.9 rupa 4.5/5 BP21085C</t>
  </si>
  <si>
    <t>BP21086</t>
  </si>
  <si>
    <t>Zaključavajuća anatomska, ploča za proksimalnu tibiju (lateralna strana) sa kombinovanom rupom za kortikalne zavrtnje od 3,5 mm i zavrtnje sa zaključavajućom glavom od 3,5 mm, od 4 do 16 otvora, LCP</t>
  </si>
  <si>
    <t>BP21087</t>
  </si>
  <si>
    <t>Zavrtnji sa zakljucavajucom glavom 3,5mm BP21087</t>
  </si>
  <si>
    <t>BP21088</t>
  </si>
  <si>
    <t>Kortikalni zavrtanj fi 3,5mm BP21088</t>
  </si>
  <si>
    <t>BP21089</t>
  </si>
  <si>
    <t>Zaključavajuća anatomska, ploča za proksimalnu tibiju (medijalna strana) sa kombinovanom rupom za kortikalne zavrtnje od 3,5mm i zavrtnjima sa zaključ. glavom od 3,5mm,4-18 otvora, LCP Medial BP21089</t>
  </si>
  <si>
    <t>BP21090</t>
  </si>
  <si>
    <t>Zaključavajuća anatomska, kompresivna ploča za dijafizu tibije sa komb. rupom za kortikalne zavrtnje od 4,5mm i zavrtnje sa zaključ. glavom od 5.0 mm, od 2 do 24 otvora, LCP Plate 4.5/5. BP21090</t>
  </si>
  <si>
    <t>BP21091</t>
  </si>
  <si>
    <t>Zaključavajuća anat.komp.ploča dist.tibija med.str. 3,5 desna 10 rupa BP21091</t>
  </si>
  <si>
    <t>BP21091A</t>
  </si>
  <si>
    <t>Zaključavajuća anat.komp.ploča dist.tibija med.str.3,5 leva 8 rupa BP21091A</t>
  </si>
  <si>
    <t>BP21091B</t>
  </si>
  <si>
    <t>Zaključavajuća anat.komp.ploča dist.tibija med.str.3,5 leva 10 rupa BP21091B</t>
  </si>
  <si>
    <t>BP21092</t>
  </si>
  <si>
    <t>Zaključavajuća anat.komp.ploča dist.tibija lat.str.3,5 BP21092</t>
  </si>
  <si>
    <t>BP21096</t>
  </si>
  <si>
    <t>Kabl za fiksaciju periprotetskih preloma debljine 1,7 mm(mogućnost izbora sa pločom ili bez ploče), BP21096</t>
  </si>
  <si>
    <t>BP21097</t>
  </si>
  <si>
    <t>Okce za kabl za fiksaciju periprotetskih preloma za ploče sistema 5.0 mm, BP21097</t>
  </si>
  <si>
    <t>BP21098</t>
  </si>
  <si>
    <t>Zaključav.kompresivna ploča za distalni femur 4,5/5,0mm leva ili desna razlicitih duzina</t>
  </si>
  <si>
    <t>BP21098B</t>
  </si>
  <si>
    <t>Zaključavajuća kompres.ploča 4,5/5mm (30722***) desna, 9 rupa BP21098B</t>
  </si>
  <si>
    <t>BP21098C</t>
  </si>
  <si>
    <t>Zaključavajuća kompres.ploča 4,5/5mm (30722***) leva, 13 rupa BP21098C</t>
  </si>
  <si>
    <t>BP21099</t>
  </si>
  <si>
    <t>Šrafovi sa zaključavajućom glavom 5mm duzine 20-90mm</t>
  </si>
  <si>
    <t>BP21099C</t>
  </si>
  <si>
    <t>Šrafovi sa zaključavajućom glavom 5mm/75 BP21099C</t>
  </si>
  <si>
    <t>BP21099D</t>
  </si>
  <si>
    <t>Šrafovi sa zaključavajućom glavom 5mm/80 BP21099D</t>
  </si>
  <si>
    <t>BP21099H</t>
  </si>
  <si>
    <t>Šrafovi sa zaključavajućom glavom 5mm/44 BP21099</t>
  </si>
  <si>
    <t>BP21099I</t>
  </si>
  <si>
    <t>Šrafovi sa zaključavajućom glavom 5mm/46 BP21099I</t>
  </si>
  <si>
    <t>BP21099J</t>
  </si>
  <si>
    <t>Šrafovi sa zaključavajućom glavom 5mm/50 BP21099J</t>
  </si>
  <si>
    <t>BP21099K</t>
  </si>
  <si>
    <t>Šrafovi sa zaključavajućom glavom 5mm/40 (1075***) BP21099K</t>
  </si>
  <si>
    <t>BP21099S</t>
  </si>
  <si>
    <t>Šrafovi sa zaključavajućom glavom 5mm/55 BP21099S</t>
  </si>
  <si>
    <t>BP21099T</t>
  </si>
  <si>
    <t>Šrafovi sa zaključavajućom glavom 5mm/90 (1075***) BP21099T</t>
  </si>
  <si>
    <t>BP21099U</t>
  </si>
  <si>
    <t>Šrafovi sa zaključavajućom glavom 5mm/38 (1075***)BP21099U</t>
  </si>
  <si>
    <t>BP21100</t>
  </si>
  <si>
    <t>Kortikalni zavrtnji samonarezujući 4,5mm razlicitih duzina</t>
  </si>
  <si>
    <t>BP21100B</t>
  </si>
  <si>
    <t>Kortikalni zavrtnji samonarezujući 4,5mm/34mmBP21100B</t>
  </si>
  <si>
    <t>BP21100C</t>
  </si>
  <si>
    <t>Kortikalni zavrtnji samonarezujući 4,5mm/44mm BP21100C</t>
  </si>
  <si>
    <t>BP21101</t>
  </si>
  <si>
    <t>Zaključ. kompr. ploča za proks. later. tibiju 3,5. lat ploča, leva ili desna raz. duz.</t>
  </si>
  <si>
    <t>BP21102</t>
  </si>
  <si>
    <t>Šrafovi sa zaključav. glavom 3,5mm/34mm</t>
  </si>
  <si>
    <t>BP21102A</t>
  </si>
  <si>
    <t>Šrafovi sa zaključavajućom glavom 3,5mm/40mm</t>
  </si>
  <si>
    <t>BP21102C</t>
  </si>
  <si>
    <t>Šrafovi sa zaključavajućom glavom 3,5mm/30mm</t>
  </si>
  <si>
    <t>BP21102E</t>
  </si>
  <si>
    <t>Šrafovi sa zaključavajućom glavom 3,5mm/60mm</t>
  </si>
  <si>
    <t>BP21102F</t>
  </si>
  <si>
    <t>Šrafovi sa zaključavajućom glavom 3,5mm/50mm</t>
  </si>
  <si>
    <t>BP21102G</t>
  </si>
  <si>
    <t>Šrafovi sa zaključavajućom glavom 3,5mm/36mm</t>
  </si>
  <si>
    <t>BP21102H</t>
  </si>
  <si>
    <t>Šrafovi sa zaključavajućom glavom 3,5mm/44mm</t>
  </si>
  <si>
    <t>BP21102I</t>
  </si>
  <si>
    <t>Šrafovi sa zaključavajućom glavom 3,5mm/22mm</t>
  </si>
  <si>
    <t>BP21102J</t>
  </si>
  <si>
    <t>Šrafovi sa zaključavajućom glavom 3,5mm/34mm</t>
  </si>
  <si>
    <t>BP21102K</t>
  </si>
  <si>
    <t>Šrafovi sa zaključavajućom glavom 3,5mm/46mm</t>
  </si>
  <si>
    <t>BP21102L</t>
  </si>
  <si>
    <t>Šrafovi sa zaključavajućom glavom 3,5mm/32mm BP21102L</t>
  </si>
  <si>
    <t>BP21102M</t>
  </si>
  <si>
    <t>Šrafovi sa zaključavajućom glavom 3,5mm/48mm BP21102M</t>
  </si>
  <si>
    <t>BP21102N</t>
  </si>
  <si>
    <t>Šrafovi sa zaključavajućom glavom 3,5mm/14mm BP21102N</t>
  </si>
  <si>
    <t>BP21103</t>
  </si>
  <si>
    <t>Kortikalni zavrtanj samonarezujući 3,5mm/22mm BP21103</t>
  </si>
  <si>
    <t>BP21103A</t>
  </si>
  <si>
    <t>Kortikalni zavrtanj samonarezujući 3,5mm/34mm BP21103A</t>
  </si>
  <si>
    <t>BP21104</t>
  </si>
  <si>
    <t>Zaključ.kompresivna ploča za proksim.tibiju 4,5-5,0mm, lateralna ploca, leva ili desna</t>
  </si>
  <si>
    <t>BP21104B</t>
  </si>
  <si>
    <t>Zaključav. kompresivna ploča za lateralnu tibiju 4.5/5 leva 7 rupa BP21104B</t>
  </si>
  <si>
    <t>BP21105</t>
  </si>
  <si>
    <t>Zaključ.ploča za proksim. tibiju,3,5mm sa 3 otvora(leva i desna) BP21105</t>
  </si>
  <si>
    <t>BP21106</t>
  </si>
  <si>
    <t>Zaklucavajuca ploca za posteriornu proksimalnu tibiju 3,5/5,0mm sa 6 otvora</t>
  </si>
  <si>
    <t>BP21107</t>
  </si>
  <si>
    <t>Zakljuav. kompres. ravna ploča 4,5/5mm</t>
  </si>
  <si>
    <t>BP21107.1</t>
  </si>
  <si>
    <t>BP21107A</t>
  </si>
  <si>
    <t>Zakljuav. kompres. ravna ploča 4,5/5mm 16 rupa BP21107</t>
  </si>
  <si>
    <t>BP21108</t>
  </si>
  <si>
    <t>Zakljuc.kompresivna ploca za distal.tibiju 3,5mm leva ili desna razlicitih duzina</t>
  </si>
  <si>
    <t>BP21108A</t>
  </si>
  <si>
    <t>Zakljuc.kompresivna ploca za distal.tibiju 3,5mm leva 5 rupa</t>
  </si>
  <si>
    <t>BP21109</t>
  </si>
  <si>
    <t>Ortopedska traka 2mm, mulitifilamenta napravljana od UHMWPE i poliest, sa unapr. pripr. omčom i inst. za final. tenziju za stab. periprot. preloma</t>
  </si>
  <si>
    <t>BP21110</t>
  </si>
  <si>
    <t>Zaključavajuća kompresivna široka ravna ploča 4,5/5,0 mm različitih dužina</t>
  </si>
  <si>
    <t>BP21111</t>
  </si>
  <si>
    <t>Zaključavajuća kompresivna uska ravna ploča 4,5/5,0mm različitih dužina</t>
  </si>
  <si>
    <t>BP21113</t>
  </si>
  <si>
    <t>CORTICAL SCREW 4.5MM</t>
  </si>
  <si>
    <t>BP21114</t>
  </si>
  <si>
    <t>CORTEX LOCKED SCREW 5.0MM</t>
  </si>
  <si>
    <t>BP21116</t>
  </si>
  <si>
    <t>CANCELLOUS LOCKED SCREW 6.5MM</t>
  </si>
  <si>
    <t>BP21117</t>
  </si>
  <si>
    <t>DISTAL TIBIA ANATOMICAL LOCKED PLATE (LEFT &amp; RIGHT)</t>
  </si>
  <si>
    <t>BP21118</t>
  </si>
  <si>
    <t>CANCELLOUS LOCKED SCREW 4.0MM</t>
  </si>
  <si>
    <t>BP21119</t>
  </si>
  <si>
    <t>LATERAL TIBIA HEAD BUTTRESS LOCKED PLATE (LEFT&amp;RIGHT)</t>
  </si>
  <si>
    <t>BP21164</t>
  </si>
  <si>
    <t>Spoljni fiksator za primarnu stabilizaciju potkolenice- ravni- Hofman</t>
  </si>
  <si>
    <t>BP21165</t>
  </si>
  <si>
    <t>Spoljni fiksato po Mitkovicu za fiksaciju natkolenice BP21165</t>
  </si>
  <si>
    <t>BP21166</t>
  </si>
  <si>
    <t>Spoljni fiksator po Mitkovicu za fiksaciju potkolenice BP21166</t>
  </si>
  <si>
    <t>BP21167</t>
  </si>
  <si>
    <t>Unutrašnji samodinamiz.fikastor po Mitkoviću</t>
  </si>
  <si>
    <t>BP21167A</t>
  </si>
  <si>
    <t>Unutrašnji samodinamiz.fikastor po Mitkoviću trohanerni L100mm</t>
  </si>
  <si>
    <t>BP21167B</t>
  </si>
  <si>
    <t>Unutrašnji samodinamiz.fiksator po Mitkoviću trohanterni L150mm</t>
  </si>
  <si>
    <t>BP21167C</t>
  </si>
  <si>
    <t>Unutrašnji samodinamiz.fiksator po Mitkoviču trohanterni L250mm</t>
  </si>
  <si>
    <t>BP21167D</t>
  </si>
  <si>
    <t>Unutrasnji samodinamiz.fiksator po Mitkovicu trohanterni L300</t>
  </si>
  <si>
    <t>BP21167E</t>
  </si>
  <si>
    <t>Unutrašnji samodinamiz.fiksatro po Mitkoviću dijafizni L200mm BP21167E</t>
  </si>
  <si>
    <t>BP21167F</t>
  </si>
  <si>
    <t>Unutrašnji samodinamiz.fiksator po Mitkoviću dijafizarni L250mm</t>
  </si>
  <si>
    <t>BP21167G</t>
  </si>
  <si>
    <t>Unutrašnji samodinamiz.fiksator po Mitkoviću dijafizarni L300</t>
  </si>
  <si>
    <t>BP21167H</t>
  </si>
  <si>
    <t>Unutrašnji samodinamizi.fiksator po Mitkoviću kondilarni L250mm</t>
  </si>
  <si>
    <t>BP21167I</t>
  </si>
  <si>
    <t>Unutrašnji samodinamiz.fiksator po Mitkoviću kondilarni L300</t>
  </si>
  <si>
    <t>BP21167J</t>
  </si>
  <si>
    <t>Unutrasnji samodinamiz.fiksator po Mitkovicu trohanterni L200mm</t>
  </si>
  <si>
    <t>BP21167K</t>
  </si>
  <si>
    <t>Unutrasnji samodinamiz.fiksator po Mitkovicu kondilarni L200</t>
  </si>
  <si>
    <t>BP21173</t>
  </si>
  <si>
    <t>GTR ploca za prelome troh.sa 5 rupa i 4 kabla</t>
  </si>
  <si>
    <t>BP21176</t>
  </si>
  <si>
    <t>Ploča za periprotetske prelome dijafize femura sa 10 rupa, duž. p. 305mm, medicinski čelik</t>
  </si>
  <si>
    <t>BP21187</t>
  </si>
  <si>
    <t>Serklaz:medicinski celik, sa ili bez stezaljke</t>
  </si>
  <si>
    <t>BP22001</t>
  </si>
  <si>
    <t>Pripadajuci zavrtanj za distalno zakljucavanje intramedularnih klinova promera 4, 5 ili 6mm</t>
  </si>
  <si>
    <t>BP22002</t>
  </si>
  <si>
    <t>Zavrtanj za distalno zakljucavanje intramedularnihklinova dijametra 5,0mm, duzina 20-70mm</t>
  </si>
  <si>
    <t>BP22003</t>
  </si>
  <si>
    <t>Srafovi sa zakljucavajucom glavom 5,0mm duzine 20-90mm</t>
  </si>
  <si>
    <t>BP22004</t>
  </si>
  <si>
    <t>Spoljasnji fiksator za primarnu stabilizaciju potkolenice</t>
  </si>
  <si>
    <t>BP23011</t>
  </si>
  <si>
    <t>Zaključavajuća kompresivna ploča za distalni femur 4,5/5,0 mm leva ili desna različitih dužina</t>
  </si>
  <si>
    <t>BP23013</t>
  </si>
  <si>
    <t>Zaključavajuća kompresivna ploča za proksimalnu lateralnu tibiju 4,5-5,0</t>
  </si>
  <si>
    <t>BP23016</t>
  </si>
  <si>
    <t>Zaključavajuća kompresivna ploča za medijalnu distalnu tibiju 3,5 mm, leva i desna, 4-14</t>
  </si>
  <si>
    <t>BP23017</t>
  </si>
  <si>
    <t>Zaključavajuća kompresivna ploča za distalnu anterolateralnu tibiju 3.5 mm, leva i desna</t>
  </si>
  <si>
    <t>BP23018</t>
  </si>
  <si>
    <t>Zaključavajuća kompresivna široka ravna ploča 4,5/5,0 mm</t>
  </si>
  <si>
    <t>BP23019</t>
  </si>
  <si>
    <t>Zaključavajuća kompresivna uska ravna ploča 4,5/5,0 mm različitih dužina*</t>
  </si>
  <si>
    <t>BP23020</t>
  </si>
  <si>
    <t>Zavrtnji sa zaključavajućom glavom 5,0 mm dužine 20-90 mm</t>
  </si>
  <si>
    <t>BP23021</t>
  </si>
  <si>
    <t>Zavrtnji sa zaključavajućom glavom 3.5 mm različitih dužina</t>
  </si>
  <si>
    <t>BP23022</t>
  </si>
  <si>
    <t>Kortikalni zavrtnji  - samonarezujući 3.5 mm, različitih dužina</t>
  </si>
  <si>
    <t>BP23023</t>
  </si>
  <si>
    <t>Kortikalni zavrtnji - samonarezujući 4,5 mm, različitih dužina</t>
  </si>
  <si>
    <t>HX708104</t>
  </si>
  <si>
    <t>Viseslojni biomimetski reapsorbujuci implant za hrskavicu zgloba troslojni 3x4x0,6cm</t>
  </si>
  <si>
    <t>IS200001V</t>
  </si>
  <si>
    <t>Omni aquafold intraokularna meka zadnjek. sociva 15</t>
  </si>
  <si>
    <t>R9706189</t>
  </si>
  <si>
    <t>Kiršner igle fi 1,5x310mm R9706189</t>
  </si>
  <si>
    <t>R9706656</t>
  </si>
  <si>
    <t>Kiršner igle fi 1,8x310mm R9706656</t>
  </si>
  <si>
    <t>RBP21003L</t>
  </si>
  <si>
    <t>Pripadajuci zavrtanj za distalno zakljucavanje L42mm</t>
  </si>
  <si>
    <t>RBP21099G</t>
  </si>
  <si>
    <t>Šrafovi sa zaključavajućom glavom 5mm/32 (1075***) RBP21099G</t>
  </si>
  <si>
    <t>RX700011A</t>
  </si>
  <si>
    <t>Kiršner igle fi 1,0mm RX700011A</t>
  </si>
  <si>
    <t>RX706084</t>
  </si>
  <si>
    <t>Kortikalni zavrtanj fi 4,5mm duzina 20-58mm RX706084</t>
  </si>
  <si>
    <t>RX706672</t>
  </si>
  <si>
    <t>Kortikalni zavrtanj fi 3,5mm samoanrez.</t>
  </si>
  <si>
    <t>RX707529</t>
  </si>
  <si>
    <t>Zavrtnji maleolarni fi 4,5mm duzine od 15,20,25,30,35,40,45,50,55,60,65,70 mm RX707529</t>
  </si>
  <si>
    <t>X700002T</t>
  </si>
  <si>
    <t>Kiršner žice fi 1,8mm L300mm</t>
  </si>
  <si>
    <t>X700002Z</t>
  </si>
  <si>
    <t>Kiršner žice fi 2mm L300mm</t>
  </si>
  <si>
    <t>X700003B</t>
  </si>
  <si>
    <t>Štajmanov klin fi 4mm L200mm</t>
  </si>
  <si>
    <t>X700011A</t>
  </si>
  <si>
    <t>Kiršner igle fi 1,0mm</t>
  </si>
  <si>
    <t>X700011AA</t>
  </si>
  <si>
    <t>X700011AA.1</t>
  </si>
  <si>
    <t>X700011B</t>
  </si>
  <si>
    <t>Kiršner igle fi 1,2mm</t>
  </si>
  <si>
    <t>X700011B.1</t>
  </si>
  <si>
    <t>X700011BB</t>
  </si>
  <si>
    <t>X700011CC</t>
  </si>
  <si>
    <t>Kiršner igle fi 1.5mm</t>
  </si>
  <si>
    <t>X704436</t>
  </si>
  <si>
    <t>Titanijumska šipka 3x200mm</t>
  </si>
  <si>
    <t>X704951</t>
  </si>
  <si>
    <t>Titanijumski transpedi.redukcioni šraf CD Horizon</t>
  </si>
  <si>
    <t>X704951B</t>
  </si>
  <si>
    <t>Titanijumski transpedi.redukcioni šraf CD Horizon 6,5x55mm</t>
  </si>
  <si>
    <t>X704951C</t>
  </si>
  <si>
    <t>Titanijumski transpedi.redukcioni šraf CD Horizon 6,5x50mm</t>
  </si>
  <si>
    <t>X706055</t>
  </si>
  <si>
    <t>Zakljucavajuca monoaksijalna kompresivna ploca za proksimalni humerus 3-5rupa sa mog.cemen.augment. od celika i titanijuma</t>
  </si>
  <si>
    <t>X706072</t>
  </si>
  <si>
    <t>Rekonstruktivna plocica za karlicu i acetabulum: rekonstruktivna plocica 3,5 malog profila, sa 10-16 rupa, duzine 130-208mm, od legure hiruskog celika</t>
  </si>
  <si>
    <t>X706074</t>
  </si>
  <si>
    <t>Spoljni fiksator po Mitkoviću rekonstruktivni za donje ekstremitete</t>
  </si>
  <si>
    <t>X706078</t>
  </si>
  <si>
    <t>Unutrasnji Fiksator Mitkovic 8mm duz.160/180 za deciji skelet</t>
  </si>
  <si>
    <t>X706079</t>
  </si>
  <si>
    <t>Rekonstruktivna ploča za karlicu 3,5</t>
  </si>
  <si>
    <t>X706079A2</t>
  </si>
  <si>
    <t>Rekonstruktivna ploča za karlicu 3,5 R1008 6 rupa</t>
  </si>
  <si>
    <t>X706079C1</t>
  </si>
  <si>
    <t>Rekonstruktivna ploča za karlicu 3,5 R108 10rupa X706079C1</t>
  </si>
  <si>
    <t>X706079D2</t>
  </si>
  <si>
    <t>Rekonstruktivna ploča za karlicu 3,5 R88 12 rupa</t>
  </si>
  <si>
    <t>X706080</t>
  </si>
  <si>
    <t>Ploča za kalkaneus</t>
  </si>
  <si>
    <t>X706083H</t>
  </si>
  <si>
    <t>Kortikalni zavrtanj FI 4,5 60mm</t>
  </si>
  <si>
    <t>X706083I</t>
  </si>
  <si>
    <t>Kortikalni zavrtanj FI 4,5 65mm</t>
  </si>
  <si>
    <t>X706083Q</t>
  </si>
  <si>
    <t>Kortikalni zavrtanj FI 4,5 20mm</t>
  </si>
  <si>
    <t>X706083R</t>
  </si>
  <si>
    <t>Kortikalni zavrtanj FI 4,5 54mm</t>
  </si>
  <si>
    <t>X706084</t>
  </si>
  <si>
    <t>Kortikalni zavrtanj fi 4,5mm duzina 20-58mm</t>
  </si>
  <si>
    <t>X706084H</t>
  </si>
  <si>
    <t>Kortikalni zavrtnji 4,5 mm 26 mm</t>
  </si>
  <si>
    <t>X706084I</t>
  </si>
  <si>
    <t>Kortikalni zavrtanj fi 4,5mm28mm</t>
  </si>
  <si>
    <t>X706084K</t>
  </si>
  <si>
    <t>Kortikalni zavrtanj 4,5 mm 32 mm</t>
  </si>
  <si>
    <t>X706084P</t>
  </si>
  <si>
    <t>Kortikalni zavrtanj 4,5 mm  46 MM</t>
  </si>
  <si>
    <t>X706084Q</t>
  </si>
  <si>
    <t>Kortikalni zavrtanj fi 4,5mm50mm</t>
  </si>
  <si>
    <t>X706084R</t>
  </si>
  <si>
    <t>Kortikalni zavrtanj 4,5 mm  48 mm</t>
  </si>
  <si>
    <t>X706084S</t>
  </si>
  <si>
    <t>Kortikalni zavrtnji 4,5 mm 52 mm</t>
  </si>
  <si>
    <t>X706084T</t>
  </si>
  <si>
    <t>Kortikalni zavrtanj fi 4,5mm54mm</t>
  </si>
  <si>
    <t>X706167D</t>
  </si>
  <si>
    <t>Pločica za distalni humerus 2,7/3,5  3 rupa</t>
  </si>
  <si>
    <t>X706172A</t>
  </si>
  <si>
    <t>Titanijumski elastični klin 1,5mm 300mm</t>
  </si>
  <si>
    <t>X706172AA</t>
  </si>
  <si>
    <t>X706172BA</t>
  </si>
  <si>
    <t>Titanijumski elastični klin 2,0mm 440mm</t>
  </si>
  <si>
    <t>X706172BA.1</t>
  </si>
  <si>
    <t>X706172CA</t>
  </si>
  <si>
    <t>Titanijumski elastični klin 2,5mm 440mm</t>
  </si>
  <si>
    <t>X706172CA.1</t>
  </si>
  <si>
    <t>X706172DA</t>
  </si>
  <si>
    <t>Titanijumski elastični klin 3,0mm 440mm</t>
  </si>
  <si>
    <t>X706172DA.1</t>
  </si>
  <si>
    <t>X706172E</t>
  </si>
  <si>
    <t>Titanijumski elastični klin 3,5mm 440mm</t>
  </si>
  <si>
    <t>X706172EA</t>
  </si>
  <si>
    <t>X706172EA.1</t>
  </si>
  <si>
    <t>X706172G</t>
  </si>
  <si>
    <t>Titanijumski elastični klinovi fi 1,5mm, 2,0mm, 2,5mm, 3,0mm, 3,5mm, 4,0mm duzine 440mm</t>
  </si>
  <si>
    <t>x706175B</t>
  </si>
  <si>
    <t>zaklj. srafovi 3,5mm samonarezujuci L14mm</t>
  </si>
  <si>
    <t>X706175C</t>
  </si>
  <si>
    <t>zaklj. srafovi 3,5mm samonarezujuci L16mm</t>
  </si>
  <si>
    <t>X706175D</t>
  </si>
  <si>
    <t>zaklj. srafovi 3,5mm samonarezujuci L18mm</t>
  </si>
  <si>
    <t>X706175E</t>
  </si>
  <si>
    <t>zaklj. srafovi 3,5mm samonarezujuci L20mm</t>
  </si>
  <si>
    <t>X706175F</t>
  </si>
  <si>
    <t>zaklj. srafovi 3,5mm samonarezujuci L22mm</t>
  </si>
  <si>
    <t>X706175H</t>
  </si>
  <si>
    <t>zaklj. srafovi 3,5mm samonarezujuci L26mm</t>
  </si>
  <si>
    <t>X706175M</t>
  </si>
  <si>
    <t>Zaklj. šrafovi 3,5mm samonarezajući L36mm</t>
  </si>
  <si>
    <t>X706175S</t>
  </si>
  <si>
    <t>Zaklj.šrafovi 5,0mm samonarezujući L20mm</t>
  </si>
  <si>
    <t>X706188C</t>
  </si>
  <si>
    <t>Spongiozni zavrtnji fi 6,5mm L45mm/16mm</t>
  </si>
  <si>
    <t>X706188D</t>
  </si>
  <si>
    <t>Spongiozni zavrtanj fi 6,5mm L50mm/16mm</t>
  </si>
  <si>
    <t>X706188G</t>
  </si>
  <si>
    <t>Spongiozni zavrtanj fi 6,5mm L65mm/16mm</t>
  </si>
  <si>
    <t>X706188L</t>
  </si>
  <si>
    <t>Spongiozni zavrtnji fi 6,5mm L85mm/16mm</t>
  </si>
  <si>
    <t>X706188N</t>
  </si>
  <si>
    <t>Spongiozni zavrtnji fi 6,5mm L95mm/16mm</t>
  </si>
  <si>
    <t>X706188E</t>
  </si>
  <si>
    <t>Spongiozni zavrtanj fi 6,5mm L55mm/16mm</t>
  </si>
  <si>
    <t>X706188F</t>
  </si>
  <si>
    <t>Spongiozni zavrtanj fi 6,5mm L60mm/16mm</t>
  </si>
  <si>
    <t>X706189B</t>
  </si>
  <si>
    <t>Kanulirani spongiozni zavrtnji fi 7mm L45mm/16mm</t>
  </si>
  <si>
    <t>X706189C</t>
  </si>
  <si>
    <t>Kanulirani spongiozni zavrtnji fi 7mm L50mm/16mm</t>
  </si>
  <si>
    <t>X706189D</t>
  </si>
  <si>
    <t>Kanulirani spongiozni zavrtnji fi 7mm L55mm/16mm</t>
  </si>
  <si>
    <t>X706189Đ</t>
  </si>
  <si>
    <t>Kanulirani spongiozni zavrtnji fi 7mm L70mm/32mm</t>
  </si>
  <si>
    <t>X706189E</t>
  </si>
  <si>
    <t>Kanulirani spongiozni zavrtnji fi 7mm L60mm/16mm</t>
  </si>
  <si>
    <t>X706189G</t>
  </si>
  <si>
    <t>Kanulirani spongiozni zavrtnji fi 7mm L70mm/16mm</t>
  </si>
  <si>
    <t>X706189H</t>
  </si>
  <si>
    <t>Kanulirani spongiozni zavrtnji fi 7mm L75mm/16mm</t>
  </si>
  <si>
    <t>X706189K</t>
  </si>
  <si>
    <t>Kanulirani spongiozni zavrtnji fi 7mm L90mm/16mm</t>
  </si>
  <si>
    <t>X706189L</t>
  </si>
  <si>
    <t>Kanulirani spongiozni zavrtnji fi 7mm L95mm/16mm</t>
  </si>
  <si>
    <t>X706189M</t>
  </si>
  <si>
    <t>Kanulirani spongiozni zavrtnji fi 7mm L100mm/16mm</t>
  </si>
  <si>
    <t>X706189N</t>
  </si>
  <si>
    <t>Kanulirani spongiozni zavrtnji fi 7mm L105mm/16mm</t>
  </si>
  <si>
    <t>X706189R</t>
  </si>
  <si>
    <t>Kanulirani spongiozni zavrtnji fi 7mm L45mm/32mm</t>
  </si>
  <si>
    <t>X706189S</t>
  </si>
  <si>
    <t>Kanulirani spongiozni zavrtnji fi 7mm L50mm/32mm</t>
  </si>
  <si>
    <t>X706189U</t>
  </si>
  <si>
    <t>Kanulirani spongiozni zavrtnji fi 7mm L65mm/32mm</t>
  </si>
  <si>
    <t>X706189X</t>
  </si>
  <si>
    <t>Kanulirani spongiozni zavrtnji fi 7mm L90mm/32mm</t>
  </si>
  <si>
    <t>X706189Y</t>
  </si>
  <si>
    <t>Kanulirani spongiozni zavrtnji fi 7mm L95mm/32mm</t>
  </si>
  <si>
    <t>X706189Z</t>
  </si>
  <si>
    <t>Kanulirani spongiozni zavrtnji fi 7mm L100mm/32mm</t>
  </si>
  <si>
    <t>X706214A</t>
  </si>
  <si>
    <t>Spongiozni zavrtnji fi 6,5mm L45mm/32mm</t>
  </si>
  <si>
    <t>X706214C</t>
  </si>
  <si>
    <t>Spongiozni zavrtnji fi 6,5mm L55mm/32mm</t>
  </si>
  <si>
    <t>X706214D</t>
  </si>
  <si>
    <t>Spongiozni zavrtnji fi 6,5mm L60mm/32mm</t>
  </si>
  <si>
    <t>X706214G</t>
  </si>
  <si>
    <t>Spongiozni zavrtnji fi 6,5mm L75mm/32mm</t>
  </si>
  <si>
    <t>X706214H</t>
  </si>
  <si>
    <t>Spongiozni zavrtnji fi 6,5mm L80mm/32mm</t>
  </si>
  <si>
    <t>X706214J</t>
  </si>
  <si>
    <t>Spongiozni zavrtnji fi 6,5mm L90mm/32mm</t>
  </si>
  <si>
    <t>X706215R</t>
  </si>
  <si>
    <t>Spongiozni zavrtnji fi 6,5mm L110mm/0mm</t>
  </si>
  <si>
    <t>X706222</t>
  </si>
  <si>
    <t>Kanulirani samonarez.antirotac.zavrtanj za vrat butne kosti</t>
  </si>
  <si>
    <t>X706222D</t>
  </si>
  <si>
    <t>Kanulirani samonarez.antirotac.zavrtanj za vrat butne kosti L97</t>
  </si>
  <si>
    <t>X706222E</t>
  </si>
  <si>
    <t>Kanulirani samonarez.antirotac.zavrtanj za vrat butne kosti L102</t>
  </si>
  <si>
    <t>X706222F</t>
  </si>
  <si>
    <t>Kanulirani samonarez.antirotac.zavrtanj za vrat butne kosti L107</t>
  </si>
  <si>
    <t>X706914</t>
  </si>
  <si>
    <t>Ortoped.konac #2 multif. od UHM WIPE i polies.sa zasij.iglom plavi</t>
  </si>
  <si>
    <t>x706390</t>
  </si>
  <si>
    <t>S kondilarne pločice, 5 rupa, desne</t>
  </si>
  <si>
    <t>x706394</t>
  </si>
  <si>
    <t>S 3D pločice, 2x2+2 rupe</t>
  </si>
  <si>
    <t>x706418</t>
  </si>
  <si>
    <t>Titanijumski šraf za kost, diam 2,3x7mm</t>
  </si>
  <si>
    <t>x706428</t>
  </si>
  <si>
    <t>Titanijumski šraf za kost, diam. 2,3x17mm</t>
  </si>
  <si>
    <t>x706429</t>
  </si>
  <si>
    <t>Titanijumski šraf za kost, diam. 2,3x18mm</t>
  </si>
  <si>
    <t>x706430</t>
  </si>
  <si>
    <t>Titanijumski šraf za kost, diam. 2,3x19mm</t>
  </si>
  <si>
    <t>X706468-3O</t>
  </si>
  <si>
    <t>Bone screw</t>
  </si>
  <si>
    <t>X706490</t>
  </si>
  <si>
    <t>Kanulirani kompresivni srafovi fi 4,0mm dužine 20-75mm</t>
  </si>
  <si>
    <t>X706490C</t>
  </si>
  <si>
    <t>Kanulirani kompresivni srafovi fi 4,0mm duzine 4x32mm</t>
  </si>
  <si>
    <t>X706490D</t>
  </si>
  <si>
    <t>Kanulirani kompresivni srafovi fi 4,0mm duzine 4x38mm</t>
  </si>
  <si>
    <t>X706490H</t>
  </si>
  <si>
    <t>Kanulirani kompresivni srafovi fi 4,0mm dužine 4x28mm</t>
  </si>
  <si>
    <t>X706490I</t>
  </si>
  <si>
    <t>Kanulirani kompresivni srafovi fi 4,0mm duzine 4x48mm</t>
  </si>
  <si>
    <t>X706491</t>
  </si>
  <si>
    <t>Kanulirani kompresivni šrafovi 6,5mm, dužine 60-120mm</t>
  </si>
  <si>
    <t>X706491A</t>
  </si>
  <si>
    <t>Kanulirani komp.šrafovi 6,5mm, dužine 6,5x70mm</t>
  </si>
  <si>
    <t>X706491B</t>
  </si>
  <si>
    <t>Kanulirani komp.šrafovi 6,5mm, dužine 6,5x75mm</t>
  </si>
  <si>
    <t>X706491C</t>
  </si>
  <si>
    <t>Kanulirani komp.šrafovi 6,5mm, dužine 6,5x80mm</t>
  </si>
  <si>
    <t>X706518</t>
  </si>
  <si>
    <t>Plocice za sinfizu karlice 3,5 sa koaksijalnim kombi rupama, sa 4 i 6 rupa</t>
  </si>
  <si>
    <t>X706537</t>
  </si>
  <si>
    <t>All-inside, low profile,#2-0 UHMWPE/ Poliester, sa dvacvora</t>
  </si>
  <si>
    <t>X706562</t>
  </si>
  <si>
    <t>Titanijumska vratna zaklj.ploča dvosegmentna 27-51mm</t>
  </si>
  <si>
    <t>X706563</t>
  </si>
  <si>
    <t>Titanijumski sraf dijametra 3,5 i 4mm samobuseci sa dvostr.navojem za kortikalnu i spongioznu kost duzine 13, 15 i 17mm</t>
  </si>
  <si>
    <t>X706564</t>
  </si>
  <si>
    <t>Titanijumska vratna zakljuc.ploca jednosegmentna 17-29mm</t>
  </si>
  <si>
    <t>X706665</t>
  </si>
  <si>
    <t>Zakljucavajuci zavrtanj sa mehanizmom trenja, HD6, fi 2.0/ 6-30mm, Ti</t>
  </si>
  <si>
    <t>x706670</t>
  </si>
  <si>
    <t>Titanijumski zavrtnji sa zakljuc glavom fi 2,7mm, samonarezujuci, raznih velicina</t>
  </si>
  <si>
    <t>X706671</t>
  </si>
  <si>
    <t>Titanij.zavrtnji za zakljuc.glaovm fi 3,5mm samonarez. X706671</t>
  </si>
  <si>
    <t>X706671.1</t>
  </si>
  <si>
    <t>X706671D</t>
  </si>
  <si>
    <t>Titanij.zavrtnji za zakljuc.glavom fi 3,5mm samonarez.38mm</t>
  </si>
  <si>
    <t>X706672</t>
  </si>
  <si>
    <t>Kortikalni zavrtanj fi 3,5mm samoanrez. X706672</t>
  </si>
  <si>
    <t>X706672.1</t>
  </si>
  <si>
    <t>X706672D.1</t>
  </si>
  <si>
    <t>Kortikalni zavrtanj fi 3,5mm samonarez.24mm</t>
  </si>
  <si>
    <t>X706672E.1</t>
  </si>
  <si>
    <t>Kortikalni zavrtanj fi 3,5mm samonarez.20mm</t>
  </si>
  <si>
    <t>X706672G</t>
  </si>
  <si>
    <t>Kortikalni zavrtanj fi 3,5mm samonarez.34mm</t>
  </si>
  <si>
    <t>X706672H</t>
  </si>
  <si>
    <t>Kortikalni zavrtanj fi 3,5mm samonarez.26mm</t>
  </si>
  <si>
    <t>X706672K.1</t>
  </si>
  <si>
    <t>Kortikalni zavrtanj fi 3,5mm samoanrez.18mm</t>
  </si>
  <si>
    <t>X706672N.1</t>
  </si>
  <si>
    <t>Kortikalni zavrtanj fi 3,5mm samonarez.16mm</t>
  </si>
  <si>
    <t>X706690</t>
  </si>
  <si>
    <t>Kortikalni zavrtanj fi 3,5mm, self-tap X706690</t>
  </si>
  <si>
    <t>X706690B</t>
  </si>
  <si>
    <t>Kortikalni zavrtanj fi 3,5mm, self-tap, L26 X706690B</t>
  </si>
  <si>
    <t>X706690C</t>
  </si>
  <si>
    <t>Kortikalni zavrtanj FI 3.5mm, self-tap, L30</t>
  </si>
  <si>
    <t>X706690D</t>
  </si>
  <si>
    <t>Kortikalni zavrtanj fi 3,5mm, self-tap, L32 X706690D</t>
  </si>
  <si>
    <t>X706690E</t>
  </si>
  <si>
    <t>Kortikalni zavrtanj FI 3.5mm, self-tap, L36</t>
  </si>
  <si>
    <t>X706690G</t>
  </si>
  <si>
    <t>Kortikalni zavrtanj fi 3,5mm, self-tap, L42</t>
  </si>
  <si>
    <t>X706690H</t>
  </si>
  <si>
    <t>Kortikalni zavrtanj fi 3,5mm, self-tap, L20</t>
  </si>
  <si>
    <t>X706690I</t>
  </si>
  <si>
    <t>Kortikalni zavrtanj FI 3.5mm, self-tap, L28</t>
  </si>
  <si>
    <t>X706690R</t>
  </si>
  <si>
    <t>Kortikalni zavrtanj fi 3,5mm, self-tap, L22 X706690R</t>
  </si>
  <si>
    <t>X706690T</t>
  </si>
  <si>
    <t>Kortikalni zavrtanj fi 3,5mm, self-tap, L14 X706690T</t>
  </si>
  <si>
    <t>X706690U</t>
  </si>
  <si>
    <t>Kortikalni zavrtanj fi 3,5mm, self-tap, L16 X706690U</t>
  </si>
  <si>
    <t>X706700K</t>
  </si>
  <si>
    <t>Kortikalni zavrtanj FI 4,5 L40mm</t>
  </si>
  <si>
    <t>X706848</t>
  </si>
  <si>
    <t>Kortikalni zavrtnji fi 3,5mm, duzine 15-36mm</t>
  </si>
  <si>
    <t>X706848A</t>
  </si>
  <si>
    <t>Kortikalni zavrtnji fi 3,5mm L20mm</t>
  </si>
  <si>
    <t>X706848B</t>
  </si>
  <si>
    <t>Kortikalni zavrtnji fi 3,5mm L22mm</t>
  </si>
  <si>
    <t>X706848C</t>
  </si>
  <si>
    <t>Kortikalni zavrtnji fi 3,5mm L24mm</t>
  </si>
  <si>
    <t>X706848D</t>
  </si>
  <si>
    <t>Kortikalni zavrtnji fi 3,5mm L26mm</t>
  </si>
  <si>
    <t>X706848E</t>
  </si>
  <si>
    <t>Kortikalni zavrtnji fi 3,5mm L28mm</t>
  </si>
  <si>
    <t>X706848F</t>
  </si>
  <si>
    <t>Kortikalni zavrtnji fi 3,5mm L30mm</t>
  </si>
  <si>
    <t>X706848G</t>
  </si>
  <si>
    <t>Kortikalni zavrtnji fi 3,5mm L32mm</t>
  </si>
  <si>
    <t>X706848H</t>
  </si>
  <si>
    <t>Kortikalni zavrtnji fi 3,5mm L34mm</t>
  </si>
  <si>
    <t>X706848I</t>
  </si>
  <si>
    <t>Kortikalni zavrtnji fi 3,5mm L36mm</t>
  </si>
  <si>
    <t>X706848K</t>
  </si>
  <si>
    <t>Kortikalni zavrtnji fi 3,5mm L14mm</t>
  </si>
  <si>
    <t>X706848L</t>
  </si>
  <si>
    <t>Kortikalni zavrtnji fi 3,5mm L16mm</t>
  </si>
  <si>
    <t>X706848LJ</t>
  </si>
  <si>
    <t>Kortikalni zavrtnji fi 3,5mm L18mm</t>
  </si>
  <si>
    <t>X706857A</t>
  </si>
  <si>
    <t>LCP 4,5/5 narrow 6 rupa L116(zaklj.ploča za nadlakticu)</t>
  </si>
  <si>
    <t>X706868B</t>
  </si>
  <si>
    <t>Titanijumski elastični klin fi 2,0mm L440mm zelen</t>
  </si>
  <si>
    <t>X706868C</t>
  </si>
  <si>
    <t>Titanijumski elastični klin fi 2,5mmL440mm,roze</t>
  </si>
  <si>
    <t>X706868D</t>
  </si>
  <si>
    <t>Titanijumski elastični klin fi 3,0mm L440mm, zlatan</t>
  </si>
  <si>
    <t>X706868D.1</t>
  </si>
  <si>
    <t>X706868E</t>
  </si>
  <si>
    <t>Titanijumski elastični klin fi 3,5mm L440mm</t>
  </si>
  <si>
    <t>X706868F</t>
  </si>
  <si>
    <t>Titanijumski elastični klin fi 4mm L440mm</t>
  </si>
  <si>
    <t>X706878A</t>
  </si>
  <si>
    <t>Zakrivlj.pločica sa simfizu za karl.i zaklj.šrafove 3,5mm sa 6 otvora</t>
  </si>
  <si>
    <t>X706878B</t>
  </si>
  <si>
    <t>Zakrivlj.pločica sa simfizu za karl.i zaklj.šrafove 3,5mm sa 5 otvora</t>
  </si>
  <si>
    <t>X706881</t>
  </si>
  <si>
    <t>Kortikalni vijak 3,5 duzina 12,14,16,18</t>
  </si>
  <si>
    <t>X706881A</t>
  </si>
  <si>
    <t>Kortikalni vijak 3,5x12mm</t>
  </si>
  <si>
    <t>X706881B</t>
  </si>
  <si>
    <t>Kortikalni vijak 3,5x14mm</t>
  </si>
  <si>
    <t>X706881C</t>
  </si>
  <si>
    <t>Kortikalni vijak 3,5x16mm</t>
  </si>
  <si>
    <t>X706882</t>
  </si>
  <si>
    <t>Kortikalni vijak fi 3,5 duzina 20,22,24,26,28</t>
  </si>
  <si>
    <t>X706882A</t>
  </si>
  <si>
    <t>Kortikalni vijak 3,5x18mm</t>
  </si>
  <si>
    <t>X706882B</t>
  </si>
  <si>
    <t>Kortikalni vijak 3,5x20mm</t>
  </si>
  <si>
    <t>X706882C</t>
  </si>
  <si>
    <t>Kortikalni vijak 3,5x22mm</t>
  </si>
  <si>
    <t>X706882D</t>
  </si>
  <si>
    <t>Kortikalni vijak 3,5x24mm</t>
  </si>
  <si>
    <t>X706882E</t>
  </si>
  <si>
    <t>Kortikalni vijak 3,5x26mm</t>
  </si>
  <si>
    <t>X706883</t>
  </si>
  <si>
    <t>Kortikalni vijak fi 3,5 duzina 30,32,34,36,38,40</t>
  </si>
  <si>
    <t>X706883A</t>
  </si>
  <si>
    <t>Kortikalni vijak 3,5x28mm</t>
  </si>
  <si>
    <t>X706883B</t>
  </si>
  <si>
    <t>Kortikalni vijak 3,5x30mm</t>
  </si>
  <si>
    <t>X706883C</t>
  </si>
  <si>
    <t>Kortikalni vijak 3,5x32mm</t>
  </si>
  <si>
    <t>X706883D</t>
  </si>
  <si>
    <t>Kortikalni vijak 3,5x34mm</t>
  </si>
  <si>
    <t>X706883G</t>
  </si>
  <si>
    <t>Kortikalni vijak 3.5x40mm</t>
  </si>
  <si>
    <t>X706888</t>
  </si>
  <si>
    <t>Set od dva tit.dugm.i nitino.žice sa 4 konca #5 mater. UHMWPE za  fiks</t>
  </si>
  <si>
    <t>X706889</t>
  </si>
  <si>
    <t>Bioresorptivni ankor-zavrtanj za tenodezu promera 4,75 ili 5,5mm; duzine 24,5mm sa koncem, usicom i insertom</t>
  </si>
  <si>
    <t>X706890</t>
  </si>
  <si>
    <t>Bioresorp.zavrtanj promera 6mm, duzine 20-25mm</t>
  </si>
  <si>
    <t>X706892</t>
  </si>
  <si>
    <t>Traka od UHMWPE materijala X706892</t>
  </si>
  <si>
    <t>X706895</t>
  </si>
  <si>
    <t>Zaključ.titan.komp.ploča 1,6mm, desna  zavr.2,5m X706895</t>
  </si>
  <si>
    <t>X706895A</t>
  </si>
  <si>
    <t>Zaključ.titan.komp.ploča 1,6mm,leva 44x23mm 11 rupa zavr.2,5</t>
  </si>
  <si>
    <t>X706895B</t>
  </si>
  <si>
    <t>Zaključ.titan.komp.ploča 1,6mm, desna 44x23m,11 rupa zavr.2,5m</t>
  </si>
  <si>
    <t>X706896</t>
  </si>
  <si>
    <t>Zaklj.tit.kompr.ploča 1.6mm,desna 54x27mmm,11 rupa X706896</t>
  </si>
  <si>
    <t>X706896.1</t>
  </si>
  <si>
    <t>X706896A</t>
  </si>
  <si>
    <t>Zaklj.tit.kompr.ploča 1.6mm,leva 54x27mm,11rupa</t>
  </si>
  <si>
    <t>X706896B</t>
  </si>
  <si>
    <t>Zaklj.tit.kompr.ploča 1.6mm,desna 54x27mmm,11 rupa</t>
  </si>
  <si>
    <t>X706898</t>
  </si>
  <si>
    <t>Zaključ.kompr.ploča 2mm, leva ili desna, 66x25m, 11 rupa, zavr.2,5m 4 rupe</t>
  </si>
  <si>
    <t>X706908</t>
  </si>
  <si>
    <t>Korftikalni zavrtanj HD6 fi 2.0 / 5-30mm, Ti</t>
  </si>
  <si>
    <t>X706908F1</t>
  </si>
  <si>
    <t>Kortikalni zavrtanj HD6 2,0x10mm X706908F1</t>
  </si>
  <si>
    <t>X706908P</t>
  </si>
  <si>
    <t>Korftikalni zavrtanj HD6 2,0x9mm X706908P</t>
  </si>
  <si>
    <t>X706909C1</t>
  </si>
  <si>
    <t>Zaključ.zavrtanj trenjem HD6 fi 2.0x14mm X706909C1</t>
  </si>
  <si>
    <t>X706909D1</t>
  </si>
  <si>
    <t>Zaključ.zavrtanj trenjem HD6 fi 2.0x16mm</t>
  </si>
  <si>
    <t>X706910</t>
  </si>
  <si>
    <t>Kortikalni zavrt.nisko profil glave sa zvez.ul. HD7 fi 2,5</t>
  </si>
  <si>
    <t>X706910.1</t>
  </si>
  <si>
    <t>X706910D1</t>
  </si>
  <si>
    <t>Kortikalni zavrt.nisko profil glave sa zvez.ul. HD7 fi 2,5x24mm</t>
  </si>
  <si>
    <t>X706910J1</t>
  </si>
  <si>
    <t>Kortikalni zavrt.nisko profil glave sa zvez.ul.HD7 fi 2.5x28mm</t>
  </si>
  <si>
    <t>X706911</t>
  </si>
  <si>
    <t>Kanul.samob.samonar.sraf bez glave fi 3.0mm, razlicitih duzina</t>
  </si>
  <si>
    <t>X706912</t>
  </si>
  <si>
    <t>Zaključ.zavrtanj meh.trenja nisko prof.glave sa zv.ul.fi 2,5</t>
  </si>
  <si>
    <t>X706912.1</t>
  </si>
  <si>
    <t>X706912A/1</t>
  </si>
  <si>
    <t>Zaključ.zavrtanj.meh.trenja nisko prof.glave sa zv.ul.fi 2,5x26</t>
  </si>
  <si>
    <t>X706912C1</t>
  </si>
  <si>
    <t>Zaključ.zavrtanj.meh.trenja nisko prof.glave sa zv.ul.fi 2,5x20</t>
  </si>
  <si>
    <t>X706912D1</t>
  </si>
  <si>
    <t>Zaključ.zavrtanj.meh.trenja nisko prof.glave sa zv.ul.fi 2,5x18mm</t>
  </si>
  <si>
    <t>X706912G1</t>
  </si>
  <si>
    <t>Zaključ.zavrtanj meh.trenja nisko prof.glave sa zv.ul.fi 2,5x24</t>
  </si>
  <si>
    <t>X706912I1</t>
  </si>
  <si>
    <t>Zaključ.zavrtanj.meh.trenja nisko prof.glave sa zv.ul.fi 2,5x12mm</t>
  </si>
  <si>
    <t>X706998A</t>
  </si>
  <si>
    <t>Osteokonduk.zavrt.sidro sa usicom i koncem za MPF lig. 4,75x19,1</t>
  </si>
  <si>
    <t>X707226</t>
  </si>
  <si>
    <t>Podloška za sraf 3,5</t>
  </si>
  <si>
    <t>X707378B1</t>
  </si>
  <si>
    <t>Bioresorptivni šraf za fiksaciju tibije 8x30mm</t>
  </si>
  <si>
    <t>X707378C1</t>
  </si>
  <si>
    <t>Bioresorptivni šraf za fiksaciju tibije 9x23mm</t>
  </si>
  <si>
    <t>X707378D1</t>
  </si>
  <si>
    <t>Bioresorptivni šraf za fiksaciju tibije 9x30mm</t>
  </si>
  <si>
    <t>X707413</t>
  </si>
  <si>
    <t>Spoljni fiksator po Mitkovicu za produzenje podlaktice i nadlaktice sa plasiranjem klinova</t>
  </si>
  <si>
    <t>x707529</t>
  </si>
  <si>
    <t>Zavrtnji maleolarni fi 4,5mm duzine od 15,20,25,30,35,40,45,50,55,60,65,70 mm</t>
  </si>
  <si>
    <t>X707529A</t>
  </si>
  <si>
    <t>Maleolarni zavrtanj fi 4,5 25mm</t>
  </si>
  <si>
    <t>X707529B</t>
  </si>
  <si>
    <t>Maleolarni zavrtanj fi 4,5 30mm</t>
  </si>
  <si>
    <t>X707529B1</t>
  </si>
  <si>
    <t>Maleolarni zavrtanj fi 4,5x30mm</t>
  </si>
  <si>
    <t>X707529C</t>
  </si>
  <si>
    <t>Maleolarni zavrtanj fi 4,5 35mm</t>
  </si>
  <si>
    <t>X707529C1</t>
  </si>
  <si>
    <t>Maleolarni zavrtanj fi 4,5x35mm</t>
  </si>
  <si>
    <t>X707529D</t>
  </si>
  <si>
    <t>Maleolarni zavrtanj 4,5 40mm</t>
  </si>
  <si>
    <t>X707529D1</t>
  </si>
  <si>
    <t>Maleolarni zavrtanj fi 4,5x40mm</t>
  </si>
  <si>
    <t>X707529E1</t>
  </si>
  <si>
    <t>Maleolarni zavrtanj fi 4,5 45mm</t>
  </si>
  <si>
    <t>X707529F1</t>
  </si>
  <si>
    <t>Maleolarni zavrtanj fi 4,5 50mm</t>
  </si>
  <si>
    <t>X707529G1</t>
  </si>
  <si>
    <t>Maleolarni zavrtanj fi 4,5 55mm</t>
  </si>
  <si>
    <t>X707529H1</t>
  </si>
  <si>
    <t>Maleolarni zavrtanj fi 4,5 60mm</t>
  </si>
  <si>
    <t>X707529I1</t>
  </si>
  <si>
    <t>Maleolarni zavrtanj fi 4,5 65mm</t>
  </si>
  <si>
    <t>X707529J1</t>
  </si>
  <si>
    <t>Maleolarni zavrtanj fi 4,5 70mm</t>
  </si>
  <si>
    <t>X707604A1</t>
  </si>
  <si>
    <t>Resorptivni pinovi za transkondilarnu fiks.femura 2,7mm(Rigidfix)</t>
  </si>
  <si>
    <t>X707677</t>
  </si>
  <si>
    <t>Srafovi poliaksijalni, samonarezujuci, titanijumski sa normalnom glavom , tupim vrhom radijusa angulacije glave max do 60stepeni, sa dvostrukim hodom navoja, sa dimen sipke fi 5,5mm</t>
  </si>
  <si>
    <t>X707679</t>
  </si>
  <si>
    <t>Sipke od legure titanijuma fi 5,5 za odg zavrtnje x L 500mm</t>
  </si>
  <si>
    <t>X707725</t>
  </si>
  <si>
    <t>Titanijumske žice za zatv. sternuma deb.7,igla 48mm,okr1/2taper,4x45cm</t>
  </si>
  <si>
    <t>X707730</t>
  </si>
  <si>
    <t>Matica za zakljucavanje zavrtnja sa obrnutim navojima zaklj. 4G tehnologije</t>
  </si>
  <si>
    <t>X707730A</t>
  </si>
  <si>
    <t>Titanijum.sigurnosna matica sa obrnutim navojem zaklj.teh.4G 5,5</t>
  </si>
  <si>
    <t>X707730B</t>
  </si>
  <si>
    <t>Sigurnosna kapa za zakljucavanje sipke sa okretom od 90 stepeni 5.5Nm od legure titanijuma</t>
  </si>
  <si>
    <t>x707740</t>
  </si>
  <si>
    <t>Zakljuc. antom. kompr. ploca za proksimalni humerus, sa zakljuc. gl. od 3.5., 9 rupa na glavi i 3 do 10 rupa na telu</t>
  </si>
  <si>
    <t>X707740A</t>
  </si>
  <si>
    <t>Zaklj.anat.komp.ploca za proks.humer glava 3,5/4,0 3 rupe</t>
  </si>
  <si>
    <t>x707743</t>
  </si>
  <si>
    <t>Zaklj. antom kompre ploc  za distal humer, dorzolater i later nast 3 do 13 rupa sa zaklj. gl.3,5 - 2,7 mm</t>
  </si>
  <si>
    <t>x707744</t>
  </si>
  <si>
    <t>Zaklj anatom. komp ploc za dist. humerus medijalna 3 do 13 rupa, sa zaklj. glavom 3,5m i 2,7mm</t>
  </si>
  <si>
    <t>X707745</t>
  </si>
  <si>
    <t>Zaklj.anat.komp.ploca za olekranon sa kukom od 7 i 8 rupa,komb.rupa za kort. i zavrtnje sa zaklj.glavom 3,5mm titanijumska</t>
  </si>
  <si>
    <t>X707746</t>
  </si>
  <si>
    <t>Zaklj.anat.komp.ploca 3,5mm desna 3 rupe X707746</t>
  </si>
  <si>
    <t>X707748</t>
  </si>
  <si>
    <t>Zaklj.kompr.ploca za ddijaf. X707748</t>
  </si>
  <si>
    <t>X707748.1</t>
  </si>
  <si>
    <t>X707748C1</t>
  </si>
  <si>
    <t>Zaklj.kompr.ploca za ddijaf. 6 rupa</t>
  </si>
  <si>
    <t>X707748E.1</t>
  </si>
  <si>
    <t>Zaklj.kompr.ploca za dijaf. 10 rupa</t>
  </si>
  <si>
    <t>x707749</t>
  </si>
  <si>
    <t>Zakljuc kompr ploca deblj. 1,3mm za metakarpalne kosti 2+3, 3+3 i 4+4 rupe, za kort. zavr 2,0 mm sa zaklj glavom 2,0mm</t>
  </si>
  <si>
    <t>X707750</t>
  </si>
  <si>
    <t>Zaklj.anat.ploča za klavikulu, sa zavr. 2,7mm i 3,5mm</t>
  </si>
  <si>
    <t>X707750.1</t>
  </si>
  <si>
    <t>Zaklj.anat.ploča za klavikulu, sa zavr. 3,5/4,0  desna</t>
  </si>
  <si>
    <t>X707753</t>
  </si>
  <si>
    <t>Dugme sa kineskom omčom i koncima za fiksac. ST ili BTB grafta</t>
  </si>
  <si>
    <t>X707756</t>
  </si>
  <si>
    <t>Upredeni konac #2,materijal UHMWPE</t>
  </si>
  <si>
    <t>X707783</t>
  </si>
  <si>
    <t>Fiksacioni sistem od titanijuma precnika 20mm</t>
  </si>
  <si>
    <t>X707786</t>
  </si>
  <si>
    <t>Mini-poliaksijalni zavrtanj, titanijum, dijametar 3,5-4-4,5mm, duzine 10-52mm</t>
  </si>
  <si>
    <t>X707787</t>
  </si>
  <si>
    <t>Matica, okcipitocervikalna za zavrtnje, kukice i spojnica odgovarajuceg konektora</t>
  </si>
  <si>
    <t>X707802</t>
  </si>
  <si>
    <t>Medjuprsljenski vratni umetak vis. - Cornarstone    X707802</t>
  </si>
  <si>
    <t>X707802I</t>
  </si>
  <si>
    <t>Medjuprsljenski vratni umetak vis. - Cornerstone 14x11x4</t>
  </si>
  <si>
    <t>X707802J</t>
  </si>
  <si>
    <t>Medjuprsljenski vratni umetak vis. - Cornerstone 14x11x5</t>
  </si>
  <si>
    <t>X707802K</t>
  </si>
  <si>
    <t>Medjuprsljenski vratni umetak vis. - Cornerstone 14x11x6</t>
  </si>
  <si>
    <t>X707880</t>
  </si>
  <si>
    <t>Podloška za šraf 6,5</t>
  </si>
  <si>
    <t>X707881</t>
  </si>
  <si>
    <t>Olucasta plocica 1/3 sa 5-7 oltvora</t>
  </si>
  <si>
    <t>X707881A</t>
  </si>
  <si>
    <t>Olucasta plocica 1/3 sa 5 otvora</t>
  </si>
  <si>
    <t>X707881B</t>
  </si>
  <si>
    <t>Olucasta plocica 1/3 sa 6 otvora</t>
  </si>
  <si>
    <t>X707881C</t>
  </si>
  <si>
    <t>Olucasta plocica 1/3 sa 7 otvora</t>
  </si>
  <si>
    <t>X707882</t>
  </si>
  <si>
    <t>Medjuprsljenski PEEK umetak za vratnu kicmu 4,5-7,7mm, ugao lordoze 2,8 stepeni</t>
  </si>
  <si>
    <t>X707897</t>
  </si>
  <si>
    <t>Kortikalni vijak, samonarezujuci, fi3.5mm, duz 10-60mm</t>
  </si>
  <si>
    <t>X707906D</t>
  </si>
  <si>
    <t>Kanulirani kompresivni srafovi fi 3,2mm L28mm</t>
  </si>
  <si>
    <t>x707926</t>
  </si>
  <si>
    <t>Titan.transped.šraf sa dvosl.jezgr.i navojem 5,0mm L4</t>
  </si>
  <si>
    <t>X707926AA</t>
  </si>
  <si>
    <t>Titan.transped.šraf sa dvosl.jezgr. i navojem 5,5x45</t>
  </si>
  <si>
    <t>X707926FF</t>
  </si>
  <si>
    <t>Titan.transped.šraf sa dvosl.jezgr.i navojem 5,0mm L45mm X707926FF</t>
  </si>
  <si>
    <t>X707926N</t>
  </si>
  <si>
    <t>Titan.transped.šraf sa dvosl.jezgr.i navojem 6.5mm L50mm</t>
  </si>
  <si>
    <t>X707926S</t>
  </si>
  <si>
    <t>Titan.transped.šraf sa dvosl.jezgr.i navojem 6.5mm L55mm</t>
  </si>
  <si>
    <t>X707928A</t>
  </si>
  <si>
    <t>Titanijum.sigurnosna matica sa dvostr.zaklj.na 1/4 04.620.000</t>
  </si>
  <si>
    <t>X707934B</t>
  </si>
  <si>
    <t>Olučaste pločice sa 1/3 kruga sa 5 otvora</t>
  </si>
  <si>
    <t>X707934C</t>
  </si>
  <si>
    <t>Olučaste pločice sa 1/3 kruga sa 6 otvora</t>
  </si>
  <si>
    <t>X707934D</t>
  </si>
  <si>
    <t>Olučaste pločice sa 1/3 kruga sa 7 otvora</t>
  </si>
  <si>
    <t>X707934E</t>
  </si>
  <si>
    <t>Olučaste pločice sa 1/3 kruga sa 8 otvora</t>
  </si>
  <si>
    <t>X707935B</t>
  </si>
  <si>
    <t>Uske plocice za dinamicku kompresiju sa org.dodirom sa 5 otvora</t>
  </si>
  <si>
    <t>X707935BB</t>
  </si>
  <si>
    <t>Uska ploca DC 5 otvora</t>
  </si>
  <si>
    <t>X707935C</t>
  </si>
  <si>
    <t>Uske plocice za dinamicku kompresiju sa org.dodirom sa 6 otvora</t>
  </si>
  <si>
    <t>X707935DA</t>
  </si>
  <si>
    <t>Uske plocice za dinamicku kompresiju sa ogranicenim dodirom sa 7 rupa</t>
  </si>
  <si>
    <t>X707935DD</t>
  </si>
  <si>
    <t>Uska ploca DC 7 otvora</t>
  </si>
  <si>
    <t>X707935E</t>
  </si>
  <si>
    <t>Uske plocice za dinamicku kompresiju sa org.dodirom sa 8 otvora</t>
  </si>
  <si>
    <t>X707935EE</t>
  </si>
  <si>
    <t>Uska ploca DC 8 otvora</t>
  </si>
  <si>
    <t>X707946A</t>
  </si>
  <si>
    <t>Spoljni mini fiksator za šake i stopla sa klemom</t>
  </si>
  <si>
    <t>X707948O</t>
  </si>
  <si>
    <t>Tibijalni titanijumski kanulirani klin fi 09 L360 dark blue</t>
  </si>
  <si>
    <t>X707954</t>
  </si>
  <si>
    <t>X707954A</t>
  </si>
  <si>
    <t>Olučasta ploča 1/3 sa 5 otvora</t>
  </si>
  <si>
    <t>X707955</t>
  </si>
  <si>
    <t>Olučasta ploča 1/3 sa 6 otvora</t>
  </si>
  <si>
    <t>X707956</t>
  </si>
  <si>
    <t>Olučasta ploča 1/3 sa 7 otvora</t>
  </si>
  <si>
    <t>X707963A</t>
  </si>
  <si>
    <t>Spoljni fiksator za fiksaciju podlak./rucnog zgloba sa sip.u dve duz.</t>
  </si>
  <si>
    <t>X707978</t>
  </si>
  <si>
    <t>Olučasta ploča 2/3 sa 4 otvora</t>
  </si>
  <si>
    <t>X707981</t>
  </si>
  <si>
    <t>Podloska za šraf 4,5</t>
  </si>
  <si>
    <t>X707983</t>
  </si>
  <si>
    <t>Spoljni fiksator po Mitkoviću za nadlakticu-humerus</t>
  </si>
  <si>
    <t>X707997</t>
  </si>
  <si>
    <t>Matica za transped.šraf sa obn.navoj.zaklj.CD Horizon  X707997</t>
  </si>
  <si>
    <t>X707997A</t>
  </si>
  <si>
    <t>Matica za transped.šraf sa obn.navoj.zaklj.CD Horizon 5,5mm</t>
  </si>
  <si>
    <t>X708011</t>
  </si>
  <si>
    <t>Titanijumska šipka 5,5mm L500mm sa uzdužnom markernom linijom za derot</t>
  </si>
  <si>
    <t>X708102</t>
  </si>
  <si>
    <t>Beta trikalcijum fosfat u granulama 75% hidroksiapatitom, vel. 4-6 (20cc)</t>
  </si>
  <si>
    <t>X708103</t>
  </si>
  <si>
    <t>Beta Trikalciju fosfat u granulama, vel.gran. 4-6 (20cc)</t>
  </si>
  <si>
    <t>Y704070</t>
  </si>
  <si>
    <t>Univerzalna ploičica za rebro 8 rupa titanijumska*</t>
  </si>
  <si>
    <t>Y704078</t>
  </si>
  <si>
    <t>Zaključavajući zavrtanj 2.9 samonarezujući 14 mm titanijum*</t>
  </si>
  <si>
    <t>Y704453</t>
  </si>
  <si>
    <t>Antibiotski spejser sa gentamicinom vel.46 Y704453A</t>
  </si>
  <si>
    <t>Y704454</t>
  </si>
  <si>
    <t>Antibiotski spejser sa gentamicinom za koleno Y704454</t>
  </si>
  <si>
    <t>Y704695</t>
  </si>
  <si>
    <t>Upravljacki epiduralni set katetera sa balonom za neurolizu i dekompresiju spinalnog nerva uz dvosmernu dostavu leka za terapiju bola sa distalnim vrhom</t>
  </si>
  <si>
    <t>Y704840</t>
  </si>
  <si>
    <t>Sistem za perkutanu vertebropl.za jednokr.upotrebu koji se sast.od praska i rastv.za pravlj.cementa</t>
  </si>
  <si>
    <t>y705989</t>
  </si>
  <si>
    <t>Sterilni kostani cement PMMA obojen, 40g.sa dodat.jednog antibiotika</t>
  </si>
  <si>
    <t>Y706503</t>
  </si>
  <si>
    <t>ina 10-12mmLumbalni umetak od peek materijala sa zakrivlj.od 4 stepena za TLIF i PLIF visine 7-14mm, duzine 30mm a pravi duzina 28mm i 30mm i sir</t>
  </si>
  <si>
    <t>y706505</t>
  </si>
  <si>
    <t>Titanijumski pedikularni samonarezujući zavrtnji sa normalnom glavom dijam.4,35 duž.25-55mm 5mm, 25-60mm, 6,0mm, 25-65mm, 6,5mm, 25-70mm i 7 mm duž. 30-80mm za šipku dijamtera.</t>
  </si>
  <si>
    <t>y706505.1</t>
  </si>
  <si>
    <t>Y706506</t>
  </si>
  <si>
    <t>Odgovarajuće matice</t>
  </si>
  <si>
    <t>Y706506.1</t>
  </si>
  <si>
    <t>y706507</t>
  </si>
  <si>
    <t>Titanijumske ravne šipke (dužine 40mm-500mm) i prebendirane šipke (40mm-90mm) dijametra 5,5 za fiksaciju</t>
  </si>
  <si>
    <t>y706507.1</t>
  </si>
  <si>
    <t>Y706509</t>
  </si>
  <si>
    <t>Zatvoreni i otvoreni domino konektor Y706509</t>
  </si>
  <si>
    <t>Y706510</t>
  </si>
  <si>
    <t>Podloska za šraf 4.5</t>
  </si>
  <si>
    <t>Y706514</t>
  </si>
  <si>
    <t>Srafovi poliaksijalni od titanijuma rot.glave 60s za sipke fi 5,5mm (fi 4,35mm - 7mm x 30mm - 55mm</t>
  </si>
  <si>
    <t>Y706516</t>
  </si>
  <si>
    <t>Sigurnosne matice od legure titanijuma za odg. zavrtnje jednostruko zakljucavanje.</t>
  </si>
  <si>
    <t>Y706518</t>
  </si>
  <si>
    <t>Sipke od legure titanijuma fi 5,5 za odg. zavrtnje x L480mm</t>
  </si>
  <si>
    <t>Y706520</t>
  </si>
  <si>
    <t>Cement sa ampulom tecnog monomera i polimera u prasku 40-60sekundi mesanja, temp. 20s. 8-10mm plasiranja. Igla za uvodjenje (2)</t>
  </si>
  <si>
    <t>Y707125</t>
  </si>
  <si>
    <t>Zavrtanj</t>
  </si>
  <si>
    <t>Y707245CC</t>
  </si>
  <si>
    <t>Široka pločica DC 8 otvora</t>
  </si>
  <si>
    <t>Y707245D</t>
  </si>
  <si>
    <t>Široke pločice za dinam. kompresiju sa 9 otvora</t>
  </si>
  <si>
    <t>Y707245E</t>
  </si>
  <si>
    <t>Široke pločice za dinam. kompresiju sa 10 otvora</t>
  </si>
  <si>
    <t>Y707245EE</t>
  </si>
  <si>
    <t>Široka pločica DC 10 otvora</t>
  </si>
  <si>
    <t>Y707251</t>
  </si>
  <si>
    <t>Zaklj.ploč.za nadl. uska 7otv sa komb rupom fi5mm i kort.zavr 4,5mm</t>
  </si>
  <si>
    <t>Y707256</t>
  </si>
  <si>
    <t>Medij.anat.zaklj.ploč za dist.hum desna 3 otv. glava 3mm i 5 otv 4mm</t>
  </si>
  <si>
    <t>Y707263A</t>
  </si>
  <si>
    <t>Zaklj.ploča za podl.8 otvora sa komb.rupom za zavrtnje fi 4mm</t>
  </si>
  <si>
    <t>Y707264A</t>
  </si>
  <si>
    <t>Kortikalni zaključavajući šraf 3mm, 20mm</t>
  </si>
  <si>
    <t>Y707264D</t>
  </si>
  <si>
    <t>Kortikalni zaključavajući šraf 3mm,14mm</t>
  </si>
  <si>
    <t>Y707264E</t>
  </si>
  <si>
    <t>Kortikalni zaključavajući šraf 3mm, 16mm</t>
  </si>
  <si>
    <t>Y707264G</t>
  </si>
  <si>
    <t>Kortikalni zaključavajući šraf 3mm, 22mm</t>
  </si>
  <si>
    <t>Y707264H</t>
  </si>
  <si>
    <t>Kortikalni zaključavajući šraf 3mm, 24mm</t>
  </si>
  <si>
    <t>Y707264K</t>
  </si>
  <si>
    <t>Koritkalni zaključavajući šraf 3mm, 32mm</t>
  </si>
  <si>
    <t>Y707266E</t>
  </si>
  <si>
    <t>Zavrtanj sa zaključavajućom glavom fi 5mm,28mm</t>
  </si>
  <si>
    <t>Y707269A</t>
  </si>
  <si>
    <t>Ploč.za proks.humerus fi 4mm sa 9+3 titanijumska</t>
  </si>
  <si>
    <t>Y707269B</t>
  </si>
  <si>
    <t>Ploč.za proks.humerus fi 4mm sa 9+5 titanijumska</t>
  </si>
  <si>
    <t>Y707318</t>
  </si>
  <si>
    <t>Zaklj.ploč za dijaf.tibije uska 8otv,komb.rup.5mm i kort.zavrt. 4,5mm</t>
  </si>
  <si>
    <t>Y707319</t>
  </si>
  <si>
    <t>Zaklj.ploč.za dijaf.tibije uska 10otv. komb.rupom 5mm zavrt.4,5mm</t>
  </si>
  <si>
    <t>Y707326</t>
  </si>
  <si>
    <t>Zaklj.anat.anterolatel.ploč.za tibiju desna fi 3 i 4mm zavrt.3,5mm 6ot</t>
  </si>
  <si>
    <t>Y707328</t>
  </si>
  <si>
    <t>Zaključavajuća anat.ante.ploca za tibius desna fi 3 I 4</t>
  </si>
  <si>
    <t>Y707332B</t>
  </si>
  <si>
    <t>Zavrtanj sa zaključavajućom glavom fi 5mm, 26mm</t>
  </si>
  <si>
    <t>Y707332D</t>
  </si>
  <si>
    <t>Zavrtanj sa zaključavajućom glavom fi 5mm, 30mm Y707332D</t>
  </si>
  <si>
    <t>Y707332H</t>
  </si>
  <si>
    <t>Zavrtanj sa zaključavajućom glavom fi 5mm, 40mm Y707332H</t>
  </si>
  <si>
    <t>Y707332U</t>
  </si>
  <si>
    <t>Zavrtanj sa zaključavajućom glavom fi 5mm, 50mm Y707332U</t>
  </si>
  <si>
    <t>Y707332W</t>
  </si>
  <si>
    <t>Zavrtanj sa zaključavajućom glavom fi 5mm, 52mm Y707332W</t>
  </si>
  <si>
    <t>Y707332Z</t>
  </si>
  <si>
    <t>Zavrtanj sa zaključavajućom glavom fi 5mm, 22mm</t>
  </si>
  <si>
    <t>Y707342</t>
  </si>
  <si>
    <t>Zaključavajuća kompresivna ploča sa komb.otvorima sa 6 rupa</t>
  </si>
  <si>
    <t>Y707344-1</t>
  </si>
  <si>
    <t>Zaključavajuća komp. ploča sa komb. otvorima sa 8 rupa 3,5mm</t>
  </si>
  <si>
    <t>Y707349A</t>
  </si>
  <si>
    <t>Zakljucavajuci sraf za kompresionu plocu fi 5mm 16m</t>
  </si>
  <si>
    <t>Y707349B</t>
  </si>
  <si>
    <t>Zakljucavajuci sraf za kompresionu plocu fi 5mm 18mm</t>
  </si>
  <si>
    <t>Y707349D</t>
  </si>
  <si>
    <t>Zakljucavajuci sraf za kompresionu plocu fi 5mm 22m</t>
  </si>
  <si>
    <t>Y707349L</t>
  </si>
  <si>
    <t>Zakljucavajuci sraf za kompresionu plocu fi 5mm 14mm</t>
  </si>
  <si>
    <t>Y707350</t>
  </si>
  <si>
    <t>Poluprsten prečnik kruga 140mm</t>
  </si>
  <si>
    <t>Y707351</t>
  </si>
  <si>
    <t>Poluprsten prečnik kruga 160mm</t>
  </si>
  <si>
    <t>Y707353A</t>
  </si>
  <si>
    <t>Distancer 60mm</t>
  </si>
  <si>
    <t>Y707353B</t>
  </si>
  <si>
    <t>Distancer 100mm</t>
  </si>
  <si>
    <t>Y707353C</t>
  </si>
  <si>
    <t>Distancer 140mm</t>
  </si>
  <si>
    <t>Y707353D</t>
  </si>
  <si>
    <t>Distancer 200mm</t>
  </si>
  <si>
    <t>Y707355</t>
  </si>
  <si>
    <t>Zavrtanj fiksator igala dužine 18mm</t>
  </si>
  <si>
    <t>Y707356</t>
  </si>
  <si>
    <t>Kronstajn zavrtanj sa 3 otvora dužine 53mm</t>
  </si>
  <si>
    <t>Y707357</t>
  </si>
  <si>
    <t>Komplet zavrtanj M6 sa matičom i podloskom dužine 16mm</t>
  </si>
  <si>
    <t>Y707393</t>
  </si>
  <si>
    <t>Titanijumska sipka za transped.fiksaciju Fi 5,5mm duzine 30-500mm</t>
  </si>
  <si>
    <t>Y707393A</t>
  </si>
  <si>
    <t>Titanijum.šipka ROD 869-011 LEG. 5.5 DIA</t>
  </si>
  <si>
    <t>Y707424</t>
  </si>
  <si>
    <t>Kanulirani titan.intramed.klin za humerus deblj. 7,9 i 11mm Y707424</t>
  </si>
  <si>
    <t>Y707424F.1</t>
  </si>
  <si>
    <t>Kanulirani titan.intramed.klin za humerus deblj. 7 L290 Y707424F</t>
  </si>
  <si>
    <t>Y707426</t>
  </si>
  <si>
    <t>Zaključavajući šraf 4,0 mm razlicitih dužina</t>
  </si>
  <si>
    <t>Y707426.1</t>
  </si>
  <si>
    <t>Y707426B</t>
  </si>
  <si>
    <t>Zaključavajući šraf 4,0 mm  dužine L26mm</t>
  </si>
  <si>
    <t>Y707426C1.1</t>
  </si>
  <si>
    <t>Zaključavajući šraf 4,0 mm dužine L28mm</t>
  </si>
  <si>
    <t>Y707426D</t>
  </si>
  <si>
    <t>Zaključavajući šraf 4,0 mm dužine L30mm</t>
  </si>
  <si>
    <t>Y707426G</t>
  </si>
  <si>
    <t>Zaključavajući šraf 4,0 mm dužine L36mm</t>
  </si>
  <si>
    <t>Y707426H</t>
  </si>
  <si>
    <t>Zakljucavajuci sraf 4,0 mm duzine L38mm</t>
  </si>
  <si>
    <t>Y707426I</t>
  </si>
  <si>
    <t>Zaključavajući šraf 4,0mm dužine L40mm</t>
  </si>
  <si>
    <t>Y707426K</t>
  </si>
  <si>
    <t>Zaključavajući šraf 4,0 mm dužine L44mm</t>
  </si>
  <si>
    <t>Y707426L</t>
  </si>
  <si>
    <t>Zaključavajući šraf 4,0 mm dužine L46mm</t>
  </si>
  <si>
    <t>Y707426M</t>
  </si>
  <si>
    <t>Zaključavajući šraf 4,0 mm dužine L48mm</t>
  </si>
  <si>
    <t>Y707426Q</t>
  </si>
  <si>
    <t>Zaključavajući šraf 4,0 mm dužine L22mm Y707426Q</t>
  </si>
  <si>
    <t>Y707426R.1</t>
  </si>
  <si>
    <t>Zakljucavajuci sraf 4,0 mm duzine L58mm</t>
  </si>
  <si>
    <t>Y707426S.1</t>
  </si>
  <si>
    <t>Zaključavajući šraf 4,0 mm dužine L60mm</t>
  </si>
  <si>
    <t>Y707445</t>
  </si>
  <si>
    <t>Lumbalni umetak za medjuprsljensku fuziju (Capstone)   Y707445</t>
  </si>
  <si>
    <t>Y707446</t>
  </si>
  <si>
    <t>Intramed.klin za osteo.proksim.i dijafiynog humer</t>
  </si>
  <si>
    <t>Y707446.1</t>
  </si>
  <si>
    <t>Y707446A</t>
  </si>
  <si>
    <t>Intramed.klin za osteo.proksim.i dijafiznog humer 9/7,5x24cm</t>
  </si>
  <si>
    <t>Y707446I</t>
  </si>
  <si>
    <t>Intramed.klin za osteo.proksim.i dijafiznog humer 8/7x26cm</t>
  </si>
  <si>
    <t>Y707446J</t>
  </si>
  <si>
    <t>Intramed.klin za osteo.proksim.i dijafiznog humer 8/7x24cm</t>
  </si>
  <si>
    <t>Y707446P</t>
  </si>
  <si>
    <t>Intramed.klin za osteo.proksim.i dijafiznog humer. 8x16cm</t>
  </si>
  <si>
    <t>Y707446S</t>
  </si>
  <si>
    <t>Intramed.klin za osteo.proksim.i dijafiznog humer. 8/7x28cm Y707446S</t>
  </si>
  <si>
    <t>Y707447</t>
  </si>
  <si>
    <t>Pripadajuci zavrtnji fi 5mm, duz 24-64mm i fi 4mm duzine 20-40mm</t>
  </si>
  <si>
    <t>Y707447.1</t>
  </si>
  <si>
    <t>Y707447AD</t>
  </si>
  <si>
    <t>Pripadajući zavrtnji fi5mmx52mm</t>
  </si>
  <si>
    <t>Y707447AE</t>
  </si>
  <si>
    <t>Pripadajući zavrtnji fi5mmx50mm</t>
  </si>
  <si>
    <t>Y707447E</t>
  </si>
  <si>
    <t>Pripadajući zavrtnji fi4mmx30mm</t>
  </si>
  <si>
    <t>Y707447G</t>
  </si>
  <si>
    <t>Pripadajući zavtrnji fi4mmx28mm</t>
  </si>
  <si>
    <t>Y707447I</t>
  </si>
  <si>
    <t>Pripadajuci zavrtnji fi4mmx26mm</t>
  </si>
  <si>
    <t>Y707447K</t>
  </si>
  <si>
    <t>Pripadajući zavrtnji fi4mmx24mm</t>
  </si>
  <si>
    <t>Y707447P</t>
  </si>
  <si>
    <t>Pripadajući zavrtnji fi5mmx46mm</t>
  </si>
  <si>
    <t>Y707447S</t>
  </si>
  <si>
    <t>Pripadajući zavrtnji fi5mmx60mm</t>
  </si>
  <si>
    <t>Y707447U</t>
  </si>
  <si>
    <t>Pripadajući zavrtnji fi5mmx42mm</t>
  </si>
  <si>
    <t>Y707447Y</t>
  </si>
  <si>
    <t>Pripadajuci yavrtnji fi5mmx40mm</t>
  </si>
  <si>
    <t>X707226A</t>
  </si>
  <si>
    <t>Podloška za zavrtanj 10/4mm</t>
  </si>
  <si>
    <t>X707631</t>
  </si>
  <si>
    <t>Kirsnerove igle sa navojem na kraju (Guide were) fi 1.2mm L310mm</t>
  </si>
  <si>
    <t>X707887</t>
  </si>
  <si>
    <t>Zakrivljujuca kompresna ploca sa kombin otvorima za zakljucavajuci i kortikalni sraf fi3.5mm, 4-22otvora, od celika i titanijuma</t>
  </si>
  <si>
    <t>X707888</t>
  </si>
  <si>
    <t>Pripadajuci zakljucavajuci samonarezujuci srafovi fi3.5mm, vel 10-95mm, od celika i titanijuma</t>
  </si>
  <si>
    <t>X707890</t>
  </si>
  <si>
    <t>Zakljucavajuca kompresivna uska ploca sa kombinovanim otvorima za zakljucavajuci fi5mm i kortikalni sraf fi4.5mm, od 2do24otvora, od celika i titanijuma</t>
  </si>
  <si>
    <t>X707894</t>
  </si>
  <si>
    <t>Male plocice za dinamicku kompresiju (DCP) 10mm sirine, 4-12otvora, za kort.srafove fi3.5mm</t>
  </si>
  <si>
    <t>X707895</t>
  </si>
  <si>
    <t>Uske plocice za dinamicku kompresiju (DCP) 4,5mm debljine, 4-16otvora, za kort.srafove fi4.5mm</t>
  </si>
  <si>
    <t>X707896</t>
  </si>
  <si>
    <t>Siroke plocice za dinamicku kompresiju (DCP) 4,5mm debljine, 5-18otvora, za kort.srafove fi4.5mm</t>
  </si>
  <si>
    <t>x707898</t>
  </si>
  <si>
    <t>Kortikalni vijak, samonarezujuci, fi4.5mm, duz 12-90mm</t>
  </si>
  <si>
    <t>X707899</t>
  </si>
  <si>
    <t>Kanulirani pongiozni srafovi sa parcijalnim brojem navoja, fi4mm, duz 20-75mm</t>
  </si>
  <si>
    <t>X707948AK</t>
  </si>
  <si>
    <t>Tibijalni titanijumski kanulirani klin fi 10 L390mm</t>
  </si>
  <si>
    <t>Y707245DD</t>
  </si>
  <si>
    <t>Y707265AE</t>
  </si>
  <si>
    <t>Kortikalni zaključavajući šraf 4mm, 24mm</t>
  </si>
  <si>
    <t>Y707265AH</t>
  </si>
  <si>
    <t>Kortikalni zaključavajući šraf 4mm, 30mm</t>
  </si>
  <si>
    <t>Y707265AI</t>
  </si>
  <si>
    <t>Kortikalni zaključavajući šraf 4mm, 32mm</t>
  </si>
  <si>
    <t>Y707265ALJ</t>
  </si>
  <si>
    <t>Kortikalni zaključavajući šraf 4mm, 40mm</t>
  </si>
  <si>
    <t>Y707448</t>
  </si>
  <si>
    <t>Srafovi sa zakljucavajucom glavom fi 3,5mm duzine 10-95mm od celika i titanijuma</t>
  </si>
  <si>
    <t>Y707448.</t>
  </si>
  <si>
    <t>Y707448D</t>
  </si>
  <si>
    <t>Srafovi sa zaklj.glavom fi 3,5mm duzine L26</t>
  </si>
  <si>
    <t>Y707448E</t>
  </si>
  <si>
    <t>Srafovi sa yaklj.glavom fi 3,5mm dužine L28</t>
  </si>
  <si>
    <t>Y707448F</t>
  </si>
  <si>
    <t>Srafovi sa zaklj.glavom fi 3,5mm duzine L30</t>
  </si>
  <si>
    <t>Y707448M</t>
  </si>
  <si>
    <t>Srafovi sa zaklj.glavom fi 3,5mm duzine L44</t>
  </si>
  <si>
    <t>Y707448N</t>
  </si>
  <si>
    <t>Srafovi sa zaklj.glavom fi 3,5mm duyine L46</t>
  </si>
  <si>
    <t>Y707448O</t>
  </si>
  <si>
    <t>Srafovi sa zaklj.glavom fi 3,5mm dužine L48</t>
  </si>
  <si>
    <t>Y707449</t>
  </si>
  <si>
    <t>Kortikalni zavrtanj fi 3,5mm samonarezujuci duzine 10-110mm od celika i titanijuma</t>
  </si>
  <si>
    <t>Y707449E</t>
  </si>
  <si>
    <t>Kortikalni zavrtanj fi 3,5mm samonarez.18mm Y707449E</t>
  </si>
  <si>
    <t>Y707449G</t>
  </si>
  <si>
    <t>Kortikalni zavrtanj fi 3,5mm samonarez.24mm Y707449G</t>
  </si>
  <si>
    <t>Y707449J</t>
  </si>
  <si>
    <t>Kortikalni zavrtanj fi 3,5mm samonarez.30mm Y707449J</t>
  </si>
  <si>
    <t>Y707450</t>
  </si>
  <si>
    <t>Srafovi sa zakljucavajucom glavom 2,7mm razlicitih velicina</t>
  </si>
  <si>
    <t>Y707451</t>
  </si>
  <si>
    <t>Zakljuc.kompresivna ploca 3,5  ravna Y707451</t>
  </si>
  <si>
    <t>Y707451.1</t>
  </si>
  <si>
    <t>Y707467D</t>
  </si>
  <si>
    <t>Zavrtanj sa zakljucavajucom glavom fi 2,4mm samonar. L20mm</t>
  </si>
  <si>
    <t>Y707468</t>
  </si>
  <si>
    <t>Titanij.vratna zaklj.ploca trosegmentna 43-71mm</t>
  </si>
  <si>
    <t>Y707476</t>
  </si>
  <si>
    <t>Poluprsten prečnik kruga 120mm</t>
  </si>
  <si>
    <t>Y707491</t>
  </si>
  <si>
    <t>Poliaksijalni titanijumski zavrtanj od legura titanijum i kobalt hrom, dijam 4,0-4,5-5,0-6,0-7,0-8,0mm, duz 20-100mm sa pripadajucom dvostranom maticom</t>
  </si>
  <si>
    <t>Y707492</t>
  </si>
  <si>
    <t>Titanijumska sipka za transpedikularnu fiksaciju fi5,5mm duz 200, 300 i 480mm</t>
  </si>
  <si>
    <t>Ukupno:</t>
  </si>
  <si>
    <t>Kardiohirurški ugradni materijal</t>
  </si>
  <si>
    <t>VLL17001C</t>
  </si>
  <si>
    <t>Mehanicka miteralna valvula  31</t>
  </si>
  <si>
    <t>VLL17001D</t>
  </si>
  <si>
    <t>Mehanicka miteralna valvula 33</t>
  </si>
  <si>
    <t>VLL17002B</t>
  </si>
  <si>
    <t>Mehanicka mitralna valvula On-X prosthetic heart valve  27/29</t>
  </si>
  <si>
    <t>VLL20001</t>
  </si>
  <si>
    <t>Mehanicka miteralna valvula  No 25-33 ( Carbomedics standard mitral heart valve)</t>
  </si>
  <si>
    <t>VLL20001A</t>
  </si>
  <si>
    <t>Mehanicka miteralna valvula  No 27</t>
  </si>
  <si>
    <t>VLL20001B</t>
  </si>
  <si>
    <t>Mehanicka miteralna valvula  No 29</t>
  </si>
  <si>
    <t>VLL20001C</t>
  </si>
  <si>
    <t>Mehanicka miteralna valvula  No 31</t>
  </si>
  <si>
    <t>VLL20003</t>
  </si>
  <si>
    <t>Mehanicka niskoprofilna aortna valvula</t>
  </si>
  <si>
    <t>VLL20003A</t>
  </si>
  <si>
    <t>Mehanicka niskoprofilna aortna valvula 17</t>
  </si>
  <si>
    <t>VLL20003B</t>
  </si>
  <si>
    <t>Mehanicka niskoprofilna aortna valvula 19</t>
  </si>
  <si>
    <t>VLL20006A</t>
  </si>
  <si>
    <t>Mehanička aortna valvula sa tubularnim graftom 21</t>
  </si>
  <si>
    <t>VLL20006B</t>
  </si>
  <si>
    <t>Mehanička aortna valvula sa tubularnim graftom 23</t>
  </si>
  <si>
    <t>VLL20006C</t>
  </si>
  <si>
    <t>Mehanicka aortna valvula sa tubularnim graftom 25</t>
  </si>
  <si>
    <t>VLL22004</t>
  </si>
  <si>
    <t>Mehanicka miteralna valvula No 25-33</t>
  </si>
  <si>
    <t>VLL22008</t>
  </si>
  <si>
    <t>Tubularni graft impregniran zelatinom</t>
  </si>
  <si>
    <t>VLL22016</t>
  </si>
  <si>
    <t>Mehanicka aortna valvula sa tubularnim graftom</t>
  </si>
  <si>
    <t>VLL230233</t>
  </si>
  <si>
    <t>Mehanička mitralna valvula Carbomedics M7-029</t>
  </si>
  <si>
    <t>VLL230234</t>
  </si>
  <si>
    <t>Mehanička mitralna valvula Carbomedics M7-031</t>
  </si>
  <si>
    <t>VLL230235</t>
  </si>
  <si>
    <t>Mehanička mitralna valvula Carbomedics M7-033</t>
  </si>
  <si>
    <t>VLL230243</t>
  </si>
  <si>
    <t>Mehanička aortna valvula sa tubularnim ili valsava graftom,Carbomedics 21mm AP-021</t>
  </si>
  <si>
    <t>VLL230244</t>
  </si>
  <si>
    <t>Mehanička aortna valvula sa tubularnim ili valsava graftom,Carbomedics 23mm AP-023</t>
  </si>
  <si>
    <t>VLL230245</t>
  </si>
  <si>
    <t>Mehanička aortna valvula sa tubularnim ili valsava graftom,Carbomedics 25mm AP-025</t>
  </si>
  <si>
    <t>VLL230251</t>
  </si>
  <si>
    <t>Mehanička niskoprofilna aortna valvula SJM Regent 19AGN-751</t>
  </si>
  <si>
    <t>VLL230258</t>
  </si>
  <si>
    <t>Mehanička niskoprofilna aortna valvula SJM Masters 19AHPJ-505</t>
  </si>
  <si>
    <t>PaceMakeri</t>
  </si>
  <si>
    <t>PM19001</t>
  </si>
  <si>
    <t>Jednokomorski pejsmejker sa frekventom adaptacijom Vitatron G-series</t>
  </si>
  <si>
    <t>PM19002A</t>
  </si>
  <si>
    <t>Endurity dvokomorski pejsmejker sa frekv.adapt.(DDDR)</t>
  </si>
  <si>
    <t>PM19003A</t>
  </si>
  <si>
    <t>Isoflex OptimStraight J Lead 52</t>
  </si>
  <si>
    <t>PM19003B</t>
  </si>
  <si>
    <t>Isoflex OptimStraight J Lead 58</t>
  </si>
  <si>
    <t>PM19004A</t>
  </si>
  <si>
    <t>Allure RF Pacemaker B PR</t>
  </si>
  <si>
    <t>PM19004B</t>
  </si>
  <si>
    <t>Quadra Allure MP</t>
  </si>
  <si>
    <t>PM19005A</t>
  </si>
  <si>
    <t>QuickFlex QuarterLead B US 86</t>
  </si>
  <si>
    <t>PM19008</t>
  </si>
  <si>
    <t>Primo MRI VR jednokomorski implat.kardioverter def.ICD-VR(DF-1 i DF-4)</t>
  </si>
  <si>
    <t>PM19009</t>
  </si>
  <si>
    <t>Sprint Quatro secure S HV elektrode aktiv/pasivne</t>
  </si>
  <si>
    <t>PM19012A</t>
  </si>
  <si>
    <t>Rivacor 5 VR-T DX DG4 ProMri</t>
  </si>
  <si>
    <t>PM19013A</t>
  </si>
  <si>
    <t>Plexa ProMRI S DX 65/15</t>
  </si>
  <si>
    <t>PM19013B</t>
  </si>
  <si>
    <t>Plexa ProMRI S DX 65/17</t>
  </si>
  <si>
    <t>PM19015</t>
  </si>
  <si>
    <t>Reveal linq implatibilni monitor srcanog ritma</t>
  </si>
  <si>
    <t>PM19020</t>
  </si>
  <si>
    <t>Essentio jednokomorski pejsmejker sa frekventnom adap.VVIR</t>
  </si>
  <si>
    <t>PM19022</t>
  </si>
  <si>
    <t>Dvokomorski pejsmejker sa frekv.adapt. DDDR Essentio MRI 111</t>
  </si>
  <si>
    <t>PM19032</t>
  </si>
  <si>
    <t>Elektroda bipolarna konekc.IS-1 pasivne ili aktivne CapSure fix Novus</t>
  </si>
  <si>
    <t>PM19034</t>
  </si>
  <si>
    <t>Elektroda bipolarna konek.IS-1 pasiv.ili aktiv CapSure sense</t>
  </si>
  <si>
    <t>PM22001</t>
  </si>
  <si>
    <t>Jednokomorski pejsmejker sa frek.adaptacijom</t>
  </si>
  <si>
    <t>PM22002</t>
  </si>
  <si>
    <t>Jednokomorski pejsmejker sa frek.adaptacijom VVIR</t>
  </si>
  <si>
    <t>PM22003</t>
  </si>
  <si>
    <t>Elektroda bipolarna konekcije IS-1 pasivne ili aktivne fikcije</t>
  </si>
  <si>
    <t>PM22004</t>
  </si>
  <si>
    <t>CapSure Sense MRI SureScan Lead</t>
  </si>
  <si>
    <t>PM22005</t>
  </si>
  <si>
    <t>Jednokomorski pejsmejker sa frekvetnom adaptacijom (VVIR)</t>
  </si>
  <si>
    <t>PM22006</t>
  </si>
  <si>
    <t>Jednokomorski pejsmejker sa frekvetnom adaptacijom (VDDR) sa transkateterskim principom implantacije</t>
  </si>
  <si>
    <t>PM22007</t>
  </si>
  <si>
    <t>Dvokomorski pejs.sa frek.adaptacijom (DDDR) Endurity</t>
  </si>
  <si>
    <t>PM22008</t>
  </si>
  <si>
    <t>Dvokomorski pejs.sa frek.adaptacijom (DDDR) Endurity Core</t>
  </si>
  <si>
    <t>PM22009</t>
  </si>
  <si>
    <t>Elektroda bipolarne konekcije IS-1pasivne ili aktivne fiks.prava ili J- Tendril STS</t>
  </si>
  <si>
    <t>PM22010</t>
  </si>
  <si>
    <t>Elektroda bipolarne konekcije IS-1pasivne ili aktivne fiks.prava ili J- IsoFlex</t>
  </si>
  <si>
    <t>PM22014</t>
  </si>
  <si>
    <t>Resinhronizacioni pejsmejker(CRT-p)- Allure RF</t>
  </si>
  <si>
    <t>PM22015</t>
  </si>
  <si>
    <t>Resinhronizacioni pejsmejker(CRT-p)- Quadra Allure MP</t>
  </si>
  <si>
    <t>PM22016</t>
  </si>
  <si>
    <t>Elektroda za koronarni sinus unipolarna, bipolarna ili kvadripolarna pasivne fiks.- Quartet</t>
  </si>
  <si>
    <t>PM22020</t>
  </si>
  <si>
    <t>Quadra Assura MP</t>
  </si>
  <si>
    <t>PM22021</t>
  </si>
  <si>
    <t>Unify Assura</t>
  </si>
  <si>
    <t>PM22023</t>
  </si>
  <si>
    <t>Charisma X4 CRT-D</t>
  </si>
  <si>
    <t>PM22025</t>
  </si>
  <si>
    <t>INGEVITY MRI Lead Boston</t>
  </si>
  <si>
    <t>PM22027</t>
  </si>
  <si>
    <t>Durata (HV elektroda aktivne ili pasivne fiksacije)</t>
  </si>
  <si>
    <t>PM22030</t>
  </si>
  <si>
    <t>Reliance 4-SITE 0673, 64cm</t>
  </si>
  <si>
    <t>PM22035</t>
  </si>
  <si>
    <t>HV elektroda aktivne ili pasivne fiksacije single cor ili dual cor</t>
  </si>
  <si>
    <t>PM22036</t>
  </si>
  <si>
    <t>Sprint Quatto MRI SureScan</t>
  </si>
  <si>
    <t>PM22037</t>
  </si>
  <si>
    <t>Sprint Quatto secure lead</t>
  </si>
  <si>
    <t>PM22038</t>
  </si>
  <si>
    <t>Sprint Quatto lead</t>
  </si>
  <si>
    <t>PM22039</t>
  </si>
  <si>
    <t>Jednokomorski impl.kardioverter (CD)</t>
  </si>
  <si>
    <t>PM22040</t>
  </si>
  <si>
    <t>Perciva mini ICD VR DF4</t>
  </si>
  <si>
    <t>PM22041</t>
  </si>
  <si>
    <t>Charisma EL ICD</t>
  </si>
  <si>
    <t>PM22042</t>
  </si>
  <si>
    <t>Jednokomorski impl.kardioverter defibrilator sa mog.detekcije pretkomo RIVACOR</t>
  </si>
  <si>
    <t>PM22043</t>
  </si>
  <si>
    <t>HV elektroda aktovne fiksacije komp.sa pejsmejkerom PLEXA</t>
  </si>
  <si>
    <t>PM22046</t>
  </si>
  <si>
    <t>Ellipse DR</t>
  </si>
  <si>
    <t>PM22047</t>
  </si>
  <si>
    <t>INOGEN mini ICD</t>
  </si>
  <si>
    <t>PM22049</t>
  </si>
  <si>
    <t>Implantabilni monitor srcanog ritma</t>
  </si>
  <si>
    <t>PM22051</t>
  </si>
  <si>
    <t>Pejsmejker sa frekventnom adaptacijom DDDR Enitra</t>
  </si>
  <si>
    <t>PM22052</t>
  </si>
  <si>
    <t>Konekcije IS 1 pasivne ili aktivne fiksacije prava Solia</t>
  </si>
  <si>
    <t>PM22056</t>
  </si>
  <si>
    <t>ACUITY Boston</t>
  </si>
  <si>
    <t>PM22057</t>
  </si>
  <si>
    <t>Jednokomorski implantabilni kardioverter defibrilator DF-4 (ICD-VR) i mogućnošću telemetrijskog praćenja</t>
  </si>
  <si>
    <t>PM230001</t>
  </si>
  <si>
    <t>Resinhronizacioni pejsmejker sa defibrilacionom funkcijom (CRT-D) konekcije DF-4 sa posebnim konektorom za pretkomorski senzing , 429 561</t>
  </si>
  <si>
    <t>PM230012</t>
  </si>
  <si>
    <t>Elektroda za koronarni sinus kvadripolarna (različitih oblika vrha), 408 719</t>
  </si>
  <si>
    <t>PM230014</t>
  </si>
  <si>
    <t>HV elektroda aktivne fiksacije sa pretkomorskim senzingom kompatibilna sa pejsmejkerom iz Stavke 1, 436 910</t>
  </si>
  <si>
    <t>PM230015</t>
  </si>
  <si>
    <t>HV elektroda aktivne fiksacije sa pretkomorskim senzingom kompatibilna sa pejsmejkerom iz Stavke 1, 436 911</t>
  </si>
  <si>
    <t>PM230140</t>
  </si>
  <si>
    <t>Elektroda bipolarna, konekcije IS-1 pasivne ili aktivne fiksacije prava ili "J"-krivina ,407458</t>
  </si>
  <si>
    <t>PM230143</t>
  </si>
  <si>
    <t>Elektroda bipolarna, konekcije IS-1 pasivne ili aktivne fiksacije prava ili "J"-krivina ,5076-58</t>
  </si>
  <si>
    <t>PM230145</t>
  </si>
  <si>
    <t>Elektroda bipolarne, konekcije IS-1 pasivne ili aktivne fiksacije prava ili "J"-krivina,2088TC/52</t>
  </si>
  <si>
    <t>PM230146</t>
  </si>
  <si>
    <t>Elektroda bipolarne, konekcije IS-1 pasivne ili aktivne fiksacije prava ili "J"-krivina,2088TC/58,Tendril STS,St. Jude Medical Cardiac Rhythm Management Division</t>
  </si>
  <si>
    <t>PM230150</t>
  </si>
  <si>
    <t>Elektroda bipolarne, konekcije IS-1 pasivne ili aktivne fiksacije prava ili "J"-krivina,1944/52</t>
  </si>
  <si>
    <t>PM230152</t>
  </si>
  <si>
    <t>Elektroda bipolarne, konekcije IS-1 pasivne ili aktivne fiksacije prava ili "J"-krivina,1948/58</t>
  </si>
  <si>
    <t>PM230155</t>
  </si>
  <si>
    <t>Elektroda bipolarna, konekcije IS-1 pasivne ili aktivne fiksacije prava ili "J"-krivina, 377177</t>
  </si>
  <si>
    <t>PM230156</t>
  </si>
  <si>
    <t>Elektroda bipolarna, konekcije IS-1 pasivne ili aktivne fiksacije prava ili "J"-krivina, 377179</t>
  </si>
  <si>
    <t>PM230157</t>
  </si>
  <si>
    <t>Resinhronizacioni pejsmejker (CRT-p),W1TR06,Solara</t>
  </si>
  <si>
    <t>PM230158</t>
  </si>
  <si>
    <t>Resinhronizacioni pejsmejker (CRT-p),W4TR06,Solara</t>
  </si>
  <si>
    <t>PM230159</t>
  </si>
  <si>
    <t>Elektroda za koronarni sinus unipolarna, bipolarna ili kvadripolarna (različitih oblika vrha),Attan Pereforma MRI Sure Scan Lead</t>
  </si>
  <si>
    <t>PM230161</t>
  </si>
  <si>
    <t>Elektroda za koronarni sinus unipolarna, bipolarna ili kvadripolarna (različitih oblika vrha),Attan Performa S MRI Sure Scan Lead</t>
  </si>
  <si>
    <t>PM230162</t>
  </si>
  <si>
    <t>CRT-D,Resinhronizacioni pejsmejker sa defibrilacionom funkcijom (CRT-D) konekcije DF-4 ili DF-1,CD3371-40C</t>
  </si>
  <si>
    <t>PM230163</t>
  </si>
  <si>
    <t>CRT-D,Resinhronizacioni pejsmejker sa defibrilacionom funkcijom (CRT-D) konekcije DF-4 ili DF-1,CD3371-40QC</t>
  </si>
  <si>
    <t>PM230164</t>
  </si>
  <si>
    <t>CRT-D,Resinhronizacioni pejsmejker sa defibrilacionom funkcijom (CRT-D) konekcije DF-4 ili DF-1,CD3361-40C</t>
  </si>
  <si>
    <t>PM230167</t>
  </si>
  <si>
    <t>CRT-D,Resinhronizacioni pejsmejker sa defibrilacionom funkcijom (CRT-D) konekcije DF-4 ili DF-1,G347,CHARISMA X4 CRT-D</t>
  </si>
  <si>
    <t>PM230168</t>
  </si>
  <si>
    <t>CRT-D,Resinhronizacioni pejsmejker sa defibrilacionom funkcijom (CRT-D) konekcije DF-4 ili DF-1,G348,CHARISMA X4 CRT-D</t>
  </si>
  <si>
    <t>PM230185</t>
  </si>
  <si>
    <t>Elektroda za koronarni sinus unipolarna, bipolarna ili kvadripolarna (različitih oblika vrha),1458Q/86</t>
  </si>
  <si>
    <t>PM230194</t>
  </si>
  <si>
    <t>CRT-D,Elektroda za koronarni sinus unipolarna, bipolarna ili kvadripolarna (različitih oblika vrha),4674,ACUITY X4</t>
  </si>
  <si>
    <t>PM230214</t>
  </si>
  <si>
    <t>HV elektroda aktivne ili pasivne fiksacije single-coil ili dual-coil, konekcije DF-4 ili DF-1,7122Q/65</t>
  </si>
  <si>
    <t>PM230235</t>
  </si>
  <si>
    <t>HV elektroda aktivne ili pasivne fiksacije single-coil ili dual- coil, konekcije DF-4 ili DF-1,673,RELIANCE 4-FRONT</t>
  </si>
  <si>
    <t>PM230249</t>
  </si>
  <si>
    <t>HV elektroda aktivne ili pasivne fiksacije single-coil ili dual-coil, konekcije DF-4 ili DF- 6946M62</t>
  </si>
  <si>
    <t>PM230250</t>
  </si>
  <si>
    <t>HV elektroda aktivne ili pasivne fiksacije single-coil ili dual-coil, konekcije DF-4 ili DF- 6935M62</t>
  </si>
  <si>
    <t>PM230251</t>
  </si>
  <si>
    <t>HV elektroda aktivne ili pasivne fiksacije single-coil ili dual-coil, konekcije DF-4 ili DF- 6935M72</t>
  </si>
  <si>
    <t>PM230254</t>
  </si>
  <si>
    <t>Jednokomorski implantabilni kardioverter defibrilator (ICD-VR) DF-1 ili DF-4 (ICD-VR),DVMD3D1,</t>
  </si>
  <si>
    <t>PM230255</t>
  </si>
  <si>
    <t>Jednokomorski implantabilni kardioverter defibrilator (ICD-VR) DF-1 ili DF-4 (ICD-VR),DVMD3D4,</t>
  </si>
  <si>
    <t>PM230257</t>
  </si>
  <si>
    <t>Jednokomorski implantabilni kardioverter defibrilator (ICD-VR) DF-1 ili DF-4 (ICD-VR),DVMC3D4,</t>
  </si>
  <si>
    <t>PM230259</t>
  </si>
  <si>
    <t>ICD-VR, Jednokomorski implantabilni kardioverter defibrilator (ICD-VR) za osobe astenične konstitucije,D412</t>
  </si>
  <si>
    <t>PM230260</t>
  </si>
  <si>
    <t>ICD-DR,Dvokomorski implantabilni kardioverter defibrilator DF-1 (ICD-DR) ili DF-4 (ICD-DR),CD2377-36C</t>
  </si>
  <si>
    <t>PM230261</t>
  </si>
  <si>
    <t>ICD-DR,Dvokomorski implantabilni kardioverter defibrilator DF-1 (ICD-DR) ili DF-4 (ICD-DR),CD2377-36QC</t>
  </si>
  <si>
    <t>PM230263</t>
  </si>
  <si>
    <t>ICD-DR,Dvokomorski implantabilni kardioverter defibrilator DF-1 (ICD-DR) ili DF-4 (ICD-DR),D012</t>
  </si>
  <si>
    <t>PM230268</t>
  </si>
  <si>
    <t>Dvokomorski implantabilni kardioverter defibrilator DF-4 (ICD-DR) sa mogućnošću telemetrijskog praćenja, DDMC3D4</t>
  </si>
  <si>
    <t>X706201A</t>
  </si>
  <si>
    <t>Elektroda za koronarni sinus unipolarna Attain OTW PMXX0004*</t>
  </si>
  <si>
    <t>X706642A</t>
  </si>
  <si>
    <t>Quickflex Micro Leads 1258T/86 PM120042*</t>
  </si>
  <si>
    <t>HSTT20004</t>
  </si>
  <si>
    <t>Orsiro mission sirolimus eluting coronary stent system</t>
  </si>
  <si>
    <t>HSTT21023</t>
  </si>
  <si>
    <t>Xience Pro A Everolimus Eluting Coronary Stent System HSTT21023</t>
  </si>
  <si>
    <t>STT17020F</t>
  </si>
  <si>
    <t>Supera-samooslob.perif.stent od nitinola 6.00mmx200mmx120cm</t>
  </si>
  <si>
    <t>STT17021B</t>
  </si>
  <si>
    <t>Protege Everflex perif.stent 06-060-120</t>
  </si>
  <si>
    <t>STT18008A</t>
  </si>
  <si>
    <t>Amplatzer vaskularni cep za embolizaciju II 4mm</t>
  </si>
  <si>
    <t>STT18008B</t>
  </si>
  <si>
    <t>Amplatzer vaskularni cep za embolizaciju 2 8mm</t>
  </si>
  <si>
    <t>STT18008C</t>
  </si>
  <si>
    <t>Amplatzer vaskularni cep za embolizaciju 2 10mm</t>
  </si>
  <si>
    <t>STT19002A</t>
  </si>
  <si>
    <t>XACT karot.stent sa celijama zatv.dizajna tapered 40mmx8mm-6mm</t>
  </si>
  <si>
    <t>STT19004C</t>
  </si>
  <si>
    <t>Roadsaver karotidni stent, sa duplom mrezicom, 6x30mm, 143cm</t>
  </si>
  <si>
    <t>STT19006A</t>
  </si>
  <si>
    <t>Protege everflex samooslob.periferni stent 5x120</t>
  </si>
  <si>
    <t>STT19006C</t>
  </si>
  <si>
    <t>Protege everflex samooslob.periferni stent 6x150</t>
  </si>
  <si>
    <t>STT19006D</t>
  </si>
  <si>
    <t>Protege everflex samooslob.periferni stent 6x200</t>
  </si>
  <si>
    <t>STT19009B</t>
  </si>
  <si>
    <t>Supera samooslob.perif.stent 5.5mmx80mmx120cm 6F</t>
  </si>
  <si>
    <t>STT19009C</t>
  </si>
  <si>
    <t>Supera samooslob.perif.stent 5.5mmx150mmx120cm 6F</t>
  </si>
  <si>
    <t>STT19009D</t>
  </si>
  <si>
    <t>Supera samooslob.perif.stent 6.5mmx80mmx120cm 6F</t>
  </si>
  <si>
    <t>STT19009E</t>
  </si>
  <si>
    <t>Supera samooslob.perif.stent 6.5mmx100mmx120cm 6F</t>
  </si>
  <si>
    <t>STT19009F</t>
  </si>
  <si>
    <t>Supera samooslob.perif.stent 6.5mmx150mmx120cm</t>
  </si>
  <si>
    <t>STT19009G</t>
  </si>
  <si>
    <t>Supera samooslob.perif.stent 5.5mmx100mmx120cm 6F</t>
  </si>
  <si>
    <t>STT19009H</t>
  </si>
  <si>
    <t>Supera samooslob.perif.stent 5.5mmx120mmx120cm 6F</t>
  </si>
  <si>
    <t>STT19010B</t>
  </si>
  <si>
    <t>Omnilink Elite 35 7.0x59x80</t>
  </si>
  <si>
    <t>STT19010J</t>
  </si>
  <si>
    <t>Omnilink Elite 35 7.0x59x135</t>
  </si>
  <si>
    <t>STT19012F</t>
  </si>
  <si>
    <t>Epic Over 6mmx40mmx120</t>
  </si>
  <si>
    <t>STT19012G</t>
  </si>
  <si>
    <t>Epic Over 7mmx120mmx120</t>
  </si>
  <si>
    <t>STT19012H</t>
  </si>
  <si>
    <t>Epic Over 8mmx120mmx120</t>
  </si>
  <si>
    <t>STT19016S</t>
  </si>
  <si>
    <t>Resolute Onyx Zotralimus koronarni stent 5.00x12</t>
  </si>
  <si>
    <t>STT19017A</t>
  </si>
  <si>
    <t>PK Papyrus covered 3.5/15</t>
  </si>
  <si>
    <t>STT20022</t>
  </si>
  <si>
    <t>Promus Elite Monorail Everolimus-eluting koronarni stent od legure hro</t>
  </si>
  <si>
    <t>STT20023</t>
  </si>
  <si>
    <t>Xience Pro A Everolimus Eluting koronarni stent od legure hroma</t>
  </si>
  <si>
    <t>STT21001</t>
  </si>
  <si>
    <t>Karotidni stent (monorail-rapid exchange) sa celijama zatvorenog dizajna</t>
  </si>
  <si>
    <t>STT21002</t>
  </si>
  <si>
    <t>Karotidni stentovi X.ACT Carotid Stent System</t>
  </si>
  <si>
    <t>STT21003</t>
  </si>
  <si>
    <t>Karotidni stent Protege RX karotidni stent</t>
  </si>
  <si>
    <t>STT21004</t>
  </si>
  <si>
    <t>Karotidni stent (monorail-rapid excxange sistem) sa duplom, mik. i mak</t>
  </si>
  <si>
    <t>STT21005</t>
  </si>
  <si>
    <t>CGuard-karotidni stent (monorail rapid)</t>
  </si>
  <si>
    <t>STT21007</t>
  </si>
  <si>
    <t>Pulsar-18 T3 peripheral Self-expanding Nitinol Stent System</t>
  </si>
  <si>
    <t>STT21011</t>
  </si>
  <si>
    <t>Omnilink Elite Peripheral Stent System</t>
  </si>
  <si>
    <t>STT21013</t>
  </si>
  <si>
    <t>Epic OVER-THE-WIRE Self-Expanding Nitinol Stent</t>
  </si>
  <si>
    <t>STT21015</t>
  </si>
  <si>
    <t>Ultimaster Tansei koronarni stent od legure hroma</t>
  </si>
  <si>
    <t>STT21016</t>
  </si>
  <si>
    <t>Koronarni stent izrađen od legure hroma sa polimerom i lekom</t>
  </si>
  <si>
    <t>STT21017</t>
  </si>
  <si>
    <t>Promus ELITE monorail EverolimuEluting</t>
  </si>
  <si>
    <t>STT21018</t>
  </si>
  <si>
    <t>Koronarni stent od legure hroma bez polimera, oblož. imunosup.lekom</t>
  </si>
  <si>
    <t>STT21020</t>
  </si>
  <si>
    <t>Koronarni stent otvorenog dizajna od legure hroma,obložen lekom</t>
  </si>
  <si>
    <t>STT21022</t>
  </si>
  <si>
    <t>Synergy Everolimus Eluting Platinum coronary stent</t>
  </si>
  <si>
    <t>STT21023</t>
  </si>
  <si>
    <t>Xience Pro A Everolimus Eluting Coronary Stent System</t>
  </si>
  <si>
    <t>STT22003</t>
  </si>
  <si>
    <t>Samooslobadjajuci stent oblozen lekom za femoralnu i poplitealnu arteriju kompatibilan sa zicom vodicem 0,035inch</t>
  </si>
  <si>
    <t>STT230003</t>
  </si>
  <si>
    <t>Karotidni stentovi (monorail – rapid exchange dizajn) H965SCH647080</t>
  </si>
  <si>
    <t>STT230006</t>
  </si>
  <si>
    <t>Karotidni stentovi (monorail – rapid exchange dizajn) H965SCH647130</t>
  </si>
  <si>
    <t>STT230019</t>
  </si>
  <si>
    <t>XACT tapered 40mmx8mm-6mm</t>
  </si>
  <si>
    <t>STT230033</t>
  </si>
  <si>
    <t>Karotidni stent (monorail – rapid exchange  ystem) RDS-0820-143RX</t>
  </si>
  <si>
    <t>STT230034</t>
  </si>
  <si>
    <t>Karotidni stent (monorail – rapid exchange  ystem) RDS-0825-143RX</t>
  </si>
  <si>
    <t>STT230035</t>
  </si>
  <si>
    <t>Karotidni stent (monorail – rapid exchange  ystem) RDS-0830-143RX</t>
  </si>
  <si>
    <t>STT230038</t>
  </si>
  <si>
    <t>Karotidni stent (monorail – rapid exchange  ystem) RDS-0930-143RX</t>
  </si>
  <si>
    <t>STT230055</t>
  </si>
  <si>
    <t>Karotidni stent (monorail – rapid exchange  sistem) CRX0940</t>
  </si>
  <si>
    <t>STT230214</t>
  </si>
  <si>
    <t>Amplatzer Vascular Plugs 9-AVP2-014</t>
  </si>
  <si>
    <t>STT230374</t>
  </si>
  <si>
    <t>Samooslobađajući perifeni stentovi  H74939054076020</t>
  </si>
  <si>
    <t>STT230388</t>
  </si>
  <si>
    <t>Samooslobađajući perifeni stentovi  H74939054084020</t>
  </si>
  <si>
    <t>STT230392</t>
  </si>
  <si>
    <t>Samooslobađajući perifeni stentovi H74939054086020</t>
  </si>
  <si>
    <t>STT230428</t>
  </si>
  <si>
    <t>Samooslobađajući perifeni stentovi H74939054108020</t>
  </si>
  <si>
    <t>STT230501</t>
  </si>
  <si>
    <t>Samooslobađajući stent obložen lekom H74939295700410</t>
  </si>
  <si>
    <t>STT230649</t>
  </si>
  <si>
    <t>Omnilink Elite 35 7.0x29x135</t>
  </si>
  <si>
    <t>STT230654</t>
  </si>
  <si>
    <t>Omnilink Elite 35 8.0x39x135.</t>
  </si>
  <si>
    <t>STT230658</t>
  </si>
  <si>
    <t>Omnilink Elite 35 9.0x39x135</t>
  </si>
  <si>
    <t>STT230662</t>
  </si>
  <si>
    <t>Omnilink Elite 35 10.0x39x135</t>
  </si>
  <si>
    <t>STT230686</t>
  </si>
  <si>
    <t>Koronarni stent otvorenog dizajna, segmentna legura hroma (kobalt ili platina)obložen lekom TSTAR20012X</t>
  </si>
  <si>
    <t>STT230687</t>
  </si>
  <si>
    <t>Koronarni stent otvorenog dizajna, segmentna legura hroma (kobalt ili platina)obložen lekom TSTAR20015X</t>
  </si>
  <si>
    <t>STT230688</t>
  </si>
  <si>
    <t>Koronarni stent otvorenog dizajna, segmentna legura hroma (kobalt ili platina)obložen lekom TSTAR20018X</t>
  </si>
  <si>
    <t>STT230689</t>
  </si>
  <si>
    <t>Koronarni stent otvorenog dizajna, segmentna legura hroma (kobalt ili platina)obložen lekom TSTAR20022X</t>
  </si>
  <si>
    <t>STT230701</t>
  </si>
  <si>
    <t>Koronarni stent otvorenog dizajna, segmentna legura hroma (kobalt ili platina)obložen lekom TSTAR25008X</t>
  </si>
  <si>
    <t>STT230702</t>
  </si>
  <si>
    <t>Koronarni stent otvorenog dizajna, segmentna legura hroma (kobalt ili platina)obložen lekom TSTAR25012X</t>
  </si>
  <si>
    <t>STT230703</t>
  </si>
  <si>
    <t>Koronarni stent otvorenog dizajna, segmentna legura hroma (kobalt ili platina)obložen lekom TSTAR25015X</t>
  </si>
  <si>
    <t>STT230704</t>
  </si>
  <si>
    <t>Koronarni stent otvorenog dizajna, segmentna legura hroma (kobalt ili platina)obložen lekom TSTAR25018X</t>
  </si>
  <si>
    <t>STT230705</t>
  </si>
  <si>
    <t>Koronarni stent otvorenog dizajna, segmentna legura hroma (kobalt ili platina)obložen lekom TSTAR25022X</t>
  </si>
  <si>
    <t>STT230706</t>
  </si>
  <si>
    <t>Koronarni stent otvorenog dizajna, segmentna legura hroma (kobalt ili platina)obložen lekom TSTAR25026X</t>
  </si>
  <si>
    <t>STT230707</t>
  </si>
  <si>
    <t>Koronarni stent otvorenog dizajna, segmentna legura hroma (kobalt ili platina)obložen lekom TSTAR25030X</t>
  </si>
  <si>
    <t>STT230711</t>
  </si>
  <si>
    <t>Koronarni stent otvorenog dizajna, segmentna legura hroma (kobalt ili platina)obložen lekom TSTAR27512X</t>
  </si>
  <si>
    <t>STT230712</t>
  </si>
  <si>
    <t>Koronarni stent otvorenog dizajna, segmentna legura hroma (kobalt ili platina)obložen lekom TSTAR27515X</t>
  </si>
  <si>
    <t>STT230713</t>
  </si>
  <si>
    <t>Koronarni stent otvorenog dizajna, segmentna legura hroma (kobalt ili platina)obložen lekom TSTAR27518X</t>
  </si>
  <si>
    <t>STT230714</t>
  </si>
  <si>
    <t>Koronarni stent otvorenog dizajna, segmentna legura hroma (kobalt ili platina)obložen lekom TSTAR27522X</t>
  </si>
  <si>
    <t>STT230715</t>
  </si>
  <si>
    <t>Koronarni stent otvorenog dizajna, segmentna legura hroma (kobalt ili platina)obložen lekom TSTAR27526X</t>
  </si>
  <si>
    <t>STT230716</t>
  </si>
  <si>
    <t>Koronarni stent otvorenog dizajna, segmentna legura hroma (kobalt ili platina)obložen lekom TSTAR27530X</t>
  </si>
  <si>
    <t>STT230717</t>
  </si>
  <si>
    <t>Koronarni stent otvorenog dizajna, segmentna legura hroma (kobalt ili platina)obložen lekom TSTAR27534X</t>
  </si>
  <si>
    <t>STT230719</t>
  </si>
  <si>
    <t>Koronarni stent otvorenog dizajna, segmentna legura hroma (kobalt ili platina)obložen lekom TSTAR30008X</t>
  </si>
  <si>
    <t>STT230720</t>
  </si>
  <si>
    <t>Koronarni stent otvorenog dizajna, segmentna legura hroma (kobalt ili platina)obložen lekom TSTAR30012X</t>
  </si>
  <si>
    <t>STT230721</t>
  </si>
  <si>
    <t>Koronarni stent otvorenog dizajna, segmentna legura hroma (kobalt ili platina)obložen lekom TSTAR30015X</t>
  </si>
  <si>
    <t>STT230722</t>
  </si>
  <si>
    <t>Koronarni stent otvorenog dizajna, segmentna legura hroma (kobalt ili platina)obložen lekom TSTAR30018X</t>
  </si>
  <si>
    <t>STT230723</t>
  </si>
  <si>
    <t>Koronarni stent otvorenog dizajna, segmentna legura hroma (kobalt ili platina)obložen lekom TSTAR30022X</t>
  </si>
  <si>
    <t>STT230724</t>
  </si>
  <si>
    <t>Koronarni stent otvorenog dizajna, segmentna legura hroma (kobalt ili platina)obložen lekom TSTAR30026X</t>
  </si>
  <si>
    <t>STT230725</t>
  </si>
  <si>
    <t>Koronarni stent otvorenog dizajna, segmentna legura hroma (kobalt ili platina)obložen lekom TSTAR30030X</t>
  </si>
  <si>
    <t>STT230728</t>
  </si>
  <si>
    <t>Koronarni stent otvorenog dizajna, segmentna legura hroma (kobalt ili platina)obložen lekom TSTAR35008X</t>
  </si>
  <si>
    <t>STT230729</t>
  </si>
  <si>
    <t>Koronarni stent otvorenog dizajna, segmentna legura hroma (kobalt ili platina)obložen lekom TSTAR35012X</t>
  </si>
  <si>
    <t>STT230730</t>
  </si>
  <si>
    <t>Koronarni stent otvorenog dizajna, segmentna legura hroma (kobalt ili platina)obložen lekom TSTAR35015X</t>
  </si>
  <si>
    <t>STT230731</t>
  </si>
  <si>
    <t>Koronarni stent otvorenog dizajna, segmentna legura hroma (kobalt ili platina)obložen lekom TSTAR35018X</t>
  </si>
  <si>
    <t>STT230732</t>
  </si>
  <si>
    <t>Koronarni stent otvorenog dizajna, segmentna legura hroma (kobalt ili platina)obložen lekom TSTAR35022X</t>
  </si>
  <si>
    <t>STT230733</t>
  </si>
  <si>
    <t>Koronarni stent otvorenog dizajna, segmentna legura hroma (kobalt ili platina)obložen lekom TSTAR35026X</t>
  </si>
  <si>
    <t>STT230734</t>
  </si>
  <si>
    <t>Koronarni stent otvorenog dizajna, segmentna legura hroma (kobalt ili platina)obložen lekom STAR35030X</t>
  </si>
  <si>
    <t>STT230735</t>
  </si>
  <si>
    <t>Koronarni stent otvorenog dizajna, segmentna legura hroma (kobalt ili platina)obložen lekom TSTAR35034X</t>
  </si>
  <si>
    <t>STT230737</t>
  </si>
  <si>
    <t>Koronarni stent otvorenog dizajna, segmentna legura hroma (kobalt ili platina)obložen lekom TSTAR40008X</t>
  </si>
  <si>
    <t>STT230738</t>
  </si>
  <si>
    <t>Koronarni stent otvorenog dizajna, segmentna legura hroma (kobalt ili platina)obložen lekom TSTAR40012X</t>
  </si>
  <si>
    <t>STT230739</t>
  </si>
  <si>
    <t>Koronarni stent otvorenog dizajna, segmentna legura hroma (kobalt ili platina)obložen lekom TSTAR40015X</t>
  </si>
  <si>
    <t>STT230746</t>
  </si>
  <si>
    <t>Koronarni stent otvorenog dizajna, segmentna legura hroma (kobalt ili platina)obložen lekom TSTAR45012X</t>
  </si>
  <si>
    <t>STT230748</t>
  </si>
  <si>
    <t>Koronarni stent otvorenog dizajna, segmentna legura hroma (kobalt ili platina)obložen lekom TSTAR45018X</t>
  </si>
  <si>
    <t>STT230753</t>
  </si>
  <si>
    <t>Koronarni stent otvorenog dizajna, segmentna legura hroma (kobalt ili platina)obložen lekom TSTAR50015X</t>
  </si>
  <si>
    <t>STT230758</t>
  </si>
  <si>
    <t>Koronarni stent 1508200-08,XIENCE PRO S 2.00mmX08mm</t>
  </si>
  <si>
    <t>STT230762</t>
  </si>
  <si>
    <t>Koronarni stent 1508200-23,XIENCE PRO S 2.00mmx23mm</t>
  </si>
  <si>
    <t>STT230776</t>
  </si>
  <si>
    <t>Koronarni stent 1508250-15,XIENCE PRO S 2.50mmx15mm</t>
  </si>
  <si>
    <t>STT230777</t>
  </si>
  <si>
    <t>Koronarni stent 1508250-18,XIENCE PRO S 2.50mmx18mm</t>
  </si>
  <si>
    <t>STT230778</t>
  </si>
  <si>
    <t>Koronarni stent 1508250-23,XIENCE PRO S 2.50mmx23mm</t>
  </si>
  <si>
    <t>STT230779</t>
  </si>
  <si>
    <t>Koronarni stent 1508250-28,XIENCE PRO S 2.50mmx28mm</t>
  </si>
  <si>
    <t>STT230783</t>
  </si>
  <si>
    <t>Koronarni stent 1508275-12,XIENCE PRO S 2.75mmx12mm</t>
  </si>
  <si>
    <t>STT230784</t>
  </si>
  <si>
    <t>Koronarni stent 1508275-15,XIENCE PRO S 2.75mmx15mm</t>
  </si>
  <si>
    <t>STT230785</t>
  </si>
  <si>
    <t>Koronarni stent 1508275-18,XIENCE PRO S 2.75mmx18mm</t>
  </si>
  <si>
    <t>STT230786</t>
  </si>
  <si>
    <t>Koronarni stent 1508275-23,XIENCE PRO S 2.75mmx23mm</t>
  </si>
  <si>
    <t>STT230787</t>
  </si>
  <si>
    <t>Koronarni stent 1508275-28,XIENCE PRO S 2.75mmx28mm</t>
  </si>
  <si>
    <t>STT230790</t>
  </si>
  <si>
    <t>Koronarni stent 1508300-08,XIENCE PRO S 3.00mmx08mm</t>
  </si>
  <si>
    <t>STT230791</t>
  </si>
  <si>
    <t>Koronarni stent 1508300-12,XIENCE PRO S 3.00mmx12mm</t>
  </si>
  <si>
    <t>STT230792</t>
  </si>
  <si>
    <t>Koronarni stent 1508300-15,XIENCE PRO S 3.00mmx15mm</t>
  </si>
  <si>
    <t>STT230794</t>
  </si>
  <si>
    <t>Koronarni stent 1508300-23,XIENCE PRO S 3.00mmx23mm</t>
  </si>
  <si>
    <t>STT230807</t>
  </si>
  <si>
    <t>Koronarni stent 1508350-12,XIENCE PRO S 3.50mmx12mm</t>
  </si>
  <si>
    <t>STT230808</t>
  </si>
  <si>
    <t>Koronarni stent 1508350-15,XIENCE PRO S 3.50mmx15mm</t>
  </si>
  <si>
    <t>STT230824</t>
  </si>
  <si>
    <t>Koronarni stent, ULTIMASTER TANSEI 2,25x15</t>
  </si>
  <si>
    <t>STT230833</t>
  </si>
  <si>
    <t>Koronarni stent, ULTIMASTER TANSEI 2,5x15</t>
  </si>
  <si>
    <t>STT230834</t>
  </si>
  <si>
    <t>Koronarni stent, ULTIMASTER TANSEI 2,5x18</t>
  </si>
  <si>
    <t>STT230836</t>
  </si>
  <si>
    <t>Koronarni stent, ULTIMASTER TANSEI 2,5x24</t>
  </si>
  <si>
    <t>STT230837</t>
  </si>
  <si>
    <t>Koronarni stent, ULTIMASTER TANSEI 2,5x28</t>
  </si>
  <si>
    <t>STT230843</t>
  </si>
  <si>
    <t>Koronarni stent, ULTIMASTER TANSEI 2,75x18</t>
  </si>
  <si>
    <t>STT230845</t>
  </si>
  <si>
    <t>Koronarni stent, ULTIMASTER TANSEI 2,75x24</t>
  </si>
  <si>
    <t>STT230848</t>
  </si>
  <si>
    <t>Koronarni stent, ULTIMASTER TANSEI 2,75x38</t>
  </si>
  <si>
    <t>STT230850</t>
  </si>
  <si>
    <t>Koronarni stent, ULTIMASTER TANSEI 3x12</t>
  </si>
  <si>
    <t>STT230851</t>
  </si>
  <si>
    <t>Koronarni stent, ULTIMASTER TANSEI 3x15</t>
  </si>
  <si>
    <t>STT230852</t>
  </si>
  <si>
    <t>Koronarni stent, ULTIMASTER TANSEI 3x18</t>
  </si>
  <si>
    <t>STT230863</t>
  </si>
  <si>
    <t>Koronarni stent, ULTIMASTER TANSEI 3,5x24</t>
  </si>
  <si>
    <t>STT230885</t>
  </si>
  <si>
    <t>Koronarni stent, ULTIMASTER NAGOMI 2x44</t>
  </si>
  <si>
    <t>STT230886</t>
  </si>
  <si>
    <t>Koronarni stent, ULTIMASTER NAGOMI 2x50</t>
  </si>
  <si>
    <t>STT230901</t>
  </si>
  <si>
    <t>Koronarni stent, ULTIMASTER NAGOMI 2,5x18</t>
  </si>
  <si>
    <t>STT230912</t>
  </si>
  <si>
    <t>Koronarni stent, ULTIMASTER NAGOMI 2,75x18</t>
  </si>
  <si>
    <t>STT230922</t>
  </si>
  <si>
    <t>Koronarni stent, ULTIMASTER NAGOMI 3x15</t>
  </si>
  <si>
    <t>STT230923</t>
  </si>
  <si>
    <t>Koronarni stent, ULTIMASTER NAGOMI 3x18</t>
  </si>
  <si>
    <t>STT230924</t>
  </si>
  <si>
    <t>Koronarni stent, ULTIMASTER NAGOMI 3x21</t>
  </si>
  <si>
    <t>STT230925</t>
  </si>
  <si>
    <t>Koronarni stent, ULTIMASTER NAGOMI 3x24</t>
  </si>
  <si>
    <t>STT230926</t>
  </si>
  <si>
    <t>Koronarni stent, ULTIMASTER NAGOMI 3x28</t>
  </si>
  <si>
    <t>STT230927</t>
  </si>
  <si>
    <t>Koronarni stent, ULTIMASTER NAGOMI 3x33</t>
  </si>
  <si>
    <t>STT230930</t>
  </si>
  <si>
    <t>Koronarni stent, ULTIMASTER NAGOMI 3x50</t>
  </si>
  <si>
    <t>STT230933</t>
  </si>
  <si>
    <t>Koronarni stent, ULTIMASTER NAGOMI 3,5x15</t>
  </si>
  <si>
    <t>STT230934</t>
  </si>
  <si>
    <t>Koronarni stent, ULTIMASTER NAGOMI 3,5x18</t>
  </si>
  <si>
    <t>STT230935</t>
  </si>
  <si>
    <t>Koronarni stent, ULTIMASTER NAGOMI 3,5x21</t>
  </si>
  <si>
    <t>STT230936</t>
  </si>
  <si>
    <t>Koronarni stent, ULTIMASTER NAGOMI 3,5x24</t>
  </si>
  <si>
    <t>STT230937</t>
  </si>
  <si>
    <t>Koronarni stent, ULTIMASTER NAGOMI 3,5x28</t>
  </si>
  <si>
    <t>STT230938</t>
  </si>
  <si>
    <t>Koronarni stent, ULTIMASTER NAGOMI 3,5x33</t>
  </si>
  <si>
    <t>STT230941</t>
  </si>
  <si>
    <t>Koronarni stent, ULTIMASTER NAGOMI 3,5x50</t>
  </si>
  <si>
    <t>STT230942</t>
  </si>
  <si>
    <t>Koronarni stent, ULTIMASTER NAGOMI 4x9</t>
  </si>
  <si>
    <t>STT230971</t>
  </si>
  <si>
    <t>Koronarni stent, Synergy Monorail 2.50mmx12mm</t>
  </si>
  <si>
    <t>STT230972</t>
  </si>
  <si>
    <t>Koronarni stent, Synergy Monorail 2.75mmx12mm</t>
  </si>
  <si>
    <t>STT230973</t>
  </si>
  <si>
    <t>Koronarni stent, Synergy Monorail 3.00mmx12mm</t>
  </si>
  <si>
    <t>STT230975</t>
  </si>
  <si>
    <t>Koronarni stent, Synergy Monorail 4.00mmx12mm</t>
  </si>
  <si>
    <t>STT230978</t>
  </si>
  <si>
    <t>Koronarni stent, Synergy Monorail 2.25mmx16mm</t>
  </si>
  <si>
    <t>STT230979</t>
  </si>
  <si>
    <t>Koronarni stent, Synergy Monorail 2.50mmx16mm</t>
  </si>
  <si>
    <t>STT230980</t>
  </si>
  <si>
    <t>Koronarni stent, Synergy Monorail 2.75mmx16mm</t>
  </si>
  <si>
    <t>STT230981</t>
  </si>
  <si>
    <t>Koronarni stent, Synergy Monorail 3.00mmx16mm</t>
  </si>
  <si>
    <t>STT230982</t>
  </si>
  <si>
    <t>Koronarni stent, Synergy Monorail 3.50mmx16mm</t>
  </si>
  <si>
    <t>STT230985</t>
  </si>
  <si>
    <t>Koronarni stent, Synergy Monorail 5.00mmx16mm</t>
  </si>
  <si>
    <t>STT230988</t>
  </si>
  <si>
    <t>Koronarni stent, Synergy Monorail 2.75mmx20mm</t>
  </si>
  <si>
    <t>STT230989</t>
  </si>
  <si>
    <t>Koronarni stent, Synergy Monorail 3.00mmx20mm</t>
  </si>
  <si>
    <t>STT230990</t>
  </si>
  <si>
    <t>Koronarni stent, Synergy Monorail 3.50mmx20mm</t>
  </si>
  <si>
    <t>STT230991</t>
  </si>
  <si>
    <t>Koronarni stent, Synergy Monorail 4.00mmx20mm</t>
  </si>
  <si>
    <t>STT230993</t>
  </si>
  <si>
    <t>Koronarni stent, Synergy Monorail 5.00mmx20mm</t>
  </si>
  <si>
    <t>STT230995</t>
  </si>
  <si>
    <t>Koronarni stent, Synergy Monorail 2.50mmx24mm</t>
  </si>
  <si>
    <t>STT230996</t>
  </si>
  <si>
    <t>Koronarni stent, Synergy Monorail 2.75mmx24mm</t>
  </si>
  <si>
    <t>STT230997</t>
  </si>
  <si>
    <t>Koronarni stent, Synergy Monorail 3.00mmx24mm</t>
  </si>
  <si>
    <t>STT230998</t>
  </si>
  <si>
    <t>Koronarni stent, Synergy Monorail 3.50mmx24mm</t>
  </si>
  <si>
    <t>STT231030</t>
  </si>
  <si>
    <t>Koronarni stent, Synsiro Pro 2,25x13</t>
  </si>
  <si>
    <t>STT231031</t>
  </si>
  <si>
    <t>Koronarni stent, Synsiro Pro 2,25x15</t>
  </si>
  <si>
    <t>STT231032</t>
  </si>
  <si>
    <t>Koronarni stent, Synsiro Pro 2,25x18</t>
  </si>
  <si>
    <t>STT231033</t>
  </si>
  <si>
    <t>Koronarni stent, Synsiro Pro 2,25x22</t>
  </si>
  <si>
    <t>STT231034</t>
  </si>
  <si>
    <t>Koronarni stent, Synsiro Pro 2,25x26</t>
  </si>
  <si>
    <t>STT231035</t>
  </si>
  <si>
    <t>Koronarni stent, Synsiro Pro 2,25x30</t>
  </si>
  <si>
    <t>STT231036</t>
  </si>
  <si>
    <t>Koronarni stent, Synsiro Pro 2,25x35</t>
  </si>
  <si>
    <t>STT231037</t>
  </si>
  <si>
    <t>Koronarni stent, Synsiro Pro 2,25x40</t>
  </si>
  <si>
    <t>STT231059</t>
  </si>
  <si>
    <t>Koronarni stent, Synsiro Pro 3x18</t>
  </si>
  <si>
    <t>STT231060</t>
  </si>
  <si>
    <t>Koronarni stent, Synsiro Pro 3x22</t>
  </si>
  <si>
    <t>STT231061</t>
  </si>
  <si>
    <t>Koronarni stent, Synsiro Pro 3x26</t>
  </si>
  <si>
    <t>STT231062</t>
  </si>
  <si>
    <t>Koronarni stent, Synsiro Pro 3x30</t>
  </si>
  <si>
    <t>STT231068</t>
  </si>
  <si>
    <t>Koronarni stent, Synsiro Pro 3,5x18</t>
  </si>
  <si>
    <t>STT231069</t>
  </si>
  <si>
    <t>Koronarni stent, Synsiro Pro 3,5x22</t>
  </si>
  <si>
    <t>STT231070</t>
  </si>
  <si>
    <t>Koronarni stent, Synsiro Pro 3,5x26</t>
  </si>
  <si>
    <t>STT231071</t>
  </si>
  <si>
    <t>Koronarni stent, Synsiro Pro 3,5x30</t>
  </si>
  <si>
    <t>STT231074</t>
  </si>
  <si>
    <t>Koronarni stent, Synsiro Pro 4x9</t>
  </si>
  <si>
    <t>STT231075</t>
  </si>
  <si>
    <t>Koronarni stent, Synsiro Pro 4x13</t>
  </si>
  <si>
    <t>STT231076</t>
  </si>
  <si>
    <t>Koronarni stent, Synsiro Pro 4x15</t>
  </si>
  <si>
    <t>STT231077</t>
  </si>
  <si>
    <t>Koronarni stent, Synsiro Pro 4x18</t>
  </si>
  <si>
    <t>STT231078</t>
  </si>
  <si>
    <t>Koronarni stent, Synsiro Pro 4x22</t>
  </si>
  <si>
    <t>STT231079</t>
  </si>
  <si>
    <t>Koronarni stent, Synsiro Pro 4x26</t>
  </si>
  <si>
    <t>STT231080</t>
  </si>
  <si>
    <t>Koronarni stent, Synsiro Pro 4x30</t>
  </si>
  <si>
    <t>STT231084</t>
  </si>
  <si>
    <t>Koronarni stent,CLI22512</t>
  </si>
  <si>
    <t>STT231085</t>
  </si>
  <si>
    <t>Koronarni stent,CLI22516</t>
  </si>
  <si>
    <t>STT231086</t>
  </si>
  <si>
    <t>Koronarni stent,CLI22520</t>
  </si>
  <si>
    <t>STT231087</t>
  </si>
  <si>
    <t>Koronarni stent,CLI22525</t>
  </si>
  <si>
    <t>STT231089</t>
  </si>
  <si>
    <t>Koronarni stent,ICLI2508</t>
  </si>
  <si>
    <t>STT231090</t>
  </si>
  <si>
    <t>Koronarni stent,ICLI2512</t>
  </si>
  <si>
    <t>STT231091</t>
  </si>
  <si>
    <t>Koronarni stent,ICLI2516</t>
  </si>
  <si>
    <t>STT231092</t>
  </si>
  <si>
    <t>Koronarni stent,ICLI2520</t>
  </si>
  <si>
    <t>STT231097</t>
  </si>
  <si>
    <t>Koronarni stent,ICLI27508</t>
  </si>
  <si>
    <t>STT231098</t>
  </si>
  <si>
    <t>Koronarni stent,ICLI27512</t>
  </si>
  <si>
    <t>STT231099</t>
  </si>
  <si>
    <t>Koronarni stent,ICLI27516</t>
  </si>
  <si>
    <t>STT231101</t>
  </si>
  <si>
    <t>Koronarni stent,ICLI27525</t>
  </si>
  <si>
    <t>STT231102</t>
  </si>
  <si>
    <t>Koronarni stent,ICLI27531</t>
  </si>
  <si>
    <t>STT231103</t>
  </si>
  <si>
    <t>Koronarni stent,ICLI27538</t>
  </si>
  <si>
    <t>STT231105</t>
  </si>
  <si>
    <t>Koronarni stent,ICLI3008</t>
  </si>
  <si>
    <t>STT231106</t>
  </si>
  <si>
    <t>Koronarni stent,ICLI3012</t>
  </si>
  <si>
    <t>STT231107</t>
  </si>
  <si>
    <t>Koronarni stent,ICLI3016</t>
  </si>
  <si>
    <t>STT231108</t>
  </si>
  <si>
    <t>Koronarni stent,ICLI3020</t>
  </si>
  <si>
    <t>STT231109</t>
  </si>
  <si>
    <t>Koronarni stent,ICLI3025</t>
  </si>
  <si>
    <t>STT231110</t>
  </si>
  <si>
    <t>Koronarni stent,ICLI3031</t>
  </si>
  <si>
    <t>STT231111</t>
  </si>
  <si>
    <t>Koronarni stent,ICLI3038</t>
  </si>
  <si>
    <t>STT231112</t>
  </si>
  <si>
    <t>Koronarni stent,ICLI3046</t>
  </si>
  <si>
    <t>STT231113</t>
  </si>
  <si>
    <t>Koronarni stent,ICLI3508</t>
  </si>
  <si>
    <t>STT231114</t>
  </si>
  <si>
    <t>Koronarni stent,ICLI3512</t>
  </si>
  <si>
    <t>STT231115</t>
  </si>
  <si>
    <t>Koronarni stent,ICLI3516</t>
  </si>
  <si>
    <t>STT231116</t>
  </si>
  <si>
    <t>Koronarni stent,ICLI3520</t>
  </si>
  <si>
    <t>STT231117</t>
  </si>
  <si>
    <t>Koronarni stent,ICLI3525</t>
  </si>
  <si>
    <t>STT231118</t>
  </si>
  <si>
    <t>Koronarni stent,ICLI3531</t>
  </si>
  <si>
    <t>STT231119</t>
  </si>
  <si>
    <t>Koronarni stent,ICLI3538</t>
  </si>
  <si>
    <t>STT231121</t>
  </si>
  <si>
    <t>Koronarni stent,ICLI4008</t>
  </si>
  <si>
    <t>STT231123</t>
  </si>
  <si>
    <t>Koronarni stent,ICLI4016</t>
  </si>
  <si>
    <t>STT231124</t>
  </si>
  <si>
    <t>Koronarni stent,ICLI4020</t>
  </si>
  <si>
    <t>STT231125</t>
  </si>
  <si>
    <t>Koronarni stent,ICLI4025</t>
  </si>
  <si>
    <t>STT231128</t>
  </si>
  <si>
    <t>Koronarni stent,ICLI4512</t>
  </si>
  <si>
    <t>STT231129</t>
  </si>
  <si>
    <t>Koronarni stent,ICLI4516</t>
  </si>
  <si>
    <t>STT231130</t>
  </si>
  <si>
    <t>Koronarni stent,ICLI4520</t>
  </si>
  <si>
    <t>STT231131</t>
  </si>
  <si>
    <t>Koronarni stent,ICLI4525</t>
  </si>
  <si>
    <t>X704315</t>
  </si>
  <si>
    <t>Samošireći nitinoloski stent visokog stepena elastičnosti sa priborom</t>
  </si>
  <si>
    <t>STT230051</t>
  </si>
  <si>
    <t>Karotidni stent (monorail – rapid exchange  sistem) CRX0840</t>
  </si>
  <si>
    <t>STT230629</t>
  </si>
  <si>
    <t>Omnilink Elite 35 10.0x29x80</t>
  </si>
  <si>
    <t>STT230749</t>
  </si>
  <si>
    <t>Koronarni stent otvorenog dizajna, segmentna legura hroma (kobalt ili platina)obložen lekom TSTAR45022X</t>
  </si>
  <si>
    <t>STT230752</t>
  </si>
  <si>
    <t>Koronarni stent otvorenog dizajna, segmentna legura hroma (kobalt ili platina)obložen lekom TSTAR50012X</t>
  </si>
  <si>
    <t>STT230754</t>
  </si>
  <si>
    <t>Koronarni stent otvorenog dizajna, segmentna legura hroma (kobalt ili platina)obložen lekom TSTAR50018X</t>
  </si>
  <si>
    <t>STT230761</t>
  </si>
  <si>
    <t>Koronarni stent 1508200-18,XIENCE PRO S 2.00mmx18mm</t>
  </si>
  <si>
    <t>STT230768</t>
  </si>
  <si>
    <t>Koronarni stent 1508225-15,XIENCE PRO S 2.25mmx15mm</t>
  </si>
  <si>
    <t>STT230769</t>
  </si>
  <si>
    <t>Koronarni stent 1508225-18,XIENCE PRO S 2.25mmx18mm</t>
  </si>
  <si>
    <t>STT230770</t>
  </si>
  <si>
    <t>Koronarni stent 1508225-23,XIENCE PRO S 2.25mmx23mm</t>
  </si>
  <si>
    <t>STT230771</t>
  </si>
  <si>
    <t>Koronarni stent 1508225-28,XIENCE PRO S 2.25mmx28mm</t>
  </si>
  <si>
    <t>STT230825</t>
  </si>
  <si>
    <t>Koronarni stent, ULTIMASTER TANSEI 2,25x18</t>
  </si>
  <si>
    <t>STT231003</t>
  </si>
  <si>
    <t>Koronarni stent, Synergy Monorail 2.50mmx28mm</t>
  </si>
  <si>
    <t>STT231004</t>
  </si>
  <si>
    <t>Koronarni stent, Synergy Monorail 2.75mmx28mm</t>
  </si>
  <si>
    <t>STT231011</t>
  </si>
  <si>
    <t>Koronarni stent, Synergy Monorail 2.50mmx32mm</t>
  </si>
  <si>
    <t>STT231012</t>
  </si>
  <si>
    <t>Koronarni stent, Synergy Monorail 2.75mmx32mm</t>
  </si>
  <si>
    <t>STT231014</t>
  </si>
  <si>
    <t>Koronarni stent, Synergy Monorail 3.50mmx32mm</t>
  </si>
  <si>
    <t>STT231020</t>
  </si>
  <si>
    <t>Koronarni stent, Synergy Monorail 2.75mmx38mm</t>
  </si>
  <si>
    <t>STT231063</t>
  </si>
  <si>
    <t>Koronarni stent, Synsiro Pro 3x35</t>
  </si>
  <si>
    <t>STT231064</t>
  </si>
  <si>
    <t>Koronarni stent, Synsiro Pro 3x40</t>
  </si>
  <si>
    <t>STT231093</t>
  </si>
  <si>
    <t>Koronarni stent,ICLI2525</t>
  </si>
  <si>
    <t>STT231100</t>
  </si>
  <si>
    <t>Koronarni stent,ICLI27520</t>
  </si>
  <si>
    <t>STT231122</t>
  </si>
  <si>
    <t>Koronarni stent,ICLI4012</t>
  </si>
  <si>
    <t>Y707110</t>
  </si>
  <si>
    <t>Hidrof. samosireci interkranijalni stent sa gustim tkanjem od 64 ili 48 DFT (platina prevucena nitolonom) 1,75-4,5mm maks.diaj. 2-5mm duz. 9-41mm</t>
  </si>
  <si>
    <t>Y707111</t>
  </si>
  <si>
    <t>Hidrof. samosireci interkranijalni nitolonski stent za aneurizme sir.vrata 4x15,20 ili25mm kompatibilan sa mikrokateterom 0,021"</t>
  </si>
  <si>
    <t>X704315I</t>
  </si>
  <si>
    <t>Samosireci nitinolski stent vis.st.elast.4,5x30mm</t>
  </si>
  <si>
    <t>STT230324</t>
  </si>
  <si>
    <t>Renalni stentovi premontirani na balon,1011540-15</t>
  </si>
  <si>
    <t>STT230424</t>
  </si>
  <si>
    <t>Samooslobađajući perifeni stentovi H74939054106020</t>
  </si>
  <si>
    <t>STT230793</t>
  </si>
  <si>
    <t>Koronarni stent 1508300-18,XIENCE PRO S 3.00mmx18mm</t>
  </si>
  <si>
    <t>STT230795</t>
  </si>
  <si>
    <t>Koronarni stent 1508300-28,XIENCE PRO S 3.00mmx28mm</t>
  </si>
  <si>
    <t>STT230815</t>
  </si>
  <si>
    <t>Koronarni stent 1508400-12,XIENCE PRO S 4.00mmx12mm</t>
  </si>
  <si>
    <t>STT230816</t>
  </si>
  <si>
    <t>Koronarni stent 1508400-15,XIENCE PRO S 4.00mmx15mm</t>
  </si>
  <si>
    <t>STT230817</t>
  </si>
  <si>
    <t>Koronarni stent  1508400-18,XIENCE PRO S 4.00mmx18mm</t>
  </si>
  <si>
    <t>STT230819</t>
  </si>
  <si>
    <t>Koronarni stent 1508400-28,XIENCE PRO S 4.00mmx28mm</t>
  </si>
  <si>
    <t>STT230928</t>
  </si>
  <si>
    <t>Koronarni stent, ULTIMASTER NAGOMI 3x38</t>
  </si>
  <si>
    <t>STT231001</t>
  </si>
  <si>
    <t>Koronarni stent, Synergy Monorail 5.00mmx24mm</t>
  </si>
  <si>
    <t>STT231006</t>
  </si>
  <si>
    <t>Koronarni stent, Synergy Monorail 3.50mmx28mm</t>
  </si>
  <si>
    <t>STT231058</t>
  </si>
  <si>
    <t>Koronarni stent, Synsiro Pro 3x15</t>
  </si>
  <si>
    <t>Y707436.</t>
  </si>
  <si>
    <t>Nitinolski samosireci stent promera 2-4mm duz 16,23,30,39mm sa moguc. repozicioniranja kod otvorenog stenta do 80% duzine prom.0,021</t>
  </si>
  <si>
    <t>Y707903.</t>
  </si>
  <si>
    <t>Sistem za definitivni tretman intrakranijalnih aneurizmi, glatka struktura sistema koja omogucava vrlo lako postavljanje kroz mikrokateter bez mogucnosti zapinjanja ..</t>
  </si>
  <si>
    <t>Y704362</t>
  </si>
  <si>
    <t>Podesivi uredjaj za remodeliranje aneurizmi, dijametra 0,5-4,5mm; duz 22-32mm; kompatibilan sa mikrokateterom 0,17-0,021</t>
  </si>
  <si>
    <t>Y704990</t>
  </si>
  <si>
    <t>Stent veoma gustog tkanja sa celijama zatv.diz.2-2,5mm/12-25mm sa 2 ma</t>
  </si>
  <si>
    <t>Y705027</t>
  </si>
  <si>
    <t>Flow diverter stent niskog profila od 48 upletenih žica dijametra 017. dimenz.2,25x10,5/16/22mm. 2,75mmx12,5/17/22/26,5mm. 3,25mmx11/16,5/21/26mm</t>
  </si>
  <si>
    <t>Y705027B</t>
  </si>
  <si>
    <t>Flow diverter stent od 48 upletenih zica dijametra 2,75x15mm</t>
  </si>
  <si>
    <t>y705027c</t>
  </si>
  <si>
    <t>Flow diverter stent od 48 upletenih yzica dijametara 2.50 x 15mm</t>
  </si>
  <si>
    <t>Y707274</t>
  </si>
  <si>
    <t>Samos. intrakran.stent komplij.sistem otvora zatv.dizajn 2.5x17mm i 25 mm,3.0x15mm,25 i 41mm 4.0x35mm i 49mm</t>
  </si>
  <si>
    <t>Y707336</t>
  </si>
  <si>
    <t>Samošireæi dvosl.stent gust.tkanja od nitinola dij.3,5-5,5mm sa4marker</t>
  </si>
  <si>
    <t>Y707336B</t>
  </si>
  <si>
    <t>Samosireci dvosl.stent gust.tkanja od nitinola dij.3,5-5,5mm  25/18mm</t>
  </si>
  <si>
    <t>Y707410</t>
  </si>
  <si>
    <t>Samošireći intrakr.stent kompl.2 proksimalna i 2 distalna mark.</t>
  </si>
  <si>
    <t>Y707410A</t>
  </si>
  <si>
    <t>Samosireci intrakr.stent diam.5,5mm, total length 30mm</t>
  </si>
  <si>
    <t>Y707436</t>
  </si>
  <si>
    <t>Nitinolski samosireci stent promera 2-4mm duzine 16,23,30,39mm sa moguc.repozicioniranja kod otvorenog stenta do 80% duzine prom.0,021</t>
  </si>
  <si>
    <t>Y707442</t>
  </si>
  <si>
    <t>Embolizaciono sreds.u vidu mrezice od 48 upletenih zica kobalt-hrom</t>
  </si>
  <si>
    <t>Y707442.</t>
  </si>
  <si>
    <t>Embolizaciono sreds.u vidu mrezice od 48 upletenih zica kobalt-hrom-Stent</t>
  </si>
  <si>
    <t>y707483</t>
  </si>
  <si>
    <t>Samošireći nitinolski stent, zatvoreni dizajn,centralni marker po dužini stenta, visok step.elast. dijam. do 3,5 do 5,5mm, dužina od 12 do 75mm</t>
  </si>
  <si>
    <t>Графтови</t>
  </si>
  <si>
    <t>GR170008B</t>
  </si>
  <si>
    <t>Tubularni graft PTFE FlowLine Bipore 8mm x 80cm</t>
  </si>
  <si>
    <t>GR19004A</t>
  </si>
  <si>
    <t>Intergard silver-axilo bifem-impreg.polester graft obl.srebrom 8mm60cm</t>
  </si>
  <si>
    <t>GR19005</t>
  </si>
  <si>
    <t>InterGard silver impregn.poliester graft obloz.srebro-ac.</t>
  </si>
  <si>
    <t>GR19005A</t>
  </si>
  <si>
    <t>InterGard silver impregn.poliester graft obloz.srebro-ac.16x8mm 50cm</t>
  </si>
  <si>
    <t>GR19005B</t>
  </si>
  <si>
    <t>InterGard silver impregn.poliester graft obloz.srebro-ac.14x7mm</t>
  </si>
  <si>
    <t>GR19008A</t>
  </si>
  <si>
    <t>Tubularni PTFE graft 6mmx80cm</t>
  </si>
  <si>
    <t>GR19009</t>
  </si>
  <si>
    <t>Intergard silver-Straight- impreg.tubularni poliester graft 8 i 6mm</t>
  </si>
  <si>
    <t>GR19009A</t>
  </si>
  <si>
    <t>Intregard silver - Straight-impreg.tubulerani poliester graft 6mm 70cm</t>
  </si>
  <si>
    <t>GR19009B</t>
  </si>
  <si>
    <t>Intregrad silver -Straight-impreg.tubulerni poliester graft 8mm 70cm</t>
  </si>
  <si>
    <t>GR22004</t>
  </si>
  <si>
    <t>Intergard Silver Knitted Axilo-bifemoral Graft, 8mm</t>
  </si>
  <si>
    <t>GR22005</t>
  </si>
  <si>
    <t>Intergard Silver Knitted Bifurcated - impregn.poliester graft oblozen srebro-acetatom 16x8 i 14x7mm</t>
  </si>
  <si>
    <t>GR22005A</t>
  </si>
  <si>
    <t>Intergard Silver Knitted Bifurcated 16x8mm 50cm</t>
  </si>
  <si>
    <t>GR22005B</t>
  </si>
  <si>
    <t>Intergard Silver Knitted Bifurcated  14x7mm 50cm</t>
  </si>
  <si>
    <t>GR22007</t>
  </si>
  <si>
    <t>LifeSpan ePTFE Vascular Grafts Vaskularni graft (graft za hemodijalizu)</t>
  </si>
  <si>
    <t>GR22008</t>
  </si>
  <si>
    <t>Intergard Silver Knitted Straight 8 i 6mm</t>
  </si>
  <si>
    <t>GR22008A</t>
  </si>
  <si>
    <t>Intergard Silver Knitted Straight 8mm 70cm</t>
  </si>
  <si>
    <t>GR22010</t>
  </si>
  <si>
    <t>Ekstracelularni matriks pač/zakrpa od submukoze tankog creva svinje - ProxiCor for Pericardial</t>
  </si>
  <si>
    <t>GR230006</t>
  </si>
  <si>
    <t>Impregnirani poliester graftovi obloženi srebro-acetatom; Bifurkacioni, 16x8 i 14x7 mm, IGK1407S</t>
  </si>
  <si>
    <t>GR230007</t>
  </si>
  <si>
    <t>Impregnirani poliester graftovi obloženi srebro-acetatom; Bifurkacioni, 16x8 i 14x7 mm, IGK1608S</t>
  </si>
  <si>
    <t>GR230010</t>
  </si>
  <si>
    <t>Impregnirani bifurkacioni poliester (Dacron®) graftovi 20x10, 18x9,16x8 ,14x7 i 12x6 mm,024-0816/450,16x8,BIFURCATED VASCULAR PROSTHESES</t>
  </si>
  <si>
    <t>GR230023</t>
  </si>
  <si>
    <t>PTFE graft za hemodijalizu R05050</t>
  </si>
  <si>
    <t>GR230033</t>
  </si>
  <si>
    <t>Impregnirani tubularni poliester graftovi obloženi srebro-acetatom 8 i 6 mm, IGK0006-70S</t>
  </si>
  <si>
    <t>GR230034</t>
  </si>
  <si>
    <t>Impregnirani tubularni poliester graftovi obloženi srebro-acetatom 8 i 6 mm, IGK0008-70S</t>
  </si>
  <si>
    <t>SG230003</t>
  </si>
  <si>
    <t>Telo stent grafta,ESBF2814C103EE</t>
  </si>
  <si>
    <t>SG230008</t>
  </si>
  <si>
    <t>Nastavak, ETLW1610C124</t>
  </si>
  <si>
    <t>SG230011</t>
  </si>
  <si>
    <t>Nastavak, ETLW1613C124EE</t>
  </si>
  <si>
    <t>SG230014</t>
  </si>
  <si>
    <t>Nastavak, ETLW1616C124EE</t>
  </si>
  <si>
    <t>SG230015</t>
  </si>
  <si>
    <t>Nastavak, ETLW1610C156EE</t>
  </si>
  <si>
    <t>SG230022</t>
  </si>
  <si>
    <t>Nastavak,ETLW1620C93EE</t>
  </si>
  <si>
    <t>SG230024</t>
  </si>
  <si>
    <t>Nastavak,ETLW1620C156EE</t>
  </si>
  <si>
    <t>SG230028</t>
  </si>
  <si>
    <t>Nastavak,ETLW1624C124EE</t>
  </si>
  <si>
    <t>SG230001</t>
  </si>
  <si>
    <t>Telo stent grafta, ESBF2314C103EE</t>
  </si>
  <si>
    <t>SG230253</t>
  </si>
  <si>
    <t>Endovaskularni graftovi,Telo stent grafta,93MB2613L13-10</t>
  </si>
  <si>
    <t>SG230002</t>
  </si>
  <si>
    <t>Telo stent grafta, ESBF2514C103EE</t>
  </si>
  <si>
    <t>SG230023</t>
  </si>
  <si>
    <t>Nastavak,ETLW1620C124EE</t>
  </si>
  <si>
    <t>SG230241</t>
  </si>
  <si>
    <t>Endovaskularni graftovi,Telo stent grafta,93MB2613L10-08</t>
  </si>
  <si>
    <t>SG230261</t>
  </si>
  <si>
    <t>Endovaskularni stent graftovi, Nastavak,93CL1525L10</t>
  </si>
  <si>
    <t>SG230269</t>
  </si>
  <si>
    <t>Endovaskularni stent graftovi, Nastavak,93CL1513L07</t>
  </si>
  <si>
    <t>SG230271</t>
  </si>
  <si>
    <t>Endovaskularni stent graftovi, Nastavak,93CL1522L10</t>
  </si>
  <si>
    <t>SG230254</t>
  </si>
  <si>
    <t>Endovaskularni graftovi,Telo stent grafta,93MB2313L10-08</t>
  </si>
  <si>
    <t>SG230256</t>
  </si>
  <si>
    <t>Endovaskularni stent graftovi, Nastavak,93CL1513L05</t>
  </si>
  <si>
    <t>SG230264</t>
  </si>
  <si>
    <t>Endovaskularni stent graftovi, Nastavak,93CL1516L07</t>
  </si>
  <si>
    <t>SG230274</t>
  </si>
  <si>
    <t>Endovaskularni stent graftovi, Nastavak,93CL1513L09</t>
  </si>
  <si>
    <t>SG230279</t>
  </si>
  <si>
    <t>Endovaskularni stent graftovi, Nastavak,93CL1519L07</t>
  </si>
  <si>
    <t>Intraokularna sočiva</t>
  </si>
  <si>
    <t>IS160001</t>
  </si>
  <si>
    <t>Intraokularno sočivo, višedelno MA60AC(Intraokularna meka trodelna zadnjekomorna sočiva izrađena od hidrofobnog akrilata)</t>
  </si>
  <si>
    <t>IS180002A</t>
  </si>
  <si>
    <t>Intraokul.meka zadnjekomorna sočiva Eyecryl plus 600, 0,00D</t>
  </si>
  <si>
    <t>IS180002AH</t>
  </si>
  <si>
    <t>Intraokul.meka zadnjekomorna sociva Eyecryl plus 600, 4.00 D</t>
  </si>
  <si>
    <t>IS180002E</t>
  </si>
  <si>
    <t>Intraokul.meka zadnjekomorna sočiva Eyecryl plus 600, 8,00D</t>
  </si>
  <si>
    <t>IS180008A</t>
  </si>
  <si>
    <t>NT Sensar 3-PIECE AR40e 18.00</t>
  </si>
  <si>
    <t>IS180008H</t>
  </si>
  <si>
    <t>NT Sensar 3-PIECE AR40e 8.00</t>
  </si>
  <si>
    <t>IS180008I</t>
  </si>
  <si>
    <t>NT Sensar 3-PIECE AR40e 6.00</t>
  </si>
  <si>
    <t>IS180008J</t>
  </si>
  <si>
    <t>NT Sensar 3-PIECE AR40e 10.00</t>
  </si>
  <si>
    <t>IS180008K</t>
  </si>
  <si>
    <t>NT Sensar 3-PIECE AR40e 12.00</t>
  </si>
  <si>
    <t>IS180008M</t>
  </si>
  <si>
    <t>NT Sensar 3-PIECE AR40e 16.00</t>
  </si>
  <si>
    <t>IS200001</t>
  </si>
  <si>
    <t>Omni aquafold intraokularna meka zadnjekomorna sociva hidrof.akrilata</t>
  </si>
  <si>
    <t>IS200001A</t>
  </si>
  <si>
    <t>Omni aquafold intraokularna meka zadnjek. sočiva hidrof. 17</t>
  </si>
  <si>
    <t>IS200001B</t>
  </si>
  <si>
    <t>Omni aquafold intraokularna meka zadnjek. sočiva hidrof. 18</t>
  </si>
  <si>
    <t>IS200001D</t>
  </si>
  <si>
    <t>Omni aquafold intraokularna meka zadnjek. sočiva hidrof. 22</t>
  </si>
  <si>
    <t>IS200001F</t>
  </si>
  <si>
    <t>Omni aquafold intraokularna meka zadnjek. sočiva hidrof. 23</t>
  </si>
  <si>
    <t>IS200001H</t>
  </si>
  <si>
    <t>Omni aquafold intraokularna meka zadnjek. spćiva hidrof. 27</t>
  </si>
  <si>
    <t>IS200001J</t>
  </si>
  <si>
    <t>Omni aquafold intraokularna meka zadnjek.sociva hidrof.20</t>
  </si>
  <si>
    <t>IS200001L</t>
  </si>
  <si>
    <t>Omni aquafold intraokularna meka zadnjek. sičiva hidrof. 13</t>
  </si>
  <si>
    <t>IS200001LJ</t>
  </si>
  <si>
    <t>Omni aquafold intraokularna meka zadnjek. sočiva hidrof. 19</t>
  </si>
  <si>
    <t>IS200001M</t>
  </si>
  <si>
    <t>Omni aquafold intraokularna meka zadnjek.sočiva hidrof. 24</t>
  </si>
  <si>
    <t>IS200001N</t>
  </si>
  <si>
    <t>Omni aquafold intraokularna meka zadnjek. sočiva hidrof. 25</t>
  </si>
  <si>
    <t>IS200001P</t>
  </si>
  <si>
    <t>Omni aquafold intraokularna meka zadnjek. sociva hidrof. 16</t>
  </si>
  <si>
    <t>IS200001Q</t>
  </si>
  <si>
    <t>Omni aquafold aintraokularna meka zadnjek. sociva hidrof. 20,50</t>
  </si>
  <si>
    <t>IS200001S</t>
  </si>
  <si>
    <t>Omni aquafold intraokularna meka zadnjek.sociva hidrof. 9</t>
  </si>
  <si>
    <t>IS200001T</t>
  </si>
  <si>
    <t>Omni aquafold intraokularna meka zadnjek.sociva 14</t>
  </si>
  <si>
    <t>IS200001W</t>
  </si>
  <si>
    <t>Omni aquafold intraokularna meka zadnjek.sociva. hidrof. 11</t>
  </si>
  <si>
    <t>IS200001X</t>
  </si>
  <si>
    <t>Omni aquafold intraokularna meka zadnjek. sociva hidrof. 30</t>
  </si>
  <si>
    <t>IS200001Z</t>
  </si>
  <si>
    <t>Omni aquafold intraokularna meka zadnjek. sociva hidrof. 12</t>
  </si>
  <si>
    <t>IS200004</t>
  </si>
  <si>
    <t>Intraokularna tvrda (PMMA) prednjekomorna sociva Optima Lens</t>
  </si>
  <si>
    <t>IS200004B</t>
  </si>
  <si>
    <t>Intraokularna tvrda PMMA prednjekomorna sociva SMS 603 +18.00</t>
  </si>
  <si>
    <t>IS200004C</t>
  </si>
  <si>
    <t>Intraokularna tvrda PMMA prednjekomorna sociva SMS 603 +16</t>
  </si>
  <si>
    <t>IS200004D</t>
  </si>
  <si>
    <t>Intraokularna tvrda PMMA prednjekomorna sociva SMS 603 +17</t>
  </si>
  <si>
    <t>IS200004E</t>
  </si>
  <si>
    <t>Intraokularna tvrda PMMA prednjekomorna sociva SMS603 +19</t>
  </si>
  <si>
    <t>IS200004G</t>
  </si>
  <si>
    <t>Introkluarna tvrda PMMA sočiva 19,5</t>
  </si>
  <si>
    <t>IS200009</t>
  </si>
  <si>
    <t>Intraokularna meka zadnjekomorna sociva izradjena od hidrofobnog akril</t>
  </si>
  <si>
    <t>IS200009A</t>
  </si>
  <si>
    <t>Intraokularna meka zadnjekomorna sočiva izrađena od hidrof. 10</t>
  </si>
  <si>
    <t>IS200009D</t>
  </si>
  <si>
    <t>Intraokularna meka zadnjekomorna sočiva izrađena od hidrof. 14</t>
  </si>
  <si>
    <t>IS200009E</t>
  </si>
  <si>
    <t>Intraokularna meka zadnjekomorna sočiva izrađena od hidrof. 15</t>
  </si>
  <si>
    <t>IS200009G</t>
  </si>
  <si>
    <t>Intraokularna meka zadnjekomorna sočiva izrađena od hidrof. 19</t>
  </si>
  <si>
    <t>IS200009H</t>
  </si>
  <si>
    <t>Intraokularna meka zadnjekomorna sočiva izrađena od hidrof. 20</t>
  </si>
  <si>
    <t>IS200009I</t>
  </si>
  <si>
    <t>Intraokularna meka zadnjekomorna sočiva izrađena od hidrof. 21</t>
  </si>
  <si>
    <t>IS200009J</t>
  </si>
  <si>
    <t>Intraokularna meka zadnjekomorna sočiva izrađena od hidrof. 22</t>
  </si>
  <si>
    <t>IS200009K</t>
  </si>
  <si>
    <t>Intraokularna meka zadnjekomorna sočiva izrađena od hidrof. 23</t>
  </si>
  <si>
    <t>IS200009L</t>
  </si>
  <si>
    <t>Intraokularna meka zadnjekomorna sočiva izrađena od hidrof. 24</t>
  </si>
  <si>
    <t>IS200009LJ</t>
  </si>
  <si>
    <t>Intraokularna meka zadnjekomorna sočiva izrađena od hidrof. 26</t>
  </si>
  <si>
    <t>IS200009N</t>
  </si>
  <si>
    <t>Intraokularna meka zadnjekomorna sočiva izrađena od hidrofobnog akrilata 6</t>
  </si>
  <si>
    <t>IS200009NJ</t>
  </si>
  <si>
    <t>Intraokularna meka zadnjekomorna sočiva izrađena od hidrof.29</t>
  </si>
  <si>
    <t>IS200009O</t>
  </si>
  <si>
    <t>Intraokularna meka zadnjekomorna sočiva izrađena od hidrofobnog akrilata 12</t>
  </si>
  <si>
    <t>IS200009Q</t>
  </si>
  <si>
    <t>Intraokularna meka zadnjekomorna sociva izdradjena od hidrof. 17</t>
  </si>
  <si>
    <t>IS200009T</t>
  </si>
  <si>
    <t>Intraokularna meka zadnjekomorna sočiva izrađena od hidrofobnog akrilata 25</t>
  </si>
  <si>
    <t>IS200009U</t>
  </si>
  <si>
    <t>Intraokularna meka zadnjekomorna sočiva izrađena od hidrofobnog akrilata 16</t>
  </si>
  <si>
    <t>IS200009X</t>
  </si>
  <si>
    <t>Intraokularna meka zadnjekomorna sočiva izrađena od hidrofobnog akrilata 30</t>
  </si>
  <si>
    <t>IS200010</t>
  </si>
  <si>
    <t>Intraokularna meka asfericna trodelna zadnjekomorna sociva</t>
  </si>
  <si>
    <t>IS200010A</t>
  </si>
  <si>
    <t>Intraokularna meka asfericna trodelna zadnjekomorna sočiva 25</t>
  </si>
  <si>
    <t>IS200010B</t>
  </si>
  <si>
    <t>Intraokularna meka asfericna trodelna zadnjekomorna sočiva 26</t>
  </si>
  <si>
    <t>IS200010C</t>
  </si>
  <si>
    <t>Intraokularna meka asferična trodelna zadnjekomorna sočiva 15</t>
  </si>
  <si>
    <t>IS200010D</t>
  </si>
  <si>
    <t>Intraokularna meka asfericna trodelna zadnjekomorna sočiva 23</t>
  </si>
  <si>
    <t>IS200010E</t>
  </si>
  <si>
    <t>Intraokularna meka asfericna trodelna zadnjekomorna sočiva 24</t>
  </si>
  <si>
    <t>IS200010F</t>
  </si>
  <si>
    <t>Intraokularna meka asferična trodelna zadnjekomorna sočiva 18</t>
  </si>
  <si>
    <t>IS200010G</t>
  </si>
  <si>
    <t>Intraokularna meka asferična trodelna zadnjekomorna sočiva 19</t>
  </si>
  <si>
    <t>IS200010H</t>
  </si>
  <si>
    <t>Intraokularna meka asferična trodelna zadnjekomorna sočiva 20</t>
  </si>
  <si>
    <t>IS200010I</t>
  </si>
  <si>
    <t>Intraokularna meka asferična trodelna zadnjekomorna sočiva 21</t>
  </si>
  <si>
    <t>IS200010J</t>
  </si>
  <si>
    <t>Intraokularna meka asferična trodelna zadnjekomorna sočiva 22</t>
  </si>
  <si>
    <t>IS200010K</t>
  </si>
  <si>
    <t>Intraokularna meka asfericna trodelna zadnjekomorna sociva +16</t>
  </si>
  <si>
    <t>IS200010L</t>
  </si>
  <si>
    <t>Intraokularna meka asfericna trodelna zadnjekomorna sociva +17</t>
  </si>
  <si>
    <t>IS200010LJ</t>
  </si>
  <si>
    <t>Intraokularna meka asfericna trodelna zadnjekomorna sociva +21,50</t>
  </si>
  <si>
    <t>IS200010M</t>
  </si>
  <si>
    <t>Intraokularna meka asfericna trodelna zadnjekomorna sociva +22,50</t>
  </si>
  <si>
    <t>IS200011</t>
  </si>
  <si>
    <t>Intraokularna meka asfericna jednodelna zadnjek.sociva od hidrofobnog akrilata</t>
  </si>
  <si>
    <t>IS200011AD</t>
  </si>
  <si>
    <t>Intraokularna meka asfericna jednodelna zadnjek.sociva 28</t>
  </si>
  <si>
    <t>IS200011B</t>
  </si>
  <si>
    <t>Intraokularna meka asfericna jednodelna zadnjek. sočiva 30</t>
  </si>
  <si>
    <t>IS200011D</t>
  </si>
  <si>
    <t>Intraokularna meka asfericna jednodelna zadnjek.sočiva 15</t>
  </si>
  <si>
    <t>IS200011E</t>
  </si>
  <si>
    <t>Intraokularna meka asferična jednodelna zadnjek. sočiva 19</t>
  </si>
  <si>
    <t>IS200011H</t>
  </si>
  <si>
    <t>Intraokularna meka asfericna jednodelna zadnjek. sočiva 18</t>
  </si>
  <si>
    <t>IS200011J</t>
  </si>
  <si>
    <t>Intraokularna meka asfericna jednodelna zadnjek. sočiva 19.5</t>
  </si>
  <si>
    <t>IS200011L</t>
  </si>
  <si>
    <t>Intraokularna meka asfericna jednodelna zadnejk. sočiva 21.5</t>
  </si>
  <si>
    <t>IS200011M</t>
  </si>
  <si>
    <t>Intraokularna meka asfericna jednodelna zadnjek. sočiva 23</t>
  </si>
  <si>
    <t>IS200011N</t>
  </si>
  <si>
    <t>Intraokularna meka asferična jednodelna zadnjek. sočiva 27</t>
  </si>
  <si>
    <t>IS200011NJ</t>
  </si>
  <si>
    <t>Intraokularna meka asfericna jednodelna zadnjek. sočiva 29</t>
  </si>
  <si>
    <t>IS200011O</t>
  </si>
  <si>
    <t>Intraokularna meka asfericna jednodelna zadnjek. sočiva 20</t>
  </si>
  <si>
    <t>IS200011P</t>
  </si>
  <si>
    <t>Intraokularna meka asfericna jednodelna zadnjek. sočiva 21</t>
  </si>
  <si>
    <t>IS200011R</t>
  </si>
  <si>
    <t>Intraokularna meka asfericna jednodelna zadnjek. sociva 22</t>
  </si>
  <si>
    <t>IS200011S</t>
  </si>
  <si>
    <t>Intraokularna meka asfericna jednodelna zadnjek.sociva 24.5</t>
  </si>
  <si>
    <t>IS200011T</t>
  </si>
  <si>
    <t>Intraokularna meka asfericna jednodelna zadnjek.sociva 26</t>
  </si>
  <si>
    <t>IS200011V</t>
  </si>
  <si>
    <t>Intraokularna meka asfericna jednodelna zadnjek.sociva 24</t>
  </si>
  <si>
    <t>IS200011X</t>
  </si>
  <si>
    <t>Intraokularna meka asfericna jednodelna zadnjek.sociva 25</t>
  </si>
  <si>
    <t>IS200011Z</t>
  </si>
  <si>
    <t>Intraokularna asfericna jednodelna zadnjek.sociva 23.50</t>
  </si>
  <si>
    <t>IS220001</t>
  </si>
  <si>
    <t>Acrysoft intraokularna meka zadnjekom.sociva od hidrofobnog akrilata</t>
  </si>
  <si>
    <t>IS220002</t>
  </si>
  <si>
    <t>Intraok. meka zadnjekom. sočiva izrađ. od hidrof. akrilata, izlivena u komadu, EyeCryl Plus Acrylic Foldable</t>
  </si>
  <si>
    <t>IS220003</t>
  </si>
  <si>
    <t>Intraokularna zadnjekomorna sočiva,hidrofilna,akrilna,sklopiva OPTIMA Hi-Care IS220003</t>
  </si>
  <si>
    <t>IS220004</t>
  </si>
  <si>
    <t>Intraokularna meka asferična trodelna zadnjekomorna sočiva izrađena od hidrofobnog akrilata fabrički upakovana u jednokratni injektor, Hoya -PS AF-1 IS220004</t>
  </si>
  <si>
    <t>IS220006</t>
  </si>
  <si>
    <t>Intraokularna tvrda PMMA prednjekomorna sociva- Optima tip lens</t>
  </si>
  <si>
    <t>IS220010</t>
  </si>
  <si>
    <t>Intraokularna meka asfericna jednodelna zadnjek.sociva- Hoya iSert</t>
  </si>
  <si>
    <t>Kohlearni implatanti</t>
  </si>
  <si>
    <t>KHI21001</t>
  </si>
  <si>
    <t>Kohlearni implantat tip 1</t>
  </si>
  <si>
    <t>KHI21002</t>
  </si>
  <si>
    <t>MI 1200 Synhrony Sonnet Audio procesor</t>
  </si>
  <si>
    <t>OSTALI UGRADNI MATERIJAL (OSTALO)</t>
  </si>
  <si>
    <t>OSTALI UGRADNI MATERIJAL (nefrologija, urologija, videoendoskopija, neurohirurgija...)</t>
  </si>
  <si>
    <t>9029007</t>
  </si>
  <si>
    <t>Pojedinačni klipsevi L za OPERACIJU</t>
  </si>
  <si>
    <t>9029025</t>
  </si>
  <si>
    <t>Pojedinačni klipsevi ML</t>
  </si>
  <si>
    <t>Pojedinacni titanijumski klipsevi S</t>
  </si>
  <si>
    <t>Pojedinacni titanijumski klipsevi M</t>
  </si>
  <si>
    <t>Pojedinacni titanijumski klipsevi ML</t>
  </si>
  <si>
    <t>Pojedinacni titanijumski klipsevi L</t>
  </si>
  <si>
    <t>Codman duraform gra. 80-1477, orga. zamena za tvrdu moz.opnu 7,5 x 7,5 *</t>
  </si>
  <si>
    <t>Codman duraform gra. 80-1480, organska zamena za tvrdu mož.opnu 10 x 12,5*</t>
  </si>
  <si>
    <t>Codman duraform graft , 80-1475, organska zamena za tvrdu mož.opnu 5 x 5*</t>
  </si>
  <si>
    <t>9706716</t>
  </si>
  <si>
    <t>Unutrasnji trohanterni fiksator Mitkovic 100mm</t>
  </si>
  <si>
    <t>Testikularna proteza T Medium , urologija*</t>
  </si>
  <si>
    <t>9707687</t>
  </si>
  <si>
    <t>K Piston titanijum proteze 5,25mm</t>
  </si>
  <si>
    <t>9707843</t>
  </si>
  <si>
    <t>Klips CENA KOM. za poluautomatski klip aplikator large PL569T a12</t>
  </si>
  <si>
    <t>9708519</t>
  </si>
  <si>
    <t>Nosac za endo.linearni baterijski stapler sa kontro.artikulac.55 stepeni,punjenja 45mm,duzina staplera 340mm,sa kljunom,sa led indikat.sa kontr.aplik.klamf. i sa kljunom</t>
  </si>
  <si>
    <t>9710028B</t>
  </si>
  <si>
    <t>Ventilacione cevcice za kracu ventilaciju, 1,25mm</t>
  </si>
  <si>
    <t>X030668</t>
  </si>
  <si>
    <t>Set za stimulaciju vagus nerva u terapiji medikamentozno rezistentne epilepsije</t>
  </si>
  <si>
    <t>X703044</t>
  </si>
  <si>
    <t>Komplet z perkutanu nefrostomu sa pigtail kateter od poliuretana CH 8</t>
  </si>
  <si>
    <t>X703044-1</t>
  </si>
  <si>
    <t>Set za perkutanu nefrostomu</t>
  </si>
  <si>
    <t>X703044-2</t>
  </si>
  <si>
    <t>Kateter set za perkutanu nefrostomu</t>
  </si>
  <si>
    <t>X703065-1</t>
  </si>
  <si>
    <t>Set za perkutanu nefrostomu + 4 nefro.kateter Ch 8*</t>
  </si>
  <si>
    <t>X703065-2</t>
  </si>
  <si>
    <t>Sonda za perkutanu nefrostomu</t>
  </si>
  <si>
    <t>X703066-1</t>
  </si>
  <si>
    <t>Set za perkutanu nefrostomu+4 nefrostom.katetera Ch 10</t>
  </si>
  <si>
    <t>X703066-2</t>
  </si>
  <si>
    <t>PCN kateter sonda ch 10*</t>
  </si>
  <si>
    <t>X703079</t>
  </si>
  <si>
    <t>X703109A</t>
  </si>
  <si>
    <t>Set za perkutanu nefrostomu Ch8 (4nefrostomska kat; 2Chiba igle; 1set dilatatora; 1Saldinger zica vodic)</t>
  </si>
  <si>
    <t>X703109B</t>
  </si>
  <si>
    <t>Set za perkutanu nefrostomu Ch10 (4nefrostomska kat; 2Chiba igle; 1set dilatatora; 1Saldinger zica vodic)</t>
  </si>
  <si>
    <t>X703306</t>
  </si>
  <si>
    <t>Set za suprapubicnu drenazu od silikona sa balonom pigtail CH.12</t>
  </si>
  <si>
    <t>X703307</t>
  </si>
  <si>
    <t>Set za suprapubicnu drenazu od silikona sa balonom pigtail CH.14</t>
  </si>
  <si>
    <t>X704244</t>
  </si>
  <si>
    <t>Spirale od platine 360stepeni konfiguracije, ultrabrzi elektricni detachment kompat.sa mikrokateterom 0,0165</t>
  </si>
  <si>
    <t>x704253</t>
  </si>
  <si>
    <t>Klipsevi za autom.klipser large 10mm</t>
  </si>
  <si>
    <t>X704303</t>
  </si>
  <si>
    <t>Tečno embolizacijsko sredstvo sa puderom od tanta*</t>
  </si>
  <si>
    <t>X704430</t>
  </si>
  <si>
    <t>Lumbalni titanijumski umetak za medjupršljensku fuziju 10x28mm</t>
  </si>
  <si>
    <t>X704470C</t>
  </si>
  <si>
    <t>Govorna proteza Provox 8,0 mm GP900001</t>
  </si>
  <si>
    <t>X704470D</t>
  </si>
  <si>
    <t>Govorna proteza Provox 10,0mm GP900001</t>
  </si>
  <si>
    <t>Y704555</t>
  </si>
  <si>
    <t>Univerzalni nosac za endosk.i polukruzna punjenja 16cm promera 12mm</t>
  </si>
  <si>
    <t>X704625</t>
  </si>
  <si>
    <t>Ventilaciona cevcica za duzu ventilaciju, silikon, Fi 1,27mm</t>
  </si>
  <si>
    <t>X704683A</t>
  </si>
  <si>
    <t>DJ sonda Ch 6 dužine 22 cm*</t>
  </si>
  <si>
    <t>X704683B</t>
  </si>
  <si>
    <t>DJ sonda Ch 7 dužine 22 cm*</t>
  </si>
  <si>
    <t>X704683C</t>
  </si>
  <si>
    <t>DJ sonda Ch 6 dužine 26-30 cm*</t>
  </si>
  <si>
    <t>X704683D</t>
  </si>
  <si>
    <t>DJ sonda Ch 7 dužine 26-30 cm*</t>
  </si>
  <si>
    <t>X704683E</t>
  </si>
  <si>
    <t>DJ sonda Ch 8 dužine 26-30 cm*</t>
  </si>
  <si>
    <t>X704963</t>
  </si>
  <si>
    <t>Ureteralni stent za hipospadiju i epispadiju 12 cm 6 Fr*</t>
  </si>
  <si>
    <t>X705008</t>
  </si>
  <si>
    <t>Autpmatski klipserCENA PO KOM sa resorp.klipsevima /30 klipseva u sarzeru/*</t>
  </si>
  <si>
    <t>X705008P</t>
  </si>
  <si>
    <t>Automatski klipser sa resorpt.klipsevima CENA PO KOMADU(30 klipseva u šaržeru)</t>
  </si>
  <si>
    <t>x705009</t>
  </si>
  <si>
    <t>Automatski klipser ml 10 mm (20 klipseva)</t>
  </si>
  <si>
    <t>X705039</t>
  </si>
  <si>
    <t>Titanijumska mrežica za onkopl.hir.35g/m2 205x115x140</t>
  </si>
  <si>
    <t>x705050</t>
  </si>
  <si>
    <t>Auto.klipser ml 5 mm</t>
  </si>
  <si>
    <t>X705055</t>
  </si>
  <si>
    <t>Endoskopski klip aplikator Gonzales Rivas pod uglom 45s za L klipseve</t>
  </si>
  <si>
    <t>X705077</t>
  </si>
  <si>
    <t>Sarzer za automatski klip aplikator M/L-10 Clip Cartridge a 19 Microline Surgical</t>
  </si>
  <si>
    <t>x705696</t>
  </si>
  <si>
    <t>Auto.klipser sa provid.kucistem sa iterlock zatv.m (15)</t>
  </si>
  <si>
    <t>Y706021</t>
  </si>
  <si>
    <t>Mikrosfere za emboliz.od polietilen glikola 75-1100</t>
  </si>
  <si>
    <t>X706491D</t>
  </si>
  <si>
    <t>Kanulirani komp.šrafovi 6,5mm, dužine 6,5x90mm</t>
  </si>
  <si>
    <t>X707060</t>
  </si>
  <si>
    <t>Titanijumski klips veličine 9 mm pravi FT750T*</t>
  </si>
  <si>
    <t>X707061</t>
  </si>
  <si>
    <t>Titanijumski klips veličine 9 mm polusavijeni FT752T*</t>
  </si>
  <si>
    <t>X707117</t>
  </si>
  <si>
    <t>Titanijumski klipsevi medium</t>
  </si>
  <si>
    <t>X707183</t>
  </si>
  <si>
    <t>Titanijumski klips veličine 5 mm pravi FT710T*</t>
  </si>
  <si>
    <t>X707185</t>
  </si>
  <si>
    <t>Titanijumski klips veličine 7mm pravi FT740T*</t>
  </si>
  <si>
    <t>X707187</t>
  </si>
  <si>
    <t>Titanijumski klips veličine 11 mm pravi FT760T*</t>
  </si>
  <si>
    <t>X707188</t>
  </si>
  <si>
    <t>Titanijumski klips veličine 11 mm polusavijeni FT762T*</t>
  </si>
  <si>
    <t>X707189</t>
  </si>
  <si>
    <t>TITANIJUMSKI KLIPS VELIČINE 13MM PRAVI FT780D *</t>
  </si>
  <si>
    <t>X707190</t>
  </si>
  <si>
    <t>Titanijumski klips veličine 13 mm polusavijeni FT782T*</t>
  </si>
  <si>
    <t>X707427A</t>
  </si>
  <si>
    <t>Jednokratni  klipsevi za EZ klipser HX-610-135</t>
  </si>
  <si>
    <t>X707427B</t>
  </si>
  <si>
    <t>Jednokratni klipsevi za EZ klipser HX-610-090</t>
  </si>
  <si>
    <t>X707427C</t>
  </si>
  <si>
    <t>Jednokratni klipsevi za EZ klipser HX-610-090L</t>
  </si>
  <si>
    <t>X707456</t>
  </si>
  <si>
    <t>Titanijumski klips mini diskretno zakrivljeni dužine 4 mm*</t>
  </si>
  <si>
    <t>X707457</t>
  </si>
  <si>
    <t>Titanijumski klips mini diskretno zakrivljeni dužine 4,7 mm FT712T*</t>
  </si>
  <si>
    <t>X707458</t>
  </si>
  <si>
    <t>Titanijumski klips mini diskretno zakrivljen duzine 5,2 mm FT726T*</t>
  </si>
  <si>
    <t>X707459</t>
  </si>
  <si>
    <t>Titanijumski klips mini diskretno zakrivljen dužine 6.6 mm FT227T*</t>
  </si>
  <si>
    <t>Y707487</t>
  </si>
  <si>
    <t>Set stent ureteralni od fleks poliretana, deblj 4,7 i 6Fr, duz 28cm, sa uvodj od nerdjajuceg celika oblozen teflonom; duz 145cm, 0.35 i 0.38, puser 50 i 70cm, zatv vrha, u org do 6mes</t>
  </si>
  <si>
    <t>Y707488</t>
  </si>
  <si>
    <t>Set stent ureteralni, meki od termosenz mat sa hidrofilnom oblogom, deb 4,7Fr, duz 28cm, sa nitinolskim uvodj, u org do 6mes</t>
  </si>
  <si>
    <t>X707545-1</t>
  </si>
  <si>
    <t>Sistem za ekstrakranijalnu drenažu- Ventrikularni kateteri*</t>
  </si>
  <si>
    <t>X707545-2</t>
  </si>
  <si>
    <t>Sistem za ekstrakranijalnu drenažu-Bakti sil*</t>
  </si>
  <si>
    <t>X707590</t>
  </si>
  <si>
    <t>Band ligature sa 7 elasticnih prstenova</t>
  </si>
  <si>
    <t>X707596</t>
  </si>
  <si>
    <t>Titanijumski ligaturni klipsevi mikro 2,1 x 3mm</t>
  </si>
  <si>
    <t>X707597</t>
  </si>
  <si>
    <t>Titanijumski ligaturni klipsevi S 3,1 x 4mm</t>
  </si>
  <si>
    <t>X707598</t>
  </si>
  <si>
    <t>Titanijumski ligaturni klipsevi M 4,9 x 6,2mm</t>
  </si>
  <si>
    <t>X707609</t>
  </si>
  <si>
    <t>Titanijumski klips mini savijen u stranu dužine 5mm FT716T</t>
  </si>
  <si>
    <t>X707612</t>
  </si>
  <si>
    <t>Titanijumski ligaturni klipsevi L 10.8x11.3mm</t>
  </si>
  <si>
    <t>X707613</t>
  </si>
  <si>
    <t>Titanijumski ligaturni klipsevi vel.S 3x4.2mm</t>
  </si>
  <si>
    <t>X707614</t>
  </si>
  <si>
    <t>Titanijumski ligaturni klipsevi sa dvostr.zaključ.M/L 7.8x9.4mm</t>
  </si>
  <si>
    <t>X707663</t>
  </si>
  <si>
    <t>EDM Ventrikularni drenazni kit(sistem za ekstrakranijalnu drenažu likvora)</t>
  </si>
  <si>
    <t>X707664</t>
  </si>
  <si>
    <t>ARES Antibiotik impregnirani ventrikularni kateter(sistem za ekstrakranijalnu drenažu likvora)</t>
  </si>
  <si>
    <t>X707665</t>
  </si>
  <si>
    <t>Sistem za spoljasnju lumbalnu drenazu likvora lumbalni kateter 80cm unutr.dij.0,7mm, spolj.1,5mm</t>
  </si>
  <si>
    <t>X707781</t>
  </si>
  <si>
    <t>Fiksacioni sistem od titanijuma precnika 11mm</t>
  </si>
  <si>
    <t>X707782</t>
  </si>
  <si>
    <t>Fiksacioni sistem od titanijuma precnika 16mm</t>
  </si>
  <si>
    <t>X707784</t>
  </si>
  <si>
    <t>Resorptivni fiksacioni sistem od poliestera precnika 11mm</t>
  </si>
  <si>
    <t>X707935AA</t>
  </si>
  <si>
    <t>Uska ploca DC 4 otvora</t>
  </si>
  <si>
    <t>X707939</t>
  </si>
  <si>
    <t>Periferne okluzivne spirale od PT sa slojem koji bubri od hidrogelasa kontrol.oslobadjanjem 0,018, 0,035 komp.sa 0,021 lumenom mikrokatet.</t>
  </si>
  <si>
    <t>X707939W</t>
  </si>
  <si>
    <t>Periferne okluzivne spirale 10mmx20cm (Detachable)</t>
  </si>
  <si>
    <t>X707939Y</t>
  </si>
  <si>
    <t>Periferne okluzivne spirale 10mmx10cm (Detachable)</t>
  </si>
  <si>
    <t>X707964</t>
  </si>
  <si>
    <t>Titanijumski klips za aneurizme 7 mm polusavijeni FT742T*</t>
  </si>
  <si>
    <t>X708027</t>
  </si>
  <si>
    <t>Šaržer za poluautomatski klip aplikator ML a 8</t>
  </si>
  <si>
    <t>X707610</t>
  </si>
  <si>
    <t>Titanijumski klips mini savijen u stranu dužine 6,3mm FT717T</t>
  </si>
  <si>
    <t>x707804</t>
  </si>
  <si>
    <t>Titanijumski klips veličine 11mm polusavijeni</t>
  </si>
  <si>
    <t>X708019</t>
  </si>
  <si>
    <t>Ureteralni stent Doubl Pigtail 4Fr/15cm sa uvođ. od poliur. i PTFE</t>
  </si>
  <si>
    <t>X708019A</t>
  </si>
  <si>
    <t>Ureteralni stent Doubl Pigtail  4Fr/18cm sa uvođač. od poliur i PTFE v</t>
  </si>
  <si>
    <t>X708019B</t>
  </si>
  <si>
    <t>Ureteralni stent Doubl Pigtail 4Fr/20cm sa uvođ. od poliuretana i PTFE</t>
  </si>
  <si>
    <t>x708019c</t>
  </si>
  <si>
    <t>Ureteralni stent ch 4 22 cm</t>
  </si>
  <si>
    <t>Y704985</t>
  </si>
  <si>
    <t>Anti-adhezivna poliprop.mrezica 20x30cm 48g/m2</t>
  </si>
  <si>
    <t>Y706051</t>
  </si>
  <si>
    <t>Sistem za tretman aneurizmi sir.vrata zatv.konst.dij.4-11mm vis.3-9mm</t>
  </si>
  <si>
    <t>Y706550</t>
  </si>
  <si>
    <t>Amplatzer ASD, PFO, LAA okluderi</t>
  </si>
  <si>
    <t>Y704058</t>
  </si>
  <si>
    <t>Kontinuirani propilenski sling dijame. 45X1.1  80 M*</t>
  </si>
  <si>
    <t>Y704059</t>
  </si>
  <si>
    <t>Kontinuirani propilenski sling centralno prosirenje 45x1. 80 m*</t>
  </si>
  <si>
    <t>Y704350</t>
  </si>
  <si>
    <t>Spirale za ispunjavanje aneurizmi sa ultrabrzim odvajanjem u roku od 1sek Pt-W 3Di 2D; postupne debljine 0,010-0,014; dijametar 1,5mm-20mm duzine 2cm-30cm</t>
  </si>
  <si>
    <t>Y704363</t>
  </si>
  <si>
    <t>Podesivi retriver za ugrusak, dijametra 0,5-2,5mm; duz 20,5mm, kompatibilan sa mikrokateterom 0,013-0,016</t>
  </si>
  <si>
    <t>Y704364</t>
  </si>
  <si>
    <t>Podesivi retriver za ugrusak, dijametra 0,5-2,5mm; duz 20,5mm, kompatibilan sa mikrokateterom 0,017-0,021</t>
  </si>
  <si>
    <t>Y704381</t>
  </si>
  <si>
    <t>Ureteralna sonda 4Fr</t>
  </si>
  <si>
    <t>Y704383A</t>
  </si>
  <si>
    <t>Coil diaper stent 8Fr 50cm</t>
  </si>
  <si>
    <t>Y704563</t>
  </si>
  <si>
    <t>Makropropusna mrezica za rekonstr.karlicnog dna dij.filam.80nm 40x16cm</t>
  </si>
  <si>
    <t>y704580</t>
  </si>
  <si>
    <t>Spirale od platine za ispunjavanje aneurizmi debljine 10,18 veličine 1-15mm dužine 1-50cm sa 4 stepena tvrdoće (veoma mekan, mekan, standardan i čvrst)</t>
  </si>
  <si>
    <t>Y704696</t>
  </si>
  <si>
    <t>Set katetera za perkutanu epiduralnu neuroplastiku za dekompresiju spinalnog nerva uz radiofrekventnu ablaciju, postero lateralnim pristupom</t>
  </si>
  <si>
    <t>Y704741P</t>
  </si>
  <si>
    <t>Utikac za neiskorisceni kanal neurostimulatora p</t>
  </si>
  <si>
    <t>Y704801</t>
  </si>
  <si>
    <t>Spirale od platine za ispunjavanje aneurizmi sa ultrabrzim elektrolitnim odvajanjem, debljine 10, vel.1,5-10mm, duzine 2-25cm</t>
  </si>
  <si>
    <t>Y704801O</t>
  </si>
  <si>
    <t>Spiral.od plat.za ispunj.aneur.DELTAFILL10 3mmx8cm</t>
  </si>
  <si>
    <t>Y704801R</t>
  </si>
  <si>
    <t>Spiral.od plat.za ispunj.aneur.DELTAXSFT10 3mmx6cm</t>
  </si>
  <si>
    <t>Y704801T</t>
  </si>
  <si>
    <t>Spiral.od plat.za ispunj.aneur. DELTAXSFT10 4mmx8cm</t>
  </si>
  <si>
    <t>Y704801X</t>
  </si>
  <si>
    <t>Spiral.od plat.ispunj.aneur. DELTAFILL 10 4mmx10cm</t>
  </si>
  <si>
    <t>Y704801Y</t>
  </si>
  <si>
    <t>Spiral.pd plat. ispunj, aner. DELTAFILL 10 2mmx8cm</t>
  </si>
  <si>
    <t>Y704802</t>
  </si>
  <si>
    <t>Spirale od platine za ispunjavanje aneurizmi sa ultrabrzim elektrolitnim odvajanjem, debljine 14, vel.2-12mm, duzine 2,5-30cm</t>
  </si>
  <si>
    <t>Y704802G</t>
  </si>
  <si>
    <t>Spir.od plat.za ispunj.aneuriz.sa el.odv.14 MICRUSFRAME 5mmx12cm</t>
  </si>
  <si>
    <t>Y704803</t>
  </si>
  <si>
    <t>Spirale od platine za ispunjavanje aneurizmi sa ultrabrzim elektrolitnim odvajanjem, debljine 10/18, vel. 2-18mm, duzine 2,5-40cm</t>
  </si>
  <si>
    <t>Y704842</t>
  </si>
  <si>
    <t>Cement visokog viskoziteta u zatvorenom setu za mesanje koji omogucava produzeno vreme za rad</t>
  </si>
  <si>
    <t>Y704843</t>
  </si>
  <si>
    <t>Hidraulicni set za aplikovanje cementa velikog viskoziteta sa pistoljem i kertridzom 9,9cc i crevom 155cm</t>
  </si>
  <si>
    <t>Y704872</t>
  </si>
  <si>
    <t>HEM-O-LOCK klipsevi ML</t>
  </si>
  <si>
    <t>Y704873</t>
  </si>
  <si>
    <t>HEM-O-LOCK klipsevi L</t>
  </si>
  <si>
    <t>Y704874</t>
  </si>
  <si>
    <t>HEM-O-LOCK klipsevi XL</t>
  </si>
  <si>
    <t>Y705057</t>
  </si>
  <si>
    <t>Vec pripremljen "Set Stent" insercioni set sa stentom 10fr, Olympus</t>
  </si>
  <si>
    <t>Y706020</t>
  </si>
  <si>
    <t>Mikrosfera za emboliz. od polietilen glikola sa citost.100-400</t>
  </si>
  <si>
    <t>Y706020A</t>
  </si>
  <si>
    <t>Mikrosfera za emboliz.od polietilen glikola sa citost.100, 2ml</t>
  </si>
  <si>
    <t>Y706033</t>
  </si>
  <si>
    <t>K Piston titanijum proteze 4,75mm - 5,25mm x 0,4-0,6mm</t>
  </si>
  <si>
    <t>Y706070</t>
  </si>
  <si>
    <t>Spirale za embolizaciju intrakranijalnih aneurizmi Complex i Helical dijam. od 1mm do 24mm, duzina 1cm do 65cm</t>
  </si>
  <si>
    <t>Y707103</t>
  </si>
  <si>
    <t>Program.valvula sa antisifon efektom po PudenzSchault sa integr.rezervoarom; promera 15mm; opseg pritiska od 15-157ml H2O u vert polozaju</t>
  </si>
  <si>
    <t>Y707104</t>
  </si>
  <si>
    <t>Peritonealni kateter po PudenzSchault; lumen 1,3mm; spolj.lumen 2,5mm; duzine 120cm</t>
  </si>
  <si>
    <t>Y707105</t>
  </si>
  <si>
    <t>Ventrikularni kateter PudenzSchault; unutr.lumena 1,3mm; spolj lumena 2,5mm; duz.23cm</t>
  </si>
  <si>
    <t>Y707112</t>
  </si>
  <si>
    <t>Complex frejming spirale sa manjim prvim loopom za pojacanu bezbednost sistema</t>
  </si>
  <si>
    <t>Y707212PE</t>
  </si>
  <si>
    <t>Samosireci sistem za intrakr.trombekt.prekl.stent 6mm/40mm - 10</t>
  </si>
  <si>
    <t>Y707271</t>
  </si>
  <si>
    <t>Sirale od platine pokriv.bubrec.slojem hidrogela ultrabrzo/elektrol. oslobadj. brze od 1 sek</t>
  </si>
  <si>
    <t>Y707271AI</t>
  </si>
  <si>
    <t>Spirale od platine pokriv.bubrec.slojem hidorg.10Coil Size, 10mmx36</t>
  </si>
  <si>
    <t>Y707271AO</t>
  </si>
  <si>
    <t>Spirale od platine pokriv.bubrec.slojem hidr 10 coil size, 3mm L8cm</t>
  </si>
  <si>
    <t>Y707271AP</t>
  </si>
  <si>
    <t>Spirale od platine poklriv.bubrec.slojem hidrogela 10Coil Size 8mmx43</t>
  </si>
  <si>
    <t>Y707271AR</t>
  </si>
  <si>
    <t>MicroPlex Complex 3D coil,10 coil size, diam.6mm lenght 15cm</t>
  </si>
  <si>
    <t>Y707271AS</t>
  </si>
  <si>
    <t>MicroPlex Complex 3D coil,10 coil size, diam.5mm lenght 12cm</t>
  </si>
  <si>
    <t>Y707271AT</t>
  </si>
  <si>
    <t>MicroPlex Complex 3D coil,10 coil size, diam.4mm lenght 10cm</t>
  </si>
  <si>
    <t>Y707271AU</t>
  </si>
  <si>
    <t>MicroPlex Complex 3D coil,10 coil size, diam.3mm lenght 7cm</t>
  </si>
  <si>
    <t>Y707271AX</t>
  </si>
  <si>
    <t>MicroPlex Complex 3D coil,10 coil size, diam.2mm lenght 4cm Y707271AX</t>
  </si>
  <si>
    <t>Y707271D</t>
  </si>
  <si>
    <t>Spirale od platine poklriv.bubrec.slojem hidrogela 10Coil Size 5mmx43</t>
  </si>
  <si>
    <t>Y707283</t>
  </si>
  <si>
    <t>Mehanicki odvojive spirale od platine sa progr.dijam.spirala 1,5 do 25mm duzine 1 do 50cm</t>
  </si>
  <si>
    <t>Y707283AC</t>
  </si>
  <si>
    <t>Spirale od platine sa progr.dija.nav.Meh.sist.odvaj.Axium Heli 2x4</t>
  </si>
  <si>
    <t>Y707283E</t>
  </si>
  <si>
    <t>Spirale od platine sa progr.dija.nav.Meh.sist.odvaj.Axium Helix 7x20</t>
  </si>
  <si>
    <t>Y707283G</t>
  </si>
  <si>
    <t>Spirale od platine sa progr.dija.nav.Meh.sist.odvaj.Axium Helix 4x8</t>
  </si>
  <si>
    <t>Y707283I</t>
  </si>
  <si>
    <t>Spirale od platine sa progr.dija.nav.Meh.sist.odvaj.Axium Helix 6x20</t>
  </si>
  <si>
    <t>Y707283N</t>
  </si>
  <si>
    <t>Spirale od platine sa progr.dija.nav.Meh.sist.odvaj.Axium Heli</t>
  </si>
  <si>
    <t>Y707283NJ</t>
  </si>
  <si>
    <t>Y707283O</t>
  </si>
  <si>
    <t>Spirale od platine sa progr.dija.nav.Meh.sist.odvaj.Axium Heli. 2x6</t>
  </si>
  <si>
    <t>Y707283T</t>
  </si>
  <si>
    <t>Spirale od platine sa progr.dija.nav.Meh.sist.odvaj.Axium Heli.4x6</t>
  </si>
  <si>
    <t>Y707283U</t>
  </si>
  <si>
    <t>Spirale od platine sa progr.dija.nav.Meh.sist.odvaj.Axium Heli.3x8</t>
  </si>
  <si>
    <t>Y707292</t>
  </si>
  <si>
    <t>Porozna embolizaciona platforma</t>
  </si>
  <si>
    <t>Y707292A</t>
  </si>
  <si>
    <t>Porozna embolizaciona platforma Coil 12mm/20cm, system lenght 184cm</t>
  </si>
  <si>
    <t>Y707292B</t>
  </si>
  <si>
    <t>Porozna embolizaciona platforma Coil 11mm/20cm, system lenght 184cm</t>
  </si>
  <si>
    <t>Y707292C</t>
  </si>
  <si>
    <t>Porozna embolizaciona fplatforma Coil 10mm/20cm, system lenght 184cm</t>
  </si>
  <si>
    <t>Y707292D</t>
  </si>
  <si>
    <t>Porozna embolizaciona platforma Coil 7mm/15cm, system lenght 184cm</t>
  </si>
  <si>
    <t>Y707292F</t>
  </si>
  <si>
    <t>Porozna embolizaciona platformaCoil 6mm/15cm, system lenght 184cm</t>
  </si>
  <si>
    <t>Y707292G</t>
  </si>
  <si>
    <t>Porozna embolizaciona platforma Coil 5mm/15cm, system lenght 184cm</t>
  </si>
  <si>
    <t>Y707292H</t>
  </si>
  <si>
    <t>Porozna embolizaciona platforma Coil 9mm/20cm, system lenght 184cm</t>
  </si>
  <si>
    <t>Y707292I</t>
  </si>
  <si>
    <t>Porozna embolizaciona platforma Coil 8mm/20cm, system lenght 184cm</t>
  </si>
  <si>
    <t>Y707292J</t>
  </si>
  <si>
    <t>Porozna embolizaciona platforma Coil 8mm/15cm, system lenght 184cm</t>
  </si>
  <si>
    <t>Y707214</t>
  </si>
  <si>
    <t>Tecno embol.sredstvo sa puderom od tantala i etil-vinil alk.(8% ebox)</t>
  </si>
  <si>
    <t>Y707515</t>
  </si>
  <si>
    <t>Implantabilni punjivi dvokanalni neurostimulator za tretman bola stimulacijom kicmene mozdine perkutano i hirurski</t>
  </si>
  <si>
    <t>Y707385</t>
  </si>
  <si>
    <t>Codman duraform-graft 2,5x7,5cm organska zamnea za tvrdu opnu</t>
  </si>
  <si>
    <t>Y707416</t>
  </si>
  <si>
    <t>Titanijumski dvostruki pojed.klips XL CENA KUTIJEsa kocn.apendektomiju(12x4klipsa</t>
  </si>
  <si>
    <t>Y707431</t>
  </si>
  <si>
    <t>Program.valvula za dren.likv.PudenzSchault 8 prit.30-200mmH2O 5mm/16mm</t>
  </si>
  <si>
    <t>Y707432</t>
  </si>
  <si>
    <t>Peritonealni kateter sa antirefluks lumen 1,1mm graduisan po 10cm/110c</t>
  </si>
  <si>
    <t>Y707433</t>
  </si>
  <si>
    <t>Ventrikularni kateter unutr.lumena 1,3mm duz.23cm zatv.kraja grad.5cm</t>
  </si>
  <si>
    <t>Y707438</t>
  </si>
  <si>
    <t>Samooslobnitinol.implant za rekonst.vrata aneurizme i podr.koil.8 mark</t>
  </si>
  <si>
    <t>y707475</t>
  </si>
  <si>
    <t>Hirurski provodnik sa 16 elektroda za impl.u epid.prostor kic.stuba</t>
  </si>
  <si>
    <t>y707478</t>
  </si>
  <si>
    <t>Impl.nepunjivi dvokanalni neurostim.za kič.mož.</t>
  </si>
  <si>
    <t>y707482</t>
  </si>
  <si>
    <t>Set ekstenzija za impl.provodnika sa elektrodama i epiduralni prostor kič.moždine</t>
  </si>
  <si>
    <t>Y707902</t>
  </si>
  <si>
    <t>Spirale za zatvaranje intrakranijalnih aneurizmi od platine, odvojive el upravljacem, promera 0,010 do 0,014, duz 1-30, meke, standardne ili posebno mene</t>
  </si>
  <si>
    <t>SM220009</t>
  </si>
  <si>
    <t>Kapsularni tenzioni prsten dijametra 10mm ili veci</t>
  </si>
  <si>
    <t>Mrežice</t>
  </si>
  <si>
    <t>9029000</t>
  </si>
  <si>
    <t>Dvokomponentna proteza za intraabdom.apl. /poliester+polit/*</t>
  </si>
  <si>
    <t>Samofiksirajuca polures pprolen mrezica sa kukicom od poliakticke kis 12x9cm leva</t>
  </si>
  <si>
    <t>Samofiksirajuca polures pprolen mrezica sa kukicom od poliakticke kis 12x9cm desna</t>
  </si>
  <si>
    <t>Poliesterska samofiksirajuca semiresorptivna mrezica sa kukicama od poliakticne kis za zbrinjavanje ingvinalnih kila u laparoskopskim procedurama, leva 15x10</t>
  </si>
  <si>
    <t>Poliesterska samofiksirajuca semiresorptivna mrezica sa kukicama od poliakticne kis za zbrinjavanje ingvinalnih kila u laparoskopskim procedurama, desna 15x10</t>
  </si>
  <si>
    <t>Polipropilenska mrezica 15x15 48 gr /m*</t>
  </si>
  <si>
    <t>Polipropilenska mrezica 8x15 48 gr*</t>
  </si>
  <si>
    <t>Mrežica polipropilen P3 30x30 *</t>
  </si>
  <si>
    <t>Silikonsko ulje gustine 1300m -pas spric 10 ml*</t>
  </si>
  <si>
    <t>9029000A</t>
  </si>
  <si>
    <t>Dvokomponentna proteza za intraabdom.apl.(poliester+polit.) 30x20cm</t>
  </si>
  <si>
    <t>h9701221</t>
  </si>
  <si>
    <t>Mrezice za hernije tiO2 mesh 15cmx15cm</t>
  </si>
  <si>
    <t>X704147</t>
  </si>
  <si>
    <t>Trodimenzioni cep precnika 3 cm*</t>
  </si>
  <si>
    <t>X704151</t>
  </si>
  <si>
    <t>Dvokomponentna proteza za intraabdominalnu aplikaciju 12 cm*</t>
  </si>
  <si>
    <t>X704153</t>
  </si>
  <si>
    <t>Dvokomonentna proteza za intaabdominalnu aplikaciju 20 x 15 cm*</t>
  </si>
  <si>
    <t>X704153A</t>
  </si>
  <si>
    <t>Dvokomponentna proteza za intraabdominalnu aplikaciju 20x15</t>
  </si>
  <si>
    <t>X704645</t>
  </si>
  <si>
    <t>Titanijumska mrežica 35gr2 15 x 15cm</t>
  </si>
  <si>
    <t>X704646</t>
  </si>
  <si>
    <t>Titanijumska mrežica 35gr2 20 x 15cm*</t>
  </si>
  <si>
    <t>x704647</t>
  </si>
  <si>
    <t>dvoslojna mreyica ovalna 11x14 (polipropilen i ePTFE)</t>
  </si>
  <si>
    <t>X704648</t>
  </si>
  <si>
    <t>Dvoslojna mrezica ovalna 14x18 cm/polipropilen i ekspandirani/*</t>
  </si>
  <si>
    <t>X704949</t>
  </si>
  <si>
    <t>Titanijumska mrezica za hiatus herniu 65 g/m2*</t>
  </si>
  <si>
    <t>Y704564</t>
  </si>
  <si>
    <t>Dvokomp.proteza za intraabd.aplikaciju 30x20cm kolagen ne prelazi ivic</t>
  </si>
  <si>
    <t>Y704566</t>
  </si>
  <si>
    <t>Dvokomp.proteza za intraabd.aplik.15x20cm kolagen ne prelazi ivicu</t>
  </si>
  <si>
    <t>Y704670</t>
  </si>
  <si>
    <t>Anti-adhezivna poliprop. mrezica sa dva sloja 47g/m2 vel.pora 2,8mm, dim.6cm x 9</t>
  </si>
  <si>
    <t>Y704671</t>
  </si>
  <si>
    <t>Anti-adhezivna poliprop. mrezica sa dva sloja 47g/m2 vel.pora 2,8mm, dim.8cm x 11</t>
  </si>
  <si>
    <t>Y704672</t>
  </si>
  <si>
    <t>Anti-adhezivna poliprop. mrezica sa dva sloja 47g/m2 vel.pora 2,8mm, dim.10cm x 12</t>
  </si>
  <si>
    <t>Y704673</t>
  </si>
  <si>
    <t>Anti-adhezivna poliprop. mrezica sa dva sloja 47g/m2 vel.pora 2,8mm O12cm okrugla</t>
  </si>
  <si>
    <t>Y704674</t>
  </si>
  <si>
    <t>Anti-adhezivna poliprop. mrezica sa dva sloja 47g/m2 vel.pora 2,8mm, dim.10cm x 15</t>
  </si>
  <si>
    <t>Y704675</t>
  </si>
  <si>
    <t>Anti-adhezivna poliprop. mrezica sa dva sloja 47g/m2 vel.pora 2,8mm, dim.12cm x 17</t>
  </si>
  <si>
    <t>Y704676</t>
  </si>
  <si>
    <t>Anti-adhezivna poliprop. mrezica sa dva sloja 47g/m2 vel.pora 2,8mm, dim.15cm x 15</t>
  </si>
  <si>
    <t>Y704677</t>
  </si>
  <si>
    <t>Anti-adhezivna poliprop. mrezica sa dva sloja 47g/m2 vel.pora 2,8mm, dim.20cm x 15 pravougaona</t>
  </si>
  <si>
    <t>Y704678</t>
  </si>
  <si>
    <t>Anti-adhezivna poliprop. mrezica sa dva sloja 47g/m2 vel.pora 2,8mm, dim.20cm x 15 ovalna</t>
  </si>
  <si>
    <t>Y704679</t>
  </si>
  <si>
    <t>Anti-adhezivna poliprop. mrezica sa dva sloja 47g/m2 vel.pora 2,8mm, dim.25cm x 20 ovalna</t>
  </si>
  <si>
    <t>Y704680</t>
  </si>
  <si>
    <t>Anti-adhezivna poliprop. mrezica sa dva sloja 47g/m2 vel.pora 2,8mm, dim.30cm x 30</t>
  </si>
  <si>
    <t>Y704681</t>
  </si>
  <si>
    <t>Anti-adhezivna poliprop. mrezica sa dva sloja 47g/m2 vel.pora 2,8mm, dim.13cm x 6 hernia patch</t>
  </si>
  <si>
    <t>Y704982</t>
  </si>
  <si>
    <t>Anti-adhezivna poliprop.mrežica 10x15cm 48g/m2</t>
  </si>
  <si>
    <t>Y704983</t>
  </si>
  <si>
    <t>Anti-adhezivna poliprop.mrežica 15x20cm 48g/m2</t>
  </si>
  <si>
    <t>Y704984</t>
  </si>
  <si>
    <t>Anti-adhezivna poliprop.mrezica 15x25cm 48g/m2</t>
  </si>
  <si>
    <t>Y704986</t>
  </si>
  <si>
    <t>Anti-adhezivna poliprop.mrezica 26x34cm 48g/m2</t>
  </si>
  <si>
    <t>Y704987</t>
  </si>
  <si>
    <t>Anti-adhezivna poliprop.mrezica 18x24cm 48g/m2</t>
  </si>
  <si>
    <t>Y704988</t>
  </si>
  <si>
    <t>Y704989</t>
  </si>
  <si>
    <t>y705000</t>
  </si>
  <si>
    <t>preoblikovana polipropilenska mrezica 5x11, sa rupom, 48g/m2</t>
  </si>
  <si>
    <t>y705001</t>
  </si>
  <si>
    <t>preoblikovana polipropilenska mreyica 5x11, bez rupe, 48g/m2</t>
  </si>
  <si>
    <t>Y705002</t>
  </si>
  <si>
    <t>Ovalni pec precnika 5cm</t>
  </si>
  <si>
    <t>Y705500</t>
  </si>
  <si>
    <t>Polipropilenska mrezica sa otvorom 5x11cm gram.88g/m2 filam.120mikrom</t>
  </si>
  <si>
    <t>Y705501</t>
  </si>
  <si>
    <t>Polipropilenska mrezica 5x11cm bez otvora gram88g/m2 filam.120mikr</t>
  </si>
  <si>
    <t>Y705502</t>
  </si>
  <si>
    <t>Polipropilenska mrezica 4,5x10cm sa otvorom gram.177g/m2 filam.180mikr</t>
  </si>
  <si>
    <t>Y705503</t>
  </si>
  <si>
    <t>Polipropilenska mrezica 4,5x10cm bez otvora gram.177g/m2 filam.180mikr</t>
  </si>
  <si>
    <t>9700025</t>
  </si>
  <si>
    <t>Cirkularni stapler sa obarajućom glavom 31mm</t>
  </si>
  <si>
    <t>9704241</t>
  </si>
  <si>
    <t>Stapler premium plus CEEA 25 / cirkularni stapler za jednu upotrebu 25 mm/ *</t>
  </si>
  <si>
    <t>9708516</t>
  </si>
  <si>
    <t>Linearni stapler sa nožem 80 mm-3.8 mm*</t>
  </si>
  <si>
    <t>Umetak za linearni stapler sa nožem 80 mm-3.8 mm*</t>
  </si>
  <si>
    <t>9708518</t>
  </si>
  <si>
    <t>Nosac za endo.linearni stapler sa prirod.artikulac.,punjenja 45mm,duzina staplera 340mm,sa kljunom</t>
  </si>
  <si>
    <t>9708520</t>
  </si>
  <si>
    <t>Punjenje za endo.linerani stapler sa nozem,sa prir.artik.punjenje 45mm,visina klamf.2mm,sa 6 redova klamf. jednokratno komp.sa nosacem bez artikulacije</t>
  </si>
  <si>
    <t>9708521</t>
  </si>
  <si>
    <t>Nosac za endo.linearni baterijski stapler sa kontro.artikulac,punjenja 60mm,duzina staplera 340mm,sa kljunom</t>
  </si>
  <si>
    <t>Punjenje za endo.linerani stapler sa nozem,sa prir.artik.punjenje 60mm,visina klamf.4.1mm,za deblja tkiva,sa 6 redova klamf. jednokratno komp.sa nosacem bez artikulacije</t>
  </si>
  <si>
    <t>9708523</t>
  </si>
  <si>
    <t>Punjenje za endo.linerani stapler sa nozem,sa prir.artik.punjenje 45mm,visina klamf.2.5mm,vaskularno,sa 6 redova klamf. jednokratno komp.sa nosacem bez artikulacije</t>
  </si>
  <si>
    <t>9708524</t>
  </si>
  <si>
    <t>Punjenje za endo.linerani stapler sa nozem,sa prir.artik.punjenje 45mm,visina klamf.4.1mm,za deblja tkiva,sa 6 redova klamf. jednokratno komp.sa nosacem bez artikulacije</t>
  </si>
  <si>
    <t>Punjenje za endo.linerani stapler sa nozem,sa prir.artik.punjenje 60mmmm,visina klamf.2.5mm,vaskularno,sa 6 redova klamf. jednokratno komp.sa nosacem bez artikulacije</t>
  </si>
  <si>
    <t>9708527</t>
  </si>
  <si>
    <t>Punjenje za endo.linerani stapler sa nozem,sa prir.artik.punjenje 60mmmm,visina klamf.4.4mm,za ekstra debela tkiva,sa 6 redova klamf. jednokratno komp.sa nosacem bez artikulacije</t>
  </si>
  <si>
    <t>DX707927</t>
  </si>
  <si>
    <t>75MM SELECTABLE NEW TLC NTLC75 DX707927</t>
  </si>
  <si>
    <t>DY704690</t>
  </si>
  <si>
    <t>COUNTOUR CURVED CUTTER CS40G DY704690</t>
  </si>
  <si>
    <t>DY707580</t>
  </si>
  <si>
    <t>PROXIMATE*RL LINEAR STAPLER TX60G DY707580</t>
  </si>
  <si>
    <t>DY707924</t>
  </si>
  <si>
    <t>NTLC75 SEKECTABLE NEW TLC 75mm DY707924</t>
  </si>
  <si>
    <t>DY707925</t>
  </si>
  <si>
    <t>ECHELON FLEX 45 STANDARD EC45A DY707925</t>
  </si>
  <si>
    <t>DY707926</t>
  </si>
  <si>
    <t>ECHELON TM FLEX ARTICULATING EC60A DY707926</t>
  </si>
  <si>
    <t>G9704690</t>
  </si>
  <si>
    <t>COUNTOUR CURVED CUTTER CS40G</t>
  </si>
  <si>
    <t>GX707923B</t>
  </si>
  <si>
    <t>Reloads for new titanium liner cut - univ.punj.sa nožem za lin.stapler</t>
  </si>
  <si>
    <t>GX707925</t>
  </si>
  <si>
    <t>ECHELON FLEX 45 STANDARD EC45A</t>
  </si>
  <si>
    <t>GX707926</t>
  </si>
  <si>
    <t>ECHELON TM FLEX ARTICULATING EC60A</t>
  </si>
  <si>
    <t>GY707248</t>
  </si>
  <si>
    <t>Endoskopski lin.stapler echelon flex articulating</t>
  </si>
  <si>
    <t>X030666</t>
  </si>
  <si>
    <t>Cirkularni stapler za jednokratnu upotrebu (zakriv) 29mm/5,5 sa moguc podesavanja visine zatv. nog. klomfe od 2,5mm-1-0mm,</t>
  </si>
  <si>
    <t>X030667</t>
  </si>
  <si>
    <t>Cirkul. stapler za jednokr. upotr. (zakriv) 33mm/5,5mm, sa moguc. podes. visine zatvorene nogice  klomfe od 2,5mm-1,0mm</t>
  </si>
  <si>
    <t>X030669</t>
  </si>
  <si>
    <t>Punjenje za endos stapler sa zupcima za jedn upotrebu 45mm/4,1mm - zeleno, sa 6 redova klamfi</t>
  </si>
  <si>
    <t>X030670</t>
  </si>
  <si>
    <t>Punjenje za endosk. stapler sa zupcima za pridr. tkiva nozem i sa prirod. artikulacijom za jedn. upot. 45mm/2,6mm - belo, sa 6 redova klamfi</t>
  </si>
  <si>
    <t>X030671</t>
  </si>
  <si>
    <t>Punjenje za endoskopski linearni stapler sa zupcima pridrz tkiva, sa prir. artikulacijom za jedn. upotr. 60mm/2,6mm - belo 6 red klamfi</t>
  </si>
  <si>
    <t>X030673</t>
  </si>
  <si>
    <t>Univerzalno punjenje sa nozem za linearni stapler za jednok. upotrebu 75mm crno za stand. srednje/debelo i debelo tkivo</t>
  </si>
  <si>
    <t>X030674</t>
  </si>
  <si>
    <t>Punjenje za linearni stapler sa nozem zakrivljeni za jednokr. upotr. 40mm/4,7 mm - zeleno</t>
  </si>
  <si>
    <t>X030675</t>
  </si>
  <si>
    <t>Punjenje za endoskopski linearni stapler sa zupcima sa prir. artikulacijom za jedn. upotr. 60mm/3,6mm - belo, 6 redova klamfi</t>
  </si>
  <si>
    <t>X704739</t>
  </si>
  <si>
    <t>Cirkularni stapler sa obarajućom glavom 0.34 mm*</t>
  </si>
  <si>
    <t>X706503</t>
  </si>
  <si>
    <t>Set za aparat THD Evolution za zbr.heomroida 4 stepena sa prolapsom*</t>
  </si>
  <si>
    <t>X706590</t>
  </si>
  <si>
    <t>Stapler linearni 60mm/64mm, 80mm/84mm i 100mm/104mm, bez punjenja, univerzalni za klanfe 3,8mm i 4,8mm sa 4mm duzom linijom stapliranja</t>
  </si>
  <si>
    <t>X706591</t>
  </si>
  <si>
    <t>Punjenje za stapler linearni velicine 60mm/64, 80mm/84 i 100mm/104</t>
  </si>
  <si>
    <t>X706592</t>
  </si>
  <si>
    <t>Stapler po tipu Endo Gia sa rotikulacijom i beskonacnim brojem polozaja artikul. bez noza vel. 45mm i 60mm</t>
  </si>
  <si>
    <t>X706593</t>
  </si>
  <si>
    <t>Punjenje za stapler po tipu Endo Gia sa nozem vel. 45mm i 60mm visina klamfi 2,5mm/1mm, 3,5mm/1,5mm, 3,8mm/1,75mm, 4,1mm/2mm, 4,4mm/2,2mm</t>
  </si>
  <si>
    <t>X707564</t>
  </si>
  <si>
    <t>Punjenje za end.linearni stapler sa pr.art. 60 mm/2.5 mm sa 6 reda klafni*</t>
  </si>
  <si>
    <t>X707592</t>
  </si>
  <si>
    <t>Punjenje za linearni stapler 60mm/3,5mm-plavo</t>
  </si>
  <si>
    <t>X707593</t>
  </si>
  <si>
    <t>Punjenje za linearni stapler 60mm/4,8mm- zeleno</t>
  </si>
  <si>
    <t>X707594</t>
  </si>
  <si>
    <t>Punjenje za endosk.linearni stapler sa zupcima 60mm/4,1 mm-zeleno 6red</t>
  </si>
  <si>
    <t>X707670</t>
  </si>
  <si>
    <t>Zakrivljeni cirkularni stapler duzine 420mm</t>
  </si>
  <si>
    <t>X707671</t>
  </si>
  <si>
    <t>Zakrivljeni cirkularni stapler duzine 520mm</t>
  </si>
  <si>
    <t>X707921A</t>
  </si>
  <si>
    <t>Cirkul.stapler za jed.upot.(zakrivlj) 29/5,5mm sa klafnom 2,5-1,0mm ze*</t>
  </si>
  <si>
    <t>X707921B</t>
  </si>
  <si>
    <t>Cirkul.stapler za jed.upot.(zakrivlj) 33/5,5mm sa klafnom 2,5-1,0mm*</t>
  </si>
  <si>
    <t>X707922B</t>
  </si>
  <si>
    <t>Punjenje za line.stapler sa nožem(zakrivlj) za jed.upotrebu 40/4,7mm zel*</t>
  </si>
  <si>
    <t>X707923B</t>
  </si>
  <si>
    <t>Univerzalno punjenje sa nožem za lin.stap.za jednu upotr.75 mm crno*</t>
  </si>
  <si>
    <t>X707925A</t>
  </si>
  <si>
    <t>Punjenje za end.lin.stapler sa nožem za jed.upotre.45/2,5 mm sa 6 reda*</t>
  </si>
  <si>
    <t>X707925B</t>
  </si>
  <si>
    <t>Punjenje za end.lin.stapler sa nožem za jednu upotrebu 45/4.1 mm sa 6 reda*</t>
  </si>
  <si>
    <t>Y704000</t>
  </si>
  <si>
    <t>TA premium 55-48 punjenje za linearni stapler TA5*</t>
  </si>
  <si>
    <t>Y704147</t>
  </si>
  <si>
    <t>TA Premium 30-4.8 punjenje za linearni stapler TA3*</t>
  </si>
  <si>
    <t>Y704553</t>
  </si>
  <si>
    <t>Punjac sa cetvr.klanf.presek 3,5mm za TA 90 stapler duzine 90mm</t>
  </si>
  <si>
    <t>Y704554</t>
  </si>
  <si>
    <t>Punjac sa cetvr.klanf.presek 4,8mm za TA 90 stapler duzine 90mm</t>
  </si>
  <si>
    <t>Y704556</t>
  </si>
  <si>
    <t>Punjac sa rotikul. i 10pozicija artik.sa nozem vel.45mm klanf.3-3,5-4m</t>
  </si>
  <si>
    <t>Y704557</t>
  </si>
  <si>
    <t>Punjac sa rotikul. i 10pozicija artik.sa nozem 60mm klanf.3-3,5-4m</t>
  </si>
  <si>
    <t>Y704558</t>
  </si>
  <si>
    <t>Punjac sa rotikul. i 10pozicija artik. sa nozem 45mm klanf.3-3,5-4mm</t>
  </si>
  <si>
    <t>Y704644</t>
  </si>
  <si>
    <t>Punjač za ENDO GIA sa rotikulacijom,10pozicija,nož 30mm,varijabilne dužine klamfi za vaskularno,klamfice 2-2,5-3mm</t>
  </si>
  <si>
    <t>Y704968</t>
  </si>
  <si>
    <t>Instrument za šivenje staplera 80mm sa punjačem sa klanf. 4,8mm</t>
  </si>
  <si>
    <t>Y704969</t>
  </si>
  <si>
    <t>Punjac za stapler GIA80mm 2x2sa nozem i cetvrt.klanficama,visine 4,8mm</t>
  </si>
  <si>
    <t>Y704970</t>
  </si>
  <si>
    <t>Instrument za šivenje staplera 60mm sa punjačem sa klanf. 4,8mm</t>
  </si>
  <si>
    <t>Y704971</t>
  </si>
  <si>
    <t>Punjac za stapler 60mm, 4,8 sa nozem i cetvr.klanfama na PP</t>
  </si>
  <si>
    <t>y705030</t>
  </si>
  <si>
    <t>Punjac za stapler GIA80mm 2x2sa nozem i cetvrt.klanficama,visine 3,8mm</t>
  </si>
  <si>
    <t>y705032</t>
  </si>
  <si>
    <t>Punjač za stapler GIA 100mm 2x2reda klamfica,visine 4,8mm</t>
  </si>
  <si>
    <t>Y705033</t>
  </si>
  <si>
    <t>Vaskularni lin.stapler bez noza, 30mm,visina klamfice 2,5mm</t>
  </si>
  <si>
    <t>Y705036</t>
  </si>
  <si>
    <t>Punjac ENDO GIA sa rotikulacijom,10pozicija artikulacije sa nozem 30mm, sa flek.uvod.vari.duzine klnfice 2-2,5-3mm</t>
  </si>
  <si>
    <t>Y705576</t>
  </si>
  <si>
    <t>Punjenje sa zupcima za baterijski endo lin stapler sa nozem. Duz 45mm, visina klamfica 2,5-4,4mm</t>
  </si>
  <si>
    <t>Y705577</t>
  </si>
  <si>
    <t>Punjenje sa zupcima za baterijski endo lin stapler sa nozem. Duz 60mm, visina klamfica 2,5-4,4mm</t>
  </si>
  <si>
    <t>Becker expander proteze za dojku</t>
  </si>
  <si>
    <t>x707959</t>
  </si>
  <si>
    <t>Ergonomiks proteze zapr. od 250 do 450cm</t>
  </si>
  <si>
    <t>X707959Đ</t>
  </si>
  <si>
    <t>Anatomska proteza za dojke-Replicon-MesmoHS 390g</t>
  </si>
  <si>
    <t>X707959J</t>
  </si>
  <si>
    <t>Anatomska proteza za dojke-MesmoHS 315 A11,5cm</t>
  </si>
  <si>
    <t>X708101</t>
  </si>
  <si>
    <t>Silikonske proteze za dojku anatomskog oblika tvrdoće tela cohesive III</t>
  </si>
  <si>
    <t>UKUPNO (ostalo):</t>
  </si>
  <si>
    <t>UKUPNO UGRADNI MATERIJAL:</t>
  </si>
  <si>
    <t>Materijal za dijalizu</t>
  </si>
  <si>
    <t>9080097</t>
  </si>
  <si>
    <t>Multifiltrate Emio 2 CVVHD</t>
  </si>
  <si>
    <t>9080098</t>
  </si>
  <si>
    <t>Multi Bic K+5000ML</t>
  </si>
  <si>
    <t>9080099</t>
  </si>
  <si>
    <t>Filtrate Bag 10l</t>
  </si>
  <si>
    <t>9080100</t>
  </si>
  <si>
    <t>Multifiltrate Kit 16 MPS P2dry</t>
  </si>
  <si>
    <t>9501898</t>
  </si>
  <si>
    <t>Sterilni set za ukljucenje i iskljucenje hemodijalize</t>
  </si>
  <si>
    <t>Sodium Chloride 0,9% 1000ml</t>
  </si>
  <si>
    <t>9522048</t>
  </si>
  <si>
    <t>Tabletirana so DIJALIZA</t>
  </si>
  <si>
    <t>Brizgalica 20ml sa iglom</t>
  </si>
  <si>
    <t>9501898-10</t>
  </si>
  <si>
    <t>Samolepljiv hemostatski flaster 5-7,5cm</t>
  </si>
  <si>
    <t>9501898-11</t>
  </si>
  <si>
    <t>Hiruska maska</t>
  </si>
  <si>
    <t>9501898-12</t>
  </si>
  <si>
    <t>Lateks rukavice</t>
  </si>
  <si>
    <t>9501898-13</t>
  </si>
  <si>
    <t>Gaza hidrofilna sterilna od 1m2</t>
  </si>
  <si>
    <t>9501898-14</t>
  </si>
  <si>
    <t>Kompresivni flaster hipoalergijski do 1,25cm/1m2</t>
  </si>
  <si>
    <t>9501898-15</t>
  </si>
  <si>
    <t>Maska hirurska od flisa sa povezom/gumicom</t>
  </si>
  <si>
    <t>9501898-16</t>
  </si>
  <si>
    <t>Nesterilne gumirane i talkirane rukavice</t>
  </si>
  <si>
    <t>9501898-17</t>
  </si>
  <si>
    <t>Nepropusna podloska ispod ruke 50cm x 50cm</t>
  </si>
  <si>
    <t>9501898-6</t>
  </si>
  <si>
    <t>Sterilna nepropusna podloga 50x50cm</t>
  </si>
  <si>
    <t>9501898-7</t>
  </si>
  <si>
    <t>Nitrilne rukavice</t>
  </si>
  <si>
    <t>9501898-8</t>
  </si>
  <si>
    <t>Flaster trake samolepljive 12,5x2cm</t>
  </si>
  <si>
    <t>9501898-9</t>
  </si>
  <si>
    <t>Viseslojne netkane gaze 8x10cm</t>
  </si>
  <si>
    <t>D0062036</t>
  </si>
  <si>
    <t>Heparin amp 5x1ml/5000IJ</t>
  </si>
  <si>
    <t>HD20028</t>
  </si>
  <si>
    <t>Diacap Pro 19H dijal.High-flux 1,9m2 hemodijafiltracija</t>
  </si>
  <si>
    <t>HD21028</t>
  </si>
  <si>
    <t>Igla za hemodijalizu 14 G</t>
  </si>
  <si>
    <t>HD21054</t>
  </si>
  <si>
    <t>Sredstvo za sterilizaciju na bazi persirćetne kiseline  (za aparate SWS 6000) ili odgovarajuće GBL Peroxy Plus Light</t>
  </si>
  <si>
    <t>HD230003</t>
  </si>
  <si>
    <t>V-18LF, AMICAL Hollow Fiber Dialyzer</t>
  </si>
  <si>
    <t>HD230009</t>
  </si>
  <si>
    <t>High - flux 1.7m2 ili 1.8m2, V-18HF</t>
  </si>
  <si>
    <t>HD230023</t>
  </si>
  <si>
    <t>High-flux 2.1m2, FDY 210GW</t>
  </si>
  <si>
    <t>HD230027</t>
  </si>
  <si>
    <t>Igle za hemodijalizu, 15G, AVF2515SR01AG</t>
  </si>
  <si>
    <t>HD230028</t>
  </si>
  <si>
    <t>Igle za hemodijalizu, 15G, AVF2515SR02VG</t>
  </si>
  <si>
    <t>HD230029</t>
  </si>
  <si>
    <t>Igle za hemodijalizu, 16G, AVF2516SR01AG</t>
  </si>
  <si>
    <t>HD230030</t>
  </si>
  <si>
    <t>Igle za hemodijalizu, 16G, AVF2516SR02VG</t>
  </si>
  <si>
    <t>HD230046</t>
  </si>
  <si>
    <t>Koncentrat rastvor, 306, AMINAL CITRATE CD -1,5 10l</t>
  </si>
  <si>
    <t>Y503522</t>
  </si>
  <si>
    <t>Rastvor za preven.infek.i koag.u CVK sa taurol.citratom4% i heparinom</t>
  </si>
  <si>
    <t>Y503613</t>
  </si>
  <si>
    <t>Rastvor za prevenc.infekcija i koagul. sa citratom 4%, urok.25000ij</t>
  </si>
  <si>
    <t>HD230004</t>
  </si>
  <si>
    <t>High - flux 1.3m2 ili 1.4m2, V-14HF</t>
  </si>
  <si>
    <t>HD230007</t>
  </si>
  <si>
    <t>Diacap Pro 16H G, high - flux 1.5m2 ili 1.6m2, sa KUF-om 720DH16 G</t>
  </si>
  <si>
    <t>HD230011</t>
  </si>
  <si>
    <t>Diacap Pro 19H G, high - flux 1.7m2 ili1.8m2 ili 1.9m2, 720DH19 G</t>
  </si>
  <si>
    <t>HD230013</t>
  </si>
  <si>
    <t>High - flux 2.0m2 ili 2.1m2 ili 2.2m2, V-20HF</t>
  </si>
  <si>
    <t>HD230014</t>
  </si>
  <si>
    <t>High-flux 1,7m2 i/ili 2,0m2 (HDx), 955365</t>
  </si>
  <si>
    <t>HD230015</t>
  </si>
  <si>
    <t>High-flux 1,7m2 i/ili 2,0m2 (HDx), 955366</t>
  </si>
  <si>
    <t>HD230016</t>
  </si>
  <si>
    <t>High-  flux 1.8m2 ili 2.1m2, VIE 18A</t>
  </si>
  <si>
    <t>HD230018</t>
  </si>
  <si>
    <t>High-flux 1.5m2, FDX 150GW</t>
  </si>
  <si>
    <t>HD230019</t>
  </si>
  <si>
    <t>High-flux 1.8m2, FDX 180GW</t>
  </si>
  <si>
    <t>HD230020</t>
  </si>
  <si>
    <t>High-flux 2.1m2, FDX 210GW</t>
  </si>
  <si>
    <t>HD230022</t>
  </si>
  <si>
    <t>High-flux 1.8m2, FDY 180GW</t>
  </si>
  <si>
    <t>HD230044</t>
  </si>
  <si>
    <t>Koncentrat rastvor, 304, AMINAL CITRATE CD 10l</t>
  </si>
  <si>
    <t>HD230045</t>
  </si>
  <si>
    <t>Koncentrat rastvor, 305, AMINAL CITRATE CD -1,25 10l</t>
  </si>
  <si>
    <t>HD230080</t>
  </si>
  <si>
    <t>AV linija za hemodijalizu za Dialog+ aparat, do 142ml, otpadna kesa, bez DEHP ili odgovarajuce, 7211511</t>
  </si>
  <si>
    <t>HD230083</t>
  </si>
  <si>
    <t>AV linija za hemodijalizu za aparat Artis Physio ili odgovarajuce, 955549</t>
  </si>
  <si>
    <t>HD230084</t>
  </si>
  <si>
    <t>AV linija komplet za hemodijafiltraciju za Dialog+ aparat i supstituciona linija, do 142 ml, bez DEHP ili odgovarajuce, 7211512</t>
  </si>
  <si>
    <t>HD230085</t>
  </si>
  <si>
    <t>Linija za sterilni infuzat (supstituciona linija) za aparat Artis Physio ili odgovarajuce, 955599</t>
  </si>
  <si>
    <t>HD230086</t>
  </si>
  <si>
    <t>BICART SET za aparate AK 200 ultra S i Artis Physio ili odgovarajuce, 955847  + 114688 / 114846 / 115228 ,BiCart Select Combi Pak + SelectBag Citrate CX275G/SelectBag Citrate CX265G</t>
  </si>
  <si>
    <t>HD230087</t>
  </si>
  <si>
    <t>Dvokomponentni citratni koncentrat koji se sastoji iz: tecnog citratnog koncentrata SmartBag 4,7l i suvog bikarbonantnog koncentrata Bi Bag 900g, RS00000023, KOMBIBEG 211</t>
  </si>
  <si>
    <t>HD230088</t>
  </si>
  <si>
    <t>Dvokomponentni citratni koncentrat koji se sastoji iz: tecnog citratnog koncentrata SmartBag 4,7l i suvog bikarbonantnog koncentrata Bi Bag 900g,  RS00000024, KOMBIBEG 211</t>
  </si>
  <si>
    <t>HD230089</t>
  </si>
  <si>
    <t>Paket citratnog koncentrata za dijalizu-,1012,1015 I CART.052,CART.002 ,AMINAL CITRATE CD/AMINAL CITRATE CD 1,50 I AMINAL CART 750G/ VERMA CART 750G</t>
  </si>
  <si>
    <t>HD230096</t>
  </si>
  <si>
    <t>Filter za visokopreciscenu vodu za aparat Artis Physio ili odgovarajuce, 955825</t>
  </si>
  <si>
    <t>HD230098</t>
  </si>
  <si>
    <t>CleanCart C</t>
  </si>
  <si>
    <t>HD230099</t>
  </si>
  <si>
    <t>CleanCart A</t>
  </si>
  <si>
    <t>HD230100</t>
  </si>
  <si>
    <t>VERMA CLEAN-S1</t>
  </si>
  <si>
    <t>HD230102</t>
  </si>
  <si>
    <t>BIOREMA HIGH FLUX 18H</t>
  </si>
  <si>
    <t>HD230103</t>
  </si>
  <si>
    <t>BIOREMA HIGH FLUX 24H</t>
  </si>
  <si>
    <t>HD230104</t>
  </si>
  <si>
    <t>PEROXY PLUS 6123</t>
  </si>
  <si>
    <t>HD19001</t>
  </si>
  <si>
    <t>Dijalizator sinteticko vlakno High-flux 1,3m2 (Hemoflow F60S)</t>
  </si>
  <si>
    <t>HD19004</t>
  </si>
  <si>
    <t>Dijalizator sinteticko vlakno High-flux 1,6m2 (Hemoflow F70S)</t>
  </si>
  <si>
    <t>HD19076</t>
  </si>
  <si>
    <t>Sredstvo za hladnu steril.masine a 10L CENA 5 LIT (Peroxy plus)</t>
  </si>
  <si>
    <t>HD20003</t>
  </si>
  <si>
    <t>Igle za hemodijalizu 16G</t>
  </si>
  <si>
    <t>HD20013</t>
  </si>
  <si>
    <t>Aminal CD konc.dijal.kiseli sa gluk.Na 138-140mmol Ca 1,25-1,75mmo</t>
  </si>
  <si>
    <t>HD20030</t>
  </si>
  <si>
    <t>AV set DEHP free for HD AV linija za hemodijalizu</t>
  </si>
  <si>
    <t>HD20031</t>
  </si>
  <si>
    <t>Sol-cart B bikarbonatni koncentrat 760g.</t>
  </si>
  <si>
    <t>HD20033</t>
  </si>
  <si>
    <t>Citric acid 50% sred.za toplotnu steril. i dekalcifikaciju</t>
  </si>
  <si>
    <t>HD20048</t>
  </si>
  <si>
    <t>Clean Cart A sredstvo za steril.masina na bazi natrium karbonata</t>
  </si>
  <si>
    <t>HD20068</t>
  </si>
  <si>
    <t>Dijalizator, Sintetičko vlakno, Low - flux 1.8m2 sterilisan bez etilenoksida, AMINAL DIALYSER LOW FLUX Dialyser L180, Safil Tibbi Urunler Uluslar Arasi Nakliyat San.Tic.A.S.</t>
  </si>
  <si>
    <t>hd21001</t>
  </si>
  <si>
    <t>Dijalizator,Sintetičko vlakno,High-flux 1.8m2 i/ili 2.1m2</t>
  </si>
  <si>
    <t>HD21003</t>
  </si>
  <si>
    <t>AV LINIJA ZA HEMODIJALIZU ARTIS PHYSIO</t>
  </si>
  <si>
    <t>HD21005</t>
  </si>
  <si>
    <t>AV LINIJA ZA HEMODIJAFILTRACIJU ARTIS PHYSIO</t>
  </si>
  <si>
    <t>HD21008</t>
  </si>
  <si>
    <t>BICART SET ZA APARATE AK200 ULTRA S I ARTIS PHYSIO</t>
  </si>
  <si>
    <t>HD21010</t>
  </si>
  <si>
    <t>Linija za sterilni infuzat (supstituciona linija) za Artis Physio</t>
  </si>
  <si>
    <t>HD21011</t>
  </si>
  <si>
    <t>Dijalizator,High-flux 1.7m2,1.8m2,1.9m2,2.0m2 za hemodijalizu</t>
  </si>
  <si>
    <t>HD21013</t>
  </si>
  <si>
    <t>Ultrafilter U9000 i Ultrafilter U9000 plus (filter za vis-precis.vodu)</t>
  </si>
  <si>
    <t>HD21016</t>
  </si>
  <si>
    <t>Dijalizator, Sintetičko vlakno, High - flux 1.3m2 i/ili 1.4m2 sterilisan bez etilenoksida, POLYPURE HIGH FLUX 13S+, ALLMED MEDICAL GMBH</t>
  </si>
  <si>
    <t>HD21017</t>
  </si>
  <si>
    <t>Dijalizator,High flux 2,0m2 i 2,1m2</t>
  </si>
  <si>
    <t>HD21018</t>
  </si>
  <si>
    <t>AV linija za hemodijalizu DBB-EXA,Nikkiso</t>
  </si>
  <si>
    <t>HD21019</t>
  </si>
  <si>
    <t>AV linija za hemodijafiltraciju DBB-EXA,Nikkiso</t>
  </si>
  <si>
    <t>HD21020</t>
  </si>
  <si>
    <t>Paket koncentrata(BIC AF Citrat 4,7l i suvi bikarbonat 750g</t>
  </si>
  <si>
    <t>HD21021</t>
  </si>
  <si>
    <t>Filter za visoko preciscenu vodu DBB-EXA, Nikkiso</t>
  </si>
  <si>
    <t>HD21023</t>
  </si>
  <si>
    <t>Aminal CD/1.25/1.50/1.75 a 10l</t>
  </si>
  <si>
    <t>HD21024</t>
  </si>
  <si>
    <t>Dijalizator, Sintetičko vlakno, Low - flux 1.3m2 i/ili 1.4m2, FRESENIUS FX 8</t>
  </si>
  <si>
    <t>HD21025</t>
  </si>
  <si>
    <t>Dijalizator, sintetič.vlakno, Low-flux 1.7m2,1.8m2 bez etilenoksida</t>
  </si>
  <si>
    <t>HD21026</t>
  </si>
  <si>
    <t>Dijalizator, Sintetičko vlakno, High - flux 1.7m2 i/ili 1.8m2 sterilisan bez etilenoksida, FX CLASSIX  80, Fresenius Medical Care Nemačka</t>
  </si>
  <si>
    <t>HD21027</t>
  </si>
  <si>
    <t>Dijalizator,sintetič.vlakno, High-flux 2.3m2,2.4m2,2.5m2</t>
  </si>
  <si>
    <t>HD21029</t>
  </si>
  <si>
    <t>AV linija komplet za mašine 5008 i 5008S za hemodijalizu</t>
  </si>
  <si>
    <t>HD21030</t>
  </si>
  <si>
    <t>AV linija za hemodijafiltraciju za mašine 5008 i 5008S</t>
  </si>
  <si>
    <t>HD21031</t>
  </si>
  <si>
    <t>Dvokomponentni citratni koncent.SmarBag 4,7l i Bi Bag 900g</t>
  </si>
  <si>
    <t>HD21032</t>
  </si>
  <si>
    <t>Filter za visokoprečišćenu vodu(za aparate Fresenius)</t>
  </si>
  <si>
    <t>HD21033</t>
  </si>
  <si>
    <t>PURISTERIL 340, Sred. za hladnu sterilizaciju</t>
  </si>
  <si>
    <t>HD21034</t>
  </si>
  <si>
    <t>Dijalizator, Sintetičko vlakno, High - flux 1.5m2 i/ili 1.6m2 sterilisan bez etilenoksida, sa KUF-om ≥84ml/h/mmHg, DIACAP PRO 16H, B. Braun Avitum AG, Nemačka</t>
  </si>
  <si>
    <t>HD21035</t>
  </si>
  <si>
    <t>Dijalizator,sintet. vlakno,High-flux 1.7m2 ili 1.8m2 ili 1,9m2</t>
  </si>
  <si>
    <t>HD21036</t>
  </si>
  <si>
    <t>АV linija za hemodijalizu za Dialog+ aparat, do 142ml, otpadna kesa, bez DEHP ili odgovarajuće, A/V set DEHP free for HD</t>
  </si>
  <si>
    <t>HD21037</t>
  </si>
  <si>
    <t>AV linija komp.za hemodijafiltraciju za Dialog+ do 142ml,bez DEHP</t>
  </si>
  <si>
    <t>HD21038</t>
  </si>
  <si>
    <t>Bikabonatni koncentrat za bik.dijalizu - SOL-CART B BICARBONATE CARTRIGE 760 gr</t>
  </si>
  <si>
    <t>HD21039</t>
  </si>
  <si>
    <t>Filter za visokopreciscenu vodu za Dialog+ aparat ili odgovarajuce, Dialog Ultra DF-Online filter</t>
  </si>
  <si>
    <t>HD21040</t>
  </si>
  <si>
    <t>Sredstvo za pl.sterilizaciju i deklicifikaciju na bazi lim.kiseline - Citric Acid 50% a 10l</t>
  </si>
  <si>
    <t>HD21055</t>
  </si>
  <si>
    <t>AMINAL Cleaner C(sredstvo za steril.na bazi limunske kiseline AK 200)</t>
  </si>
  <si>
    <t>HD21056</t>
  </si>
  <si>
    <t>AMINAL Cleaner A(sred.za steril.na bazi natrijum karbonata AK200)</t>
  </si>
  <si>
    <t>HD21057</t>
  </si>
  <si>
    <t>Sredstvo za steriliz. i dekalcifik. na bazi limunske kis.(Citro-bra)</t>
  </si>
  <si>
    <t>HD21058</t>
  </si>
  <si>
    <t>FX Cordiax 80Dij.Sint.vlakno,High flux 1.7m2,1.8m2 za beta globulin</t>
  </si>
  <si>
    <t>HD21059</t>
  </si>
  <si>
    <t>Igle za hemodijalizu 15G</t>
  </si>
  <si>
    <t>HD21060</t>
  </si>
  <si>
    <t>ЦИТОСТАТИЦИ СА ЛИСТЕ ЛЕКОВА</t>
  </si>
  <si>
    <t>0030040</t>
  </si>
  <si>
    <t>L01CA01</t>
  </si>
  <si>
    <t>bocica</t>
  </si>
  <si>
    <t>5x1mg/ml</t>
  </si>
  <si>
    <t>0030111</t>
  </si>
  <si>
    <t>L01CB01</t>
  </si>
  <si>
    <t>ETOPOZID</t>
  </si>
  <si>
    <t>amp</t>
  </si>
  <si>
    <t>1x100mg/5ml</t>
  </si>
  <si>
    <t>0030121</t>
  </si>
  <si>
    <t>ETOPOSIDE</t>
  </si>
  <si>
    <t>injekcija</t>
  </si>
  <si>
    <t>1 po 100 mg/5 ml</t>
  </si>
  <si>
    <t>0030122</t>
  </si>
  <si>
    <t>Sintopozid</t>
  </si>
  <si>
    <t>konc.inf.</t>
  </si>
  <si>
    <t>1x100mg.</t>
  </si>
  <si>
    <t>0030240</t>
  </si>
  <si>
    <t>L01CA04</t>
  </si>
  <si>
    <t>VINORELSIN</t>
  </si>
  <si>
    <t>koncentrat za rastvor za infuziju</t>
  </si>
  <si>
    <t>1 po 1ml (10mg/1ml)</t>
  </si>
  <si>
    <t>0030241</t>
  </si>
  <si>
    <t>amp.</t>
  </si>
  <si>
    <t>1x50mg/5ml</t>
  </si>
  <si>
    <t>0030242</t>
  </si>
  <si>
    <t>vinorelbin</t>
  </si>
  <si>
    <t>50x5ml</t>
  </si>
  <si>
    <t>0030243</t>
  </si>
  <si>
    <t>1x1ml(10mg/1ml)</t>
  </si>
  <si>
    <t>0031014</t>
  </si>
  <si>
    <t>film tbl.</t>
  </si>
  <si>
    <t>120x500mg</t>
  </si>
  <si>
    <t>0031051</t>
  </si>
  <si>
    <t>L01AA06</t>
  </si>
  <si>
    <t>HOLOXAN</t>
  </si>
  <si>
    <t>1 po 1 g</t>
  </si>
  <si>
    <t>0031223</t>
  </si>
  <si>
    <t>L01XA01</t>
  </si>
  <si>
    <t xml:space="preserve">Sinplatin </t>
  </si>
  <si>
    <t>1x10mg</t>
  </si>
  <si>
    <t>0031224</t>
  </si>
  <si>
    <t>sinplatin</t>
  </si>
  <si>
    <t>1x50mg/50ml</t>
  </si>
  <si>
    <t>0031240</t>
  </si>
  <si>
    <t>CARBOPLATIN</t>
  </si>
  <si>
    <t>inf.</t>
  </si>
  <si>
    <t>10mg 1x15ml</t>
  </si>
  <si>
    <t>0031251</t>
  </si>
  <si>
    <t>CISPLATIN EBEWE</t>
  </si>
  <si>
    <t>1x50mg.</t>
  </si>
  <si>
    <t>0031306</t>
  </si>
  <si>
    <t>L01XA02</t>
  </si>
  <si>
    <t>Carboplasin</t>
  </si>
  <si>
    <t>1x150mg/15ml.</t>
  </si>
  <si>
    <t>0031307</t>
  </si>
  <si>
    <t>inj.</t>
  </si>
  <si>
    <t>1x450mg</t>
  </si>
  <si>
    <t>0031312</t>
  </si>
  <si>
    <t>0031313</t>
  </si>
  <si>
    <t>0031320</t>
  </si>
  <si>
    <t>Carboplatin Accord, 150 mg</t>
  </si>
  <si>
    <t>konc</t>
  </si>
  <si>
    <t xml:space="preserve"> 1 po 15 ml (10 mg/ml)</t>
  </si>
  <si>
    <t>0031321</t>
  </si>
  <si>
    <t xml:space="preserve">conc. inf </t>
  </si>
  <si>
    <t>1 x 10 mg/20 ml</t>
  </si>
  <si>
    <t>0031330</t>
  </si>
  <si>
    <t>Cisplatin</t>
  </si>
  <si>
    <t>konc inf</t>
  </si>
  <si>
    <t>1x10mg/20ml</t>
  </si>
  <si>
    <t>0031332</t>
  </si>
  <si>
    <t xml:space="preserve">CISPLATIN </t>
  </si>
  <si>
    <t>1x50mg/100ml</t>
  </si>
  <si>
    <t>0031364</t>
  </si>
  <si>
    <t>L01XA03</t>
  </si>
  <si>
    <t>Oxaliplatin</t>
  </si>
  <si>
    <t>1x10ml(5mg/1ml)</t>
  </si>
  <si>
    <t>0031365</t>
  </si>
  <si>
    <t>1x20ml(5mg/ml)</t>
  </si>
  <si>
    <t>0031367</t>
  </si>
  <si>
    <t>Sinoxal</t>
  </si>
  <si>
    <t>1x10ml(50mg/10ml)</t>
  </si>
  <si>
    <t>0031368</t>
  </si>
  <si>
    <t>inf</t>
  </si>
  <si>
    <t>1x20ml(100mg/20ml)</t>
  </si>
  <si>
    <t>0031382</t>
  </si>
  <si>
    <t>OXALIPLATIN</t>
  </si>
  <si>
    <t>100mg</t>
  </si>
  <si>
    <t>0031383</t>
  </si>
  <si>
    <t>50mg</t>
  </si>
  <si>
    <t>0031190</t>
  </si>
  <si>
    <t>Oxaliplatinum Accord 50mg</t>
  </si>
  <si>
    <t>konc. za ras. za inf. boč. sta</t>
  </si>
  <si>
    <t>1 po 10 ml (5 mg/ml)</t>
  </si>
  <si>
    <t>0031191</t>
  </si>
  <si>
    <t>Oxaliplatinum Accord 100mg</t>
  </si>
  <si>
    <t xml:space="preserve"> 1 po 20 ml (5 mg/ml)</t>
  </si>
  <si>
    <t>0031402</t>
  </si>
  <si>
    <t>0031403</t>
  </si>
  <si>
    <t>0031500</t>
  </si>
  <si>
    <t>L01AA01</t>
  </si>
  <si>
    <t>Endoxan</t>
  </si>
  <si>
    <t>1 po 500mg</t>
  </si>
  <si>
    <t>0031501</t>
  </si>
  <si>
    <t>kom</t>
  </si>
  <si>
    <t>1 po 1gr</t>
  </si>
  <si>
    <t>0033050</t>
  </si>
  <si>
    <t>L01DB01</t>
  </si>
  <si>
    <t>Sindroxocin</t>
  </si>
  <si>
    <t>0033051</t>
  </si>
  <si>
    <t>1x50mg</t>
  </si>
  <si>
    <t>0033112</t>
  </si>
  <si>
    <t>L01DB03</t>
  </si>
  <si>
    <t>FARMORUBICIN R.D.</t>
  </si>
  <si>
    <t>1 po 10 mg sa rastv.</t>
  </si>
  <si>
    <t>0033113</t>
  </si>
  <si>
    <t>1 po 50 mg sa rastv.</t>
  </si>
  <si>
    <t>0033121</t>
  </si>
  <si>
    <t>0033122</t>
  </si>
  <si>
    <t>0033190</t>
  </si>
  <si>
    <t>doksorubicin</t>
  </si>
  <si>
    <t>0033191</t>
  </si>
  <si>
    <t>0033220</t>
  </si>
  <si>
    <t>L01DC01</t>
  </si>
  <si>
    <t>BLEOCIN-S</t>
  </si>
  <si>
    <t>1x15000IJ</t>
  </si>
  <si>
    <t>0034008</t>
  </si>
  <si>
    <t>0034019</t>
  </si>
  <si>
    <t>Fludarabin</t>
  </si>
  <si>
    <t xml:space="preserve">boc </t>
  </si>
  <si>
    <t>50mg/2ml</t>
  </si>
  <si>
    <t>0034023</t>
  </si>
  <si>
    <t>L01BC02</t>
  </si>
  <si>
    <t>Fluorouracil</t>
  </si>
  <si>
    <t>1x5ml(50mg/1ml)</t>
  </si>
  <si>
    <t>0034024</t>
  </si>
  <si>
    <t>1x10ml(50mg/ml)</t>
  </si>
  <si>
    <t>0034025</t>
  </si>
  <si>
    <t>Kladribin</t>
  </si>
  <si>
    <t>5x10mg</t>
  </si>
  <si>
    <t>0034140</t>
  </si>
  <si>
    <t>CYTOSAR</t>
  </si>
  <si>
    <t>1 po 100mg / 5ml</t>
  </si>
  <si>
    <t>0034141</t>
  </si>
  <si>
    <t>L01BC01</t>
  </si>
  <si>
    <t>1 po 500 mg sa 10ml rastvarača</t>
  </si>
  <si>
    <t>0034142</t>
  </si>
  <si>
    <t>rastvor za injekciju / infuziju</t>
  </si>
  <si>
    <t>1x1g./10ml.</t>
  </si>
  <si>
    <t>0034151</t>
  </si>
  <si>
    <t>L01BA01</t>
  </si>
  <si>
    <t xml:space="preserve"> (Metotreksat)Medac</t>
  </si>
  <si>
    <t>1x15mg/1,5ml</t>
  </si>
  <si>
    <t>0034166</t>
  </si>
  <si>
    <t>1x100ml(50mg/ml)</t>
  </si>
  <si>
    <t>0034180</t>
  </si>
  <si>
    <t>METOTREXAT</t>
  </si>
  <si>
    <t>5x50mg/2ml</t>
  </si>
  <si>
    <t>0034181</t>
  </si>
  <si>
    <t>1x500mg</t>
  </si>
  <si>
    <t>0034326</t>
  </si>
  <si>
    <t>5-FLUOROURACIL</t>
  </si>
  <si>
    <t>inj</t>
  </si>
  <si>
    <t>5x250mg.</t>
  </si>
  <si>
    <t>0034329</t>
  </si>
  <si>
    <t>5-fluorouracil</t>
  </si>
  <si>
    <t>rastvor za inj.</t>
  </si>
  <si>
    <t>5000mg/100ml</t>
  </si>
  <si>
    <t>0034338</t>
  </si>
  <si>
    <t xml:space="preserve">Methotrexat </t>
  </si>
  <si>
    <t>rastvor zainj.</t>
  </si>
  <si>
    <t>15mg</t>
  </si>
  <si>
    <t>0034343</t>
  </si>
  <si>
    <t>0034350</t>
  </si>
  <si>
    <t>alexan</t>
  </si>
  <si>
    <t>0034351</t>
  </si>
  <si>
    <t>1x500mg/10ml</t>
  </si>
  <si>
    <t>0034425</t>
  </si>
  <si>
    <t>L01BC05</t>
  </si>
  <si>
    <t>Gemcitabin</t>
  </si>
  <si>
    <t>1x1000mg/100ml</t>
  </si>
  <si>
    <t>0034431</t>
  </si>
  <si>
    <t>1000mg25ml(40mg/ml)</t>
  </si>
  <si>
    <t>0034432</t>
  </si>
  <si>
    <t>1po5ml(40mg/ml)</t>
  </si>
  <si>
    <t>0034550</t>
  </si>
  <si>
    <t>Gemnil</t>
  </si>
  <si>
    <t xml:space="preserve">prasak </t>
  </si>
  <si>
    <t>1000mg</t>
  </si>
  <si>
    <t>0034551</t>
  </si>
  <si>
    <t>boc.</t>
  </si>
  <si>
    <t>1 po 200mg</t>
  </si>
  <si>
    <t>0034800</t>
  </si>
  <si>
    <t>L01BB05</t>
  </si>
  <si>
    <t>Fludarabine</t>
  </si>
  <si>
    <t>1x2ml. 25mg</t>
  </si>
  <si>
    <t>0037020</t>
  </si>
  <si>
    <t>L02AE02</t>
  </si>
  <si>
    <t>Lupron</t>
  </si>
  <si>
    <t>1x1ml.11,25mg/ml</t>
  </si>
  <si>
    <t>0037021</t>
  </si>
  <si>
    <t>1x1ml3,75mg/ml</t>
  </si>
  <si>
    <t>0037022</t>
  </si>
  <si>
    <t>spric 45mg</t>
  </si>
  <si>
    <t>0037023</t>
  </si>
  <si>
    <t>0037024</t>
  </si>
  <si>
    <t>0037067</t>
  </si>
  <si>
    <t>Leuprorelin , Sandoz</t>
  </si>
  <si>
    <t>5mg</t>
  </si>
  <si>
    <t>0037070</t>
  </si>
  <si>
    <t>L02AE03</t>
  </si>
  <si>
    <t>ZOLADEX</t>
  </si>
  <si>
    <t>implant</t>
  </si>
  <si>
    <t>napunjen injekcioni špric,1 po 3,6 mg</t>
  </si>
  <si>
    <t>0037071</t>
  </si>
  <si>
    <t>ZOLADEX®LA</t>
  </si>
  <si>
    <t>napunjen injekcioni špric, 1 po 10,8mg</t>
  </si>
  <si>
    <t>0037090</t>
  </si>
  <si>
    <t>L02AE04</t>
  </si>
  <si>
    <t>DIPHERELINE</t>
  </si>
  <si>
    <t>liofilizat za rastvor za injekciju</t>
  </si>
  <si>
    <t>7 po 0,1mg i 7 ampula po 1ml rastvarača</t>
  </si>
  <si>
    <t>0037091</t>
  </si>
  <si>
    <t>1po3.75mg I 1amppo2ml</t>
  </si>
  <si>
    <t>0037092</t>
  </si>
  <si>
    <t>1x11,25mg.</t>
  </si>
  <si>
    <t>0037093</t>
  </si>
  <si>
    <t>1x2ml(22.5mg/2ml)</t>
  </si>
  <si>
    <t>0037095</t>
  </si>
  <si>
    <t>0039020</t>
  </si>
  <si>
    <t>L01CD01</t>
  </si>
  <si>
    <t>Sindaxel</t>
  </si>
  <si>
    <t>1x5ml(30mg/5ml</t>
  </si>
  <si>
    <t>0039021</t>
  </si>
  <si>
    <t>1po100mg</t>
  </si>
  <si>
    <t>0039031</t>
  </si>
  <si>
    <t>L01AX04</t>
  </si>
  <si>
    <t>Dakarbazin</t>
  </si>
  <si>
    <t xml:space="preserve"> 1x500mg</t>
  </si>
  <si>
    <t>0039032</t>
  </si>
  <si>
    <t>1x100mg</t>
  </si>
  <si>
    <t>0039033</t>
  </si>
  <si>
    <t>1x200mg</t>
  </si>
  <si>
    <t>0039100</t>
  </si>
  <si>
    <t>L01XX32</t>
  </si>
  <si>
    <t xml:space="preserve">,injekcija, </t>
  </si>
  <si>
    <t>5 po 50 mg/2 ml*</t>
  </si>
  <si>
    <t>0039101</t>
  </si>
  <si>
    <t>Bortezomib</t>
  </si>
  <si>
    <t>1x1mg</t>
  </si>
  <si>
    <t>0039114</t>
  </si>
  <si>
    <t>VORTEMIEL</t>
  </si>
  <si>
    <t>1mg</t>
  </si>
  <si>
    <t>0039115</t>
  </si>
  <si>
    <t>boc</t>
  </si>
  <si>
    <t>3.5mg</t>
  </si>
  <si>
    <t>0039294</t>
  </si>
  <si>
    <t>L01XX19</t>
  </si>
  <si>
    <t>irinotesin</t>
  </si>
  <si>
    <t>0039295</t>
  </si>
  <si>
    <t>IRINOTESIN</t>
  </si>
  <si>
    <t>1x2ml(40mg/2ml)</t>
  </si>
  <si>
    <t>0039297</t>
  </si>
  <si>
    <t>IRINOTECAN</t>
  </si>
  <si>
    <t>40mg</t>
  </si>
  <si>
    <t>0039298</t>
  </si>
  <si>
    <t>0039303</t>
  </si>
  <si>
    <t>0039314</t>
  </si>
  <si>
    <t>VIARITEC</t>
  </si>
  <si>
    <t>1po5ml(100mg/5ml)</t>
  </si>
  <si>
    <t>0039317</t>
  </si>
  <si>
    <t>0039350</t>
  </si>
  <si>
    <t>paklitaksel</t>
  </si>
  <si>
    <t>30mg./5ml</t>
  </si>
  <si>
    <t>0039351</t>
  </si>
  <si>
    <t>paclitaxel</t>
  </si>
  <si>
    <t>1x100mg/13.7ml</t>
  </si>
  <si>
    <t>0039390</t>
  </si>
  <si>
    <t>0039601</t>
  </si>
  <si>
    <t>0039715</t>
  </si>
  <si>
    <t>Faslodex</t>
  </si>
  <si>
    <t>rast za inj</t>
  </si>
  <si>
    <t>250mg/5ml</t>
  </si>
  <si>
    <t>0039720</t>
  </si>
  <si>
    <t xml:space="preserve">FULVESTRANT SANDOZ ◊ </t>
  </si>
  <si>
    <t>rastv. za inj</t>
  </si>
  <si>
    <t>1 po 5 ml (250mg/5ml)</t>
  </si>
  <si>
    <t>0039727</t>
  </si>
  <si>
    <t>L01CD02</t>
  </si>
  <si>
    <t xml:space="preserve">Docetaxel </t>
  </si>
  <si>
    <t>1x1ml(20mg/1ml)</t>
  </si>
  <si>
    <t>0039728</t>
  </si>
  <si>
    <t>1x4ml(80mg/4ml)</t>
  </si>
  <si>
    <t>0039780</t>
  </si>
  <si>
    <t xml:space="preserve">Docetaxel Accord  </t>
  </si>
  <si>
    <t>1 po 1mL (20mg/mL)</t>
  </si>
  <si>
    <t>0039781</t>
  </si>
  <si>
    <t xml:space="preserve">konc.za rastv.za inf. </t>
  </si>
  <si>
    <t>100mg.</t>
  </si>
  <si>
    <t>0039900</t>
  </si>
  <si>
    <t xml:space="preserve"> konc.za rastv.za inf. </t>
  </si>
  <si>
    <t>30mg.</t>
  </si>
  <si>
    <t>0184027</t>
  </si>
  <si>
    <t>Leucovorin ca</t>
  </si>
  <si>
    <t>10 x 50 mg/5ml</t>
  </si>
  <si>
    <t>0184107</t>
  </si>
  <si>
    <t>1030222</t>
  </si>
  <si>
    <t>L01AX03</t>
  </si>
  <si>
    <t>5x5mg</t>
  </si>
  <si>
    <t>5x20mg</t>
  </si>
  <si>
    <t>5x100mg</t>
  </si>
  <si>
    <t>5x250mg</t>
  </si>
  <si>
    <t>1034343</t>
  </si>
  <si>
    <t>L01BC06</t>
  </si>
  <si>
    <t>1034442</t>
  </si>
  <si>
    <t>Kapetral</t>
  </si>
  <si>
    <t>film tableta</t>
  </si>
  <si>
    <t>500mg</t>
  </si>
  <si>
    <t>1034445</t>
  </si>
  <si>
    <t>Xalvobin</t>
  </si>
  <si>
    <t>Alvotinib</t>
  </si>
  <si>
    <t>tbl.</t>
  </si>
  <si>
    <t>120x100mg.</t>
  </si>
  <si>
    <t>1039397</t>
  </si>
  <si>
    <t>30x400mg.</t>
  </si>
  <si>
    <t>1039413</t>
  </si>
  <si>
    <t>1039414</t>
  </si>
  <si>
    <t xml:space="preserve">Glimatin </t>
  </si>
  <si>
    <t xml:space="preserve">film tbl. </t>
  </si>
  <si>
    <t>30x400mg</t>
  </si>
  <si>
    <t>1039850</t>
  </si>
  <si>
    <t>Patacel</t>
  </si>
  <si>
    <t>1po16.7ml,100mg/16.7ml</t>
  </si>
  <si>
    <t>1039852</t>
  </si>
  <si>
    <t>Pataxel</t>
  </si>
  <si>
    <t>1po5ml,30mg/5ml</t>
  </si>
  <si>
    <t>1039853</t>
  </si>
  <si>
    <t>3048912</t>
  </si>
  <si>
    <t>L02AB01</t>
  </si>
  <si>
    <t>MEGACE</t>
  </si>
  <si>
    <t>suspenzija</t>
  </si>
  <si>
    <t>1 po 240 ml (40 mg/ml)</t>
  </si>
  <si>
    <t>1039854</t>
  </si>
  <si>
    <t>G0039715</t>
  </si>
  <si>
    <t xml:space="preserve">N001438 </t>
  </si>
  <si>
    <t>N001446</t>
  </si>
  <si>
    <t>L01AD01</t>
  </si>
  <si>
    <t>karmustin</t>
  </si>
  <si>
    <t>100 mg</t>
  </si>
  <si>
    <t>N001453</t>
  </si>
  <si>
    <t>L01AD02</t>
  </si>
  <si>
    <t>CCNU</t>
  </si>
  <si>
    <t>20x40mg</t>
  </si>
  <si>
    <t>N001479</t>
  </si>
  <si>
    <t>L01DA01</t>
  </si>
  <si>
    <t>Cosmegen</t>
  </si>
  <si>
    <t>1x05mg</t>
  </si>
  <si>
    <t>N001487</t>
  </si>
  <si>
    <t>L01XB01</t>
  </si>
  <si>
    <t>Natulan</t>
  </si>
  <si>
    <t>caps.</t>
  </si>
  <si>
    <t>50x50mg.</t>
  </si>
  <si>
    <t>N001495</t>
  </si>
  <si>
    <t>L01XX02</t>
  </si>
  <si>
    <t>l-asparaginase</t>
  </si>
  <si>
    <t>10000 IJ</t>
  </si>
  <si>
    <t>N002436</t>
  </si>
  <si>
    <t>N002527</t>
  </si>
  <si>
    <t>L01DC03</t>
  </si>
  <si>
    <t>10mg</t>
  </si>
  <si>
    <t>N002964</t>
  </si>
  <si>
    <t>DACARBAZIN Pliva- Lachema 101</t>
  </si>
  <si>
    <t>N002972</t>
  </si>
  <si>
    <t>Dacarbazine</t>
  </si>
  <si>
    <t>inf,</t>
  </si>
  <si>
    <t>0039136</t>
  </si>
  <si>
    <t xml:space="preserve">pras za rast za inj, </t>
  </si>
  <si>
    <t>1 po 2,5 mg</t>
  </si>
  <si>
    <t>0039306</t>
  </si>
  <si>
    <t>konc. za ras. za inf. boč. sta.</t>
  </si>
  <si>
    <t xml:space="preserve"> 1 po 2mL (20mg/mL)</t>
  </si>
  <si>
    <t>0039307</t>
  </si>
  <si>
    <t xml:space="preserve">  konc. za ras. za inf. boč. sta.</t>
  </si>
  <si>
    <t xml:space="preserve"> 1 po 5mL (20mg/mL)</t>
  </si>
  <si>
    <t>0039939</t>
  </si>
  <si>
    <t xml:space="preserve">praš. za ras. za inj. boč. sta. </t>
  </si>
  <si>
    <t>1 po 3,5 mg</t>
  </si>
  <si>
    <t>N003475</t>
  </si>
  <si>
    <t>N003525</t>
  </si>
  <si>
    <t>N003608</t>
  </si>
  <si>
    <t>L03AX03</t>
  </si>
  <si>
    <t>N003848</t>
  </si>
  <si>
    <t>Vinblastin</t>
  </si>
  <si>
    <t>prasak</t>
  </si>
  <si>
    <t>10mg/5ml</t>
  </si>
  <si>
    <t>N004051</t>
  </si>
  <si>
    <t>Bendarabin</t>
  </si>
  <si>
    <t>konc za rastvor</t>
  </si>
  <si>
    <t>N004200</t>
  </si>
  <si>
    <t>N004226</t>
  </si>
  <si>
    <t>Korabin</t>
  </si>
  <si>
    <t>1000mg/20ml</t>
  </si>
  <si>
    <t>D0031020</t>
  </si>
  <si>
    <t>D0031023</t>
  </si>
  <si>
    <t>ЛЕКОВИ СА ЛИСТЕ Ц ПО ТЕНДЕРУ РЕПУБЛИЧКОГ ФОНДА</t>
  </si>
  <si>
    <t>0014000</t>
  </si>
  <si>
    <t>Adcetris</t>
  </si>
  <si>
    <t>pras za inf</t>
  </si>
  <si>
    <t>0014002</t>
  </si>
  <si>
    <t>Lemtrada,</t>
  </si>
  <si>
    <t xml:space="preserve"> konc za rastvor za inf </t>
  </si>
  <si>
    <t>12mg/1.2</t>
  </si>
  <si>
    <t>0014007</t>
  </si>
  <si>
    <t>L04AA33</t>
  </si>
  <si>
    <t>ENTYVIO</t>
  </si>
  <si>
    <t>boca</t>
  </si>
  <si>
    <t>300mg</t>
  </si>
  <si>
    <t>0014008</t>
  </si>
  <si>
    <t>0014022</t>
  </si>
  <si>
    <t>Revlimid</t>
  </si>
  <si>
    <t>kaps</t>
  </si>
  <si>
    <t>21x10mg</t>
  </si>
  <si>
    <t>0014140</t>
  </si>
  <si>
    <t>L01XC02</t>
  </si>
  <si>
    <t>MABTHERA</t>
  </si>
  <si>
    <t>2 po 100 mg/10ml</t>
  </si>
  <si>
    <t>0014141</t>
  </si>
  <si>
    <t>1 po 500 mg/50ml</t>
  </si>
  <si>
    <t>0014142</t>
  </si>
  <si>
    <t>1x1400mg/11.7ml</t>
  </si>
  <si>
    <t>0014144</t>
  </si>
  <si>
    <t>0014145</t>
  </si>
  <si>
    <t>0014150</t>
  </si>
  <si>
    <t>0014151</t>
  </si>
  <si>
    <t>0014202</t>
  </si>
  <si>
    <t>Adalimumab</t>
  </si>
  <si>
    <t>1x40mg.</t>
  </si>
  <si>
    <t>0014204</t>
  </si>
  <si>
    <t>Remsima</t>
  </si>
  <si>
    <t>prasak za inf</t>
  </si>
  <si>
    <t>0014205</t>
  </si>
  <si>
    <t>Simponi</t>
  </si>
  <si>
    <t>0014207</t>
  </si>
  <si>
    <t>0014209</t>
  </si>
  <si>
    <t>0014210</t>
  </si>
  <si>
    <t>Simulect lio</t>
  </si>
  <si>
    <t>kom.</t>
  </si>
  <si>
    <t>1x20mg.</t>
  </si>
  <si>
    <t>0014214</t>
  </si>
  <si>
    <t>0014220</t>
  </si>
  <si>
    <t>L04AA12</t>
  </si>
  <si>
    <t>REMICADE</t>
  </si>
  <si>
    <t>prašak za koncentrat za rastvor za infuziju</t>
  </si>
  <si>
    <t>bočica,1 po 100 mg</t>
  </si>
  <si>
    <t>0014221</t>
  </si>
  <si>
    <t>Inflectra</t>
  </si>
  <si>
    <t>0014231</t>
  </si>
  <si>
    <t>0014232</t>
  </si>
  <si>
    <t>0014240</t>
  </si>
  <si>
    <t>0014298</t>
  </si>
  <si>
    <t xml:space="preserve"> inj </t>
  </si>
  <si>
    <t>40mg/0,4ml 2x0.4ml</t>
  </si>
  <si>
    <t>0014301</t>
  </si>
  <si>
    <t>Stelara (Usteniknumab)</t>
  </si>
  <si>
    <t xml:space="preserve">130mg/26ml, 1x26ml </t>
  </si>
  <si>
    <t>0014302</t>
  </si>
  <si>
    <t>Stelara</t>
  </si>
  <si>
    <t>45mg/0.5ml</t>
  </si>
  <si>
    <t>0014305</t>
  </si>
  <si>
    <t>90mg/1ml,1x1ml</t>
  </si>
  <si>
    <t>0014310</t>
  </si>
  <si>
    <t>L04AA11</t>
  </si>
  <si>
    <t>ENBREL</t>
  </si>
  <si>
    <t>prašak za rastvor za injekciju</t>
  </si>
  <si>
    <t>4 po 25 mg; bočica staklena</t>
  </si>
  <si>
    <t>0014312</t>
  </si>
  <si>
    <t>rast</t>
  </si>
  <si>
    <t>4x1ml(50mg/ml)</t>
  </si>
  <si>
    <t>0014313</t>
  </si>
  <si>
    <t>L04AB01</t>
  </si>
  <si>
    <t>pen sa uloskom</t>
  </si>
  <si>
    <t>0014399</t>
  </si>
  <si>
    <t>L04AB04</t>
  </si>
  <si>
    <t>HUMIRA</t>
  </si>
  <si>
    <t>2x0.4ml(40mg/0.4ml)</t>
  </si>
  <si>
    <t>0014400</t>
  </si>
  <si>
    <t>TOCILIZUMAB</t>
  </si>
  <si>
    <t>rastor za inf</t>
  </si>
  <si>
    <t>1x80mg/4ml</t>
  </si>
  <si>
    <t>0014401</t>
  </si>
  <si>
    <t>1X200mg/10ml</t>
  </si>
  <si>
    <t>0014402</t>
  </si>
  <si>
    <t>1x400mg/20ml</t>
  </si>
  <si>
    <t>0014403</t>
  </si>
  <si>
    <t>0014410</t>
  </si>
  <si>
    <t>0014420</t>
  </si>
  <si>
    <t>COSENTYX</t>
  </si>
  <si>
    <t>150mg/ml</t>
  </si>
  <si>
    <t>0014421</t>
  </si>
  <si>
    <t xml:space="preserve">inj. pen </t>
  </si>
  <si>
    <t>150mg</t>
  </si>
  <si>
    <t>0014422</t>
  </si>
  <si>
    <t xml:space="preserve"> napunjeni injekcioni pen, </t>
  </si>
  <si>
    <t>1x1mL (80mg)</t>
  </si>
  <si>
    <t>0014430</t>
  </si>
  <si>
    <t xml:space="preserve">napunjen injekcioni spric, </t>
  </si>
  <si>
    <t>1x1 ml (100mg/ml)</t>
  </si>
  <si>
    <t>0014431</t>
  </si>
  <si>
    <t xml:space="preserve"> napunjen injekcioni špric,</t>
  </si>
  <si>
    <t xml:space="preserve"> 2x0,83 ml (75mg/0,83ml)</t>
  </si>
  <si>
    <t>0015119</t>
  </si>
  <si>
    <t>L03AX13</t>
  </si>
  <si>
    <t>inj spric</t>
  </si>
  <si>
    <t>12x1ml(40mg/ml)</t>
  </si>
  <si>
    <t>0015120</t>
  </si>
  <si>
    <t>Glatiramer</t>
  </si>
  <si>
    <t>28x20mg/ml</t>
  </si>
  <si>
    <t>0015122</t>
  </si>
  <si>
    <t>REMUREL</t>
  </si>
  <si>
    <t>rastvor za inj</t>
  </si>
  <si>
    <t>12x40mg/ml</t>
  </si>
  <si>
    <t>0015150</t>
  </si>
  <si>
    <t>L03AB08</t>
  </si>
  <si>
    <t>BETAFERON</t>
  </si>
  <si>
    <t>prašak i rastvarač za rastvor za injekciju</t>
  </si>
  <si>
    <t>liobočica sa rastvaračem u špricu, 15 po 1,2ml (8Mi.j./1ml) (0,25mg/1ml)</t>
  </si>
  <si>
    <t>0030061</t>
  </si>
  <si>
    <t>0030092</t>
  </si>
  <si>
    <t>vinblastin</t>
  </si>
  <si>
    <t>1x10mg/5ml</t>
  </si>
  <si>
    <t>0030230</t>
  </si>
  <si>
    <t>L01CA02</t>
  </si>
  <si>
    <t>SINDOVIN</t>
  </si>
  <si>
    <t>prašak za rastvor za injekciju/infuziju</t>
  </si>
  <si>
    <t>1 po 1mg</t>
  </si>
  <si>
    <t>0031003</t>
  </si>
  <si>
    <t>Ribomustin</t>
  </si>
  <si>
    <t>0031113</t>
  </si>
  <si>
    <t>1 po 500mg.</t>
  </si>
  <si>
    <t>0031115</t>
  </si>
  <si>
    <t>1x1g.</t>
  </si>
  <si>
    <t>0031304</t>
  </si>
  <si>
    <t>0031360</t>
  </si>
  <si>
    <t>ampula</t>
  </si>
  <si>
    <t>1 x 50 mg</t>
  </si>
  <si>
    <t>0031361</t>
  </si>
  <si>
    <t>0031395</t>
  </si>
  <si>
    <t>ELOXATIN</t>
  </si>
  <si>
    <t>0031397</t>
  </si>
  <si>
    <t>1po50mg</t>
  </si>
  <si>
    <t>0031502</t>
  </si>
  <si>
    <t>0031510</t>
  </si>
  <si>
    <t>0033102</t>
  </si>
  <si>
    <t>Adriablastina</t>
  </si>
  <si>
    <t>1x10mg./5ml.</t>
  </si>
  <si>
    <t>0033103</t>
  </si>
  <si>
    <t>1x25ml(50mg/25ml)</t>
  </si>
  <si>
    <t>0033130</t>
  </si>
  <si>
    <t>epirubicin</t>
  </si>
  <si>
    <t>0033131</t>
  </si>
  <si>
    <t>0033170</t>
  </si>
  <si>
    <t>0033171</t>
  </si>
  <si>
    <t xml:space="preserve">DOXORUBICIN </t>
  </si>
  <si>
    <t>0033181</t>
  </si>
  <si>
    <t>L01DB06</t>
  </si>
  <si>
    <t>ZAVEDOS</t>
  </si>
  <si>
    <t>1 po 10 mg</t>
  </si>
  <si>
    <t>0033200</t>
  </si>
  <si>
    <t>0033241</t>
  </si>
  <si>
    <t>L01DB07</t>
  </si>
  <si>
    <t>EBEWE</t>
  </si>
  <si>
    <t>0033242</t>
  </si>
  <si>
    <t>1x20mg/10ml</t>
  </si>
  <si>
    <t>0033300</t>
  </si>
  <si>
    <t>10x10mg</t>
  </si>
  <si>
    <t>0034131</t>
  </si>
  <si>
    <t>0034133</t>
  </si>
  <si>
    <t>1X500mg/20ml.</t>
  </si>
  <si>
    <t>0034182</t>
  </si>
  <si>
    <t>Methotrexate</t>
  </si>
  <si>
    <t>1x500mg.</t>
  </si>
  <si>
    <t>0034183</t>
  </si>
  <si>
    <t>0034210</t>
  </si>
  <si>
    <t>GEMZAR</t>
  </si>
  <si>
    <t>0034211</t>
  </si>
  <si>
    <t>prašak za rastvor za rastvor za infuziju</t>
  </si>
  <si>
    <t xml:space="preserve"> 1 po 1000 mg</t>
  </si>
  <si>
    <t>0034212</t>
  </si>
  <si>
    <t>1x1g</t>
  </si>
  <si>
    <t>0034213</t>
  </si>
  <si>
    <t xml:space="preserve"> 1 po 200 mg</t>
  </si>
  <si>
    <t>0034220</t>
  </si>
  <si>
    <t>Gitrabin</t>
  </si>
  <si>
    <t>0034221</t>
  </si>
  <si>
    <t>1x1000mg</t>
  </si>
  <si>
    <t>0034324</t>
  </si>
  <si>
    <t>FLUOROURACIL</t>
  </si>
  <si>
    <t>0034352</t>
  </si>
  <si>
    <t>0034413</t>
  </si>
  <si>
    <t>L01BA04</t>
  </si>
  <si>
    <t>ALIMTA</t>
  </si>
  <si>
    <t>bočica, 1 po 500 mg</t>
  </si>
  <si>
    <t>0034420</t>
  </si>
  <si>
    <t xml:space="preserve">Pemetreksed </t>
  </si>
  <si>
    <t xml:space="preserve"> 500mg. </t>
  </si>
  <si>
    <t>0034426</t>
  </si>
  <si>
    <t>1x200mg/20ml</t>
  </si>
  <si>
    <t>0034667</t>
  </si>
  <si>
    <t>0034669</t>
  </si>
  <si>
    <t>PEMETREXED</t>
  </si>
  <si>
    <t>prasak za infuziju</t>
  </si>
  <si>
    <t>0034700</t>
  </si>
  <si>
    <t>Pemetrexed</t>
  </si>
  <si>
    <t>0034801</t>
  </si>
  <si>
    <t>sindarabin</t>
  </si>
  <si>
    <t>0037080</t>
  </si>
  <si>
    <t>1x3,75mg.</t>
  </si>
  <si>
    <t>0037081</t>
  </si>
  <si>
    <t>1x11,25mg</t>
  </si>
  <si>
    <t>0039004</t>
  </si>
  <si>
    <t>L01XC15</t>
  </si>
  <si>
    <t>GAZYVA</t>
  </si>
  <si>
    <t>1000mg/40ml</t>
  </si>
  <si>
    <t>0039039</t>
  </si>
  <si>
    <t>1x0,4 ml (20 mg)</t>
  </si>
  <si>
    <t>0039120</t>
  </si>
  <si>
    <t>0039153</t>
  </si>
  <si>
    <t>ERBITUX</t>
  </si>
  <si>
    <t>100mg/20ml.</t>
  </si>
  <si>
    <t>0039282</t>
  </si>
  <si>
    <t>1x5ml 6mg/ml</t>
  </si>
  <si>
    <t>0039290</t>
  </si>
  <si>
    <t>CAMPTO</t>
  </si>
  <si>
    <t>boč.</t>
  </si>
  <si>
    <t>1po2ml(40mg/2ml)</t>
  </si>
  <si>
    <t>0039292</t>
  </si>
  <si>
    <t>Irinotekan</t>
  </si>
  <si>
    <t>0039296</t>
  </si>
  <si>
    <t>1 po 1x300mg / 15 ml</t>
  </si>
  <si>
    <t>0039300</t>
  </si>
  <si>
    <t>TAXOTERE</t>
  </si>
  <si>
    <t>1 po 20 mg/ 0.5 ml + (rastvarač)</t>
  </si>
  <si>
    <t>0039301</t>
  </si>
  <si>
    <t>1 po 80 mg/ 2 ml + (rastvarač)</t>
  </si>
  <si>
    <t>0039304</t>
  </si>
  <si>
    <t>1x20mg/0,5ml</t>
  </si>
  <si>
    <t>0039305</t>
  </si>
  <si>
    <t>1x80mg/2ml</t>
  </si>
  <si>
    <t>0039310</t>
  </si>
  <si>
    <t>docetaksel</t>
  </si>
  <si>
    <t>20mg</t>
  </si>
  <si>
    <t>0039311</t>
  </si>
  <si>
    <t>80mg.</t>
  </si>
  <si>
    <t>0039333</t>
  </si>
  <si>
    <t>0039334</t>
  </si>
  <si>
    <t>0039345</t>
  </si>
  <si>
    <t>L01XC03</t>
  </si>
  <si>
    <t>HERCEPTIN</t>
  </si>
  <si>
    <t>prašak i rastvarač za kocentrat za rastvor za infuziju</t>
  </si>
  <si>
    <t>liobočica sa rastvaračem, 1 po 20ml (440mg/20ml)</t>
  </si>
  <si>
    <t>0039346</t>
  </si>
  <si>
    <t>600/5ml</t>
  </si>
  <si>
    <t>0039347</t>
  </si>
  <si>
    <t>L01XC14</t>
  </si>
  <si>
    <t>Kadcyla</t>
  </si>
  <si>
    <t xml:space="preserve">rastvor za infuziju </t>
  </si>
  <si>
    <t>0039348</t>
  </si>
  <si>
    <t>160mg</t>
  </si>
  <si>
    <t>0039355</t>
  </si>
  <si>
    <t>1x25ml(100mg/5ml)</t>
  </si>
  <si>
    <t>0039376</t>
  </si>
  <si>
    <t>0039400</t>
  </si>
  <si>
    <t>L01XC07</t>
  </si>
  <si>
    <t>AVASTIN</t>
  </si>
  <si>
    <t>bočica, 1 po 16 ml (400mg/16ml)</t>
  </si>
  <si>
    <t>0039401</t>
  </si>
  <si>
    <t>bočica, 1 po 4 ml (100mg/4ml)</t>
  </si>
  <si>
    <t>0039402</t>
  </si>
  <si>
    <t>Keytruda</t>
  </si>
  <si>
    <t>inf.rastvor</t>
  </si>
  <si>
    <t>0039403</t>
  </si>
  <si>
    <t>inf rastvor</t>
  </si>
  <si>
    <t>0039403M</t>
  </si>
  <si>
    <t>KEYTRUDA,</t>
  </si>
  <si>
    <t xml:space="preserve"> bočica staklena, </t>
  </si>
  <si>
    <t>1 po 4 ml (25mg/ml) m</t>
  </si>
  <si>
    <t>0039406</t>
  </si>
  <si>
    <t>TECENTRIQ</t>
  </si>
  <si>
    <t>1200mg/20ml</t>
  </si>
  <si>
    <t>0039410</t>
  </si>
  <si>
    <t xml:space="preserve">DARZALEX, </t>
  </si>
  <si>
    <t xml:space="preserve">koncentrat za rastvor za inf,bočica </t>
  </si>
  <si>
    <t>1x15mL (120mg/mL)</t>
  </si>
  <si>
    <t>0039430</t>
  </si>
  <si>
    <t xml:space="preserve">OYAVAS ◊, </t>
  </si>
  <si>
    <t>koncentrat za rastvor za infuziju, bočica staklena,</t>
  </si>
  <si>
    <t xml:space="preserve"> 1 po 16 ml (25mg/ml)</t>
  </si>
  <si>
    <t>0039431</t>
  </si>
  <si>
    <t>OYAVAS ◊,</t>
  </si>
  <si>
    <t xml:space="preserve"> koncentrat za rastvor za infuziju, bočica staklena, </t>
  </si>
  <si>
    <t>1 po 4 ml (25mg/ml)</t>
  </si>
  <si>
    <t>0039500</t>
  </si>
  <si>
    <t>Paclitaxel</t>
  </si>
  <si>
    <t>0039501</t>
  </si>
  <si>
    <t>Paclitaxel-Teva</t>
  </si>
  <si>
    <t>1 po 16,7ml(100mg/16,7ml)</t>
  </si>
  <si>
    <t>0039505</t>
  </si>
  <si>
    <t>L01XC08</t>
  </si>
  <si>
    <t>Vectibix</t>
  </si>
  <si>
    <t>rastvor za inf</t>
  </si>
  <si>
    <t>1x5ml(20mg/ml)</t>
  </si>
  <si>
    <t>0039507</t>
  </si>
  <si>
    <t>L01XC13</t>
  </si>
  <si>
    <t>PERJETA</t>
  </si>
  <si>
    <t>14ml(420mg/14ml)</t>
  </si>
  <si>
    <t>0039507A</t>
  </si>
  <si>
    <t xml:space="preserve">PERJETA, </t>
  </si>
  <si>
    <t xml:space="preserve">bočica staklena, </t>
  </si>
  <si>
    <t>1 po 14ml (420mg/14ml)</t>
  </si>
  <si>
    <t>0039510</t>
  </si>
  <si>
    <t>PHESGO,</t>
  </si>
  <si>
    <t xml:space="preserve"> rastvor za injekciju, bočica staklena, </t>
  </si>
  <si>
    <t>1 po 15 ml (1200 mg + 600 mg)</t>
  </si>
  <si>
    <t>0039511</t>
  </si>
  <si>
    <t xml:space="preserve">PHESGO, </t>
  </si>
  <si>
    <t>rastvor za injekciju, bočica staklena</t>
  </si>
  <si>
    <t>1 po 10 ml (600 mg + 600 mg)</t>
  </si>
  <si>
    <t>0039666</t>
  </si>
  <si>
    <t>Borteade</t>
  </si>
  <si>
    <t>pras,za inj</t>
  </si>
  <si>
    <t>1x3.5mg</t>
  </si>
  <si>
    <t>0059010</t>
  </si>
  <si>
    <t>Zoledronska kiselina</t>
  </si>
  <si>
    <t>4mg/5ml</t>
  </si>
  <si>
    <t>0059200</t>
  </si>
  <si>
    <t xml:space="preserve">Zoledronat </t>
  </si>
  <si>
    <t>1x4mg(4mg/5ml)</t>
  </si>
  <si>
    <t>0069134</t>
  </si>
  <si>
    <t>L03AA02</t>
  </si>
  <si>
    <t>NEUPOGEN</t>
  </si>
  <si>
    <t>rastvor za infuziju/injekciju, špric</t>
  </si>
  <si>
    <t>1 po 0,5 ml/48000000 i.j.</t>
  </si>
  <si>
    <t>0069145</t>
  </si>
  <si>
    <t>B03XA01</t>
  </si>
  <si>
    <t>6x1ml (2000Ij/1ml)</t>
  </si>
  <si>
    <t>0069147</t>
  </si>
  <si>
    <t>0069152</t>
  </si>
  <si>
    <t>Eprex</t>
  </si>
  <si>
    <t>rastvor za injekciju.Špric</t>
  </si>
  <si>
    <t>6 po 2000 i.j.</t>
  </si>
  <si>
    <t>0069165</t>
  </si>
  <si>
    <t>Recormon</t>
  </si>
  <si>
    <t>rastvor za injekciju, špric</t>
  </si>
  <si>
    <t>6 brizg. Po 2000 i.j./0.3 ml</t>
  </si>
  <si>
    <t>0069205</t>
  </si>
  <si>
    <t>B03XA04</t>
  </si>
  <si>
    <t>MIRCERA</t>
  </si>
  <si>
    <t>1 po 75 mcg / 0,3 ml</t>
  </si>
  <si>
    <t>0069206</t>
  </si>
  <si>
    <t>B03XA03</t>
  </si>
  <si>
    <t>rastvor za injekciju</t>
  </si>
  <si>
    <t>1 po 50 mcg / 0,3 ml</t>
  </si>
  <si>
    <t>0069227</t>
  </si>
  <si>
    <t>Egralys</t>
  </si>
  <si>
    <t>2000ij 6x0,6ml.</t>
  </si>
  <si>
    <t>0069400</t>
  </si>
  <si>
    <t>B02BX04</t>
  </si>
  <si>
    <t>NPLATE</t>
  </si>
  <si>
    <t>prasak za rastvor</t>
  </si>
  <si>
    <t>250mcg</t>
  </si>
  <si>
    <t>0069402</t>
  </si>
  <si>
    <t>pras. i rastv. za rastvor za inj.</t>
  </si>
  <si>
    <t xml:space="preserve"> 250mcg. (romiplostim), 1x0,72ml</t>
  </si>
  <si>
    <t>0069924</t>
  </si>
  <si>
    <t>ARANESP</t>
  </si>
  <si>
    <t>20mcg/0,5ml 1S</t>
  </si>
  <si>
    <t>0069928</t>
  </si>
  <si>
    <t>aranesp</t>
  </si>
  <si>
    <t>30mcg/0.3ml</t>
  </si>
  <si>
    <t>0069934</t>
  </si>
  <si>
    <t>0069939</t>
  </si>
  <si>
    <t>10mcg</t>
  </si>
  <si>
    <t>0184105</t>
  </si>
  <si>
    <t>1 x 50 mg/5ml</t>
  </si>
  <si>
    <t>0328336</t>
  </si>
  <si>
    <t>L03AB04</t>
  </si>
  <si>
    <t>ROFERON A</t>
  </si>
  <si>
    <t>1x3000000 ij</t>
  </si>
  <si>
    <t>0328387</t>
  </si>
  <si>
    <t>Merck</t>
  </si>
  <si>
    <t>22mcg.</t>
  </si>
  <si>
    <t>0328388</t>
  </si>
  <si>
    <t>L03AB07</t>
  </si>
  <si>
    <t>REBIF</t>
  </si>
  <si>
    <t>12 po 44 mcg/1ml</t>
  </si>
  <si>
    <t>0328603</t>
  </si>
  <si>
    <t>L03AB11</t>
  </si>
  <si>
    <t>1x0,5ml(180mcg/0,5ml)</t>
  </si>
  <si>
    <t>0328607</t>
  </si>
  <si>
    <t>PEGASYS</t>
  </si>
  <si>
    <t>1 po 135 mcg / 0,5ml</t>
  </si>
  <si>
    <t>0328608</t>
  </si>
  <si>
    <t>1 po 180 mcg / 0,5ml</t>
  </si>
  <si>
    <t>0328631</t>
  </si>
  <si>
    <t>Pegintron</t>
  </si>
  <si>
    <t>1x80mcg</t>
  </si>
  <si>
    <t>0328632</t>
  </si>
  <si>
    <t>1x120mcg</t>
  </si>
  <si>
    <t>0328647</t>
  </si>
  <si>
    <t>Avonex</t>
  </si>
  <si>
    <t>30mcg.</t>
  </si>
  <si>
    <t>0328900</t>
  </si>
  <si>
    <t>1x100mcg</t>
  </si>
  <si>
    <t>1014003</t>
  </si>
  <si>
    <t>1014010</t>
  </si>
  <si>
    <t>1014013</t>
  </si>
  <si>
    <t>1014014</t>
  </si>
  <si>
    <t>1014015</t>
  </si>
  <si>
    <t>L04AX04</t>
  </si>
  <si>
    <t>REVLIMID</t>
  </si>
  <si>
    <t>1014027</t>
  </si>
  <si>
    <t xml:space="preserve"> kapsula, tvrda, blister,</t>
  </si>
  <si>
    <t xml:space="preserve"> 21x10 mg</t>
  </si>
  <si>
    <t>1014029</t>
  </si>
  <si>
    <t>1014024.0</t>
  </si>
  <si>
    <t>21x25mg</t>
  </si>
  <si>
    <t>1014032</t>
  </si>
  <si>
    <t>1014042</t>
  </si>
  <si>
    <t>1014043</t>
  </si>
  <si>
    <t>1014044</t>
  </si>
  <si>
    <t xml:space="preserve">25mg </t>
  </si>
  <si>
    <t>1014051</t>
  </si>
  <si>
    <t>L04AA18</t>
  </si>
  <si>
    <t>Certican</t>
  </si>
  <si>
    <t>60x0.25mg</t>
  </si>
  <si>
    <t>1014052</t>
  </si>
  <si>
    <t>60x0.5mg</t>
  </si>
  <si>
    <t>1014063</t>
  </si>
  <si>
    <t xml:space="preserve">Lenalidomide Grindeks </t>
  </si>
  <si>
    <t>cps. tvr. blis.</t>
  </si>
  <si>
    <t xml:space="preserve"> 21 po 25 mg</t>
  </si>
  <si>
    <t>1014075</t>
  </si>
  <si>
    <t xml:space="preserve"> 0.5mg</t>
  </si>
  <si>
    <t>1014077</t>
  </si>
  <si>
    <t>1014100</t>
  </si>
  <si>
    <t>Xeljanz  (tofacitinib)</t>
  </si>
  <si>
    <t>1014114</t>
  </si>
  <si>
    <t>1014210</t>
  </si>
  <si>
    <t xml:space="preserve">film tableta, blister, </t>
  </si>
  <si>
    <t>28x20mg</t>
  </si>
  <si>
    <t>1014255</t>
  </si>
  <si>
    <t>panalimus</t>
  </si>
  <si>
    <t>kapsula</t>
  </si>
  <si>
    <t>1014256</t>
  </si>
  <si>
    <t>60x1mg</t>
  </si>
  <si>
    <t>1014992</t>
  </si>
  <si>
    <t>Sandimun neoral</t>
  </si>
  <si>
    <t>50x50mg</t>
  </si>
  <si>
    <t>1030223</t>
  </si>
  <si>
    <t>LASTET</t>
  </si>
  <si>
    <t>40x25mg</t>
  </si>
  <si>
    <t>1031043</t>
  </si>
  <si>
    <t>ESTRACYT</t>
  </si>
  <si>
    <t>100x140mg.</t>
  </si>
  <si>
    <t>1031405</t>
  </si>
  <si>
    <t>Temodal</t>
  </si>
  <si>
    <t>5x20mg.</t>
  </si>
  <si>
    <t>1031406</t>
  </si>
  <si>
    <t>1031407</t>
  </si>
  <si>
    <t>1031408</t>
  </si>
  <si>
    <t>1034341</t>
  </si>
  <si>
    <t>XELODA</t>
  </si>
  <si>
    <t>blister, 120 po 500mg</t>
  </si>
  <si>
    <t>1037075</t>
  </si>
  <si>
    <t>L02BB03</t>
  </si>
  <si>
    <t>CASODEX</t>
  </si>
  <si>
    <t>28 po 50 mg</t>
  </si>
  <si>
    <t>1039012</t>
  </si>
  <si>
    <t>ZYKADIA</t>
  </si>
  <si>
    <t>150x150mg</t>
  </si>
  <si>
    <t>1039013</t>
  </si>
  <si>
    <t>Venclyxto</t>
  </si>
  <si>
    <t>14x10mg</t>
  </si>
  <si>
    <t>1039014</t>
  </si>
  <si>
    <t>1039015</t>
  </si>
  <si>
    <t>1039016</t>
  </si>
  <si>
    <t>7x100mg</t>
  </si>
  <si>
    <t>1039102</t>
  </si>
  <si>
    <t>1039103</t>
  </si>
  <si>
    <t xml:space="preserve">Ibrance  </t>
  </si>
  <si>
    <t>kaps.</t>
  </si>
  <si>
    <t>21x75mg</t>
  </si>
  <si>
    <t>1039104</t>
  </si>
  <si>
    <t>1039105</t>
  </si>
  <si>
    <t>1039140</t>
  </si>
  <si>
    <t>1039141</t>
  </si>
  <si>
    <t>1039145</t>
  </si>
  <si>
    <t xml:space="preserve"> film tableta </t>
  </si>
  <si>
    <t>112 po  200mg</t>
  </si>
  <si>
    <t>1039151</t>
  </si>
  <si>
    <t>Nexavar</t>
  </si>
  <si>
    <t>112 po 200mg</t>
  </si>
  <si>
    <t>1039152</t>
  </si>
  <si>
    <t>Zelboraf</t>
  </si>
  <si>
    <t>56x240mg</t>
  </si>
  <si>
    <t>1039249</t>
  </si>
  <si>
    <t>Jakavi</t>
  </si>
  <si>
    <t>tabl</t>
  </si>
  <si>
    <t>56x5mg</t>
  </si>
  <si>
    <t>1039250</t>
  </si>
  <si>
    <t>56x15mg</t>
  </si>
  <si>
    <t>1039251</t>
  </si>
  <si>
    <t>56x20mg</t>
  </si>
  <si>
    <t>1039253</t>
  </si>
  <si>
    <t>Votrient</t>
  </si>
  <si>
    <t>60x400mg</t>
  </si>
  <si>
    <t>1039258</t>
  </si>
  <si>
    <t>1039277</t>
  </si>
  <si>
    <t>1039278</t>
  </si>
  <si>
    <t>Giotrif</t>
  </si>
  <si>
    <t>28x40mg</t>
  </si>
  <si>
    <t>1039285</t>
  </si>
  <si>
    <t>hidroksikarbamid</t>
  </si>
  <si>
    <t>100x500mg.</t>
  </si>
  <si>
    <t>1039300</t>
  </si>
  <si>
    <t>1039337</t>
  </si>
  <si>
    <t>1039343</t>
  </si>
  <si>
    <t>Imbruvica</t>
  </si>
  <si>
    <t xml:space="preserve">kaps </t>
  </si>
  <si>
    <t>90x140mg</t>
  </si>
  <si>
    <t>1039381</t>
  </si>
  <si>
    <t>L01XE01</t>
  </si>
  <si>
    <t>GLIVEC</t>
  </si>
  <si>
    <t>120 po 100 mg</t>
  </si>
  <si>
    <t>1039384</t>
  </si>
  <si>
    <t>Anzovip</t>
  </si>
  <si>
    <t>120x100mg</t>
  </si>
  <si>
    <t>1039385</t>
  </si>
  <si>
    <t>sc</t>
  </si>
  <si>
    <t>1039386</t>
  </si>
  <si>
    <t>PLIVATINIB</t>
  </si>
  <si>
    <t>blister</t>
  </si>
  <si>
    <t>60x100mg</t>
  </si>
  <si>
    <t>1039392</t>
  </si>
  <si>
    <t>Imatinib</t>
  </si>
  <si>
    <t>1039398</t>
  </si>
  <si>
    <t>L01XE02</t>
  </si>
  <si>
    <t>Iressa</t>
  </si>
  <si>
    <t>30x250mg.</t>
  </si>
  <si>
    <t>1039402</t>
  </si>
  <si>
    <t>Tarceva</t>
  </si>
  <si>
    <t>30x25mg</t>
  </si>
  <si>
    <t>1039403</t>
  </si>
  <si>
    <t>30x100mg</t>
  </si>
  <si>
    <t>1039404</t>
  </si>
  <si>
    <t>30x150mg</t>
  </si>
  <si>
    <t>1039406</t>
  </si>
  <si>
    <t>1039407</t>
  </si>
  <si>
    <t>1039410</t>
  </si>
  <si>
    <t>Inopran  (erlotinib)</t>
  </si>
  <si>
    <t xml:space="preserve"> tabl</t>
  </si>
  <si>
    <t>1039411</t>
  </si>
  <si>
    <t xml:space="preserve"> 30x150mg.</t>
  </si>
  <si>
    <t>1039500</t>
  </si>
  <si>
    <t>Gefitinib Zentiva</t>
  </si>
  <si>
    <t xml:space="preserve"> 250mg</t>
  </si>
  <si>
    <t>1039502</t>
  </si>
  <si>
    <t>1039510</t>
  </si>
  <si>
    <t>1039555</t>
  </si>
  <si>
    <t xml:space="preserve">film tbl. blist. </t>
  </si>
  <si>
    <t xml:space="preserve"> 30 x 250mg</t>
  </si>
  <si>
    <t>1039560</t>
  </si>
  <si>
    <t>1039602</t>
  </si>
  <si>
    <t>Xtandi</t>
  </si>
  <si>
    <t>112x40mg</t>
  </si>
  <si>
    <t>1039610</t>
  </si>
  <si>
    <t>ERLEADA,</t>
  </si>
  <si>
    <t xml:space="preserve"> film tab, blister,</t>
  </si>
  <si>
    <t xml:space="preserve"> 120x60 mg</t>
  </si>
  <si>
    <t>1039650</t>
  </si>
  <si>
    <t xml:space="preserve">Alecensa </t>
  </si>
  <si>
    <t xml:space="preserve">caps. </t>
  </si>
  <si>
    <t>224x150mg.</t>
  </si>
  <si>
    <t>1039658</t>
  </si>
  <si>
    <t>Mekinist  (trametinib)</t>
  </si>
  <si>
    <t xml:space="preserve"> tbl</t>
  </si>
  <si>
    <t>30x2mg</t>
  </si>
  <si>
    <t>1039671</t>
  </si>
  <si>
    <t xml:space="preserve">Tagrisso </t>
  </si>
  <si>
    <t>30x80mg</t>
  </si>
  <si>
    <t>1039692</t>
  </si>
  <si>
    <t xml:space="preserve">VERZENIOS, </t>
  </si>
  <si>
    <t>film tableta, blister,</t>
  </si>
  <si>
    <t xml:space="preserve"> 28 po 150 mg</t>
  </si>
  <si>
    <t>1039703</t>
  </si>
  <si>
    <t>Sutent</t>
  </si>
  <si>
    <t>28x12.5mg</t>
  </si>
  <si>
    <t>1039704</t>
  </si>
  <si>
    <t>1039706</t>
  </si>
  <si>
    <t>28x50mg</t>
  </si>
  <si>
    <t>1039710</t>
  </si>
  <si>
    <t>Tasigna</t>
  </si>
  <si>
    <t>112x200mg</t>
  </si>
  <si>
    <t>1039715</t>
  </si>
  <si>
    <t>lapatinib</t>
  </si>
  <si>
    <t>70x250mg</t>
  </si>
  <si>
    <t>1039721</t>
  </si>
  <si>
    <t>Zytiga</t>
  </si>
  <si>
    <t>120x250mg</t>
  </si>
  <si>
    <t>1039722</t>
  </si>
  <si>
    <t>Lonsurf,</t>
  </si>
  <si>
    <t xml:space="preserve"> film tableta, blister, </t>
  </si>
  <si>
    <t>20 po (15mg+6,14mg)</t>
  </si>
  <si>
    <t>1039725</t>
  </si>
  <si>
    <t xml:space="preserve">Lonsurf, </t>
  </si>
  <si>
    <t>20 po (20mg+8,19mg)</t>
  </si>
  <si>
    <t>1039730</t>
  </si>
  <si>
    <t>1039731</t>
  </si>
  <si>
    <t>1039732</t>
  </si>
  <si>
    <t xml:space="preserve">Cabometyx  </t>
  </si>
  <si>
    <t>30x60mg.</t>
  </si>
  <si>
    <t>1039744</t>
  </si>
  <si>
    <t>1039746</t>
  </si>
  <si>
    <t>1039757</t>
  </si>
  <si>
    <t xml:space="preserve"> cps. tvrd. blis.  </t>
  </si>
  <si>
    <t>1039761</t>
  </si>
  <si>
    <t>ABIRATERON CORAPHARM</t>
  </si>
  <si>
    <t xml:space="preserve">, film tableta, </t>
  </si>
  <si>
    <t>60x500 mg</t>
  </si>
  <si>
    <t>1039990</t>
  </si>
  <si>
    <t>1039991</t>
  </si>
  <si>
    <t>1039999</t>
  </si>
  <si>
    <t>1048913</t>
  </si>
  <si>
    <t>Megace</t>
  </si>
  <si>
    <t>tablete</t>
  </si>
  <si>
    <t>30 x 160 mg</t>
  </si>
  <si>
    <t>1069110</t>
  </si>
  <si>
    <t>Revolade</t>
  </si>
  <si>
    <t>28x25mg</t>
  </si>
  <si>
    <t>1069111.0</t>
  </si>
  <si>
    <t>1069140</t>
  </si>
  <si>
    <t>L01XX14</t>
  </si>
  <si>
    <t>VESANOID</t>
  </si>
  <si>
    <t>100 po 10 mg</t>
  </si>
  <si>
    <t>1079020</t>
  </si>
  <si>
    <t>1079021</t>
  </si>
  <si>
    <t>1328005</t>
  </si>
  <si>
    <t xml:space="preserve">EPCLUSA </t>
  </si>
  <si>
    <t xml:space="preserve">FILM TBL </t>
  </si>
  <si>
    <t>28x(400mg+100mg)</t>
  </si>
  <si>
    <t>1328010</t>
  </si>
  <si>
    <t>Maviret (glekaprevir, pibrentasvir)</t>
  </si>
  <si>
    <t xml:space="preserve"> film tbl.</t>
  </si>
  <si>
    <t xml:space="preserve"> 84x(100mg+40mg)</t>
  </si>
  <si>
    <t>1328444</t>
  </si>
  <si>
    <t>Zepatier (elbasvir, grazoprevir)</t>
  </si>
  <si>
    <t xml:space="preserve"> 28x(50mg.+100mg.)</t>
  </si>
  <si>
    <t>1328600</t>
  </si>
  <si>
    <t>Copegus</t>
  </si>
  <si>
    <t>168 x 200mg</t>
  </si>
  <si>
    <t>1328627</t>
  </si>
  <si>
    <t>Rebetol</t>
  </si>
  <si>
    <t>140x200mg.</t>
  </si>
  <si>
    <t>G0014140</t>
  </si>
  <si>
    <t>G0039153</t>
  </si>
  <si>
    <t>G0039505</t>
  </si>
  <si>
    <t>Vectibix .  panitumumab</t>
  </si>
  <si>
    <t>konc. za rastv. za inf</t>
  </si>
  <si>
    <t>1x5ml (20mg/ml)</t>
  </si>
  <si>
    <t>G1079021</t>
  </si>
  <si>
    <t>Tecfidera</t>
  </si>
  <si>
    <t xml:space="preserve"> kaps. </t>
  </si>
  <si>
    <t>56x240mg.</t>
  </si>
  <si>
    <t>G1328005</t>
  </si>
  <si>
    <t>ND00013</t>
  </si>
  <si>
    <t>Pemetrexed Zentiva</t>
  </si>
  <si>
    <t xml:space="preserve"> ras. za inf.</t>
  </si>
  <si>
    <t xml:space="preserve"> 500 mg</t>
  </si>
  <si>
    <t>ND00016</t>
  </si>
  <si>
    <t>Bonedro</t>
  </si>
  <si>
    <t xml:space="preserve"> konc. za ras. za inf</t>
  </si>
  <si>
    <t>. 4mg</t>
  </si>
  <si>
    <t>N003129</t>
  </si>
  <si>
    <t>rastvor</t>
  </si>
  <si>
    <t>250mg&amp;2ml.</t>
  </si>
  <si>
    <t>N003707</t>
  </si>
  <si>
    <t>Bendamustin</t>
  </si>
  <si>
    <t>N004242</t>
  </si>
  <si>
    <t>D0014140</t>
  </si>
  <si>
    <t>MABTHERA VIAL,</t>
  </si>
  <si>
    <t xml:space="preserve"> konc za rast za inf, </t>
  </si>
  <si>
    <t>2 po 100mg/10ml</t>
  </si>
  <si>
    <t>D0014141</t>
  </si>
  <si>
    <t xml:space="preserve"> konc za rast za inf</t>
  </si>
  <si>
    <t>1 po 500mg/50ml</t>
  </si>
  <si>
    <t>ЛЕКОВИ ЗА ХЕМОФИЛИЈУ</t>
  </si>
  <si>
    <t>0066000</t>
  </si>
  <si>
    <t>Novoseven</t>
  </si>
  <si>
    <t>inj.spric</t>
  </si>
  <si>
    <t>0066010</t>
  </si>
  <si>
    <t xml:space="preserve">Aimafix-factor IX </t>
  </si>
  <si>
    <t>1x500IJ/10ml</t>
  </si>
  <si>
    <t>0066011</t>
  </si>
  <si>
    <t xml:space="preserve">Octanine F </t>
  </si>
  <si>
    <t>500IJ</t>
  </si>
  <si>
    <t>0066012</t>
  </si>
  <si>
    <t>Octanate</t>
  </si>
  <si>
    <t>1 x 500 ij</t>
  </si>
  <si>
    <t>0066013</t>
  </si>
  <si>
    <t>octanate</t>
  </si>
  <si>
    <t>1x1000IJ/10ml</t>
  </si>
  <si>
    <t>0066044</t>
  </si>
  <si>
    <t>Feiba NF Antinhibitorski kompleks faktora VIII</t>
  </si>
  <si>
    <t>0066102</t>
  </si>
  <si>
    <t>Emoclot</t>
  </si>
  <si>
    <t>0066105</t>
  </si>
  <si>
    <t>0066106</t>
  </si>
  <si>
    <t>0066110</t>
  </si>
  <si>
    <t>BeneFix</t>
  </si>
  <si>
    <t>prasak i rastvor za inj</t>
  </si>
  <si>
    <t>250i.j./5ml</t>
  </si>
  <si>
    <t>0066111</t>
  </si>
  <si>
    <t>500i.j./5ml</t>
  </si>
  <si>
    <t>0066112</t>
  </si>
  <si>
    <t>B02BD09</t>
  </si>
  <si>
    <t>BENEFIX</t>
  </si>
  <si>
    <t>pras I rastvor</t>
  </si>
  <si>
    <t>1000i.j./5ml</t>
  </si>
  <si>
    <t>0066153</t>
  </si>
  <si>
    <t xml:space="preserve">Immunate </t>
  </si>
  <si>
    <t>1x250IJ/5ml</t>
  </si>
  <si>
    <t>0066154</t>
  </si>
  <si>
    <t>1 x 500 IJ/5ml</t>
  </si>
  <si>
    <t>0066171</t>
  </si>
  <si>
    <t xml:space="preserve">Immunine </t>
  </si>
  <si>
    <t>2 x 600 IJ/5ml</t>
  </si>
  <si>
    <t>0066180</t>
  </si>
  <si>
    <t xml:space="preserve">NUWIQ, </t>
  </si>
  <si>
    <t xml:space="preserve">bočica sa praškom i napunjeni injekcioni špric sa rastvaračem, </t>
  </si>
  <si>
    <t>1 po 2.5ml (250i.j/2.5ml)</t>
  </si>
  <si>
    <t>0066181</t>
  </si>
  <si>
    <t>1 po 2.5ml (500i.j/2.5ml)</t>
  </si>
  <si>
    <t>0066182</t>
  </si>
  <si>
    <t xml:space="preserve"> bočica sa praškom i napunjeni injekcioni špric sa rastvaračem, </t>
  </si>
  <si>
    <t>1 po 2.5ml (1000 i.j/2.5ml)</t>
  </si>
  <si>
    <t>0066183</t>
  </si>
  <si>
    <t>NUWIQ,</t>
  </si>
  <si>
    <t xml:space="preserve"> bočica sa praškom i napunjeni injekcioni špric sa rastvaračem,</t>
  </si>
  <si>
    <t xml:space="preserve"> 1 po 2.5ml (2000i.j/2.5ml)</t>
  </si>
  <si>
    <t>0066201</t>
  </si>
  <si>
    <t>Haemate P</t>
  </si>
  <si>
    <t>500 IJ</t>
  </si>
  <si>
    <t>0066202</t>
  </si>
  <si>
    <t>1000ij/15ml</t>
  </si>
  <si>
    <t>0066210</t>
  </si>
  <si>
    <t>B02BD06</t>
  </si>
  <si>
    <t>Immunate</t>
  </si>
  <si>
    <t>1x5ml(250IJ/5ml)</t>
  </si>
  <si>
    <t>0066211</t>
  </si>
  <si>
    <t>1x10ml (1000IJ/10ml)</t>
  </si>
  <si>
    <t>0066212</t>
  </si>
  <si>
    <t>500IJ/10ml</t>
  </si>
  <si>
    <t>0066501</t>
  </si>
  <si>
    <t xml:space="preserve">Haemonine  </t>
  </si>
  <si>
    <t>Factor IX</t>
  </si>
  <si>
    <t>500IU</t>
  </si>
  <si>
    <t>0066600</t>
  </si>
  <si>
    <t>Novosevan</t>
  </si>
  <si>
    <t>1.2mg</t>
  </si>
  <si>
    <t>0066602</t>
  </si>
  <si>
    <t>1x1,1ml</t>
  </si>
  <si>
    <t>0066610</t>
  </si>
  <si>
    <t xml:space="preserve">Beriate P </t>
  </si>
  <si>
    <t>250IJ</t>
  </si>
  <si>
    <t>0066611</t>
  </si>
  <si>
    <t>Beriate P</t>
  </si>
  <si>
    <t>0066612</t>
  </si>
  <si>
    <t>1 x 1000 ij/10ml</t>
  </si>
  <si>
    <t>0066631</t>
  </si>
  <si>
    <t>Haemoctin SDH</t>
  </si>
  <si>
    <t>Faktor VIII</t>
  </si>
  <si>
    <t>0066632</t>
  </si>
  <si>
    <t>1x1000IJ</t>
  </si>
  <si>
    <t>0066700</t>
  </si>
  <si>
    <t>Fak.VIII sa von Wilebrand</t>
  </si>
  <si>
    <t>450IJ</t>
  </si>
  <si>
    <t>0066702</t>
  </si>
  <si>
    <t>Refacto</t>
  </si>
  <si>
    <t>spric</t>
  </si>
  <si>
    <t>4ml(1000i.j./4ml)</t>
  </si>
  <si>
    <t>0066770</t>
  </si>
  <si>
    <t>B02BD02</t>
  </si>
  <si>
    <t>Refacto AF</t>
  </si>
  <si>
    <t>4ml(250IJ/4ml)</t>
  </si>
  <si>
    <t>0066771</t>
  </si>
  <si>
    <t>4ml(500IJ/4ml)</t>
  </si>
  <si>
    <t>0066772</t>
  </si>
  <si>
    <t>0066901</t>
  </si>
  <si>
    <t>Kogenate Bayer</t>
  </si>
  <si>
    <t>1x1000ij/ml</t>
  </si>
  <si>
    <t>0066903</t>
  </si>
  <si>
    <t>prasak za injekcija</t>
  </si>
  <si>
    <t>250 ij</t>
  </si>
  <si>
    <t>0066905</t>
  </si>
  <si>
    <t>1x500</t>
  </si>
  <si>
    <t>0066908</t>
  </si>
  <si>
    <t>Koate DVI</t>
  </si>
  <si>
    <t>0066909</t>
  </si>
  <si>
    <t>recombinate</t>
  </si>
  <si>
    <t>1po10ml(250IJ/10ml)</t>
  </si>
  <si>
    <t>0066910</t>
  </si>
  <si>
    <t>1po10ml(500IJ/10ml)</t>
  </si>
  <si>
    <t>0066916</t>
  </si>
  <si>
    <t>Advate(rekombin. faktorVIII)</t>
  </si>
  <si>
    <t xml:space="preserve"> pras.i rastv. za rastv.za inf..</t>
  </si>
  <si>
    <t xml:space="preserve"> 1000i.j</t>
  </si>
  <si>
    <t>0066917</t>
  </si>
  <si>
    <t>Advate  (rekombin. faktor VIII)</t>
  </si>
  <si>
    <t>pras.i rastv. za rastv.za inf.</t>
  </si>
  <si>
    <t xml:space="preserve"> 500i.j.</t>
  </si>
  <si>
    <t>0069001</t>
  </si>
  <si>
    <t xml:space="preserve">Novoeight, Rekombinantni faktor VIII, </t>
  </si>
  <si>
    <t>prasak i rastv. za rastvor za i.</t>
  </si>
  <si>
    <t>1 po 4 NaN ml (250i.j)</t>
  </si>
  <si>
    <t>0069002</t>
  </si>
  <si>
    <t>Novoeight, Rekombinantni faktor VIII,</t>
  </si>
  <si>
    <t xml:space="preserve"> prasak i rast. za rastv.za inj.</t>
  </si>
  <si>
    <t>1 po 4 NaN ml (500i.j)</t>
  </si>
  <si>
    <t>0069003</t>
  </si>
  <si>
    <t xml:space="preserve"> prasak i rast. za injek.</t>
  </si>
  <si>
    <t>1 po 4 NaN ml (1000i.j)</t>
  </si>
  <si>
    <t>0069690</t>
  </si>
  <si>
    <t xml:space="preserve">Hemlibra </t>
  </si>
  <si>
    <t>1 po 0,4 ml (60 mg/0,4 ml)</t>
  </si>
  <si>
    <t>0069691</t>
  </si>
  <si>
    <t>1 po 0,7 ml (105 mg/0,7 ml)</t>
  </si>
  <si>
    <t>0069692</t>
  </si>
  <si>
    <t>1 po 1 ml (30 mg/ml)</t>
  </si>
  <si>
    <t>0069693</t>
  </si>
  <si>
    <t xml:space="preserve">rastv.za inj. </t>
  </si>
  <si>
    <t>9504058</t>
  </si>
  <si>
    <t>ЛЕКОВИ ВАН ЛИСТЕ ЛЕКОВА - ВАН УГОВОРА</t>
  </si>
  <si>
    <t>Варијабилни део (ЛЕКОВИ У ЗУ)</t>
  </si>
  <si>
    <t>Укупно (фиксни + варијабилни део)</t>
  </si>
  <si>
    <t>КЛИНИЧКИ ЦЕНТАР Ниш</t>
  </si>
  <si>
    <t>Број запослених на одређено време који се финансирају из других средстава</t>
  </si>
  <si>
    <t>Увећано за примeр</t>
  </si>
  <si>
    <t>Увећано за ангио сале</t>
  </si>
  <si>
    <t>Кл. за нефрологију</t>
  </si>
  <si>
    <t>Кл.за  гинек.и акуш.</t>
  </si>
  <si>
    <t>Кл.за гастро. и хепат.</t>
  </si>
  <si>
    <t>Кл.за енд.диј.и бол.мет.</t>
  </si>
  <si>
    <t>Кл.за хемат.и кл. Имун.</t>
  </si>
  <si>
    <t>Kл.за кардиоваск. бол.</t>
  </si>
  <si>
    <t>Кл. за инфектив. Бол.</t>
  </si>
  <si>
    <t>Кл.за б.ува, грла и носа</t>
  </si>
  <si>
    <t>Kл.за кож. и пол. Бол.</t>
  </si>
  <si>
    <t>Кл. за плућ. бол.</t>
  </si>
  <si>
    <t>Кл. за физ. мед.  и рех.</t>
  </si>
  <si>
    <t>Кл. за неурохирургију</t>
  </si>
  <si>
    <t>Кл. за орт. и траум.</t>
  </si>
  <si>
    <t>Кл. за енд.х. и дојку</t>
  </si>
  <si>
    <t>Кл. за грудну хир.</t>
  </si>
  <si>
    <t>Кл. за дигестивну хир.</t>
  </si>
  <si>
    <t>Кл. за анестез и инт.тер.</t>
  </si>
  <si>
    <t>Кл. За очне болести</t>
  </si>
  <si>
    <t>Кл. за урологију</t>
  </si>
  <si>
    <t>Кл. за психијатрију</t>
  </si>
  <si>
    <t>Кл. за васкуларну хир.</t>
  </si>
  <si>
    <t>Кл. за кардиохирургију</t>
  </si>
  <si>
    <t>Кл. за неурологију</t>
  </si>
  <si>
    <t>Кл. за пласт. и рек. хир.</t>
  </si>
  <si>
    <t>Кл. за не. и пс. раз. доба</t>
  </si>
  <si>
    <t>Кл.за деч.хир. и орт.</t>
  </si>
  <si>
    <t>Кл.за педијатрију</t>
  </si>
  <si>
    <t>Кл.за онкологију</t>
  </si>
  <si>
    <t xml:space="preserve">Ургентни центар </t>
  </si>
  <si>
    <t>Цент.за мин.инв.хир.</t>
  </si>
  <si>
    <t>Центар за нуклеарну м.</t>
  </si>
  <si>
    <t>Центар за палијативно збрињав. и продужено лечење и негу.</t>
  </si>
  <si>
    <t>УКУПНО&gt;</t>
  </si>
  <si>
    <t>Дневна болница</t>
  </si>
  <si>
    <t>Кл.за псих.</t>
  </si>
  <si>
    <t>Цент.за заш.мен.здр.</t>
  </si>
  <si>
    <t>Кл.за кардиол.</t>
  </si>
  <si>
    <t>Кл.за гастролог.и хепатол.</t>
  </si>
  <si>
    <t>Кл.за ендокр.</t>
  </si>
  <si>
    <t>Kл.за хематолог.</t>
  </si>
  <si>
    <t>Кл.за нефролог.</t>
  </si>
  <si>
    <t>Кл.за онколог.</t>
  </si>
  <si>
    <t>Кл.за кож.и пол.бол.</t>
  </si>
  <si>
    <t>Кл.за инф.бол.</t>
  </si>
  <si>
    <t>Кл.за деч.инт.бол.</t>
  </si>
  <si>
    <t>ДИК - неонатологија</t>
  </si>
  <si>
    <t>Кл.за плућ.бол.</t>
  </si>
  <si>
    <t>Kл.за неурол.</t>
  </si>
  <si>
    <t>Кл.за диг.хир.</t>
  </si>
  <si>
    <t>Kл.за орт.и трум.</t>
  </si>
  <si>
    <t>Кл.за урол.</t>
  </si>
  <si>
    <t>Кл.за пласт.хир.</t>
  </si>
  <si>
    <t>Кл.за ГАК</t>
  </si>
  <si>
    <t>Кл.за очне бол.</t>
  </si>
  <si>
    <t>Кл.за ОРЛ.</t>
  </si>
  <si>
    <t>Кл.за неурох.</t>
  </si>
  <si>
    <t>Кл.за кардиохир.</t>
  </si>
  <si>
    <t>Кл.за деч.хир.</t>
  </si>
  <si>
    <t>Кл.за деч.х. - неонат.</t>
  </si>
  <si>
    <t>Број запослених на одређено време који се финансирају из других средстава (на одређено)</t>
  </si>
  <si>
    <t xml:space="preserve"> Радиолошка дијагностика</t>
  </si>
  <si>
    <t xml:space="preserve"> </t>
  </si>
  <si>
    <t>Ро тех. - кардиологија</t>
  </si>
  <si>
    <t>Ро тех. - онкологија</t>
  </si>
  <si>
    <t>Ро тех. - Д И К</t>
  </si>
  <si>
    <t>Ро тех. - ортопедија</t>
  </si>
  <si>
    <t>Клиничко - биохемијска и хематолошка дијагностика (* - 3 лаб.тех. на епидемиологији)</t>
  </si>
  <si>
    <t>Лаборат.тех. - хематологија</t>
  </si>
  <si>
    <t>Лаборатор.тех. - нефрологија</t>
  </si>
  <si>
    <t>Лаборатор.тех. - инфективна клин.</t>
  </si>
  <si>
    <t>Лаборатор.тех. - Д И К</t>
  </si>
  <si>
    <t>Лаборатор-тех. - ЦКМБ</t>
  </si>
  <si>
    <t>Лаборатор-тех. - Имунологија</t>
  </si>
  <si>
    <t>Лаборатор-тех. - Епидемолгија</t>
  </si>
  <si>
    <t>Лаборатор-тех. - Гак</t>
  </si>
  <si>
    <t>Лаборатор.тех. - Кардиохирург.</t>
  </si>
  <si>
    <t xml:space="preserve">  </t>
  </si>
  <si>
    <t>Послови санитарне контроле</t>
  </si>
  <si>
    <t>Економски-правни сектор</t>
  </si>
  <si>
    <t>Техничка служба + болничари</t>
  </si>
  <si>
    <t xml:space="preserve">Укупно запослених </t>
  </si>
  <si>
    <r>
      <t xml:space="preserve">НАПОМЕНА: </t>
    </r>
    <r>
      <rPr>
        <sz val="11"/>
        <color indexed="8"/>
        <rFont val="Calibri"/>
        <family val="2"/>
      </rPr>
      <t>По Одлуци Министарства здравља Републике Србије бр. 112-01-200/2018-02 од 18. јула 2018.г. Укупан број запослених на неодређено и одређено време у КЦ нишу је 3.377. Укупан број запослених на неодређено време је 3.070.</t>
    </r>
  </si>
  <si>
    <t>Клиника за плућне болести - ТБЦ Кнез Село</t>
  </si>
  <si>
    <t>Клиника за очне болес</t>
  </si>
  <si>
    <t>Клиника за онкологијa</t>
  </si>
  <si>
    <t>Центар за патологију и патолошку анатомију</t>
  </si>
  <si>
    <t>Клиника за анестезију и терапију бола</t>
  </si>
  <si>
    <t>000001</t>
  </si>
  <si>
    <t>Специјалистички преглед први</t>
  </si>
  <si>
    <t>000002</t>
  </si>
  <si>
    <t>Специјалистички преглед контролни</t>
  </si>
  <si>
    <t>Obuka psiholoških veština</t>
  </si>
  <si>
    <t>Procena upravljanja domaćinstvom</t>
  </si>
  <si>
    <t>Uzimanje i priprema vene iz udova za bajspas ili zamenu grafta</t>
  </si>
  <si>
    <t>Radikalna ekscizija limfnih čvorova aksile</t>
  </si>
  <si>
    <t>Korekcija antihiperglikemijske terapije u trudnice sa tipom 2 dijabetesa na osnovu profila glikemija u 9 tačaka</t>
  </si>
  <si>
    <t>Infiltracija lokalnog anestetika, ASA 50</t>
  </si>
  <si>
    <t>Infiltracija lokalnog anestetika, ASA 20</t>
  </si>
  <si>
    <t>Infiltracija lokalnog anestetika, ASA 30</t>
  </si>
  <si>
    <t>Infiltracija lokalnog anestetika, ASA 40</t>
  </si>
  <si>
    <t>Infiltracija lokalnog anestetika, ASA 59</t>
  </si>
  <si>
    <t>Ultrazvučni pregled ostalih oblasti</t>
  </si>
  <si>
    <t>Elektrostimulacija</t>
  </si>
  <si>
    <t>Vakusak</t>
  </si>
  <si>
    <t>Fulguracija</t>
  </si>
  <si>
    <t>Savetovanje zbog žalosti/smrti</t>
  </si>
  <si>
    <t>Sistemska terapija</t>
  </si>
  <si>
    <t>Seksualna terapija</t>
  </si>
  <si>
    <t>Epikutani test flasterima sa 50 alergena</t>
  </si>
  <si>
    <t>Epikutani test flasterima sa 51 alergena</t>
  </si>
  <si>
    <t>Digitalni dermoskopski pregled kože, jedna lezija</t>
  </si>
  <si>
    <t>Digitalni dermoskopski pregled kože, više lezija</t>
  </si>
  <si>
    <t>Provokacioni test ledom</t>
  </si>
  <si>
    <t>Krioterapija lezija koje zahvataju kožu i hrskavicu, višestruke lezije</t>
  </si>
  <si>
    <t>Ostale destrukcije lezija na koži</t>
  </si>
  <si>
    <t>Hemijska abrazija celog lica DA NE</t>
  </si>
  <si>
    <t>CO2 lasersko obnavljanje površine kože na ostalim oblastima</t>
  </si>
  <si>
    <t>Određivanje parcijalnog pritiska ugljen dioksida u arterijskoj krvi ili srčanog autputa, metodom ponavljanih udisaja</t>
  </si>
  <si>
    <t>Merenje ventilatornog i/ili okluzijskog pritiska kao odgovor na progresivnu hiperkapniju i hipoksiju</t>
  </si>
  <si>
    <t>Inhalacioni provokacioni testovi – specifičnim alergenima</t>
  </si>
  <si>
    <t>Specijalistički psihijatrijski pregled ponovni</t>
  </si>
  <si>
    <t>Detoksikacija od alkohola</t>
  </si>
  <si>
    <t>Kombinovana detoksikacija od alkohola i droga</t>
  </si>
  <si>
    <t>Edukacija ili savetovanje o održavanju domacinstva</t>
  </si>
  <si>
    <t>Partnersko savetovanje</t>
  </si>
  <si>
    <t>Savetovanje u kriznim situacijama</t>
  </si>
  <si>
    <t>Duhovno svetovanje ili obrazovanje</t>
  </si>
  <si>
    <t>Interpersonalna psihoterapija</t>
  </si>
  <si>
    <t>Terapija parova</t>
  </si>
  <si>
    <t>Terapija umetnošću</t>
  </si>
  <si>
    <t>Narativna terapija</t>
  </si>
  <si>
    <t>Pastoralna procena</t>
  </si>
  <si>
    <t>Testovi za procenu insulinske sekrecije</t>
  </si>
  <si>
    <t>Orhidektomija sa ugradnjom testikularne proteze, jednostrana</t>
  </si>
  <si>
    <t>Ograničena resekcija debelog creva sa formiranjem stome</t>
  </si>
  <si>
    <t>Laparoskopska parcijalna ureterektomija</t>
  </si>
  <si>
    <t>Revizija urinarnog konduita</t>
  </si>
  <si>
    <t>Endoskopska destrukcija jedne promene mokraćne bešike gt 2 cm</t>
  </si>
  <si>
    <t>Parcijalna ekscizija lezije na skrotumu</t>
  </si>
  <si>
    <t>Ponovna fiksacija testisa, obostrana</t>
  </si>
  <si>
    <t>Ostale procedure na nadbubrežnoj žlezdi</t>
  </si>
  <si>
    <t>Ostale reparacije bubrega</t>
  </si>
  <si>
    <t>Ostale procedure reparacije na uretri</t>
  </si>
  <si>
    <t>Eksploracija perivezikalnog tkiva</t>
  </si>
  <si>
    <t>Kauterizacija vaskularnih anomalij</t>
  </si>
  <si>
    <t>Krioterapija lezija oralne mukoze</t>
  </si>
  <si>
    <t>Himenektomija</t>
  </si>
  <si>
    <t>Terapiјska venesekciјa</t>
  </si>
  <si>
    <t>Inјekciјa botulinskog toksina u meko tkivo, neklasifikovana na drugom mestu</t>
  </si>
  <si>
    <t>Eksciziјski debridman mekog tkiva</t>
  </si>
  <si>
    <t>Eksciziјski debridman mekog tkiva koјi zahvata kos</t>
  </si>
  <si>
    <t>Odstranjenje stranoga tela iz mekog tkiva, neklasi</t>
  </si>
  <si>
    <t>Biopsiјa limfnog cvora</t>
  </si>
  <si>
    <t>Biopsiјa mekog tkiva</t>
  </si>
  <si>
    <t>Perkutana biopsiјa mekih tkiva (iglom)</t>
  </si>
  <si>
    <t>Eksciziјa gangliona, neklasifikovana na drugom mes</t>
  </si>
  <si>
    <t>Eksciziјa male burze</t>
  </si>
  <si>
    <t>Eksciziјa velike burze</t>
  </si>
  <si>
    <t>Eksciziјa Bekerove (Baker) ciste</t>
  </si>
  <si>
    <t>Inciziјa i drenaža apscesa mekog tkiva</t>
  </si>
  <si>
    <t>Perkutana drenaža apscesa mekog tkiva</t>
  </si>
  <si>
    <t>Ponovna inserciјa drena za drenažu apscesa mekog tkiva</t>
  </si>
  <si>
    <t>Fasciotomiјa, neklasifikovana na drugom mestu</t>
  </si>
  <si>
    <t>Eksciziјa mišiCa, neklasifikovana na drugom mestu</t>
  </si>
  <si>
    <t>Reparaciјa rupturiranog mišiCa, neklasifikovana na</t>
  </si>
  <si>
    <t>Reparaciјa fasciјe, neklasifikovana na drugom mestu</t>
  </si>
  <si>
    <t>Eksciziјa leziјe kosti, neklasifikovana na drugom</t>
  </si>
  <si>
    <t>Debridman i lavaža peritonealne šupljine</t>
  </si>
  <si>
    <t>Eksciziјa leziјe(a) na koži i potkožnom tkivu ostalih oblasti</t>
  </si>
  <si>
    <t>Eksciziјa leziјe(a) na koži i potkožnom tkivu prsta šake</t>
  </si>
  <si>
    <t>Eksciziјa leziјe(a) na koži i potkožnom tkivu šake</t>
  </si>
  <si>
    <t>Eksciziјa leziјe(a) na koži i potkožnom tkivu noge</t>
  </si>
  <si>
    <t>Eksciziјa leziјe(a) na koži i potkožnom tkivu stopala</t>
  </si>
  <si>
    <t>Eksciziјa mišiCa, kosti ili hrskavice zbog leziјe kože</t>
  </si>
  <si>
    <t>Devaskularizaciјa distalnog mišiCa</t>
  </si>
  <si>
    <t>Femoralno-poplitealni baјpas pomoCu vene, anastomoza</t>
  </si>
  <si>
    <t>Vertebroplastika, 1 telo pršljena</t>
  </si>
  <si>
    <t>Vertebroplastika, ≥ 2 tela pršljena</t>
  </si>
  <si>
    <t>Mediokarpalna amputaciјa</t>
  </si>
  <si>
    <t>Transmetakarpalna amputaciјa</t>
  </si>
  <si>
    <t>Amputaciјa kroz podlakticu</t>
  </si>
  <si>
    <t>Amputaciјa kroz nadlakticu</t>
  </si>
  <si>
    <t>Dezartikulaciјa kroz rucni zglob</t>
  </si>
  <si>
    <t>Dezartikulaciјa ramena</t>
  </si>
  <si>
    <t>Interskapulotorakalna amputaciјa</t>
  </si>
  <si>
    <t>Amputaciјa prsta na nozi</t>
  </si>
  <si>
    <t>Amputaciјa prsta na nozi sa metatarzalnom kosti</t>
  </si>
  <si>
    <t>Dezartikulaciјa kroz skocni zglob</t>
  </si>
  <si>
    <t>Amputaciјa u nivou skocnog zgloba kroz maleoluse tibiјe i fibule</t>
  </si>
  <si>
    <t>Mediotarzalna amputaciјa</t>
  </si>
  <si>
    <t>Transmetatarzalna amputaciјa</t>
  </si>
  <si>
    <t>Amputaciјa iznad liniјe kolena</t>
  </si>
  <si>
    <t>Dezartikulaciјa u kolenu</t>
  </si>
  <si>
    <t>Amputaciјa ispod kolena</t>
  </si>
  <si>
    <t>Dezartikulaciјa kuka</t>
  </si>
  <si>
    <t>Interpelviabdominalna amputaciјa (zadnja cetvrtina)</t>
  </si>
  <si>
    <t>Transplantat parciјalne debljine kože za malu granuliraјuCu oblast - površinu</t>
  </si>
  <si>
    <t>Mali transplantat parciјalne debljine kože za ostale oblasti</t>
  </si>
  <si>
    <t>Artrodeza interfalangealnog zgloba šake</t>
  </si>
  <si>
    <t>Artrodeza metakarpofalangealnog zgloba</t>
  </si>
  <si>
    <t>Artrodeza karpometakarpalnog zgloba</t>
  </si>
  <si>
    <t>Interpoziciјska artroplastika interfalangealnog zgloba šake</t>
  </si>
  <si>
    <t>Interpoziciјska artroplastika metakarpofalangealnog zgloba</t>
  </si>
  <si>
    <t>Artroplastika volarne vezivne ploce interfalangealnog zgloba šake</t>
  </si>
  <si>
    <t>Artroplastika volarne vezivne ploce metakarpofalangealnog zgloba</t>
  </si>
  <si>
    <t>Artroplastika 1 interfalangealnog zgloba šake</t>
  </si>
  <si>
    <t>Artroplastika 1 metakarpofalangealnog zgloba</t>
  </si>
  <si>
    <t>Artroplastika 2 interfalangealna zgloba šake</t>
  </si>
  <si>
    <t>Artroplastika 2 metakarpofalangealna zgloba</t>
  </si>
  <si>
    <t>Artroplastika 3 interfalangealna zgloba šake</t>
  </si>
  <si>
    <t>Artroplastika 3 metakarpofalangealna zgloba</t>
  </si>
  <si>
    <t>Artroplastika 4 interfalangealna zgloba šake</t>
  </si>
  <si>
    <t>Artroplastika 4 metakarpofalangealna zgloba</t>
  </si>
  <si>
    <t>Artroplastika ≥ 5 interfalangealnih zglobova šake</t>
  </si>
  <si>
    <t>Artroplastika ≥ 5 metakarpofalangealnih zglobova</t>
  </si>
  <si>
    <t>Artroplastika karpalne kosti</t>
  </si>
  <si>
    <t>Artrotomiјa interfalangealnog zgloba</t>
  </si>
  <si>
    <t>Artrotomiјa metakarpofalangealnog zgloba</t>
  </si>
  <si>
    <t>Reparaciјa ligamenta ili kapsule interfalangealnog zgloba šake</t>
  </si>
  <si>
    <t>Reparaciјa ligamenta ili kapsule metakarpofalangealnog zgloba</t>
  </si>
  <si>
    <t>Reparaciјa ligamenta ili kapsule interfalangealnog zgloba šake sa slobodnim tkivom za presadivanje ili implantom</t>
  </si>
  <si>
    <t>Reparaciјa ligamenta ili kapsule metakarpofalangealnog zgloba sa slobodnim tkivom za presadivanje ili implantom</t>
  </si>
  <si>
    <t>Sinoviјektomiјa interfalangealnog zgloba šake</t>
  </si>
  <si>
    <t>Sinoviјektomiјa metakarpalnog zgloba</t>
  </si>
  <si>
    <t>Kapsulektomiјa interfalangealnog zgloba šake</t>
  </si>
  <si>
    <t>Kapsulektomiјa metakarpofalangealnog zgloba</t>
  </si>
  <si>
    <t>Debridman metakarpofalangealnog zgloba</t>
  </si>
  <si>
    <t>Sinoviјektomiјa ovoјnice tetive fleksora ili ekstenzora šake</t>
  </si>
  <si>
    <t>Sinoviјektomiјa distalnog radio-ulnarnog zgloba</t>
  </si>
  <si>
    <t>Sinoviјektomiјa karpometakarpalnog zgloba</t>
  </si>
  <si>
    <t>Rekonstrukciјa distalnog radio-ulnarnog zgloba</t>
  </si>
  <si>
    <t>Sinoviјektomiјa ovoјnice tetive fleksora, 1 prst ruke</t>
  </si>
  <si>
    <t>Sinoviјektomiјa ovoјnice tetive fleksora, 2 prsta na ruci</t>
  </si>
  <si>
    <t>Sinoviјektomiјa ovoјnice tetive fleksora, 3 prsta na ruci</t>
  </si>
  <si>
    <t>Sinoviјektomiјa ovoјnice tetive fleksora, 4 prsta na ruci</t>
  </si>
  <si>
    <t>Sinoviјektomiјa ovoјnice tetive fleksora, ≥ 5 prstiјu</t>
  </si>
  <si>
    <t>Opuštanje tetivne ovoјnice šake</t>
  </si>
  <si>
    <t>Subkutana fasciotomiјa zbog Dipitrenove kontrakture</t>
  </si>
  <si>
    <t>Palmarna fasciektomiјa zbog Dipitrenove kontrakture</t>
  </si>
  <si>
    <t>Palmarna fasciektomiјa zbog Dipitrenove kontrakture koјa zahvata 1 prst</t>
  </si>
  <si>
    <t>Palmarna fasciektomiјa zbog Dipitrenove kontrakture koјa zahvata 2 prsta</t>
  </si>
  <si>
    <t>Palmarna fasciektomiјa zbog Dipitrenove kontrakture koјa zahvata ≥ 3 prsta</t>
  </si>
  <si>
    <t>Oslobadanje kapsule interfalangealnog zgloba zbog Dipitrenove kontrakture</t>
  </si>
  <si>
    <t>Reparaciјa lokalnim režnjem kože zbog Dipitrenove kontrakture</t>
  </si>
  <si>
    <t>Reviziјa palmarne fasciektomiјe zbog Dipitrenove kontrakture koјa zahvata 1 prst</t>
  </si>
  <si>
    <t>Reviziјa palmarne fasciektomiјe zbog Dipitrenove kontrakture koјa zahvata 2 prsta</t>
  </si>
  <si>
    <t>Reviziјa palmarne fasciektomiјe zbog Dipitrenove kontrakture koјa zahvata ≥ 3 prstiјu</t>
  </si>
  <si>
    <t>Osteotomiјa (kortikotomiјa) clanka (falange) prsta na ruci</t>
  </si>
  <si>
    <t>Osteotomiјa (kortikotomiјa) dorucne (metakarpalne) kosti</t>
  </si>
  <si>
    <t>Ostektomiјa prsta</t>
  </si>
  <si>
    <t>Ostektomiјa metakarpalne kosti</t>
  </si>
  <si>
    <t>Osteotomiјa (kortikotomiјa) clanka (falange) prsta na ruci sa unutrašnjom fiksaciјom</t>
  </si>
  <si>
    <t>Osteotomiјa (kortikotomiјa) dorucne (metakarpalne)</t>
  </si>
  <si>
    <t>Ostektomiјa prsta sa unutrašnjom fiksaciјom</t>
  </si>
  <si>
    <t>Presadivanje kosti za metakarpalne kosti</t>
  </si>
  <si>
    <t>Presadivanje kosti na clanak prsta na ruci</t>
  </si>
  <si>
    <t>Presadivanje kosti za metakarpalne kosti sa unutrašnjom fiksaciјom</t>
  </si>
  <si>
    <t>Presadivanje kosti na clanak prsta na ruci sa unutrašnjom fiksaciјom</t>
  </si>
  <si>
    <t>Rekonstrukciјa tetive šake pomoCu presadivanja tetive</t>
  </si>
  <si>
    <t>Rekonstrukciјa fibrozne ovoјnice tetiva fleksora (pulley) šake pomoCu presadivanja tetive</t>
  </si>
  <si>
    <t>Inserciјa veštacke proteze za tetivu šake</t>
  </si>
  <si>
    <t>Prenošenje tetive šake</t>
  </si>
  <si>
    <t>Primarna reparaciјa tetive ekstenzora šake</t>
  </si>
  <si>
    <t>Sekundarna reparaciјa tetive ekstenzora šake</t>
  </si>
  <si>
    <t>Primarna reparaciјa tetive fleksora šake, proksimalno od fibrozne ovoјnice tetiva fleksora prstiјu (u nivou metakarpalnih glavica, A1 puli)</t>
  </si>
  <si>
    <t>Sekundarna reparaciјa tetive fleksora šake, proksimalno od fibrozne ovoјnice tetiva fleksora prstiјu (u nivou metakarpalnih glavica, A1 puli)</t>
  </si>
  <si>
    <t>Primarna reparaciјa tetive fleksora šake, distalno od fibrozne ovoјnice tetiva fleksora prstiјu (u nivou metakarpalnih glavica, A1 puli)</t>
  </si>
  <si>
    <t>Sekundarna reparaciјa tetive fleksora šake, distalno od fibrozne ovoјnice tetiva fleksora prstiјu (u nivou metakarpalnih glavica, A1 puli)</t>
  </si>
  <si>
    <t>Otvorena reparaciјa cekiCastog prsta</t>
  </si>
  <si>
    <t>Otvorena repoziciјa zglobnog preloma cekiCastog prsta</t>
  </si>
  <si>
    <t>Rekonstrukciјa deformiteta prsta po tipu „rupice za dugme“ (Boutonnière deformity)</t>
  </si>
  <si>
    <t>Rekonstrukciјa deformiteta prsta po tipu „rupice za dugme“ (Boutonnière deformity) sa opuštanjem kontrakture zgloba</t>
  </si>
  <si>
    <t>Tendoliza tetive ekstenzora šake</t>
  </si>
  <si>
    <t>Tendoliza tetive fleksora šake</t>
  </si>
  <si>
    <t>Perkutana tendotomiјa prsta na ruci</t>
  </si>
  <si>
    <t>Amputaciјa prekobroјnog, kompletnog prsta na ruci</t>
  </si>
  <si>
    <t>Amputaciјa prsta koјa ukljucuјe metakarpalnu kost</t>
  </si>
  <si>
    <t>Reviziјa amputacionog patrljka na šaci ili prstu</t>
  </si>
  <si>
    <t>Ispravljanje kontrakture prsta šake</t>
  </si>
  <si>
    <t>Eksciziјa gangliona šake</t>
  </si>
  <si>
    <t>Eksciziјa mukozne ciste prsta šake</t>
  </si>
  <si>
    <t>Eksciziјa gangliona distalnog dela prsta šake</t>
  </si>
  <si>
    <t>Eksciziјa gangliona tetivne ovoјnice fleksora šake</t>
  </si>
  <si>
    <t>Eksciziјa gangliona dorzalne strane rucnog zgloba</t>
  </si>
  <si>
    <t>Eksciziјa gangliona volarne strane rucnog zgloba</t>
  </si>
  <si>
    <t>Eksciziјa rekurentnog gangliona dorzalne strane rucnog zgloba</t>
  </si>
  <si>
    <t>Eksciziјa rekurentnog gangliona volarne strane rucnog zgloba</t>
  </si>
  <si>
    <t>Neurovaskularni režanj za šaku zbog inervaciјe јagodice prsta (tkivo vrha prsta)</t>
  </si>
  <si>
    <t>Transpoziciјa prsta šake na vaskularnoј peteljci</t>
  </si>
  <si>
    <t>Repoziciјa makrodaktiliјe</t>
  </si>
  <si>
    <t>Inciziјa i drenaža srednjeg palmarnog, tenarnog ili hipotenarnog prostora šake</t>
  </si>
  <si>
    <t>Inciziјa i drenaža tetivne ovoјnice fleksora prsta na ruci</t>
  </si>
  <si>
    <t>Inciziјa i drenaža kod paronihiјa šake</t>
  </si>
  <si>
    <t>Otvorena repoziciјa išcašenja kljucne kosti</t>
  </si>
  <si>
    <t>Zatvorena repoziciјa išcašenja ramena sa unutrašnjom fiksaciјom</t>
  </si>
  <si>
    <t>Otvorena repoziciјa išcašenja ramena</t>
  </si>
  <si>
    <t>Otvorena repoziciјa išcašenja ramena sa unutrašnjom fiksaciјom</t>
  </si>
  <si>
    <t>Zatvorena repoziciјa išcašenja lakta sa unutrašnjom fiksaciјom</t>
  </si>
  <si>
    <t>Otvorena repoziciјa išcašenja lakta</t>
  </si>
  <si>
    <t>Otvorena repoziciјa išcašenja lakta sa unutrašnjom fiksaciјom</t>
  </si>
  <si>
    <t>Zatvorena repoziciјa išcašenja proksimalnog radio-ulnarnog zgloba sa unutrašnjom fiksaciјom</t>
  </si>
  <si>
    <t>Zatvorena repoziciјa išcašenja distalnog radio-ulnarnog zgloba sa unutrašnjom fiksaciјom</t>
  </si>
  <si>
    <t>Otvorena repoziciјa išcašenja proksimalnog radio-ulnarnog zgloba</t>
  </si>
  <si>
    <t>Otvorena repoziciјa preloma proksimalnog radio-ulnarnog zgloba sa unutrašnjom fiksaciјom</t>
  </si>
  <si>
    <t>Otvorena repoziciјa išcašenja distalnog radio-ulnarnog zgloba</t>
  </si>
  <si>
    <t>Otvorena repoziciјa išcašenja distalnog radio-ulnarnog zgloba sa unutrašnjom fiksaciјom</t>
  </si>
  <si>
    <t>Otvorena repoziciјa išcašenja karpusa</t>
  </si>
  <si>
    <t>Otvorena repoziciјa išcašenja karpometakarpalnog zgloba</t>
  </si>
  <si>
    <t>Otvorena repoziciјa išcašenja interfalangealnog zgloba šake</t>
  </si>
  <si>
    <t>Otvorena repoziciјa išcašenja metakarpofalangealnog zgloba</t>
  </si>
  <si>
    <t>Zatvorena repoziciјa išcašenja zgloba kuka</t>
  </si>
  <si>
    <t>Otvorena repoziciјa išcašenja zgloba kuka</t>
  </si>
  <si>
    <t>Otvorena repoziciјa išcašenja patele</t>
  </si>
  <si>
    <t>Zatvorena repoziciјa išcašenja skocnog zgloba sa unutrašnjom fiksaciјom</t>
  </si>
  <si>
    <t>Otvorena repoziciјa išcašenja skocnog zgloba</t>
  </si>
  <si>
    <t>Otvorena repoziciјa išcašenja skocnog zgloba sa unutrašnjom fiksaciјom</t>
  </si>
  <si>
    <t>Zatvorena repoziciјa išcašenja prsta na nozi sa unutrašnjom fiksaciјom</t>
  </si>
  <si>
    <t>Otvorena repoziciјa išcašenja prsta na nozi</t>
  </si>
  <si>
    <t>Otvorena repoziciјa išcašenja prsta na nozi sa unutrašnjom fiksaciјom</t>
  </si>
  <si>
    <t>Zatvorena repoziciјa preloma distalnog clanka prsta na ruci sa unutrašnjom fiksaciјom</t>
  </si>
  <si>
    <t>Zatvorena repoziciјa unutarzglobnog preloma distalnog clanka prsta na ruci sa unutrašnjom fiksaciјom</t>
  </si>
  <si>
    <t>Otvorena repoziciјa preloma distalnog clanka prsta na ruci</t>
  </si>
  <si>
    <t>Otvorena repoziciјa preloma distalnog clanka prsta na ruci sa unutrašnjom fiksaciјom</t>
  </si>
  <si>
    <t>Otvorena repoziciјa unutarzglobnog priјeloma distalnog clanka prsta na ruci</t>
  </si>
  <si>
    <t>Otvorena repoziciјa unutarzglobnog priјeloma distalnog clanka prsta na ruci sa unutrašnjom fiksaciјom</t>
  </si>
  <si>
    <t>Zatvorena repoziciјa preloma srednjeg clanka prsta na ruci sa unutrašnjom fiksaciјom</t>
  </si>
  <si>
    <t>Zatvorena repoziciјa unutarzglobnog preloma srednjeg clanka prsta na ruci sa unutrašnjom fiksaciјom</t>
  </si>
  <si>
    <t>Otvorena repoziciјa preloma srednjeg clanka prsta na ruci</t>
  </si>
  <si>
    <t>Otvorena repoziciјa preloma srednjeg clanka prsta na ruci sa unutrašnjom fiksaciјom</t>
  </si>
  <si>
    <t>Otvorena repoziciјa unutarzglobnog preloma srednjeg clanka prsta na ruci</t>
  </si>
  <si>
    <t>Otvorena repoziciјa unutarzglobnog preloma srednjeg clanka prsta na ruci sa unutrašnjom fiksaciјom</t>
  </si>
  <si>
    <t>Zatvorena repoziciјa preloma proksimalnog clanka prsta na ruci sa unutrašnjom fiksaciјom</t>
  </si>
  <si>
    <t>Zatvorena repoziciјa unutarzglobnog preloma proksimalnog clanka prsta na ruci sa unutrašnjom fiksaciјom</t>
  </si>
  <si>
    <t>Otvorena repoziciјa preloma proksimalnog clanka prsta na ruci</t>
  </si>
  <si>
    <t>Otvorena repoziciјa preloma proksimalnog clanka prsta na ruci sa unutrašnjom fiksaciјom</t>
  </si>
  <si>
    <t>Otvorena repoziciјa unutarzglobnog preloma proksimalnog clanka prsta na ruci</t>
  </si>
  <si>
    <t>Otvorena repoziciјa unutarzglobnog preloma proksimalnog clanka prsta na ruci sa unutrašnjom fiksaciјom</t>
  </si>
  <si>
    <t>Zatvorena repoziciјa preloma metakarpusa sa unutrašnjom fiksaciјom</t>
  </si>
  <si>
    <t>Zatvorena repoziciјa intra-artikularnog preloma metakarpusa sa unutrašnjom fiksaciјom</t>
  </si>
  <si>
    <t>Otvorena repoziciјa preloma metakarpusa</t>
  </si>
  <si>
    <t>Otvorena repoziciјa preloma metakarpusa sa unutrašnjom fiksaciјom</t>
  </si>
  <si>
    <t>Otvorena repoziciјa unutarzglobnog preloma metakarpusa</t>
  </si>
  <si>
    <t>Otvorena repoziciјa unutarzglobnog preloma metakarpusa sa unutrašnjom fiksaciјom</t>
  </si>
  <si>
    <t>Zatvorena repoziciјa preloma karpusa sa unutrašnjo</t>
  </si>
  <si>
    <t>Otvorena repoziciјa preloma karpusa</t>
  </si>
  <si>
    <t>Otvorena repoziciјa preloma karpusa sa unutrašnjom fiksaciјom</t>
  </si>
  <si>
    <t>Zatvorena repoziciјa preloma skafoidne kosti sa un</t>
  </si>
  <si>
    <t>Otvorena repoziciјa preloma skafoidne kosti</t>
  </si>
  <si>
    <t>Otvorena repoziciјa preloma skafoidne kosti sa unutrašnjom fiksaciјom</t>
  </si>
  <si>
    <t>Imobilizaciјa preloma distalnog dela radiјusa</t>
  </si>
  <si>
    <t>Zatvorena repoziciјa preloma distalnog dela radiјusa sa unutrašnjom fiksaciјom</t>
  </si>
  <si>
    <t>Zatvorena repoziciјa preloma distalnog dela ulne sa unutrašnjom fiksaciјom</t>
  </si>
  <si>
    <t>Otvorena repoziciјa preloma distalnog dela radiјusa</t>
  </si>
  <si>
    <t>Otvorena repoziciјa preloma distalnog dela ulne</t>
  </si>
  <si>
    <t>Otvorena repoziciјa preloma distalnog dela radiјusa unutrašnjom fiksaciјom</t>
  </si>
  <si>
    <t>Otvorena repoziciјa preloma distalnog dela ulne sa unutrašnjom fiksaciјom</t>
  </si>
  <si>
    <t>Imobilizaciјa preloma tela radiјusa</t>
  </si>
  <si>
    <t>Imobilizaciјa preloma tela ulne</t>
  </si>
  <si>
    <t>Zatvorena repoziciјa preloma tela radiјusa sa unutrašnjom fiksaciјom</t>
  </si>
  <si>
    <t>Zatvorena repoziciјa preloma tela ulne sa unutrašnjom fiksaciјom</t>
  </si>
  <si>
    <t>Otvorena repoziciјa preloma tela radiјusa</t>
  </si>
  <si>
    <t>Otvorena repoziciјa preloma tela ulne</t>
  </si>
  <si>
    <t>Otvorena repoziciјa preloma tela radiјusa sa unutrašnjom fiksaciјom</t>
  </si>
  <si>
    <t>Otvorena repoziciјa preloma tela ulne sa unutrašnjom fiksaciјom</t>
  </si>
  <si>
    <t>Zatvorena repoziciјa preloma tela radiјusa sa išcašenjem i unutrašnjom fiksaciјom</t>
  </si>
  <si>
    <t>Zatvorena repoziciјa preloma tela ulne sa išcašenjem sa unutrašnjom fiksaciјom</t>
  </si>
  <si>
    <t>Otvorena repoziciјa preloma tela radiјusa sa išcašenjem</t>
  </si>
  <si>
    <t>Otvorena repoziciјa preloma tela radiјusa sa išcašenjem i unutrašnjom fiksaciјom</t>
  </si>
  <si>
    <t>Otvorena repoziciјa preloma tela ulne sa išcašenjem</t>
  </si>
  <si>
    <t>Otvorena repoziciјa preloma tela ulne sa išcašenjem i unutrašnjom fiksaciјom</t>
  </si>
  <si>
    <t>Zatvorena repoziciјa preloma tela radiјusa i ulne sa unutrašnjom fiksaciјom</t>
  </si>
  <si>
    <t>Otvorena repoziciјa preloma tela radiјusa i ulne</t>
  </si>
  <si>
    <t>Otvorena repoziciјa preloma tela radiјusa i ulne sa unutrašnjom fiksaciјom</t>
  </si>
  <si>
    <t>Zatvorena repoziciјa preloma olekranona sa unutrašnjom fiksaciјom</t>
  </si>
  <si>
    <t>Otvorena repoziciјa preloma olekranona</t>
  </si>
  <si>
    <t>Otvorena repoziciјa preloma olekranona sa unutrašnjom fiksaciјom</t>
  </si>
  <si>
    <t>Otvorena repoziciјa preloma olekranona sa parciјalnom ostektomiјom fragmenta olekranona</t>
  </si>
  <si>
    <t>Otvorena repoziciјa preloma olekranona sa parciјalnom ostektomiјom fragmenta olekranona i unutrašnjom fiksaciјom</t>
  </si>
  <si>
    <t>Zatvorena repoziciјa preloma glave ili vrata radiјusa sa unutrašnjom fiksaciјom</t>
  </si>
  <si>
    <t>Otvorena repoziciјa preloma glave ili vrata radiјusa</t>
  </si>
  <si>
    <t>Otvorena repoziciјa preloma glave ili vrata radiјusa sa unutrašnjom fiksaciјom</t>
  </si>
  <si>
    <t>Imobilizaciјa preloma proksimalnog dela humerusa</t>
  </si>
  <si>
    <t>Zatvorena repoziciјa preloma proksimalnog dela humerusa sa unutrašnjom fiksaciјom</t>
  </si>
  <si>
    <t>Otvorena repoziciјa preloma proksimalnog dela humerusa</t>
  </si>
  <si>
    <t>Otvorena repoziciјa preloma proksimalnog dela humerusa sa unutrašnjom fiksaciјom</t>
  </si>
  <si>
    <t>Otvorena repoziciјa unutarzglobnog preloma proksimalnog dela humerusa</t>
  </si>
  <si>
    <t>Otvorena repoziciјa unutarzglobnog preloma proksimalnog dela humerusa sa unutrašnjom fiksaciјom</t>
  </si>
  <si>
    <t>Imobilizaciјa preloma tela humerusa</t>
  </si>
  <si>
    <t>Otvorena repoziciјa preloma tela humerusa</t>
  </si>
  <si>
    <t>Otvorena repoziciјa preloma tela humerusa sa unutrašnjom fiksaciјom</t>
  </si>
  <si>
    <t>Zatvorena repoziciјa preloma tela humerusa sa unutrašnjom fiksaciјom</t>
  </si>
  <si>
    <t>Imobilizaciјa preloma distalnog dela humerusa</t>
  </si>
  <si>
    <t>Zatvorena repoziciјa preloma distalnog dela humerusa sa unutrašnjom fiksaciјom</t>
  </si>
  <si>
    <t>Otvorena repoziciјa preloma distalnog dela humerusa</t>
  </si>
  <si>
    <t>Otvorena repoziciјa preloma distalnog dela humerusa unutrašnjom fiksaciјom</t>
  </si>
  <si>
    <t>Zatvorena repoziciјa preloma kljucne kosti sa unut</t>
  </si>
  <si>
    <t>Otvorena repoziciјa preloma kljucne kosti</t>
  </si>
  <si>
    <t>Otvorena repoziciјa preloma kljucne kosti sa unutr</t>
  </si>
  <si>
    <t>Otvorena repoziciјa preloma lopatice</t>
  </si>
  <si>
    <t>Otvorena repoziciјa preloma lopatice sa unutrašnjom fiksaciјom</t>
  </si>
  <si>
    <t>Trakciјa zbog preloma karlice</t>
  </si>
  <si>
    <t>Spoljašnja fiksaciјa preloma karlice</t>
  </si>
  <si>
    <t>Otvorena repoziciјa preloma karlice sa unutrašnjom fiksaciјom prednjeg segmenta</t>
  </si>
  <si>
    <t>Otvorena repoziciјa preloma karlice sa unutrašnjom fiksaciјom zadnjeg segmenta</t>
  </si>
  <si>
    <t>Otvorena repoziciјa preloma karlice sa unutrašnjom fiksaciјom prednjeg i zadnjeg segmenta</t>
  </si>
  <si>
    <t>Imobilizaciјa preloma acetabuluma</t>
  </si>
  <si>
    <t>Trakciјa zbog preloma acetabuluma</t>
  </si>
  <si>
    <t>Fiksaciјa preloma acetabuluma</t>
  </si>
  <si>
    <t>Otvorena repoziciјa preloma acetabuluma sa unutrašnjom fiksaciјom</t>
  </si>
  <si>
    <t>Fiksaciјa zbog disrupciјe sakroiliјacnog zgloba</t>
  </si>
  <si>
    <t>Fiksaciјa preloma trohanternog ili subkapitalnog dela femura</t>
  </si>
  <si>
    <t>Hemiartroplastika kuka unipolarnom endoprotezom</t>
  </si>
  <si>
    <t>Otvorena repoziciјa preloma femura</t>
  </si>
  <si>
    <t>Otvorena repoziciјa preloma femura sa unutrašnjom</t>
  </si>
  <si>
    <t>Zatvorena repoziciјa preloma femura s unutrašnjom fiksaciјom</t>
  </si>
  <si>
    <t>Otvorena repoziciјa i unutrašnja fiksaciјa zglobnog preloma kondila femura</t>
  </si>
  <si>
    <t>Otvorena repoziciјa i unutrašnja fiksaciјa preloma kondila femura</t>
  </si>
  <si>
    <t>Imobilizaciјa preloma mediјalnog ili lateralnog kondila tibiјe</t>
  </si>
  <si>
    <t>Zatvorena repoziciјa preloma mediјalnog ili lateralnog kondila tibiјe sa unutrašnjom fiksaciјom</t>
  </si>
  <si>
    <t>Otvorena repoziciјa preloma mediјalnog ili lateralnog kondila tibiјe</t>
  </si>
  <si>
    <t>Otvorena repoziciјa preloma mediјalnog ili lateralnog kondila tibiјe sa unutrašnjom fiksaciјom</t>
  </si>
  <si>
    <t>Imobilizaciјa preloma mediјalnog i lateralnog kondila tibiјe</t>
  </si>
  <si>
    <t>Zatvorena repoziciјa preloma mediјalnog i lateralnog kondila tibiјe sa unutrašnjom fiksaciјom</t>
  </si>
  <si>
    <t>Otvorena repoziciјa preloma mediјalnog i lateralnog kondila tibiјe</t>
  </si>
  <si>
    <t>Otvorena repoziciјa preloma mediјalnog i lateralnog kondila tibiјe sa unutrašnjom fiksaciјom</t>
  </si>
  <si>
    <t>Zatvorena repoziciјa preloma tela tibiјe sa unutra</t>
  </si>
  <si>
    <t>Otvorena repoziciјa preloma tela tibiјe sa unutrašnjom fiksaciјom</t>
  </si>
  <si>
    <t>Zatvorena repoziciјa unutarzglobnog preloma tela tibiјe sa unutrašnjom fiksaciјom</t>
  </si>
  <si>
    <t>Otvorena repoziciјa zglobnog preloma tela tibiјe sa unutrašnjom fiksaciјom</t>
  </si>
  <si>
    <t>Zatvorena repoziciјa frakture fibule sa unutrašnjom fiksaciјom</t>
  </si>
  <si>
    <t>Otvorena repoziciјa frakture fibule sa unutrašnjom fiksaciјom</t>
  </si>
  <si>
    <t>Otvorena repoziciјa preloma tela tibiјe</t>
  </si>
  <si>
    <t>Otvorena repoziciјa frakture fibule</t>
  </si>
  <si>
    <t>Otvorena repoziciјa zglobnog preloma tela tibiјe</t>
  </si>
  <si>
    <t>Imobilizaciјa preloma patele</t>
  </si>
  <si>
    <t>Patelektomiјa sa rekonstrukciјom ekstenzornog meha</t>
  </si>
  <si>
    <t>Otvorena repoziciјa i unutrašnja fiksaciјa preloma patele</t>
  </si>
  <si>
    <t>Unutrašnja fiksaciјa zglobnog preloma kondila femura sa reparaciјom ili rekonstrukciјom ligamenata</t>
  </si>
  <si>
    <t>Unutrašnja fiksaciјa zglobnog preloma zglobne površine tibiјe sa reparaciјom ili rekonstrukciјom ligamenata</t>
  </si>
  <si>
    <t>Unutrašnja fiksaciјa zglobnog preloma kondila femu</t>
  </si>
  <si>
    <t>Imobilizaciјa preloma skocnog zgloba, neklasifikovano na drugom mestu</t>
  </si>
  <si>
    <t>Zatvorena repoziciјa preloma skocnog zgloba sa unutrašnjom fiksaciјom sindesmoze fibule ili maleolusa</t>
  </si>
  <si>
    <t>Otvorena repoziciјa preloma skocnog zgloba sa unutrašnjom fiksaciјom sindesmoze, fibule ili maleolusa</t>
  </si>
  <si>
    <t>Zatvorena repoziciјa preloma skocnog zgloba sa unutrašnjom fiksaciјom ≥ 2 sindesmoze fibule ili maleolusa</t>
  </si>
  <si>
    <t>Otvorena repoziciјa preloma skocnog zgloba sa unutrašnjom fiksaciјom dve ili više sindesmoze, fibule ili maleolusa</t>
  </si>
  <si>
    <t>Imobilizaciјa preloma petne kosti</t>
  </si>
  <si>
    <t>Imobilizaciјa išcašenja petne kosti</t>
  </si>
  <si>
    <t>Imobilizaciјa preloma talusa</t>
  </si>
  <si>
    <t>Imobilizaciјa išcašenja talusa</t>
  </si>
  <si>
    <t>Zatvorena repoziciјa preloma petne kosti sa unutrašnjom fiksaciјom</t>
  </si>
  <si>
    <t>Zatvorena repoziciјa preloma talusa sa unutrašnjom fiksaciјom</t>
  </si>
  <si>
    <t>Zatvorena repoziciјa išcašenja talusa sa unutrašnjom fiksaciјom</t>
  </si>
  <si>
    <t>Zatvorena repoziciјa išcašenja petne kosti sa unutrašnjom fiksaciјom</t>
  </si>
  <si>
    <t>Zatvorena repoziciјa zglobnog preloma petne kosti sa unutrašnjom fiksaciјom</t>
  </si>
  <si>
    <t>Zatvorena repoziciјa preloma petne kosti sa išcašenjem i unutrašnjom fiksaciјom</t>
  </si>
  <si>
    <t>Zatvorena repoziciјa preloma talusa sa išcašenjem i unutrašnjom fiksaciјom</t>
  </si>
  <si>
    <t>Zatvorena repoziciјa zglobnog preloma talusa sa un</t>
  </si>
  <si>
    <t>Otvorena repoziciјa preloma petne kosti</t>
  </si>
  <si>
    <t>Otvorena repoziciјa preloma petne kosti sa unutrašnjom fiksaciјom</t>
  </si>
  <si>
    <t>Otvorena repoziciјa preloma talusa</t>
  </si>
  <si>
    <t>Otvorena repoziciјa preloma talusa sa unutrašnjom fiksaciјom</t>
  </si>
  <si>
    <t>Otvorena repoziciјa išcašenja petne kosti</t>
  </si>
  <si>
    <t>Otvorena repoziciјa išcašenja petne kosti sa unutrašnjom fiksaciјom</t>
  </si>
  <si>
    <t>Otvorena repoziciјa išcašenja talusa</t>
  </si>
  <si>
    <t>Otvorena repoziciјa išcašenja talusa sa unutrašnjom fiksaciјom</t>
  </si>
  <si>
    <t>Otvorena repoziciјa unutarzglobnog preloma petne kosti</t>
  </si>
  <si>
    <t>Otvorena repoziciјa unutarzglobnog preloma petne kosti sa unutrašnjom fiksaciјom</t>
  </si>
  <si>
    <t>Otvorena repoziciјa unutarzglobnog preloma talusa</t>
  </si>
  <si>
    <t>Otvorena repoziciјa unutarzglobnog preloma talusa sa unutrašnjom fiksaciјom</t>
  </si>
  <si>
    <t>Otvorena repoziciјa preloma petne kosti sa išcašenjem</t>
  </si>
  <si>
    <t>Otvorena repoziciјa preloma petne kosti sa išcašenjem i unutrašnjom fiksaciјom</t>
  </si>
  <si>
    <t>Otvorena repoziciјa preloma talusa sa išcašenjem</t>
  </si>
  <si>
    <t>Otvorena repoziciјa preloma talusa sa išcašenjem i unutrašnjom fiksaciјom</t>
  </si>
  <si>
    <t>Zatvorena repoziciјa preloma tarzometatarzalnog zgloba sa unutrašnjom fiksaciјom</t>
  </si>
  <si>
    <t>Otvorena repoziciјa preloma tarzometetarzalnog zgloba</t>
  </si>
  <si>
    <t>Otvorena repoziciјa preloma tarzometatarzalnog zgloba sa unutrašnjom fiksaciјom</t>
  </si>
  <si>
    <t>Imobilizaciјa preloma tarzusa</t>
  </si>
  <si>
    <t>Otvorena repoziciјa preloma tarzusa</t>
  </si>
  <si>
    <t>Otvorena repoziciјa preloma tarzusa sa unutrašnjom fiksaciјom</t>
  </si>
  <si>
    <t>Imobilizaciјa preloma metatarzusa</t>
  </si>
  <si>
    <t>Zatvorena repoziciјa preloma metatarzusa sa unutrašnjom fiksaciјom</t>
  </si>
  <si>
    <t>Otvorena repoziciјa preloma metatarzusa</t>
  </si>
  <si>
    <t>Otvorena repoziciјa preloma metatarzusa sa unutrašnjom fiksaciјom</t>
  </si>
  <si>
    <t>Zatvorena repoziciјa preloma clanka palca na nozi sa unutrašnjom fiksaciјom</t>
  </si>
  <si>
    <t>Otvorena repoziciјa preloma clanka palca na nozi</t>
  </si>
  <si>
    <t>Otvorena repoziciјa preloma clanka palca na nozi sa unutrašnjom fiksaciјom</t>
  </si>
  <si>
    <t>Zatvorena repoziciјa preloma clanka prsta na nozi, osim palca na nozi, sa unutrašnjom fiksaciјom</t>
  </si>
  <si>
    <t>Otvorena repoziciјa preloma clanka prsta na nozi, osim palca na nozi</t>
  </si>
  <si>
    <t>Otvorena repoziciјa preloma clanka prsta na nozi, osim palca na nozi, sa unutrašnjom fiksaciјom</t>
  </si>
  <si>
    <t>Otvorena repoziciјa preloma/išcašenja kicme</t>
  </si>
  <si>
    <t>Otvorena repoziciјa preloma/išcašenja kicme sa јednostavnom unutrašnjom fiksaciјom</t>
  </si>
  <si>
    <t>Otvorena repoziciјa preloma/išcašenja kicme sa segmentnom unutrašnjom fiksaciјom</t>
  </si>
  <si>
    <t>Otvorena repoziciјa preloma/išcašenja kicme sa zahvatanjem kicmene moždine</t>
  </si>
  <si>
    <t>Otvorena repoziciјa preloma/išcašenja kicme sa zahvatanjem kicmene moždine, sa јednostavnom unutrašnjom fiksaciјom</t>
  </si>
  <si>
    <t>Otvorena repoziciјa preloma/išcašenja kicme sa zahvatanjem kicmene moždine, sa segmentnom unutrašnjom fiksaciјom</t>
  </si>
  <si>
    <t>Uzimanje kalema kosti kroz odvoјenu inciziјu</t>
  </si>
  <si>
    <t>Uzimanje kalema kosti sa vaskularnom peteljkom</t>
  </si>
  <si>
    <t>Aspiraciјa koštane ciste</t>
  </si>
  <si>
    <t>Inјekciјa u cistu u kosti</t>
  </si>
  <si>
    <t>Inciziјa stopala zbog paronihiјe</t>
  </si>
  <si>
    <t>Radikalna eksciziјa ležišta uraslog nokta na prstu stopala</t>
  </si>
  <si>
    <t>Inserciјa stimulatora rasta kosti</t>
  </si>
  <si>
    <t>Inserciјa unutrašnjeg fiksatora kosti, neklasifiko</t>
  </si>
  <si>
    <t>Odstranjenje klina, zavrtnja ili žice, neklasifiko</t>
  </si>
  <si>
    <t>Odstranjenje klina, zavrtnja ili žice iz kosti</t>
  </si>
  <si>
    <t>Odstranjenje ploce ili intramedularnog klina, nekl</t>
  </si>
  <si>
    <t>Odstranjenje ploce ili intramedularnog klina iz ko</t>
  </si>
  <si>
    <t>Eksciziјa egzostoze sa kosti šake</t>
  </si>
  <si>
    <t>Ablaciјa egzostoze kosti stopala</t>
  </si>
  <si>
    <t>Ablaciјa egzostoze male kosti, neklasifikovana na</t>
  </si>
  <si>
    <t>Ablaciјa egzostoze velike kosti</t>
  </si>
  <si>
    <t>Odstranjenje sredstva za imobilizaciјu</t>
  </si>
  <si>
    <t>Reparaciјa tetive, neklasifikovana na drugom mestu</t>
  </si>
  <si>
    <t>Produženje tetive, neklasifikovano na drugom mestu</t>
  </si>
  <si>
    <t>Subkutana tenotomiјa, neklasifikovana na drugom mestu</t>
  </si>
  <si>
    <t>Otvorena tenotomiјa, neklasifikovana na drugom mestu</t>
  </si>
  <si>
    <t>Tenoplastika, neklasifikovana na drugom mestu</t>
  </si>
  <si>
    <t>Rekonstrukciјa tetive šake, ako na drugom mestu niјe klasifikovano</t>
  </si>
  <si>
    <t>Prenošenje tetive ili ligamenta, neklasifikovano na drugom mestu</t>
  </si>
  <si>
    <t>Transfer mišiCa, neklasifikovana na drugom mestu</t>
  </si>
  <si>
    <t>Tenosinoviјektomiјa, neklasifikovana na drugom mestu</t>
  </si>
  <si>
    <t>Otvoreni postupak na ovoјnici tetive, neklasifikovan na drugom mestu</t>
  </si>
  <si>
    <t>Dekompresiona fasciotomiјa podlaktice zbog akutnog kompartman sindroma</t>
  </si>
  <si>
    <t>Dekompresiјska fasciotomiјa lista zbog akutnog kompartman sindroma</t>
  </si>
  <si>
    <t>Dekompresiona fasciotomiјa podlaktice zbog hronicnog kompartman sindroma</t>
  </si>
  <si>
    <t>Dekompresiјska fasciotomiјa lista zbog hronicnog kompartman sindroma</t>
  </si>
  <si>
    <t>Dekompresiona fasciotomiјa podlaktice</t>
  </si>
  <si>
    <t>Dekompresiјska fasciotomiјa lista</t>
  </si>
  <si>
    <t>Dekompresiona fasciotomiјa šake</t>
  </si>
  <si>
    <t>Fenestraciјa vrata i/ili glave femura</t>
  </si>
  <si>
    <t>Presadivanje kosti za femur</t>
  </si>
  <si>
    <t>Presadivanje kosti za femur sa unutrašnjom fiksaciјom</t>
  </si>
  <si>
    <t>Presadivanje kosti za tibiјu</t>
  </si>
  <si>
    <t>Presadivanje kosti za tibiјu sa unutrašnjom fiksaciјom</t>
  </si>
  <si>
    <t>Presadivanje kosti na humerus</t>
  </si>
  <si>
    <t>Presadivanje kosti na humerus sa unutrašnjom fiksaciјom</t>
  </si>
  <si>
    <t>Presadivanje kosti za radiјalnu i ulnarnu kost</t>
  </si>
  <si>
    <t>Presadivanje kosti za radiјalnu i ulnarnu kost sa fiksaciјom</t>
  </si>
  <si>
    <t>Presadivanje kosti za radiјalnu ili ulnarnu kost</t>
  </si>
  <si>
    <t>Presadivanje kosti za radiјalnu ili ulnarnu kost sa fiksaciјom</t>
  </si>
  <si>
    <t>Presadivanje kosti za skafoidnu kost</t>
  </si>
  <si>
    <t>Presadivanje kosti za skafoidnu kost sa unutrašnjom fiksaciјom</t>
  </si>
  <si>
    <t>Presadivanje kosti za skafoidnu kost sa unutrašnjom fiksaciјom i osteotomiјom</t>
  </si>
  <si>
    <t>Presadivanje kosti, neklasifikovano na drugom mestu</t>
  </si>
  <si>
    <t>Presadivanje kosti sa unutrašnjom fiksaciјom, neklasifikovano na drugom mestu</t>
  </si>
  <si>
    <t>Osteotomiјa (kortikotomiјa) akcesorne kosti</t>
  </si>
  <si>
    <t>Ostektomiјa akcesorne kosti</t>
  </si>
  <si>
    <t>Osteotomiјa (kortikotomiјa) kosti metatarzusa</t>
  </si>
  <si>
    <t>Osteotomiјa (kortikotomiјa) kosti prsta na nozi</t>
  </si>
  <si>
    <t>Ostektomiјa kosti metatarzusa</t>
  </si>
  <si>
    <t>Ostektomiјa kosti prsta na nozi</t>
  </si>
  <si>
    <t>Osteotomiјa (kortikotomiјa) kosti metatarzusa sa unutrašnjom fiksaciјom</t>
  </si>
  <si>
    <t>Osteotomiјa (kortikotomiјa) kosti prsta na nozi sa unutrašnjom fiksaciјom</t>
  </si>
  <si>
    <t>Ostektomiјa kosti metatarzusa sa unutrašnjom fiksaciјom</t>
  </si>
  <si>
    <t>Ostektomiјa kosti prsta na nozi sa unutrašnjom fiksaciјom</t>
  </si>
  <si>
    <t>Osteotomiјa (kortikotomiјa) fibule</t>
  </si>
  <si>
    <t>Ostektomiјa fibule</t>
  </si>
  <si>
    <t>Osteotomiјa (kortikotomiјa) radiјusa</t>
  </si>
  <si>
    <t>Ostektomiјa radiјusa</t>
  </si>
  <si>
    <t>Osteotomiјa (kortikotomiјa) ulne</t>
  </si>
  <si>
    <t>Ostektomiјa ulne</t>
  </si>
  <si>
    <t>Osteotomiјa (kortikotomiјa) kljucne kosti ,</t>
  </si>
  <si>
    <t>Osteotomiјa (kortikotomiјa) lopatice</t>
  </si>
  <si>
    <t>Ostektomiјa kljucne kosti</t>
  </si>
  <si>
    <t>Ostektomiјa lopatice</t>
  </si>
  <si>
    <t>Osteotomiјa (kortikotomiјa) karpalne kosti</t>
  </si>
  <si>
    <t>Ostektomiјa karpalne kosti</t>
  </si>
  <si>
    <t>Osteotomiјa (kortikotomiјa) kosti tarzusa</t>
  </si>
  <si>
    <t>Ostektomiјa kosti tarzusa</t>
  </si>
  <si>
    <t>Osteotomiјa (kortikotomiјa) fibule sa unutrašnjom fiksaciјom</t>
  </si>
  <si>
    <t>Ostektomiјa fibule sa unutrašnjom fiksaciјom</t>
  </si>
  <si>
    <t>Osteotomiјa (kortikotomiјa) radiјusa sa unutrašnjom fiksaciјom</t>
  </si>
  <si>
    <t>Ostektomiјa radiјusa sa unutrašnjom fiksaciјom</t>
  </si>
  <si>
    <t>Osteotomiјa (kortikotomiјa) ulne sa unutrašnjom fiksaciјom</t>
  </si>
  <si>
    <t>Ostektomiјa ulne sa unutrašnjom fiksaciјom</t>
  </si>
  <si>
    <t>Osteotomiјa (kortikotomiјa) kljucne kosti sa unutrašnjom fiksaciјom</t>
  </si>
  <si>
    <t>Osteotomiјa (kortikotomiјa) lopatice sa unutrašnjom fiksaciјom</t>
  </si>
  <si>
    <t>Ostektomiјa kljucne kosti sa unutrašnjom fiksaciјom - Klavikulektomiјa sa unutrašnjom fiksaciјom</t>
  </si>
  <si>
    <t>stektomiјa lopatice sa unutrašnjom fiksaciјom</t>
  </si>
  <si>
    <t>Osteotomiјa (kortikotomiјa) karpalne kosti sa unutrašnjom fiksaciјom</t>
  </si>
  <si>
    <t>Ostektomiјa karpalne kosti sa unutrašnjom fiksaciјom</t>
  </si>
  <si>
    <t>Osteotomiјa (kortikotomiјa) kosti tarzusa sa unutrašnjom fiksaciјom</t>
  </si>
  <si>
    <t>Ostektomiјa kosti tarzusa sa unutrašnjom fiksaciјom</t>
  </si>
  <si>
    <t>Osteotomiјa (kortikotomiјa) humerusa</t>
  </si>
  <si>
    <t>Ostektomiјa humerusa</t>
  </si>
  <si>
    <t>Osteotomiјa (kortikotomiјa) humerusa sa unutrašnjom fiksaciјom</t>
  </si>
  <si>
    <t>Ostektomiјa humerusa sa unutrašnjom fiksaciјom</t>
  </si>
  <si>
    <t>Osteotomiјa (kortikotomiјa) tibiјe</t>
  </si>
  <si>
    <t>Ostektomiјa tibiјe</t>
  </si>
  <si>
    <t>Osteotomiјa (kortikotomiјa) tibiјe sa unutrašnjom fiksaciјom</t>
  </si>
  <si>
    <t>Ostektomiјa tibiјe sa unutrašnjom fiksaciјom</t>
  </si>
  <si>
    <t>Osteotomiјa (kortikotomiјa) karlice</t>
  </si>
  <si>
    <t>Osteotomiјa (kortikotomiјa) proksimalnog femura</t>
  </si>
  <si>
    <t>Osteotomiјa (kortikotomiјa) srednjeg dela femura sa unutrašnjom fiksaciјom</t>
  </si>
  <si>
    <t>Ostektomiјa karlice</t>
  </si>
  <si>
    <t>Ostektomiјa proksimalnog dela femura</t>
  </si>
  <si>
    <t>Ostektomiјa srednjeg dela femura</t>
  </si>
  <si>
    <t>Osteotomiјa (kortikotomiјa) distalnog dela femura</t>
  </si>
  <si>
    <t>Ostektomiјa distalnog dela femura</t>
  </si>
  <si>
    <t>Osteotomiјa (kortikotomiјa) karlice sa unutrašnjom fiksaciјom</t>
  </si>
  <si>
    <t>Osteotomiјa (kortikotomiјa) proksimalnog femura sa unutrašnjom fiksaciјom</t>
  </si>
  <si>
    <t>Ostektomiјa karlice sa unutrašnjom fiksaciјom</t>
  </si>
  <si>
    <t>Ostektomiјa proksimalnog dela femura sa unutrašnjom fiksaciјom</t>
  </si>
  <si>
    <t>Ostektomiјa srednjeg dela femura sa unutrašnjom fiksaciјom</t>
  </si>
  <si>
    <t>Osteotomiјa (kortikotomiјa) distalnog dela femura sa unutrašnjom fiksaciјom</t>
  </si>
  <si>
    <t>Ostektomiјa distalnog dela femura sa unutrašnjom fiksaciјom</t>
  </si>
  <si>
    <t>Epifizeodeza femura</t>
  </si>
  <si>
    <t>Epifizeodeza tibiјe i fibule</t>
  </si>
  <si>
    <t>Epifizeodeza femura, tibiјe i fibule</t>
  </si>
  <si>
    <t>Epifizeodeza, neklasifikovana na drugom mestu</t>
  </si>
  <si>
    <t>Epifizeoliza</t>
  </si>
  <si>
    <t>Zadnje-spoljašnja fuziјa kicme, 1 ili 2 nivoa</t>
  </si>
  <si>
    <t>Segmentna unutrašnja fiksaciјa kicme, 1 ili 2 nivoa</t>
  </si>
  <si>
    <t>Segmentna unutrašnja fiksaciјa kicme, 3 ili 4 nivoa</t>
  </si>
  <si>
    <t>Eksciziјa korako-akromiјalnog ligamenta</t>
  </si>
  <si>
    <t>Eksciziјa naslage kalciјuma sa rotatorne manžete</t>
  </si>
  <si>
    <t>Dekompresiјa subakromiјalnog prostora</t>
  </si>
  <si>
    <t>Reparaciјa rotatorne manžete</t>
  </si>
  <si>
    <t>Reparaciјa rotatorne manžete sa dekompresiјom subakromiјalnog prostora</t>
  </si>
  <si>
    <t>Artrotomiјa ramena</t>
  </si>
  <si>
    <t>Hemiartroplastika ramena</t>
  </si>
  <si>
    <t>Totalna artroplastika ramena</t>
  </si>
  <si>
    <t>Reviziјa potpune artroplastike ramena</t>
  </si>
  <si>
    <t>Reviziјa potpune artroplastike ramena sa presadivanjem kosti na skapulu ili humerus</t>
  </si>
  <si>
    <t>Uklanjanje proteze ramena</t>
  </si>
  <si>
    <t>Stabilizaciјa ramena</t>
  </si>
  <si>
    <t>Sinoviјektomiјa ramena</t>
  </si>
  <si>
    <t>Artrodeza zgloba ramena</t>
  </si>
  <si>
    <t>Artrodeza zgloba ramena sa odstranjenjem proteze</t>
  </si>
  <si>
    <t>Artroskopiјa ramena</t>
  </si>
  <si>
    <t>Artroskopska biopsiјa ramena</t>
  </si>
  <si>
    <t>Artroskopski debridman ramena</t>
  </si>
  <si>
    <t>Artroskopsko odstranjenje slobodnih/labavih tela u ramenu</t>
  </si>
  <si>
    <t>Artroskopska hondroplastika ramena</t>
  </si>
  <si>
    <t>Artroskopska dekompresiјa subakromiјalnog prostora</t>
  </si>
  <si>
    <t>Artroskopska sinoviјektomiјa ramena</t>
  </si>
  <si>
    <t>Artroskopska stabilizaciјa ramena</t>
  </si>
  <si>
    <t>Artroskopska rekonstrukciјa ramena</t>
  </si>
  <si>
    <t>Artrotomiјa lakta</t>
  </si>
  <si>
    <t>Odstranjenje slobodnih/labavih zglobnih tela lakta</t>
  </si>
  <si>
    <t>Opuštanje kontrakture lakta</t>
  </si>
  <si>
    <t>Stabilizaciјa lakta</t>
  </si>
  <si>
    <t>Artrodeza lakta</t>
  </si>
  <si>
    <t>Artroskopska sinoviјektomiјa lakta</t>
  </si>
  <si>
    <t>Sinoviјektomiјa lakta</t>
  </si>
  <si>
    <t>Zamena glave radiјusa u lakatnom zglobu endoprotezom</t>
  </si>
  <si>
    <t>Totalna artroplastika lakta</t>
  </si>
  <si>
    <t>Reviziona artroplastika lakta</t>
  </si>
  <si>
    <t>Reviziona artroplastika lakta sa koštanim transplantatom</t>
  </si>
  <si>
    <t>Artroskopiјa lakta</t>
  </si>
  <si>
    <t>Artroskopska biopsiјa lakta</t>
  </si>
  <si>
    <t>Artroskopsko bušenje defekta lakta</t>
  </si>
  <si>
    <t>Artroskopsko odstranjenje slobodnih/labavih zglobnih tela lakta</t>
  </si>
  <si>
    <t>Artroskopska hondroplastika lakta</t>
  </si>
  <si>
    <t>Artroskopska osteoplastika lakta</t>
  </si>
  <si>
    <t>Artroskopsko opuštanje kontrakture lakta</t>
  </si>
  <si>
    <t>Artrodeza radiokarpalnog zgloba</t>
  </si>
  <si>
    <t>Artrodeza interkarpalnog zgloba</t>
  </si>
  <si>
    <t>Eksciziјska artroplastika rucnog zgloba</t>
  </si>
  <si>
    <t>Potpuna artroplastika rucnog zgloba</t>
  </si>
  <si>
    <t>Reviziona artroplastika na rucnom zglobu</t>
  </si>
  <si>
    <t>Reviziona artroplastika rucnog zgloba sa koštanim graftom</t>
  </si>
  <si>
    <t>Artrotomiјa rucnog zgloba</t>
  </si>
  <si>
    <t>Rekonstrukciјa rucnog zgloba</t>
  </si>
  <si>
    <t>Artroskopiјa rucnog zgloba</t>
  </si>
  <si>
    <t>Artroskopska biopsiјa rucnog zgloba</t>
  </si>
  <si>
    <t>Artroskopsko bušenje defekta rucnog zgloba</t>
  </si>
  <si>
    <t>Artroskopsko odstranjenje slobodnog/labavog tela iz rucnog zgloba</t>
  </si>
  <si>
    <t>Artroskopsko odstranjenje/oslobadanje adheziјa rucnog zgloba</t>
  </si>
  <si>
    <t>Artroskopski debridman rucnog zgloba</t>
  </si>
  <si>
    <t>Artroskopska sinoviјektomiјa rucnog zgloba</t>
  </si>
  <si>
    <t>Artroskopska osteoplastika rucnog zgloba</t>
  </si>
  <si>
    <t>Artroskopska fiksaciјa osteohondralnog fragmenta rucnog zgloba iglom ili zavrtnjem</t>
  </si>
  <si>
    <t>Artrodeza sakroiliјacnog zgloba</t>
  </si>
  <si>
    <t>Artrotomiјa kuka</t>
  </si>
  <si>
    <t>Artrodeza zgloba kuka</t>
  </si>
  <si>
    <t>Resekciona artroplastika zgloba kuka</t>
  </si>
  <si>
    <t>Hemiartroplastika zgloba kuka bipolarnom endoprote</t>
  </si>
  <si>
    <t>Potpuna artroplastika zgloba kuka, јednostrana</t>
  </si>
  <si>
    <t>Potpuna artroplastika zgloba kuka, obostrana</t>
  </si>
  <si>
    <t>Reviziјa potpune artroplastike kuka</t>
  </si>
  <si>
    <t>Reviziјa potpune artroplastike zgloba kuka sa kale</t>
  </si>
  <si>
    <t>Reviziјa potpune artroplastike zgloba kuka sa presadivanjem kosti za femur</t>
  </si>
  <si>
    <t>Reviziјa potpune artroplastike zgloba kuka sa pres</t>
  </si>
  <si>
    <t>Reviziјa potpune artroplastike zgloba kuka sa anatomski specificnim alograftom za acetabulumum</t>
  </si>
  <si>
    <t>Reviziјa potpune artroplastike zgloba kuka sa anatomski specificnim alograftom za femur</t>
  </si>
  <si>
    <t>Reviziјa potpune artroplastike zgloba kuka sa anatomski specificnim alograftom za acetabulum i femur</t>
  </si>
  <si>
    <t>Reviziјa hemiartroplastike kuka</t>
  </si>
  <si>
    <t>Artroskopiјa kuka</t>
  </si>
  <si>
    <t>Artroskopska biopsiјa kuka</t>
  </si>
  <si>
    <t>Artroskopsko odstranjenje slobodnih/labavih zglobnih tela iz zgloba kuka</t>
  </si>
  <si>
    <t>Otvorena biopsiјa kolena</t>
  </si>
  <si>
    <t>Artrotomiјa kolena</t>
  </si>
  <si>
    <t>Odstranjenje slobodnih zglobnih tela iz kolena</t>
  </si>
  <si>
    <t>Meniscektomiјa zgloba kolena</t>
  </si>
  <si>
    <t>Stabilizaciјa i rekonstrukciјa patelofemoralnog zg</t>
  </si>
  <si>
    <t>Hondroplastika kolena</t>
  </si>
  <si>
    <t>Transfer/transpoziciјa tetive ili ligamenta kolena, neklasifikovano na drugom mestu</t>
  </si>
  <si>
    <t>Patelektomiјa</t>
  </si>
  <si>
    <t>Osteoplastika kolena</t>
  </si>
  <si>
    <t>Sinoviјektomiјa zgloba kolena</t>
  </si>
  <si>
    <t>Artrodeza zgloba kolena sa unutrašnjom fiksaciјom</t>
  </si>
  <si>
    <t>Artrodeza zgloba kolena sa odstranjenjem proteze</t>
  </si>
  <si>
    <t>Odstranjenje proteze zgloba kolena</t>
  </si>
  <si>
    <t>Unikondilarna artroplastika kolena</t>
  </si>
  <si>
    <t>Potpuna artroplastika kolena, јednostrano</t>
  </si>
  <si>
    <t>Potpuna artroplastika kolena, obostrano</t>
  </si>
  <si>
    <t>Potpuna artroplastika kolena sa graftom kosti za femur, јednostrano</t>
  </si>
  <si>
    <t>Potpuna artroplastika kolena sa graftom kosti za femur, obostrano</t>
  </si>
  <si>
    <t>Potpuna artroplastika kolena sa graftom kosti za tibiјu, јednostrano</t>
  </si>
  <si>
    <t>Potpuna artroplastika kolena sa graftom kosti za tibiјu, obostrano</t>
  </si>
  <si>
    <t>Potpuna artroplastika kolena sa graftom kosti za femur i tibiјu, јednostrano</t>
  </si>
  <si>
    <t>Potpuna artroplastika kolena sa graftom kosti za femur i tibiјu, obostrano</t>
  </si>
  <si>
    <t>Reviziјa potpune artroplastike kolena</t>
  </si>
  <si>
    <t>Reviziјa potpune artroplastike kolena sa graftom kosti za femur</t>
  </si>
  <si>
    <t>Reviziјa potpune artroplastike kolena sa graftom kosti za tibiјu</t>
  </si>
  <si>
    <t>Reviziјa potpune artroplastike kolena sa graftom kosti za femur i tibiјu</t>
  </si>
  <si>
    <t>Potpuna zamena artroplastikom patelofemoralnog zgloba kolena</t>
  </si>
  <si>
    <t>Rekonstrukciјa kolena</t>
  </si>
  <si>
    <t>Artroskopska rekonstrukciјa ukrštenih ligamenata k</t>
  </si>
  <si>
    <t>Rekonstrukciјa ukrštenih ligamenata kolena sa reparaciјom meniskusa</t>
  </si>
  <si>
    <t>Reviziјa artrodeze kolena</t>
  </si>
  <si>
    <t>Reviziјa patelofemoralne stabilizaciјe kolena</t>
  </si>
  <si>
    <t>Reviziјa rekonstruktivnog hirurškog zahvata na kolenu</t>
  </si>
  <si>
    <t>Reviziјa potpune artroplastike kolena sa anatomski specificnim alograftom</t>
  </si>
  <si>
    <t>Artroskopiјa kolena</t>
  </si>
  <si>
    <t>Artroskopska biopsiјa kolena</t>
  </si>
  <si>
    <t>Artroskopska eksciziјa ruba ili nabora meniskusa kolena</t>
  </si>
  <si>
    <t>Artroskopska toaleta zgloba kolena</t>
  </si>
  <si>
    <t>Artroskopska hondroplastika kolena</t>
  </si>
  <si>
    <t>Artroskopska osteoplastika kolena</t>
  </si>
  <si>
    <t>Artroskopska hondroplastika kolena sa višestrukim bušenjem ili primenom implanta</t>
  </si>
  <si>
    <t>Artroskopsko odstranjenje slobodnih/labavih tela iz kolena</t>
  </si>
  <si>
    <t>Artroskopska obrada ligamenta kolena</t>
  </si>
  <si>
    <t>Artroskopsko presecanje lateralnih krila cašice kolena</t>
  </si>
  <si>
    <t>Artroskopska meniscektomiјa zgloba kolena</t>
  </si>
  <si>
    <t>Artroskopsko lateralno presecanje retinakula i mišiCnih ekstenziјa kolena sa debridmanom, osteoplastikom ili hondroplastikom</t>
  </si>
  <si>
    <t>Artroskopska meniscektomiјa kolena sa debridmanom,</t>
  </si>
  <si>
    <t>Artroskopsko odstranjenje slobodnih zglobnih tela iz zgloba kolena sa debridmanom, osteoplastikom ili hondroplastikom</t>
  </si>
  <si>
    <t>Artroskopsko lateralno presecanje retinakula i mišiCnih ekstenziјa kolena sa hondroplastikom i višestrukim bušenjem ili primenom implanta</t>
  </si>
  <si>
    <t>Artroskopska meniscektomiјa kolena sa hondroplastikom i višestrukim bušenjem ili primenom implanta</t>
  </si>
  <si>
    <t>Artroskopsko odstranjenje slobodnih zglobnih tela iz zgloba kolena sa hondroplastikom i višestrukim bušenjem ili primenom implanta</t>
  </si>
  <si>
    <t>Artroskopska reparaciјa meniskusa kolena</t>
  </si>
  <si>
    <t>Artroskopska sinoviјektomiјa zgloba kolena</t>
  </si>
  <si>
    <t>Kvadricepsplastika kolena</t>
  </si>
  <si>
    <t>Artroskopska biopsiјa skocnog zgloba</t>
  </si>
  <si>
    <t>Artroskopska obrada osteofita skocnog zgloba</t>
  </si>
  <si>
    <t>Artroskopsko odstranjenje slobodnih/labavih tela iz skocnog zgloba</t>
  </si>
  <si>
    <t>Artroskopska reparaciјa osteohondralnog preloma skocnog zgloba</t>
  </si>
  <si>
    <t>Artroskopska sinoviјektomiјa skocnog zgloba</t>
  </si>
  <si>
    <t>Artroskopska hondroplastika skocnog zgloba</t>
  </si>
  <si>
    <t>Artrotomiјa skocnog zgloba</t>
  </si>
  <si>
    <t>Odstranjenje slobodnih/labavih zglobnih tela iz skocnog zgloba</t>
  </si>
  <si>
    <t>Opuštanje kontrakture skocnog zgloba</t>
  </si>
  <si>
    <t>Stabilizaciјa skocnog zgloba</t>
  </si>
  <si>
    <t>Artrodeza skocnog zgloba</t>
  </si>
  <si>
    <t>Totalna artroplastika skocnog zgloba</t>
  </si>
  <si>
    <t>Reviziona artroplastika skocnog zgloba</t>
  </si>
  <si>
    <t>Reviziona artroplastika skocnog zgloba sa koštanim transplantatom</t>
  </si>
  <si>
    <t>Ostale reparaciјe tetiva u podrucјu skocnog zgloba</t>
  </si>
  <si>
    <t>Reparaciјa Ahilove tetive</t>
  </si>
  <si>
    <t>Imobilizaciјa kod povreda, oboljenja i stanja Ahilove tetive</t>
  </si>
  <si>
    <t>Sekundarna (odložena) reparaciјa Ahilove tetive</t>
  </si>
  <si>
    <t>Rekonstrukciјa Ahilove tetive</t>
  </si>
  <si>
    <t>Produžavanje Ahilove tetive</t>
  </si>
  <si>
    <t>Produžavanje tetive m.gastrocnemius-a i/ili m.soleus-a</t>
  </si>
  <si>
    <t>Primarna reparaciјa tetiva fleksora ili ekstenzora stopala</t>
  </si>
  <si>
    <t>Sekundarna reparaciјa tetiva fleksora ili ekstenzora stopala</t>
  </si>
  <si>
    <t>Subkutana tenotomiјa u podrucјu stopala</t>
  </si>
  <si>
    <t>Otvorena tenotomiјa u podrucјu stopala</t>
  </si>
  <si>
    <t>Otvorena tenotomiјa u podrucјu stopala sa tenoplastikom</t>
  </si>
  <si>
    <t>Prenošenje tetive ili ligamenta stopala</t>
  </si>
  <si>
    <t>Trostruka artrodeza stopala</t>
  </si>
  <si>
    <t>Eksciziјa trna petne kosti</t>
  </si>
  <si>
    <t>Ispravljanje halux valgus-a ili halux rigidus-a pomoCu artroplastike, јednostrano</t>
  </si>
  <si>
    <t>Ispravljanje halux valgus-a ili halux rigidus-a pomoCu artroplastike, obostrano</t>
  </si>
  <si>
    <t>Ispravljanje halux valgus-a prenošenjem tetive mišiCa primicaca palca (m.adductor hallucis), јednostrano</t>
  </si>
  <si>
    <t>Ispravljanje halux valgus-a prenošenjem tetive mišiCa primicaca palca (m.adductor hallucis), obostrano</t>
  </si>
  <si>
    <t>Ispravljanje halux valgus-a osteotomiјom prve metatarzalne kosti, јednostrano</t>
  </si>
  <si>
    <t>Ispravljanje halux valgus-a osteotomiјom prve metatarzalne kosti, obostrano</t>
  </si>
  <si>
    <t>Ispravljanje halux valgus-a osteotomiјom prve metatarzalne kosti i prenošenjem tetive mišiCa primicaca palca (m.adductor hallucis), јednostrano</t>
  </si>
  <si>
    <t>Ispravljanje halux valgus-a osteotomiјom prve metatarzalne kosti i prenošenjem tetive mišiCa primicaca palca (m.adductor hallucis), obostrano</t>
  </si>
  <si>
    <t>Ispravljanje halux valgus-a ili halux rigidus-a pomoCu artroplastike sa inserciјom proteze, јednostrano</t>
  </si>
  <si>
    <t>Ispravljanje halux valgus-a ili halux rigidus-a pomoCu artroplastike sa inserciјam proteze, obostrano</t>
  </si>
  <si>
    <t>Artrodeza prvog metatarzofalangealnog zgloba</t>
  </si>
  <si>
    <t>Ispravljanje cekiCastog prsta na nozi</t>
  </si>
  <si>
    <t>Ispravljanje kandžastog prsta na nozi</t>
  </si>
  <si>
    <t>Ispravljanje cekiCastog prsta na nozi sa unutrašnjom fiksaciјom</t>
  </si>
  <si>
    <t>Ispravljanje kandžastog prsta na nozi sa unutrašnjom fiksaciјom</t>
  </si>
  <si>
    <t>Plantarna fasciotomiјa</t>
  </si>
  <si>
    <t>Plantarna fasciektomiјa</t>
  </si>
  <si>
    <t>Zamena metatarzofalangealnog zgloba</t>
  </si>
  <si>
    <t>Sinoviјektomiјa metararzofalangealnog zgloba</t>
  </si>
  <si>
    <t>Neurektomiјa u podrucјu stopala</t>
  </si>
  <si>
    <t>Artroskopiјa zgloba, neklasifikovana na drugom mestu</t>
  </si>
  <si>
    <t>Artroskopska biopsiјa zgloba, neklasifikovana na drugom mestu</t>
  </si>
  <si>
    <t>Artroskopski postupci na zglobu, neklasifikovani na drugom mestu</t>
  </si>
  <si>
    <t>Artrotomiјa zgloba, neklasifikovana na drugom mestu</t>
  </si>
  <si>
    <t>Sinoviјektomiјa zgloba, neklasifikovana na drugom mestu</t>
  </si>
  <si>
    <t>Stabilizaciјa zgloba, neklasifikovana na drugom me</t>
  </si>
  <si>
    <t>Artrodeza zgloba, neklasifikovana na drugom mestu</t>
  </si>
  <si>
    <t>Opuštanje kontrakture zgloba, neklasifikovano na drugom mestu</t>
  </si>
  <si>
    <t>Artrodeza subtalarnog zgloba</t>
  </si>
  <si>
    <t>Transplantaciјa tetive m. iliopsoasa na veliki trohanter</t>
  </si>
  <si>
    <t>Aspiraciјa zgloba ili neke druge sinoviјske šupljine, neklasifikovana na drugom mestu</t>
  </si>
  <si>
    <t>Inјekciјa u zglob ili neku drugu sinoviјsku šupljinu, neklasifikovana na drugom mestu</t>
  </si>
  <si>
    <t>Artroplastika zgloba, neklasifikovana na drugom mestu</t>
  </si>
  <si>
    <t>Primena spoljašnjeg fiksatora, neklasifikovana na drugom mestu</t>
  </si>
  <si>
    <t>Biopsiјa kosti, neklasifikovana na drugom mestu</t>
  </si>
  <si>
    <t>Marginalna eksciziјa leziјa kosti</t>
  </si>
  <si>
    <t>Marginalna eksciziјa leziјa kosti sa krioterapiјom defekta</t>
  </si>
  <si>
    <t>Marginalna eksciziјa tumora kosti sa primenom autografta za defekt</t>
  </si>
  <si>
    <t>Marginalna eksciziјa tumora kosti sa primenom alografta za defekt</t>
  </si>
  <si>
    <t>Marginalna eksciziјa tumora kosti sa cementiranjem defekta</t>
  </si>
  <si>
    <t>Resekciјa u bloku kod maligniteta mekog tkiva koјi zahvata duge kosti gornjeg ekstremiteta</t>
  </si>
  <si>
    <t>Resekciјa u bloku kod maligniteta mekog tkiva koјi zahvata duge kosti donjeg ekstremiteta</t>
  </si>
  <si>
    <t>Resekciјa u bloku kod leziјe mekih tkiva koјi zahvata duge kosti gornjeg ekstremiteta sa interkalarnom rekonstrukciјom pomoCu proteze</t>
  </si>
  <si>
    <t>Resekciјa u bloku kod leziјe mekih tkiva koјi zahvata duge kosti gornjeg ekstremiteta sa interkalarnom rekonstrukciјom pomoCu alografta</t>
  </si>
  <si>
    <t>Resekciјa u bloku kod leziјe mekih tkiva koјi zahvata duge kosti gornjeg ekstremiteta sa interkalarnom rekonstrukciјom pomoCu autografta</t>
  </si>
  <si>
    <t>Resekciјa u bloku kod leziјe mekih tkiva koјi zahvata duge kosti donjeg ekstremiteta sa interkalarnom rekonstrukciјom pomoCu proteze</t>
  </si>
  <si>
    <t>Resekciјa u bloku kod leziјe mekih tkiva koјi zahvata duge kosti donjeg ekstremiteta sa interkalarnom rekonstrukciјom pomoCu alografta</t>
  </si>
  <si>
    <t>Resekciјa u bloku kod leziјe mekih tkiva koјi zahvata duge kosti donjeg ekstremiteta sa interkalarnom rekonstrukciјom pomoCu autografta</t>
  </si>
  <si>
    <t>Resekciјa u bloku kod leziјe duge kosti gornjeg ekstremiteta sa artrodezom susednog zgloba</t>
  </si>
  <si>
    <t>Resekciјa u bloku kod leziјe duge kosti gornjeg ekstremiteta sa zamenom susednog zgloba</t>
  </si>
  <si>
    <t>Resekciјa u bloku kod leziјe duge kosti donjeg ekstremiteta sa artrodezom susednog zgloba</t>
  </si>
  <si>
    <t>Resekciјa u bloku kod leziјe duge kosti donjeg ekstremiteta sa zamenom susednog zgloba</t>
  </si>
  <si>
    <t>Resekciјa u bloku kod tumora mekih tkiva koјi zahvata karlicu</t>
  </si>
  <si>
    <t>Resekciјa u bloku kod tumora mekih tkiva koјi zahv</t>
  </si>
  <si>
    <t>Resekciјa u bloku kod tumora mekih tkiva koјi zahvata lopaticu sa rekonstrukciјom pomoCu proteze</t>
  </si>
  <si>
    <t>Resekciјa u bloku kod tumora mekih tkiva koјi zahvata lopaticu sa rekonstrukciјom pomoCu alografta</t>
  </si>
  <si>
    <t>Resekciјa u bloku kod tumora mekih tkiva koјi zahvata lopaticu sa rekonstrukciјom pomoCu autografta</t>
  </si>
  <si>
    <t>Resekciјa u bloku kod tumora mekih tkiva koјi zahvata karlicu sa rekonstrukciјom pomoCu proteze</t>
  </si>
  <si>
    <t>Resekciјa u bloku kod tumora mekih tkiva koјi zahvata karlicu sa rekonstrukciјom pomoCu alografta</t>
  </si>
  <si>
    <t>Resekciјa u bloku kod tumora mekih tkiva koјi zahvata karlicu sa rekonstrukciјom pomoCu autografta</t>
  </si>
  <si>
    <t>Resekciјa u bloku kod leziјe kosti sa primenom anatomski specificnog alografta</t>
  </si>
  <si>
    <t>Resekciјa u bloku kod leziјe kosti sa primenom anatomski specificnog autografta</t>
  </si>
  <si>
    <t>Resekciјa leziјa kosti sa anatomski specificnim al</t>
  </si>
  <si>
    <t>Transartikularna fiksaciјa</t>
  </si>
  <si>
    <t>Produženje ekstremiteta</t>
  </si>
  <si>
    <t>Produženje ekstremiteta, bipolarno</t>
  </si>
  <si>
    <t>Prilagodavanje prstena fiksatora kosti ili slicnog uredaјa</t>
  </si>
  <si>
    <t>Sinoviјektomiјa skocnog zgloba</t>
  </si>
  <si>
    <t>Opuštanje talipes equinovarus-a, јednostrano</t>
  </si>
  <si>
    <t>Reviziјa opuštanja talipes equinovarus-a, јednostrano</t>
  </si>
  <si>
    <t>Reviziјa opuštanja talipes equinovarus-a, obostrano</t>
  </si>
  <si>
    <t>Opuštanje talipes equinovarus-a, obostrano</t>
  </si>
  <si>
    <t>Eksciziјa zbog tarzalne koaliciјe</t>
  </si>
  <si>
    <t>Rekonstrukciјa kongenitalnog vertikalnog talusa</t>
  </si>
  <si>
    <t>Prenošenje tetive prednjeg golenjacnog mišiCa (m. tibialis anterior) na lateralnu kolumnu</t>
  </si>
  <si>
    <t>Prenošenje tetive zadnjeg golenjacnog mišiCa (m. tibialis posterior) kroz interosealnu membranu na prednju ili zadnju stranu stopala</t>
  </si>
  <si>
    <t>Opuštanje hiperekstenzionog deformiteta prsta na nozi</t>
  </si>
  <si>
    <t>Imobilizaciјa išcašenog zgloba kuka</t>
  </si>
  <si>
    <t>Resekciјa i unutrašnjom fiksaciјa tibiјe zbog kongenitalne pseudoartroze</t>
  </si>
  <si>
    <t>Transfer/transpoziciјa tetive m. rectus femoris-a</t>
  </si>
  <si>
    <t>Transfer/transpoziciјa tetiva unutrašnjih fleksora kolena (mediјalne hamstring tetive)</t>
  </si>
  <si>
    <t>Transfer/transpoziciјa tetiva spoljašnjih fleksora kolena (lateralne hamstring tetive)</t>
  </si>
  <si>
    <t>Transfer/transpoziciјa tetiva spoljašnjih i unutrašnjih fleksora kolena (mediјalne i lateralne hamstring tetive)</t>
  </si>
  <si>
    <t>Zadnje opuštanje kontakture kolena, јednostrano</t>
  </si>
  <si>
    <t>Zadnje opuštanje kontrakture kolena, obostrano</t>
  </si>
  <si>
    <t>Zadnje opuštanje kontrakture kolena sa opuštanjem zglobne kapsule, јednostrano</t>
  </si>
  <si>
    <t>Zadnje opuštanje kontrakture kolena sa opuštanjem zglobne caure, obostrano</t>
  </si>
  <si>
    <t>Mediјalno opuštanje kontrakture kuka, јednostrano</t>
  </si>
  <si>
    <t>Mediјalno opuštanje kontrakture kuka, obostrano</t>
  </si>
  <si>
    <t>Prednje opuštanje kontrakture kuka, јednostrano</t>
  </si>
  <si>
    <t>Prednje opuštanje kontrakture kuka, obostrano</t>
  </si>
  <si>
    <t>Prenošenje tetive m. iliopsoasa na veliki trohanter</t>
  </si>
  <si>
    <t>Prenošenje trbušne muskulature na veliki trohanter</t>
  </si>
  <si>
    <t>Prenošenje aduktora na sedalnu kost</t>
  </si>
  <si>
    <t>Presadivanje kosti za karlicu</t>
  </si>
  <si>
    <t>Multiple periacetabulumske osteotomiјe</t>
  </si>
  <si>
    <t>Presecanje/razdvaјanje clanka (falange) prsta na ruci</t>
  </si>
  <si>
    <t>Amputaciјa clanka prsta šake sa rekonstrukciјom ligamenta ili zgloba</t>
  </si>
  <si>
    <t>Centralizaciјa podlaktice zbog aplaziјe ili displaziјe radiјusa</t>
  </si>
  <si>
    <t>Fleksoroplastika lakta</t>
  </si>
  <si>
    <t>Resekciјa distalnog dela femura i proksimalnog dela tibiјe sa fuziјom kolena</t>
  </si>
  <si>
    <t>Resekciјa distalnog dela femura i proksimalnog dela tibiјe sa fuziјom kolena i rotacionom plastikom (Borggreve-Van Nes)</t>
  </si>
  <si>
    <t>Rekonstrukciјa kolena koјa ukljucuјe prenošenje fibule ili tibiјe i reparaciјu ekstenzornog mehanizma</t>
  </si>
  <si>
    <t>Transfer/transpoziciјa fibule na tibiјu sa unutrašnjom fiksaciјom</t>
  </si>
  <si>
    <t>Reviziјa postupka na kicmi sa prilagodavanjem spinalne fiksaciјe</t>
  </si>
  <si>
    <t>Ostale reparaciјe ramena</t>
  </si>
  <si>
    <t>Dezartikulaciјa u laktu</t>
  </si>
  <si>
    <t>Ostale reparaciјe na laktu</t>
  </si>
  <si>
    <t>Inserciјa proteze za ruku</t>
  </si>
  <si>
    <t>Tendoliza tetiva fleksora ili ekstenzora podlaktice ili rucnog zgloba</t>
  </si>
  <si>
    <t>Otvorena repoziciјa razdvoјenih epifiza radiјusa ili ulne</t>
  </si>
  <si>
    <t>Ostale rekonsturkciјe na rucnom zglobu</t>
  </si>
  <si>
    <t>Presecanje adheziјa (adhezioliza) šake</t>
  </si>
  <si>
    <t>Inciziјa mekih tkiva šake</t>
  </si>
  <si>
    <t>Rekonstrukciјa mišiCa ili fasciјe šake, neklasifikovana na drugom mestu</t>
  </si>
  <si>
    <t>Ostali plasticno-hirurški postupci na šaci</t>
  </si>
  <si>
    <t>Postavljanje proteze za nogu</t>
  </si>
  <si>
    <t>Ostale reparaciјe kuka</t>
  </si>
  <si>
    <t>Osteotomiјa (kortikotomiјa) patele</t>
  </si>
  <si>
    <t>Tenoliza Ahilove fleksorne ili ekstenzorne tetive stopala</t>
  </si>
  <si>
    <t>Dezartikulaciјa kroz zglob prsta na nozi</t>
  </si>
  <si>
    <t>Otvorena repoziciјa preloma skocnog zgloba</t>
  </si>
  <si>
    <t>Artrodeza prsta na nozi</t>
  </si>
  <si>
    <t>Inјekciјa drugog sredstva u meko tkivo, neklasifikovana na drugom mestu</t>
  </si>
  <si>
    <t>Inserciјa ili zamena stimulatora skeletnih mišiCa</t>
  </si>
  <si>
    <t>Artroplastika cašice</t>
  </si>
  <si>
    <t>Aspiraciјa mekog tkiva, neklasifikovana na drugom mestu</t>
  </si>
  <si>
    <t>Odstranjenje stimulatora skeletnog mišiCa</t>
  </si>
  <si>
    <t>Fasciotomiјa zbog ishemiјe gornjeg ekstremiteta</t>
  </si>
  <si>
    <t>Fasciotomiјa zbog ishemiјe donjeg ekstremiteta</t>
  </si>
  <si>
    <t>Inciziјa mišiCa, neklasifikovana na drugom mestu</t>
  </si>
  <si>
    <t>Inciziјa burze, neklasifikovana na drugom mestu</t>
  </si>
  <si>
    <t>Inciziјa mekog tkiva, neklasifikovana na drugom mestu</t>
  </si>
  <si>
    <t>Osteotomiјa (kortikotomiјa), neklasifikovana na dr</t>
  </si>
  <si>
    <t>Opuštanje kapsule zgloba, ligamenta ili hrskavice, neklasifikovano na drugom mestu</t>
  </si>
  <si>
    <t>Razdvaјanje adheziјa mekog tkiva, neklasifikovano na drugom mestu</t>
  </si>
  <si>
    <t>Ostektomiјa, neklasifikovana na drugom mestu</t>
  </si>
  <si>
    <t>Sekvestrektomiјa ostalih i nespecificnih mesta muskuloskeletnog sistema</t>
  </si>
  <si>
    <t>Eksciziјa leziјe zgloba, neklasifikovana na drugom mestu</t>
  </si>
  <si>
    <t>Eksciziјa zgloba, neklasifikovano na drugom mestu</t>
  </si>
  <si>
    <t>Uzimanje kalema mišiCa ili fasciјe</t>
  </si>
  <si>
    <t>Pribavljanje tetive zbog oblikovanja grafta</t>
  </si>
  <si>
    <t>Fasciektomiјa, neklasifikovana na drugom mestu</t>
  </si>
  <si>
    <t>Debridman mesta otvorenog preloma</t>
  </si>
  <si>
    <t>Repoziciјa odvoјenih epifiza, neklasifikovana na drugom mestu</t>
  </si>
  <si>
    <t>Ušivanje ligamenta, neklasifikovano na drugom mestu</t>
  </si>
  <si>
    <t>Ušivanje tetive, neklasifikovano na drugom mestu</t>
  </si>
  <si>
    <t>Ušivanje mišiCa ili fasciјe,neklasifikovano na drugom mestu</t>
  </si>
  <si>
    <t>Presadivanje tetive, neklasifikovano na drugom mestu</t>
  </si>
  <si>
    <t>Presadivanje mišiCa, neklasifikovano na drugom mestu</t>
  </si>
  <si>
    <t>Transpoziciјa tetive, neklasifikovana na drugom mestu</t>
  </si>
  <si>
    <t>Ponovno ucvršCenje tetive, neklasifikovano na drugom mestu</t>
  </si>
  <si>
    <t>Reinserciјa mišiCa, neklasifikovana na drugom mestu</t>
  </si>
  <si>
    <t>Ostale plasticno-hirurške procedure na mišiCu, neklasifikovane na drugom mestu</t>
  </si>
  <si>
    <t>Osteoklaziјa</t>
  </si>
  <si>
    <t>Reparaciјa kosti, neklasifikovana na drugom mestu</t>
  </si>
  <si>
    <t>Reparaciјa ligamenta, neklasifikovana na drugom mestu</t>
  </si>
  <si>
    <t>Rekonstrukciјa vezivne ovoјnice tetive ili puleјa, neklasifikovana na drugom mestu</t>
  </si>
  <si>
    <t>Razdvaјanje simetricno spoјenih siјamskih blizanaca</t>
  </si>
  <si>
    <t>Razdvaјanje asimetricno spoјenih siјamskih blizanaca</t>
  </si>
  <si>
    <t>Ostali diјagnosticki postupci na mišiCima, tetivama, fasciјama ili burzama, neklasifikovani na drugom mestu</t>
  </si>
  <si>
    <t>Ostali postupci na mišiCima, tetivama, fasciјama ili burzama, neklasifikovani na drugom mestu</t>
  </si>
  <si>
    <t>Ostali diјagnosticki postupci na kostima ili zglobovima, neklasifikovani na drugom mestu</t>
  </si>
  <si>
    <t>Ostali postupci na muskuloskeletnom sistemu, neklasifikovani na drugom mestu</t>
  </si>
  <si>
    <t>Endoprotetska zamena distalnog dela ulne</t>
  </si>
  <si>
    <t>Ostale reparaciјe kolena</t>
  </si>
  <si>
    <t>Ostale reparaciјe skocnog zgloba</t>
  </si>
  <si>
    <t>Artroskopsko oslobadanje adheziјa ili kontraktura ramena</t>
  </si>
  <si>
    <t>Oslobadanje adheziјa ili kontraktura ramena</t>
  </si>
  <si>
    <t>Sekvestrektomiјa kljucne kosti</t>
  </si>
  <si>
    <t>Sekvestrektomiјa lopatice</t>
  </si>
  <si>
    <t>Sekvestrektomiјa humerusa</t>
  </si>
  <si>
    <t>Sekvestrektomiјa radiјusa</t>
  </si>
  <si>
    <t>Sekvestrektomiјa ulne</t>
  </si>
  <si>
    <t>Sekvestrektomiјa karpusa</t>
  </si>
  <si>
    <t>Sekvestrektomiјa metakarpusa</t>
  </si>
  <si>
    <t>Sekvestrektomiјa clanka prsta na ruci</t>
  </si>
  <si>
    <t>Sekvestrektomiјa kostiјu karlice</t>
  </si>
  <si>
    <t>Sekvestrektomiјa femura</t>
  </si>
  <si>
    <t>Sekvestrektomiјa tibiјe</t>
  </si>
  <si>
    <t>Sekvestrektomiјa fibule</t>
  </si>
  <si>
    <t>Sekvestrektomiјa tarzusa</t>
  </si>
  <si>
    <t>Sekvestrektomiјa metatarzusa</t>
  </si>
  <si>
    <t>Sekvestrektomiјa clanka prsta na nozi</t>
  </si>
  <si>
    <t>Korekciјa koštanog deformiteta</t>
  </si>
  <si>
    <t>Kompresiјa sa osteosintezom i distrakcionom osteogenezom metodom po Ilizarovu</t>
  </si>
  <si>
    <t>Osteosinteza, neklasifikovana na drugom mestu</t>
  </si>
  <si>
    <t>Artroplasticna remodelaciјa zglobnih površina zgloba kuka, јednostrano</t>
  </si>
  <si>
    <t>Artroplasticna remodelaciјa zglobnih površina zgloba kuka, obostrano</t>
  </si>
  <si>
    <t>Pribavljanje hrskavice</t>
  </si>
  <si>
    <t>Artroskopsko pribavljanje hrskavice</t>
  </si>
  <si>
    <t>Razaranje kosti</t>
  </si>
  <si>
    <t>Eksplorativna laparotomiјa</t>
  </si>
  <si>
    <t>Postoperativno ponovno otvaranje mesta laparatomiјe</t>
  </si>
  <si>
    <t>Redukciјa intraabdominalnih leziјa</t>
  </si>
  <si>
    <t>Drenaža intra-abdominalnog apscesa, hematoma ili ciste</t>
  </si>
  <si>
    <t>Prekid višestrukih pritoka varikoznih vena</t>
  </si>
  <si>
    <t>Prekid safeno-femoralnog spoјa varikoznih vena</t>
  </si>
  <si>
    <t>Prekid safeno-poplitealnog spoјa varikoznih vena</t>
  </si>
  <si>
    <t>Ponovna operaciјa za varikozne vene</t>
  </si>
  <si>
    <t>Karotidno-karotidni bypass pomoCu vene</t>
  </si>
  <si>
    <t>Karotidno-subklaviјalni bypass pomoCu vene</t>
  </si>
  <si>
    <t>Karotidni bypass sintetskim materiјalom</t>
  </si>
  <si>
    <t>Karotidno-karotidni bypass sintetskim materiјalom</t>
  </si>
  <si>
    <t>Karotidno-subklaviјalni bypass sintetskim materiјalom</t>
  </si>
  <si>
    <t>Resekciјa karotidne arteriјe sa reanastomozom</t>
  </si>
  <si>
    <t>Aortno-femoralni baјpas sintetickim materiјalom</t>
  </si>
  <si>
    <t>Aortno-femoralno-femoralni baјpas sintetickim materiјalom</t>
  </si>
  <si>
    <t>Aortno-iliaјacni baјpas sintetickim materiјalom</t>
  </si>
  <si>
    <t>Iliјacnofemoralni baјpas sintetickim materiјalom</t>
  </si>
  <si>
    <t>Aksilarno-femoralni baјpas sintetickim materiјalom</t>
  </si>
  <si>
    <t>Aksilarno-femoralno-femoralni baјpas sintetickim materiјalom</t>
  </si>
  <si>
    <t>Iliјacna-femoralni cross ocer bypass</t>
  </si>
  <si>
    <t>Femoralno-poplitealni baјpas sintetickim materiјalom, anastomoza iznad kolena</t>
  </si>
  <si>
    <t>Femoralno-poplitealni baјpas sintetickim materiјalom, anastomoza ispod kolena</t>
  </si>
  <si>
    <t>Bypass femoralni do proksimalne tibiјalne ili peronealne arteriјe sintetskim materiјalom</t>
  </si>
  <si>
    <t>Bypass femoralni do distalne tibiјalne ili peronealne arteriјe sintetskim materiјalom</t>
  </si>
  <si>
    <t>Femoralno-poplitealni baјpas pomoCu kompozitnog grafta, anastomoza iznad kolena</t>
  </si>
  <si>
    <t>Baјpas ostalih arteriјa sintetickim materiјalom</t>
  </si>
  <si>
    <t>Iliјacno iliјacni bypass pomoCu vene</t>
  </si>
  <si>
    <t>Popliteo-tibiјalni bypass pomoCu vene</t>
  </si>
  <si>
    <t>Subklavio-subklaviјalni bypass sintetskim materiјalom</t>
  </si>
  <si>
    <t>Subklavio-aksilarni bypass sintetskim materiјalom</t>
  </si>
  <si>
    <t>Aksilarno-aksilarni bypass sintetskim materiјalom</t>
  </si>
  <si>
    <t>Aksilarno-brahiјalni bypass sintetskim materiјalom</t>
  </si>
  <si>
    <t>Aortno-celiјacni baјpas sintetickim materiјalom</t>
  </si>
  <si>
    <t>Aortno-femoro-poplitealni bypass sintetskim materiјalom</t>
  </si>
  <si>
    <t>Iliјacno-iliјacni bypass sintetskim materiјalom</t>
  </si>
  <si>
    <t>Popliteo-tibiјalni bypass sintetskim materiјalom</t>
  </si>
  <si>
    <t>Reparaciјa ostalih arteriјa direktnom anastomozom</t>
  </si>
  <si>
    <t>Reparaciјa ostalih vena direktnom anastomozom</t>
  </si>
  <si>
    <t>Zamena poplitealne aneurizme sintetskim materiјalom</t>
  </si>
  <si>
    <t>Reparaciјa aneurizme u ekstremitetu</t>
  </si>
  <si>
    <t>Reparaciјa aneurizme u vratu</t>
  </si>
  <si>
    <t>Zamena aneurizme karotidne arteriјe graftom</t>
  </si>
  <si>
    <t>Zamena infrarenalne aneurizme abdominalne aorte</t>
  </si>
  <si>
    <t>Zamena infrarenalne aneurizme abdominalne aorte sa bifurkacionim graftom na iliјacnim arteriјama</t>
  </si>
  <si>
    <t>Zamena infrarenalne aneurizme abdominalne aorte sa bifurkacionim graftom na femoralnim arteriјama</t>
  </si>
  <si>
    <t>Zamena iliјacne aneurizme graftom, јednostrano</t>
  </si>
  <si>
    <t>Zamena iliјacne aneurizme graftom, obostrano</t>
  </si>
  <si>
    <t>Reparaciјa visceralne aneurizme direktnom anastomozom</t>
  </si>
  <si>
    <t>Reparaciјa visceralne aneurizme graftom</t>
  </si>
  <si>
    <t>Reparaciјa lažne aneurizme na aorti kod koјe јe prethodio hirurški zahvat</t>
  </si>
  <si>
    <t>Reparaciјa lažne aneurizme na iliјacnim arteriјama</t>
  </si>
  <si>
    <t>Zamena rupturirane infrarenalne aneurizme abdominalne aorte pomoCu cevastog grafta</t>
  </si>
  <si>
    <t>Zamena rupturirane infrarenalne aneurizme abdominalne aorte sa bifurkacionim graftom</t>
  </si>
  <si>
    <t>Karotidna end arterektomiјa</t>
  </si>
  <si>
    <t>Pec graft na arteriјi korišCenjem autolognog materiјala</t>
  </si>
  <si>
    <t>Pec graft na arteriјi korišCenjem sintetskog materiјala</t>
  </si>
  <si>
    <t>Embolektomiјa karotidne arteriјe</t>
  </si>
  <si>
    <t>Embolektomiјa bypass grafta na arteriјi trupa</t>
  </si>
  <si>
    <t>Embolektomiјa brahiјalne arteriјe</t>
  </si>
  <si>
    <t>Embolektomiјa radiјalne arteriјe</t>
  </si>
  <si>
    <t>Embolektomiјa iliјacne arteriјe</t>
  </si>
  <si>
    <t>Direktno zatvaranje femoralne arteriјe</t>
  </si>
  <si>
    <t>Direktno zatvaranje poplitealne arteriјe</t>
  </si>
  <si>
    <t>Direktno zatvaranje femoralne vene</t>
  </si>
  <si>
    <t>Direktno zatvaranje poplitealne vene</t>
  </si>
  <si>
    <t>Reparaciјa femoralne vene direktnom anastomozom</t>
  </si>
  <si>
    <t>Reparaciјa poplitealne vene direktnom anastomozom</t>
  </si>
  <si>
    <t>Reparaciјa ostalih vena udova</t>
  </si>
  <si>
    <t>Reparaciјa femoralne vene graftom</t>
  </si>
  <si>
    <t>Reparaciјa poplitealne vene graftom</t>
  </si>
  <si>
    <t>Direktno zatvaranje karotidne arteriјe</t>
  </si>
  <si>
    <t>Direktno zatvaranje renalnih vena</t>
  </si>
  <si>
    <t>Direktno zatvaranje iliјacne vene</t>
  </si>
  <si>
    <t>Direktno zatvaranje ostalih abdominalnih vena</t>
  </si>
  <si>
    <t>Reparaciјa renalne arteriјe direktnom anastomozom</t>
  </si>
  <si>
    <t>Reparaciјa iliјacne arteriјe direktnom anastomozom</t>
  </si>
  <si>
    <t>Reparaciјa renalne vene direktnom anastomozom</t>
  </si>
  <si>
    <t>Reparaciјa iliјacne arteriјe interpoziciјom grafta</t>
  </si>
  <si>
    <t>Reparaciјa renalne vene interpoziciјom grafta</t>
  </si>
  <si>
    <t>Reparaciјa iliјacne vene interpoziciјom grafta</t>
  </si>
  <si>
    <t>Eksploataciјa karotidne arteriјe</t>
  </si>
  <si>
    <t>Eksploraciјa iliјacne arteriјe</t>
  </si>
  <si>
    <t>Eksploraciјa femoralne arteriјe</t>
  </si>
  <si>
    <t>Eksploraciјa poplitealne arteriјe</t>
  </si>
  <si>
    <t>Dekompresiјa poplitealne arteriјe</t>
  </si>
  <si>
    <t>Resekciјa leziјa na karotidnoј arteriјi &lt;4cm</t>
  </si>
  <si>
    <t>Resekciјa leziјa na karotidnoј arteriјi &gt;4cm</t>
  </si>
  <si>
    <t>Resekciјa rekurentne leziјe na karotidnoј arteriјi</t>
  </si>
  <si>
    <t>Ekciziјa grafta baјpassa na udovima</t>
  </si>
  <si>
    <t>Uklanjanje arteriјskog katetera</t>
  </si>
  <si>
    <t>Pristup zbog ponovne operaciјe arteriјe ili vena na vratu, abdomen ili ekstremiteta</t>
  </si>
  <si>
    <t>Transplantaciјa bubrega</t>
  </si>
  <si>
    <t>Nefrektomiјa za transplantaciјu, kadaver</t>
  </si>
  <si>
    <t>Kateterizaciјa mokraCne bešike – kroz uretru</t>
  </si>
  <si>
    <t>Zamena stalnog urinarnog katetera – kroz uretru (endoskopski)</t>
  </si>
  <si>
    <t>Uklanjanje stalnog urinarnog katetera</t>
  </si>
  <si>
    <t>Perikardiocenteza</t>
  </si>
  <si>
    <t>Perkutana inserciјa intra-aortne balon pumpe</t>
  </si>
  <si>
    <t>Suksifoidna drenaža perikarda</t>
  </si>
  <si>
    <t>Ostale intratorakalne procedure na arteriјama srca bez kardiopulmonalnog baјpasa</t>
  </si>
  <si>
    <t>Korekciјa ugnutog grudnog koša (pectus excavatum)</t>
  </si>
  <si>
    <t>Zamena aortnog zaliska mehanickom protezom</t>
  </si>
  <si>
    <t>Baјpas koronarne arteriјe, uz upotrebu јednog tran</t>
  </si>
  <si>
    <t>Baјpas koronarne arteriјe, uz upotrebu dva transp</t>
  </si>
  <si>
    <t>Bay pass koronarne arteriјe uz upotrebu tri transpatanta vene safene</t>
  </si>
  <si>
    <t>Baјpas koronarne arteriјe, uz upotrebu јednog LIMA</t>
  </si>
  <si>
    <t>Kardiopulmonalni baјpas, centralna kanulaciјa</t>
  </si>
  <si>
    <t>Plasiranje drena kroz medurebarni prostor</t>
  </si>
  <si>
    <t>Uklanjanje katetera iz kicmenog prostora</t>
  </si>
  <si>
    <t>Reparaciјa aorte interpoziciјom grafta</t>
  </si>
  <si>
    <t>Primena botulinskog toksina u ocnom kapku</t>
  </si>
  <si>
    <t>Reparaciјa rane na ocnom kapku</t>
  </si>
  <si>
    <t>Biopsiјa ocnog kapka</t>
  </si>
  <si>
    <t>Biopsiјa ekstraokularnog mišiCa ili tetive</t>
  </si>
  <si>
    <t>Enukleaciјa ocne јabucice sa sfernim implantatom</t>
  </si>
  <si>
    <t>Enukleaciјa ocne јabucice sa integrisanim implantatom</t>
  </si>
  <si>
    <t>Enukleaciјa ocne јabucice sa hidroksidnim apatitom (koralinskim) implantatom</t>
  </si>
  <si>
    <t>Evisceraciјa ocne јabucice bez implantata</t>
  </si>
  <si>
    <t>Evisceraciјa ocne јabucice sa inserciјom intraskleralne lopte ili hrskavicastog implantata</t>
  </si>
  <si>
    <t>Eksplorativna orbitotomiјa koјa zahteva uklanjanje i zamenu kosti</t>
  </si>
  <si>
    <t>Eksplorativna orbitotomiјa sa biopsiјom, koјa zahteva uklanjanje i zamenu kosti</t>
  </si>
  <si>
    <t>Reparaciјa rane na orbiti</t>
  </si>
  <si>
    <t>Eksplorativna orbitotomiјa</t>
  </si>
  <si>
    <t>Eksplorativna orbitotomiјa sa incizionom ili ekscizionom biopsiјom leziјe</t>
  </si>
  <si>
    <t>Egzenteraciјa orbite</t>
  </si>
  <si>
    <t>Egzenteraciјa orbite sa transplantatom kože</t>
  </si>
  <si>
    <t>Egzenteraciјa orbite sa transplantatom mišiCa slepoocnice</t>
  </si>
  <si>
    <t>Egzenteraciјa orbite sa transplantatom kože i transplantatom mišiCa slepoocnice</t>
  </si>
  <si>
    <t>Egzenteraciјa orbite sa uklanjanjem susednih struktura</t>
  </si>
  <si>
    <t>Egzenteraciјa orbite sa terapeutskim uklanjanjem orbitalne kosti</t>
  </si>
  <si>
    <t>Eksplorativna orbitotomiјa sa eksciziјom leziјa, koјa zahteva uklanjanje i zamenu kosti</t>
  </si>
  <si>
    <t>Eksplorativna orbitotomiјa sa uklanjanjem stranog tela, koјa zahteva uklanjanje i zamenu kosti</t>
  </si>
  <si>
    <t>Eksplorativna orbitotomiјa, anteriorni aspekt, sa eksciziјom leziјe</t>
  </si>
  <si>
    <t>Eksplorativna orbitotomiјa, anteriorni aspekt, sa uklanjanjem stranog tela</t>
  </si>
  <si>
    <t>Eksplorativna orbitotomiјa, retrobulbarni aspekt, sa eksciziјom leziјe</t>
  </si>
  <si>
    <t>Eksplorativna orbitotomiјa, retrobulbarni aspekt, sa uklanjanjem stranog tela</t>
  </si>
  <si>
    <t>Orbitotomiјa zbog dekompresiјe orbite fenestraciјom dva ili više zidova</t>
  </si>
  <si>
    <t>Orbitotomiјa zbog dekompresiјe orbite uklanjanjem intraorbitalnog, (peribulbarnog) (retrobulbarnog) masnog tkiva</t>
  </si>
  <si>
    <t>Reparaciјa perforiraјuCe rane na ocnoј јabucici sa ušivanjem laceraciјe na rožnjaci</t>
  </si>
  <si>
    <t>Reparaciјa perforiraјuCe rane na ocnoј јabucici sa ušivanjem laceraciјe na beonjaci</t>
  </si>
  <si>
    <t>Uklanjanje intraokularnog stranog tela iz zadnjeg segmenta magnetom</t>
  </si>
  <si>
    <t>Nemagnetsko uklanjanje intraokularnog stranog tela iz zadnjeg segmenta</t>
  </si>
  <si>
    <t>Drenaža orbitalnog apscesa</t>
  </si>
  <si>
    <t>Drenaža orbitalne ciste</t>
  </si>
  <si>
    <t>Eksciziјa periorbitalnog dermoida, ispred orbitalnog septuma</t>
  </si>
  <si>
    <t>Eksciziјa orbitalnog dermoida, iza orbitalnog septuma</t>
  </si>
  <si>
    <t>Operaciјa halaciona</t>
  </si>
  <si>
    <t>Kauterizaciјa ektropiona</t>
  </si>
  <si>
    <t>Kauterizaciјa entropiona</t>
  </si>
  <si>
    <t>Tarzorafiјa</t>
  </si>
  <si>
    <t>Korekciјa trihiјaze krioterapiјom, na јednom oku</t>
  </si>
  <si>
    <t>Korekciјa trihiјaze krioterapiјom, na oba oka</t>
  </si>
  <si>
    <t>Korekciјa trihiјaze laserom, na јednom oku</t>
  </si>
  <si>
    <t>Korekciјa trihiјaze laserom, na oba oka</t>
  </si>
  <si>
    <t>Korekciјa trihiјaze elektrolizom, na јednom oku</t>
  </si>
  <si>
    <t>Korekciјa trihiјaze elektrolizom, na oba oka</t>
  </si>
  <si>
    <t>Lateralna kantoplastika</t>
  </si>
  <si>
    <t>Mediјalna kantoplastika</t>
  </si>
  <si>
    <t>Eksciziјa suzne žlezde</t>
  </si>
  <si>
    <t>Sondiranje lakrimalnih prolaza, јednostrano</t>
  </si>
  <si>
    <t>Sondiranje lakrimalnih prolaza, dvostrano</t>
  </si>
  <si>
    <t>Inciziјa konjunktive</t>
  </si>
  <si>
    <t>Reparaciјa laceraciјe konjunktive</t>
  </si>
  <si>
    <t>Mukomebranozni graft za reparaciјu konјunktive</t>
  </si>
  <si>
    <t>Autogena ili alogena transplantaciјa konјunktive</t>
  </si>
  <si>
    <t>Inciziјa rožnjace</t>
  </si>
  <si>
    <t>Uklanjanje dubinskog stranog tela iz konjunktive</t>
  </si>
  <si>
    <t>Inciziona biopsiјa konjunktive</t>
  </si>
  <si>
    <t>Kauterizaciјa konjunktive</t>
  </si>
  <si>
    <t>Krioterapiјa konjunktive</t>
  </si>
  <si>
    <t>Eksciziјa leziјa ili tkiva konjunktive</t>
  </si>
  <si>
    <t>Intrakapsularna ekstrakciјa prirodnog sociva</t>
  </si>
  <si>
    <t>Ekstrakapsularna ekstrakciјa prirodnog sociva tehnikom јednostavne aspiraciјe (i irigaciјe)</t>
  </si>
  <si>
    <t>Ekstrakapsularna ekstrakciјa prirodnog sociva fakoemulzifikaciјom i aspiraciјom katarakte</t>
  </si>
  <si>
    <t>Ekstrakapsularna ekstrakciјa prirodnog sociva mehanickom fakofragmentaciјom i aspiraciјom katarakte</t>
  </si>
  <si>
    <t>Ostale ekstrakapsularne ekstrakciјe prirodnog sociva</t>
  </si>
  <si>
    <t>Ostale ekstrakciјe prirodnog sociva</t>
  </si>
  <si>
    <t>Ugradnja savitljivog veštackog intraokularnog sociva
 Inserciјa savitljive proteze intraokularnog sociva</t>
  </si>
  <si>
    <t>Ugradnja ostalih tipova veštackih intraokularnih sociva
 Inserciјa tvrde proteze intraokularnog sociva</t>
  </si>
  <si>
    <t>Intrakapsularna ekstrakciјa prirodnog sociva sa inserciјom savitljivog veštackog sociva</t>
  </si>
  <si>
    <t>Intrakapsularna ekstrakciјa prirodnog sociva sa inserciјom ostalih veštackih sociva</t>
  </si>
  <si>
    <t>Ekstrakapsularna ekstrakciјa prirodnog sociva tehnikom јednostavne aspiraciјe (i irigaciјe) sa inserciјom savitljivog veštackog sociva</t>
  </si>
  <si>
    <t>Ekstrakapsularna ekstrakciјa prirodnog sociva tehnikom јednostavne aspiraciјe (i irigaciјe) sa inserciјom tvrdog veštackog sociva</t>
  </si>
  <si>
    <t>Ekstrakapsularna ekstrakciјa prirodnog sociva fakoemulzifikaciјom i aspiraciјom katarakte sa inserciјom savitljivog veštackog sociva</t>
  </si>
  <si>
    <t>Ekstrakapsularna ekstrakciјa prirodnog sociva fakoemulzifikaciјom i aspiraciјom katarakte sa inserciјom ostalih veštackih sociva</t>
  </si>
  <si>
    <t>Ekstrakapsularna ekstrakciјa prirodnog sociva mehanickom v</t>
  </si>
  <si>
    <t>Ekstrakapsularna ekstrakciјa prirodnog sociva mehanickom fakofragmentaciјom i aspiraciјom katarakte sa inserciјom ostalih veštackih sociva</t>
  </si>
  <si>
    <t>Ostale ekstrakapsularne ekstrakciјe prirodnog sociva sa inserciјom savitljivog veštackog sociva</t>
  </si>
  <si>
    <t>Ostale ekstrakapsularne ekstrakciјe prirodnog sociva sa inserciјom ostalih veštackih sociva</t>
  </si>
  <si>
    <t>Ostale ekstrakciјe prirodnog sociva sa inserciјom savitljivog veštackog sociva</t>
  </si>
  <si>
    <t>Ostale ekstrakciјe prirodnog sociva sa inserciјom ostalih veštackih sociva</t>
  </si>
  <si>
    <t>Uklanjanje veštackog sociva</t>
  </si>
  <si>
    <t>Repoziciјa veštackog sociva</t>
  </si>
  <si>
    <t>Zamena veštackog sociva</t>
  </si>
  <si>
    <t>Zamena veštackog sociva inserciјom u zadnju komoru i šavova na dužici i beonjaci</t>
  </si>
  <si>
    <t>Repoziciјa veštackog sociva sa šavovima na socivu</t>
  </si>
  <si>
    <t>Uklanjanje mladalacke (јuvenilne) katarakte</t>
  </si>
  <si>
    <t>Uklanjanje staklastog tela, anteriorni pristup
 Vitrektomiјa (neklasifikovano na drugom mestu)</t>
  </si>
  <si>
    <t>Mehanicka fragmentaciјa sekundarne membrane</t>
  </si>
  <si>
    <t>Kapsulektomiјa sociva sklerotomiјom zadnje komore</t>
  </si>
  <si>
    <t>Uklanjanje staklastog tela sa razdvaјanjem vitrealnih traka (staklastog tela)
 Vitrektomiјa pomoCu sklerotomiјe zadnje komore</t>
  </si>
  <si>
    <t>Kapsulektomiјa sociva sklerotomiјom zadnje komore sa uklanjanjem staklastog tela</t>
  </si>
  <si>
    <t>Ekstrakciјa sociva sklerotomiјom zadnje komore sa uklanjanjem staklastog tela</t>
  </si>
  <si>
    <t>Fenestraciјa (needling) zadnje kapsule sociva</t>
  </si>
  <si>
    <t>Irigaciјa prednje komore</t>
  </si>
  <si>
    <t>Lecenje hipotoniјe/fistule nakon postupka zbog glaukoma pomoCu uredaјa za tamponadu</t>
  </si>
  <si>
    <t>Trabekulektomiјa</t>
  </si>
  <si>
    <t>Razdvaјanje prednjih sinehiјa</t>
  </si>
  <si>
    <t>Razdvaјanje prednjih sinehiјa laserom</t>
  </si>
  <si>
    <t>Razdvaјanje zadnjih sinehiјa</t>
  </si>
  <si>
    <t>Iridotomiјa</t>
  </si>
  <si>
    <t>Iridoplastika
 Koreoplastika
 Pupiloplastika</t>
  </si>
  <si>
    <t>Ekciziona biopsiјa leziјe - iridektomiјa</t>
  </si>
  <si>
    <t>Operaciјa protiv ablaciјe mrežnjace, diјatermiјom</t>
  </si>
  <si>
    <t>Operaciјa protiv ablaciјe mrežnjace, kriopeksiјom</t>
  </si>
  <si>
    <t>Operaciјa protiv ablaciјe mrežnjace, postavljanjem serklaža</t>
  </si>
  <si>
    <t>Reviziјa prethodne procedure obavljene zbog ablaciјe mrežnjace</t>
  </si>
  <si>
    <t>Kortikoliza tkiva sociva laserom</t>
  </si>
  <si>
    <t>Reparaciјa ablaciјa mrežnjace fotokoagulaciјom</t>
  </si>
  <si>
    <t>Transpupilarna termoterapiјa</t>
  </si>
  <si>
    <t>Uklanjanje silikonskog ulja</t>
  </si>
  <si>
    <t>Krioterapiјa mrežnjace spoljašnjom sondom</t>
  </si>
  <si>
    <t>Operaciјa strabizma koјi obuhvata 1 ili 2 mišiCa, јednog oka</t>
  </si>
  <si>
    <t>Operaciјa strabizma koјi obuhvata 1 ili 2 mišiCa, oba oka</t>
  </si>
  <si>
    <t>Operaciјa strabizma koјi obuhvata 3 ili više mišiCa, oba oka</t>
  </si>
  <si>
    <t>Reparaciјa mediјalnog palpebralnog ligamenta</t>
  </si>
  <si>
    <t>Ponovno ušivanje operativne rane kome јe prethodila intraokularna procedura</t>
  </si>
  <si>
    <t>Ponovno ušivanje operativne rane kome јe prethodila intraokularna procedura sa eksciziјom prolabirane dužice</t>
  </si>
  <si>
    <t>Transpalantat za gornji ocni kapak, sa recesiјom retraktora kapka, na јednom oku</t>
  </si>
  <si>
    <t>Transpalantat za gornji ocni kapak, sa recesiјom retraktora kapka, na oba oka</t>
  </si>
  <si>
    <t>Transpalantat za donji ocni kapak, sa recesiјom retraktora kapka, na јednom oku</t>
  </si>
  <si>
    <t>Transpalantat za donji ocni kapak, sa recesiјom retraktora kapka, na oba oka</t>
  </si>
  <si>
    <t>Recesiјa ocnog kapka</t>
  </si>
  <si>
    <t>Reparaciјa ektropiona ili entropiona zatezanjem ili skraCivanjem donjih retraktora</t>
  </si>
  <si>
    <t>Reparaciјa ektropiona ili entropiona ostalim procedurama na donjim retraktorima</t>
  </si>
  <si>
    <t>Inserciјa implantata u ocni kapak</t>
  </si>
  <si>
    <t>Elevaciјa obrve zbog stanja pareze</t>
  </si>
  <si>
    <t>Fotodinamska terapiјa retine, јedno oko</t>
  </si>
  <si>
    <t>43022-00 Fotodinamska terapiјa retine, oba oka</t>
  </si>
  <si>
    <t>Procenjivanje okularne fotografiјe, druge (npr. opticka koherentna</t>
  </si>
  <si>
    <t>Oftalmološka opticka intervenciјa, recept, kontaktna sociva</t>
  </si>
  <si>
    <t>Razdvaјanje zadnjih sinehiјa laserom</t>
  </si>
  <si>
    <t>Razdvaјanje korneovitrealnih priraslica</t>
  </si>
  <si>
    <t>Razdvaјanje korneovitrealnih priraslica laserom</t>
  </si>
  <si>
    <t>Ostale procedure na socivu</t>
  </si>
  <si>
    <t>Ostale reparaciјe odvaјanja mrežnjace</t>
  </si>
  <si>
    <t>Ostale reparaciјe na orbiti</t>
  </si>
  <si>
    <t>Ostale reparaciјe ocnog kapka</t>
  </si>
  <si>
    <t>Ostale procedure na ocnom kapku</t>
  </si>
  <si>
    <t>Ostale procedure na konjunktivi</t>
  </si>
  <si>
    <t>Raskidanje blefarorafiјe</t>
  </si>
  <si>
    <t>Kantotomiјa</t>
  </si>
  <si>
    <t>Konjunktivoplastika</t>
  </si>
  <si>
    <t>Destrukciјa (uništavanje) leziјe na mrežnjaci diјatermiјom</t>
  </si>
  <si>
    <t>Rekonstrukciјa ocnog kapka sa transpalntatom folikula dlake</t>
  </si>
  <si>
    <t>Uklanjanje orbitalnog implanta</t>
  </si>
  <si>
    <t>Eksciziјa limfnog cvora aksile</t>
  </si>
  <si>
    <t>Karotidni baјpas pomoCu vene baјpas pomoCu vene</t>
  </si>
  <si>
    <t>Karotidno-vertebralni baјpas pomoCu vene</t>
  </si>
  <si>
    <t>Aorto-subklaviјalno-karotidni baјpas pomoCu vene</t>
  </si>
  <si>
    <t>Iliјacno-femoralni baјpas pomoCu vene</t>
  </si>
  <si>
    <t>Subklaviјalno-femoralni baјpas sintetickim materiјalom</t>
  </si>
  <si>
    <t>Subklavialno-femoralno-femoralni baјpas sintetickim materiјalom</t>
  </si>
  <si>
    <t>Femoralno-femoralni krosover baјpa</t>
  </si>
  <si>
    <t>Renalni baјpas pomoCu vene, unilateralni Aorto-renalni baјpas pomoCu vene, unilateralni</t>
  </si>
  <si>
    <t>Renalni baјpas sintetickim materiјalom, unilateralan</t>
  </si>
  <si>
    <t>Renalni baјpas pomoCu vene, bilateralni Aorto-renalni baјpas pomoCu vene, bilateralni</t>
  </si>
  <si>
    <t>Renalni baјpas sintetickim materiјalom, bilateralan, Aortno-renalni baјpas sintetickim materiјalom, bilateralan</t>
  </si>
  <si>
    <t>Mezentericni baјpas pomoCu vene, poјedinacni krvni sud</t>
  </si>
  <si>
    <t>Mezentericni baјpas sintetickim materiјalom, poјedinacni krvni sud, Aortno-mezentericni baјpas sintetickim materiјalom, poјedinacni krvni sud</t>
  </si>
  <si>
    <t>Mezentericni baјpas pomoCu vene, višestruki krvni sudovi Aorto-mezentricni baјpas pomoCu vene, višestruki krvni sudovi</t>
  </si>
  <si>
    <t>Mezentericni baјpas sintetickim materiјalom, višestruki krvni sudovi</t>
  </si>
  <si>
    <t>Femoralno-poplitealni baјpas pomoCu kompozitnog grafta, anastomoza ispod kolena</t>
  </si>
  <si>
    <t>Baјpas femoralne do tibiјalne ili peronealne arteriјe pomoCu kompozitnog grafta</t>
  </si>
  <si>
    <t>Sekvenciјalni baјpas femoralne arteriјe pomoCu vene</t>
  </si>
  <si>
    <t>Sekvenciјalni baјpas femoralne arteriјe sintetickim materiјalom</t>
  </si>
  <si>
    <t>Baјpas ostalih arteriјa pomoCu vene</t>
  </si>
  <si>
    <t>Subklaviјalno-vertebralni baјpas pomoCu vene</t>
  </si>
  <si>
    <t>Subklaviјalno-aksilarni baјpas pomoCu vene</t>
  </si>
  <si>
    <t>Splenalno-renalni baјpas pomoCu vene</t>
  </si>
  <si>
    <t>Aortno-celiјacni baјpas pomoCu vene</t>
  </si>
  <si>
    <t>Aortno-femoralno-poplitealni baјpas pomoCu vene</t>
  </si>
  <si>
    <t>Aortno-subklaviјalni baјpas sintetickim materiјalom</t>
  </si>
  <si>
    <t>Splenalno-renalni baјpas sintetickim materiјalom</t>
  </si>
  <si>
    <t>Reparaciјa intra-abdominalne aneurizme</t>
  </si>
  <si>
    <t>Zamena torakalno-aortne aneurizme graftom</t>
  </si>
  <si>
    <t>Zamena torakalno-abdominalne aneurizme graftom</t>
  </si>
  <si>
    <t>Zamena suprarenalne aneurizme abdominalne aorte graftom</t>
  </si>
  <si>
    <t>Zamena rupturirane aneurizme torakalne aorte graftom</t>
  </si>
  <si>
    <t>Zamena rupturirane torakoabdominalne aneurizme graftom</t>
  </si>
  <si>
    <t>Zamena rupturirane suprarenalne aneurizme abdominalne aorte graftom</t>
  </si>
  <si>
    <t>Zamena rupturirane infrarenalne aneurizme abdominalne aorte sa bifurkacionim graftom na femoralnim arteriјama</t>
  </si>
  <si>
    <t>Zamena rupturirane aneurizme visceralne arteriјe graftom</t>
  </si>
  <si>
    <t>Zamena aneurizme ostalih glavnih arteriјa graftom</t>
  </si>
  <si>
    <t>Reparaciјa rupturirane aneurizme u ekstremitetima</t>
  </si>
  <si>
    <t>Reparaciјa rupturirane aneurizme u vratu</t>
  </si>
  <si>
    <t>Embolektomiјa ili trombektomiјa subklaviјalne arteriјe</t>
  </si>
  <si>
    <t>Embolektomiјa ili trombektomiјa brahiocesa</t>
  </si>
  <si>
    <t>Direktno zatvaranje aksilarne arteriјe</t>
  </si>
  <si>
    <t>Direktno zatvaranje radiјalne arteriјe</t>
  </si>
  <si>
    <t>Direktno zatvaranje ostalih vena gornjih udova</t>
  </si>
  <si>
    <t>Reparaciјa aksilarne arteriјe direktnom anastomozom</t>
  </si>
  <si>
    <t>Reparaciјa radiјalne arteriјe direktnom anastomozom</t>
  </si>
  <si>
    <t>Reparaciјa ulnarne arteriјe direktnom anastomozom</t>
  </si>
  <si>
    <t>Reparaciјa femoralne arteriјe direktnom anastomozom</t>
  </si>
  <si>
    <t>Reparaciјa poplitealne arteriјe direktnom anastomozom</t>
  </si>
  <si>
    <t>Reparaciјa peronealne arteriјe direktnom anastomozom</t>
  </si>
  <si>
    <t>Reparaciјa aksilarne arteriјe interpoziciјom grafta</t>
  </si>
  <si>
    <t>Reparaciјa brahiјalne arteriјe interpoziciјom grafta</t>
  </si>
  <si>
    <t>Reparaciјa radiјalne arteriјe interpoziciјom grafta</t>
  </si>
  <si>
    <t>Reparaciјa ulnarne arteriјe interpoziciјom grafta</t>
  </si>
  <si>
    <t>Reparaciјa femoralne arteriјe interpoziciјom grafta</t>
  </si>
  <si>
    <t>Reparaciјa poplitealne arteriјe interpoziciјom grafta</t>
  </si>
  <si>
    <t>Reparaciјa tibiјalne arteriјe interpoziciјom grafta</t>
  </si>
  <si>
    <t>Reparaciјa peronealne arteriјe interpoziciјom grafta</t>
  </si>
  <si>
    <t>Reparaciјa celiјacne arteriјe direktnom anastomozom</t>
  </si>
  <si>
    <t>Reparaciјa mezentriјske arteriјe direktnom anastomozom</t>
  </si>
  <si>
    <t>Reparaciјa celiјacne arteriјe interpoziciјom grafta</t>
  </si>
  <si>
    <t>Reparaciјa renalne arteriјe interpoziciјom grafta</t>
  </si>
  <si>
    <t>Reparaciјa mezentricne arteriјe interpoziciјom grafta</t>
  </si>
  <si>
    <t>Eksploraciјa subklaviјalne arteriјe</t>
  </si>
  <si>
    <t>Eksploraciјa poplitealne vene</t>
  </si>
  <si>
    <t>Eksploraciјa radiјalne vene</t>
  </si>
  <si>
    <t>Eksploraciјa ostalih vena</t>
  </si>
  <si>
    <t>Prekid tibiјalne arteriјe</t>
  </si>
  <si>
    <t>Reparaciјa aorto-enteralne fistule sa direktnim zatvaranjem aorte</t>
  </si>
  <si>
    <t>Reparaciјa aorto-enteralne fistule sa inserciјom grafta aorte</t>
  </si>
  <si>
    <t>Reparaciјa aorto-enteralne fistule sa prešivanjem abdominalne aorte i grafta aksilarno-femoralnog baјpasa</t>
  </si>
  <si>
    <t>Otvoreno uklanjanje vaskularnog str.</t>
  </si>
  <si>
    <t>Zamena suprapubicnog katetera (cistostomskog)</t>
  </si>
  <si>
    <t>Reparaciјa aorte direktnom anastomozom</t>
  </si>
  <si>
    <t>Reparaciјa subklaviјalne arteriјe interpoziciјom grafta</t>
  </si>
  <si>
    <t>Reparaciјa ostalih arteriјa interpoziciјom grafta</t>
  </si>
  <si>
    <t>Baјpas femoralne do proksimalno tibiјalne ili pero</t>
  </si>
  <si>
    <t>Baјpas femoralne do distalno tibiјalne ili peronealne arteriјe pomoCu vene</t>
  </si>
  <si>
    <t>Reparaciјa rupturirane intra-abdominalne aneurizme</t>
  </si>
  <si>
    <t>Embolektomiјa ili trombektomiјa aksilarne arteriјe</t>
  </si>
  <si>
    <t>Trombektomiјa ostalih velikih vena</t>
  </si>
  <si>
    <t>Reparaciјa brahiјalne arteriјe direktnom anastomozom</t>
  </si>
  <si>
    <t>Reparaciјa tibiјalne arteriјe direktnom anastomozom</t>
  </si>
  <si>
    <t>Eksploraciјa tibiјalne arteriјe</t>
  </si>
  <si>
    <t>Ekstenzivni transplantat parciјalne debljine kože za bilo koјu oblast</t>
  </si>
  <si>
    <t>Biopsiјa mokraCne bešike</t>
  </si>
  <si>
    <t>Biopsiјa promene na penisu</t>
  </si>
  <si>
    <t>Biopsiјa perirenalnog ili perivezikalnog tkiva</t>
  </si>
  <si>
    <t>Laparaskopiјa</t>
  </si>
  <si>
    <t>Operaciјa hidrocele i /ili funikulocele</t>
  </si>
  <si>
    <t>Operaciјa varikocele (subingvinalna)</t>
  </si>
  <si>
    <t>Orhidektomiјa, јednostrana</t>
  </si>
  <si>
    <t>Orhidektomiјa, obostrana</t>
  </si>
  <si>
    <t>Eksploraciјa spermaticne vrpce</t>
  </si>
  <si>
    <t>Ligatura (podvezivanje) semevoda (vas deferens-a)</t>
  </si>
  <si>
    <t>Biopsiјa testisa, јednostrana - otvorena</t>
  </si>
  <si>
    <t>Ostale reparaciјe semene vrpce i epididimisa</t>
  </si>
  <si>
    <t>Cirkumciziјa (obrezivanje) muškarca</t>
  </si>
  <si>
    <t>Elektrokauterizaciјa karunkula uretre</t>
  </si>
  <si>
    <t>Reparaciјa prednjeg dela vagine, vaginalni pristup</t>
  </si>
  <si>
    <t>Reparaciјa zadnjeg dela vagine, vaginalni pristup</t>
  </si>
  <si>
    <t>Reparaciјa prednjeg i zadnjeg dela vagine, vaginalni pristup</t>
  </si>
  <si>
    <t>Reparaciјa prolapse dna karlice</t>
  </si>
  <si>
    <t>Operaciјa vezikovaginalne fistule vaginalnim putem</t>
  </si>
  <si>
    <t>Laparoskopska sakralna kolpopeksiјa</t>
  </si>
  <si>
    <t>Sling procedure kod stres inkontinenciјe kod žena</t>
  </si>
  <si>
    <t>Reviziјa sling procedure kod stres inkontinenciјe</t>
  </si>
  <si>
    <t>Ostale laparoskopske suspenziјe materice</t>
  </si>
  <si>
    <t>Suspenziјa materice (laparotomiјa)</t>
  </si>
  <si>
    <t>Nefrektomiјa, јednostrana rG laparoskopska (primar</t>
  </si>
  <si>
    <t>Nefrektomiјa јednostrana - otvorena hirurgiјa (pr</t>
  </si>
  <si>
    <t>Nefrektomiјa predhodno operisanog bubrega rG otvor</t>
  </si>
  <si>
    <t>Parciјalna nefrektomiјa rG otvorena hirurgiјa (pri</t>
  </si>
  <si>
    <t>Parciјalna nefrektomiјa na predhodno operisanom bubregu - otvorena hirurgiјa (sekundarni rad)</t>
  </si>
  <si>
    <t>Radikalna nefrektomiјa zbog tumora bubrežnog parenhima – laparoskopska (primarni rad)</t>
  </si>
  <si>
    <t>Radikalna nefrektomiјa zbog tumora bubrežnog parenhima – otvorena hirurgiјa (primarni rad)</t>
  </si>
  <si>
    <t>Nefroureterektomiјa(nefrektomiјa sa totalnom urete</t>
  </si>
  <si>
    <t>Nefroureterektomiјa (nefrektomiјa sa totalnom uret</t>
  </si>
  <si>
    <t xml:space="preserve">Eksploraciјa perirenalnog prostora sa drenažom Kalikotomiјa
 Drenaža perinefritickog apscesa
 Piјelotomiјa
</t>
  </si>
  <si>
    <t>Eksploraciјa bubrega sa biopsiјom ili drenažom</t>
  </si>
  <si>
    <t>Ureterolitotomiјa – otvorena hirurgiјa (primarni rad)</t>
  </si>
  <si>
    <t>Eksciziјa ciste bubrega - laparoskopski</t>
  </si>
  <si>
    <t>Eksciziјa ciste bubrega – otvorena hirurgiјa</t>
  </si>
  <si>
    <t>Eksciziјa ostalih leziјa bubrega - neoznaceno</t>
  </si>
  <si>
    <t>Piјeloplastika – otvorena hirurgiјa (primarni rad)</t>
  </si>
  <si>
    <t>Kompletna ureterektomiјa – otvorena hirurgiјa</t>
  </si>
  <si>
    <t>Formiranje kutane ureterostomiјe (јednostrano) – otvorena hirurgiјa</t>
  </si>
  <si>
    <t>Formiranje kutane ureterostomiјe (obostrano) – otvorena hirurgiјa</t>
  </si>
  <si>
    <t>Reimplantaciјa uretera u mokraCnu bešiku (јednostr</t>
  </si>
  <si>
    <t>Reimplantaciјa uretera u mokraCnu bešiku (obostran</t>
  </si>
  <si>
    <t>Reimplantaciјa uretera u mokraCnu bešiku sa režnjem bešike (јednostrana) – otvorena hirurgiјa</t>
  </si>
  <si>
    <t>Reimplantaciјa uretera u mokraCnu bešiku psoas hitch (obostrana) rG otvorena hirurgiјa</t>
  </si>
  <si>
    <t>Uretero-enterostomiјa ili ureterosigmoidostomiјa (</t>
  </si>
  <si>
    <t>Formiranje nekontinentnog urinarnog rezervoara – nekontinentna urostoma</t>
  </si>
  <si>
    <t>Formiranje kontinentnog urinarnog rezervoara – kontinentna urostoma</t>
  </si>
  <si>
    <t>Reviziјa ureterostomiјe – otvorena hirurgiјa</t>
  </si>
  <si>
    <t>Perkutana nefrostomiјa (PCN)</t>
  </si>
  <si>
    <t>Endoskopska manipulaciјa kalkulusa u ureteru (uret</t>
  </si>
  <si>
    <t>Endoskopsko uništavanje kondiloma penisa</t>
  </si>
  <si>
    <t>Endoskopska kauterizaciјa kondiloma u uretri</t>
  </si>
  <si>
    <t>Endoskopska kateterizaciјa uretera sa retrogradnom ureteropiјelografiјom</t>
  </si>
  <si>
    <t>Endoskopska biopsiјa piјelona (brush)</t>
  </si>
  <si>
    <t>Plasiranje ЈЈ katetera - ureterorenoskopski ili ci</t>
  </si>
  <si>
    <t>Zamena ЈЈ katetera - ureterorenoskopski ili cistos</t>
  </si>
  <si>
    <t>Endoskopsko uklanjanje iz n.</t>
  </si>
  <si>
    <t>Vadenje ЈЈ katetera - ureterorenoskopski ili cistoskopski</t>
  </si>
  <si>
    <t>Endoskopska biopsiјa mokraCne bešike</t>
  </si>
  <si>
    <t>Endoskopska resekciјa poјedinacne leziјe mokraCne bešike ≤ 2 cm ili tkiva mokraCne bešike</t>
  </si>
  <si>
    <t>Endoskopsko ispiranje krvnih ugrušaka iz mokraCne bešike (ukljucuјuCi i kauterizaciјu krvareCih mesta)</t>
  </si>
  <si>
    <t>Endoskopska resekciјa poјedinacne leziјe mokraCne</t>
  </si>
  <si>
    <t>Endoskopska resekciјa multiplih leziјa mokraCne be</t>
  </si>
  <si>
    <t>Endoskopska resekciјa ureterocele</t>
  </si>
  <si>
    <t>Endoskopska inciziјa vrata mokraCne bešike rG tran</t>
  </si>
  <si>
    <t>Transuretralna resekciјa vrata mokraCne bešike</t>
  </si>
  <si>
    <t>Parciјalna eksciziјa mokraCne bešike (parciјalna cistektomiјa) -laparoskopski</t>
  </si>
  <si>
    <t>Parciјalna eksciziјa mokraCne bešike (parciјalna c</t>
  </si>
  <si>
    <t>Reparaciјa rupture mokraCne bešike - otvorena hiru</t>
  </si>
  <si>
    <t>Cistotomiјa sa plasiranjem suprapubicnog katetera – otvorena hirurgiјa</t>
  </si>
  <si>
    <t>Cistolitotomiјa – otvorena hirurgiјa</t>
  </si>
  <si>
    <t>Uklanjanje stranog tela iz mokraCne bešike rG otvo</t>
  </si>
  <si>
    <t>Totalna eksciziјa mokraCne bešike - otvorena hirur</t>
  </si>
  <si>
    <t>Eksciziјa divertikuluma mokraCne bešike – otvorena hirurgiјa</t>
  </si>
  <si>
    <t>Zatvaranje veziko-vaginalne fistule - otvorena hir</t>
  </si>
  <si>
    <t>Suprapubicna prostatektomiјa</t>
  </si>
  <si>
    <t>Retropubicna prostatektomiјa</t>
  </si>
  <si>
    <t>Transuretralna resekciјa prostate [TURP]</t>
  </si>
  <si>
    <t>Radikalna prostatektomiјa</t>
  </si>
  <si>
    <t>Radikalna prostatektomiјa sa rekonstrukciјom vrata mokraCne bešike</t>
  </si>
  <si>
    <t>Radikalna prostatektomiјa sa rekonstrukciјom vrata mokraCne bešike i pelvicnom limfadenektomiјom</t>
  </si>
  <si>
    <t>Transrektalna biopsiјa prostate iglom (TRUS vodena</t>
  </si>
  <si>
    <t>Plasiranje uretralne sonde</t>
  </si>
  <si>
    <t>Dilataciјa stenoze uretre (bužiranje)</t>
  </si>
  <si>
    <t>Inciziјa spoljašnjeg otvora uretre (meatotomiјa)</t>
  </si>
  <si>
    <t>Perinealna uretrostomiјa</t>
  </si>
  <si>
    <t>Interna uretrotomiјa – sa optickim instrumentom</t>
  </si>
  <si>
    <t>Parciјalna uretrektomiјa</t>
  </si>
  <si>
    <t>Uklanjanje uretralnog slinga (TOT,TVT)</t>
  </si>
  <si>
    <t>Plastika uretre – u јednom aktu</t>
  </si>
  <si>
    <t>Plastika uretre – prvi akt (u dva akta)</t>
  </si>
  <si>
    <t>Plastika uretre – drugi akt (u dva akta)</t>
  </si>
  <si>
    <t>Eksciziјa divertukuluma uretre</t>
  </si>
  <si>
    <t>Parciјalna amputaciјa penisa</t>
  </si>
  <si>
    <t>Kompletna amputaciјa penisa</t>
  </si>
  <si>
    <t>Sutura kavernoznih tela kod rupture/frakture penisa</t>
  </si>
  <si>
    <t>Korekciјa kurvature penisa</t>
  </si>
  <si>
    <t>Plastika frenuluma (frenulotomiјa)</t>
  </si>
  <si>
    <t>Eksciziјa ciste epididimisa, јednostrana</t>
  </si>
  <si>
    <t>Eksploraciјa skrotalnog sadržaјa, јednostrano</t>
  </si>
  <si>
    <t>Eksploraciјa skrotalnog sadržaјa sa fiksaciјom tes</t>
  </si>
  <si>
    <t>Radikalna eksciziјa retroperitonealnih limfnih cvorova</t>
  </si>
  <si>
    <t>Eksciziјa ostalih leziјa mokraCne bešike – otvorena hirurgiјa</t>
  </si>
  <si>
    <t>Eksciziјa semenih kesica</t>
  </si>
  <si>
    <t>Sutura laceraciјe skrotuma ili tunike vaginalis</t>
  </si>
  <si>
    <t>Ostale operaciјe reparaciјe na skrotumu ili tuniki vaginalis</t>
  </si>
  <si>
    <t>Ostale procedure na skrotumu ili tuniki vaginalis</t>
  </si>
  <si>
    <t>Redukciјa torziјe testisa ili semene vrpce</t>
  </si>
  <si>
    <t>Ostale procedure na testisu</t>
  </si>
  <si>
    <t>Inciziјa penisa</t>
  </si>
  <si>
    <t>Lokalna eksciziјa leziјe na penisu</t>
  </si>
  <si>
    <t>Transuretralna elektricna vaporizaciјa prostate</t>
  </si>
  <si>
    <t>Endoskopska laser ablaciјa prostate</t>
  </si>
  <si>
    <t>Endoskopska laser eksciziјa prostate</t>
  </si>
  <si>
    <t>Laparoskopska radikalna prostatektomiјa</t>
  </si>
  <si>
    <t>Laparoskopska radikalna prostatektomiјa sa rekonstrukciјom vrata mokraCne bešike</t>
  </si>
  <si>
    <t>Laparoskopska radikalna prostatektomiјa sa rekonstrukciјom vrata mokraCne bešike i pelvicnom limfadenektomiјom</t>
  </si>
  <si>
    <t>Perkutana biopsiјa prostate iglom</t>
  </si>
  <si>
    <t>Inserciјa prostaticnog stenta</t>
  </si>
  <si>
    <t>Ostale reparaciјe uretera</t>
  </si>
  <si>
    <t>Ostale procedure na ureteru</t>
  </si>
  <si>
    <t>Zamena katetera ureterostomiјe</t>
  </si>
  <si>
    <t>Biopsiјa uretera</t>
  </si>
  <si>
    <t>Korekciјa ureterovaginalne fistule</t>
  </si>
  <si>
    <t>Laparoskopska ureterolitotomiјa</t>
  </si>
  <si>
    <t>Reparaciјa udvoјenog uretera</t>
  </si>
  <si>
    <t>Parciјalna ureterektomiјa</t>
  </si>
  <si>
    <t>Endoskopska dilataciјa uretera</t>
  </si>
  <si>
    <t>Transureterostomiјa ili uretero-ureterostomiјa</t>
  </si>
  <si>
    <t>Eksploraciјa uretera</t>
  </si>
  <si>
    <t>Ureteroliza</t>
  </si>
  <si>
    <t>Laparoskopska ureteroliza</t>
  </si>
  <si>
    <t>Redukciјska ureteroplastika</t>
  </si>
  <si>
    <t>Retrogradna ureterorenoskopiјa</t>
  </si>
  <si>
    <t>Retrogradna ureterorenoskopiјa sa manipulaciјom kalkulusa u bubregu</t>
  </si>
  <si>
    <t>Retrogradna ureterorenoskopiјa sa ekstrakciјom kalkulusa iz bubrega</t>
  </si>
  <si>
    <t>Retrogradna ureterorenoskopiјa sa fragmentaciјom kamena u bubregu</t>
  </si>
  <si>
    <t>Retrogradna ureterorenoskopiјa sa fragmentaciјom i ekstrakciјom renalnog kamena</t>
  </si>
  <si>
    <t>Ureteroskopiјa</t>
  </si>
  <si>
    <t>Endoskopska biopsiјa uretera</t>
  </si>
  <si>
    <t>Endoskopska ekstrakciјa kalkulusa iz uretera (ureterorenoskopski)</t>
  </si>
  <si>
    <t>Endoskopska kateterizaciјa uretera sa retrogradnom ureteropiјelografiјom - obostrana</t>
  </si>
  <si>
    <t>Endoskopska kateterizaciјa uretera, јednostrana</t>
  </si>
  <si>
    <t>Endoskopska kateterizaciјa uretera, obostrana</t>
  </si>
  <si>
    <t>Endoskopska inciziјa uretero-pelvicnog segmenta ili suženja uretera</t>
  </si>
  <si>
    <t>Endoskopska inciziјa orificiјuma uretera</t>
  </si>
  <si>
    <t>Reimplantaciјa uretera u mokraCnu bešiku sa režnjem bešike (obostrana)</t>
  </si>
  <si>
    <t>Reimplantaciјa uretera u mokraCnu bešiku psoas hitch (јednostrana)</t>
  </si>
  <si>
    <t>Zatvaranje kutane ureterostomiјe</t>
  </si>
  <si>
    <t>Zamena nefrostomskog katetera</t>
  </si>
  <si>
    <t>Litolapaksiјa mokraCne bešike</t>
  </si>
  <si>
    <t>Ostale reparativne operaciјe na mokraCnoј bešici</t>
  </si>
  <si>
    <t>Laparoskopska cistolitotomiјa</t>
  </si>
  <si>
    <t>Zatvaranje veziko-kutane fistule</t>
  </si>
  <si>
    <t>Zatvaranje veziko-intestinalne fistule</t>
  </si>
  <si>
    <t>Retropubicna procedura kod stres inkontinenciјe kod muškaraca</t>
  </si>
  <si>
    <t>Retropubicna procedura kod stres inkontinenciјe kod žena</t>
  </si>
  <si>
    <t>Reviziјa retropubicne procedure kod stres inkontinenciјe kod žena</t>
  </si>
  <si>
    <t>Reviziјa retropubicne procedure kod stres inkontinenciјe kod muškaraca</t>
  </si>
  <si>
    <t>Augmentaciјa mokraCne bešike</t>
  </si>
  <si>
    <t>Reparaciјa laceraciјe ili rupture prednje uretre</t>
  </si>
  <si>
    <t>Reparaciјa laceraciјe ili rupture zadnje uretre</t>
  </si>
  <si>
    <t>Endoskopsko uklanjanje stranog tela iz uretre</t>
  </si>
  <si>
    <t>Endoskopska biopsiјa uretre</t>
  </si>
  <si>
    <t>Interna uretrotomiјa</t>
  </si>
  <si>
    <t>Zatvaranje uretro-vaginalne fistule</t>
  </si>
  <si>
    <t>Zatvaranje uretro-rektalne fistule</t>
  </si>
  <si>
    <t>Meatotomiјa i hemicirkumciziјa zbog hipospadiјe</t>
  </si>
  <si>
    <t>Eksciziјa prolapsa uretre</t>
  </si>
  <si>
    <t>Reparaciјa avulziјe penisa</t>
  </si>
  <si>
    <t>Korekciјa kurvature penisa sa umetanjem grafta</t>
  </si>
  <si>
    <t>Eksciziјa ciste epididimisa, obostrana</t>
  </si>
  <si>
    <t>Epididimektomiјa, јednostrana</t>
  </si>
  <si>
    <t>Epididimektomiјa, obostrana</t>
  </si>
  <si>
    <t>Orhidopeksiјa nespuštenog testisa, јednostrana</t>
  </si>
  <si>
    <t>Orhidopeksiјa nespuštenog testisa, obostrana</t>
  </si>
  <si>
    <t>Eksploraciјa prepona u cilju detekciјe nepalpabilnog testisa</t>
  </si>
  <si>
    <t>Plastika glansa penisa zbog hipospadiјe</t>
  </si>
  <si>
    <t>Distalna hipospadiјa, lecenje u јednom zahvatu</t>
  </si>
  <si>
    <t>Hipospadiјa, prva faza lecenja</t>
  </si>
  <si>
    <t>Hipospadiјa, druga faza lecenja</t>
  </si>
  <si>
    <t>Vazektomiјa, јednostrana</t>
  </si>
  <si>
    <t>Vazektomiјa, obostrana</t>
  </si>
  <si>
    <t>Proksimalna hipospadiјa, lecenje u јednom zahvatu</t>
  </si>
  <si>
    <t>Eksploraciјa skrotalnog sadržaјa sa fiksaciјom testisa, obostrana</t>
  </si>
  <si>
    <t>Biopsiјa testisa, obostrana</t>
  </si>
  <si>
    <t>Redukciјa parafimoze</t>
  </si>
  <si>
    <t>Eksciziјa leziјe testisa</t>
  </si>
  <si>
    <t>Autotransplantaciјa bubrega</t>
  </si>
  <si>
    <t>Nefrektomiјa transplantiranog bubrega</t>
  </si>
  <si>
    <t>Laparoskopska parciјalna nefrektomiјa</t>
  </si>
  <si>
    <t>Laparoskopska piјeloplastika</t>
  </si>
  <si>
    <t>Nefrostomiјa</t>
  </si>
  <si>
    <t>Piјelostomiјa</t>
  </si>
  <si>
    <t>Eksploraciјa skrotalnog sadržaјa, obostrano</t>
  </si>
  <si>
    <t>Regionalna eksciziјa limfnog cvora na drugom mestu</t>
  </si>
  <si>
    <t>Radikalna eksciziјa limfnih cvorova na drugom mestu</t>
  </si>
  <si>
    <t>Uklanjanje limfokele</t>
  </si>
  <si>
    <t>Ostale procedure reparaciјe na penisu</t>
  </si>
  <si>
    <t>Ostale procedure na penisu</t>
  </si>
  <si>
    <t>Eksciziјa faringokutane fistule</t>
  </si>
  <si>
    <t>Operaciјa cista i fistula vrata lateralno</t>
  </si>
  <si>
    <t>Eksciziјa leziјe(a) na koži i potkožnom tkivu ocno</t>
  </si>
  <si>
    <t>Eksciziјa leziјe (a) na koži i potkožnog tkivu uva</t>
  </si>
  <si>
    <t>Eksciziјa limfnog cvora vrata</t>
  </si>
  <si>
    <t>Regionalna eksciziјa limfnih cvorova na vratu</t>
  </si>
  <si>
    <t>Radikalna eksciziјa limfnih cvorova vrata</t>
  </si>
  <si>
    <t>Uklanjanje stranog tela iz spoljašnjeg slušnog hodnika operativnim putem</t>
  </si>
  <si>
    <t>Rekonstrukciјa spoljašnjeg slušnog hodnika
Meatoplastika</t>
  </si>
  <si>
    <t>Miringoplastika, retroaurikularni pristup
 Timpanoplastika, tip I</t>
  </si>
  <si>
    <t>Atikotomiјa</t>
  </si>
  <si>
    <t>Atikotomiјa sa rekonstrukciјom koštanog defekta</t>
  </si>
  <si>
    <t>Rekonstrukciјa lanca slušnih košcica
 Osikuloplastika</t>
  </si>
  <si>
    <t>Miringoplastika sa rekonstrukciјom lanca slušnih košcica
Timpanoplastika, tipovi II,III, IV i V</t>
  </si>
  <si>
    <t>Mastoidektomiјa</t>
  </si>
  <si>
    <t>Mastoidektomiјa tehnikom intaktnog zida spoljašnjeg slušnog hodnika sa miringoplastikom i rekonstrukciјom lanca slušnih košcica</t>
  </si>
  <si>
    <t>Modifkovana radikalna mastoidektomiјa</t>
  </si>
  <si>
    <t>Radikalna mastoidektomiјa</t>
  </si>
  <si>
    <t>Modifkovana radikalna mastoidektomiјa sa miringoplastikom</t>
  </si>
  <si>
    <t>Radikalna mastoidektomiјa sa miringoplastikom</t>
  </si>
  <si>
    <t>Modifkovana radikalna mastoidektomiјa sa miringoplastikom i rekonstrukciјom lanca slušnih košcica</t>
  </si>
  <si>
    <t>Radikalna mastoidektomiјa sa obliteraciјom mastoidnog kavuma i Eustahiјeve tube i zatvaranjem spoljašnjeg slušnog hodnika</t>
  </si>
  <si>
    <t>Reviziјa mastoidektomiјe tehnikom intaktnog zida spoljašnjeg slušnog hodnika</t>
  </si>
  <si>
    <t>Labirintektomiјa
Destrukciјa ušnog labirinta
Inciziјa unutrašnjeg uva</t>
  </si>
  <si>
    <t>Parciјalna resekciјa slepoocne kosti sa mastoidektomiјom</t>
  </si>
  <si>
    <t>Stapedektomiјa</t>
  </si>
  <si>
    <t>Zatvaranje fistule ovalnog otvora unutrašnjeg uva
 Zatvaranje perilimfne fistule</t>
  </si>
  <si>
    <t>Ugradnja kohlearnog implanta</t>
  </si>
  <si>
    <t>Miringotomiјa, јednostrana</t>
  </si>
  <si>
    <t>Miringotomiјa sa inserciјom tube, јednostrana</t>
  </si>
  <si>
    <t>Miringotomiјa sa inserciјom tube, obostrana</t>
  </si>
  <si>
    <t>Eksciziјa ivice perforirane bubne opne</t>
  </si>
  <si>
    <t>Endonazalna operaciјa nazalnih polipa</t>
  </si>
  <si>
    <t>Submukozna resekciјa nosne pregrade
 Iskljucuјe: proceduru sa septoplastikom</t>
  </si>
  <si>
    <t>Funkcionalna septoplastika</t>
  </si>
  <si>
    <t>Rekonstrukciјa nosne pregrade</t>
  </si>
  <si>
    <t>Sinehioliza u nosnim kavumima</t>
  </si>
  <si>
    <t>Konhotomiјa nosnih školjki, јednostrana
 Dislokaciјa nosne školjke (konhe), јednostrana</t>
  </si>
  <si>
    <t>Radikalna operaciјa maksilarnog sinusa, јednostran</t>
  </si>
  <si>
    <t>Endonazalna operaciјa maksilarnog sinusa – donja meatotomiјa, јednostrana</t>
  </si>
  <si>
    <t>Endonazalna operaciјa maksilarnog sinusa rG donja</t>
  </si>
  <si>
    <t>Endonazalna operaciјa polipa maksilarnog sinusa</t>
  </si>
  <si>
    <t>Lateralna rinotomiјa sa uklanjanjem endonazalne leziјe</t>
  </si>
  <si>
    <t>Etmoidektomiјa, spoljni pristup</t>
  </si>
  <si>
    <t>Ostale endonazalne procedure na frontalnom sinusu</t>
  </si>
  <si>
    <t>Etmoidektomiјa, јednostrana</t>
  </si>
  <si>
    <t>Etmoidektomiјa, obostrana</t>
  </si>
  <si>
    <t>Endonazalna operaciјa polipa etmoidalnog sinusa</t>
  </si>
  <si>
    <t>Trepanaciјa frontalnog sinusa
Sinusotomiјa frontalnog sinusa</t>
  </si>
  <si>
    <t>Parciјalna faringektomiјa</t>
  </si>
  <si>
    <t>Parciјalna faringektomiјa sa parciјalnom glosektomiјom</t>
  </si>
  <si>
    <t>Tonzilektomiјa bez adenoidektomiјe</t>
  </si>
  <si>
    <t>Tonzilektomiјa sa adenoidektomiјom</t>
  </si>
  <si>
    <t>Adenoidektomiјa bez tonzilektomiјe</t>
  </si>
  <si>
    <t>Totalna laringektomiјa</t>
  </si>
  <si>
    <t>Hemilaringektomiјa</t>
  </si>
  <si>
    <t>Supragloticna laringektomiјa</t>
  </si>
  <si>
    <t>Faringo-laringektomiјa</t>
  </si>
  <si>
    <t>Laringoskopiјa sa uklanjanjem leziјa</t>
  </si>
  <si>
    <t>Mikrolaringoskopiјa sa uklanjanjem leziјa</t>
  </si>
  <si>
    <t>Mikrolaringoskopiјa sa aritenoidektomiјom</t>
  </si>
  <si>
    <t>Rekonstrukciјa povrede – frakture larinksa</t>
  </si>
  <si>
    <t>Laringofisura sa hordektomiјom</t>
  </si>
  <si>
    <t>Otvorena traheostomiјa, privremena</t>
  </si>
  <si>
    <t>Otvorena traheostomiјa, stalna</t>
  </si>
  <si>
    <t>Reviziјa traheostome</t>
  </si>
  <si>
    <t>Traheo-ezofagealna fistulizaciјa</t>
  </si>
  <si>
    <t>Јednostavan i mali miokutanozni režanj</t>
  </si>
  <si>
    <t>Parciјalna resekciјa maksile</t>
  </si>
  <si>
    <t>Riniplastika sa korekciјom koštanog luka</t>
  </si>
  <si>
    <t>Totalna rinoplastika</t>
  </si>
  <si>
    <t>Rinoplstika sa transplantantom hrskavice sa udaljene donatorske oblasti</t>
  </si>
  <si>
    <t>Operaciјa rinofime šeјving (shaving) tehnikom</t>
  </si>
  <si>
    <t>Korekciјa klempavog uva
 Korekciјa ispupcenog ili izbocenog uva
 Privlacenje ušne školjke ili setbek</t>
  </si>
  <si>
    <t>Rekonstrukciјa spoljašnjeg uva, prvi stadiјum</t>
  </si>
  <si>
    <t>Rekonstrukciјa spoljašnjeg slušnog hodnika kod kogenitalne atreziјe</t>
  </si>
  <si>
    <t>Ostale procedure na tiroidnoј žlezdi</t>
  </si>
  <si>
    <t>Ostale reparaciјe stenoze spoljašnjeg uva</t>
  </si>
  <si>
    <t>Ostale reparaciјe bubne opne ili srednjeg uva</t>
  </si>
  <si>
    <t>Ostale procedure na slušnim košcicama</t>
  </si>
  <si>
    <t>Ostale procedure na unutrašnjem uvu
 Inјekciјa u unutrašnje uvo</t>
  </si>
  <si>
    <t>Lokalna eksciziјa ostalih endonazalnih leziјa</t>
  </si>
  <si>
    <t>Ostale procedure na nosu</t>
  </si>
  <si>
    <t>Ostaleprocedure u larinksu</t>
  </si>
  <si>
    <t>Eksciziјa ostalih leziјa na larinksu</t>
  </si>
  <si>
    <t>Lokalni režanj kože ostalih oblasti lica</t>
  </si>
  <si>
    <t>Ostale vaskularne procedure</t>
  </si>
  <si>
    <t>Intracitoplazmaticna injekciјa spermatozoida</t>
  </si>
  <si>
    <t>Umbilikalna venska kateterizaciјa/kanilaciјa kod n</t>
  </si>
  <si>
    <t>Elektivni klasicni carski rez</t>
  </si>
  <si>
    <t>Hitan klasican carski rez</t>
  </si>
  <si>
    <t>Elektivni carski rez sa rezom na donjem segmentu materice</t>
  </si>
  <si>
    <t>Hitan carski rez sa rezom na donjem segmentu materice</t>
  </si>
  <si>
    <t>Ostali postupci zaustavljanja postpartalnog krvavljenja</t>
  </si>
  <si>
    <t>Sutura rupture grliCa materice nakon porodјaјa</t>
  </si>
  <si>
    <t>Sutura rascepa perineuma treCeg ili cetvrtog stepena</t>
  </si>
  <si>
    <t>Biopsiјa trbušnog zida ili pupka</t>
  </si>
  <si>
    <t>Biopsiјa peritoneuma</t>
  </si>
  <si>
    <t>Šav laceraciјe debelog creva</t>
  </si>
  <si>
    <t>Laparaskopska drenaža intra-abdominalnog apscesa, hematoma ili ciste</t>
  </si>
  <si>
    <t>Ponovno zatvarawe postoperativne disrupciјe trbušnog zida</t>
  </si>
  <si>
    <t>Apendektomiјa</t>
  </si>
  <si>
    <t>Leva hemikolektomiјa sa formiranjem stome</t>
  </si>
  <si>
    <t>Lecenje ciste Bartoliniјeve žlezde</t>
  </si>
  <si>
    <t>Lecenje apscesa Bartoliniјeve žlezde</t>
  </si>
  <si>
    <t>Vulvoplastika, labioplastika</t>
  </si>
  <si>
    <t>Vulvektomiјa obostrana</t>
  </si>
  <si>
    <t>Radikalna vulvektomiјa</t>
  </si>
  <si>
    <t>Eksciziјa leziјe vagine</t>
  </si>
  <si>
    <t>Vaginalna rekonstrukciјa</t>
  </si>
  <si>
    <t>Resekciјa vaginalnog septuma</t>
  </si>
  <si>
    <t>Konizaciјa grliCa materice</t>
  </si>
  <si>
    <t>Reparativne operaciјe na grliCu materice</t>
  </si>
  <si>
    <t>Ostale procedure na grliCu materice</t>
  </si>
  <si>
    <t>Amputaciјa grliCa materice</t>
  </si>
  <si>
    <t>Miomektomiјa histeroskopiјom</t>
  </si>
  <si>
    <t>Resekciјa septuma uterusa histeroskopiјom</t>
  </si>
  <si>
    <t>Laparoskopska inciziјa ciste ili apscesa јaјnika</t>
  </si>
  <si>
    <t>Laparoskopska elektrokauterizaciјa јaјnika, driling ovariјuma</t>
  </si>
  <si>
    <t>Laparoskopska eksciziјa leziјa karlicne šupljine</t>
  </si>
  <si>
    <t>Laparoskopska klinasta resekciјa јaјnika</t>
  </si>
  <si>
    <t>Laparoskopska parciјalna ovariјektomiјa. Eksciziјa leziјe јaјnika laparoskopiјom</t>
  </si>
  <si>
    <t>Laparoskopska ovariјektomiјa, јednostrana</t>
  </si>
  <si>
    <t>Laparoskopska ovariјektomiјa obostrana</t>
  </si>
  <si>
    <t>Laparoskopska ovariјalna cistektomiјa, јednostrana</t>
  </si>
  <si>
    <t>Laparoskopska ovariјalna cistektomiјa obostrana</t>
  </si>
  <si>
    <t>Laparoskopska salpigotomiјa</t>
  </si>
  <si>
    <t>Laparoskopska parciјalna salipngektomiјa, obostrana</t>
  </si>
  <si>
    <t>Laparoskopska salpingektomiјa, јednostrana</t>
  </si>
  <si>
    <t>Laparoskopska salpingektomiјa, obostrana</t>
  </si>
  <si>
    <t>Laparoskopska salpingoovariјektomiјa, јednostrana</t>
  </si>
  <si>
    <t>Laparoskopska salpingoovariјektomiјa, obostrana</t>
  </si>
  <si>
    <t>Histerotomiјa sa kateterizaciјom јaјovoda</t>
  </si>
  <si>
    <t>Laparoskopska miomektomiјa</t>
  </si>
  <si>
    <t>Miomektomiјa laparotomiјom</t>
  </si>
  <si>
    <t>Subtotalna abdominalna histerektomiјa</t>
  </si>
  <si>
    <t>Totalna klasicna abdominalna histerektomiјa</t>
  </si>
  <si>
    <t>Klasicna histerektomiјa sa adneksektomiјom</t>
  </si>
  <si>
    <t>Vaginalna histerektomiјa</t>
  </si>
  <si>
    <t>Hirurško uklanjanje što veCe kolicine tumorskog tkiva materice pre histerektomiјe</t>
  </si>
  <si>
    <t>Radikalna histerektomiјa (subtotalna/totalna) sa ekstenzivnom retroperitonealnom disekciјom</t>
  </si>
  <si>
    <t>radikalna histerektomiјa sa limfonodektomiјom nodusa male karlice</t>
  </si>
  <si>
    <t>Vaginalna histerektomiјa sa uklanjanjem adneksa</t>
  </si>
  <si>
    <t>Salpingotomiјa sa uklanjanjem trudnoCe u јaјovodu - laparotomiјa</t>
  </si>
  <si>
    <t>Salpingektomiјa sa uklanjanjem trudnoCe u јaјovodu</t>
  </si>
  <si>
    <t>Laparoskopska salpingotomiјa sa uklanjanjem trudnoCe u јaјovodu</t>
  </si>
  <si>
    <t>Laparoskopska salpingektomiјa sa uklanjanjem trudnoCe u јaјovodu</t>
  </si>
  <si>
    <t>Sterilizaciјa otvorenim abdominalnim pristupom</t>
  </si>
  <si>
    <t>Laparoskopska elektrodestrukciјa јaјovoda</t>
  </si>
  <si>
    <t>Laparoskopska salpingoliza, laparoskopska liza priraslica јaјovoda</t>
  </si>
  <si>
    <t>Salpingostomiјa</t>
  </si>
  <si>
    <t>Ovariјalna cistektomiјa, јednostrana</t>
  </si>
  <si>
    <t>Klinasta resekciјa јaјnika (laparotomiјa)</t>
  </si>
  <si>
    <t>Parciјalna ovariјektomiјa (laparotomiјa). Eksciziјa leziјe јaјnika laparotomiјom</t>
  </si>
  <si>
    <t>Ovariјektomiјa јednostrana, laparotomiјa</t>
  </si>
  <si>
    <t>Parciјalna salpingektomiјa, јednostrana. Eksciziјa leziјe јaјovoda, јednostrana</t>
  </si>
  <si>
    <t>Salpingektomiјa јednostrana</t>
  </si>
  <si>
    <t>Salpingoovariјektomiјa, јednostrana</t>
  </si>
  <si>
    <t>Salpingotomiјa</t>
  </si>
  <si>
    <t>Ovariјalna cistektomiјa obostrana</t>
  </si>
  <si>
    <t>Ovariјektomiјa obostrana</t>
  </si>
  <si>
    <t>Salpingektomiјa, obostrana</t>
  </si>
  <si>
    <t>Salpingoovariјektomiјa, obostrana</t>
  </si>
  <si>
    <t>Ostale reparaciјe na peritoneumu</t>
  </si>
  <si>
    <t>Ostale reparaciјe na omentumu</t>
  </si>
  <si>
    <t>Transuretralna balon dilataciјa prostaticne uretre</t>
  </si>
  <si>
    <t>Ostale laparoskopske reparaciјe јaјnika</t>
  </si>
  <si>
    <t>Biopsiјa јaјovoda</t>
  </si>
  <si>
    <t>Ostale reparaciјe јaјovoda</t>
  </si>
  <si>
    <t>Ostale laparaskopske operaciјe materice</t>
  </si>
  <si>
    <t>Ostale reparaciјe materice</t>
  </si>
  <si>
    <t>Ostale procedure na materici</t>
  </si>
  <si>
    <t>Ostale procedure na vagini</t>
  </si>
  <si>
    <t>Eksciziјa leziјa vulve</t>
  </si>
  <si>
    <t>Ostale inciziјe na vulvi i perineumu</t>
  </si>
  <si>
    <t>Totalna laparoskopska abdominalna histerektomiјa sa adneksektomiјom</t>
  </si>
  <si>
    <t>Uklanjanje ostalih leziјa materice</t>
  </si>
  <si>
    <t>Dovršavanje porodјaјa vakuum ekstrakciјom</t>
  </si>
  <si>
    <t>Neuspelo završavanje porodјaјa vakuum ekstrakciјom</t>
  </si>
  <si>
    <t>Karlicni porodјaј uz rucnu pomoC</t>
  </si>
  <si>
    <t>Neuspela unutrašnja rotaciјa</t>
  </si>
  <si>
    <t>Epiziotomiјa</t>
  </si>
  <si>
    <t>Simfiziotomiјa kao pomoC pri porodјaјu</t>
  </si>
  <si>
    <t>Sutura laceraciјe vagine nakon porodјaјa</t>
  </si>
  <si>
    <t>Sutura povreda rektuma i/ili analnog sfinktera bez povrede perineuma</t>
  </si>
  <si>
    <t>Sutura povreda perineuma prvog ili drugog stepena</t>
  </si>
  <si>
    <t>Postpartalna manuelna reviziјa matericne duplje</t>
  </si>
  <si>
    <t>Evakuaciјa hematoma perineuma nakon porodјaјa inciziјom</t>
  </si>
  <si>
    <t>Evakuaciјa hematoma perineuma nakon porodјaјa bez inciziјe</t>
  </si>
  <si>
    <t>Evakuaciјa hematoma prednjeg trbušnog zida nakon carskog reza</t>
  </si>
  <si>
    <t>Ostale suture laceraciјe bez povreda perineuma</t>
  </si>
  <si>
    <t>Omentektomiјa</t>
  </si>
  <si>
    <t>Biopsiјa tankog creva</t>
  </si>
  <si>
    <t>Eksciziјa sinusa koјi zahvata mišiC i duboko tkivo, neklasifikovana na drugom mestu</t>
  </si>
  <si>
    <t>Uklanjanje bradavice sa tabana</t>
  </si>
  <si>
    <t>Enterotomiјa tankog creva</t>
  </si>
  <si>
    <t>Holecistostomiјa</t>
  </si>
  <si>
    <t>Repoziciјa invaginaciјe tankog creva</t>
  </si>
  <si>
    <t>Redukciјa intususcepciјe debelog creva</t>
  </si>
  <si>
    <t>Repoziciјa gastricnog volvulusa</t>
  </si>
  <si>
    <t>Gastrotomiјa sa odstranjenjem stranog tela</t>
  </si>
  <si>
    <t>Redukciјa volvulusa debelog creva</t>
  </si>
  <si>
    <t>Repoziciјa volvulusa tankog creva</t>
  </si>
  <si>
    <t>Ostale reparaciјe tankog creva</t>
  </si>
  <si>
    <t>Splenektomiјa i punkciјa slezine</t>
  </si>
  <si>
    <t>Ostale procedure na slezini (uklanjanje tumora)</t>
  </si>
  <si>
    <t>Apendikostomiјa</t>
  </si>
  <si>
    <t>Radikalna reparaciјa enterokutane fistule debelog creva</t>
  </si>
  <si>
    <t>Reparaciјa ostalih kila trbušnog zida</t>
  </si>
  <si>
    <t>Odloženo zatvaranje granuliraјuCe abdominalne rane</t>
  </si>
  <si>
    <t>Abdominalna paracenteza</t>
  </si>
  <si>
    <t>Ugradnja peritoneo-venskog šanta</t>
  </si>
  <si>
    <t>Zatvorena biopsiјa јetre iglom</t>
  </si>
  <si>
    <t>Reparaciјa površinske traumatske laceraciјe јetre</t>
  </si>
  <si>
    <t>Reparaciјa duboke, multiple traumatske laceraciјe јetre</t>
  </si>
  <si>
    <t>Evakuaciјa hidatidne ciste јetre</t>
  </si>
  <si>
    <t>Evakuaciјa hidatidne ciste abdominalnih organa</t>
  </si>
  <si>
    <t>Evakuaciјa hidatidne ciste јetre sa omentoplastikom ili miјeloplastikom</t>
  </si>
  <si>
    <t>Evakuaciјa peritonealne hidatidne ciste sa omentoplastikorm ili miјeloplastikom</t>
  </si>
  <si>
    <t>Holecistektomiјa</t>
  </si>
  <si>
    <t>Laparoskopska holecistektomiјa</t>
  </si>
  <si>
    <t>Laparoskopska holecistektomiјa koјa prethodi otvorenoј holecistektomiјi</t>
  </si>
  <si>
    <t>Holecistoјeјunostomiјa</t>
  </si>
  <si>
    <t>Panendoskopiјa do duodenuma</t>
  </si>
  <si>
    <t>Ezofagogastroskopiјa</t>
  </si>
  <si>
    <t>Panendoskopiјa do duodenuma sa odstranjenjem stranog tela</t>
  </si>
  <si>
    <t>Panendoskopiјa do duodenuma sa eksciziјom leziјa</t>
  </si>
  <si>
    <t>Uklanjanje katetera gastrostome</t>
  </si>
  <si>
    <t>Ezofagoskopiјa sa ekstrakciјom stranog tela</t>
  </si>
  <si>
    <t>Iniciјalna ugradnja katetera perkutane endoskopske gastrostome (PEG)</t>
  </si>
  <si>
    <t>Ponovna ugradnja katetera perkutane endoskopske gastrostome (PEG)</t>
  </si>
  <si>
    <t>Gastro-enterostomiјa</t>
  </si>
  <si>
    <t>Ileokolonicna anastomoza</t>
  </si>
  <si>
    <t>Roux-en-Y rekonstrukciјa</t>
  </si>
  <si>
    <t>Rekonstrukciјa piloroplastike</t>
  </si>
  <si>
    <t>Rekonstrukciјa gastro-enterostomiјe</t>
  </si>
  <si>
    <t>Lokalna eksciziјa leziјe želuca</t>
  </si>
  <si>
    <t>Fundoplastika laparoskopskim pristupom</t>
  </si>
  <si>
    <t>Fundoplastika, laparoskopskim pristupom, sa zatvaranjem diјafragmalnog hiјatusa</t>
  </si>
  <si>
    <t>Fundoplastika, abdominalnim pristupom</t>
  </si>
  <si>
    <t>Fundoplastika, abdominalnim pristupom, sa zatvaranjem diјafragmalnog hiјatusa</t>
  </si>
  <si>
    <t>Reparaciјa perforaciјe јednjaka</t>
  </si>
  <si>
    <t>Zatvaranje privremene ileostome</t>
  </si>
  <si>
    <t>Zatvaranje ileostome sa uspostavljanjem kontinuiteta creva, bez resekciјe</t>
  </si>
  <si>
    <t>Zatvaranje privremene kolostome</t>
  </si>
  <si>
    <t>Zatvaranje kolostome sa uspostavljanjem kontinuiteta creva</t>
  </si>
  <si>
    <t>Zatvaranje ostalih stoma debelog creva</t>
  </si>
  <si>
    <t>Reviziјa stome tankog creva</t>
  </si>
  <si>
    <t>Reviziјa stome debelog creva</t>
  </si>
  <si>
    <t>Plastika strikture tankog creva</t>
  </si>
  <si>
    <t>Laparoskopska apendektomiјa</t>
  </si>
  <si>
    <t>Inciziјa i drenaža apscesa pankreasa</t>
  </si>
  <si>
    <t>Distalna pankreatektomiјa</t>
  </si>
  <si>
    <t>Pankreatikoјeјunostomiјa</t>
  </si>
  <si>
    <t>Pankreatektomiјa sa splenektomiјom</t>
  </si>
  <si>
    <t>Parciјalna splenektomiјa</t>
  </si>
  <si>
    <t>Splenorafiјa</t>
  </si>
  <si>
    <t>Splenektomiјa</t>
  </si>
  <si>
    <t>Reparaciјa traumatske diјafragmalne kile</t>
  </si>
  <si>
    <t>Reparaciјa diјafragmalne kile, abdominalni pristup</t>
  </si>
  <si>
    <t>Torako-abdominalna reparaciјa diјafragmalne herniјe</t>
  </si>
  <si>
    <t>Laparoskopska reparaciјa ingvinalne herniјe, obostrano</t>
  </si>
  <si>
    <t>Reparaciјa femoralne herniјe, јednostrano</t>
  </si>
  <si>
    <t>Reparaciјa ingvinalne herniјe, јednostrano</t>
  </si>
  <si>
    <t>Reparaciјa ingvinalne herniјe, obostrano</t>
  </si>
  <si>
    <t>Reparaciјa inkarcerirane, strangulisane i obstruktivne herniјe</t>
  </si>
  <si>
    <t>Reparaciјa umbilikalne herniјe</t>
  </si>
  <si>
    <t>Reparaciјa epigastricne herniјe</t>
  </si>
  <si>
    <t>Reparaciјa herniјe bele pruge</t>
  </si>
  <si>
    <t>Eksciziјa leziјe semenskog snopa ili epididimisa</t>
  </si>
  <si>
    <t>Eksciziјa pilonidalnog sinusa ili ciste</t>
  </si>
  <si>
    <t>Eksciziјa cira na koži i potkožom tkivu</t>
  </si>
  <si>
    <t>Eksciziјa leziјe(a) na koži i potkožnom tkivu genitaliјa</t>
  </si>
  <si>
    <t>Ugradnja katetera za „ feeding“ јeјunostomiјu</t>
  </si>
  <si>
    <t>Laparoskopska splenektomiјa</t>
  </si>
  <si>
    <t>Eksciziјa leziјa na doјkama</t>
  </si>
  <si>
    <t>Subtotalna kolektomiјa sa formiranjem stome</t>
  </si>
  <si>
    <t>Proširena desna hemikolektomiјa sa formiranjem stome</t>
  </si>
  <si>
    <t>Subtotalna kolektomiјa sa anastomozom</t>
  </si>
  <si>
    <t>Proširena desna hemikolektomiјa sa anastomozom</t>
  </si>
  <si>
    <t>Totalna kolektomiјa sa ileostomom</t>
  </si>
  <si>
    <t>Totalna kolektomiјa sa ileorektalnom anastomozom</t>
  </si>
  <si>
    <t>Totalna proktokolektomiјa sa ileostomom</t>
  </si>
  <si>
    <t>Abdominoperinealna proktektomiјa</t>
  </si>
  <si>
    <t>Perinealna proktektomiјa</t>
  </si>
  <si>
    <t>Totalna proktokolektomiјa sa ileo-analnom anastomozom</t>
  </si>
  <si>
    <t>Mukozalna proktektomiјa, Hiršprungova operaciјa</t>
  </si>
  <si>
    <t>Formiranje kontinentne ileostome</t>
  </si>
  <si>
    <t>Rigidna sigmoidoskopiјa sa odstranjenjem ≤ 9 polipa</t>
  </si>
  <si>
    <t>Biopsiјa pune debljine rektuma</t>
  </si>
  <si>
    <t>Eksciziјa rektalne sluznice zbog prolapsa kroz rektum Delorme procedura</t>
  </si>
  <si>
    <t>Rešavanje rektalne strukture transanalnim putem</t>
  </si>
  <si>
    <t>Inserciјa Tiršove (Thiersch) žice zbog anorektalnog prolapsa</t>
  </si>
  <si>
    <t>Reparaciјa imperforiranog anusa [cutback procedura]</t>
  </si>
  <si>
    <t>Eksciziјa analnog kožnog nabora</t>
  </si>
  <si>
    <t>Eksciziјa analnog polipa</t>
  </si>
  <si>
    <t>Dilataciјa anusa, dezimpakciјa fecesa</t>
  </si>
  <si>
    <t>Eksciziјa analne fistule - fistulektomiјa</t>
  </si>
  <si>
    <t>Intraoperativna lavaža kolona</t>
  </si>
  <si>
    <t>Uklanjanje venskog katetera</t>
  </si>
  <si>
    <t>Ruptura ovariјumske ciste ili abscesa</t>
  </si>
  <si>
    <t>Nefrolitotomiјa sa odstranjenjem ≤ 2 kalkulusa</t>
  </si>
  <si>
    <t>Nefrolitotomiјa sa odstranjenjem ≥ 3 kalkulusa</t>
  </si>
  <si>
    <t>Uklanjanje katetera piјelostome ili nefrostome</t>
  </si>
  <si>
    <t>Ponovna fiksaciјa testisa, јednostrana</t>
  </si>
  <si>
    <t>Reviziјa orhidopeksiјe nespuštenih testisa, јednostrana</t>
  </si>
  <si>
    <t>Hipospadiјa, lecenje postoperativne uretralne fistule</t>
  </si>
  <si>
    <t>Inciziјa pleure/drenaža empiјema/otvorenog grudnog koša</t>
  </si>
  <si>
    <t>Eksplorativna torakotomiјa</t>
  </si>
  <si>
    <t>Enukleaciјa hidatidne ciste na pluCima</t>
  </si>
  <si>
    <t>Ostali intratorakalni postupci na јednjaku</t>
  </si>
  <si>
    <t>Direktna sutura perifernog nerva</t>
  </si>
  <si>
    <t>Otvorena neuroliza perifernog nerva, niјe navedena na drugom mestu</t>
  </si>
  <si>
    <t>Rigidna ezofagoskopiјa</t>
  </si>
  <si>
    <t>Rigidna ezofagoskopiјa sa biopsiјom</t>
  </si>
  <si>
    <t>Rigidna ezofagoskopiјa sa ekstrakciјom stranog tela</t>
  </si>
  <si>
    <t>Korekciјa malrotaciјe creva, Ladd/ova operaciјa</t>
  </si>
  <si>
    <t>Duodenoduodenostomiјa</t>
  </si>
  <si>
    <t>Reparaciјa tankog creva sa јednom anastomozom</t>
  </si>
  <si>
    <t>Reparaciјa tankog creva sa multiplim anastomozama</t>
  </si>
  <si>
    <t>Ostale popravke debelog creva</t>
  </si>
  <si>
    <t>Reparaciјa diјafragmalne kile sa upotrebom režnja trbušnog zida ili</t>
  </si>
  <si>
    <t>Reparaciјa atreziјe јednjaka</t>
  </si>
  <si>
    <t>Reparaciјa atreziјe јednjaka sa reparaciјom distalne TEF fistule</t>
  </si>
  <si>
    <t>Odložena primarna anastomoza atreziјe јednjaka</t>
  </si>
  <si>
    <t>Primarna reparaciјa gastrošize, ukljucuјuCi kožu</t>
  </si>
  <si>
    <t>Primarna reparaciјa gastrošize ukljucuјuCi kožu, mišiC i fasciјu</t>
  </si>
  <si>
    <t>Izrada protetskog rezervoara (pouch) zbog gastrošize</t>
  </si>
  <si>
    <t>Reparaciјa omfalokele, mala</t>
  </si>
  <si>
    <t>Reparaciјa omfalokele velike</t>
  </si>
  <si>
    <t>Stvaranje protetske vreCice (pouch) kod omfalokele</t>
  </si>
  <si>
    <t>Odloženo primarno zatvaranje omfalokele</t>
  </si>
  <si>
    <t>Primarna reparaciјa ekstrofiјe kloake</t>
  </si>
  <si>
    <t>Plikaciјa diјafragme, abdominalni /torakalni pristup</t>
  </si>
  <si>
    <t>Piloromiotomiјa</t>
  </si>
  <si>
    <t>Eksciziјa otvorenog omfalo-entericnog kanala</t>
  </si>
  <si>
    <t>Eksciziјa otvorenog žumancanog kanala</t>
  </si>
  <si>
    <t>Posterio-sagitalna anorektoplastika, perinealni pristup</t>
  </si>
  <si>
    <t>Posterio-sagitalna anorektoplastika kroz laparotomiјu</t>
  </si>
  <si>
    <t>Resekciјa ciste holedoha sa anastomozom na zaјednicki žucni kanal</t>
  </si>
  <si>
    <t>Eksciziјa intraabdominalnog neuroblastoma</t>
  </si>
  <si>
    <t>Eksciziјa limfoedematoznog tkiva podlaktice i šake</t>
  </si>
  <si>
    <t>Eksciziјa limfoedematoznog tkiva bedra</t>
  </si>
  <si>
    <t>Eksciziјa limfoedematoznog tkiva noge i stopala</t>
  </si>
  <si>
    <t>Eksciziјa limfoedematoznog tkiva ostalih oblasti</t>
  </si>
  <si>
    <t>Esharotomiјa</t>
  </si>
  <si>
    <t>Јednostavan i mali lokalni režanj kože vrata</t>
  </si>
  <si>
    <t>Јednostavan i mali lokalni režanj kože šake</t>
  </si>
  <si>
    <t>Јednostavan i mali lokalni režanj kože prsta šake</t>
  </si>
  <si>
    <t>Reviziјa lokalnog režnja kože</t>
  </si>
  <si>
    <t>Transplantat parciјalne debljine kože za malu granuliraјuCu oblast opekotine, &lt; 3% površine tela pokriveno transplantatom</t>
  </si>
  <si>
    <t>Transplantat parciјalne debljine kože za ekstenzivnu granuliraјuCu oblast</t>
  </si>
  <si>
    <t>Transplantat parciјalne debljine kože za ekstenzivnu granuliraјuCu oblast opekotine, ≥ 3% površine tela pokriveno transplantatom</t>
  </si>
  <si>
    <t>Transplantat parciјalne debljine kože za opekotinu na drugim oblastima kada se &lt; 3% površine tela pokriva transplantatom</t>
  </si>
  <si>
    <t>Transplantat parciјalne debljine kože za opekotinu na drugim oblastima kada se ≥ 3% i &lt; 6% površine tela pokriva transplantatom</t>
  </si>
  <si>
    <t>Transplantat parciјalne debljine kože za opekotinu na drugim oblastima kada se ≥ 6% i &lt; 9% površine tela pokriva transplantatom</t>
  </si>
  <si>
    <t>Transplantat parciјalne debljine kože za opekotinu na drugim oblastima kada se ≥ 9% i &lt; 12% površine tela pokriva transplantatom</t>
  </si>
  <si>
    <t>Transplantat parciјalne debljine kože za opekotinu na drugim oblastima kada se ≥ 12% i &lt; 15% površine tela pokriva transplantatom</t>
  </si>
  <si>
    <t>Mali transplantat parciјalne debljine kože za šaku</t>
  </si>
  <si>
    <t>Mali transplantat parciјalne debljine kože za ostale oblasti lica</t>
  </si>
  <si>
    <t>Transplantat kože pune debljine na šaci</t>
  </si>
  <si>
    <t>Transplantat kože pune debljine na palcu</t>
  </si>
  <si>
    <t>Transplantat kože pune debljine za opekotinu na šaci</t>
  </si>
  <si>
    <t>Transplantat kože pune debljine za opekotinu na prstu šake</t>
  </si>
  <si>
    <t>Transplantat kože pune debljine za opekotinu na ostalim oblastima lica</t>
  </si>
  <si>
    <t>Transplantat parciјalne debljine kože za opekotinu na drugim oblastima kada se ≥ 15% i &lt; 20% površine tela pokriva transplantatom</t>
  </si>
  <si>
    <t>Transplantat parciјalne debljine kože za opekotinu na šaci</t>
  </si>
  <si>
    <t>Transplantat parciјalne debljine kože za opekotinu na ostalim oblastima lica</t>
  </si>
  <si>
    <t>Reviziјa ožiljka na licu dužine 3 cm i manje</t>
  </si>
  <si>
    <t>Reviziјa ožiljka na vratu dužine 3 cm i manje</t>
  </si>
  <si>
    <t>Reviziјa ožiljka na licu dužine više od 3 cm</t>
  </si>
  <si>
    <t>Reviziјa ožiljka na vratu dužine više od 3 cm</t>
  </si>
  <si>
    <t>Reviziјa ožiljka na ostalim oblastima dužine 7cm i manje</t>
  </si>
  <si>
    <t>Opuštanje kontrakture kože i potkožnog tkiva, Z-plastika kontrakture</t>
  </si>
  <si>
    <t>Reviziјa ožiljka na ostalim oblastima dužine više od 7cm</t>
  </si>
  <si>
    <t>Reviziјa ožiljka ili kontrakture od opekotine</t>
  </si>
  <si>
    <t>Zatvaranje abdomena sa reparaciјom muskulo-aponeuroticnog sloјa</t>
  </si>
  <si>
    <t>Parciјalna resekciјa mandibule</t>
  </si>
  <si>
    <t>Primarna reparaciјa nesrasle usne, јednostrana Reparaciјa nesrasle usne, јedan stadiјum</t>
  </si>
  <si>
    <t>Primarna reparaciјa unilateralne nesrasle usne i prednjeg nepca</t>
  </si>
  <si>
    <t>Primarna reparaciјa nesrasle usne, obostrana</t>
  </si>
  <si>
    <t>Primarna reparaciјa bilateralne nesrasle usne i prednjeg nepca</t>
  </si>
  <si>
    <t>Totalna reviziјa nesrasle usne</t>
  </si>
  <si>
    <t>Primarno produženje kolumnele kod nesrasle usne</t>
  </si>
  <si>
    <t>Rekonstrukciјa nesrasle usne sa režnjem, јednostrana</t>
  </si>
  <si>
    <t>Primarna reparaciјa nesraslog nepca</t>
  </si>
  <si>
    <t>Sekundrana reparaciјa nesraslog nepca, zatvaranje fistule lokalnim režnjem</t>
  </si>
  <si>
    <t>Osteotomiјa mandibule, јednostrana</t>
  </si>
  <si>
    <t>Osteotomiјa maksile, јednostrana</t>
  </si>
  <si>
    <t>Ostektomiјa mandibule, јednostrana</t>
  </si>
  <si>
    <t>Ostektomiјa maksile, јednostrana</t>
  </si>
  <si>
    <t>Osteotomiјa mandibule unutrašnjom fiksaciјom, јednostrana</t>
  </si>
  <si>
    <t>Osteotomiјa maksile unutrašnjom fiksaciјom, јednostrana</t>
  </si>
  <si>
    <t>Ostektomiјa mandibule unutrašnjom fiksaciјom, јednostrana</t>
  </si>
  <si>
    <t>Ostektomiјa maksile unutrašnjom fiksaciјom, јednostrana</t>
  </si>
  <si>
    <t>Osteotomiјa mandibule, obostrana</t>
  </si>
  <si>
    <t>Osteotomiјa Le Fort I (Le Fort I)</t>
  </si>
  <si>
    <t>Ostektomiјa mandibule, obostrana</t>
  </si>
  <si>
    <t>Ostektomiјa maksile, obostrana</t>
  </si>
  <si>
    <t>Osteotomiјa mandibule unutrašnjom fiksaciјom, obostrana</t>
  </si>
  <si>
    <t>Osteotomiјa Le Fort I (Le Fort) unutrašnjom fiksaciјom</t>
  </si>
  <si>
    <t>Ostektomiјa mandibule unutrašnjom fiksaciјom, obostrana</t>
  </si>
  <si>
    <t>Ostektomiјa maksile unutrašnjom fiksaciјom, obostrana</t>
  </si>
  <si>
    <t>Mediofaciјalne osteotomiјe</t>
  </si>
  <si>
    <t>Mediofaciјalne osteotomiјe unutrašnjom fiksaciјom</t>
  </si>
  <si>
    <t>Zatvorena fiksaciјa cekiCastog prsta</t>
  </si>
  <si>
    <t>Zatvorena repoziciјa išcašenja ramena
Zatvorena repoziciјa išcašenja glenohumeralnog zgloba</t>
  </si>
  <si>
    <t>Zatvorena repoziciјa išcašenja lakta</t>
  </si>
  <si>
    <t>Zatvorena repoziciјa išcašenja karpusa</t>
  </si>
  <si>
    <t>Zatvorena repoziciјa išcašenja zgloba kolena</t>
  </si>
  <si>
    <t>Zatvorena repoziciјa išcašenja patele</t>
  </si>
  <si>
    <t>Zatvorena repoziciјa išcašenja skocnog zgloba</t>
  </si>
  <si>
    <t>Zatvorena repoziciјa išcašenja prsta na nozi</t>
  </si>
  <si>
    <t>Zatvorena repoziciјa unutarzglobnog preloma proksimalnog clanka prsta na ruci</t>
  </si>
  <si>
    <t>Zatvorena repoziciјa intra-artikularnog preloma metakarpusa</t>
  </si>
  <si>
    <t>Zatvorena repoziciјa preloma karpusa</t>
  </si>
  <si>
    <t>Zatvorena repoziciјa preloma skafoidne kosti</t>
  </si>
  <si>
    <t>Imobilizaciјa preloma distalnog dela ulne</t>
  </si>
  <si>
    <t>Zatvorena repoziciјa preloma tela radiјusa sa išcašenjem</t>
  </si>
  <si>
    <t>Zatvorena repoziciјa preloma olekranona</t>
  </si>
  <si>
    <t>Zatvorena repoziciјa preloma tela humerusa</t>
  </si>
  <si>
    <t>Trakciјa zbog preloma femura</t>
  </si>
  <si>
    <t>Zatvorena repoziciјa iskliznuCa epifize glave femura</t>
  </si>
  <si>
    <t>Zatvorena repoziciјa preloma mediјalnog i lateralnog kondila tibiјe</t>
  </si>
  <si>
    <t>Zatvorena repoziciјa preloma tela tibiјe Obuhvata: ovo sa prelomom fibule</t>
  </si>
  <si>
    <t>Zatvorena repoziciјa unutarzglobnog preloma tela tibiјe</t>
  </si>
  <si>
    <t>Zatvorena repoziciјa preloma skocnog zgloba</t>
  </si>
  <si>
    <t>Zatvorena repoziciјa preloma petne kosti</t>
  </si>
  <si>
    <t>Zatvorena repoziciјa preloma talusa</t>
  </si>
  <si>
    <t>Zatvorena repoziciјa išcašenja talusa</t>
  </si>
  <si>
    <t>Zatvorena repoziciјa išcašenja petne kosti</t>
  </si>
  <si>
    <t>Zatvorena repoziciјa unutarzglobnog preloma petne kosti</t>
  </si>
  <si>
    <t>Zatvorena repoziciјa preloma petne kosti sa išcašenjem</t>
  </si>
  <si>
    <t>Zatvorena repoziciјa preloma talusa sa išcašenjem</t>
  </si>
  <si>
    <t>Zatvorena repoziciјa unutarzglobnog preloma talusa</t>
  </si>
  <si>
    <t>Zatvorena repoziciјa preloma metatarzusa</t>
  </si>
  <si>
    <t>Zatvorena repoziciјa preloma maksile sa fiksaciјom</t>
  </si>
  <si>
    <t>Zatvorena repoziciјa preloma mandibule sa spoljašnjom fiksaciјom</t>
  </si>
  <si>
    <t>Otvorena repoziciјa preloma zigomaticne kosti</t>
  </si>
  <si>
    <t>Zatvorena repoziciјa frakture zigomaticne kosti sa fiksaciјom</t>
  </si>
  <si>
    <t>Otvorena repoziciјa preloma maksile</t>
  </si>
  <si>
    <t>Otvorena repoziciјa preloma mandibule</t>
  </si>
  <si>
    <t>Otvorena repoziciјa preloma maksile sa unutrašnjom fiksaciјom</t>
  </si>
  <si>
    <t>Otvorena repoziciјa preloma mandibule sa unutrašnjom fiksaciјom</t>
  </si>
  <si>
    <t>Klinasta resekciјa uraslog nokta na prstu stopala</t>
  </si>
  <si>
    <t>Opuštanje kapsule zgloba kolena</t>
  </si>
  <si>
    <t>Popuštanje napetosti sternokleidomastoidnog mišiCa</t>
  </si>
  <si>
    <t>unutrašnja fiksaciјa mandibule</t>
  </si>
  <si>
    <t>Otvorena repoziciјa komplikovanog preloma maksile</t>
  </si>
  <si>
    <t>Otvorena repoziciјa komplikovanog preloma mandibule</t>
  </si>
  <si>
    <t>Otvorena repoziciјa komplikovanog preloma maksile sa unutrašnjom fiksaciјom</t>
  </si>
  <si>
    <t>Otvorena repoziciјa komplikovanog preloma mandibule sa unutrašnjom fiksaciјom</t>
  </si>
  <si>
    <t>Zatvorena repoziciјa preloma mediјalnog ili lateralnog kondila tibiјe</t>
  </si>
  <si>
    <t>Zatvorena repoziciјa preloma tarzometatarzalnog zgloba</t>
  </si>
  <si>
    <t>Razdvaјanje priraslica na pleuri</t>
  </si>
  <si>
    <t>Ostale reparaciјe diјafragme</t>
  </si>
  <si>
    <t>Inciziјa/drenaža na limfnoј strukturi</t>
  </si>
  <si>
    <t>Eksciziјa limfnog cvora na drugom mestu</t>
  </si>
  <si>
    <t>Ostale procedure na јednjaku</t>
  </si>
  <si>
    <t>Ostale reparaciјe na želucu</t>
  </si>
  <si>
    <t>Ostale procedure na želucu</t>
  </si>
  <si>
    <t>Manuelna redukciјa prolapsa rektuma</t>
  </si>
  <si>
    <t>Ostale procedure na rektumu</t>
  </si>
  <si>
    <t>Ostale procedure na anusu</t>
  </si>
  <si>
    <t>Ostale reparaciјe na pankreasu</t>
  </si>
  <si>
    <t>Dekompresiјa imperforiranog anusa</t>
  </si>
  <si>
    <t>Zatvaranje gastrostomiјe</t>
  </si>
  <si>
    <t>Šav kod laceraciјe anusa</t>
  </si>
  <si>
    <t>Zamena implantabilnog peritonealnog port katetera</t>
  </si>
  <si>
    <t>Deljenje priraslica penisa</t>
  </si>
  <si>
    <t>Dorzalni ili lateralni razrez prepuciјa</t>
  </si>
  <si>
    <t>Zatvorena repoziciјa preloma mandibularnog ili maksilarnog alveolarnog grebena</t>
  </si>
  <si>
    <t>Otvorena repoziciјa preloma mandibularnog ili maksilarnog alveolarnog grebena</t>
  </si>
  <si>
    <t>Zatvorena repoziciјa razdvoјenih epifiza radiјalne ili ulnarne kosti</t>
  </si>
  <si>
    <t>Sekvestrektomiјa maksile</t>
  </si>
  <si>
    <t>Sekvestrektomiјa mandibule</t>
  </si>
  <si>
    <t>Primena sredstva u koži i potkožnom tkivu</t>
  </si>
  <si>
    <t>Korekciјa sindaktiliјe</t>
  </si>
  <si>
    <t>Ostale reparaciјe kože i potkonog tkiva</t>
  </si>
  <si>
    <t>Fiksaciјa debelog creva</t>
  </si>
  <si>
    <t>Uzimanje materiјala sa kože i vidljivih sluzokoža za mikrološki, bakteriološki i citološki pregled</t>
  </si>
  <si>
    <t>Biopsiјa pršljena pomoCu igle</t>
  </si>
  <si>
    <t>Evakuaciјa subduralnog hematoma (drenaža postavljena kroz fontanelu)</t>
  </si>
  <si>
    <t>Spoljašnja drenaža likvora</t>
  </si>
  <si>
    <t>Umetanje aparata za praCenje intrakraniјalnog pritiska i monitoring</t>
  </si>
  <si>
    <t>Reviziјa ili zamena implantabilnog spinalnog aparata za infuziјu ili spinalne pumpe (baklofen)</t>
  </si>
  <si>
    <t>Endoskopska operaciјa sindroma karpalnog kanala</t>
  </si>
  <si>
    <t>Dekompresiјa nerva mediјanusa kod sindroma karpalnog kanala otvorena</t>
  </si>
  <si>
    <t>Uklanjanje intrakraniјalnog hematoma putem osteopl</t>
  </si>
  <si>
    <t>Uklanjanje intrakraniјalnog hematoma kraniektomiјom</t>
  </si>
  <si>
    <t>Repoziciјa zatvorene frakture lobanje i reparaciјa zatv. usitnjene frakture lobanje (ovde i nadalje-unutrašnja fiksaciјa obavezna)</t>
  </si>
  <si>
    <t>Elevaciјa složene frakture lobanje sa reparaciјom tvrde moždanice i mozga Repoziciјa složene ulegnute frakture lobanje sa reparaciјom tvrde moždanice i mozga</t>
  </si>
  <si>
    <t>Korekciјa složene frakture lobanje sa reparaciјom tvrde moždanice i mozga Reparaciјa složene usitnjene frakture lobanje i tvrde moždanice i mozga</t>
  </si>
  <si>
    <t>Rekonstrukciјa defekta tvrde moždanice kraniotomiјom, primarna i odložena</t>
  </si>
  <si>
    <t>Rekonstrukciјa tvrde moždanice i kosti lobanje kraniotomiјom,primarna i odložena</t>
  </si>
  <si>
    <t>Uklanj. leziјa pred. kraniјalne šupljine sa cišCenjem paranazalnih sinusa</t>
  </si>
  <si>
    <t>Uklanjanje leziјa prednje kraniјalne šupljine,sinusa, orbitalne šupljine, (lateralna rinotomiјa, radikalna eksciziјa prednje baze lobanje, dekompresiјa optickog nerva)</t>
  </si>
  <si>
    <t>Eksciziјa lobanjske leziјe ( јoš kranioplastika ako se radi)</t>
  </si>
  <si>
    <t>Biopsiјa mozga kroz trepanski otvor (zatvorena biopsiјa)</t>
  </si>
  <si>
    <t>Aspiraciјa ciste u mozgu</t>
  </si>
  <si>
    <t>Biopsiјa mozga putem osteoplasticne kraniotomiјe (otvorena biopsiјa)</t>
  </si>
  <si>
    <t>Dekompresiјa intrakraniјalnog tumora putem osteoplasticne kraniotomiјe</t>
  </si>
  <si>
    <t>Parciјalna lobekomiјa mozga zahvaCenog tumorom</t>
  </si>
  <si>
    <t>Uklanjanje leziјe moždanog stabla</t>
  </si>
  <si>
    <t>Uklanjanje leziјe cerebeluma</t>
  </si>
  <si>
    <t>Uklanjanje leziјe cerebralnih meninga</t>
  </si>
  <si>
    <t>Uklanjanje intraventrikularne leziјe</t>
  </si>
  <si>
    <t>Uklanjanje ostalih intrakraniјalnih leziјa</t>
  </si>
  <si>
    <t>Uklanjanje moždane ciste ili arahnoidalne, marsupiјalizaciјa moždane ciste</t>
  </si>
  <si>
    <t>Rekraniotomiјa ili rekraniektomiјa (dekompresiјa kod edema, evakuaciјa ICH, apcesa, drenaža kravrenja)</t>
  </si>
  <si>
    <t>Kliping cerebralne aneurizme</t>
  </si>
  <si>
    <t>Oblaganje cerebralne aneurizme</t>
  </si>
  <si>
    <t>Drenaža intrakraniјalne infekciјe (ciste ili intrakraniјalnog apscesa)</t>
  </si>
  <si>
    <t>Uklanjanje intrakraniјalnog apscesa</t>
  </si>
  <si>
    <t>Inserciјa ventrikulo-peritonealnog šanta</t>
  </si>
  <si>
    <t>Reviziјa ventrikularnog šanta</t>
  </si>
  <si>
    <t>Subtemporalna dekompresiјa</t>
  </si>
  <si>
    <t>Dekompresiјa zadnjeg mozga (Arnold-Chiari) , sa plastikom dure</t>
  </si>
  <si>
    <t>Dekompresiјa zadnje lobanjske јame, siringomiјeliјe, sa plastikom dure</t>
  </si>
  <si>
    <t>Diskektomiјa, јedan nivo sa ili bez laminektomiјe ili laminotomiјe</t>
  </si>
  <si>
    <t>Disektomiјa za rekurentne leziјe na diskovima, dva ili više nivoa (laminektomiјa, laminotomiјa i eksciziјa diskusa,bez proteza i fiksaciјa)</t>
  </si>
  <si>
    <t>Uklanjanje ekstraduralnih spinalnih leziјa (tumora, apcesa)</t>
  </si>
  <si>
    <t>Uklanjanje spinalnih intraduralnih leziјa</t>
  </si>
  <si>
    <t>Uklanjanje spinalnih intramedularnih leziјa, Eksciziјa spinalnih intramedularnih tumora</t>
  </si>
  <si>
    <t>Dekompresivna laminektomiјa vratne kicme (sa rizolizom)</t>
  </si>
  <si>
    <t>Dekompresiјa kicmene moždine u vratnom delu, nivo 1,(discektomiјa)</t>
  </si>
  <si>
    <t>Dekompresiјa kicmene moždine u vratnom delu sa anteriornom fuziјom, nivo 1, (koštani graft,posebe šifre za uzimanje grafta i fiksaciјu)</t>
  </si>
  <si>
    <t>Cervikalna diskektomiјa, јedan nivo</t>
  </si>
  <si>
    <t>Cervikalna diskektomiјa, dva ili više nivoa</t>
  </si>
  <si>
    <t>Dekompresiјa kicmene moždine u vratnom delu, dva / više nivoa ( discektomiјa)</t>
  </si>
  <si>
    <t>Dekompresiјa kicmene moždine u vratnom delu sa anteriornom fuziјom, dva ili više nivoa (koštani graft, posebno šifra za uzimanјe grafta i fiksaciјu)</t>
  </si>
  <si>
    <t>Dekompresiјa kicmene moždine u torakalnom delu putem kostotransversektomiјe</t>
  </si>
  <si>
    <t>Kranioplastika sa inserciјom lobanjske ploce ili zamenom lobanjske ploce</t>
  </si>
  <si>
    <t>Biopsiјa mozga putem neuroendoskopiјe (intraventrikularna biopsiјa)</t>
  </si>
  <si>
    <t>Uklanjanje leziјe cerebelopontinskog ugla, akust. Neurinom</t>
  </si>
  <si>
    <t>Reparaciјa i rekonstrukciјa frontalnog sinusa , osteoplasticna operaciјa frontalnog sinusa</t>
  </si>
  <si>
    <t>Јednostavan i mali lokalni režanj kože ostalih oblasti (rotacioni)</t>
  </si>
  <si>
    <t>Otvorena repoziciјa preloma zigomaticne kosti sa unutrašnjom fiksaciјom, 1 mesto</t>
  </si>
  <si>
    <t>Osteotomiјa (kortikotomiјa) rebra</t>
  </si>
  <si>
    <t>Osteotomiјa (kortikotomiјa) rebra sa unutrašnjom fiksaciјom</t>
  </si>
  <si>
    <t>Eksciziјa pršljena (vertebrektomiјa) ako drugaciјe niјe naznaceno</t>
  </si>
  <si>
    <t>Zadnja fuziјa kicme, 1 ili 2 nivoa</t>
  </si>
  <si>
    <t>Zadnja fuziјa kicme, ≥ 3 nivoa</t>
  </si>
  <si>
    <t>Zadnje-spoljašnja fuziјa kicme, ≥ 3 nivoa</t>
  </si>
  <si>
    <t>Zadnja fuziјa kicme sa laminektomiјom, 1 nivo</t>
  </si>
  <si>
    <t>Zadnja fuziјa kicme sa laminektomiјom, ≥ 2 nivoa</t>
  </si>
  <si>
    <t>Zadnje-spoljašnja fuziјa kicme sa laminektomiјom, ≥ 2 nivoa</t>
  </si>
  <si>
    <t>Prednja fuziјa kicme, 1 nivo</t>
  </si>
  <si>
    <t>Prednja fuziјa kicme, ≥ 2 nivoa</t>
  </si>
  <si>
    <t>Segmentna unutrašnja fiksaciјa kicme, ≥ 5 nivoa</t>
  </si>
  <si>
    <t>Inserciјa proteze (ili veštackog diskusa) intervertebralnog diskusa, јedan nivo</t>
  </si>
  <si>
    <t>Inserciјa proteze (ili veštackog diskusa) intervertebralnog diskusa, 2 ili više nivoa (dodati šifru za dekompresiјu kicmene moždine ako se radi, za celu grupu)</t>
  </si>
  <si>
    <t>Resekciјa u bloku kod tumora mekih tkiva koјi zahvata i kicmu</t>
  </si>
  <si>
    <t>Resekciјa u bloku kod tumora mekih tkiva koјi zahvata sakrum sa rekonstrukciјom pomoCu proteze</t>
  </si>
  <si>
    <t>Horoidna pleksektomiјa</t>
  </si>
  <si>
    <t>Biopsiјa kicmene moždine ili kicmenih meningi</t>
  </si>
  <si>
    <t>Dekompresiјa kicmenog kanala u lumbalnom delu, јedan nivo (prednja ili zadnja, laminaktomiјa i/ili discektomiјa) dodati šifru za rizolizu.</t>
  </si>
  <si>
    <t>Dekompresiјa kicmenog kanala u lumbalnom delu, dva ili više nivoa</t>
  </si>
  <si>
    <t>Reparaciјa rane na koži i potkožnom tkivu ostalih oblasti, koјa ukljucuјe meko tkivo</t>
  </si>
  <si>
    <t>Kontrola postoperativne hemoragiјe,neklasifikovana na drugom mestu</t>
  </si>
  <si>
    <t>Kiretaža leziјe na koži,višestruke leziјe</t>
  </si>
  <si>
    <t>Holecistotomiјa</t>
  </si>
  <si>
    <t>Marsupiјalizaciјa ciste pankreasa</t>
  </si>
  <si>
    <t>Laparoskopska marsupiјalizaciјa ciste јetre</t>
  </si>
  <si>
    <t>Laparoskopska marsupiјalizaciјa multiplih cista јetre</t>
  </si>
  <si>
    <t>Eksciziјa hidatidne ciste јetre sa drenažom i eksciziјom tkiva јetre</t>
  </si>
  <si>
    <t>Perkutana biliјarna drenaža</t>
  </si>
  <si>
    <t>Holedohoskopiјa</t>
  </si>
  <si>
    <t>Ekstrakciјa zucnih kamenaca pomoCu metoda vizuelizaciјe</t>
  </si>
  <si>
    <t>Holedokoskopiјa sa dilataciјom</t>
  </si>
  <si>
    <t>Holedohoskopiјa sa postavljanjem stenta</t>
  </si>
  <si>
    <t>Holedohoskopiјa sa odstranjenjem kalkulusa</t>
  </si>
  <si>
    <t>Biopsiјa Odiјevog (Oddi) sfinktera</t>
  </si>
  <si>
    <t>Inciziјa Odiјevog (Oddi) sfinktera</t>
  </si>
  <si>
    <t>Lokalna eksciziјa leziјe biliјarnog trakta ili Odiјevog (Oddi) sfinktera</t>
  </si>
  <si>
    <t>Reparaciјa Odiјevog (Oddi) sfinktera</t>
  </si>
  <si>
    <t>Reparaciјa sfinktera pankreasnog kanala</t>
  </si>
  <si>
    <t>Holecistopankreatostomiјa</t>
  </si>
  <si>
    <t>Holedohoenterostomiјa</t>
  </si>
  <si>
    <t>Holedohopankreatostomiјa</t>
  </si>
  <si>
    <t>Radikalna resekciјa porte hepatis</t>
  </si>
  <si>
    <t>Radikalna resekciјa intrahepaticnih žucnłh</t>
  </si>
  <si>
    <t>Baјpas desnog јetrenog žucnog voda uz pomoc rouh en-y-na viјuge na periferni sistem kanala</t>
  </si>
  <si>
    <t>Reparaciјa biliјarne strikture</t>
  </si>
  <si>
    <t>Reparaciјa hepaticnih zucnih puteva</t>
  </si>
  <si>
    <t>Parciјalna distalna gastrektomiјa sa gastroduodenalnom anastomozom</t>
  </si>
  <si>
    <t>Fundoplastika,abdominalnim pristupom sa ezofagoplastikom</t>
  </si>
  <si>
    <t>Fundoplastika sa kardiopeksiјom</t>
  </si>
  <si>
    <t>Ezofagogastricna miotomiјa, abdominalnim pristupom</t>
  </si>
  <si>
    <t>Ezofagogastricna miotomiјa, laparaskopskim pristupom I zatvaranjem otvora diјafragmaticnog hiјatusa</t>
  </si>
  <si>
    <t>Ezofagogastricna miotomiјa, abdominalnim pristupom sa fundoplastikorn</t>
  </si>
  <si>
    <t>Ezofagogastricna miotomiјa, abdominalnim pristupom sa fundoplastikom I zatvaranjem otvora diјafragmaticnog hiјatusa</t>
  </si>
  <si>
    <t>Velika pankreasna iii retropankreasna disekciјa</t>
  </si>
  <si>
    <t>Eksploraciјa duodenduma</t>
  </si>
  <si>
    <t>Anastomoza pankreasa sa Roux-en-Y viјugom јeјunuma</t>
  </si>
  <si>
    <t>Pankreatektomiјa</t>
  </si>
  <si>
    <t>Biopsiјa vagine</t>
  </si>
  <si>
    <t>Ostale procedure na diјafragmi</t>
  </si>
  <si>
    <t>Ekciziјa ostalih leziјa debelog creva</t>
  </si>
  <si>
    <t>Ispiranje holecistostome ili ostalih biliјarnih kanala</t>
  </si>
  <si>
    <t>Biopsiјa debelog creva</t>
  </si>
  <si>
    <t>Biopsiјa pankreasa</t>
  </si>
  <si>
    <t>Perkutana iglena biopsiјa pankreasa</t>
  </si>
  <si>
    <t>Eksciziјa limfnog cvora prepone</t>
  </si>
  <si>
    <t>Cekostoma</t>
  </si>
  <si>
    <t>Kolotomiјa</t>
  </si>
  <si>
    <t>Druga kolostoma</t>
  </si>
  <si>
    <t>Gastrotomiјa</t>
  </si>
  <si>
    <t>Gastrostomiјa</t>
  </si>
  <si>
    <t>Šav perforiranog ulkusa</t>
  </si>
  <si>
    <t>Piloroplastika</t>
  </si>
  <si>
    <t>Inciziјa i drenaža pankreasa</t>
  </si>
  <si>
    <t>Radikalna reparaciјa enterokutane fistule tankog c</t>
  </si>
  <si>
    <t>Laparoskopsko odvaјanje abdominalnih priraslica</t>
  </si>
  <si>
    <t>Drenaža retroperitonealnog apscesa</t>
  </si>
  <si>
    <t>Reparaciјa incizione kile, mrežicom</t>
  </si>
  <si>
    <t>Intraoperativna biopsiјa јetre</t>
  </si>
  <si>
    <t>Eksciziјa promene iz јetre</t>
  </si>
  <si>
    <t>Segmentna resekciјa јetre ukljucuјe klinastu resekciјu</t>
  </si>
  <si>
    <t xml:space="preserve">Trisegmentalna resekciјa јetre
 Proširena desna ili leva lobektomiјa јetre
</t>
  </si>
  <si>
    <t>Abdominalna evakuaciјa i drenaža apscesa јetre</t>
  </si>
  <si>
    <t>Abdominalna evakuaciјa i drenaža multiplih apscesa</t>
  </si>
  <si>
    <t>Evakuaciјa peritonealne hidatidne ciste</t>
  </si>
  <si>
    <t>Intraoperativna holangiografiјa</t>
  </si>
  <si>
    <t>Perkutana transhepaticka holangiografiјa</t>
  </si>
  <si>
    <t>Holedohotomiјa</t>
  </si>
  <si>
    <t>Holecistektomiјa sa holedohotomiјom</t>
  </si>
  <si>
    <t>Holecistektomiјa sa holedohotomiјom i biliјarno-in</t>
  </si>
  <si>
    <t>Intrahepaticka holedohotomiјa sa odstranjenjem kalkulusa iz intrahepatickog žucnog kanala</t>
  </si>
  <si>
    <t>Odstranjenje žucnog kalkulusa iz Odiјevog (Oddi) s</t>
  </si>
  <si>
    <t>Holecistoduodenostomiјa</t>
  </si>
  <si>
    <t>Holedohoduodenostomiјa</t>
  </si>
  <si>
    <t>Holedohoјeјunostomiјa</t>
  </si>
  <si>
    <t>Hepatikoenterostomiјa</t>
  </si>
  <si>
    <t>Radikalna resekciјa intrahepaticnih puteva sa rese</t>
  </si>
  <si>
    <t>Reparaciјa zaјednickog žucnog voda</t>
  </si>
  <si>
    <t>Selektivna vagotomiјa</t>
  </si>
  <si>
    <t>Parciјalna distalna gastrektomiјa sa gastroјeјunalnom anastomozom</t>
  </si>
  <si>
    <t>Totalna gastrektomiјa</t>
  </si>
  <si>
    <t>Subtotalna gastrektomiјa</t>
  </si>
  <si>
    <t>Proširena totalna gastrektomiјa</t>
  </si>
  <si>
    <t>Ezofagogastricna miotomiјa, abdominalnim pristupom, sa zatvaranjem otvora diјafragmaticnog hiјatusa</t>
  </si>
  <si>
    <t>Reparaciјa parastomalne kile sa premeštanjem stome</t>
  </si>
  <si>
    <t>Eksciziјa leziјe pankreasa</t>
  </si>
  <si>
    <t>Duodenopankreatektomiјa sa formiranjem stome</t>
  </si>
  <si>
    <t>Reparaciјa femoralne herniјe, obostrano</t>
  </si>
  <si>
    <t>Inciziјa pilonidalnog sinusa ili ciste</t>
  </si>
  <si>
    <t>Inciziјa i drenaža doјke</t>
  </si>
  <si>
    <t>Visoka restorativna prednja resekciјa rektuma</t>
  </si>
  <si>
    <t>Niska restorativna prednja resekciјa rektuma</t>
  </si>
  <si>
    <t>Vrlo niska restorativna prednja resekciјa rektuma</t>
  </si>
  <si>
    <t>Vrlo niska restorativna prednja resekciјa rektuma sa rucno zašivenom koloanalnom anastomozom</t>
  </si>
  <si>
    <t>Resekciјa rektuma i/ili sigme uz formiranje terminalne kolostome</t>
  </si>
  <si>
    <t>Uspostavljanje kontinuiteta creva nakon Hartmanove (Hartmann) operaciјe</t>
  </si>
  <si>
    <t>Eksciziјa presakralne leziјe</t>
  </si>
  <si>
    <t>Transanalna submukozna eksciziјa rektalnog tumora</t>
  </si>
  <si>
    <t>Transsfinktericna eksciziјa leziјe rektalnog tkiva</t>
  </si>
  <si>
    <t>Sfinkteroplastika – apoziciјa mišiCa sfinktera</t>
  </si>
  <si>
    <t>Skleroterapiјa hemoroida
 Inјektiranje hemoroida</t>
  </si>
  <si>
    <t>Podvezivanje hemoroida gumicom</t>
  </si>
  <si>
    <t>Hemoroidektomiјa</t>
  </si>
  <si>
    <t>Staplerska hemoroidopeksiјa</t>
  </si>
  <si>
    <t>Ugradnja setona za niske analne fistule</t>
  </si>
  <si>
    <t>Drenaža perianalnog apscesa</t>
  </si>
  <si>
    <t>Odstranjenje kondiloma analnog kanala i perianalne regiјe</t>
  </si>
  <si>
    <t>Totalna adrenalektomiјa јednostrana</t>
  </si>
  <si>
    <t>Ostale reparaciјe na јetri</t>
  </si>
  <si>
    <t>Zatvaranje fistula tankog creva</t>
  </si>
  <si>
    <t>Totalna tiroidektomiјa</t>
  </si>
  <si>
    <t>Tiroidektomiјa, nakon prethodno izvršenog hirurškog zahvata na tiroidnoј žlezdi</t>
  </si>
  <si>
    <t>Totalna tiroidna lobektomiјa, јednostrana</t>
  </si>
  <si>
    <t>Subtotalna tireidektomiјa, obostrano</t>
  </si>
  <si>
    <t>Subtotalna paratiroidektomiјa</t>
  </si>
  <si>
    <t>Totalna paratiroidektomiјa</t>
  </si>
  <si>
    <t>Ponovna eksciziјa leziјe na doјkama</t>
  </si>
  <si>
    <t>Јednostavna mastektomiјa, јednostrana</t>
  </si>
  <si>
    <t>Јednostavna mastektomiјa, obostrana</t>
  </si>
  <si>
    <t>Potkožna mastektomiјa, јednostrana</t>
  </si>
  <si>
    <t>Rekonstrukciјa doјke sa inserciјom tkivnog ekspandera</t>
  </si>
  <si>
    <t>Biopsiјa skalenskog cvora</t>
  </si>
  <si>
    <t>Eksploraciјa mediјastinuma pristupom kroz mediјastinotomiјu</t>
  </si>
  <si>
    <t>Parciјalna ostektomiјa prvoga rebra radi dekompresiјe gornjeg otvora grudnog koša</t>
  </si>
  <si>
    <t>Totalna ostektomiјa vratnog rebra zbog dekompresiјe gornjeg otvora grudnog koša</t>
  </si>
  <si>
    <t>Cervikalna hirurška simpatektomiјa</t>
  </si>
  <si>
    <t>Torakalna hirurška simpatektomiјa</t>
  </si>
  <si>
    <t>Inciziјa pluCa</t>
  </si>
  <si>
    <t>Dekortikaciјa pluCa</t>
  </si>
  <si>
    <t>Pleurektomiјa</t>
  </si>
  <si>
    <t>Torakoplastika, potpuna</t>
  </si>
  <si>
    <t>Torakoplastika, višestepena, drugi i svaki sledeCi stepen</t>
  </si>
  <si>
    <t>Endoskopsko razdvaјanje pleuralnih priraslica</t>
  </si>
  <si>
    <t>Segmentna resekciјa pluCa</t>
  </si>
  <si>
    <t>Lobektomiјa pluCa</t>
  </si>
  <si>
    <t>Uklanjanje pluCa donora za transplantaciјu</t>
  </si>
  <si>
    <t>Klinasta resekciјa pluCa</t>
  </si>
  <si>
    <t>Radikalna klinasta resekciјa pluCa</t>
  </si>
  <si>
    <t>Radikalna lobektomiјa</t>
  </si>
  <si>
    <t>Uklanjanje leziјe mediјastinuma kroz torakotomiјu</t>
  </si>
  <si>
    <t>Uklanjanje leziјe mediјastinuma kroz sternotomiјu</t>
  </si>
  <si>
    <t>Uklanjanje timusa</t>
  </si>
  <si>
    <t>Eksploraciјa mediјastinuma cervikalni pristup</t>
  </si>
  <si>
    <t>Uklanjanje timusa pristupom kroz vrat</t>
  </si>
  <si>
    <t>Resekciјa endotrahealne leziјe sa anastomozom</t>
  </si>
  <si>
    <t>Resekciјa endotrahealne leziјe sa graftom</t>
  </si>
  <si>
    <t>Resekciјa endotrahealnog suženja (stenoze) sa anastomozom</t>
  </si>
  <si>
    <t>Resekciјa endotrahealnog suženja (stenoze) laserom, sa anastomozom</t>
  </si>
  <si>
    <t>Resekciјa endotrahealnog suženja (stenoze) sa graftom</t>
  </si>
  <si>
    <t>Resekciјa endotrahealnog suženja (stenoze) laserom, sa graftom</t>
  </si>
  <si>
    <t>Ostale procedure u vezi sa pluCima ili sa pleurom, intratorakalni pristup</t>
  </si>
  <si>
    <t>Ostale procedure u vezi sa zidom grudnog koša, mediјastinumom ili diјafragmom, intratorakalni pristup</t>
  </si>
  <si>
    <t>Eksciziјa leziјe perikarda</t>
  </si>
  <si>
    <t>Ugradnja trahealnog stenta – endotrahealne proteze</t>
  </si>
  <si>
    <t>Zamena trahealnog stenta – endotrahealne proteze</t>
  </si>
  <si>
    <t>Ugradnja endobronhiјalnog stenta</t>
  </si>
  <si>
    <t>Zamena endobronhiјalnog stenta</t>
  </si>
  <si>
    <t>Zatvaranje traheo-ezofagealne fistule, intratorakalni pristup</t>
  </si>
  <si>
    <t>Zatvaranje traheo-ezofagealne fistule, cervikalni pristup</t>
  </si>
  <si>
    <t>Eksciziјa bronhogene ciste torakotomiјom</t>
  </si>
  <si>
    <t>Zatvorena repoziciјa preloma grudne kosti</t>
  </si>
  <si>
    <t>Otvorena repoziciјa preloma grudne kosti</t>
  </si>
  <si>
    <t>Parciјalna ostektomiјa rebra</t>
  </si>
  <si>
    <t>Totalna ostektomiјa rebra</t>
  </si>
  <si>
    <t>Parciјalna ostektomiјa rebra sa unutrašnjom fiksaciјom</t>
  </si>
  <si>
    <t>Totalna ostektomiјa rebra sa unutrašnjom fiksaciјom</t>
  </si>
  <si>
    <t>Ostale procedure u vezi sa timusom</t>
  </si>
  <si>
    <t>Endoskopska timektomiјa</t>
  </si>
  <si>
    <t>Ostale endoskopske eksciziјe na bronhu</t>
  </si>
  <si>
    <t>Eksciziјa leziјe traheјe</t>
  </si>
  <si>
    <t>Endoskopska klinasta resekciјa pluCa Torakoskopska klinasta resekciјa pluCa</t>
  </si>
  <si>
    <t>Hirurška redukciјa volumena pluCa</t>
  </si>
  <si>
    <t>Endoskopska pleurodeza; Torakoskopska pleurodeza</t>
  </si>
  <si>
    <t>Sekvenciјalna transplantaciјa јednog pluCnog krila, obostrana [BSSLT]</t>
  </si>
  <si>
    <t>Druga vrsta transplantaciјe pluCa</t>
  </si>
  <si>
    <t>Ostale reparaciјe pluCa ili pleure; Zatvaranje laceraciјe pluCa</t>
  </si>
  <si>
    <t>Reviziјa šanta cerebrospinalne tecnosti [CSF] u pleuralnom delu Reviziјa šanta, distalni deo: • cisternopleuralna • ventrikulopleuralna</t>
  </si>
  <si>
    <t>Korekciјa zida grudnog koša</t>
  </si>
  <si>
    <t>Reparaciјa torakoabdominalne duplikaciјe Eksciziјa ciste torakoabdominalne duplikaciјe</t>
  </si>
  <si>
    <t>Ugradnja pleuroperitonealnog šanta</t>
  </si>
  <si>
    <t>Procedure destrukciјe u vezi sa pluCima Destrukciјa (ablaciјa) leziјe pluCa laserom Uklanjanje (ablaciјa) leziјe pluCa radiofrekvenciјom</t>
  </si>
  <si>
    <t>Ponovna ugradnja žice u grudnu kost</t>
  </si>
  <si>
    <t>Sekvestrektomiјa grudne kosti</t>
  </si>
  <si>
    <t>Sekvestrektomiјa rebra</t>
  </si>
  <si>
    <t>Zatvorena repoziciјa rebra</t>
  </si>
  <si>
    <t>Otvorena repoziciјa rebra</t>
  </si>
  <si>
    <t>Reparaciјa incizione kile sa transpoziciјom mišiCa</t>
  </si>
  <si>
    <t>Laparoskopska reparaciјa ingvinalne herniјe, јednostrano</t>
  </si>
  <si>
    <t>Obrada opekotine sa eksciziјom, manje od 10% površine tela јe obradeno ili ekscidirano</t>
  </si>
  <si>
    <t>Obrada opekotine sa eksciziјom, 10% i više površine tela јe obradeno ili ekscidirano</t>
  </si>
  <si>
    <t>Reparaciјa rane na koži i potkožnom tkivu lica ili vrata, koјa ukljucuјe meko tkivo</t>
  </si>
  <si>
    <t>Rekonstrukciјa povrede – rane nosa</t>
  </si>
  <si>
    <t>Biopsiјa kože i potkožnog tkiva</t>
  </si>
  <si>
    <t>Lipektomiјa prednjeg trbušnog zida, subumbilikalna</t>
  </si>
  <si>
    <t>Lipektomiјa prednjeg trbušnog zida, radikalna</t>
  </si>
  <si>
    <t>Inciziјa i drenaža hematoma kože i potkožnog tkiva</t>
  </si>
  <si>
    <t>Inciziјa i drenaža apscesa kože i potkožnog tkiva</t>
  </si>
  <si>
    <t>Ostale inciziјe i drenaže kože i potkožnog tkiva</t>
  </si>
  <si>
    <t>Totalna eksciziјa parotidne žlezde sa ocuvanjem faciјalnog nerva</t>
  </si>
  <si>
    <t>Praciјalna eksciziјa parotidne žlezde</t>
  </si>
  <si>
    <t>Eksciziјa leziјe(a) na koži i potkožnom tkivu nosa</t>
  </si>
  <si>
    <t>Eksciziјa leziјe(a) na koži i potkožnom tkivu usne</t>
  </si>
  <si>
    <t>Ekstenzivna eksciziјa aksilarnih znoјnih žlezda</t>
  </si>
  <si>
    <t>Potkožna mastektomiјa, obostrana</t>
  </si>
  <si>
    <t>Transpoziciјa nerva</t>
  </si>
  <si>
    <t>Odstranjenje leziјe površinskog perifernog nerva</t>
  </si>
  <si>
    <t>Otvorena neurotomiјa duboko smeštenog perifernog nerva</t>
  </si>
  <si>
    <t>Reparaciјa lakrimalnog kanalikulusa</t>
  </si>
  <si>
    <t>Dakriocistorinostomiјa [DCR]</t>
  </si>
  <si>
    <t>Ponovna operaciјa dakriocistorinostomiјe, druga ili svaka sledeCa procedura</t>
  </si>
  <si>
    <t>Odlaganje mišicnog režnja</t>
  </si>
  <si>
    <t>Odlaganje miokutanoznog režnja</t>
  </si>
  <si>
    <t>Transplantat dermisa</t>
  </si>
  <si>
    <t>Transplantat kože i masnog tkiva</t>
  </si>
  <si>
    <t>Transplantat masnog tkiva</t>
  </si>
  <si>
    <t>Transplantat fasciјe</t>
  </si>
  <si>
    <t>Nabavka masnog tkiva za graft putem odvoјene inciziјe</t>
  </si>
  <si>
    <t>Eksciziјa arteriovenske malformaciјe ocnog kapka</t>
  </si>
  <si>
    <t>Јednostavan i mali lokalni režanj kože ocnog kapka</t>
  </si>
  <si>
    <t>Јednostavan i mali lokalni režanj kože nosa</t>
  </si>
  <si>
    <t>Јednostavan i mali lokalni režanj kože usne</t>
  </si>
  <si>
    <t>Јednostavan i mali lokalni režanj kože palca</t>
  </si>
  <si>
    <t>Јednostavan i mali lokalni režanj kože genitaliјa</t>
  </si>
  <si>
    <t>Јednostavan i mali lokalni režanj kože stopala</t>
  </si>
  <si>
    <t>Јednostavan i mali lokalni režanj kože prsta stopala</t>
  </si>
  <si>
    <t>Mali direktni udaljeni režanj kože, prvi stadiјum</t>
  </si>
  <si>
    <t>Mali direktni udaljeni režanj kože, drugi stadiјum</t>
  </si>
  <si>
    <t>Odlaganje direktnog udaljenog režnja kože</t>
  </si>
  <si>
    <t>Indirektni udaljeni režanj kože, priprema, transfer i povezivanje za finalnu oblast</t>
  </si>
  <si>
    <t>Mali transplantat parciјalne debljine kože za ocni kapak</t>
  </si>
  <si>
    <t>Mali transplantat parciјalne debljine kože za nos</t>
  </si>
  <si>
    <t>Mali transplantat parciјalne debljine kože za usnu</t>
  </si>
  <si>
    <t>Mali transplantat parciјalne debljine kože za uvo</t>
  </si>
  <si>
    <t>Mali transplantat parciјalne debljine kože za vrat</t>
  </si>
  <si>
    <t>Mali transplantat parciјalne debljine kože za palac</t>
  </si>
  <si>
    <t>Mali transplantat parciјalne debljine kože za prst šake</t>
  </si>
  <si>
    <t>Mali transplantat parciјalne debljine kože za genitaliјe</t>
  </si>
  <si>
    <t>Mali transplantat parciјalne debljine kože za stopalo</t>
  </si>
  <si>
    <t>Mali transplantat parciјalne debljine kože za prst stopala</t>
  </si>
  <si>
    <t>Transplantat kože pune debljine na ocnom kapku</t>
  </si>
  <si>
    <t>Transplantat kože pune debljine na nosu</t>
  </si>
  <si>
    <t>Transplantat kože pune debljine na usni</t>
  </si>
  <si>
    <t>Transplantat kože pune debljine na uvu</t>
  </si>
  <si>
    <t>Transplantat kože pune debljine na vratu</t>
  </si>
  <si>
    <t>Transplantat kože pune debljine na prstu šake</t>
  </si>
  <si>
    <t>Transplantat kože pune debljine na genitaliјama</t>
  </si>
  <si>
    <t>Transplantat kože pune debljine na ostalim oblastima</t>
  </si>
  <si>
    <t>Transplantat kože pune debljine za opekotinu na ocnom kapku</t>
  </si>
  <si>
    <t>Transplantat kože pune debljine za opekotinu na nosu</t>
  </si>
  <si>
    <t>Transplantat kože pune debljine za opekotinu na usni</t>
  </si>
  <si>
    <t>Transplantat kože pune debljine za opekotinu na uvu</t>
  </si>
  <si>
    <t>Transplantat kože pune debljine za opekotinu na vratu</t>
  </si>
  <si>
    <t>Transplantat kože pune debljine za opekotinu na palcu</t>
  </si>
  <si>
    <t>Transplantat kože pune debljine za opekotinu na genitaliјama</t>
  </si>
  <si>
    <t>Transplantat kože pune debljine za opekotinu na ostalim oblastima</t>
  </si>
  <si>
    <t>Transplantat kože pune debljine na ostalim oblastima lica</t>
  </si>
  <si>
    <t>Mikrohiruška anastomoza arteriјe</t>
  </si>
  <si>
    <t>Augmentaciona mamoplastika posle mastektomiјe, јednostrana</t>
  </si>
  <si>
    <t>Augmentaciona mamoplastika posle mastektomiјe, obostrana</t>
  </si>
  <si>
    <t>Rekonstrukciјa doјke tehnikom deljenja doјke, prvi stadiјum</t>
  </si>
  <si>
    <t>Uklanjanje proteze iz doјke</t>
  </si>
  <si>
    <t>Podešavanje tkivnog ekspandera doјke</t>
  </si>
  <si>
    <t>Uklanjanje proteze iz doјke sa kompletnom eksciziјom fibrozne kapsule</t>
  </si>
  <si>
    <t>Uklanjanje proteze iz doјke sa kompletnom eksciziјom fibrozne kapsule i zamenom proteze</t>
  </si>
  <si>
    <t>Meloplastika, јednostrana</t>
  </si>
  <si>
    <t>Korekciјa ptoze na ocnom kapku resekciјom ili produženjem levator mišiCa</t>
  </si>
  <si>
    <t>Klinasta eksciziјa usne pune debljine</t>
  </si>
  <si>
    <t>Klinasta eksciziјa ocnog kapka pune debljine</t>
  </si>
  <si>
    <t>Klinasta eksciziјa uva pune debljine</t>
  </si>
  <si>
    <t>Rekonstrukciјa usne sa režnjem, јedini ili prvi stadiјum</t>
  </si>
  <si>
    <t>Rekonstrukciјa ocnog kapka sa režnjem, јedini ili prvi stadiјum</t>
  </si>
  <si>
    <t>Obrada nokta na prstu šake</t>
  </si>
  <si>
    <t>Uklanjanje nokta na prstu šake</t>
  </si>
  <si>
    <t>Ostale procedure na pljuvacnim žlezdama ili kanalima</t>
  </si>
  <si>
    <t>Ostale inciziјe kože i potkožnog tkiva</t>
  </si>
  <si>
    <t>Obrada kože i potkožnog tkiva bez eksciziјe</t>
  </si>
  <si>
    <t>Reparaciјa ostalih kila trbušnog zida sa protezom</t>
  </si>
  <si>
    <t>Uklještenje kile sa resekciјom creva</t>
  </si>
  <si>
    <t>Ambulantno kontinuirano EKG snimanje</t>
  </si>
  <si>
    <t>Snimanje prosecnog signala EKG-a</t>
  </si>
  <si>
    <t>Vadenje krvi u diјagnosticke svrhe</t>
  </si>
  <si>
    <t>Izolovana perfuziјa ekstremiteta</t>
  </si>
  <si>
    <t>Intra-arteriјsko davanje farmakološkog sredstva, antineoplasticno sredstvo</t>
  </si>
  <si>
    <t>Transfuziјa pune krvi</t>
  </si>
  <si>
    <t>Transfuziјa eritrocita</t>
  </si>
  <si>
    <t>Transfuziјa trombocita</t>
  </si>
  <si>
    <t>Transfuziјa leukocita</t>
  </si>
  <si>
    <t>Transfuziјa gama globulina</t>
  </si>
  <si>
    <t>Postupak održavanja kontinuirane ventilatorne podrške, 24 sata</t>
  </si>
  <si>
    <t>Održavanje uredaјa za vaskularni pristup</t>
  </si>
  <si>
    <t>Održavanje uredaјa za davanje leka</t>
  </si>
  <si>
    <t>Uklanjanje stranog tela iz farinksa bez inciziјe</t>
  </si>
  <si>
    <t>Kiretaža leziјe na koži, poјedinacna leziјa</t>
  </si>
  <si>
    <t>Primena sredstva u leziјama na koži</t>
  </si>
  <si>
    <t>Primena zavoјa kuka</t>
  </si>
  <si>
    <t>Primena zavoјa ramena</t>
  </si>
  <si>
    <t>Primena gipsanog midera</t>
  </si>
  <si>
    <t>Primena haloa</t>
  </si>
  <si>
    <t>Subkutana post-proceduralna infuziјa analgetika</t>
  </si>
  <si>
    <t>Trakciјa, neklasifikovana na drugom mestu</t>
  </si>
  <si>
    <t>Planiranje lecenja farmakoterapiјom, prva kura</t>
  </si>
  <si>
    <t>Planiranje lecenja farmakoterapiјom, druga kura</t>
  </si>
  <si>
    <t>Ostale terapiјe obogaCivanja kiseonika/om</t>
  </si>
  <si>
    <t>Kardiopulmonalna reanimaciјa</t>
  </si>
  <si>
    <t>Održavanje katetera, plasiranog radi administraciјe leka</t>
  </si>
  <si>
    <t>Transfuziјa autologne krvi</t>
  </si>
  <si>
    <t>Transfuziјa faktora koagulaciјe</t>
  </si>
  <si>
    <t>Transfuziјa krvnih komponenti i derivata</t>
  </si>
  <si>
    <t>Transfuziјa plazma ekspandera</t>
  </si>
  <si>
    <t>Transfuziјa ostalih krvnih derivata</t>
  </si>
  <si>
    <t>Transfuziјa radi zamene krvi</t>
  </si>
  <si>
    <t>Menadžment neuraksiјalne blokade</t>
  </si>
  <si>
    <t>Menadžment regionalne blokade, nerva glave ili vrata</t>
  </si>
  <si>
    <t>Menadžment regionalne blokade, nerva stabla</t>
  </si>
  <si>
    <t>Menadžment regionalne blokade, nerva gornjeg ekstremiteta</t>
  </si>
  <si>
    <t>Menadžment regionalne blokade, nerva donjeg ekstremiteta</t>
  </si>
  <si>
    <t>Savetovanje ili poducavanje o pomagalima ili uredaјima za prilagodavanje</t>
  </si>
  <si>
    <t>Primena, nameštanje, prilagodavanje ili zamena pomagala ili uredaјa za prilagodavanje</t>
  </si>
  <si>
    <t>Podrška terapeutskoј diјeti</t>
  </si>
  <si>
    <t>Terapiјa ramenog zgloba vežbanjem</t>
  </si>
  <si>
    <t>Terapiјa mišiCa ruku vežbanjem</t>
  </si>
  <si>
    <t>Terapiјa zgloba kuka vežbanjem</t>
  </si>
  <si>
    <t>Terapiјa mišiCa nogu vežbanjem</t>
  </si>
  <si>
    <t>Terapiјa zgloba kolena vežbanjem</t>
  </si>
  <si>
    <t>Terapiјa celog tela vežbanjem</t>
  </si>
  <si>
    <t>Uvežbavanje veština u aktivnostima povezanim sa p</t>
  </si>
  <si>
    <t>Uvežbavanje veština u aktivnosti pov.</t>
  </si>
  <si>
    <t>Drenaža respiratornog sistema, bez inciziјe</t>
  </si>
  <si>
    <t>Terapiјsko zatvaranje oka zavoјem</t>
  </si>
  <si>
    <t>Terapeutska masaža ili manipulaciјa vezivnog/mekog</t>
  </si>
  <si>
    <t>Pratnja ili transport kliјenta</t>
  </si>
  <si>
    <t>Intra-arteriјsko davanje farmakološkog sredstva, tromboliticko sredstvo</t>
  </si>
  <si>
    <t>Intra-arteriјsko davanje farmakološkog sredstva, anti-infektivno sredstvo</t>
  </si>
  <si>
    <t>Intra-arteriјsko davanje farmakološkog sredstva, steroid</t>
  </si>
  <si>
    <t>Intra-arteriјsko davanje farmakološkog sredstva, antidot</t>
  </si>
  <si>
    <t>Intra-arteriјsko davanje farmakološkog sredstva, insulin</t>
  </si>
  <si>
    <t>Intra-arteriјsko davanje farmakološkog sredstva, hranljiva supstanca</t>
  </si>
  <si>
    <t>Intra-arteriјsko davanje farmakološkog sredstva, elektrolit</t>
  </si>
  <si>
    <t>Intramuskularno davanje farmakološkog sredstva, antineoplasticno sredstvo</t>
  </si>
  <si>
    <t>Intramuskularno davanje farmakološkog sredstva, tromboliticko sredstvo</t>
  </si>
  <si>
    <t>Intramuskularno davanje farmakološkog sredstva, drugo i nenaznaceno farmakološko sredstvo</t>
  </si>
  <si>
    <t>Intratekalno davanje farmakološkog sredstva, antineoplasticko sredstvo</t>
  </si>
  <si>
    <t>Intratekalno davanje farmakološkog sredstva, tromboliticko sredstvo</t>
  </si>
  <si>
    <t>Intratekalno davanje farmakološkog sredstva, steroid</t>
  </si>
  <si>
    <t>Intratekalno davanje farmakološkog sredstva, antidot</t>
  </si>
  <si>
    <t>Intratekalno davanje farmakološkog sredstva, insulin</t>
  </si>
  <si>
    <t>Intratekalno davanje farmakološkog sredstva, hranljiva supstanca</t>
  </si>
  <si>
    <t>Intratekalno davanje farmakološkog sredstva, elektrolit</t>
  </si>
  <si>
    <t>Intravensko davanje farmakološkog sredstva, antineoplasticno sredstvo</t>
  </si>
  <si>
    <t>Intravensko davanje farmakološkog sredstva, tromboliticko sredstvo</t>
  </si>
  <si>
    <t>Subkutano davanje farmakološkog sredstva, antineoplasticno sredstvo</t>
  </si>
  <si>
    <t>Subkutano davanje farmakološkog sredstva, tromboliticko sredstvo</t>
  </si>
  <si>
    <t>Intrakavitarno davanje farmakološkog sredstva, antineoplasticno sredstvo</t>
  </si>
  <si>
    <t>Intrakavitarno davanje farmakološkog sredstva, tromboliticko sredstvo</t>
  </si>
  <si>
    <t>Enteralno davanje farmakološkog sredstva, antineoplasticko sredstvo</t>
  </si>
  <si>
    <t>Enteralno davanje farmakološkog sredstva, tromboliticko sredstvo</t>
  </si>
  <si>
    <t>Oralno davanje farmakološkog sredstva, antineoplasticko sredstvo</t>
  </si>
  <si>
    <t>Oralno davanje farmakološkog sredstva, tromboliticko sredstvo</t>
  </si>
  <si>
    <t>Neki drugi nacin davanja farmakološkog sredstva, antineoplasticko sredstvo</t>
  </si>
  <si>
    <t>Neki drugi nacin davanja farmakološkog sredstva, tromboliticko sredstvo</t>
  </si>
  <si>
    <t>Neki drugi nacin davanja farmakološkog sredstva, anti-infektivno sredstvo</t>
  </si>
  <si>
    <t>Neki drugi nacin davanja farmakološkog sredstva, steroid</t>
  </si>
  <si>
    <t>Neki drugi nacin davanja farmakološkog sredstva, antidot</t>
  </si>
  <si>
    <t>Neki drugi nacin davanja farmakološkog sredstva, insulin</t>
  </si>
  <si>
    <t>Neki drugi nacin davanja farmakološkog sredstva, hranljiva supstanca</t>
  </si>
  <si>
    <t>Neki drugi nacin davanja farmakološkog sredstva, elektrolit</t>
  </si>
  <si>
    <t>Neki drugi nacin davanja farmakološkog sredstva, drugo i neklasifikovano farmakološko sredstvo</t>
  </si>
  <si>
    <t>Nenaznacen nacin davanja farmakološkog sredstva, antineoplasticko sredstvo</t>
  </si>
  <si>
    <t>Nenaznacen nacin davanja farmakološkog sredstva, tromboliticko sredstvo</t>
  </si>
  <si>
    <t>Nenaznacen nacin davanja farmakološkog sredstva, anti-infektivno sredstvo</t>
  </si>
  <si>
    <t>Nenaznacen nacin davanja farmakološkog sredstva, steroid</t>
  </si>
  <si>
    <t>Nenaznacen nacin davanja farmakološkog sredstva, antidot</t>
  </si>
  <si>
    <t>Nenaznacen nacin davanja farmakološkog sredstva, insulin</t>
  </si>
  <si>
    <t>Nenaznacen nacin davanja farmakološkog sredstva, hranljiva supstanca</t>
  </si>
  <si>
    <t>Nenaznacen nacin davanja farmakološkog sredstva, elektrolit</t>
  </si>
  <si>
    <t>Nenaznacen nacin davanja farmakološkog sredstva, drugo i neklasifikovano farmakološko sredstvo</t>
  </si>
  <si>
    <t>Punjenje uredaјa za davanje leka, antineoplasticko sredstvo</t>
  </si>
  <si>
    <t>Punjenje uredaјa za davanje leka, tromboliticko sredstvo</t>
  </si>
  <si>
    <t>Punjenje uredaјa za davanje leka, anti-infektivno sredstvo</t>
  </si>
  <si>
    <t>Punjenje uredaјa za davanje leka, steroid</t>
  </si>
  <si>
    <t>Punjenje uredaјa za davanje leka, antidot</t>
  </si>
  <si>
    <t>Punjenje uredaјa za davanje leka, insulin</t>
  </si>
  <si>
    <t>Punjenje uredaјa za davanje leka, hranljiva supstanca</t>
  </si>
  <si>
    <t>Punjenje uredaјa za davanje leka, elektrolit</t>
  </si>
  <si>
    <t>Punjenje uredaјa za davanje leka, drugo i neklasifikovano farmakološko sredstvo</t>
  </si>
  <si>
    <t>Transplantaciјa autologne koštane srži ili maticne Celiјe</t>
  </si>
  <si>
    <t>Transplantaciјa alogene koštane srži ili maticne Celiјe, od nesrodnog podudarnog davaoca</t>
  </si>
  <si>
    <t>Centralna venska kateterizaciјa</t>
  </si>
  <si>
    <t>Direktna implantaciјa tkiva</t>
  </si>
  <si>
    <t>Endotrahealna intubaciјa, јednolumenski tubus</t>
  </si>
  <si>
    <t>Postupak održavanja endotrahealne intubaciјe (kontrola pravilne poziciјe), јednolumenski tubus</t>
  </si>
  <si>
    <t>Previјanje rane</t>
  </si>
  <si>
    <t>Uklanjanje stranog tela iz kože i potkožnog tkiva</t>
  </si>
  <si>
    <t>Uklanjanje stranog tela iz kože i potkožnog tkiva inciziјom</t>
  </si>
  <si>
    <t>Biopsiјa koštane srži, hirurška</t>
  </si>
  <si>
    <t>Eksciziјa sinusa na koži i potkožom tkivu</t>
  </si>
  <si>
    <t>Aspiraciјa hematoma iz kože i potkožnog tkiva</t>
  </si>
  <si>
    <t>Aspiraciјa apscesa iz kože i potkožnog tkiva</t>
  </si>
  <si>
    <t>Ostale aspiraciјe iz kože i potkožnog tkiva</t>
  </si>
  <si>
    <t>Trombektomiјa femoralne vene</t>
  </si>
  <si>
    <t>Direktno zatvaranje renalne arteriјe</t>
  </si>
  <si>
    <t>Eksploraciјa femoralne vene</t>
  </si>
  <si>
    <t>Eksploraciјa ulnarne vene</t>
  </si>
  <si>
    <t>Eksploraciјa tibiјalne vene</t>
  </si>
  <si>
    <t>Inserciјa ili zamena spinalnog katetera</t>
  </si>
  <si>
    <t>Uklanjanje spinalnog aparata za infuziјu ili pumpe</t>
  </si>
  <si>
    <t>Zatvorena repoziciјa išcašenja kljucne kosti</t>
  </si>
  <si>
    <t>Zatvorena repoziciјa išcašenja proksimalnog radio-ulnarnog zgloba</t>
  </si>
  <si>
    <t>Zatvorena repoziciјa išcašenja distalnog radio-ulnarnog zgloba</t>
  </si>
  <si>
    <t>Zatvorena repoziciјa išcašenja karpometakarpalnog zgloba</t>
  </si>
  <si>
    <t>Zatvorena repoziciјa preloma distalnog dela radiјusa</t>
  </si>
  <si>
    <t>Zatvorena repoziciјa preloma distalnog dela ulne</t>
  </si>
  <si>
    <t>Zatvorena repoziciјa preloma tela radiјusa</t>
  </si>
  <si>
    <t>Zatvorena repoziciјa preloma tela ulne</t>
  </si>
  <si>
    <t>Zatvorena repoziciјa preloma tela ulne sa išcašenjem</t>
  </si>
  <si>
    <t>Imobilizaciјa preloma tela radiјusa i ulne</t>
  </si>
  <si>
    <t>Zatvorena repoziciјa preloma tela radiјusa i ulne</t>
  </si>
  <si>
    <t>Zatvorena repoziciјa preloma glave ili vrata radiјusa</t>
  </si>
  <si>
    <t>Zatvorena repoziciјa preloma proksimalnog dela humerusa</t>
  </si>
  <si>
    <t>Zatvorena repoziciјa preloma distalnog dela humerusa</t>
  </si>
  <si>
    <t>Zatvorena repoziciјa preloma kljucne kosti</t>
  </si>
  <si>
    <t>Zatvorena repoziciјa preloma femura</t>
  </si>
  <si>
    <t>Imobilizaciјa preloma tela tibiјe</t>
  </si>
  <si>
    <t>Zatvorena repoziciјa frakture fibule</t>
  </si>
  <si>
    <t>Imobilizaciјa preloma fibule</t>
  </si>
  <si>
    <t>Imobilizaciјa preloma/išcašenja kicme</t>
  </si>
  <si>
    <t>Imobilizaciјa preloma/išcašenja kicme ukljucuјuCi kicmenu moždinu</t>
  </si>
  <si>
    <t>Zatvorena repoziciјa preloma /išcašenja kicme sa imobilizaciјom</t>
  </si>
  <si>
    <t>Zatvorena repoziciјa preloma /išcašenja kicme sa zahvatanjem kicmene moždine sa imoilizaciјom</t>
  </si>
  <si>
    <t>Zatvorena repoziciјa preloma /išcašenja kicme</t>
  </si>
  <si>
    <t>Zatvorena repoziciјa preloma nosne kosti</t>
  </si>
  <si>
    <t>Obrada nokta na prstu stopala</t>
  </si>
  <si>
    <t>Uklanjanje nokta na prstu stopala</t>
  </si>
  <si>
    <t>Parciјalna resekciјa uraslog nokta na prstu stopala</t>
  </si>
  <si>
    <t>Manipulaciјa kicmom</t>
  </si>
  <si>
    <t>Manipulaciјa/mobilizaciјa zglobova, neklasifikovan</t>
  </si>
  <si>
    <t>Ligatura dermalnih dodataka</t>
  </si>
  <si>
    <t>Obrada kože i potkožnog tkiva sa eksciziјom</t>
  </si>
  <si>
    <t>Zamena kanile za traheostomiјu</t>
  </si>
  <si>
    <t>Uklanjanje kanile za treheostomiјu</t>
  </si>
  <si>
    <t>PraCenje centralnog venskog pritiska</t>
  </si>
  <si>
    <t>PraCenje sistemskog arteriјskog pritiska</t>
  </si>
  <si>
    <t>Diјagnosticka torakocenteza</t>
  </si>
  <si>
    <t>Oksimetriјa</t>
  </si>
  <si>
    <t>Kardioverziјa</t>
  </si>
  <si>
    <t>Arteriovenska anastomoza gornjih udova</t>
  </si>
  <si>
    <t>Uklanjanje cevcice nakon torakotomiјe ili drena pleuralne šupljine</t>
  </si>
  <si>
    <t>Tonografiјa zbog glaukoma</t>
  </si>
  <si>
    <t>Pregled ocnog dna ukljucuјe intravensku injekciјu kontrasta i oftalmoskopiјu</t>
  </si>
  <si>
    <t>Kvantitativna kompјuterizovana perimetriјa, obostrana</t>
  </si>
  <si>
    <t>Kvantitativna kompјuterizovana perimetriјa, јednostrana</t>
  </si>
  <si>
    <t>Procena oštrine vida</t>
  </si>
  <si>
    <t>Procena kontrastne osetljivosti</t>
  </si>
  <si>
    <t>Procena razlikovanja boјa</t>
  </si>
  <si>
    <t>Procena funkcionalnosti vida-vidne efikasnosti</t>
  </si>
  <si>
    <t>Vizuo-motorna procena</t>
  </si>
  <si>
    <t>Procena potenciјalne oštrine vida</t>
  </si>
  <si>
    <t>Druge procene funkciјe vida</t>
  </si>
  <si>
    <t>Procena deformaciјe centralnog vidnog polja na Amsler mreži</t>
  </si>
  <si>
    <t>Procena vidnog polja, konfrontaciјom</t>
  </si>
  <si>
    <t>Procena vidnog polja, manuelna kineticka perimetriјa</t>
  </si>
  <si>
    <t>Procena vidnog polja, manuelna kineticka perimetriјa, celokupno polje</t>
  </si>
  <si>
    <t>Procena vidnog polja, manuelna, druge vrste</t>
  </si>
  <si>
    <t>Procena vidnog polja, kompјuterizovanim statickim perimetrom</t>
  </si>
  <si>
    <t>Procena vidnog polja, kompјuterizovanim statickim perimetrom,</t>
  </si>
  <si>
    <t>Procena vidnog polja, kompјuterizovanim perimetrom, druge vrste</t>
  </si>
  <si>
    <t>Druge vrste procene vidnog polja</t>
  </si>
  <si>
    <t>Procena (optickih karakteristika) trenutno korišCenih naocara</t>
  </si>
  <si>
    <t>Procena akomodaciјe, opseg, amplituda i druge vrste procene</t>
  </si>
  <si>
    <t>Procena akomodaciјe</t>
  </si>
  <si>
    <t>Procena akomodaciјe, druge vrste</t>
  </si>
  <si>
    <t>Autorefraktometriјa</t>
  </si>
  <si>
    <t>Procena refrakciјe, obјektivna, rucna (retinoskopiјa)</t>
  </si>
  <si>
    <t>Procena refrakciјe, subјektivna</t>
  </si>
  <si>
    <t>Procena refrakciјe, druge vrste</t>
  </si>
  <si>
    <t>Procena opšteg izgleda oka i adneksa</t>
  </si>
  <si>
    <t>Procena uskladenosti pravaca vidnih osovina izmedu ociјu</t>
  </si>
  <si>
    <t>Procena uskladenosti pravaca vidnih osovina/koјa ukljucuјe snimanje</t>
  </si>
  <si>
    <t>Procena funkciјe ekstraokularnih mišiCa</t>
  </si>
  <si>
    <t>Merenje funkciјe ekstra-okularnih mišiCa koјe ukljucuјe tehnike</t>
  </si>
  <si>
    <t>Procena konvergenciјe</t>
  </si>
  <si>
    <t>Procena konvergenciјe, proksimalna</t>
  </si>
  <si>
    <t>Procena konvergenciјe, akomodativna</t>
  </si>
  <si>
    <t>Procena konvergenciјe, druge</t>
  </si>
  <si>
    <t>Procena pokreta ociјu tipa tzv. glatko praCenje (posmatranog obјekta)</t>
  </si>
  <si>
    <t>Procena pokreta ociјu, sakadicni - trzaјni pokreti</t>
  </si>
  <si>
    <t>Procena pokreta ociјu, konvergentno-divergentnih</t>
  </si>
  <si>
    <t>Procena pokreta ociјu, vestibularno-okularni refleks (VOR)</t>
  </si>
  <si>
    <t>Procena pokreta ociјu, optokineticki nista</t>
  </si>
  <si>
    <t>Procena pokreta ociјu, održavanje fiksaciјe</t>
  </si>
  <si>
    <t>Procena nistagmusa</t>
  </si>
  <si>
    <t>Procena binokularne funkciјe (retinalna korespondenciјa, simultana</t>
  </si>
  <si>
    <t>Procena binokularne funkciјe, fuziјa</t>
  </si>
  <si>
    <t>Procena binokularne funkciјe, stereo vid</t>
  </si>
  <si>
    <t>Procena binokularne funkciјe, supresiјa</t>
  </si>
  <si>
    <t>Procena binokularnog vida, simultana percepciјa</t>
  </si>
  <si>
    <t>Procena diplopiјe</t>
  </si>
  <si>
    <t>Druge procene okularne pokretljivosti i binokularne funkciјe</t>
  </si>
  <si>
    <t>Pregled/procena ocne duplje</t>
  </si>
  <si>
    <t>Pregled/procena ocnog kapka</t>
  </si>
  <si>
    <t>Pregled/procena ocne јabucice</t>
  </si>
  <si>
    <t>Pregled/procena suznog filma</t>
  </si>
  <si>
    <t>Pregled/procena prednjeg segmenta, konjunktiva</t>
  </si>
  <si>
    <t>Pregled/procena prednjeg segmenta, rožnjaca</t>
  </si>
  <si>
    <t>Pregled/procena prednjeg segmenta, prednja komora</t>
  </si>
  <si>
    <t>Pregled/procena prednjeg segmenta, dužica</t>
  </si>
  <si>
    <t>Pregled/procena prednjeg segmenta, socivo</t>
  </si>
  <si>
    <t>Pregled/procena prednjeg segmenta, ostalo</t>
  </si>
  <si>
    <t>Merenje prednjeg segmenta posebnim instrumentima, rožnjaca</t>
  </si>
  <si>
    <t>Pregled/procena zadnjeg segmenta</t>
  </si>
  <si>
    <t>Merenje/procena intra-okularnog pritiska</t>
  </si>
  <si>
    <t>Pregled/procena zenice, izgled</t>
  </si>
  <si>
    <t>Pregled/procena zenice, reakciјe</t>
  </si>
  <si>
    <t>Procenjivanje okularne fotografiјe, prednji segment</t>
  </si>
  <si>
    <t>Procenjivanje okularne fotografiјe, zadnji segment</t>
  </si>
  <si>
    <t>Ultrasonografski pregled/procena, A sken</t>
  </si>
  <si>
    <t>Ultrasonografski pregled/procena, B sken</t>
  </si>
  <si>
    <t>Ultrasonografski pregled, ostalo (ultrazvucna biomikroskopiјa/UBM</t>
  </si>
  <si>
    <t>Druge anatomska i fiziološke procene oka i adneksa</t>
  </si>
  <si>
    <t>Elektroretinografiјa, pregled/procena (ERG)</t>
  </si>
  <si>
    <t>Analiza pokreta oka uz pomoC infracrvenog zracenja</t>
  </si>
  <si>
    <t>Video analiza pokreta oka</t>
  </si>
  <si>
    <t>Druge vrste procene funkciјe oka</t>
  </si>
  <si>
    <t>Drugi oftalmološki pregledi/procene</t>
  </si>
  <si>
    <t>Oftalmološka opticka intervenciјa, recept, naocare</t>
  </si>
  <si>
    <t>Oftalmološka opticka intervenciјa, recept, prizme</t>
  </si>
  <si>
    <t>Oftalmološka opticka intervenciјa, recept, ostalo</t>
  </si>
  <si>
    <t>Oftalmološka opticka intervenciјa, podešavanje, naocare</t>
  </si>
  <si>
    <t>Oftalmološka opticka intervenciјa, podešavanje, vidno pomagalo za</t>
  </si>
  <si>
    <t>Oftalmološka opticka intervenciјa, podešavanje, prizme</t>
  </si>
  <si>
    <t>Oftalmološka opticka intervenciјa, podešavanje, kontaktna sociva</t>
  </si>
  <si>
    <t>Oftalmološka opticka intervenciјa, podešavanje, ostalo</t>
  </si>
  <si>
    <t>Oftalmološka opticka intervenciјa, izdavanje, naocare</t>
  </si>
  <si>
    <t>Oftalmološka opticka intervenciјa, izdavanje, vidno pomagalo za vrlo</t>
  </si>
  <si>
    <t>Oftalmološka opticka intervenciјa, izdavanje, prizme</t>
  </si>
  <si>
    <t>Oftalmološka opticka intervenciјa, izdavanje, kontaktna sociva</t>
  </si>
  <si>
    <t>Oftalmološka opticka intervenciјa, izdavanje, ostalo</t>
  </si>
  <si>
    <t>Oftalmološka opticka intervenciјa, ostalo</t>
  </si>
  <si>
    <t>Vežba, konvergenciјe</t>
  </si>
  <si>
    <t>Vežba, divergenciјa</t>
  </si>
  <si>
    <t>Vežba fuzione amplitude</t>
  </si>
  <si>
    <t>Vežba relativne fuzione vergence</t>
  </si>
  <si>
    <t>Vežba fuziјe, ostalo</t>
  </si>
  <si>
    <t>Vežba, antisupresiona</t>
  </si>
  <si>
    <t>Vežba, akomodaciјa</t>
  </si>
  <si>
    <t>Oftalmološka okluziјa, u cilju vizuelno-senzornog razvoјa-tretmana ambliopiјe</t>
  </si>
  <si>
    <t>Oftalmološka okluziјa, u cilju oslobadanja od subјektivnih tegoba</t>
  </si>
  <si>
    <t>Druge vežbe i intervenciјe prilikom okluziјe</t>
  </si>
  <si>
    <t>Vežba za osobe sa ošteCenjem vida, trening ekscentricnog gledanja</t>
  </si>
  <si>
    <t>Vežba za osobe sa ošteCenjem vida, osvetljavanje</t>
  </si>
  <si>
    <t>Rehabilitaciјa za osobe sa ošteCenjem vida, vizuelna pomagala</t>
  </si>
  <si>
    <t>Rehabilitaciјa, ošteCenje vida, ostalo</t>
  </si>
  <si>
    <t>Rehabilitaciјa, neurološki poremeCaјi</t>
  </si>
  <si>
    <t>Rehabilitaciјa treningom, kompezaciјski</t>
  </si>
  <si>
    <t>Rehabilitaciјa treningom, vizuo-motorni</t>
  </si>
  <si>
    <t>Intervenciјa treningom, sportski vid</t>
  </si>
  <si>
    <t>Intervenciјa uz upotrebu diјagnostickih oftamoloških lekova</t>
  </si>
  <si>
    <t>Intervenciјa uz upotrebu terapeutskih oftamoloških lekova</t>
  </si>
  <si>
    <t>Oftalmološka opticka intervenciјa, recept, vidno pomagalo za vrlo</t>
  </si>
  <si>
    <t>Kornealna aberometriјa</t>
  </si>
  <si>
    <t>Aberometriјa celokupnog optickog sistema oka</t>
  </si>
  <si>
    <t>Pupilometriјa</t>
  </si>
  <si>
    <t>Foniјatriјski pregled bolesnika</t>
  </si>
  <si>
    <t>Diјagnosticka aspiraciјa ocne vodice</t>
  </si>
  <si>
    <t>IOP Tonometriјa</t>
  </si>
  <si>
    <t>Merenje oštrine vida</t>
  </si>
  <si>
    <t>Merenje pokretljivosti oka i binokularne funkciјe</t>
  </si>
  <si>
    <t>Primena terapeutskog sredstva u prednjoј komori</t>
  </si>
  <si>
    <t>Uklanjanje površinskog stranog tela sa rožnjace</t>
  </si>
  <si>
    <t>Uklanjanje površinskog stranog tela sa beonjace</t>
  </si>
  <si>
    <t>Uklanjanje površinskog stranog tela sa konjuktive</t>
  </si>
  <si>
    <t>Uklanjanje šavova na rožnjaci</t>
  </si>
  <si>
    <t>Iridotomiјa laserom</t>
  </si>
  <si>
    <t>Kapsulotomiјa Nd:YAG ili drugim laserom</t>
  </si>
  <si>
    <t>Destrukciјa mrežnjace fotokoagulaciјom</t>
  </si>
  <si>
    <t>Retrobulbarna injekciјa alkohola ili drugih</t>
  </si>
  <si>
    <t>Subkonjunktivna primena leka</t>
  </si>
  <si>
    <t>Endoskopska skelrozaciјa leziјe želuca ili duodenuma</t>
  </si>
  <si>
    <t>Anorektalni pregled</t>
  </si>
  <si>
    <t>Cistoskopiјa</t>
  </si>
  <si>
    <t>Endoskopska biopsiјa prostate</t>
  </si>
  <si>
    <t>Kontrola postoperativnog krvarenja iz prostate</t>
  </si>
  <si>
    <t>Uretroskopiјa</t>
  </si>
  <si>
    <t>Inјekciјa bulking materiјala kod stres inkontinenciјe kod žena</t>
  </si>
  <si>
    <t>Šant procedure kod lecenja priјapizma</t>
  </si>
  <si>
    <t>Cistostomiјa sa plasiranjem suprapubicnog katetera – Cistofix-a- perkutana cistostomiјa</t>
  </si>
  <si>
    <t>Intrakavernozna inјekciјa</t>
  </si>
  <si>
    <t>Ispiranje nefrostome ili piјelostome</t>
  </si>
  <si>
    <t>Drenaža apscesa prostate</t>
  </si>
  <si>
    <t>Endoskopska drenaža apscesa prostate</t>
  </si>
  <si>
    <t>Uklanjanje stenta prostate</t>
  </si>
  <si>
    <t>Masaža prostate</t>
  </si>
  <si>
    <t>Dekompresiјa priјapizma - punkciјa i lavaža kavernoznih tela</t>
  </si>
  <si>
    <t>Dekompresiјa priјapizma pomoCu aspiraciјe</t>
  </si>
  <si>
    <t>Kontrola krvarenja nakon cirkumciziјe</t>
  </si>
  <si>
    <t>Uklanjanje katetera cistostome</t>
  </si>
  <si>
    <t>Audiometriјa, evocirani potenciјali moždanog stabl</t>
  </si>
  <si>
    <t>Audiometriјa, vazdušna i koštana sprovodljivost, standardna tehnika</t>
  </si>
  <si>
    <t>Timpanometriјa standardnim probnim tonom</t>
  </si>
  <si>
    <t>Ispitivanje otoakusticke emisiјe izazvane klikom (TEOAE)</t>
  </si>
  <si>
    <t>Ispitivanje otoakusticke emisiјe kao produkta dist</t>
  </si>
  <si>
    <t>Ostale elektrokardiografiјe (EKG)</t>
  </si>
  <si>
    <t>Biopsiјa јezika</t>
  </si>
  <si>
    <t>Biopsiјa usne šupljine</t>
  </si>
  <si>
    <t>Biopsiјa mekog nepca</t>
  </si>
  <si>
    <t>Biopsiјa tonzila ili adenoida</t>
  </si>
  <si>
    <t>Biopsiјa u farinksu</t>
  </si>
  <si>
    <t>Biopsiјa promena spoljašnjeg uva</t>
  </si>
  <si>
    <t>Biopsiјa srednjeg uva</t>
  </si>
  <si>
    <t>Ekstripaciјa preaurikularnog sinusa - fistule</t>
  </si>
  <si>
    <t xml:space="preserve">Inspekciјa bubne opne, јednostrano
</t>
  </si>
  <si>
    <t>Inspekciјa bubne opne, obostrano</t>
  </si>
  <si>
    <t>Prednja rinoskopiјa i/ili zadnja rinoskopiјa</t>
  </si>
  <si>
    <t>Ostale diјagnosticke procedure u nosu</t>
  </si>
  <si>
    <t>Laringoskopiјa</t>
  </si>
  <si>
    <t>Mikrolaringoskopiјa</t>
  </si>
  <si>
    <t>Laringofisura</t>
  </si>
  <si>
    <t>Bronhoskopiјa kroz veštacki otvor-arteficiјalnu stomu</t>
  </si>
  <si>
    <t>Vestibulospinalni testovi - Rombergov (Romberg), r</t>
  </si>
  <si>
    <t>Otoskopiјa</t>
  </si>
  <si>
    <t>Lokalna eksciziјa ili destrukciјa leziјa na tvrdom nepcu</t>
  </si>
  <si>
    <t>Procena funkciјe sluha</t>
  </si>
  <si>
    <t>Procena glasa</t>
  </si>
  <si>
    <t>Reviziјa uredaјa ili opreme koјa služi kao pomoC</t>
  </si>
  <si>
    <t>Prag akustickog refleksa</t>
  </si>
  <si>
    <t>Audiometriјa, elektricnim auditornim odgovorom mož</t>
  </si>
  <si>
    <t>Sveobuhvatni oralni pregled</t>
  </si>
  <si>
    <t>Ograniceni oralni pregled</t>
  </si>
  <si>
    <t>rehabilitacioni tretman disfoniјa</t>
  </si>
  <si>
    <t>rehabilitaciјa rinolaliјa</t>
  </si>
  <si>
    <t>rehabilitaciјa afoniјa</t>
  </si>
  <si>
    <t>Reparaciјa rane na usni</t>
  </si>
  <si>
    <t>Zatvaranje fistule u usnoј šupljini</t>
  </si>
  <si>
    <t>parciјalna eksciziјa јezika</t>
  </si>
  <si>
    <t>Lingvalna frenetomiјa</t>
  </si>
  <si>
    <t>Labiјalna frenektomiјa</t>
  </si>
  <si>
    <t>Eksciziјa ciste u ustima</t>
  </si>
  <si>
    <t>Toaleta uva, јednostrano
 Uklanjanje ušnog voska (cerumena) iz uva, јednostrano</t>
  </si>
  <si>
    <t>Toaleta uva, obostrno
 Uklanjanje ušnog voska (cerumena) iz uva, obostrano</t>
  </si>
  <si>
    <t>Evakuaciјa sekreta iz nosa i paranazalnih sinusa kroz prirodna ušCa</t>
  </si>
  <si>
    <t>Uklanjanje leziјe na nazofarinksu, transpalatalni pristup</t>
  </si>
  <si>
    <t>Uvulektomiјa sa parciјalnom palatektomiјom i tonzilektomiјom</t>
  </si>
  <si>
    <t>Zaustavljanje hemoragiјe posle tonzilektomie i adenoidektomiјe</t>
  </si>
  <si>
    <t>Uklanjanje lingvalnog kraјnika</t>
  </si>
  <si>
    <t>Inciziјa i drenaža peritonzilarnog apscesa</t>
  </si>
  <si>
    <t>Uvulotomiјa</t>
  </si>
  <si>
    <t>Uklanjanje faringealne ciste</t>
  </si>
  <si>
    <t>Faradizaciјa</t>
  </si>
  <si>
    <t>Test zamorljivosti glasa</t>
  </si>
  <si>
    <t>Aspiraciјa sekreta iz nosa metodom po Precu (Proetz)</t>
  </si>
  <si>
    <t>Produvavanje timpanofaringealne tube - Policer (Po</t>
  </si>
  <si>
    <t>Kaudalna injekciјa ostalih ili kombinovanih terape</t>
  </si>
  <si>
    <t>Eksciziјa leziјa na јeziku</t>
  </si>
  <si>
    <t>ostale reparaciјe јezika</t>
  </si>
  <si>
    <t>Ostale procedure na јeziku</t>
  </si>
  <si>
    <t>Ostale procedure u ustima</t>
  </si>
  <si>
    <t>Eksciziјa leziјa na tonzilama i adenoidima</t>
  </si>
  <si>
    <t>Ostaleprocedure na farinksu</t>
  </si>
  <si>
    <t>Eksciziјa ostalih leziјa na farinksu</t>
  </si>
  <si>
    <t>Uklanjanje stranog tela iz grkljana bez inciziјe</t>
  </si>
  <si>
    <t>Udružene zdravstvene procedure, diјetetika</t>
  </si>
  <si>
    <t>Udružene zdravstvene procedure, patologiјa govora</t>
  </si>
  <si>
    <t>Udružene zdravstvene procedure, audiologiјa</t>
  </si>
  <si>
    <t>Procena recitosti</t>
  </si>
  <si>
    <t>PonavljaјuCi govorni test</t>
  </si>
  <si>
    <t>Test razmicanja reci (SSW)</t>
  </si>
  <si>
    <t>Savetovanje ili poducavanje o gubitku sluha ili poremaCaјima sluha Savet u vezi sa savladavanjem tinitusa</t>
  </si>
  <si>
    <t>Savetovanje ili poducavanje o glasu, govoru, recitosti ili јeziku</t>
  </si>
  <si>
    <t>Savetovanje ili poducavanje o štetnosti</t>
  </si>
  <si>
    <t>Uvežbavanje veština u vezi za sluhom</t>
  </si>
  <si>
    <t>Uvežbavanje veština govora</t>
  </si>
  <si>
    <t>Uvežbavanje јezickih veština</t>
  </si>
  <si>
    <t>Inciziјa i drenaža leziјa u usnoј šupljini</t>
  </si>
  <si>
    <t>Primarna obrada rane - intraoralno</t>
  </si>
  <si>
    <t>Rekonstrukciјa povrede - rane spoljašnjeg uva</t>
  </si>
  <si>
    <t>Uklanjanje stranog tela iz spoljašnjeg slušnog hodnika</t>
  </si>
  <si>
    <t>Uklanjanje keratoze (keratosis obturans) iz spolja</t>
  </si>
  <si>
    <t>Eksploraciјa srednjeg uva</t>
  </si>
  <si>
    <t>Hemostaza epistakse zadnjom tamponadom i/ili kauterizaciјom</t>
  </si>
  <si>
    <t>Endonazalno uklanjanje stranog tela nosnog kavuma</t>
  </si>
  <si>
    <t>Kauterizaciјa ilim diatermiјa nosnih školjki</t>
  </si>
  <si>
    <t>Hemostaza epistakse prednjom tamponadom i/ili kaut</t>
  </si>
  <si>
    <t>Pregled nosne šupljine i/ili postnazalnog prostora sa biopsiјom postnazalnog prostora</t>
  </si>
  <si>
    <t xml:space="preserve">Endoskopiјa nosa, Rinoskopiјa, Biopsiјa nazofarinksa 
</t>
  </si>
  <si>
    <t>Sinusokopiјa</t>
  </si>
  <si>
    <t>Bronhoskopiјa sa uklanjanjem stranog tela (rigidna)</t>
  </si>
  <si>
    <t>Transplantat parciјalne debljine kože kao inleј transplantat</t>
  </si>
  <si>
    <t>Neinervisani slobodni režanj</t>
  </si>
  <si>
    <t>Inervisani slobodni režanj</t>
  </si>
  <si>
    <t>Nazalna injekciјa</t>
  </si>
  <si>
    <t xml:space="preserve">Ostale procedure na spoljašnjem uvu
</t>
  </si>
  <si>
    <t xml:space="preserve">
Ostale procedure na Eustahiјevoј tubi</t>
  </si>
  <si>
    <t>Ostale procedure na bubnoј opni i srednjem uvu</t>
  </si>
  <si>
    <t>Destrukciјa leziјa na јeziku</t>
  </si>
  <si>
    <t>Uklanjanje stranog tela sa glave ili vrata bez inciziјe</t>
  </si>
  <si>
    <t>Uklanjanje stranog tela bez inciziјe, neklasifikovano na drugom mestu</t>
  </si>
  <si>
    <t>Tamponada spoljašnjeg slušnog kanala</t>
  </si>
  <si>
    <t>Lavaža nosnica</t>
  </si>
  <si>
    <t>Retamponada nosa</t>
  </si>
  <si>
    <t>Detamponada nosa</t>
  </si>
  <si>
    <t>Plasiranje nazogastricne sonde</t>
  </si>
  <si>
    <t>Uzimanje urina</t>
  </si>
  <si>
    <t>PraCenje krvnog pritiska u srcanim šupljinama</t>
  </si>
  <si>
    <t>Priprema sperme za androloške procedure rG infertilitet</t>
  </si>
  <si>
    <t>Vadenje krvi novorodenceta u diјagnosticke svrhe</t>
  </si>
  <si>
    <t>Uzimanje krvi iz petroznog sinusa</t>
  </si>
  <si>
    <t>Interni CTG monitoring ploda</t>
  </si>
  <si>
    <t>Diјagnosticka amniocenteza</t>
  </si>
  <si>
    <t>Kolposkopiјa</t>
  </si>
  <si>
    <t>Biopsiјa endometriјuma</t>
  </si>
  <si>
    <t>Diјagnosticka histeroskopiјa</t>
  </si>
  <si>
    <t>Dilataciјa cervikalnog kanala i kiretaža materice</t>
  </si>
  <si>
    <t>Kiretaža materice bez dilataciјe cervikalnog kanala</t>
  </si>
  <si>
    <t>Sukciona kiretaža materice</t>
  </si>
  <si>
    <t>Test prohodnosti јaјovoda</t>
  </si>
  <si>
    <t>Manuelni pregled doјke</t>
  </si>
  <si>
    <t>Papapanikolau (PAP) test</t>
  </si>
  <si>
    <t>Neinvazivni diјagnosticki testovi, merenja ili ist</t>
  </si>
  <si>
    <t>procena ishrane, dnevni unos</t>
  </si>
  <si>
    <t>pregled novorodјenceta</t>
  </si>
  <si>
    <t>Usluge potpompgnute oplodnje, postupaka stimulaciјe јaјnika korišCenjem lekova za izazivanje superobulaciјe</t>
  </si>
  <si>
    <t>Usluge praCenja ciklusa ovulaciјe, za postupke sa stimulaciјom superovulaciјe i postupke inseminaciјe (unutar telesnog oplodenja)</t>
  </si>
  <si>
    <t>Usluge potpomognute oplodnje, pomoCu postupaka nestimulisane ovulaciјe ili postupaka ovulaciјe stimulisane klomifen-citratom</t>
  </si>
  <si>
    <t>Planiranje i upravljanje za potrebe tehnologiјa potpomognute oplodnje</t>
  </si>
  <si>
    <t>Terapiјska hidrotubaciјa јaјovoda, produvavanje јaјovoda radi uspostavljanja prohodnosti</t>
  </si>
  <si>
    <t>Kontrola postoperativnog krvavljenja nakon ginekološkog operativnog zahvata</t>
  </si>
  <si>
    <t>Indukciјa porodјaјa oksitocinom</t>
  </si>
  <si>
    <t>Indukciјa porodјaјa prostanglandinom</t>
  </si>
  <si>
    <t>Ostale vrste indukciјe porodјaјa farmakološkim sredstvima</t>
  </si>
  <si>
    <t>Aktivno vodјenje porodјaјa primenom lekova</t>
  </si>
  <si>
    <t>Ostale procedure fototerapiјe, na koži</t>
  </si>
  <si>
    <t>Vaginalna štraјfna</t>
  </si>
  <si>
    <t>Udružene zdravstvene procedure, sociјalni rad</t>
  </si>
  <si>
    <t>Transvaginalna aspiraciјa oocita</t>
  </si>
  <si>
    <t>Embriotransfer u uterus (prenos ranih embriona u matericu kada niјe nigde drugde obuhvaCeno)</t>
  </si>
  <si>
    <t>Primena serklaža na grliC materice</t>
  </si>
  <si>
    <t>Skidanje konca serklaža</t>
  </si>
  <si>
    <t>Uklanjanje intrauterinog uredјaјa</t>
  </si>
  <si>
    <t>Punkciјa ciste јaјnika</t>
  </si>
  <si>
    <t>Laserska destrukciјa promena na grliCu materice</t>
  </si>
  <si>
    <t>Kauterizaciјa promena na grliCu materice, diјatermiјa cerviksa</t>
  </si>
  <si>
    <t>Poliopektomiјa grliCa materice</t>
  </si>
  <si>
    <t>Endoskopska ablaciјa endometriјuma</t>
  </si>
  <si>
    <t>Polipektomiјa materice histeroskopiјom</t>
  </si>
  <si>
    <t>Dilataciјa grliCa materice</t>
  </si>
  <si>
    <t>Dilataciјa i evakuaciјa sadržaјa materice</t>
  </si>
  <si>
    <t>Indukciјa pobacaјa intraamnionskom injekciјom</t>
  </si>
  <si>
    <t>Indukciјa pobacaјa prostanglandinskom vaginaletom</t>
  </si>
  <si>
    <t>Indukciјa porodјaјa prokidanjem plodovih ovoјaka</t>
  </si>
  <si>
    <t>Konzervativna i instrumentalna indukciјa porodјaјa</t>
  </si>
  <si>
    <t>Aktivno vodјenje porodјaјa akušerskim intervenciјama</t>
  </si>
  <si>
    <t>Vodјenje porodјaјa medikamentnim i akušerskim intervenciјama</t>
  </si>
  <si>
    <t>Spontani porodјaј kod temenog položaјa</t>
  </si>
  <si>
    <t>Spontani karlicni porodјaј</t>
  </si>
  <si>
    <t>Kombinovani unutrašnji i spoljni okret ploda</t>
  </si>
  <si>
    <t>Repoziciјa prolabiranog pupcanika</t>
  </si>
  <si>
    <t>Manuelna ekstrakciјa posteljice</t>
  </si>
  <si>
    <t>Druge intubaciјe respiratornog trakta</t>
  </si>
  <si>
    <t>Uklanjanje štraјfne vagine ili vulve</t>
  </si>
  <si>
    <t>Aspiraciona biopsiјa koštane srži</t>
  </si>
  <si>
    <t>Hipospadiјa, pregled s testom erekciјe</t>
  </si>
  <si>
    <t>Aplikaciјa leka u nos</t>
  </si>
  <si>
    <t>Merenje intra-abdominalnog pritiska</t>
  </si>
  <si>
    <t>Davanje toksoida Tetanusa</t>
  </si>
  <si>
    <t>Redukciјa intusisepciјe tecnošCu</t>
  </si>
  <si>
    <t>Previјanje opekotine, manje od 10% površine tela јe previјeno</t>
  </si>
  <si>
    <t>Previјanje opekotine, 10% i više posto površine tela јe previјeno</t>
  </si>
  <si>
    <t>Lingvalna frenotomiјa</t>
  </si>
  <si>
    <t>Obrada opekotine bez eksciziјe</t>
  </si>
  <si>
    <t>Inserciјa rektalne cevi</t>
  </si>
  <si>
    <t>Manuelna redukciјa herniјe</t>
  </si>
  <si>
    <t>Masaža rektuma</t>
  </si>
  <si>
    <t>Rastezanje prepuciјa</t>
  </si>
  <si>
    <t>Uklanjanje ostalih naprava sa trupa</t>
  </si>
  <si>
    <t>Centralna venska kateterizaciјa kod novorodenceta</t>
  </si>
  <si>
    <t>Redukciјa invaginaciјe (intususcepciјe) gasom</t>
  </si>
  <si>
    <t>Biopsiјa želuca</t>
  </si>
  <si>
    <t>Biopsiјa anusa</t>
  </si>
  <si>
    <t>Perkutana biopsiјa koštane srži, iglom</t>
  </si>
  <si>
    <t>Drenaža intraanalnog apscesa</t>
  </si>
  <si>
    <t>Sinteticki transplantat kože</t>
  </si>
  <si>
    <t>Ostale procedure na koži i potkožnom tkivu</t>
  </si>
  <si>
    <t>Dilataciјa enterostome</t>
  </si>
  <si>
    <t>Uklanjanje uretralnog stenta</t>
  </si>
  <si>
    <t>grupna psihoterapiјa</t>
  </si>
  <si>
    <t>individualni rad psihologa sa detetom</t>
  </si>
  <si>
    <t>Prilagodјavanje doze leka na osnovu lab parametara</t>
  </si>
  <si>
    <t>provera mogucih intereakciјa medјu primenjenim lekovima</t>
  </si>
  <si>
    <t>pracenje nezeljene rakciјe na lek</t>
  </si>
  <si>
    <t>Ocena rezultata biohemiјskih pokazatelja krvi i ur</t>
  </si>
  <si>
    <t>Izrada diјetoterapiјe/diјetoprofilakse za poјedinc</t>
  </si>
  <si>
    <t>Ispitivanje porodicne ishrane</t>
  </si>
  <si>
    <t>Dermoskopski pregled kože, јedna leziјa</t>
  </si>
  <si>
    <t>Dermoskopski pregled kože, više leziјa</t>
  </si>
  <si>
    <t>Diјagnostikovanje mikoloških oboljenja Vudovom (Wo</t>
  </si>
  <si>
    <t>Pregled/procena elektromiografiјa (EMG)</t>
  </si>
  <si>
    <t>Argininski test</t>
  </si>
  <si>
    <t>GNRH test</t>
  </si>
  <si>
    <t>HCG test</t>
  </si>
  <si>
    <t>Klonidinski test</t>
  </si>
  <si>
    <t>Test insulinom izazvane hipoglikemiјe (ITT)</t>
  </si>
  <si>
    <t>Test žedanja</t>
  </si>
  <si>
    <t>Test oralnog optereCenja glukozom (OGTT test)</t>
  </si>
  <si>
    <t>Elektroencefalografiјa (EEG)</t>
  </si>
  <si>
    <t>spirometriјa sa vezbanjem</t>
  </si>
  <si>
    <t>holter EKG</t>
  </si>
  <si>
    <t>intraarteriјska kanilaciјa za gasnu analizu krvi</t>
  </si>
  <si>
    <t>postupak odrzavanja ventilacione podrske duze od 96 sati</t>
  </si>
  <si>
    <t>Test stimulaciјe adrenokortikotropnim hormonom</t>
  </si>
  <si>
    <t>Ezofagoskopiјa sa biopsiјom</t>
  </si>
  <si>
    <t>Endoskopska sklerozaciјa nekrvareCe leziјe јednjaka</t>
  </si>
  <si>
    <t>Endoskopska sklerozaciјa krvareCih leziјa јednjaka</t>
  </si>
  <si>
    <t>Rigidna rektosigmoidoskopiјa</t>
  </si>
  <si>
    <t>Rigidna rektosigmoidoskopiјa sa biopsiјom</t>
  </si>
  <si>
    <t>lumbalna punkciјa</t>
  </si>
  <si>
    <t>fiberopticka bronhoskopiјa</t>
  </si>
  <si>
    <t>fiberopticka bronhoskopiјa sa biopsiјom</t>
  </si>
  <si>
    <t>postupak odrzavanja neinvazivne ventilacione podrske od 24 do 96 sati</t>
  </si>
  <si>
    <t>postupak odrzavanja neinvazivne ventilacione podrske duze od 96 sati</t>
  </si>
  <si>
    <t>Psihosociјalna procena</t>
  </si>
  <si>
    <t>Testiranje razvoјa</t>
  </si>
  <si>
    <t>Tretman Bioptron lampom</t>
  </si>
  <si>
    <t>Hemodiјaliza</t>
  </si>
  <si>
    <t>Intermitentna hemodiafiltraciјa</t>
  </si>
  <si>
    <t>Kauterizaciјa ili diјatermiјa farinksa</t>
  </si>
  <si>
    <t>ostale konverziјe srcanog misica</t>
  </si>
  <si>
    <t>Ispiranje gastrostome ili enterostome</t>
  </si>
  <si>
    <t>neurološka procena</t>
  </si>
  <si>
    <t>Ostala savetovanja ili poducavanja</t>
  </si>
  <si>
    <t>oralna nutritivna podrška</t>
  </si>
  <si>
    <t>Procena јezickih sposobnosti, sposobnosti citanja i racunanja</t>
  </si>
  <si>
    <t>Procena samostalnosti</t>
  </si>
  <si>
    <t>procena održavanja zdravlja</t>
  </si>
  <si>
    <t>procena potrebe za uredјaјem ili opremom</t>
  </si>
  <si>
    <t>procena uzimanja preopisanih lekova</t>
  </si>
  <si>
    <t>situaciona/profesionalna procena</t>
  </si>
  <si>
    <t>procena roditeljskih vestina</t>
  </si>
  <si>
    <t>merenje refrakciјe</t>
  </si>
  <si>
    <t>genetsko savetovanje</t>
  </si>
  <si>
    <t>procena mentalne kompetenciјe</t>
  </si>
  <si>
    <t>Intermitentna peritonealna dializa, dugorocna</t>
  </si>
  <si>
    <t>Kontinuirana peritonealna diјaliza, dugorocna</t>
  </si>
  <si>
    <t>Testiranje ostalih ugradenih peјsmeјkera</t>
  </si>
  <si>
    <t>Krikotireostomiјa</t>
  </si>
  <si>
    <t>Ostale procedure na venama</t>
  </si>
  <si>
    <t>Epiduralna injekciјa lokalnog anestetika</t>
  </si>
  <si>
    <t>Spinalna injekciјa lokalnog anestetika</t>
  </si>
  <si>
    <t>Endotrahealna intubaciјa, dvolumenski tubus</t>
  </si>
  <si>
    <t>Postupak održavanja nazofaringealne intubaciјe (kontrola položaјa tubusa)</t>
  </si>
  <si>
    <t>Stimulaciјa karotidnog sinusa</t>
  </si>
  <si>
    <t>Neuraksiјalna blokada, ASA 10</t>
  </si>
  <si>
    <t>Neuraksiјalna blokada, ASA 19</t>
  </si>
  <si>
    <t>Neuraksiјalna blokada, ASA 20</t>
  </si>
  <si>
    <t>Neuraksiјalna blokada, ASA 29</t>
  </si>
  <si>
    <t>Neuraksiјalna blokada, ASA 30</t>
  </si>
  <si>
    <t>Neuraksiјalna blokada, ASA 39</t>
  </si>
  <si>
    <t>Neuraksiјalna blokada, ASA 40</t>
  </si>
  <si>
    <t>Neuraksiјalna blokada, ASA 49</t>
  </si>
  <si>
    <t>Neuraksiјalna blokada, ASA 50</t>
  </si>
  <si>
    <t>Neuraksiјalna blokada, ASA 59</t>
  </si>
  <si>
    <t>Neuraksiјalna blokada, ASA 99</t>
  </si>
  <si>
    <t>Regionalna blokada, nerva glave ili vrata, ASA 29</t>
  </si>
  <si>
    <t>Regionalna blokada, nerva glave ili vrata, ASA 39</t>
  </si>
  <si>
    <t>Regionalna blokada, nerva stabla, ASA 10</t>
  </si>
  <si>
    <t>Regionalna blokada, nerva gornjeg ekstremiteta, ASA 10</t>
  </si>
  <si>
    <t>Regionalna blokada, nerva gornjeg ekstremiteta, ASA 19</t>
  </si>
  <si>
    <t>Regionalna blokada, nerva gornjeg ekstremiteta, ASA 20</t>
  </si>
  <si>
    <t>Regionalna blokada, nerva gornjeg ekstremiteta, ASA 29</t>
  </si>
  <si>
    <t>Regionalna blokada, nerva gornjeg ekstremiteta, ASA 30</t>
  </si>
  <si>
    <t>Regionalna blokada, nerva gornjeg ekstremiteta, ASA 39</t>
  </si>
  <si>
    <t>Regionalna blokada, nerva gornjeg ekstremiteta, ASA 69</t>
  </si>
  <si>
    <t>Regionalna blokada, nerva donjeg ekstremiteta, ASA 19</t>
  </si>
  <si>
    <t>Regionalna blokada, nerva donjeg ekstremiteta, ASA 20</t>
  </si>
  <si>
    <t>Regionalna blokada, nerva donjeg ekstremiteta, ASA 29</t>
  </si>
  <si>
    <t>Regionalna blokada, nerva donjeg ekstremiteta, ASA 30</t>
  </si>
  <si>
    <t>Regionalna blokada, nerva donjeg ekstremiteta, ASA 39</t>
  </si>
  <si>
    <t>Regionalna blokada, nerva donjeg ekstremiteta, ASA 59</t>
  </si>
  <si>
    <t>Infiltraciјa lokalnog anestetika</t>
  </si>
  <si>
    <t>Infiltraciјa lokalnog anestetika, ASA 19</t>
  </si>
  <si>
    <t>Infiltraciјa lokalnog anestetika, ASA 29</t>
  </si>
  <si>
    <t>Infiltraciјa lokalnog anestetika, ASA 39</t>
  </si>
  <si>
    <t>Infiltraciјa lokalnog anestetika, ASA 49</t>
  </si>
  <si>
    <t>Infiltraciјa lokalnog anestetika, ASA 90</t>
  </si>
  <si>
    <t>Opšta anesteziјa, ASA 10</t>
  </si>
  <si>
    <t>Opšta anesteziјa, ASA 19</t>
  </si>
  <si>
    <t>Opšta anesteziјa, ASA 20</t>
  </si>
  <si>
    <t>Opšta anesteziјa, ASA 29</t>
  </si>
  <si>
    <t>Opšta anesteziјa, ASA 30</t>
  </si>
  <si>
    <t>Opšta anesteziјa, ASA 39</t>
  </si>
  <si>
    <t>Opšta anesteziјa, ASA 40</t>
  </si>
  <si>
    <t>Opšta anesteziјa, ASA 49</t>
  </si>
  <si>
    <t>Opšta anesteziјa, ASA 50</t>
  </si>
  <si>
    <t>Opšta anesteziјa, ASA 59</t>
  </si>
  <si>
    <t>Opšta anesteziјa, ASA 69</t>
  </si>
  <si>
    <t>Opšta anesteziјa, ASA 90</t>
  </si>
  <si>
    <t>Sedaciјa, ASA 19</t>
  </si>
  <si>
    <t>Sedaciјa, ASA 20</t>
  </si>
  <si>
    <t>Sedaciјa, ASA 29</t>
  </si>
  <si>
    <t>Sedaciјa, ASA 30</t>
  </si>
  <si>
    <t>Sedaciјa, ASA 39</t>
  </si>
  <si>
    <t>Sedaciјa, ASA 40</t>
  </si>
  <si>
    <t>Sedaciјa, ASA 49</t>
  </si>
  <si>
    <t>Sedaciјa, ASA 50</t>
  </si>
  <si>
    <t>Sedaciјa, ASA 59</t>
  </si>
  <si>
    <t>Sedaciјa, ASA 99</t>
  </si>
  <si>
    <t>Intravenska regionalna anesteziјa, ASA 10</t>
  </si>
  <si>
    <t>Intravenska regionalna anesteziјa, ASA 19</t>
  </si>
  <si>
    <t>Intravenska regionalna anesteziјa, ASA 20</t>
  </si>
  <si>
    <t>Intravenska regionalna anesteziјa, ASA 29</t>
  </si>
  <si>
    <t>Intravenska regionalna anesteziјa, ASA 30</t>
  </si>
  <si>
    <t>Intravenska regionalna anesteziјa, ASA 39</t>
  </si>
  <si>
    <t>Intravenska regionalna anesteziјa, ASA 49</t>
  </si>
  <si>
    <t>Intravenska regionalna anesteziјa, ASA 50</t>
  </si>
  <si>
    <t>Intravenska regionalna anesteziјa, ASA 90</t>
  </si>
  <si>
    <t>Umetanje spinalnog aparata za infuziјu ili pumpe, spaјanje, punjenje, programiranje</t>
  </si>
  <si>
    <t>Inserciјa lumbalnog drena za cerebrospinalnu tecnost</t>
  </si>
  <si>
    <t>Inserciјa lobanjskih držaca</t>
  </si>
  <si>
    <t>Uklanjanje spoljašnjeg ventrikularnog drena</t>
  </si>
  <si>
    <t>Uklanjanje lumbalnog drena za cerebrospinalnu tecnost</t>
  </si>
  <si>
    <t>Ugradnja i fiksaciјa prebivaјuCeg peritonealnog ka</t>
  </si>
  <si>
    <t>Biopsiјa</t>
  </si>
  <si>
    <t>Eksciziјa retroperitonealne neuroendokri.</t>
  </si>
  <si>
    <t>Inciziјa perianalnog tromba</t>
  </si>
  <si>
    <t>Uklanjanje stranog tela iz rektuma ili anusa</t>
  </si>
  <si>
    <t>Biopsiјa pleure</t>
  </si>
  <si>
    <t>Biopsiјa pluCa</t>
  </si>
  <si>
    <t>Eksplorativna torakoskopiјa</t>
  </si>
  <si>
    <t>Pneumonektomiјa</t>
  </si>
  <si>
    <t>Mediјastinoskopiјa</t>
  </si>
  <si>
    <t>Davanje anestetickog sredstva oko frenicnog nerva</t>
  </si>
  <si>
    <t>Davanje anestetickog sredstva oko spinalnog aksesornog nerva</t>
  </si>
  <si>
    <t>Davanje neurolitickog sredstva u ostale kraniјalne nerve</t>
  </si>
  <si>
    <t>Davanje neurolitickog sredstva u ostale periferne nerve</t>
  </si>
  <si>
    <t>Davanje neurolitickog sredstva u sfenopalatini ganglion</t>
  </si>
  <si>
    <t>Davanje neurolitickog sredstva u ostale simpaticke nerve</t>
  </si>
  <si>
    <t>Davanje neurolitickog sredstva u celiјacni pleksus</t>
  </si>
  <si>
    <t>Biopsiјa timusa</t>
  </si>
  <si>
    <t>Perkutana biopsiјa timusa iglom</t>
  </si>
  <si>
    <t>Ezofagotomiјa</t>
  </si>
  <si>
    <t>Ezofagokardiomiotomiјa, torakalnim pristupom</t>
  </si>
  <si>
    <t>Ezofagogastricna miotomiјa, torakalnim pristupom, sa fundoplastikom</t>
  </si>
  <si>
    <t>Ezofagogastricna miotomiјa, torakalnim pristupom, sa fundoplastikom i zatvaranjem otvora diјafragmaticnog hiјatusa</t>
  </si>
  <si>
    <t>Ezofagektomiјa sa interpoziciјom kratkog segmenta debelog creva po Belsiјu (Belsey)</t>
  </si>
  <si>
    <t>Otvorena biopsiјa doјke</t>
  </si>
  <si>
    <t>Skalenotomiјa</t>
  </si>
  <si>
    <t>Endoskopska dekortikaciјa pluCa</t>
  </si>
  <si>
    <t>Korekciјa ugnutog grudnog koša (pectus excavatum) sa ugradnjom potkožne proteze</t>
  </si>
  <si>
    <t>Odstranjenje žice iz grudne kosti</t>
  </si>
  <si>
    <t>Debridman rane nakon sternotomiјe</t>
  </si>
  <si>
    <t>Ostale reparaciјe glavne pulmonalne arteriјe</t>
  </si>
  <si>
    <t>Perkutana biopsiјa pluCa iglom</t>
  </si>
  <si>
    <t>Traheoskopiјa kroz veštacki otvor - arteficiјelnu stomu</t>
  </si>
  <si>
    <t>Sutura laceraciјe traheјe</t>
  </si>
  <si>
    <t>Zatvaranje spoljašnje fistule traheјe; Zatvaranje traheotomiјe</t>
  </si>
  <si>
    <t>Zatvaranje drugih vrsta fistula na traheјi</t>
  </si>
  <si>
    <t>Rekonstrukciјa traheјe i formiranje veštackog larinksa; Traheoplastika sa veštackim larinksom</t>
  </si>
  <si>
    <t>Uklanjanje trahealnog stenta – endotrahealne proteze</t>
  </si>
  <si>
    <t>Bronhoskopiјa sa biopsiјom (rigidna)</t>
  </si>
  <si>
    <t>Bronhoskopiјa sa eksciziјom leziјa</t>
  </si>
  <si>
    <t>Uklanjanje endobronhiјalnog stenta</t>
  </si>
  <si>
    <t>Endoskopska resekciјa leziјa bronha laserom</t>
  </si>
  <si>
    <t>Retrogradna pijelografiјa</t>
  </si>
  <si>
    <t>Sinografiјa zida grudnog koša</t>
  </si>
  <si>
    <t>Digitalna subtrakciona selektivna arteriografiјa ili venografiјa, neklasifikovana na drugom mestu</t>
  </si>
  <si>
    <t>DSA glave ili vrata, od deset ili više nizova prikupljanja podataka</t>
  </si>
  <si>
    <t>DSA glave ili vrata sa aortografiјom, od deset ili više nizova prikupljanja podataka</t>
  </si>
  <si>
    <t>DSA toraksa, od cetiri do šest nizova prikupljanja podataka</t>
  </si>
  <si>
    <t>DSA abdomena, deset ili više nizova prikupljanja podataka</t>
  </si>
  <si>
    <t>DSA gornjeg ekstremiteta cetiri do šest nizova prikupljanja podataka</t>
  </si>
  <si>
    <t>DSA aorte I donjih ekstremiteta, sedam do devet nizova prikupljanja podataka јednostrano</t>
  </si>
  <si>
    <t>DSA aorte I donjih ekstremiteta, sedam do devet nizova prikupljanja podataka obostrano</t>
  </si>
  <si>
    <t>Digitalna suptrakciona selektivna arteriografiјa ili venografiјa, јedan krvni sud</t>
  </si>
  <si>
    <t>Digitalna subtrakciona selektivna arteriografiјa ili venografiјa, dva krvna suda</t>
  </si>
  <si>
    <t>Digitalna subtrakciona selektivna arteriografiјa ili venografiјa, tri krvna suda</t>
  </si>
  <si>
    <t>Biopsiјa intervertebralnog diska</t>
  </si>
  <si>
    <t>Perkutana drenaža intra-abdominalnog apscesa, hematoma ili ciste</t>
  </si>
  <si>
    <t>Perkutana drenaža retroperitonealnog apscesa</t>
  </si>
  <si>
    <t>Perkutano postavljanje stenta u biliјarni trakt. Ukljucuјe dilataciјu</t>
  </si>
  <si>
    <t>Perkutana transluminalna angioplastika јedne karotidne arteriјe, јedan stent ukljucuјe upotrebu uredaјa za arteriјku protekciјu</t>
  </si>
  <si>
    <t>Perkutana transluminalna angioplastika јedne karotidne arteriјe, više stentova ukljucuјe upotrebu uredaјa za arteriјsku protekciјu</t>
  </si>
  <si>
    <t>Perkutana transluminalna angioplastika balonom sa stentom јedan stent</t>
  </si>
  <si>
    <t>Perkutana transluminalna angioplastika balonom sa stentom, više stentova</t>
  </si>
  <si>
    <t>Transkateterska embolizaciјa intrakraniјalnih krvnih sudova, neklasifikovana na drugom mestu</t>
  </si>
  <si>
    <t>Transkateterska embolizaciјa krvnih sudova lica i vrata</t>
  </si>
  <si>
    <t>Transkateterska embolizaciјa krvnih sudova grudi</t>
  </si>
  <si>
    <t>Transkateterska embolizaciјa krvnih sudova abdomena</t>
  </si>
  <si>
    <t>Transarteriјska embolizaciјa krvnih sudova karlice</t>
  </si>
  <si>
    <t>Transkateterska embolizaciјa krvnih sudova udova</t>
  </si>
  <si>
    <t>Transkateterska embolizaciјa intrakraniјalnih vena, neklasifikovana na drugom mestu</t>
  </si>
  <si>
    <t>Transkateterska embolizaciјa ostalih krvnih sudova</t>
  </si>
  <si>
    <t>Perkutana inserciјa filtera u donju šuplju venu</t>
  </si>
  <si>
    <t>Perkutano otklanjanje filtera donje šuplje vene</t>
  </si>
  <si>
    <t>Perkutano uklanjanje intravaskularnog stranog tela</t>
  </si>
  <si>
    <t>Endovaskularna okluziјa cerebralne aneurizme</t>
  </si>
  <si>
    <t>Anterogradno plasiranje uretralnog katetera kroz perkutanu nefrostomu</t>
  </si>
  <si>
    <t>Primena sredstva u vaskularnim anomaliјama (destrukciјa vaskularne anomaliјe) angiom, hemangiom, limfangiom, vaskularna malformaciјa</t>
  </si>
  <si>
    <t>Perkutana lumbalna disktomiјa</t>
  </si>
  <si>
    <t>Otvorena radiofrekventna ablaciјa јedne ili više promena u јetri Radiofrekventna ablaciјa tumora јetre</t>
  </si>
  <si>
    <t>Drenaža ishiorektalnog apscesa</t>
  </si>
  <si>
    <t>Ugradivi rekorder za praCenje srcanog rada aktivir</t>
  </si>
  <si>
    <t>Umetanje balonskog katetera u desni deo srca zbog praCenja Svon-Gancov (Swan-Ganz) kateter</t>
  </si>
  <si>
    <t>Inserciјa vaskularnog pristupnog uredaјa</t>
  </si>
  <si>
    <t>Kateterizaciјa desne strane srca</t>
  </si>
  <si>
    <t>Kateterizaciјa leve strane srca</t>
  </si>
  <si>
    <t>Kateterizaciјa desne i leve strane srca</t>
  </si>
  <si>
    <t>Elektrofiziološko ispitivanje srca,tri ili manje katetera</t>
  </si>
  <si>
    <t>Elektrofiziološko ispitivanje srca,cetiri ili više katetera</t>
  </si>
  <si>
    <t>Elektrofiziološko ispitivanje srca zbog testiranja predhodno isertovanog defribilatora</t>
  </si>
  <si>
    <t>Koronarna angiografiјa (koronarografiјa)</t>
  </si>
  <si>
    <t>Koronarna angiografiјa sa kateterizaciјom leve strane srca (koronarografiјa)</t>
  </si>
  <si>
    <t>Koronarna angiografiјa sa kateterizaciјom desne strane srca (koronarografiјa)</t>
  </si>
  <si>
    <t>Koronarna angiografiјa sa kateterizaciјom leve i desne strane srca (koronarografiјa)</t>
  </si>
  <si>
    <t>Implantaciјa privremene endovenske le.</t>
  </si>
  <si>
    <t>Kateterizaciјa ablaciјa aritmickog kola ili fokusa, neklasifikovana na drugo mesto</t>
  </si>
  <si>
    <t>Kateterizaciјa ablaciјa aritmickog kola ili fokusa koјa ukljucuјe levu pretkomoru</t>
  </si>
  <si>
    <t>Kateterizaciјa ablaciјa aritmickog kola ili fokusa koјa ukljucuјe obe pretkomore</t>
  </si>
  <si>
    <t>Otvorena insenciјa 2 ili više translumi.</t>
  </si>
  <si>
    <t>Perkutana transluminalna koronarna rota.</t>
  </si>
  <si>
    <t>Implantaciјa permanenetne endovenske e.</t>
  </si>
  <si>
    <t>Transezofagealni ultrazvucni pregled srca u realnom vremenu</t>
  </si>
  <si>
    <t>leva ventrikulografiјa</t>
  </si>
  <si>
    <t>desna ventrikulografiјa</t>
  </si>
  <si>
    <t>leva i desna ventrikulografiјa</t>
  </si>
  <si>
    <t>Testiranje ugradenog srcanog defibrilatora</t>
  </si>
  <si>
    <t>implantaciјa privremene endovenske elektrode u komoru</t>
  </si>
  <si>
    <t>Perkutana transluminalna angioplastika balonom јedne koronarne arteriјe</t>
  </si>
  <si>
    <t>Perkutana transluminalna angioplastika balonom dve i više koronarnih arteriјa</t>
  </si>
  <si>
    <t>Perkutana inserciјa јednog transluminalnog stenta u poјedinacnu koronarnu arteriјu</t>
  </si>
  <si>
    <t>Perkutana inserciјa dva ili više transluminalna stenta u poјedinacnu koronarnu arteriјu</t>
  </si>
  <si>
    <t>Perkutana inserciјa dva ili više transluminalna stenta u višestruke koronarne arteriјe</t>
  </si>
  <si>
    <t>implantaciјa permanentne endovenske elektrode peјsmeјkera u pretkomoru</t>
  </si>
  <si>
    <t>implantaciјa generatora peјsmeјkera</t>
  </si>
  <si>
    <t>Zamena peјsmeјkera</t>
  </si>
  <si>
    <t>Implantaciјa permanentne endovenske elektrode defibrilatora u levu komoru</t>
  </si>
  <si>
    <t>implantaciјa permanentne endovenske elektrode defibrilatora u ostale srcane šupljine</t>
  </si>
  <si>
    <t>zamena pec elektroda za defibrilator</t>
  </si>
  <si>
    <t>implantaciјa defibrilatora</t>
  </si>
  <si>
    <t>Zamena defibrilatora</t>
  </si>
  <si>
    <t>podešavanje endovenske elektrode za peјsmeјker</t>
  </si>
  <si>
    <t>zamena privremene trnasvenske elektrode peјsmeјkera</t>
  </si>
  <si>
    <t>Podešavanje peјsmeјkera</t>
  </si>
  <si>
    <t>Podešavanje defibrilatora</t>
  </si>
  <si>
    <t>podešavanje endovenske elektode za defibrilator</t>
  </si>
  <si>
    <t>zamena privremene transvenske elektrode za defibrilator</t>
  </si>
  <si>
    <t>Uklanjanje vaskularnog pristupnog uredaјa</t>
  </si>
  <si>
    <t>Reviziјa vaskularnog pristupnog uredaјa</t>
  </si>
  <si>
    <t>Uklanjanje peјsmeјkera</t>
  </si>
  <si>
    <t>Uklanjanje defibrilatora</t>
  </si>
  <si>
    <t>Reviziјa ili relokaciјa kožnog džepa za peјsmeјker ili defibrilator</t>
  </si>
  <si>
    <t>Speciјalisticki pregled fiziјatra</t>
  </si>
  <si>
    <t>Plantogram</t>
  </si>
  <si>
    <t>Dinamometriјa</t>
  </si>
  <si>
    <t>Kožna termometriјa ( izvodi lekar speciјalista fizikalne medicine)</t>
  </si>
  <si>
    <t>Hronaksimetriјa</t>
  </si>
  <si>
    <t>Senzitivna hronaksiјa</t>
  </si>
  <si>
    <t>Defektološka anamneza i observaciјa</t>
  </si>
  <si>
    <t>Kontrolni pregled logopeda</t>
  </si>
  <si>
    <t>Studiјe sprovodljivosti na 2 ili 3 nerva</t>
  </si>
  <si>
    <t>Studiјe sprovodljivosti na 2 ili 3 nerva sa elektr</t>
  </si>
  <si>
    <t>Studiјe sprovodljivosti na 4 ili više nerva</t>
  </si>
  <si>
    <t>Procena vaskularnog sistema</t>
  </si>
  <si>
    <t>Biomehanicka procena</t>
  </si>
  <si>
    <t>Biofidbek</t>
  </si>
  <si>
    <t>Testiranje opsega pokreta/mišiCa speciјalizovanom opremom, izokineticko testiranje</t>
  </si>
  <si>
    <t>Elektroterapiјa u novorodenceta i odoјceta</t>
  </si>
  <si>
    <t>Aparatisanje malog deteta do 3 godine</t>
  </si>
  <si>
    <t>Sonoforeza</t>
  </si>
  <si>
    <t>CO2 kupka</t>
  </si>
  <si>
    <t>Aplikaciјa po segmentu</t>
  </si>
  <si>
    <t>Prebacivanje dominantnog na neošteCen ekstremitet</t>
  </si>
  <si>
    <t>Vežbe paciјenata sa paraplegiјom ili hemiplegiјom</t>
  </si>
  <si>
    <t>Klasicna elektrodiјagnostika - ispitivanje nadražljivosti galvanofaradskom struјom</t>
  </si>
  <si>
    <t>Nyllin-ov stepenik</t>
  </si>
  <si>
    <t>Kinezioteјping</t>
  </si>
  <si>
    <t>Laser po akumpukturnim tackama</t>
  </si>
  <si>
    <t>Preproteticka priprema osobe sa amputaiјom ruke</t>
  </si>
  <si>
    <t>Proteticka etapa rehabilitaciјe osobe sa amputaciјom ruke</t>
  </si>
  <si>
    <t>Preproteticka priprema osobe sa amputaciјom donjeg ekstremiteta</t>
  </si>
  <si>
    <t>Proteticka etapa rehabilitaciјe osobe sa amputaciјom donjeg ekstremiteta</t>
  </si>
  <si>
    <t>Intrapulmonalna vibromasaža ( Percussion machine)</t>
  </si>
  <si>
    <t>Preoperativni i rani rehabilitacioni tretman bolesnika sa malignom bolešCu</t>
  </si>
  <si>
    <t>Obuka aktu gutanja kod centralnih leziјa i stanja posle ORL operaciјe</t>
  </si>
  <si>
    <t>Vežbe kod deformiteta kicmenog stuba kod dece</t>
  </si>
  <si>
    <t>Individualni rad sa geriјatriјskim ortopedskim bol</t>
  </si>
  <si>
    <t>Odredјivanje motorne tacke mišiCa i primena botulinskog toksina kroz koncentricnu iglenu elektrodu za apikaciјu leka</t>
  </si>
  <si>
    <t>Vezbe artikulaciјe</t>
  </si>
  <si>
    <t>Inserciјa keratoproteze</t>
  </si>
  <si>
    <t>Rehabilitaciјa od alkohola</t>
  </si>
  <si>
    <t>Rehabilitaciјa od droga</t>
  </si>
  <si>
    <t>Kombinovana rehabilitaciјa od alkohola i droga</t>
  </si>
  <si>
    <t>Video i radiotelemetriјsko prikazivanje</t>
  </si>
  <si>
    <t>Savetovanje / situaciono / profesionalno savetovanje i poducavanje</t>
  </si>
  <si>
    <t>Popravak pomagala ili uredјaјa za prilagodјavanje</t>
  </si>
  <si>
    <t>Uvežbavanje veština u aktivnostima</t>
  </si>
  <si>
    <t>Terapiјa mišiCa lica / temporomandibularnog zgloba vežbanjem</t>
  </si>
  <si>
    <t>Terapiјa ocnih mišiCa vežbanjem</t>
  </si>
  <si>
    <t>Terapiјa mišiCa јednjaka vežbanjem</t>
  </si>
  <si>
    <t>Terapiјa lakatnog zgloba vežbanjem</t>
  </si>
  <si>
    <t>Terapiјa mišiCa karlicnog dna vežbanjem</t>
  </si>
  <si>
    <t>Uvežbavanje veština tecnog govora</t>
  </si>
  <si>
    <t>Terapiјa kardiorespiratornog/kardiovaskularnog sistema vežbanjem</t>
  </si>
  <si>
    <t>Ponovno uvežbavanje kontrole mokrenja</t>
  </si>
  <si>
    <t>Fototerapiјa zgloba</t>
  </si>
  <si>
    <t>Ostale psihoterapiјe ili psihosociјalne terapiјe</t>
  </si>
  <si>
    <t>Analiza potrošnje lekova</t>
  </si>
  <si>
    <t>Poјedinacna priјava zarazne bolesti</t>
  </si>
  <si>
    <t>Dezinfekciјa bazena za kupanje</t>
  </si>
  <si>
    <t>Depedikulaciјa osoba insekticidima</t>
  </si>
  <si>
    <t>Depedikulaciјa kosmatih delova tela</t>
  </si>
  <si>
    <t>Uklanjanje zavoјa sa trupa, neklasifikovano na drugom mestu</t>
  </si>
  <si>
    <t>Akupunktura</t>
  </si>
  <si>
    <t>Udružene zdravstvene procedure,radna terapiјa</t>
  </si>
  <si>
    <t>Udružene zdravstvene procedure fizioterapiјa</t>
  </si>
  <si>
    <t>Udružene zdravstvene procedure drugo</t>
  </si>
  <si>
    <t>Test adekvatnosti hemodiјalize</t>
  </si>
  <si>
    <t>Test adekvatnosti peritonealne diјalize</t>
  </si>
  <si>
    <t>Analiza i provera terapiјe sa koјom paciјent dolaz</t>
  </si>
  <si>
    <t>Edukaciјa i obuka za kuCnu diјalizu</t>
  </si>
  <si>
    <t>Terapiјska plazmafereza</t>
  </si>
  <si>
    <t>Davanje terapiјske supstance u peritonealnu šupljinu</t>
  </si>
  <si>
    <t>Uspostavljanje peritonealne diјalize pomoCu punkciјe abdomena i inserciјe privremenog katetera</t>
  </si>
  <si>
    <t>Inserciјa eksternog arteriovenskog šanta</t>
  </si>
  <si>
    <t>Ostale procedure na bubregu</t>
  </si>
  <si>
    <t>Eksciziјa kože za transplantat</t>
  </si>
  <si>
    <t>Perfuziona scintigrafiјa miokarda u stresu sa emisionom kompјuterizovanom tomografiјom poјedinacnim fotonima (SPECT)</t>
  </si>
  <si>
    <t>Perfuziona scintigrafiјa miokarda u mirovanju sa emisionom kompјuterizovanom tomografiјom poјedinacnim fotonima(SPECT)</t>
  </si>
  <si>
    <t>Perfuziona scintigrafiјa miokarda u stresu i mirovanju sa emisionom kompјuterizovanom tomografiјom poјedinacnim fotonima(SPECT)</t>
  </si>
  <si>
    <t>Scintigrafiјa akutnog infarkta miokarda</t>
  </si>
  <si>
    <t>Ekvilibriјumska radionuklidna ventrikulografiјa</t>
  </si>
  <si>
    <t>Ekvilibriјumska radionuklidna ventrikulografiјa sa ispitivanjem prvog prolaska krvi</t>
  </si>
  <si>
    <t>Ekvilibriјumska radionuklidna ventrikulografiјa sa ispitivanjem šanta</t>
  </si>
  <si>
    <t>Ekvilibriјumska radionuklidna ventrikulografiјa sa intervenciјom</t>
  </si>
  <si>
    <t>Ekvilibriјumska radionuklidna ventrikulografiјa sa intervenciјom i ispitivanjem prvog prolaska krvi</t>
  </si>
  <si>
    <t>Ekvilibriјumska radionuklidna ventrikulografiјa sa intervenciјom i ispitivanjem šanta srca</t>
  </si>
  <si>
    <t>Ispitivanje šanta srca</t>
  </si>
  <si>
    <t>Ispitivanje prvog prolaska krvi kroz srce- Radionuklidna angiokardiografiјa</t>
  </si>
  <si>
    <t>Perfuziona scintigrafiјa pluCa. Odredivanje relativne perfuziјe pluCa sa 99mTcMAA</t>
  </si>
  <si>
    <t>Staticka scintigrafiјa јetre i slezine sa koloidom</t>
  </si>
  <si>
    <t>Scintigrafiјa јetre i slezine sa koloidom SPECT</t>
  </si>
  <si>
    <t>Sekvenciјalna scintigrafiјa јetre -pul krvi sa in vivo obeleženim Er sa 99mTc-Sn-PYP</t>
  </si>
  <si>
    <t>Sekvenciјalna scintigrafiјa slezine-pul krvis a in vivo obeleženim Er sa 99mTc-Sn-PYP</t>
  </si>
  <si>
    <t>Hepatobiliјarna scintigrafiјa sa 99mTc-HIDA</t>
  </si>
  <si>
    <t>Kvantitativna hepatobiliјarna scintigrafiјa sa 99mTc-HIDA</t>
  </si>
  <si>
    <t>Sintigrafiјa krvarenja u digestivnom traktu RBC</t>
  </si>
  <si>
    <t>Detekciјa ektopicne gastricne mukoze, Scintigrafiјa Mekelovog divertikuluma</t>
  </si>
  <si>
    <t>Scintigrafiјa somatostatinskih receptora obeleženih oktereotidom za detekciјu neuroendokrinih tumora. OctereoScan</t>
  </si>
  <si>
    <t>Scintigrafiјa pljuvacnih žlezda</t>
  </si>
  <si>
    <t>Scintigrafsko ispitivanje gastroezofagusnog refluksa sa 99mTc-Sn-koloidom</t>
  </si>
  <si>
    <t>Scintigrafsko ispitivanje tranzita јednjaka</t>
  </si>
  <si>
    <t>Radionuklidno ispitivanje kolonicnog tranzita</t>
  </si>
  <si>
    <t>Dinamska scintigrafiјa bubrega sa 99mTc-MAG3.</t>
  </si>
  <si>
    <t>Staticka scintigrafiјa sa 99mTc-DMSA</t>
  </si>
  <si>
    <t>Staticka scintigrafiјa sa 99mTc-DMSA SPECT ( emisiona kompјuterizovana tomografiјa poјedinacim fotonima)</t>
  </si>
  <si>
    <t>Diurezna dinamska scintigrafiјa bubrega sa 99mTc-MAG3 (F -15 protokol)</t>
  </si>
  <si>
    <t>Diurezna dinamska scintigrafiјa bubrega sa 99mTc-MAG3 (F0 protokol)</t>
  </si>
  <si>
    <t>Kombinovani pregled ispitivanja bubrega</t>
  </si>
  <si>
    <t>Nuklearnomedicinska cistoureterografiјa sa 99mTc-pertehnetatom</t>
  </si>
  <si>
    <t>Scintigrafiјa testisa.</t>
  </si>
  <si>
    <t>Ispitivanje dinamskog protoka krvi .Angioscintigrafiјa</t>
  </si>
  <si>
    <t>Scintigrafiјa celog skeleta sa 99mTc-DPD</t>
  </si>
  <si>
    <t>Scintigrafiјa celog tela sa 131 јodom, (V)DMSA, MIBI, MIBG,ciproflokasinom.</t>
  </si>
  <si>
    <t>scintigrafiјa celog tela pomoCu galiјuma</t>
  </si>
  <si>
    <t>Scintigrafiјa koštane srži celog tela</t>
  </si>
  <si>
    <t>Ciljana scintigrafiјa kostiјu</t>
  </si>
  <si>
    <t>Ciljana scintigrafiјa kostiјu SPECT</t>
  </si>
  <si>
    <t>Radionuklidna venografiјa</t>
  </si>
  <si>
    <t>Limfoscintigrafiјa, Scintigrafiјa sentinel nodusa</t>
  </si>
  <si>
    <t>Scintigrafiјa štitne žlezde sa 131јodom</t>
  </si>
  <si>
    <t>Scintigrafiјa paratireoidnih žlezda sa 99mTc MIBI. Scintigrafiјa tireoidne žlezde sa 99mTc-MIBI</t>
  </si>
  <si>
    <t>Scintigrafiјa nadbubrežnih žlezda sa 131I-MIBG</t>
  </si>
  <si>
    <t>Scintigrafiјa nadbubrežnih žlezda SPECT MIBG</t>
  </si>
  <si>
    <t>Ispitivanje intraarteriјske perfuziјe cestica.</t>
  </si>
  <si>
    <t>Indirektna nuklearnomedicinska cistroureterografiјa.sa 99mTc MAG3</t>
  </si>
  <si>
    <t>Nuklearno medicinsko ispitivanje ostalih oblasti ili organa.
Scintimamografiјa MIBI.</t>
  </si>
  <si>
    <t>Primena terapiјske doze itriјuma 90</t>
  </si>
  <si>
    <t>Rekonstituisanje citotoksicnog leka pod kontrolisa</t>
  </si>
  <si>
    <t>Izdavanje lekova na Nalog za propisivanje i izdava</t>
  </si>
  <si>
    <t>Izdavanje medicinskog sredstava za lecenje na boln</t>
  </si>
  <si>
    <t>Fleksibilna fiberopticka ezofagoskopiјa</t>
  </si>
  <si>
    <t>Panendoskopiјa putem kamere u kapsuli (kapsularna endoskopiјa)</t>
  </si>
  <si>
    <t>Administrativna obrada bolnickog trebovanja po vrs</t>
  </si>
  <si>
    <t>Panendoskopiјa do ileuma sa biopsiјom</t>
  </si>
  <si>
    <t>Panendoskopiјa do duodenuma sa ubrizgavanjem kontrasta (mastila za tetovažu), hromoendoskopiјa do duodenuma</t>
  </si>
  <si>
    <t>Endoskopska retrogradna holangiopankreatografiјa (ERCP)-ukljucuјe i biopsiјu</t>
  </si>
  <si>
    <t>Endoskoska retrogradna pankreatografiјa ERP-ukljucuјe i biopsiјu</t>
  </si>
  <si>
    <t>Fiberopticka kolonoskopiјa do hepaticne fleksure sa administriranjem mastila za tetovažu, Hromoendoskopiјa do hepaticne fleksure</t>
  </si>
  <si>
    <t>Fiberopticka kolonoskopiјa do cekuma sa administriranjem mastila za tetovažu, Hromoendoskopiјa do cekuma</t>
  </si>
  <si>
    <t>Endoskopski pregled tankog creva kroz veštacku sto</t>
  </si>
  <si>
    <t>Gastroezofagealna tamponada balonom, Ezofagealna tamponada, Sengstaken-Blekum</t>
  </si>
  <si>
    <t>Endoskopska sklerozaciјa nekrvareCe leziјe ezofagogastricnog spoјa</t>
  </si>
  <si>
    <t>Endoskopska sklerozaciјa krvareCe leziјe ezofagogastricnog prelaza</t>
  </si>
  <si>
    <t>Endoskopska dilataciјa јednjaka balonom</t>
  </si>
  <si>
    <t>Endoskopska kontrola peptickog ulkusa ili krvarenja-kliping ulkusa</t>
  </si>
  <si>
    <t>Panendoskopiјa do duodenuma sa diјatermiјom</t>
  </si>
  <si>
    <t>Rigidna rektosigmoidoskopiјa sa odstranjenjem 10</t>
  </si>
  <si>
    <t>Druga vrsta zamene biliјarnog stenta</t>
  </si>
  <si>
    <t>Ostala odstranjenja biliјarnog stenta</t>
  </si>
  <si>
    <t>Endoskopska zamena biliјarnog stenta putem ERCP-a</t>
  </si>
  <si>
    <t>Endoskopsko odstranjenje biliјarnog stenta</t>
  </si>
  <si>
    <t>Endoskopska ultrasonografiјa sa biopsiјom</t>
  </si>
  <si>
    <t>Endoskopsko bendiranje varikoziteta јednjaka i ezofagogastricnog spoјa</t>
  </si>
  <si>
    <t>Endoskopsko bendiranje varikoziteta želuca</t>
  </si>
  <si>
    <t>Ezofagoskopiјa sa koagulaciјom pomoCu termokoagulaciјone sonde</t>
  </si>
  <si>
    <t>Ezofagoskopiјa sa ostalim koagulaciјama-koagulaciјa argon plazmom</t>
  </si>
  <si>
    <t>Endoskopska sfinkterotomiјa putem ERCP-a</t>
  </si>
  <si>
    <t>Plasiranje sonde u tanko crevo</t>
  </si>
  <si>
    <t>Endoskopska ugradnja proteze јednjaka</t>
  </si>
  <si>
    <t>Endoskopska zamena proteze јednjaka</t>
  </si>
  <si>
    <t>Endoskopsko uklanjanje proteze јednjaka</t>
  </si>
  <si>
    <t>Endoskopska ugradnja stenta u pankreas</t>
  </si>
  <si>
    <t>Endoskopska zamena stenta pankreasa</t>
  </si>
  <si>
    <t>Endoskopsko uklanjanje stenta pankreasa</t>
  </si>
  <si>
    <t>Endoskopska destrukciјa leziјa debelog creva:ablaciјa tumora kolona, koagulaciјa argon plazmom, kontrola krvarenja kolona, destrukciјa tkiva kolona</t>
  </si>
  <si>
    <t>Udružene zdravstvene procedure psihologa</t>
  </si>
  <si>
    <t>Procena uzimanja alkohola i ostalih droga (lekova)</t>
  </si>
  <si>
    <t>Savetovanje ili poducavanje o gubitku vida ili vidnim poremeCaј.</t>
  </si>
  <si>
    <t>Drugo psihosociјalno savetovanje</t>
  </si>
  <si>
    <t>Produžna grupna socioterapiјa-vrednost usluge po paciјentu</t>
  </si>
  <si>
    <t>Grupna socioterapiјa</t>
  </si>
  <si>
    <t>Socioterapiјski rad sa clanovima porodice ili kolektiva</t>
  </si>
  <si>
    <t>Rehabilitaciјa i detoksikaciјa od alkohola</t>
  </si>
  <si>
    <t>Kombinovana rehabilitaciјa i detoksikaciјa od alkohola i droga</t>
  </si>
  <si>
    <t>Udružene zdravstvene procedure, edukaciјa o diјabe</t>
  </si>
  <si>
    <t>Savetovanje ili poducavanje o zavisnosti o kockanju i kladenju</t>
  </si>
  <si>
    <t>Savetovanje ili poducavanje o planiranju porodice</t>
  </si>
  <si>
    <t>Psihodinamska terapiјa</t>
  </si>
  <si>
    <t>Biheјvioralna terapiјa</t>
  </si>
  <si>
    <t>Suportivna psihoterapiјa</t>
  </si>
  <si>
    <t>Radiološki tretman megavoltažni, јedno polje, linearni accelerator poјedinacnog modaliteta</t>
  </si>
  <si>
    <t>Radiološki tretman megavoltažni dva I više polja, linearni accelerator poјedinacnog modaliteta</t>
  </si>
  <si>
    <t>Radioloski tretman megavoltazni јedno.</t>
  </si>
  <si>
    <t>Radiološki tretman, megavoltažni, konvencionalan r</t>
  </si>
  <si>
    <t>Radioloski tretman megavoltazni 2 I vise</t>
  </si>
  <si>
    <t>Radioloski tretman megavoltazni 2 I vise komfor</t>
  </si>
  <si>
    <t>Brahiterapiјa intrauterine, velikom brzinom doze (HDR)</t>
  </si>
  <si>
    <t>Brahiterapiјa intravaginalna, velikom brzinom doze (HDR)</t>
  </si>
  <si>
    <t>Brahiterapiјa kombinovana intrauterina I intravaginalna velikom brzinom doze (HDR)</t>
  </si>
  <si>
    <t>Odredјivanje zracnog polja pomocu sign.</t>
  </si>
  <si>
    <t>Virtuelna simulaciјa-odredivanje zracnog polja pomoCu specificnog CT skenera</t>
  </si>
  <si>
    <t>Planiranje eksterne terapiјe i dozoranje pomoCi CT kompјuterskog interfeјsa, јednostavna</t>
  </si>
  <si>
    <t>Planiranje eksterne terapiјe i dozoranje pomoCi CT kompјuterskog interfeјsa, srednje kompleksna</t>
  </si>
  <si>
    <t>Planiranje eksterne terapiјe i dozoranje pomoCi CT kompјuterskog interfeјsa, kompleksna</t>
  </si>
  <si>
    <t>Planiranje eksterne terapiјe i dozoranje bez CT kompјuterskog interfeјsa, јednostavna</t>
  </si>
  <si>
    <t>Planiranje eksterne terapiјe i dozoranje bez CT kompјuterskog interfeјsa, srednje kompleksna</t>
  </si>
  <si>
    <t>Planiranje brahiterapiјe kompleksna</t>
  </si>
  <si>
    <t>Odredivanje zracnog polja za preciznu trodimenzionalnu radiјacionu terapiјu-3D-CRT</t>
  </si>
  <si>
    <t>Planiranje eksterne terapiјe i dozoranje pomoCi CT kompјuterskog interfeјsa, za preciznu trodimenzionalnu konformalnu radiјacionu terapiјu-3D-CRT</t>
  </si>
  <si>
    <t>Planiranje eksterne terapiјe I doziranje</t>
  </si>
  <si>
    <t>Inserciјa intrauterine tube</t>
  </si>
  <si>
    <t>Inserciјa ovoidnih tuba sa li bez ovoidne zaštite</t>
  </si>
  <si>
    <t>Inserciјa protraktora</t>
  </si>
  <si>
    <t>Odredivanje zracnog polja, manuelno</t>
  </si>
  <si>
    <t>Registraciјa i koregistraciјa</t>
  </si>
  <si>
    <t>Delineaciјa tumora i volumena (GTV, CTV, PTV...)</t>
  </si>
  <si>
    <t>Delineaciјa organa u riziku</t>
  </si>
  <si>
    <t>Delineaciјa opštih struktura</t>
  </si>
  <si>
    <t>Delineaciјa sa fuziјom istih ili razlicitih imidžing modaliteta</t>
  </si>
  <si>
    <t>Verifikaciјa plana zracenјa i repozicioniranјa</t>
  </si>
  <si>
    <t>Verifikaciјa plana zracenja i pozicioniranje portal uredaјa</t>
  </si>
  <si>
    <t>Verifikaciјa IMRT segmenata sa PORTAL uredaјem</t>
  </si>
  <si>
    <t>Dozimetriјska verifikaciјa IMRT lpana rG</t>
  </si>
  <si>
    <t>Rekonstrukciјa aplikatora implantata i reprezentativnih tacaka.</t>
  </si>
  <si>
    <t>Pregled radioterapiјskog plana</t>
  </si>
  <si>
    <t>Izrada i podešavanje imobilizaciјskih uredaјa, srednje kompleksna</t>
  </si>
  <si>
    <t>Analiza obrta amlitude</t>
  </si>
  <si>
    <t>Test repetitivne stimulaciјe</t>
  </si>
  <si>
    <t>Ispitivanje evociranih odgovora centralnog nervnog</t>
  </si>
  <si>
    <t>elektro retinografiјa ERG</t>
  </si>
  <si>
    <t>Pattern elektroretinografiјa</t>
  </si>
  <si>
    <t>Merenje periferne temperature Ina prstu/</t>
  </si>
  <si>
    <t>Vizuelni evocirani potenciјali (VEP)</t>
  </si>
  <si>
    <t>Procena starenja</t>
  </si>
  <si>
    <t>Audiometriјa, evocirani kortikalni potenciјali</t>
  </si>
  <si>
    <t>Ispitivanje govornog statusa i glasa bateriјom testova</t>
  </si>
  <si>
    <t>Tretman paciјenata u vaskulatoru ili vaskulatoru s</t>
  </si>
  <si>
    <t>Tretman paciјenata u vaskulatoru i u vaskulatoru bez koktela</t>
  </si>
  <si>
    <t>Uzimanje materiјala sa kožnih adneksa ( dlana, nok</t>
  </si>
  <si>
    <t>Ispitivanje i snimanje perifernih vena u јednom ili više ekstremitetu pri odmaranju,korišCenjem CV doplera ili pulsnog doplera</t>
  </si>
  <si>
    <t>Test kožne osetljivosti &gt; 21 alergena</t>
  </si>
  <si>
    <t>Epikutani test flasterima sa manje od ukupnog broјa alergena koјi se nalaze u standardnoј bateriјi testova</t>
  </si>
  <si>
    <t>Epikutani test flasterima sa svim alergenima koјi se nalaze u standardnoј bateriјi</t>
  </si>
  <si>
    <t>Terapiјa ostalih oblasti ultraljubicastim B zracima</t>
  </si>
  <si>
    <t>Laserska terapiјa leziјa na licu ili vratu</t>
  </si>
  <si>
    <t>Laserska terapiјa leziјa na koži-višestruke leziјe</t>
  </si>
  <si>
    <t>Krioterapiјa leziјa na koži-višestruke leziјe</t>
  </si>
  <si>
    <t>Elektroterapiјa leziјa na koži, poјedinacna leziјa</t>
  </si>
  <si>
    <t>Elektroterapiјa leziјa na koži, višestrukih leziјa</t>
  </si>
  <si>
    <t>Uklanjanje bradavice sa dlana</t>
  </si>
  <si>
    <t>Uklanjanje moluske</t>
  </si>
  <si>
    <t>Kontinuirano posmatranje pluCne funkciјe tokom 6 i više sati</t>
  </si>
  <si>
    <t>Aparaturno asistirano iskašljavanje (Cough machine)</t>
  </si>
  <si>
    <t>Uklanjanje eksternog arteriovenskog šanta</t>
  </si>
  <si>
    <t>Primena botulinskog antitoksina</t>
  </si>
  <si>
    <t>Speciјalisticki psihiјatriјski pregled</t>
  </si>
  <si>
    <t>Speciјalisticki psihiјatriјski pregled profesora</t>
  </si>
  <si>
    <t>Speciјalisticki psihiјatriјski pregled docenta</t>
  </si>
  <si>
    <t>Obrazovno edukativne aktivnosti</t>
  </si>
  <si>
    <t>Muzikoterapiјa</t>
  </si>
  <si>
    <t>Testovi za procenu insulinske senzitivnosti</t>
  </si>
  <si>
    <t>foniјatriјske vezbe - vezbe disanja</t>
  </si>
  <si>
    <t>foniјatriјske vezbe - vezbe relaksaciјe</t>
  </si>
  <si>
    <t>foniјatriјske vezbe - vezbe postavljanja glasa</t>
  </si>
  <si>
    <t>vezbe fonaciјe</t>
  </si>
  <si>
    <t>Korekcioni tretman poremećaјa govora</t>
  </si>
  <si>
    <t>uvezbavanje ezofagealnog govora</t>
  </si>
  <si>
    <t>uputstvo za rad I savet roditeljima deteta oštenenog glasa</t>
  </si>
  <si>
    <t>surdaaudiološki pregled</t>
  </si>
  <si>
    <t>vezbe za postizanje tonične uјednačenosti</t>
  </si>
  <si>
    <t>Eksciziјa mekog tkiva, neklasifikovana na drugom mestu</t>
  </si>
  <si>
    <t>Eksciziјa leziјe mekog tkiva, neklasifikovana na drugom mestu</t>
  </si>
  <si>
    <t>Operacije</t>
  </si>
  <si>
    <t>Laboratorija</t>
  </si>
  <si>
    <t>1039961</t>
  </si>
  <si>
    <t xml:space="preserve">blister, </t>
  </si>
  <si>
    <t>30x400 mg</t>
  </si>
  <si>
    <t>N003137</t>
  </si>
  <si>
    <t xml:space="preserve">rastv. za inj. </t>
  </si>
  <si>
    <t>500mg/10ml</t>
  </si>
  <si>
    <t>1014028</t>
  </si>
  <si>
    <t xml:space="preserve">Mundus </t>
  </si>
  <si>
    <t xml:space="preserve">cps. tvr. blis. </t>
  </si>
  <si>
    <t>21 x 15 mg</t>
  </si>
  <si>
    <t>1014060</t>
  </si>
  <si>
    <t xml:space="preserve">EUlen ( lenalidomid ) </t>
  </si>
  <si>
    <t>21 po 25 mg</t>
  </si>
  <si>
    <t>1014062</t>
  </si>
  <si>
    <t>LENALIDOMIDE GRINDEKS,</t>
  </si>
  <si>
    <t xml:space="preserve"> kapsula, tvrda, blister, </t>
  </si>
  <si>
    <t>21x10 mg</t>
  </si>
  <si>
    <t>1014076</t>
  </si>
  <si>
    <t xml:space="preserve">FINGOLIMOD TEVA, </t>
  </si>
  <si>
    <t xml:space="preserve">kapsula, tvrda </t>
  </si>
  <si>
    <t>28 po 0,5 mg</t>
  </si>
  <si>
    <t>1039691</t>
  </si>
  <si>
    <t>VERZENIOS,</t>
  </si>
  <si>
    <t>28 po 100 mg</t>
  </si>
  <si>
    <t>0013550</t>
  </si>
  <si>
    <t>Addamel N,</t>
  </si>
  <si>
    <t xml:space="preserve"> koncentrat za inf,</t>
  </si>
  <si>
    <t xml:space="preserve"> 20x10ml</t>
  </si>
  <si>
    <t>0014011</t>
  </si>
  <si>
    <t>Imfinzi (Durvalumab)</t>
  </si>
  <si>
    <t xml:space="preserve"> konc.rastvr.za inf. </t>
  </si>
  <si>
    <t>1x10ml (50mg /ml)</t>
  </si>
  <si>
    <t>0029512</t>
  </si>
  <si>
    <t xml:space="preserve">Recarbrio </t>
  </si>
  <si>
    <t xml:space="preserve">prasak za inf. </t>
  </si>
  <si>
    <t>500mg+500mg+250mg</t>
  </si>
  <si>
    <t>0039003</t>
  </si>
  <si>
    <t>Vabysmo .  ( farcimab )</t>
  </si>
  <si>
    <t>rast. za inj. boči. stak</t>
  </si>
  <si>
    <t>1 po 0.24mL (120mg/mL)</t>
  </si>
  <si>
    <t>0039041</t>
  </si>
  <si>
    <t xml:space="preserve">Lunsumio, </t>
  </si>
  <si>
    <t>konc za rast za inf,</t>
  </si>
  <si>
    <t xml:space="preserve"> 1mg/ml</t>
  </si>
  <si>
    <t>0039042</t>
  </si>
  <si>
    <t>Lunsumio,</t>
  </si>
  <si>
    <t>30mg/30ml</t>
  </si>
  <si>
    <t>0039151</t>
  </si>
  <si>
    <t>Bavencio 20mg/ml a (avelumab)</t>
  </si>
  <si>
    <t xml:space="preserve"> konc. za rast.za inf</t>
  </si>
  <si>
    <t xml:space="preserve">10ml </t>
  </si>
  <si>
    <t xml:space="preserve">Onivyde pegylated liposomal, </t>
  </si>
  <si>
    <t xml:space="preserve">koncentrat za disperziju za infuziju; </t>
  </si>
  <si>
    <t>4.3mg/mL; bočica staklena, 1x10mL</t>
  </si>
  <si>
    <t>Yervoy,</t>
  </si>
  <si>
    <t>koncentrat za rastvor za infuziju,bočica staklena,</t>
  </si>
  <si>
    <t xml:space="preserve"> 1 po 10mL (5mg/mL)</t>
  </si>
  <si>
    <t>Tecentriq   (atezolizumab)</t>
  </si>
  <si>
    <t xml:space="preserve">koncentrat za rastvor za infuziju,bočica </t>
  </si>
  <si>
    <t>0039420</t>
  </si>
  <si>
    <t xml:space="preserve">Polivu </t>
  </si>
  <si>
    <t xml:space="preserve">amp </t>
  </si>
  <si>
    <t>140mg</t>
  </si>
  <si>
    <t>0040130</t>
  </si>
  <si>
    <t>Parsabiv   (etelkalcetid)</t>
  </si>
  <si>
    <t>rastv.za inj.</t>
  </si>
  <si>
    <t>6x2,5mg/0,5ml</t>
  </si>
  <si>
    <t>0040131</t>
  </si>
  <si>
    <t>6x5mg/1ml</t>
  </si>
  <si>
    <t>0049081</t>
  </si>
  <si>
    <t xml:space="preserve">Somatostatin Lyomark </t>
  </si>
  <si>
    <t xml:space="preserve"> 5x3mg.</t>
  </si>
  <si>
    <t>0066100</t>
  </si>
  <si>
    <t>Octaplex  (protrombinski kompleks, humani)</t>
  </si>
  <si>
    <t xml:space="preserve"> pras.i rastv</t>
  </si>
  <si>
    <t>500ij</t>
  </si>
  <si>
    <t>0071710</t>
  </si>
  <si>
    <t>Losepan  (lorazepam)</t>
  </si>
  <si>
    <t xml:space="preserve"> ras. za inj. amp.</t>
  </si>
  <si>
    <t>10 po 1mL (4mg/mL)</t>
  </si>
  <si>
    <t>0074001</t>
  </si>
  <si>
    <t xml:space="preserve">Dexdor </t>
  </si>
  <si>
    <t>100mcg/ml</t>
  </si>
  <si>
    <t>0086086</t>
  </si>
  <si>
    <t xml:space="preserve">Ajovy (fremanezumab) </t>
  </si>
  <si>
    <t>225mg/1.5ml 1x1.5ml</t>
  </si>
  <si>
    <t>0086712</t>
  </si>
  <si>
    <t>rast. za inj.</t>
  </si>
  <si>
    <t xml:space="preserve"> 225mg/1.5ml 1x1.5ml</t>
  </si>
  <si>
    <t>0090151</t>
  </si>
  <si>
    <t xml:space="preserve">Ozurdex, </t>
  </si>
  <si>
    <t xml:space="preserve">intravitrealni implant u aplikatoru, vrećica, </t>
  </si>
  <si>
    <t>1 po 700 mcg</t>
  </si>
  <si>
    <t>0100550</t>
  </si>
  <si>
    <t xml:space="preserve">Adozin 5mg/ml  (adenozin) </t>
  </si>
  <si>
    <t>10x2ml</t>
  </si>
  <si>
    <t>0104421</t>
  </si>
  <si>
    <t xml:space="preserve">Leqvio,  </t>
  </si>
  <si>
    <t>rast za inj u napunjenom inj spricu,</t>
  </si>
  <si>
    <t>1x1,5mL (284mg); inkilsiran</t>
  </si>
  <si>
    <t>0105500</t>
  </si>
  <si>
    <t xml:space="preserve">Simdax </t>
  </si>
  <si>
    <t>konc.za rastv.za inf.</t>
  </si>
  <si>
    <t xml:space="preserve"> 12,5mg/5ml</t>
  </si>
  <si>
    <t>0119202</t>
  </si>
  <si>
    <t>Xolair 150mg/1ml,  (Omalizumab)</t>
  </si>
  <si>
    <t>rastv.za inj. u napunjenom inj.spricu</t>
  </si>
  <si>
    <t xml:space="preserve"> 1x1ml</t>
  </si>
  <si>
    <t>0119220</t>
  </si>
  <si>
    <t xml:space="preserve">Cinqaero, </t>
  </si>
  <si>
    <t xml:space="preserve">konc.za rastvor za inf., </t>
  </si>
  <si>
    <t>1x10mg/ml; 2,5ml</t>
  </si>
  <si>
    <t>0119221</t>
  </si>
  <si>
    <t>Cinqaero,</t>
  </si>
  <si>
    <t xml:space="preserve"> konc.za rastvor za inf,</t>
  </si>
  <si>
    <t xml:space="preserve"> 10mg/mL</t>
  </si>
  <si>
    <t>0119301</t>
  </si>
  <si>
    <t>Fasenra , (Benralizumab)</t>
  </si>
  <si>
    <t xml:space="preserve"> rast.za inf pen</t>
  </si>
  <si>
    <t>30mg/ml</t>
  </si>
  <si>
    <t>0174015</t>
  </si>
  <si>
    <t>Aminoven infant 10%,</t>
  </si>
  <si>
    <t xml:space="preserve">rastvor za inf, boca staklena, </t>
  </si>
  <si>
    <t>100mL</t>
  </si>
  <si>
    <t>0321763</t>
  </si>
  <si>
    <t xml:space="preserve">Zavicefra 2g+0,5g (ceftazidim,avibactam, </t>
  </si>
  <si>
    <t>10x(2g+0,5g)</t>
  </si>
  <si>
    <t>0321917</t>
  </si>
  <si>
    <t xml:space="preserve">Zerbaxa, </t>
  </si>
  <si>
    <t xml:space="preserve">prasak za rastvor za infuziju, </t>
  </si>
  <si>
    <t>1g+0.5g</t>
  </si>
  <si>
    <t>1014664</t>
  </si>
  <si>
    <t>Esbriet (pirfenidon)</t>
  </si>
  <si>
    <t xml:space="preserve"> 801mg 90x801mg</t>
  </si>
  <si>
    <t>Venclyxto. . (venetoklaks)</t>
  </si>
  <si>
    <t xml:space="preserve"> film tbl</t>
  </si>
  <si>
    <t>Venclyxto  (venetoklaks)</t>
  </si>
  <si>
    <t>7x50mg.</t>
  </si>
  <si>
    <t>Vencyxto .. (venetoklaks)</t>
  </si>
  <si>
    <t>film tbl</t>
  </si>
  <si>
    <t xml:space="preserve"> 112x100mg</t>
  </si>
  <si>
    <t>1039603</t>
  </si>
  <si>
    <t>Iksazomib, caps tvrda (Ninlaro) 3x4mg</t>
  </si>
  <si>
    <t>1039604</t>
  </si>
  <si>
    <t>Iksazomib, caps tvrda (Ninlaro) 3x3mg</t>
  </si>
  <si>
    <t>1039668</t>
  </si>
  <si>
    <t>Ofev 60x150mg, Nintedanib 6x(10x1)kom</t>
  </si>
  <si>
    <t>Trifluridin, tipiacil - 15mg/6,14mg (Lonsurf)</t>
  </si>
  <si>
    <t>Trifluridin, tipiacil - 20mg/8,19mg (Lonsurf)</t>
  </si>
  <si>
    <t>1039735</t>
  </si>
  <si>
    <t>Piqray, film tbl, 56x150mg</t>
  </si>
  <si>
    <t>1068052</t>
  </si>
  <si>
    <t>Rivaroksaban 20mg, film tableta, 28 po 20mg</t>
  </si>
  <si>
    <t>1086602</t>
  </si>
  <si>
    <t>Cardiopirin tbl. 30x100mg</t>
  </si>
  <si>
    <t>1086609</t>
  </si>
  <si>
    <t>CORASP, gastrorezistentna tableta, 30x100mg</t>
  </si>
  <si>
    <t>1126255</t>
  </si>
  <si>
    <t>Bularen (saccaromyces boulardi), caps, 10x250mg</t>
  </si>
  <si>
    <t>1199000</t>
  </si>
  <si>
    <t>Natrijum jodid-Na131I kapsule za terapiju, kapsula, tvrda; 111 - 3700 MBq</t>
  </si>
  <si>
    <t>1199002</t>
  </si>
  <si>
    <t>Kaps 131J-NaJ 1,85 GBq</t>
  </si>
  <si>
    <t>1328520</t>
  </si>
  <si>
    <t>Tamiflu caps. 10x75mg. (oseltamivir)</t>
  </si>
  <si>
    <t>1328536</t>
  </si>
  <si>
    <t>Xofluza film tbl. blis.  2 x 40 mg</t>
  </si>
  <si>
    <t>2080007</t>
  </si>
  <si>
    <t>2080007A-1</t>
  </si>
  <si>
    <t>Azot suboksid B40/180(25kg)</t>
  </si>
  <si>
    <t>Spravato (esketamin) 1x28mg, sprej za nos</t>
  </si>
  <si>
    <t>7150400</t>
  </si>
  <si>
    <t>Vioplex T sprej za kozu 1338,22i.j./gr+103,8i.j./gr (bacitracin,neomicin) kont.pod prit. 1x121,4</t>
  </si>
  <si>
    <t>7777039</t>
  </si>
  <si>
    <t>TIROXAN, konc za rast za inf, 0,25 mg/ml (50 ml)</t>
  </si>
  <si>
    <t>7777045</t>
  </si>
  <si>
    <t>Fomicyt amp 40mg/ml</t>
  </si>
  <si>
    <t>7777049</t>
  </si>
  <si>
    <t>Ganciclovir, rast za inf, 500mg/10ml</t>
  </si>
  <si>
    <t>7777067</t>
  </si>
  <si>
    <t>Komplet za obeležavanje Pirofosfata sa 99mTc, radiofarmaceutski kit, 12 mg/bočici</t>
  </si>
  <si>
    <t>7777069</t>
  </si>
  <si>
    <t>Komplet za obeležavanje MAA sa 99mTc, radiofarmaceutski kit, 2 mg/bočici</t>
  </si>
  <si>
    <t>7777085</t>
  </si>
  <si>
    <t>FIBRYGA, pras i rastv za rastvor za inj./inf; bocica sa praskom 1g i bocica sa rastvaracem, 1x50ml</t>
  </si>
  <si>
    <t>7777095</t>
  </si>
  <si>
    <t>ENHERTU, prasak za koncentrat za rast za inf,1x100 mg</t>
  </si>
  <si>
    <t>7777114</t>
  </si>
  <si>
    <t>Levetiracetam, konc za rastvor za inf, 100mg/ml, 5 ml</t>
  </si>
  <si>
    <t>7777115</t>
  </si>
  <si>
    <t>Baclofen Intrathecal Sintetica amp 10 mg/5 ml</t>
  </si>
  <si>
    <t>7777117</t>
  </si>
  <si>
    <t>ESGAMDA, rastvor za inj/inf, 25mg/ml</t>
  </si>
  <si>
    <t>7777118</t>
  </si>
  <si>
    <t>TRODELVY, praS za konc za rasT za inf, 1x200mg</t>
  </si>
  <si>
    <t>9080032</t>
  </si>
  <si>
    <t>Donopa,medicinski gas, komprimovani,50%v/v + 50%v/v; ukupno 10l, boca za gas, 1 x 10l</t>
  </si>
  <si>
    <t>9119020</t>
  </si>
  <si>
    <t>Medicinski kiseonik - boca 2,5 B50/200 (14,3KG)</t>
  </si>
  <si>
    <t>9119021</t>
  </si>
  <si>
    <t>Medicinski kiseonik - boca 2,5 B40/150 (8,5KG, 11,36KG)</t>
  </si>
  <si>
    <t>9119021-1</t>
  </si>
  <si>
    <t>Medicinski kiseonik2.5 40/150(8,5kg)</t>
  </si>
  <si>
    <t>9119022</t>
  </si>
  <si>
    <t>Medicinski kiseonik - boca 2,5 B27/150 (5,8KG)</t>
  </si>
  <si>
    <t>9119022-1</t>
  </si>
  <si>
    <t>Medicinski kiseonik2.5 B27/150(5,8kg)</t>
  </si>
  <si>
    <t>9119023</t>
  </si>
  <si>
    <t>Medicinski kiseonik - boca 2,5 B10/150 (2,1KG)</t>
  </si>
  <si>
    <t>9119023-3</t>
  </si>
  <si>
    <t>Medicinski kiseonik2.5 B10/150/200(2,1kg)</t>
  </si>
  <si>
    <t>9119024</t>
  </si>
  <si>
    <t>Medicinski kiseonik - boca 2,5 B5/150 (1KG)</t>
  </si>
  <si>
    <t>9119024-1</t>
  </si>
  <si>
    <t>Medicinski kiseonik2.5 B5/150(kg)</t>
  </si>
  <si>
    <t>9119026</t>
  </si>
  <si>
    <t>Medicinski kiseonik - boca 2,5 B3/150 (0,64KG)</t>
  </si>
  <si>
    <t>9119026-1</t>
  </si>
  <si>
    <t>Medicinski kiseonik2.5B3/150(0,64kg)</t>
  </si>
  <si>
    <t>9119027</t>
  </si>
  <si>
    <t>Medicinski kiseonik-gas u bocama</t>
  </si>
  <si>
    <t>9119027-1</t>
  </si>
  <si>
    <t>Medicinski kiseonik2.5B2/150(0,43 kg)</t>
  </si>
  <si>
    <t>9119031</t>
  </si>
  <si>
    <t>Medicinski kiseonik u rezervoarima (9119031)</t>
  </si>
  <si>
    <t>9119031-1</t>
  </si>
  <si>
    <t>Tečni medicinski kiseonik</t>
  </si>
  <si>
    <t>9119302-1</t>
  </si>
  <si>
    <t>Medico 2/7 B40/190(25,0 kg)</t>
  </si>
  <si>
    <t>9119306</t>
  </si>
  <si>
    <t>Medicinski ugljen dioksid 2/7 B10 (7,5KG)</t>
  </si>
  <si>
    <t>9119306-1</t>
  </si>
  <si>
    <t>Medico2/7 B10/250(7,5kg)</t>
  </si>
  <si>
    <t>9199001</t>
  </si>
  <si>
    <t>Komplet za obelezavanje MIBI sa 99mTc, radiofarmaceutski kit 1mg</t>
  </si>
  <si>
    <t>0327450</t>
  </si>
  <si>
    <t xml:space="preserve">Cresemba, </t>
  </si>
  <si>
    <t xml:space="preserve">pras za konc za rastv za inf, </t>
  </si>
  <si>
    <t>1328121</t>
  </si>
  <si>
    <t>Tamiflu   (oseltamivir)</t>
  </si>
  <si>
    <t>10x30mg.</t>
  </si>
  <si>
    <t>RF00029</t>
  </si>
  <si>
    <t>Natrijum jodid-Na131I kapsule za terapiju, 111 - 3700 MBq; tuba - 555 MBq</t>
  </si>
  <si>
    <t>H1068058</t>
  </si>
  <si>
    <t>Xerdoxo tbl 28x20mg (rivaroksaban)</t>
  </si>
  <si>
    <t>H1068081</t>
  </si>
  <si>
    <t>Xepar 10mg 30 film tbl</t>
  </si>
  <si>
    <t>H1068091</t>
  </si>
  <si>
    <t>Pynetra film tbl. 10mgx30</t>
  </si>
  <si>
    <t>H1068515</t>
  </si>
  <si>
    <t>Brilique film tabl 56x90mg</t>
  </si>
  <si>
    <t>H1068571</t>
  </si>
  <si>
    <t>Ticagrex 90mg/60tbl</t>
  </si>
  <si>
    <t>H1068572</t>
  </si>
  <si>
    <t>Gartyz, film tbl, 60x90mg</t>
  </si>
  <si>
    <t>H1126255</t>
  </si>
  <si>
    <t>N001010</t>
  </si>
  <si>
    <t>Trandate rastv.za inj. 5mg/ml (labetalol)</t>
  </si>
  <si>
    <t>N001082</t>
  </si>
  <si>
    <t>Isoprenalina hloridato amp. 0,2mg/ml (isoprenalin)</t>
  </si>
  <si>
    <t>N001165</t>
  </si>
  <si>
    <t>Adenosine amp. 5 mg/ml 10x2 ml*</t>
  </si>
  <si>
    <t>N001316</t>
  </si>
  <si>
    <t>Fomicyt amp. 40mg/ml (fosfomicin dinatrijum)</t>
  </si>
  <si>
    <t>N0014202</t>
  </si>
  <si>
    <t>Kineret (Anakinra) rastv.za inj. 100mg./0,67ml</t>
  </si>
  <si>
    <t>N001496</t>
  </si>
  <si>
    <t>Oncaspar pras.za rastv.za inj. 3750IJ (pegasparaginaza)</t>
  </si>
  <si>
    <t>N003049</t>
  </si>
  <si>
    <t>Efedrina clorid amp. 1x25mg/ml</t>
  </si>
  <si>
    <t>N003633</t>
  </si>
  <si>
    <t>Glucophos, 216mg/ml(natrijum glicerofosfat, ampula)</t>
  </si>
  <si>
    <t>N010001</t>
  </si>
  <si>
    <t>Mirlicor amp. 1x10mg/10ml (Milrinon)</t>
  </si>
  <si>
    <t>N010749</t>
  </si>
  <si>
    <t>Rapibloc rastv.za inj. 300mg. (landiolol)</t>
  </si>
  <si>
    <t>N017532</t>
  </si>
  <si>
    <t>Natrijum hlorid rastv.10% 10ml CENA KOM  B Braun</t>
  </si>
  <si>
    <t>N017532.1</t>
  </si>
  <si>
    <t>Natrijum hlorid rastvor 10% 10ml CENA KOM</t>
  </si>
  <si>
    <t>N017533</t>
  </si>
  <si>
    <t>Natrijum hlorid rastv 0,10g/ml 10%, 50x10ml, Aguettant</t>
  </si>
  <si>
    <t>N017540</t>
  </si>
  <si>
    <t>Plasma Lyte rastv.za inf.500ml</t>
  </si>
  <si>
    <t>N045081</t>
  </si>
  <si>
    <t>Empresin amp. 40i.j./2ml (vazopresin)</t>
  </si>
  <si>
    <t>N087018</t>
  </si>
  <si>
    <t>Petidina cloridrato, rastv. za inj. 100mg/2ml (petidin-hidrochlorid) S.A.L.F.</t>
  </si>
  <si>
    <t>N951213</t>
  </si>
  <si>
    <t>Cardioplegic Solution 1.000ml, A.St.Thomas II.</t>
  </si>
  <si>
    <t>RF00011</t>
  </si>
  <si>
    <t>Univerzalni 99Mo/ 99mTc Generator (uređaj sa priborom), radionuklidni generator; 2-40GBq; generatorski uređaj sa priborom, ukupno 1 kom. - 12 GBq</t>
  </si>
  <si>
    <t>RF00024</t>
  </si>
  <si>
    <t>Natrijum jodid-Na131I kapsule za terapiju, 111 - 3700 MBq; tuba - 370 MBq</t>
  </si>
  <si>
    <t>RF00045</t>
  </si>
  <si>
    <t>Natrijum jodid-Na131I kapsule za terapiju, 111 - 3700 MBq; tuba - 1850 MBq</t>
  </si>
  <si>
    <t>RF00050</t>
  </si>
  <si>
    <t>Natrijum jodid-Na131I kapsule za terapiju, 111 - 3700 MBq</t>
  </si>
  <si>
    <t>Y503243P</t>
  </si>
  <si>
    <t>Radiofarmak kit Sn-Pyp</t>
  </si>
  <si>
    <t>9706331L</t>
  </si>
  <si>
    <t>Kortikalni zavrtanj FI 3,5 34mm</t>
  </si>
  <si>
    <t>9707290</t>
  </si>
  <si>
    <t>Cortex Screw 3.5mmx28</t>
  </si>
  <si>
    <t>BP21188</t>
  </si>
  <si>
    <t>Serklaz CoCr, sa stezaljkom</t>
  </si>
  <si>
    <t>X707802.</t>
  </si>
  <si>
    <t>Medjuprsljenski vratni umetak vis. - Cornarstone</t>
  </si>
  <si>
    <t>X708105</t>
  </si>
  <si>
    <t>Biorazgradivi kostani graft (kalcijum sulfat u prahu 10cc+vodeni rastvor 5ml)-Stimulan Rapid Cure 10cc</t>
  </si>
  <si>
    <t>VLL22015</t>
  </si>
  <si>
    <t>COR-KNOT DEVICE MINI COMBO KIT</t>
  </si>
  <si>
    <t>VLL230236</t>
  </si>
  <si>
    <t>Mehanička mitralna valvula SJM Masters Series 25MJ-501</t>
  </si>
  <si>
    <t>VLL230246</t>
  </si>
  <si>
    <t>Mehanička aortna valvula sa tubularnim ili valsava graftom,Carbomedics 27mm AP-027</t>
  </si>
  <si>
    <t>VLL230250</t>
  </si>
  <si>
    <t>Mehanička niskoprofilna aortna valvula SJM Regent 17AGN-751</t>
  </si>
  <si>
    <t>VLL230252</t>
  </si>
  <si>
    <t>Mehanička niskoprofilna aortna valvula SJM Regent 21AGN-751</t>
  </si>
  <si>
    <t>VLL230263</t>
  </si>
  <si>
    <t>Mehanicka niskoprofilna aortna valvula, A5-019</t>
  </si>
  <si>
    <t>vll230264</t>
  </si>
  <si>
    <t>Mehanicka niskoprofilna aortna valvula, A5-021</t>
  </si>
  <si>
    <t>VLL230265</t>
  </si>
  <si>
    <t>Mehanicka niskoprofilna aortna valvula, A5-023</t>
  </si>
  <si>
    <t>VLL230271</t>
  </si>
  <si>
    <t>Mehanicka niskoprofilna aortna valvula, ONXANE-21</t>
  </si>
  <si>
    <t>PM22012</t>
  </si>
  <si>
    <t>Dvokomorski pejsmejker sa frekventnom adaptacijom (DDDR) i visokim nivoom senzinga</t>
  </si>
  <si>
    <t>PM22033</t>
  </si>
  <si>
    <t>Elektroda za koronarni sinus unipolarna, bipolarna ili kvadripolarna (različitih oblika vrha),Attan Ability MRI Sure Scan Lead</t>
  </si>
  <si>
    <t>PM230142</t>
  </si>
  <si>
    <t>Elektroda bipolarna, konekcije IS-1 pasivne ili aktivne fiksacije prava ili "J"-krivina ,5076-52</t>
  </si>
  <si>
    <t>PM230262</t>
  </si>
  <si>
    <t>ICD-DR,Dvokomorski implantabilni kardioverter defibrilator DF-1 (ICD-DR) ili DF-4 (ICD-DR),CDDRA300Q</t>
  </si>
  <si>
    <t>stentovi</t>
  </si>
  <si>
    <t>STT230016</t>
  </si>
  <si>
    <t>XACT tapered 30mmx9mm-7mm</t>
  </si>
  <si>
    <t>STT230037</t>
  </si>
  <si>
    <t>Karotidni stent (monorail – rapid exchange  ystem)  RDS-0920-143RX</t>
  </si>
  <si>
    <t>STT230692</t>
  </si>
  <si>
    <t>STT230692 Koronarni stent otvorenog dizajna, segmentna legura hroma (kobalt ili platina)obložen lekom TSTAR22508X</t>
  </si>
  <si>
    <t>STT230693</t>
  </si>
  <si>
    <t>Koronarni stent otvorenog dizajna, segmentna legura hroma (kobalt ili platina)obložen lekom TSTAR22512X</t>
  </si>
  <si>
    <t>STT230759</t>
  </si>
  <si>
    <t>Koronarni stent 1508200-12,XIENCE PRO S 2.00mmx12mm</t>
  </si>
  <si>
    <t>STT230775</t>
  </si>
  <si>
    <t>Koronarni stent 1508250-12,XIENCE PRO S 2.50mmx12mm</t>
  </si>
  <si>
    <t>STT230890</t>
  </si>
  <si>
    <t>Koronarni stent, ULTIMASTER NAGOMI 2,25x18</t>
  </si>
  <si>
    <t>STT231057</t>
  </si>
  <si>
    <t>Koronarni stent, Synsiro Pro 3x13</t>
  </si>
  <si>
    <t>STT231066</t>
  </si>
  <si>
    <t>Koronarni stent, Synsiro Pro 3,5x13</t>
  </si>
  <si>
    <t>STT240027</t>
  </si>
  <si>
    <t>Koronarni stent, Synergy Boston H7493966612300</t>
  </si>
  <si>
    <t>STT240030</t>
  </si>
  <si>
    <t>Koronarni stent, Synergy Boston H7493966612450</t>
  </si>
  <si>
    <t>STT240034</t>
  </si>
  <si>
    <t>Koronarni stent, Synergy Boston H7493966616270</t>
  </si>
  <si>
    <t>STT240035</t>
  </si>
  <si>
    <t>Koronarni stent, Synergy Boston H7493966616300</t>
  </si>
  <si>
    <t>STT240036</t>
  </si>
  <si>
    <t>Koronarni stent, Synergy Boston H7493966616350</t>
  </si>
  <si>
    <t>STT240038</t>
  </si>
  <si>
    <t>Koronarni stent, Synergy Boston H7493966616450</t>
  </si>
  <si>
    <t>STT240043</t>
  </si>
  <si>
    <t>Koronarni stent, Synergy Boston H7493966620300</t>
  </si>
  <si>
    <t>STT240044</t>
  </si>
  <si>
    <t>Koronarni stent, Synergy Boston H7493966620350</t>
  </si>
  <si>
    <t>STT240050</t>
  </si>
  <si>
    <t>Koronarni stent, Synergy Boston H7493966624270</t>
  </si>
  <si>
    <t>STT250043</t>
  </si>
  <si>
    <t>Pipeline Flex Embolization Device with Shield Technology, PED2-400-20</t>
  </si>
  <si>
    <t>Y707113</t>
  </si>
  <si>
    <t>Hidrof. samosireci interkranijalni nitolonski stent sa celijama otvorenog dizajna za tretman aneur.sir.vrat. za dis. i interkran. aneurizme. duz15-30mm daija 4i5mm</t>
  </si>
  <si>
    <t>GR230009</t>
  </si>
  <si>
    <t>Impregnirani bifurkacioni poliester (Dacron®) graftovi 20x10, 18x9,16x8 ,14x7 i 12x6 mm,024-0918/450,18x9,BIFURCATED VASCULAR PROSTHESES</t>
  </si>
  <si>
    <t>SG230029</t>
  </si>
  <si>
    <t>Nastavak,ETLW1624C156EE</t>
  </si>
  <si>
    <t>9704250</t>
  </si>
  <si>
    <t>9704251</t>
  </si>
  <si>
    <t>9704479</t>
  </si>
  <si>
    <t>9707270</t>
  </si>
  <si>
    <t>Y706027</t>
  </si>
  <si>
    <t>Programibilna pumpa za intratek.aplik.leka 40ml(snimanje na magnet.rez</t>
  </si>
  <si>
    <t>Y706028</t>
  </si>
  <si>
    <t>Set cetvoroslojnog katet.za dostavu medikam.u intratekalni prostor</t>
  </si>
  <si>
    <t>Y706029</t>
  </si>
  <si>
    <t>Set rezervnih delova za fiksaciju i oslobadjanje katetera</t>
  </si>
  <si>
    <t>Y706030</t>
  </si>
  <si>
    <t>Uredjaj za tuneliranje i oslobadj. katet.od spinalnog dela do pumpe</t>
  </si>
  <si>
    <t>Y706031</t>
  </si>
  <si>
    <t>Set za manipulaciju sa pristupnim portom katetera</t>
  </si>
  <si>
    <t>Y706032</t>
  </si>
  <si>
    <t>Set za dopunu programibil.pumpe za intrarekal.primenu sa 0,22mikr.fil.</t>
  </si>
  <si>
    <t>NH250123</t>
  </si>
  <si>
    <t>Axium™ 3D Detachable Coils, QC-5-8-3D</t>
  </si>
  <si>
    <t>NH250517</t>
  </si>
  <si>
    <t>WEB Aneurysm Embolization System,W5-5-3</t>
  </si>
  <si>
    <t>NH250521</t>
  </si>
  <si>
    <t>WEB Aneurysm Embolization System,W5-7-4</t>
  </si>
  <si>
    <t>NH250589</t>
  </si>
  <si>
    <t>Perdenser Embolic Coil System,TJCST0610-3D</t>
  </si>
  <si>
    <t>NH250593</t>
  </si>
  <si>
    <t>Perdenser Embolic Coil System,TJCST0715-3D</t>
  </si>
  <si>
    <t>NH250596</t>
  </si>
  <si>
    <t>Perdenser Embolic Coil System,TJCST0815-3D</t>
  </si>
  <si>
    <t>NH251278</t>
  </si>
  <si>
    <t>Wallaby Avenir Coil System, 10CFR05017</t>
  </si>
  <si>
    <t>9700023</t>
  </si>
  <si>
    <t>9700024</t>
  </si>
  <si>
    <t>9704349</t>
  </si>
  <si>
    <t>stapleri</t>
  </si>
  <si>
    <t>implantanti za dojke</t>
  </si>
  <si>
    <t>9707552</t>
  </si>
  <si>
    <t>9703560</t>
  </si>
  <si>
    <t>HD230001</t>
  </si>
  <si>
    <t>AMICAL Hollow Fiber Dialyzer V-14LF</t>
  </si>
  <si>
    <t>HD230002</t>
  </si>
  <si>
    <t>AMICAL Hollow Fiber Dialyzer V-16LF</t>
  </si>
  <si>
    <t>HD240002</t>
  </si>
  <si>
    <t>Igle za hemodijalizu, 15G,F00012296</t>
  </si>
  <si>
    <t>HD240003</t>
  </si>
  <si>
    <t>Igle za hemodijalizu, 15G,F00012306</t>
  </si>
  <si>
    <t>HD240004</t>
  </si>
  <si>
    <t>Igle za hemodijalizu, 16G,F00012297</t>
  </si>
  <si>
    <t>HD240005</t>
  </si>
  <si>
    <t>Igle za hemodijalizu, 16G,F00012307</t>
  </si>
  <si>
    <t>HD240006</t>
  </si>
  <si>
    <t>Paket citratnog koncentrata za dijalizu ( tip mašine DBB-EXA,Nikkiso) ,1012, 1015 I CART.052,AMINAL CITRATE CD/AMINAL CITRATE CD 1.5 I AMINAL CART 750G,ALKALOID AD</t>
  </si>
  <si>
    <t>REVIZIONA   ENDOPROTEZA RAMENA</t>
  </si>
  <si>
    <t>9706683</t>
  </si>
  <si>
    <t>Kortikalni zavrtanj FI 3,5x32mm</t>
  </si>
  <si>
    <t>BP25001</t>
  </si>
  <si>
    <t>Anatom.zakrivlj.kanul.titan.intram.klin za femur retro-anter. 04.13.</t>
  </si>
  <si>
    <t>X706175A</t>
  </si>
  <si>
    <t>zaklj. srafovi 3,5mm samonarezujuci L12mm</t>
  </si>
  <si>
    <t>X706188O</t>
  </si>
  <si>
    <t>Spongiozni zavrtanj fi 6,5mm L100mm/16mm</t>
  </si>
  <si>
    <t>X706475</t>
  </si>
  <si>
    <t>Zakljuc. plocica za olekranon 3,5mm sa 3 do 8 rupa;  duz 52,7mm-119,5mm; deblj 2,8mm; sirine 10,2mm; leva i desna; titan legura</t>
  </si>
  <si>
    <t>X706868G</t>
  </si>
  <si>
    <t>Titanijumski elastični klin fi 1,5mm L440mm</t>
  </si>
  <si>
    <t>X707230</t>
  </si>
  <si>
    <t>T pločice sa 6 rupa</t>
  </si>
  <si>
    <t>X707557</t>
  </si>
  <si>
    <t>Olučasta ploča 1/3 kruga sa 8 otvora</t>
  </si>
  <si>
    <t>X707885</t>
  </si>
  <si>
    <t>Zavrtnji maleolarni samonarezujuci fi4.5mm, duz 20-95mm</t>
  </si>
  <si>
    <t>X707889</t>
  </si>
  <si>
    <t>Pripadajuci kortikalnisamonarezujuci srafovi fi3.5mm, vel 10-110mm</t>
  </si>
  <si>
    <t>X707956A</t>
  </si>
  <si>
    <t>Y707131</t>
  </si>
  <si>
    <t xml:space="preserve">Kostani zavrtanj za augment - 5,5mm x 25, 30, 35, 40, 45, 50, 55, 60, 65, </t>
  </si>
  <si>
    <t>Y707253</t>
  </si>
  <si>
    <t>Medijalna anat.zaklj.ploč.za distal hum leva sa 3 otv šraf 3mm 4mmšraf</t>
  </si>
  <si>
    <t>Y707258</t>
  </si>
  <si>
    <t>Dorzol.anat.zaklj.ploč.za dist.hum.desna sa rupom 5 otv. glava 3 i 4mm</t>
  </si>
  <si>
    <t>Y707258A</t>
  </si>
  <si>
    <t>Dorzol.anat.zaklj.ploč.za dist.hum.desna sa rupom 5 otv. glava 5 3i4mm</t>
  </si>
  <si>
    <t>Y707258B</t>
  </si>
  <si>
    <t>Dorzol.anat.zaklj.ploč.za dist.hum.desna sa rupom 7 otv. glava 7 3i4mm</t>
  </si>
  <si>
    <t>VLL230253</t>
  </si>
  <si>
    <t>Mehanička niskoprofilna aortna valvula SJM Regent 23AGN-751</t>
  </si>
  <si>
    <t>VLL230254</t>
  </si>
  <si>
    <t>Mehanička niskoprofilna aortna valvula SJM Regent 25AGN-751</t>
  </si>
  <si>
    <t>VLL230266</t>
  </si>
  <si>
    <t>Mehanicka niskoprofilna aortna valvula, A5-025</t>
  </si>
  <si>
    <t>VLL230274</t>
  </si>
  <si>
    <t>Mehanicka niskoprofilna aortna valvula, ONXANE-27</t>
  </si>
  <si>
    <t>PM22019</t>
  </si>
  <si>
    <t>Elektroda za koronarni sinus sa aktivnom fiksacijom u srčanim venama ,</t>
  </si>
  <si>
    <t>PM230153</t>
  </si>
  <si>
    <t>Komorska elektroda aktivne fiksacije maksimalne debljine 4.5Fr različitih dužina sa steroidom konekcije IS-1,383069</t>
  </si>
  <si>
    <t>PM230178</t>
  </si>
  <si>
    <t>Elektroda bipolarna  IS-1 pasivne ili aktivne fiksacije prava ili "J"-krivina  7841 INGEVITY</t>
  </si>
  <si>
    <t>PM230256</t>
  </si>
  <si>
    <t>Jednokomorski implantabilni kardioverter defibrilator (ICD-VR) DF-1 ili DF-4 (ICD-VR),DVMC3D1,</t>
  </si>
  <si>
    <t>STT230002</t>
  </si>
  <si>
    <t>Karotidni stentovi (monorail – rapid exchange dizajn) H965SCH647070</t>
  </si>
  <si>
    <t>STT230020</t>
  </si>
  <si>
    <t>XACT tapered 40mmx9mm-7mm</t>
  </si>
  <si>
    <t>STT230032</t>
  </si>
  <si>
    <t>Karotidni stent (monorail – rapid exchange  ystem) RDS-0730-143RX</t>
  </si>
  <si>
    <t>STT230356</t>
  </si>
  <si>
    <t>Samooslobađajući perifeni stentovi  H74939054066020</t>
  </si>
  <si>
    <t>STT230499</t>
  </si>
  <si>
    <t>Samooslobađajući stent obložen lekom H74939295601210</t>
  </si>
  <si>
    <t>STT230507</t>
  </si>
  <si>
    <t>Samooslobađajući stent obložen lekom H74939295701010</t>
  </si>
  <si>
    <t>STT230518</t>
  </si>
  <si>
    <t>BeGraft Aortic Stent Graft System, BGA3912_2</t>
  </si>
  <si>
    <t>STT230580</t>
  </si>
  <si>
    <t>Balon ekspandirajući pokriveni periferni stent za ilijačne i visceralne arterije BGP5707_2 BeGraft</t>
  </si>
  <si>
    <t>STT230586</t>
  </si>
  <si>
    <t>Balon ekspandirajući pokriveni periferni stent za ilijačne i visceralne arterije BGP5708_2 BeGraft</t>
  </si>
  <si>
    <t>STT230661</t>
  </si>
  <si>
    <t>Omnilink Elite 35 10.0x29x135</t>
  </si>
  <si>
    <t>STT230740</t>
  </si>
  <si>
    <t>STT230740 Koronarni stent otvorenog dizajna, segmentna legura hroma (kobalt ili platina)obložen lekom TSTAR40018X</t>
  </si>
  <si>
    <t>STT230741</t>
  </si>
  <si>
    <t>Koronarni stent otvorenog dizajna, segmentna legura hroma (kobalt ili platina)obložen lekom TSTAR40022X</t>
  </si>
  <si>
    <t>STT230742</t>
  </si>
  <si>
    <t>Koronarni stent otvorenog dizajna, segmentna legura hroma (kobalt ili platina)obložen lekom TSTAR40026X</t>
  </si>
  <si>
    <t>STT230743</t>
  </si>
  <si>
    <t>Koronarni stent otvorenog dizajna, segmentna legura hroma (kobalt ili platina)obložen lekom TSTAR40030X</t>
  </si>
  <si>
    <t>STT230751</t>
  </si>
  <si>
    <t>Koronarni stent otvorenog dizajna, segmentna legura hroma (kobalt ili platina)obložen lekom TSTAR45030X</t>
  </si>
  <si>
    <t>STT230774</t>
  </si>
  <si>
    <t>Koronarni stent 1508250-08,XIENCE PRO S 2.50mmx08mm</t>
  </si>
  <si>
    <t>STT230788</t>
  </si>
  <si>
    <t>Koronarni stenti 1508275-33,XIENCE PRO S 2.75mmx33mm</t>
  </si>
  <si>
    <t>STT230814</t>
  </si>
  <si>
    <t>Koronarni stent 1508400-08,XIENCE PRO S 4.00mmx08mm</t>
  </si>
  <si>
    <t>STT230888</t>
  </si>
  <si>
    <t>Koronarni stent, ULTIMASTER NAGOMI 2,25x12</t>
  </si>
  <si>
    <t>STT230892</t>
  </si>
  <si>
    <t>Koronarni stent, ULTIMASTER NAGOMI 2,25x24</t>
  </si>
  <si>
    <t>STT230900</t>
  </si>
  <si>
    <t>Koronarni stent, ULTIMASTER NAGOMI 2,5x15</t>
  </si>
  <si>
    <t>STT231051</t>
  </si>
  <si>
    <t>Koronarni stent, Synsiro Pro 2,75x22</t>
  </si>
  <si>
    <t>STT231052</t>
  </si>
  <si>
    <t>Koronarni stent, Synsiro Pro 2,75x26</t>
  </si>
  <si>
    <t>STT231067</t>
  </si>
  <si>
    <t>Koronarni stent, Synsiro Pro 3,5x15</t>
  </si>
  <si>
    <t>STT231083</t>
  </si>
  <si>
    <t>Koronarni stent,CLI22508</t>
  </si>
  <si>
    <t>STT240029</t>
  </si>
  <si>
    <t>Koronarni stent, Synergy Boston H7493966612400</t>
  </si>
  <si>
    <t>STT240037</t>
  </si>
  <si>
    <t>Koronarni stent, Synergy Boston H7493966616400</t>
  </si>
  <si>
    <t>STT240041</t>
  </si>
  <si>
    <t>Koronarni stent, Synergy Boston H7493966620250</t>
  </si>
  <si>
    <t>STT240045</t>
  </si>
  <si>
    <t>Koronarni stent, Synergy Boston H7493966620400</t>
  </si>
  <si>
    <t>STT240046</t>
  </si>
  <si>
    <t>Koronarni stent, Synergy Boston H7493966620450</t>
  </si>
  <si>
    <t>STT240052</t>
  </si>
  <si>
    <t>Koronarni stent, Synergy Boston H7493966624350</t>
  </si>
  <si>
    <t>STT240060</t>
  </si>
  <si>
    <t>Koronarni stent, Synergy Boston H7493966628350</t>
  </si>
  <si>
    <t>STT250039</t>
  </si>
  <si>
    <t>Pipeline Flex Embolization Device with Shield Technology, PED2-400-18</t>
  </si>
  <si>
    <t>STT250112</t>
  </si>
  <si>
    <t>Pipeline Flex Embolization Device with Shield Technology, PED2-450-20</t>
  </si>
  <si>
    <t>STT250209</t>
  </si>
  <si>
    <t>Silk Vista, Intracranial self-expandable stent,SILK_V_4, 00X20</t>
  </si>
  <si>
    <t>STT250228</t>
  </si>
  <si>
    <t>Intracranial self expandable stent,LEO.2,5x18,Balt</t>
  </si>
  <si>
    <t>STT250261</t>
  </si>
  <si>
    <t>Intracranial self expandable stent,LEO.5,5x75</t>
  </si>
  <si>
    <t>STT250271</t>
  </si>
  <si>
    <t>CREDO Stent, 01-000940</t>
  </si>
  <si>
    <t>STT250357</t>
  </si>
  <si>
    <t>DERIVO 2 heal Embolisation Device ,01-104016</t>
  </si>
  <si>
    <t>STT250606</t>
  </si>
  <si>
    <t>FRED Flow Re-Direction Endoluminal Device, Stent sistem, intrakranijalni, samooslobađajući,XFRED4518</t>
  </si>
  <si>
    <t>STT250668</t>
  </si>
  <si>
    <t>pCONUS Bifurcation Aneurysm Implant, PCON2-HPC-4-15-6</t>
  </si>
  <si>
    <t>STT250710</t>
  </si>
  <si>
    <t>p48 MW Flow Modulation Device, P64-MW-HPC-350-18</t>
  </si>
  <si>
    <t>STT250753</t>
  </si>
  <si>
    <t>pEGASUS Stent System, PEGASUS-450-20-HPC</t>
  </si>
  <si>
    <t>GR22011</t>
  </si>
  <si>
    <t>Aplikator Kasete sa implantima  Heli-FX EndoAnchor System 3A-85</t>
  </si>
  <si>
    <t>9029553</t>
  </si>
  <si>
    <t>9701472</t>
  </si>
  <si>
    <t>Polipropilenska neresorbujuca mrezica 40gr/m2, pora deblj 0,8mm;150x100mm, za Lihtenstajnove op tehnike</t>
  </si>
  <si>
    <t>9701474</t>
  </si>
  <si>
    <t>Polipropilenska neresorbujuca mrezica 50gr/m2, pora deblj vecih od 1,5mm;150x100mm, za Lihtenstajnove op tehnike</t>
  </si>
  <si>
    <t>9701475</t>
  </si>
  <si>
    <t>Polipropilenska neresorbujuca mrezica 67gr/m2, pora deblj 2,6x1,5mm;150x100mm, za TEP op tehnike</t>
  </si>
  <si>
    <t>9708435.</t>
  </si>
  <si>
    <t>Silikonsko ulje viskozitet  1.000 - 1.300 mPas, 10ml</t>
  </si>
  <si>
    <t>NH250001</t>
  </si>
  <si>
    <t>Onyx™ Liquid Embolic System, 105-7000-060</t>
  </si>
  <si>
    <t>NH250106</t>
  </si>
  <si>
    <t>Axium™ 3D Detachable Coils, QC-2-4-3D</t>
  </si>
  <si>
    <t>NH250107</t>
  </si>
  <si>
    <t>Axium™ 3D Detachable Coils, QC-2-6-3D</t>
  </si>
  <si>
    <t>NH250112</t>
  </si>
  <si>
    <t>Axium™ 3D Detachable Coils, QC-3-4-3D</t>
  </si>
  <si>
    <t>NH250113</t>
  </si>
  <si>
    <t>Axium™ 3D Detachable Coils, QC-3-6-3D</t>
  </si>
  <si>
    <t>NH250120</t>
  </si>
  <si>
    <t>Axium™ 3D Detachable Coils, QC-4-8-3D</t>
  </si>
  <si>
    <t>NH250126</t>
  </si>
  <si>
    <t>Axium™ 3D Detachable Coils, QC-6-10-3D</t>
  </si>
  <si>
    <t>NH250129</t>
  </si>
  <si>
    <t>Axium™ 3D Detachable Coils, QC-7-15-3D</t>
  </si>
  <si>
    <t>NH250133</t>
  </si>
  <si>
    <t>Axium™ 3D Detachable Coils, QC-8-20-3D</t>
  </si>
  <si>
    <t>NH250138</t>
  </si>
  <si>
    <t>Axium™ 3D Detachable Coils,QC-10-30-3D</t>
  </si>
  <si>
    <t>NH250257</t>
  </si>
  <si>
    <t>SQUID 12 Tečna embolizaciona sredstva za tretman arteriovenskih malformacija tip 2</t>
  </si>
  <si>
    <t>NH250281</t>
  </si>
  <si>
    <t>Optima Coil System,OPTI0611CST10</t>
  </si>
  <si>
    <t>NH250286</t>
  </si>
  <si>
    <t>Optima Coil System,OPTI0713CST10</t>
  </si>
  <si>
    <t>NH250310</t>
  </si>
  <si>
    <t>Optima Coil System,OPTI0509CST10</t>
  </si>
  <si>
    <t>NH250334</t>
  </si>
  <si>
    <t>Optima Coil System,OPTI0202CST10</t>
  </si>
  <si>
    <t>NH250336</t>
  </si>
  <si>
    <t>Optima Coil System,OPTI0408CST10</t>
  </si>
  <si>
    <t>NH250337</t>
  </si>
  <si>
    <t>Optima Coil System,OPTI0203CST10</t>
  </si>
  <si>
    <t>NH250371</t>
  </si>
  <si>
    <t>Optima Coil System,OPTI0410CST10</t>
  </si>
  <si>
    <t>NH250394</t>
  </si>
  <si>
    <t>Optima Coil System,OPTI0206CST10</t>
  </si>
  <si>
    <t>NH250409</t>
  </si>
  <si>
    <t>Optima Coil System,OPTI0304CST10</t>
  </si>
  <si>
    <t>NH250412</t>
  </si>
  <si>
    <t>Barricade Coil System 9000010255FR10 soft 2,5mmx5cm</t>
  </si>
  <si>
    <t>NH250413</t>
  </si>
  <si>
    <t>Barricade Coil System 9000020306FR10 soft 3mmx6cm</t>
  </si>
  <si>
    <t>NH250414</t>
  </si>
  <si>
    <t>Barricade Coil System 9000030407FR10 soft 4mmx7cm</t>
  </si>
  <si>
    <t>NH250415</t>
  </si>
  <si>
    <t>Barricade Coil System 90000680413FR10 soft 4mmx13cm</t>
  </si>
  <si>
    <t>NH250416</t>
  </si>
  <si>
    <t>Barricade Coil System 9000050509FR10 soft 5mmx9cm</t>
  </si>
  <si>
    <t>NH250418</t>
  </si>
  <si>
    <t>Barricade Coil System 9000070611FR10 standard 6mmx11cm</t>
  </si>
  <si>
    <t>NH250442</t>
  </si>
  <si>
    <t>Barricade Coil System 9001050202CF10 Very soft 2mmx2cm</t>
  </si>
  <si>
    <t>NH250443</t>
  </si>
  <si>
    <t>Barricade Coil System 9001060203CF10 Very soft 2mmx3cm</t>
  </si>
  <si>
    <t>NH250446</t>
  </si>
  <si>
    <t>Barricade Coil System 9001100253CF10 Very soft 2,5mmx3cm</t>
  </si>
  <si>
    <t>NH250560</t>
  </si>
  <si>
    <t>Perdenser Embolic Coil System,TJCST0204-3D</t>
  </si>
  <si>
    <t>NH250561</t>
  </si>
  <si>
    <t>Perdenser Embolic Coil System,TJCST0206-3D</t>
  </si>
  <si>
    <t>NH250568</t>
  </si>
  <si>
    <t>Perdenser Embolic Coil System,TJCST0306-3D</t>
  </si>
  <si>
    <t>NH250569</t>
  </si>
  <si>
    <t>Perdenser Embolic Coil System,TJCST0308-3D</t>
  </si>
  <si>
    <t>NH250575</t>
  </si>
  <si>
    <t>Perdenser Embolic Coil System,TJCST3.512-3D</t>
  </si>
  <si>
    <t>NH250577</t>
  </si>
  <si>
    <t>Perdenser Embolic Coil System,TJCST0406-3D</t>
  </si>
  <si>
    <t>NH250602</t>
  </si>
  <si>
    <t>Perdenser Embolic Coil System,TJCST1030-3D</t>
  </si>
  <si>
    <t>NH250604</t>
  </si>
  <si>
    <t>Perdenser Embolic Coil System,TJCST1230-3D</t>
  </si>
  <si>
    <t>NH250606</t>
  </si>
  <si>
    <t>Perdenser Embolic Coil System,TJCST1430-3D</t>
  </si>
  <si>
    <t>NH250865</t>
  </si>
  <si>
    <t>Spirala za embolizaciju, odvojiva, sistem , 100405HFRM-V</t>
  </si>
  <si>
    <t>NH250870</t>
  </si>
  <si>
    <t>Spirala za embolizaciju, odvojiva, sistem , 100510HFRM-V</t>
  </si>
  <si>
    <t>NH250874</t>
  </si>
  <si>
    <t>Spirala za embolizaciju, odvojiva, sistem , 100612HFRM-V</t>
  </si>
  <si>
    <t>NH250878</t>
  </si>
  <si>
    <t>Spirala za embolizaciju, odvojiva, sistem , 100715HFRM-V</t>
  </si>
  <si>
    <t>NH250894</t>
  </si>
  <si>
    <t>Spirala za embolizaciju, odvojiva, sistem, 180931HFRM-V</t>
  </si>
  <si>
    <t>NH250906</t>
  </si>
  <si>
    <t>Spirala za embolizaciju, odvojiva, sistem , 100202HFRM-V</t>
  </si>
  <si>
    <t>NH250908</t>
  </si>
  <si>
    <t>Spirala za embolizaciju, odvojiva, sistem , 100306HFRM-V</t>
  </si>
  <si>
    <t>NH251108</t>
  </si>
  <si>
    <t>MICRUSFRAME C 14 5MMX12CM,MFR140512</t>
  </si>
  <si>
    <t>NH251131</t>
  </si>
  <si>
    <t>MICRUSFRAME S 10 6MMX11.9CM,MFR100611</t>
  </si>
  <si>
    <t>NH251163</t>
  </si>
  <si>
    <t>DELTAFILL10 3MMX10CM, DLF100310</t>
  </si>
  <si>
    <t>NH251164</t>
  </si>
  <si>
    <t>DELTAFILL10 4MMX8CM, DLF100408</t>
  </si>
  <si>
    <t>NH251165</t>
  </si>
  <si>
    <t>DELTAFILL10 4MMX10CM, DLF100410</t>
  </si>
  <si>
    <t>NH251178</t>
  </si>
  <si>
    <t>DELTAFILL18 7MMX33CM, DLF180733</t>
  </si>
  <si>
    <t>NH251209</t>
  </si>
  <si>
    <t>GALAXY G3 XSFT 3MM X 6CM, GLX120306</t>
  </si>
  <si>
    <t>NH251213</t>
  </si>
  <si>
    <t>GALAXY G3 XSFT 4MM X 10CM, GLX120410</t>
  </si>
  <si>
    <t>NH251275</t>
  </si>
  <si>
    <t>Wallaby Avenir Coil System, 10CFR07013</t>
  </si>
  <si>
    <t>NH251290</t>
  </si>
  <si>
    <t>Wallaby Avenir Coil System, 10CFR04007</t>
  </si>
  <si>
    <t>NH251303</t>
  </si>
  <si>
    <t>Wallaby Avenir Coil System, 10CFR02004</t>
  </si>
  <si>
    <t>NH251313</t>
  </si>
  <si>
    <t>Wallaby Avenir Coil System, 10CFR05008</t>
  </si>
  <si>
    <t>NH251316</t>
  </si>
  <si>
    <t>Wallaby Avenir Coil System, 10CFR04010</t>
  </si>
  <si>
    <t>NH251324</t>
  </si>
  <si>
    <t>Wallaby Avenir Coil System, 10CFN03004</t>
  </si>
  <si>
    <t>NH251325</t>
  </si>
  <si>
    <t>Wallaby Avenir Coil System, 10CFRO8016</t>
  </si>
  <si>
    <t>NH251326</t>
  </si>
  <si>
    <t>Wallaby Avenir Coil System, 10CFR03010</t>
  </si>
  <si>
    <t>NH251330</t>
  </si>
  <si>
    <t>Wallaby Avenir Coil System, 10CFNO1503</t>
  </si>
  <si>
    <t>NH251413</t>
  </si>
  <si>
    <t>Target Detachable Coil, M0035465150</t>
  </si>
  <si>
    <t>NH251415</t>
  </si>
  <si>
    <t>Target Detachable Coil, M0035466150</t>
  </si>
  <si>
    <t>NH251419</t>
  </si>
  <si>
    <t>Target Detachable Coil, M0035467200</t>
  </si>
  <si>
    <t>NH251421</t>
  </si>
  <si>
    <t>Target Detachable Coil, M0035468200</t>
  </si>
  <si>
    <t>NH251424</t>
  </si>
  <si>
    <t>Target Detachable Coil, M0035469300</t>
  </si>
  <si>
    <t>NH251425</t>
  </si>
  <si>
    <t>Target Detachable Coil, M0035461030</t>
  </si>
  <si>
    <t>NH251426</t>
  </si>
  <si>
    <t>Target Detachable Coil, M0035461130</t>
  </si>
  <si>
    <t>NH251427</t>
  </si>
  <si>
    <t>Target Detachable Coil, M0035461230</t>
  </si>
  <si>
    <t>UM000057</t>
  </si>
  <si>
    <t>Titanijumski ligaturni klipsevi  vel S 3x4,2mm AESCULAP PL565T</t>
  </si>
  <si>
    <t>UM000058</t>
  </si>
  <si>
    <t>Titanijumski ligaturni klipsevi  vel M 4,5x6,2mm AESCULAP PL567T</t>
  </si>
  <si>
    <t>X704303.</t>
  </si>
  <si>
    <t>Tečno embolizacijsko sredstvo sa puderom od tanta i etil-vinil-alkoholom</t>
  </si>
  <si>
    <t>Y704495B</t>
  </si>
  <si>
    <t>Ureteralni stent set sa i bez zicanog vodica, double JJ, duz 20-36cm, dijam. 7 Fr. Zicani vodic duz 150cm, dijam 0,025; 0,032; 0,035 i 0,038inch</t>
  </si>
  <si>
    <t>Y704567</t>
  </si>
  <si>
    <t>Linearni stapler sa nozem 80mm- 4,8mm</t>
  </si>
  <si>
    <t>Y704569</t>
  </si>
  <si>
    <t>Linearni stapler sa nozem 60mm- 4,8mm</t>
  </si>
  <si>
    <t>Y706020.</t>
  </si>
  <si>
    <t>Mikrosfera za embolizaciju od polietilen glikola sa citost.100-400</t>
  </si>
  <si>
    <t>Y706021.</t>
  </si>
  <si>
    <t>Mikrosfere za embolizaciju od polietilen glikola 75-1100</t>
  </si>
  <si>
    <t>Y706051.</t>
  </si>
  <si>
    <t>Sistem za tretman aneurizmi sir.vrata zatv.konst.dij. 4-11mm; vis. 3-9mm</t>
  </si>
  <si>
    <t>9080101</t>
  </si>
  <si>
    <t>Multifiltrate Pro Kit TPE P2dry</t>
  </si>
  <si>
    <t>9512150</t>
  </si>
  <si>
    <t>1031430</t>
  </si>
  <si>
    <t>1031431</t>
  </si>
  <si>
    <t>1031432</t>
  </si>
  <si>
    <t>1031433</t>
  </si>
  <si>
    <t>1039394</t>
  </si>
  <si>
    <t>ND00034</t>
  </si>
  <si>
    <t>25mg/ml; 2ml</t>
  </si>
  <si>
    <t>ND00040</t>
  </si>
  <si>
    <t>konc za rast za inf</t>
  </si>
  <si>
    <t>0039333AM</t>
  </si>
  <si>
    <t>0039334AM</t>
  </si>
  <si>
    <t>0039347A</t>
  </si>
  <si>
    <t xml:space="preserve">KADCYLA </t>
  </si>
  <si>
    <t xml:space="preserve">, bočica staklena, </t>
  </si>
  <si>
    <t>1 po 100 mg</t>
  </si>
  <si>
    <t>0039348A</t>
  </si>
  <si>
    <t>KADCYLA,</t>
  </si>
  <si>
    <t xml:space="preserve"> bočica staklena,</t>
  </si>
  <si>
    <t xml:space="preserve"> 1 po 160 mg</t>
  </si>
  <si>
    <t>0039403AM</t>
  </si>
  <si>
    <t xml:space="preserve"> amp, </t>
  </si>
  <si>
    <t>1 po 4 ml (25mg/ml) am</t>
  </si>
  <si>
    <t>0039403D</t>
  </si>
  <si>
    <t xml:space="preserve">KEYTRUDA, </t>
  </si>
  <si>
    <t xml:space="preserve">amp, </t>
  </si>
  <si>
    <t>1 po 4 ml (25mg/ml) d</t>
  </si>
  <si>
    <t>0039403DH</t>
  </si>
  <si>
    <t xml:space="preserve"> amp,</t>
  </si>
  <si>
    <t xml:space="preserve"> 1 po 4 ml (25mg/ml) dh</t>
  </si>
  <si>
    <t>0039403NP</t>
  </si>
  <si>
    <t>amp,</t>
  </si>
  <si>
    <t xml:space="preserve"> 1 po 4 ml (25mg/ml) np</t>
  </si>
  <si>
    <t>0039403P</t>
  </si>
  <si>
    <t>1 po 4 ml (25mg/ml) p</t>
  </si>
  <si>
    <t>0059211</t>
  </si>
  <si>
    <t>ZOMETA</t>
  </si>
  <si>
    <t>prašak za rastvor za infuziju</t>
  </si>
  <si>
    <t>1 po 4 mg+ 5 ml rastvarača</t>
  </si>
  <si>
    <t>7072040</t>
  </si>
  <si>
    <t>0034005</t>
  </si>
  <si>
    <t>Vidaza 100mg (20mg/ml) Azacitidin</t>
  </si>
  <si>
    <t>0034012</t>
  </si>
  <si>
    <t>Azacitidin Stada, amp, 1x100mg (25mg/mL)</t>
  </si>
  <si>
    <t>0039040</t>
  </si>
  <si>
    <t>Kimmtrak konc za rast za inf, 100mcg/0,5ml</t>
  </si>
  <si>
    <t>0039151.</t>
  </si>
  <si>
    <t>Bavencio 20mg/ml konc. za rast.za inf, 10ml (avelumab)</t>
  </si>
  <si>
    <t>0104001</t>
  </si>
  <si>
    <t>Repatha 140mg/ml, rast za inj u napunjenom inj penu, 2x1ml</t>
  </si>
  <si>
    <t>0119203</t>
  </si>
  <si>
    <t>Tezspire ras. za inj. u penu 1x1.91ml/210mg</t>
  </si>
  <si>
    <t>1039708</t>
  </si>
  <si>
    <t>Scemblix film tabl. blis. 60 x 40 mg</t>
  </si>
  <si>
    <t>7777102</t>
  </si>
  <si>
    <t>Rapiscan, rast za inj, 400 mcg/5mL (80 mcg/mL)</t>
  </si>
  <si>
    <t>7777133</t>
  </si>
  <si>
    <t>Trombostat, konce za rast za inf, (0.25mg/mL) 1x50ml</t>
  </si>
  <si>
    <t>7777147</t>
  </si>
  <si>
    <t>Prolastin, amp, 1000mg</t>
  </si>
  <si>
    <t>32200-00</t>
  </si>
  <si>
    <t>46306-01</t>
  </si>
  <si>
    <t>46307-00</t>
  </si>
  <si>
    <t>46312-00</t>
  </si>
  <si>
    <t>46312-01</t>
  </si>
  <si>
    <t>46315-01</t>
  </si>
  <si>
    <t>46318-00</t>
  </si>
  <si>
    <t>46318-01</t>
  </si>
  <si>
    <t>46321-00</t>
  </si>
  <si>
    <t>46321-01</t>
  </si>
  <si>
    <t>46333-01</t>
  </si>
  <si>
    <t>46336-00</t>
  </si>
  <si>
    <t>46510-00</t>
  </si>
  <si>
    <t>47588-00</t>
  </si>
  <si>
    <t>47588-01</t>
  </si>
  <si>
    <t>47609-03</t>
  </si>
  <si>
    <t>47920-00</t>
  </si>
  <si>
    <t>47972-00</t>
  </si>
  <si>
    <t>48242-00</t>
  </si>
  <si>
    <t>48400-00</t>
  </si>
  <si>
    <t>48400-03</t>
  </si>
  <si>
    <t>48403-00</t>
  </si>
  <si>
    <t>48406-06</t>
  </si>
  <si>
    <t>48509-00</t>
  </si>
  <si>
    <t>48512-00</t>
  </si>
  <si>
    <t>48900-00</t>
  </si>
  <si>
    <t>48945-01</t>
  </si>
  <si>
    <t>48948-02</t>
  </si>
  <si>
    <t>48951-00</t>
  </si>
  <si>
    <t>49200-00</t>
  </si>
  <si>
    <t>49206-00</t>
  </si>
  <si>
    <t>49211-00</t>
  </si>
  <si>
    <t>49212-00</t>
  </si>
  <si>
    <t>49218-00</t>
  </si>
  <si>
    <t>49221-00</t>
  </si>
  <si>
    <t>49221-01</t>
  </si>
  <si>
    <t>49224-00</t>
  </si>
  <si>
    <t>49224-01</t>
  </si>
  <si>
    <t>49224-02</t>
  </si>
  <si>
    <t>49227-00</t>
  </si>
  <si>
    <t>49300-00</t>
  </si>
  <si>
    <t>49306-00</t>
  </si>
  <si>
    <t>49345-00</t>
  </si>
  <si>
    <t>49503-02</t>
  </si>
  <si>
    <t>49517-00</t>
  </si>
  <si>
    <t>49521-00</t>
  </si>
  <si>
    <t>49521-01</t>
  </si>
  <si>
    <t>49521-02</t>
  </si>
  <si>
    <t>49521-03</t>
  </si>
  <si>
    <t>49524-00</t>
  </si>
  <si>
    <t>49524-01</t>
  </si>
  <si>
    <t>49533-00</t>
  </si>
  <si>
    <t>49534-01</t>
  </si>
  <si>
    <t>49548-00</t>
  </si>
  <si>
    <t>49554-00</t>
  </si>
  <si>
    <t>49558-01</t>
  </si>
  <si>
    <t>49559-00</t>
  </si>
  <si>
    <t>49700-01</t>
  </si>
  <si>
    <t>49703-01</t>
  </si>
  <si>
    <t>49703-02</t>
  </si>
  <si>
    <t>49703-04</t>
  </si>
  <si>
    <t>49818-00</t>
  </si>
  <si>
    <t>49866-00</t>
  </si>
  <si>
    <t>50100-00</t>
  </si>
  <si>
    <t>50100-01</t>
  </si>
  <si>
    <t>50103-00</t>
  </si>
  <si>
    <t>50112-00</t>
  </si>
  <si>
    <t>50121-00</t>
  </si>
  <si>
    <t>50206-00</t>
  </si>
  <si>
    <t>50206-01</t>
  </si>
  <si>
    <t>50206-02</t>
  </si>
  <si>
    <t>50215-00</t>
  </si>
  <si>
    <t>50215-02</t>
  </si>
  <si>
    <t>50215-03</t>
  </si>
  <si>
    <t>50218-01</t>
  </si>
  <si>
    <t>50218-02</t>
  </si>
  <si>
    <t>50218-03</t>
  </si>
  <si>
    <t>50224-07</t>
  </si>
  <si>
    <t>50224-08</t>
  </si>
  <si>
    <t>50224-09</t>
  </si>
  <si>
    <t>50224-10</t>
  </si>
  <si>
    <t>50227-00</t>
  </si>
  <si>
    <t>50312-00</t>
  </si>
  <si>
    <t>50333-00</t>
  </si>
  <si>
    <t>50387-01</t>
  </si>
  <si>
    <t>50387-02</t>
  </si>
  <si>
    <t>50417-00</t>
  </si>
  <si>
    <t>50616-00</t>
  </si>
  <si>
    <t>90561-00</t>
  </si>
  <si>
    <t>90562-00</t>
  </si>
  <si>
    <t>90583-01</t>
  </si>
  <si>
    <t>90600-00</t>
  </si>
  <si>
    <t>90603-06</t>
  </si>
  <si>
    <t>90603-07</t>
  </si>
  <si>
    <t>90607-00</t>
  </si>
  <si>
    <t>90607-01</t>
  </si>
  <si>
    <t>90608-01</t>
  </si>
  <si>
    <t>30408-00</t>
  </si>
  <si>
    <t>30601-01</t>
  </si>
  <si>
    <t>43801-00</t>
  </si>
  <si>
    <t>43945-00</t>
  </si>
  <si>
    <t>43987-01</t>
  </si>
  <si>
    <t>45720-03</t>
  </si>
  <si>
    <t>47354-00</t>
  </si>
  <si>
    <t>47636-00</t>
  </si>
  <si>
    <t>90301-00</t>
  </si>
  <si>
    <t>38456-06</t>
  </si>
  <si>
    <t>90177-00</t>
  </si>
  <si>
    <t/>
  </si>
  <si>
    <t>90531-00</t>
  </si>
  <si>
    <t>92206-00</t>
  </si>
  <si>
    <t>47621-00</t>
  </si>
  <si>
    <t>14212-01</t>
  </si>
  <si>
    <t>32174-00</t>
  </si>
  <si>
    <t>92120-00</t>
  </si>
  <si>
    <t>130216</t>
  </si>
  <si>
    <t>130218</t>
  </si>
  <si>
    <t>241023</t>
  </si>
  <si>
    <t>243016</t>
  </si>
  <si>
    <t>260003</t>
  </si>
  <si>
    <t>260004</t>
  </si>
  <si>
    <t>260006</t>
  </si>
  <si>
    <t>260008</t>
  </si>
  <si>
    <t>260009</t>
  </si>
  <si>
    <t>260011</t>
  </si>
  <si>
    <t>260015</t>
  </si>
  <si>
    <t>270104</t>
  </si>
  <si>
    <t>270110</t>
  </si>
  <si>
    <t>242201</t>
  </si>
  <si>
    <t>242202</t>
  </si>
  <si>
    <t>243001</t>
  </si>
  <si>
    <t>243008</t>
  </si>
  <si>
    <t>243014</t>
  </si>
  <si>
    <t>243015</t>
  </si>
  <si>
    <t>18248-00</t>
  </si>
  <si>
    <t>18250-00</t>
  </si>
  <si>
    <t>18290-00</t>
  </si>
  <si>
    <t>18292-00</t>
  </si>
  <si>
    <t>18292-01</t>
  </si>
  <si>
    <t>18292-02</t>
  </si>
  <si>
    <t>30094-12</t>
  </si>
  <si>
    <t>38715-02</t>
  </si>
  <si>
    <t>600001</t>
  </si>
  <si>
    <t>600251</t>
  </si>
  <si>
    <t>600254</t>
  </si>
  <si>
    <t>600260</t>
  </si>
  <si>
    <t>600261</t>
  </si>
  <si>
    <t>320810</t>
  </si>
  <si>
    <t>600028</t>
  </si>
  <si>
    <t>600081</t>
  </si>
  <si>
    <t>600330</t>
  </si>
  <si>
    <t>241033</t>
  </si>
  <si>
    <t>260097</t>
  </si>
  <si>
    <t>260104</t>
  </si>
  <si>
    <t>260105</t>
  </si>
  <si>
    <t>61314-01</t>
  </si>
  <si>
    <t>61316-00</t>
  </si>
  <si>
    <t>61387-00</t>
  </si>
  <si>
    <t>130214</t>
  </si>
  <si>
    <t>130220</t>
  </si>
  <si>
    <t>130222</t>
  </si>
  <si>
    <t>241001</t>
  </si>
  <si>
    <t>241003</t>
  </si>
  <si>
    <t>241004</t>
  </si>
  <si>
    <t>241005</t>
  </si>
  <si>
    <t>241006</t>
  </si>
  <si>
    <t>241014</t>
  </si>
  <si>
    <t>241038</t>
  </si>
  <si>
    <t>250058</t>
  </si>
  <si>
    <t>250087</t>
  </si>
  <si>
    <t>250101</t>
  </si>
  <si>
    <t>Фибероптичка колоноскопија до цекума са полипектомијом; колоноскопија до цекума са вишеструким полипектомијама; дуга колоноскопија са полипектомијом</t>
  </si>
  <si>
    <t>Фибероптичка колоноскопија до хепатичке флексуре са биопсијом; колоноскопија до хепатичке флексуре са вишеструким биопсијама; флексибилна сигмоидоскопија са биопсијом; кратка колоноскопија са биопсијом</t>
  </si>
  <si>
    <t>Radiografsko snimanje farinksa, ezofagusa, želuca</t>
  </si>
  <si>
    <t>Irigografija</t>
  </si>
  <si>
    <t>Ultrazvučni pregled ramena ili nadlaktice</t>
  </si>
  <si>
    <t>Kompjuterizovana tomografija facijalnih kostiju i</t>
  </si>
  <si>
    <t>Kompjuterizovana tomografija mekih tkiva vrata sa</t>
  </si>
  <si>
    <t>Kompjuterizovana tomografija kičme, lumbosakralne</t>
  </si>
  <si>
    <t>Kompjuterizovana tomografija abdomena i karlice</t>
  </si>
  <si>
    <t>Angiografija magnetnom rezonancom grudnog koša</t>
  </si>
  <si>
    <t>Proteini (ukupni) u krvi - POCT metodom</t>
  </si>
  <si>
    <t>Feritin u serumu - nefelometrijom</t>
  </si>
  <si>
    <t>Ćelije, broj u likvoru</t>
  </si>
  <si>
    <t>Pandy test u likvoru</t>
  </si>
  <si>
    <t>Sedimentacija eritrocita (SE)</t>
  </si>
  <si>
    <t>INR - za praćenje antikoagulantne terapije u plazmi</t>
  </si>
  <si>
    <t>Lumi agregacija trombocita u plazmi</t>
  </si>
  <si>
    <t>Rotaciona tromboelastografija u krvi</t>
  </si>
  <si>
    <t>Silika koagulaciono vreme u plazmi, potvrdni test</t>
  </si>
  <si>
    <t>Detekcija genskih mutacija kod naslednih i drugih bolesti (leukemije, tumori i dr.) real-time PCR metodom</t>
  </si>
  <si>
    <t>Bojenje jednog serijskog preparata HE metodom</t>
  </si>
  <si>
    <t>glukoza u kapilarnoj krvi</t>
  </si>
  <si>
    <t>pCO2 (parcijalni pritisak ugljen-dioksida) u krvi</t>
  </si>
  <si>
    <t>pH krvi</t>
  </si>
  <si>
    <t>Takrolimus (FK 506) u krvi</t>
  </si>
  <si>
    <t>25-OH-vitamin D3 (holekalciferol) u serumu - ECLIA</t>
  </si>
  <si>
    <t>Alanin aminotransferaza (ALT) u serumu - spektrofotometrija</t>
  </si>
  <si>
    <t>Albumin u serumu - spektrofotometrijom</t>
  </si>
  <si>
    <t>Aldosteron u serumu - ELISA</t>
  </si>
  <si>
    <t>Alfa-1-antitripsin u serumu - nefelometrijom</t>
  </si>
  <si>
    <t>Alfa-amilaza u serumu - spektrofotometrija</t>
  </si>
  <si>
    <t>Alfa-fetoprotein (AFP) u serumu</t>
  </si>
  <si>
    <t>Alkalna fosfataza (ALP) u serumu -spektrofotometrijom</t>
  </si>
  <si>
    <t>Antimilerijan hormon u serumu</t>
  </si>
  <si>
    <t>Antistreptolizinska reakcija (ASL) u serumu</t>
  </si>
  <si>
    <t>Apolipoprotein A1 (ApoA1) u serumu - imunoturbidimetrijom</t>
  </si>
  <si>
    <t>Aspartat aminotransferaza (AST) u serumu - spektrofotometrijom</t>
  </si>
  <si>
    <t>aterogeni index (logaritam odnosa TGL/HDL-HOL) u serumu – izra</t>
  </si>
  <si>
    <t>Bakar u serumu</t>
  </si>
  <si>
    <t>Benzodiazepin u serumu</t>
  </si>
  <si>
    <t>Beta-CROSSLAPS (degradacioni produkt C-terminalnog telopeptida kolagena) u serumu</t>
  </si>
  <si>
    <t>beta-hCG, slobodan u serumu</t>
  </si>
  <si>
    <t>Beta-horiogonadotropin, ukupan (beta-hCG, βhCG) u serumu - FPIA/MEIA, CMIA odnosno ECLIA</t>
  </si>
  <si>
    <t>Bikarbonati (ugljen-dioksid, ukupan) u serumu -jonselektivnom elektrodom (JSE)</t>
  </si>
  <si>
    <t>Bilirubin (direktan) u serumu - spektrofotometrijom</t>
  </si>
  <si>
    <t>Bilirubin (ukupan) u serumu - spektrofotometrijom</t>
  </si>
  <si>
    <t>BNP (Brain natriuretic peptide, moždani natriuretski peptid) u serumu</t>
  </si>
  <si>
    <t>C1-inhibitor komplementa u serumu - ELISA</t>
  </si>
  <si>
    <t>Ceruloplazmin u serumu</t>
  </si>
  <si>
    <t>C-reaktivni protein (CRP) u serumu - imunoturbidimetrijom</t>
  </si>
  <si>
    <t>C-reaktivni protein, visoko osetljivi (hsCRP) u serumu - imunoturbidimetrijom</t>
  </si>
  <si>
    <t>C-reaktivni protein, visoko osetljivi (hsCRP) u serumu - nefelometrijom</t>
  </si>
  <si>
    <t>Double test (PAAP-A/beta-hCG, slobodan) u serumu</t>
  </si>
  <si>
    <t>Etosuksimid (Zarontin) u serumu</t>
  </si>
  <si>
    <t>Fenobarbiton (Luminal) u serumu</t>
  </si>
  <si>
    <t>Folna kiselina u serumu</t>
  </si>
  <si>
    <t>Fosfor, neorganski u serumu - spektrofotometrija</t>
  </si>
  <si>
    <t>Gama-glutamil transferaza (gama-GT) u serumu - spektrofotometrija</t>
  </si>
  <si>
    <t>Glukoza u serumu - spektrofotometrija</t>
  </si>
  <si>
    <t>Gvožđe u serumu</t>
  </si>
  <si>
    <t>Haptoglobin (hemoglobin-vezujući protein, HPT) u serumu - imunoturbidimetrijom</t>
  </si>
  <si>
    <t>Hloridi u serumu - jon-selektivnom elektrodom (JSE)</t>
  </si>
  <si>
    <t>Holesterol (ukupan) u serumu - spektrofotometrijom</t>
  </si>
  <si>
    <t>holesterol/HDL u serumu – izracunavanje</t>
  </si>
  <si>
    <t>Holesterol, HDL - u serumu - spektrofotometrija</t>
  </si>
  <si>
    <t>Holesterol, LDL - u serumu - izračunavanjem</t>
  </si>
  <si>
    <t>Holinesteraza (CHE) dibukainski broj u serumu</t>
  </si>
  <si>
    <t>Holinesteraza (CHE) u serumu</t>
  </si>
  <si>
    <t>Imunoglobulin A (IgA) u serumu - nefelometrijom</t>
  </si>
  <si>
    <t>Imunoglobulin A (IgA), subklasa u serumu - ELISA</t>
  </si>
  <si>
    <t>Imunoglobulin A (IgA), subklasa u serumu - RID</t>
  </si>
  <si>
    <t>Imunoglobulin G (IgG) u serumu - nefelometrijom</t>
  </si>
  <si>
    <t>Imunoglobulin G1 (IgG1), subklasa u serumu - nefelometrijom</t>
  </si>
  <si>
    <t>Imunoglobulin G2 (IgG2), subklasa u serumu - nefelometrijom</t>
  </si>
  <si>
    <t>Imunoglobulin G3 (IgG3), subklasa u serumu - nefelometrijom</t>
  </si>
  <si>
    <t>Imunoglobulin M (IgM) u serumu - nefelometrijom</t>
  </si>
  <si>
    <t>Kalcijum u serumu - spektrofotometrijom</t>
  </si>
  <si>
    <t>Karbamazepin u serumu</t>
  </si>
  <si>
    <t>Karcinoembrioni antigen (CEA) u serumu</t>
  </si>
  <si>
    <t>Kisela fosfataza (AcP) ukupna u serumu</t>
  </si>
  <si>
    <t>Kisela fosfataza (AcP), prostatična (prostatična kisela fosfataza, PAP) u serumu</t>
  </si>
  <si>
    <t>Komplement C3c u serumu - nefelometrijom</t>
  </si>
  <si>
    <t>Kortizol, slobodan u serumu - HPLC</t>
  </si>
  <si>
    <t>Kreatin kinaza (CK) u serumu - spektrofotometrija</t>
  </si>
  <si>
    <t>Kreatin kinaza CK-MB (izoenzim kreatin kinaze, CK-2) u serumu</t>
  </si>
  <si>
    <t>Kreatinin u serumu-spektrofotometrijom</t>
  </si>
  <si>
    <t>Laki lanci Lambda-tip, slobodni u serumu - nefelometrijom</t>
  </si>
  <si>
    <t>Laktat dehidrogenaza (LDH) u serumu - spektrofotometrija</t>
  </si>
  <si>
    <t>Lipaza u serumu</t>
  </si>
  <si>
    <t>Lipoprotein (a) ((Lp(a)) u serumu - imunoturbidimetrijom</t>
  </si>
  <si>
    <t>Litijum u serumu - spektrofotometrijom</t>
  </si>
  <si>
    <t>Litijum u serumu - plamenom fotometrijom</t>
  </si>
  <si>
    <t>Magnezijum u serumu - spektrofotometrija</t>
  </si>
  <si>
    <t>Mioglobin (Mb) u serumu</t>
  </si>
  <si>
    <t>Mokraćna kiselina u serumu - spektrofotometrija</t>
  </si>
  <si>
    <t>Natrijum u serumu, jon-selektivnom elektrodom (JSE)</t>
  </si>
  <si>
    <t>Osmolalitet u serumu</t>
  </si>
  <si>
    <t>Osteokalcin (Bone Gla Protein, BGP, N-Mid</t>
  </si>
  <si>
    <t>P1NP-ukupni (ukupni amino terminalni propeptid prokolagena tip 1) u serumu</t>
  </si>
  <si>
    <t>PAPP-A (Pregnancy-Associated Plasma Protein A) u serumu</t>
  </si>
  <si>
    <t>Prokalcitonin (PCT) u serumu</t>
  </si>
  <si>
    <t>Prostatični specifični antigen, slobodan (fPSA)</t>
  </si>
  <si>
    <t>Prostatični specifični antigen, ukupan (PSA)</t>
  </si>
  <si>
    <t>Proteini (ukupni) u serumu - spektrofotometrijom</t>
  </si>
  <si>
    <t>Reumatoidni faktor (RF) u serumu - imunoturbidimetrijom</t>
  </si>
  <si>
    <t>Reumatoidni faktor (RF) u serumu - nefelometrijom</t>
  </si>
  <si>
    <t>Tireostimulirajući hormon (tirotropin, TSH) u serumu - FPIA, MEIA, CMIA odnosno ECLIA</t>
  </si>
  <si>
    <t>Tiroglobulin (Tg) u serumu</t>
  </si>
  <si>
    <t>Tiroksin, slobodan (fT4) u serumu - FPIA, MEIA, CMIA odnosno ECLIA</t>
  </si>
  <si>
    <t>Tiroksin, slobodan (fT4) u serumu - RIA</t>
  </si>
  <si>
    <t>Tiroksin, ukupan (T4) u serumu - FPIA, MEIA, CMIA odnosno ECLIA</t>
  </si>
  <si>
    <t>Transferin (siderofilin, Tf) u serumu - imunotrubidimetrijom</t>
  </si>
  <si>
    <t>Transferin (siderofilin, Tf) u serumu - nefelometrijom</t>
  </si>
  <si>
    <t>Trigliceridi u serumu - spektrofotometrija</t>
  </si>
  <si>
    <t>Trijodtironin, slobodan (fT3) u serumu - RIA</t>
  </si>
  <si>
    <t>Trijodtironin, ukupan (T3) u serumu - FPIA, MEIA, CMIA</t>
  </si>
  <si>
    <t>Troponin I u serumu</t>
  </si>
  <si>
    <t>Troponin T u serumu</t>
  </si>
  <si>
    <t>UIBC (nezasićeni kapacitet vezivanja gvožđa) u serumu</t>
  </si>
  <si>
    <t>Urea klirens u serumu</t>
  </si>
  <si>
    <t>Urea u serumu - spektrofotometrijom</t>
  </si>
  <si>
    <t>Valproična kiselina (Depakene) u serumu</t>
  </si>
  <si>
    <t>Vankomicin (Vancocyn) u serumu</t>
  </si>
  <si>
    <t>Amonijum jon u plazmi</t>
  </si>
  <si>
    <t>BNP (Brain natriuretic peptide, moždani natriure</t>
  </si>
  <si>
    <t>Kalcijum, jonizovani u plazmi</t>
  </si>
  <si>
    <t>L-laktat u plazmi</t>
  </si>
  <si>
    <t>Rapamicin (sirolimus, rapamune) u plazmi</t>
  </si>
  <si>
    <t>Acetilholinesteraza u eritrocitima</t>
  </si>
  <si>
    <t>Benzodiazepin u urinu</t>
  </si>
  <si>
    <t>Kalcijum u urinu</t>
  </si>
  <si>
    <t>Albumin (mikroalbuminurija) u dnevnom urinu</t>
  </si>
  <si>
    <t>Alfa-2-makroglobulin u dnevnom urinu</t>
  </si>
  <si>
    <t>Alkalna fosfataza (ALP) u dnevnom urinu</t>
  </si>
  <si>
    <t>Fosfor, neorganski u dnevnom urinu</t>
  </si>
  <si>
    <t>Gama-glutamiltransferaza (gama-GT) u dnevnom urinu</t>
  </si>
  <si>
    <t>Glukoza u dnevnom urinu</t>
  </si>
  <si>
    <t>Hloridi u dnevnom urinu</t>
  </si>
  <si>
    <t>Imunoelektroforeza proteina u dnevnom urinu</t>
  </si>
  <si>
    <t>Kalcijum u dnevnom urinu</t>
  </si>
  <si>
    <t>Kalijum u dnevnom urinu</t>
  </si>
  <si>
    <t>Kreatinin klirens u dnevnom urinu</t>
  </si>
  <si>
    <t>Kreatinin u dnevnom urinu - spektrofotometrijom</t>
  </si>
  <si>
    <t>Mokraćna kiselina u dnevnom urinu</t>
  </si>
  <si>
    <t>Natrijum u dnevnom urinu</t>
  </si>
  <si>
    <t>urea u urinu</t>
  </si>
  <si>
    <t>C-reaktivni protein (CRP) u likvoru</t>
  </si>
  <si>
    <t>Glukoza u likvoru</t>
  </si>
  <si>
    <t>Hloridi u likvoru</t>
  </si>
  <si>
    <t>Imunoelektroforeza proteina u likvoru</t>
  </si>
  <si>
    <t>Makroskopski nalaz likvora</t>
  </si>
  <si>
    <t>Sediment, diferencijalno brojanje u likvoru</t>
  </si>
  <si>
    <t>Spermocitogram spermatozoida</t>
  </si>
  <si>
    <t>Albumin u pleuralnom punktatu</t>
  </si>
  <si>
    <t>Alfa-amilaza u pleuralnom punktatu</t>
  </si>
  <si>
    <t>Glukoza u pleuralnom punktatu</t>
  </si>
  <si>
    <t>Holesterol (ukupan) u pleuralnom punktatu</t>
  </si>
  <si>
    <t>Kreatinin u pleuralnom punktatu</t>
  </si>
  <si>
    <t>Laktat dehidrohenaza (LDH) u pleuralnom punktatu</t>
  </si>
  <si>
    <t>Proteini (ukupni) u pleuralnom punktatu</t>
  </si>
  <si>
    <t>Alfa-amilaza u peritonealnom punktatu</t>
  </si>
  <si>
    <t>Kreatinin u peritonealnom punktatu</t>
  </si>
  <si>
    <t>Laktat dehidrogenaza (LDH) u peritonealnom punktatu</t>
  </si>
  <si>
    <t>Proteini (ukupni) u peritonealnom punktatu</t>
  </si>
  <si>
    <t>Sediment peritonealnog punktata</t>
  </si>
  <si>
    <t>Urea u peritonealnom punktatu</t>
  </si>
  <si>
    <t>Laktat dehidrogenaza (LDH) u ascitu</t>
  </si>
  <si>
    <t>Mokraćni kamen-sastojci</t>
  </si>
  <si>
    <t>Antitela na ciklične citrulinisane peptide (anti-CCP) u serumu - CMIA, ECLIA, FPIA/MEIA</t>
  </si>
  <si>
    <t>Antitela na glijadin IgA klase u serumu - ELISA</t>
  </si>
  <si>
    <t>Antitela na glijadin IgG klase u serumu - ELISA</t>
  </si>
  <si>
    <t>Antitela na jednolančanu dezoksiribonukleinsku kiselinu (anti-ssDNA) IgG klase u serumu - ELISA</t>
  </si>
  <si>
    <t>Antitela na mitohondrijske (AMA) antigene M2, M4, M9 IgG klase u serumu - imunobloting</t>
  </si>
  <si>
    <t>Antitela na tireoglobulin (anti-TG) IgG klase u serumu - ELISA</t>
  </si>
  <si>
    <t>Antitela na tireoidnu peroksidazu (anti-TPO) u serumu - FPIA, MEIA, CMIA i ECLIA</t>
  </si>
  <si>
    <t>Antitela protiv pankresnih ostrvaca IgG u serumu - IIF</t>
  </si>
  <si>
    <t>Specifičan IgE na inhalatorne alergene u serumu - ELISA</t>
  </si>
  <si>
    <t>Biohemijska identifikacija Staphylococcus vrsta</t>
  </si>
  <si>
    <t>Detekcija beta-laktamaza proširenog spektra za Gram negativne bakterije (fenotipska)</t>
  </si>
  <si>
    <t>Identifikacija mikobakterija biohemijskim testovima</t>
  </si>
  <si>
    <t>Kultura mikobakterija u tečnoj podlozi</t>
  </si>
  <si>
    <t>Direktan nativan preparat na gljive</t>
  </si>
  <si>
    <t>Pregled uzorka iz primarno sterilnih regija na gljive</t>
  </si>
  <si>
    <t>Ревизија ПХ налаза других установа</t>
  </si>
  <si>
    <t>Имунохистохемијско бојење од посебног значаја за терапију</t>
  </si>
  <si>
    <t>Ткивно специфична унутрашња контрола имунохистохемијских бојења</t>
  </si>
  <si>
    <t>Подела биопсијског материјала и израда парафинског калупа</t>
  </si>
  <si>
    <t>Израда једног обојеног мегасеријског препарата из мегаблока</t>
  </si>
  <si>
    <t>Калупљење ткива у парафинске мегаблокове</t>
  </si>
  <si>
    <t>Konsultativna ili komparativna analiza materijala iz dostavljenih parafinskih blokova</t>
  </si>
  <si>
    <t>Pregled promene na uklonjenom delu jezika</t>
  </si>
  <si>
    <t>Pregled promene na uklonjenom delu larinksa</t>
  </si>
  <si>
    <t>Pregled promene na uklonjenom celom larinksu i okolnim strukturama</t>
  </si>
  <si>
    <t>Преглед исечка добијеног хирушким уклањањем једног региона врата</t>
  </si>
  <si>
    <t>Преглед исечка добијеног радикалном дисекцијом врата</t>
  </si>
  <si>
    <t>Pregled resekovanog bronha i traheje ("sleeve")</t>
  </si>
  <si>
    <t>Pregled uklonjenog dela pluća otvorenom ili torakoskopskom metodom</t>
  </si>
  <si>
    <t>Pregled uklonjenog dela pluća sa tumorom</t>
  </si>
  <si>
    <t>Pregled lezija pluća kod povreda dobijena incizijom ili ekscizijom</t>
  </si>
  <si>
    <t>Pregled emfizemske bule pluća dobijena resekcijom</t>
  </si>
  <si>
    <t>Pregled klinasto resekovanog pluća (subsegmentalno)</t>
  </si>
  <si>
    <t>Pregled resekovanog segmenta pluća</t>
  </si>
  <si>
    <t>Pregled uklonjenog režnja pluća</t>
  </si>
  <si>
    <t>Pregled dva uklonjena režnja pluća</t>
  </si>
  <si>
    <t>Pregled režnja pluća sa delom perikarda, pretkomore, zida grudnog koša i dijafragme</t>
  </si>
  <si>
    <t>Pregled režnja pluća sa resektatom bronha</t>
  </si>
  <si>
    <t>Pregled režnja pluća i segmenta pluća</t>
  </si>
  <si>
    <t>Pregled plućnog krila</t>
  </si>
  <si>
    <t>Pregled plućnog krila sa delom pleure, perikarda i dijafragme</t>
  </si>
  <si>
    <t>Pregled plućnog krila, dela perikarda, pretkomore, zida grudnog koša i dijafragme</t>
  </si>
  <si>
    <t>Pregled plućnog krila sa delom glavnog bronha i traheje</t>
  </si>
  <si>
    <t>Pregled plućnog krila kod unilateralne transplatacije pluća</t>
  </si>
  <si>
    <t>Pregled oba plućna krila kod bilateralne transplatacije pluća</t>
  </si>
  <si>
    <t>Pregled uklonjenog timusa</t>
  </si>
  <si>
    <t>Pregled resektata tumora medijastinuma</t>
  </si>
  <si>
    <t>Pregled dela uklonjenog perikarda</t>
  </si>
  <si>
    <t>Pregled bioptata velikih krvnih sudova</t>
  </si>
  <si>
    <t>Pregled bioptata zida arterije, vene, sintetičkog grafta</t>
  </si>
  <si>
    <t>Pregled isečka endokarda odnosno miokarda dobijena biopsijom</t>
  </si>
  <si>
    <t>Pregled uklonjenih varikoziteta</t>
  </si>
  <si>
    <t>Pregled bioptata perikarda</t>
  </si>
  <si>
    <t>Pregled aurikule srca</t>
  </si>
  <si>
    <t>Pregled resekovanog dela aorte</t>
  </si>
  <si>
    <t>Pregled resekovanog dela pretkomore odnosno komore</t>
  </si>
  <si>
    <t>Pregled srčanih zalistaka</t>
  </si>
  <si>
    <t>Pregled srčanih zalistaka sa papilarnim mišićima</t>
  </si>
  <si>
    <t>Pregled embolusa odnosno tromba</t>
  </si>
  <si>
    <t>Pregled tumora srca</t>
  </si>
  <si>
    <t>Pregled srca kod transplantacije</t>
  </si>
  <si>
    <t>Pregled jednog limfnog čvora</t>
  </si>
  <si>
    <t>Pregled anatomske grupe limfnih čvorova</t>
  </si>
  <si>
    <t>Pregled sentinel limfnog čvora odnosno čvorova</t>
  </si>
  <si>
    <t>Pregled ležišta tumora dojke</t>
  </si>
  <si>
    <t>Pregleda bioptata tumora dojke sa kožom</t>
  </si>
  <si>
    <t>Pregled uklonjenog tumora dojke</t>
  </si>
  <si>
    <t>Pregled uklonjene mamile</t>
  </si>
  <si>
    <t>Pregled retromamilarnog prostora</t>
  </si>
  <si>
    <t>Pregled kvadranta dojke</t>
  </si>
  <si>
    <t>Pregled cele dojke</t>
  </si>
  <si>
    <t>Pregled kapsule proteze dojke</t>
  </si>
  <si>
    <t>Pregled tkiva dojke sa mikrokalcifikatima</t>
  </si>
  <si>
    <t>Pregled delimično uklonjene štitnjače</t>
  </si>
  <si>
    <t>Pregled uklonjenog lobusa štitnjače sa istmusom</t>
  </si>
  <si>
    <t>Pregled cele štitnjače</t>
  </si>
  <si>
    <t>Pregled ciste vrata</t>
  </si>
  <si>
    <t>Pregled uklonjene paratireoidne žlezde odnosno žlezdi</t>
  </si>
  <si>
    <t>Pregled bioptata nadbubrežne žlezde</t>
  </si>
  <si>
    <t>Pregled uklonjene nadbubrežne žlezde odnosno žlezdi</t>
  </si>
  <si>
    <t>Pregled bioptata hipofize</t>
  </si>
  <si>
    <t>Pregled tumora hipofize</t>
  </si>
  <si>
    <t>Pregled tumoru sličnih lezija hipofize</t>
  </si>
  <si>
    <t>Pregled delimično resekovanog jednjaka</t>
  </si>
  <si>
    <t>Pregled uklonjenog jednjaka</t>
  </si>
  <si>
    <t>Pregled resekovanog jednjaka i proksimalnog dela želuca</t>
  </si>
  <si>
    <t>Pregled delimično resekovanog želuca</t>
  </si>
  <si>
    <t>Pregled celog želuca</t>
  </si>
  <si>
    <t>Pregled uklonjenog dela želuca sa delom duodenuma</t>
  </si>
  <si>
    <t>Pregled uklonjenog celog želuca sa delom duodenuma</t>
  </si>
  <si>
    <t>Pregled uklonjenog celog želuca sa omentumom i slezinom</t>
  </si>
  <si>
    <t>Pregled dela duodenuma i glave pankreasa</t>
  </si>
  <si>
    <t>Pregled uklonjenog repa pankreasa sa slezinom</t>
  </si>
  <si>
    <t>Pregled dela tankog creva</t>
  </si>
  <si>
    <t>Pregled dela debelog creva</t>
  </si>
  <si>
    <t>Pregled rektuma</t>
  </si>
  <si>
    <t>Pregled kongenitalnog megakolona na sukcionoj biopsiji</t>
  </si>
  <si>
    <t>Pregled biopsije zida creva kod megakolona</t>
  </si>
  <si>
    <t>Pregled dela megakolona</t>
  </si>
  <si>
    <t>Pregled celog kolona</t>
  </si>
  <si>
    <t>Pregled hemoroidalnog nodusa</t>
  </si>
  <si>
    <t>Pregled uzorka jetre dobijenog punkcionom biopsijom</t>
  </si>
  <si>
    <t>Pregled hirurški uklonjene promene u jetri</t>
  </si>
  <si>
    <t>Pregled uklonjenog dela jetre</t>
  </si>
  <si>
    <t>Pregled uklonjene jetre kod transplantacije</t>
  </si>
  <si>
    <t>Pregled žučne kese</t>
  </si>
  <si>
    <t>Pregled ekstrahepatičnih žučnih puteva</t>
  </si>
  <si>
    <t>Pregled apendiksa</t>
  </si>
  <si>
    <t>Pregled uzorka pankreasa dobijenog tankom iglom</t>
  </si>
  <si>
    <t>Pregled dela pankreasa</t>
  </si>
  <si>
    <t>Pregled isečka omentuma, peritoneuma dobijena biopsijom</t>
  </si>
  <si>
    <t>Pregled tumora omentuma odnosno peritoneuma odnosno retroperitoneuma</t>
  </si>
  <si>
    <t>Pregled slezine</t>
  </si>
  <si>
    <t>Pregled bioptata kože</t>
  </si>
  <si>
    <t>Pregled promene na koži bez određivanja granica</t>
  </si>
  <si>
    <t>Pregled promene na koži sa određivanjem granica</t>
  </si>
  <si>
    <t>Pregled malignog melanoma kože</t>
  </si>
  <si>
    <t>Pregled dela odnosno celog nokta</t>
  </si>
  <si>
    <t>Pregled potkožne promene</t>
  </si>
  <si>
    <t>Pregled tumora mekih tkiva bez određivanja granica</t>
  </si>
  <si>
    <t>Pregled tumora mekih tkiva sa određivanjem granica</t>
  </si>
  <si>
    <t>Pregled dela tumora mekih tkiva</t>
  </si>
  <si>
    <t>Pregled amputiranog prsta zbog tumora mekih tkiva sa određivanjem granica</t>
  </si>
  <si>
    <t>Pregled amputirane šake odnosno stopala zbog tumora mekih tkiva sa određivanjem granica</t>
  </si>
  <si>
    <t>Pregled odontogenih tumora i mekih tkiva</t>
  </si>
  <si>
    <t>Pregled bioptata kostne srži</t>
  </si>
  <si>
    <t>Pregled sekvestra kosti</t>
  </si>
  <si>
    <t>Pregled kiretirane kosti</t>
  </si>
  <si>
    <t>Pregled dela mandibule odnosno maksile</t>
  </si>
  <si>
    <t>Pregled amputiranog prsta zbog tumora koštanog tkiva sa određivanjem granica</t>
  </si>
  <si>
    <t>Pregled amputirane šake ili stopala zbog tumora koštanog tkiva sa određivanjem granica</t>
  </si>
  <si>
    <t>Pregled odontogenih tumora koštanog tkiva</t>
  </si>
  <si>
    <t>Pregled tumora zgloba bez određivanja granica resekcije</t>
  </si>
  <si>
    <t>Pregled tumora zgloba sa određivanjem granica resekcije</t>
  </si>
  <si>
    <t>Pregled sinovije dobijene biopsijom</t>
  </si>
  <si>
    <t>Pregled sinovije bez određivanja granica</t>
  </si>
  <si>
    <t>Pregled sinovije sa određivanjem granica</t>
  </si>
  <si>
    <t>Pregled tetive dobijene biopsijom</t>
  </si>
  <si>
    <t>Pregled tumora tetive bez određivanja granica resekcije</t>
  </si>
  <si>
    <t>Pregled tumora tetive sa određivanjem granica resekcije</t>
  </si>
  <si>
    <t>Pregled perifernog nerva dobijenog biopsijom</t>
  </si>
  <si>
    <t>Pregled tumora perifernog nerva bez određivanja granica resekcije</t>
  </si>
  <si>
    <t>Pregled tumora perifernog nerva sa određivanjem granica resekcije</t>
  </si>
  <si>
    <t>Pregled amputiranog ekstremiteta zbog netumorske lezije</t>
  </si>
  <si>
    <t>Pregled uzorka penisa</t>
  </si>
  <si>
    <t>Pregled prepucijuma</t>
  </si>
  <si>
    <t>Pregled dela penisa</t>
  </si>
  <si>
    <t>Pregled celog penisa</t>
  </si>
  <si>
    <t>Pregled uzorka uretre dobijenog biopsijom</t>
  </si>
  <si>
    <t>Pregled uzorka duktus deferensa dobijenog biopsijom</t>
  </si>
  <si>
    <t>Pregled uzorka epididimisa dobijenog biopsijom</t>
  </si>
  <si>
    <t>Pregled ovojnice testisa dobijene biopsijom</t>
  </si>
  <si>
    <t>Pregled isečka testisa dobijena biopsijom</t>
  </si>
  <si>
    <t>Pregled jednog testisa u celini</t>
  </si>
  <si>
    <t>Pregled oba testisa u celini</t>
  </si>
  <si>
    <t>Pregled vrata bešike i prostate</t>
  </si>
  <si>
    <t>Pregled uzorka prostate dobijena biopsijom</t>
  </si>
  <si>
    <t>Pregled transuretralno resekovane prostate (TUR)</t>
  </si>
  <si>
    <t>Pregled dela prostate</t>
  </si>
  <si>
    <t>Pregled cele prostate</t>
  </si>
  <si>
    <t>Pregled cele prostate sa semenim kesicama</t>
  </si>
  <si>
    <t>Pregled uzorka mokraćne bešike dobijena biopsijom</t>
  </si>
  <si>
    <t>Pregled tumora sa delom zida mokraćne bešike</t>
  </si>
  <si>
    <t>Pregled dela mokraćne bešike</t>
  </si>
  <si>
    <t>Pregled uklonjene mokraćne bešike</t>
  </si>
  <si>
    <t>Pregled uzorka bubrega dobijenog biopsijom</t>
  </si>
  <si>
    <t>Pregled hirurškog isečka bubrega</t>
  </si>
  <si>
    <t>Pregled tumora bubrega dobijena punkcionom biopsijom</t>
  </si>
  <si>
    <t>Pregled tumora bubrega</t>
  </si>
  <si>
    <t>Pregled dela bubrega</t>
  </si>
  <si>
    <t>Pregled bubrega u celini sa delom uretera</t>
  </si>
  <si>
    <t>Pregled bubrega i uretera u celini</t>
  </si>
  <si>
    <t>Pregled uzorka pijelokaliksnog sistema dobijenog biopsijom</t>
  </si>
  <si>
    <t>Pregled dela uretera</t>
  </si>
  <si>
    <t>Pregled celog uretera</t>
  </si>
  <si>
    <t>Pregled uzorka transplantiranog bubrega dobijenog biopsijom</t>
  </si>
  <si>
    <t>Pregled uzorka velikih usana odnosno malih usana odnosno vulve dobijenog biopsijom</t>
  </si>
  <si>
    <t>Pregled uklonjene vulve</t>
  </si>
  <si>
    <t>Pregled uzorka vagine dobijenog biopsijom</t>
  </si>
  <si>
    <t>Pregled tumora vulve odnosno vagine</t>
  </si>
  <si>
    <t>Pregled uzorka cerviksa dobijena biopsijom</t>
  </si>
  <si>
    <t>Pregled kiretmana cervikalnog kanala</t>
  </si>
  <si>
    <t>Pregled tumora cerviksa</t>
  </si>
  <si>
    <t>Pregled dela cerviksa sa parametrijama i delom vagine</t>
  </si>
  <si>
    <t>Pregled celog cerviksa</t>
  </si>
  <si>
    <t>Pregled kiretmana endometrijuma</t>
  </si>
  <si>
    <t>Pregled kiretmana endocerviksa i endometrijuma</t>
  </si>
  <si>
    <t>Pregled tumora uterusa</t>
  </si>
  <si>
    <t>Pregled tela materice (bez cerviksa i adneksa)</t>
  </si>
  <si>
    <t>Pregled materice i cerviksa (bez adneksa)</t>
  </si>
  <si>
    <t>Pregled materice, cerviksa, jednog jajnika i pripadajućeg jajovoda</t>
  </si>
  <si>
    <t>Pregled materice, cerviksa, oba jajnika i pripadajućih jajovoda</t>
  </si>
  <si>
    <t>Pregled materice, cerviksa, jednog jajnika, pripadajućeg jajovoda i parametrijuma</t>
  </si>
  <si>
    <t>Pregled materice, cerviksa, oba jajnika, pripadajućih jajovoda i parametrijuma</t>
  </si>
  <si>
    <t>Pregled uzorka jajnika dobijena biopsijom</t>
  </si>
  <si>
    <t>Pregled dela jajnika</t>
  </si>
  <si>
    <t>Pregled tumora jajnika</t>
  </si>
  <si>
    <t>Pregled celog jajnika</t>
  </si>
  <si>
    <t>Pregled uzorka jajovoda dobijena biopsijom</t>
  </si>
  <si>
    <t>Pregled dela jajovoda</t>
  </si>
  <si>
    <t>Pregled celog jajovoda</t>
  </si>
  <si>
    <t>Pregled dela omentuma</t>
  </si>
  <si>
    <t>Pregled celog omentuma</t>
  </si>
  <si>
    <t>Pregled organa male karlice</t>
  </si>
  <si>
    <t>Pregled posteljice sa ovojnicama i pupčanikom odnosno analiza abortnog materijala</t>
  </si>
  <si>
    <t>Pregled blizanačkih posteljica</t>
  </si>
  <si>
    <t>Pregled uzorka moždanica dobijena biopsijom</t>
  </si>
  <si>
    <t>Pregled tumora moždanica</t>
  </si>
  <si>
    <t>Pregled uzorka mozga dobijenog trepanacionom biopsijom</t>
  </si>
  <si>
    <t>Pregled uzorka mozga dobijenog stereotaksom</t>
  </si>
  <si>
    <t>Pregled tumora mozga</t>
  </si>
  <si>
    <t>Pregled uzorka kičmene moždine dobijenog biopsijom</t>
  </si>
  <si>
    <t>Pregled tumora kičmene moždine</t>
  </si>
  <si>
    <t>Pregled arterio-venske malformacije</t>
  </si>
  <si>
    <t>Pregled uzorka nerva i gangliona dobijena biopsijom</t>
  </si>
  <si>
    <t>Pregled uzorka kože kod neuromišićnih bolesti dobijenog biopsijom</t>
  </si>
  <si>
    <t>Pregled intervertebralnog diskusa</t>
  </si>
  <si>
    <t>Pregled uzorka skeletnog mišića dobijenog punkcionom biopsijom</t>
  </si>
  <si>
    <t>Pregled uzorka skeletnog mišića dobijenog otvorenom biopsijom</t>
  </si>
  <si>
    <t>Pregled tumora kranijalnog nerva</t>
  </si>
  <si>
    <t>Pregled incizione biopsije vežnjače</t>
  </si>
  <si>
    <t>Pregled incizione biopsije sklere</t>
  </si>
  <si>
    <t>Pregled incizione biopsije rožnjače</t>
  </si>
  <si>
    <t>Pregled incizione biopsije dužice</t>
  </si>
  <si>
    <t>Pregled incizione biopsije cilijarnog tela</t>
  </si>
  <si>
    <t>Pregled incizione biopsije horioideje</t>
  </si>
  <si>
    <t>Pregled incizione biopsije retine</t>
  </si>
  <si>
    <t>Dokazivanje prisustva elastičnih vlakana</t>
  </si>
  <si>
    <t>Dokazivanje prisustva glikogena</t>
  </si>
  <si>
    <t>Dokazivanje prisustva masti</t>
  </si>
  <si>
    <t>Obrada i analiza tkiva primenom dekalcinacije (Dekalcinat)</t>
  </si>
  <si>
    <t>Fetalna obdukcija</t>
  </si>
  <si>
    <t>Klinička obdukcija</t>
  </si>
  <si>
    <t>Obdukcija lešnih delova</t>
  </si>
  <si>
    <t>Pedijatrijska obdukcija</t>
  </si>
  <si>
    <t>Specijalna obdukcija</t>
  </si>
  <si>
    <t>Polarizaciona mikroskopija</t>
  </si>
  <si>
    <t>Uzorkovanje krvi (mikrouzorkovanje)</t>
  </si>
  <si>
    <t>Uzorkovanje krvi (venepunkcija)</t>
  </si>
  <si>
    <t>...Anti-DNase B (ADNase B) u serumu</t>
  </si>
  <si>
    <t>...Apolipoprotein B (ApoB) u serumu - imunoturbidimetrijom</t>
  </si>
  <si>
    <t>Beta-2-mikroglobulin u serumu - MEIA</t>
  </si>
  <si>
    <t>...Cink u serumu</t>
  </si>
  <si>
    <t>Estradiol (E2), ukupan u serumu - FPIA, MEIA, CMIA odnosno ECLIA</t>
  </si>
  <si>
    <t>Folikulostimulirajući hormon (folitropin, FSH) u serumu - FPIA, MEIA, CMIA odnosno ECLIA</t>
  </si>
  <si>
    <t>HE4 (Human epididymis gene product) u serumu - CMIA</t>
  </si>
  <si>
    <t>HER-2/n protein (ERBB2, herstatin) u serumu - ELISA</t>
  </si>
  <si>
    <t>Holesterol, HDL - u serumu - POCT metodom</t>
  </si>
  <si>
    <t>Hromogranin A (pituitarni sekretorni protein I, SP-I, CHGA) u serumu - ELISA</t>
  </si>
  <si>
    <t>Interleukin 6 (IL6) u serumu - ECLIA,CMIA,FPIA odnosno ELISA</t>
  </si>
  <si>
    <t>Karcinoma antigen CA 125 (CA 125) u serumu</t>
  </si>
  <si>
    <t>Karcinoma antigen CA 15-3 (CA 15-3) u serumu</t>
  </si>
  <si>
    <t>Karcinoma antigen CA 19-9 (CA 19-9) u serumu</t>
  </si>
  <si>
    <t>Kreatin kinaza, izoenzimi ((CK-1(CK-BB), CK-2(CK-MB) i CK-3(CK-MM)) u serumu</t>
  </si>
  <si>
    <t>Leptin receptor (OBsR) u serumu - ELISA</t>
  </si>
  <si>
    <t>Luteinizirajući hormon (lutropin, LH) u serumu - FPIA, MEIA CMIA odnosno ECLIA</t>
  </si>
  <si>
    <t>Neurospecifična enolaza (NSE) u serumu</t>
  </si>
  <si>
    <t>Progesteron (P4) u serumu - FPIA, MEIA, CMIA odnosno ECLIA</t>
  </si>
  <si>
    <t>Prolaktin (PRL) u serumu - FPIA, MEIA, CMIA odnosno ECLIA</t>
  </si>
  <si>
    <t>Proteini (frakcije proteina) u serumu - imunoelektroforezom na gelu</t>
  </si>
  <si>
    <t>Testosteron, slobodan u serumu - ELISA</t>
  </si>
  <si>
    <t>Vitamin D (1,25-dihidroksi (kalciferol)) u serumu</t>
  </si>
  <si>
    <t>Dnevni profil hormona rasta (HGH) u serumu</t>
  </si>
  <si>
    <t>...Pankreasna amilaza u dnevnom urinu</t>
  </si>
  <si>
    <t>Kalijum u likvoru</t>
  </si>
  <si>
    <t>Karcinoembrioni antigen (CEA) u likvoru</t>
  </si>
  <si>
    <t>Natrijum u likvoru</t>
  </si>
  <si>
    <t>Proteini u likvoru - imunoelektroforezom</t>
  </si>
  <si>
    <t>...Tireostimulirajući hormon (tirotropin, TSH) u amnionskoj tečnosti</t>
  </si>
  <si>
    <t>...Konzistencija seminalne tečnosti</t>
  </si>
  <si>
    <t>...Likvefakcija seminalne tečnosti</t>
  </si>
  <si>
    <t>Luteinizirajući hormon (lutropin, LH) u seminalnoj tečnosti</t>
  </si>
  <si>
    <t>...Makroskopski nalaz seminalne tečnosti</t>
  </si>
  <si>
    <t>...Zapremina ejakulata - seminalna tečnost</t>
  </si>
  <si>
    <t>...Broj spermatozoida</t>
  </si>
  <si>
    <t>...Leukociti, broj u spermatozoidima</t>
  </si>
  <si>
    <t>...Pokretljivost spermatozoida</t>
  </si>
  <si>
    <t>Alkalna fosfataza (ALP) u pleuralnom punktatu</t>
  </si>
  <si>
    <t>Izgled pleuralnog punktata</t>
  </si>
  <si>
    <t>Kalcijum u pleuralnom punktatu</t>
  </si>
  <si>
    <t>Lipaza u pleuralnom punktatu</t>
  </si>
  <si>
    <t>Makroskopski nalaz upleuralnog punktata</t>
  </si>
  <si>
    <t>pH pleuralnog punktata</t>
  </si>
  <si>
    <t>Sediment pleuralnog punktata</t>
  </si>
  <si>
    <t>Trigliceridi u pleuralnom punktatu</t>
  </si>
  <si>
    <t>Glukoza u ascitu</t>
  </si>
  <si>
    <t>Holesterol (ukupan) u ascitu</t>
  </si>
  <si>
    <t>Trigliceridi u ascitu</t>
  </si>
  <si>
    <t>Direktan razmaz sinovijalne tečnosti</t>
  </si>
  <si>
    <t>Agregacija trombocita kombinovanim sistemom Kol-ADP u krvi</t>
  </si>
  <si>
    <t>...Antitela na fosfatidilserin IgG klase u serumu - ELISA</t>
  </si>
  <si>
    <t>Antitela na glijadin IgG i IgA klase u serumu - ELISA</t>
  </si>
  <si>
    <t>Antitela na receptor tireostimulirajućeg hormona (anti-TSH receptor) IgG klase u serumu - ELISA</t>
  </si>
  <si>
    <t>Antitela na tireoidnu peroksidazu (anti-TPO) antitela IgG klase u serumu - ELISA</t>
  </si>
  <si>
    <t>Antitela na tireoidnu peroksidazu (anti-TPO) i tireoglobulin (anti-TG) IgG u serumu - IIF</t>
  </si>
  <si>
    <t>IgE na mešavinu antigena u serumu - ELISA</t>
  </si>
  <si>
    <t>Hemokultura aerobno,konvencionalna</t>
  </si>
  <si>
    <t>Celokupni pregled, relativna gustina urina - automatski</t>
  </si>
  <si>
    <t>Celokupni pregled urina - ručno</t>
  </si>
  <si>
    <t>homocistin u urinu – sa nitroprusidom</t>
  </si>
  <si>
    <t>Porfobilinogen (PBG) u urinu</t>
  </si>
  <si>
    <t>Proteini u urinu - sulfosalicilnom kiselinom</t>
  </si>
  <si>
    <t>Proteini u urinu - zagrevanjem</t>
  </si>
  <si>
    <t>Sediment urina</t>
  </si>
  <si>
    <t>Urobilinogen u urinu</t>
  </si>
  <si>
    <t>Magnezijum u dnevnom urinu</t>
  </si>
  <si>
    <t>Merenje zapremine 24h-urina, dnevnog urina</t>
  </si>
  <si>
    <t>Osmolalitet u dnevnom urinu</t>
  </si>
  <si>
    <t>Proteini (ukupni) u dnevnom urinu</t>
  </si>
  <si>
    <t>45656-02</t>
  </si>
  <si>
    <t>U8188703</t>
  </si>
  <si>
    <t>U8185800</t>
  </si>
  <si>
    <t>U8185806</t>
  </si>
  <si>
    <t>U8185807</t>
  </si>
  <si>
    <t>U8185811</t>
  </si>
  <si>
    <t>U1525401</t>
  </si>
  <si>
    <t>U1525402</t>
  </si>
  <si>
    <t>U8183262</t>
  </si>
  <si>
    <t>U9033101</t>
  </si>
  <si>
    <t>U8186404</t>
  </si>
  <si>
    <t>U9601202</t>
  </si>
  <si>
    <t>U1102101</t>
  </si>
  <si>
    <t>U3047331</t>
  </si>
  <si>
    <t>U3047361</t>
  </si>
  <si>
    <t>U1526901</t>
  </si>
  <si>
    <t>U1526902</t>
  </si>
  <si>
    <t>U1102107</t>
  </si>
  <si>
    <t>U1150371</t>
  </si>
  <si>
    <t>U1150602</t>
  </si>
  <si>
    <t>Амбулантни (Извршено у 2025.)</t>
  </si>
  <si>
    <t>Стационарни (Извршено у 2025.)</t>
  </si>
  <si>
    <t>Укупно (Извршено у 2025.)</t>
  </si>
  <si>
    <t>Sum of Укупно (Извршено у 2025.)</t>
  </si>
  <si>
    <t>Извршено I-XII 2025.</t>
  </si>
  <si>
    <t>ND00062</t>
  </si>
  <si>
    <t>0014235</t>
  </si>
  <si>
    <t>0039140</t>
  </si>
  <si>
    <t>0039432</t>
  </si>
  <si>
    <t>0039433</t>
  </si>
  <si>
    <t>1014061</t>
  </si>
  <si>
    <t>1014067</t>
  </si>
  <si>
    <t>1014920</t>
  </si>
  <si>
    <t>1014998</t>
  </si>
  <si>
    <t>1039095</t>
  </si>
  <si>
    <t>1039099</t>
  </si>
  <si>
    <t>1039143</t>
  </si>
  <si>
    <t>1039266</t>
  </si>
  <si>
    <t>1039690</t>
  </si>
  <si>
    <t>1039754</t>
  </si>
  <si>
    <t>1039760</t>
  </si>
  <si>
    <t>1079070</t>
  </si>
  <si>
    <t>ND00055</t>
  </si>
  <si>
    <t>Hukyndra, pen, 2x0.4mL (40mg/0.4mL)</t>
  </si>
  <si>
    <t>Alymsys amp. 100mg/4ml (1 po 4 mL)</t>
  </si>
  <si>
    <t>Alymsys amp. 400mg/16mL (1 po 16 mL)</t>
  </si>
  <si>
    <t>Lenalidomid Grindeks caps. 21 x 15 mg</t>
  </si>
  <si>
    <t>Ayaxya tbl. 28x14mg</t>
  </si>
  <si>
    <t>Enagal tbl. 120 x 250 mg</t>
  </si>
  <si>
    <t>Maysorb tbl. 112x200mg</t>
  </si>
  <si>
    <t>Pazopanib HF tbl. 60 x 400mg</t>
  </si>
  <si>
    <t>VERZENIOS, film tableta, blister, 28 po 50 mg</t>
  </si>
  <si>
    <t>Rilutek tbl. 56x50mg</t>
  </si>
  <si>
    <t xml:space="preserve">amp. </t>
  </si>
  <si>
    <t>60mg/1.5mL (1 x 4.5 mL)</t>
  </si>
  <si>
    <t xml:space="preserve">tbl. </t>
  </si>
  <si>
    <t>28x14mg</t>
  </si>
  <si>
    <t>60 x 500 mg</t>
  </si>
  <si>
    <t xml:space="preserve"> caps. </t>
  </si>
  <si>
    <t>28 x 50 mg</t>
  </si>
  <si>
    <t xml:space="preserve"> tbl. </t>
  </si>
  <si>
    <t>120 x 250 mg</t>
  </si>
  <si>
    <t>25mg/ml, a 20ml</t>
  </si>
  <si>
    <t>0034015</t>
  </si>
  <si>
    <t>0099100</t>
  </si>
  <si>
    <t>0162200</t>
  </si>
  <si>
    <t>1014135</t>
  </si>
  <si>
    <t>1014672</t>
  </si>
  <si>
    <t>1034999</t>
  </si>
  <si>
    <t>1063001</t>
  </si>
  <si>
    <t>1063002</t>
  </si>
  <si>
    <t>7777153</t>
  </si>
  <si>
    <t>7777157</t>
  </si>
  <si>
    <t>7777179</t>
  </si>
  <si>
    <t>1039669</t>
  </si>
  <si>
    <t>1059666</t>
  </si>
  <si>
    <t>1134999</t>
  </si>
  <si>
    <t>1400450</t>
  </si>
  <si>
    <t>1400451</t>
  </si>
  <si>
    <t>4150003</t>
  </si>
  <si>
    <t>7777054</t>
  </si>
  <si>
    <t>7777070</t>
  </si>
  <si>
    <t>7777091</t>
  </si>
  <si>
    <t>9067000</t>
  </si>
  <si>
    <t>N007008</t>
  </si>
  <si>
    <t>N0190000</t>
  </si>
  <si>
    <t>Y503243</t>
  </si>
  <si>
    <t>Azacitidin Zentiva, bocica , 1x100 mg</t>
  </si>
  <si>
    <t>Kyprolis (karfilzomib) amp.60 mg</t>
  </si>
  <si>
    <t>Ibuprofen Kabi, rast za inf, 400mg/100mL</t>
  </si>
  <si>
    <t>Pirfenidon Zentiva tbl. 84x801mg</t>
  </si>
  <si>
    <t>Pirfenidon Teva tbl. 84x801mg</t>
  </si>
  <si>
    <t>Fruzaqla caps. 21x5mg, (frukvintinib)</t>
  </si>
  <si>
    <t>Roteas tbl 30x30mg (Edoksaban)</t>
  </si>
  <si>
    <t>Roteas tbl 30x60mg (Edoksaban)</t>
  </si>
  <si>
    <t>Kardiyomil, amp, 1x10 ml (10 mg /10 ml)</t>
  </si>
  <si>
    <t>Fruzaqla, caps 21x5mg (frukvintinib)</t>
  </si>
  <si>
    <t>Switalol, amp, 5mg/ml, 1x20ml</t>
  </si>
  <si>
    <t>9709561</t>
  </si>
  <si>
    <t>Ostokonduktivni zavrtanj 6-10mm, od TCP i PLDL kiseline</t>
  </si>
  <si>
    <t>X706175J</t>
  </si>
  <si>
    <t>X706175K</t>
  </si>
  <si>
    <t>Zaklj. šrafovi 3,5mm samonarezajući L30mm</t>
  </si>
  <si>
    <t>Zaklj. šrafovi 3,5mm samonarezajući L32mm</t>
  </si>
  <si>
    <t>X706189Š</t>
  </si>
  <si>
    <t>Kanulirani spongiozni zavrtnji fi 7mm L75mm/32mm</t>
  </si>
  <si>
    <t>X706474</t>
  </si>
  <si>
    <t>Zakljuc. plocica za olekranon 3,5mm sa 3 do 8 rupa; 8rupa u proksi delu za zaklj zavrt; i rupama za kirsner igle, duz 98,5mm-163,5mm; deblj 2,8mm; sirine 10,0mm; leva i desna; titan legura</t>
  </si>
  <si>
    <t>X706476</t>
  </si>
  <si>
    <t>X706477</t>
  </si>
  <si>
    <t>Zakljuc. plocia za dist. later.fibulu 2,7/3,5mm sa 3 do 11 rupa;  duz 84mm-188mmmm; deblj 2,5mm; sirine 10,4mm; leva i desna; titan legura</t>
  </si>
  <si>
    <t>2,7mm zakljuc zavrtnji, samonarezujuci sa dimenz od 6mm-50mm</t>
  </si>
  <si>
    <t>X706675</t>
  </si>
  <si>
    <t>X706676</t>
  </si>
  <si>
    <t>X706677</t>
  </si>
  <si>
    <t>Kanul. humer. klin sa zakljuc. u vise pravaca u proks. delu 4.5mm i multiplanarno zakljuc. u dist. delu 4mm, dijam. 7mm i duz. 180-315mm, i dijam. 8mm i duz. 160-315mm, titanijum</t>
  </si>
  <si>
    <t>Zakljuc. zavrtanj, multi lock, 4.5mm za humeralni klin, duz 20-60mm, titanijum</t>
  </si>
  <si>
    <t>Zakljuc. zavrtanj, 4.5mm samonarezujuci, duz 24-66mm, titanijum</t>
  </si>
  <si>
    <t>x7074481</t>
  </si>
  <si>
    <t>Zaklj. kompr. ploc za dijafizu radijusa 4 do 14 rupa, za kort. i zavr sa zaklj gl. 3,5mm</t>
  </si>
  <si>
    <t>X707557A</t>
  </si>
  <si>
    <t>Olučasta ploča 1/3 sa 8 otvora</t>
  </si>
  <si>
    <t>X707633</t>
  </si>
  <si>
    <t>Kirsnerove igle sa navojem na kraju (Guide were) fi2mm L310mm</t>
  </si>
  <si>
    <t>x707751</t>
  </si>
  <si>
    <t>Zaklj. anatom. komp. ploca za klav. i distalnu klav. sa zavrt. 2,7 i 3,5 (3-10 rupa leva i desna</t>
  </si>
  <si>
    <t>X707892</t>
  </si>
  <si>
    <t>X707893</t>
  </si>
  <si>
    <t>Pripadajuci zakljucavajuci samonarezujuci srafovi fi5mm, vel 14-90mm, od titanijuma i celika</t>
  </si>
  <si>
    <t>Pripadajuci kortikalni samonarezujuci srafovi fi4.5mm, vel 14-90mm</t>
  </si>
  <si>
    <t>X707935D</t>
  </si>
  <si>
    <t>X707935EA</t>
  </si>
  <si>
    <t>Uske plocice za dinamicku kompresiju sa org.dodirom sa 7 otvora</t>
  </si>
  <si>
    <t>Uske plocice za dinamicku kompresiju sa org. dodirom sa 8 otvora</t>
  </si>
  <si>
    <t>X707957</t>
  </si>
  <si>
    <t>Olučasta ploča 1/3 sa 4 otvora</t>
  </si>
  <si>
    <t>X708103.</t>
  </si>
  <si>
    <t>X708104</t>
  </si>
  <si>
    <t>Beta Trikalcijum fosfat (b-TCP) u granulama, sterilan, vel granuls 4-6mm (20cc).</t>
  </si>
  <si>
    <t>Beta Trikalcijum fosfat (b-TCP) u granulama, sterilan, vel granula 2-4mm (20cc)</t>
  </si>
  <si>
    <t>Y706101</t>
  </si>
  <si>
    <t>Y706103</t>
  </si>
  <si>
    <t>Y706104</t>
  </si>
  <si>
    <t>Nanogel 1ml-vestacka zamena za kost</t>
  </si>
  <si>
    <t>Kit za vertebroplastiku sa pistoljem</t>
  </si>
  <si>
    <t>Opacity+ cement za vertebroplastiku</t>
  </si>
  <si>
    <t>Y707254</t>
  </si>
  <si>
    <t>Y707257A</t>
  </si>
  <si>
    <t>Y707257B</t>
  </si>
  <si>
    <t>Medij.anat.zaklj.ploč.za dist.humer.desn 3 otv. zaklj.glav.3mm i 5 4mm</t>
  </si>
  <si>
    <t>Dorzol.anat.zaklj.ploča za dist.hum.leva 5 otvora glava 3mm i 4mm</t>
  </si>
  <si>
    <t>Dorzol.anat.zaklj.ploča za dist.hum.leva 7 otvora glava 3mm i 4mm</t>
  </si>
  <si>
    <t>Y707260</t>
  </si>
  <si>
    <t>Y707261A</t>
  </si>
  <si>
    <t>Dorzol.anat.zaklj.ploč za humer desna sa 5otv. glava 3mm 7otv.sr4mm</t>
  </si>
  <si>
    <t>Zaklj.ploč.za podl. 6 otv.sa komb.rupom za zavrt. fi 4mm</t>
  </si>
  <si>
    <t>Y707265</t>
  </si>
  <si>
    <t>Y707266F</t>
  </si>
  <si>
    <t>Y707266G</t>
  </si>
  <si>
    <t>Y707266H</t>
  </si>
  <si>
    <t>Zavrtanj sa zaključavajućom glavom fi 4mm</t>
  </si>
  <si>
    <t>Zavrtanj sa zaključavajućom glavom fi 5mm,30mm</t>
  </si>
  <si>
    <t>Zavrtanj sa zaključavajućom glavom fi 5mm,32mm</t>
  </si>
  <si>
    <t>Zavrtanj sa zaključavajućom glavom fi 5mm,34mm</t>
  </si>
  <si>
    <t>Y707395</t>
  </si>
  <si>
    <t>Y707397</t>
  </si>
  <si>
    <t>Cement za intraoper.i perkutano ubrizgavanje u torakol.prslj.tela-20mi</t>
  </si>
  <si>
    <t>Set za vertebroplastiku ubrzgavanje cementa sa udaljenosti min 1,2m; mogucnot ubrzgavanje 16kubika cementa jednim setom</t>
  </si>
  <si>
    <t>VLL22014</t>
  </si>
  <si>
    <t>COR-KNOT DEVICE COMBO KIT</t>
  </si>
  <si>
    <t>VLL230102</t>
  </si>
  <si>
    <t>VLL230140</t>
  </si>
  <si>
    <t>SimuForm Annuloplasty Ring fi36</t>
  </si>
  <si>
    <t>Intergard Woven Vascular Prosthesis, IGW0032-30</t>
  </si>
  <si>
    <t>VLL230247</t>
  </si>
  <si>
    <t>Mehanička aortna valvula sa tubularnim ili valsava graftom,Carbomedics 29mm AP-029</t>
  </si>
  <si>
    <t>VLL230270</t>
  </si>
  <si>
    <t>Mehanicka niskoprofilna aortna valvula, ONXANE-19</t>
  </si>
  <si>
    <t>VLL240004</t>
  </si>
  <si>
    <t>VLL240006</t>
  </si>
  <si>
    <t>VLL240007</t>
  </si>
  <si>
    <t>VLL240008</t>
  </si>
  <si>
    <t>VLL240031</t>
  </si>
  <si>
    <t>VLL240037</t>
  </si>
  <si>
    <t>VLL250019</t>
  </si>
  <si>
    <t>VLL250056</t>
  </si>
  <si>
    <t>VLL250081</t>
  </si>
  <si>
    <t>VLL250087</t>
  </si>
  <si>
    <t>VLL250100</t>
  </si>
  <si>
    <t>VLL250101</t>
  </si>
  <si>
    <t>VLL250102</t>
  </si>
  <si>
    <t>Mehanička aortna valvula sa tubularnim ili valsava graftom ,21-CAVGJ-514-00</t>
  </si>
  <si>
    <t>Mehanička aortna valvula sa tubularnim ili valsava graftom ,25-CAVGJ-514-00</t>
  </si>
  <si>
    <t>Mehanička aortna valvula sa tubularnim ili valsava graftom ,27-CAVGJ-514-00</t>
  </si>
  <si>
    <t>Mehanička aortna valvula sa tubularnim ili valsava graftom ,29-CAVGJ-514-00</t>
  </si>
  <si>
    <t>SJM Pericardial Patches C0914</t>
  </si>
  <si>
    <t>Vaskularna zakrpa, PTF.B.1500.1500</t>
  </si>
  <si>
    <t>Gelweave™ Straight Grafts - tubularni graft impregniran želatinom,733026</t>
  </si>
  <si>
    <t>Gelweave™ Straight Grafts - tubularni graft impregniran želatinom,733030</t>
  </si>
  <si>
    <t>Gelweave™ Straight Grafts - tubularni graft impregniran želatinom,733028</t>
  </si>
  <si>
    <t>Gelweave™ Straight Grafts - tubularni graft impregniran želatinom,733032</t>
  </si>
  <si>
    <t>Mehanicka niskoprofilna aortna valvula, S5-021</t>
  </si>
  <si>
    <t>Mehanicka niskoprofilna aortna valvula, S5-023</t>
  </si>
  <si>
    <t>Mehanicka niskoprofilna aortna valvula, S5-025</t>
  </si>
  <si>
    <t>PM22011</t>
  </si>
  <si>
    <t>Astra MRI (VVIR) SureScan S SR X3SR01</t>
  </si>
  <si>
    <t>PM230151</t>
  </si>
  <si>
    <t>Elektroda bipolarne,IsoFlex, 1948/52</t>
  </si>
  <si>
    <t>PM230248</t>
  </si>
  <si>
    <t>Pulsni generat resinhronizacionog pejsmejkera sa defibrilacionom funkcijom (CRT-D) konekcije DF-4 ili DF-1 DTMB2QQ</t>
  </si>
  <si>
    <t>PM230266</t>
  </si>
  <si>
    <t>Primo MRI Dvokomorski implantabilni kardioverter defibrilator DF-4 (ICD-DR) sa mogućnošću telemetrijskog praćenja, DDMD3D4</t>
  </si>
  <si>
    <t>PM230279</t>
  </si>
  <si>
    <t>PM250001</t>
  </si>
  <si>
    <t>PM250007</t>
  </si>
  <si>
    <t>PM250010</t>
  </si>
  <si>
    <t>PM250012</t>
  </si>
  <si>
    <t>PM250019</t>
  </si>
  <si>
    <t>PM250035</t>
  </si>
  <si>
    <t>Resinhronizacioni pejsmejker sa defibrilacionom funkcijom (CRT-D) i mogućnošću telemetrijskog praćenja CDHFA600Q</t>
  </si>
  <si>
    <t>Endurity, PM1162</t>
  </si>
  <si>
    <t>Endurity MRI, PM2172</t>
  </si>
  <si>
    <t>Solvia Rise DR-T - Pulsni generator dvokomorskog (DDDR) pejsmejkera sa algortimom za neurokard iogene sinkope 460227</t>
  </si>
  <si>
    <t>Allure RF Pacemaker BPR pulsni generator resinhronizacionog pejsmejkera  PM3222</t>
  </si>
  <si>
    <t>Defibrilaciona (HV) elektroda koja poseduje senzing bipol za pretkomorske signale 428775</t>
  </si>
  <si>
    <t>Pamira DX 65/17 - Defibrilaciona (HV) elektroda koja poseduje senzing bipol za pretkomorske signale 428776</t>
  </si>
  <si>
    <t>STT230213</t>
  </si>
  <si>
    <t>Amplatzer Vascular Plugs 9-AVP2-012</t>
  </si>
  <si>
    <t>STT230380</t>
  </si>
  <si>
    <t>Samooslobađajući perifeni stentovi H74939054081020</t>
  </si>
  <si>
    <t>STT230509</t>
  </si>
  <si>
    <t>ELUVIA OVER-THE-WIRE Drug-Eluting, H74939295701210</t>
  </si>
  <si>
    <t>STT230528</t>
  </si>
  <si>
    <t>STT230530</t>
  </si>
  <si>
    <t>BeGraft Aortic Stent Graft System, BGA3914-2</t>
  </si>
  <si>
    <t>BeGraft Aortic Stent Graft System, BGA5914-2</t>
  </si>
  <si>
    <t>STT230690</t>
  </si>
  <si>
    <t>Koronarni stent otvorenog dizajna, segmentna legura hroma (kobalt ili platina)obložen lekom TSTAR20026X</t>
  </si>
  <si>
    <t>STT230747</t>
  </si>
  <si>
    <t>Koronarni stent otvorenog dizajna, segmentna legura hroma (kobalt ili platina)obložen lekom TSTAR45015X</t>
  </si>
  <si>
    <t>STT230750</t>
  </si>
  <si>
    <t>Koronarni stent otvorenog dizajna, segmentna legura hroma (kobalt ili platina)obložen lekom TSTAR45026X</t>
  </si>
  <si>
    <t>STT230755</t>
  </si>
  <si>
    <t>STT230756</t>
  </si>
  <si>
    <t>Koronarni stent otvorenog dizajna, segmentna legura hroma (kobalt ili platina)obložen lekom TSTAR50022X</t>
  </si>
  <si>
    <t>Koronarni stent otvorenog dizajna, segmentna legura hroma (kobalt ili platina)obložen lekom TSTAR50026X</t>
  </si>
  <si>
    <t>STT230760</t>
  </si>
  <si>
    <t>Koronarni stent 1508200-15,XIENCE PRO S 2.00mmx15mm</t>
  </si>
  <si>
    <t>STT230809</t>
  </si>
  <si>
    <t>Koronarni stent 1508350-18,XIENCE PRO S 3.50mmx18mm</t>
  </si>
  <si>
    <t>STT230818</t>
  </si>
  <si>
    <t>Koronarni stent 1508400-23,XIENCE PRO S 4.00mmx23mm</t>
  </si>
  <si>
    <t>STT230903</t>
  </si>
  <si>
    <t>STT230904</t>
  </si>
  <si>
    <t>STT230911</t>
  </si>
  <si>
    <t>STT230921</t>
  </si>
  <si>
    <t>Koronarni stent, ULTIMASTER NAGOMI 2,5x24</t>
  </si>
  <si>
    <t>Koronarni stent, ULTIMASTER NAGOMI 2,5x28</t>
  </si>
  <si>
    <t>Koronarni stent, ULTIMASTER NAGOMI 2,75x15</t>
  </si>
  <si>
    <t>Koronarni stent, ULTIMASTER NAGOMI 3x12</t>
  </si>
  <si>
    <t>STT230932</t>
  </si>
  <si>
    <t>Koronarni stent, ULTIMASTER NAGOMI 3,5x12</t>
  </si>
  <si>
    <t>STT231041</t>
  </si>
  <si>
    <t>STT231048</t>
  </si>
  <si>
    <t>STT231049</t>
  </si>
  <si>
    <t>STT231050</t>
  </si>
  <si>
    <t>Koronarni stent, Synsiro Pro 2,5x18</t>
  </si>
  <si>
    <t>Koronarni stent, Synsiro Pro 2,75x13</t>
  </si>
  <si>
    <t>Koronarni stent, Synsiro Pro 2,75x15</t>
  </si>
  <si>
    <t>Koronarni stent, Synsiro Pro 2,75x18</t>
  </si>
  <si>
    <t>STT231053</t>
  </si>
  <si>
    <t>Koronarni stent, Synsiro Pro 2,75x30</t>
  </si>
  <si>
    <t>STT231094</t>
  </si>
  <si>
    <t>CRE8 Koronarni stent,ICLI2531</t>
  </si>
  <si>
    <t>STT240022</t>
  </si>
  <si>
    <t>Koronarni stent, Synergy Boston H7493966608350</t>
  </si>
  <si>
    <t>STT240028</t>
  </si>
  <si>
    <t>Koronarni stent, Synergy Boston H7493966612350</t>
  </si>
  <si>
    <t>STT240049</t>
  </si>
  <si>
    <t>Koronarni stent, Synergy Boston H7493966624250</t>
  </si>
  <si>
    <t>STT240051</t>
  </si>
  <si>
    <t>Koronarni stent, Synergy Boston H7493966624300</t>
  </si>
  <si>
    <t>STT240059</t>
  </si>
  <si>
    <t>Koronarni stent, Synergy Boston H7493966628300</t>
  </si>
  <si>
    <t>STT240068</t>
  </si>
  <si>
    <t>STT240084</t>
  </si>
  <si>
    <t>STT240098</t>
  </si>
  <si>
    <t>STT240105</t>
  </si>
  <si>
    <t>STT240106</t>
  </si>
  <si>
    <t>STT240112</t>
  </si>
  <si>
    <t>STT240113</t>
  </si>
  <si>
    <t>STT240114</t>
  </si>
  <si>
    <t>STT240115</t>
  </si>
  <si>
    <t>STT240121</t>
  </si>
  <si>
    <t>STT250003</t>
  </si>
  <si>
    <t>STT250015</t>
  </si>
  <si>
    <t>STT250016</t>
  </si>
  <si>
    <t>STT250017</t>
  </si>
  <si>
    <t>Koronarni stent, Synergy Boston H7493966632350</t>
  </si>
  <si>
    <t>Koronarni stent,ICLX2013</t>
  </si>
  <si>
    <t>Koronarni stent,ICLX2516</t>
  </si>
  <si>
    <t>CRE8 Koronarni stent,ICLX27513</t>
  </si>
  <si>
    <t>CRE8 Koronarni stent,ICLX27516</t>
  </si>
  <si>
    <t>Koronarni stent,ICLX3009</t>
  </si>
  <si>
    <t>CRE8 Koronarni stent,ICLX3013</t>
  </si>
  <si>
    <t>CRE8 Koronarni stent,ICLX3016</t>
  </si>
  <si>
    <t>CRE8 Koronarni stent,ICLX3020</t>
  </si>
  <si>
    <t>CRE8 Koronarni stent,ICLX3513</t>
  </si>
  <si>
    <t>Artisse Intrasaccular Device, ISF-050-030</t>
  </si>
  <si>
    <t>Artisse Intrasaccular Device, ISF-070-040</t>
  </si>
  <si>
    <t>Artisse Intrasaccular Device, ISF-070-050</t>
  </si>
  <si>
    <t>Artisse Intrasaccular Device, ISF-075-040</t>
  </si>
  <si>
    <t>STT250229</t>
  </si>
  <si>
    <t>STT250251</t>
  </si>
  <si>
    <t>Intracranial self expandable stent,LEO.2,5x25</t>
  </si>
  <si>
    <t>Intracranial self expandable stent, LEO .4,5x25</t>
  </si>
  <si>
    <t>STT250381</t>
  </si>
  <si>
    <t>STT250468</t>
  </si>
  <si>
    <t>Derivo 2 heal Embolisation Device, stent za interventnu neuroradiologiju tip 10, 01-104057</t>
  </si>
  <si>
    <t>Accero Rex Stent ,7X30; 01-000848</t>
  </si>
  <si>
    <t>STT250608</t>
  </si>
  <si>
    <t>STT250640</t>
  </si>
  <si>
    <t>STT250643</t>
  </si>
  <si>
    <t>STT250657</t>
  </si>
  <si>
    <t>STT250661</t>
  </si>
  <si>
    <t>FRED Flow Re-Direction Endoluminal Device, Stent sistem, intrakranijalni, samooslobađajući,XFRED4528</t>
  </si>
  <si>
    <t>Nitinolski niskoprofilni stent sa hibridnom, komponentom LEV2517 dija 2.5 duz 17</t>
  </si>
  <si>
    <t>Nitinolski niskoprofilni stent sa hibridnom, komponentom LEV3018 dija 3.0 duz 18</t>
  </si>
  <si>
    <t>ENTERPRISE 2 4.0X23, ENC402312</t>
  </si>
  <si>
    <t>ENTERPRISE 2 4.0X23 No Distal,ENC402300</t>
  </si>
  <si>
    <t>STT250672</t>
  </si>
  <si>
    <t>STT250689</t>
  </si>
  <si>
    <t>pCONUS Bifurcation Aneurysm Implant, PCON2-HPC-4-15-7</t>
  </si>
  <si>
    <t>pCONUS Bifurcation Aneurysm Implant,PCON2-HPC-4-15-5</t>
  </si>
  <si>
    <t>STT250715</t>
  </si>
  <si>
    <t>p48 MW Flow Modulation Device, P64-MW-HPC-400-21</t>
  </si>
  <si>
    <t>GR230015</t>
  </si>
  <si>
    <t>Tubularni PTFE graftovi spolja ojačani sa ‘’prstenovima’’ ili ‘’spiralom’’ promera 8 i 6 mm 10SW8006S</t>
  </si>
  <si>
    <t>SG230004</t>
  </si>
  <si>
    <t>Telo stent grafta,ESBF3214C103EE</t>
  </si>
  <si>
    <t>SG230019</t>
  </si>
  <si>
    <t>Nastavak,ETLW1616C156EE</t>
  </si>
  <si>
    <t>SG230033</t>
  </si>
  <si>
    <t>SG230234</t>
  </si>
  <si>
    <t>Nastavak,ETLW1628C124EE</t>
  </si>
  <si>
    <t>Endovaskularni graftovi,Telo stent grafta,93MB2913L13-10</t>
  </si>
  <si>
    <t>SG230262</t>
  </si>
  <si>
    <t>Endovaskularni stent graftovi, Nastavak,93CL1513L10</t>
  </si>
  <si>
    <t>9029001</t>
  </si>
  <si>
    <t>9029019</t>
  </si>
  <si>
    <t>Y705103</t>
  </si>
  <si>
    <t>Contracure KIM; Mrezica za zensku inkontinencija 430mmX12mm; 60gr/m2; sistem in/out</t>
  </si>
  <si>
    <t>9029551</t>
  </si>
  <si>
    <t>9701462</t>
  </si>
  <si>
    <t>Silikonska proteza za muski pektoralni misic</t>
  </si>
  <si>
    <t>9701473</t>
  </si>
  <si>
    <t>Polipropilenska neresorbujuca mrezica 47gr/m2, pora deblj 3x2,8mm;150x100mm, za TEP op tehnike</t>
  </si>
  <si>
    <t>9701485</t>
  </si>
  <si>
    <t>9701487</t>
  </si>
  <si>
    <t>Spirala za okluziju primarnog dijam 0.020, od platine, sa dva mrakera. Kompatibil sa mikrokat un dijam 0.025(vrh:prav ili zakriv na 45 i 90step); du 115, 135 i 150cm RUBY</t>
  </si>
  <si>
    <t>Spirala za okluz dijam 0.020 od platine, sa dva mikrokat i radioneprop distal delom od 3cm. Kompat sa mikrokat un dijam 0.025(vrh:prav ili zakriv na 45 i 90step); duz 115, 135 i 150c POD</t>
  </si>
  <si>
    <t>9704668</t>
  </si>
  <si>
    <t>Dvokomponentna proteza za intraabdominalnu aplikaciju fi12cm (poliester+kolagen) kolagen ne prelazi ivicu mrezice</t>
  </si>
  <si>
    <t>Silikonsko ulje  gustine 5700 m Pas špric 10 ml*</t>
  </si>
  <si>
    <t>Regenerativna kolag.zamena za možd.opnu 7,5/7,5cm(govedja)</t>
  </si>
  <si>
    <t>Regenerativna kolag.zamena za tvrdu moždanu opnu 2,5cm x 7,5cm</t>
  </si>
  <si>
    <t>Regenerativna kolag.zamena za tvrdu moždanu opnu 5cm x 5cm</t>
  </si>
  <si>
    <t>Regenerativna kolag.zamena za tvrdu moždanu opnu 10cm x 12,5cm</t>
  </si>
  <si>
    <t>NH250115</t>
  </si>
  <si>
    <t>Axium™ 3D Detachable Coils, QC-3-10-3D</t>
  </si>
  <si>
    <t>NH250124</t>
  </si>
  <si>
    <t>NH250125</t>
  </si>
  <si>
    <t>Axium™ 3D Detachable Coils, QC-5-10-3D</t>
  </si>
  <si>
    <t>Axium™ 3D Detachable Coils, QC-5-15-3D</t>
  </si>
  <si>
    <t>NH250127</t>
  </si>
  <si>
    <t>Axium™ 3D Detachable Coils, QC-6-15-3D</t>
  </si>
  <si>
    <t>NH250130</t>
  </si>
  <si>
    <t>Axium™ 3D Detachable Coils, QC-7-20-3D</t>
  </si>
  <si>
    <t>NH250278</t>
  </si>
  <si>
    <t>Optima Coil System,OPTI0517CST10</t>
  </si>
  <si>
    <t>NH250282</t>
  </si>
  <si>
    <t>Optima Coil System,OPTI0923CST10</t>
  </si>
  <si>
    <t>NH250296</t>
  </si>
  <si>
    <t>NH250302</t>
  </si>
  <si>
    <t>Optima Coil System,,OPTI0206CSF10</t>
  </si>
  <si>
    <t>Optima Coil System,OPTI0255CSF10</t>
  </si>
  <si>
    <t>NH250315</t>
  </si>
  <si>
    <t>Optima Coil System,OPTI0304CSS10</t>
  </si>
  <si>
    <t>NH250386</t>
  </si>
  <si>
    <t>Optima Coil System,OPTI0306HSS10</t>
  </si>
  <si>
    <t>NH250410</t>
  </si>
  <si>
    <t>NH250411</t>
  </si>
  <si>
    <t>Optima Coil System,OPTI0510HSS10</t>
  </si>
  <si>
    <t>Barricade Coil System 9000000203FR10 soft 2mmX3cm</t>
  </si>
  <si>
    <t>NH250447</t>
  </si>
  <si>
    <t>Barricade Coil System 9001110254CF10 Very soft 2,5mmx4cm</t>
  </si>
  <si>
    <t>NH250518</t>
  </si>
  <si>
    <t>WEB Aneurysm Embolization System,W5-6-3</t>
  </si>
  <si>
    <t>NH250530</t>
  </si>
  <si>
    <t>WEB Aneurysm Embolization System, W2-8-5</t>
  </si>
  <si>
    <t>NH250567</t>
  </si>
  <si>
    <t>Perdenser Embolic Coil System 3mm x 4cm, TJCST0304-3D</t>
  </si>
  <si>
    <t>NH250570</t>
  </si>
  <si>
    <t>Perdenser Embolic Coil System 3mm x 10cm, TJCST0310-3D</t>
  </si>
  <si>
    <t>NH250578</t>
  </si>
  <si>
    <t>NH250586</t>
  </si>
  <si>
    <t>NH250587</t>
  </si>
  <si>
    <t>Perdenser Embolic Coil System,TJCST0408-3D</t>
  </si>
  <si>
    <t>Perdenser Embolic Coil System,TJCST0510-3D</t>
  </si>
  <si>
    <t>Perdenser Embolic Coil System 5mm x 15cm, TJCST0515-3D</t>
  </si>
  <si>
    <t>NH250829</t>
  </si>
  <si>
    <t>NH250830</t>
  </si>
  <si>
    <t>NH250832</t>
  </si>
  <si>
    <t>NH250836</t>
  </si>
  <si>
    <t>NH250837</t>
  </si>
  <si>
    <t>ED Coil, 353-0206RS</t>
  </si>
  <si>
    <t>ED Coil, 353-0208RS</t>
  </si>
  <si>
    <t>ED Coil, 353-02H4RS</t>
  </si>
  <si>
    <t>ED Coil, 353-0306RS</t>
  </si>
  <si>
    <t>ED Coil, 353-03H8RS</t>
  </si>
  <si>
    <t>NH250882</t>
  </si>
  <si>
    <t>NH250888</t>
  </si>
  <si>
    <t>NH250892</t>
  </si>
  <si>
    <t>HydroCoil Embolic System Endovascular Embolization Coil 8mm/17cm, 100817HFRM-V</t>
  </si>
  <si>
    <t>HydroCoil Embolic System Endovascular Embolization Coil 10mm/36cm, 101036HFRM-V</t>
  </si>
  <si>
    <t>Spirala za embolizaciju, odvojiva, sistem, 180723HFRM-V</t>
  </si>
  <si>
    <t>NH250897</t>
  </si>
  <si>
    <t>NH250899</t>
  </si>
  <si>
    <t>HydroCoil Embolic System Endovascular Embolization Coil 12mm/43cm, 181243HFRM-V</t>
  </si>
  <si>
    <t>HydroCoil Embolic System Endovascular Embolization Coil, 181445HFRM-V</t>
  </si>
  <si>
    <t>NH250932</t>
  </si>
  <si>
    <t>NH250938</t>
  </si>
  <si>
    <t>NH250939</t>
  </si>
  <si>
    <t>NH250945</t>
  </si>
  <si>
    <t>NH250949</t>
  </si>
  <si>
    <t>Hydro frame Embolic System Endovascular Embolization Coil, 1,5X4 ,100154H2HS-V</t>
  </si>
  <si>
    <t>Hydro frame Embolic System Endovascular Embolization Coil, 2X6,100206H2HS-V</t>
  </si>
  <si>
    <t>Hydro frame Embolic System Endovascular Embolization Coil, 2X8 ,100208H2HS-V</t>
  </si>
  <si>
    <t>Hydro frame Embolic System Endovascular Embolization Coil, 3X10 ,100310H2HS-V</t>
  </si>
  <si>
    <t>Hydro frame Embolic System Endovascular Embolization Coil, 4X10 ,100410H2HS-V</t>
  </si>
  <si>
    <t>NH251109</t>
  </si>
  <si>
    <t>NH251117</t>
  </si>
  <si>
    <t>NH251124</t>
  </si>
  <si>
    <t>NH251128</t>
  </si>
  <si>
    <t>MICRUSFRAME C 14 6MMX9CM, MFR140609</t>
  </si>
  <si>
    <t>MICRUSFRAME C 14 10MMX16CM, MFR141016</t>
  </si>
  <si>
    <t>MICRUSFRAME S 10 2.5MMX3.3CM, MFR100253</t>
  </si>
  <si>
    <t>MICRUSFRAME S 10 4MMX11,5CM, MFR100412</t>
  </si>
  <si>
    <t>NH251148</t>
  </si>
  <si>
    <t>MICRUSFRAME S 18 12MMX20.7CM, MFR181220</t>
  </si>
  <si>
    <t>NH251176</t>
  </si>
  <si>
    <t>DELTAFILL18 5MMX20CM, DLF180520</t>
  </si>
  <si>
    <t>NH251179</t>
  </si>
  <si>
    <t>NH251205</t>
  </si>
  <si>
    <t>DELTAFILL18 8MMX35CM, DLF180835</t>
  </si>
  <si>
    <t>GALAXY G3 XSFT HEL 2MM X 4CM,GLX120204</t>
  </si>
  <si>
    <t>NH251249</t>
  </si>
  <si>
    <t>NH251268</t>
  </si>
  <si>
    <t>Wallaby Avenir Coil System, 10CFR0827</t>
  </si>
  <si>
    <t>Wallaby Avenir Coil System, 10CFN02504</t>
  </si>
  <si>
    <t>NH251276</t>
  </si>
  <si>
    <t>NH251277</t>
  </si>
  <si>
    <t>Wallaby Avenir Coil System, 10CFR09023</t>
  </si>
  <si>
    <t>Wallaby Avenir Coil System, 10CFR02003</t>
  </si>
  <si>
    <t>NH251287</t>
  </si>
  <si>
    <t>Wallaby Avenir Coil System, 10CFR06011</t>
  </si>
  <si>
    <t>NH251293</t>
  </si>
  <si>
    <t>Wallaby Avenir Coil System, 10CFR02002</t>
  </si>
  <si>
    <t>NH251306</t>
  </si>
  <si>
    <t>NH251311</t>
  </si>
  <si>
    <t>Wallaby Avenir Coil System, 10CFN04006</t>
  </si>
  <si>
    <t>Wallaby Avenir Coil System, 10CFN01502</t>
  </si>
  <si>
    <t>NH251347</t>
  </si>
  <si>
    <t>NH251361</t>
  </si>
  <si>
    <t>NH251364</t>
  </si>
  <si>
    <t>NH251380</t>
  </si>
  <si>
    <t>NH251381</t>
  </si>
  <si>
    <t>NH251386</t>
  </si>
  <si>
    <t>NH251408</t>
  </si>
  <si>
    <t>NH251409</t>
  </si>
  <si>
    <t>NH251410</t>
  </si>
  <si>
    <t>Wallaby Avenir Coil System, 10CFR04008</t>
  </si>
  <si>
    <t>Target 360 nano 3x6cm  11007862</t>
  </si>
  <si>
    <t>Target 360 ultra 2x4cm  11007865</t>
  </si>
  <si>
    <t>Target 360 soft  11007881</t>
  </si>
  <si>
    <t>Target Detach. Coil - koilovi sa pratećim materijalom tip 3, M0035473080</t>
  </si>
  <si>
    <t>Target Detach. Coil - koilovi sa pratećim  materijalom tip 3, M0035474100</t>
  </si>
  <si>
    <t>Target 360 standard 3x6,  11007909</t>
  </si>
  <si>
    <t>Target 360 standard 3mmx8cm 11007910</t>
  </si>
  <si>
    <t>Target 360 standard 4mmx8cm 11007911</t>
  </si>
  <si>
    <t>NH251544</t>
  </si>
  <si>
    <t>NH251549</t>
  </si>
  <si>
    <t>NH251551</t>
  </si>
  <si>
    <t>Cosmos 10 Coil System Endovascular Embolization Coil, 2X2, 100202CSSR-V</t>
  </si>
  <si>
    <t>Cosmos 10 Coil System Endovascular Embolization Coil, 5X15, 100515CSSR-V</t>
  </si>
  <si>
    <t>Cosmos 10 Coil System Endovascular Embolization Coil, 6X18, 100618CSSR-V</t>
  </si>
  <si>
    <t>UM000011</t>
  </si>
  <si>
    <t>UM000056</t>
  </si>
  <si>
    <t>Amplatzer ASD, PFO, LAA okluder</t>
  </si>
  <si>
    <t>Titanijumski ligaturni klipsevi  vel L 10,8x11,3mm AESCULAP PL561T</t>
  </si>
  <si>
    <t>UM000296</t>
  </si>
  <si>
    <t>X030668A</t>
  </si>
  <si>
    <t>X030668B</t>
  </si>
  <si>
    <t>X030668C</t>
  </si>
  <si>
    <t>X030668D</t>
  </si>
  <si>
    <t>Certas Plus (Programabilna valvula za drenazu likvora, 7 pritisaka otvaranja, MR kompatibilnado 3T)</t>
  </si>
  <si>
    <t>Vagus nerv stimulator- demipulse generator model 103 ili M1000 sentiva</t>
  </si>
  <si>
    <t>Vagus nerv stimulator- pereniaflex lead 304-20</t>
  </si>
  <si>
    <t>Vagus nerv stimulator- tunneler model 402</t>
  </si>
  <si>
    <t>Vagus nerv stimulator- patientessentials magnet 220</t>
  </si>
  <si>
    <t>X704890</t>
  </si>
  <si>
    <t>Bactiseal Catheter Set (Kateter set za unutrasnju drenazu likvora impregniran antibiotikom (ventrikularni+peritonealni kateter))</t>
  </si>
  <si>
    <t>X707798</t>
  </si>
  <si>
    <t>x707803</t>
  </si>
  <si>
    <t>Mikrosfere sfericnog oblika, za administraciju leka od PVA, zapremine 2ml u bocici od 10ml, promera 70-150; 100-300; 300-500um</t>
  </si>
  <si>
    <t>Titanijumski klips veličine 9mm polusavijeni</t>
  </si>
  <si>
    <t>Y704495</t>
  </si>
  <si>
    <t>Y704495A</t>
  </si>
  <si>
    <t>Ureteralni stent set sa i bez zicanog vodica, double JJ, duz 20-36cm, dijam 6fr. Zicani vodic duz 150cm, dijam 0,025; 0,032; 0,035 i 0,038inch</t>
  </si>
  <si>
    <t>Ureteralni stent set sa i bez zicanog vodica, double JJ, duz 20-36cm, dijam. 6 Fr. Zicani vodic duz 150cm, dijam 0,025; 0,032; 0,035 i 0,038inch</t>
  </si>
  <si>
    <t>Y704495C</t>
  </si>
  <si>
    <t>Ureteralni stent set sa i bez zicanog vodica, double JJ, duz 20-36cm, dijam. 8 Fr. Zicani vodic duz 150cm, dijam 0,025; 0,032; 0,035 i 0,038inch</t>
  </si>
  <si>
    <t>Y705035</t>
  </si>
  <si>
    <t>Y705100</t>
  </si>
  <si>
    <t>Y705101</t>
  </si>
  <si>
    <t>Y705102</t>
  </si>
  <si>
    <t>Punajc ENDO GIA,6redova klanfica,30mm,visina kl.2,5mm za vask.tkiva</t>
  </si>
  <si>
    <t>Ureteralni set stent CH4;5;6;7;8, duz 26-28cm (JJ sonda u org 3-6ned; puser 40cm; PTFE vodic zica 150cm; stipaljka 5,5cm)</t>
  </si>
  <si>
    <t>Biosoft; Double JJ sonda (pigtail krajevi uvijeni pun krug fi2cm, promera CH6;7;8, duz 28cm;30cm. puser 40cm; PTFE vodic zica 150cm; u org 12mes</t>
  </si>
  <si>
    <t>Vortek; Double JJ sonda (pigtail krajevi uvijeni pun krug fi2cm, promera CH4,8;6;7;8, duz 28cm;30cm. puser 75cm(CH4,8) i 40cm(CH6;7;8); PTFE vodic zica 150cm; u org 12mes</t>
  </si>
  <si>
    <t>Y705107</t>
  </si>
  <si>
    <t>Y705108</t>
  </si>
  <si>
    <t>Y705109</t>
  </si>
  <si>
    <t>Y705112</t>
  </si>
  <si>
    <t>Y705113</t>
  </si>
  <si>
    <t>Cranial LOOP-Sterilni sistem za kranijalnu fiksaciju nakon kraniotomije, promera 12mm</t>
  </si>
  <si>
    <t>Cranial LOOP L-Sterilni sistem za kranijalnu fiksaciju nakon kraniotomije, promera 16mm</t>
  </si>
  <si>
    <t>Cranial LOOP XL-Sterilni sistem za kranijalnu fiksaciju nakon kraniotomije, promera 22mm</t>
  </si>
  <si>
    <t>Ureteralni JJ stent-JJ sonda duz 26-30cm; 6Fr; puser 45cm; vodic zica 150cm dijam 0,038; u organizmu 6 nedelja</t>
  </si>
  <si>
    <t>Ureteralni JJ stent-JJ sonda duz 26-30cm; 7Fr; puser 45cm; vodic zica 150cm dijam 0,038; u organizmu 6 nedelja</t>
  </si>
  <si>
    <t>Y707214.</t>
  </si>
  <si>
    <t>Tecno embol.sredstvo sa puderom od tantala i etil-vinil-alkoholom (8% ebox)</t>
  </si>
  <si>
    <t>Y707487A</t>
  </si>
  <si>
    <t>Y707487B</t>
  </si>
  <si>
    <t>Set stent ureteralni od fleks poliretana, deblj 4,7, duz 28cm, sa uvodj od nerdjajuceg celika oblozen teflonom; duz 145cm, 0.35 i 0.38, puser 50 i 70cm, zatv vrha, u org do 6mes</t>
  </si>
  <si>
    <t>Set stent ureteralni od fleks poliretana, deblj 6 Fr, duz 28cm, sa uvodj od nerdjajuceg celika oblozen teflonom; duz 145cm, 0.35 i 0.38, puser 50 i 70cm, zatv vrha, u org do 6mes</t>
  </si>
  <si>
    <t>00205477</t>
  </si>
  <si>
    <t>00205478</t>
  </si>
  <si>
    <t>00205480</t>
  </si>
  <si>
    <t>00205481</t>
  </si>
  <si>
    <t>00205482</t>
  </si>
  <si>
    <t>PRISMAFLEX ST150 SET</t>
  </si>
  <si>
    <t>DIALISAN CVVHD BG2D</t>
  </si>
  <si>
    <t>Prismocitrate 18/0</t>
  </si>
  <si>
    <t>PrismoCal B22</t>
  </si>
  <si>
    <t>Calcium Line for Prismaflex-CA 250</t>
  </si>
  <si>
    <t>9175716</t>
  </si>
  <si>
    <t>Balance 1.5% glukoze,1.25 mmol/l kalcijuma,  4 x 2000ml</t>
  </si>
  <si>
    <t>9501898-18</t>
  </si>
  <si>
    <t>9501898-19</t>
  </si>
  <si>
    <t>Samolepljive flaster trake 15cm x 2.5cm</t>
  </si>
  <si>
    <t>Netkana viseslojna tupfer gaza 7,5cm x 7,5cm</t>
  </si>
  <si>
    <t>HD250022</t>
  </si>
  <si>
    <t>HD250023</t>
  </si>
  <si>
    <t>HD250024</t>
  </si>
  <si>
    <t>HD250025</t>
  </si>
  <si>
    <t>HD250026</t>
  </si>
  <si>
    <t>HD250033</t>
  </si>
  <si>
    <t>HD250036</t>
  </si>
  <si>
    <t>HD250038</t>
  </si>
  <si>
    <t>HD250039</t>
  </si>
  <si>
    <t>RSM005054</t>
  </si>
  <si>
    <t>6008 CAREset L-R, F00007728, Fresenius</t>
  </si>
  <si>
    <t>6009 CAREset BVM L-R, F00007729, Fresenius</t>
  </si>
  <si>
    <t>Twister, F00000193, Fresenius</t>
  </si>
  <si>
    <t>FX CorAL 80, F00006822, Fresenius</t>
  </si>
  <si>
    <t>FX CorAL 1000, F00006828, Fresenius</t>
  </si>
  <si>
    <t>Sol Can A Citrate, 4901</t>
  </si>
  <si>
    <t>Sol Can A Citrate, 4904</t>
  </si>
  <si>
    <t>Xevonta Hi 20, Xevonta Hi 23, 7204665</t>
  </si>
  <si>
    <t>Xevonta Hi 20, Xevonta Hi 23, 7204670</t>
  </si>
  <si>
    <t>Spric 20ml trodelni sa iglom luer slip</t>
  </si>
  <si>
    <t>Извршено I-XII 2025</t>
  </si>
  <si>
    <t>Извршено I - XII 2025.</t>
  </si>
  <si>
    <t>Унети назив здравствене установе</t>
  </si>
  <si>
    <t>Унети матични број здравствене установе</t>
  </si>
  <si>
    <t>Извршено за I-XII 2025.</t>
  </si>
  <si>
    <t>Извршено  I -XII 2025.god.</t>
  </si>
  <si>
    <t>Број исписаних болесника 2025.</t>
  </si>
  <si>
    <t>Број бо  дана 2025.</t>
  </si>
  <si>
    <t>Просечна дневна заузетост постеља у 2025. (%)</t>
  </si>
  <si>
    <t>План за 2026.</t>
  </si>
  <si>
    <t>План за 2026</t>
  </si>
  <si>
    <t>39118-00</t>
  </si>
  <si>
    <t>Perkutana neurotomija međupršljenskog zgloba radiofrekvencijom radi denervacije</t>
  </si>
  <si>
    <t>38556-03</t>
  </si>
  <si>
    <t>38562-03</t>
  </si>
  <si>
    <t>38572-00</t>
  </si>
  <si>
    <t>38653-00</t>
  </si>
  <si>
    <t>Zamena uzlaznog dela torakalne aorte sa zamenom zaliska aorte i implantacijom koronarnih arterija</t>
  </si>
  <si>
    <t>Zamena luka aorte i uzlaznog dela torakalne aorte sa zamenom zaliska aorte</t>
  </si>
  <si>
    <t>Operativno zbrinjavanje akutne rupture ili disekcije torakalne aorte</t>
  </si>
  <si>
    <t>Ostale intratorakalne procedure na srcu sa kardiopulmonalnim bajpasom</t>
  </si>
  <si>
    <t>6H</t>
  </si>
  <si>
    <t>92199-00</t>
  </si>
  <si>
    <t>Ekstrakorporalna litotripsija šok-talasima (ESWL) na mestima koja nisu na drugom mestu klasifikovana</t>
  </si>
  <si>
    <t>12306-00</t>
  </si>
  <si>
    <t>Denzitometrija kostiju upotrebom rendgenske apsorpciometrije dualne energije</t>
  </si>
  <si>
    <t>Imunoglobulin G4 (IgG4), subklasa u serumu/plazmi, nefelometrija</t>
  </si>
  <si>
    <t>L007567</t>
  </si>
  <si>
    <t>Homocistein u serumu/plazmi, HPLC</t>
  </si>
  <si>
    <t>L017270</t>
  </si>
  <si>
    <t>Antitela na tireoglobulin (anti–Tg), CMIA/ECLIA/CLIA/TRACE</t>
  </si>
  <si>
    <t>L019877</t>
  </si>
  <si>
    <t>Hemokultura anaerobno, automatizovanim sistemom</t>
  </si>
  <si>
    <t>L005397</t>
  </si>
  <si>
    <t>Protein S–100 u serumu/plazmi, ECLIA</t>
  </si>
  <si>
    <t>L002014</t>
  </si>
  <si>
    <t>Cistatin C u serumu/plazmi, nefelometrija</t>
  </si>
  <si>
    <t>L013046</t>
  </si>
  <si>
    <t>Renin (direktni) u plazmi, CLIA</t>
  </si>
  <si>
    <t>L001100</t>
  </si>
  <si>
    <t>Aldosteron u serumu/plazmi, CMIA/ECLIA/CLIA/TRACE</t>
  </si>
  <si>
    <t>L001388</t>
  </si>
  <si>
    <t>Androstenedion u serumu/plazmi, CMIA/ECLIA/CLIA/TRACE</t>
  </si>
  <si>
    <t>L030726</t>
  </si>
  <si>
    <t>17–hidroksi–progesteron (17– OHP) u serumu, CLIA</t>
  </si>
  <si>
    <t>L005538</t>
  </si>
  <si>
    <t>Reumatoidni faktor IgA klase (RF–IgA) u serumu, ELISA</t>
  </si>
  <si>
    <t>L005546</t>
  </si>
  <si>
    <t>Reumatoidni faktor IgG klase (RF–IgG) u serumu; ELISA</t>
  </si>
  <si>
    <t>L005553</t>
  </si>
  <si>
    <t>Reumatoidni faktor IgM klase (RF–IgM) u serumu, ELISA</t>
  </si>
  <si>
    <t>L010839</t>
  </si>
  <si>
    <t>Adalimumab u serumu, ELISA</t>
  </si>
  <si>
    <t>L003286</t>
  </si>
  <si>
    <t>Infliksimab u serumu, ELISA</t>
  </si>
  <si>
    <t>30512-00</t>
  </si>
  <si>
    <t>Gastrični bajpas</t>
  </si>
  <si>
    <t>30484-01</t>
  </si>
  <si>
    <t>Endoskopska retrogradna holangiografija (ERC)</t>
  </si>
  <si>
    <t>U9217902</t>
  </si>
  <si>
    <t>U9217903</t>
  </si>
  <si>
    <t>Desenzibilizacija na inhalacione alergene - sublingvalna ili oralna</t>
  </si>
  <si>
    <t>Desenzibilizacija na lekove</t>
  </si>
  <si>
    <t>Testovi pozne preosetljivosti</t>
  </si>
  <si>
    <t>11333-00</t>
  </si>
  <si>
    <t>Kalorički test labirinta</t>
  </si>
  <si>
    <t>11336-00</t>
  </si>
  <si>
    <t>Simultani bitermalni kalorički test labirinta</t>
  </si>
  <si>
    <t>11339-00</t>
  </si>
  <si>
    <t>Elektronistagmografija (ENG)</t>
  </si>
  <si>
    <t>96063-00</t>
  </si>
  <si>
    <t>96064-00</t>
  </si>
  <si>
    <t>Evaluacija vestibularne funkcije rotirajućom stolicom</t>
  </si>
  <si>
    <t>Ostali testovi vestibularne funkcije</t>
  </si>
  <si>
    <t>U8184500</t>
  </si>
  <si>
    <t>U8184501</t>
  </si>
  <si>
    <t>U8184502</t>
  </si>
  <si>
    <t>U8184503</t>
  </si>
  <si>
    <t>Infracrvena video nistagmoskopia</t>
  </si>
  <si>
    <t>Infracrvena video nistagmografija</t>
  </si>
  <si>
    <t>Pozicionirajući test</t>
  </si>
  <si>
    <t>Test subjektivnog vizuelnog vertikalnog (ili horizontalnog)</t>
  </si>
  <si>
    <t>Radiološki tretman megavoltažni, VMAT (Volumetric Modulated ArcTherapy)</t>
  </si>
  <si>
    <t>Planiranje eksterne terapije i doziranje pomoću CT kompjuterskog interfejsa za VMAT terapiju</t>
  </si>
  <si>
    <t>Planiranje eksterne terapije i doziranje pomoću CT kompjuterskog interfejsa za VMAT terapiju sa opcijom respiratornog gejtinga i/ili korišćenjem 4D imidžinga</t>
  </si>
  <si>
    <t>U8179807</t>
  </si>
  <si>
    <t>Kreiranje objektiva sa limitima i preskripcija IMRT plana</t>
  </si>
  <si>
    <t>Delineacija tumora i volumena (GTV, CTV, PTV...) i dodatnih volumena za planiranje terapije i evaluaciju tretmana u IMRT, VMAT i SBRT tehnikama</t>
  </si>
  <si>
    <t>Delineacija organa u riziku i dodatnih struktura za planiranje i evaluaciju tretmana u IMRT, VMAT i SBRT tehnici</t>
  </si>
  <si>
    <t>Dozimetrijska verifikacija IMRT plana – apsolutna dozimetrija</t>
  </si>
  <si>
    <t>Verifikacija VMAT plana zračenja – PORTAL dozimetrija</t>
  </si>
  <si>
    <t>Dozimetrijska verifikacija VMAT plana – apsolutna dozimetrija</t>
  </si>
  <si>
    <t>Dozimetrijska verifikacija VMAT plana – dozimetrijska provera plana nezavisnim kompjuterizovanim sistemima</t>
  </si>
  <si>
    <t>Pregled i analiza VMAT ili SBRT plana, uključujući sve pojedinačne i kombinovane (zbirne) planove SBRT, VMAT, IMRT i planove za konformalnu terapiju</t>
  </si>
  <si>
    <t>Pregled i analiza 4D VMAT, 4D SBRT plana ili plana gde se koristi gejting, uključujući sve pojedinačne i kombinovane (zbirne) planove SBRT, VMAT, IMRT i planove za konformalnu terapiju</t>
  </si>
  <si>
    <t>15506-02</t>
  </si>
  <si>
    <t>15524-01</t>
  </si>
  <si>
    <t>90765-02</t>
  </si>
  <si>
    <t>U1526903</t>
  </si>
  <si>
    <t>Određivanje i verifikacija zračnog polja za radioterapiju modulisanim intenzitetom [IMRT]</t>
  </si>
  <si>
    <t>Planiranje eksterne terapije i doziranje pomoću CT kompjuterskog interfejsa za intezitetski modulisanu radijacionu terapiju [IMRT]</t>
  </si>
  <si>
    <t>Izrada i podešavanje uređaja za imobilizaciju, kompleksna</t>
  </si>
  <si>
    <t>Radiološki tretman, megavoltažni, IMRT (Intensity-Modulated Radiation Therapy)</t>
  </si>
  <si>
    <t>Procena EEG nalaza</t>
  </si>
  <si>
    <t>039348</t>
  </si>
  <si>
    <t>93341-00</t>
  </si>
  <si>
    <t>Elektrokonvulzivna terapija [EKT], neoznačen broj tretmana</t>
  </si>
  <si>
    <t>96190-01</t>
  </si>
  <si>
    <t>96190-02</t>
  </si>
  <si>
    <t>Zamena nazofaringealnog aparata</t>
  </si>
  <si>
    <t>Uklanjanje nazofaringealnog aparata</t>
  </si>
  <si>
    <t>38512-00</t>
  </si>
  <si>
    <t>38515-00</t>
  </si>
  <si>
    <t>Razdvajanje akcesornog puta koji uključuje jednu pretkomoru</t>
  </si>
  <si>
    <t>Razdvajanje puteva koji uključuju obe pretkomore</t>
  </si>
  <si>
    <t>38287-03</t>
  </si>
  <si>
    <t>38287-04</t>
  </si>
  <si>
    <t>Otvorena ablacija aritmičnog kola ili fokusa neklasifikovana na drugom mestu</t>
  </si>
  <si>
    <t>Otvorena ablacija aritmičnog kola ili fokusa koja uključuje levu pretkomoru</t>
  </si>
  <si>
    <t>38290-02</t>
  </si>
  <si>
    <t>Otvorena ablacija aritmičnog kola ili fokusa koja uključuje obe pretkomore</t>
  </si>
  <si>
    <t>38670-00</t>
  </si>
  <si>
    <t>Ekscizija lezije na zidu pretkomora ili međupretkomorskom septumu</t>
  </si>
  <si>
    <t>38757-02</t>
  </si>
  <si>
    <t>Stvaranje vansrčane veze između pretkomore i pulmonalne arterije</t>
  </si>
  <si>
    <t>38760-02</t>
  </si>
  <si>
    <t>Zamena vansrčane veze između pretkomore i pulmonalne arterije</t>
  </si>
  <si>
    <t>38745-00</t>
  </si>
  <si>
    <t>Među pretkomorska transpozicija (preusmeravanje) venskog priliva</t>
  </si>
  <si>
    <t>90224-00</t>
  </si>
  <si>
    <t>Korekcija transpozicije velikih krvnih sudova</t>
  </si>
  <si>
    <t>38673-00</t>
  </si>
  <si>
    <t>38673-01</t>
  </si>
  <si>
    <t>Ekscizija lezije na zidu pretkomora ili međupretkomorskom septumu sa rekonstrukcijom pomoću površinskog peč (patch) grafta</t>
  </si>
  <si>
    <t>Ekscizija lezije na zidu pretkomora ili međupretkomorskom septumu sa rekonstrukcijom pomoću spojnice</t>
  </si>
  <si>
    <t>90200-00</t>
  </si>
  <si>
    <t>Revizija šanta cerebrospinalne tečnosti [CST] u nivou pretkomore</t>
  </si>
  <si>
    <t>38456-13</t>
  </si>
  <si>
    <t>Ostale intratorakalne procedure na pretkomorama bez kardiopulmonalnog bajpasa</t>
  </si>
  <si>
    <t>38615-00</t>
  </si>
  <si>
    <t>38615-01</t>
  </si>
  <si>
    <t>Ugradnja veštačke potpore za levu komoru</t>
  </si>
  <si>
    <t>Ugradnja veštačke potpore za desnu komoru</t>
  </si>
  <si>
    <t>38618-00</t>
  </si>
  <si>
    <t>38621-00</t>
  </si>
  <si>
    <t>38621-01</t>
  </si>
  <si>
    <t>38624-00</t>
  </si>
  <si>
    <t>38627-00</t>
  </si>
  <si>
    <t>Ugradnja veštačke potpore za levu i desnu komoru</t>
  </si>
  <si>
    <t>Uklanjanje veštačke potpore za levu komoru</t>
  </si>
  <si>
    <t>Uklanjanje veštačke potpore za desnu komoru</t>
  </si>
  <si>
    <t>Uklanjanje veštačke potpore za levu i desnu komoru</t>
  </si>
  <si>
    <t>Podešavanje kanile veštačke potpore za komore</t>
  </si>
  <si>
    <t>38518-00</t>
  </si>
  <si>
    <t>Ablacija mišića komore</t>
  </si>
  <si>
    <t>38763-00</t>
  </si>
  <si>
    <t>38763-01</t>
  </si>
  <si>
    <t>Leva ventrikularna miektomija</t>
  </si>
  <si>
    <t>Desna ventrikularna miektomija</t>
  </si>
  <si>
    <t>38507-00</t>
  </si>
  <si>
    <t>Leva ventrikularna aneurizmektomija</t>
  </si>
  <si>
    <t>38677-00</t>
  </si>
  <si>
    <t>38680-00</t>
  </si>
  <si>
    <t>Ekscizija lezije parcijalne debljine na ventrikularnom miokardu</t>
  </si>
  <si>
    <t>Ekscizija lezije pune debljine na ventrikularnom miokardu sa reparacijom ili rekonstrukcijom</t>
  </si>
  <si>
    <t>38754-00</t>
  </si>
  <si>
    <t>38754-01</t>
  </si>
  <si>
    <t>38757-00</t>
  </si>
  <si>
    <t>38757-01</t>
  </si>
  <si>
    <t>38760-00</t>
  </si>
  <si>
    <t>38760-01</t>
  </si>
  <si>
    <t>38766-00</t>
  </si>
  <si>
    <t>38766-01</t>
  </si>
  <si>
    <t>Intraventrikularna pregradna procedura</t>
  </si>
  <si>
    <t>Formiranje intraventrikularne spojnice</t>
  </si>
  <si>
    <t>Formiranje vansrčane spojnice između desne komore i pulmonalne arterije</t>
  </si>
  <si>
    <t>Formiranje vansrčane spojnice između leve komore i aorte</t>
  </si>
  <si>
    <t>Zamena vansrčane spojnice između desne komore i pulmonalne arterije</t>
  </si>
  <si>
    <t>Zamena vansrčane spojnice između leve komore i aorte</t>
  </si>
  <si>
    <t>Uvećavanje leve komore</t>
  </si>
  <si>
    <t>Uvećavanje desne komore</t>
  </si>
  <si>
    <t>38653-02</t>
  </si>
  <si>
    <t>Ostale intratorakalne procedure na komorama sa kardiopulmonalnim bajpasom</t>
  </si>
  <si>
    <t>38748-00</t>
  </si>
  <si>
    <t>38748-01</t>
  </si>
  <si>
    <t>Ventrikularna septektomija</t>
  </si>
  <si>
    <t>Perkutana transluminalna ablacija septalnog dela miokarda</t>
  </si>
  <si>
    <t>38742-02</t>
  </si>
  <si>
    <t>Perkutano zatvaranje defekta pretkomorskog septuma</t>
  </si>
  <si>
    <t>Zatvaranje oštećenja na septumu srčane pretkomore</t>
  </si>
  <si>
    <t>38751-00</t>
  </si>
  <si>
    <t>38751-02</t>
  </si>
  <si>
    <t>Perkutano zatvaranje defekta komorskog septuma</t>
  </si>
  <si>
    <t>Zatvaranje defekta komorskog septuma</t>
  </si>
  <si>
    <t>38270-00</t>
  </si>
  <si>
    <t>Perkutana pretkomorska septostomija</t>
  </si>
  <si>
    <t>38739-00</t>
  </si>
  <si>
    <t>Pretkomorska septektomija ili septostomija</t>
  </si>
  <si>
    <t>38509-00</t>
  </si>
  <si>
    <t>Rekonstrukcija rupture komorskog septuma</t>
  </si>
  <si>
    <t>38456-11</t>
  </si>
  <si>
    <t>38456-12</t>
  </si>
  <si>
    <t>38456-10</t>
  </si>
  <si>
    <t>Valvulotomija aortnog zaliska na otvorenom srcu</t>
  </si>
  <si>
    <t>Ostale intratorakalne procedure na septumu bez kardiopulmonalnog bajpasa</t>
  </si>
  <si>
    <t>38653-03</t>
  </si>
  <si>
    <t>Ostale intratorakalne procedure na septumu sa kardiopulmonalnim bajpasom</t>
  </si>
  <si>
    <t>38483-00</t>
  </si>
  <si>
    <t>Dekalcifikacija listića aortnog zaliska</t>
  </si>
  <si>
    <t>38270-01</t>
  </si>
  <si>
    <t>Perkutana aortna balon valvuloplastika</t>
  </si>
  <si>
    <t>38475-02</t>
  </si>
  <si>
    <t>38477-02</t>
  </si>
  <si>
    <t>Anuloplastika aortnog zaliska</t>
  </si>
  <si>
    <t>Anuloplastika aortnog zaliska sa ugradnjom prstena</t>
  </si>
  <si>
    <t>38480-00</t>
  </si>
  <si>
    <t>38481-00</t>
  </si>
  <si>
    <t>Reparacija aortnog zaliska, jedan listić</t>
  </si>
  <si>
    <t>Reparacija aortnog zaliska, dva i više listića</t>
  </si>
  <si>
    <t>38488-01</t>
  </si>
  <si>
    <t>38489-01</t>
  </si>
  <si>
    <t>Zamena aortnog zaliska bioprotezom</t>
  </si>
  <si>
    <t>Zamena aortnog zaliska heterograftom bez stenta</t>
  </si>
  <si>
    <t>38456-15</t>
  </si>
  <si>
    <t>Ostale intratorakalne procedure na zalisku aorte bez kardiopulmonalnog bajpasa</t>
  </si>
  <si>
    <t>38653-04</t>
  </si>
  <si>
    <t>Ostale intratorakalne procedure na zalisku aorte sa kardiopulmonalnim bajpasom</t>
  </si>
  <si>
    <t>38487-00</t>
  </si>
  <si>
    <t>Otvorena valvulotomija mitralnog zaliska</t>
  </si>
  <si>
    <t>38485-01</t>
  </si>
  <si>
    <t>Dekalcifikacija mitralnog zaliska</t>
  </si>
  <si>
    <t>38270-02</t>
  </si>
  <si>
    <t>Perkutana balon valvuloplastika mitralnog zaliska</t>
  </si>
  <si>
    <t>38480-01</t>
  </si>
  <si>
    <t>38481-01</t>
  </si>
  <si>
    <t>Reparacija mitralnog zaliska, jedan listić</t>
  </si>
  <si>
    <t>Reparacija mitralnog zaliska, dva i više listića</t>
  </si>
  <si>
    <t>38475-00</t>
  </si>
  <si>
    <t>38477-00</t>
  </si>
  <si>
    <t>Anuloplastika mitralnog zaliska</t>
  </si>
  <si>
    <t>Anuloplastika mitralnog zaliska sa ugradnjom prstena</t>
  </si>
  <si>
    <t>38488-03</t>
  </si>
  <si>
    <t>38489-02</t>
  </si>
  <si>
    <t>Zamena mitralnog zaliska bioprotezom</t>
  </si>
  <si>
    <t>Zamena mitralnog zaliska homograftom</t>
  </si>
  <si>
    <t>38485-00</t>
  </si>
  <si>
    <t>Rekonstrukcija prstena mitralnog zaliska</t>
  </si>
  <si>
    <t>38456-16</t>
  </si>
  <si>
    <t>Ostale intratorakalne procedure na mitralnom zalisku bez kardiopulmonalnog bajpasa</t>
  </si>
  <si>
    <t>38653-05</t>
  </si>
  <si>
    <t>Ostale intratorakalne procedure na mitralnom zalisku sa kardiopulmonalnim bajpasom</t>
  </si>
  <si>
    <t>Otvorena valvulotomija trikuspidalnog zaliska</t>
  </si>
  <si>
    <t>38481-02</t>
  </si>
  <si>
    <t>38480-02</t>
  </si>
  <si>
    <t>Reparacija trikuspidalnog zaliska, jedan listić</t>
  </si>
  <si>
    <t>Reparacija trikuspidalnog zaliska, dva i više listića</t>
  </si>
  <si>
    <t>38475-01</t>
  </si>
  <si>
    <t>38477-01</t>
  </si>
  <si>
    <t>Anuloplastika trikuspidalnog zaliska</t>
  </si>
  <si>
    <t>Anuloplastika trikuspidalnog zaliska sa ugradnjom prstena</t>
  </si>
  <si>
    <t>38488-04</t>
  </si>
  <si>
    <t>38488-05</t>
  </si>
  <si>
    <t>Zamena trikuspidalnog zaliska mehaničkom protezom</t>
  </si>
  <si>
    <t>Zamena trikuspidalnog zaliska bioprotezom</t>
  </si>
  <si>
    <t>38489-03</t>
  </si>
  <si>
    <t>Zamena trikuspidalnog zaliska homograftom</t>
  </si>
  <si>
    <t>38456-17</t>
  </si>
  <si>
    <t>Ostale intratorakalne procedure na trikuspidalnom zalisku bez kardiopulmonalnog bajpasa</t>
  </si>
  <si>
    <t>38653-06</t>
  </si>
  <si>
    <t>38653-07</t>
  </si>
  <si>
    <t>Ostale intratorakalne procedure na trikuspidalnom zalisku sa kardiopulmonalnim bajpasom</t>
  </si>
  <si>
    <t>38456-01</t>
  </si>
  <si>
    <t>Otvorena valvulotomija na zalisku pulmonalne arterije</t>
  </si>
  <si>
    <t>38270-03</t>
  </si>
  <si>
    <t>Perkutana balon valvuloplastika zaliska pulmonalne arterije</t>
  </si>
  <si>
    <t>38488-06</t>
  </si>
  <si>
    <t>38488-07</t>
  </si>
  <si>
    <t>Zamena zaliska pulmonalne arterije mehaničkom protezom</t>
  </si>
  <si>
    <t>Zamena zaliska pulmonalne arterije bioprotezom</t>
  </si>
  <si>
    <t>38489-04</t>
  </si>
  <si>
    <t>38489-05</t>
  </si>
  <si>
    <t>Zamena zaliska pulmonalne arterije homograftom</t>
  </si>
  <si>
    <t>Zamena zaliska pulmonalne arterije heterograftom bez stenta</t>
  </si>
  <si>
    <t>38456-18</t>
  </si>
  <si>
    <t>Ostale intratorakalne procedure na zalisku plućne arterije bez kardiopulmonalnog bajpasa</t>
  </si>
  <si>
    <t>Ostale intratorakalne procedure na zalisku plućne arterije sa kardiopulmonalnim bajpasom</t>
  </si>
  <si>
    <t>38650-00</t>
  </si>
  <si>
    <t>38650-01</t>
  </si>
  <si>
    <t>38650-02</t>
  </si>
  <si>
    <t>38650-03</t>
  </si>
  <si>
    <t>Miotomija srca</t>
  </si>
  <si>
    <t>Miektomija srca</t>
  </si>
  <si>
    <t>Transmiokardijalna revaskularizacija na otvorenom srcu</t>
  </si>
  <si>
    <t>Ostale transmiokardijalne revaskularizacije</t>
  </si>
  <si>
    <t>38418-03</t>
  </si>
  <si>
    <t>Biopsija srčanog mišića</t>
  </si>
  <si>
    <t>38275-00</t>
  </si>
  <si>
    <t>Biopsija srčanog mišića sa kateterizacijom srca</t>
  </si>
  <si>
    <t>90206-00</t>
  </si>
  <si>
    <t>Kardiomioplastika</t>
  </si>
  <si>
    <t>38603-00</t>
  </si>
  <si>
    <t>Kardiopulmonalni bajpas, periferna kanulacija</t>
  </si>
  <si>
    <t>38627-01</t>
  </si>
  <si>
    <t>Podešavanje kanile za kardiopulmonalni bajpas</t>
  </si>
  <si>
    <t>22075-00</t>
  </si>
  <si>
    <t>Duboka hipotermija sa zastojem cirkulacije</t>
  </si>
  <si>
    <t>38577-00</t>
  </si>
  <si>
    <t>Cerebralna perfuzija tokom hipotermičkog aresta</t>
  </si>
  <si>
    <t>38627-02</t>
  </si>
  <si>
    <t>Podešavanje kanile za ekstrakorporealnu membransku oksigenaciju</t>
  </si>
  <si>
    <t>38450-01</t>
  </si>
  <si>
    <t>38450-02</t>
  </si>
  <si>
    <t>38450-03</t>
  </si>
  <si>
    <t>Torakoskopska drenaža perikarda</t>
  </si>
  <si>
    <t>Biopsija perikarda, transtorakalni pristup</t>
  </si>
  <si>
    <t>Biopsija perikarda, subksifoidni pristup</t>
  </si>
  <si>
    <t>38647-00</t>
  </si>
  <si>
    <t>Odvajanje priraslica u grudnom košu</t>
  </si>
  <si>
    <t>38436-02</t>
  </si>
  <si>
    <t>Torakoskopija sa biopsijom perikarda</t>
  </si>
  <si>
    <t>Torakoskopska ekscizija lezije perikarda</t>
  </si>
  <si>
    <t>38447-01</t>
  </si>
  <si>
    <t>Torakoskopska perikardiektomija, subtotalna ili kompletna</t>
  </si>
  <si>
    <t>38727-00</t>
  </si>
  <si>
    <t>38727-01</t>
  </si>
  <si>
    <t>Reparacija intratorakalnih krvnih sudova</t>
  </si>
  <si>
    <t>Reparacija intratorakalnih krvnih sudova sa anastomozom</t>
  </si>
  <si>
    <t>38493-00</t>
  </si>
  <si>
    <t>Operativni tretman akutnog infektivnog endokarditisa tokom procedure na srčanom zalisku</t>
  </si>
  <si>
    <t>38497-03</t>
  </si>
  <si>
    <t>Bajpas koronarne arterije, uz upotrebu ≥ 4 transplantata vene safene</t>
  </si>
  <si>
    <t>38497-04</t>
  </si>
  <si>
    <t>38497-05</t>
  </si>
  <si>
    <t>38497-06</t>
  </si>
  <si>
    <t>Bajpas koronarne arterije, uz upotrebu 1 venskog transplantata</t>
  </si>
  <si>
    <t>Bajpas koronarne arterije, uz upotrebu 2 venska transplantata</t>
  </si>
  <si>
    <t>Bajpas koronarne arterije, uz upotrebu 3 venska transplantata</t>
  </si>
  <si>
    <t>38503-00</t>
  </si>
  <si>
    <t>Bajpas koronarne arterije, uz upotrebu ≥ 2 LIMA transplantata</t>
  </si>
  <si>
    <t>38500-01</t>
  </si>
  <si>
    <t>38500-02</t>
  </si>
  <si>
    <t>38500-03</t>
  </si>
  <si>
    <t>38500-04</t>
  </si>
  <si>
    <t>38500-05</t>
  </si>
  <si>
    <t>Bajpas koronarne arterije, uz upotrebu 1 RIMA transplantata</t>
  </si>
  <si>
    <t>Bajpas koronarne arterije, uz upotrebu 1 transplantata radijalne arterije</t>
  </si>
  <si>
    <t>Bajpas koronarne arterije, uz upotrebu 1 transplantata epigastričke arterije</t>
  </si>
  <si>
    <t>Bajpas koronarne arterije, uz upotrebu 1 arterijskog transplantata</t>
  </si>
  <si>
    <t>Bajpas koronarne arterije, korišćenje 1 kompozitnog grafta</t>
  </si>
  <si>
    <t>38503-01</t>
  </si>
  <si>
    <t>38503-02</t>
  </si>
  <si>
    <t>38503-03</t>
  </si>
  <si>
    <t>38503-04</t>
  </si>
  <si>
    <t>38503-05</t>
  </si>
  <si>
    <t>Bajpas koronarne arterije, uz upotrebu ≥2 RIMA transplantata</t>
  </si>
  <si>
    <t>Bajpas koronarne arterije, uz upotrebu ≥ 2 transplantata radijalne arterije</t>
  </si>
  <si>
    <t>Bajpas koronarne arterije, uz upotrebu ≥ 2 transplantata epigastričke arterije</t>
  </si>
  <si>
    <t>Bajpas koronarne arterije, uz upotrebu ≥ 2 arterijskih transplantata</t>
  </si>
  <si>
    <t>Bajpas koronarne arterije, korišćenjem ≥ 2 kompozitna grafta</t>
  </si>
  <si>
    <t>90201-00</t>
  </si>
  <si>
    <t>90201-01</t>
  </si>
  <si>
    <t>90201-02</t>
  </si>
  <si>
    <t>90201-03</t>
  </si>
  <si>
    <t>Bajpas koronarne arterije, uz upotrebu 1 transplantata od nekog drugog materijala, koji nije nigde klasifikovan</t>
  </si>
  <si>
    <t>Bajpas koronarne arterije, uz upotrebu 2 transplantata od nekog drugog materijala, koji nije nigde klasifikovan</t>
  </si>
  <si>
    <t>Bajpas koronarne arterije, uz upotrebu 3 transplantata od nekog drugog materijala, koji nije nigde klasifikovan</t>
  </si>
  <si>
    <t>Bajpas koronarne arterije, uz upotrebu ≥ 2 transplantata od nekog drugog materijala, koji nije nigde klasifikovan</t>
  </si>
  <si>
    <t>38637-00</t>
  </si>
  <si>
    <t>Ponovna operacija zbog rekonstrukcije transplantata koronarne arterije</t>
  </si>
  <si>
    <t>38653-08</t>
  </si>
  <si>
    <t>Ostale intratorakalne procedure na arterijama srca sa kardiopulmonalnim bajpasom</t>
  </si>
  <si>
    <t>38550-00</t>
  </si>
  <si>
    <t>Reparacija uzlaznog dela torakalne aorte</t>
  </si>
  <si>
    <t>38553-01</t>
  </si>
  <si>
    <t>Reparacija uzlaznog dela torakalne aorte sa zamenom zaliska aorte</t>
  </si>
  <si>
    <t>38556-00</t>
  </si>
  <si>
    <t>38556-01</t>
  </si>
  <si>
    <t>Reparacija uzlaznog dela torakalne sa reparacijom zaliska aorte i implantacijom koronarnih arterija</t>
  </si>
  <si>
    <t>Reparacija uzlaznog dela torakalne aorte sa zamenom zaliska aorte i implantacijom koronarnih arterija</t>
  </si>
  <si>
    <t>38559-00</t>
  </si>
  <si>
    <t>Reparacija luka aorte i uzlaznog dela torakalne aorte</t>
  </si>
  <si>
    <t>38562-00</t>
  </si>
  <si>
    <t>38562-01</t>
  </si>
  <si>
    <t>38565-00</t>
  </si>
  <si>
    <t>38565-01</t>
  </si>
  <si>
    <t>Reparacija luka aorte i uzlaznog dela torakalne aorte sa reparacijom zaliska aorte</t>
  </si>
  <si>
    <t>Reparacija luka aorte i uzlaznog dela torakalne aorte sa zamenom zaliska aorte</t>
  </si>
  <si>
    <t>Reparacija luka aorte i uzlaznog dela torakalne aorte sa reparacijom zaliska aorte i implantacijom koronarnih arterija</t>
  </si>
  <si>
    <t>Reparacija luka aorte i uzlaznog dela torakalne aorte sa zamenom zaliska aorte i implantacijom koronarnih arterija</t>
  </si>
  <si>
    <t>38568-00</t>
  </si>
  <si>
    <t>Reparacija silaznog dela torakalne aorte</t>
  </si>
  <si>
    <t>38571-00</t>
  </si>
  <si>
    <t>Reparacija silaznog dela torakalne aorte sa insercijom šanta</t>
  </si>
  <si>
    <t>38550-01</t>
  </si>
  <si>
    <t>Zamena uzlaznog dela torakalne aorte</t>
  </si>
  <si>
    <t>38553-03</t>
  </si>
  <si>
    <t>Zamena uzlaznog dela torakalne aorte sa zamenom zaliska aorte</t>
  </si>
  <si>
    <t>38556-02</t>
  </si>
  <si>
    <t>Zamena uzlaznog dela torakalne aorte sa reparacijom zaliska aorte i implantacijom koronarnih arterija</t>
  </si>
  <si>
    <t>38559-01</t>
  </si>
  <si>
    <t>Zamena luka aorte i uzlaznog dela torakalne aorte</t>
  </si>
  <si>
    <t>38562-02</t>
  </si>
  <si>
    <t>Zamena luka aorte i uzlaznog dela torakalne aorte sa reparacijom zaliska aorte</t>
  </si>
  <si>
    <t>38565-02</t>
  </si>
  <si>
    <t>38565-03</t>
  </si>
  <si>
    <t>Zamena luka aorte i uzlaznog dela torakalne aorte sa reparacijom zaliska aorte i implantacijom koronarnih arterija</t>
  </si>
  <si>
    <t>Zamena luka aorte i uzlaznog dela torakalne aorte sa zamenom zaliska aorte i implantacijom koronarnih arterija</t>
  </si>
  <si>
    <t>38568-01</t>
  </si>
  <si>
    <t>Zamena silaznog dela torakalne aorte</t>
  </si>
  <si>
    <t>38571-01</t>
  </si>
  <si>
    <t>Zamena silaznog dela torakalne aorte sa insercijom šanta</t>
  </si>
  <si>
    <t>38700-00</t>
  </si>
  <si>
    <t>38700-01</t>
  </si>
  <si>
    <t>38700-02</t>
  </si>
  <si>
    <t>38700-03</t>
  </si>
  <si>
    <t>Perkutano zatvaranje otvorenog arterijskog kanala (ductus arteriosus)</t>
  </si>
  <si>
    <t>Zatvaranje otvorenog arterijskog kanala (ductus arteriosus)</t>
  </si>
  <si>
    <t>Perkutano zatvaranje kolateralnih krvnih sudova srca</t>
  </si>
  <si>
    <t>Zatvaranje kolateralnih krvnih sudova srca</t>
  </si>
  <si>
    <t>38706-00</t>
  </si>
  <si>
    <t>38706-01</t>
  </si>
  <si>
    <t>Reparacija aorte</t>
  </si>
  <si>
    <t>Reparacija aorte sa anastomozom</t>
  </si>
  <si>
    <t>38712-00</t>
  </si>
  <si>
    <t>Reparacija prekida aorte</t>
  </si>
  <si>
    <t>43909-00</t>
  </si>
  <si>
    <t>Aortopeksija</t>
  </si>
  <si>
    <t>38613-00</t>
  </si>
  <si>
    <t>Uklanjanje intra-aortne balon pumpe sa zatvaranjem arterije graft zakrpom</t>
  </si>
  <si>
    <t>13303-00</t>
  </si>
  <si>
    <t>Kateterizacija/kanilacija umbilikalne arterije kod novorođenčeta</t>
  </si>
  <si>
    <t>34521-01</t>
  </si>
  <si>
    <t>Kateterizacija/kanilacija intra-abdominalne arterije</t>
  </si>
  <si>
    <t>34106-00</t>
  </si>
  <si>
    <t>34106-02</t>
  </si>
  <si>
    <t>34106-04</t>
  </si>
  <si>
    <t>Eksploracija brahijalne arterije</t>
  </si>
  <si>
    <t>Eksploracija ulnarne arterije</t>
  </si>
  <si>
    <t>Eksploracija ostalih arterija</t>
  </si>
  <si>
    <t>34142-00</t>
  </si>
  <si>
    <t>Dekompresija celijačne arterije</t>
  </si>
  <si>
    <t>34100-02</t>
  </si>
  <si>
    <t>Prekid karotidne arterije</t>
  </si>
  <si>
    <t>41707-00</t>
  </si>
  <si>
    <t>Prekid maksilarne arterije</t>
  </si>
  <si>
    <t>52141-00</t>
  </si>
  <si>
    <t>52141-01</t>
  </si>
  <si>
    <t>52141-02</t>
  </si>
  <si>
    <t>Prekid mandibularne arterije</t>
  </si>
  <si>
    <t>Prekid facijalne arterije</t>
  </si>
  <si>
    <t>Prekid lingvalne arterije</t>
  </si>
  <si>
    <t>41725-00</t>
  </si>
  <si>
    <t>Prekid etmoidalne arterije</t>
  </si>
  <si>
    <t>34103-10</t>
  </si>
  <si>
    <t>34103-11</t>
  </si>
  <si>
    <t>34103-12</t>
  </si>
  <si>
    <t>34103-14</t>
  </si>
  <si>
    <t>Prekid subklavijalne arterije</t>
  </si>
  <si>
    <t>Prekid aksilarne arterije</t>
  </si>
  <si>
    <t>Prekid ilijačne arterije</t>
  </si>
  <si>
    <t>Prekid femoralne arterije</t>
  </si>
  <si>
    <t>Prekid poplitealne arterije</t>
  </si>
  <si>
    <t>34106-10</t>
  </si>
  <si>
    <t>34106-11</t>
  </si>
  <si>
    <t>34106-12</t>
  </si>
  <si>
    <t>34106-14</t>
  </si>
  <si>
    <t>Prekid brahijalne arterije</t>
  </si>
  <si>
    <t>Prekid radijalne arterije</t>
  </si>
  <si>
    <t>Prekid ulnarne arterije</t>
  </si>
  <si>
    <t>Prekid ostalih arterija</t>
  </si>
  <si>
    <t>33842-00</t>
  </si>
  <si>
    <t>Kontrola postoperativnog krvarenja ili tromboze posle hiruškog zahvata na karotidnoj ili vertebralnoj arteriji</t>
  </si>
  <si>
    <t>33133-00</t>
  </si>
  <si>
    <t>Prekid aneurizme visceralne arterije bez ponovnog uspostavljanja kontinuiteta</t>
  </si>
  <si>
    <t>33169-00</t>
  </si>
  <si>
    <t>Prekid rupturirane aneurizme visceralne arterije bez ponovnog uspostavljanja kontinuiteta</t>
  </si>
  <si>
    <t>34109-00</t>
  </si>
  <si>
    <t>Biopsija temporalne arterije</t>
  </si>
  <si>
    <t>33506-00</t>
  </si>
  <si>
    <t>33506-01</t>
  </si>
  <si>
    <t>Endarterektomija brahicefaličnog stabla</t>
  </si>
  <si>
    <t>Subklavijalna endarterektomija</t>
  </si>
  <si>
    <t>33530-00</t>
  </si>
  <si>
    <t>33530-01</t>
  </si>
  <si>
    <t>Celijačna endarterektomija</t>
  </si>
  <si>
    <t>Endarterektomija gornje mezenterične arterije</t>
  </si>
  <si>
    <t>33533-00</t>
  </si>
  <si>
    <t>33536-00</t>
  </si>
  <si>
    <t>Endarterektomija celijačne i gornje mezenterične arterije</t>
  </si>
  <si>
    <t>Endarterektomija donje mezenterične arterije</t>
  </si>
  <si>
    <t>33509-00</t>
  </si>
  <si>
    <t>33512-00</t>
  </si>
  <si>
    <t>33515-00</t>
  </si>
  <si>
    <t>33515-01</t>
  </si>
  <si>
    <t>33518-00</t>
  </si>
  <si>
    <t>33521-00</t>
  </si>
  <si>
    <t>33524-00</t>
  </si>
  <si>
    <t>33527-00</t>
  </si>
  <si>
    <t>Endarterektomija aorte</t>
  </si>
  <si>
    <t>Aorto-ilijačna endarterektomija</t>
  </si>
  <si>
    <t>Aorto-femoralna endarterektomija</t>
  </si>
  <si>
    <t>Ilijačno-femoralna endarterektomija, obostrana</t>
  </si>
  <si>
    <t>Ilijačna endarterektomija</t>
  </si>
  <si>
    <t>Ilijačno-femoralna endarterektomija, jednostrana</t>
  </si>
  <si>
    <t>Renalna endarterektomija, jednostrana</t>
  </si>
  <si>
    <t>Renalna endarterektomija, obostrana</t>
  </si>
  <si>
    <t>33539-00</t>
  </si>
  <si>
    <t>Endarterektomija ekstremiteta</t>
  </si>
  <si>
    <t>33542-00</t>
  </si>
  <si>
    <t>Proširena endarterektomija duboke femoralne arterije</t>
  </si>
  <si>
    <t>90229-00</t>
  </si>
  <si>
    <t>Ostale endarterektomije</t>
  </si>
  <si>
    <t>33806-04</t>
  </si>
  <si>
    <t>Embolektomija ili trombektomija celijačne arterije</t>
  </si>
  <si>
    <t>33806-06</t>
  </si>
  <si>
    <t>33806-07</t>
  </si>
  <si>
    <t>Embolektomija ili trombektomija renalne arterije</t>
  </si>
  <si>
    <t>Embolektomija ili trombektomija splenične arterije</t>
  </si>
  <si>
    <t>90230-00</t>
  </si>
  <si>
    <t>Embolektomija ili trombektomija ostalih arterija</t>
  </si>
  <si>
    <t>35312-00</t>
  </si>
  <si>
    <t>35312-01</t>
  </si>
  <si>
    <t>Perkutana periferna arterijska aterektomija</t>
  </si>
  <si>
    <t>Otvorena periferna arterijska aterektomija</t>
  </si>
  <si>
    <t>90209-00</t>
  </si>
  <si>
    <t>90209-01</t>
  </si>
  <si>
    <t>90209-02</t>
  </si>
  <si>
    <t>90209-03</t>
  </si>
  <si>
    <t>Direktno zatvaranje subklavijalne arterije</t>
  </si>
  <si>
    <t>Direktno zatvaranje brahiocefaličnog stabla</t>
  </si>
  <si>
    <t>Direktno zatvaranje aorte</t>
  </si>
  <si>
    <t>Direktno zatvaranje ostalih arterija</t>
  </si>
  <si>
    <t>33815-01</t>
  </si>
  <si>
    <t>33815-03</t>
  </si>
  <si>
    <t>Direktno zatvaranje brahijalne arterije</t>
  </si>
  <si>
    <t>Direktno zatvaranje ulnarne arterije</t>
  </si>
  <si>
    <t>33833-00</t>
  </si>
  <si>
    <t>33833-02</t>
  </si>
  <si>
    <t>33833-03</t>
  </si>
  <si>
    <t>Direktno zatvaranje celijačne arterije</t>
  </si>
  <si>
    <t>Direktno zatvaranje mezentrične arterije</t>
  </si>
  <si>
    <t>Direktno zatvaranje ilijačne arterije</t>
  </si>
  <si>
    <t>33815-06</t>
  </si>
  <si>
    <t>33815-07</t>
  </si>
  <si>
    <t>Direktno zatvaranje tibijalne arterije</t>
  </si>
  <si>
    <t>Direktno zatvaranje peronealne arterije</t>
  </si>
  <si>
    <t>90210-00</t>
  </si>
  <si>
    <t>90210-01</t>
  </si>
  <si>
    <t>Reparacija subklavijalne arterije direktnom anastomozom</t>
  </si>
  <si>
    <t>Reparacija brahiocefaličnog stabla direktnom anastomozom</t>
  </si>
  <si>
    <t>Reparacija karotidne arterije interpozicijom grafta</t>
  </si>
  <si>
    <t>90213-01</t>
  </si>
  <si>
    <t>Reparacija brahiocefaličnog stabla interpozicijom grafta</t>
  </si>
  <si>
    <t>32763-11</t>
  </si>
  <si>
    <t>Subklavijalno-vertebralni bajpas sintetičkim materijalom</t>
  </si>
  <si>
    <t>32700-09</t>
  </si>
  <si>
    <t>32700-10</t>
  </si>
  <si>
    <t>32700-11</t>
  </si>
  <si>
    <t>32700-07</t>
  </si>
  <si>
    <t>Karotidno-vertebralni bajpas sintetičkim materijalom</t>
  </si>
  <si>
    <t>Aortno-karotidni bajpas sintetičkim materijalom</t>
  </si>
  <si>
    <t>Aortno-karotidno-brahijalni bajpas sintetičkim materijalom</t>
  </si>
  <si>
    <t>Aortno-subklavijalno-karotidni bajpas sintetičkim materijalom</t>
  </si>
  <si>
    <t>33166-00</t>
  </si>
  <si>
    <t>Ekscizija i reparacija rupturirane aneurizme visceralne arterije sa direktnom anastomozom</t>
  </si>
  <si>
    <t>38715-00</t>
  </si>
  <si>
    <t>38715-01</t>
  </si>
  <si>
    <t>Bending (pritezanje) glavne pulmonalne arterije</t>
  </si>
  <si>
    <t>Debending (odtezanje) glavne pulmonalne arterije</t>
  </si>
  <si>
    <t>38733-00</t>
  </si>
  <si>
    <t>Pravljenje sistemskog pulmonalnog šanta</t>
  </si>
  <si>
    <t>32736-00</t>
  </si>
  <si>
    <t>Ostale procedure na donjoj mezenteričnoj arteriji</t>
  </si>
  <si>
    <t>34824-00</t>
  </si>
  <si>
    <t>34833-00</t>
  </si>
  <si>
    <t>Primena eksternog stenta na površinskim venama</t>
  </si>
  <si>
    <t>Primena eksternog stenta na duboku venu</t>
  </si>
  <si>
    <t>35330-01</t>
  </si>
  <si>
    <t>35331-01</t>
  </si>
  <si>
    <t>Otvorena insercija filtera u donju šuplju venu</t>
  </si>
  <si>
    <t>Otvoreno uklanjanje filtera donje šuplje vene</t>
  </si>
  <si>
    <t>34103-05</t>
  </si>
  <si>
    <t>34103-06</t>
  </si>
  <si>
    <t>34103-07</t>
  </si>
  <si>
    <t>Eksploracija subklavijalne vene</t>
  </si>
  <si>
    <t>Eksploracija aksilarne vene</t>
  </si>
  <si>
    <t>Eksploracija ilijačne vene</t>
  </si>
  <si>
    <t>34106-05</t>
  </si>
  <si>
    <t>Eksploracija brahijalne vene</t>
  </si>
  <si>
    <t>52141-03</t>
  </si>
  <si>
    <t>52141-04</t>
  </si>
  <si>
    <t>52141-05</t>
  </si>
  <si>
    <t>Prekid facijalne vene</t>
  </si>
  <si>
    <t>Prekid lingvalne vene</t>
  </si>
  <si>
    <t>Prekid mandibularne vene</t>
  </si>
  <si>
    <t>34100-03</t>
  </si>
  <si>
    <t>Prekid jugularne vene</t>
  </si>
  <si>
    <t>34103-15</t>
  </si>
  <si>
    <t>34103-16</t>
  </si>
  <si>
    <t>34103-17</t>
  </si>
  <si>
    <t>34103-18</t>
  </si>
  <si>
    <t>34103-19</t>
  </si>
  <si>
    <t>Prekid subklavijalne vene</t>
  </si>
  <si>
    <t>Prekid aksilarne vene</t>
  </si>
  <si>
    <t>Prekid ilijačne vene</t>
  </si>
  <si>
    <t>Prekid femoralne vene</t>
  </si>
  <si>
    <t>Prekid poplitealne vene</t>
  </si>
  <si>
    <t>34106-15</t>
  </si>
  <si>
    <t>34106-16</t>
  </si>
  <si>
    <t>34106-17</t>
  </si>
  <si>
    <t>34106-18</t>
  </si>
  <si>
    <t>34106-19</t>
  </si>
  <si>
    <t>Prekid brahijalne vene</t>
  </si>
  <si>
    <t>Prekid radijalne vene</t>
  </si>
  <si>
    <t>Prekid ulnarne vene</t>
  </si>
  <si>
    <t>Prekid tibijalne vene</t>
  </si>
  <si>
    <t>Prekid ostalih vena</t>
  </si>
  <si>
    <t>33810-00</t>
  </si>
  <si>
    <t>33811-00</t>
  </si>
  <si>
    <t>33812-02</t>
  </si>
  <si>
    <t>33812-03</t>
  </si>
  <si>
    <t>Zatvorena trombektomija donje šuplje vene</t>
  </si>
  <si>
    <t>Otvorena trombektomija donje šuplje vene</t>
  </si>
  <si>
    <t>Trombektomija subklavijalne vene</t>
  </si>
  <si>
    <t>Trombektomija aksilarne vene</t>
  </si>
  <si>
    <t>33810-01</t>
  </si>
  <si>
    <t>33811-01</t>
  </si>
  <si>
    <t>33812-01</t>
  </si>
  <si>
    <t>Zatvorena trombektomija ilijačne vene</t>
  </si>
  <si>
    <t>Otvorena trombektomija ilijačne vene</t>
  </si>
  <si>
    <t>Trombektomija poplitealne vene</t>
  </si>
  <si>
    <t>33551-00</t>
  </si>
  <si>
    <t>Uzimanje i priprema vene iz udova za graftnu zakrpu</t>
  </si>
  <si>
    <t>33548-02</t>
  </si>
  <si>
    <t>33548-03</t>
  </si>
  <si>
    <t>Venska graft zakrpa upotrebom autolognog materijala</t>
  </si>
  <si>
    <t>Venska graft zakrpa upotrebom sintetičkog materijala</t>
  </si>
  <si>
    <t>90215-00</t>
  </si>
  <si>
    <t>90215-01</t>
  </si>
  <si>
    <t>Direktno zatvaranje subklavijalne vene</t>
  </si>
  <si>
    <t>Direktno zatvaranje brahiocefalične vene</t>
  </si>
  <si>
    <t>90215-02</t>
  </si>
  <si>
    <t>Direktno zatvaranje vene kave (šuplje vene)</t>
  </si>
  <si>
    <t>33833-05</t>
  </si>
  <si>
    <t>33833-06</t>
  </si>
  <si>
    <t>33833-07</t>
  </si>
  <si>
    <t>Direktno zatvaranje vene porte</t>
  </si>
  <si>
    <t>Direktno zatvaranje splenične vene</t>
  </si>
  <si>
    <t>Direktno zatvaranje mezentrične vene</t>
  </si>
  <si>
    <t>33827-01</t>
  </si>
  <si>
    <t>Reparacija jugularne vene direktnom anastomozom</t>
  </si>
  <si>
    <t>90216-00</t>
  </si>
  <si>
    <t>90216-01</t>
  </si>
  <si>
    <t>Reparacija subklavijalne vene direktnom anastomozom</t>
  </si>
  <si>
    <t>Reparacija brahiocefalične vene direktnom anastomozom</t>
  </si>
  <si>
    <t>38721-01</t>
  </si>
  <si>
    <t>Reparacija šuplje vene direktnom anastomozom</t>
  </si>
  <si>
    <t>33818-08</t>
  </si>
  <si>
    <t>33818-09</t>
  </si>
  <si>
    <t>33818-10</t>
  </si>
  <si>
    <t>Reparacija aksilarne vene direktnom anastomozom</t>
  </si>
  <si>
    <t>Reparacija brahijalne vene direktnom anastomozom</t>
  </si>
  <si>
    <t>Reparacija ostalih vena gornjih udova direktnom anastomozom</t>
  </si>
  <si>
    <t>33836-05</t>
  </si>
  <si>
    <t>33836-06</t>
  </si>
  <si>
    <t>33836-07</t>
  </si>
  <si>
    <t>33836-08</t>
  </si>
  <si>
    <t>33836-09</t>
  </si>
  <si>
    <t>Reparacija vene porte direktnom anastomozom</t>
  </si>
  <si>
    <t>Reparacija splenične vene direktnom anastomozom</t>
  </si>
  <si>
    <t>Reparacija mezenterične vene direktnom anastomozom</t>
  </si>
  <si>
    <t>Reparacija ilijačne vene direktnom anastomozom</t>
  </si>
  <si>
    <t>Reparacija ostalih abdominalnih vena direktnom anastomozom</t>
  </si>
  <si>
    <t>33830-01</t>
  </si>
  <si>
    <t>Reparacija jugularne vene interpozicijom grafta</t>
  </si>
  <si>
    <t>90217-00</t>
  </si>
  <si>
    <t>90217-01</t>
  </si>
  <si>
    <t>90217-02</t>
  </si>
  <si>
    <t>Reparacija brahicefalične vene interpozicijom grafta</t>
  </si>
  <si>
    <t>Reparacija subklavijalne vene interpozicijom grafta</t>
  </si>
  <si>
    <t>Reparacija donje šuplje vene interpozicijom grafta</t>
  </si>
  <si>
    <t>33821-08</t>
  </si>
  <si>
    <t>33821-09</t>
  </si>
  <si>
    <t>33821-10</t>
  </si>
  <si>
    <t>33821-13</t>
  </si>
  <si>
    <t>Reparacija aksilarne vene interpozicijom grafta</t>
  </si>
  <si>
    <t>Reparacija brahijalne vene interpozicijom grafta</t>
  </si>
  <si>
    <t>Reparacija ostalih vena gornjih udova interpozicijom grafta</t>
  </si>
  <si>
    <t>Reparacija ostalih vena donjih udova interpozicijom grafta</t>
  </si>
  <si>
    <t>33839-05</t>
  </si>
  <si>
    <t>33839-06</t>
  </si>
  <si>
    <t>33839-07</t>
  </si>
  <si>
    <t>33839-09</t>
  </si>
  <si>
    <t>Reparacija portalne vene interpozicijom grafta</t>
  </si>
  <si>
    <t>Reparacija splenične vene interpozicijom grafta</t>
  </si>
  <si>
    <t>Reparacija mezenterične vene interpozicijom grafta</t>
  </si>
  <si>
    <t>Reparacija ostalih abdominalnih vena interpozicijom grafta</t>
  </si>
  <si>
    <t>90233-00</t>
  </si>
  <si>
    <t>Reparacija ostalih vena interpozicijom grafta</t>
  </si>
  <si>
    <t>34803-00</t>
  </si>
  <si>
    <t>34803-01</t>
  </si>
  <si>
    <t>34806-00</t>
  </si>
  <si>
    <t>34806-01</t>
  </si>
  <si>
    <t>34809-00</t>
  </si>
  <si>
    <t>34812-00</t>
  </si>
  <si>
    <t>34812-01</t>
  </si>
  <si>
    <t>34818-00</t>
  </si>
  <si>
    <t>34821-00</t>
  </si>
  <si>
    <t>Bajpas šuplje vene pomoću vene</t>
  </si>
  <si>
    <t>Bajpas šuplje vene pomoću sintetičkog materijala</t>
  </si>
  <si>
    <t>Safeno-ilijačno ukršteno premoštenje (cross leg bypass)</t>
  </si>
  <si>
    <t>Ukršteno premoštenje safeno-femoralne vene</t>
  </si>
  <si>
    <t>Bajpas femoralne vene</t>
  </si>
  <si>
    <t>Bajpas na ostalim venama pomoću vene</t>
  </si>
  <si>
    <t>Bajpas na ostalim venama pomoću sintetičkog materijala</t>
  </si>
  <si>
    <t>Reparacija venskog zaliska</t>
  </si>
  <si>
    <t>Transplantacija vene</t>
  </si>
  <si>
    <t>13300-01</t>
  </si>
  <si>
    <t>Kateterizacija/kanilacija preko skalpa kod novorođenčeta</t>
  </si>
  <si>
    <t>34521-02</t>
  </si>
  <si>
    <t>Kateterizacija/kanilacija intra-abdominalne vene</t>
  </si>
  <si>
    <t>35324-00</t>
  </si>
  <si>
    <t>Angioskopija</t>
  </si>
  <si>
    <t>35317-00</t>
  </si>
  <si>
    <t>35319-00</t>
  </si>
  <si>
    <t>35320-00</t>
  </si>
  <si>
    <t>Perkutana kateterizacija periferne arterije ili vene uz primenu trombolitičkih ili hemoterapijskih sredstava pomoću kontinuirane inf uzije</t>
  </si>
  <si>
    <t>Perkutana kateterizacija periferne arterije ili vene uz primenu trombolitičkih ili hemoterapijskih sredstava tehnikom pulsnog rasprš avanja</t>
  </si>
  <si>
    <t>Otvorena kateterizacija periferne arterije ili vene uz primenu trombolitičkih ili hemoterapijskih sredstava</t>
  </si>
  <si>
    <t>30213-01</t>
  </si>
  <si>
    <t>Primena sredstava za telangiektazije glave i vrata</t>
  </si>
  <si>
    <t>30213-00</t>
  </si>
  <si>
    <t>Dijatermija telangiektazija glave i vrata</t>
  </si>
  <si>
    <t>34121-02</t>
  </si>
  <si>
    <t>34124-02</t>
  </si>
  <si>
    <t>34127-02</t>
  </si>
  <si>
    <t>Prekid dovodnih krvnih sudova arteriovenske fistule u udovima</t>
  </si>
  <si>
    <t>Prekid dovodnih krvnih sudova arteriovenske fistule u vratu</t>
  </si>
  <si>
    <t>Prekid dovodnih krvnih sudova arteriovenske fistule u abdomenu</t>
  </si>
  <si>
    <t>33845-00</t>
  </si>
  <si>
    <t>33848-00</t>
  </si>
  <si>
    <t>Kontrola postoperativnog krvarenja ili tromboze posle intra-abdominalne vaskularne procedure</t>
  </si>
  <si>
    <t>Kontrola postoperativnog krvarenja ili tromboze u ekstremitetu posle vaskularne procedure</t>
  </si>
  <si>
    <t>30075-20</t>
  </si>
  <si>
    <t>Biopsija krvnih sudova</t>
  </si>
  <si>
    <t>45030-00</t>
  </si>
  <si>
    <t>45033-00</t>
  </si>
  <si>
    <t>45033-02</t>
  </si>
  <si>
    <t>45033-03</t>
  </si>
  <si>
    <t>45033-04</t>
  </si>
  <si>
    <t>45033-05</t>
  </si>
  <si>
    <t>45033-06</t>
  </si>
  <si>
    <t>Ekscizija vaskularne anomalije na koži i potkožnom tkivu ili mukoznoj površini, mali zahvat</t>
  </si>
  <si>
    <t>Ekscizija vaskularne anomalije na koži i potkožnom tkivu ili mukoznoj površini, veliki zahvat</t>
  </si>
  <si>
    <t>Ekscizija vaskularne anomalije na dnu usne duplje</t>
  </si>
  <si>
    <t>Ekscizija vaskularne anomalije na jeziku</t>
  </si>
  <si>
    <t>Ekscizija vaskularne anomalije na facijalnom mišiću ili nervu</t>
  </si>
  <si>
    <t>Ekscizija vaskularne anomalije dojke</t>
  </si>
  <si>
    <t>Ekscizija vaskularne anomalije u ostalim oblastima</t>
  </si>
  <si>
    <t>45036-00</t>
  </si>
  <si>
    <t>Ekscizija vaskularne anomalije na vratu</t>
  </si>
  <si>
    <t>34112-01</t>
  </si>
  <si>
    <t>34115-00</t>
  </si>
  <si>
    <t>34115-01</t>
  </si>
  <si>
    <t>34118-00</t>
  </si>
  <si>
    <t>34118-01</t>
  </si>
  <si>
    <t>Ekscizija ili ligatura kompleksne arteriovenske fistule na udovima</t>
  </si>
  <si>
    <t>Ekscizija ili ligatura jednostavne arteriovenske fistule na vratu</t>
  </si>
  <si>
    <t>Ekscizija ili ligatura kompleksne arteriovenske fistule na vratu</t>
  </si>
  <si>
    <t>Ekscizija ili ligatura jednostavne arteriovenske fistule na abdomenu</t>
  </si>
  <si>
    <t>Ekscizija ili ligatura kompleksne arteriovenske fistule na abdomenu</t>
  </si>
  <si>
    <t>34157-00</t>
  </si>
  <si>
    <t>34169-00</t>
  </si>
  <si>
    <t>34172-00</t>
  </si>
  <si>
    <t>Ekscizija grafta bajpasa na vratu</t>
  </si>
  <si>
    <t>Ekscizija grafta bajpasa na trupu</t>
  </si>
  <si>
    <t>Ekscizija aksilarno-femoralnog ili femoralno-femoralnog grafta bajpasa</t>
  </si>
  <si>
    <t>34124-00</t>
  </si>
  <si>
    <t>34124-01</t>
  </si>
  <si>
    <t>Reparacija jednostavne arteriovenske fistule na vratu sa ponovnim uspostavljanjem kontinuiteta</t>
  </si>
  <si>
    <t>Reparacija kompleksne arteriovenske fistule na vratu sa ponovnim uspostavljanjem kontinuiteta</t>
  </si>
  <si>
    <t>34121-00</t>
  </si>
  <si>
    <t>34121-01</t>
  </si>
  <si>
    <t>Reparacija jednostavne arteriovenske fistule na ekstremitetima sa ponovnim uspostavljanjem kontinuiteta</t>
  </si>
  <si>
    <t>Reparacija kompleksne arteriovenske fistule na ekstremitetima sa ponovnim uspostavljanjem kontinuiteta</t>
  </si>
  <si>
    <t>34127-00</t>
  </si>
  <si>
    <t>34127-01</t>
  </si>
  <si>
    <t>Reparacija jednostavne arteriovenske fistule na abdomenu sa ponovnim uspostavljanjem kontinuiteta</t>
  </si>
  <si>
    <t>Reparacija kompleksne arteriovenske fistule na abdomenu sa ponovnim uspostavljanjem kontinuiteta</t>
  </si>
  <si>
    <t>38733-01</t>
  </si>
  <si>
    <t>Oblikovanje kavopulmonalnog šanta</t>
  </si>
  <si>
    <t>Endovaskularna reparacija aneurizme</t>
  </si>
  <si>
    <t>90231-00</t>
  </si>
  <si>
    <t>Zamena grafta bajpasa sa trupa</t>
  </si>
  <si>
    <t>34500-01</t>
  </si>
  <si>
    <t>Zamena eksternog arteriovenskog šanta</t>
  </si>
  <si>
    <t>13106-00</t>
  </si>
  <si>
    <t>Trombektomija eksternog arteriovenskog šanta</t>
  </si>
  <si>
    <t>34509-00</t>
  </si>
  <si>
    <t>Arteriovenska anastomoza donjih udova</t>
  </si>
  <si>
    <t>34512-01</t>
  </si>
  <si>
    <t>Konstrukcija arteriovenske fistule sa protezom</t>
  </si>
  <si>
    <t>34518-00</t>
  </si>
  <si>
    <t>Trombektomija arteriovenske fistule</t>
  </si>
  <si>
    <t>Korekcija stenoze arteriovenske fistule</t>
  </si>
  <si>
    <t>34518-01</t>
  </si>
  <si>
    <t>Korekcija stenoze proteze (grafta) arteriovenskog pristupa</t>
  </si>
  <si>
    <t>Амбулантни (План за 2026.)</t>
  </si>
  <si>
    <t>Стационарни (План за 2026.)</t>
  </si>
  <si>
    <t>Укупно (План за 2026.)</t>
  </si>
  <si>
    <t>30449-00</t>
  </si>
  <si>
    <t>Laparoskopska holecistektomija sa odstranjenjem kalkulusa iz zajedničkog žučnog kanala kroz laparoskopsku holedohotomiju</t>
  </si>
  <si>
    <t>13110-00</t>
  </si>
  <si>
    <t>Uklanjanje prebivajućeg peritonealnog katetera radi peritonealne dijalize</t>
  </si>
  <si>
    <t>Sum of Укупно (План за 2026.)</t>
  </si>
  <si>
    <t>90202-01</t>
  </si>
  <si>
    <t>90204-00</t>
  </si>
  <si>
    <t>90204-01</t>
  </si>
  <si>
    <t>Postavljanje privremene transkutane elektrode pejsmejkera</t>
  </si>
  <si>
    <t>Uklanjanje donorskog srca za transplantaciju</t>
  </si>
  <si>
    <t>Uklanjanje donorskog srca i pluća za transplantaciju</t>
  </si>
  <si>
    <t>L014589</t>
  </si>
  <si>
    <t>Zamrzavanje spermatozoida - onkofertilitet</t>
  </si>
  <si>
    <t>Čuvanje jajne ćelije do godinu dana ‒ onkofertilitet</t>
  </si>
  <si>
    <t>Čuvanje spermatozoida do godinu dana ‒ onkofertilitet</t>
  </si>
  <si>
    <t>Čuvanje embriona do godinu dana</t>
  </si>
  <si>
    <t>L015701</t>
  </si>
  <si>
    <t>Određivanje ćelijskog vijabiliteta primenom supravitalnih boja protočnom citometrijom</t>
  </si>
  <si>
    <t>L015736</t>
  </si>
  <si>
    <t>Tumačenje imunofenotipskog nalaza</t>
  </si>
  <si>
    <t>L015677</t>
  </si>
  <si>
    <t>Liziranje eritrocita uzorka hipotonim rastvorom na bazi amonijum hlorida</t>
  </si>
  <si>
    <t>Zamrzavanje embriona</t>
  </si>
  <si>
    <t>Odmrzavanje embriona</t>
  </si>
  <si>
    <t>Prikupljanje oocita dobijenih aspiracijom folikula</t>
  </si>
  <si>
    <t>Zamrzavanje embriona bez usluge potpomognute oplodnje - onkofertilitet</t>
  </si>
  <si>
    <t>Odmrzavanje embriona-onkofertilitet</t>
  </si>
  <si>
    <t>Zamrzavanje jajne ćelije bez usluge potpomognute oplodnje - onkofertilitet</t>
  </si>
  <si>
    <t>Odmrzavanje jajne ćelije-onkofertilitet</t>
  </si>
  <si>
    <t>Odmrzavanje donirane jajne ćelije</t>
  </si>
  <si>
    <t>Odmrzavanje doniranih spermatozoida</t>
  </si>
  <si>
    <t>Konvencionalna in vitro fertilizacija i intracitoplazmatično injektiranje spermatozoida-kombinovana-embriološka procedura (ivf/icsi)</t>
  </si>
  <si>
    <t>Intracitoplazmatično injektiranje spermatozoida (icsi)-embriološka procedura</t>
  </si>
  <si>
    <t>Konvencionalna in vitro fertilizacija (ivf)-embriološka procedura</t>
  </si>
  <si>
    <t>Priprema, selekcija embriona za intrauterini embriotransfer-embriološke usluge</t>
  </si>
  <si>
    <t>Kultura embriona od trećeg do petog dana – embriološke usluge</t>
  </si>
  <si>
    <t>Odmrzavanje spermatozoida</t>
  </si>
  <si>
    <t>Prikupljanje, analiza i obrada semene tečnosti-embriološke usluge</t>
  </si>
  <si>
    <t>Специјалистички преглед први-професор</t>
  </si>
  <si>
    <t>Специјалистички преглед контролни професор</t>
  </si>
  <si>
    <t>Специјалистички преглед први-доцента и примаријуса</t>
  </si>
  <si>
    <t>Специјалистички преглед контролни доцента и примаријуса</t>
  </si>
  <si>
    <t>000003</t>
  </si>
  <si>
    <t>000004</t>
  </si>
  <si>
    <t>000005</t>
  </si>
  <si>
    <t>000006</t>
  </si>
  <si>
    <t>35500-00</t>
  </si>
  <si>
    <t>Гинеколошки преглед</t>
  </si>
  <si>
    <t>42503-00</t>
  </si>
  <si>
    <t>Офталмолошки преглед</t>
  </si>
  <si>
    <t>(blank)</t>
  </si>
  <si>
    <t>Ispitivanje funkcije neutrofilnih granulocita (fagocitni testovi)</t>
  </si>
  <si>
    <t>Laktat dehidrogenaza (LDH) u krvi - POCT metodom</t>
  </si>
  <si>
    <t>Magnezijum u krvi - POCT metodom</t>
  </si>
  <si>
    <t>Detekcija antitela na Helicobacter pylori- ELISA</t>
  </si>
  <si>
    <t>ЗА 2026. ГОДИНУ</t>
  </si>
  <si>
    <t>31.12.2026.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</si>
</sst>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_)@"/>
    <numFmt numFmtId="166" formatCode="0;0;;@"/>
  </numFmts>
  <fonts count="95">
    <font>
      <sz val="10"/>
      <name val="HelveticaPlai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u/>
      <sz val="10"/>
      <color indexed="12"/>
      <name val="HelveticaPlain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sz val="12"/>
      <name val="Times New Roman"/>
      <family val="1"/>
    </font>
    <font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"/>
      <family val="2"/>
    </font>
    <font>
      <sz val="8"/>
      <name val="HelveticaPlain"/>
    </font>
    <font>
      <b/>
      <sz val="11"/>
      <name val="Times New Roman"/>
      <family val="1"/>
    </font>
    <font>
      <sz val="12"/>
      <name val="Times New Roman"/>
      <family val="1"/>
      <charset val="238"/>
    </font>
    <font>
      <b/>
      <sz val="11"/>
      <color indexed="12"/>
      <name val="Arial"/>
      <family val="2"/>
    </font>
    <font>
      <b/>
      <u/>
      <sz val="10"/>
      <color indexed="12"/>
      <name val="HelveticaPlain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10"/>
      <name val="Cambria"/>
      <family val="1"/>
    </font>
    <font>
      <b/>
      <sz val="14"/>
      <name val="Times New Roman"/>
      <family val="1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b/>
      <sz val="9"/>
      <color indexed="57"/>
      <name val="Cambria"/>
      <family val="1"/>
    </font>
    <font>
      <sz val="9"/>
      <name val="Cambria"/>
      <family val="1"/>
    </font>
    <font>
      <b/>
      <sz val="11"/>
      <name val="Cambria"/>
      <family val="1"/>
    </font>
    <font>
      <sz val="8"/>
      <color indexed="8"/>
      <name val="Verdana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8"/>
      <color theme="1" tint="0.14996795556505021"/>
      <name val="Calibri"/>
      <family val="1"/>
      <scheme val="minor"/>
    </font>
    <font>
      <sz val="8"/>
      <name val="Calibri"/>
      <family val="1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theme="4" tint="-0.499984740745262"/>
      <name val="Cambria"/>
      <family val="1"/>
      <scheme val="major"/>
    </font>
    <font>
      <sz val="9"/>
      <name val="Cambria"/>
      <family val="1"/>
      <scheme val="major"/>
    </font>
    <font>
      <b/>
      <sz val="11"/>
      <name val="Cambria"/>
      <family val="1"/>
      <scheme val="maj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  <charset val="238"/>
      <scheme val="minor"/>
    </font>
    <font>
      <b/>
      <sz val="18"/>
      <name val="Calibri"/>
      <family val="2"/>
      <scheme val="minor"/>
    </font>
    <font>
      <sz val="10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indexed="57"/>
      <name val="Cambria"/>
      <family val="1"/>
    </font>
    <font>
      <b/>
      <sz val="11"/>
      <color indexed="57"/>
      <name val="Cambria"/>
      <family val="1"/>
    </font>
    <font>
      <sz val="10"/>
      <color rgb="FF333333"/>
      <name val="Arial"/>
      <family val="2"/>
      <charset val="238"/>
    </font>
    <font>
      <b/>
      <sz val="10"/>
      <name val="HelveticaPlain"/>
    </font>
    <font>
      <sz val="10"/>
      <color rgb="FFFF0000"/>
      <name val="HelveticaPlain"/>
    </font>
    <font>
      <sz val="10"/>
      <name val="HelveticaPlain"/>
    </font>
    <font>
      <b/>
      <sz val="8"/>
      <name val="Arial"/>
      <family val="2"/>
    </font>
    <font>
      <b/>
      <sz val="10"/>
      <name val="Cambria"/>
      <family val="1"/>
    </font>
    <font>
      <b/>
      <sz val="10"/>
      <name val="Cambria"/>
      <family val="1"/>
      <scheme val="major"/>
    </font>
    <font>
      <sz val="9"/>
      <color rgb="FFFF0000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0"/>
      <name val="HelveticaPlain"/>
      <charset val="238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HelveticaPlain"/>
    </font>
    <font>
      <b/>
      <sz val="12"/>
      <name val="HelveticaPlain"/>
    </font>
    <font>
      <b/>
      <sz val="11"/>
      <name val="Calibri"/>
      <family val="2"/>
      <scheme val="minor"/>
    </font>
    <font>
      <sz val="12"/>
      <name val="HelveticaPlain"/>
    </font>
    <font>
      <b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indexed="8"/>
      <name val="Arial"/>
      <family val="2"/>
    </font>
    <font>
      <b/>
      <sz val="8"/>
      <name val="Tahoma"/>
      <family val="2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Times New Roman"/>
      <family val="1"/>
    </font>
    <font>
      <sz val="8"/>
      <name val="Cambria"/>
      <family val="1"/>
    </font>
    <font>
      <b/>
      <sz val="10"/>
      <name val="Arial"/>
      <family val="2"/>
      <charset val="238"/>
    </font>
    <font>
      <sz val="10"/>
      <name val="Arial Unicode MS"/>
    </font>
    <font>
      <b/>
      <sz val="10"/>
      <name val="HelveticaPlain"/>
      <charset val="238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lightUp"/>
    </fill>
    <fill>
      <patternFill patternType="solid">
        <fgColor theme="4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4"/>
      </left>
      <right style="thin">
        <color indexed="44"/>
      </right>
      <top style="thin">
        <color indexed="44"/>
      </top>
      <bottom style="thin">
        <color indexed="44"/>
      </bottom>
      <diagonal/>
    </border>
    <border>
      <left style="thin">
        <color indexed="44"/>
      </left>
      <right/>
      <top style="thin">
        <color indexed="44"/>
      </top>
      <bottom style="thin">
        <color indexed="44"/>
      </bottom>
      <diagonal/>
    </border>
    <border>
      <left/>
      <right/>
      <top style="thin">
        <color indexed="44"/>
      </top>
      <bottom style="thin">
        <color indexed="44"/>
      </bottom>
      <diagonal/>
    </border>
    <border>
      <left/>
      <right style="thin">
        <color indexed="44"/>
      </right>
      <top style="thin">
        <color indexed="44"/>
      </top>
      <bottom style="thin">
        <color indexed="4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/>
      <right/>
      <top/>
      <bottom style="thin">
        <color indexed="4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56"/>
      </top>
      <bottom style="double">
        <color indexed="5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3">
    <xf numFmtId="0" fontId="0" fillId="0" borderId="0"/>
    <xf numFmtId="0" fontId="17" fillId="0" borderId="0">
      <alignment horizontal="left" vertical="center" indent="1"/>
    </xf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32" fillId="0" borderId="0"/>
    <xf numFmtId="0" fontId="44" fillId="0" borderId="0"/>
    <xf numFmtId="0" fontId="13" fillId="0" borderId="0"/>
    <xf numFmtId="0" fontId="43" fillId="0" borderId="0"/>
    <xf numFmtId="0" fontId="45" fillId="7" borderId="39">
      <alignment vertical="center"/>
    </xf>
    <xf numFmtId="0" fontId="46" fillId="0" borderId="39">
      <alignment horizontal="left" vertical="center" wrapText="1"/>
      <protection locked="0"/>
    </xf>
    <xf numFmtId="0" fontId="4" fillId="0" borderId="0"/>
    <xf numFmtId="0" fontId="66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47" fillId="0" borderId="40" applyNumberFormat="0" applyFill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1071"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/>
    <xf numFmtId="0" fontId="10" fillId="0" borderId="0" xfId="0" applyFont="1"/>
    <xf numFmtId="0" fontId="9" fillId="0" borderId="0" xfId="0" applyFont="1"/>
    <xf numFmtId="0" fontId="6" fillId="0" borderId="0" xfId="0" applyFont="1"/>
    <xf numFmtId="0" fontId="18" fillId="2" borderId="0" xfId="2" applyFont="1" applyFill="1" applyAlignment="1" applyProtection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9" fillId="0" borderId="1" xfId="0" applyFont="1" applyBorder="1"/>
    <xf numFmtId="0" fontId="10" fillId="0" borderId="0" xfId="0" applyFont="1" applyAlignment="1">
      <alignment horizontal="right"/>
    </xf>
    <xf numFmtId="0" fontId="13" fillId="0" borderId="0" xfId="3" applyAlignment="1">
      <alignment horizontal="left"/>
    </xf>
    <xf numFmtId="0" fontId="1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13" fillId="0" borderId="1" xfId="0" applyFont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3" fillId="0" borderId="0" xfId="0" applyFont="1"/>
    <xf numFmtId="0" fontId="13" fillId="0" borderId="1" xfId="0" quotePrefix="1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4" fontId="38" fillId="0" borderId="1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4" fillId="0" borderId="0" xfId="0" applyFont="1"/>
    <xf numFmtId="0" fontId="13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23" fillId="0" borderId="0" xfId="0" applyFont="1" applyAlignment="1">
      <alignment vertical="center" wrapText="1"/>
    </xf>
    <xf numFmtId="165" fontId="39" fillId="5" borderId="29" xfId="8" applyNumberFormat="1" applyFont="1" applyFill="1" applyBorder="1">
      <alignment vertical="center"/>
    </xf>
    <xf numFmtId="166" fontId="40" fillId="0" borderId="30" xfId="9" applyNumberFormat="1" applyFont="1" applyBorder="1" applyAlignment="1" applyProtection="1">
      <alignment horizontal="left" vertical="center" indent="1"/>
    </xf>
    <xf numFmtId="166" fontId="41" fillId="0" borderId="30" xfId="9" applyNumberFormat="1" applyFont="1" applyBorder="1" applyAlignment="1" applyProtection="1">
      <alignment horizontal="left" vertical="center"/>
    </xf>
    <xf numFmtId="166" fontId="40" fillId="0" borderId="31" xfId="9" applyNumberFormat="1" applyFont="1" applyBorder="1" applyAlignment="1" applyProtection="1">
      <alignment horizontal="left" vertical="center" indent="1"/>
    </xf>
    <xf numFmtId="166" fontId="41" fillId="0" borderId="31" xfId="9" applyNumberFormat="1" applyFont="1" applyBorder="1" applyAlignment="1" applyProtection="1">
      <alignment horizontal="left" vertical="center"/>
    </xf>
    <xf numFmtId="166" fontId="40" fillId="0" borderId="32" xfId="9" applyNumberFormat="1" applyFont="1" applyBorder="1" applyAlignment="1" applyProtection="1">
      <alignment horizontal="left" vertical="center" indent="1"/>
    </xf>
    <xf numFmtId="166" fontId="41" fillId="0" borderId="32" xfId="9" applyNumberFormat="1" applyFont="1" applyBorder="1" applyAlignment="1" applyProtection="1">
      <alignment horizontal="left" vertical="center"/>
    </xf>
    <xf numFmtId="165" fontId="39" fillId="5" borderId="30" xfId="8" applyNumberFormat="1" applyFont="1" applyFill="1" applyBorder="1">
      <alignment vertical="center"/>
    </xf>
    <xf numFmtId="165" fontId="39" fillId="5" borderId="32" xfId="8" applyNumberFormat="1" applyFont="1" applyFill="1" applyBorder="1" applyAlignment="1">
      <alignment horizontal="right" vertical="center"/>
    </xf>
    <xf numFmtId="0" fontId="38" fillId="0" borderId="1" xfId="0" applyFont="1" applyBorder="1" applyAlignment="1">
      <alignment vertical="center" wrapText="1"/>
    </xf>
    <xf numFmtId="0" fontId="27" fillId="0" borderId="1" xfId="0" applyFont="1" applyBorder="1" applyAlignment="1">
      <alignment wrapText="1"/>
    </xf>
    <xf numFmtId="0" fontId="27" fillId="0" borderId="1" xfId="0" applyFont="1" applyBorder="1"/>
    <xf numFmtId="0" fontId="13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2" fillId="0" borderId="0" xfId="0" applyFont="1"/>
    <xf numFmtId="0" fontId="32" fillId="0" borderId="1" xfId="0" applyFont="1" applyBorder="1"/>
    <xf numFmtId="0" fontId="35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2" fillId="0" borderId="1" xfId="0" applyFont="1" applyBorder="1" applyAlignment="1">
      <alignment horizontal="center"/>
    </xf>
    <xf numFmtId="0" fontId="42" fillId="0" borderId="1" xfId="0" applyFont="1" applyBorder="1"/>
    <xf numFmtId="0" fontId="19" fillId="0" borderId="1" xfId="0" applyFont="1" applyBorder="1" applyAlignment="1">
      <alignment horizontal="center"/>
    </xf>
    <xf numFmtId="0" fontId="27" fillId="0" borderId="0" xfId="0" applyFont="1" applyAlignment="1">
      <alignment vertical="center"/>
    </xf>
    <xf numFmtId="0" fontId="27" fillId="2" borderId="1" xfId="0" applyFont="1" applyFill="1" applyBorder="1"/>
    <xf numFmtId="0" fontId="27" fillId="0" borderId="1" xfId="0" applyFont="1" applyBorder="1" applyAlignment="1">
      <alignment vertical="center"/>
    </xf>
    <xf numFmtId="166" fontId="41" fillId="0" borderId="0" xfId="9" applyNumberFormat="1" applyFont="1" applyBorder="1" applyAlignment="1" applyProtection="1">
      <alignment horizontal="left" vertical="center"/>
    </xf>
    <xf numFmtId="49" fontId="29" fillId="5" borderId="1" xfId="0" applyNumberFormat="1" applyFont="1" applyFill="1" applyBorder="1"/>
    <xf numFmtId="165" fontId="48" fillId="8" borderId="41" xfId="8" applyNumberFormat="1" applyFont="1" applyFill="1" applyBorder="1">
      <alignment vertical="center"/>
    </xf>
    <xf numFmtId="165" fontId="48" fillId="8" borderId="42" xfId="8" applyNumberFormat="1" applyFont="1" applyFill="1" applyBorder="1" applyAlignment="1">
      <alignment horizontal="right" vertical="center"/>
    </xf>
    <xf numFmtId="166" fontId="49" fillId="0" borderId="41" xfId="9" applyNumberFormat="1" applyFont="1" applyBorder="1" applyAlignment="1" applyProtection="1">
      <alignment horizontal="left" vertical="center" indent="1"/>
    </xf>
    <xf numFmtId="166" fontId="49" fillId="0" borderId="43" xfId="9" applyNumberFormat="1" applyFont="1" applyBorder="1" applyAlignment="1" applyProtection="1">
      <alignment horizontal="left" vertical="center" indent="1"/>
    </xf>
    <xf numFmtId="166" fontId="49" fillId="0" borderId="42" xfId="9" applyNumberFormat="1" applyFont="1" applyBorder="1" applyAlignment="1" applyProtection="1">
      <alignment horizontal="left" vertical="center" indent="1"/>
    </xf>
    <xf numFmtId="166" fontId="50" fillId="0" borderId="41" xfId="9" applyNumberFormat="1" applyFont="1" applyBorder="1" applyAlignment="1" applyProtection="1">
      <alignment horizontal="left" vertical="center"/>
    </xf>
    <xf numFmtId="166" fontId="50" fillId="0" borderId="43" xfId="9" applyNumberFormat="1" applyFont="1" applyBorder="1" applyAlignment="1" applyProtection="1">
      <alignment horizontal="left" vertical="center"/>
    </xf>
    <xf numFmtId="166" fontId="50" fillId="0" borderId="42" xfId="9" applyNumberFormat="1" applyFont="1" applyBorder="1" applyAlignment="1" applyProtection="1">
      <alignment horizontal="left" vertical="center"/>
    </xf>
    <xf numFmtId="0" fontId="9" fillId="0" borderId="1" xfId="0" applyFont="1" applyBorder="1"/>
    <xf numFmtId="0" fontId="7" fillId="0" borderId="1" xfId="0" applyFont="1" applyBorder="1"/>
    <xf numFmtId="0" fontId="13" fillId="0" borderId="0" xfId="0" quotePrefix="1" applyFont="1" applyAlignment="1">
      <alignment horizontal="center" vertical="center"/>
    </xf>
    <xf numFmtId="0" fontId="60" fillId="0" borderId="27" xfId="0" applyFont="1" applyBorder="1"/>
    <xf numFmtId="0" fontId="7" fillId="0" borderId="27" xfId="0" applyFont="1" applyBorder="1"/>
    <xf numFmtId="0" fontId="60" fillId="0" borderId="0" xfId="0" applyFont="1"/>
    <xf numFmtId="166" fontId="60" fillId="0" borderId="0" xfId="9" applyNumberFormat="1" applyFont="1" applyBorder="1" applyAlignment="1" applyProtection="1">
      <alignment horizontal="left" vertical="center"/>
    </xf>
    <xf numFmtId="166" fontId="60" fillId="10" borderId="0" xfId="9" applyNumberFormat="1" applyFont="1" applyFill="1" applyBorder="1" applyAlignment="1" applyProtection="1">
      <alignment horizontal="left" vertical="center"/>
    </xf>
    <xf numFmtId="0" fontId="13" fillId="0" borderId="1" xfId="0" quotePrefix="1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center"/>
    </xf>
    <xf numFmtId="0" fontId="13" fillId="0" borderId="24" xfId="0" applyFont="1" applyBorder="1" applyAlignment="1">
      <alignment horizontal="center" vertical="center" wrapText="1"/>
    </xf>
    <xf numFmtId="165" fontId="39" fillId="0" borderId="0" xfId="8" applyNumberFormat="1" applyFont="1" applyFill="1" applyBorder="1" applyAlignment="1">
      <alignment horizontal="right" vertical="center"/>
    </xf>
    <xf numFmtId="0" fontId="13" fillId="0" borderId="0" xfId="0" applyFont="1" applyAlignment="1">
      <alignment vertical="center" wrapText="1"/>
    </xf>
    <xf numFmtId="165" fontId="62" fillId="5" borderId="0" xfId="8" applyNumberFormat="1" applyFont="1" applyFill="1" applyBorder="1" applyAlignment="1"/>
    <xf numFmtId="166" fontId="40" fillId="0" borderId="0" xfId="9" applyNumberFormat="1" applyFont="1" applyBorder="1" applyAlignment="1" applyProtection="1">
      <alignment horizontal="left" vertical="center" indent="1"/>
    </xf>
    <xf numFmtId="165" fontId="61" fillId="5" borderId="1" xfId="8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40" fillId="0" borderId="30" xfId="9" applyFont="1" applyBorder="1" applyAlignment="1" applyProtection="1">
      <alignment horizontal="left" vertical="center" inden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13" fillId="0" borderId="0" xfId="0" quotePrefix="1" applyFont="1" applyAlignment="1">
      <alignment horizontal="left" vertical="center" wrapText="1"/>
    </xf>
    <xf numFmtId="0" fontId="26" fillId="0" borderId="0" xfId="0" applyFont="1" applyAlignment="1">
      <alignment vertical="center" wrapText="1"/>
    </xf>
    <xf numFmtId="0" fontId="63" fillId="0" borderId="1" xfId="0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165" fontId="39" fillId="5" borderId="0" xfId="8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6" fontId="24" fillId="2" borderId="0" xfId="0" applyNumberFormat="1" applyFont="1" applyFill="1" applyAlignment="1">
      <alignment vertical="center"/>
    </xf>
    <xf numFmtId="16" fontId="24" fillId="2" borderId="0" xfId="0" quotePrefix="1" applyNumberFormat="1" applyFont="1" applyFill="1" applyAlignment="1">
      <alignment vertical="center"/>
    </xf>
    <xf numFmtId="16" fontId="24" fillId="0" borderId="0" xfId="0" quotePrefix="1" applyNumberFormat="1" applyFont="1" applyAlignment="1">
      <alignment vertical="center"/>
    </xf>
    <xf numFmtId="0" fontId="64" fillId="0" borderId="0" xfId="0" applyFont="1"/>
    <xf numFmtId="16" fontId="13" fillId="2" borderId="1" xfId="0" quotePrefix="1" applyNumberFormat="1" applyFont="1" applyFill="1" applyBorder="1" applyAlignment="1">
      <alignment horizontal="left" vertical="center"/>
    </xf>
    <xf numFmtId="16" fontId="24" fillId="0" borderId="0" xfId="0" quotePrefix="1" applyNumberFormat="1" applyFont="1" applyAlignment="1">
      <alignment horizontal="left" vertical="center"/>
    </xf>
    <xf numFmtId="16" fontId="28" fillId="0" borderId="0" xfId="0" quotePrefix="1" applyNumberFormat="1" applyFont="1" applyAlignment="1">
      <alignment vertical="center"/>
    </xf>
    <xf numFmtId="0" fontId="27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65" fillId="0" borderId="0" xfId="0" applyFont="1"/>
    <xf numFmtId="0" fontId="27" fillId="13" borderId="1" xfId="0" applyFont="1" applyFill="1" applyBorder="1"/>
    <xf numFmtId="0" fontId="27" fillId="13" borderId="1" xfId="0" applyFont="1" applyFill="1" applyBorder="1" applyAlignment="1">
      <alignment wrapText="1"/>
    </xf>
    <xf numFmtId="0" fontId="27" fillId="13" borderId="1" xfId="0" applyFont="1" applyFill="1" applyBorder="1" applyAlignment="1">
      <alignment horizontal="left" wrapText="1"/>
    </xf>
    <xf numFmtId="0" fontId="60" fillId="13" borderId="0" xfId="0" applyFont="1" applyFill="1"/>
    <xf numFmtId="166" fontId="60" fillId="13" borderId="0" xfId="9" applyNumberFormat="1" applyFont="1" applyFill="1" applyBorder="1" applyAlignment="1" applyProtection="1">
      <alignment horizontal="left" vertical="center"/>
    </xf>
    <xf numFmtId="49" fontId="60" fillId="0" borderId="0" xfId="0" applyNumberFormat="1" applyFont="1"/>
    <xf numFmtId="166" fontId="41" fillId="13" borderId="0" xfId="9" applyNumberFormat="1" applyFont="1" applyFill="1" applyBorder="1" applyAlignment="1" applyProtection="1">
      <alignment horizontal="left" vertical="center"/>
    </xf>
    <xf numFmtId="0" fontId="7" fillId="13" borderId="0" xfId="0" applyFont="1" applyFill="1"/>
    <xf numFmtId="166" fontId="41" fillId="13" borderId="44" xfId="9" applyNumberFormat="1" applyFont="1" applyFill="1" applyBorder="1" applyAlignment="1" applyProtection="1">
      <alignment horizontal="left" vertical="center"/>
    </xf>
    <xf numFmtId="0" fontId="7" fillId="0" borderId="1" xfId="0" applyFont="1" applyBorder="1" applyAlignment="1">
      <alignment wrapText="1"/>
    </xf>
    <xf numFmtId="0" fontId="13" fillId="13" borderId="1" xfId="0" applyFont="1" applyFill="1" applyBorder="1" applyAlignment="1">
      <alignment horizontal="center" vertical="center" wrapText="1"/>
    </xf>
    <xf numFmtId="16" fontId="13" fillId="2" borderId="1" xfId="0" quotePrefix="1" applyNumberFormat="1" applyFont="1" applyFill="1" applyBorder="1" applyAlignment="1">
      <alignment vertical="center"/>
    </xf>
    <xf numFmtId="3" fontId="24" fillId="0" borderId="0" xfId="3" applyNumberFormat="1" applyFont="1" applyAlignment="1">
      <alignment horizontal="right" vertical="center"/>
    </xf>
    <xf numFmtId="3" fontId="0" fillId="0" borderId="0" xfId="0" applyNumberFormat="1"/>
    <xf numFmtId="0" fontId="6" fillId="0" borderId="0" xfId="11" applyFont="1" applyAlignment="1">
      <alignment vertical="center"/>
    </xf>
    <xf numFmtId="0" fontId="66" fillId="0" borderId="0" xfId="11"/>
    <xf numFmtId="0" fontId="7" fillId="0" borderId="0" xfId="11" applyFont="1" applyAlignment="1">
      <alignment vertical="center"/>
    </xf>
    <xf numFmtId="0" fontId="59" fillId="0" borderId="1" xfId="11" applyFont="1" applyBorder="1" applyAlignment="1">
      <alignment horizontal="center" vertical="center"/>
    </xf>
    <xf numFmtId="0" fontId="59" fillId="0" borderId="1" xfId="11" applyFont="1" applyBorder="1" applyAlignment="1">
      <alignment horizontal="center" vertical="center" wrapText="1"/>
    </xf>
    <xf numFmtId="0" fontId="59" fillId="0" borderId="1" xfId="11" applyFont="1" applyBorder="1" applyAlignment="1">
      <alignment vertical="center"/>
    </xf>
    <xf numFmtId="0" fontId="59" fillId="12" borderId="1" xfId="11" quotePrefix="1" applyFont="1" applyFill="1" applyBorder="1" applyAlignment="1">
      <alignment horizontal="center" vertical="center"/>
    </xf>
    <xf numFmtId="3" fontId="59" fillId="0" borderId="1" xfId="11" applyNumberFormat="1" applyFont="1" applyBorder="1" applyAlignment="1">
      <alignment horizontal="right" vertical="center"/>
    </xf>
    <xf numFmtId="0" fontId="59" fillId="2" borderId="1" xfId="11" applyFont="1" applyFill="1" applyBorder="1" applyAlignment="1">
      <alignment horizontal="center" vertical="center"/>
    </xf>
    <xf numFmtId="3" fontId="59" fillId="0" borderId="1" xfId="11" applyNumberFormat="1" applyFont="1" applyBorder="1" applyAlignment="1">
      <alignment horizontal="center" vertical="center"/>
    </xf>
    <xf numFmtId="0" fontId="6" fillId="0" borderId="0" xfId="11" applyFont="1" applyAlignment="1">
      <alignment horizontal="center" vertical="center"/>
    </xf>
    <xf numFmtId="0" fontId="6" fillId="10" borderId="0" xfId="11" applyFont="1" applyFill="1" applyAlignment="1">
      <alignment vertical="center"/>
    </xf>
    <xf numFmtId="3" fontId="49" fillId="0" borderId="41" xfId="9" applyNumberFormat="1" applyFont="1" applyBorder="1" applyAlignment="1" applyProtection="1">
      <alignment horizontal="left" vertical="center" indent="1"/>
    </xf>
    <xf numFmtId="3" fontId="50" fillId="0" borderId="41" xfId="9" applyNumberFormat="1" applyFont="1" applyBorder="1" applyAlignment="1" applyProtection="1">
      <alignment horizontal="left" vertical="center"/>
    </xf>
    <xf numFmtId="0" fontId="29" fillId="0" borderId="0" xfId="11" applyFont="1" applyAlignment="1">
      <alignment vertical="center"/>
    </xf>
    <xf numFmtId="3" fontId="29" fillId="0" borderId="0" xfId="11" applyNumberFormat="1" applyFont="1" applyAlignment="1">
      <alignment vertical="center"/>
    </xf>
    <xf numFmtId="0" fontId="13" fillId="0" borderId="1" xfId="11" applyFont="1" applyBorder="1" applyAlignment="1">
      <alignment horizontal="center" vertical="center" wrapText="1"/>
    </xf>
    <xf numFmtId="0" fontId="13" fillId="0" borderId="1" xfId="11" applyFont="1" applyBorder="1" applyAlignment="1">
      <alignment horizontal="center" vertical="center"/>
    </xf>
    <xf numFmtId="3" fontId="67" fillId="0" borderId="1" xfId="11" applyNumberFormat="1" applyFont="1" applyBorder="1" applyAlignment="1">
      <alignment horizontal="center" vertical="center" wrapText="1"/>
    </xf>
    <xf numFmtId="0" fontId="67" fillId="0" borderId="1" xfId="11" applyFont="1" applyBorder="1" applyAlignment="1">
      <alignment horizontal="center" vertical="center" wrapText="1"/>
    </xf>
    <xf numFmtId="0" fontId="51" fillId="9" borderId="1" xfId="12" applyFont="1" applyFill="1" applyBorder="1" applyAlignment="1">
      <alignment horizontal="left" vertical="center" wrapText="1"/>
    </xf>
    <xf numFmtId="3" fontId="64" fillId="9" borderId="1" xfId="11" applyNumberFormat="1" applyFont="1" applyFill="1" applyBorder="1"/>
    <xf numFmtId="0" fontId="51" fillId="9" borderId="1" xfId="12" applyFont="1" applyFill="1" applyBorder="1" applyAlignment="1">
      <alignment horizontal="center" vertical="center" wrapText="1"/>
    </xf>
    <xf numFmtId="3" fontId="66" fillId="9" borderId="1" xfId="11" applyNumberFormat="1" applyFill="1" applyBorder="1"/>
    <xf numFmtId="0" fontId="64" fillId="9" borderId="1" xfId="11" applyFont="1" applyFill="1" applyBorder="1"/>
    <xf numFmtId="0" fontId="52" fillId="0" borderId="1" xfId="12" applyFont="1" applyBorder="1" applyAlignment="1">
      <alignment vertical="center" wrapText="1"/>
    </xf>
    <xf numFmtId="0" fontId="53" fillId="0" borderId="1" xfId="12" applyFont="1" applyBorder="1" applyAlignment="1">
      <alignment horizontal="left" vertical="center" wrapText="1"/>
    </xf>
    <xf numFmtId="3" fontId="66" fillId="0" borderId="1" xfId="11" applyNumberFormat="1" applyBorder="1"/>
    <xf numFmtId="3" fontId="64" fillId="0" borderId="1" xfId="11" applyNumberFormat="1" applyFont="1" applyBorder="1"/>
    <xf numFmtId="0" fontId="51" fillId="9" borderId="1" xfId="12" applyFont="1" applyFill="1" applyBorder="1" applyAlignment="1">
      <alignment wrapText="1"/>
    </xf>
    <xf numFmtId="49" fontId="53" fillId="0" borderId="1" xfId="12" applyNumberFormat="1" applyFont="1" applyBorder="1" applyAlignment="1">
      <alignment horizontal="left" vertical="center" wrapText="1"/>
    </xf>
    <xf numFmtId="0" fontId="52" fillId="10" borderId="1" xfId="12" applyFont="1" applyFill="1" applyBorder="1" applyAlignment="1">
      <alignment vertical="center" wrapText="1"/>
    </xf>
    <xf numFmtId="0" fontId="51" fillId="9" borderId="1" xfId="12" applyFont="1" applyFill="1" applyBorder="1" applyAlignment="1">
      <alignment vertical="center" wrapText="1"/>
    </xf>
    <xf numFmtId="49" fontId="53" fillId="10" borderId="1" xfId="12" applyNumberFormat="1" applyFont="1" applyFill="1" applyBorder="1" applyAlignment="1">
      <alignment horizontal="left" vertical="center" wrapText="1"/>
    </xf>
    <xf numFmtId="0" fontId="57" fillId="0" borderId="1" xfId="12" applyFont="1" applyBorder="1" applyAlignment="1">
      <alignment vertical="center" wrapText="1"/>
    </xf>
    <xf numFmtId="0" fontId="53" fillId="10" borderId="1" xfId="12" applyFont="1" applyFill="1" applyBorder="1" applyAlignment="1">
      <alignment horizontal="left" vertical="center" wrapText="1"/>
    </xf>
    <xf numFmtId="0" fontId="52" fillId="11" borderId="1" xfId="12" applyFont="1" applyFill="1" applyBorder="1" applyAlignment="1">
      <alignment vertical="center" wrapText="1"/>
    </xf>
    <xf numFmtId="0" fontId="53" fillId="11" borderId="1" xfId="12" applyFont="1" applyFill="1" applyBorder="1" applyAlignment="1">
      <alignment horizontal="left" vertical="center" wrapText="1"/>
    </xf>
    <xf numFmtId="0" fontId="58" fillId="9" borderId="1" xfId="12" applyFont="1" applyFill="1" applyBorder="1" applyAlignment="1">
      <alignment horizontal="center" vertical="center" wrapText="1"/>
    </xf>
    <xf numFmtId="0" fontId="58" fillId="9" borderId="12" xfId="11" applyFont="1" applyFill="1" applyBorder="1" applyAlignment="1">
      <alignment horizontal="center" wrapText="1"/>
    </xf>
    <xf numFmtId="0" fontId="58" fillId="9" borderId="1" xfId="11" applyFont="1" applyFill="1" applyBorder="1" applyAlignment="1">
      <alignment wrapText="1"/>
    </xf>
    <xf numFmtId="0" fontId="53" fillId="0" borderId="1" xfId="12" applyFont="1" applyBorder="1" applyAlignment="1">
      <alignment horizontal="left" wrapText="1"/>
    </xf>
    <xf numFmtId="0" fontId="52" fillId="0" borderId="1" xfId="12" applyFont="1" applyBorder="1" applyAlignment="1">
      <alignment wrapText="1"/>
    </xf>
    <xf numFmtId="0" fontId="58" fillId="9" borderId="1" xfId="11" applyFont="1" applyFill="1" applyBorder="1" applyAlignment="1">
      <alignment horizontal="center" wrapText="1"/>
    </xf>
    <xf numFmtId="3" fontId="66" fillId="0" borderId="0" xfId="11" applyNumberFormat="1"/>
    <xf numFmtId="0" fontId="7" fillId="0" borderId="0" xfId="11" applyFont="1"/>
    <xf numFmtId="165" fontId="39" fillId="0" borderId="0" xfId="8" applyNumberFormat="1" applyFont="1" applyFill="1" applyBorder="1">
      <alignment vertical="center"/>
    </xf>
    <xf numFmtId="0" fontId="27" fillId="0" borderId="20" xfId="11" applyFont="1" applyBorder="1" applyAlignment="1">
      <alignment horizontal="center" vertical="center" wrapText="1"/>
    </xf>
    <xf numFmtId="3" fontId="41" fillId="0" borderId="1" xfId="9" applyNumberFormat="1" applyFont="1" applyBorder="1" applyAlignment="1" applyProtection="1">
      <alignment horizontal="center" vertical="center"/>
    </xf>
    <xf numFmtId="165" fontId="68" fillId="0" borderId="1" xfId="8" applyNumberFormat="1" applyFont="1" applyFill="1" applyBorder="1" applyAlignment="1">
      <alignment horizontal="center" vertical="center"/>
    </xf>
    <xf numFmtId="0" fontId="69" fillId="0" borderId="1" xfId="8" applyFont="1" applyFill="1" applyBorder="1" applyAlignment="1">
      <alignment horizontal="center" vertical="center"/>
    </xf>
    <xf numFmtId="166" fontId="69" fillId="0" borderId="1" xfId="9" applyNumberFormat="1" applyFont="1" applyBorder="1" applyAlignment="1" applyProtection="1">
      <alignment horizontal="center" vertical="center"/>
    </xf>
    <xf numFmtId="165" fontId="68" fillId="0" borderId="0" xfId="8" applyNumberFormat="1" applyFont="1" applyFill="1" applyBorder="1" applyAlignment="1">
      <alignment horizontal="center" vertical="center"/>
    </xf>
    <xf numFmtId="0" fontId="69" fillId="0" borderId="0" xfId="8" applyFont="1" applyFill="1" applyBorder="1" applyAlignment="1">
      <alignment horizontal="center" vertical="center"/>
    </xf>
    <xf numFmtId="166" fontId="69" fillId="0" borderId="0" xfId="9" applyNumberFormat="1" applyFont="1" applyBorder="1" applyAlignment="1" applyProtection="1">
      <alignment horizontal="center" vertical="center"/>
    </xf>
    <xf numFmtId="0" fontId="27" fillId="0" borderId="1" xfId="11" applyFont="1" applyBorder="1" applyAlignment="1">
      <alignment horizontal="center" vertical="center"/>
    </xf>
    <xf numFmtId="0" fontId="27" fillId="0" borderId="1" xfId="11" applyFont="1" applyBorder="1" applyAlignment="1">
      <alignment horizontal="center" vertical="center" wrapText="1"/>
    </xf>
    <xf numFmtId="0" fontId="27" fillId="0" borderId="2" xfId="11" applyFont="1" applyBorder="1" applyAlignment="1">
      <alignment horizontal="center" vertical="center" wrapText="1"/>
    </xf>
    <xf numFmtId="0" fontId="67" fillId="0" borderId="2" xfId="11" applyFont="1" applyBorder="1" applyAlignment="1">
      <alignment horizontal="center" vertical="center" wrapText="1"/>
    </xf>
    <xf numFmtId="0" fontId="27" fillId="0" borderId="1" xfId="11" applyFont="1" applyBorder="1" applyAlignment="1">
      <alignment horizontal="centerContinuous" vertical="center"/>
    </xf>
    <xf numFmtId="3" fontId="27" fillId="0" borderId="12" xfId="11" applyNumberFormat="1" applyFont="1" applyBorder="1" applyAlignment="1">
      <alignment horizontal="center" vertical="center"/>
    </xf>
    <xf numFmtId="3" fontId="67" fillId="0" borderId="12" xfId="11" applyNumberFormat="1" applyFont="1" applyBorder="1" applyAlignment="1">
      <alignment horizontal="center" vertical="center"/>
    </xf>
    <xf numFmtId="0" fontId="67" fillId="0" borderId="1" xfId="11" applyFont="1" applyBorder="1" applyAlignment="1">
      <alignment horizontal="center" vertical="center"/>
    </xf>
    <xf numFmtId="0" fontId="30" fillId="0" borderId="1" xfId="11" applyFont="1" applyBorder="1" applyAlignment="1">
      <alignment horizontal="centerContinuous" vertical="center"/>
    </xf>
    <xf numFmtId="3" fontId="27" fillId="0" borderId="1" xfId="11" applyNumberFormat="1" applyFont="1" applyBorder="1" applyAlignment="1">
      <alignment horizontal="center" vertical="center"/>
    </xf>
    <xf numFmtId="164" fontId="27" fillId="2" borderId="1" xfId="11" applyNumberFormat="1" applyFont="1" applyFill="1" applyBorder="1" applyAlignment="1">
      <alignment horizontal="center" vertical="center"/>
    </xf>
    <xf numFmtId="3" fontId="27" fillId="2" borderId="1" xfId="11" applyNumberFormat="1" applyFont="1" applyFill="1" applyBorder="1" applyAlignment="1">
      <alignment horizontal="center" vertical="center"/>
    </xf>
    <xf numFmtId="0" fontId="30" fillId="0" borderId="1" xfId="11" applyFont="1" applyBorder="1" applyAlignment="1">
      <alignment horizontal="centerContinuous" vertical="center" wrapText="1"/>
    </xf>
    <xf numFmtId="0" fontId="24" fillId="0" borderId="0" xfId="11" applyFont="1"/>
    <xf numFmtId="3" fontId="67" fillId="0" borderId="1" xfId="11" applyNumberFormat="1" applyFont="1" applyBorder="1" applyAlignment="1">
      <alignment horizontal="center" vertical="center"/>
    </xf>
    <xf numFmtId="0" fontId="13" fillId="0" borderId="7" xfId="11" applyFont="1" applyBorder="1" applyAlignment="1">
      <alignment horizontal="center" vertical="center" wrapText="1"/>
    </xf>
    <xf numFmtId="0" fontId="13" fillId="0" borderId="15" xfId="11" applyFont="1" applyBorder="1" applyAlignment="1">
      <alignment horizontal="centerContinuous" vertical="center"/>
    </xf>
    <xf numFmtId="0" fontId="13" fillId="0" borderId="15" xfId="11" applyFont="1" applyBorder="1" applyAlignment="1">
      <alignment vertical="center" wrapText="1"/>
    </xf>
    <xf numFmtId="0" fontId="13" fillId="0" borderId="16" xfId="11" applyFont="1" applyBorder="1" applyAlignment="1">
      <alignment horizontal="center" vertical="center"/>
    </xf>
    <xf numFmtId="3" fontId="13" fillId="0" borderId="17" xfId="11" applyNumberFormat="1" applyFont="1" applyBorder="1" applyAlignment="1">
      <alignment horizontal="right" vertical="center"/>
    </xf>
    <xf numFmtId="3" fontId="24" fillId="0" borderId="17" xfId="11" applyNumberFormat="1" applyFont="1" applyBorder="1" applyAlignment="1">
      <alignment horizontal="center" vertical="center"/>
    </xf>
    <xf numFmtId="3" fontId="13" fillId="0" borderId="3" xfId="11" applyNumberFormat="1" applyFont="1" applyBorder="1" applyAlignment="1">
      <alignment horizontal="right" vertical="center"/>
    </xf>
    <xf numFmtId="3" fontId="24" fillId="0" borderId="3" xfId="11" applyNumberFormat="1" applyFont="1" applyBorder="1" applyAlignment="1">
      <alignment horizontal="center" vertical="center"/>
    </xf>
    <xf numFmtId="0" fontId="13" fillId="0" borderId="18" xfId="11" applyFont="1" applyBorder="1" applyAlignment="1">
      <alignment horizontal="centerContinuous" vertical="center"/>
    </xf>
    <xf numFmtId="0" fontId="13" fillId="0" borderId="18" xfId="11" applyFont="1" applyBorder="1" applyAlignment="1">
      <alignment vertical="center" wrapText="1"/>
    </xf>
    <xf numFmtId="3" fontId="13" fillId="0" borderId="13" xfId="11" applyNumberFormat="1" applyFont="1" applyBorder="1" applyAlignment="1">
      <alignment horizontal="right" vertical="center"/>
    </xf>
    <xf numFmtId="3" fontId="24" fillId="0" borderId="13" xfId="11" applyNumberFormat="1" applyFont="1" applyBorder="1" applyAlignment="1">
      <alignment horizontal="center" vertical="center"/>
    </xf>
    <xf numFmtId="3" fontId="13" fillId="0" borderId="5" xfId="11" applyNumberFormat="1" applyFont="1" applyBorder="1" applyAlignment="1">
      <alignment horizontal="right" vertical="center"/>
    </xf>
    <xf numFmtId="3" fontId="24" fillId="0" borderId="5" xfId="11" applyNumberFormat="1" applyFont="1" applyBorder="1" applyAlignment="1">
      <alignment horizontal="center" vertical="center"/>
    </xf>
    <xf numFmtId="0" fontId="13" fillId="2" borderId="19" xfId="11" applyFont="1" applyFill="1" applyBorder="1" applyAlignment="1">
      <alignment horizontal="centerContinuous" vertical="center"/>
    </xf>
    <xf numFmtId="0" fontId="13" fillId="0" borderId="19" xfId="11" applyFont="1" applyBorder="1" applyAlignment="1">
      <alignment vertical="center" wrapText="1"/>
    </xf>
    <xf numFmtId="0" fontId="13" fillId="0" borderId="20" xfId="11" applyFont="1" applyBorder="1" applyAlignment="1">
      <alignment horizontal="center" vertical="center"/>
    </xf>
    <xf numFmtId="3" fontId="13" fillId="0" borderId="21" xfId="11" applyNumberFormat="1" applyFont="1" applyBorder="1" applyAlignment="1">
      <alignment horizontal="right" vertical="center"/>
    </xf>
    <xf numFmtId="3" fontId="24" fillId="0" borderId="21" xfId="11" applyNumberFormat="1" applyFont="1" applyBorder="1" applyAlignment="1">
      <alignment horizontal="center" vertical="center"/>
    </xf>
    <xf numFmtId="0" fontId="13" fillId="0" borderId="19" xfId="11" applyFont="1" applyBorder="1" applyAlignment="1">
      <alignment horizontal="centerContinuous" vertical="center"/>
    </xf>
    <xf numFmtId="3" fontId="13" fillId="0" borderId="14" xfId="11" applyNumberFormat="1" applyFont="1" applyBorder="1" applyAlignment="1">
      <alignment horizontal="right" vertical="center"/>
    </xf>
    <xf numFmtId="3" fontId="24" fillId="0" borderId="14" xfId="11" applyNumberFormat="1" applyFont="1" applyBorder="1" applyAlignment="1">
      <alignment horizontal="center" vertical="center"/>
    </xf>
    <xf numFmtId="0" fontId="25" fillId="0" borderId="1" xfId="11" applyFont="1" applyBorder="1" applyAlignment="1">
      <alignment horizontal="left" vertical="center" wrapText="1"/>
    </xf>
    <xf numFmtId="3" fontId="13" fillId="0" borderId="45" xfId="11" applyNumberFormat="1" applyFont="1" applyBorder="1" applyAlignment="1">
      <alignment horizontal="center" vertical="center"/>
    </xf>
    <xf numFmtId="0" fontId="25" fillId="0" borderId="1" xfId="11" applyFont="1" applyBorder="1" applyAlignment="1">
      <alignment horizontal="centerContinuous" vertical="center" wrapText="1"/>
    </xf>
    <xf numFmtId="0" fontId="13" fillId="0" borderId="1" xfId="11" applyFont="1" applyBorder="1" applyAlignment="1">
      <alignment vertical="center"/>
    </xf>
    <xf numFmtId="3" fontId="13" fillId="0" borderId="1" xfId="11" applyNumberFormat="1" applyFont="1" applyBorder="1" applyAlignment="1">
      <alignment vertical="center"/>
    </xf>
    <xf numFmtId="3" fontId="24" fillId="0" borderId="1" xfId="11" applyNumberFormat="1" applyFont="1" applyBorder="1" applyAlignment="1">
      <alignment horizontal="right" vertical="center"/>
    </xf>
    <xf numFmtId="3" fontId="13" fillId="0" borderId="1" xfId="11" applyNumberFormat="1" applyFont="1" applyBorder="1" applyAlignment="1">
      <alignment horizontal="right" vertical="center"/>
    </xf>
    <xf numFmtId="0" fontId="13" fillId="2" borderId="1" xfId="11" applyFont="1" applyFill="1" applyBorder="1" applyAlignment="1">
      <alignment horizontal="center" vertical="center"/>
    </xf>
    <xf numFmtId="3" fontId="26" fillId="0" borderId="1" xfId="11" applyNumberFormat="1" applyFont="1" applyBorder="1" applyAlignment="1">
      <alignment vertical="center"/>
    </xf>
    <xf numFmtId="3" fontId="26" fillId="0" borderId="1" xfId="11" applyNumberFormat="1" applyFont="1" applyBorder="1" applyAlignment="1">
      <alignment horizontal="right" vertical="center"/>
    </xf>
    <xf numFmtId="165" fontId="39" fillId="0" borderId="30" xfId="8" applyNumberFormat="1" applyFont="1" applyFill="1" applyBorder="1">
      <alignment vertical="center"/>
    </xf>
    <xf numFmtId="165" fontId="39" fillId="0" borderId="32" xfId="8" applyNumberFormat="1" applyFont="1" applyFill="1" applyBorder="1" applyAlignment="1">
      <alignment horizontal="right" vertical="center"/>
    </xf>
    <xf numFmtId="0" fontId="31" fillId="0" borderId="2" xfId="11" applyFont="1" applyBorder="1" applyAlignment="1">
      <alignment horizontal="center" vertical="center"/>
    </xf>
    <xf numFmtId="0" fontId="31" fillId="0" borderId="11" xfId="11" applyFont="1" applyBorder="1" applyAlignment="1">
      <alignment horizontal="center" vertical="center"/>
    </xf>
    <xf numFmtId="0" fontId="25" fillId="0" borderId="6" xfId="11" applyFont="1" applyBorder="1" applyAlignment="1">
      <alignment horizontal="center" vertical="center"/>
    </xf>
    <xf numFmtId="0" fontId="25" fillId="0" borderId="5" xfId="11" applyFont="1" applyBorder="1" applyAlignment="1">
      <alignment horizontal="centerContinuous" vertical="center"/>
    </xf>
    <xf numFmtId="3" fontId="28" fillId="0" borderId="5" xfId="11" applyNumberFormat="1" applyFont="1" applyBorder="1" applyAlignment="1">
      <alignment horizontal="right" vertical="center"/>
    </xf>
    <xf numFmtId="3" fontId="28" fillId="0" borderId="3" xfId="11" applyNumberFormat="1" applyFont="1" applyBorder="1" applyAlignment="1">
      <alignment horizontal="right" vertical="center"/>
    </xf>
    <xf numFmtId="3" fontId="28" fillId="0" borderId="45" xfId="11" applyNumberFormat="1" applyFont="1" applyBorder="1" applyAlignment="1">
      <alignment horizontal="right" vertical="center"/>
    </xf>
    <xf numFmtId="3" fontId="28" fillId="0" borderId="3" xfId="11" applyNumberFormat="1" applyFont="1" applyBorder="1" applyAlignment="1">
      <alignment horizontal="center" vertical="center"/>
    </xf>
    <xf numFmtId="0" fontId="31" fillId="0" borderId="1" xfId="11" applyFont="1" applyBorder="1" applyAlignment="1">
      <alignment horizontal="centerContinuous" vertical="center"/>
    </xf>
    <xf numFmtId="3" fontId="25" fillId="0" borderId="3" xfId="11" applyNumberFormat="1" applyFont="1" applyBorder="1" applyAlignment="1">
      <alignment horizontal="right" vertical="center"/>
    </xf>
    <xf numFmtId="3" fontId="25" fillId="0" borderId="3" xfId="11" applyNumberFormat="1" applyFont="1" applyBorder="1" applyAlignment="1">
      <alignment horizontal="center" vertical="center"/>
    </xf>
    <xf numFmtId="0" fontId="25" fillId="0" borderId="7" xfId="11" applyFont="1" applyBorder="1" applyAlignment="1">
      <alignment horizontal="center" vertical="center"/>
    </xf>
    <xf numFmtId="0" fontId="31" fillId="0" borderId="7" xfId="11" applyFont="1" applyBorder="1" applyAlignment="1">
      <alignment horizontal="centerContinuous" vertical="center" wrapText="1"/>
    </xf>
    <xf numFmtId="3" fontId="25" fillId="0" borderId="4" xfId="11" applyNumberFormat="1" applyFont="1" applyBorder="1" applyAlignment="1">
      <alignment horizontal="right" vertical="center"/>
    </xf>
    <xf numFmtId="3" fontId="25" fillId="0" borderId="47" xfId="11" applyNumberFormat="1" applyFont="1" applyBorder="1" applyAlignment="1">
      <alignment horizontal="right" vertical="center"/>
    </xf>
    <xf numFmtId="3" fontId="25" fillId="0" borderId="2" xfId="11" applyNumberFormat="1" applyFont="1" applyBorder="1" applyAlignment="1">
      <alignment horizontal="center" vertical="center"/>
    </xf>
    <xf numFmtId="3" fontId="25" fillId="0" borderId="8" xfId="11" applyNumberFormat="1" applyFont="1" applyBorder="1" applyAlignment="1">
      <alignment horizontal="center" vertical="center"/>
    </xf>
    <xf numFmtId="0" fontId="25" fillId="0" borderId="3" xfId="11" applyFont="1" applyBorder="1" applyAlignment="1">
      <alignment horizontal="centerContinuous" vertical="center"/>
    </xf>
    <xf numFmtId="3" fontId="28" fillId="0" borderId="5" xfId="11" applyNumberFormat="1" applyFont="1" applyBorder="1" applyAlignment="1">
      <alignment horizontal="center" vertical="center"/>
    </xf>
    <xf numFmtId="3" fontId="70" fillId="0" borderId="3" xfId="11" applyNumberFormat="1" applyFont="1" applyBorder="1" applyAlignment="1">
      <alignment horizontal="right" vertical="center"/>
    </xf>
    <xf numFmtId="3" fontId="70" fillId="0" borderId="3" xfId="11" applyNumberFormat="1" applyFont="1" applyBorder="1" applyAlignment="1">
      <alignment horizontal="center" vertical="center"/>
    </xf>
    <xf numFmtId="0" fontId="25" fillId="0" borderId="9" xfId="11" applyFont="1" applyBorder="1" applyAlignment="1">
      <alignment horizontal="center" vertical="center"/>
    </xf>
    <xf numFmtId="3" fontId="28" fillId="0" borderId="10" xfId="11" applyNumberFormat="1" applyFont="1" applyBorder="1" applyAlignment="1">
      <alignment horizontal="right" vertical="center"/>
    </xf>
    <xf numFmtId="3" fontId="28" fillId="0" borderId="25" xfId="11" applyNumberFormat="1" applyFont="1" applyBorder="1" applyAlignment="1">
      <alignment horizontal="center" vertical="center"/>
    </xf>
    <xf numFmtId="3" fontId="28" fillId="0" borderId="10" xfId="11" applyNumberFormat="1" applyFont="1" applyBorder="1" applyAlignment="1">
      <alignment horizontal="center" vertical="center"/>
    </xf>
    <xf numFmtId="3" fontId="25" fillId="0" borderId="1" xfId="11" applyNumberFormat="1" applyFont="1" applyBorder="1" applyAlignment="1">
      <alignment horizontal="right" vertical="center"/>
    </xf>
    <xf numFmtId="3" fontId="25" fillId="0" borderId="14" xfId="11" applyNumberFormat="1" applyFont="1" applyBorder="1" applyAlignment="1">
      <alignment horizontal="right" vertical="center"/>
    </xf>
    <xf numFmtId="3" fontId="25" fillId="0" borderId="13" xfId="11" applyNumberFormat="1" applyFont="1" applyBorder="1" applyAlignment="1">
      <alignment horizontal="center" vertical="center"/>
    </xf>
    <xf numFmtId="3" fontId="25" fillId="0" borderId="14" xfId="11" applyNumberFormat="1" applyFont="1" applyBorder="1" applyAlignment="1">
      <alignment horizontal="center" vertical="center"/>
    </xf>
    <xf numFmtId="3" fontId="25" fillId="0" borderId="20" xfId="11" applyNumberFormat="1" applyFont="1" applyBorder="1" applyAlignment="1">
      <alignment horizontal="right" vertical="center"/>
    </xf>
    <xf numFmtId="3" fontId="25" fillId="0" borderId="48" xfId="11" applyNumberFormat="1" applyFont="1" applyBorder="1" applyAlignment="1">
      <alignment horizontal="right" vertical="center"/>
    </xf>
    <xf numFmtId="3" fontId="25" fillId="0" borderId="21" xfId="11" applyNumberFormat="1" applyFont="1" applyBorder="1" applyAlignment="1">
      <alignment horizontal="center" vertical="center"/>
    </xf>
    <xf numFmtId="3" fontId="25" fillId="0" borderId="48" xfId="11" applyNumberFormat="1" applyFont="1" applyBorder="1" applyAlignment="1">
      <alignment horizontal="center" vertical="center"/>
    </xf>
    <xf numFmtId="3" fontId="25" fillId="0" borderId="2" xfId="11" applyNumberFormat="1" applyFont="1" applyBorder="1" applyAlignment="1">
      <alignment horizontal="right" vertical="center"/>
    </xf>
    <xf numFmtId="3" fontId="25" fillId="0" borderId="8" xfId="11" applyNumberFormat="1" applyFont="1" applyBorder="1" applyAlignment="1">
      <alignment horizontal="right" vertical="center"/>
    </xf>
    <xf numFmtId="3" fontId="25" fillId="0" borderId="11" xfId="11" applyNumberFormat="1" applyFont="1" applyBorder="1" applyAlignment="1">
      <alignment horizontal="center" vertical="center"/>
    </xf>
    <xf numFmtId="3" fontId="25" fillId="0" borderId="49" xfId="11" applyNumberFormat="1" applyFont="1" applyBorder="1" applyAlignment="1">
      <alignment horizontal="right" vertical="center"/>
    </xf>
    <xf numFmtId="3" fontId="25" fillId="0" borderId="20" xfId="11" applyNumberFormat="1" applyFont="1" applyBorder="1" applyAlignment="1">
      <alignment horizontal="center" vertical="center"/>
    </xf>
    <xf numFmtId="3" fontId="25" fillId="0" borderId="9" xfId="11" applyNumberFormat="1" applyFont="1" applyBorder="1" applyAlignment="1">
      <alignment horizontal="center" vertical="center"/>
    </xf>
    <xf numFmtId="3" fontId="25" fillId="0" borderId="50" xfId="11" applyNumberFormat="1" applyFont="1" applyBorder="1" applyAlignment="1">
      <alignment horizontal="center" vertical="center"/>
    </xf>
    <xf numFmtId="3" fontId="25" fillId="0" borderId="49" xfId="11" applyNumberFormat="1" applyFont="1" applyBorder="1" applyAlignment="1">
      <alignment horizontal="center" vertical="center"/>
    </xf>
    <xf numFmtId="3" fontId="25" fillId="0" borderId="6" xfId="11" applyNumberFormat="1" applyFont="1" applyBorder="1" applyAlignment="1">
      <alignment horizontal="center" vertical="center"/>
    </xf>
    <xf numFmtId="3" fontId="28" fillId="0" borderId="25" xfId="11" applyNumberFormat="1" applyFont="1" applyBorder="1" applyAlignment="1">
      <alignment horizontal="right" vertical="center"/>
    </xf>
    <xf numFmtId="3" fontId="25" fillId="0" borderId="13" xfId="11" applyNumberFormat="1" applyFont="1" applyBorder="1" applyAlignment="1">
      <alignment horizontal="right" vertical="center"/>
    </xf>
    <xf numFmtId="3" fontId="25" fillId="0" borderId="11" xfId="11" applyNumberFormat="1" applyFont="1" applyBorder="1" applyAlignment="1">
      <alignment horizontal="right" vertical="center"/>
    </xf>
    <xf numFmtId="3" fontId="25" fillId="14" borderId="25" xfId="11" applyNumberFormat="1" applyFont="1" applyFill="1" applyBorder="1" applyAlignment="1">
      <alignment horizontal="right" vertical="center"/>
    </xf>
    <xf numFmtId="3" fontId="25" fillId="0" borderId="25" xfId="11" applyNumberFormat="1" applyFont="1" applyBorder="1" applyAlignment="1">
      <alignment horizontal="right" vertical="center"/>
    </xf>
    <xf numFmtId="3" fontId="25" fillId="0" borderId="45" xfId="11" applyNumberFormat="1" applyFont="1" applyBorder="1" applyAlignment="1">
      <alignment horizontal="right" vertical="center"/>
    </xf>
    <xf numFmtId="3" fontId="70" fillId="0" borderId="1" xfId="11" applyNumberFormat="1" applyFont="1" applyBorder="1" applyAlignment="1">
      <alignment horizontal="right" vertical="center"/>
    </xf>
    <xf numFmtId="3" fontId="70" fillId="0" borderId="20" xfId="11" applyNumberFormat="1" applyFont="1" applyBorder="1" applyAlignment="1">
      <alignment horizontal="center" vertical="center"/>
    </xf>
    <xf numFmtId="3" fontId="70" fillId="0" borderId="48" xfId="11" applyNumberFormat="1" applyFont="1" applyBorder="1" applyAlignment="1">
      <alignment horizontal="center" vertical="center"/>
    </xf>
    <xf numFmtId="3" fontId="28" fillId="0" borderId="45" xfId="11" applyNumberFormat="1" applyFont="1" applyBorder="1" applyAlignment="1">
      <alignment horizontal="center" vertical="center"/>
    </xf>
    <xf numFmtId="3" fontId="25" fillId="0" borderId="16" xfId="11" applyNumberFormat="1" applyFont="1" applyBorder="1" applyAlignment="1">
      <alignment horizontal="center" vertical="center"/>
    </xf>
    <xf numFmtId="0" fontId="31" fillId="0" borderId="12" xfId="11" applyFont="1" applyBorder="1" applyAlignment="1">
      <alignment horizontal="centerContinuous" vertical="center" wrapText="1"/>
    </xf>
    <xf numFmtId="0" fontId="13" fillId="13" borderId="1" xfId="0" applyFont="1" applyFill="1" applyBorder="1" applyAlignment="1">
      <alignment horizontal="center"/>
    </xf>
    <xf numFmtId="165" fontId="39" fillId="5" borderId="51" xfId="8" applyNumberFormat="1" applyFont="1" applyFill="1" applyBorder="1" applyAlignment="1">
      <alignment horizontal="left" vertical="center"/>
    </xf>
    <xf numFmtId="165" fontId="39" fillId="5" borderId="52" xfId="8" applyNumberFormat="1" applyFont="1" applyFill="1" applyBorder="1" applyAlignment="1">
      <alignment horizontal="left" vertical="center"/>
    </xf>
    <xf numFmtId="3" fontId="40" fillId="0" borderId="52" xfId="9" applyNumberFormat="1" applyFont="1" applyBorder="1" applyAlignment="1" applyProtection="1">
      <alignment horizontal="center" vertical="center" wrapText="1"/>
    </xf>
    <xf numFmtId="4" fontId="40" fillId="0" borderId="52" xfId="9" applyNumberFormat="1" applyFont="1" applyBorder="1" applyAlignment="1" applyProtection="1">
      <alignment horizontal="center" vertical="center"/>
    </xf>
    <xf numFmtId="166" fontId="40" fillId="0" borderId="52" xfId="9" applyNumberFormat="1" applyFont="1" applyBorder="1" applyAlignment="1" applyProtection="1">
      <alignment horizontal="center" vertical="center"/>
    </xf>
    <xf numFmtId="3" fontId="40" fillId="0" borderId="52" xfId="9" applyNumberFormat="1" applyFont="1" applyBorder="1" applyAlignment="1" applyProtection="1">
      <alignment horizontal="center" vertical="center"/>
    </xf>
    <xf numFmtId="4" fontId="9" fillId="0" borderId="52" xfId="11" applyNumberFormat="1" applyFont="1" applyBorder="1" applyAlignment="1">
      <alignment horizontal="center"/>
    </xf>
    <xf numFmtId="4" fontId="9" fillId="0" borderId="53" xfId="11" applyNumberFormat="1" applyFont="1" applyBorder="1" applyAlignment="1">
      <alignment horizontal="center"/>
    </xf>
    <xf numFmtId="0" fontId="66" fillId="0" borderId="1" xfId="11" applyBorder="1"/>
    <xf numFmtId="165" fontId="39" fillId="5" borderId="54" xfId="8" applyNumberFormat="1" applyFont="1" applyFill="1" applyBorder="1" applyAlignment="1">
      <alignment horizontal="left" vertical="center"/>
    </xf>
    <xf numFmtId="165" fontId="39" fillId="5" borderId="1" xfId="8" applyNumberFormat="1" applyFont="1" applyFill="1" applyBorder="1" applyAlignment="1">
      <alignment horizontal="left" vertical="center"/>
    </xf>
    <xf numFmtId="166" fontId="40" fillId="0" borderId="30" xfId="9" applyNumberFormat="1" applyFont="1" applyBorder="1" applyAlignment="1" applyProtection="1">
      <alignment horizontal="center" vertical="center"/>
    </xf>
    <xf numFmtId="4" fontId="40" fillId="0" borderId="1" xfId="9" applyNumberFormat="1" applyFont="1" applyBorder="1" applyAlignment="1" applyProtection="1">
      <alignment horizontal="center" vertical="center"/>
    </xf>
    <xf numFmtId="166" fontId="40" fillId="0" borderId="1" xfId="9" applyNumberFormat="1" applyFont="1" applyBorder="1" applyAlignment="1" applyProtection="1">
      <alignment horizontal="center" vertical="center"/>
    </xf>
    <xf numFmtId="3" fontId="40" fillId="0" borderId="1" xfId="9" applyNumberFormat="1" applyFont="1" applyBorder="1" applyAlignment="1" applyProtection="1">
      <alignment horizontal="center" vertical="center"/>
    </xf>
    <xf numFmtId="4" fontId="9" fillId="0" borderId="1" xfId="11" applyNumberFormat="1" applyFont="1" applyBorder="1" applyAlignment="1">
      <alignment horizontal="center"/>
    </xf>
    <xf numFmtId="4" fontId="9" fillId="0" borderId="55" xfId="11" applyNumberFormat="1" applyFont="1" applyBorder="1" applyAlignment="1">
      <alignment horizontal="center"/>
    </xf>
    <xf numFmtId="0" fontId="66" fillId="0" borderId="1" xfId="11" applyBorder="1" applyAlignment="1">
      <alignment horizontal="center" vertical="center"/>
    </xf>
    <xf numFmtId="0" fontId="66" fillId="0" borderId="1" xfId="11" applyBorder="1" applyAlignment="1">
      <alignment horizontal="center"/>
    </xf>
    <xf numFmtId="165" fontId="39" fillId="5" borderId="56" xfId="8" applyNumberFormat="1" applyFont="1" applyFill="1" applyBorder="1" applyAlignment="1">
      <alignment horizontal="left" vertical="center"/>
    </xf>
    <xf numFmtId="165" fontId="39" fillId="5" borderId="57" xfId="8" applyNumberFormat="1" applyFont="1" applyFill="1" applyBorder="1" applyAlignment="1">
      <alignment horizontal="left" vertical="center"/>
    </xf>
    <xf numFmtId="3" fontId="41" fillId="0" borderId="57" xfId="9" applyNumberFormat="1" applyFont="1" applyBorder="1" applyAlignment="1" applyProtection="1">
      <alignment horizontal="center" vertical="center"/>
    </xf>
    <xf numFmtId="4" fontId="41" fillId="0" borderId="57" xfId="9" applyNumberFormat="1" applyFont="1" applyBorder="1" applyAlignment="1" applyProtection="1">
      <alignment horizontal="center" vertical="center"/>
    </xf>
    <xf numFmtId="166" fontId="41" fillId="0" borderId="57" xfId="9" applyNumberFormat="1" applyFont="1" applyBorder="1" applyAlignment="1" applyProtection="1">
      <alignment horizontal="center" vertical="center"/>
    </xf>
    <xf numFmtId="4" fontId="9" fillId="0" borderId="57" xfId="11" applyNumberFormat="1" applyFont="1" applyBorder="1" applyAlignment="1">
      <alignment horizontal="center"/>
    </xf>
    <xf numFmtId="4" fontId="9" fillId="0" borderId="58" xfId="11" applyNumberFormat="1" applyFont="1" applyBorder="1" applyAlignment="1">
      <alignment horizontal="center"/>
    </xf>
    <xf numFmtId="0" fontId="13" fillId="0" borderId="51" xfId="11" applyFont="1" applyBorder="1" applyAlignment="1">
      <alignment horizontal="left" vertical="center" wrapText="1"/>
    </xf>
    <xf numFmtId="0" fontId="13" fillId="0" borderId="53" xfId="11" applyFont="1" applyBorder="1" applyAlignment="1">
      <alignment horizontal="left" vertical="center" wrapText="1"/>
    </xf>
    <xf numFmtId="0" fontId="13" fillId="0" borderId="56" xfId="11" applyFont="1" applyBorder="1" applyAlignment="1">
      <alignment horizontal="left" vertical="center" wrapText="1"/>
    </xf>
    <xf numFmtId="0" fontId="13" fillId="0" borderId="58" xfId="11" applyFont="1" applyBorder="1" applyAlignment="1">
      <alignment horizontal="left" vertical="center" wrapText="1"/>
    </xf>
    <xf numFmtId="3" fontId="27" fillId="0" borderId="59" xfId="11" applyNumberFormat="1" applyFont="1" applyBorder="1" applyAlignment="1">
      <alignment horizontal="center" vertical="center"/>
    </xf>
    <xf numFmtId="4" fontId="27" fillId="0" borderId="20" xfId="11" applyNumberFormat="1" applyFont="1" applyBorder="1" applyAlignment="1">
      <alignment horizontal="center" vertical="center" wrapText="1"/>
    </xf>
    <xf numFmtId="0" fontId="27" fillId="0" borderId="60" xfId="11" applyFont="1" applyBorder="1" applyAlignment="1">
      <alignment horizontal="center" vertical="center" wrapText="1"/>
    </xf>
    <xf numFmtId="3" fontId="27" fillId="0" borderId="56" xfId="11" applyNumberFormat="1" applyFont="1" applyBorder="1" applyAlignment="1">
      <alignment horizontal="center" vertical="center"/>
    </xf>
    <xf numFmtId="4" fontId="27" fillId="0" borderId="57" xfId="11" applyNumberFormat="1" applyFont="1" applyBorder="1" applyAlignment="1">
      <alignment horizontal="center" vertical="center" wrapText="1"/>
    </xf>
    <xf numFmtId="4" fontId="27" fillId="0" borderId="58" xfId="11" applyNumberFormat="1" applyFont="1" applyBorder="1" applyAlignment="1">
      <alignment horizontal="center" vertical="center" wrapText="1"/>
    </xf>
    <xf numFmtId="3" fontId="24" fillId="0" borderId="61" xfId="11" applyNumberFormat="1" applyFont="1" applyBorder="1" applyAlignment="1">
      <alignment horizontal="center" vertical="center"/>
    </xf>
    <xf numFmtId="4" fontId="24" fillId="0" borderId="52" xfId="11" applyNumberFormat="1" applyFont="1" applyBorder="1" applyAlignment="1">
      <alignment horizontal="center" vertical="center"/>
    </xf>
    <xf numFmtId="4" fontId="28" fillId="0" borderId="53" xfId="11" applyNumberFormat="1" applyFont="1" applyBorder="1" applyAlignment="1">
      <alignment horizontal="center" vertical="center"/>
    </xf>
    <xf numFmtId="3" fontId="13" fillId="0" borderId="62" xfId="11" applyNumberFormat="1" applyFont="1" applyBorder="1" applyAlignment="1">
      <alignment horizontal="center"/>
    </xf>
    <xf numFmtId="4" fontId="24" fillId="0" borderId="52" xfId="11" applyNumberFormat="1" applyFont="1" applyBorder="1" applyAlignment="1">
      <alignment horizontal="center"/>
    </xf>
    <xf numFmtId="4" fontId="13" fillId="0" borderId="53" xfId="11" applyNumberFormat="1" applyFont="1" applyBorder="1" applyAlignment="1">
      <alignment horizontal="center"/>
    </xf>
    <xf numFmtId="3" fontId="13" fillId="0" borderId="65" xfId="11" applyNumberFormat="1" applyFont="1" applyBorder="1" applyAlignment="1">
      <alignment horizontal="center" vertical="center"/>
    </xf>
    <xf numFmtId="4" fontId="13" fillId="0" borderId="1" xfId="11" applyNumberFormat="1" applyFont="1" applyBorder="1" applyAlignment="1">
      <alignment horizontal="center" vertical="center"/>
    </xf>
    <xf numFmtId="4" fontId="25" fillId="0" borderId="66" xfId="11" applyNumberFormat="1" applyFont="1" applyBorder="1" applyAlignment="1">
      <alignment horizontal="center" vertical="center"/>
    </xf>
    <xf numFmtId="3" fontId="13" fillId="0" borderId="23" xfId="11" applyNumberFormat="1" applyFont="1" applyBorder="1" applyAlignment="1">
      <alignment horizontal="center"/>
    </xf>
    <xf numFmtId="4" fontId="24" fillId="0" borderId="12" xfId="11" applyNumberFormat="1" applyFont="1" applyBorder="1" applyAlignment="1">
      <alignment horizontal="center"/>
    </xf>
    <xf numFmtId="4" fontId="13" fillId="0" borderId="66" xfId="11" applyNumberFormat="1" applyFont="1" applyBorder="1" applyAlignment="1">
      <alignment horizontal="center"/>
    </xf>
    <xf numFmtId="4" fontId="13" fillId="0" borderId="12" xfId="11" applyNumberFormat="1" applyFont="1" applyBorder="1" applyAlignment="1">
      <alignment horizontal="center"/>
    </xf>
    <xf numFmtId="4" fontId="25" fillId="10" borderId="66" xfId="11" applyNumberFormat="1" applyFont="1" applyFill="1" applyBorder="1" applyAlignment="1">
      <alignment horizontal="center" vertical="center"/>
    </xf>
    <xf numFmtId="49" fontId="72" fillId="0" borderId="54" xfId="11" applyNumberFormat="1" applyFont="1" applyBorder="1" applyAlignment="1">
      <alignment horizontal="left" vertical="center"/>
    </xf>
    <xf numFmtId="0" fontId="72" fillId="0" borderId="55" xfId="11" applyFont="1" applyBorder="1" applyAlignment="1">
      <alignment horizontal="left" vertical="center" wrapText="1"/>
    </xf>
    <xf numFmtId="3" fontId="13" fillId="0" borderId="63" xfId="11" applyNumberFormat="1" applyFont="1" applyBorder="1" applyAlignment="1">
      <alignment horizontal="center" vertical="center"/>
    </xf>
    <xf numFmtId="3" fontId="13" fillId="0" borderId="13" xfId="11" applyNumberFormat="1" applyFont="1" applyBorder="1" applyAlignment="1">
      <alignment horizontal="center"/>
    </xf>
    <xf numFmtId="4" fontId="13" fillId="0" borderId="1" xfId="11" applyNumberFormat="1" applyFont="1" applyBorder="1" applyAlignment="1">
      <alignment horizontal="center"/>
    </xf>
    <xf numFmtId="4" fontId="13" fillId="0" borderId="55" xfId="11" applyNumberFormat="1" applyFont="1" applyBorder="1" applyAlignment="1">
      <alignment horizontal="center"/>
    </xf>
    <xf numFmtId="0" fontId="73" fillId="0" borderId="55" xfId="11" applyFont="1" applyBorder="1" applyAlignment="1">
      <alignment horizontal="left" vertical="center" wrapText="1"/>
    </xf>
    <xf numFmtId="4" fontId="24" fillId="0" borderId="1" xfId="11" applyNumberFormat="1" applyFont="1" applyBorder="1" applyAlignment="1">
      <alignment horizontal="center" vertical="center"/>
    </xf>
    <xf numFmtId="4" fontId="28" fillId="0" borderId="66" xfId="11" applyNumberFormat="1" applyFont="1" applyBorder="1" applyAlignment="1">
      <alignment horizontal="center" vertical="center"/>
    </xf>
    <xf numFmtId="3" fontId="24" fillId="0" borderId="13" xfId="11" applyNumberFormat="1" applyFont="1" applyBorder="1" applyAlignment="1">
      <alignment horizontal="center"/>
    </xf>
    <xf numFmtId="4" fontId="24" fillId="0" borderId="1" xfId="11" applyNumberFormat="1" applyFont="1" applyBorder="1" applyAlignment="1">
      <alignment horizontal="center"/>
    </xf>
    <xf numFmtId="49" fontId="25" fillId="0" borderId="54" xfId="11" applyNumberFormat="1" applyFont="1" applyBorder="1" applyAlignment="1">
      <alignment horizontal="left" vertical="center"/>
    </xf>
    <xf numFmtId="49" fontId="25" fillId="0" borderId="55" xfId="11" applyNumberFormat="1" applyFont="1" applyBorder="1" applyAlignment="1">
      <alignment horizontal="left" vertical="center" wrapText="1"/>
    </xf>
    <xf numFmtId="4" fontId="25" fillId="0" borderId="55" xfId="11" applyNumberFormat="1" applyFont="1" applyBorder="1" applyAlignment="1">
      <alignment horizontal="center" vertical="center"/>
    </xf>
    <xf numFmtId="0" fontId="74" fillId="0" borderId="54" xfId="11" applyFont="1" applyBorder="1" applyAlignment="1">
      <alignment horizontal="left" vertical="center"/>
    </xf>
    <xf numFmtId="0" fontId="66" fillId="0" borderId="54" xfId="11" applyBorder="1" applyAlignment="1">
      <alignment horizontal="left" vertical="center"/>
    </xf>
    <xf numFmtId="4" fontId="66" fillId="0" borderId="1" xfId="11" applyNumberFormat="1" applyBorder="1"/>
    <xf numFmtId="4" fontId="13" fillId="0" borderId="1" xfId="11" applyNumberFormat="1" applyFont="1" applyBorder="1" applyAlignment="1">
      <alignment horizontal="center" wrapText="1"/>
    </xf>
    <xf numFmtId="4" fontId="13" fillId="0" borderId="55" xfId="11" applyNumberFormat="1" applyFont="1" applyBorder="1" applyAlignment="1">
      <alignment horizontal="center" wrapText="1"/>
    </xf>
    <xf numFmtId="49" fontId="13" fillId="0" borderId="54" xfId="11" applyNumberFormat="1" applyFont="1" applyBorder="1" applyAlignment="1">
      <alignment horizontal="left" vertical="center"/>
    </xf>
    <xf numFmtId="49" fontId="13" fillId="0" borderId="55" xfId="11" applyNumberFormat="1" applyFont="1" applyBorder="1" applyAlignment="1">
      <alignment horizontal="left" vertical="center" wrapText="1"/>
    </xf>
    <xf numFmtId="0" fontId="66" fillId="0" borderId="55" xfId="11" applyBorder="1" applyAlignment="1">
      <alignment horizontal="left" vertical="center" wrapText="1"/>
    </xf>
    <xf numFmtId="49" fontId="13" fillId="0" borderId="54" xfId="11" applyNumberFormat="1" applyFont="1" applyBorder="1" applyAlignment="1">
      <alignment horizontal="left" vertical="center" wrapText="1"/>
    </xf>
    <xf numFmtId="49" fontId="25" fillId="0" borderId="54" xfId="11" quotePrefix="1" applyNumberFormat="1" applyFont="1" applyBorder="1" applyAlignment="1">
      <alignment horizontal="left" vertical="center"/>
    </xf>
    <xf numFmtId="0" fontId="25" fillId="0" borderId="55" xfId="11" applyFont="1" applyBorder="1" applyAlignment="1">
      <alignment horizontal="left" vertical="center" wrapText="1"/>
    </xf>
    <xf numFmtId="49" fontId="13" fillId="0" borderId="55" xfId="11" applyNumberFormat="1" applyFont="1" applyBorder="1" applyAlignment="1">
      <alignment horizontal="left" vertical="center"/>
    </xf>
    <xf numFmtId="0" fontId="74" fillId="0" borderId="54" xfId="11" applyFont="1" applyBorder="1" applyAlignment="1">
      <alignment horizontal="left" vertical="center" wrapText="1"/>
    </xf>
    <xf numFmtId="49" fontId="66" fillId="0" borderId="55" xfId="11" applyNumberFormat="1" applyBorder="1" applyAlignment="1">
      <alignment horizontal="left" vertical="center" wrapText="1"/>
    </xf>
    <xf numFmtId="0" fontId="66" fillId="0" borderId="54" xfId="11" applyBorder="1" applyAlignment="1">
      <alignment horizontal="left" vertical="center" wrapText="1"/>
    </xf>
    <xf numFmtId="4" fontId="66" fillId="0" borderId="55" xfId="11" applyNumberFormat="1" applyBorder="1" applyAlignment="1">
      <alignment horizontal="center"/>
    </xf>
    <xf numFmtId="4" fontId="23" fillId="0" borderId="1" xfId="11" applyNumberFormat="1" applyFont="1" applyBorder="1" applyAlignment="1">
      <alignment horizontal="center"/>
    </xf>
    <xf numFmtId="4" fontId="76" fillId="0" borderId="1" xfId="11" applyNumberFormat="1" applyFont="1" applyBorder="1" applyAlignment="1">
      <alignment horizontal="center"/>
    </xf>
    <xf numFmtId="4" fontId="77" fillId="0" borderId="55" xfId="11" applyNumberFormat="1" applyFont="1" applyBorder="1" applyAlignment="1">
      <alignment horizontal="center"/>
    </xf>
    <xf numFmtId="0" fontId="64" fillId="0" borderId="55" xfId="11" applyFont="1" applyBorder="1" applyAlignment="1">
      <alignment horizontal="left" vertical="center" wrapText="1"/>
    </xf>
    <xf numFmtId="3" fontId="66" fillId="0" borderId="13" xfId="11" applyNumberFormat="1" applyBorder="1" applyAlignment="1">
      <alignment horizontal="center"/>
    </xf>
    <xf numFmtId="3" fontId="24" fillId="0" borderId="63" xfId="11" applyNumberFormat="1" applyFont="1" applyBorder="1" applyAlignment="1">
      <alignment horizontal="center" vertical="center"/>
    </xf>
    <xf numFmtId="4" fontId="28" fillId="0" borderId="55" xfId="11" applyNumberFormat="1" applyFont="1" applyBorder="1" applyAlignment="1">
      <alignment horizontal="center" vertical="center"/>
    </xf>
    <xf numFmtId="3" fontId="64" fillId="0" borderId="13" xfId="11" applyNumberFormat="1" applyFont="1" applyBorder="1" applyAlignment="1">
      <alignment horizontal="center"/>
    </xf>
    <xf numFmtId="4" fontId="64" fillId="0" borderId="55" xfId="11" applyNumberFormat="1" applyFont="1" applyBorder="1" applyAlignment="1">
      <alignment horizontal="center"/>
    </xf>
    <xf numFmtId="0" fontId="66" fillId="0" borderId="24" xfId="11" applyBorder="1" applyAlignment="1">
      <alignment horizontal="left" vertical="center" wrapText="1"/>
    </xf>
    <xf numFmtId="0" fontId="64" fillId="0" borderId="54" xfId="11" applyFont="1" applyBorder="1" applyAlignment="1">
      <alignment horizontal="left" vertical="center"/>
    </xf>
    <xf numFmtId="0" fontId="66" fillId="0" borderId="63" xfId="11" applyBorder="1" applyAlignment="1">
      <alignment horizontal="left" vertical="center"/>
    </xf>
    <xf numFmtId="0" fontId="66" fillId="0" borderId="24" xfId="11" applyBorder="1" applyAlignment="1">
      <alignment horizontal="left" vertical="center"/>
    </xf>
    <xf numFmtId="0" fontId="66" fillId="0" borderId="24" xfId="11" applyBorder="1" applyAlignment="1">
      <alignment horizontal="center" vertical="center"/>
    </xf>
    <xf numFmtId="0" fontId="66" fillId="0" borderId="64" xfId="11" applyBorder="1" applyAlignment="1">
      <alignment horizontal="center" vertical="center"/>
    </xf>
    <xf numFmtId="0" fontId="66" fillId="15" borderId="1" xfId="11" applyFill="1" applyBorder="1"/>
    <xf numFmtId="3" fontId="26" fillId="0" borderId="63" xfId="11" applyNumberFormat="1" applyFont="1" applyBorder="1" applyAlignment="1">
      <alignment horizontal="center" vertical="center"/>
    </xf>
    <xf numFmtId="4" fontId="36" fillId="0" borderId="1" xfId="11" applyNumberFormat="1" applyFont="1" applyBorder="1" applyAlignment="1">
      <alignment horizontal="center" vertical="center"/>
    </xf>
    <xf numFmtId="4" fontId="23" fillId="0" borderId="55" xfId="11" applyNumberFormat="1" applyFont="1" applyBorder="1" applyAlignment="1">
      <alignment horizontal="center" vertical="center"/>
    </xf>
    <xf numFmtId="3" fontId="80" fillId="0" borderId="13" xfId="11" applyNumberFormat="1" applyFont="1" applyBorder="1" applyAlignment="1">
      <alignment horizontal="center"/>
    </xf>
    <xf numFmtId="4" fontId="36" fillId="0" borderId="1" xfId="11" applyNumberFormat="1" applyFont="1" applyBorder="1" applyAlignment="1">
      <alignment horizontal="center"/>
    </xf>
    <xf numFmtId="4" fontId="80" fillId="0" borderId="55" xfId="11" applyNumberFormat="1" applyFont="1" applyBorder="1" applyAlignment="1">
      <alignment horizontal="center"/>
    </xf>
    <xf numFmtId="3" fontId="23" fillId="0" borderId="63" xfId="11" applyNumberFormat="1" applyFont="1" applyBorder="1" applyAlignment="1">
      <alignment horizontal="center" vertical="center"/>
    </xf>
    <xf numFmtId="4" fontId="29" fillId="0" borderId="1" xfId="11" applyNumberFormat="1" applyFont="1" applyBorder="1" applyAlignment="1">
      <alignment horizontal="center" vertical="center"/>
    </xf>
    <xf numFmtId="4" fontId="23" fillId="0" borderId="1" xfId="11" applyNumberFormat="1" applyFont="1" applyBorder="1" applyAlignment="1">
      <alignment horizontal="center" vertical="center"/>
    </xf>
    <xf numFmtId="4" fontId="29" fillId="0" borderId="1" xfId="11" applyNumberFormat="1" applyFont="1" applyBorder="1" applyAlignment="1">
      <alignment horizontal="center"/>
    </xf>
    <xf numFmtId="0" fontId="66" fillId="0" borderId="55" xfId="11" applyBorder="1" applyAlignment="1">
      <alignment horizontal="left" vertical="center"/>
    </xf>
    <xf numFmtId="4" fontId="64" fillId="0" borderId="1" xfId="11" applyNumberFormat="1" applyFont="1" applyBorder="1" applyAlignment="1">
      <alignment horizontal="center"/>
    </xf>
    <xf numFmtId="0" fontId="64" fillId="0" borderId="55" xfId="11" applyFont="1" applyBorder="1" applyAlignment="1">
      <alignment horizontal="left" vertical="center"/>
    </xf>
    <xf numFmtId="3" fontId="13" fillId="0" borderId="63" xfId="11" applyNumberFormat="1" applyFont="1" applyBorder="1" applyAlignment="1">
      <alignment horizontal="center"/>
    </xf>
    <xf numFmtId="49" fontId="83" fillId="0" borderId="54" xfId="11" applyNumberFormat="1" applyFont="1" applyBorder="1" applyAlignment="1">
      <alignment horizontal="left" vertical="center"/>
    </xf>
    <xf numFmtId="3" fontId="66" fillId="0" borderId="63" xfId="11" applyNumberFormat="1" applyBorder="1" applyAlignment="1">
      <alignment horizontal="center" vertical="center"/>
    </xf>
    <xf numFmtId="4" fontId="64" fillId="0" borderId="1" xfId="11" applyNumberFormat="1" applyFont="1" applyBorder="1" applyAlignment="1">
      <alignment horizontal="center" vertical="center"/>
    </xf>
    <xf numFmtId="49" fontId="83" fillId="0" borderId="55" xfId="11" applyNumberFormat="1" applyFont="1" applyBorder="1" applyAlignment="1">
      <alignment horizontal="left" vertical="center"/>
    </xf>
    <xf numFmtId="4" fontId="66" fillId="0" borderId="1" xfId="11" applyNumberFormat="1" applyBorder="1" applyAlignment="1">
      <alignment horizontal="center" vertical="center"/>
    </xf>
    <xf numFmtId="4" fontId="25" fillId="0" borderId="60" xfId="11" applyNumberFormat="1" applyFont="1" applyBorder="1" applyAlignment="1">
      <alignment horizontal="center" vertical="center"/>
    </xf>
    <xf numFmtId="4" fontId="66" fillId="0" borderId="55" xfId="11" applyNumberFormat="1" applyBorder="1" applyAlignment="1">
      <alignment horizontal="center" vertical="center"/>
    </xf>
    <xf numFmtId="4" fontId="66" fillId="0" borderId="13" xfId="11" applyNumberFormat="1" applyBorder="1" applyAlignment="1">
      <alignment horizontal="center"/>
    </xf>
    <xf numFmtId="0" fontId="66" fillId="0" borderId="56" xfId="11" applyBorder="1" applyAlignment="1">
      <alignment horizontal="left" vertical="center"/>
    </xf>
    <xf numFmtId="0" fontId="66" fillId="0" borderId="58" xfId="11" applyBorder="1" applyAlignment="1">
      <alignment horizontal="left" vertical="center"/>
    </xf>
    <xf numFmtId="3" fontId="66" fillId="0" borderId="68" xfId="11" applyNumberFormat="1" applyBorder="1" applyAlignment="1">
      <alignment horizontal="center" vertical="center"/>
    </xf>
    <xf numFmtId="4" fontId="66" fillId="0" borderId="57" xfId="11" applyNumberFormat="1" applyBorder="1" applyAlignment="1">
      <alignment horizontal="center" vertical="center"/>
    </xf>
    <xf numFmtId="0" fontId="66" fillId="0" borderId="69" xfId="11" applyBorder="1" applyAlignment="1">
      <alignment horizontal="center" vertical="center"/>
    </xf>
    <xf numFmtId="3" fontId="66" fillId="0" borderId="70" xfId="11" applyNumberFormat="1" applyBorder="1" applyAlignment="1">
      <alignment horizontal="center"/>
    </xf>
    <xf numFmtId="4" fontId="64" fillId="0" borderId="57" xfId="11" applyNumberFormat="1" applyFont="1" applyBorder="1" applyAlignment="1">
      <alignment horizontal="center"/>
    </xf>
    <xf numFmtId="4" fontId="66" fillId="0" borderId="58" xfId="11" applyNumberFormat="1" applyBorder="1" applyAlignment="1">
      <alignment horizontal="center"/>
    </xf>
    <xf numFmtId="0" fontId="66" fillId="0" borderId="67" xfId="11" applyBorder="1" applyAlignment="1">
      <alignment horizontal="left" vertical="center"/>
    </xf>
    <xf numFmtId="0" fontId="66" fillId="0" borderId="12" xfId="11" applyBorder="1" applyAlignment="1">
      <alignment horizontal="left" vertical="center"/>
    </xf>
    <xf numFmtId="3" fontId="66" fillId="0" borderId="12" xfId="11" applyNumberFormat="1" applyBorder="1" applyAlignment="1">
      <alignment horizontal="center" vertical="center"/>
    </xf>
    <xf numFmtId="4" fontId="66" fillId="0" borderId="12" xfId="11" applyNumberFormat="1" applyBorder="1" applyAlignment="1">
      <alignment horizontal="center" vertical="center"/>
    </xf>
    <xf numFmtId="0" fontId="66" fillId="0" borderId="12" xfId="11" applyBorder="1" applyAlignment="1">
      <alignment horizontal="center" vertical="center"/>
    </xf>
    <xf numFmtId="3" fontId="66" fillId="0" borderId="12" xfId="11" applyNumberFormat="1" applyBorder="1" applyAlignment="1">
      <alignment horizontal="center"/>
    </xf>
    <xf numFmtId="0" fontId="66" fillId="0" borderId="12" xfId="11" applyBorder="1" applyAlignment="1">
      <alignment horizontal="center"/>
    </xf>
    <xf numFmtId="4" fontId="66" fillId="0" borderId="66" xfId="11" applyNumberFormat="1" applyBorder="1" applyAlignment="1">
      <alignment horizontal="center"/>
    </xf>
    <xf numFmtId="0" fontId="66" fillId="0" borderId="1" xfId="11" applyBorder="1" applyAlignment="1">
      <alignment horizontal="left" vertical="center"/>
    </xf>
    <xf numFmtId="3" fontId="66" fillId="0" borderId="1" xfId="11" applyNumberFormat="1" applyBorder="1" applyAlignment="1">
      <alignment horizontal="center" vertical="center"/>
    </xf>
    <xf numFmtId="3" fontId="66" fillId="0" borderId="1" xfId="11" applyNumberFormat="1" applyBorder="1" applyAlignment="1">
      <alignment horizontal="center"/>
    </xf>
    <xf numFmtId="0" fontId="66" fillId="0" borderId="55" xfId="11" applyBorder="1"/>
    <xf numFmtId="0" fontId="66" fillId="0" borderId="57" xfId="11" applyBorder="1" applyAlignment="1">
      <alignment horizontal="left" vertical="center"/>
    </xf>
    <xf numFmtId="3" fontId="66" fillId="0" borderId="57" xfId="11" applyNumberFormat="1" applyBorder="1" applyAlignment="1">
      <alignment horizontal="center" vertical="center"/>
    </xf>
    <xf numFmtId="0" fontId="66" fillId="0" borderId="57" xfId="11" applyBorder="1" applyAlignment="1">
      <alignment horizontal="center" vertical="center"/>
    </xf>
    <xf numFmtId="0" fontId="66" fillId="0" borderId="57" xfId="11" applyBorder="1"/>
    <xf numFmtId="0" fontId="66" fillId="0" borderId="58" xfId="11" applyBorder="1"/>
    <xf numFmtId="4" fontId="66" fillId="0" borderId="1" xfId="11" applyNumberFormat="1" applyBorder="1" applyAlignment="1">
      <alignment horizontal="center"/>
    </xf>
    <xf numFmtId="0" fontId="7" fillId="12" borderId="0" xfId="11" applyFont="1" applyFill="1"/>
    <xf numFmtId="4" fontId="7" fillId="0" borderId="0" xfId="11" applyNumberFormat="1" applyFont="1"/>
    <xf numFmtId="0" fontId="10" fillId="12" borderId="0" xfId="11" applyFont="1" applyFill="1"/>
    <xf numFmtId="4" fontId="10" fillId="0" borderId="0" xfId="11" applyNumberFormat="1" applyFont="1"/>
    <xf numFmtId="0" fontId="27" fillId="0" borderId="20" xfId="11" applyFont="1" applyBorder="1" applyAlignment="1">
      <alignment horizontal="center" vertical="center"/>
    </xf>
    <xf numFmtId="0" fontId="27" fillId="12" borderId="20" xfId="11" applyFont="1" applyFill="1" applyBorder="1" applyAlignment="1">
      <alignment horizontal="center" vertical="center"/>
    </xf>
    <xf numFmtId="0" fontId="27" fillId="12" borderId="20" xfId="11" applyFont="1" applyFill="1" applyBorder="1" applyAlignment="1">
      <alignment horizontal="center" vertical="center" wrapText="1"/>
    </xf>
    <xf numFmtId="0" fontId="24" fillId="0" borderId="71" xfId="11" applyFont="1" applyBorder="1" applyAlignment="1">
      <alignment vertical="center"/>
    </xf>
    <xf numFmtId="0" fontId="13" fillId="0" borderId="72" xfId="11" applyFont="1" applyBorder="1" applyAlignment="1">
      <alignment vertical="center"/>
    </xf>
    <xf numFmtId="0" fontId="13" fillId="0" borderId="73" xfId="11" applyFont="1" applyBorder="1" applyAlignment="1">
      <alignment vertical="center"/>
    </xf>
    <xf numFmtId="4" fontId="24" fillId="0" borderId="72" xfId="11" applyNumberFormat="1" applyFont="1" applyBorder="1" applyAlignment="1">
      <alignment vertical="center"/>
    </xf>
    <xf numFmtId="0" fontId="13" fillId="12" borderId="74" xfId="11" applyFont="1" applyFill="1" applyBorder="1" applyAlignment="1">
      <alignment vertical="center"/>
    </xf>
    <xf numFmtId="0" fontId="13" fillId="12" borderId="73" xfId="11" applyFont="1" applyFill="1" applyBorder="1" applyAlignment="1">
      <alignment vertical="center"/>
    </xf>
    <xf numFmtId="4" fontId="71" fillId="0" borderId="75" xfId="11" applyNumberFormat="1" applyFont="1" applyBorder="1" applyAlignment="1">
      <alignment horizontal="center" vertical="center"/>
    </xf>
    <xf numFmtId="4" fontId="38" fillId="2" borderId="52" xfId="11" applyNumberFormat="1" applyFont="1" applyFill="1" applyBorder="1" applyAlignment="1">
      <alignment horizontal="right" vertical="center"/>
    </xf>
    <xf numFmtId="4" fontId="27" fillId="0" borderId="52" xfId="11" applyNumberFormat="1" applyFont="1" applyBorder="1" applyAlignment="1">
      <alignment vertical="center"/>
    </xf>
    <xf numFmtId="4" fontId="27" fillId="12" borderId="52" xfId="11" applyNumberFormat="1" applyFont="1" applyFill="1" applyBorder="1" applyAlignment="1">
      <alignment vertical="center"/>
    </xf>
    <xf numFmtId="4" fontId="27" fillId="0" borderId="53" xfId="11" applyNumberFormat="1" applyFont="1" applyBorder="1" applyAlignment="1">
      <alignment vertical="center"/>
    </xf>
    <xf numFmtId="4" fontId="38" fillId="2" borderId="1" xfId="11" applyNumberFormat="1" applyFont="1" applyFill="1" applyBorder="1" applyAlignment="1">
      <alignment horizontal="right" vertical="center"/>
    </xf>
    <xf numFmtId="4" fontId="27" fillId="0" borderId="1" xfId="11" applyNumberFormat="1" applyFont="1" applyBorder="1" applyAlignment="1">
      <alignment vertical="center"/>
    </xf>
    <xf numFmtId="4" fontId="27" fillId="12" borderId="1" xfId="11" applyNumberFormat="1" applyFont="1" applyFill="1" applyBorder="1" applyAlignment="1">
      <alignment vertical="center"/>
    </xf>
    <xf numFmtId="4" fontId="27" fillId="0" borderId="55" xfId="11" applyNumberFormat="1" applyFont="1" applyBorder="1" applyAlignment="1">
      <alignment vertical="center"/>
    </xf>
    <xf numFmtId="4" fontId="84" fillId="0" borderId="1" xfId="11" applyNumberFormat="1" applyFont="1" applyBorder="1"/>
    <xf numFmtId="49" fontId="27" fillId="10" borderId="54" xfId="12" applyNumberFormat="1" applyFont="1" applyFill="1" applyBorder="1" applyAlignment="1">
      <alignment horizontal="center" vertical="center"/>
    </xf>
    <xf numFmtId="49" fontId="27" fillId="0" borderId="1" xfId="12" applyNumberFormat="1" applyFont="1" applyBorder="1" applyAlignment="1">
      <alignment horizontal="center" vertical="center"/>
    </xf>
    <xf numFmtId="0" fontId="24" fillId="0" borderId="76" xfId="11" applyFont="1" applyBorder="1" applyAlignment="1">
      <alignment vertical="center"/>
    </xf>
    <xf numFmtId="0" fontId="13" fillId="0" borderId="75" xfId="11" applyFont="1" applyBorder="1" applyAlignment="1">
      <alignment vertical="center"/>
    </xf>
    <xf numFmtId="4" fontId="24" fillId="0" borderId="75" xfId="11" applyNumberFormat="1" applyFont="1" applyBorder="1" applyAlignment="1">
      <alignment vertical="center"/>
    </xf>
    <xf numFmtId="0" fontId="13" fillId="12" borderId="75" xfId="11" applyFont="1" applyFill="1" applyBorder="1" applyAlignment="1">
      <alignment vertical="center"/>
    </xf>
    <xf numFmtId="4" fontId="85" fillId="0" borderId="75" xfId="11" applyNumberFormat="1" applyFont="1" applyBorder="1" applyAlignment="1">
      <alignment horizontal="center" vertical="center"/>
    </xf>
    <xf numFmtId="4" fontId="27" fillId="10" borderId="52" xfId="11" applyNumberFormat="1" applyFont="1" applyFill="1" applyBorder="1" applyAlignment="1">
      <alignment horizontal="right" vertical="center"/>
    </xf>
    <xf numFmtId="4" fontId="27" fillId="10" borderId="1" xfId="11" applyNumberFormat="1" applyFont="1" applyFill="1" applyBorder="1" applyAlignment="1">
      <alignment horizontal="right" vertical="center"/>
    </xf>
    <xf numFmtId="0" fontId="24" fillId="0" borderId="75" xfId="11" applyFont="1" applyBorder="1" applyAlignment="1">
      <alignment vertical="center"/>
    </xf>
    <xf numFmtId="0" fontId="13" fillId="0" borderId="77" xfId="11" applyFont="1" applyBorder="1" applyAlignment="1">
      <alignment vertical="center"/>
    </xf>
    <xf numFmtId="0" fontId="13" fillId="12" borderId="77" xfId="11" applyFont="1" applyFill="1" applyBorder="1" applyAlignment="1">
      <alignment vertical="center"/>
    </xf>
    <xf numFmtId="4" fontId="38" fillId="10" borderId="52" xfId="11" applyNumberFormat="1" applyFont="1" applyFill="1" applyBorder="1" applyAlignment="1">
      <alignment horizontal="right" vertical="center"/>
    </xf>
    <xf numFmtId="4" fontId="38" fillId="10" borderId="1" xfId="11" applyNumberFormat="1" applyFont="1" applyFill="1" applyBorder="1" applyAlignment="1">
      <alignment horizontal="right" vertical="center"/>
    </xf>
    <xf numFmtId="4" fontId="38" fillId="10" borderId="20" xfId="11" applyNumberFormat="1" applyFont="1" applyFill="1" applyBorder="1" applyAlignment="1">
      <alignment horizontal="right" vertical="center"/>
    </xf>
    <xf numFmtId="4" fontId="24" fillId="0" borderId="75" xfId="11" applyNumberFormat="1" applyFont="1" applyBorder="1" applyAlignment="1">
      <alignment horizontal="center" vertical="center"/>
    </xf>
    <xf numFmtId="4" fontId="24" fillId="0" borderId="78" xfId="11" applyNumberFormat="1" applyFont="1" applyBorder="1" applyAlignment="1">
      <alignment horizontal="center" vertical="center"/>
    </xf>
    <xf numFmtId="0" fontId="13" fillId="0" borderId="51" xfId="11" applyFont="1" applyBorder="1" applyAlignment="1">
      <alignment vertical="center"/>
    </xf>
    <xf numFmtId="0" fontId="13" fillId="0" borderId="52" xfId="11" applyFont="1" applyBorder="1"/>
    <xf numFmtId="0" fontId="13" fillId="0" borderId="52" xfId="11" applyFont="1" applyBorder="1" applyAlignment="1">
      <alignment wrapText="1"/>
    </xf>
    <xf numFmtId="4" fontId="32" fillId="0" borderId="55" xfId="11" applyNumberFormat="1" applyFont="1" applyBorder="1" applyAlignment="1">
      <alignment horizontal="center" vertical="center"/>
    </xf>
    <xf numFmtId="0" fontId="13" fillId="12" borderId="52" xfId="11" applyFont="1" applyFill="1" applyBorder="1"/>
    <xf numFmtId="0" fontId="13" fillId="12" borderId="52" xfId="11" applyFont="1" applyFill="1" applyBorder="1" applyAlignment="1">
      <alignment horizontal="center" vertical="center" wrapText="1"/>
    </xf>
    <xf numFmtId="4" fontId="13" fillId="0" borderId="53" xfId="11" applyNumberFormat="1" applyFont="1" applyBorder="1" applyAlignment="1">
      <alignment horizontal="center" vertical="center"/>
    </xf>
    <xf numFmtId="0" fontId="13" fillId="0" borderId="54" xfId="11" applyFont="1" applyBorder="1" applyAlignment="1">
      <alignment vertical="center"/>
    </xf>
    <xf numFmtId="0" fontId="13" fillId="0" borderId="1" xfId="11" applyFont="1" applyBorder="1"/>
    <xf numFmtId="0" fontId="13" fillId="0" borderId="1" xfId="11" applyFont="1" applyBorder="1" applyAlignment="1">
      <alignment wrapText="1"/>
    </xf>
    <xf numFmtId="4" fontId="32" fillId="0" borderId="1" xfId="11" applyNumberFormat="1" applyFont="1" applyBorder="1" applyAlignment="1">
      <alignment horizontal="center" vertical="center"/>
    </xf>
    <xf numFmtId="0" fontId="13" fillId="12" borderId="1" xfId="11" applyFont="1" applyFill="1" applyBorder="1"/>
    <xf numFmtId="0" fontId="13" fillId="12" borderId="1" xfId="11" applyFont="1" applyFill="1" applyBorder="1" applyAlignment="1">
      <alignment horizontal="center" vertical="center" wrapText="1"/>
    </xf>
    <xf numFmtId="4" fontId="76" fillId="0" borderId="1" xfId="11" applyNumberFormat="1" applyFont="1" applyBorder="1" applyAlignment="1">
      <alignment horizontal="center" vertical="center"/>
    </xf>
    <xf numFmtId="4" fontId="76" fillId="0" borderId="55" xfId="11" applyNumberFormat="1" applyFont="1" applyBorder="1" applyAlignment="1">
      <alignment horizontal="center" vertical="center"/>
    </xf>
    <xf numFmtId="4" fontId="13" fillId="0" borderId="55" xfId="11" applyNumberFormat="1" applyFont="1" applyBorder="1" applyAlignment="1">
      <alignment horizontal="center" vertical="center"/>
    </xf>
    <xf numFmtId="0" fontId="13" fillId="0" borderId="59" xfId="11" applyFont="1" applyBorder="1" applyAlignment="1">
      <alignment vertical="center"/>
    </xf>
    <xf numFmtId="0" fontId="13" fillId="0" borderId="20" xfId="11" applyFont="1" applyBorder="1"/>
    <xf numFmtId="0" fontId="13" fillId="0" borderId="20" xfId="11" applyFont="1" applyBorder="1" applyAlignment="1">
      <alignment wrapText="1"/>
    </xf>
    <xf numFmtId="4" fontId="76" fillId="0" borderId="20" xfId="11" applyNumberFormat="1" applyFont="1" applyBorder="1" applyAlignment="1">
      <alignment horizontal="center" vertical="center"/>
    </xf>
    <xf numFmtId="0" fontId="13" fillId="12" borderId="20" xfId="11" applyFont="1" applyFill="1" applyBorder="1"/>
    <xf numFmtId="4" fontId="76" fillId="0" borderId="60" xfId="11" applyNumberFormat="1" applyFont="1" applyBorder="1" applyAlignment="1">
      <alignment horizontal="center" vertical="center"/>
    </xf>
    <xf numFmtId="0" fontId="36" fillId="0" borderId="6" xfId="11" applyFont="1" applyBorder="1" applyAlignment="1">
      <alignment horizontal="center" vertical="center"/>
    </xf>
    <xf numFmtId="0" fontId="26" fillId="6" borderId="6" xfId="11" applyFont="1" applyFill="1" applyBorder="1" applyAlignment="1">
      <alignment horizontal="center" vertical="center"/>
    </xf>
    <xf numFmtId="0" fontId="27" fillId="6" borderId="6" xfId="11" applyFont="1" applyFill="1" applyBorder="1"/>
    <xf numFmtId="0" fontId="27" fillId="6" borderId="15" xfId="11" applyFont="1" applyFill="1" applyBorder="1"/>
    <xf numFmtId="4" fontId="36" fillId="0" borderId="79" xfId="11" applyNumberFormat="1" applyFont="1" applyBorder="1" applyAlignment="1">
      <alignment horizontal="center" vertical="center"/>
    </xf>
    <xf numFmtId="0" fontId="27" fillId="12" borderId="26" xfId="11" applyFont="1" applyFill="1" applyBorder="1"/>
    <xf numFmtId="0" fontId="27" fillId="12" borderId="15" xfId="11" applyFont="1" applyFill="1" applyBorder="1"/>
    <xf numFmtId="4" fontId="36" fillId="15" borderId="52" xfId="11" applyNumberFormat="1" applyFont="1" applyFill="1" applyBorder="1" applyAlignment="1">
      <alignment horizontal="center" vertical="center"/>
    </xf>
    <xf numFmtId="0" fontId="27" fillId="15" borderId="52" xfId="11" applyFont="1" applyFill="1" applyBorder="1"/>
    <xf numFmtId="4" fontId="36" fillId="15" borderId="53" xfId="11" applyNumberFormat="1" applyFont="1" applyFill="1" applyBorder="1" applyAlignment="1">
      <alignment horizontal="center" vertical="center"/>
    </xf>
    <xf numFmtId="4" fontId="36" fillId="0" borderId="57" xfId="11" applyNumberFormat="1" applyFont="1" applyBorder="1" applyAlignment="1">
      <alignment horizontal="center" vertical="center"/>
    </xf>
    <xf numFmtId="0" fontId="27" fillId="12" borderId="57" xfId="11" applyFont="1" applyFill="1" applyBorder="1"/>
    <xf numFmtId="4" fontId="36" fillId="0" borderId="58" xfId="11" applyNumberFormat="1" applyFont="1" applyBorder="1" applyAlignment="1">
      <alignment horizontal="center" vertical="center"/>
    </xf>
    <xf numFmtId="0" fontId="10" fillId="0" borderId="0" xfId="11" applyFont="1"/>
    <xf numFmtId="0" fontId="13" fillId="0" borderId="0" xfId="11" applyFont="1" applyAlignment="1">
      <alignment horizontal="center"/>
    </xf>
    <xf numFmtId="0" fontId="13" fillId="0" borderId="0" xfId="11" applyFont="1"/>
    <xf numFmtId="0" fontId="13" fillId="0" borderId="22" xfId="11" applyFont="1" applyBorder="1" applyAlignment="1">
      <alignment horizontal="center" vertical="center" wrapText="1"/>
    </xf>
    <xf numFmtId="0" fontId="27" fillId="0" borderId="26" xfId="11" applyFont="1" applyBorder="1" applyAlignment="1">
      <alignment horizontal="center" vertical="center" wrapText="1"/>
    </xf>
    <xf numFmtId="0" fontId="27" fillId="14" borderId="26" xfId="11" applyFont="1" applyFill="1" applyBorder="1" applyAlignment="1">
      <alignment horizontal="center" vertical="center" wrapText="1"/>
    </xf>
    <xf numFmtId="0" fontId="13" fillId="0" borderId="33" xfId="11" applyFont="1" applyBorder="1" applyAlignment="1">
      <alignment vertical="center"/>
    </xf>
    <xf numFmtId="0" fontId="13" fillId="0" borderId="25" xfId="11" applyFont="1" applyBorder="1" applyAlignment="1">
      <alignment vertical="center" wrapText="1"/>
    </xf>
    <xf numFmtId="3" fontId="13" fillId="14" borderId="1" xfId="11" applyNumberFormat="1" applyFont="1" applyFill="1" applyBorder="1" applyAlignment="1">
      <alignment vertical="center"/>
    </xf>
    <xf numFmtId="0" fontId="13" fillId="0" borderId="6" xfId="11" applyFont="1" applyBorder="1" applyAlignment="1">
      <alignment vertical="center"/>
    </xf>
    <xf numFmtId="0" fontId="34" fillId="0" borderId="26" xfId="11" applyFont="1" applyBorder="1" applyAlignment="1">
      <alignment horizontal="center" vertical="center"/>
    </xf>
    <xf numFmtId="0" fontId="32" fillId="0" borderId="1" xfId="11" applyFont="1" applyBorder="1" applyAlignment="1">
      <alignment vertical="center" wrapText="1"/>
    </xf>
    <xf numFmtId="0" fontId="34" fillId="0" borderId="13" xfId="11" applyFont="1" applyBorder="1" applyAlignment="1">
      <alignment horizontal="center" vertical="center"/>
    </xf>
    <xf numFmtId="0" fontId="13" fillId="0" borderId="12" xfId="11" applyFont="1" applyBorder="1" applyAlignment="1">
      <alignment vertical="center"/>
    </xf>
    <xf numFmtId="0" fontId="13" fillId="0" borderId="1" xfId="11" applyFont="1" applyBorder="1" applyAlignment="1">
      <alignment horizontal="left" vertical="center"/>
    </xf>
    <xf numFmtId="0" fontId="34" fillId="0" borderId="1" xfId="11" applyFont="1" applyBorder="1" applyAlignment="1">
      <alignment horizontal="center" vertical="center" wrapText="1"/>
    </xf>
    <xf numFmtId="3" fontId="13" fillId="0" borderId="26" xfId="11" applyNumberFormat="1" applyFont="1" applyBorder="1" applyAlignment="1">
      <alignment vertical="center"/>
    </xf>
    <xf numFmtId="3" fontId="13" fillId="14" borderId="26" xfId="11" applyNumberFormat="1" applyFont="1" applyFill="1" applyBorder="1" applyAlignment="1">
      <alignment vertical="center"/>
    </xf>
    <xf numFmtId="3" fontId="13" fillId="14" borderId="0" xfId="11" applyNumberFormat="1" applyFont="1" applyFill="1" applyAlignment="1">
      <alignment vertical="center"/>
    </xf>
    <xf numFmtId="0" fontId="13" fillId="0" borderId="19" xfId="11" applyFont="1" applyBorder="1"/>
    <xf numFmtId="0" fontId="13" fillId="0" borderId="13" xfId="11" applyFont="1" applyBorder="1"/>
    <xf numFmtId="0" fontId="13" fillId="0" borderId="13" xfId="11" applyFont="1" applyBorder="1" applyAlignment="1">
      <alignment horizontal="center" wrapText="1"/>
    </xf>
    <xf numFmtId="0" fontId="13" fillId="14" borderId="13" xfId="11" applyFont="1" applyFill="1" applyBorder="1" applyAlignment="1">
      <alignment horizontal="center" wrapText="1"/>
    </xf>
    <xf numFmtId="0" fontId="13" fillId="14" borderId="24" xfId="11" applyFont="1" applyFill="1" applyBorder="1" applyAlignment="1">
      <alignment horizontal="center" wrapText="1"/>
    </xf>
    <xf numFmtId="0" fontId="13" fillId="0" borderId="1" xfId="11" applyFont="1" applyBorder="1" applyAlignment="1">
      <alignment horizontal="center" wrapText="1"/>
    </xf>
    <xf numFmtId="0" fontId="13" fillId="0" borderId="13" xfId="11" applyFont="1" applyBorder="1" applyAlignment="1">
      <alignment wrapText="1"/>
    </xf>
    <xf numFmtId="0" fontId="13" fillId="0" borderId="13" xfId="11" applyFont="1" applyBorder="1" applyAlignment="1">
      <alignment horizontal="center"/>
    </xf>
    <xf numFmtId="0" fontId="13" fillId="14" borderId="13" xfId="11" applyFont="1" applyFill="1" applyBorder="1" applyAlignment="1">
      <alignment horizontal="center"/>
    </xf>
    <xf numFmtId="0" fontId="13" fillId="14" borderId="24" xfId="11" applyFont="1" applyFill="1" applyBorder="1" applyAlignment="1">
      <alignment horizontal="center"/>
    </xf>
    <xf numFmtId="0" fontId="13" fillId="0" borderId="1" xfId="11" applyFont="1" applyBorder="1" applyAlignment="1">
      <alignment horizontal="center"/>
    </xf>
    <xf numFmtId="3" fontId="13" fillId="0" borderId="1" xfId="11" applyNumberFormat="1" applyFont="1" applyBorder="1" applyAlignment="1">
      <alignment horizontal="center"/>
    </xf>
    <xf numFmtId="3" fontId="13" fillId="14" borderId="1" xfId="11" applyNumberFormat="1" applyFont="1" applyFill="1" applyBorder="1" applyAlignment="1">
      <alignment horizontal="center"/>
    </xf>
    <xf numFmtId="165" fontId="39" fillId="5" borderId="29" xfId="8" applyNumberFormat="1" applyFont="1" applyFill="1" applyBorder="1" applyAlignment="1">
      <alignment horizontal="center" vertical="center"/>
    </xf>
    <xf numFmtId="166" fontId="40" fillId="0" borderId="30" xfId="9" applyNumberFormat="1" applyFont="1" applyBorder="1" applyAlignment="1" applyProtection="1">
      <alignment horizontal="left" vertical="center"/>
    </xf>
    <xf numFmtId="4" fontId="40" fillId="0" borderId="31" xfId="9" applyNumberFormat="1" applyFont="1" applyBorder="1" applyAlignment="1" applyProtection="1">
      <alignment horizontal="center" vertical="center" wrapText="1"/>
    </xf>
    <xf numFmtId="166" fontId="40" fillId="0" borderId="31" xfId="9" applyNumberFormat="1" applyFont="1" applyBorder="1" applyAlignment="1" applyProtection="1">
      <alignment horizontal="center" vertical="center" wrapText="1"/>
    </xf>
    <xf numFmtId="166" fontId="40" fillId="0" borderId="32" xfId="9" applyNumberFormat="1" applyFont="1" applyBorder="1" applyAlignment="1" applyProtection="1">
      <alignment horizontal="center" vertical="center" wrapText="1"/>
    </xf>
    <xf numFmtId="3" fontId="16" fillId="0" borderId="0" xfId="12" applyNumberFormat="1" applyFont="1" applyAlignment="1">
      <alignment horizontal="center" vertical="center"/>
    </xf>
    <xf numFmtId="3" fontId="12" fillId="0" borderId="0" xfId="12" applyNumberFormat="1" applyFont="1" applyAlignment="1">
      <alignment horizontal="center" vertical="center"/>
    </xf>
    <xf numFmtId="0" fontId="16" fillId="0" borderId="0" xfId="12" applyFont="1" applyAlignment="1">
      <alignment horizontal="center" vertical="center"/>
    </xf>
    <xf numFmtId="0" fontId="16" fillId="0" borderId="0" xfId="12" applyFont="1" applyAlignment="1">
      <alignment horizontal="center" vertical="center" wrapText="1"/>
    </xf>
    <xf numFmtId="0" fontId="16" fillId="0" borderId="0" xfId="12" applyFont="1"/>
    <xf numFmtId="4" fontId="40" fillId="0" borderId="31" xfId="9" applyNumberFormat="1" applyFont="1" applyBorder="1" applyAlignment="1" applyProtection="1">
      <alignment horizontal="center" vertical="center"/>
    </xf>
    <xf numFmtId="166" fontId="40" fillId="0" borderId="31" xfId="9" applyNumberFormat="1" applyFont="1" applyBorder="1" applyAlignment="1" applyProtection="1">
      <alignment horizontal="center" vertical="center"/>
    </xf>
    <xf numFmtId="166" fontId="40" fillId="0" borderId="32" xfId="9" applyNumberFormat="1" applyFont="1" applyBorder="1" applyAlignment="1" applyProtection="1">
      <alignment horizontal="center" vertical="center"/>
    </xf>
    <xf numFmtId="0" fontId="13" fillId="0" borderId="0" xfId="12" applyAlignment="1">
      <alignment horizontal="left"/>
    </xf>
    <xf numFmtId="49" fontId="13" fillId="0" borderId="0" xfId="12" applyNumberFormat="1" applyAlignment="1">
      <alignment horizontal="center" vertical="center"/>
    </xf>
    <xf numFmtId="4" fontId="16" fillId="0" borderId="0" xfId="12" applyNumberFormat="1" applyFont="1" applyAlignment="1">
      <alignment horizontal="center" vertical="center"/>
    </xf>
    <xf numFmtId="0" fontId="27" fillId="0" borderId="1" xfId="11" applyFont="1" applyBorder="1" applyAlignment="1">
      <alignment horizontal="center" vertical="center" textRotation="90" wrapText="1"/>
    </xf>
    <xf numFmtId="3" fontId="27" fillId="0" borderId="1" xfId="11" applyNumberFormat="1" applyFont="1" applyBorder="1" applyAlignment="1">
      <alignment horizontal="center" vertical="center" textRotation="90" wrapText="1"/>
    </xf>
    <xf numFmtId="0" fontId="27" fillId="0" borderId="20" xfId="11" applyFont="1" applyBorder="1" applyAlignment="1">
      <alignment horizontal="center" vertical="center" textRotation="90" wrapText="1"/>
    </xf>
    <xf numFmtId="3" fontId="27" fillId="0" borderId="20" xfId="11" applyNumberFormat="1" applyFont="1" applyBorder="1" applyAlignment="1">
      <alignment horizontal="center" vertical="center" textRotation="90" wrapText="1"/>
    </xf>
    <xf numFmtId="0" fontId="27" fillId="0" borderId="60" xfId="11" applyFont="1" applyBorder="1" applyAlignment="1">
      <alignment horizontal="center" vertical="center" textRotation="90" wrapText="1"/>
    </xf>
    <xf numFmtId="0" fontId="87" fillId="0" borderId="61" xfId="11" applyFont="1" applyBorder="1" applyAlignment="1">
      <alignment horizontal="left" vertical="center" wrapText="1"/>
    </xf>
    <xf numFmtId="3" fontId="25" fillId="0" borderId="51" xfId="11" applyNumberFormat="1" applyFont="1" applyBorder="1" applyAlignment="1" applyProtection="1">
      <alignment horizontal="center" vertical="center" wrapText="1"/>
      <protection locked="0"/>
    </xf>
    <xf numFmtId="3" fontId="25" fillId="0" borderId="52" xfId="11" applyNumberFormat="1" applyFont="1" applyBorder="1" applyAlignment="1" applyProtection="1">
      <alignment horizontal="center" vertical="center" wrapText="1"/>
      <protection locked="0"/>
    </xf>
    <xf numFmtId="4" fontId="25" fillId="0" borderId="52" xfId="11" applyNumberFormat="1" applyFont="1" applyBorder="1" applyAlignment="1" applyProtection="1">
      <alignment horizontal="center" vertical="center" wrapText="1"/>
      <protection locked="0"/>
    </xf>
    <xf numFmtId="0" fontId="25" fillId="0" borderId="52" xfId="11" applyFont="1" applyBorder="1" applyAlignment="1" applyProtection="1">
      <alignment horizontal="center" vertical="center" wrapText="1"/>
      <protection locked="0"/>
    </xf>
    <xf numFmtId="0" fontId="25" fillId="16" borderId="52" xfId="11" applyFont="1" applyFill="1" applyBorder="1" applyAlignment="1">
      <alignment horizontal="center" vertical="center" wrapText="1"/>
    </xf>
    <xf numFmtId="0" fontId="25" fillId="13" borderId="52" xfId="11" applyFont="1" applyFill="1" applyBorder="1" applyAlignment="1" applyProtection="1">
      <alignment horizontal="center" vertical="center"/>
      <protection locked="0"/>
    </xf>
    <xf numFmtId="0" fontId="25" fillId="0" borderId="52" xfId="11" applyFont="1" applyBorder="1" applyAlignment="1" applyProtection="1">
      <alignment horizontal="center" vertical="center"/>
      <protection locked="0"/>
    </xf>
    <xf numFmtId="3" fontId="25" fillId="3" borderId="52" xfId="11" applyNumberFormat="1" applyFont="1" applyFill="1" applyBorder="1" applyAlignment="1">
      <alignment horizontal="center" vertical="center" wrapText="1"/>
    </xf>
    <xf numFmtId="3" fontId="25" fillId="4" borderId="52" xfId="11" applyNumberFormat="1" applyFont="1" applyFill="1" applyBorder="1" applyAlignment="1">
      <alignment horizontal="center" vertical="center"/>
    </xf>
    <xf numFmtId="0" fontId="25" fillId="10" borderId="52" xfId="11" applyFont="1" applyFill="1" applyBorder="1" applyAlignment="1" applyProtection="1">
      <alignment horizontal="center" vertical="center"/>
      <protection locked="0"/>
    </xf>
    <xf numFmtId="0" fontId="25" fillId="4" borderId="52" xfId="11" applyFont="1" applyFill="1" applyBorder="1" applyAlignment="1">
      <alignment horizontal="center" vertical="center"/>
    </xf>
    <xf numFmtId="0" fontId="25" fillId="0" borderId="53" xfId="11" applyFont="1" applyBorder="1" applyAlignment="1" applyProtection="1">
      <alignment horizontal="center" vertical="center"/>
      <protection locked="0"/>
    </xf>
    <xf numFmtId="0" fontId="12" fillId="0" borderId="0" xfId="12" applyFont="1"/>
    <xf numFmtId="0" fontId="87" fillId="0" borderId="65" xfId="11" applyFont="1" applyBorder="1" applyAlignment="1">
      <alignment horizontal="left" vertical="center" wrapText="1"/>
    </xf>
    <xf numFmtId="3" fontId="25" fillId="0" borderId="54" xfId="11" applyNumberFormat="1" applyFont="1" applyBorder="1" applyAlignment="1" applyProtection="1">
      <alignment horizontal="center" vertical="center" wrapText="1"/>
      <protection locked="0"/>
    </xf>
    <xf numFmtId="3" fontId="25" fillId="0" borderId="1" xfId="11" applyNumberFormat="1" applyFont="1" applyBorder="1" applyAlignment="1" applyProtection="1">
      <alignment horizontal="center" vertical="center" wrapText="1"/>
      <protection locked="0"/>
    </xf>
    <xf numFmtId="4" fontId="25" fillId="0" borderId="1" xfId="11" applyNumberFormat="1" applyFont="1" applyBorder="1" applyAlignment="1" applyProtection="1">
      <alignment horizontal="center" vertical="center" wrapText="1"/>
      <protection locked="0"/>
    </xf>
    <xf numFmtId="0" fontId="25" fillId="0" borderId="1" xfId="11" applyFont="1" applyBorder="1" applyAlignment="1" applyProtection="1">
      <alignment horizontal="center" vertical="center" wrapText="1"/>
      <protection locked="0"/>
    </xf>
    <xf numFmtId="0" fontId="25" fillId="16" borderId="1" xfId="11" applyFont="1" applyFill="1" applyBorder="1" applyAlignment="1">
      <alignment horizontal="center" vertical="center" wrapText="1"/>
    </xf>
    <xf numFmtId="0" fontId="25" fillId="13" borderId="1" xfId="11" applyFont="1" applyFill="1" applyBorder="1" applyAlignment="1" applyProtection="1">
      <alignment horizontal="center" vertical="center"/>
      <protection locked="0"/>
    </xf>
    <xf numFmtId="0" fontId="25" fillId="0" borderId="1" xfId="11" applyFont="1" applyBorder="1" applyAlignment="1" applyProtection="1">
      <alignment horizontal="center" vertical="center"/>
      <protection locked="0"/>
    </xf>
    <xf numFmtId="3" fontId="25" fillId="3" borderId="1" xfId="11" applyNumberFormat="1" applyFont="1" applyFill="1" applyBorder="1" applyAlignment="1">
      <alignment horizontal="center" vertical="center" wrapText="1"/>
    </xf>
    <xf numFmtId="3" fontId="25" fillId="4" borderId="12" xfId="11" applyNumberFormat="1" applyFont="1" applyFill="1" applyBorder="1" applyAlignment="1">
      <alignment horizontal="center" vertical="center"/>
    </xf>
    <xf numFmtId="0" fontId="25" fillId="4" borderId="1" xfId="11" applyFont="1" applyFill="1" applyBorder="1" applyAlignment="1">
      <alignment horizontal="center" vertical="center"/>
    </xf>
    <xf numFmtId="0" fontId="25" fillId="0" borderId="55" xfId="11" applyFont="1" applyBorder="1" applyAlignment="1" applyProtection="1">
      <alignment horizontal="center" vertical="center"/>
      <protection locked="0"/>
    </xf>
    <xf numFmtId="0" fontId="87" fillId="0" borderId="63" xfId="11" applyFont="1" applyBorder="1" applyAlignment="1">
      <alignment horizontal="left" vertical="center" wrapText="1"/>
    </xf>
    <xf numFmtId="0" fontId="25" fillId="10" borderId="1" xfId="11" applyFont="1" applyFill="1" applyBorder="1" applyAlignment="1" applyProtection="1">
      <alignment horizontal="center" vertical="center"/>
      <protection locked="0"/>
    </xf>
    <xf numFmtId="0" fontId="87" fillId="0" borderId="63" xfId="11" applyFont="1" applyBorder="1" applyAlignment="1">
      <alignment vertical="center" wrapText="1"/>
    </xf>
    <xf numFmtId="0" fontId="87" fillId="0" borderId="68" xfId="11" applyFont="1" applyBorder="1" applyAlignment="1">
      <alignment horizontal="left" vertical="center" wrapText="1"/>
    </xf>
    <xf numFmtId="3" fontId="25" fillId="0" borderId="56" xfId="11" applyNumberFormat="1" applyFont="1" applyBorder="1" applyAlignment="1" applyProtection="1">
      <alignment horizontal="center" vertical="center" wrapText="1"/>
      <protection locked="0"/>
    </xf>
    <xf numFmtId="3" fontId="25" fillId="0" borderId="57" xfId="11" applyNumberFormat="1" applyFont="1" applyBorder="1" applyAlignment="1" applyProtection="1">
      <alignment horizontal="center" vertical="center" wrapText="1"/>
      <protection locked="0"/>
    </xf>
    <xf numFmtId="4" fontId="25" fillId="0" borderId="57" xfId="11" applyNumberFormat="1" applyFont="1" applyBorder="1" applyAlignment="1" applyProtection="1">
      <alignment horizontal="center" vertical="center" wrapText="1"/>
      <protection locked="0"/>
    </xf>
    <xf numFmtId="0" fontId="25" fillId="0" borderId="57" xfId="11" applyFont="1" applyBorder="1" applyAlignment="1" applyProtection="1">
      <alignment horizontal="center" vertical="center" wrapText="1"/>
      <protection locked="0"/>
    </xf>
    <xf numFmtId="0" fontId="25" fillId="16" borderId="57" xfId="11" applyFont="1" applyFill="1" applyBorder="1" applyAlignment="1">
      <alignment horizontal="center" vertical="center" wrapText="1"/>
    </xf>
    <xf numFmtId="0" fontId="25" fillId="13" borderId="57" xfId="11" applyFont="1" applyFill="1" applyBorder="1" applyAlignment="1" applyProtection="1">
      <alignment horizontal="center" vertical="center"/>
      <protection locked="0"/>
    </xf>
    <xf numFmtId="0" fontId="25" fillId="0" borderId="57" xfId="11" applyFont="1" applyBorder="1" applyAlignment="1" applyProtection="1">
      <alignment horizontal="center" vertical="center"/>
      <protection locked="0"/>
    </xf>
    <xf numFmtId="3" fontId="25" fillId="3" borderId="57" xfId="11" applyNumberFormat="1" applyFont="1" applyFill="1" applyBorder="1" applyAlignment="1">
      <alignment horizontal="center" vertical="center" wrapText="1"/>
    </xf>
    <xf numFmtId="3" fontId="25" fillId="4" borderId="85" xfId="11" applyNumberFormat="1" applyFont="1" applyFill="1" applyBorder="1" applyAlignment="1">
      <alignment horizontal="center" vertical="center"/>
    </xf>
    <xf numFmtId="0" fontId="25" fillId="4" borderId="57" xfId="11" applyFont="1" applyFill="1" applyBorder="1" applyAlignment="1">
      <alignment horizontal="center" vertical="center"/>
    </xf>
    <xf numFmtId="0" fontId="25" fillId="0" borderId="58" xfId="11" applyFont="1" applyBorder="1" applyAlignment="1" applyProtection="1">
      <alignment horizontal="center" vertical="center"/>
      <protection locked="0"/>
    </xf>
    <xf numFmtId="0" fontId="25" fillId="3" borderId="28" xfId="11" applyFont="1" applyFill="1" applyBorder="1" applyAlignment="1">
      <alignment horizontal="right" vertical="center" wrapText="1"/>
    </xf>
    <xf numFmtId="3" fontId="25" fillId="3" borderId="86" xfId="11" applyNumberFormat="1" applyFont="1" applyFill="1" applyBorder="1" applyAlignment="1">
      <alignment horizontal="center" vertical="center" wrapText="1"/>
    </xf>
    <xf numFmtId="3" fontId="25" fillId="3" borderId="85" xfId="11" applyNumberFormat="1" applyFont="1" applyFill="1" applyBorder="1" applyAlignment="1">
      <alignment horizontal="center" vertical="center" wrapText="1"/>
    </xf>
    <xf numFmtId="4" fontId="25" fillId="3" borderId="85" xfId="11" applyNumberFormat="1" applyFont="1" applyFill="1" applyBorder="1" applyAlignment="1">
      <alignment horizontal="center" vertical="center" wrapText="1"/>
    </xf>
    <xf numFmtId="0" fontId="25" fillId="3" borderId="85" xfId="11" applyFont="1" applyFill="1" applyBorder="1" applyAlignment="1">
      <alignment horizontal="center" vertical="center" wrapText="1"/>
    </xf>
    <xf numFmtId="0" fontId="25" fillId="16" borderId="85" xfId="11" applyFont="1" applyFill="1" applyBorder="1" applyAlignment="1">
      <alignment horizontal="center" vertical="center" wrapText="1"/>
    </xf>
    <xf numFmtId="0" fontId="28" fillId="13" borderId="85" xfId="11" applyFont="1" applyFill="1" applyBorder="1" applyAlignment="1">
      <alignment horizontal="center" vertical="center" wrapText="1"/>
    </xf>
    <xf numFmtId="3" fontId="25" fillId="3" borderId="12" xfId="11" applyNumberFormat="1" applyFont="1" applyFill="1" applyBorder="1" applyAlignment="1">
      <alignment horizontal="center" vertical="center" wrapText="1"/>
    </xf>
    <xf numFmtId="0" fontId="28" fillId="3" borderId="85" xfId="11" applyFont="1" applyFill="1" applyBorder="1" applyAlignment="1">
      <alignment horizontal="center" vertical="center" wrapText="1"/>
    </xf>
    <xf numFmtId="0" fontId="25" fillId="4" borderId="12" xfId="11" applyFont="1" applyFill="1" applyBorder="1" applyAlignment="1">
      <alignment horizontal="center" vertical="center"/>
    </xf>
    <xf numFmtId="0" fontId="28" fillId="3" borderId="69" xfId="11" applyFont="1" applyFill="1" applyBorder="1" applyAlignment="1">
      <alignment horizontal="center" vertical="center" wrapText="1"/>
    </xf>
    <xf numFmtId="0" fontId="16" fillId="0" borderId="0" xfId="12" applyFont="1" applyAlignment="1">
      <alignment horizontal="left" wrapText="1"/>
    </xf>
    <xf numFmtId="4" fontId="16" fillId="0" borderId="0" xfId="12" applyNumberFormat="1" applyFont="1" applyAlignment="1">
      <alignment horizontal="center" vertical="center" wrapText="1"/>
    </xf>
    <xf numFmtId="3" fontId="16" fillId="0" borderId="0" xfId="12" applyNumberFormat="1" applyFont="1" applyAlignment="1">
      <alignment horizontal="center" vertical="center" wrapText="1"/>
    </xf>
    <xf numFmtId="3" fontId="12" fillId="0" borderId="0" xfId="12" applyNumberFormat="1" applyFont="1" applyAlignment="1">
      <alignment horizontal="center" vertical="center" wrapText="1"/>
    </xf>
    <xf numFmtId="0" fontId="16" fillId="0" borderId="0" xfId="12" applyFont="1" applyAlignment="1">
      <alignment horizontal="left"/>
    </xf>
    <xf numFmtId="4" fontId="40" fillId="0" borderId="31" xfId="9" applyNumberFormat="1" applyFont="1" applyBorder="1" applyAlignment="1" applyProtection="1">
      <alignment horizontal="left" vertical="center" indent="1"/>
    </xf>
    <xf numFmtId="3" fontId="16" fillId="0" borderId="0" xfId="12" applyNumberFormat="1" applyFont="1"/>
    <xf numFmtId="3" fontId="12" fillId="0" borderId="0" xfId="12" applyNumberFormat="1" applyFont="1"/>
    <xf numFmtId="4" fontId="41" fillId="0" borderId="31" xfId="9" applyNumberFormat="1" applyFont="1" applyBorder="1" applyAlignment="1" applyProtection="1">
      <alignment horizontal="left" vertical="center"/>
    </xf>
    <xf numFmtId="0" fontId="13" fillId="0" borderId="0" xfId="12"/>
    <xf numFmtId="4" fontId="16" fillId="0" borderId="0" xfId="12" applyNumberFormat="1" applyFont="1"/>
    <xf numFmtId="0" fontId="7" fillId="0" borderId="0" xfId="12" applyFont="1"/>
    <xf numFmtId="0" fontId="25" fillId="13" borderId="20" xfId="12" applyFont="1" applyFill="1" applyBorder="1" applyAlignment="1">
      <alignment horizontal="center" vertical="center" textRotation="90" wrapText="1"/>
    </xf>
    <xf numFmtId="0" fontId="25" fillId="0" borderId="20" xfId="12" applyFont="1" applyBorder="1" applyAlignment="1">
      <alignment horizontal="center" vertical="center" textRotation="90" wrapText="1"/>
    </xf>
    <xf numFmtId="0" fontId="25" fillId="2" borderId="20" xfId="12" applyFont="1" applyFill="1" applyBorder="1" applyAlignment="1">
      <alignment horizontal="center" vertical="center" textRotation="90" wrapText="1"/>
    </xf>
    <xf numFmtId="0" fontId="7" fillId="0" borderId="0" xfId="12" applyFont="1" applyAlignment="1">
      <alignment horizontal="center" vertical="center" wrapText="1"/>
    </xf>
    <xf numFmtId="0" fontId="28" fillId="0" borderId="76" xfId="12" applyFont="1" applyBorder="1" applyAlignment="1" applyProtection="1">
      <alignment horizontal="center" vertical="center" wrapText="1"/>
      <protection locked="0"/>
    </xf>
    <xf numFmtId="0" fontId="28" fillId="0" borderId="75" xfId="12" applyFont="1" applyBorder="1" applyAlignment="1" applyProtection="1">
      <alignment horizontal="center" vertical="center" wrapText="1"/>
      <protection locked="0"/>
    </xf>
    <xf numFmtId="3" fontId="28" fillId="0" borderId="75" xfId="12" applyNumberFormat="1" applyFont="1" applyBorder="1" applyAlignment="1" applyProtection="1">
      <alignment horizontal="center" vertical="center" wrapText="1"/>
      <protection locked="0"/>
    </xf>
    <xf numFmtId="0" fontId="28" fillId="13" borderId="75" xfId="11" applyFont="1" applyFill="1" applyBorder="1" applyAlignment="1" applyProtection="1">
      <alignment horizontal="center" vertical="center" wrapText="1"/>
      <protection locked="0"/>
    </xf>
    <xf numFmtId="0" fontId="28" fillId="0" borderId="75" xfId="11" applyFont="1" applyBorder="1" applyAlignment="1" applyProtection="1">
      <alignment horizontal="center" vertical="center" wrapText="1"/>
      <protection locked="0"/>
    </xf>
    <xf numFmtId="0" fontId="28" fillId="3" borderId="75" xfId="11" applyFont="1" applyFill="1" applyBorder="1" applyAlignment="1">
      <alignment horizontal="center" vertical="center" wrapText="1"/>
    </xf>
    <xf numFmtId="3" fontId="28" fillId="4" borderId="75" xfId="11" applyNumberFormat="1" applyFont="1" applyFill="1" applyBorder="1" applyAlignment="1">
      <alignment horizontal="center" vertical="center"/>
    </xf>
    <xf numFmtId="0" fontId="25" fillId="0" borderId="75" xfId="12" applyFont="1" applyBorder="1" applyAlignment="1" applyProtection="1">
      <alignment horizontal="center" vertical="center"/>
      <protection locked="0"/>
    </xf>
    <xf numFmtId="0" fontId="25" fillId="0" borderId="78" xfId="12" applyFont="1" applyBorder="1" applyAlignment="1" applyProtection="1">
      <alignment horizontal="center" vertical="center"/>
      <protection locked="0"/>
    </xf>
    <xf numFmtId="0" fontId="28" fillId="0" borderId="12" xfId="12" applyFont="1" applyBorder="1" applyAlignment="1" applyProtection="1">
      <alignment horizontal="center" vertical="center" wrapText="1"/>
      <protection locked="0"/>
    </xf>
    <xf numFmtId="0" fontId="25" fillId="0" borderId="12" xfId="12" applyFont="1" applyBorder="1" applyAlignment="1" applyProtection="1">
      <alignment horizontal="center" vertical="center" wrapText="1"/>
      <protection locked="0"/>
    </xf>
    <xf numFmtId="4" fontId="25" fillId="0" borderId="12" xfId="12" applyNumberFormat="1" applyFont="1" applyBorder="1" applyAlignment="1" applyProtection="1">
      <alignment horizontal="center" vertical="center" wrapText="1"/>
      <protection locked="0"/>
    </xf>
    <xf numFmtId="0" fontId="25" fillId="13" borderId="12" xfId="11" applyFont="1" applyFill="1" applyBorder="1" applyAlignment="1" applyProtection="1">
      <alignment horizontal="center" vertical="center" wrapText="1"/>
      <protection locked="0"/>
    </xf>
    <xf numFmtId="0" fontId="25" fillId="0" borderId="12" xfId="11" applyFont="1" applyBorder="1" applyAlignment="1" applyProtection="1">
      <alignment horizontal="center" vertical="center" wrapText="1"/>
      <protection locked="0"/>
    </xf>
    <xf numFmtId="0" fontId="25" fillId="3" borderId="12" xfId="11" applyFont="1" applyFill="1" applyBorder="1" applyAlignment="1">
      <alignment horizontal="center" vertical="center" wrapText="1"/>
    </xf>
    <xf numFmtId="0" fontId="25" fillId="0" borderId="12" xfId="12" applyFont="1" applyBorder="1" applyAlignment="1" applyProtection="1">
      <alignment horizontal="center" vertical="center"/>
      <protection locked="0"/>
    </xf>
    <xf numFmtId="0" fontId="7" fillId="0" borderId="19" xfId="12" applyFont="1" applyBorder="1" applyAlignment="1" applyProtection="1">
      <alignment wrapText="1"/>
      <protection locked="0"/>
    </xf>
    <xf numFmtId="0" fontId="25" fillId="0" borderId="1" xfId="12" applyFont="1" applyBorder="1" applyAlignment="1" applyProtection="1">
      <alignment horizontal="center" vertical="center" wrapText="1"/>
      <protection locked="0"/>
    </xf>
    <xf numFmtId="4" fontId="25" fillId="0" borderId="1" xfId="12" applyNumberFormat="1" applyFont="1" applyBorder="1" applyAlignment="1" applyProtection="1">
      <alignment horizontal="center" vertical="center" wrapText="1"/>
      <protection locked="0"/>
    </xf>
    <xf numFmtId="0" fontId="25" fillId="13" borderId="1" xfId="11" applyFont="1" applyFill="1" applyBorder="1" applyAlignment="1" applyProtection="1">
      <alignment horizontal="center" vertical="center" wrapText="1"/>
      <protection locked="0"/>
    </xf>
    <xf numFmtId="0" fontId="25" fillId="3" borderId="1" xfId="11" applyFont="1" applyFill="1" applyBorder="1" applyAlignment="1">
      <alignment horizontal="center" vertical="center" wrapText="1"/>
    </xf>
    <xf numFmtId="3" fontId="25" fillId="4" borderId="1" xfId="11" applyNumberFormat="1" applyFont="1" applyFill="1" applyBorder="1" applyAlignment="1">
      <alignment horizontal="center" vertical="center"/>
    </xf>
    <xf numFmtId="0" fontId="25" fillId="0" borderId="1" xfId="12" applyFont="1" applyBorder="1" applyAlignment="1" applyProtection="1">
      <alignment horizontal="center" vertical="center"/>
      <protection locked="0"/>
    </xf>
    <xf numFmtId="0" fontId="7" fillId="0" borderId="63" xfId="12" applyFont="1" applyBorder="1" applyAlignment="1" applyProtection="1">
      <alignment wrapText="1"/>
      <protection locked="0"/>
    </xf>
    <xf numFmtId="0" fontId="6" fillId="0" borderId="63" xfId="12" applyFont="1" applyBorder="1" applyAlignment="1" applyProtection="1">
      <alignment wrapText="1"/>
      <protection locked="0"/>
    </xf>
    <xf numFmtId="0" fontId="25" fillId="13" borderId="1" xfId="12" applyFont="1" applyFill="1" applyBorder="1" applyAlignment="1" applyProtection="1">
      <alignment horizontal="center" vertical="center" wrapText="1"/>
      <protection locked="0"/>
    </xf>
    <xf numFmtId="0" fontId="7" fillId="0" borderId="87" xfId="12" applyFont="1" applyBorder="1" applyAlignment="1" applyProtection="1">
      <alignment wrapText="1"/>
      <protection locked="0"/>
    </xf>
    <xf numFmtId="0" fontId="6" fillId="0" borderId="87" xfId="12" applyFont="1" applyBorder="1" applyAlignment="1" applyProtection="1">
      <alignment wrapText="1"/>
      <protection locked="0"/>
    </xf>
    <xf numFmtId="0" fontId="25" fillId="0" borderId="20" xfId="12" applyFont="1" applyBorder="1" applyAlignment="1" applyProtection="1">
      <alignment horizontal="center" vertical="center" wrapText="1"/>
      <protection locked="0"/>
    </xf>
    <xf numFmtId="4" fontId="25" fillId="0" borderId="20" xfId="12" applyNumberFormat="1" applyFont="1" applyBorder="1" applyAlignment="1" applyProtection="1">
      <alignment horizontal="center" vertical="center" wrapText="1"/>
      <protection locked="0"/>
    </xf>
    <xf numFmtId="0" fontId="25" fillId="13" borderId="20" xfId="12" applyFont="1" applyFill="1" applyBorder="1" applyAlignment="1" applyProtection="1">
      <alignment horizontal="center" vertical="center" wrapText="1"/>
      <protection locked="0"/>
    </xf>
    <xf numFmtId="0" fontId="25" fillId="3" borderId="20" xfId="11" applyFont="1" applyFill="1" applyBorder="1" applyAlignment="1">
      <alignment horizontal="center" vertical="center" wrapText="1"/>
    </xf>
    <xf numFmtId="3" fontId="25" fillId="4" borderId="20" xfId="11" applyNumberFormat="1" applyFont="1" applyFill="1" applyBorder="1" applyAlignment="1">
      <alignment horizontal="center" vertical="center"/>
    </xf>
    <xf numFmtId="0" fontId="25" fillId="0" borderId="20" xfId="12" applyFont="1" applyBorder="1" applyAlignment="1" applyProtection="1">
      <alignment horizontal="center" vertical="center"/>
      <protection locked="0"/>
    </xf>
    <xf numFmtId="0" fontId="28" fillId="3" borderId="88" xfId="12" applyFont="1" applyFill="1" applyBorder="1" applyAlignment="1">
      <alignment horizontal="center" vertical="center" wrapText="1"/>
    </xf>
    <xf numFmtId="0" fontId="28" fillId="3" borderId="76" xfId="12" applyFont="1" applyFill="1" applyBorder="1" applyAlignment="1">
      <alignment horizontal="center" vertical="center" wrapText="1"/>
    </xf>
    <xf numFmtId="0" fontId="25" fillId="3" borderId="75" xfId="12" applyFont="1" applyFill="1" applyBorder="1" applyAlignment="1">
      <alignment horizontal="center" vertical="center" wrapText="1"/>
    </xf>
    <xf numFmtId="4" fontId="25" fillId="3" borderId="75" xfId="12" applyNumberFormat="1" applyFont="1" applyFill="1" applyBorder="1" applyAlignment="1">
      <alignment horizontal="center" vertical="center" wrapText="1"/>
    </xf>
    <xf numFmtId="0" fontId="28" fillId="13" borderId="75" xfId="12" applyFont="1" applyFill="1" applyBorder="1" applyAlignment="1">
      <alignment horizontal="center" vertical="center" wrapText="1"/>
    </xf>
    <xf numFmtId="3" fontId="25" fillId="4" borderId="75" xfId="11" applyNumberFormat="1" applyFont="1" applyFill="1" applyBorder="1" applyAlignment="1">
      <alignment horizontal="center" vertical="center"/>
    </xf>
    <xf numFmtId="0" fontId="25" fillId="3" borderId="78" xfId="12" applyFont="1" applyFill="1" applyBorder="1" applyAlignment="1">
      <alignment horizontal="center" vertical="center" wrapText="1"/>
    </xf>
    <xf numFmtId="0" fontId="15" fillId="0" borderId="0" xfId="12" applyFont="1"/>
    <xf numFmtId="0" fontId="27" fillId="0" borderId="0" xfId="12" applyFont="1" applyAlignment="1">
      <alignment horizontal="left"/>
    </xf>
    <xf numFmtId="0" fontId="7" fillId="0" borderId="0" xfId="12" applyFont="1" applyAlignment="1">
      <alignment wrapText="1"/>
    </xf>
    <xf numFmtId="4" fontId="7" fillId="0" borderId="0" xfId="12" applyNumberFormat="1" applyFont="1" applyAlignment="1">
      <alignment wrapText="1"/>
    </xf>
    <xf numFmtId="0" fontId="7" fillId="0" borderId="0" xfId="12" applyFont="1" applyAlignment="1">
      <alignment horizontal="center" wrapText="1"/>
    </xf>
    <xf numFmtId="0" fontId="27" fillId="0" borderId="0" xfId="12" applyFont="1" applyAlignment="1">
      <alignment wrapText="1"/>
    </xf>
    <xf numFmtId="4" fontId="27" fillId="0" borderId="0" xfId="12" applyNumberFormat="1" applyFont="1" applyAlignment="1">
      <alignment wrapText="1"/>
    </xf>
    <xf numFmtId="0" fontId="27" fillId="0" borderId="0" xfId="12" applyFont="1" applyAlignment="1">
      <alignment horizontal="left" wrapText="1"/>
    </xf>
    <xf numFmtId="4" fontId="27" fillId="0" borderId="0" xfId="12" applyNumberFormat="1" applyFont="1" applyAlignment="1">
      <alignment horizontal="left" wrapText="1"/>
    </xf>
    <xf numFmtId="0" fontId="11" fillId="0" borderId="0" xfId="12" applyFont="1" applyAlignment="1">
      <alignment horizontal="center"/>
    </xf>
    <xf numFmtId="166" fontId="40" fillId="10" borderId="31" xfId="9" applyNumberFormat="1" applyFont="1" applyFill="1" applyBorder="1" applyAlignment="1" applyProtection="1">
      <alignment horizontal="left" vertical="center" indent="1"/>
    </xf>
    <xf numFmtId="3" fontId="40" fillId="0" borderId="31" xfId="9" applyNumberFormat="1" applyFont="1" applyBorder="1" applyAlignment="1" applyProtection="1">
      <alignment horizontal="left" vertical="center" indent="1"/>
    </xf>
    <xf numFmtId="166" fontId="41" fillId="10" borderId="31" xfId="9" applyNumberFormat="1" applyFont="1" applyFill="1" applyBorder="1" applyAlignment="1" applyProtection="1">
      <alignment horizontal="left" vertical="center"/>
    </xf>
    <xf numFmtId="3" fontId="41" fillId="0" borderId="31" xfId="9" applyNumberFormat="1" applyFont="1" applyBorder="1" applyAlignment="1" applyProtection="1">
      <alignment horizontal="left" vertical="center"/>
    </xf>
    <xf numFmtId="49" fontId="13" fillId="0" borderId="0" xfId="12" applyNumberFormat="1"/>
    <xf numFmtId="0" fontId="12" fillId="10" borderId="0" xfId="12" applyFont="1" applyFill="1"/>
    <xf numFmtId="0" fontId="27" fillId="2" borderId="1" xfId="11" applyFont="1" applyFill="1" applyBorder="1" applyAlignment="1">
      <alignment horizontal="center" vertical="center" textRotation="90" wrapText="1"/>
    </xf>
    <xf numFmtId="0" fontId="27" fillId="13" borderId="1" xfId="11" applyFont="1" applyFill="1" applyBorder="1" applyAlignment="1">
      <alignment horizontal="center" vertical="center" textRotation="90" wrapText="1"/>
    </xf>
    <xf numFmtId="3" fontId="27" fillId="2" borderId="1" xfId="11" applyNumberFormat="1" applyFont="1" applyFill="1" applyBorder="1" applyAlignment="1">
      <alignment horizontal="center" vertical="center" textRotation="90" wrapText="1"/>
    </xf>
    <xf numFmtId="3" fontId="27" fillId="13" borderId="1" xfId="11" applyNumberFormat="1" applyFont="1" applyFill="1" applyBorder="1" applyAlignment="1">
      <alignment horizontal="center" vertical="center" textRotation="90" wrapText="1"/>
    </xf>
    <xf numFmtId="3" fontId="27" fillId="13" borderId="1" xfId="12" applyNumberFormat="1" applyFont="1" applyFill="1" applyBorder="1" applyAlignment="1">
      <alignment horizontal="center" vertical="center" textRotation="90" wrapText="1"/>
    </xf>
    <xf numFmtId="3" fontId="27" fillId="2" borderId="1" xfId="12" applyNumberFormat="1" applyFont="1" applyFill="1" applyBorder="1" applyAlignment="1">
      <alignment horizontal="center" vertical="center" textRotation="90" wrapText="1"/>
    </xf>
    <xf numFmtId="0" fontId="25" fillId="16" borderId="1" xfId="11" applyFont="1" applyFill="1" applyBorder="1" applyAlignment="1">
      <alignment horizontal="left" vertical="center" wrapText="1"/>
    </xf>
    <xf numFmtId="0" fontId="25" fillId="16" borderId="1" xfId="11" applyFont="1" applyFill="1" applyBorder="1" applyAlignment="1" applyProtection="1">
      <alignment horizontal="center" vertical="center" wrapText="1"/>
      <protection locked="0"/>
    </xf>
    <xf numFmtId="0" fontId="7" fillId="16" borderId="23" xfId="11" applyFont="1" applyFill="1" applyBorder="1" applyAlignment="1" applyProtection="1">
      <alignment horizontal="center" vertical="center" wrapText="1"/>
      <protection locked="0"/>
    </xf>
    <xf numFmtId="3" fontId="25" fillId="16" borderId="1" xfId="11" applyNumberFormat="1" applyFont="1" applyFill="1" applyBorder="1" applyAlignment="1">
      <alignment horizontal="center" vertical="center" wrapText="1"/>
    </xf>
    <xf numFmtId="3" fontId="25" fillId="16" borderId="1" xfId="12" applyNumberFormat="1" applyFont="1" applyFill="1" applyBorder="1" applyAlignment="1">
      <alignment horizontal="center" vertical="center" wrapText="1"/>
    </xf>
    <xf numFmtId="0" fontId="25" fillId="16" borderId="1" xfId="11" applyFont="1" applyFill="1" applyBorder="1" applyAlignment="1" applyProtection="1">
      <alignment horizontal="center"/>
      <protection locked="0"/>
    </xf>
    <xf numFmtId="0" fontId="7" fillId="2" borderId="34" xfId="11" applyFont="1" applyFill="1" applyBorder="1" applyAlignment="1">
      <alignment horizontal="left" vertical="center" wrapText="1"/>
    </xf>
    <xf numFmtId="0" fontId="7" fillId="13" borderId="23" xfId="11" applyFont="1" applyFill="1" applyBorder="1" applyAlignment="1" applyProtection="1">
      <alignment horizontal="center" vertical="center" wrapText="1"/>
      <protection locked="0"/>
    </xf>
    <xf numFmtId="0" fontId="25" fillId="17" borderId="1" xfId="11" applyFont="1" applyFill="1" applyBorder="1" applyAlignment="1">
      <alignment horizontal="center" vertical="center" wrapText="1"/>
    </xf>
    <xf numFmtId="3" fontId="25" fillId="13" borderId="1" xfId="12" applyNumberFormat="1" applyFont="1" applyFill="1" applyBorder="1" applyAlignment="1">
      <alignment horizontal="center" vertical="center" wrapText="1"/>
    </xf>
    <xf numFmtId="3" fontId="25" fillId="0" borderId="1" xfId="12" applyNumberFormat="1" applyFont="1" applyBorder="1" applyAlignment="1">
      <alignment horizontal="center" vertical="center" wrapText="1"/>
    </xf>
    <xf numFmtId="3" fontId="25" fillId="4" borderId="1" xfId="11" applyNumberFormat="1" applyFont="1" applyFill="1" applyBorder="1" applyAlignment="1">
      <alignment horizontal="center" vertical="center" wrapText="1"/>
    </xf>
    <xf numFmtId="0" fontId="25" fillId="0" borderId="1" xfId="11" applyFont="1" applyBorder="1" applyAlignment="1" applyProtection="1">
      <alignment horizontal="center"/>
      <protection locked="0"/>
    </xf>
    <xf numFmtId="0" fontId="25" fillId="2" borderId="1" xfId="11" applyFont="1" applyFill="1" applyBorder="1" applyAlignment="1">
      <alignment horizontal="left" vertical="center" wrapText="1"/>
    </xf>
    <xf numFmtId="0" fontId="7" fillId="13" borderId="13" xfId="11" applyFont="1" applyFill="1" applyBorder="1" applyAlignment="1" applyProtection="1">
      <alignment horizontal="center" vertical="center" wrapText="1"/>
      <protection locked="0"/>
    </xf>
    <xf numFmtId="0" fontId="7" fillId="16" borderId="13" xfId="11" applyFont="1" applyFill="1" applyBorder="1" applyAlignment="1" applyProtection="1">
      <alignment horizontal="center" vertical="center" wrapText="1"/>
      <protection locked="0"/>
    </xf>
    <xf numFmtId="0" fontId="7" fillId="2" borderId="19" xfId="11" applyFont="1" applyFill="1" applyBorder="1" applyAlignment="1">
      <alignment horizontal="left" vertical="center" wrapText="1"/>
    </xf>
    <xf numFmtId="0" fontId="90" fillId="16" borderId="1" xfId="11" applyFont="1" applyFill="1" applyBorder="1" applyAlignment="1" applyProtection="1">
      <alignment horizontal="center" vertical="center" wrapText="1"/>
      <protection locked="0"/>
    </xf>
    <xf numFmtId="0" fontId="25" fillId="2" borderId="1" xfId="11" applyFont="1" applyFill="1" applyBorder="1" applyAlignment="1">
      <alignment horizontal="left" wrapText="1"/>
    </xf>
    <xf numFmtId="0" fontId="25" fillId="13" borderId="1" xfId="11" applyFont="1" applyFill="1" applyBorder="1" applyAlignment="1" applyProtection="1">
      <alignment horizontal="center" wrapText="1"/>
      <protection locked="0"/>
    </xf>
    <xf numFmtId="0" fontId="7" fillId="13" borderId="21" xfId="11" applyFont="1" applyFill="1" applyBorder="1" applyAlignment="1" applyProtection="1">
      <alignment horizontal="center" vertical="center" wrapText="1"/>
      <protection locked="0"/>
    </xf>
    <xf numFmtId="0" fontId="25" fillId="2" borderId="20" xfId="11" applyFont="1" applyFill="1" applyBorder="1" applyAlignment="1">
      <alignment horizontal="left" wrapText="1"/>
    </xf>
    <xf numFmtId="0" fontId="25" fillId="0" borderId="20" xfId="11" applyFont="1" applyBorder="1" applyAlignment="1" applyProtection="1">
      <alignment horizontal="center" vertical="center" wrapText="1"/>
      <protection locked="0"/>
    </xf>
    <xf numFmtId="0" fontId="7" fillId="13" borderId="20" xfId="11" applyFont="1" applyFill="1" applyBorder="1" applyAlignment="1" applyProtection="1">
      <alignment horizontal="center" vertical="center" wrapText="1"/>
      <protection locked="0"/>
    </xf>
    <xf numFmtId="0" fontId="25" fillId="17" borderId="20" xfId="11" applyFont="1" applyFill="1" applyBorder="1" applyAlignment="1">
      <alignment horizontal="center" vertical="center" wrapText="1"/>
    </xf>
    <xf numFmtId="0" fontId="25" fillId="13" borderId="20" xfId="11" applyFont="1" applyFill="1" applyBorder="1" applyAlignment="1" applyProtection="1">
      <alignment horizontal="center" wrapText="1"/>
      <protection locked="0"/>
    </xf>
    <xf numFmtId="3" fontId="25" fillId="3" borderId="20" xfId="11" applyNumberFormat="1" applyFont="1" applyFill="1" applyBorder="1" applyAlignment="1">
      <alignment horizontal="center" vertical="center" wrapText="1"/>
    </xf>
    <xf numFmtId="3" fontId="25" fillId="13" borderId="20" xfId="12" applyNumberFormat="1" applyFont="1" applyFill="1" applyBorder="1" applyAlignment="1">
      <alignment horizontal="center" vertical="center" wrapText="1"/>
    </xf>
    <xf numFmtId="3" fontId="25" fillId="0" borderId="20" xfId="12" applyNumberFormat="1" applyFont="1" applyBorder="1" applyAlignment="1">
      <alignment horizontal="center" vertical="center" wrapText="1"/>
    </xf>
    <xf numFmtId="3" fontId="25" fillId="4" borderId="20" xfId="11" applyNumberFormat="1" applyFont="1" applyFill="1" applyBorder="1" applyAlignment="1">
      <alignment horizontal="center" vertical="center" wrapText="1"/>
    </xf>
    <xf numFmtId="0" fontId="25" fillId="0" borderId="20" xfId="11" applyFont="1" applyBorder="1" applyAlignment="1" applyProtection="1">
      <alignment horizontal="center"/>
      <protection locked="0"/>
    </xf>
    <xf numFmtId="0" fontId="25" fillId="10" borderId="28" xfId="11" applyFont="1" applyFill="1" applyBorder="1" applyAlignment="1">
      <alignment horizontal="center" vertical="center"/>
    </xf>
    <xf numFmtId="0" fontId="25" fillId="10" borderId="89" xfId="11" applyFont="1" applyFill="1" applyBorder="1" applyAlignment="1">
      <alignment horizontal="center" vertical="center" wrapText="1"/>
    </xf>
    <xf numFmtId="0" fontId="25" fillId="10" borderId="75" xfId="11" applyFont="1" applyFill="1" applyBorder="1" applyAlignment="1">
      <alignment horizontal="center" vertical="center" wrapText="1"/>
    </xf>
    <xf numFmtId="0" fontId="28" fillId="13" borderId="75" xfId="11" applyFont="1" applyFill="1" applyBorder="1" applyAlignment="1">
      <alignment horizontal="center" vertical="center" wrapText="1"/>
    </xf>
    <xf numFmtId="0" fontId="28" fillId="0" borderId="75" xfId="11" applyFont="1" applyBorder="1" applyAlignment="1">
      <alignment horizontal="center" vertical="center" wrapText="1"/>
    </xf>
    <xf numFmtId="0" fontId="28" fillId="9" borderId="75" xfId="11" applyFont="1" applyFill="1" applyBorder="1" applyAlignment="1">
      <alignment horizontal="center" vertical="center" wrapText="1"/>
    </xf>
    <xf numFmtId="0" fontId="28" fillId="16" borderId="75" xfId="11" applyFont="1" applyFill="1" applyBorder="1" applyAlignment="1">
      <alignment horizontal="center" vertical="center" wrapText="1"/>
    </xf>
    <xf numFmtId="3" fontId="28" fillId="18" borderId="75" xfId="11" applyNumberFormat="1" applyFont="1" applyFill="1" applyBorder="1" applyAlignment="1">
      <alignment horizontal="center" vertical="center" wrapText="1"/>
    </xf>
    <xf numFmtId="3" fontId="28" fillId="13" borderId="75" xfId="12" applyNumberFormat="1" applyFont="1" applyFill="1" applyBorder="1" applyAlignment="1">
      <alignment horizontal="center" vertical="center" wrapText="1"/>
    </xf>
    <xf numFmtId="0" fontId="25" fillId="10" borderId="75" xfId="12" applyFont="1" applyFill="1" applyBorder="1" applyAlignment="1">
      <alignment horizontal="center" vertical="center" wrapText="1"/>
    </xf>
    <xf numFmtId="3" fontId="25" fillId="4" borderId="75" xfId="11" applyNumberFormat="1" applyFont="1" applyFill="1" applyBorder="1" applyAlignment="1">
      <alignment horizontal="center" vertical="center" wrapText="1"/>
    </xf>
    <xf numFmtId="0" fontId="28" fillId="10" borderId="75" xfId="11" applyFont="1" applyFill="1" applyBorder="1" applyAlignment="1">
      <alignment horizontal="center" vertical="center" wrapText="1"/>
    </xf>
    <xf numFmtId="0" fontId="25" fillId="10" borderId="78" xfId="11" applyFont="1" applyFill="1" applyBorder="1" applyAlignment="1">
      <alignment horizontal="center" vertical="center" wrapText="1"/>
    </xf>
    <xf numFmtId="0" fontId="25" fillId="0" borderId="0" xfId="12" applyFont="1" applyAlignment="1">
      <alignment vertical="center"/>
    </xf>
    <xf numFmtId="0" fontId="25" fillId="0" borderId="0" xfId="12" applyFont="1" applyAlignment="1">
      <alignment vertical="center" wrapText="1"/>
    </xf>
    <xf numFmtId="0" fontId="25" fillId="10" borderId="0" xfId="12" applyFont="1" applyFill="1" applyAlignment="1">
      <alignment vertical="center" wrapText="1"/>
    </xf>
    <xf numFmtId="3" fontId="25" fillId="0" borderId="0" xfId="12" applyNumberFormat="1" applyFont="1" applyAlignment="1">
      <alignment vertical="center" wrapText="1"/>
    </xf>
    <xf numFmtId="0" fontId="25" fillId="0" borderId="0" xfId="12" applyFont="1"/>
    <xf numFmtId="0" fontId="16" fillId="13" borderId="0" xfId="12" applyFont="1" applyFill="1" applyAlignment="1">
      <alignment horizontal="center" vertical="center" wrapText="1"/>
    </xf>
    <xf numFmtId="0" fontId="7" fillId="0" borderId="0" xfId="12" applyFont="1" applyAlignment="1">
      <alignment horizontal="right"/>
    </xf>
    <xf numFmtId="0" fontId="25" fillId="0" borderId="1" xfId="12" applyFont="1" applyBorder="1" applyAlignment="1">
      <alignment vertical="center" wrapText="1"/>
    </xf>
    <xf numFmtId="3" fontId="28" fillId="3" borderId="1" xfId="15" applyNumberFormat="1" applyFont="1" applyFill="1" applyBorder="1" applyAlignment="1">
      <alignment horizontal="right"/>
    </xf>
    <xf numFmtId="0" fontId="28" fillId="3" borderId="1" xfId="15" applyFont="1" applyFill="1" applyBorder="1" applyAlignment="1">
      <alignment horizontal="right"/>
    </xf>
    <xf numFmtId="0" fontId="13" fillId="0" borderId="0" xfId="16" applyAlignment="1">
      <alignment horizontal="right"/>
    </xf>
    <xf numFmtId="0" fontId="27" fillId="2" borderId="1" xfId="15" applyFont="1" applyFill="1" applyBorder="1" applyAlignment="1">
      <alignment horizontal="center" vertical="center" wrapText="1"/>
    </xf>
    <xf numFmtId="0" fontId="25" fillId="0" borderId="1" xfId="12" applyFont="1" applyBorder="1" applyProtection="1">
      <protection locked="0"/>
    </xf>
    <xf numFmtId="0" fontId="25" fillId="0" borderId="1" xfId="15" applyFont="1" applyBorder="1" applyAlignment="1" applyProtection="1">
      <alignment horizontal="center"/>
      <protection locked="0"/>
    </xf>
    <xf numFmtId="0" fontId="25" fillId="4" borderId="1" xfId="15" applyFont="1" applyFill="1" applyBorder="1" applyAlignment="1">
      <alignment horizontal="center"/>
    </xf>
    <xf numFmtId="0" fontId="25" fillId="0" borderId="1" xfId="15" applyFont="1" applyBorder="1" applyAlignment="1" applyProtection="1">
      <alignment horizontal="center" wrapText="1"/>
      <protection locked="0"/>
    </xf>
    <xf numFmtId="0" fontId="25" fillId="0" borderId="1" xfId="12" applyFont="1" applyBorder="1" applyAlignment="1" applyProtection="1">
      <alignment wrapText="1"/>
      <protection locked="0"/>
    </xf>
    <xf numFmtId="0" fontId="25" fillId="0" borderId="1" xfId="17" applyFont="1" applyBorder="1" applyProtection="1">
      <protection locked="0"/>
    </xf>
    <xf numFmtId="0" fontId="7" fillId="0" borderId="0" xfId="17" applyFont="1"/>
    <xf numFmtId="0" fontId="28" fillId="3" borderId="1" xfId="17" applyFont="1" applyFill="1" applyBorder="1" applyAlignment="1">
      <alignment horizontal="right" vertical="center"/>
    </xf>
    <xf numFmtId="0" fontId="28" fillId="3" borderId="1" xfId="15" applyFont="1" applyFill="1" applyBorder="1" applyAlignment="1">
      <alignment horizontal="center"/>
    </xf>
    <xf numFmtId="0" fontId="28" fillId="4" borderId="1" xfId="15" applyFont="1" applyFill="1" applyBorder="1" applyAlignment="1">
      <alignment horizontal="center"/>
    </xf>
    <xf numFmtId="166" fontId="40" fillId="0" borderId="0" xfId="9" applyNumberFormat="1" applyFont="1" applyBorder="1" applyAlignment="1" applyProtection="1">
      <alignment horizontal="center" vertical="center"/>
    </xf>
    <xf numFmtId="0" fontId="5" fillId="2" borderId="0" xfId="2" applyFill="1" applyAlignment="1" applyProtection="1">
      <alignment horizontal="center"/>
    </xf>
    <xf numFmtId="0" fontId="21" fillId="0" borderId="0" xfId="11" applyFont="1"/>
    <xf numFmtId="0" fontId="21" fillId="0" borderId="0" xfId="11" applyFont="1" applyAlignment="1">
      <alignment horizontal="center"/>
    </xf>
    <xf numFmtId="166" fontId="41" fillId="0" borderId="31" xfId="9" applyNumberFormat="1" applyFont="1" applyBorder="1" applyAlignment="1" applyProtection="1">
      <alignment horizontal="center" vertical="center"/>
    </xf>
    <xf numFmtId="166" fontId="41" fillId="0" borderId="32" xfId="9" applyNumberFormat="1" applyFont="1" applyBorder="1" applyAlignment="1" applyProtection="1">
      <alignment horizontal="center" vertical="center"/>
    </xf>
    <xf numFmtId="166" fontId="41" fillId="0" borderId="0" xfId="9" applyNumberFormat="1" applyFont="1" applyBorder="1" applyAlignment="1" applyProtection="1">
      <alignment horizontal="center" vertical="center"/>
    </xf>
    <xf numFmtId="0" fontId="66" fillId="0" borderId="0" xfId="11" applyAlignment="1">
      <alignment horizontal="center"/>
    </xf>
    <xf numFmtId="0" fontId="7" fillId="0" borderId="0" xfId="11" applyFont="1" applyAlignment="1">
      <alignment horizontal="center"/>
    </xf>
    <xf numFmtId="0" fontId="47" fillId="0" borderId="40" xfId="18"/>
    <xf numFmtId="0" fontId="47" fillId="0" borderId="40" xfId="18" applyAlignment="1">
      <alignment horizontal="center" vertical="center" wrapText="1"/>
    </xf>
    <xf numFmtId="0" fontId="47" fillId="0" borderId="40" xfId="18" applyAlignment="1">
      <alignment horizontal="center"/>
    </xf>
    <xf numFmtId="3" fontId="47" fillId="0" borderId="40" xfId="18" applyNumberFormat="1" applyAlignment="1">
      <alignment horizontal="center"/>
    </xf>
    <xf numFmtId="0" fontId="47" fillId="9" borderId="40" xfId="18" applyFill="1" applyAlignment="1">
      <alignment horizontal="center"/>
    </xf>
    <xf numFmtId="0" fontId="47" fillId="9" borderId="90" xfId="18" applyFill="1" applyBorder="1" applyAlignment="1">
      <alignment horizontal="center"/>
    </xf>
    <xf numFmtId="1" fontId="40" fillId="0" borderId="30" xfId="9" applyNumberFormat="1" applyFont="1" applyBorder="1" applyAlignment="1" applyProtection="1">
      <alignment horizontal="left" vertical="center" indent="1"/>
    </xf>
    <xf numFmtId="1" fontId="41" fillId="0" borderId="30" xfId="9" applyNumberFormat="1" applyFont="1" applyBorder="1" applyAlignment="1" applyProtection="1">
      <alignment horizontal="left" vertical="center"/>
    </xf>
    <xf numFmtId="1" fontId="13" fillId="0" borderId="1" xfId="0" applyNumberFormat="1" applyFont="1" applyBorder="1" applyAlignment="1">
      <alignment horizontal="center" vertical="center" wrapText="1"/>
    </xf>
    <xf numFmtId="1" fontId="62" fillId="5" borderId="0" xfId="8" applyNumberFormat="1" applyFont="1" applyFill="1" applyBorder="1" applyAlignment="1"/>
    <xf numFmtId="1" fontId="24" fillId="0" borderId="0" xfId="0" applyNumberFormat="1" applyFont="1" applyAlignment="1">
      <alignment vertical="center"/>
    </xf>
    <xf numFmtId="1" fontId="13" fillId="0" borderId="1" xfId="0" applyNumberFormat="1" applyFont="1" applyBorder="1" applyAlignment="1">
      <alignment horizontal="left" vertical="center"/>
    </xf>
    <xf numFmtId="1" fontId="24" fillId="0" borderId="0" xfId="0" applyNumberFormat="1" applyFont="1"/>
    <xf numFmtId="1" fontId="63" fillId="0" borderId="1" xfId="0" applyNumberFormat="1" applyFont="1" applyBorder="1" applyAlignment="1">
      <alignment vertical="center"/>
    </xf>
    <xf numFmtId="1" fontId="13" fillId="0" borderId="0" xfId="0" applyNumberFormat="1" applyFont="1" applyAlignment="1">
      <alignment vertical="center"/>
    </xf>
    <xf numFmtId="1" fontId="13" fillId="0" borderId="1" xfId="0" applyNumberFormat="1" applyFont="1" applyBorder="1" applyAlignment="1">
      <alignment vertical="center"/>
    </xf>
    <xf numFmtId="1" fontId="26" fillId="0" borderId="0" xfId="0" applyNumberFormat="1" applyFont="1" applyAlignment="1">
      <alignment horizontal="left" vertical="center"/>
    </xf>
    <xf numFmtId="1" fontId="13" fillId="0" borderId="1" xfId="0" quotePrefix="1" applyNumberFormat="1" applyFont="1" applyBorder="1" applyAlignment="1">
      <alignment horizontal="center" vertical="center"/>
    </xf>
    <xf numFmtId="1" fontId="64" fillId="0" borderId="0" xfId="0" applyNumberFormat="1" applyFont="1"/>
    <xf numFmtId="1" fontId="13" fillId="0" borderId="1" xfId="0" applyNumberFormat="1" applyFont="1" applyBorder="1" applyAlignment="1">
      <alignment horizontal="center" vertical="center"/>
    </xf>
    <xf numFmtId="1" fontId="13" fillId="2" borderId="1" xfId="0" quotePrefix="1" applyNumberFormat="1" applyFont="1" applyFill="1" applyBorder="1" applyAlignment="1">
      <alignment horizontal="left" vertical="center"/>
    </xf>
    <xf numFmtId="1" fontId="0" fillId="0" borderId="0" xfId="0" applyNumberFormat="1"/>
    <xf numFmtId="1" fontId="0" fillId="0" borderId="1" xfId="0" applyNumberFormat="1" applyBorder="1"/>
    <xf numFmtId="1" fontId="39" fillId="5" borderId="0" xfId="8" applyNumberFormat="1" applyFont="1" applyFill="1" applyBorder="1">
      <alignment vertical="center"/>
    </xf>
    <xf numFmtId="1" fontId="13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 vertical="center" wrapText="1"/>
    </xf>
    <xf numFmtId="1" fontId="32" fillId="0" borderId="1" xfId="0" applyNumberFormat="1" applyFont="1" applyBorder="1" applyAlignment="1">
      <alignment vertical="center" wrapText="1"/>
    </xf>
    <xf numFmtId="1" fontId="13" fillId="0" borderId="1" xfId="0" applyNumberFormat="1" applyFont="1" applyBorder="1" applyAlignment="1">
      <alignment wrapText="1"/>
    </xf>
    <xf numFmtId="1" fontId="77" fillId="0" borderId="91" xfId="0" applyNumberFormat="1" applyFont="1" applyBorder="1"/>
    <xf numFmtId="49" fontId="13" fillId="0" borderId="1" xfId="0" applyNumberFormat="1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0" fontId="83" fillId="0" borderId="0" xfId="0" applyFont="1" applyAlignment="1">
      <alignment vertical="center" wrapText="1"/>
    </xf>
    <xf numFmtId="49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1" fontId="91" fillId="0" borderId="30" xfId="9" applyNumberFormat="1" applyFont="1" applyBorder="1" applyAlignment="1" applyProtection="1">
      <alignment horizontal="left" vertical="center" indent="1"/>
    </xf>
    <xf numFmtId="166" fontId="91" fillId="0" borderId="30" xfId="9" applyNumberFormat="1" applyFont="1" applyBorder="1" applyAlignment="1" applyProtection="1">
      <alignment horizontal="left" vertical="center"/>
    </xf>
    <xf numFmtId="0" fontId="91" fillId="0" borderId="30" xfId="9" applyFont="1" applyBorder="1" applyAlignment="1" applyProtection="1">
      <alignment horizontal="left" vertical="center" indent="1"/>
    </xf>
    <xf numFmtId="166" fontId="40" fillId="0" borderId="31" xfId="9" applyNumberFormat="1" applyFont="1" applyBorder="1" applyAlignment="1" applyProtection="1">
      <alignment horizontal="left" vertical="center"/>
    </xf>
    <xf numFmtId="165" fontId="62" fillId="5" borderId="0" xfId="8" applyNumberFormat="1" applyFont="1" applyFill="1" applyBorder="1">
      <alignment vertical="center"/>
    </xf>
    <xf numFmtId="0" fontId="0" fillId="0" borderId="0" xfId="0" applyAlignment="1">
      <alignment vertical="center"/>
    </xf>
    <xf numFmtId="0" fontId="64" fillId="0" borderId="0" xfId="0" applyFont="1" applyAlignment="1">
      <alignment vertical="center"/>
    </xf>
    <xf numFmtId="1" fontId="13" fillId="0" borderId="0" xfId="0" quotePrefix="1" applyNumberFormat="1" applyFont="1" applyAlignment="1">
      <alignment horizontal="left" vertical="center" wrapText="1"/>
    </xf>
    <xf numFmtId="1" fontId="13" fillId="0" borderId="0" xfId="0" quotePrefix="1" applyNumberFormat="1" applyFont="1" applyAlignment="1">
      <alignment horizontal="center" vertical="center"/>
    </xf>
    <xf numFmtId="1" fontId="13" fillId="0" borderId="1" xfId="0" quotePrefix="1" applyNumberFormat="1" applyFont="1" applyBorder="1" applyAlignment="1">
      <alignment horizontal="left" vertical="center" wrapText="1"/>
    </xf>
    <xf numFmtId="1" fontId="26" fillId="0" borderId="0" xfId="0" applyNumberFormat="1" applyFont="1" applyAlignment="1">
      <alignment vertical="center" wrapText="1"/>
    </xf>
    <xf numFmtId="1" fontId="13" fillId="0" borderId="0" xfId="0" applyNumberFormat="1" applyFont="1" applyAlignment="1">
      <alignment horizontal="left" vertical="center"/>
    </xf>
    <xf numFmtId="1" fontId="24" fillId="0" borderId="0" xfId="0" applyNumberFormat="1" applyFont="1" applyAlignment="1">
      <alignment horizontal="left" vertical="center"/>
    </xf>
    <xf numFmtId="1" fontId="24" fillId="0" borderId="0" xfId="0" applyNumberFormat="1" applyFont="1" applyAlignment="1">
      <alignment horizontal="center" vertical="center"/>
    </xf>
    <xf numFmtId="1" fontId="27" fillId="0" borderId="0" xfId="0" applyNumberFormat="1" applyFont="1" applyAlignment="1">
      <alignment vertical="center"/>
    </xf>
    <xf numFmtId="1" fontId="13" fillId="12" borderId="1" xfId="3" applyNumberFormat="1" applyFill="1" applyBorder="1" applyAlignment="1">
      <alignment horizontal="center" vertical="center"/>
    </xf>
    <xf numFmtId="1" fontId="13" fillId="12" borderId="1" xfId="3" applyNumberFormat="1" applyFill="1" applyBorder="1" applyAlignment="1">
      <alignment vertical="center"/>
    </xf>
    <xf numFmtId="1" fontId="39" fillId="5" borderId="0" xfId="8" applyNumberFormat="1" applyFont="1" applyFill="1" applyBorder="1" applyAlignment="1">
      <alignment horizontal="right" vertical="center"/>
    </xf>
    <xf numFmtId="1" fontId="27" fillId="0" borderId="0" xfId="0" applyNumberFormat="1" applyFont="1" applyAlignment="1">
      <alignment horizontal="center" vertical="center" wrapText="1"/>
    </xf>
    <xf numFmtId="1" fontId="13" fillId="0" borderId="0" xfId="0" applyNumberFormat="1" applyFont="1" applyAlignment="1">
      <alignment horizontal="center" wrapText="1"/>
    </xf>
    <xf numFmtId="1" fontId="13" fillId="0" borderId="1" xfId="0" applyNumberFormat="1" applyFont="1" applyBorder="1" applyAlignment="1">
      <alignment horizontal="center"/>
    </xf>
    <xf numFmtId="0" fontId="83" fillId="0" borderId="1" xfId="0" quotePrefix="1" applyFont="1" applyBorder="1" applyAlignment="1">
      <alignment horizontal="center" vertical="center"/>
    </xf>
    <xf numFmtId="1" fontId="24" fillId="0" borderId="0" xfId="3" applyNumberFormat="1" applyFont="1" applyAlignment="1">
      <alignment horizontal="right" vertical="center"/>
    </xf>
    <xf numFmtId="1" fontId="83" fillId="0" borderId="1" xfId="0" applyNumberFormat="1" applyFont="1" applyBorder="1" applyAlignment="1">
      <alignment horizontal="center" vertical="center"/>
    </xf>
    <xf numFmtId="1" fontId="83" fillId="0" borderId="1" xfId="0" applyNumberFormat="1" applyFont="1" applyBorder="1" applyAlignment="1">
      <alignment horizontal="left" vertical="center"/>
    </xf>
    <xf numFmtId="3" fontId="13" fillId="0" borderId="24" xfId="0" applyNumberFormat="1" applyFont="1" applyBorder="1" applyAlignment="1">
      <alignment horizontal="center" vertical="center" wrapText="1"/>
    </xf>
    <xf numFmtId="3" fontId="62" fillId="5" borderId="0" xfId="8" applyNumberFormat="1" applyFont="1" applyFill="1" applyBorder="1" applyAlignment="1"/>
    <xf numFmtId="3" fontId="13" fillId="0" borderId="0" xfId="0" quotePrefix="1" applyNumberFormat="1" applyFont="1" applyAlignment="1">
      <alignment horizontal="center" vertical="center"/>
    </xf>
    <xf numFmtId="3" fontId="13" fillId="0" borderId="1" xfId="0" quotePrefix="1" applyNumberFormat="1" applyFont="1" applyBorder="1" applyAlignment="1">
      <alignment horizontal="center" vertical="center"/>
    </xf>
    <xf numFmtId="3" fontId="24" fillId="0" borderId="0" xfId="0" applyNumberFormat="1" applyFont="1" applyAlignment="1">
      <alignment vertical="center" wrapText="1"/>
    </xf>
    <xf numFmtId="3" fontId="13" fillId="0" borderId="1" xfId="0" applyNumberFormat="1" applyFont="1" applyBorder="1" applyAlignment="1">
      <alignment vertical="center" wrapText="1"/>
    </xf>
    <xf numFmtId="3" fontId="13" fillId="0" borderId="0" xfId="0" applyNumberFormat="1" applyFont="1" applyAlignment="1">
      <alignment vertical="center"/>
    </xf>
    <xf numFmtId="3" fontId="13" fillId="0" borderId="0" xfId="0" quotePrefix="1" applyNumberFormat="1" applyFont="1" applyAlignment="1">
      <alignment horizontal="left" vertical="center" wrapText="1"/>
    </xf>
    <xf numFmtId="3" fontId="26" fillId="0" borderId="0" xfId="0" applyNumberFormat="1" applyFont="1" applyAlignment="1">
      <alignment vertical="center"/>
    </xf>
    <xf numFmtId="3" fontId="13" fillId="0" borderId="1" xfId="0" applyNumberFormat="1" applyFont="1" applyBorder="1" applyAlignment="1">
      <alignment vertical="center"/>
    </xf>
    <xf numFmtId="3" fontId="13" fillId="0" borderId="1" xfId="0" quotePrefix="1" applyNumberFormat="1" applyFont="1" applyBorder="1" applyAlignment="1">
      <alignment horizontal="left" vertical="center" wrapText="1"/>
    </xf>
    <xf numFmtId="3" fontId="26" fillId="0" borderId="0" xfId="0" applyNumberFormat="1" applyFont="1" applyAlignment="1">
      <alignment vertical="center" wrapText="1"/>
    </xf>
    <xf numFmtId="3" fontId="24" fillId="0" borderId="0" xfId="0" applyNumberFormat="1" applyFont="1" applyAlignment="1">
      <alignment horizontal="left" vertical="center"/>
    </xf>
    <xf numFmtId="3" fontId="24" fillId="0" borderId="0" xfId="0" applyNumberFormat="1" applyFont="1" applyAlignment="1">
      <alignment horizontal="center" vertical="center"/>
    </xf>
    <xf numFmtId="3" fontId="13" fillId="0" borderId="1" xfId="0" applyNumberFormat="1" applyFont="1" applyBorder="1" applyAlignment="1">
      <alignment horizontal="left" vertical="center"/>
    </xf>
    <xf numFmtId="3" fontId="64" fillId="0" borderId="0" xfId="0" applyNumberFormat="1" applyFont="1"/>
    <xf numFmtId="3" fontId="27" fillId="0" borderId="0" xfId="0" applyNumberFormat="1" applyFont="1" applyAlignment="1">
      <alignment vertical="center"/>
    </xf>
    <xf numFmtId="3" fontId="13" fillId="12" borderId="1" xfId="3" applyNumberFormat="1" applyFill="1" applyBorder="1" applyAlignment="1">
      <alignment horizontal="center" vertical="center"/>
    </xf>
    <xf numFmtId="3" fontId="24" fillId="10" borderId="0" xfId="3" applyNumberFormat="1" applyFont="1" applyFill="1" applyAlignment="1">
      <alignment horizontal="right" vertical="center"/>
    </xf>
    <xf numFmtId="3" fontId="39" fillId="5" borderId="0" xfId="8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 vertical="center" wrapText="1"/>
    </xf>
    <xf numFmtId="3" fontId="13" fillId="0" borderId="0" xfId="0" applyNumberFormat="1" applyFont="1" applyAlignment="1">
      <alignment horizontal="center" wrapText="1"/>
    </xf>
    <xf numFmtId="3" fontId="13" fillId="0" borderId="1" xfId="0" applyNumberFormat="1" applyFont="1" applyBorder="1" applyAlignment="1">
      <alignment horizontal="center"/>
    </xf>
    <xf numFmtId="3" fontId="40" fillId="0" borderId="32" xfId="9" applyNumberFormat="1" applyFont="1" applyBorder="1" applyAlignment="1" applyProtection="1">
      <alignment horizontal="left" vertical="center" indent="1"/>
    </xf>
    <xf numFmtId="3" fontId="40" fillId="0" borderId="0" xfId="9" applyNumberFormat="1" applyFont="1" applyBorder="1" applyAlignment="1" applyProtection="1">
      <alignment horizontal="left" vertical="center" indent="1"/>
    </xf>
    <xf numFmtId="3" fontId="7" fillId="0" borderId="0" xfId="0" applyNumberFormat="1" applyFont="1"/>
    <xf numFmtId="3" fontId="13" fillId="12" borderId="1" xfId="3" applyNumberFormat="1" applyFill="1" applyBorder="1" applyAlignment="1">
      <alignment vertical="center"/>
    </xf>
    <xf numFmtId="3" fontId="24" fillId="0" borderId="0" xfId="0" applyNumberFormat="1" applyFont="1" applyAlignment="1">
      <alignment vertical="center"/>
    </xf>
    <xf numFmtId="3" fontId="13" fillId="0" borderId="1" xfId="0" applyNumberFormat="1" applyFont="1" applyBorder="1" applyAlignment="1">
      <alignment horizontal="center" vertical="center"/>
    </xf>
    <xf numFmtId="4" fontId="27" fillId="0" borderId="20" xfId="11" applyNumberFormat="1" applyFont="1" applyBorder="1" applyAlignment="1">
      <alignment vertical="center"/>
    </xf>
    <xf numFmtId="4" fontId="27" fillId="12" borderId="20" xfId="11" applyNumberFormat="1" applyFont="1" applyFill="1" applyBorder="1" applyAlignment="1">
      <alignment vertical="center"/>
    </xf>
    <xf numFmtId="4" fontId="27" fillId="0" borderId="60" xfId="11" applyNumberFormat="1" applyFont="1" applyBorder="1" applyAlignment="1">
      <alignment vertical="center"/>
    </xf>
    <xf numFmtId="4" fontId="27" fillId="0" borderId="75" xfId="11" applyNumberFormat="1" applyFont="1" applyBorder="1" applyAlignment="1">
      <alignment vertical="center"/>
    </xf>
    <xf numFmtId="4" fontId="38" fillId="10" borderId="57" xfId="11" applyNumberFormat="1" applyFont="1" applyFill="1" applyBorder="1" applyAlignment="1">
      <alignment horizontal="right" vertical="center"/>
    </xf>
    <xf numFmtId="4" fontId="27" fillId="0" borderId="57" xfId="11" applyNumberFormat="1" applyFont="1" applyBorder="1" applyAlignment="1">
      <alignment vertical="center"/>
    </xf>
    <xf numFmtId="4" fontId="27" fillId="12" borderId="57" xfId="11" applyNumberFormat="1" applyFont="1" applyFill="1" applyBorder="1" applyAlignment="1">
      <alignment vertical="center"/>
    </xf>
    <xf numFmtId="4" fontId="27" fillId="0" borderId="58" xfId="11" applyNumberFormat="1" applyFont="1" applyBorder="1" applyAlignment="1">
      <alignment vertical="center"/>
    </xf>
    <xf numFmtId="49" fontId="24" fillId="15" borderId="55" xfId="11" applyNumberFormat="1" applyFont="1" applyFill="1" applyBorder="1" applyAlignment="1">
      <alignment horizontal="left" vertical="center" wrapText="1"/>
    </xf>
    <xf numFmtId="0" fontId="64" fillId="15" borderId="55" xfId="11" applyFont="1" applyFill="1" applyBorder="1" applyAlignment="1">
      <alignment horizontal="left" vertical="center" wrapText="1"/>
    </xf>
    <xf numFmtId="3" fontId="13" fillId="13" borderId="1" xfId="0" applyNumberFormat="1" applyFont="1" applyFill="1" applyBorder="1"/>
    <xf numFmtId="49" fontId="71" fillId="0" borderId="51" xfId="21" applyNumberFormat="1" applyFont="1" applyBorder="1" applyAlignment="1">
      <alignment horizontal="left" vertical="center"/>
    </xf>
    <xf numFmtId="49" fontId="71" fillId="0" borderId="53" xfId="21" applyNumberFormat="1" applyFont="1" applyBorder="1" applyAlignment="1">
      <alignment horizontal="left" vertical="center"/>
    </xf>
    <xf numFmtId="49" fontId="32" fillId="0" borderId="67" xfId="21" applyNumberFormat="1" applyFont="1" applyBorder="1" applyAlignment="1">
      <alignment horizontal="left" vertical="center"/>
    </xf>
    <xf numFmtId="49" fontId="71" fillId="15" borderId="66" xfId="21" applyNumberFormat="1" applyFont="1" applyFill="1" applyBorder="1" applyAlignment="1">
      <alignment horizontal="left" vertical="center" wrapText="1"/>
    </xf>
    <xf numFmtId="49" fontId="32" fillId="0" borderId="66" xfId="21" applyNumberFormat="1" applyFont="1" applyBorder="1" applyAlignment="1">
      <alignment horizontal="left" vertical="center" wrapText="1"/>
    </xf>
    <xf numFmtId="0" fontId="1" fillId="0" borderId="54" xfId="21" applyBorder="1" applyAlignment="1">
      <alignment horizontal="left" vertical="center"/>
    </xf>
    <xf numFmtId="0" fontId="1" fillId="0" borderId="55" xfId="21" applyBorder="1" applyAlignment="1">
      <alignment horizontal="left" vertical="center" wrapText="1"/>
    </xf>
    <xf numFmtId="49" fontId="71" fillId="0" borderId="54" xfId="21" applyNumberFormat="1" applyFont="1" applyBorder="1" applyAlignment="1">
      <alignment horizontal="left" vertical="center"/>
    </xf>
    <xf numFmtId="49" fontId="71" fillId="0" borderId="55" xfId="21" applyNumberFormat="1" applyFont="1" applyBorder="1" applyAlignment="1">
      <alignment horizontal="left" vertical="center"/>
    </xf>
    <xf numFmtId="49" fontId="13" fillId="0" borderId="54" xfId="21" applyNumberFormat="1" applyFont="1" applyBorder="1" applyAlignment="1">
      <alignment horizontal="left" vertical="center"/>
    </xf>
    <xf numFmtId="49" fontId="13" fillId="0" borderId="55" xfId="21" applyNumberFormat="1" applyFont="1" applyBorder="1" applyAlignment="1">
      <alignment horizontal="left" vertical="center"/>
    </xf>
    <xf numFmtId="49" fontId="13" fillId="0" borderId="55" xfId="21" applyNumberFormat="1" applyFont="1" applyBorder="1" applyAlignment="1">
      <alignment horizontal="left" vertical="center" wrapText="1"/>
    </xf>
    <xf numFmtId="0" fontId="75" fillId="0" borderId="54" xfId="21" applyFont="1" applyBorder="1" applyAlignment="1">
      <alignment horizontal="left" vertical="center"/>
    </xf>
    <xf numFmtId="0" fontId="75" fillId="0" borderId="55" xfId="21" applyFont="1" applyBorder="1" applyAlignment="1">
      <alignment horizontal="left" vertical="center" wrapText="1"/>
    </xf>
    <xf numFmtId="0" fontId="75" fillId="0" borderId="55" xfId="21" applyFont="1" applyBorder="1" applyAlignment="1">
      <alignment horizontal="left" vertical="center"/>
    </xf>
    <xf numFmtId="49" fontId="25" fillId="0" borderId="54" xfId="21" applyNumberFormat="1" applyFont="1" applyBorder="1" applyAlignment="1">
      <alignment horizontal="left" vertical="center"/>
    </xf>
    <xf numFmtId="0" fontId="25" fillId="0" borderId="55" xfId="21" applyFont="1" applyBorder="1" applyAlignment="1">
      <alignment horizontal="left" vertical="center" wrapText="1"/>
    </xf>
    <xf numFmtId="49" fontId="25" fillId="0" borderId="55" xfId="21" applyNumberFormat="1" applyFont="1" applyBorder="1" applyAlignment="1">
      <alignment horizontal="left" vertical="center" wrapText="1"/>
    </xf>
    <xf numFmtId="49" fontId="23" fillId="0" borderId="55" xfId="21" applyNumberFormat="1" applyFont="1" applyBorder="1" applyAlignment="1">
      <alignment horizontal="left" vertical="center" wrapText="1"/>
    </xf>
    <xf numFmtId="0" fontId="13" fillId="0" borderId="55" xfId="21" applyFont="1" applyBorder="1" applyAlignment="1">
      <alignment horizontal="left" vertical="center" wrapText="1"/>
    </xf>
    <xf numFmtId="49" fontId="1" fillId="0" borderId="54" xfId="21" applyNumberFormat="1" applyBorder="1" applyAlignment="1">
      <alignment horizontal="left" vertical="center"/>
    </xf>
    <xf numFmtId="49" fontId="1" fillId="0" borderId="55" xfId="21" applyNumberFormat="1" applyBorder="1" applyAlignment="1">
      <alignment horizontal="left" vertical="center"/>
    </xf>
    <xf numFmtId="49" fontId="79" fillId="0" borderId="55" xfId="21" applyNumberFormat="1" applyFont="1" applyBorder="1" applyAlignment="1">
      <alignment horizontal="left" vertical="center"/>
    </xf>
    <xf numFmtId="49" fontId="81" fillId="0" borderId="55" xfId="21" applyNumberFormat="1" applyFont="1" applyBorder="1" applyAlignment="1">
      <alignment horizontal="left" vertical="center"/>
    </xf>
    <xf numFmtId="49" fontId="82" fillId="15" borderId="55" xfId="21" applyNumberFormat="1" applyFont="1" applyFill="1" applyBorder="1" applyAlignment="1">
      <alignment horizontal="left" vertical="center"/>
    </xf>
    <xf numFmtId="49" fontId="1" fillId="0" borderId="55" xfId="21" applyNumberFormat="1" applyBorder="1" applyAlignment="1">
      <alignment horizontal="left" vertical="center" wrapText="1"/>
    </xf>
    <xf numFmtId="4" fontId="1" fillId="0" borderId="55" xfId="21" applyNumberFormat="1" applyBorder="1" applyAlignment="1">
      <alignment horizontal="center"/>
    </xf>
    <xf numFmtId="0" fontId="82" fillId="0" borderId="55" xfId="21" applyFont="1" applyBorder="1" applyAlignment="1">
      <alignment horizontal="left" vertical="center"/>
    </xf>
    <xf numFmtId="3" fontId="82" fillId="0" borderId="13" xfId="21" applyNumberFormat="1" applyFont="1" applyBorder="1" applyAlignment="1">
      <alignment horizontal="center"/>
    </xf>
    <xf numFmtId="4" fontId="24" fillId="0" borderId="1" xfId="21" applyNumberFormat="1" applyFont="1" applyBorder="1" applyAlignment="1">
      <alignment horizontal="center"/>
    </xf>
    <xf numFmtId="0" fontId="1" fillId="0" borderId="55" xfId="21" applyBorder="1" applyAlignment="1">
      <alignment horizontal="left" vertical="center"/>
    </xf>
    <xf numFmtId="1" fontId="27" fillId="10" borderId="51" xfId="21" quotePrefix="1" applyNumberFormat="1" applyFont="1" applyFill="1" applyBorder="1" applyAlignment="1">
      <alignment horizontal="center" vertical="center"/>
    </xf>
    <xf numFmtId="0" fontId="27" fillId="2" borderId="52" xfId="21" applyFont="1" applyFill="1" applyBorder="1" applyAlignment="1">
      <alignment horizontal="center" vertical="center"/>
    </xf>
    <xf numFmtId="0" fontId="27" fillId="0" borderId="52" xfId="21" applyFont="1" applyBorder="1" applyAlignment="1">
      <alignment horizontal="center" vertical="center"/>
    </xf>
    <xf numFmtId="0" fontId="27" fillId="0" borderId="52" xfId="21" applyFont="1" applyBorder="1" applyAlignment="1">
      <alignment horizontal="center" vertical="center" wrapText="1"/>
    </xf>
    <xf numFmtId="1" fontId="27" fillId="10" borderId="54" xfId="21" quotePrefix="1" applyNumberFormat="1" applyFont="1" applyFill="1" applyBorder="1" applyAlignment="1">
      <alignment horizontal="center" vertical="center"/>
    </xf>
    <xf numFmtId="0" fontId="27" fillId="2" borderId="1" xfId="21" applyFont="1" applyFill="1" applyBorder="1" applyAlignment="1">
      <alignment horizontal="center" vertical="center"/>
    </xf>
    <xf numFmtId="0" fontId="27" fillId="2" borderId="1" xfId="21" applyFont="1" applyFill="1" applyBorder="1" applyAlignment="1">
      <alignment horizontal="center" vertical="center" wrapText="1"/>
    </xf>
    <xf numFmtId="0" fontId="27" fillId="10" borderId="1" xfId="21" applyFont="1" applyFill="1" applyBorder="1" applyAlignment="1">
      <alignment horizontal="center" vertical="center"/>
    </xf>
    <xf numFmtId="1" fontId="27" fillId="10" borderId="1" xfId="21" applyNumberFormat="1" applyFont="1" applyFill="1" applyBorder="1" applyAlignment="1">
      <alignment horizontal="center" vertical="center"/>
    </xf>
    <xf numFmtId="1" fontId="27" fillId="10" borderId="1" xfId="21" applyNumberFormat="1" applyFont="1" applyFill="1" applyBorder="1" applyAlignment="1">
      <alignment horizontal="center" vertical="center" wrapText="1"/>
    </xf>
    <xf numFmtId="1" fontId="27" fillId="10" borderId="54" xfId="21" applyNumberFormat="1" applyFont="1" applyFill="1" applyBorder="1" applyAlignment="1">
      <alignment horizontal="center" vertical="center"/>
    </xf>
    <xf numFmtId="0" fontId="27" fillId="0" borderId="1" xfId="21" applyFont="1" applyBorder="1" applyAlignment="1">
      <alignment horizontal="center" vertical="center"/>
    </xf>
    <xf numFmtId="0" fontId="27" fillId="10" borderId="1" xfId="21" applyFont="1" applyFill="1" applyBorder="1" applyAlignment="1">
      <alignment horizontal="center" vertical="center" wrapText="1"/>
    </xf>
    <xf numFmtId="0" fontId="27" fillId="0" borderId="1" xfId="21" applyFont="1" applyBorder="1" applyAlignment="1">
      <alignment horizontal="center" vertical="center" wrapText="1"/>
    </xf>
    <xf numFmtId="1" fontId="27" fillId="2" borderId="1" xfId="21" applyNumberFormat="1" applyFont="1" applyFill="1" applyBorder="1" applyAlignment="1">
      <alignment horizontal="center" vertical="center"/>
    </xf>
    <xf numFmtId="1" fontId="27" fillId="2" borderId="1" xfId="21" applyNumberFormat="1" applyFont="1" applyFill="1" applyBorder="1" applyAlignment="1">
      <alignment horizontal="center" vertical="center" wrapText="1"/>
    </xf>
    <xf numFmtId="1" fontId="38" fillId="10" borderId="54" xfId="21" quotePrefix="1" applyNumberFormat="1" applyFont="1" applyFill="1" applyBorder="1" applyAlignment="1">
      <alignment horizontal="center" vertical="center"/>
    </xf>
    <xf numFmtId="49" fontId="84" fillId="10" borderId="54" xfId="21" applyNumberFormat="1" applyFont="1" applyFill="1" applyBorder="1" applyAlignment="1">
      <alignment horizontal="center" vertical="center"/>
    </xf>
    <xf numFmtId="0" fontId="38" fillId="2" borderId="1" xfId="21" applyFont="1" applyFill="1" applyBorder="1" applyAlignment="1">
      <alignment horizontal="center" vertical="center"/>
    </xf>
    <xf numFmtId="1" fontId="38" fillId="10" borderId="1" xfId="21" applyNumberFormat="1" applyFont="1" applyFill="1" applyBorder="1" applyAlignment="1">
      <alignment horizontal="center" vertical="center"/>
    </xf>
    <xf numFmtId="1" fontId="38" fillId="10" borderId="1" xfId="21" applyNumberFormat="1" applyFont="1" applyFill="1" applyBorder="1" applyAlignment="1">
      <alignment horizontal="center" vertical="center" wrapText="1"/>
    </xf>
    <xf numFmtId="0" fontId="37" fillId="0" borderId="0" xfId="22" applyFont="1"/>
    <xf numFmtId="1" fontId="84" fillId="10" borderId="54" xfId="21" quotePrefix="1" applyNumberFormat="1" applyFont="1" applyFill="1" applyBorder="1" applyAlignment="1">
      <alignment horizontal="center" vertical="center"/>
    </xf>
    <xf numFmtId="1" fontId="27" fillId="0" borderId="54" xfId="21" applyNumberFormat="1" applyFont="1" applyBorder="1" applyAlignment="1">
      <alignment horizontal="center" vertical="center"/>
    </xf>
    <xf numFmtId="1" fontId="27" fillId="0" borderId="1" xfId="21" applyNumberFormat="1" applyFont="1" applyBorder="1" applyAlignment="1">
      <alignment horizontal="center" vertical="center"/>
    </xf>
    <xf numFmtId="1" fontId="27" fillId="0" borderId="1" xfId="21" applyNumberFormat="1" applyFont="1" applyBorder="1" applyAlignment="1">
      <alignment horizontal="center" vertical="center" wrapText="1"/>
    </xf>
    <xf numFmtId="2" fontId="27" fillId="10" borderId="54" xfId="21" quotePrefix="1" applyNumberFormat="1" applyFont="1" applyFill="1" applyBorder="1" applyAlignment="1">
      <alignment horizontal="center" vertical="center"/>
    </xf>
    <xf numFmtId="2" fontId="27" fillId="10" borderId="1" xfId="21" applyNumberFormat="1" applyFont="1" applyFill="1" applyBorder="1" applyAlignment="1">
      <alignment horizontal="center" vertical="center"/>
    </xf>
    <xf numFmtId="2" fontId="27" fillId="10" borderId="1" xfId="21" applyNumberFormat="1" applyFont="1" applyFill="1" applyBorder="1" applyAlignment="1">
      <alignment horizontal="center" vertical="center" wrapText="1"/>
    </xf>
    <xf numFmtId="1" fontId="38" fillId="10" borderId="54" xfId="21" applyNumberFormat="1" applyFont="1" applyFill="1" applyBorder="1" applyAlignment="1">
      <alignment horizontal="center" vertical="center"/>
    </xf>
    <xf numFmtId="1" fontId="38" fillId="2" borderId="1" xfId="21" applyNumberFormat="1" applyFont="1" applyFill="1" applyBorder="1" applyAlignment="1">
      <alignment horizontal="center" vertical="center"/>
    </xf>
    <xf numFmtId="1" fontId="38" fillId="2" borderId="1" xfId="21" applyNumberFormat="1" applyFont="1" applyFill="1" applyBorder="1" applyAlignment="1">
      <alignment horizontal="center" vertical="center" wrapText="1"/>
    </xf>
    <xf numFmtId="49" fontId="27" fillId="10" borderId="54" xfId="21" quotePrefix="1" applyNumberFormat="1" applyFont="1" applyFill="1" applyBorder="1" applyAlignment="1">
      <alignment horizontal="center" vertical="center"/>
    </xf>
    <xf numFmtId="49" fontId="27" fillId="10" borderId="54" xfId="21" applyNumberFormat="1" applyFont="1" applyFill="1" applyBorder="1" applyAlignment="1">
      <alignment horizontal="center" vertical="center"/>
    </xf>
    <xf numFmtId="1" fontId="84" fillId="10" borderId="54" xfId="21" applyNumberFormat="1" applyFont="1" applyFill="1" applyBorder="1" applyAlignment="1">
      <alignment horizontal="center" vertical="center"/>
    </xf>
    <xf numFmtId="49" fontId="27" fillId="10" borderId="51" xfId="21" quotePrefix="1" applyNumberFormat="1" applyFont="1" applyFill="1" applyBorder="1" applyAlignment="1">
      <alignment horizontal="center" vertical="center"/>
    </xf>
    <xf numFmtId="0" fontId="27" fillId="10" borderId="52" xfId="21" applyFont="1" applyFill="1" applyBorder="1" applyAlignment="1">
      <alignment horizontal="center" vertical="center"/>
    </xf>
    <xf numFmtId="0" fontId="27" fillId="10" borderId="52" xfId="21" applyFont="1" applyFill="1" applyBorder="1" applyAlignment="1">
      <alignment horizontal="center" vertical="center" wrapText="1"/>
    </xf>
    <xf numFmtId="1" fontId="86" fillId="10" borderId="1" xfId="21" applyNumberFormat="1" applyFont="1" applyFill="1" applyBorder="1" applyAlignment="1">
      <alignment horizontal="center" vertical="center"/>
    </xf>
    <xf numFmtId="1" fontId="84" fillId="10" borderId="59" xfId="21" applyNumberFormat="1" applyFont="1" applyFill="1" applyBorder="1" applyAlignment="1">
      <alignment horizontal="center" vertical="center"/>
    </xf>
    <xf numFmtId="1" fontId="27" fillId="10" borderId="20" xfId="21" applyNumberFormat="1" applyFont="1" applyFill="1" applyBorder="1" applyAlignment="1">
      <alignment horizontal="center" vertical="center"/>
    </xf>
    <xf numFmtId="1" fontId="38" fillId="10" borderId="20" xfId="21" applyNumberFormat="1" applyFont="1" applyFill="1" applyBorder="1" applyAlignment="1">
      <alignment horizontal="center" vertical="center" wrapText="1"/>
    </xf>
    <xf numFmtId="1" fontId="38" fillId="10" borderId="20" xfId="21" applyNumberFormat="1" applyFont="1" applyFill="1" applyBorder="1" applyAlignment="1">
      <alignment horizontal="center" vertical="center"/>
    </xf>
    <xf numFmtId="4" fontId="92" fillId="0" borderId="75" xfId="11" applyNumberFormat="1" applyFont="1" applyBorder="1" applyAlignment="1">
      <alignment vertical="center"/>
    </xf>
    <xf numFmtId="1" fontId="84" fillId="10" borderId="62" xfId="21" applyNumberFormat="1" applyFont="1" applyFill="1" applyBorder="1" applyAlignment="1">
      <alignment horizontal="center" vertical="center"/>
    </xf>
    <xf numFmtId="1" fontId="27" fillId="10" borderId="52" xfId="21" applyNumberFormat="1" applyFont="1" applyFill="1" applyBorder="1" applyAlignment="1">
      <alignment horizontal="center" vertical="center"/>
    </xf>
    <xf numFmtId="1" fontId="38" fillId="10" borderId="52" xfId="21" applyNumberFormat="1" applyFont="1" applyFill="1" applyBorder="1" applyAlignment="1">
      <alignment horizontal="center" vertical="center" wrapText="1"/>
    </xf>
    <xf numFmtId="1" fontId="38" fillId="10" borderId="52" xfId="21" applyNumberFormat="1" applyFont="1" applyFill="1" applyBorder="1" applyAlignment="1">
      <alignment horizontal="center" vertical="center"/>
    </xf>
    <xf numFmtId="1" fontId="84" fillId="10" borderId="13" xfId="21" applyNumberFormat="1" applyFont="1" applyFill="1" applyBorder="1" applyAlignment="1">
      <alignment horizontal="center" vertical="center"/>
    </xf>
    <xf numFmtId="1" fontId="84" fillId="10" borderId="70" xfId="21" applyNumberFormat="1" applyFont="1" applyFill="1" applyBorder="1" applyAlignment="1">
      <alignment horizontal="center" vertical="center"/>
    </xf>
    <xf numFmtId="1" fontId="27" fillId="10" borderId="57" xfId="21" applyNumberFormat="1" applyFont="1" applyFill="1" applyBorder="1" applyAlignment="1">
      <alignment horizontal="center" vertical="center"/>
    </xf>
    <xf numFmtId="1" fontId="38" fillId="10" borderId="57" xfId="21" applyNumberFormat="1" applyFont="1" applyFill="1" applyBorder="1" applyAlignment="1">
      <alignment horizontal="center" vertical="center" wrapText="1"/>
    </xf>
    <xf numFmtId="1" fontId="38" fillId="10" borderId="57" xfId="21" applyNumberFormat="1" applyFont="1" applyFill="1" applyBorder="1" applyAlignment="1">
      <alignment horizontal="center" vertical="center"/>
    </xf>
    <xf numFmtId="0" fontId="93" fillId="0" borderId="0" xfId="0" applyFont="1"/>
    <xf numFmtId="16" fontId="13" fillId="2" borderId="1" xfId="0" quotePrefix="1" applyNumberFormat="1" applyFont="1" applyFill="1" applyBorder="1" applyAlignment="1">
      <alignment vertical="center" wrapText="1"/>
    </xf>
    <xf numFmtId="3" fontId="59" fillId="10" borderId="1" xfId="11" applyNumberFormat="1" applyFont="1" applyFill="1" applyBorder="1" applyAlignment="1">
      <alignment horizontal="right" vertical="center"/>
    </xf>
    <xf numFmtId="3" fontId="28" fillId="10" borderId="3" xfId="11" applyNumberFormat="1" applyFont="1" applyFill="1" applyBorder="1" applyAlignment="1">
      <alignment horizontal="right" vertical="center"/>
    </xf>
    <xf numFmtId="3" fontId="25" fillId="10" borderId="3" xfId="11" applyNumberFormat="1" applyFont="1" applyFill="1" applyBorder="1" applyAlignment="1">
      <alignment horizontal="right" vertical="center"/>
    </xf>
    <xf numFmtId="3" fontId="94" fillId="0" borderId="1" xfId="11" applyNumberFormat="1" applyFont="1" applyBorder="1"/>
    <xf numFmtId="1" fontId="13" fillId="0" borderId="1" xfId="0" quotePrefix="1" applyNumberFormat="1" applyFont="1" applyBorder="1" applyAlignment="1">
      <alignment horizontal="left" vertical="center"/>
    </xf>
    <xf numFmtId="3" fontId="13" fillId="0" borderId="1" xfId="0" applyNumberFormat="1" applyFont="1" applyBorder="1" applyAlignment="1">
      <alignment horizontal="center" vertical="center" wrapText="1"/>
    </xf>
    <xf numFmtId="3" fontId="13" fillId="0" borderId="0" xfId="0" applyNumberFormat="1" applyFont="1" applyAlignment="1">
      <alignment horizontal="left" vertical="center"/>
    </xf>
    <xf numFmtId="0" fontId="13" fillId="10" borderId="0" xfId="0" applyFont="1" applyFill="1" applyAlignment="1">
      <alignment vertical="center"/>
    </xf>
    <xf numFmtId="0" fontId="7" fillId="10" borderId="0" xfId="0" applyFont="1" applyFill="1"/>
    <xf numFmtId="0" fontId="13" fillId="10" borderId="0" xfId="0" applyFont="1" applyFill="1"/>
    <xf numFmtId="1" fontId="0" fillId="10" borderId="0" xfId="0" applyNumberFormat="1" applyFill="1"/>
    <xf numFmtId="0" fontId="24" fillId="10" borderId="0" xfId="0" applyFont="1" applyFill="1" applyAlignment="1">
      <alignment vertical="center"/>
    </xf>
    <xf numFmtId="0" fontId="0" fillId="10" borderId="0" xfId="0" applyFill="1"/>
    <xf numFmtId="3" fontId="7" fillId="0" borderId="0" xfId="11" applyNumberFormat="1" applyFont="1"/>
    <xf numFmtId="4" fontId="13" fillId="0" borderId="1" xfId="0" applyNumberFormat="1" applyFont="1" applyBorder="1"/>
    <xf numFmtId="4" fontId="13" fillId="2" borderId="1" xfId="0" applyNumberFormat="1" applyFont="1" applyFill="1" applyBorder="1"/>
    <xf numFmtId="4" fontId="13" fillId="10" borderId="0" xfId="0" applyNumberFormat="1" applyFont="1" applyFill="1" applyAlignment="1">
      <alignment vertical="center"/>
    </xf>
    <xf numFmtId="0" fontId="83" fillId="0" borderId="1" xfId="0" applyFont="1" applyBorder="1" applyAlignment="1">
      <alignment horizontal="left" vertical="center" wrapText="1"/>
    </xf>
    <xf numFmtId="49" fontId="83" fillId="0" borderId="1" xfId="0" applyNumberFormat="1" applyFont="1" applyBorder="1" applyAlignment="1">
      <alignment horizontal="left" vertical="center"/>
    </xf>
    <xf numFmtId="0" fontId="15" fillId="2" borderId="0" xfId="3" applyFont="1" applyFill="1" applyAlignment="1">
      <alignment horizontal="left"/>
    </xf>
    <xf numFmtId="0" fontId="8" fillId="2" borderId="0" xfId="3" applyFont="1" applyFill="1" applyAlignment="1">
      <alignment horizontal="left"/>
    </xf>
    <xf numFmtId="0" fontId="22" fillId="2" borderId="0" xfId="3" applyFont="1" applyFill="1" applyAlignment="1">
      <alignment horizontal="center"/>
    </xf>
    <xf numFmtId="0" fontId="22" fillId="0" borderId="0" xfId="3" applyFont="1" applyAlignment="1">
      <alignment horizontal="center"/>
    </xf>
    <xf numFmtId="0" fontId="27" fillId="0" borderId="1" xfId="11" applyFont="1" applyBorder="1" applyAlignment="1">
      <alignment horizontal="center" vertical="center" textRotation="90" wrapText="1"/>
    </xf>
    <xf numFmtId="0" fontId="27" fillId="0" borderId="20" xfId="11" applyFont="1" applyBorder="1" applyAlignment="1">
      <alignment horizontal="center" vertical="center" textRotation="90" wrapText="1"/>
    </xf>
    <xf numFmtId="0" fontId="25" fillId="0" borderId="51" xfId="11" applyFont="1" applyBorder="1" applyAlignment="1">
      <alignment horizontal="center" vertical="center" wrapText="1"/>
    </xf>
    <xf numFmtId="0" fontId="25" fillId="0" borderId="54" xfId="11" applyFont="1" applyBorder="1" applyAlignment="1">
      <alignment horizontal="center" vertical="center" wrapText="1"/>
    </xf>
    <xf numFmtId="0" fontId="25" fillId="0" borderId="56" xfId="11" applyFont="1" applyBorder="1" applyAlignment="1">
      <alignment horizontal="center" vertical="center" wrapText="1"/>
    </xf>
    <xf numFmtId="0" fontId="27" fillId="0" borderId="52" xfId="11" applyFont="1" applyBorder="1" applyAlignment="1">
      <alignment horizontal="center" vertical="center" textRotation="90" wrapText="1"/>
    </xf>
    <xf numFmtId="4" fontId="27" fillId="0" borderId="52" xfId="11" applyNumberFormat="1" applyFont="1" applyBorder="1" applyAlignment="1">
      <alignment horizontal="center" vertical="center" textRotation="90" wrapText="1"/>
    </xf>
    <xf numFmtId="4" fontId="27" fillId="0" borderId="1" xfId="11" applyNumberFormat="1" applyFont="1" applyBorder="1" applyAlignment="1">
      <alignment horizontal="center" vertical="center" textRotation="90" wrapText="1"/>
    </xf>
    <xf numFmtId="4" fontId="27" fillId="0" borderId="20" xfId="11" applyNumberFormat="1" applyFont="1" applyBorder="1" applyAlignment="1">
      <alignment horizontal="center" vertical="center" textRotation="90" wrapText="1"/>
    </xf>
    <xf numFmtId="0" fontId="27" fillId="0" borderId="52" xfId="11" applyFont="1" applyBorder="1" applyAlignment="1">
      <alignment horizontal="center" vertical="center" wrapText="1"/>
    </xf>
    <xf numFmtId="0" fontId="27" fillId="0" borderId="53" xfId="11" applyFont="1" applyBorder="1" applyAlignment="1">
      <alignment horizontal="center" vertical="center" wrapText="1"/>
    </xf>
    <xf numFmtId="0" fontId="27" fillId="0" borderId="1" xfId="11" applyFont="1" applyBorder="1" applyAlignment="1">
      <alignment horizontal="center" vertical="center" wrapText="1"/>
    </xf>
    <xf numFmtId="0" fontId="27" fillId="0" borderId="55" xfId="11" applyFont="1" applyBorder="1" applyAlignment="1">
      <alignment horizontal="center" vertical="center" wrapText="1"/>
    </xf>
    <xf numFmtId="3" fontId="27" fillId="0" borderId="1" xfId="11" applyNumberFormat="1" applyFont="1" applyBorder="1" applyAlignment="1">
      <alignment horizontal="center" vertical="center" textRotation="90" wrapText="1"/>
    </xf>
    <xf numFmtId="3" fontId="27" fillId="0" borderId="20" xfId="11" applyNumberFormat="1" applyFont="1" applyBorder="1" applyAlignment="1">
      <alignment horizontal="center" vertical="center" textRotation="90" wrapText="1"/>
    </xf>
    <xf numFmtId="3" fontId="27" fillId="0" borderId="1" xfId="11" applyNumberFormat="1" applyFont="1" applyBorder="1" applyAlignment="1">
      <alignment horizontal="center" vertical="center" wrapText="1"/>
    </xf>
    <xf numFmtId="0" fontId="25" fillId="0" borderId="52" xfId="11" applyFont="1" applyBorder="1" applyAlignment="1">
      <alignment horizontal="center" vertical="center" wrapText="1"/>
    </xf>
    <xf numFmtId="0" fontId="25" fillId="2" borderId="1" xfId="12" applyFont="1" applyFill="1" applyBorder="1" applyAlignment="1">
      <alignment horizontal="center" vertical="center" wrapText="1"/>
    </xf>
    <xf numFmtId="0" fontId="25" fillId="0" borderId="1" xfId="12" applyFont="1" applyBorder="1" applyAlignment="1">
      <alignment horizontal="center" vertical="center" wrapText="1"/>
    </xf>
    <xf numFmtId="0" fontId="25" fillId="0" borderId="20" xfId="12" applyFont="1" applyBorder="1" applyAlignment="1">
      <alignment horizontal="center" vertical="center" wrapText="1"/>
    </xf>
    <xf numFmtId="0" fontId="25" fillId="2" borderId="20" xfId="12" applyFont="1" applyFill="1" applyBorder="1" applyAlignment="1">
      <alignment horizontal="center" vertical="center" wrapText="1"/>
    </xf>
    <xf numFmtId="4" fontId="25" fillId="2" borderId="1" xfId="12" applyNumberFormat="1" applyFont="1" applyFill="1" applyBorder="1" applyAlignment="1">
      <alignment horizontal="center" vertical="center" wrapText="1"/>
    </xf>
    <xf numFmtId="4" fontId="25" fillId="2" borderId="20" xfId="12" applyNumberFormat="1" applyFont="1" applyFill="1" applyBorder="1" applyAlignment="1">
      <alignment horizontal="center" vertical="center" wrapText="1"/>
    </xf>
    <xf numFmtId="0" fontId="25" fillId="2" borderId="1" xfId="11" applyFont="1" applyFill="1" applyBorder="1" applyAlignment="1">
      <alignment horizontal="center" vertical="center" wrapText="1"/>
    </xf>
    <xf numFmtId="0" fontId="27" fillId="2" borderId="1" xfId="11" applyFont="1" applyFill="1" applyBorder="1" applyAlignment="1">
      <alignment horizontal="center" vertical="center" textRotation="90" wrapText="1"/>
    </xf>
    <xf numFmtId="0" fontId="27" fillId="2" borderId="1" xfId="11" applyFont="1" applyFill="1" applyBorder="1" applyAlignment="1">
      <alignment horizontal="center" vertical="center" wrapText="1"/>
    </xf>
    <xf numFmtId="0" fontId="25" fillId="2" borderId="1" xfId="15" applyFont="1" applyFill="1" applyBorder="1" applyAlignment="1">
      <alignment horizontal="center" vertical="center" wrapText="1"/>
    </xf>
    <xf numFmtId="0" fontId="47" fillId="0" borderId="0" xfId="18" applyFill="1" applyBorder="1" applyAlignment="1">
      <alignment horizontal="left" wrapText="1"/>
    </xf>
    <xf numFmtId="0" fontId="25" fillId="0" borderId="9" xfId="11" applyFont="1" applyBorder="1" applyAlignment="1">
      <alignment horizontal="center" vertical="center" wrapText="1"/>
    </xf>
    <xf numFmtId="0" fontId="25" fillId="0" borderId="6" xfId="11" applyFont="1" applyBorder="1" applyAlignment="1">
      <alignment horizontal="center" vertical="center" wrapText="1"/>
    </xf>
    <xf numFmtId="0" fontId="25" fillId="0" borderId="7" xfId="11" applyFont="1" applyBorder="1" applyAlignment="1">
      <alignment horizontal="center" vertical="center" wrapText="1"/>
    </xf>
    <xf numFmtId="0" fontId="25" fillId="0" borderId="46" xfId="11" applyFont="1" applyBorder="1" applyAlignment="1">
      <alignment horizontal="center" vertical="center" wrapText="1"/>
    </xf>
    <xf numFmtId="0" fontId="25" fillId="0" borderId="35" xfId="11" applyFont="1" applyBorder="1" applyAlignment="1">
      <alignment horizontal="center" vertical="center"/>
    </xf>
    <xf numFmtId="0" fontId="25" fillId="0" borderId="36" xfId="11" applyFont="1" applyBorder="1" applyAlignment="1">
      <alignment horizontal="center" vertical="center"/>
    </xf>
    <xf numFmtId="0" fontId="25" fillId="0" borderId="15" xfId="11" applyFont="1" applyBorder="1" applyAlignment="1">
      <alignment horizontal="center" vertical="center"/>
    </xf>
    <xf numFmtId="0" fontId="25" fillId="0" borderId="26" xfId="11" applyFont="1" applyBorder="1" applyAlignment="1">
      <alignment horizontal="center" vertical="center"/>
    </xf>
    <xf numFmtId="0" fontId="25" fillId="0" borderId="34" xfId="11" applyFont="1" applyBorder="1" applyAlignment="1">
      <alignment horizontal="center" vertical="center"/>
    </xf>
    <xf numFmtId="0" fontId="25" fillId="0" borderId="23" xfId="11" applyFont="1" applyBorder="1" applyAlignment="1">
      <alignment horizontal="center" vertical="center"/>
    </xf>
    <xf numFmtId="0" fontId="70" fillId="0" borderId="7" xfId="11" applyFont="1" applyBorder="1" applyAlignment="1">
      <alignment horizontal="center" vertical="center" wrapText="1"/>
    </xf>
    <xf numFmtId="0" fontId="70" fillId="0" borderId="46" xfId="11" applyFont="1" applyBorder="1" applyAlignment="1">
      <alignment horizontal="center" vertical="center" wrapText="1"/>
    </xf>
    <xf numFmtId="0" fontId="25" fillId="0" borderId="45" xfId="11" applyFont="1" applyBorder="1" applyAlignment="1">
      <alignment horizontal="center" vertical="center" wrapText="1"/>
    </xf>
    <xf numFmtId="0" fontId="25" fillId="0" borderId="1" xfId="11" applyFont="1" applyBorder="1" applyAlignment="1">
      <alignment horizontal="center" vertical="center" wrapText="1"/>
    </xf>
    <xf numFmtId="0" fontId="25" fillId="0" borderId="2" xfId="11" applyFont="1" applyBorder="1" applyAlignment="1">
      <alignment horizontal="center" vertical="center" wrapText="1"/>
    </xf>
    <xf numFmtId="0" fontId="25" fillId="0" borderId="20" xfId="11" applyFont="1" applyBorder="1" applyAlignment="1">
      <alignment horizontal="center" vertical="center" wrapText="1"/>
    </xf>
    <xf numFmtId="0" fontId="25" fillId="0" borderId="19" xfId="11" applyFont="1" applyBorder="1" applyAlignment="1">
      <alignment horizontal="center" vertical="center" wrapText="1"/>
    </xf>
    <xf numFmtId="0" fontId="25" fillId="0" borderId="13" xfId="11" applyFont="1" applyBorder="1" applyAlignment="1">
      <alignment horizontal="center" vertical="center" wrapText="1"/>
    </xf>
    <xf numFmtId="0" fontId="13" fillId="0" borderId="1" xfId="11" applyFont="1" applyBorder="1" applyAlignment="1">
      <alignment horizontal="center" vertical="center" wrapText="1"/>
    </xf>
    <xf numFmtId="0" fontId="23" fillId="0" borderId="1" xfId="11" applyFont="1" applyBorder="1" applyAlignment="1">
      <alignment horizontal="center" vertical="center"/>
    </xf>
    <xf numFmtId="0" fontId="13" fillId="0" borderId="19" xfId="11" applyFont="1" applyBorder="1" applyAlignment="1">
      <alignment horizontal="center" vertical="center" wrapText="1"/>
    </xf>
    <xf numFmtId="0" fontId="13" fillId="0" borderId="13" xfId="11" applyFont="1" applyBorder="1" applyAlignment="1">
      <alignment horizontal="center" vertical="center" wrapText="1"/>
    </xf>
    <xf numFmtId="0" fontId="13" fillId="0" borderId="33" xfId="11" applyFont="1" applyBorder="1" applyAlignment="1">
      <alignment horizontal="center" vertical="center"/>
    </xf>
    <xf numFmtId="0" fontId="13" fillId="0" borderId="25" xfId="11" applyFont="1" applyBorder="1" applyAlignment="1">
      <alignment horizontal="center" vertical="center"/>
    </xf>
    <xf numFmtId="0" fontId="13" fillId="0" borderId="20" xfId="11" applyFont="1" applyBorder="1" applyAlignment="1">
      <alignment horizontal="center" vertical="center" wrapText="1"/>
    </xf>
    <xf numFmtId="0" fontId="13" fillId="0" borderId="7" xfId="11" applyFont="1" applyBorder="1" applyAlignment="1">
      <alignment horizontal="center" vertical="center" wrapText="1"/>
    </xf>
    <xf numFmtId="0" fontId="26" fillId="0" borderId="19" xfId="11" applyFont="1" applyBorder="1" applyAlignment="1">
      <alignment horizontal="center" vertical="center" wrapText="1"/>
    </xf>
    <xf numFmtId="0" fontId="26" fillId="0" borderId="13" xfId="11" applyFont="1" applyBorder="1" applyAlignment="1">
      <alignment horizontal="center" vertical="center" wrapText="1"/>
    </xf>
    <xf numFmtId="165" fontId="68" fillId="0" borderId="20" xfId="8" applyNumberFormat="1" applyFont="1" applyFill="1" applyBorder="1" applyAlignment="1">
      <alignment horizontal="center" vertical="center"/>
    </xf>
    <xf numFmtId="165" fontId="68" fillId="0" borderId="12" xfId="8" applyNumberFormat="1" applyFont="1" applyFill="1" applyBorder="1" applyAlignment="1">
      <alignment horizontal="center" vertical="center"/>
    </xf>
    <xf numFmtId="0" fontId="27" fillId="0" borderId="19" xfId="11" applyFont="1" applyBorder="1" applyAlignment="1">
      <alignment horizontal="center" vertical="center" wrapText="1"/>
    </xf>
    <xf numFmtId="0" fontId="27" fillId="0" borderId="13" xfId="11" applyFont="1" applyBorder="1" applyAlignment="1">
      <alignment horizontal="center" vertical="center" wrapText="1"/>
    </xf>
    <xf numFmtId="3" fontId="41" fillId="0" borderId="19" xfId="9" applyNumberFormat="1" applyFont="1" applyBorder="1" applyAlignment="1" applyProtection="1">
      <alignment horizontal="center" vertical="center"/>
    </xf>
    <xf numFmtId="3" fontId="41" fillId="0" borderId="13" xfId="9" applyNumberFormat="1" applyFont="1" applyBorder="1" applyAlignment="1" applyProtection="1">
      <alignment horizontal="center" vertical="center"/>
    </xf>
    <xf numFmtId="0" fontId="24" fillId="0" borderId="27" xfId="11" applyFont="1" applyBorder="1" applyAlignment="1">
      <alignment horizontal="left"/>
    </xf>
    <xf numFmtId="0" fontId="59" fillId="0" borderId="1" xfId="11" applyFont="1" applyBorder="1" applyAlignment="1">
      <alignment horizontal="center" vertical="center" wrapText="1"/>
    </xf>
    <xf numFmtId="0" fontId="6" fillId="0" borderId="0" xfId="11" applyFont="1" applyAlignment="1">
      <alignment horizontal="center" vertical="center" wrapText="1"/>
    </xf>
    <xf numFmtId="0" fontId="59" fillId="0" borderId="1" xfId="11" applyFont="1" applyBorder="1" applyAlignment="1">
      <alignment horizontal="center" vertical="center"/>
    </xf>
    <xf numFmtId="0" fontId="27" fillId="0" borderId="20" xfId="11" applyFont="1" applyBorder="1" applyAlignment="1">
      <alignment horizontal="center" vertical="center" wrapText="1"/>
    </xf>
    <xf numFmtId="0" fontId="27" fillId="0" borderId="6" xfId="11" applyFont="1" applyBorder="1" applyAlignment="1">
      <alignment horizontal="center" vertical="center" wrapText="1"/>
    </xf>
    <xf numFmtId="0" fontId="27" fillId="0" borderId="7" xfId="11" applyFont="1" applyBorder="1" applyAlignment="1">
      <alignment horizontal="center" vertical="center" wrapText="1"/>
    </xf>
    <xf numFmtId="0" fontId="13" fillId="0" borderId="37" xfId="11" applyFont="1" applyBorder="1" applyAlignment="1">
      <alignment horizontal="center" vertical="center" wrapText="1"/>
    </xf>
    <xf numFmtId="0" fontId="13" fillId="0" borderId="38" xfId="11" applyFont="1" applyBorder="1" applyAlignment="1">
      <alignment horizontal="center" vertical="center" wrapText="1"/>
    </xf>
    <xf numFmtId="0" fontId="13" fillId="0" borderId="11" xfId="11" applyFont="1" applyBorder="1" applyAlignment="1">
      <alignment horizontal="center" vertical="center" wrapText="1"/>
    </xf>
    <xf numFmtId="0" fontId="24" fillId="0" borderId="37" xfId="11" applyFont="1" applyBorder="1" applyAlignment="1">
      <alignment horizontal="center" vertical="center" wrapText="1"/>
    </xf>
    <xf numFmtId="0" fontId="24" fillId="0" borderId="38" xfId="11" applyFont="1" applyBorder="1" applyAlignment="1">
      <alignment horizontal="center" vertical="center" wrapText="1"/>
    </xf>
    <xf numFmtId="0" fontId="24" fillId="0" borderId="11" xfId="11" applyFont="1" applyBorder="1" applyAlignment="1">
      <alignment horizontal="center" vertical="center" wrapText="1"/>
    </xf>
    <xf numFmtId="0" fontId="13" fillId="0" borderId="19" xfId="11" applyFont="1" applyBorder="1" applyAlignment="1">
      <alignment horizontal="center" vertical="center"/>
    </xf>
    <xf numFmtId="0" fontId="13" fillId="0" borderId="13" xfId="11" applyFont="1" applyBorder="1" applyAlignment="1">
      <alignment horizontal="center" vertical="center"/>
    </xf>
    <xf numFmtId="0" fontId="13" fillId="0" borderId="19" xfId="11" applyFont="1" applyBorder="1" applyAlignment="1">
      <alignment horizontal="center" wrapText="1"/>
    </xf>
    <xf numFmtId="0" fontId="13" fillId="0" borderId="24" xfId="11" applyFont="1" applyBorder="1" applyAlignment="1">
      <alignment horizontal="center" wrapText="1"/>
    </xf>
    <xf numFmtId="49" fontId="36" fillId="5" borderId="19" xfId="0" applyNumberFormat="1" applyFont="1" applyFill="1" applyBorder="1" applyAlignment="1">
      <alignment horizontal="left" vertical="center" wrapText="1"/>
    </xf>
    <xf numFmtId="49" fontId="36" fillId="5" borderId="24" xfId="0" applyNumberFormat="1" applyFont="1" applyFill="1" applyBorder="1" applyAlignment="1">
      <alignment horizontal="left" vertical="center" wrapText="1"/>
    </xf>
    <xf numFmtId="49" fontId="36" fillId="5" borderId="13" xfId="0" applyNumberFormat="1" applyFont="1" applyFill="1" applyBorder="1" applyAlignment="1">
      <alignment horizontal="left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24" xfId="11" applyFont="1" applyBorder="1" applyAlignment="1">
      <alignment horizontal="center" vertical="center"/>
    </xf>
    <xf numFmtId="0" fontId="24" fillId="0" borderId="92" xfId="11" applyFont="1" applyBorder="1" applyAlignment="1">
      <alignment horizontal="left" vertical="center"/>
    </xf>
    <xf numFmtId="0" fontId="24" fillId="0" borderId="89" xfId="11" applyFont="1" applyBorder="1" applyAlignment="1">
      <alignment horizontal="left" vertical="center"/>
    </xf>
    <xf numFmtId="0" fontId="36" fillId="0" borderId="80" xfId="11" applyFont="1" applyBorder="1" applyAlignment="1">
      <alignment horizontal="center" vertical="center"/>
    </xf>
    <xf numFmtId="0" fontId="36" fillId="0" borderId="82" xfId="11" applyFont="1" applyBorder="1" applyAlignment="1">
      <alignment horizontal="center" vertical="center"/>
    </xf>
    <xf numFmtId="0" fontId="36" fillId="15" borderId="81" xfId="11" applyFont="1" applyFill="1" applyBorder="1" applyAlignment="1">
      <alignment horizontal="center" vertical="center"/>
    </xf>
    <xf numFmtId="0" fontId="36" fillId="15" borderId="62" xfId="11" applyFont="1" applyFill="1" applyBorder="1" applyAlignment="1">
      <alignment horizontal="center" vertical="center"/>
    </xf>
    <xf numFmtId="0" fontId="36" fillId="0" borderId="83" xfId="11" applyFont="1" applyBorder="1" applyAlignment="1">
      <alignment horizontal="center" vertical="center"/>
    </xf>
    <xf numFmtId="0" fontId="36" fillId="0" borderId="84" xfId="11" applyFont="1" applyBorder="1" applyAlignment="1">
      <alignment horizontal="center" vertical="center"/>
    </xf>
    <xf numFmtId="0" fontId="36" fillId="0" borderId="70" xfId="11" applyFont="1" applyBorder="1" applyAlignment="1">
      <alignment horizontal="center" vertical="center"/>
    </xf>
    <xf numFmtId="0" fontId="13" fillId="0" borderId="51" xfId="11" applyFont="1" applyBorder="1" applyAlignment="1">
      <alignment horizontal="center" vertical="center"/>
    </xf>
    <xf numFmtId="0" fontId="13" fillId="0" borderId="52" xfId="11" applyFont="1" applyBorder="1" applyAlignment="1">
      <alignment horizontal="center" vertical="center"/>
    </xf>
    <xf numFmtId="0" fontId="13" fillId="0" borderId="53" xfId="11" applyFont="1" applyBorder="1" applyAlignment="1">
      <alignment horizontal="center" vertical="center"/>
    </xf>
    <xf numFmtId="0" fontId="78" fillId="15" borderId="63" xfId="11" applyFont="1" applyFill="1" applyBorder="1" applyAlignment="1">
      <alignment horizontal="center" vertical="center"/>
    </xf>
    <xf numFmtId="0" fontId="78" fillId="15" borderId="24" xfId="11" applyFont="1" applyFill="1" applyBorder="1" applyAlignment="1">
      <alignment horizontal="center" vertical="center"/>
    </xf>
    <xf numFmtId="0" fontId="78" fillId="15" borderId="64" xfId="1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27" fillId="13" borderId="1" xfId="0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</cellXfs>
  <cellStyles count="23">
    <cellStyle name="ContentsHyperlink" xfId="1" xr:uid="{00000000-0005-0000-0000-000000000000}"/>
    <cellStyle name="Hyperlink" xfId="2" builtinId="8"/>
    <cellStyle name="Normal" xfId="0" builtinId="0"/>
    <cellStyle name="Normal 2" xfId="3" xr:uid="{00000000-0005-0000-0000-000003000000}"/>
    <cellStyle name="Normal 2 2" xfId="4" xr:uid="{00000000-0005-0000-0000-000004000000}"/>
    <cellStyle name="Normal 2 2 2" xfId="12" xr:uid="{0BD1B205-58F0-4D12-ACDA-47C89662F266}"/>
    <cellStyle name="Normal 2 3" xfId="11" xr:uid="{6E7FAE00-5B18-4782-8948-37C0EA7EB6AD}"/>
    <cellStyle name="Normal 3" xfId="5" xr:uid="{00000000-0005-0000-0000-000005000000}"/>
    <cellStyle name="Normal 3 2" xfId="6" xr:uid="{00000000-0005-0000-0000-000006000000}"/>
    <cellStyle name="Normal 3 5 3 4 2 2 2" xfId="13" xr:uid="{E4AA2C84-C71F-4758-9AC0-2C652398DF0F}"/>
    <cellStyle name="Normal 3 5 3 4 2 2 2 2" xfId="19" xr:uid="{E58CECA5-C85D-40B0-8E58-E6CF74F89371}"/>
    <cellStyle name="Normal 3 5 3 4 2 2 2 2 2" xfId="21" xr:uid="{A804AACD-FC1C-438B-8335-27CE8B1C5FB9}"/>
    <cellStyle name="Normal 3 6 2 2 2 2" xfId="14" xr:uid="{29D33264-C0F7-4160-896C-1D68D8E956D5}"/>
    <cellStyle name="Normal 3 6 2 2 2 2 2" xfId="20" xr:uid="{ADAB1EF6-71F2-49A0-88BF-A98D1ED403E8}"/>
    <cellStyle name="Normal 3 6 2 2 2 2 2 2" xfId="22" xr:uid="{B7D557DE-19BF-4EA0-8BC1-5F4617587F64}"/>
    <cellStyle name="Normal 4" xfId="7" xr:uid="{00000000-0005-0000-0000-000007000000}"/>
    <cellStyle name="Normal 4 2" xfId="10" xr:uid="{00000000-0005-0000-0000-000008000000}"/>
    <cellStyle name="Normal_normativ kadra _ tabel_1 2" xfId="17" xr:uid="{A70766DD-94A2-44A4-8E59-D90B37814B86}"/>
    <cellStyle name="Normal_TAB DZ 1-10 (1) 2 2" xfId="16" xr:uid="{A6D300A1-A782-4744-8643-C8AF3A1C1432}"/>
    <cellStyle name="Normal_TAB DZ 1-10 (1) 3" xfId="15" xr:uid="{7A00A51F-CC62-409F-ACE3-B9778EC311BE}"/>
    <cellStyle name="Student Information" xfId="8" xr:uid="{00000000-0005-0000-0000-00000C000000}"/>
    <cellStyle name="Student Information - user entered" xfId="9" xr:uid="{00000000-0005-0000-0000-00000D000000}"/>
    <cellStyle name="Total 2" xfId="18" xr:uid="{82C6C95F-EF29-4069-BAFE-D88FD164C708}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0</xdr:row>
      <xdr:rowOff>104775</xdr:rowOff>
    </xdr:from>
    <xdr:to>
      <xdr:col>1</xdr:col>
      <xdr:colOff>714375</xdr:colOff>
      <xdr:row>4</xdr:row>
      <xdr:rowOff>85725</xdr:rowOff>
    </xdr:to>
    <xdr:pic>
      <xdr:nvPicPr>
        <xdr:cNvPr id="64604" name="Picture 1">
          <a:extLst>
            <a:ext uri="{FF2B5EF4-FFF2-40B4-BE49-F238E27FC236}">
              <a16:creationId xmlns:a16="http://schemas.microsoft.com/office/drawing/2014/main" id="{00000000-0008-0000-0000-00005CF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4775"/>
          <a:ext cx="6096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40323" name="Line 1">
          <a:extLst>
            <a:ext uri="{FF2B5EF4-FFF2-40B4-BE49-F238E27FC236}">
              <a16:creationId xmlns:a16="http://schemas.microsoft.com/office/drawing/2014/main" id="{00000000-0008-0000-1100-0000839D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6715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hare\2016\KADAR%20KC%20NIS%2030-06-201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UGRADNI/2025/I-XII/Ostali%20ugradn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UGRADNI/2025/I-XII/Dijaliz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70\share\Users\KCN_Don1\Desktop\Plan%202019%20-%20Izvrsenje%20I-VI-2019%20-%20revidiran%20plan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70\share\Users\Vladan\Desktop\Klinicki%20Centar%20Nis%20-%20Izvrsenje%20I-XII%202017%20-%20Plan%20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84\Share-Sale\1-Klinicki%20Centar%20Nis%20-%20Izvrsenje%20I-XII%202017%20-%20Plan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UGRADNI/2025/I-XII/Ugradni%20u%20ortopediju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UGRADNI/2025/I-XII/Ugradni%20u%20kardiohirurgiji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UGRADNI/2025/I-XII/Pejsmejker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UGRADNI/2025/I-XII/Stentov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UGRADNI/2025/I-XII/Graftov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АДРЖАЈ"/>
      <sheetName val="Kadar.ode."/>
      <sheetName val="Kadar.dne.bol.dij."/>
      <sheetName val="Kadar.zaj.med.del."/>
      <sheetName val="Kadar.nem."/>
      <sheetName val="Kadar.zbirno "/>
      <sheetName val="Kapaciteti i korišćenje"/>
      <sheetName val="Pratioci"/>
      <sheetName val="Dnevne.bolnice"/>
      <sheetName val="Neonatologija"/>
      <sheetName val="Pregledi"/>
      <sheetName val="Operacije"/>
      <sheetName val="Usluge"/>
      <sheetName val="Dijagnostika"/>
      <sheetName val="Lab"/>
      <sheetName val="Dijalize"/>
      <sheetName val="Krv"/>
      <sheetName val="Lekovi"/>
      <sheetName val="Implantati"/>
      <sheetName val="Sanitet.mat"/>
      <sheetName val="Liste.čekanja"/>
      <sheetName val="Soc.Epid.Inform"/>
    </sheetNames>
    <sheetDataSet>
      <sheetData sheetId="0"/>
      <sheetData sheetId="1">
        <row r="1">
          <cell r="C1" t="str">
            <v>КЛИНИЧКИ ЦЕНТАР Ниш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PP_analiticki"/>
      <sheetName val="VPP_analiticki (2)"/>
    </sheetNames>
    <sheetDataSet>
      <sheetData sheetId="0" refreshError="1"/>
      <sheetData sheetId="1">
        <row r="5">
          <cell r="A5" t="str">
            <v>9029000A</v>
          </cell>
          <cell r="B5" t="str">
            <v>UM000010</v>
          </cell>
          <cell r="C5" t="str">
            <v>Dvokomponentna proteza za intraabdom.apl.(poliester+polit.) 30x20cm</v>
          </cell>
          <cell r="D5"/>
          <cell r="E5" t="str">
            <v>JNZU</v>
          </cell>
          <cell r="F5">
            <v>6</v>
          </cell>
          <cell r="G5">
            <v>81510</v>
          </cell>
          <cell r="H5"/>
          <cell r="I5">
            <v>489060</v>
          </cell>
        </row>
        <row r="6">
          <cell r="A6" t="str">
            <v>9029001</v>
          </cell>
          <cell r="B6" t="str">
            <v>UM000306</v>
          </cell>
          <cell r="C6" t="str">
            <v>Samofiksirajuca polures pprolen mrezica sa kukicom od poliakticke kis 12x9cm leva</v>
          </cell>
          <cell r="D6"/>
          <cell r="E6" t="str">
            <v>JNZU</v>
          </cell>
          <cell r="F6">
            <v>1</v>
          </cell>
          <cell r="G6">
            <v>16940</v>
          </cell>
          <cell r="H6"/>
          <cell r="I6">
            <v>16940</v>
          </cell>
        </row>
        <row r="7">
          <cell r="A7" t="str">
            <v>9029019</v>
          </cell>
          <cell r="B7" t="str">
            <v>UM000009</v>
          </cell>
          <cell r="C7" t="str">
            <v>Poliesterska samofiksirajuca semiresorptivna mrezica sa kukicama od poliakticne kis za zbrinjavanje ingvinalnih kila u laparoskopskim procedurama, leva 15x10</v>
          </cell>
          <cell r="D7"/>
          <cell r="E7" t="str">
            <v>JNZU</v>
          </cell>
          <cell r="F7">
            <v>1</v>
          </cell>
          <cell r="G7">
            <v>49500</v>
          </cell>
          <cell r="H7"/>
          <cell r="I7">
            <v>49500</v>
          </cell>
        </row>
        <row r="8">
          <cell r="A8" t="str">
            <v>9029551</v>
          </cell>
          <cell r="B8" t="str">
            <v>UM000072</v>
          </cell>
          <cell r="C8" t="str">
            <v>Pojedinacni titanijumski klipsevi S</v>
          </cell>
          <cell r="D8"/>
          <cell r="E8" t="str">
            <v>JNZU</v>
          </cell>
          <cell r="F8">
            <v>1638</v>
          </cell>
          <cell r="G8">
            <v>42.35</v>
          </cell>
          <cell r="H8"/>
          <cell r="I8">
            <v>69369.3</v>
          </cell>
        </row>
        <row r="9">
          <cell r="A9">
            <v>9029552</v>
          </cell>
          <cell r="B9"/>
          <cell r="C9" t="str">
            <v>Pojedinacni titanijumski klipsevi M</v>
          </cell>
          <cell r="D9"/>
          <cell r="E9" t="str">
            <v>JNZU</v>
          </cell>
          <cell r="F9">
            <v>2366</v>
          </cell>
          <cell r="G9">
            <v>41.525000000000006</v>
          </cell>
          <cell r="H9"/>
          <cell r="I9">
            <v>96504.1</v>
          </cell>
        </row>
        <row r="10">
          <cell r="A10" t="str">
            <v>9029553</v>
          </cell>
          <cell r="B10" t="str">
            <v>UM000072</v>
          </cell>
          <cell r="C10" t="str">
            <v>Pojedinacni titanijumski klipsevi ML</v>
          </cell>
          <cell r="D10"/>
          <cell r="E10" t="str">
            <v>JNZU</v>
          </cell>
          <cell r="F10">
            <v>654</v>
          </cell>
          <cell r="G10">
            <v>42.35</v>
          </cell>
          <cell r="H10"/>
          <cell r="I10">
            <v>27696.9</v>
          </cell>
        </row>
        <row r="11">
          <cell r="A11">
            <v>9029554</v>
          </cell>
          <cell r="B11"/>
          <cell r="C11" t="str">
            <v>Pojedinacni titanijumski klipsevi L</v>
          </cell>
          <cell r="D11"/>
          <cell r="E11" t="str">
            <v>JNZU</v>
          </cell>
          <cell r="F11">
            <v>582</v>
          </cell>
          <cell r="G11">
            <v>41.525000000000006</v>
          </cell>
          <cell r="H11"/>
          <cell r="I11">
            <v>23756.7</v>
          </cell>
        </row>
        <row r="12">
          <cell r="A12" t="str">
            <v>9700023</v>
          </cell>
          <cell r="B12" t="str">
            <v>UM000009</v>
          </cell>
          <cell r="C12" t="str">
            <v>Polipropilenska mrezica 15x15 48 gr /m*</v>
          </cell>
          <cell r="D12"/>
          <cell r="E12" t="str">
            <v>JNZU</v>
          </cell>
          <cell r="F12">
            <v>66.5</v>
          </cell>
          <cell r="G12">
            <v>3850</v>
          </cell>
          <cell r="H12"/>
          <cell r="I12">
            <v>256025</v>
          </cell>
        </row>
        <row r="13">
          <cell r="A13" t="str">
            <v>9700024</v>
          </cell>
          <cell r="B13" t="str">
            <v>UM000009</v>
          </cell>
          <cell r="C13" t="str">
            <v>Polipropilenska mrezica 8x15 48 gr*</v>
          </cell>
          <cell r="D13"/>
          <cell r="E13" t="str">
            <v>JNZU</v>
          </cell>
          <cell r="F13">
            <v>430.5</v>
          </cell>
          <cell r="G13">
            <v>2750</v>
          </cell>
          <cell r="H13"/>
          <cell r="I13">
            <v>1183875</v>
          </cell>
        </row>
        <row r="14">
          <cell r="A14" t="str">
            <v>9701462</v>
          </cell>
          <cell r="B14" t="str">
            <v>UM000012</v>
          </cell>
          <cell r="C14" t="str">
            <v>Silikonska proteza za muski pektoralni misic</v>
          </cell>
          <cell r="D14"/>
          <cell r="E14" t="str">
            <v>JNZU</v>
          </cell>
          <cell r="F14">
            <v>1</v>
          </cell>
          <cell r="G14">
            <v>88000</v>
          </cell>
          <cell r="H14"/>
          <cell r="I14">
            <v>88000</v>
          </cell>
        </row>
        <row r="15">
          <cell r="A15" t="str">
            <v>9701472</v>
          </cell>
          <cell r="B15" t="str">
            <v>UM000009</v>
          </cell>
          <cell r="C15" t="str">
            <v>Polipropilenska neresorbujuca mrezica 40gr/m2, pora deblj 0,8mm;150x100mm, za Lihtenstajnove op tehnike</v>
          </cell>
          <cell r="D15"/>
          <cell r="E15" t="str">
            <v>JNZU</v>
          </cell>
          <cell r="F15">
            <v>25</v>
          </cell>
          <cell r="G15">
            <v>3080</v>
          </cell>
          <cell r="H15"/>
          <cell r="I15">
            <v>77000</v>
          </cell>
        </row>
        <row r="16">
          <cell r="A16" t="str">
            <v>9701473</v>
          </cell>
          <cell r="B16" t="str">
            <v>UM000009</v>
          </cell>
          <cell r="C16" t="str">
            <v>Polipropilenska neresorbujuca mrezica 47gr/m2, pora deblj 3x2,8mm;150x100mm, za TEP op tehnike</v>
          </cell>
          <cell r="D16"/>
          <cell r="E16" t="str">
            <v>JNZU</v>
          </cell>
          <cell r="F16">
            <v>8</v>
          </cell>
          <cell r="G16">
            <v>3080</v>
          </cell>
          <cell r="H16"/>
          <cell r="I16">
            <v>24640</v>
          </cell>
        </row>
        <row r="17">
          <cell r="A17" t="str">
            <v>9701474</v>
          </cell>
          <cell r="B17" t="str">
            <v>UM000009</v>
          </cell>
          <cell r="C17" t="str">
            <v>Polipropilenska neresorbujuca mrezica 50gr/m2, pora deblj vecih od 1,5mm;150x100mm, za Lihtenstajnove op tehnike</v>
          </cell>
          <cell r="D17"/>
          <cell r="E17" t="str">
            <v>JNZU</v>
          </cell>
          <cell r="F17">
            <v>7</v>
          </cell>
          <cell r="G17">
            <v>3080</v>
          </cell>
          <cell r="H17"/>
          <cell r="I17">
            <v>21560</v>
          </cell>
        </row>
        <row r="18">
          <cell r="A18" t="str">
            <v>9701475</v>
          </cell>
          <cell r="B18" t="str">
            <v>UM000009</v>
          </cell>
          <cell r="C18" t="str">
            <v>Polipropilenska neresorbujuca mrezica 67gr/m2, pora deblj 2,6x1,5mm;150x100mm, za TEP op tehnike</v>
          </cell>
          <cell r="D18"/>
          <cell r="E18" t="str">
            <v>JNZU</v>
          </cell>
          <cell r="F18">
            <v>9</v>
          </cell>
          <cell r="G18">
            <v>3080</v>
          </cell>
          <cell r="H18"/>
          <cell r="I18">
            <v>27720</v>
          </cell>
        </row>
        <row r="19">
          <cell r="A19" t="str">
            <v>9701485</v>
          </cell>
          <cell r="B19" t="str">
            <v>UM000113</v>
          </cell>
          <cell r="C19" t="str">
            <v>Spirala za okluziju primarnog dijam 0.020, od platine, sa dva mrakera. Kompatibil sa mikrokat un dijam 0.025(vrh:prav ili zakriv na 45 i 90step); du 115, 135 i 150cm RUBY</v>
          </cell>
          <cell r="D19"/>
          <cell r="E19" t="str">
            <v>JNZU</v>
          </cell>
          <cell r="F19">
            <v>5</v>
          </cell>
          <cell r="G19">
            <v>115500</v>
          </cell>
          <cell r="H19"/>
          <cell r="I19">
            <v>577500</v>
          </cell>
        </row>
        <row r="20">
          <cell r="A20" t="str">
            <v>9701487</v>
          </cell>
          <cell r="B20" t="str">
            <v>UM000113</v>
          </cell>
          <cell r="C20" t="str">
            <v>Spirala za okluz dijam 0.020 od platine, sa dva mikrokat i radioneprop distal delom od 3cm. Kompat sa mikrokat un dijam 0.025(vrh:prav ili zakriv na 45 i 90step); duz 115, 135 i 150c POD</v>
          </cell>
          <cell r="D20"/>
          <cell r="E20" t="str">
            <v>JNZU</v>
          </cell>
          <cell r="F20">
            <v>2</v>
          </cell>
          <cell r="G20">
            <v>115500</v>
          </cell>
          <cell r="H20"/>
          <cell r="I20">
            <v>231000</v>
          </cell>
        </row>
        <row r="21">
          <cell r="A21" t="str">
            <v>9704250</v>
          </cell>
          <cell r="B21" t="str">
            <v>NH000003</v>
          </cell>
          <cell r="C21" t="str">
            <v>Codman duraform gra. 80-1477, orga. zamena za tvrdu moz.opnu 7,5 x 7,5 *</v>
          </cell>
          <cell r="D21"/>
          <cell r="E21" t="str">
            <v>JNZU</v>
          </cell>
          <cell r="F21">
            <v>21</v>
          </cell>
          <cell r="G21">
            <v>21780</v>
          </cell>
          <cell r="H21"/>
          <cell r="I21">
            <v>457380</v>
          </cell>
        </row>
        <row r="22">
          <cell r="A22" t="str">
            <v>9704251</v>
          </cell>
          <cell r="B22" t="str">
            <v>NH000003</v>
          </cell>
          <cell r="C22" t="str">
            <v>Codman duraform gra. 80-1480, organska zamena za tvrdu mož.opnu 10 x 12,5*</v>
          </cell>
          <cell r="D22"/>
          <cell r="E22" t="str">
            <v>JNZU</v>
          </cell>
          <cell r="F22">
            <v>10</v>
          </cell>
          <cell r="G22">
            <v>40700</v>
          </cell>
          <cell r="H22"/>
          <cell r="I22">
            <v>407000</v>
          </cell>
        </row>
        <row r="23">
          <cell r="A23" t="str">
            <v>9704349</v>
          </cell>
          <cell r="B23" t="str">
            <v>UM000009</v>
          </cell>
          <cell r="C23" t="str">
            <v>Mrežica polipropilen P3 30x30 *</v>
          </cell>
          <cell r="D23"/>
          <cell r="E23" t="str">
            <v>JNZU</v>
          </cell>
          <cell r="F23">
            <v>3.5</v>
          </cell>
          <cell r="G23">
            <v>7150</v>
          </cell>
          <cell r="H23"/>
          <cell r="I23">
            <v>25025</v>
          </cell>
        </row>
        <row r="24">
          <cell r="A24" t="str">
            <v>9704479</v>
          </cell>
          <cell r="B24" t="str">
            <v>NH000003</v>
          </cell>
          <cell r="C24" t="str">
            <v>Codman duraform graft , 80-1475, organska zamena za tvrdu mož.opnu 5 x 5*</v>
          </cell>
          <cell r="D24"/>
          <cell r="E24" t="str">
            <v>JNZU</v>
          </cell>
          <cell r="F24">
            <v>29</v>
          </cell>
          <cell r="G24">
            <v>12870</v>
          </cell>
          <cell r="H24"/>
          <cell r="I24">
            <v>373230</v>
          </cell>
        </row>
        <row r="25">
          <cell r="A25" t="str">
            <v>9704668</v>
          </cell>
          <cell r="B25" t="str">
            <v>UM000010</v>
          </cell>
          <cell r="C25" t="str">
            <v>Dvokomponentna proteza za intraabdominalnu aplikaciju fi12cm (poliester+kolagen) kolagen ne prelazi ivicu mrezice</v>
          </cell>
          <cell r="D25"/>
          <cell r="E25" t="str">
            <v>JNZU</v>
          </cell>
          <cell r="F25">
            <v>2</v>
          </cell>
          <cell r="G25">
            <v>59400</v>
          </cell>
          <cell r="H25"/>
          <cell r="I25">
            <v>118800</v>
          </cell>
        </row>
        <row r="26">
          <cell r="A26" t="str">
            <v>9707270</v>
          </cell>
          <cell r="B26" t="str">
            <v>UM000215</v>
          </cell>
          <cell r="C26" t="str">
            <v>Testikularna proteza T Medium , urologija*</v>
          </cell>
          <cell r="D26"/>
          <cell r="E26" t="str">
            <v>JNZU</v>
          </cell>
          <cell r="F26">
            <v>4</v>
          </cell>
          <cell r="G26">
            <v>44000</v>
          </cell>
          <cell r="H26"/>
          <cell r="I26">
            <v>176000</v>
          </cell>
        </row>
        <row r="27">
          <cell r="A27" t="str">
            <v>9707552</v>
          </cell>
          <cell r="B27" t="str">
            <v>UM000012</v>
          </cell>
          <cell r="C27" t="str">
            <v>Becker expander proteze za dojku</v>
          </cell>
          <cell r="D27"/>
          <cell r="E27" t="str">
            <v>JNZU</v>
          </cell>
          <cell r="F27">
            <v>6</v>
          </cell>
          <cell r="G27">
            <v>88000</v>
          </cell>
          <cell r="H27"/>
          <cell r="I27">
            <v>528000</v>
          </cell>
        </row>
        <row r="28">
          <cell r="A28" t="str">
            <v>9707687</v>
          </cell>
          <cell r="B28" t="str">
            <v>UM000013</v>
          </cell>
          <cell r="C28" t="str">
            <v>K Piston titanijum proteze 5,25mm</v>
          </cell>
          <cell r="D28"/>
          <cell r="E28" t="str">
            <v>CJN</v>
          </cell>
          <cell r="F28">
            <v>2</v>
          </cell>
          <cell r="G28">
            <v>17490</v>
          </cell>
          <cell r="H28"/>
          <cell r="I28">
            <v>34980</v>
          </cell>
        </row>
        <row r="29">
          <cell r="A29" t="str">
            <v>9708435.</v>
          </cell>
          <cell r="B29" t="str">
            <v>UM000132</v>
          </cell>
          <cell r="C29" t="str">
            <v>Silikonsko ulje viskozitet  1.000 - 1.300 mPas, 10ml</v>
          </cell>
          <cell r="D29"/>
          <cell r="E29" t="str">
            <v>JNZU</v>
          </cell>
          <cell r="F29">
            <v>380</v>
          </cell>
          <cell r="G29">
            <v>849.6</v>
          </cell>
          <cell r="H29"/>
          <cell r="I29">
            <v>322848</v>
          </cell>
        </row>
        <row r="30">
          <cell r="A30">
            <v>9708436</v>
          </cell>
          <cell r="B30"/>
          <cell r="C30" t="str">
            <v>Silikonsko ulje  gustine 5700 m Pas špric 10 ml*</v>
          </cell>
          <cell r="D30"/>
          <cell r="E30" t="str">
            <v>JNZU</v>
          </cell>
          <cell r="F30">
            <v>16</v>
          </cell>
          <cell r="G30">
            <v>7067.4</v>
          </cell>
          <cell r="H30"/>
          <cell r="I30">
            <v>85567.2</v>
          </cell>
        </row>
        <row r="31">
          <cell r="A31">
            <v>9708544</v>
          </cell>
          <cell r="B31"/>
          <cell r="C31" t="str">
            <v>Regenerativna kolag.zamena za možd.opnu 7,5/7,5cm(govedja)</v>
          </cell>
          <cell r="D31"/>
          <cell r="E31" t="str">
            <v>JNZU</v>
          </cell>
          <cell r="F31">
            <v>25</v>
          </cell>
          <cell r="G31">
            <v>29562.5</v>
          </cell>
          <cell r="H31"/>
          <cell r="I31">
            <v>787325</v>
          </cell>
        </row>
        <row r="32">
          <cell r="A32">
            <v>9708701</v>
          </cell>
          <cell r="B32"/>
          <cell r="C32" t="str">
            <v>Regenerativna kolag.zamena za tvrdu moždanu opnu 2,5cm x 7,5cm</v>
          </cell>
          <cell r="D32"/>
          <cell r="E32" t="str">
            <v>JNZU</v>
          </cell>
          <cell r="F32">
            <v>10</v>
          </cell>
          <cell r="G32">
            <v>12100</v>
          </cell>
          <cell r="H32"/>
          <cell r="I32">
            <v>114400</v>
          </cell>
        </row>
        <row r="33">
          <cell r="A33">
            <v>9708702</v>
          </cell>
          <cell r="B33"/>
          <cell r="C33" t="str">
            <v>Regenerativna kolag.zamena za tvrdu moždanu opnu 5cm x 5cm</v>
          </cell>
          <cell r="D33"/>
          <cell r="E33" t="str">
            <v>JNZU</v>
          </cell>
          <cell r="F33">
            <v>28</v>
          </cell>
          <cell r="G33">
            <v>13475</v>
          </cell>
          <cell r="H33"/>
          <cell r="I33">
            <v>423500</v>
          </cell>
        </row>
        <row r="34">
          <cell r="A34">
            <v>9708703</v>
          </cell>
          <cell r="B34"/>
          <cell r="C34" t="str">
            <v>Regenerativna kolag.zamena za tvrdu moždanu opnu 10cm x 12,5cm</v>
          </cell>
          <cell r="D34"/>
          <cell r="E34" t="str">
            <v>JNZU</v>
          </cell>
          <cell r="F34">
            <v>4</v>
          </cell>
          <cell r="G34">
            <v>18425</v>
          </cell>
          <cell r="H34"/>
          <cell r="I34">
            <v>110550</v>
          </cell>
        </row>
        <row r="35">
          <cell r="A35" t="str">
            <v>9710028B</v>
          </cell>
          <cell r="B35" t="str">
            <v>UM000077</v>
          </cell>
          <cell r="C35" t="str">
            <v>Ventilacione cevcice za kracu ventilaciju, 1,25mm</v>
          </cell>
          <cell r="D35"/>
          <cell r="E35" t="str">
            <v>JNZU</v>
          </cell>
          <cell r="F35">
            <v>115</v>
          </cell>
          <cell r="G35">
            <v>2750</v>
          </cell>
          <cell r="H35"/>
          <cell r="I35">
            <v>316250</v>
          </cell>
        </row>
        <row r="36">
          <cell r="A36" t="str">
            <v>IS160001</v>
          </cell>
          <cell r="B36" t="str">
            <v>IS160001</v>
          </cell>
          <cell r="C36" t="str">
            <v>Intraokularno sočivo, višedelno MA60AC(Intraokularna meka trodelna zadnjekomorna sočiva izrađena od hidrofobnog akrilata)</v>
          </cell>
          <cell r="D36"/>
          <cell r="E36" t="str">
            <v>CJN</v>
          </cell>
          <cell r="F36">
            <v>60</v>
          </cell>
          <cell r="G36">
            <v>4059</v>
          </cell>
          <cell r="H36"/>
          <cell r="I36">
            <v>243540</v>
          </cell>
        </row>
        <row r="37">
          <cell r="A37" t="str">
            <v>IS220001</v>
          </cell>
          <cell r="B37"/>
          <cell r="C37" t="str">
            <v>Acrysoft intraokularna meka zadnjekom.sociva od hidrofobnog akrilata</v>
          </cell>
          <cell r="D37"/>
          <cell r="E37" t="str">
            <v>CJN</v>
          </cell>
          <cell r="F37">
            <v>799</v>
          </cell>
          <cell r="G37">
            <v>5364.7</v>
          </cell>
          <cell r="H37"/>
          <cell r="I37">
            <v>3960355.3</v>
          </cell>
        </row>
        <row r="38">
          <cell r="A38" t="str">
            <v>IS220003</v>
          </cell>
          <cell r="B38"/>
          <cell r="C38" t="str">
            <v>Intraokularna zadnjekomorna sočiva,hidrofilna,akrilna,sklopiva OPTIMA Hi-Care IS220004</v>
          </cell>
          <cell r="D38"/>
          <cell r="E38" t="str">
            <v>CJN</v>
          </cell>
          <cell r="F38">
            <v>100</v>
          </cell>
          <cell r="G38">
            <v>1311.1999999999998</v>
          </cell>
          <cell r="H38"/>
          <cell r="I38">
            <v>130948.4</v>
          </cell>
        </row>
        <row r="39">
          <cell r="A39" t="str">
            <v>IS220006</v>
          </cell>
          <cell r="B39"/>
          <cell r="C39" t="str">
            <v>Intraokularna tvrda PMMA prednjekomorna sociva- Optima tip lens</v>
          </cell>
          <cell r="D39"/>
          <cell r="E39" t="str">
            <v>CJN</v>
          </cell>
          <cell r="F39">
            <v>31</v>
          </cell>
          <cell r="G39">
            <v>837.65</v>
          </cell>
          <cell r="H39"/>
          <cell r="I39">
            <v>26001.8</v>
          </cell>
        </row>
        <row r="40">
          <cell r="A40" t="str">
            <v>IS220010</v>
          </cell>
          <cell r="B40" t="str">
            <v>IS220010</v>
          </cell>
          <cell r="C40" t="str">
            <v>Intraokularna meka asfericna jednodelna zadnjek.sociva- Hoya iSert</v>
          </cell>
          <cell r="D40"/>
          <cell r="E40" t="str">
            <v>CJN</v>
          </cell>
          <cell r="F40">
            <v>764</v>
          </cell>
          <cell r="G40">
            <v>6916.8</v>
          </cell>
          <cell r="H40"/>
          <cell r="I40">
            <v>5284435.2</v>
          </cell>
        </row>
        <row r="41">
          <cell r="A41" t="str">
            <v>KHI21001</v>
          </cell>
          <cell r="B41" t="str">
            <v>KHI21001</v>
          </cell>
          <cell r="C41" t="str">
            <v>Kohlearni implantat tip 1</v>
          </cell>
          <cell r="D41"/>
          <cell r="E41" t="str">
            <v>CJN</v>
          </cell>
          <cell r="F41">
            <v>3</v>
          </cell>
          <cell r="G41">
            <v>2377100</v>
          </cell>
          <cell r="H41"/>
          <cell r="I41">
            <v>7131300</v>
          </cell>
        </row>
        <row r="42">
          <cell r="A42" t="str">
            <v>KHI21002</v>
          </cell>
          <cell r="B42" t="str">
            <v>KHI21002</v>
          </cell>
          <cell r="C42" t="str">
            <v>MI 1200 Synhrony Sonnet Audio procesor</v>
          </cell>
          <cell r="D42"/>
          <cell r="E42" t="str">
            <v>CJN</v>
          </cell>
          <cell r="F42">
            <v>1</v>
          </cell>
          <cell r="G42">
            <v>2377100</v>
          </cell>
          <cell r="H42"/>
          <cell r="I42">
            <v>2377100</v>
          </cell>
        </row>
        <row r="43">
          <cell r="A43" t="str">
            <v>NH250001</v>
          </cell>
          <cell r="B43" t="str">
            <v>NH250001</v>
          </cell>
          <cell r="C43" t="str">
            <v>Onyx™ Liquid Embolic System, 105-7000-060</v>
          </cell>
          <cell r="D43"/>
          <cell r="E43" t="str">
            <v>CJN</v>
          </cell>
          <cell r="F43">
            <v>4</v>
          </cell>
          <cell r="G43">
            <v>173800</v>
          </cell>
          <cell r="H43"/>
          <cell r="I43">
            <v>695200</v>
          </cell>
        </row>
        <row r="44">
          <cell r="A44" t="str">
            <v>NH250106</v>
          </cell>
          <cell r="B44" t="str">
            <v>NH250106</v>
          </cell>
          <cell r="C44" t="str">
            <v>Axium™ 3D Detachable Coils, QC-2-4-3D</v>
          </cell>
          <cell r="D44"/>
          <cell r="E44" t="str">
            <v>CJN</v>
          </cell>
          <cell r="F44">
            <v>5</v>
          </cell>
          <cell r="G44">
            <v>211200</v>
          </cell>
          <cell r="H44"/>
          <cell r="I44">
            <v>1056000</v>
          </cell>
        </row>
        <row r="45">
          <cell r="A45" t="str">
            <v>NH250107</v>
          </cell>
          <cell r="B45" t="str">
            <v>NH250107</v>
          </cell>
          <cell r="C45" t="str">
            <v>Axium™ 3D Detachable Coils, QC-2-6-3D</v>
          </cell>
          <cell r="D45"/>
          <cell r="E45" t="str">
            <v>CJN</v>
          </cell>
          <cell r="F45">
            <v>1</v>
          </cell>
          <cell r="G45">
            <v>211200</v>
          </cell>
          <cell r="H45"/>
          <cell r="I45">
            <v>211200</v>
          </cell>
        </row>
        <row r="46">
          <cell r="A46" t="str">
            <v>NH250112</v>
          </cell>
          <cell r="B46" t="str">
            <v>NH250112</v>
          </cell>
          <cell r="C46" t="str">
            <v>Axium™ 3D Detachable Coils, QC-3-4-3D</v>
          </cell>
          <cell r="D46"/>
          <cell r="E46" t="str">
            <v>CJN</v>
          </cell>
          <cell r="F46">
            <v>6</v>
          </cell>
          <cell r="G46">
            <v>211200</v>
          </cell>
          <cell r="H46"/>
          <cell r="I46">
            <v>1267200</v>
          </cell>
        </row>
        <row r="47">
          <cell r="A47" t="str">
            <v>NH250113</v>
          </cell>
          <cell r="B47" t="str">
            <v>NH250113</v>
          </cell>
          <cell r="C47" t="str">
            <v>Axium™ 3D Detachable Coils, QC-3-6-3D</v>
          </cell>
          <cell r="D47"/>
          <cell r="E47" t="str">
            <v>CJN</v>
          </cell>
          <cell r="F47">
            <v>4</v>
          </cell>
          <cell r="G47">
            <v>211200</v>
          </cell>
          <cell r="H47"/>
          <cell r="I47">
            <v>844800</v>
          </cell>
        </row>
        <row r="48">
          <cell r="A48" t="str">
            <v>NH250115</v>
          </cell>
          <cell r="B48" t="str">
            <v>NH250115</v>
          </cell>
          <cell r="C48" t="str">
            <v>Axium™ 3D Detachable Coils, QC-3-10-3D</v>
          </cell>
          <cell r="D48"/>
          <cell r="E48" t="str">
            <v>JNZU</v>
          </cell>
          <cell r="F48">
            <v>1</v>
          </cell>
          <cell r="G48">
            <v>211200</v>
          </cell>
          <cell r="H48"/>
          <cell r="I48">
            <v>211200</v>
          </cell>
        </row>
        <row r="49">
          <cell r="A49" t="str">
            <v>NH250120</v>
          </cell>
          <cell r="B49" t="str">
            <v>NH250120</v>
          </cell>
          <cell r="C49" t="str">
            <v>Axium™ 3D Detachable Coils, QC-4-8-3D</v>
          </cell>
          <cell r="D49"/>
          <cell r="E49" t="str">
            <v>CJN</v>
          </cell>
          <cell r="F49">
            <v>5</v>
          </cell>
          <cell r="G49">
            <v>211200</v>
          </cell>
          <cell r="H49"/>
          <cell r="I49">
            <v>1056000</v>
          </cell>
        </row>
        <row r="50">
          <cell r="A50" t="str">
            <v>NH250123</v>
          </cell>
          <cell r="B50" t="str">
            <v>NH250123</v>
          </cell>
          <cell r="C50" t="str">
            <v>Axium™ 3D Detachable Coils, QC-5-8-3D</v>
          </cell>
          <cell r="D50"/>
          <cell r="E50" t="str">
            <v>CJN</v>
          </cell>
          <cell r="F50">
            <v>1</v>
          </cell>
          <cell r="G50">
            <v>211200</v>
          </cell>
          <cell r="H50"/>
          <cell r="I50">
            <v>211200</v>
          </cell>
        </row>
        <row r="51">
          <cell r="A51" t="str">
            <v>NH250124</v>
          </cell>
          <cell r="B51" t="str">
            <v>NH250124</v>
          </cell>
          <cell r="C51" t="str">
            <v>Axium™ 3D Detachable Coils, QC-5-10-3D</v>
          </cell>
          <cell r="D51"/>
          <cell r="E51" t="str">
            <v>CJN</v>
          </cell>
          <cell r="F51">
            <v>5</v>
          </cell>
          <cell r="G51">
            <v>211200</v>
          </cell>
          <cell r="H51"/>
          <cell r="I51">
            <v>1056000</v>
          </cell>
        </row>
        <row r="52">
          <cell r="A52" t="str">
            <v>NH250125</v>
          </cell>
          <cell r="B52" t="str">
            <v>NH250125</v>
          </cell>
          <cell r="C52" t="str">
            <v>Axium™ 3D Detachable Coils, QC-5-15-3D</v>
          </cell>
          <cell r="D52"/>
          <cell r="E52" t="str">
            <v>CJN</v>
          </cell>
          <cell r="F52">
            <v>4</v>
          </cell>
          <cell r="G52">
            <v>211200</v>
          </cell>
          <cell r="H52"/>
          <cell r="I52">
            <v>844800</v>
          </cell>
        </row>
        <row r="53">
          <cell r="A53" t="str">
            <v>NH250126</v>
          </cell>
          <cell r="B53" t="str">
            <v>NH250126</v>
          </cell>
          <cell r="C53" t="str">
            <v>Axium™ 3D Detachable Coils, QC-6-10-3D</v>
          </cell>
          <cell r="D53"/>
          <cell r="E53" t="str">
            <v>CJN</v>
          </cell>
          <cell r="F53">
            <v>1</v>
          </cell>
          <cell r="G53">
            <v>211200</v>
          </cell>
          <cell r="H53"/>
          <cell r="I53">
            <v>211200</v>
          </cell>
        </row>
        <row r="54">
          <cell r="A54" t="str">
            <v>NH250127</v>
          </cell>
          <cell r="B54" t="str">
            <v>NH250127</v>
          </cell>
          <cell r="C54" t="str">
            <v>Axium™ 3D Detachable Coils, QC-6-15-3D</v>
          </cell>
          <cell r="D54"/>
          <cell r="E54" t="str">
            <v>CJN</v>
          </cell>
          <cell r="F54">
            <v>2</v>
          </cell>
          <cell r="G54">
            <v>211200</v>
          </cell>
          <cell r="H54"/>
          <cell r="I54">
            <v>422400</v>
          </cell>
        </row>
        <row r="55">
          <cell r="A55" t="str">
            <v>NH250129</v>
          </cell>
          <cell r="B55" t="str">
            <v>NH250129</v>
          </cell>
          <cell r="C55" t="str">
            <v>Axium™ 3D Detachable Coils, QC-7-15-3D</v>
          </cell>
          <cell r="D55"/>
          <cell r="E55" t="str">
            <v>CJN</v>
          </cell>
          <cell r="F55">
            <v>1</v>
          </cell>
          <cell r="G55">
            <v>211200</v>
          </cell>
          <cell r="H55"/>
          <cell r="I55">
            <v>211200</v>
          </cell>
        </row>
        <row r="56">
          <cell r="A56" t="str">
            <v>NH250130</v>
          </cell>
          <cell r="B56" t="str">
            <v>NH250130</v>
          </cell>
          <cell r="C56" t="str">
            <v>Axium™ 3D Detachable Coils, QC-7-20-3D</v>
          </cell>
          <cell r="D56"/>
          <cell r="E56" t="str">
            <v>CJN</v>
          </cell>
          <cell r="F56">
            <v>2</v>
          </cell>
          <cell r="G56">
            <v>211200</v>
          </cell>
          <cell r="H56"/>
          <cell r="I56">
            <v>422400</v>
          </cell>
        </row>
        <row r="57">
          <cell r="A57" t="str">
            <v>NH250133</v>
          </cell>
          <cell r="B57" t="str">
            <v>NH250133</v>
          </cell>
          <cell r="C57" t="str">
            <v>Axium™ 3D Detachable Coils, QC-8-20-3D</v>
          </cell>
          <cell r="D57"/>
          <cell r="E57" t="str">
            <v>CJN</v>
          </cell>
          <cell r="F57">
            <v>5</v>
          </cell>
          <cell r="G57">
            <v>211200</v>
          </cell>
          <cell r="H57"/>
          <cell r="I57">
            <v>1056000</v>
          </cell>
        </row>
        <row r="58">
          <cell r="A58" t="str">
            <v>NH250138</v>
          </cell>
          <cell r="B58" t="str">
            <v>NH250138</v>
          </cell>
          <cell r="C58" t="str">
            <v>Axium™ 3D Detachable Coils,QC-10-30-3D</v>
          </cell>
          <cell r="D58"/>
          <cell r="E58" t="str">
            <v>CJN</v>
          </cell>
          <cell r="F58">
            <v>3</v>
          </cell>
          <cell r="G58">
            <v>211200</v>
          </cell>
          <cell r="H58"/>
          <cell r="I58">
            <v>633600</v>
          </cell>
        </row>
        <row r="59">
          <cell r="A59" t="str">
            <v>NH250257</v>
          </cell>
          <cell r="B59" t="str">
            <v>NH250257</v>
          </cell>
          <cell r="C59" t="str">
            <v>SQUID 12 Tečna embolizaciona sredstva za tretman arteriovenskih malformacija tip 2</v>
          </cell>
          <cell r="D59"/>
          <cell r="E59" t="str">
            <v>CJN</v>
          </cell>
          <cell r="F59">
            <v>5</v>
          </cell>
          <cell r="G59">
            <v>148500</v>
          </cell>
          <cell r="H59"/>
          <cell r="I59">
            <v>742500</v>
          </cell>
        </row>
        <row r="60">
          <cell r="A60" t="str">
            <v>NH250278</v>
          </cell>
          <cell r="B60" t="str">
            <v>NH250278</v>
          </cell>
          <cell r="C60" t="str">
            <v>Optima Coil System,OPTI0517CST10</v>
          </cell>
          <cell r="D60"/>
          <cell r="E60" t="str">
            <v>CJN</v>
          </cell>
          <cell r="F60">
            <v>2</v>
          </cell>
          <cell r="G60">
            <v>236500</v>
          </cell>
          <cell r="H60"/>
          <cell r="I60">
            <v>473000</v>
          </cell>
        </row>
        <row r="61">
          <cell r="A61" t="str">
            <v>NH250281</v>
          </cell>
          <cell r="B61" t="str">
            <v>NH250281</v>
          </cell>
          <cell r="C61" t="str">
            <v>Optima Coil System,OPTI0611CST10 standard 6x11</v>
          </cell>
          <cell r="D61"/>
          <cell r="E61" t="str">
            <v>CJN</v>
          </cell>
          <cell r="F61">
            <v>4</v>
          </cell>
          <cell r="G61">
            <v>236500</v>
          </cell>
          <cell r="H61"/>
          <cell r="I61">
            <v>946000</v>
          </cell>
        </row>
        <row r="62">
          <cell r="A62" t="str">
            <v>NH250282</v>
          </cell>
          <cell r="B62" t="str">
            <v>NH250282</v>
          </cell>
          <cell r="C62" t="str">
            <v>Optima Coil System,OPTI0923CST10</v>
          </cell>
          <cell r="D62"/>
          <cell r="E62" t="str">
            <v>CJN</v>
          </cell>
          <cell r="F62">
            <v>1</v>
          </cell>
          <cell r="G62">
            <v>236500</v>
          </cell>
          <cell r="H62"/>
          <cell r="I62">
            <v>236500</v>
          </cell>
        </row>
        <row r="63">
          <cell r="A63" t="str">
            <v>NH250286</v>
          </cell>
          <cell r="B63" t="str">
            <v>NH250286</v>
          </cell>
          <cell r="C63" t="str">
            <v>Optima Coil System,OPTI0713CST10 standard 7x13</v>
          </cell>
          <cell r="D63"/>
          <cell r="E63" t="str">
            <v>CJN</v>
          </cell>
          <cell r="F63">
            <v>3</v>
          </cell>
          <cell r="G63">
            <v>236500</v>
          </cell>
          <cell r="H63"/>
          <cell r="I63">
            <v>709500</v>
          </cell>
        </row>
        <row r="64">
          <cell r="A64" t="str">
            <v>NH250296</v>
          </cell>
          <cell r="B64" t="str">
            <v>NH250296</v>
          </cell>
          <cell r="C64" t="str">
            <v>Optima Coil System,,OPTI0206CSF10</v>
          </cell>
          <cell r="D64"/>
          <cell r="E64" t="str">
            <v>CJN</v>
          </cell>
          <cell r="F64">
            <v>1</v>
          </cell>
          <cell r="G64">
            <v>236500</v>
          </cell>
          <cell r="H64"/>
          <cell r="I64">
            <v>236500</v>
          </cell>
        </row>
        <row r="65">
          <cell r="A65" t="str">
            <v>NH250302</v>
          </cell>
          <cell r="B65" t="str">
            <v>NH250302</v>
          </cell>
          <cell r="C65" t="str">
            <v>Optima Coil System,OPTI0255CSF10</v>
          </cell>
          <cell r="D65"/>
          <cell r="E65" t="str">
            <v>CJN</v>
          </cell>
          <cell r="F65">
            <v>1</v>
          </cell>
          <cell r="G65">
            <v>236500</v>
          </cell>
          <cell r="H65"/>
          <cell r="I65">
            <v>236500</v>
          </cell>
        </row>
        <row r="66">
          <cell r="A66" t="str">
            <v>NH250310</v>
          </cell>
          <cell r="B66" t="str">
            <v>NH250310</v>
          </cell>
          <cell r="C66" t="str">
            <v>Optima Coil System,OPTI0509CST10</v>
          </cell>
          <cell r="D66"/>
          <cell r="E66" t="str">
            <v>CJN</v>
          </cell>
          <cell r="F66">
            <v>3</v>
          </cell>
          <cell r="G66">
            <v>236500</v>
          </cell>
          <cell r="H66"/>
          <cell r="I66">
            <v>709500</v>
          </cell>
        </row>
        <row r="67">
          <cell r="A67" t="str">
            <v>NH250315</v>
          </cell>
          <cell r="B67" t="str">
            <v>NH250315</v>
          </cell>
          <cell r="C67" t="str">
            <v>Optima Coil System,OPTI0304CSS10</v>
          </cell>
          <cell r="D67"/>
          <cell r="E67" t="str">
            <v>CJN</v>
          </cell>
          <cell r="F67">
            <v>2</v>
          </cell>
          <cell r="G67">
            <v>236500</v>
          </cell>
          <cell r="H67"/>
          <cell r="I67">
            <v>473000</v>
          </cell>
        </row>
        <row r="68">
          <cell r="A68" t="str">
            <v>NH250334</v>
          </cell>
          <cell r="B68" t="str">
            <v>NH250334</v>
          </cell>
          <cell r="C68" t="str">
            <v>Optima Coil System,OPTI0202CST10</v>
          </cell>
          <cell r="D68"/>
          <cell r="E68" t="str">
            <v>CJN</v>
          </cell>
          <cell r="F68">
            <v>2</v>
          </cell>
          <cell r="G68">
            <v>236500</v>
          </cell>
          <cell r="H68"/>
          <cell r="I68">
            <v>473000</v>
          </cell>
        </row>
        <row r="69">
          <cell r="A69" t="str">
            <v>NH250336</v>
          </cell>
          <cell r="B69" t="str">
            <v>NH250336</v>
          </cell>
          <cell r="C69" t="str">
            <v>Optima Coil System,OPTI0408CST10</v>
          </cell>
          <cell r="D69"/>
          <cell r="E69" t="str">
            <v>CJN</v>
          </cell>
          <cell r="F69">
            <v>2</v>
          </cell>
          <cell r="G69">
            <v>236500</v>
          </cell>
          <cell r="H69"/>
          <cell r="I69">
            <v>473000</v>
          </cell>
        </row>
        <row r="70">
          <cell r="A70" t="str">
            <v>NH250337</v>
          </cell>
          <cell r="B70" t="str">
            <v>NH250337</v>
          </cell>
          <cell r="C70" t="str">
            <v>Optima Coil System,OPTI0203CST10 super soft 2x3</v>
          </cell>
          <cell r="D70"/>
          <cell r="E70" t="str">
            <v>CJN</v>
          </cell>
          <cell r="F70">
            <v>2</v>
          </cell>
          <cell r="G70">
            <v>236500</v>
          </cell>
          <cell r="H70"/>
          <cell r="I70">
            <v>473000</v>
          </cell>
        </row>
        <row r="71">
          <cell r="A71" t="str">
            <v>NH250371</v>
          </cell>
          <cell r="B71" t="str">
            <v>NH250371</v>
          </cell>
          <cell r="C71" t="str">
            <v>Optima Coil System,OPTI0410CST10</v>
          </cell>
          <cell r="D71"/>
          <cell r="E71" t="str">
            <v>CJN</v>
          </cell>
          <cell r="F71">
            <v>1</v>
          </cell>
          <cell r="G71">
            <v>236500</v>
          </cell>
          <cell r="H71"/>
          <cell r="I71">
            <v>236500</v>
          </cell>
        </row>
        <row r="72">
          <cell r="A72" t="str">
            <v>NH250386</v>
          </cell>
          <cell r="B72" t="str">
            <v>NH250386</v>
          </cell>
          <cell r="C72" t="str">
            <v>Optima Coil System,OPTI0306HSS10</v>
          </cell>
          <cell r="D72"/>
          <cell r="E72" t="str">
            <v>CJN</v>
          </cell>
          <cell r="F72">
            <v>1</v>
          </cell>
          <cell r="G72">
            <v>236500</v>
          </cell>
          <cell r="H72"/>
          <cell r="I72">
            <v>236500</v>
          </cell>
        </row>
        <row r="73">
          <cell r="A73" t="str">
            <v>NH250394</v>
          </cell>
          <cell r="B73" t="str">
            <v>NH250394</v>
          </cell>
          <cell r="C73" t="str">
            <v>Optima Coil System,OPTI0206CST10</v>
          </cell>
          <cell r="D73"/>
          <cell r="E73" t="str">
            <v>CJN</v>
          </cell>
          <cell r="F73">
            <v>1</v>
          </cell>
          <cell r="G73">
            <v>236500</v>
          </cell>
          <cell r="H73"/>
          <cell r="I73">
            <v>236500</v>
          </cell>
        </row>
        <row r="74">
          <cell r="A74" t="str">
            <v>NH250409</v>
          </cell>
          <cell r="B74" t="str">
            <v>NH250409</v>
          </cell>
          <cell r="C74" t="str">
            <v>Optima Coil System,OPTI0304CST10</v>
          </cell>
          <cell r="D74"/>
          <cell r="E74" t="str">
            <v>CJN</v>
          </cell>
          <cell r="F74">
            <v>1</v>
          </cell>
          <cell r="G74">
            <v>236500</v>
          </cell>
          <cell r="H74"/>
          <cell r="I74">
            <v>236500</v>
          </cell>
        </row>
        <row r="75">
          <cell r="A75" t="str">
            <v>NH250410</v>
          </cell>
          <cell r="B75" t="str">
            <v>NH250410</v>
          </cell>
          <cell r="C75" t="str">
            <v>Optima Coil System,OPTI0510HSS10</v>
          </cell>
          <cell r="D75"/>
          <cell r="E75" t="str">
            <v>CJN</v>
          </cell>
          <cell r="F75">
            <v>1</v>
          </cell>
          <cell r="G75">
            <v>236500</v>
          </cell>
          <cell r="H75"/>
          <cell r="I75">
            <v>236500</v>
          </cell>
        </row>
        <row r="76">
          <cell r="A76" t="str">
            <v>NH250411</v>
          </cell>
          <cell r="B76" t="str">
            <v>NH250411</v>
          </cell>
          <cell r="C76" t="str">
            <v>Barricade Coil System 9000000203FR10 soft 2mmX3cm</v>
          </cell>
          <cell r="D76"/>
          <cell r="E76" t="str">
            <v>CJN</v>
          </cell>
          <cell r="F76">
            <v>3</v>
          </cell>
          <cell r="G76">
            <v>221100</v>
          </cell>
          <cell r="H76"/>
          <cell r="I76">
            <v>663300</v>
          </cell>
        </row>
        <row r="77">
          <cell r="A77" t="str">
            <v>NH250412</v>
          </cell>
          <cell r="B77" t="str">
            <v>NH250412</v>
          </cell>
          <cell r="C77" t="str">
            <v>Barricade Coil System 9000010255FR10 soft 2,5mmx5cm</v>
          </cell>
          <cell r="D77"/>
          <cell r="E77" t="str">
            <v>CJN</v>
          </cell>
          <cell r="F77">
            <v>3</v>
          </cell>
          <cell r="G77">
            <v>221100</v>
          </cell>
          <cell r="H77"/>
          <cell r="I77">
            <v>663300</v>
          </cell>
        </row>
        <row r="78">
          <cell r="A78" t="str">
            <v>NH250413</v>
          </cell>
          <cell r="B78" t="str">
            <v>NH250413</v>
          </cell>
          <cell r="C78" t="str">
            <v>Barricade Coil System 9000020306FR10 soft 3mmx6cm</v>
          </cell>
          <cell r="D78"/>
          <cell r="E78" t="str">
            <v>CJN</v>
          </cell>
          <cell r="F78">
            <v>8</v>
          </cell>
          <cell r="G78">
            <v>221100</v>
          </cell>
          <cell r="H78"/>
          <cell r="I78">
            <v>1768800</v>
          </cell>
        </row>
        <row r="79">
          <cell r="A79" t="str">
            <v>NH250414</v>
          </cell>
          <cell r="B79" t="str">
            <v>NH250414</v>
          </cell>
          <cell r="C79" t="str">
            <v>Barricade Coil System 9000030407FR10 soft 4mmx7cm</v>
          </cell>
          <cell r="D79"/>
          <cell r="E79" t="str">
            <v>CJN</v>
          </cell>
          <cell r="F79">
            <v>6</v>
          </cell>
          <cell r="G79">
            <v>221100</v>
          </cell>
          <cell r="H79"/>
          <cell r="I79">
            <v>1326600</v>
          </cell>
        </row>
        <row r="80">
          <cell r="A80" t="str">
            <v>NH250415</v>
          </cell>
          <cell r="B80" t="str">
            <v>NH250415</v>
          </cell>
          <cell r="C80" t="str">
            <v>Barricade Coil System 9000680413FR10 soft 4mmx13cm</v>
          </cell>
          <cell r="D80"/>
          <cell r="E80" t="str">
            <v>CJN</v>
          </cell>
          <cell r="F80">
            <v>5</v>
          </cell>
          <cell r="G80">
            <v>221100</v>
          </cell>
          <cell r="H80"/>
          <cell r="I80">
            <v>1105500</v>
          </cell>
        </row>
        <row r="81">
          <cell r="A81" t="str">
            <v>NH250416</v>
          </cell>
          <cell r="B81" t="str">
            <v>NH250416</v>
          </cell>
          <cell r="C81" t="str">
            <v>Barricade Coil System 9000050509FR10 soft 5mmx9cm</v>
          </cell>
          <cell r="D81"/>
          <cell r="E81" t="str">
            <v>CJN</v>
          </cell>
          <cell r="F81">
            <v>7</v>
          </cell>
          <cell r="G81">
            <v>221100</v>
          </cell>
          <cell r="H81"/>
          <cell r="I81">
            <v>1547700</v>
          </cell>
        </row>
        <row r="82">
          <cell r="A82" t="str">
            <v>NH250418</v>
          </cell>
          <cell r="B82" t="str">
            <v>NH250418</v>
          </cell>
          <cell r="C82" t="str">
            <v>Barricade Coil System 9000070611FR10 standard 6mmx11cm</v>
          </cell>
          <cell r="D82"/>
          <cell r="E82" t="str">
            <v>CJN</v>
          </cell>
          <cell r="F82">
            <v>4</v>
          </cell>
          <cell r="G82">
            <v>221100</v>
          </cell>
          <cell r="H82"/>
          <cell r="I82">
            <v>884400</v>
          </cell>
        </row>
        <row r="83">
          <cell r="A83" t="str">
            <v>NH250442</v>
          </cell>
          <cell r="B83" t="str">
            <v>NH250442</v>
          </cell>
          <cell r="C83" t="str">
            <v>Barricade Coil System 9001050202CF10 Very soft 2mmx2cm</v>
          </cell>
          <cell r="D83"/>
          <cell r="E83" t="str">
            <v>CJN</v>
          </cell>
          <cell r="F83">
            <v>5</v>
          </cell>
          <cell r="G83">
            <v>221100</v>
          </cell>
          <cell r="H83"/>
          <cell r="I83">
            <v>1105500</v>
          </cell>
        </row>
        <row r="84">
          <cell r="A84" t="str">
            <v>NH250443</v>
          </cell>
          <cell r="B84" t="str">
            <v>NH250443</v>
          </cell>
          <cell r="C84" t="str">
            <v>Barricade Coil System 9001060203CF10 Very soft 2mmx3cm</v>
          </cell>
          <cell r="D84"/>
          <cell r="E84" t="str">
            <v>CJN</v>
          </cell>
          <cell r="F84">
            <v>2</v>
          </cell>
          <cell r="G84">
            <v>221100</v>
          </cell>
          <cell r="H84"/>
          <cell r="I84">
            <v>442200</v>
          </cell>
        </row>
        <row r="85">
          <cell r="A85" t="str">
            <v>NH250446</v>
          </cell>
          <cell r="B85" t="str">
            <v>NH250446</v>
          </cell>
          <cell r="C85" t="str">
            <v>Barricade Coil System 9001100253CF10 Very soft 2,5mmx3cm</v>
          </cell>
          <cell r="D85"/>
          <cell r="E85" t="str">
            <v>CJN</v>
          </cell>
          <cell r="F85">
            <v>7</v>
          </cell>
          <cell r="G85">
            <v>221100</v>
          </cell>
          <cell r="H85"/>
          <cell r="I85">
            <v>1547700</v>
          </cell>
        </row>
        <row r="86">
          <cell r="A86" t="str">
            <v>NH250447</v>
          </cell>
          <cell r="B86" t="str">
            <v>NH250447</v>
          </cell>
          <cell r="C86" t="str">
            <v>Barricade Coil System 9001110254CF10 Very soft 2,5mmx4cm</v>
          </cell>
          <cell r="D86"/>
          <cell r="E86" t="str">
            <v>CJN</v>
          </cell>
          <cell r="F86">
            <v>1</v>
          </cell>
          <cell r="G86">
            <v>221100</v>
          </cell>
          <cell r="H86"/>
          <cell r="I86">
            <v>221100</v>
          </cell>
        </row>
        <row r="87">
          <cell r="A87" t="str">
            <v>NH250517</v>
          </cell>
          <cell r="B87" t="str">
            <v>NH250517</v>
          </cell>
          <cell r="C87" t="str">
            <v>WEB Aneurysm Embolization System,W5-5-3</v>
          </cell>
          <cell r="D87"/>
          <cell r="E87" t="str">
            <v>CJN</v>
          </cell>
          <cell r="F87">
            <v>1</v>
          </cell>
          <cell r="G87">
            <v>1659900</v>
          </cell>
          <cell r="H87"/>
          <cell r="I87">
            <v>1659900</v>
          </cell>
        </row>
        <row r="88">
          <cell r="A88" t="str">
            <v>NH250518</v>
          </cell>
          <cell r="B88" t="str">
            <v>NH250518</v>
          </cell>
          <cell r="C88" t="str">
            <v>WEB Aneurysm Embolization System,W5-6-3</v>
          </cell>
          <cell r="D88"/>
          <cell r="E88" t="str">
            <v>CJN</v>
          </cell>
          <cell r="F88">
            <v>1</v>
          </cell>
          <cell r="G88">
            <v>1659900</v>
          </cell>
          <cell r="H88"/>
          <cell r="I88">
            <v>1659900</v>
          </cell>
        </row>
        <row r="89">
          <cell r="A89" t="str">
            <v>NH250521</v>
          </cell>
          <cell r="B89" t="str">
            <v>NH250521</v>
          </cell>
          <cell r="C89" t="str">
            <v>WEB Aneurysm Embolization System,W5-7-4</v>
          </cell>
          <cell r="D89"/>
          <cell r="E89" t="str">
            <v>CJN</v>
          </cell>
          <cell r="F89">
            <v>1</v>
          </cell>
          <cell r="G89">
            <v>1659900</v>
          </cell>
          <cell r="H89"/>
          <cell r="I89">
            <v>1659900</v>
          </cell>
        </row>
        <row r="90">
          <cell r="A90" t="str">
            <v>NH250530</v>
          </cell>
          <cell r="B90" t="str">
            <v>NH250530</v>
          </cell>
          <cell r="C90" t="str">
            <v>WEB Aneurysm Embolization System, W2-8-5</v>
          </cell>
          <cell r="D90"/>
          <cell r="E90" t="str">
            <v>CJN</v>
          </cell>
          <cell r="F90">
            <v>1</v>
          </cell>
          <cell r="G90">
            <v>1659900</v>
          </cell>
          <cell r="H90"/>
          <cell r="I90">
            <v>1659900</v>
          </cell>
        </row>
        <row r="91">
          <cell r="A91" t="str">
            <v>NH250560</v>
          </cell>
          <cell r="B91" t="str">
            <v>NH250560</v>
          </cell>
          <cell r="C91" t="str">
            <v>Perdenser Embolic Coil System 2mm x 4cm, TJCST0204-3D</v>
          </cell>
          <cell r="D91"/>
          <cell r="E91" t="str">
            <v>CJN</v>
          </cell>
          <cell r="F91">
            <v>4</v>
          </cell>
          <cell r="G91">
            <v>192500</v>
          </cell>
          <cell r="H91"/>
          <cell r="I91">
            <v>770000</v>
          </cell>
        </row>
        <row r="92">
          <cell r="A92" t="str">
            <v>NH250561</v>
          </cell>
          <cell r="B92" t="str">
            <v>NH250561</v>
          </cell>
          <cell r="C92" t="str">
            <v>Perdenser Embolic Coil System,TJCST0206-3D</v>
          </cell>
          <cell r="D92"/>
          <cell r="E92" t="str">
            <v>CJN</v>
          </cell>
          <cell r="F92">
            <v>3</v>
          </cell>
          <cell r="G92">
            <v>192500</v>
          </cell>
          <cell r="H92"/>
          <cell r="I92">
            <v>577500</v>
          </cell>
        </row>
        <row r="93">
          <cell r="A93" t="str">
            <v>NH250567</v>
          </cell>
          <cell r="B93" t="str">
            <v>NH250567</v>
          </cell>
          <cell r="C93" t="str">
            <v>Perdenser Embolic Coil System 3mm x 4cm, TJCST0304-3D</v>
          </cell>
          <cell r="D93"/>
          <cell r="E93" t="str">
            <v>CJN</v>
          </cell>
          <cell r="F93">
            <v>3</v>
          </cell>
          <cell r="G93">
            <v>192500</v>
          </cell>
          <cell r="H93"/>
          <cell r="I93">
            <v>577500</v>
          </cell>
        </row>
        <row r="94">
          <cell r="A94" t="str">
            <v>NH250568</v>
          </cell>
          <cell r="B94" t="str">
            <v>NH250568</v>
          </cell>
          <cell r="C94" t="str">
            <v>Perdenser Embolic Coil System,TJCST0306-3D</v>
          </cell>
          <cell r="D94"/>
          <cell r="E94" t="str">
            <v>CJN</v>
          </cell>
          <cell r="F94">
            <v>4</v>
          </cell>
          <cell r="G94">
            <v>192500</v>
          </cell>
          <cell r="H94"/>
          <cell r="I94">
            <v>770000</v>
          </cell>
        </row>
        <row r="95">
          <cell r="A95" t="str">
            <v>NH250569</v>
          </cell>
          <cell r="B95" t="str">
            <v>NH250569</v>
          </cell>
          <cell r="C95" t="str">
            <v>Perdenser Embolic Coil System 3mm x 8cm, TJCST0308-3D</v>
          </cell>
          <cell r="D95"/>
          <cell r="E95" t="str">
            <v>CJN</v>
          </cell>
          <cell r="F95">
            <v>4</v>
          </cell>
          <cell r="G95">
            <v>192500</v>
          </cell>
          <cell r="H95"/>
          <cell r="I95">
            <v>770000</v>
          </cell>
        </row>
        <row r="96">
          <cell r="A96" t="str">
            <v>NH250570</v>
          </cell>
          <cell r="B96" t="str">
            <v>NH250570</v>
          </cell>
          <cell r="C96" t="str">
            <v>Perdenser Embolic Coil System 3mm x 10cm, TJCST0310-3D</v>
          </cell>
          <cell r="D96"/>
          <cell r="E96" t="str">
            <v>CJN</v>
          </cell>
          <cell r="F96">
            <v>3</v>
          </cell>
          <cell r="G96">
            <v>192500</v>
          </cell>
          <cell r="H96"/>
          <cell r="I96">
            <v>577500</v>
          </cell>
        </row>
        <row r="97">
          <cell r="A97" t="str">
            <v>NH250575</v>
          </cell>
          <cell r="B97" t="str">
            <v>NH250575</v>
          </cell>
          <cell r="C97" t="str">
            <v>Perdenser Embolic Coil System,TJCST3.512-3D</v>
          </cell>
          <cell r="D97"/>
          <cell r="E97" t="str">
            <v>CJN</v>
          </cell>
          <cell r="F97">
            <v>1</v>
          </cell>
          <cell r="G97">
            <v>192500</v>
          </cell>
          <cell r="H97"/>
          <cell r="I97">
            <v>192500</v>
          </cell>
        </row>
        <row r="98">
          <cell r="A98" t="str">
            <v>NH250577</v>
          </cell>
          <cell r="B98" t="str">
            <v>NH250577</v>
          </cell>
          <cell r="C98" t="str">
            <v>Perdenser Embolic Coil System,TJCST0406-3D</v>
          </cell>
          <cell r="D98"/>
          <cell r="E98" t="str">
            <v>CJN</v>
          </cell>
          <cell r="F98">
            <v>4</v>
          </cell>
          <cell r="G98">
            <v>192500</v>
          </cell>
          <cell r="H98"/>
          <cell r="I98">
            <v>770000</v>
          </cell>
        </row>
        <row r="99">
          <cell r="A99" t="str">
            <v>NH250578</v>
          </cell>
          <cell r="B99" t="str">
            <v>NH250578</v>
          </cell>
          <cell r="C99" t="str">
            <v>Perdenser Embolic Coil System,TJCST0408-3D</v>
          </cell>
          <cell r="D99"/>
          <cell r="E99" t="str">
            <v>CJN</v>
          </cell>
          <cell r="F99">
            <v>2</v>
          </cell>
          <cell r="G99">
            <v>192500</v>
          </cell>
          <cell r="H99"/>
          <cell r="I99">
            <v>385000</v>
          </cell>
        </row>
        <row r="100">
          <cell r="A100" t="str">
            <v>NH250586</v>
          </cell>
          <cell r="B100" t="str">
            <v>NH250586</v>
          </cell>
          <cell r="C100" t="str">
            <v>Perdenser Embolic Coil System,TJCST0510-3D</v>
          </cell>
          <cell r="D100"/>
          <cell r="E100" t="str">
            <v>CJN</v>
          </cell>
          <cell r="F100">
            <v>2</v>
          </cell>
          <cell r="G100">
            <v>192500</v>
          </cell>
          <cell r="H100"/>
          <cell r="I100">
            <v>385000</v>
          </cell>
        </row>
        <row r="101">
          <cell r="A101" t="str">
            <v>NH250587</v>
          </cell>
          <cell r="B101" t="str">
            <v>NH250587</v>
          </cell>
          <cell r="C101" t="str">
            <v>Perdenser Embolic Coil System 5mm x 15cm, TJCST0515-3D</v>
          </cell>
          <cell r="D101"/>
          <cell r="E101" t="str">
            <v>CJN</v>
          </cell>
          <cell r="F101">
            <v>2</v>
          </cell>
          <cell r="G101">
            <v>192000</v>
          </cell>
          <cell r="H101"/>
          <cell r="I101">
            <v>384000</v>
          </cell>
        </row>
        <row r="102">
          <cell r="A102" t="str">
            <v>NH250589</v>
          </cell>
          <cell r="B102" t="str">
            <v>NH250589</v>
          </cell>
          <cell r="C102" t="str">
            <v>Perdenser Embolic Coil System,TJCST0610-3D</v>
          </cell>
          <cell r="D102"/>
          <cell r="E102" t="str">
            <v>CJN</v>
          </cell>
          <cell r="F102">
            <v>1</v>
          </cell>
          <cell r="G102">
            <v>192500</v>
          </cell>
          <cell r="H102"/>
          <cell r="I102">
            <v>192500</v>
          </cell>
        </row>
        <row r="103">
          <cell r="A103" t="str">
            <v>NH250593</v>
          </cell>
          <cell r="B103" t="str">
            <v>NH250593</v>
          </cell>
          <cell r="C103" t="str">
            <v>Perdenser Embolic Coil System 7mm x 15cm, TJCST0715-3D</v>
          </cell>
          <cell r="D103"/>
          <cell r="E103" t="str">
            <v>CJN</v>
          </cell>
          <cell r="F103">
            <v>2</v>
          </cell>
          <cell r="G103">
            <v>192500</v>
          </cell>
          <cell r="H103"/>
          <cell r="I103">
            <v>385000</v>
          </cell>
        </row>
        <row r="104">
          <cell r="A104" t="str">
            <v>NH250596</v>
          </cell>
          <cell r="B104" t="str">
            <v>NH250596</v>
          </cell>
          <cell r="C104" t="str">
            <v>Perdenser Embolic Coil System 8mm x 15cm, TJCST0815-3D</v>
          </cell>
          <cell r="D104"/>
          <cell r="E104" t="str">
            <v>CJN</v>
          </cell>
          <cell r="F104">
            <v>2</v>
          </cell>
          <cell r="G104">
            <v>192500</v>
          </cell>
          <cell r="H104"/>
          <cell r="I104">
            <v>385000</v>
          </cell>
        </row>
        <row r="105">
          <cell r="A105" t="str">
            <v>NH250602</v>
          </cell>
          <cell r="B105" t="str">
            <v>NH250602</v>
          </cell>
          <cell r="C105" t="str">
            <v>Perdenser Embolic Coil System,TJCST1030-3D</v>
          </cell>
          <cell r="D105"/>
          <cell r="E105" t="str">
            <v>CJN</v>
          </cell>
          <cell r="F105">
            <v>1</v>
          </cell>
          <cell r="G105">
            <v>192500</v>
          </cell>
          <cell r="H105"/>
          <cell r="I105">
            <v>192500</v>
          </cell>
        </row>
        <row r="106">
          <cell r="A106" t="str">
            <v>NH250604</v>
          </cell>
          <cell r="B106" t="str">
            <v>NH250604</v>
          </cell>
          <cell r="C106" t="str">
            <v>Perdenser Embolic Coil System,TJCST1230-3D</v>
          </cell>
          <cell r="D106"/>
          <cell r="E106" t="str">
            <v>CJN</v>
          </cell>
          <cell r="F106">
            <v>1</v>
          </cell>
          <cell r="G106">
            <v>192500</v>
          </cell>
          <cell r="H106"/>
          <cell r="I106">
            <v>192500</v>
          </cell>
        </row>
        <row r="107">
          <cell r="A107" t="str">
            <v>NH250606</v>
          </cell>
          <cell r="B107" t="str">
            <v>NH250606</v>
          </cell>
          <cell r="C107" t="str">
            <v>Perdenser Embolic Coil System,TJCST1430-3D</v>
          </cell>
          <cell r="D107"/>
          <cell r="E107" t="str">
            <v>CJN</v>
          </cell>
          <cell r="F107">
            <v>2</v>
          </cell>
          <cell r="G107">
            <v>192500</v>
          </cell>
          <cell r="H107"/>
          <cell r="I107">
            <v>385000</v>
          </cell>
        </row>
        <row r="108">
          <cell r="A108" t="str">
            <v>NH250829</v>
          </cell>
          <cell r="B108" t="str">
            <v>NH250829</v>
          </cell>
          <cell r="C108" t="str">
            <v>ED Coil, 353-0206RS</v>
          </cell>
          <cell r="D108"/>
          <cell r="E108" t="str">
            <v>CJN</v>
          </cell>
          <cell r="F108">
            <v>1</v>
          </cell>
          <cell r="G108">
            <v>192500</v>
          </cell>
          <cell r="H108"/>
          <cell r="I108">
            <v>192500</v>
          </cell>
        </row>
        <row r="109">
          <cell r="A109" t="str">
            <v>NH250830</v>
          </cell>
          <cell r="B109" t="str">
            <v>NH250830</v>
          </cell>
          <cell r="C109" t="str">
            <v>ED Coil, 353-0208RS</v>
          </cell>
          <cell r="D109"/>
          <cell r="E109" t="str">
            <v>CJN</v>
          </cell>
          <cell r="F109">
            <v>1</v>
          </cell>
          <cell r="G109">
            <v>192500</v>
          </cell>
          <cell r="H109"/>
          <cell r="I109">
            <v>192500</v>
          </cell>
        </row>
        <row r="110">
          <cell r="A110" t="str">
            <v>NH250832</v>
          </cell>
          <cell r="B110" t="str">
            <v>NH250832</v>
          </cell>
          <cell r="C110" t="str">
            <v>ED Coil, 353-02H4RS</v>
          </cell>
          <cell r="D110"/>
          <cell r="E110" t="str">
            <v>CJN</v>
          </cell>
          <cell r="F110">
            <v>1</v>
          </cell>
          <cell r="G110">
            <v>192500</v>
          </cell>
          <cell r="H110"/>
          <cell r="I110">
            <v>192500</v>
          </cell>
        </row>
        <row r="111">
          <cell r="A111" t="str">
            <v>NH250836</v>
          </cell>
          <cell r="B111" t="str">
            <v>NH250836</v>
          </cell>
          <cell r="C111" t="str">
            <v>ED Coil, 353-0306RS</v>
          </cell>
          <cell r="D111"/>
          <cell r="E111" t="str">
            <v>CJN</v>
          </cell>
          <cell r="F111">
            <v>2</v>
          </cell>
          <cell r="G111">
            <v>192500</v>
          </cell>
          <cell r="H111"/>
          <cell r="I111">
            <v>385000</v>
          </cell>
        </row>
        <row r="112">
          <cell r="A112" t="str">
            <v>NH250837</v>
          </cell>
          <cell r="B112" t="str">
            <v>NH250837</v>
          </cell>
          <cell r="C112" t="str">
            <v>ED Coil, 353-03H8RS</v>
          </cell>
          <cell r="D112"/>
          <cell r="E112" t="str">
            <v>CJN</v>
          </cell>
          <cell r="F112">
            <v>1</v>
          </cell>
          <cell r="G112">
            <v>192500</v>
          </cell>
          <cell r="H112"/>
          <cell r="I112">
            <v>192500</v>
          </cell>
        </row>
        <row r="113">
          <cell r="A113" t="str">
            <v>NH250865</v>
          </cell>
          <cell r="B113" t="str">
            <v>NH250865</v>
          </cell>
          <cell r="C113" t="str">
            <v>Spirala za embolizaciju, odvojiva, sistem , 100405HFRM-V</v>
          </cell>
          <cell r="D113"/>
          <cell r="E113" t="str">
            <v>CJN</v>
          </cell>
          <cell r="F113">
            <v>2</v>
          </cell>
          <cell r="G113">
            <v>247500</v>
          </cell>
          <cell r="H113"/>
          <cell r="I113">
            <v>495000</v>
          </cell>
        </row>
        <row r="114">
          <cell r="A114" t="str">
            <v>NH250870</v>
          </cell>
          <cell r="B114" t="str">
            <v>NH250870</v>
          </cell>
          <cell r="C114" t="str">
            <v>Spirala za embolizaciju 5mm/10cm, odvojiva, sistem , 100510HFRM-V</v>
          </cell>
          <cell r="D114"/>
          <cell r="E114" t="str">
            <v>CJN</v>
          </cell>
          <cell r="F114">
            <v>6</v>
          </cell>
          <cell r="G114">
            <v>247500</v>
          </cell>
          <cell r="H114"/>
          <cell r="I114">
            <v>1485000</v>
          </cell>
        </row>
        <row r="115">
          <cell r="A115" t="str">
            <v>NH250874</v>
          </cell>
          <cell r="B115" t="str">
            <v>NH250874</v>
          </cell>
          <cell r="C115" t="str">
            <v>Spirala za embolizaciju 6mm/12cm, odvojiva, sistem , 100612HFRM-V</v>
          </cell>
          <cell r="D115"/>
          <cell r="E115" t="str">
            <v>CJN</v>
          </cell>
          <cell r="F115">
            <v>6</v>
          </cell>
          <cell r="G115">
            <v>247500</v>
          </cell>
          <cell r="H115"/>
          <cell r="I115">
            <v>1485000</v>
          </cell>
        </row>
        <row r="116">
          <cell r="A116" t="str">
            <v>NH250878</v>
          </cell>
          <cell r="B116" t="str">
            <v>NH250878</v>
          </cell>
          <cell r="C116" t="str">
            <v>Spirala za embolizaciju, odvojiva, sistem , 100715HFRM-V</v>
          </cell>
          <cell r="D116"/>
          <cell r="E116" t="str">
            <v>CJN</v>
          </cell>
          <cell r="F116">
            <v>3</v>
          </cell>
          <cell r="G116">
            <v>247500</v>
          </cell>
          <cell r="H116"/>
          <cell r="I116">
            <v>742500</v>
          </cell>
        </row>
        <row r="117">
          <cell r="A117" t="str">
            <v>NH250882</v>
          </cell>
          <cell r="B117" t="str">
            <v>NH250882</v>
          </cell>
          <cell r="C117" t="str">
            <v>HydroCoil Embolic System Endovascular Embolization Coil 8mm/17cm, 100817HFRM-V</v>
          </cell>
          <cell r="D117"/>
          <cell r="E117" t="str">
            <v>CJN</v>
          </cell>
          <cell r="F117">
            <v>1</v>
          </cell>
          <cell r="G117">
            <v>247500</v>
          </cell>
          <cell r="H117"/>
          <cell r="I117">
            <v>247500</v>
          </cell>
        </row>
        <row r="118">
          <cell r="A118" t="str">
            <v>NH250888</v>
          </cell>
          <cell r="B118" t="str">
            <v>NH250888</v>
          </cell>
          <cell r="C118" t="str">
            <v>HydroCoil Embolic System Endovascular Embolization Coil 10mm/36cm, 101036HFRM-V</v>
          </cell>
          <cell r="D118"/>
          <cell r="E118" t="str">
            <v>CJN</v>
          </cell>
          <cell r="F118">
            <v>3</v>
          </cell>
          <cell r="G118">
            <v>247500</v>
          </cell>
          <cell r="H118"/>
          <cell r="I118">
            <v>742500</v>
          </cell>
        </row>
        <row r="119">
          <cell r="A119" t="str">
            <v>NH250892</v>
          </cell>
          <cell r="B119" t="str">
            <v>NH250892</v>
          </cell>
          <cell r="C119" t="str">
            <v>Spirala za embolizaciju, odvojiva, sistem, 180723HFRM-V</v>
          </cell>
          <cell r="D119"/>
          <cell r="E119" t="str">
            <v>CJN</v>
          </cell>
          <cell r="F119">
            <v>2</v>
          </cell>
          <cell r="G119">
            <v>247500</v>
          </cell>
          <cell r="H119"/>
          <cell r="I119">
            <v>495000</v>
          </cell>
        </row>
        <row r="120">
          <cell r="A120" t="str">
            <v>NH250894</v>
          </cell>
          <cell r="B120" t="str">
            <v>NH250894</v>
          </cell>
          <cell r="C120" t="str">
            <v>Spirala za embolizaciju, odvojiva, sistem, 180931HFRM-V</v>
          </cell>
          <cell r="D120"/>
          <cell r="E120" t="str">
            <v>CJN</v>
          </cell>
          <cell r="F120">
            <v>2</v>
          </cell>
          <cell r="G120">
            <v>247500</v>
          </cell>
          <cell r="H120"/>
          <cell r="I120">
            <v>495000</v>
          </cell>
        </row>
        <row r="121">
          <cell r="A121" t="str">
            <v>NH250897</v>
          </cell>
          <cell r="B121" t="str">
            <v>NH250897</v>
          </cell>
          <cell r="C121" t="str">
            <v>HydroCoil Embolic System Endovascular Embolization Coil 12mm/43cm, 181243HFRM-V</v>
          </cell>
          <cell r="D121"/>
          <cell r="E121" t="str">
            <v>CJN</v>
          </cell>
          <cell r="F121">
            <v>2</v>
          </cell>
          <cell r="G121">
            <v>247500</v>
          </cell>
          <cell r="H121"/>
          <cell r="I121">
            <v>495000</v>
          </cell>
        </row>
        <row r="122">
          <cell r="A122" t="str">
            <v>NH250899</v>
          </cell>
          <cell r="B122" t="str">
            <v>NH250899</v>
          </cell>
          <cell r="C122" t="str">
            <v>HydroCoil Embolic System Endovascular Embolization Coil, 181445HFRM-V</v>
          </cell>
          <cell r="D122"/>
          <cell r="E122" t="str">
            <v>CJN</v>
          </cell>
          <cell r="F122">
            <v>1</v>
          </cell>
          <cell r="G122">
            <v>247500</v>
          </cell>
          <cell r="H122"/>
          <cell r="I122">
            <v>247500</v>
          </cell>
        </row>
        <row r="123">
          <cell r="A123" t="str">
            <v>NH250906</v>
          </cell>
          <cell r="B123" t="str">
            <v>NH250906</v>
          </cell>
          <cell r="C123" t="str">
            <v>Spirala za embolizaciju, odvojiva, sistem , 100202HFRM-V</v>
          </cell>
          <cell r="D123"/>
          <cell r="E123" t="str">
            <v>CJN</v>
          </cell>
          <cell r="F123">
            <v>2</v>
          </cell>
          <cell r="G123">
            <v>247500</v>
          </cell>
          <cell r="H123"/>
          <cell r="I123">
            <v>495000</v>
          </cell>
        </row>
        <row r="124">
          <cell r="A124" t="str">
            <v>NH250908</v>
          </cell>
          <cell r="B124" t="str">
            <v>NH250908</v>
          </cell>
          <cell r="C124" t="str">
            <v>Spirala za embolizaciju, odvojiva, sistem , 100306HFRM-V</v>
          </cell>
          <cell r="D124"/>
          <cell r="E124" t="str">
            <v>JNZU</v>
          </cell>
          <cell r="F124">
            <v>2</v>
          </cell>
          <cell r="G124">
            <v>247500</v>
          </cell>
          <cell r="H124"/>
          <cell r="I124">
            <v>495000</v>
          </cell>
        </row>
        <row r="125">
          <cell r="A125" t="str">
            <v>NH250932</v>
          </cell>
          <cell r="B125" t="str">
            <v>NH250932</v>
          </cell>
          <cell r="C125" t="str">
            <v>Hydro frame Embolic System Endovascular Embolization Coil, 1,5X4 ,100154H2HS-V</v>
          </cell>
          <cell r="D125"/>
          <cell r="E125" t="str">
            <v>CJN</v>
          </cell>
          <cell r="F125">
            <v>1</v>
          </cell>
          <cell r="G125">
            <v>247500</v>
          </cell>
          <cell r="H125"/>
          <cell r="I125">
            <v>247500</v>
          </cell>
        </row>
        <row r="126">
          <cell r="A126" t="str">
            <v>NH250938</v>
          </cell>
          <cell r="B126" t="str">
            <v>NH250938</v>
          </cell>
          <cell r="C126" t="str">
            <v>Hydro frame Embolic System Endovascular Embolization Coil, 2X6,100206H2HS-V</v>
          </cell>
          <cell r="D126"/>
          <cell r="E126" t="str">
            <v>CJN</v>
          </cell>
          <cell r="F126">
            <v>1</v>
          </cell>
          <cell r="G126">
            <v>247500</v>
          </cell>
          <cell r="H126"/>
          <cell r="I126">
            <v>247500</v>
          </cell>
        </row>
        <row r="127">
          <cell r="A127" t="str">
            <v>NH250939</v>
          </cell>
          <cell r="B127" t="str">
            <v>NH250939</v>
          </cell>
          <cell r="C127" t="str">
            <v>Hydro frame Embolic System Endovascular Embolization Coil, 2X8 ,100208H2HS-V</v>
          </cell>
          <cell r="D127"/>
          <cell r="E127" t="str">
            <v>CJN</v>
          </cell>
          <cell r="F127">
            <v>1</v>
          </cell>
          <cell r="G127">
            <v>247500</v>
          </cell>
          <cell r="H127"/>
          <cell r="I127">
            <v>247500</v>
          </cell>
        </row>
        <row r="128">
          <cell r="A128" t="str">
            <v>NH250945</v>
          </cell>
          <cell r="B128" t="str">
            <v>NH250945</v>
          </cell>
          <cell r="C128" t="str">
            <v>Hydro frame Embolic System Endovascular Embolization Coil, 3X10 ,100310H2HS-V</v>
          </cell>
          <cell r="D128"/>
          <cell r="E128" t="str">
            <v>CJN</v>
          </cell>
          <cell r="F128">
            <v>1</v>
          </cell>
          <cell r="G128">
            <v>247500</v>
          </cell>
          <cell r="H128"/>
          <cell r="I128">
            <v>247500</v>
          </cell>
        </row>
        <row r="129">
          <cell r="A129" t="str">
            <v>NH250949</v>
          </cell>
          <cell r="B129" t="str">
            <v>NH250949</v>
          </cell>
          <cell r="C129" t="str">
            <v>Hydro frame Embolic System Endovascular Embolization Coil, 4X10 ,100410H2HS-V</v>
          </cell>
          <cell r="D129"/>
          <cell r="E129" t="str">
            <v>CJN</v>
          </cell>
          <cell r="F129">
            <v>1</v>
          </cell>
          <cell r="G129">
            <v>247500</v>
          </cell>
          <cell r="H129"/>
          <cell r="I129">
            <v>247500</v>
          </cell>
        </row>
        <row r="130">
          <cell r="A130" t="str">
            <v>NH251108</v>
          </cell>
          <cell r="B130" t="str">
            <v>NH251108</v>
          </cell>
          <cell r="C130" t="str">
            <v>MICRUSFRAME C 14 5MMX12CM,MFR140512</v>
          </cell>
          <cell r="D130"/>
          <cell r="E130" t="str">
            <v>CJN</v>
          </cell>
          <cell r="F130">
            <v>1</v>
          </cell>
          <cell r="G130">
            <v>235950</v>
          </cell>
          <cell r="H130"/>
          <cell r="I130">
            <v>235950</v>
          </cell>
        </row>
        <row r="131">
          <cell r="A131" t="str">
            <v>NH251109</v>
          </cell>
          <cell r="B131" t="str">
            <v>NH251109</v>
          </cell>
          <cell r="C131" t="str">
            <v>MICRUSFRAME C 14 6MMX9CM, MFR140609</v>
          </cell>
          <cell r="D131"/>
          <cell r="E131" t="str">
            <v>CJN</v>
          </cell>
          <cell r="F131">
            <v>1</v>
          </cell>
          <cell r="G131">
            <v>235950</v>
          </cell>
          <cell r="H131"/>
          <cell r="I131">
            <v>235950</v>
          </cell>
        </row>
        <row r="132">
          <cell r="A132" t="str">
            <v>NH251117</v>
          </cell>
          <cell r="B132" t="str">
            <v>NH251117</v>
          </cell>
          <cell r="C132" t="str">
            <v>MICRUSFRAME C 14 10MMX16CM, MFR141016</v>
          </cell>
          <cell r="D132"/>
          <cell r="E132" t="str">
            <v>CJN</v>
          </cell>
          <cell r="F132">
            <v>1</v>
          </cell>
          <cell r="G132">
            <v>235950</v>
          </cell>
          <cell r="H132"/>
          <cell r="I132">
            <v>235950</v>
          </cell>
        </row>
        <row r="133">
          <cell r="A133" t="str">
            <v>NH251124</v>
          </cell>
          <cell r="B133" t="str">
            <v>NH251124</v>
          </cell>
          <cell r="C133" t="str">
            <v>MICRUSFRAME S 10 2.5MMX3.3CM, MFR100253</v>
          </cell>
          <cell r="D133"/>
          <cell r="E133" t="str">
            <v>CJN</v>
          </cell>
          <cell r="F133">
            <v>1</v>
          </cell>
          <cell r="G133">
            <v>235950</v>
          </cell>
          <cell r="H133"/>
          <cell r="I133">
            <v>235950</v>
          </cell>
        </row>
        <row r="134">
          <cell r="A134" t="str">
            <v>NH251128</v>
          </cell>
          <cell r="B134" t="str">
            <v>NH251128</v>
          </cell>
          <cell r="C134" t="str">
            <v>MICRUSFRAME S 10 4MMX11,5CM, MFR100412</v>
          </cell>
          <cell r="D134"/>
          <cell r="E134" t="str">
            <v>CJN</v>
          </cell>
          <cell r="F134">
            <v>1</v>
          </cell>
          <cell r="G134">
            <v>235950</v>
          </cell>
          <cell r="H134"/>
          <cell r="I134">
            <v>235950</v>
          </cell>
        </row>
        <row r="135">
          <cell r="A135" t="str">
            <v>NH251131</v>
          </cell>
          <cell r="B135" t="str">
            <v>NH251131</v>
          </cell>
          <cell r="C135" t="str">
            <v>MICRUSFRAME S 10 6MMX11.9CM,MFR100611</v>
          </cell>
          <cell r="D135"/>
          <cell r="E135" t="str">
            <v>CJN</v>
          </cell>
          <cell r="F135">
            <v>3</v>
          </cell>
          <cell r="G135">
            <v>235950</v>
          </cell>
          <cell r="H135"/>
          <cell r="I135">
            <v>707850</v>
          </cell>
        </row>
        <row r="136">
          <cell r="A136" t="str">
            <v>NH251148</v>
          </cell>
          <cell r="B136" t="str">
            <v>NH251148</v>
          </cell>
          <cell r="C136" t="str">
            <v>MICRUSFRAME S 18 12MMX20.7CM, MFR181220</v>
          </cell>
          <cell r="D136"/>
          <cell r="E136" t="str">
            <v>CJN</v>
          </cell>
          <cell r="F136">
            <v>1</v>
          </cell>
          <cell r="G136">
            <v>235950</v>
          </cell>
          <cell r="H136"/>
          <cell r="I136">
            <v>235950</v>
          </cell>
        </row>
        <row r="137">
          <cell r="A137" t="str">
            <v>NH251163</v>
          </cell>
          <cell r="B137" t="str">
            <v>NH251163</v>
          </cell>
          <cell r="C137" t="str">
            <v>DELTAFILL10 3MMX10CM, DLF100310</v>
          </cell>
          <cell r="D137"/>
          <cell r="E137" t="str">
            <v>CJN</v>
          </cell>
          <cell r="F137">
            <v>1</v>
          </cell>
          <cell r="G137">
            <v>235950</v>
          </cell>
          <cell r="H137"/>
          <cell r="I137">
            <v>235950</v>
          </cell>
        </row>
        <row r="138">
          <cell r="A138" t="str">
            <v>NH251164</v>
          </cell>
          <cell r="B138" t="str">
            <v>NH251164</v>
          </cell>
          <cell r="C138" t="str">
            <v>DELTAFILL10 4MMX8CM, DLF100408</v>
          </cell>
          <cell r="D138"/>
          <cell r="E138" t="str">
            <v>CJN</v>
          </cell>
          <cell r="F138">
            <v>1</v>
          </cell>
          <cell r="G138">
            <v>235950</v>
          </cell>
          <cell r="H138"/>
          <cell r="I138">
            <v>235950</v>
          </cell>
        </row>
        <row r="139">
          <cell r="A139" t="str">
            <v>NH251165</v>
          </cell>
          <cell r="B139" t="str">
            <v>NH251165</v>
          </cell>
          <cell r="C139" t="str">
            <v>DELTAFILL10 4MMX10CM, DLF100410</v>
          </cell>
          <cell r="D139"/>
          <cell r="E139" t="str">
            <v>CJN</v>
          </cell>
          <cell r="F139">
            <v>1</v>
          </cell>
          <cell r="G139">
            <v>235950</v>
          </cell>
          <cell r="H139"/>
          <cell r="I139">
            <v>235950</v>
          </cell>
        </row>
        <row r="140">
          <cell r="A140" t="str">
            <v>NH251176</v>
          </cell>
          <cell r="B140" t="str">
            <v>NH251176</v>
          </cell>
          <cell r="C140" t="str">
            <v>DELTAFILL18 5MMX20CM, DLF180520</v>
          </cell>
          <cell r="D140"/>
          <cell r="E140" t="str">
            <v>CJN</v>
          </cell>
          <cell r="F140">
            <v>2</v>
          </cell>
          <cell r="G140">
            <v>235950</v>
          </cell>
          <cell r="H140"/>
          <cell r="I140">
            <v>471900</v>
          </cell>
        </row>
        <row r="141">
          <cell r="A141" t="str">
            <v>NH251178</v>
          </cell>
          <cell r="B141" t="str">
            <v>NH251178</v>
          </cell>
          <cell r="C141" t="str">
            <v>DELTAFILL18 7MMX33CM, DLF180733</v>
          </cell>
          <cell r="D141"/>
          <cell r="E141" t="str">
            <v>CJN</v>
          </cell>
          <cell r="F141">
            <v>2</v>
          </cell>
          <cell r="G141">
            <v>235950</v>
          </cell>
          <cell r="H141"/>
          <cell r="I141">
            <v>471900</v>
          </cell>
        </row>
        <row r="142">
          <cell r="A142" t="str">
            <v>NH251179</v>
          </cell>
          <cell r="B142" t="str">
            <v>NH251179</v>
          </cell>
          <cell r="C142" t="str">
            <v>DELTAFILL18 8MMX35CM, DLF180835</v>
          </cell>
          <cell r="D142"/>
          <cell r="E142" t="str">
            <v>CJN</v>
          </cell>
          <cell r="F142">
            <v>1</v>
          </cell>
          <cell r="G142">
            <v>235950</v>
          </cell>
          <cell r="H142"/>
          <cell r="I142">
            <v>235950</v>
          </cell>
        </row>
        <row r="143">
          <cell r="A143" t="str">
            <v>NH251205</v>
          </cell>
          <cell r="B143" t="str">
            <v>NH251205</v>
          </cell>
          <cell r="C143" t="str">
            <v>GALAXY G3 XSFT HEL 2MM X 4CM,GLX120204</v>
          </cell>
          <cell r="D143"/>
          <cell r="E143" t="str">
            <v>CJN</v>
          </cell>
          <cell r="F143">
            <v>1</v>
          </cell>
          <cell r="G143">
            <v>235950</v>
          </cell>
          <cell r="H143"/>
          <cell r="I143">
            <v>235950</v>
          </cell>
        </row>
        <row r="144">
          <cell r="A144" t="str">
            <v>NH251209</v>
          </cell>
          <cell r="B144" t="str">
            <v>NH251209</v>
          </cell>
          <cell r="C144" t="str">
            <v>GALAXY G3 XSFT 3MM X 6CM, GLX120306</v>
          </cell>
          <cell r="D144"/>
          <cell r="E144" t="str">
            <v>CJN</v>
          </cell>
          <cell r="F144">
            <v>1</v>
          </cell>
          <cell r="G144">
            <v>235950</v>
          </cell>
          <cell r="H144"/>
          <cell r="I144">
            <v>235950</v>
          </cell>
        </row>
        <row r="145">
          <cell r="A145" t="str">
            <v>NH251213</v>
          </cell>
          <cell r="B145" t="str">
            <v>NH251213</v>
          </cell>
          <cell r="C145" t="str">
            <v>GALAXY G3 XSFT 4MM X 10CM, GLX120410</v>
          </cell>
          <cell r="D145"/>
          <cell r="E145" t="str">
            <v>CJN</v>
          </cell>
          <cell r="F145">
            <v>2</v>
          </cell>
          <cell r="G145">
            <v>235950</v>
          </cell>
          <cell r="H145"/>
          <cell r="I145">
            <v>471900</v>
          </cell>
        </row>
        <row r="146">
          <cell r="A146" t="str">
            <v>NH251249</v>
          </cell>
          <cell r="B146" t="str">
            <v>NH251249</v>
          </cell>
          <cell r="C146" t="str">
            <v>Wallaby Avenir Coil System, 10CFR0827</v>
          </cell>
          <cell r="D146"/>
          <cell r="E146" t="str">
            <v>CJN</v>
          </cell>
          <cell r="F146">
            <v>1</v>
          </cell>
          <cell r="G146">
            <v>231000</v>
          </cell>
          <cell r="H146"/>
          <cell r="I146">
            <v>231000</v>
          </cell>
        </row>
        <row r="147">
          <cell r="A147" t="str">
            <v>NH251268</v>
          </cell>
          <cell r="B147" t="str">
            <v>NH251268</v>
          </cell>
          <cell r="C147" t="str">
            <v>Wallaby Avenir Coil System, 10CFN02504</v>
          </cell>
          <cell r="D147"/>
          <cell r="E147" t="str">
            <v>CJN</v>
          </cell>
          <cell r="F147">
            <v>3</v>
          </cell>
          <cell r="G147">
            <v>231000</v>
          </cell>
          <cell r="H147"/>
          <cell r="I147">
            <v>693000</v>
          </cell>
        </row>
        <row r="148">
          <cell r="A148" t="str">
            <v>NH251275</v>
          </cell>
          <cell r="B148" t="str">
            <v>NH251275</v>
          </cell>
          <cell r="C148" t="str">
            <v>Wallaby Avenir Coil System, 10CFR07013</v>
          </cell>
          <cell r="D148"/>
          <cell r="E148" t="str">
            <v>CJN</v>
          </cell>
          <cell r="F148">
            <v>1</v>
          </cell>
          <cell r="G148">
            <v>231000</v>
          </cell>
          <cell r="H148"/>
          <cell r="I148">
            <v>231000</v>
          </cell>
        </row>
        <row r="149">
          <cell r="A149" t="str">
            <v>NH251276</v>
          </cell>
          <cell r="B149" t="str">
            <v>NH251276</v>
          </cell>
          <cell r="C149" t="str">
            <v>Wallaby Avenir Coil System, 10CFR09023</v>
          </cell>
          <cell r="D149"/>
          <cell r="E149" t="str">
            <v>CJN</v>
          </cell>
          <cell r="F149">
            <v>1</v>
          </cell>
          <cell r="G149">
            <v>231000</v>
          </cell>
          <cell r="H149"/>
          <cell r="I149">
            <v>231000</v>
          </cell>
        </row>
        <row r="150">
          <cell r="A150" t="str">
            <v>NH251277</v>
          </cell>
          <cell r="B150" t="str">
            <v>NH251277</v>
          </cell>
          <cell r="C150" t="str">
            <v>Wallaby Avenir Coil System, 10CFR02003</v>
          </cell>
          <cell r="D150"/>
          <cell r="E150" t="str">
            <v>CJN</v>
          </cell>
          <cell r="F150">
            <v>1</v>
          </cell>
          <cell r="G150">
            <v>231000</v>
          </cell>
          <cell r="H150"/>
          <cell r="I150">
            <v>231000</v>
          </cell>
        </row>
        <row r="151">
          <cell r="A151" t="str">
            <v>NH251278</v>
          </cell>
          <cell r="B151" t="str">
            <v>NH251278</v>
          </cell>
          <cell r="C151" t="str">
            <v>Wallaby Avenir Coil System, 10CFR05017</v>
          </cell>
          <cell r="D151"/>
          <cell r="E151" t="str">
            <v>CJN</v>
          </cell>
          <cell r="F151">
            <v>3</v>
          </cell>
          <cell r="G151">
            <v>231000</v>
          </cell>
          <cell r="H151"/>
          <cell r="I151">
            <v>693000</v>
          </cell>
        </row>
        <row r="152">
          <cell r="A152" t="str">
            <v>NH251287</v>
          </cell>
          <cell r="B152" t="str">
            <v>NH251287</v>
          </cell>
          <cell r="C152" t="str">
            <v>Wallaby Avenir Coil System, 10CFR06011</v>
          </cell>
          <cell r="D152"/>
          <cell r="E152" t="str">
            <v>CJN</v>
          </cell>
          <cell r="F152">
            <v>3</v>
          </cell>
          <cell r="G152">
            <v>231000</v>
          </cell>
          <cell r="H152"/>
          <cell r="I152">
            <v>693000</v>
          </cell>
        </row>
        <row r="153">
          <cell r="A153" t="str">
            <v>NH251290</v>
          </cell>
          <cell r="B153" t="str">
            <v>NH251290</v>
          </cell>
          <cell r="C153" t="str">
            <v>Wallaby Avenir Coil System, 10CFR04007</v>
          </cell>
          <cell r="D153"/>
          <cell r="E153" t="str">
            <v>CJN</v>
          </cell>
          <cell r="F153">
            <v>2</v>
          </cell>
          <cell r="G153">
            <v>231000</v>
          </cell>
          <cell r="H153"/>
          <cell r="I153">
            <v>462000</v>
          </cell>
        </row>
        <row r="154">
          <cell r="A154" t="str">
            <v>NH251293</v>
          </cell>
          <cell r="B154" t="str">
            <v>NH251293</v>
          </cell>
          <cell r="C154" t="str">
            <v>Wallaby Avenir Coil System, 10CFR02002</v>
          </cell>
          <cell r="D154"/>
          <cell r="E154" t="str">
            <v>CJN</v>
          </cell>
          <cell r="F154">
            <v>1</v>
          </cell>
          <cell r="G154">
            <v>231000</v>
          </cell>
          <cell r="H154"/>
          <cell r="I154">
            <v>231000</v>
          </cell>
        </row>
        <row r="155">
          <cell r="A155" t="str">
            <v>NH251303</v>
          </cell>
          <cell r="B155" t="str">
            <v>NH251303</v>
          </cell>
          <cell r="C155" t="str">
            <v>Wallaby Avenir Coil System, 10CFR02004</v>
          </cell>
          <cell r="D155"/>
          <cell r="E155" t="str">
            <v>CJN</v>
          </cell>
          <cell r="F155">
            <v>2</v>
          </cell>
          <cell r="G155">
            <v>231000</v>
          </cell>
          <cell r="H155"/>
          <cell r="I155">
            <v>462000</v>
          </cell>
        </row>
        <row r="156">
          <cell r="A156" t="str">
            <v>NH251306</v>
          </cell>
          <cell r="B156" t="str">
            <v>NH251306</v>
          </cell>
          <cell r="C156" t="str">
            <v>Wallaby Avenir Coil System, 10CFN04006</v>
          </cell>
          <cell r="D156"/>
          <cell r="E156" t="str">
            <v>CJN</v>
          </cell>
          <cell r="F156">
            <v>2</v>
          </cell>
          <cell r="G156">
            <v>231000</v>
          </cell>
          <cell r="H156"/>
          <cell r="I156">
            <v>462000</v>
          </cell>
        </row>
        <row r="157">
          <cell r="A157" t="str">
            <v>NH251311</v>
          </cell>
          <cell r="B157" t="str">
            <v>NH251311</v>
          </cell>
          <cell r="C157" t="str">
            <v>Wallaby Avenir Coil System, 10CFN01502</v>
          </cell>
          <cell r="D157"/>
          <cell r="E157" t="str">
            <v>CJN</v>
          </cell>
          <cell r="F157">
            <v>3</v>
          </cell>
          <cell r="G157">
            <v>231000</v>
          </cell>
          <cell r="H157"/>
          <cell r="I157">
            <v>693000</v>
          </cell>
        </row>
        <row r="158">
          <cell r="A158" t="str">
            <v>NH251313</v>
          </cell>
          <cell r="B158" t="str">
            <v>NH251313</v>
          </cell>
          <cell r="C158" t="str">
            <v>Wallaby Avenir Coil System, 10CFR05008</v>
          </cell>
          <cell r="D158"/>
          <cell r="E158" t="str">
            <v>CJN</v>
          </cell>
          <cell r="F158">
            <v>2</v>
          </cell>
          <cell r="G158">
            <v>231000</v>
          </cell>
          <cell r="H158"/>
          <cell r="I158">
            <v>462000</v>
          </cell>
        </row>
        <row r="159">
          <cell r="A159" t="str">
            <v>NH251316</v>
          </cell>
          <cell r="B159" t="str">
            <v>NH251316</v>
          </cell>
          <cell r="C159" t="str">
            <v>Wallaby Avenir Coil System, 10CFR04010</v>
          </cell>
          <cell r="D159"/>
          <cell r="E159" t="str">
            <v>CJN</v>
          </cell>
          <cell r="F159">
            <v>1</v>
          </cell>
          <cell r="G159">
            <v>231000</v>
          </cell>
          <cell r="H159"/>
          <cell r="I159">
            <v>231000</v>
          </cell>
        </row>
        <row r="160">
          <cell r="A160" t="str">
            <v>NH251324</v>
          </cell>
          <cell r="B160" t="str">
            <v>NH251324</v>
          </cell>
          <cell r="C160" t="str">
            <v>Wallaby Avenir Coil System, 10CFN03004</v>
          </cell>
          <cell r="D160"/>
          <cell r="E160" t="str">
            <v>CJN</v>
          </cell>
          <cell r="F160">
            <v>6</v>
          </cell>
          <cell r="G160">
            <v>231000</v>
          </cell>
          <cell r="H160"/>
          <cell r="I160">
            <v>1386000</v>
          </cell>
        </row>
        <row r="161">
          <cell r="A161" t="str">
            <v>NH251325</v>
          </cell>
          <cell r="B161" t="str">
            <v>NH251325</v>
          </cell>
          <cell r="C161" t="str">
            <v>Wallaby Avenir Coil System, 10CFRO8016</v>
          </cell>
          <cell r="D161"/>
          <cell r="E161" t="str">
            <v>CJN</v>
          </cell>
          <cell r="F161">
            <v>1</v>
          </cell>
          <cell r="G161">
            <v>231000</v>
          </cell>
          <cell r="H161"/>
          <cell r="I161">
            <v>231000</v>
          </cell>
        </row>
        <row r="162">
          <cell r="A162" t="str">
            <v>NH251326</v>
          </cell>
          <cell r="B162" t="str">
            <v>NH251326</v>
          </cell>
          <cell r="C162" t="str">
            <v>Wallaby Avenir Coil System, 10CFR03010</v>
          </cell>
          <cell r="D162"/>
          <cell r="E162" t="str">
            <v>CJN</v>
          </cell>
          <cell r="F162">
            <v>1</v>
          </cell>
          <cell r="G162">
            <v>231000</v>
          </cell>
          <cell r="H162"/>
          <cell r="I162">
            <v>231000</v>
          </cell>
        </row>
        <row r="163">
          <cell r="A163" t="str">
            <v>NH251330</v>
          </cell>
          <cell r="B163" t="str">
            <v>NH251330</v>
          </cell>
          <cell r="C163" t="str">
            <v>Wallaby Avenir Coil System, 10CFNO1503</v>
          </cell>
          <cell r="D163"/>
          <cell r="E163" t="str">
            <v>CJN</v>
          </cell>
          <cell r="F163">
            <v>1</v>
          </cell>
          <cell r="G163">
            <v>231000</v>
          </cell>
          <cell r="H163"/>
          <cell r="I163">
            <v>231000</v>
          </cell>
        </row>
        <row r="164">
          <cell r="A164" t="str">
            <v>NH251347</v>
          </cell>
          <cell r="B164" t="str">
            <v>NH251347</v>
          </cell>
          <cell r="C164" t="str">
            <v>Wallaby Avenir Coil System, 10CFR04008</v>
          </cell>
          <cell r="D164"/>
          <cell r="E164" t="str">
            <v>CJN</v>
          </cell>
          <cell r="F164">
            <v>1</v>
          </cell>
          <cell r="G164">
            <v>231000</v>
          </cell>
          <cell r="H164"/>
          <cell r="I164">
            <v>231000</v>
          </cell>
        </row>
        <row r="165">
          <cell r="A165" t="str">
            <v>NH251361</v>
          </cell>
          <cell r="B165" t="str">
            <v>NH251361</v>
          </cell>
          <cell r="C165" t="str">
            <v>Target 360 nano 3x6cm  11007862</v>
          </cell>
          <cell r="D165"/>
          <cell r="E165" t="str">
            <v>CJN</v>
          </cell>
          <cell r="F165">
            <v>1</v>
          </cell>
          <cell r="G165">
            <v>198000</v>
          </cell>
          <cell r="H165"/>
          <cell r="I165">
            <v>198000</v>
          </cell>
        </row>
        <row r="166">
          <cell r="A166" t="str">
            <v>NH251364</v>
          </cell>
          <cell r="B166" t="str">
            <v>NH251364</v>
          </cell>
          <cell r="C166" t="str">
            <v>Target 360 ultra 2x4cm  11007865</v>
          </cell>
          <cell r="D166"/>
          <cell r="E166" t="str">
            <v>CJN</v>
          </cell>
          <cell r="F166">
            <v>1</v>
          </cell>
          <cell r="G166">
            <v>198000</v>
          </cell>
          <cell r="H166"/>
          <cell r="I166">
            <v>198000</v>
          </cell>
        </row>
        <row r="167">
          <cell r="A167" t="str">
            <v>NH251380</v>
          </cell>
          <cell r="B167" t="str">
            <v>NH251380</v>
          </cell>
          <cell r="C167" t="str">
            <v>Target 360 soft  11007881</v>
          </cell>
          <cell r="D167"/>
          <cell r="E167" t="str">
            <v>CJN</v>
          </cell>
          <cell r="F167">
            <v>2</v>
          </cell>
          <cell r="G167">
            <v>198000</v>
          </cell>
          <cell r="H167"/>
          <cell r="I167">
            <v>396000</v>
          </cell>
        </row>
        <row r="168">
          <cell r="A168" t="str">
            <v>NH251381</v>
          </cell>
          <cell r="B168" t="str">
            <v>NH251381</v>
          </cell>
          <cell r="C168" t="str">
            <v>Target Detach. Coil - koilovi sa pratećim materijalom tip 3, M0035473080</v>
          </cell>
          <cell r="D168"/>
          <cell r="E168" t="str">
            <v>CJN</v>
          </cell>
          <cell r="F168">
            <v>1</v>
          </cell>
          <cell r="G168">
            <v>198000</v>
          </cell>
          <cell r="H168"/>
          <cell r="I168">
            <v>198000</v>
          </cell>
        </row>
        <row r="169">
          <cell r="A169" t="str">
            <v>NH251386</v>
          </cell>
          <cell r="B169" t="str">
            <v>NH251386</v>
          </cell>
          <cell r="C169" t="str">
            <v>Target Detach. Coil - koilovi sa pratećim  materijalom tip 3, M0035474100</v>
          </cell>
          <cell r="D169"/>
          <cell r="E169" t="str">
            <v>CJN</v>
          </cell>
          <cell r="F169">
            <v>2</v>
          </cell>
          <cell r="G169">
            <v>198000</v>
          </cell>
          <cell r="H169"/>
          <cell r="I169">
            <v>396000</v>
          </cell>
        </row>
        <row r="170">
          <cell r="A170" t="str">
            <v>NH251408</v>
          </cell>
          <cell r="B170" t="str">
            <v>NH251408</v>
          </cell>
          <cell r="C170" t="str">
            <v>Target 360 standard 3x6,  11007909</v>
          </cell>
          <cell r="D170"/>
          <cell r="E170" t="str">
            <v>CJN</v>
          </cell>
          <cell r="F170">
            <v>1</v>
          </cell>
          <cell r="G170">
            <v>198000</v>
          </cell>
          <cell r="H170"/>
          <cell r="I170">
            <v>198000</v>
          </cell>
        </row>
        <row r="171">
          <cell r="A171" t="str">
            <v>NH251409</v>
          </cell>
          <cell r="B171" t="str">
            <v>NH251409</v>
          </cell>
          <cell r="C171" t="str">
            <v>Target 360 standard 3mmx8cm 11007910</v>
          </cell>
          <cell r="D171"/>
          <cell r="E171" t="str">
            <v>CJN</v>
          </cell>
          <cell r="F171">
            <v>1</v>
          </cell>
          <cell r="G171">
            <v>198000</v>
          </cell>
          <cell r="H171"/>
          <cell r="I171">
            <v>198000</v>
          </cell>
        </row>
        <row r="172">
          <cell r="A172" t="str">
            <v>NH251410</v>
          </cell>
          <cell r="B172" t="str">
            <v>NH251410</v>
          </cell>
          <cell r="C172" t="str">
            <v>Target 360 standard 4mmx8cm 11007911</v>
          </cell>
          <cell r="D172"/>
          <cell r="E172" t="str">
            <v>CJN</v>
          </cell>
          <cell r="F172">
            <v>3</v>
          </cell>
          <cell r="G172">
            <v>198000</v>
          </cell>
          <cell r="H172"/>
          <cell r="I172">
            <v>594000</v>
          </cell>
        </row>
        <row r="173">
          <cell r="A173" t="str">
            <v>NH251413</v>
          </cell>
          <cell r="B173" t="str">
            <v>NH251413</v>
          </cell>
          <cell r="C173" t="str">
            <v>Target Detachable Coil, M0035465150</v>
          </cell>
          <cell r="D173"/>
          <cell r="E173" t="str">
            <v>CJN</v>
          </cell>
          <cell r="F173">
            <v>1</v>
          </cell>
          <cell r="G173">
            <v>198000</v>
          </cell>
          <cell r="H173"/>
          <cell r="I173">
            <v>198000</v>
          </cell>
        </row>
        <row r="174">
          <cell r="A174" t="str">
            <v>NH251415</v>
          </cell>
          <cell r="B174" t="str">
            <v>NH251415</v>
          </cell>
          <cell r="C174" t="str">
            <v>Target Detachable Coil, M0035466150</v>
          </cell>
          <cell r="D174"/>
          <cell r="E174" t="str">
            <v>CJN</v>
          </cell>
          <cell r="F174">
            <v>3</v>
          </cell>
          <cell r="G174">
            <v>198000</v>
          </cell>
          <cell r="H174"/>
          <cell r="I174">
            <v>594000</v>
          </cell>
        </row>
        <row r="175">
          <cell r="A175" t="str">
            <v>NH251419</v>
          </cell>
          <cell r="B175" t="str">
            <v>NH251419</v>
          </cell>
          <cell r="C175" t="str">
            <v>Target Detachable Coil, M0035467200</v>
          </cell>
          <cell r="D175"/>
          <cell r="E175" t="str">
            <v>CJN</v>
          </cell>
          <cell r="F175">
            <v>3</v>
          </cell>
          <cell r="G175">
            <v>198000</v>
          </cell>
          <cell r="H175"/>
          <cell r="I175">
            <v>594000</v>
          </cell>
        </row>
        <row r="176">
          <cell r="A176" t="str">
            <v>NH251421</v>
          </cell>
          <cell r="B176" t="str">
            <v>NH251421</v>
          </cell>
          <cell r="C176" t="str">
            <v>Target Detachable Coil, M0035468200</v>
          </cell>
          <cell r="D176"/>
          <cell r="E176" t="str">
            <v>CJN</v>
          </cell>
          <cell r="F176">
            <v>4</v>
          </cell>
          <cell r="G176">
            <v>198000</v>
          </cell>
          <cell r="H176"/>
          <cell r="I176">
            <v>792000</v>
          </cell>
        </row>
        <row r="177">
          <cell r="A177" t="str">
            <v>NH251424</v>
          </cell>
          <cell r="B177" t="str">
            <v>NH251424</v>
          </cell>
          <cell r="C177" t="str">
            <v>Target Detachable Coil, M0035469300</v>
          </cell>
          <cell r="D177"/>
          <cell r="E177" t="str">
            <v>CJN</v>
          </cell>
          <cell r="F177">
            <v>2</v>
          </cell>
          <cell r="G177">
            <v>198000</v>
          </cell>
          <cell r="H177"/>
          <cell r="I177">
            <v>396000</v>
          </cell>
        </row>
        <row r="178">
          <cell r="A178" t="str">
            <v>NH251425</v>
          </cell>
          <cell r="B178" t="str">
            <v>NH251425</v>
          </cell>
          <cell r="C178" t="str">
            <v>Target Detachable Coil, M0035461030</v>
          </cell>
          <cell r="D178"/>
          <cell r="E178" t="str">
            <v>CJN</v>
          </cell>
          <cell r="F178">
            <v>3</v>
          </cell>
          <cell r="G178">
            <v>198000</v>
          </cell>
          <cell r="H178"/>
          <cell r="I178">
            <v>594000</v>
          </cell>
        </row>
        <row r="179">
          <cell r="A179" t="str">
            <v>NH251426</v>
          </cell>
          <cell r="B179" t="str">
            <v>NH251426</v>
          </cell>
          <cell r="C179" t="str">
            <v>Target Detachable Coil, M0035461130</v>
          </cell>
          <cell r="D179"/>
          <cell r="E179" t="str">
            <v>CJN</v>
          </cell>
          <cell r="F179">
            <v>4</v>
          </cell>
          <cell r="G179">
            <v>198000</v>
          </cell>
          <cell r="H179"/>
          <cell r="I179">
            <v>792000</v>
          </cell>
        </row>
        <row r="180">
          <cell r="A180" t="str">
            <v>NH251427</v>
          </cell>
          <cell r="B180" t="str">
            <v>NH251427</v>
          </cell>
          <cell r="C180" t="str">
            <v>Target Detachable Coil, M0035461230</v>
          </cell>
          <cell r="D180"/>
          <cell r="E180" t="str">
            <v>CJN</v>
          </cell>
          <cell r="F180">
            <v>4</v>
          </cell>
          <cell r="G180">
            <v>198000</v>
          </cell>
          <cell r="H180"/>
          <cell r="I180">
            <v>792000</v>
          </cell>
        </row>
        <row r="181">
          <cell r="A181" t="str">
            <v>NH251544</v>
          </cell>
          <cell r="B181" t="str">
            <v>NH251544</v>
          </cell>
          <cell r="C181" t="str">
            <v>Cosmos 10 Coil System Endovascular Embolization Coil, 2X2, 100202CSSR-V</v>
          </cell>
          <cell r="D181"/>
          <cell r="E181" t="str">
            <v>CJN</v>
          </cell>
          <cell r="F181">
            <v>1</v>
          </cell>
          <cell r="G181">
            <v>247500</v>
          </cell>
          <cell r="H181"/>
          <cell r="I181">
            <v>247500</v>
          </cell>
        </row>
        <row r="182">
          <cell r="A182" t="str">
            <v>NH251549</v>
          </cell>
          <cell r="B182" t="str">
            <v>NH251549</v>
          </cell>
          <cell r="C182" t="str">
            <v>Cosmos 10 Coil System Endovascular Embolization Coil, 5X15, 100515CSSR-V</v>
          </cell>
          <cell r="D182"/>
          <cell r="E182" t="str">
            <v>CJN</v>
          </cell>
          <cell r="F182">
            <v>2</v>
          </cell>
          <cell r="G182">
            <v>247500</v>
          </cell>
          <cell r="H182"/>
          <cell r="I182">
            <v>495000</v>
          </cell>
        </row>
        <row r="183">
          <cell r="A183" t="str">
            <v>NH251551</v>
          </cell>
          <cell r="B183" t="str">
            <v>NH251551</v>
          </cell>
          <cell r="C183" t="str">
            <v>Cosmos 10 Coil System Endovascular Embolization Coil, 6X18, 100618CSSR-V</v>
          </cell>
          <cell r="D183"/>
          <cell r="E183" t="str">
            <v>CJN</v>
          </cell>
          <cell r="F183">
            <v>1</v>
          </cell>
          <cell r="G183">
            <v>247500</v>
          </cell>
          <cell r="H183"/>
          <cell r="I183">
            <v>247500</v>
          </cell>
        </row>
        <row r="184">
          <cell r="A184" t="str">
            <v>SM220009</v>
          </cell>
          <cell r="B184" t="str">
            <v>SM220009</v>
          </cell>
          <cell r="C184" t="str">
            <v>Kapsularni tenzioni prsten dijametra 10mm ili veci</v>
          </cell>
          <cell r="D184"/>
          <cell r="E184" t="str">
            <v>CJN</v>
          </cell>
          <cell r="F184">
            <v>7</v>
          </cell>
          <cell r="G184">
            <v>1824.9</v>
          </cell>
          <cell r="H184"/>
          <cell r="I184">
            <v>12774.3</v>
          </cell>
        </row>
        <row r="185">
          <cell r="A185" t="str">
            <v>UM000011</v>
          </cell>
          <cell r="B185" t="str">
            <v>UM000011</v>
          </cell>
          <cell r="C185" t="str">
            <v>Amplatzer ASD, PFO, LAA okluder</v>
          </cell>
          <cell r="D185"/>
          <cell r="E185" t="str">
            <v>JNZU</v>
          </cell>
          <cell r="F185">
            <v>2</v>
          </cell>
          <cell r="G185">
            <v>489500</v>
          </cell>
          <cell r="H185"/>
          <cell r="I185">
            <v>979000</v>
          </cell>
        </row>
        <row r="186">
          <cell r="A186" t="str">
            <v>UM000056</v>
          </cell>
          <cell r="B186" t="str">
            <v>UM000056</v>
          </cell>
          <cell r="C186" t="str">
            <v>Titanijumski ligaturni klipsevi  vel L 10,8x11,3mm AESCULAP PL561T</v>
          </cell>
          <cell r="D186"/>
          <cell r="E186" t="str">
            <v>JNZU</v>
          </cell>
          <cell r="F186">
            <v>1254</v>
          </cell>
          <cell r="G186">
            <v>380.6</v>
          </cell>
          <cell r="H186"/>
          <cell r="I186">
            <v>477272.4</v>
          </cell>
        </row>
        <row r="187">
          <cell r="A187" t="str">
            <v>UM000057</v>
          </cell>
          <cell r="B187" t="str">
            <v>UM000057</v>
          </cell>
          <cell r="C187" t="str">
            <v>Titanijumski ligaturni klipsevi  vel S 3x4,2mm AESCULAP PL565T</v>
          </cell>
          <cell r="D187"/>
          <cell r="E187" t="str">
            <v>JNZU</v>
          </cell>
          <cell r="F187">
            <v>1800</v>
          </cell>
          <cell r="G187">
            <v>218.9</v>
          </cell>
          <cell r="H187"/>
          <cell r="I187">
            <v>394020</v>
          </cell>
        </row>
        <row r="188">
          <cell r="A188" t="str">
            <v>UM000058</v>
          </cell>
          <cell r="B188" t="str">
            <v>UM000058</v>
          </cell>
          <cell r="C188" t="str">
            <v>Titanijumski ligaturni klipsevi  vel M 4,5x6,2mm AESCULAP PL567T</v>
          </cell>
          <cell r="D188"/>
          <cell r="E188" t="str">
            <v>JNZU</v>
          </cell>
          <cell r="F188">
            <v>1800</v>
          </cell>
          <cell r="G188">
            <v>201.3</v>
          </cell>
          <cell r="H188"/>
          <cell r="I188">
            <v>362340</v>
          </cell>
        </row>
        <row r="189">
          <cell r="A189" t="str">
            <v>UM000296</v>
          </cell>
          <cell r="B189" t="str">
            <v>UM000296</v>
          </cell>
          <cell r="C189" t="str">
            <v>Certas Plus (Programabilna valvula za drenazu likvora, 7 pritisaka otvaranja, MR kompatibilnado 3T)</v>
          </cell>
          <cell r="D189"/>
          <cell r="E189" t="str">
            <v>JNZU</v>
          </cell>
          <cell r="F189">
            <v>2</v>
          </cell>
          <cell r="G189">
            <v>253000</v>
          </cell>
          <cell r="H189"/>
          <cell r="I189">
            <v>506000</v>
          </cell>
        </row>
        <row r="190">
          <cell r="A190" t="str">
            <v>X030668A</v>
          </cell>
          <cell r="B190" t="str">
            <v>NH000004</v>
          </cell>
          <cell r="C190" t="str">
            <v>Vagus nerv stimulator- demipulse generator model 103 ili M1000 sentiva</v>
          </cell>
          <cell r="D190"/>
          <cell r="E190" t="str">
            <v>JNZU</v>
          </cell>
          <cell r="F190">
            <v>0.25</v>
          </cell>
          <cell r="G190">
            <v>7964000</v>
          </cell>
          <cell r="H190"/>
          <cell r="I190">
            <v>1991000</v>
          </cell>
        </row>
        <row r="191">
          <cell r="A191" t="str">
            <v>X030668B</v>
          </cell>
          <cell r="B191" t="str">
            <v>NH000004</v>
          </cell>
          <cell r="C191" t="str">
            <v>Vagus nerv stimulator- pereniaflex lead 304-20</v>
          </cell>
          <cell r="D191"/>
          <cell r="E191" t="str">
            <v>JNZU</v>
          </cell>
          <cell r="F191">
            <v>0.25</v>
          </cell>
          <cell r="G191">
            <v>2807200</v>
          </cell>
          <cell r="H191"/>
          <cell r="I191">
            <v>701800</v>
          </cell>
        </row>
        <row r="192">
          <cell r="A192" t="str">
            <v>X030668C</v>
          </cell>
          <cell r="B192" t="str">
            <v>NH000004</v>
          </cell>
          <cell r="C192" t="str">
            <v>Vagus nerv stimulator- tunneler model 402</v>
          </cell>
          <cell r="D192"/>
          <cell r="E192" t="str">
            <v>JNZU</v>
          </cell>
          <cell r="F192">
            <v>0.25</v>
          </cell>
          <cell r="G192">
            <v>268800</v>
          </cell>
          <cell r="H192"/>
          <cell r="I192">
            <v>67200</v>
          </cell>
        </row>
        <row r="193">
          <cell r="A193" t="str">
            <v>X030668D</v>
          </cell>
          <cell r="B193" t="str">
            <v>NH000004</v>
          </cell>
          <cell r="C193" t="str">
            <v>Vagus nerv stimulator- patientessentials magnet 220</v>
          </cell>
          <cell r="D193"/>
          <cell r="E193" t="str">
            <v>JNZU</v>
          </cell>
          <cell r="F193">
            <v>0.25</v>
          </cell>
          <cell r="G193">
            <v>268800</v>
          </cell>
          <cell r="H193"/>
          <cell r="I193">
            <v>67200</v>
          </cell>
        </row>
        <row r="194">
          <cell r="A194" t="str">
            <v>X030669</v>
          </cell>
          <cell r="B194" t="str">
            <v>UM000023</v>
          </cell>
          <cell r="C194" t="str">
            <v>Punjenje za endos stapler sa zupcima za jedn upotrebu 45mm/4,1mm - zeleno, sa 6 redova klamfi</v>
          </cell>
          <cell r="D194"/>
          <cell r="E194" t="str">
            <v>JNZU</v>
          </cell>
          <cell r="F194">
            <v>60</v>
          </cell>
          <cell r="G194">
            <v>28594.5</v>
          </cell>
          <cell r="H194"/>
          <cell r="I194">
            <v>1715670</v>
          </cell>
        </row>
        <row r="195">
          <cell r="A195" t="str">
            <v>X030670</v>
          </cell>
          <cell r="B195" t="str">
            <v>UM000023</v>
          </cell>
          <cell r="C195" t="str">
            <v>Punjenje za endosk. stapler sa zupcima za pridr. tkiva nozem i sa prirod. artikulacijom za jedn. upot. 45mm/2,6mm - belo, sa 6 redova klamfi</v>
          </cell>
          <cell r="D195"/>
          <cell r="E195" t="str">
            <v>JNZU</v>
          </cell>
          <cell r="F195">
            <v>39</v>
          </cell>
          <cell r="G195">
            <v>24750</v>
          </cell>
          <cell r="H195"/>
          <cell r="I195">
            <v>965250</v>
          </cell>
        </row>
        <row r="196">
          <cell r="A196" t="str">
            <v>X030671</v>
          </cell>
          <cell r="B196" t="str">
            <v>UM000024</v>
          </cell>
          <cell r="C196" t="str">
            <v>Punjenje za endoskopski linearni stapler sa zupcima pridrz tkiva, sa prir. artikulacijom za jedn. upotr. 60mm/2,6mm - belo 6 red klamfi</v>
          </cell>
          <cell r="D196"/>
          <cell r="E196" t="str">
            <v>JNZU</v>
          </cell>
          <cell r="F196">
            <v>6</v>
          </cell>
          <cell r="G196">
            <v>28309.599999999999</v>
          </cell>
          <cell r="H196"/>
          <cell r="I196">
            <v>160248</v>
          </cell>
        </row>
        <row r="197">
          <cell r="A197" t="str">
            <v>X030675</v>
          </cell>
          <cell r="B197" t="str">
            <v>UM000023</v>
          </cell>
          <cell r="C197" t="str">
            <v>Punjenje za endoskopski linearni stapler sa zupcima sa prir. artikulacijom za jedn. upotr. 60mm/3,6mm - belo, 6 redova klamfi</v>
          </cell>
          <cell r="D197"/>
          <cell r="E197" t="str">
            <v>JNZU</v>
          </cell>
          <cell r="F197">
            <v>65</v>
          </cell>
          <cell r="G197">
            <v>29810</v>
          </cell>
          <cell r="H197"/>
          <cell r="I197">
            <v>1937650</v>
          </cell>
        </row>
        <row r="198">
          <cell r="A198" t="str">
            <v>X703066-2</v>
          </cell>
          <cell r="B198" t="str">
            <v>UM000082</v>
          </cell>
          <cell r="C198" t="str">
            <v>PCN kateter sonda ch 10*</v>
          </cell>
          <cell r="D198"/>
          <cell r="E198" t="str">
            <v>JNZU</v>
          </cell>
          <cell r="F198">
            <v>1</v>
          </cell>
          <cell r="G198">
            <v>3685</v>
          </cell>
          <cell r="H198"/>
          <cell r="I198">
            <v>3685</v>
          </cell>
        </row>
        <row r="199">
          <cell r="A199" t="str">
            <v>X703079</v>
          </cell>
          <cell r="B199" t="str">
            <v>UM000084</v>
          </cell>
          <cell r="C199" t="str">
            <v>Set za perkutanu nefrostomu</v>
          </cell>
          <cell r="D199"/>
          <cell r="E199" t="str">
            <v>JNZU</v>
          </cell>
          <cell r="F199">
            <v>1</v>
          </cell>
          <cell r="G199">
            <v>30000</v>
          </cell>
          <cell r="H199"/>
          <cell r="I199">
            <v>30000</v>
          </cell>
        </row>
        <row r="200">
          <cell r="A200" t="str">
            <v>X703109A</v>
          </cell>
          <cell r="B200" t="str">
            <v>UM000082</v>
          </cell>
          <cell r="C200" t="str">
            <v>Set za perkutanu nefrostomu Ch8 (4nefrostomska kat; 2Chiba igle; 1set dilatatora; 1Saldinger zica vodic)</v>
          </cell>
          <cell r="D200"/>
          <cell r="E200" t="str">
            <v>JNZU</v>
          </cell>
          <cell r="F200">
            <v>47</v>
          </cell>
          <cell r="G200">
            <v>29557</v>
          </cell>
          <cell r="H200"/>
          <cell r="I200">
            <v>1371051</v>
          </cell>
        </row>
        <row r="201">
          <cell r="A201" t="str">
            <v>X703109B</v>
          </cell>
          <cell r="B201" t="str">
            <v>UM000082</v>
          </cell>
          <cell r="C201" t="str">
            <v>Set za perkutanu nefrostomu Ch10 (4nefrostomska kat; 2Chiba igle; 1set dilatatora; 1Saldinger zica vodic)</v>
          </cell>
          <cell r="D201"/>
          <cell r="E201" t="str">
            <v>JNZU</v>
          </cell>
          <cell r="F201">
            <v>2</v>
          </cell>
          <cell r="G201">
            <v>29557</v>
          </cell>
          <cell r="H201"/>
          <cell r="I201">
            <v>60170</v>
          </cell>
        </row>
        <row r="202">
          <cell r="A202" t="str">
            <v>X704147</v>
          </cell>
          <cell r="B202" t="str">
            <v>UM000009</v>
          </cell>
          <cell r="C202" t="str">
            <v>Trodimenzioni cep precnika 3 cm*</v>
          </cell>
          <cell r="D202"/>
          <cell r="E202" t="str">
            <v>JNZU</v>
          </cell>
          <cell r="F202">
            <v>7</v>
          </cell>
          <cell r="G202">
            <v>9240</v>
          </cell>
          <cell r="H202"/>
          <cell r="I202">
            <v>64680</v>
          </cell>
        </row>
        <row r="203">
          <cell r="A203" t="str">
            <v>X704151</v>
          </cell>
          <cell r="B203" t="str">
            <v>UM000010</v>
          </cell>
          <cell r="C203" t="str">
            <v>Dvokomponentna proteza za intraabdominalnu aplikaciju 12 cm*</v>
          </cell>
          <cell r="D203"/>
          <cell r="E203" t="str">
            <v>JNZU</v>
          </cell>
          <cell r="F203">
            <v>6</v>
          </cell>
          <cell r="G203">
            <v>59400</v>
          </cell>
          <cell r="H203"/>
          <cell r="I203">
            <v>356400</v>
          </cell>
        </row>
        <row r="204">
          <cell r="A204" t="str">
            <v>X704153</v>
          </cell>
          <cell r="B204" t="str">
            <v>UM000010</v>
          </cell>
          <cell r="C204" t="str">
            <v>Dvokomonentna proteza za intaabdominalnu aplikaciju 20 x 15 cm*</v>
          </cell>
          <cell r="D204"/>
          <cell r="E204" t="str">
            <v>JNZU</v>
          </cell>
          <cell r="F204">
            <v>9</v>
          </cell>
          <cell r="G204">
            <v>73480</v>
          </cell>
          <cell r="H204"/>
          <cell r="I204">
            <v>661320</v>
          </cell>
        </row>
        <row r="205">
          <cell r="A205" t="str">
            <v>X704244</v>
          </cell>
          <cell r="B205" t="str">
            <v>NH000022</v>
          </cell>
          <cell r="C205" t="str">
            <v>Spirale od platine 360stepeni konfiguracije, ultrabrzi elektricni detachment kompat.sa mikrokateterom 0,0165</v>
          </cell>
          <cell r="D205"/>
          <cell r="E205" t="str">
            <v>JNZU</v>
          </cell>
          <cell r="F205">
            <v>3</v>
          </cell>
          <cell r="G205">
            <v>198000</v>
          </cell>
          <cell r="H205"/>
          <cell r="I205">
            <v>594000</v>
          </cell>
        </row>
        <row r="206">
          <cell r="A206" t="str">
            <v>X704303</v>
          </cell>
          <cell r="B206" t="str">
            <v>NH000024</v>
          </cell>
          <cell r="C206" t="str">
            <v>Tečno embolizacijsko sredstvo sa puderom od tanta*</v>
          </cell>
          <cell r="D206"/>
          <cell r="E206" t="str">
            <v>JNZU</v>
          </cell>
          <cell r="F206">
            <v>1</v>
          </cell>
          <cell r="G206">
            <v>119900</v>
          </cell>
          <cell r="H206"/>
          <cell r="I206">
            <v>119900</v>
          </cell>
        </row>
        <row r="207">
          <cell r="A207" t="str">
            <v>X704303.</v>
          </cell>
          <cell r="B207" t="str">
            <v>NH000024</v>
          </cell>
          <cell r="C207" t="str">
            <v>Tečno embolizacijsko sredstvo sa puderom od tanta i etil-vinil-alkoholom</v>
          </cell>
          <cell r="D207"/>
          <cell r="E207" t="str">
            <v>JNZU</v>
          </cell>
          <cell r="F207">
            <v>3</v>
          </cell>
          <cell r="G207">
            <v>143000</v>
          </cell>
          <cell r="H207"/>
          <cell r="I207">
            <v>429000</v>
          </cell>
        </row>
        <row r="208">
          <cell r="A208" t="str">
            <v>X704470C</v>
          </cell>
          <cell r="B208" t="str">
            <v>GP900002</v>
          </cell>
          <cell r="C208" t="str">
            <v>Govorna proteza Provox 8,0 mm GP900002</v>
          </cell>
          <cell r="D208"/>
          <cell r="E208" t="str">
            <v>JNZU</v>
          </cell>
          <cell r="F208">
            <v>36</v>
          </cell>
          <cell r="G208">
            <v>56650</v>
          </cell>
          <cell r="H208"/>
          <cell r="I208">
            <v>2030600</v>
          </cell>
        </row>
        <row r="209">
          <cell r="A209" t="str">
            <v>X704470D</v>
          </cell>
          <cell r="B209" t="str">
            <v>GP900002</v>
          </cell>
          <cell r="C209" t="str">
            <v>Govorna proteza Provox 10,0mm GP900002</v>
          </cell>
          <cell r="D209"/>
          <cell r="E209" t="str">
            <v>JNZU</v>
          </cell>
          <cell r="F209">
            <v>27</v>
          </cell>
          <cell r="G209">
            <v>56650</v>
          </cell>
          <cell r="H209"/>
          <cell r="I209">
            <v>1500950</v>
          </cell>
        </row>
        <row r="210">
          <cell r="A210" t="str">
            <v>X704625</v>
          </cell>
          <cell r="B210" t="str">
            <v>UM000077</v>
          </cell>
          <cell r="C210" t="str">
            <v>Ventilaciona cevcica za duzu ventilaciju, silikon, Fi 1,27mm</v>
          </cell>
          <cell r="D210"/>
          <cell r="E210" t="str">
            <v>JNZU</v>
          </cell>
          <cell r="F210">
            <v>1</v>
          </cell>
          <cell r="G210">
            <v>2420</v>
          </cell>
          <cell r="H210"/>
          <cell r="I210">
            <v>2420</v>
          </cell>
        </row>
        <row r="211">
          <cell r="A211" t="str">
            <v>x704647</v>
          </cell>
          <cell r="B211" t="str">
            <v>UM000011</v>
          </cell>
          <cell r="C211" t="str">
            <v>dvoslojna mrezica ovalna 11x14 (polipropilen i ePTFE)</v>
          </cell>
          <cell r="D211"/>
          <cell r="E211" t="str">
            <v>JNZU</v>
          </cell>
          <cell r="F211">
            <v>20</v>
          </cell>
          <cell r="G211">
            <v>37400</v>
          </cell>
          <cell r="H211"/>
          <cell r="I211">
            <v>728200</v>
          </cell>
        </row>
        <row r="212">
          <cell r="A212" t="str">
            <v>X704648</v>
          </cell>
          <cell r="B212" t="str">
            <v>UM000010</v>
          </cell>
          <cell r="C212" t="str">
            <v>Dvoslojna mrezica ovalna 14x18 cm/polipropilen i ekspandirani/*</v>
          </cell>
          <cell r="D212"/>
          <cell r="E212" t="str">
            <v>JNZU</v>
          </cell>
          <cell r="F212">
            <v>13</v>
          </cell>
          <cell r="G212">
            <v>55000</v>
          </cell>
          <cell r="H212"/>
          <cell r="I212">
            <v>715000</v>
          </cell>
        </row>
        <row r="213">
          <cell r="A213" t="str">
            <v>X704683A</v>
          </cell>
          <cell r="B213" t="str">
            <v>UM000018</v>
          </cell>
          <cell r="C213" t="str">
            <v>DJ sonda Ch 6 dužine 22 cm*</v>
          </cell>
          <cell r="D213"/>
          <cell r="E213" t="str">
            <v>JNZU</v>
          </cell>
          <cell r="F213">
            <v>5</v>
          </cell>
          <cell r="G213">
            <v>4103</v>
          </cell>
          <cell r="H213"/>
          <cell r="I213">
            <v>20515</v>
          </cell>
        </row>
        <row r="214">
          <cell r="A214" t="str">
            <v>X704683B</v>
          </cell>
          <cell r="B214" t="str">
            <v>UM000018</v>
          </cell>
          <cell r="C214" t="str">
            <v>DJ sonda Ch 7 dužine 22 cm*</v>
          </cell>
          <cell r="D214"/>
          <cell r="E214" t="str">
            <v>JNZU</v>
          </cell>
          <cell r="F214">
            <v>7</v>
          </cell>
          <cell r="G214">
            <v>4103</v>
          </cell>
          <cell r="H214"/>
          <cell r="I214">
            <v>28721</v>
          </cell>
        </row>
        <row r="215">
          <cell r="A215" t="str">
            <v>X704683C</v>
          </cell>
          <cell r="B215" t="str">
            <v>UM000018</v>
          </cell>
          <cell r="C215" t="str">
            <v>DJ sonda Ch 6 dužine 26-30 cm*</v>
          </cell>
          <cell r="D215"/>
          <cell r="E215" t="str">
            <v>JNZU</v>
          </cell>
          <cell r="F215">
            <v>9</v>
          </cell>
          <cell r="G215">
            <v>3498</v>
          </cell>
          <cell r="H215"/>
          <cell r="I215">
            <v>31482</v>
          </cell>
        </row>
        <row r="216">
          <cell r="A216" t="str">
            <v>X704683D</v>
          </cell>
          <cell r="B216" t="str">
            <v>UM000018</v>
          </cell>
          <cell r="C216" t="str">
            <v>DJ sonda Ch 7 dužine 26-30 cm*</v>
          </cell>
          <cell r="D216"/>
          <cell r="E216" t="str">
            <v>JNZU</v>
          </cell>
          <cell r="F216">
            <v>20</v>
          </cell>
          <cell r="G216">
            <v>3498</v>
          </cell>
          <cell r="H216"/>
          <cell r="I216">
            <v>69960</v>
          </cell>
        </row>
        <row r="217">
          <cell r="A217" t="str">
            <v>X704683E</v>
          </cell>
          <cell r="B217" t="str">
            <v>UM000018</v>
          </cell>
          <cell r="C217" t="str">
            <v>DJ sonda Ch 8 dužine 26-30 cm*</v>
          </cell>
          <cell r="D217"/>
          <cell r="E217" t="str">
            <v>JNZU</v>
          </cell>
          <cell r="F217">
            <v>19</v>
          </cell>
          <cell r="G217">
            <v>3498</v>
          </cell>
          <cell r="H217"/>
          <cell r="I217">
            <v>66462</v>
          </cell>
        </row>
        <row r="218">
          <cell r="A218" t="str">
            <v>X704890</v>
          </cell>
          <cell r="B218" t="str">
            <v>UM000284</v>
          </cell>
          <cell r="C218" t="str">
            <v>Bactiseal Catheter Set (Kateter set za unutrasnju drenazu likvora impregniran antibiotikom (ventrikularni+peritonealni kateter))</v>
          </cell>
          <cell r="D218"/>
          <cell r="E218" t="str">
            <v>JNZU</v>
          </cell>
          <cell r="F218">
            <v>1</v>
          </cell>
          <cell r="G218">
            <v>66000</v>
          </cell>
          <cell r="H218"/>
          <cell r="I218">
            <v>66000</v>
          </cell>
        </row>
        <row r="219">
          <cell r="A219" t="str">
            <v>X705077</v>
          </cell>
          <cell r="B219" t="str">
            <v>UM000188</v>
          </cell>
          <cell r="C219" t="str">
            <v>Sarzer za automatski klip aplikator M/L-10 Clip Cartridge a 19 Microline Surgical</v>
          </cell>
          <cell r="D219"/>
          <cell r="E219" t="str">
            <v>JNZU</v>
          </cell>
          <cell r="F219">
            <v>3</v>
          </cell>
          <cell r="G219">
            <v>13200</v>
          </cell>
          <cell r="H219"/>
          <cell r="I219">
            <v>39600</v>
          </cell>
        </row>
        <row r="220">
          <cell r="A220" t="str">
            <v>X706503</v>
          </cell>
          <cell r="B220" t="str">
            <v>UM000023</v>
          </cell>
          <cell r="C220" t="str">
            <v>Set za aparat THD Evolution za zbr.heomroida 4 stepena sa prolapsom*</v>
          </cell>
          <cell r="D220"/>
          <cell r="E220" t="str">
            <v>JNZU</v>
          </cell>
          <cell r="F220">
            <v>4</v>
          </cell>
          <cell r="G220">
            <v>49200</v>
          </cell>
          <cell r="H220"/>
          <cell r="I220">
            <v>196800</v>
          </cell>
        </row>
        <row r="221">
          <cell r="A221" t="str">
            <v>X706591</v>
          </cell>
          <cell r="B221" t="str">
            <v>UM000023</v>
          </cell>
          <cell r="C221" t="str">
            <v>Punjenje za stapler linearni velicine 60mm/64, 80mm/84 i 100mm/104</v>
          </cell>
          <cell r="D221"/>
          <cell r="E221" t="str">
            <v>JNZU</v>
          </cell>
          <cell r="F221">
            <v>26</v>
          </cell>
          <cell r="G221">
            <v>10725</v>
          </cell>
          <cell r="H221"/>
          <cell r="I221">
            <v>278850</v>
          </cell>
        </row>
        <row r="222">
          <cell r="A222" t="str">
            <v>X706593</v>
          </cell>
          <cell r="B222" t="str">
            <v>UM000023</v>
          </cell>
          <cell r="C222" t="str">
            <v>Punjenje za stapler po tipu Endo Gia sa nozem vel. 45mm i 60mm visina klamfi 2,5mm/1mm, 3,5mm/1,5mm, 3,8mm/1,75mm, 4,1mm/2mm, 4,4mm/2,2mm</v>
          </cell>
          <cell r="D222"/>
          <cell r="E222" t="str">
            <v>JNZU</v>
          </cell>
          <cell r="F222">
            <v>6</v>
          </cell>
          <cell r="G222">
            <v>24288</v>
          </cell>
          <cell r="H222"/>
          <cell r="I222">
            <v>145728</v>
          </cell>
        </row>
        <row r="223">
          <cell r="A223" t="str">
            <v>X707060</v>
          </cell>
          <cell r="B223" t="str">
            <v>UM000042</v>
          </cell>
          <cell r="C223" t="str">
            <v>Titanijumski klips veličine 9 mm pravi FT750T*</v>
          </cell>
          <cell r="D223"/>
          <cell r="E223" t="str">
            <v>JNZU</v>
          </cell>
          <cell r="F223">
            <v>1</v>
          </cell>
          <cell r="G223">
            <v>20099.2</v>
          </cell>
          <cell r="H223"/>
          <cell r="I223">
            <v>20099.2</v>
          </cell>
        </row>
        <row r="224">
          <cell r="A224" t="str">
            <v>X707183</v>
          </cell>
          <cell r="B224" t="str">
            <v>UM000039</v>
          </cell>
          <cell r="C224" t="str">
            <v>Titanijumski klips veličine 5 mm pravi FT710T*</v>
          </cell>
          <cell r="D224"/>
          <cell r="E224" t="str">
            <v>JNZU</v>
          </cell>
          <cell r="F224">
            <v>2</v>
          </cell>
          <cell r="G224">
            <v>20099.2</v>
          </cell>
          <cell r="H224"/>
          <cell r="I224">
            <v>40198.400000000001</v>
          </cell>
        </row>
        <row r="225">
          <cell r="A225" t="str">
            <v>X707185</v>
          </cell>
          <cell r="B225" t="str">
            <v>UM000039</v>
          </cell>
          <cell r="C225" t="str">
            <v>Titanijumski klips veličine 7mm pravi FT740T*</v>
          </cell>
          <cell r="D225"/>
          <cell r="E225" t="str">
            <v>JNZU</v>
          </cell>
          <cell r="F225">
            <v>2</v>
          </cell>
          <cell r="G225">
            <v>20099.2</v>
          </cell>
          <cell r="H225"/>
          <cell r="I225">
            <v>40198.400000000001</v>
          </cell>
        </row>
        <row r="226">
          <cell r="A226" t="str">
            <v>X707187</v>
          </cell>
          <cell r="B226" t="str">
            <v>UM000044</v>
          </cell>
          <cell r="C226" t="str">
            <v>Titanijumski klips veličine 11 mm pravi FT760T*</v>
          </cell>
          <cell r="D226"/>
          <cell r="E226" t="str">
            <v>JNZU</v>
          </cell>
          <cell r="F226">
            <v>2</v>
          </cell>
          <cell r="G226">
            <v>20099.2</v>
          </cell>
          <cell r="H226"/>
          <cell r="I226">
            <v>40198.400000000001</v>
          </cell>
        </row>
        <row r="227">
          <cell r="A227" t="str">
            <v>X707189</v>
          </cell>
          <cell r="B227" t="str">
            <v>UM000047</v>
          </cell>
          <cell r="C227" t="str">
            <v>TITANIJUMSKI KLIPS VELIČINE 13MM PRAVI FT780D *</v>
          </cell>
          <cell r="D227"/>
          <cell r="E227" t="str">
            <v>JNZU</v>
          </cell>
          <cell r="F227">
            <v>1</v>
          </cell>
          <cell r="G227">
            <v>23111</v>
          </cell>
          <cell r="H227"/>
          <cell r="I227">
            <v>23111</v>
          </cell>
        </row>
        <row r="228">
          <cell r="A228" t="str">
            <v>X707190</v>
          </cell>
          <cell r="B228" t="str">
            <v>UM000049</v>
          </cell>
          <cell r="C228" t="str">
            <v>Titanijumski klips veličine 13 mm polusavijeni FT782T*</v>
          </cell>
          <cell r="D228"/>
          <cell r="E228" t="str">
            <v>JNZU</v>
          </cell>
          <cell r="F228">
            <v>1</v>
          </cell>
          <cell r="G228">
            <v>22254.1</v>
          </cell>
          <cell r="H228"/>
          <cell r="I228">
            <v>22254.1</v>
          </cell>
        </row>
        <row r="229">
          <cell r="A229" t="str">
            <v>X707427A</v>
          </cell>
          <cell r="B229" t="str">
            <v>UM000074</v>
          </cell>
          <cell r="C229" t="str">
            <v>Jednokratni  klipsevi za EZ klipser HX-610-136</v>
          </cell>
          <cell r="D229"/>
          <cell r="E229" t="str">
            <v>JNZU</v>
          </cell>
          <cell r="F229">
            <v>141</v>
          </cell>
          <cell r="G229">
            <v>1923.87</v>
          </cell>
          <cell r="H229"/>
          <cell r="I229">
            <v>270408.92</v>
          </cell>
        </row>
        <row r="230">
          <cell r="A230" t="str">
            <v>X707427B</v>
          </cell>
          <cell r="B230" t="str">
            <v>UM000074</v>
          </cell>
          <cell r="C230" t="str">
            <v>Jednokratni klipsevi za EZ klipser HX-610-091</v>
          </cell>
          <cell r="D230"/>
          <cell r="E230" t="str">
            <v>JNZU</v>
          </cell>
          <cell r="F230">
            <v>162</v>
          </cell>
          <cell r="G230">
            <v>1923.87</v>
          </cell>
          <cell r="H230"/>
          <cell r="I230">
            <v>309336.58</v>
          </cell>
        </row>
        <row r="231">
          <cell r="A231" t="str">
            <v>X707427C</v>
          </cell>
          <cell r="B231" t="str">
            <v>UM000074</v>
          </cell>
          <cell r="C231" t="str">
            <v>Jednokratni klipsevi za EZ klipser HX-610-090L</v>
          </cell>
          <cell r="D231"/>
          <cell r="E231" t="str">
            <v>JNZU</v>
          </cell>
          <cell r="F231">
            <v>168</v>
          </cell>
          <cell r="G231">
            <v>1923.87</v>
          </cell>
          <cell r="H231"/>
          <cell r="I231">
            <v>320742.71999999997</v>
          </cell>
        </row>
        <row r="232">
          <cell r="A232" t="str">
            <v>X707457</v>
          </cell>
          <cell r="B232" t="str">
            <v>UM000039</v>
          </cell>
          <cell r="C232" t="str">
            <v>Titanijumski klips mini diskretno zakrivljeni dužine 4,7 mm FT712T*</v>
          </cell>
          <cell r="D232"/>
          <cell r="E232" t="str">
            <v>JNZU</v>
          </cell>
          <cell r="F232">
            <v>1</v>
          </cell>
          <cell r="G232">
            <v>22254.1</v>
          </cell>
          <cell r="H232"/>
          <cell r="I232">
            <v>22254.1</v>
          </cell>
        </row>
        <row r="233">
          <cell r="A233" t="str">
            <v>X707459</v>
          </cell>
          <cell r="B233" t="str">
            <v>UM000040</v>
          </cell>
          <cell r="C233" t="str">
            <v>Titanijumski klips mini diskretno zakrivljen dužine 6.6 mm FT227T*</v>
          </cell>
          <cell r="D233"/>
          <cell r="E233" t="str">
            <v>JNZU</v>
          </cell>
          <cell r="F233">
            <v>3</v>
          </cell>
          <cell r="G233">
            <v>22254.1</v>
          </cell>
          <cell r="H233"/>
          <cell r="I233">
            <v>66762.3</v>
          </cell>
        </row>
        <row r="234">
          <cell r="A234" t="str">
            <v>X707593</v>
          </cell>
          <cell r="B234" t="str">
            <v>UM000023</v>
          </cell>
          <cell r="C234" t="str">
            <v>Punjenje za linearni stapler 60mm/4,8mm- zeleno</v>
          </cell>
          <cell r="D234"/>
          <cell r="E234" t="str">
            <v>JNZU</v>
          </cell>
          <cell r="F234">
            <v>41</v>
          </cell>
          <cell r="G234">
            <v>19712</v>
          </cell>
          <cell r="H234"/>
          <cell r="I234">
            <v>808192</v>
          </cell>
        </row>
        <row r="235">
          <cell r="A235" t="str">
            <v>X707594</v>
          </cell>
          <cell r="B235" t="str">
            <v>UM000023</v>
          </cell>
          <cell r="C235" t="str">
            <v>Punjenje za endosk.linearni stapler sa zupcima 60mm/4,1 mm-zeleno 6red</v>
          </cell>
          <cell r="D235"/>
          <cell r="E235" t="str">
            <v>JNZU</v>
          </cell>
          <cell r="F235">
            <v>92</v>
          </cell>
          <cell r="G235">
            <v>29810</v>
          </cell>
          <cell r="H235"/>
          <cell r="I235">
            <v>2742520</v>
          </cell>
        </row>
        <row r="236">
          <cell r="A236" t="str">
            <v>X707598</v>
          </cell>
          <cell r="B236" t="str">
            <v>UM000058</v>
          </cell>
          <cell r="C236" t="str">
            <v>Titanijumski ligaturni klipsevi M 4,9 x 6,2mm</v>
          </cell>
          <cell r="D236"/>
          <cell r="E236" t="str">
            <v>JNZU</v>
          </cell>
          <cell r="F236">
            <v>11520</v>
          </cell>
          <cell r="G236">
            <v>196.9</v>
          </cell>
          <cell r="H236"/>
          <cell r="I236">
            <v>2241993.6</v>
          </cell>
        </row>
        <row r="237">
          <cell r="A237" t="str">
            <v>X707610</v>
          </cell>
          <cell r="B237" t="str">
            <v>UM000039</v>
          </cell>
          <cell r="C237" t="str">
            <v>Titanijumski klips mini savijen u stranu dužine 6,3mm FT717T</v>
          </cell>
          <cell r="D237"/>
          <cell r="E237" t="str">
            <v>JNZU</v>
          </cell>
          <cell r="F237">
            <v>2</v>
          </cell>
          <cell r="G237">
            <v>26763</v>
          </cell>
          <cell r="H237"/>
          <cell r="I237">
            <v>53526</v>
          </cell>
        </row>
        <row r="238">
          <cell r="A238" t="str">
            <v>X707612</v>
          </cell>
          <cell r="B238" t="str">
            <v>UM000057</v>
          </cell>
          <cell r="C238" t="str">
            <v>Titanijumski ligaturni klipsevi L 10.8x11.3mm</v>
          </cell>
          <cell r="D238"/>
          <cell r="E238" t="str">
            <v>JNZU</v>
          </cell>
          <cell r="F238">
            <v>3466</v>
          </cell>
          <cell r="G238">
            <v>369.05</v>
          </cell>
          <cell r="H238"/>
          <cell r="I238">
            <v>1280675</v>
          </cell>
        </row>
        <row r="239">
          <cell r="A239" t="str">
            <v>X707613</v>
          </cell>
          <cell r="B239" t="str">
            <v>UM000058</v>
          </cell>
          <cell r="C239" t="str">
            <v>Titanijumski ligaturni klipsevi vel.S 3x4.2mm</v>
          </cell>
          <cell r="D239"/>
          <cell r="E239" t="str">
            <v>JNZU</v>
          </cell>
          <cell r="F239">
            <v>11450</v>
          </cell>
          <cell r="G239">
            <v>211.2</v>
          </cell>
          <cell r="H239"/>
          <cell r="I239">
            <v>2413543</v>
          </cell>
        </row>
        <row r="240">
          <cell r="A240" t="str">
            <v>X707614</v>
          </cell>
          <cell r="B240" t="str">
            <v>UM000054</v>
          </cell>
          <cell r="C240" t="str">
            <v>Titanijumski ligaturni klipsevi sa dvostr.zaključ.M/L 7.8x9.4mm</v>
          </cell>
          <cell r="D240"/>
          <cell r="E240" t="str">
            <v>JNZU</v>
          </cell>
          <cell r="F240">
            <v>659</v>
          </cell>
          <cell r="G240">
            <v>753.5</v>
          </cell>
          <cell r="H240"/>
          <cell r="I240">
            <v>496556.5</v>
          </cell>
        </row>
        <row r="241">
          <cell r="A241" t="str">
            <v>X707663</v>
          </cell>
          <cell r="B241" t="str">
            <v>NH000002</v>
          </cell>
          <cell r="C241" t="str">
            <v>EDM Ventrikularni drenazni kit(sistem za ekstrakranijalnu drenažu likvora)</v>
          </cell>
          <cell r="D241"/>
          <cell r="E241" t="str">
            <v>JNZU</v>
          </cell>
          <cell r="F241">
            <v>27</v>
          </cell>
          <cell r="G241">
            <v>22000</v>
          </cell>
          <cell r="H241"/>
          <cell r="I241">
            <v>594000</v>
          </cell>
        </row>
        <row r="242">
          <cell r="A242" t="str">
            <v>X707664</v>
          </cell>
          <cell r="B242" t="str">
            <v>NH000002</v>
          </cell>
          <cell r="C242" t="str">
            <v>ARES Antibiotik impregnirani ventrikularni kateter(sistem za ekstrakranijalnu drenažu likvora)</v>
          </cell>
          <cell r="D242"/>
          <cell r="E242" t="str">
            <v>JNZU</v>
          </cell>
          <cell r="F242">
            <v>27</v>
          </cell>
          <cell r="G242">
            <v>84700</v>
          </cell>
          <cell r="H242"/>
          <cell r="I242">
            <v>2286900</v>
          </cell>
        </row>
        <row r="243">
          <cell r="A243" t="str">
            <v>X707665</v>
          </cell>
          <cell r="B243" t="str">
            <v>NH000002</v>
          </cell>
          <cell r="C243" t="str">
            <v>Sistem za spoljasnju lumbalnu drenazu likvora lumbalni kateter 80cm unutr.dij.0,7mm, spolj.1,5mm</v>
          </cell>
          <cell r="D243"/>
          <cell r="E243" t="str">
            <v>JNZU</v>
          </cell>
          <cell r="F243">
            <v>14</v>
          </cell>
          <cell r="G243">
            <v>60500</v>
          </cell>
          <cell r="H243"/>
          <cell r="I243">
            <v>847000</v>
          </cell>
        </row>
        <row r="244">
          <cell r="A244" t="str">
            <v>X707781</v>
          </cell>
          <cell r="B244" t="str">
            <v>NH000001</v>
          </cell>
          <cell r="C244" t="str">
            <v>Fiksacioni sistem od titanijuma precnika 11mm</v>
          </cell>
          <cell r="D244"/>
          <cell r="E244" t="str">
            <v>JNZU</v>
          </cell>
          <cell r="F244">
            <v>153</v>
          </cell>
          <cell r="G244">
            <v>8455.7000000000007</v>
          </cell>
          <cell r="H244"/>
          <cell r="I244">
            <v>1293722.1000000001</v>
          </cell>
        </row>
        <row r="245">
          <cell r="A245" t="str">
            <v>X707782</v>
          </cell>
          <cell r="B245" t="str">
            <v>NH000001</v>
          </cell>
          <cell r="C245" t="str">
            <v>Fiksacioni sistem od titanijuma precnika 16mm</v>
          </cell>
          <cell r="D245"/>
          <cell r="E245" t="str">
            <v>JNZU</v>
          </cell>
          <cell r="F245">
            <v>153</v>
          </cell>
          <cell r="G245">
            <v>10992.3</v>
          </cell>
          <cell r="H245"/>
          <cell r="I245">
            <v>1681821.9</v>
          </cell>
        </row>
        <row r="246">
          <cell r="A246" t="str">
            <v>X707783</v>
          </cell>
          <cell r="B246" t="str">
            <v>NH000001</v>
          </cell>
          <cell r="C246" t="str">
            <v>Fiksacioni sistem od titanijuma precnika 20mm</v>
          </cell>
          <cell r="D246"/>
          <cell r="E246" t="str">
            <v>JNZU</v>
          </cell>
          <cell r="F246">
            <v>28</v>
          </cell>
          <cell r="G246">
            <v>11838.2</v>
          </cell>
          <cell r="H246"/>
          <cell r="I246">
            <v>331469.59999999998</v>
          </cell>
        </row>
        <row r="247">
          <cell r="A247" t="str">
            <v>X707798</v>
          </cell>
          <cell r="B247" t="str">
            <v>NH000026</v>
          </cell>
          <cell r="C247" t="str">
            <v>Mikrosfere sfericnog oblika, za administraciju leka od PVA, zapremine 2ml u bocici od 10ml, promera 70-150; 100-300; 300-500um</v>
          </cell>
          <cell r="D247"/>
          <cell r="E247" t="str">
            <v>JNZU</v>
          </cell>
          <cell r="F247">
            <v>2</v>
          </cell>
          <cell r="G247">
            <v>79200</v>
          </cell>
          <cell r="H247"/>
          <cell r="I247">
            <v>158400</v>
          </cell>
        </row>
        <row r="248">
          <cell r="A248" t="str">
            <v>x707803</v>
          </cell>
          <cell r="B248" t="str">
            <v>NH000001</v>
          </cell>
          <cell r="C248" t="str">
            <v>Titanijumski klips veličine 9mm polusavijeni</v>
          </cell>
          <cell r="D248"/>
          <cell r="E248" t="str">
            <v>JNZU</v>
          </cell>
          <cell r="F248">
            <v>1</v>
          </cell>
          <cell r="G248">
            <v>22254.1</v>
          </cell>
          <cell r="H248"/>
          <cell r="I248">
            <v>22254.1</v>
          </cell>
        </row>
        <row r="249">
          <cell r="A249" t="str">
            <v>x707804</v>
          </cell>
          <cell r="B249" t="str">
            <v>NH000001</v>
          </cell>
          <cell r="C249" t="str">
            <v>Titanijumski klips veličine 11mm polusavijeni</v>
          </cell>
          <cell r="D249"/>
          <cell r="E249" t="str">
            <v>JNZU</v>
          </cell>
          <cell r="F249">
            <v>1</v>
          </cell>
          <cell r="G249">
            <v>22254.1</v>
          </cell>
          <cell r="H249"/>
          <cell r="I249">
            <v>22254.1</v>
          </cell>
        </row>
        <row r="250">
          <cell r="A250" t="str">
            <v>X707923B</v>
          </cell>
          <cell r="B250" t="str">
            <v>UM000024</v>
          </cell>
          <cell r="C250" t="str">
            <v>Univerzalno punjenje sa nožem za lin.stap.za jednu upotr.75 mm crno*</v>
          </cell>
          <cell r="D250"/>
          <cell r="E250" t="str">
            <v>JNZU</v>
          </cell>
          <cell r="F250">
            <v>297</v>
          </cell>
          <cell r="G250">
            <v>33671</v>
          </cell>
          <cell r="H250"/>
          <cell r="I250">
            <v>8902388</v>
          </cell>
        </row>
        <row r="251">
          <cell r="A251" t="str">
            <v>X707939</v>
          </cell>
          <cell r="B251" t="str">
            <v>UM000101</v>
          </cell>
          <cell r="C251" t="str">
            <v>Periferne okluzivne spirale od PT sa slojem koji bubri od hidrogelasa kontrol.oslobadjanjem 0,018, 0,035 komp.sa 0,021 lumenom mikrokatet AZUR</v>
          </cell>
          <cell r="D251"/>
          <cell r="E251" t="str">
            <v>JNZU</v>
          </cell>
          <cell r="F251">
            <v>101</v>
          </cell>
          <cell r="G251">
            <v>78760</v>
          </cell>
          <cell r="H251"/>
          <cell r="I251">
            <v>7954760</v>
          </cell>
        </row>
        <row r="252">
          <cell r="A252" t="str">
            <v>x707959</v>
          </cell>
          <cell r="B252" t="str">
            <v>UM000012</v>
          </cell>
          <cell r="C252" t="str">
            <v>Ergonomiks proteze zapr. od 250 do 450cm</v>
          </cell>
          <cell r="D252"/>
          <cell r="E252" t="str">
            <v>JNZU</v>
          </cell>
          <cell r="F252">
            <v>14</v>
          </cell>
          <cell r="G252">
            <v>42900</v>
          </cell>
          <cell r="H252"/>
          <cell r="I252">
            <v>600600</v>
          </cell>
        </row>
        <row r="253">
          <cell r="A253" t="str">
            <v>X707964</v>
          </cell>
          <cell r="B253" t="str">
            <v>UM000040</v>
          </cell>
          <cell r="C253" t="str">
            <v>Titanijumski klips za aneurizme 7 mm polusavijeni FT742T*</v>
          </cell>
          <cell r="D253"/>
          <cell r="E253" t="str">
            <v>JNZU</v>
          </cell>
          <cell r="F253">
            <v>2</v>
          </cell>
          <cell r="G253">
            <v>22254.1</v>
          </cell>
          <cell r="H253"/>
          <cell r="I253">
            <v>44508.2</v>
          </cell>
        </row>
        <row r="254">
          <cell r="A254" t="str">
            <v>X708027</v>
          </cell>
          <cell r="B254" t="str">
            <v>UM000061</v>
          </cell>
          <cell r="C254" t="str">
            <v>Šaržer za poluautomatski klip aplikator ML a 9</v>
          </cell>
          <cell r="D254"/>
          <cell r="E254" t="str">
            <v>JNZU</v>
          </cell>
          <cell r="F254">
            <v>899</v>
          </cell>
          <cell r="G254">
            <v>5918</v>
          </cell>
          <cell r="H254"/>
          <cell r="I254">
            <v>5317202</v>
          </cell>
        </row>
        <row r="255">
          <cell r="A255" t="str">
            <v>X708101</v>
          </cell>
          <cell r="B255" t="str">
            <v>UM000013</v>
          </cell>
          <cell r="C255" t="str">
            <v>Silikonske proteze za dojku anatomskog oblika tvrdoće tela cohesive III</v>
          </cell>
          <cell r="D255"/>
          <cell r="E255" t="str">
            <v>JNZU</v>
          </cell>
          <cell r="F255">
            <v>13</v>
          </cell>
          <cell r="G255">
            <v>74250</v>
          </cell>
          <cell r="H255"/>
          <cell r="I255">
            <v>947100</v>
          </cell>
        </row>
        <row r="256">
          <cell r="A256" t="str">
            <v>Y704350</v>
          </cell>
          <cell r="B256" t="str">
            <v>NH000022</v>
          </cell>
          <cell r="C256" t="str">
            <v>Spirale za ispunjavanje aneurizmi sa ultrabrzim odvajanjem u roku od 1sek Pt-W 3Di 2D; postupne debljine 0,010-0,014; dijametar 1,5mm-20mm duzine 2cm-30cm</v>
          </cell>
          <cell r="D256"/>
          <cell r="E256" t="str">
            <v>JNZU</v>
          </cell>
          <cell r="F256">
            <v>3</v>
          </cell>
          <cell r="G256">
            <v>192500</v>
          </cell>
          <cell r="H256"/>
          <cell r="I256">
            <v>577500</v>
          </cell>
        </row>
        <row r="257">
          <cell r="A257" t="str">
            <v>Y704363</v>
          </cell>
          <cell r="B257" t="str">
            <v>NH000022</v>
          </cell>
          <cell r="C257" t="str">
            <v>Podesivi retriver za ugrusak, dijametra 0,5-2,5mm; duz 20,5mm, kompatibilan sa mikrokateterom 0,013-0,016</v>
          </cell>
          <cell r="D257"/>
          <cell r="E257" t="str">
            <v>JNZU</v>
          </cell>
          <cell r="F257">
            <v>2</v>
          </cell>
          <cell r="G257">
            <v>504554.6</v>
          </cell>
          <cell r="H257"/>
          <cell r="I257">
            <v>1009109.2</v>
          </cell>
        </row>
        <row r="258">
          <cell r="A258" t="str">
            <v>Y704495</v>
          </cell>
          <cell r="B258" t="str">
            <v>UM000293</v>
          </cell>
          <cell r="C258" t="str">
            <v>Ureteralni stent set sa i bez zicanog vodica, double JJ, duz 20-36cm, dijam 6fr. Zicani vodic duz 150cm, dijam 0,025; 0,032; 0,035 i 0,038inch</v>
          </cell>
          <cell r="D258"/>
          <cell r="E258" t="str">
            <v>JNZU</v>
          </cell>
          <cell r="F258">
            <v>2</v>
          </cell>
          <cell r="G258">
            <v>8800</v>
          </cell>
          <cell r="H258"/>
          <cell r="I258">
            <v>17600</v>
          </cell>
        </row>
        <row r="259">
          <cell r="A259" t="str">
            <v>Y704495A</v>
          </cell>
          <cell r="B259" t="str">
            <v>UM000615</v>
          </cell>
          <cell r="C259" t="str">
            <v>Ureteralni stent set sa i bez zicanog vodica, double JJ, duz 20-36cm, dijam. 6 Fr. Zicani vodic duz 150cm, dijam 0,025; 0,032; 0,035 i 0,038inch</v>
          </cell>
          <cell r="D259"/>
          <cell r="E259" t="str">
            <v>JNZU</v>
          </cell>
          <cell r="F259">
            <v>3</v>
          </cell>
          <cell r="G259">
            <v>8800</v>
          </cell>
          <cell r="H259"/>
          <cell r="I259">
            <v>26400</v>
          </cell>
        </row>
        <row r="260">
          <cell r="A260" t="str">
            <v>Y704495B</v>
          </cell>
          <cell r="B260" t="str">
            <v>UM000626</v>
          </cell>
          <cell r="C260" t="str">
            <v>Ureteralni stent set sa i bez zicanog vodica, double JJ, duz 20-36cm, dijam. 7 Fr. Zicani vodic duz 150cm, dijam 0,025; 0,032; 0,035 i 0,038inch</v>
          </cell>
          <cell r="D260"/>
          <cell r="E260" t="str">
            <v>JNZU</v>
          </cell>
          <cell r="F260">
            <v>6</v>
          </cell>
          <cell r="G260">
            <v>8800</v>
          </cell>
          <cell r="H260"/>
          <cell r="I260">
            <v>52800</v>
          </cell>
        </row>
        <row r="261">
          <cell r="A261" t="str">
            <v>Y704495C</v>
          </cell>
          <cell r="B261" t="str">
            <v>UM000559</v>
          </cell>
          <cell r="C261" t="str">
            <v>Ureteralni stent set sa i bez zicanog vodica, double JJ, duz 20-36cm, dijam. 8 Fr. Zicani vodic duz 150cm, dijam 0,025; 0,032; 0,035 i 0,038inch</v>
          </cell>
          <cell r="D261"/>
          <cell r="E261" t="str">
            <v>JNZU</v>
          </cell>
          <cell r="F261">
            <v>2</v>
          </cell>
          <cell r="G261">
            <v>8800</v>
          </cell>
          <cell r="H261"/>
          <cell r="I261">
            <v>17600</v>
          </cell>
        </row>
        <row r="262">
          <cell r="A262" t="str">
            <v>Y704553</v>
          </cell>
          <cell r="B262" t="str">
            <v>UM000023</v>
          </cell>
          <cell r="C262" t="str">
            <v>Punjac sa cetvr.klanf.presek 3,5mm za TA 90 stapler duzine 90mm</v>
          </cell>
          <cell r="D262"/>
          <cell r="E262" t="str">
            <v>JNZU</v>
          </cell>
          <cell r="F262">
            <v>1</v>
          </cell>
          <cell r="G262">
            <v>9410.5</v>
          </cell>
          <cell r="H262"/>
          <cell r="I262">
            <v>9410.5</v>
          </cell>
        </row>
        <row r="263">
          <cell r="A263" t="str">
            <v>Y704554</v>
          </cell>
          <cell r="B263" t="str">
            <v>UM000023</v>
          </cell>
          <cell r="C263" t="str">
            <v>Punjac sa cetvr.klanf.presek 4,8mm za TA 90 stapler duzine 90mm</v>
          </cell>
          <cell r="D263"/>
          <cell r="E263" t="str">
            <v>JNZU</v>
          </cell>
          <cell r="F263">
            <v>1</v>
          </cell>
          <cell r="G263">
            <v>9410.52</v>
          </cell>
          <cell r="H263"/>
          <cell r="I263">
            <v>9410.52</v>
          </cell>
        </row>
        <row r="264">
          <cell r="A264" t="str">
            <v>Y704556</v>
          </cell>
          <cell r="B264" t="str">
            <v>UM000023</v>
          </cell>
          <cell r="C264" t="str">
            <v>Punjac sa rotikul. i 10pozicija artik.sa nozem vel.45mm klanf.3-3,5-4m</v>
          </cell>
          <cell r="D264"/>
          <cell r="E264" t="str">
            <v>JNZU</v>
          </cell>
          <cell r="F264">
            <v>104</v>
          </cell>
          <cell r="G264">
            <v>28387.33</v>
          </cell>
          <cell r="H264"/>
          <cell r="I264">
            <v>2952282.32</v>
          </cell>
        </row>
        <row r="265">
          <cell r="A265" t="str">
            <v>Y704557</v>
          </cell>
          <cell r="B265" t="str">
            <v>UM000023</v>
          </cell>
          <cell r="C265" t="str">
            <v>Punjac sa rotikul. i 10pozicija artik.sa nozem 60mm klanf.3-3,5-4m</v>
          </cell>
          <cell r="D265"/>
          <cell r="E265" t="str">
            <v>JNZU</v>
          </cell>
          <cell r="F265">
            <v>450</v>
          </cell>
          <cell r="G265">
            <v>29755</v>
          </cell>
          <cell r="H265"/>
          <cell r="I265">
            <v>13389750</v>
          </cell>
        </row>
        <row r="266">
          <cell r="A266" t="str">
            <v>Y704558</v>
          </cell>
          <cell r="B266" t="str">
            <v>UM000023</v>
          </cell>
          <cell r="C266" t="str">
            <v>Punjac sa rotikul. i 10pozicija artik. sa nozem 45mm klanf.3-3,5-4mm</v>
          </cell>
          <cell r="D266"/>
          <cell r="E266" t="str">
            <v>JNZU</v>
          </cell>
          <cell r="F266">
            <v>14</v>
          </cell>
          <cell r="G266">
            <v>38005</v>
          </cell>
          <cell r="H266"/>
          <cell r="I266">
            <v>532070</v>
          </cell>
        </row>
        <row r="267">
          <cell r="A267" t="str">
            <v>Y704563</v>
          </cell>
          <cell r="B267" t="str">
            <v>UM000001</v>
          </cell>
          <cell r="C267" t="str">
            <v>Makropropusna mrezica za rekonstr.karlicnog dna dij.filam.80nm 40x16cm</v>
          </cell>
          <cell r="D267"/>
          <cell r="E267" t="str">
            <v>JNZU</v>
          </cell>
          <cell r="F267">
            <v>4.7450000000000001</v>
          </cell>
          <cell r="G267">
            <v>26400</v>
          </cell>
          <cell r="H267"/>
          <cell r="I267">
            <v>125268</v>
          </cell>
        </row>
        <row r="268">
          <cell r="A268" t="str">
            <v>Y704564</v>
          </cell>
          <cell r="B268" t="str">
            <v>UM000010</v>
          </cell>
          <cell r="C268" t="str">
            <v>Dvokomp.proteza za intraabd.aplikaciju 30x20cm kolagen ne prelazi ivic</v>
          </cell>
          <cell r="D268"/>
          <cell r="E268" t="str">
            <v>JNZU</v>
          </cell>
          <cell r="F268">
            <v>1</v>
          </cell>
          <cell r="G268">
            <v>91576.1</v>
          </cell>
          <cell r="H268"/>
          <cell r="I268">
            <v>91576.1</v>
          </cell>
        </row>
        <row r="269">
          <cell r="A269" t="str">
            <v>Y704567</v>
          </cell>
          <cell r="B269" t="str">
            <v>UM000023</v>
          </cell>
          <cell r="C269" t="str">
            <v>Linearni stapler sa nozem 80mm- 4,8mm</v>
          </cell>
          <cell r="D269"/>
          <cell r="E269" t="str">
            <v>JNZU</v>
          </cell>
          <cell r="F269">
            <v>2</v>
          </cell>
          <cell r="G269">
            <v>45787.5</v>
          </cell>
          <cell r="H269"/>
          <cell r="I269">
            <v>91575</v>
          </cell>
        </row>
        <row r="270">
          <cell r="A270" t="str">
            <v>Y704569</v>
          </cell>
          <cell r="B270" t="str">
            <v>UM000024</v>
          </cell>
          <cell r="C270" t="str">
            <v>Linearni stapler sa nozem 60mm- 4,8mm</v>
          </cell>
          <cell r="D270"/>
          <cell r="E270" t="str">
            <v>JNZU</v>
          </cell>
          <cell r="F270">
            <v>6</v>
          </cell>
          <cell r="G270">
            <v>28477.200000000001</v>
          </cell>
          <cell r="H270"/>
          <cell r="I270">
            <v>170863.2</v>
          </cell>
        </row>
        <row r="271">
          <cell r="A271" t="str">
            <v>y704580</v>
          </cell>
          <cell r="B271" t="str">
            <v>NH000022</v>
          </cell>
          <cell r="C271" t="str">
            <v>Spirale od platine za ispunjavanje aneurizmi debljine 10,18 veličine 1-15mm dužine 1-50cm sa 4 stepena tvrdoće (veoma mekan, mekan, standardan i čvrst)</v>
          </cell>
          <cell r="D271"/>
          <cell r="E271" t="str">
            <v>JNZU</v>
          </cell>
          <cell r="F271">
            <v>12</v>
          </cell>
          <cell r="G271">
            <v>264000</v>
          </cell>
          <cell r="H271"/>
          <cell r="I271">
            <v>3168000</v>
          </cell>
        </row>
        <row r="272">
          <cell r="A272" t="str">
            <v>Y704644</v>
          </cell>
          <cell r="B272" t="str">
            <v>UM000023</v>
          </cell>
          <cell r="C272" t="str">
            <v>Punjač za ENDO GIA sa rotikulacijom,10pozicija,nož 30mm,varijabilne dužine klamfi za vaskularno,klamfice 2-2,5-3mm</v>
          </cell>
          <cell r="D272"/>
          <cell r="E272" t="str">
            <v>JNZU</v>
          </cell>
          <cell r="F272">
            <v>68</v>
          </cell>
          <cell r="G272">
            <v>31687.33</v>
          </cell>
          <cell r="H272"/>
          <cell r="I272">
            <v>2154738.44</v>
          </cell>
        </row>
        <row r="273">
          <cell r="A273" t="str">
            <v>Y704670</v>
          </cell>
          <cell r="B273" t="str">
            <v>UM000010</v>
          </cell>
          <cell r="C273" t="str">
            <v>Anti-adhezivna poliprop. mrezica sa dva sloja 47g/m2 vel.pora 2,8mm, dim.6cm x 9</v>
          </cell>
          <cell r="D273"/>
          <cell r="E273" t="str">
            <v>JNZU</v>
          </cell>
          <cell r="F273">
            <v>3</v>
          </cell>
          <cell r="G273">
            <v>8712</v>
          </cell>
          <cell r="H273"/>
          <cell r="I273">
            <v>26136</v>
          </cell>
        </row>
        <row r="274">
          <cell r="A274" t="str">
            <v>Y704671</v>
          </cell>
          <cell r="B274" t="str">
            <v>UM000010</v>
          </cell>
          <cell r="C274" t="str">
            <v>Anti-adhezivna poliprop. mrezica sa dva sloja 47g/m2 vel.pora 2,8mm, dim.8cm x 11</v>
          </cell>
          <cell r="D274"/>
          <cell r="E274" t="str">
            <v>JNZU</v>
          </cell>
          <cell r="F274">
            <v>6</v>
          </cell>
          <cell r="G274">
            <v>8712</v>
          </cell>
          <cell r="H274"/>
          <cell r="I274">
            <v>52272</v>
          </cell>
        </row>
        <row r="275">
          <cell r="A275" t="str">
            <v>Y704672</v>
          </cell>
          <cell r="B275" t="str">
            <v>UM000010</v>
          </cell>
          <cell r="C275" t="str">
            <v>Anti-adhezivna poliprop. mrezica sa dva sloja 47g/m2 vel.pora 2,8mm, dim.10cm x 12</v>
          </cell>
          <cell r="D275"/>
          <cell r="E275" t="str">
            <v>JNZU</v>
          </cell>
          <cell r="F275">
            <v>6</v>
          </cell>
          <cell r="G275">
            <v>8712</v>
          </cell>
          <cell r="H275"/>
          <cell r="I275">
            <v>52272</v>
          </cell>
        </row>
        <row r="276">
          <cell r="A276" t="str">
            <v>Y704673</v>
          </cell>
          <cell r="B276" t="str">
            <v>UM000010</v>
          </cell>
          <cell r="C276" t="str">
            <v>Anti-adhezivna poliprop. mrezica sa dva sloja 47g/m2 vel.pora 2,8mm O12cm okrugla</v>
          </cell>
          <cell r="D276"/>
          <cell r="E276" t="str">
            <v>JNZU</v>
          </cell>
          <cell r="F276">
            <v>9</v>
          </cell>
          <cell r="G276">
            <v>8712</v>
          </cell>
          <cell r="H276"/>
          <cell r="I276">
            <v>78408</v>
          </cell>
        </row>
        <row r="277">
          <cell r="A277" t="str">
            <v>Y704674</v>
          </cell>
          <cell r="B277" t="str">
            <v>UM000010</v>
          </cell>
          <cell r="C277" t="str">
            <v>Anti-adhezivna poliprop. mrezica sa dva sloja 47g/m2 vel.pora 2,8mm, dim.10cm x 15</v>
          </cell>
          <cell r="D277"/>
          <cell r="E277" t="str">
            <v>JNZU</v>
          </cell>
          <cell r="F277">
            <v>8</v>
          </cell>
          <cell r="G277">
            <v>8712</v>
          </cell>
          <cell r="H277"/>
          <cell r="I277">
            <v>69696</v>
          </cell>
        </row>
        <row r="278">
          <cell r="A278" t="str">
            <v>Y704676</v>
          </cell>
          <cell r="B278" t="str">
            <v>UM000010</v>
          </cell>
          <cell r="C278" t="str">
            <v>Anti-adhezivna poliprop. mrezica sa dva sloja 47g/m2 vel.pora 2,8mm, dim.15cm x 15</v>
          </cell>
          <cell r="D278"/>
          <cell r="E278" t="str">
            <v>JNZU</v>
          </cell>
          <cell r="F278">
            <v>4</v>
          </cell>
          <cell r="G278">
            <v>8712</v>
          </cell>
          <cell r="H278"/>
          <cell r="I278">
            <v>34848</v>
          </cell>
        </row>
        <row r="279">
          <cell r="A279" t="str">
            <v>Y704678</v>
          </cell>
          <cell r="B279" t="str">
            <v>UM000010</v>
          </cell>
          <cell r="C279" t="str">
            <v>Anti-adhezivna poliprop. mrezica sa dva sloja 47g/m2 vel.pora 2,8mm, dim.20cm x 15 ovalna</v>
          </cell>
          <cell r="D279"/>
          <cell r="E279" t="str">
            <v>JNZU</v>
          </cell>
          <cell r="F279">
            <v>1</v>
          </cell>
          <cell r="G279">
            <v>17160</v>
          </cell>
          <cell r="H279"/>
          <cell r="I279">
            <v>17160</v>
          </cell>
        </row>
        <row r="280">
          <cell r="A280" t="str">
            <v>Y704801</v>
          </cell>
          <cell r="B280" t="str">
            <v>NH000022</v>
          </cell>
          <cell r="C280" t="str">
            <v>Spirale od platine za ispunjavanje aneurizmi sa ultrabrzim elektrolitnim odvajanjem, debljine 10, vel.1,5-10mm, duzine 2-25cm</v>
          </cell>
          <cell r="D280"/>
          <cell r="E280" t="str">
            <v>JNZU</v>
          </cell>
          <cell r="F280">
            <v>5</v>
          </cell>
          <cell r="G280">
            <v>235950</v>
          </cell>
          <cell r="H280"/>
          <cell r="I280">
            <v>1179750</v>
          </cell>
        </row>
        <row r="281">
          <cell r="A281" t="str">
            <v>Y704802</v>
          </cell>
          <cell r="B281" t="str">
            <v>NH000022</v>
          </cell>
          <cell r="C281" t="str">
            <v>Spirale od platine za ispunjavanje aneurizmi sa ultrabrzim elektrolitnim odvajanjem, debljine 14, vel.2-12mm, duzine 2,5-30cm</v>
          </cell>
          <cell r="D281"/>
          <cell r="E281" t="str">
            <v>JNZU</v>
          </cell>
          <cell r="F281">
            <v>1</v>
          </cell>
          <cell r="G281">
            <v>235950</v>
          </cell>
          <cell r="H281"/>
          <cell r="I281">
            <v>235950</v>
          </cell>
        </row>
        <row r="282">
          <cell r="A282" t="str">
            <v>Y704803</v>
          </cell>
          <cell r="B282" t="str">
            <v>NH000022</v>
          </cell>
          <cell r="C282" t="str">
            <v>Spirale od platine za ispunjavanje aneurizmi sa ultrabrzim elektrolitnim odvajanjem, debljine 10/18, vel. 2-18mm, duzine 2,5-40cm</v>
          </cell>
          <cell r="D282"/>
          <cell r="E282" t="str">
            <v>JNZU</v>
          </cell>
          <cell r="F282">
            <v>1</v>
          </cell>
          <cell r="G282">
            <v>235950</v>
          </cell>
          <cell r="H282"/>
          <cell r="I282">
            <v>235950</v>
          </cell>
        </row>
        <row r="283">
          <cell r="A283" t="str">
            <v>Y704872</v>
          </cell>
          <cell r="B283" t="str">
            <v>UM000071</v>
          </cell>
          <cell r="C283" t="str">
            <v>HEM-O-LOCK klipsevi ML</v>
          </cell>
          <cell r="D283"/>
          <cell r="E283" t="str">
            <v>JNZU</v>
          </cell>
          <cell r="F283">
            <v>80</v>
          </cell>
          <cell r="G283">
            <v>265.10000000000002</v>
          </cell>
          <cell r="H283"/>
          <cell r="I283">
            <v>21208</v>
          </cell>
        </row>
        <row r="284">
          <cell r="A284" t="str">
            <v>Y704873</v>
          </cell>
          <cell r="B284" t="str">
            <v>UM000075</v>
          </cell>
          <cell r="C284" t="str">
            <v>HEM-O-LOCK clip L</v>
          </cell>
          <cell r="D284"/>
          <cell r="E284" t="str">
            <v>JNZU</v>
          </cell>
          <cell r="F284">
            <v>913</v>
          </cell>
          <cell r="G284">
            <v>269.86666666666667</v>
          </cell>
          <cell r="H284"/>
          <cell r="I284">
            <v>251259.8</v>
          </cell>
        </row>
        <row r="285">
          <cell r="A285" t="str">
            <v>Y704874</v>
          </cell>
          <cell r="B285" t="str">
            <v>UM000071</v>
          </cell>
          <cell r="C285" t="str">
            <v>HEM-O-LOCK clip XL</v>
          </cell>
          <cell r="D285"/>
          <cell r="E285" t="str">
            <v>JNZU</v>
          </cell>
          <cell r="F285">
            <v>1289</v>
          </cell>
          <cell r="G285">
            <v>269.86666666666667</v>
          </cell>
          <cell r="H285"/>
          <cell r="I285">
            <v>353327.7</v>
          </cell>
        </row>
        <row r="286">
          <cell r="A286" t="str">
            <v>Y704969</v>
          </cell>
          <cell r="B286" t="str">
            <v>UM000023</v>
          </cell>
          <cell r="C286" t="str">
            <v>Punjac za stapler GIA80mm 2x2sa nozem i cetvrt.klanficama,visine 4,8mm</v>
          </cell>
          <cell r="D286"/>
          <cell r="E286" t="str">
            <v>JNZU</v>
          </cell>
          <cell r="F286">
            <v>121</v>
          </cell>
          <cell r="G286">
            <v>19250</v>
          </cell>
          <cell r="H286"/>
          <cell r="I286">
            <v>2329250</v>
          </cell>
        </row>
        <row r="287">
          <cell r="A287" t="str">
            <v>Y704971</v>
          </cell>
          <cell r="B287" t="str">
            <v>UM000024</v>
          </cell>
          <cell r="C287" t="str">
            <v>Punjac za stapler 60mm, 4,8 sa nozem i cetvr.klanfama na PP</v>
          </cell>
          <cell r="D287"/>
          <cell r="E287" t="str">
            <v>JNZU</v>
          </cell>
          <cell r="F287">
            <v>101</v>
          </cell>
          <cell r="G287">
            <v>18562.5</v>
          </cell>
          <cell r="H287"/>
          <cell r="I287">
            <v>1864500</v>
          </cell>
        </row>
        <row r="288">
          <cell r="A288" t="str">
            <v>Y704982</v>
          </cell>
          <cell r="B288" t="str">
            <v>UM000010</v>
          </cell>
          <cell r="C288" t="str">
            <v>Anti-adhezivna poliprop.mrežica 10x15cm 48g/m2</v>
          </cell>
          <cell r="D288"/>
          <cell r="E288" t="str">
            <v>JNZU</v>
          </cell>
          <cell r="F288">
            <v>4</v>
          </cell>
          <cell r="G288">
            <v>31900</v>
          </cell>
          <cell r="H288"/>
          <cell r="I288">
            <v>127600</v>
          </cell>
        </row>
        <row r="289">
          <cell r="A289" t="str">
            <v>Y704983</v>
          </cell>
          <cell r="B289" t="str">
            <v>UM000010</v>
          </cell>
          <cell r="C289" t="str">
            <v>Anti-adhezivna poliprop.mrežica 15x20cm 48g/m2</v>
          </cell>
          <cell r="D289"/>
          <cell r="E289" t="str">
            <v>JNZU</v>
          </cell>
          <cell r="F289">
            <v>4</v>
          </cell>
          <cell r="G289">
            <v>40700</v>
          </cell>
          <cell r="H289"/>
          <cell r="I289">
            <v>162800</v>
          </cell>
        </row>
        <row r="290">
          <cell r="A290" t="str">
            <v>Y704984</v>
          </cell>
          <cell r="B290" t="str">
            <v>UM000010</v>
          </cell>
          <cell r="C290" t="str">
            <v>Anti-adhezivna poliprop.mrezica 15x25cm 48g/m2</v>
          </cell>
          <cell r="D290"/>
          <cell r="E290" t="str">
            <v>JNZU</v>
          </cell>
          <cell r="F290">
            <v>4</v>
          </cell>
          <cell r="G290">
            <v>42900</v>
          </cell>
          <cell r="H290"/>
          <cell r="I290">
            <v>171600</v>
          </cell>
        </row>
        <row r="291">
          <cell r="A291" t="str">
            <v>Y704987</v>
          </cell>
          <cell r="B291" t="str">
            <v>UM000010</v>
          </cell>
          <cell r="C291" t="str">
            <v>Anti-adhezivna poliprop.mrezica 18x24cm 48g/m2</v>
          </cell>
          <cell r="D291"/>
          <cell r="E291" t="str">
            <v>JNZU</v>
          </cell>
          <cell r="F291">
            <v>2</v>
          </cell>
          <cell r="G291">
            <v>69300</v>
          </cell>
          <cell r="H291"/>
          <cell r="I291">
            <v>138600</v>
          </cell>
        </row>
        <row r="292">
          <cell r="A292" t="str">
            <v>Y704988</v>
          </cell>
          <cell r="B292" t="str">
            <v>UM000010</v>
          </cell>
          <cell r="C292" t="str">
            <v>Anti-adhezivna poliprop.mrezica 20x30cm 48g/m2 elipsiodnog oblika</v>
          </cell>
          <cell r="D292"/>
          <cell r="E292" t="str">
            <v>JNZU</v>
          </cell>
          <cell r="F292">
            <v>1</v>
          </cell>
          <cell r="G292">
            <v>77000</v>
          </cell>
          <cell r="H292"/>
          <cell r="I292">
            <v>77000</v>
          </cell>
        </row>
        <row r="293">
          <cell r="A293" t="str">
            <v>y705000</v>
          </cell>
          <cell r="B293" t="str">
            <v>UM000009</v>
          </cell>
          <cell r="C293" t="str">
            <v>preoblikovana polipropilenska mrezica 5x11, sa rupom, 48g/m2</v>
          </cell>
          <cell r="D293"/>
          <cell r="E293" t="str">
            <v>JNZU</v>
          </cell>
          <cell r="F293">
            <v>133</v>
          </cell>
          <cell r="G293">
            <v>7700</v>
          </cell>
          <cell r="H293"/>
          <cell r="I293">
            <v>1024100</v>
          </cell>
        </row>
        <row r="294">
          <cell r="A294" t="str">
            <v>y705001</v>
          </cell>
          <cell r="B294" t="str">
            <v>UM000009</v>
          </cell>
          <cell r="C294" t="str">
            <v>preoblikovana polipropilenska mreyica 5x11, bez rupe, 48g/m2</v>
          </cell>
          <cell r="D294"/>
          <cell r="E294" t="str">
            <v>JNZU</v>
          </cell>
          <cell r="F294">
            <v>15</v>
          </cell>
          <cell r="G294">
            <v>7700</v>
          </cell>
          <cell r="H294"/>
          <cell r="I294">
            <v>115500</v>
          </cell>
        </row>
        <row r="295">
          <cell r="A295" t="str">
            <v>Y705002</v>
          </cell>
          <cell r="B295" t="str">
            <v>UM000009</v>
          </cell>
          <cell r="C295" t="str">
            <v>Ovalni pec precnika 5cm</v>
          </cell>
          <cell r="D295"/>
          <cell r="E295" t="str">
            <v>JNZU</v>
          </cell>
          <cell r="F295">
            <v>1</v>
          </cell>
          <cell r="G295">
            <v>2200</v>
          </cell>
          <cell r="H295"/>
          <cell r="I295">
            <v>2200</v>
          </cell>
        </row>
        <row r="296">
          <cell r="A296" t="str">
            <v>y705032</v>
          </cell>
          <cell r="B296" t="str">
            <v>UM000023</v>
          </cell>
          <cell r="C296" t="str">
            <v>Punjač za stapler GIA 100mm 2x2reda klamfica,visine 4,8mm</v>
          </cell>
          <cell r="D296"/>
          <cell r="E296" t="str">
            <v>JNZU</v>
          </cell>
          <cell r="F296">
            <v>4</v>
          </cell>
          <cell r="G296">
            <v>15209.7</v>
          </cell>
          <cell r="H296"/>
          <cell r="I296">
            <v>60838.8</v>
          </cell>
        </row>
        <row r="297">
          <cell r="A297" t="str">
            <v>Y705035</v>
          </cell>
          <cell r="B297" t="str">
            <v>UM000023</v>
          </cell>
          <cell r="C297" t="str">
            <v>Punajc ENDO GIA,6redova klanfica,30mm,visina kl.2,5mm za vask.tkiva</v>
          </cell>
          <cell r="D297"/>
          <cell r="E297" t="str">
            <v>JNZU</v>
          </cell>
          <cell r="F297">
            <v>1</v>
          </cell>
          <cell r="G297">
            <v>21890</v>
          </cell>
          <cell r="H297"/>
          <cell r="I297">
            <v>21890</v>
          </cell>
        </row>
        <row r="298">
          <cell r="A298" t="str">
            <v>Y705100</v>
          </cell>
          <cell r="B298" t="str">
            <v>UM000018</v>
          </cell>
          <cell r="C298" t="str">
            <v>Ureteralni set stent CH4;5;6;7;8, duz 26-28cm (JJ sonda u org 3-6ned; puser 40cm; PTFE vodic zica 150cm; stipaljka 5,5cm)</v>
          </cell>
          <cell r="D298"/>
          <cell r="E298" t="str">
            <v>JNZU</v>
          </cell>
          <cell r="F298">
            <v>17</v>
          </cell>
          <cell r="G298">
            <v>3470.5</v>
          </cell>
          <cell r="H298"/>
          <cell r="I298">
            <v>58998.5</v>
          </cell>
        </row>
        <row r="299">
          <cell r="A299" t="str">
            <v>Y705101</v>
          </cell>
          <cell r="B299" t="str">
            <v>UM000018</v>
          </cell>
          <cell r="C299" t="str">
            <v>Biosoft; Double JJ sonda (pigtail krajevi uvijeni pun krug fi2cm, promera CH6;7;8, duz 28cm;30cm. puser 40cm; PTFE vodic zica 150cm; u org 12mes</v>
          </cell>
          <cell r="D299"/>
          <cell r="E299" t="str">
            <v>JNZU</v>
          </cell>
          <cell r="F299">
            <v>1</v>
          </cell>
          <cell r="G299">
            <v>8283</v>
          </cell>
          <cell r="H299"/>
          <cell r="I299">
            <v>8283</v>
          </cell>
        </row>
        <row r="300">
          <cell r="A300" t="str">
            <v>Y705102</v>
          </cell>
          <cell r="B300" t="str">
            <v>UM000018</v>
          </cell>
          <cell r="C300" t="str">
            <v>Vortek; Double JJ sonda (pigtail krajevi uvijeni pun krug fi2cm, promera CH4,8;6;7;8, duz 28cm;30cm. puser 75cm(CH4,8) i 40cm(CH6;7;8); PTFE vodic zica 150cm; u org 12mes</v>
          </cell>
          <cell r="D300"/>
          <cell r="E300" t="str">
            <v>JNZU</v>
          </cell>
          <cell r="F300">
            <v>2</v>
          </cell>
          <cell r="G300">
            <v>9009</v>
          </cell>
          <cell r="H300"/>
          <cell r="I300">
            <v>18018</v>
          </cell>
        </row>
        <row r="301">
          <cell r="A301" t="str">
            <v>Y705103</v>
          </cell>
          <cell r="B301" t="str">
            <v>UM000001</v>
          </cell>
          <cell r="C301" t="str">
            <v>Contracure KIM; Mrezica za zensku inkontinencija 430mmX12mm; 60gr/m2; sistem in/out</v>
          </cell>
          <cell r="D301"/>
          <cell r="E301" t="str">
            <v>JNZU</v>
          </cell>
          <cell r="F301">
            <v>8</v>
          </cell>
          <cell r="G301">
            <v>41800</v>
          </cell>
          <cell r="H301"/>
          <cell r="I301">
            <v>334400</v>
          </cell>
        </row>
        <row r="302">
          <cell r="A302" t="str">
            <v>Y705107</v>
          </cell>
          <cell r="B302" t="str">
            <v>UM000146</v>
          </cell>
          <cell r="C302" t="str">
            <v>Cranial LOOP-Sterilni sistem za kranijalnu fiksaciju nakon kraniotomije, promera 12mm</v>
          </cell>
          <cell r="D302"/>
          <cell r="E302" t="str">
            <v>JNZU</v>
          </cell>
          <cell r="F302">
            <v>4</v>
          </cell>
          <cell r="G302">
            <v>10780</v>
          </cell>
          <cell r="H302"/>
          <cell r="I302">
            <v>43120</v>
          </cell>
        </row>
        <row r="303">
          <cell r="A303" t="str">
            <v>Y705108</v>
          </cell>
          <cell r="B303" t="str">
            <v>UM000146</v>
          </cell>
          <cell r="C303" t="str">
            <v>Cranial LOOP L-Sterilni sistem za kranijalnu fiksaciju nakon kraniotomije, promera 16mm</v>
          </cell>
          <cell r="D303"/>
          <cell r="E303" t="str">
            <v>JNZU</v>
          </cell>
          <cell r="F303">
            <v>13</v>
          </cell>
          <cell r="G303">
            <v>10780</v>
          </cell>
          <cell r="H303"/>
          <cell r="I303">
            <v>140140</v>
          </cell>
        </row>
        <row r="304">
          <cell r="A304" t="str">
            <v>Y705109</v>
          </cell>
          <cell r="B304" t="str">
            <v>UM000146</v>
          </cell>
          <cell r="C304" t="str">
            <v>Cranial LOOP XL-Sterilni sistem za kranijalnu fiksaciju nakon kraniotomije, promera 22mm</v>
          </cell>
          <cell r="D304"/>
          <cell r="E304" t="str">
            <v>JNZU</v>
          </cell>
          <cell r="F304">
            <v>9</v>
          </cell>
          <cell r="G304">
            <v>10780</v>
          </cell>
          <cell r="H304"/>
          <cell r="I304">
            <v>97020</v>
          </cell>
        </row>
        <row r="305">
          <cell r="A305" t="str">
            <v>Y705112</v>
          </cell>
          <cell r="B305" t="str">
            <v>UM000018</v>
          </cell>
          <cell r="C305" t="str">
            <v>Ureteralni JJ stent-JJ sonda duz 26-30cm; 6Fr; puser 45cm; vodic zica 150cm dijam 0,038; u organizmu 6 nedelja</v>
          </cell>
          <cell r="D305"/>
          <cell r="E305" t="str">
            <v>JNZU</v>
          </cell>
          <cell r="F305">
            <v>11</v>
          </cell>
          <cell r="G305">
            <v>2970</v>
          </cell>
          <cell r="H305"/>
          <cell r="I305">
            <v>32670</v>
          </cell>
        </row>
        <row r="306">
          <cell r="A306" t="str">
            <v>Y705113</v>
          </cell>
          <cell r="B306" t="str">
            <v>UM000018</v>
          </cell>
          <cell r="C306" t="str">
            <v>Ureteralni JJ stent-JJ sonda duz 26-30cm; 7Fr; puser 45cm; vodic zica 150cm dijam 0,038; u organizmu 6 nedelja</v>
          </cell>
          <cell r="D306"/>
          <cell r="E306" t="str">
            <v>JNZU</v>
          </cell>
          <cell r="F306">
            <v>11</v>
          </cell>
          <cell r="G306">
            <v>2970</v>
          </cell>
          <cell r="H306"/>
          <cell r="I306">
            <v>32670</v>
          </cell>
        </row>
        <row r="307">
          <cell r="A307" t="str">
            <v>Y705501</v>
          </cell>
          <cell r="B307" t="str">
            <v>UM000009</v>
          </cell>
          <cell r="C307" t="str">
            <v>Polipropilenska mrezica 5x11cm bez otvora gram88g/m2 filam.120mikr</v>
          </cell>
          <cell r="D307"/>
          <cell r="E307" t="str">
            <v>JNZU</v>
          </cell>
          <cell r="F307">
            <v>23</v>
          </cell>
          <cell r="G307">
            <v>6930</v>
          </cell>
          <cell r="H307"/>
          <cell r="I307">
            <v>159390</v>
          </cell>
        </row>
        <row r="308">
          <cell r="A308" t="str">
            <v>Y705502</v>
          </cell>
          <cell r="B308" t="str">
            <v>UM000009</v>
          </cell>
          <cell r="C308" t="str">
            <v>Polipropilenska mrezica 4,5x10cm sa otvorom gram.177g/m2 filam.180mikr</v>
          </cell>
          <cell r="D308"/>
          <cell r="E308" t="str">
            <v>JNZU</v>
          </cell>
          <cell r="F308">
            <v>13</v>
          </cell>
          <cell r="G308">
            <v>6820</v>
          </cell>
          <cell r="H308"/>
          <cell r="I308">
            <v>88660</v>
          </cell>
        </row>
        <row r="309">
          <cell r="A309" t="str">
            <v>Y705503</v>
          </cell>
          <cell r="B309" t="str">
            <v>UM000009</v>
          </cell>
          <cell r="C309" t="str">
            <v>Polipropilenska mrezica 4,5x10cm bez otvora gram.177g/m2 filam.180mikr</v>
          </cell>
          <cell r="D309"/>
          <cell r="E309" t="str">
            <v>JNZU</v>
          </cell>
          <cell r="F309">
            <v>4</v>
          </cell>
          <cell r="G309">
            <v>6930</v>
          </cell>
          <cell r="H309"/>
          <cell r="I309">
            <v>27720</v>
          </cell>
        </row>
        <row r="310">
          <cell r="A310" t="str">
            <v>Y705576</v>
          </cell>
          <cell r="B310" t="str">
            <v>UM000023</v>
          </cell>
          <cell r="C310" t="str">
            <v>Punjenje sa zupcima za baterijski endo lin stapler sa nozem. Duz 45mm, visina klamfica 2,5-4,4mm</v>
          </cell>
          <cell r="D310"/>
          <cell r="E310" t="str">
            <v>JNZU</v>
          </cell>
          <cell r="F310">
            <v>121</v>
          </cell>
          <cell r="G310">
            <v>21771.75</v>
          </cell>
          <cell r="H310"/>
          <cell r="I310">
            <v>2622477</v>
          </cell>
        </row>
        <row r="311">
          <cell r="A311" t="str">
            <v>Y705577</v>
          </cell>
          <cell r="B311" t="str">
            <v>UM000023</v>
          </cell>
          <cell r="C311" t="str">
            <v>Punjenje sa zupcima za baterijski endo lin stapler sa nozem. Duz 60mm, visina klamfica 2,5-4,4mm</v>
          </cell>
          <cell r="D311"/>
          <cell r="E311" t="str">
            <v>JNZU</v>
          </cell>
          <cell r="F311">
            <v>341</v>
          </cell>
          <cell r="G311">
            <v>24432.833333333332</v>
          </cell>
          <cell r="H311"/>
          <cell r="I311">
            <v>8225206</v>
          </cell>
        </row>
        <row r="312">
          <cell r="A312" t="str">
            <v>Y706020</v>
          </cell>
          <cell r="B312" t="str">
            <v>UM000110</v>
          </cell>
          <cell r="C312" t="str">
            <v>Mikrosfera za emboliz. od polietilen glikola sa citost.100-400</v>
          </cell>
          <cell r="D312"/>
          <cell r="E312" t="str">
            <v>JNZU</v>
          </cell>
          <cell r="F312">
            <v>3</v>
          </cell>
          <cell r="G312">
            <v>87890</v>
          </cell>
          <cell r="H312"/>
          <cell r="I312">
            <v>263670</v>
          </cell>
        </row>
        <row r="313">
          <cell r="A313" t="str">
            <v>Y706020.</v>
          </cell>
          <cell r="B313" t="str">
            <v>UM000110</v>
          </cell>
          <cell r="C313" t="str">
            <v>Mikrosfera za embolizaciju od polietilen glikola sa citost.100-400</v>
          </cell>
          <cell r="D313"/>
          <cell r="E313" t="str">
            <v>JNZU</v>
          </cell>
          <cell r="F313">
            <v>8</v>
          </cell>
          <cell r="G313">
            <v>87890</v>
          </cell>
          <cell r="H313"/>
          <cell r="I313">
            <v>703120</v>
          </cell>
        </row>
        <row r="314">
          <cell r="A314" t="str">
            <v>Y706021.</v>
          </cell>
          <cell r="B314" t="str">
            <v>UM000109</v>
          </cell>
          <cell r="C314" t="str">
            <v>Mikrosfere za embolizaciju od polietilen glikola 75-1100</v>
          </cell>
          <cell r="D314"/>
          <cell r="E314" t="str">
            <v>JNZU</v>
          </cell>
          <cell r="F314">
            <v>14</v>
          </cell>
          <cell r="G314">
            <v>43890</v>
          </cell>
          <cell r="H314"/>
          <cell r="I314">
            <v>614460</v>
          </cell>
        </row>
        <row r="315">
          <cell r="A315" t="str">
            <v>Y706027</v>
          </cell>
          <cell r="B315" t="str">
            <v>NH000017</v>
          </cell>
          <cell r="C315" t="str">
            <v>Programibilna pumpa za intratek.aplik.leka 40ml(snimanje na magnet.rez</v>
          </cell>
          <cell r="D315"/>
          <cell r="E315" t="str">
            <v>JNZU</v>
          </cell>
          <cell r="F315">
            <v>3</v>
          </cell>
          <cell r="G315">
            <v>1438800</v>
          </cell>
          <cell r="H315"/>
          <cell r="I315">
            <v>4115100</v>
          </cell>
        </row>
        <row r="316">
          <cell r="A316" t="str">
            <v>Y706028</v>
          </cell>
          <cell r="B316" t="str">
            <v>NH000018</v>
          </cell>
          <cell r="C316" t="str">
            <v>Set cetvoroslojnog katet.za dostavu medikam.u intratekalni prostor</v>
          </cell>
          <cell r="D316"/>
          <cell r="E316" t="str">
            <v>JNZU</v>
          </cell>
          <cell r="F316">
            <v>3</v>
          </cell>
          <cell r="G316">
            <v>314325</v>
          </cell>
          <cell r="H316"/>
          <cell r="I316">
            <v>851400</v>
          </cell>
        </row>
        <row r="317">
          <cell r="A317" t="str">
            <v>Y706029</v>
          </cell>
          <cell r="B317" t="str">
            <v>NH000018</v>
          </cell>
          <cell r="C317" t="str">
            <v>Set rezervnih delova za fiksaciju i oslobadjanje katetera</v>
          </cell>
          <cell r="D317"/>
          <cell r="E317" t="str">
            <v>JNZU</v>
          </cell>
          <cell r="F317">
            <v>3</v>
          </cell>
          <cell r="G317">
            <v>45375</v>
          </cell>
          <cell r="H317"/>
          <cell r="I317">
            <v>123750</v>
          </cell>
        </row>
        <row r="318">
          <cell r="A318" t="str">
            <v>Y706030</v>
          </cell>
          <cell r="B318" t="str">
            <v>NH000019</v>
          </cell>
          <cell r="C318" t="str">
            <v>Uredjaj za tuneliranje i oslobadj. katet.od spinalnog dela do pumpe</v>
          </cell>
          <cell r="D318"/>
          <cell r="E318" t="str">
            <v>JNZU</v>
          </cell>
          <cell r="F318">
            <v>3</v>
          </cell>
          <cell r="G318">
            <v>23568</v>
          </cell>
          <cell r="H318"/>
          <cell r="I318">
            <v>74112</v>
          </cell>
        </row>
        <row r="319">
          <cell r="A319" t="str">
            <v>Y706031</v>
          </cell>
          <cell r="B319" t="str">
            <v>NH000019</v>
          </cell>
          <cell r="C319" t="str">
            <v>Set za manipulaciju sa pristupnim portom katetera</v>
          </cell>
          <cell r="D319"/>
          <cell r="E319" t="str">
            <v>JNZU</v>
          </cell>
          <cell r="F319">
            <v>3</v>
          </cell>
          <cell r="G319">
            <v>14760</v>
          </cell>
          <cell r="H319"/>
          <cell r="I319">
            <v>43920</v>
          </cell>
        </row>
        <row r="320">
          <cell r="A320" t="str">
            <v>Y706032</v>
          </cell>
          <cell r="B320" t="str">
            <v>NH000019</v>
          </cell>
          <cell r="C320" t="str">
            <v>Set za dopunu programibil.pumpe za intrarekal.primenu sa 0,22mikr.fil.</v>
          </cell>
          <cell r="D320"/>
          <cell r="E320" t="str">
            <v>JNZU</v>
          </cell>
          <cell r="F320">
            <v>3</v>
          </cell>
          <cell r="G320">
            <v>13950</v>
          </cell>
          <cell r="H320"/>
          <cell r="I320">
            <v>36900</v>
          </cell>
        </row>
        <row r="321">
          <cell r="A321" t="str">
            <v>Y706051.</v>
          </cell>
          <cell r="B321" t="str">
            <v>NH000023</v>
          </cell>
          <cell r="C321" t="str">
            <v>Sistem za tretman aneurizmi sir.vrata zatv.konst.dij. 4-11mm; vis. 3-9mm</v>
          </cell>
          <cell r="D321"/>
          <cell r="E321" t="str">
            <v>JNZU</v>
          </cell>
          <cell r="F321">
            <v>1</v>
          </cell>
          <cell r="G321">
            <v>1659900</v>
          </cell>
          <cell r="H321"/>
          <cell r="I321">
            <v>1659900</v>
          </cell>
        </row>
        <row r="322">
          <cell r="A322" t="str">
            <v>Y706070</v>
          </cell>
          <cell r="B322" t="str">
            <v>NH000022</v>
          </cell>
          <cell r="C322" t="str">
            <v>Spirale za embolizaciju intrakranijalnih aneurizmi Complex i Helical dijam. od 1mm do 24mm, duzina 1cm do 65cm</v>
          </cell>
          <cell r="D322"/>
          <cell r="E322" t="str">
            <v>JNZU</v>
          </cell>
          <cell r="F322">
            <v>6</v>
          </cell>
          <cell r="G322">
            <v>209000</v>
          </cell>
          <cell r="H322"/>
          <cell r="I322">
            <v>1254000</v>
          </cell>
        </row>
        <row r="323">
          <cell r="A323" t="str">
            <v>Y707103</v>
          </cell>
          <cell r="B323" t="str">
            <v>NH000002</v>
          </cell>
          <cell r="C323" t="str">
            <v>Program.valvula sa antisifon efektom po PudenzSchault sa integr.rezervoarom; promera 15mm; opseg pritiska od 15-157ml H2O u vert polozaju</v>
          </cell>
          <cell r="D323"/>
          <cell r="E323" t="str">
            <v>JNZU</v>
          </cell>
          <cell r="F323">
            <v>22</v>
          </cell>
          <cell r="G323">
            <v>181500</v>
          </cell>
          <cell r="H323"/>
          <cell r="I323">
            <v>3993000</v>
          </cell>
        </row>
        <row r="324">
          <cell r="A324" t="str">
            <v>Y707104</v>
          </cell>
          <cell r="B324" t="str">
            <v>UM000284</v>
          </cell>
          <cell r="C324" t="str">
            <v>Peritonealni kateter po PudenzSchault; lumen 1,3mm; spolj.lumen 2,5mm; duzine 120cm</v>
          </cell>
          <cell r="D324"/>
          <cell r="E324" t="str">
            <v>JNZU</v>
          </cell>
          <cell r="F324">
            <v>21</v>
          </cell>
          <cell r="G324">
            <v>22000</v>
          </cell>
          <cell r="H324"/>
          <cell r="I324">
            <v>462000</v>
          </cell>
        </row>
        <row r="325">
          <cell r="A325" t="str">
            <v>Y707105</v>
          </cell>
          <cell r="B325" t="str">
            <v>NH000002</v>
          </cell>
          <cell r="C325" t="str">
            <v>Ventrikularni kateter PudenzSchault; unutr.lumena 1,3mm; spolj lumena 2,5mm; duz.23cm</v>
          </cell>
          <cell r="D325"/>
          <cell r="E325" t="str">
            <v>JNZU</v>
          </cell>
          <cell r="F325">
            <v>21</v>
          </cell>
          <cell r="G325">
            <v>18150</v>
          </cell>
          <cell r="H325"/>
          <cell r="I325">
            <v>381150</v>
          </cell>
        </row>
        <row r="326">
          <cell r="A326" t="str">
            <v>Y707112</v>
          </cell>
          <cell r="B326" t="str">
            <v>NH000022</v>
          </cell>
          <cell r="C326" t="str">
            <v>Complex frejming spirale sa manjim prvim loopom za pojacanu bezbednost sistema</v>
          </cell>
          <cell r="D326"/>
          <cell r="E326" t="str">
            <v>JNZU</v>
          </cell>
          <cell r="F326">
            <v>13</v>
          </cell>
          <cell r="G326">
            <v>231000</v>
          </cell>
          <cell r="H326"/>
          <cell r="I326">
            <v>3003000</v>
          </cell>
        </row>
        <row r="327">
          <cell r="A327" t="str">
            <v>Y707214</v>
          </cell>
          <cell r="B327" t="str">
            <v>NH000024</v>
          </cell>
          <cell r="C327" t="str">
            <v>Tecno embol.sredstvo sa puderom od tantala i etil-vinil alk.(8% ebox)</v>
          </cell>
          <cell r="D327"/>
          <cell r="E327" t="str">
            <v>JNZU</v>
          </cell>
          <cell r="F327">
            <v>2</v>
          </cell>
          <cell r="G327">
            <v>173800</v>
          </cell>
          <cell r="H327"/>
          <cell r="I327">
            <v>347600</v>
          </cell>
        </row>
        <row r="328">
          <cell r="A328" t="str">
            <v>Y707214.</v>
          </cell>
          <cell r="B328" t="str">
            <v>UM000090</v>
          </cell>
          <cell r="C328" t="str">
            <v>Tecno embol.sredstvo sa puderom od tantala i etil-vinil-alkoholom (8% ebox)</v>
          </cell>
          <cell r="D328"/>
          <cell r="E328" t="str">
            <v>JNZU</v>
          </cell>
          <cell r="F328">
            <v>1</v>
          </cell>
          <cell r="G328">
            <v>173800</v>
          </cell>
          <cell r="H328"/>
          <cell r="I328">
            <v>173800</v>
          </cell>
        </row>
        <row r="329">
          <cell r="A329" t="str">
            <v>Y707271</v>
          </cell>
          <cell r="B329" t="str">
            <v>NH000022</v>
          </cell>
          <cell r="C329" t="str">
            <v>Sirale od platine pokriv.bubrec.slojem hidrogela ultrabrzo/elektrol. oslobadj. brze od 1 sek</v>
          </cell>
          <cell r="D329"/>
          <cell r="E329" t="str">
            <v>JNZU</v>
          </cell>
          <cell r="F329">
            <v>5</v>
          </cell>
          <cell r="G329">
            <v>247500</v>
          </cell>
          <cell r="H329"/>
          <cell r="I329">
            <v>1237500</v>
          </cell>
        </row>
        <row r="330">
          <cell r="A330" t="str">
            <v>Y707283</v>
          </cell>
          <cell r="B330" t="str">
            <v>NH000022</v>
          </cell>
          <cell r="C330" t="str">
            <v>Mehanicki odvojive spirale od platine sa progr.dijam.spirala 1,5 do 25mm duzine 1 do 50cm</v>
          </cell>
          <cell r="D330"/>
          <cell r="E330" t="str">
            <v>JNZU</v>
          </cell>
          <cell r="F330">
            <v>1</v>
          </cell>
          <cell r="G330">
            <v>216700</v>
          </cell>
          <cell r="H330"/>
          <cell r="I330">
            <v>216700</v>
          </cell>
        </row>
        <row r="331">
          <cell r="A331" t="str">
            <v>Y707385</v>
          </cell>
          <cell r="B331" t="str">
            <v>NH000003</v>
          </cell>
          <cell r="C331" t="str">
            <v>Codman duraform-graft 2,5x7,5cm organska zamnea za tvrdu opnu</v>
          </cell>
          <cell r="D331"/>
          <cell r="E331" t="str">
            <v>JNZU</v>
          </cell>
          <cell r="F331">
            <v>14</v>
          </cell>
          <cell r="G331">
            <v>11770</v>
          </cell>
          <cell r="H331"/>
          <cell r="I331">
            <v>164780</v>
          </cell>
        </row>
        <row r="332">
          <cell r="A332" t="str">
            <v>y707475</v>
          </cell>
          <cell r="B332" t="str">
            <v>NH000015</v>
          </cell>
          <cell r="C332" t="str">
            <v>Hirurski provodnik sa 16 elektroda za impl.u epid.prostor kic.stuba</v>
          </cell>
          <cell r="D332"/>
          <cell r="E332" t="str">
            <v>JNZU</v>
          </cell>
          <cell r="F332">
            <v>5</v>
          </cell>
          <cell r="G332">
            <v>265001</v>
          </cell>
          <cell r="H332"/>
          <cell r="I332">
            <v>1325005</v>
          </cell>
        </row>
        <row r="333">
          <cell r="A333" t="str">
            <v>y707482</v>
          </cell>
          <cell r="B333" t="str">
            <v>NH000014</v>
          </cell>
          <cell r="C333" t="str">
            <v>Set ekstenzija za impl.provodnika sa elektrodama i epiduralni prostor kič.moždine</v>
          </cell>
          <cell r="D333"/>
          <cell r="E333" t="str">
            <v>JNZU</v>
          </cell>
          <cell r="F333">
            <v>6</v>
          </cell>
          <cell r="G333">
            <v>233000.9</v>
          </cell>
          <cell r="H333"/>
          <cell r="I333">
            <v>1614003.6</v>
          </cell>
        </row>
        <row r="334">
          <cell r="A334" t="str">
            <v>Y707487</v>
          </cell>
          <cell r="B334" t="str">
            <v>UM000231</v>
          </cell>
          <cell r="C334" t="str">
            <v>Set stent ureteralni od fleks poliretana, deblj 4,7 i 6Fr, duz 28cm, sa uvodj od nerdjajuceg celika oblozen teflonom; duz 145cm, 0.35 i 0.38, puser 50 i 70cm, zatv vrha, u org do 6mes</v>
          </cell>
          <cell r="D334"/>
          <cell r="E334" t="str">
            <v>JNZU</v>
          </cell>
          <cell r="F334">
            <v>19</v>
          </cell>
          <cell r="G334">
            <v>7150</v>
          </cell>
          <cell r="H334"/>
          <cell r="I334">
            <v>135850</v>
          </cell>
        </row>
        <row r="335">
          <cell r="A335" t="str">
            <v>Y707487A</v>
          </cell>
          <cell r="B335" t="str">
            <v>UM000231</v>
          </cell>
          <cell r="C335" t="str">
            <v>Set stent ureteralni od fleks poliretana, deblj 4,7, duz 28cm, sa uvodj od nerdjajuceg celika oblozen teflonom; duz 145cm, 0.35 i 0.38, puser 50 i 70cm, zatv vrha, u org do 6mes</v>
          </cell>
          <cell r="D335"/>
          <cell r="E335" t="str">
            <v>CJN</v>
          </cell>
          <cell r="F335">
            <v>5</v>
          </cell>
          <cell r="G335">
            <v>7150</v>
          </cell>
          <cell r="H335"/>
          <cell r="I335">
            <v>35750</v>
          </cell>
        </row>
        <row r="336">
          <cell r="A336" t="str">
            <v>Y707487B</v>
          </cell>
          <cell r="B336" t="str">
            <v>UM000231</v>
          </cell>
          <cell r="C336" t="str">
            <v>Set stent ureteralni od fleks poliretana, deblj 6 Fr, duz 28cm, sa uvodj od nerdjajuceg celika oblozen teflonom; duz 145cm, 0.35 i 0.38, puser 50 i 70cm, zatv vrha, u org do 6mes</v>
          </cell>
          <cell r="D336"/>
          <cell r="E336" t="str">
            <v>JNZU</v>
          </cell>
          <cell r="F336">
            <v>5</v>
          </cell>
          <cell r="G336">
            <v>7150</v>
          </cell>
          <cell r="H336"/>
          <cell r="I336">
            <v>35750</v>
          </cell>
        </row>
        <row r="337">
          <cell r="A337" t="str">
            <v>Y707488</v>
          </cell>
          <cell r="B337" t="str">
            <v>UM000233</v>
          </cell>
          <cell r="C337" t="str">
            <v>Set stent ureteralni, meki od termosenz mat sa hidrofilnom oblogom, deb 4,7Fr, duz 28cm, sa nitinolskim uvodj, u org do 6mes</v>
          </cell>
          <cell r="D337"/>
          <cell r="E337" t="str">
            <v>JNZU</v>
          </cell>
          <cell r="F337">
            <v>8</v>
          </cell>
          <cell r="G337">
            <v>10120</v>
          </cell>
          <cell r="H337"/>
          <cell r="I337">
            <v>80960</v>
          </cell>
        </row>
        <row r="338">
          <cell r="A338" t="str">
            <v>Y707515</v>
          </cell>
          <cell r="B338" t="str">
            <v>NH000011</v>
          </cell>
          <cell r="C338" t="str">
            <v>Implantabilni punjivi dvokanalni neurostimulator za tretman bola stimulacijom kicmene mozdine perkutano i hirurski</v>
          </cell>
          <cell r="D338"/>
          <cell r="E338" t="str">
            <v>JNZU</v>
          </cell>
          <cell r="F338">
            <v>6</v>
          </cell>
          <cell r="G338">
            <v>2491500</v>
          </cell>
          <cell r="H338"/>
          <cell r="I338">
            <v>14949000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PP_analiticki"/>
    </sheetNames>
    <sheetDataSet>
      <sheetData sheetId="0">
        <row r="5">
          <cell r="A5" t="str">
            <v>00205477</v>
          </cell>
          <cell r="B5" t="str">
            <v>00205477</v>
          </cell>
          <cell r="C5" t="str">
            <v>PRISMAFLEX ST150 SET</v>
          </cell>
          <cell r="D5"/>
          <cell r="E5" t="str">
            <v>JNZU</v>
          </cell>
          <cell r="F5">
            <v>4</v>
          </cell>
          <cell r="G5">
            <v>23958</v>
          </cell>
          <cell r="H5"/>
          <cell r="I5">
            <v>95832</v>
          </cell>
        </row>
        <row r="6">
          <cell r="A6" t="str">
            <v>00205478</v>
          </cell>
          <cell r="B6" t="str">
            <v>00205478</v>
          </cell>
          <cell r="C6" t="str">
            <v>DIALISAN CVVHD BG2D</v>
          </cell>
          <cell r="D6"/>
          <cell r="E6" t="str">
            <v>JNZU</v>
          </cell>
          <cell r="F6">
            <v>32</v>
          </cell>
          <cell r="G6">
            <v>2662</v>
          </cell>
          <cell r="H6"/>
          <cell r="I6">
            <v>85184</v>
          </cell>
        </row>
        <row r="7">
          <cell r="A7" t="str">
            <v>00205480</v>
          </cell>
          <cell r="B7" t="str">
            <v>00205480</v>
          </cell>
          <cell r="C7" t="str">
            <v>Prismocitrate 18/0</v>
          </cell>
          <cell r="D7"/>
          <cell r="E7" t="str">
            <v>JNZU</v>
          </cell>
          <cell r="F7">
            <v>48</v>
          </cell>
          <cell r="G7">
            <v>2662</v>
          </cell>
          <cell r="H7"/>
          <cell r="I7">
            <v>127776</v>
          </cell>
        </row>
        <row r="8">
          <cell r="A8" t="str">
            <v>00205481</v>
          </cell>
          <cell r="B8" t="str">
            <v>00205481</v>
          </cell>
          <cell r="C8" t="str">
            <v>PrismoCal B22</v>
          </cell>
          <cell r="D8"/>
          <cell r="E8" t="str">
            <v>JNZU</v>
          </cell>
          <cell r="F8">
            <v>52</v>
          </cell>
          <cell r="G8">
            <v>2662</v>
          </cell>
          <cell r="H8"/>
          <cell r="I8">
            <v>138424</v>
          </cell>
        </row>
        <row r="9">
          <cell r="A9" t="str">
            <v>00205482</v>
          </cell>
          <cell r="B9" t="str">
            <v>00205482</v>
          </cell>
          <cell r="C9" t="str">
            <v>Calcium Line for Prismaflex-CA 250</v>
          </cell>
          <cell r="D9"/>
          <cell r="E9" t="str">
            <v>JNZU</v>
          </cell>
          <cell r="F9">
            <v>6</v>
          </cell>
          <cell r="G9">
            <v>1331</v>
          </cell>
          <cell r="H9"/>
          <cell r="I9">
            <v>7986</v>
          </cell>
        </row>
        <row r="10">
          <cell r="A10" t="str">
            <v>9080097</v>
          </cell>
          <cell r="B10" t="str">
            <v>00205483</v>
          </cell>
          <cell r="C10" t="str">
            <v>Multifiltrate Emio 2 CVVHD</v>
          </cell>
          <cell r="D10"/>
          <cell r="E10" t="str">
            <v>JNZU</v>
          </cell>
          <cell r="F10">
            <v>1</v>
          </cell>
          <cell r="G10">
            <v>24167</v>
          </cell>
          <cell r="H10"/>
          <cell r="I10">
            <v>24167</v>
          </cell>
        </row>
        <row r="11">
          <cell r="A11" t="str">
            <v>9080098</v>
          </cell>
          <cell r="B11" t="str">
            <v>00205484</v>
          </cell>
          <cell r="C11" t="str">
            <v>Multi Bic K+5000ML</v>
          </cell>
          <cell r="D11"/>
          <cell r="E11" t="str">
            <v>JNZU</v>
          </cell>
          <cell r="F11">
            <v>16</v>
          </cell>
          <cell r="G11">
            <v>1360.7</v>
          </cell>
          <cell r="H11"/>
          <cell r="I11">
            <v>21771.200000000001</v>
          </cell>
        </row>
        <row r="12">
          <cell r="A12" t="str">
            <v>9080099</v>
          </cell>
          <cell r="B12" t="str">
            <v>00205474</v>
          </cell>
          <cell r="C12" t="str">
            <v>Filtrate Bag 10l</v>
          </cell>
          <cell r="D12"/>
          <cell r="E12" t="str">
            <v>JNZU</v>
          </cell>
          <cell r="F12">
            <v>1</v>
          </cell>
          <cell r="G12">
            <v>1080</v>
          </cell>
          <cell r="H12"/>
          <cell r="I12">
            <v>1080</v>
          </cell>
        </row>
        <row r="13">
          <cell r="A13" t="str">
            <v>9080100</v>
          </cell>
          <cell r="B13" t="str">
            <v>00205487</v>
          </cell>
          <cell r="C13" t="str">
            <v>Multifiltrate Kit 16 MPS P2dry</v>
          </cell>
          <cell r="D13"/>
          <cell r="E13" t="str">
            <v>JNZU</v>
          </cell>
          <cell r="F13">
            <v>113</v>
          </cell>
          <cell r="G13">
            <v>40394.31</v>
          </cell>
          <cell r="H13"/>
          <cell r="I13">
            <v>4564557.03</v>
          </cell>
        </row>
        <row r="14">
          <cell r="A14" t="str">
            <v>9080101</v>
          </cell>
          <cell r="B14" t="str">
            <v>00205488</v>
          </cell>
          <cell r="C14" t="str">
            <v>Multifiltrate Pro Kit TPE P2dry</v>
          </cell>
          <cell r="D14"/>
          <cell r="E14" t="str">
            <v>JNZU</v>
          </cell>
          <cell r="F14">
            <v>72</v>
          </cell>
          <cell r="G14">
            <v>40394.31</v>
          </cell>
          <cell r="H14"/>
          <cell r="I14">
            <v>2908390.32</v>
          </cell>
        </row>
        <row r="15">
          <cell r="A15" t="str">
            <v>9175716</v>
          </cell>
          <cell r="B15" t="str">
            <v>9175716</v>
          </cell>
          <cell r="C15" t="str">
            <v>Balance 1.5% glukoze,1.25 mmol/l kalcijuma,  4 x 2000ml</v>
          </cell>
          <cell r="D15"/>
          <cell r="E15" t="str">
            <v>CJN</v>
          </cell>
          <cell r="F15">
            <v>20</v>
          </cell>
          <cell r="G15">
            <v>861.58</v>
          </cell>
          <cell r="H15"/>
          <cell r="I15">
            <v>17231.599999999999</v>
          </cell>
        </row>
        <row r="16">
          <cell r="A16" t="str">
            <v>9501898-13</v>
          </cell>
          <cell r="B16" t="str">
            <v>00205422</v>
          </cell>
          <cell r="C16" t="str">
            <v>Gaza hidrofilna sterilna od 1m2</v>
          </cell>
          <cell r="D16"/>
          <cell r="E16" t="str">
            <v>JNZU</v>
          </cell>
          <cell r="F16">
            <v>34314.730000000003</v>
          </cell>
          <cell r="G16">
            <v>59.88</v>
          </cell>
          <cell r="H16"/>
          <cell r="I16">
            <v>2054766.03</v>
          </cell>
        </row>
        <row r="17">
          <cell r="A17" t="str">
            <v>9501898-14</v>
          </cell>
          <cell r="B17" t="str">
            <v>00205423</v>
          </cell>
          <cell r="C17" t="str">
            <v>Kompresivni flaster hipoalergijski do 1,25cm/1m2</v>
          </cell>
          <cell r="D17"/>
          <cell r="E17" t="str">
            <v>JNZU</v>
          </cell>
          <cell r="F17">
            <v>34923</v>
          </cell>
          <cell r="G17">
            <v>35.520000000000003</v>
          </cell>
          <cell r="H17"/>
          <cell r="I17">
            <v>1240464.96</v>
          </cell>
        </row>
        <row r="18">
          <cell r="A18" t="str">
            <v>9501898-15</v>
          </cell>
          <cell r="B18" t="str">
            <v>00205425</v>
          </cell>
          <cell r="C18" t="str">
            <v>Maska hirurska od flisa sa povezom/gumicom</v>
          </cell>
          <cell r="D18"/>
          <cell r="E18" t="str">
            <v>JNZU</v>
          </cell>
          <cell r="F18">
            <v>86972</v>
          </cell>
          <cell r="G18">
            <v>3.5999999999999996</v>
          </cell>
          <cell r="H18"/>
          <cell r="I18">
            <v>413442.72000000003</v>
          </cell>
        </row>
        <row r="19">
          <cell r="A19" t="str">
            <v>9501898-16</v>
          </cell>
          <cell r="B19" t="str">
            <v>00205427</v>
          </cell>
          <cell r="C19" t="str">
            <v>Nesterilne gumirane i talkirane rukavice</v>
          </cell>
          <cell r="D19"/>
          <cell r="E19" t="str">
            <v>JNZU</v>
          </cell>
          <cell r="F19">
            <v>43458</v>
          </cell>
          <cell r="G19">
            <v>2.16</v>
          </cell>
          <cell r="H19"/>
          <cell r="I19">
            <v>108606.48000000001</v>
          </cell>
        </row>
        <row r="20">
          <cell r="A20" t="str">
            <v>9501898-17</v>
          </cell>
          <cell r="B20" t="str">
            <v>00205428</v>
          </cell>
          <cell r="C20" t="str">
            <v>Nepropusna podloska ispod ruke 50cm x 50cm</v>
          </cell>
          <cell r="D20"/>
          <cell r="E20" t="str">
            <v>JNZU</v>
          </cell>
          <cell r="F20">
            <v>43486</v>
          </cell>
          <cell r="G20">
            <v>6.91</v>
          </cell>
          <cell r="H20"/>
          <cell r="I20">
            <v>355323.96</v>
          </cell>
        </row>
        <row r="21">
          <cell r="A21" t="str">
            <v>9501898-18</v>
          </cell>
          <cell r="B21" t="str">
            <v>00205423</v>
          </cell>
          <cell r="C21" t="str">
            <v>Samolepljive flaster trake 15cm x 2.5cm</v>
          </cell>
          <cell r="D21"/>
          <cell r="E21" t="str">
            <v>JNZU</v>
          </cell>
          <cell r="F21">
            <v>9012</v>
          </cell>
          <cell r="G21">
            <v>7.2</v>
          </cell>
          <cell r="H21"/>
          <cell r="I21">
            <v>108648</v>
          </cell>
        </row>
        <row r="22">
          <cell r="A22" t="str">
            <v>9501898-19</v>
          </cell>
          <cell r="B22" t="str">
            <v>00205423</v>
          </cell>
          <cell r="C22" t="str">
            <v>Netkana viseslojna tupfer gaza 7,5cm x 7,5cm</v>
          </cell>
          <cell r="D22"/>
          <cell r="E22" t="str">
            <v>JNZU</v>
          </cell>
          <cell r="F22">
            <v>745.00900000000001</v>
          </cell>
          <cell r="G22">
            <v>346.99</v>
          </cell>
          <cell r="H22"/>
          <cell r="I22">
            <v>431944.95</v>
          </cell>
        </row>
        <row r="23">
          <cell r="A23" t="str">
            <v>9501898-7</v>
          </cell>
          <cell r="B23" t="str">
            <v>00205427</v>
          </cell>
          <cell r="C23" t="str">
            <v>Nitrilne rukavice</v>
          </cell>
          <cell r="D23"/>
          <cell r="E23" t="str">
            <v>JNZU</v>
          </cell>
          <cell r="F23">
            <v>173932</v>
          </cell>
          <cell r="G23">
            <v>6.99</v>
          </cell>
          <cell r="H23"/>
          <cell r="I23">
            <v>1708828.8</v>
          </cell>
        </row>
        <row r="24">
          <cell r="A24" t="str">
            <v>9512150</v>
          </cell>
          <cell r="B24" t="str">
            <v>00205420</v>
          </cell>
          <cell r="C24" t="str">
            <v>Sodium Chloride 0,9% 1000ml</v>
          </cell>
          <cell r="D24"/>
          <cell r="E24" t="str">
            <v>JNZU</v>
          </cell>
          <cell r="F24">
            <v>20702</v>
          </cell>
          <cell r="G24">
            <v>278.66666666666669</v>
          </cell>
          <cell r="H24"/>
          <cell r="I24">
            <v>5783481</v>
          </cell>
        </row>
        <row r="25">
          <cell r="A25" t="str">
            <v>9522048</v>
          </cell>
          <cell r="B25" t="str">
            <v>00205461</v>
          </cell>
          <cell r="C25" t="str">
            <v>Tabletirana so DIJALIZA</v>
          </cell>
          <cell r="D25"/>
          <cell r="E25" t="str">
            <v>JNZU</v>
          </cell>
          <cell r="F25">
            <v>10684.6</v>
          </cell>
          <cell r="G25">
            <v>41.260000000000005</v>
          </cell>
          <cell r="H25"/>
          <cell r="I25">
            <v>474265.97</v>
          </cell>
        </row>
        <row r="26">
          <cell r="A26" t="str">
            <v>9703560</v>
          </cell>
          <cell r="B26" t="str">
            <v>00205421</v>
          </cell>
          <cell r="C26" t="str">
            <v>Brizgalica 20ml sa iglom</v>
          </cell>
          <cell r="D26"/>
          <cell r="E26" t="str">
            <v>JNZU</v>
          </cell>
          <cell r="F26">
            <v>87607</v>
          </cell>
          <cell r="G26">
            <v>9.3000000000000007</v>
          </cell>
          <cell r="H26"/>
          <cell r="I26">
            <v>814745.1</v>
          </cell>
        </row>
        <row r="27">
          <cell r="A27" t="str">
            <v>HD21005</v>
          </cell>
          <cell r="B27" t="str">
            <v>HD21005</v>
          </cell>
          <cell r="C27" t="str">
            <v>AV LINIJA ZA HEMODIJAFILTRACIJU ARTIS PHYSIO</v>
          </cell>
          <cell r="D27"/>
          <cell r="E27" t="str">
            <v>CJN</v>
          </cell>
          <cell r="F27">
            <v>1359</v>
          </cell>
          <cell r="G27">
            <v>858</v>
          </cell>
          <cell r="H27"/>
          <cell r="I27">
            <v>1166022</v>
          </cell>
        </row>
        <row r="28">
          <cell r="A28" t="str">
            <v>HD21018</v>
          </cell>
          <cell r="B28" t="str">
            <v>HD21018</v>
          </cell>
          <cell r="C28" t="str">
            <v>AV linija za hemodijalizu DBB-EXA,Nikkiso</v>
          </cell>
          <cell r="D28"/>
          <cell r="E28" t="str">
            <v>CJN</v>
          </cell>
          <cell r="F28">
            <v>3979</v>
          </cell>
          <cell r="G28">
            <v>1349.7</v>
          </cell>
          <cell r="H28"/>
          <cell r="I28">
            <v>5188945.3</v>
          </cell>
        </row>
        <row r="29">
          <cell r="A29" t="str">
            <v>HD21019</v>
          </cell>
          <cell r="B29" t="str">
            <v>HD21019</v>
          </cell>
          <cell r="C29" t="str">
            <v>AV linija za hemodijafiltraciju DBB-EXA,Nikkiso</v>
          </cell>
          <cell r="D29"/>
          <cell r="E29" t="str">
            <v>CJN</v>
          </cell>
          <cell r="F29">
            <v>1509</v>
          </cell>
          <cell r="G29">
            <v>2633.95</v>
          </cell>
          <cell r="H29"/>
          <cell r="I29">
            <v>3851403.5999999996</v>
          </cell>
        </row>
        <row r="30">
          <cell r="A30" t="str">
            <v>HD21021</v>
          </cell>
          <cell r="B30" t="str">
            <v>HD21021</v>
          </cell>
          <cell r="C30" t="str">
            <v>Filter za visoko preciscenu vodu DBB-EXA, Nikkiso</v>
          </cell>
          <cell r="D30"/>
          <cell r="E30" t="str">
            <v>CJN</v>
          </cell>
          <cell r="F30">
            <v>107.705</v>
          </cell>
          <cell r="G30">
            <v>36032.15</v>
          </cell>
          <cell r="H30"/>
          <cell r="I30">
            <v>3741841.82</v>
          </cell>
        </row>
        <row r="31">
          <cell r="A31" t="str">
            <v>HD21029</v>
          </cell>
          <cell r="B31" t="str">
            <v>HD21029</v>
          </cell>
          <cell r="C31" t="str">
            <v>AV linija komplet za mašine 5008 i 5008S za hemodijalizu</v>
          </cell>
          <cell r="D31"/>
          <cell r="E31" t="str">
            <v>CJN</v>
          </cell>
          <cell r="F31">
            <v>9045</v>
          </cell>
          <cell r="G31">
            <v>858</v>
          </cell>
          <cell r="H31"/>
          <cell r="I31">
            <v>7760610</v>
          </cell>
        </row>
        <row r="32">
          <cell r="A32" t="str">
            <v>HD21030</v>
          </cell>
          <cell r="B32" t="str">
            <v>HD21030</v>
          </cell>
          <cell r="C32" t="str">
            <v>AV linija za hemodijafiltraciju za mašine 5008 i 5008S</v>
          </cell>
          <cell r="D32"/>
          <cell r="E32" t="str">
            <v>CJN</v>
          </cell>
          <cell r="F32">
            <v>5443</v>
          </cell>
          <cell r="G32">
            <v>2145</v>
          </cell>
          <cell r="H32"/>
          <cell r="I32">
            <v>11675235</v>
          </cell>
        </row>
        <row r="33">
          <cell r="A33" t="str">
            <v>HD21032</v>
          </cell>
          <cell r="B33" t="str">
            <v>HD21032</v>
          </cell>
          <cell r="C33" t="str">
            <v>Filter za visokoprečišćenu vodu(za aparate Fresenius)</v>
          </cell>
          <cell r="D33"/>
          <cell r="E33" t="str">
            <v>CJN</v>
          </cell>
          <cell r="F33">
            <v>291.58</v>
          </cell>
          <cell r="G33">
            <v>27225</v>
          </cell>
          <cell r="H33"/>
          <cell r="I33">
            <v>7938265.5</v>
          </cell>
        </row>
        <row r="34">
          <cell r="A34" t="str">
            <v>HD21033</v>
          </cell>
          <cell r="B34" t="str">
            <v>HD21033</v>
          </cell>
          <cell r="C34" t="str">
            <v>PURISTERIL 340, Sred. za hladnu sterilizaciju</v>
          </cell>
          <cell r="D34"/>
          <cell r="E34" t="str">
            <v>CJN</v>
          </cell>
          <cell r="F34">
            <v>1.2</v>
          </cell>
          <cell r="G34">
            <v>737</v>
          </cell>
          <cell r="H34"/>
          <cell r="I34">
            <v>884.4</v>
          </cell>
        </row>
        <row r="35">
          <cell r="A35" t="str">
            <v>HD21038</v>
          </cell>
          <cell r="B35" t="str">
            <v>HD21038</v>
          </cell>
          <cell r="C35" t="str">
            <v>Bikabonatni koncentrat za bik.dijalizu - SOL-CART B BICARBONATE CARTRIGE 760 gr</v>
          </cell>
          <cell r="D35"/>
          <cell r="E35" t="str">
            <v>CJN</v>
          </cell>
          <cell r="F35">
            <v>13275</v>
          </cell>
          <cell r="G35">
            <v>1358.5</v>
          </cell>
          <cell r="H35"/>
          <cell r="I35">
            <v>18034087.5</v>
          </cell>
        </row>
        <row r="36">
          <cell r="A36" t="str">
            <v>HD21039</v>
          </cell>
          <cell r="B36" t="str">
            <v>HD21039</v>
          </cell>
          <cell r="C36" t="str">
            <v>Filter za visokopreciscenu vodu za Dialog+ aparat ili odgovarajuce, Dialog Ultra DF-Online filter</v>
          </cell>
          <cell r="D36"/>
          <cell r="E36" t="str">
            <v>CJN</v>
          </cell>
          <cell r="F36">
            <v>185.37</v>
          </cell>
          <cell r="G36">
            <v>48777.3</v>
          </cell>
          <cell r="H36"/>
          <cell r="I36">
            <v>9041848.0999999996</v>
          </cell>
        </row>
        <row r="37">
          <cell r="A37" t="str">
            <v>HD21040</v>
          </cell>
          <cell r="B37" t="str">
            <v>HD21040</v>
          </cell>
          <cell r="C37" t="str">
            <v>Sredstvo za pl.sterilizaciju i deklicifikaciju na bazi lim.kiseline - Citric Acid 50% a 10l</v>
          </cell>
          <cell r="D37"/>
          <cell r="E37" t="str">
            <v>CJN</v>
          </cell>
          <cell r="F37">
            <v>1919.52</v>
          </cell>
          <cell r="G37">
            <v>1647.36</v>
          </cell>
          <cell r="H37"/>
          <cell r="I37">
            <v>3162140.47</v>
          </cell>
        </row>
        <row r="38">
          <cell r="A38" t="str">
            <v>HD230001</v>
          </cell>
          <cell r="B38" t="str">
            <v>HD230001</v>
          </cell>
          <cell r="C38" t="str">
            <v>AMICAL Hollow Fiber Dialyzer V-14LF</v>
          </cell>
          <cell r="D38"/>
          <cell r="E38" t="str">
            <v>CJN</v>
          </cell>
          <cell r="F38">
            <v>217</v>
          </cell>
          <cell r="G38">
            <v>403.91999999999996</v>
          </cell>
          <cell r="H38"/>
          <cell r="I38">
            <v>87655.700000000012</v>
          </cell>
        </row>
        <row r="39">
          <cell r="A39" t="str">
            <v>HD230002</v>
          </cell>
          <cell r="B39" t="str">
            <v>HD230002</v>
          </cell>
          <cell r="C39" t="str">
            <v>AMICAL Hollow Fiber Dialyzer V-16LF</v>
          </cell>
          <cell r="D39"/>
          <cell r="E39" t="str">
            <v>CJN</v>
          </cell>
          <cell r="F39">
            <v>222</v>
          </cell>
          <cell r="G39">
            <v>403.91999999999996</v>
          </cell>
          <cell r="H39"/>
          <cell r="I39">
            <v>89681.239999999991</v>
          </cell>
        </row>
        <row r="40">
          <cell r="A40" t="str">
            <v>HD230003</v>
          </cell>
          <cell r="B40" t="str">
            <v>HD230003</v>
          </cell>
          <cell r="C40" t="str">
            <v>V-18LF, AMICAL Hollow Fiber Dialyzer</v>
          </cell>
          <cell r="D40"/>
          <cell r="E40" t="str">
            <v>CJN</v>
          </cell>
          <cell r="F40">
            <v>1107</v>
          </cell>
          <cell r="G40">
            <v>403.91999999999996</v>
          </cell>
          <cell r="H40"/>
          <cell r="I40">
            <v>447318.74</v>
          </cell>
        </row>
        <row r="41">
          <cell r="A41" t="str">
            <v>HD230004</v>
          </cell>
          <cell r="B41" t="str">
            <v>HD230004</v>
          </cell>
          <cell r="C41" t="str">
            <v>High - flux 1.3m2 ili 1.4m2, V-14HF</v>
          </cell>
          <cell r="D41"/>
          <cell r="E41" t="str">
            <v>CJN</v>
          </cell>
          <cell r="F41">
            <v>501</v>
          </cell>
          <cell r="G41">
            <v>403.91999999999996</v>
          </cell>
          <cell r="H41"/>
          <cell r="I41">
            <v>202427.94</v>
          </cell>
        </row>
        <row r="42">
          <cell r="A42" t="str">
            <v>HD230007</v>
          </cell>
          <cell r="B42" t="str">
            <v>HD230007</v>
          </cell>
          <cell r="C42" t="str">
            <v>Diacap Pro 16H G, high - flux 1.5m2 ili 1.6m2, sa KUF-om 720DH16 G</v>
          </cell>
          <cell r="D42"/>
          <cell r="E42" t="str">
            <v>CJN</v>
          </cell>
          <cell r="F42">
            <v>12357</v>
          </cell>
          <cell r="G42">
            <v>1859</v>
          </cell>
          <cell r="H42"/>
          <cell r="I42">
            <v>22971663</v>
          </cell>
        </row>
        <row r="43">
          <cell r="A43" t="str">
            <v>HD230009</v>
          </cell>
          <cell r="B43" t="str">
            <v>HD230009</v>
          </cell>
          <cell r="C43" t="str">
            <v>High - flux 1.7m2 ili 1.8m2, V-18HF</v>
          </cell>
          <cell r="D43"/>
          <cell r="E43" t="str">
            <v>CJN</v>
          </cell>
          <cell r="F43">
            <v>5960</v>
          </cell>
          <cell r="G43">
            <v>403.91999999999996</v>
          </cell>
          <cell r="H43"/>
          <cell r="I43">
            <v>2408485.2000000002</v>
          </cell>
        </row>
        <row r="44">
          <cell r="A44" t="str">
            <v>HD230011</v>
          </cell>
          <cell r="B44" t="str">
            <v>HD230011</v>
          </cell>
          <cell r="C44" t="str">
            <v>Diacap Pro 19H G, high - flux 1.7m2 ili1.8m2 ili 1.9m2, 720DH19 G</v>
          </cell>
          <cell r="D44"/>
          <cell r="E44" t="str">
            <v>CJN</v>
          </cell>
          <cell r="F44">
            <v>8942</v>
          </cell>
          <cell r="G44">
            <v>2145</v>
          </cell>
          <cell r="H44"/>
          <cell r="I44">
            <v>19180590</v>
          </cell>
        </row>
        <row r="45">
          <cell r="A45" t="str">
            <v>HD230013</v>
          </cell>
          <cell r="B45" t="str">
            <v>HD230013</v>
          </cell>
          <cell r="C45" t="str">
            <v>High - flux 2.0m2 ili 2.1m2 ili 2.2m2, V-20HF</v>
          </cell>
          <cell r="D45"/>
          <cell r="E45" t="str">
            <v>CJN</v>
          </cell>
          <cell r="F45">
            <v>1094</v>
          </cell>
          <cell r="G45">
            <v>403.91999999999996</v>
          </cell>
          <cell r="H45"/>
          <cell r="I45">
            <v>442110.68000000005</v>
          </cell>
        </row>
        <row r="46">
          <cell r="A46" t="str">
            <v>HD230014</v>
          </cell>
          <cell r="B46" t="str">
            <v>HD230014</v>
          </cell>
          <cell r="C46" t="str">
            <v>High-flux 1,7m2 i/ili 2,0m2 (HDx), 955365</v>
          </cell>
          <cell r="D46"/>
          <cell r="E46" t="str">
            <v>CJN</v>
          </cell>
          <cell r="F46">
            <v>1274</v>
          </cell>
          <cell r="G46">
            <v>3699.3</v>
          </cell>
          <cell r="H46"/>
          <cell r="I46">
            <v>4712908.2</v>
          </cell>
        </row>
        <row r="47">
          <cell r="A47" t="str">
            <v>HD230015</v>
          </cell>
          <cell r="B47" t="str">
            <v>HD230015</v>
          </cell>
          <cell r="C47" t="str">
            <v>High-flux 1,7m2 i/ili 2,0m2 (HDx), 955366</v>
          </cell>
          <cell r="D47"/>
          <cell r="E47" t="str">
            <v>CJN</v>
          </cell>
          <cell r="F47">
            <v>4441</v>
          </cell>
          <cell r="G47">
            <v>3699.3</v>
          </cell>
          <cell r="H47"/>
          <cell r="I47">
            <v>16428591.300000001</v>
          </cell>
        </row>
        <row r="48">
          <cell r="A48" t="str">
            <v>HD230016</v>
          </cell>
          <cell r="B48" t="str">
            <v>HD230016</v>
          </cell>
          <cell r="C48" t="str">
            <v>High-  flux 1.8m2 ili 2.1m2, VIE 18A</v>
          </cell>
          <cell r="D48"/>
          <cell r="E48" t="str">
            <v>CJN</v>
          </cell>
          <cell r="F48">
            <v>371</v>
          </cell>
          <cell r="G48">
            <v>3294.5</v>
          </cell>
          <cell r="H48"/>
          <cell r="I48">
            <v>1222259.5</v>
          </cell>
        </row>
        <row r="49">
          <cell r="A49" t="str">
            <v>HD230018</v>
          </cell>
          <cell r="B49" t="str">
            <v>HD230018</v>
          </cell>
          <cell r="C49" t="str">
            <v>High-flux 1.5m2, FDX 150GW</v>
          </cell>
          <cell r="D49"/>
          <cell r="E49" t="str">
            <v>CJN</v>
          </cell>
          <cell r="F49">
            <v>259</v>
          </cell>
          <cell r="G49">
            <v>3940.75</v>
          </cell>
          <cell r="H49"/>
          <cell r="I49">
            <v>1017516.5</v>
          </cell>
        </row>
        <row r="50">
          <cell r="A50" t="str">
            <v>HD230019</v>
          </cell>
          <cell r="B50" t="str">
            <v>HD230019</v>
          </cell>
          <cell r="C50" t="str">
            <v>High-flux 1.8m2, FDX 180GW</v>
          </cell>
          <cell r="D50"/>
          <cell r="E50" t="str">
            <v>CJN</v>
          </cell>
          <cell r="F50">
            <v>466</v>
          </cell>
          <cell r="G50">
            <v>3940.75</v>
          </cell>
          <cell r="H50"/>
          <cell r="I50">
            <v>1828882</v>
          </cell>
        </row>
        <row r="51">
          <cell r="A51" t="str">
            <v>HD230020</v>
          </cell>
          <cell r="B51" t="str">
            <v>HD230020</v>
          </cell>
          <cell r="C51" t="str">
            <v>High-flux 2.1m2, FDX 210GW</v>
          </cell>
          <cell r="D51"/>
          <cell r="E51" t="str">
            <v>CJN</v>
          </cell>
          <cell r="F51">
            <v>602</v>
          </cell>
          <cell r="G51">
            <v>3940.75</v>
          </cell>
          <cell r="H51"/>
          <cell r="I51">
            <v>2365247.5</v>
          </cell>
        </row>
        <row r="52">
          <cell r="A52" t="str">
            <v>HD230023</v>
          </cell>
          <cell r="B52" t="str">
            <v>HD230023</v>
          </cell>
          <cell r="C52" t="str">
            <v>High-flux 2.1m2, FDY 210GW</v>
          </cell>
          <cell r="D52"/>
          <cell r="E52" t="str">
            <v>CJN</v>
          </cell>
          <cell r="F52">
            <v>144</v>
          </cell>
          <cell r="G52">
            <v>3921.5</v>
          </cell>
          <cell r="H52"/>
          <cell r="I52">
            <v>564696</v>
          </cell>
        </row>
        <row r="53">
          <cell r="A53" t="str">
            <v>HD230044</v>
          </cell>
          <cell r="B53" t="str">
            <v>HD230044</v>
          </cell>
          <cell r="C53" t="str">
            <v>Koncentrat rastvor, 304, AMINAL CITRATE CD 10l</v>
          </cell>
          <cell r="D53"/>
          <cell r="E53" t="str">
            <v>CJN</v>
          </cell>
          <cell r="F53">
            <v>16198</v>
          </cell>
          <cell r="G53">
            <v>106.985</v>
          </cell>
          <cell r="H53"/>
          <cell r="I53">
            <v>1839426.29</v>
          </cell>
        </row>
        <row r="54">
          <cell r="A54" t="str">
            <v>HD230045</v>
          </cell>
          <cell r="B54" t="str">
            <v>HD230045</v>
          </cell>
          <cell r="C54" t="str">
            <v>Koncentrat rastvor, 305, AMINAL CITRATE CD -1,25 10l</v>
          </cell>
          <cell r="D54"/>
          <cell r="E54" t="str">
            <v>CJN</v>
          </cell>
          <cell r="F54">
            <v>11163</v>
          </cell>
          <cell r="G54">
            <v>106.985</v>
          </cell>
          <cell r="H54"/>
          <cell r="I54">
            <v>1271438.01</v>
          </cell>
        </row>
        <row r="55">
          <cell r="A55" t="str">
            <v>HD230046</v>
          </cell>
          <cell r="B55" t="str">
            <v>HD230046</v>
          </cell>
          <cell r="C55" t="str">
            <v>Koncentrat rastvor, 306, AMINAL CITRATE CD -1,5 10l</v>
          </cell>
          <cell r="D55"/>
          <cell r="E55" t="str">
            <v>CJN</v>
          </cell>
          <cell r="F55">
            <v>5502</v>
          </cell>
          <cell r="G55">
            <v>106.985</v>
          </cell>
          <cell r="H55"/>
          <cell r="I55">
            <v>628208.46</v>
          </cell>
        </row>
        <row r="56">
          <cell r="A56" t="str">
            <v>HD230080</v>
          </cell>
          <cell r="B56" t="str">
            <v>HD230080</v>
          </cell>
          <cell r="C56" t="str">
            <v>AV linija za hemodijalizu za Dialog+ aparat, do 142ml, otpadna kesa, bez DEHP ili odgovarajuce, 7211512</v>
          </cell>
          <cell r="D56"/>
          <cell r="E56" t="str">
            <v>CJN</v>
          </cell>
          <cell r="F56">
            <v>9740</v>
          </cell>
          <cell r="G56">
            <v>972.95</v>
          </cell>
          <cell r="H56"/>
          <cell r="I56">
            <v>9018871.4000000004</v>
          </cell>
        </row>
        <row r="57">
          <cell r="A57" t="str">
            <v>HD230083</v>
          </cell>
          <cell r="B57" t="str">
            <v>HD230083</v>
          </cell>
          <cell r="C57" t="str">
            <v>AV linija za hemodijalizu za aparat Artis Physio ili odgovarajuce, 955549</v>
          </cell>
          <cell r="D57"/>
          <cell r="E57" t="str">
            <v>CJN</v>
          </cell>
          <cell r="F57">
            <v>9339</v>
          </cell>
          <cell r="G57">
            <v>858</v>
          </cell>
          <cell r="H57"/>
          <cell r="I57">
            <v>8012862</v>
          </cell>
        </row>
        <row r="58">
          <cell r="A58" t="str">
            <v>HD230084</v>
          </cell>
          <cell r="B58" t="str">
            <v>HD230084</v>
          </cell>
          <cell r="C58" t="str">
            <v>AV linija komplet za hemodijafiltraciju za Dialog+ aparat i supstituciona linija, do 142 ml, bez DEHP ili odgovarajuce, 7211512</v>
          </cell>
          <cell r="D58"/>
          <cell r="E58" t="str">
            <v>CJN</v>
          </cell>
          <cell r="F58">
            <v>3535</v>
          </cell>
          <cell r="G58">
            <v>2731.3</v>
          </cell>
          <cell r="H58"/>
          <cell r="I58">
            <v>9655145.5</v>
          </cell>
        </row>
        <row r="59">
          <cell r="A59" t="str">
            <v>HD230085</v>
          </cell>
          <cell r="B59" t="str">
            <v>HD230085</v>
          </cell>
          <cell r="C59" t="str">
            <v>Linija za sterilni infuzat (supstituciona linija) za aparat Artis Physio ili odgovarajuce, 955600</v>
          </cell>
          <cell r="D59"/>
          <cell r="E59" t="str">
            <v>CJN</v>
          </cell>
          <cell r="F59">
            <v>1409</v>
          </cell>
          <cell r="G59">
            <v>2154.35</v>
          </cell>
          <cell r="H59"/>
          <cell r="I59">
            <v>2999096.1</v>
          </cell>
        </row>
        <row r="60">
          <cell r="A60" t="str">
            <v>HD230086</v>
          </cell>
          <cell r="B60" t="str">
            <v>HD230086</v>
          </cell>
          <cell r="C60" t="str">
            <v>BICART SET za aparate AK 200 ultra S i Artis Physio ili odgovarajuce, 955847  + 114688 / 114846 / 115228 ,BiCart Select Combi Pak + SelectBag Citrate CX275G/SelectBag Citrate CX265G</v>
          </cell>
          <cell r="D60"/>
          <cell r="E60" t="str">
            <v>CJN</v>
          </cell>
          <cell r="F60">
            <v>10703</v>
          </cell>
          <cell r="G60">
            <v>1859</v>
          </cell>
          <cell r="H60"/>
          <cell r="I60">
            <v>19896877</v>
          </cell>
        </row>
        <row r="61">
          <cell r="A61" t="str">
            <v>HD230087</v>
          </cell>
          <cell r="B61" t="str">
            <v>HD230087</v>
          </cell>
          <cell r="C61" t="str">
            <v>Dvokomponentni citratni koncentrat koji se sastoji iz: tecnog citratnog koncentrata SmartBag 4,7l i suvog bikarbonantnog koncentrata Bi Bag 900g, RS00000023, KOMBIBEG 211</v>
          </cell>
          <cell r="D61"/>
          <cell r="E61" t="str">
            <v>CJN</v>
          </cell>
          <cell r="F61">
            <v>5800</v>
          </cell>
          <cell r="G61">
            <v>1760</v>
          </cell>
          <cell r="H61"/>
          <cell r="I61">
            <v>10208000</v>
          </cell>
        </row>
        <row r="62">
          <cell r="A62" t="str">
            <v>HD230088</v>
          </cell>
          <cell r="B62" t="str">
            <v>HD230088</v>
          </cell>
          <cell r="C62" t="str">
            <v>Dvokomponentni citratni koncentrat koji se sastoji iz: tecnog citratnog koncentrata SmartBag 4,7l i suvog bikarbonantnog koncentrata Bi Bag 900g,  RS00000024, KOMBIBEG 211</v>
          </cell>
          <cell r="D62"/>
          <cell r="E62" t="str">
            <v>CJN</v>
          </cell>
          <cell r="F62">
            <v>8917</v>
          </cell>
          <cell r="G62">
            <v>1760</v>
          </cell>
          <cell r="H62"/>
          <cell r="I62">
            <v>15693920</v>
          </cell>
        </row>
        <row r="63">
          <cell r="A63" t="str">
            <v>HD230096</v>
          </cell>
          <cell r="B63" t="str">
            <v>HD230096</v>
          </cell>
          <cell r="C63" t="str">
            <v>Filter za visokopreciscenu vodu za aparat Artis Physio ili odgovarajuce, 955825</v>
          </cell>
          <cell r="D63"/>
          <cell r="E63" t="str">
            <v>CJN</v>
          </cell>
          <cell r="F63">
            <v>183.62</v>
          </cell>
          <cell r="G63">
            <v>18590</v>
          </cell>
          <cell r="H63"/>
          <cell r="I63">
            <v>3413495.8</v>
          </cell>
        </row>
        <row r="64">
          <cell r="A64" t="str">
            <v>HD230098</v>
          </cell>
          <cell r="B64" t="str">
            <v>HD230098</v>
          </cell>
          <cell r="C64" t="str">
            <v>CleanCart C</v>
          </cell>
          <cell r="D64"/>
          <cell r="E64" t="str">
            <v>CJN</v>
          </cell>
          <cell r="F64">
            <v>2244.5129999999999</v>
          </cell>
          <cell r="G64">
            <v>587.17999999999995</v>
          </cell>
          <cell r="H64"/>
          <cell r="I64">
            <v>1317933.1399999999</v>
          </cell>
        </row>
        <row r="65">
          <cell r="A65" t="str">
            <v>HD230099</v>
          </cell>
          <cell r="B65" t="str">
            <v>HD230099</v>
          </cell>
          <cell r="C65" t="str">
            <v>CleanCart A</v>
          </cell>
          <cell r="D65"/>
          <cell r="E65" t="str">
            <v>CJN</v>
          </cell>
          <cell r="F65">
            <v>1480.38</v>
          </cell>
          <cell r="G65">
            <v>587.17999999999995</v>
          </cell>
          <cell r="H65"/>
          <cell r="I65">
            <v>869249.53</v>
          </cell>
        </row>
        <row r="66">
          <cell r="A66" t="str">
            <v>HD230100</v>
          </cell>
          <cell r="B66" t="str">
            <v>HD230100</v>
          </cell>
          <cell r="C66" t="str">
            <v>VERMA CLEAN-S2</v>
          </cell>
          <cell r="D66"/>
          <cell r="E66" t="str">
            <v>CJN</v>
          </cell>
          <cell r="F66">
            <v>406.20000000000005</v>
          </cell>
          <cell r="G66">
            <v>743.05</v>
          </cell>
          <cell r="H66"/>
          <cell r="I66">
            <v>319995.06</v>
          </cell>
        </row>
        <row r="67">
          <cell r="A67" t="str">
            <v>HD230102</v>
          </cell>
          <cell r="B67" t="str">
            <v>HD230102</v>
          </cell>
          <cell r="C67" t="str">
            <v>BIOREMA HIGH FLUX 18H</v>
          </cell>
          <cell r="D67"/>
          <cell r="E67" t="str">
            <v>CJN</v>
          </cell>
          <cell r="F67">
            <v>4236</v>
          </cell>
          <cell r="G67">
            <v>819.5</v>
          </cell>
          <cell r="H67"/>
          <cell r="I67">
            <v>3809564</v>
          </cell>
        </row>
        <row r="68">
          <cell r="A68" t="str">
            <v>HD230103</v>
          </cell>
          <cell r="B68" t="str">
            <v>HD230103</v>
          </cell>
          <cell r="C68" t="str">
            <v>BIOREMA HIGH FLUX 24H</v>
          </cell>
          <cell r="D68"/>
          <cell r="E68" t="str">
            <v>CJN</v>
          </cell>
          <cell r="F68">
            <v>546</v>
          </cell>
          <cell r="G68">
            <v>1078</v>
          </cell>
          <cell r="H68"/>
          <cell r="I68">
            <v>588588</v>
          </cell>
        </row>
        <row r="69">
          <cell r="A69" t="str">
            <v>HD230104</v>
          </cell>
          <cell r="B69" t="str">
            <v>HD230104</v>
          </cell>
          <cell r="C69" t="str">
            <v>PEROXY PLUS 6123</v>
          </cell>
          <cell r="D69"/>
          <cell r="E69" t="str">
            <v>CJN</v>
          </cell>
          <cell r="F69">
            <v>1624.07</v>
          </cell>
          <cell r="G69">
            <v>657.8</v>
          </cell>
          <cell r="H69"/>
          <cell r="I69">
            <v>1068313.25</v>
          </cell>
        </row>
        <row r="70">
          <cell r="A70" t="str">
            <v>HD240002</v>
          </cell>
          <cell r="B70" t="str">
            <v>HD240002</v>
          </cell>
          <cell r="C70" t="str">
            <v>Igle za hemodijalizu, 15G,F00012297</v>
          </cell>
          <cell r="D70"/>
          <cell r="E70" t="str">
            <v>CJN</v>
          </cell>
          <cell r="F70">
            <v>2931</v>
          </cell>
          <cell r="G70">
            <v>37.950000000000003</v>
          </cell>
          <cell r="H70"/>
          <cell r="I70">
            <v>112183.5</v>
          </cell>
        </row>
        <row r="71">
          <cell r="A71" t="str">
            <v>HD240003</v>
          </cell>
          <cell r="B71" t="str">
            <v>HD240003</v>
          </cell>
          <cell r="C71" t="str">
            <v>Igle za hemodijalizu, 15G,F00012307</v>
          </cell>
          <cell r="D71"/>
          <cell r="E71" t="str">
            <v>CJN</v>
          </cell>
          <cell r="F71">
            <v>3354</v>
          </cell>
          <cell r="G71">
            <v>37.950000000000003</v>
          </cell>
          <cell r="H71"/>
          <cell r="I71">
            <v>128404.1</v>
          </cell>
        </row>
        <row r="72">
          <cell r="A72" t="str">
            <v>HD240004</v>
          </cell>
          <cell r="B72" t="str">
            <v>HD240004</v>
          </cell>
          <cell r="C72" t="str">
            <v>Igle za hemodijalizu, 16G,F00012298</v>
          </cell>
          <cell r="D72"/>
          <cell r="E72" t="str">
            <v>CJN</v>
          </cell>
          <cell r="F72">
            <v>32740</v>
          </cell>
          <cell r="G72">
            <v>37.950000000000003</v>
          </cell>
          <cell r="H72"/>
          <cell r="I72">
            <v>1253421.3999999999</v>
          </cell>
        </row>
        <row r="73">
          <cell r="A73" t="str">
            <v>HD240005</v>
          </cell>
          <cell r="B73" t="str">
            <v>HD240005</v>
          </cell>
          <cell r="C73" t="str">
            <v>Igle za hemodijalizu, 16G,F00012308</v>
          </cell>
          <cell r="D73"/>
          <cell r="E73" t="str">
            <v>CJN</v>
          </cell>
          <cell r="F73">
            <v>32738</v>
          </cell>
          <cell r="G73">
            <v>37.950000000000003</v>
          </cell>
          <cell r="H73"/>
          <cell r="I73">
            <v>1253344.3999999999</v>
          </cell>
        </row>
        <row r="74">
          <cell r="A74" t="str">
            <v>HD240006</v>
          </cell>
          <cell r="B74" t="str">
            <v>HD240006</v>
          </cell>
          <cell r="C74" t="str">
            <v>Paket citratnog koncentrata za dijalizu ( tip mašine DBB-EXA,Nikkiso) ,1012, 1015 I CART.052,AMINAL CITRATE CD/AMINAL CITRATE CD 1.5 I AMINAL CART 750G,ALKALOID AD</v>
          </cell>
          <cell r="D74"/>
          <cell r="E74" t="str">
            <v>CJN</v>
          </cell>
          <cell r="F74">
            <v>5488</v>
          </cell>
          <cell r="G74">
            <v>2101</v>
          </cell>
          <cell r="H74"/>
          <cell r="I74">
            <v>11164186</v>
          </cell>
        </row>
        <row r="75">
          <cell r="A75" t="str">
            <v>HD250022</v>
          </cell>
          <cell r="B75" t="str">
            <v>HD250022</v>
          </cell>
          <cell r="C75" t="str">
            <v>6008 CAREset L-R, F00007728, Fresenius</v>
          </cell>
          <cell r="D75"/>
          <cell r="E75" t="str">
            <v>CJN</v>
          </cell>
          <cell r="F75">
            <v>220</v>
          </cell>
          <cell r="G75">
            <v>3960</v>
          </cell>
          <cell r="H75"/>
          <cell r="I75">
            <v>871200</v>
          </cell>
        </row>
        <row r="76">
          <cell r="A76" t="str">
            <v>HD250023</v>
          </cell>
          <cell r="B76" t="str">
            <v>HD250023</v>
          </cell>
          <cell r="C76" t="str">
            <v>6009 CAREset BVM L-R, F00007729, Fresenius</v>
          </cell>
          <cell r="D76"/>
          <cell r="E76" t="str">
            <v>CJN</v>
          </cell>
          <cell r="F76">
            <v>8</v>
          </cell>
          <cell r="G76">
            <v>3960</v>
          </cell>
          <cell r="H76"/>
          <cell r="I76">
            <v>31680</v>
          </cell>
        </row>
        <row r="77">
          <cell r="A77" t="str">
            <v>HD250024</v>
          </cell>
          <cell r="B77" t="str">
            <v>HD250024</v>
          </cell>
          <cell r="C77" t="str">
            <v>Twister, F00000193, Fresenius</v>
          </cell>
          <cell r="D77"/>
          <cell r="E77" t="str">
            <v>CJN</v>
          </cell>
          <cell r="F77">
            <v>1</v>
          </cell>
          <cell r="G77">
            <v>231</v>
          </cell>
          <cell r="H77"/>
          <cell r="I77">
            <v>231</v>
          </cell>
        </row>
        <row r="78">
          <cell r="A78" t="str">
            <v>HD250025</v>
          </cell>
          <cell r="B78" t="str">
            <v>HD250025</v>
          </cell>
          <cell r="C78" t="str">
            <v>FX CorAL 80, F00006822, Fresenius</v>
          </cell>
          <cell r="D78"/>
          <cell r="E78" t="str">
            <v>CJN</v>
          </cell>
          <cell r="F78">
            <v>998</v>
          </cell>
          <cell r="G78">
            <v>3025</v>
          </cell>
          <cell r="H78"/>
          <cell r="I78">
            <v>3018950</v>
          </cell>
        </row>
        <row r="79">
          <cell r="A79" t="str">
            <v>HD250026</v>
          </cell>
          <cell r="B79" t="str">
            <v>HD250026</v>
          </cell>
          <cell r="C79" t="str">
            <v>FX CorAL 1000, F00006828, Fresenius</v>
          </cell>
          <cell r="D79"/>
          <cell r="E79" t="str">
            <v>CJN</v>
          </cell>
          <cell r="F79">
            <v>167</v>
          </cell>
          <cell r="G79">
            <v>3025</v>
          </cell>
          <cell r="H79"/>
          <cell r="I79">
            <v>505175</v>
          </cell>
        </row>
        <row r="80">
          <cell r="A80" t="str">
            <v>HD250033</v>
          </cell>
          <cell r="B80" t="str">
            <v>HD250033</v>
          </cell>
          <cell r="C80" t="str">
            <v>Sol Can A Citrate, 4901</v>
          </cell>
          <cell r="D80"/>
          <cell r="E80" t="str">
            <v>CJN</v>
          </cell>
          <cell r="F80">
            <v>813</v>
          </cell>
          <cell r="G80">
            <v>1034</v>
          </cell>
          <cell r="H80"/>
          <cell r="I80">
            <v>840642</v>
          </cell>
        </row>
        <row r="81">
          <cell r="A81" t="str">
            <v>HD250036</v>
          </cell>
          <cell r="B81" t="str">
            <v>HD250036</v>
          </cell>
          <cell r="C81" t="str">
            <v>Sol Can A Citrate, 4904</v>
          </cell>
          <cell r="D81"/>
          <cell r="E81" t="str">
            <v>CJN</v>
          </cell>
          <cell r="F81">
            <v>1173</v>
          </cell>
          <cell r="G81">
            <v>1034</v>
          </cell>
          <cell r="H81"/>
          <cell r="I81">
            <v>1212882</v>
          </cell>
        </row>
        <row r="82">
          <cell r="A82" t="str">
            <v>HD250038</v>
          </cell>
          <cell r="B82" t="str">
            <v>HD250038</v>
          </cell>
          <cell r="C82" t="str">
            <v>Xevonta Hi 20, Xevonta Hi 23, 7204665</v>
          </cell>
          <cell r="D82"/>
          <cell r="E82" t="str">
            <v>CJN</v>
          </cell>
          <cell r="F82">
            <v>188</v>
          </cell>
          <cell r="G82">
            <v>3003</v>
          </cell>
          <cell r="H82"/>
          <cell r="I82">
            <v>564564</v>
          </cell>
        </row>
        <row r="83">
          <cell r="A83" t="str">
            <v>HD250039</v>
          </cell>
          <cell r="B83" t="str">
            <v>HD250039</v>
          </cell>
          <cell r="C83" t="str">
            <v>Xevonta Hi 20, Xevonta Hi 23, 7204670</v>
          </cell>
          <cell r="D83"/>
          <cell r="E83" t="str">
            <v>CJN</v>
          </cell>
          <cell r="F83">
            <v>90</v>
          </cell>
          <cell r="G83">
            <v>3003</v>
          </cell>
          <cell r="H83"/>
          <cell r="I83">
            <v>270270</v>
          </cell>
        </row>
        <row r="84">
          <cell r="A84" t="str">
            <v>RSM005054</v>
          </cell>
          <cell r="B84" t="str">
            <v>00205421</v>
          </cell>
          <cell r="C84" t="str">
            <v>Spric 20ml trodelni sa iglom luer slip</v>
          </cell>
          <cell r="D84"/>
          <cell r="E84" t="str">
            <v>JNZU</v>
          </cell>
          <cell r="F84">
            <v>12101</v>
          </cell>
          <cell r="G84">
            <v>9.02</v>
          </cell>
          <cell r="H84"/>
          <cell r="I84">
            <v>109151.02</v>
          </cell>
        </row>
        <row r="85">
          <cell r="A85" t="str">
            <v>Y503613</v>
          </cell>
          <cell r="B85" t="str">
            <v>RSM002158</v>
          </cell>
          <cell r="C85" t="str">
            <v>Rastvor za prevenc.infekcija i koagul. sa citratom 4%, urok.25000ij</v>
          </cell>
          <cell r="D85"/>
          <cell r="E85" t="str">
            <v>JNZU</v>
          </cell>
          <cell r="F85">
            <v>1887</v>
          </cell>
          <cell r="G85">
            <v>4795.2</v>
          </cell>
          <cell r="H85"/>
          <cell r="I85">
            <v>9048542.4000000004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АДРЖАЈ"/>
      <sheetName val="Kadar.ode."/>
      <sheetName val="Kadar.dne.bol.dij."/>
      <sheetName val="Kadar.zaj.med.del."/>
      <sheetName val="Kadar.nem."/>
      <sheetName val="Kadar.zbirno"/>
      <sheetName val="Kapaciteti i korišćenje"/>
      <sheetName val="Pratioci"/>
      <sheetName val="Dnevne.bolnice"/>
      <sheetName val="DSG"/>
      <sheetName val="Neonatologija"/>
      <sheetName val="Pregledi"/>
      <sheetName val="Operacije"/>
      <sheetName val="Endo-USL."/>
      <sheetName val="Psihijatrija-USL."/>
      <sheetName val="Infektivna-USL."/>
      <sheetName val="TBC-USL."/>
      <sheetName val="Ortopedija-USL."/>
      <sheetName val="Kozna-USL."/>
      <sheetName val="Neurologija-USL."/>
      <sheetName val="Onkologija-USL."/>
      <sheetName val="Psih. raz. doba"/>
      <sheetName val="Gastro-USL."/>
      <sheetName val="Ocna-USL."/>
      <sheetName val="Hematologija-USL."/>
      <sheetName val="Nuklearna-USL."/>
      <sheetName val="Nefrologija-USL. "/>
      <sheetName val="Rehabilitacija-USL"/>
      <sheetName val="Kardio HIR.-USL."/>
      <sheetName val="Vaskularna HIR.-USL."/>
      <sheetName val="Kardiologija-USL."/>
      <sheetName val="Urologija-USL."/>
      <sheetName val="GAK-USL."/>
      <sheetName val="ORL-USL."/>
      <sheetName val="DIK-USL "/>
      <sheetName val="Dec.HIR.-USL."/>
      <sheetName val="Anestezija"/>
      <sheetName val="Neurohirurgija-USL."/>
      <sheetName val="Digestivna HIR-USL"/>
      <sheetName val="Endokrina HIR-USL"/>
      <sheetName val="Grudna HIR-USL"/>
      <sheetName val="MIH-USL. "/>
      <sheetName val="Radiologija-USL."/>
      <sheetName val="Plasticna-USL"/>
      <sheetName val="Urgentni-USL. "/>
      <sheetName val="Dijagnostika"/>
      <sheetName val="Lab"/>
      <sheetName val="Dijaliza"/>
      <sheetName val="Krv"/>
      <sheetName val="Lekovi-ukupno"/>
      <sheetName val="Lekovi - analitika (2)"/>
      <sheetName val="Implatanti"/>
      <sheetName val="Sanitet.mat"/>
      <sheetName val="Liste.čekanja"/>
      <sheetName val="Soc.Epid.Info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C1" t="str">
            <v>Клинички Центар Ниш</v>
          </cell>
        </row>
        <row r="2">
          <cell r="C2" t="str">
            <v>07370989</v>
          </cell>
        </row>
      </sheetData>
      <sheetData sheetId="7">
        <row r="1">
          <cell r="C1" t="str">
            <v>Клинички Центар Ниш</v>
          </cell>
        </row>
        <row r="2">
          <cell r="C2" t="str">
            <v>07370989</v>
          </cell>
        </row>
      </sheetData>
      <sheetData sheetId="8">
        <row r="1">
          <cell r="C1" t="str">
            <v>Клинички Центар Ниш</v>
          </cell>
        </row>
        <row r="2">
          <cell r="C2" t="str">
            <v>07370989</v>
          </cell>
        </row>
      </sheetData>
      <sheetData sheetId="9" refreshError="1"/>
      <sheetData sheetId="10" refreshError="1"/>
      <sheetData sheetId="11">
        <row r="1">
          <cell r="C1" t="str">
            <v>Клинички Центар Ниш</v>
          </cell>
        </row>
        <row r="2">
          <cell r="C2" t="str">
            <v>07370989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011">
          <cell r="G1011">
            <v>1170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64">
          <cell r="G164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>
        <row r="250">
          <cell r="G250">
            <v>1456</v>
          </cell>
        </row>
      </sheetData>
      <sheetData sheetId="29">
        <row r="200">
          <cell r="G200">
            <v>196</v>
          </cell>
        </row>
      </sheetData>
      <sheetData sheetId="30" refreshError="1"/>
      <sheetData sheetId="31">
        <row r="500">
          <cell r="G500">
            <v>1093</v>
          </cell>
        </row>
      </sheetData>
      <sheetData sheetId="32">
        <row r="251">
          <cell r="G251">
            <v>2705</v>
          </cell>
        </row>
      </sheetData>
      <sheetData sheetId="33">
        <row r="274">
          <cell r="G274">
            <v>774</v>
          </cell>
        </row>
      </sheetData>
      <sheetData sheetId="34" refreshError="1"/>
      <sheetData sheetId="35">
        <row r="1142">
          <cell r="G1142">
            <v>950</v>
          </cell>
        </row>
      </sheetData>
      <sheetData sheetId="36" refreshError="1"/>
      <sheetData sheetId="37">
        <row r="421">
          <cell r="G421">
            <v>827</v>
          </cell>
        </row>
      </sheetData>
      <sheetData sheetId="38">
        <row r="348">
          <cell r="G348">
            <v>1284</v>
          </cell>
        </row>
      </sheetData>
      <sheetData sheetId="39">
        <row r="95">
          <cell r="G95">
            <v>280</v>
          </cell>
        </row>
      </sheetData>
      <sheetData sheetId="40">
        <row r="92">
          <cell r="G92">
            <v>167</v>
          </cell>
        </row>
      </sheetData>
      <sheetData sheetId="41">
        <row r="92">
          <cell r="G92">
            <v>483</v>
          </cell>
        </row>
      </sheetData>
      <sheetData sheetId="42" refreshError="1"/>
      <sheetData sheetId="43">
        <row r="1254">
          <cell r="G1254">
            <v>968</v>
          </cell>
        </row>
      </sheetData>
      <sheetData sheetId="44">
        <row r="202">
          <cell r="G202">
            <v>779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АДРЖАЈ"/>
      <sheetName val="Kadar.ode. "/>
      <sheetName val="Kadar.dne.bol.dij."/>
      <sheetName val="Kadar.zaj.med.del. "/>
      <sheetName val="Kadar.nem. "/>
      <sheetName val="Kadar zbirno"/>
      <sheetName val="Kadar.nepuno.rv"/>
      <sheetName val="Kadar.radno.angazovani"/>
      <sheetName val="Kadar.nastavnici.i.saradnici"/>
      <sheetName val="Kapaciteti i korišćenje"/>
      <sheetName val="Pratioci"/>
      <sheetName val="Dnevne.bolnice"/>
      <sheetName val="Neonatologija"/>
      <sheetName val="Pregledi"/>
      <sheetName val="Operacije"/>
      <sheetName val="Endo-USL."/>
      <sheetName val="Psihijatrija-USL."/>
      <sheetName val="Infektivna-USL."/>
      <sheetName val="TBC-USL."/>
      <sheetName val="Ortopedija-USL."/>
      <sheetName val="Kozna-USL."/>
      <sheetName val="Neurologija-USL."/>
      <sheetName val="Onkologija-USL."/>
      <sheetName val="Dec.HIR.-USL."/>
      <sheetName val="Mentalno-USL."/>
      <sheetName val="Gastro-USL."/>
      <sheetName val="Ocna-USL."/>
      <sheetName val="Hematologija-USL."/>
      <sheetName val="Nuklearna-USL."/>
      <sheetName val="Nefrologija-USL."/>
      <sheetName val="Rehabilitacija-USL"/>
      <sheetName val="Vaskularna-USL."/>
      <sheetName val="Kardiologija-USL."/>
      <sheetName val="Urologija-USL."/>
      <sheetName val="GAK-USL."/>
      <sheetName val="ORL-USL."/>
      <sheetName val="DIK-USL"/>
      <sheetName val="Neurohirurgija-USL."/>
      <sheetName val="Opsta HIR-USL"/>
      <sheetName val="MIH-USL."/>
      <sheetName val="Radiologija-USL."/>
      <sheetName val="Plasticna-USL"/>
      <sheetName val="Urgentni-USL."/>
      <sheetName val="Dijagnostika"/>
      <sheetName val="Lab"/>
      <sheetName val="Dijalize"/>
      <sheetName val="Krv"/>
      <sheetName val="Lekovi"/>
      <sheetName val="Implantati"/>
      <sheetName val="Sanitet.mat"/>
      <sheetName val="Liste.čekanja"/>
      <sheetName val="Soc.Epid.Info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C1" t="str">
            <v>Клинички Центар Ниш</v>
          </cell>
        </row>
        <row r="2">
          <cell r="C2" t="str">
            <v>07370989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АДРЖАЈ"/>
      <sheetName val="Kadar.ode."/>
      <sheetName val="Kadar.dne.bol.dij."/>
      <sheetName val="Kadar.zaj.med.del."/>
      <sheetName val="Kadar.nem."/>
      <sheetName val="Kadar.zbirno"/>
      <sheetName val="Kapaciteti i korišćenje"/>
      <sheetName val="Pratioci"/>
      <sheetName val="Dnevne.bolnice"/>
      <sheetName val="Neonatologija"/>
      <sheetName val="Pregledi"/>
      <sheetName val="Operacije"/>
      <sheetName val="Endo-USL."/>
      <sheetName val="Psihijatrija-USL."/>
      <sheetName val="Infektivna-USL."/>
      <sheetName val="TBC-USL."/>
      <sheetName val="Ortopedija-USL."/>
      <sheetName val="Kozna-USL."/>
      <sheetName val="Neurologija-USL."/>
      <sheetName val="Onkologija-USL."/>
      <sheetName val="Dec.HIR.-USL."/>
      <sheetName val="Mentalno-USL."/>
      <sheetName val="Gastro-USL."/>
      <sheetName val="Ocna-USL."/>
      <sheetName val="Hematologija-USL."/>
      <sheetName val="Nuklearna-USL."/>
      <sheetName val="Nefrologija-USL."/>
      <sheetName val="Rehabilitacija-USL"/>
      <sheetName val="Vaskularna-USL."/>
      <sheetName val="Kardiologija-USL."/>
      <sheetName val="Urologija-USL."/>
      <sheetName val="GAK-USL."/>
      <sheetName val="ORL-USL."/>
      <sheetName val="DIK-USL"/>
      <sheetName val="Neurohirurgija-USL."/>
      <sheetName val="Opsta HIR-USL"/>
      <sheetName val="MIH-USL."/>
      <sheetName val="Radiologija-USL."/>
      <sheetName val="Plasticna-USL"/>
      <sheetName val="Urgentni-USL."/>
      <sheetName val="Dijagnostika"/>
      <sheetName val="Lab"/>
      <sheetName val="Dijalize"/>
      <sheetName val="Krv"/>
      <sheetName val="Lekovi"/>
      <sheetName val="Implantati"/>
      <sheetName val="Sanitet.mat"/>
      <sheetName val="Liste.čekanja"/>
      <sheetName val="Soc.Epid.Info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C1" t="str">
            <v>Клинички Центар Ниш</v>
          </cell>
        </row>
        <row r="2">
          <cell r="C2" t="str">
            <v>07370989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PP_analiticki"/>
      <sheetName val="VPP_analiticki (2)"/>
    </sheetNames>
    <sheetDataSet>
      <sheetData sheetId="0" refreshError="1"/>
      <sheetData sheetId="1">
        <row r="5">
          <cell r="A5" t="str">
            <v>9703065</v>
          </cell>
          <cell r="B5" t="str">
            <v>OR000127</v>
          </cell>
          <cell r="C5" t="str">
            <v>Hirurška žica Fi 1,2mm (kotur 5m) kom2</v>
          </cell>
          <cell r="D5"/>
          <cell r="E5" t="str">
            <v>JNZU</v>
          </cell>
          <cell r="F5">
            <v>1.7</v>
          </cell>
          <cell r="G5">
            <v>1100</v>
          </cell>
          <cell r="H5"/>
          <cell r="I5">
            <v>1870</v>
          </cell>
        </row>
        <row r="6">
          <cell r="A6" t="str">
            <v>9703109</v>
          </cell>
          <cell r="B6" t="str">
            <v>OR000127</v>
          </cell>
          <cell r="C6" t="str">
            <v>Hirurška žica FI 1,5mm/5m</v>
          </cell>
          <cell r="D6"/>
          <cell r="E6" t="str">
            <v>JNZU</v>
          </cell>
          <cell r="F6">
            <v>1.1000000000000001</v>
          </cell>
          <cell r="G6">
            <v>1100</v>
          </cell>
          <cell r="H6"/>
          <cell r="I6">
            <v>1210</v>
          </cell>
        </row>
        <row r="7">
          <cell r="A7" t="str">
            <v>9703582</v>
          </cell>
          <cell r="B7" t="str">
            <v>OR000127</v>
          </cell>
          <cell r="C7" t="str">
            <v>Hiruska zica fi 1,0 kom 2 (kotur 5m)</v>
          </cell>
          <cell r="D7"/>
          <cell r="E7" t="str">
            <v>JNZU</v>
          </cell>
          <cell r="F7">
            <v>0.1</v>
          </cell>
          <cell r="G7">
            <v>1100</v>
          </cell>
          <cell r="H7"/>
          <cell r="I7">
            <v>110</v>
          </cell>
        </row>
        <row r="8">
          <cell r="A8" t="str">
            <v>9706189</v>
          </cell>
          <cell r="B8" t="str">
            <v>OR000111</v>
          </cell>
          <cell r="C8" t="str">
            <v>Kiršner igle fi 1,5x310mm</v>
          </cell>
          <cell r="D8"/>
          <cell r="E8" t="str">
            <v>JNZU</v>
          </cell>
          <cell r="F8">
            <v>127</v>
          </cell>
          <cell r="G8">
            <v>165</v>
          </cell>
          <cell r="H8"/>
          <cell r="I8">
            <v>20955</v>
          </cell>
        </row>
        <row r="9">
          <cell r="A9" t="str">
            <v>9706331E</v>
          </cell>
          <cell r="B9" t="str">
            <v>OR000130</v>
          </cell>
          <cell r="C9" t="str">
            <v>Kortikalni zavrtanj FI 3,5 30mm</v>
          </cell>
          <cell r="D9"/>
          <cell r="E9" t="str">
            <v>JNZU</v>
          </cell>
          <cell r="F9">
            <v>8</v>
          </cell>
          <cell r="G9">
            <v>399.75</v>
          </cell>
          <cell r="H9"/>
          <cell r="I9">
            <v>3198</v>
          </cell>
        </row>
        <row r="10">
          <cell r="A10" t="str">
            <v>9706331H</v>
          </cell>
          <cell r="B10" t="str">
            <v>OR000130</v>
          </cell>
          <cell r="C10" t="str">
            <v>Kortikalni zavrtanj FI 3,5 24mm</v>
          </cell>
          <cell r="D10"/>
          <cell r="E10" t="str">
            <v>JNZU</v>
          </cell>
          <cell r="F10">
            <v>5</v>
          </cell>
          <cell r="G10">
            <v>396.62</v>
          </cell>
          <cell r="H10"/>
          <cell r="I10">
            <v>1983.1</v>
          </cell>
        </row>
        <row r="11">
          <cell r="A11" t="str">
            <v>9706331I</v>
          </cell>
          <cell r="B11" t="str">
            <v>OR000130</v>
          </cell>
          <cell r="C11" t="str">
            <v>Kortikalni zavrtanj FI 3,5 26mm</v>
          </cell>
          <cell r="D11"/>
          <cell r="E11" t="str">
            <v>JNZU</v>
          </cell>
          <cell r="F11">
            <v>1</v>
          </cell>
          <cell r="G11">
            <v>396.77</v>
          </cell>
          <cell r="H11"/>
          <cell r="I11">
            <v>396.77</v>
          </cell>
        </row>
        <row r="12">
          <cell r="A12" t="str">
            <v>9706331L</v>
          </cell>
          <cell r="B12" t="str">
            <v>OR000130</v>
          </cell>
          <cell r="C12" t="str">
            <v>Kortikalni zavrtanj FI 3,5 34mm</v>
          </cell>
          <cell r="D12"/>
          <cell r="E12" t="str">
            <v>CJN</v>
          </cell>
          <cell r="F12">
            <v>1</v>
          </cell>
          <cell r="G12">
            <v>396.83</v>
          </cell>
          <cell r="H12"/>
          <cell r="I12">
            <v>396.83</v>
          </cell>
        </row>
        <row r="13">
          <cell r="A13" t="str">
            <v>9706331R</v>
          </cell>
          <cell r="B13" t="str">
            <v>OR000130</v>
          </cell>
          <cell r="C13" t="str">
            <v>Kortikalni zavrtanj FI 3,5 12mm</v>
          </cell>
          <cell r="D13"/>
          <cell r="E13" t="str">
            <v>JNZU</v>
          </cell>
          <cell r="F13">
            <v>2</v>
          </cell>
          <cell r="G13">
            <v>385</v>
          </cell>
          <cell r="H13"/>
          <cell r="I13">
            <v>770</v>
          </cell>
        </row>
        <row r="14">
          <cell r="A14" t="str">
            <v>9706383</v>
          </cell>
          <cell r="B14" t="str">
            <v>OR000111</v>
          </cell>
          <cell r="C14" t="str">
            <v>Kiršner igle fi 2,2mm x 310mm</v>
          </cell>
          <cell r="D14"/>
          <cell r="E14" t="str">
            <v>JNZU</v>
          </cell>
          <cell r="F14">
            <v>11</v>
          </cell>
          <cell r="G14">
            <v>220</v>
          </cell>
          <cell r="H14"/>
          <cell r="I14">
            <v>2420</v>
          </cell>
        </row>
        <row r="15">
          <cell r="A15" t="str">
            <v>9706384</v>
          </cell>
          <cell r="B15" t="str">
            <v>OR000111</v>
          </cell>
          <cell r="C15" t="str">
            <v>Kiršner igle fi 2,5mm x 310mm</v>
          </cell>
          <cell r="D15"/>
          <cell r="E15" t="str">
            <v>JNZU</v>
          </cell>
          <cell r="F15">
            <v>6</v>
          </cell>
          <cell r="G15">
            <v>319</v>
          </cell>
          <cell r="H15"/>
          <cell r="I15">
            <v>1914</v>
          </cell>
        </row>
        <row r="16">
          <cell r="A16" t="str">
            <v>9706619</v>
          </cell>
          <cell r="B16" t="str">
            <v>OR000130</v>
          </cell>
          <cell r="C16" t="str">
            <v>Kortikalni zavrtanj FI 3,5x40mm</v>
          </cell>
          <cell r="D16"/>
          <cell r="E16" t="str">
            <v>JNZU</v>
          </cell>
          <cell r="F16">
            <v>2</v>
          </cell>
          <cell r="G16">
            <v>213.47</v>
          </cell>
          <cell r="H16"/>
          <cell r="I16">
            <v>426.94</v>
          </cell>
        </row>
        <row r="17">
          <cell r="A17" t="str">
            <v>9706655</v>
          </cell>
          <cell r="B17" t="str">
            <v>OR000111</v>
          </cell>
          <cell r="C17" t="str">
            <v>Kiršner igle fi 2,0x310mm</v>
          </cell>
          <cell r="D17"/>
          <cell r="E17" t="str">
            <v>JNZU</v>
          </cell>
          <cell r="F17">
            <v>221</v>
          </cell>
          <cell r="G17">
            <v>165</v>
          </cell>
          <cell r="H17"/>
          <cell r="I17">
            <v>36465</v>
          </cell>
        </row>
        <row r="18">
          <cell r="A18" t="str">
            <v>9706656</v>
          </cell>
          <cell r="B18" t="str">
            <v>OR000111</v>
          </cell>
          <cell r="C18" t="str">
            <v>Kiršner igle fi 1,8x310mm</v>
          </cell>
          <cell r="D18"/>
          <cell r="E18" t="str">
            <v>JNZU</v>
          </cell>
          <cell r="F18">
            <v>290</v>
          </cell>
          <cell r="G18">
            <v>165</v>
          </cell>
          <cell r="H18"/>
          <cell r="I18">
            <v>47850</v>
          </cell>
        </row>
        <row r="19">
          <cell r="A19" t="str">
            <v>9706668</v>
          </cell>
          <cell r="B19" t="str">
            <v>OR000130</v>
          </cell>
          <cell r="C19" t="str">
            <v>Kortikalni zavrtanj FI 4,5x26mm</v>
          </cell>
          <cell r="D19"/>
          <cell r="E19" t="str">
            <v>JNZU</v>
          </cell>
          <cell r="F19">
            <v>6</v>
          </cell>
          <cell r="G19">
            <v>788.4</v>
          </cell>
          <cell r="H19"/>
          <cell r="I19">
            <v>4730.3999999999996</v>
          </cell>
        </row>
        <row r="20">
          <cell r="A20" t="str">
            <v>9706669</v>
          </cell>
          <cell r="B20" t="str">
            <v>OR000130</v>
          </cell>
          <cell r="C20" t="str">
            <v>Kortikalni zavrtanj FI 4,5x28mm</v>
          </cell>
          <cell r="D20"/>
          <cell r="E20" t="str">
            <v>JNZU</v>
          </cell>
          <cell r="F20">
            <v>2</v>
          </cell>
          <cell r="G20">
            <v>229.32</v>
          </cell>
          <cell r="H20"/>
          <cell r="I20">
            <v>458.64</v>
          </cell>
        </row>
        <row r="21">
          <cell r="A21" t="str">
            <v>9706671</v>
          </cell>
          <cell r="B21" t="str">
            <v>OR000130</v>
          </cell>
          <cell r="C21" t="str">
            <v>Kortikalni zavrtanj FI 4,5x34mm</v>
          </cell>
          <cell r="D21"/>
          <cell r="E21" t="str">
            <v>JNZU</v>
          </cell>
          <cell r="F21">
            <v>12</v>
          </cell>
          <cell r="G21">
            <v>229.32</v>
          </cell>
          <cell r="H21"/>
          <cell r="I21">
            <v>2751.84</v>
          </cell>
        </row>
        <row r="22">
          <cell r="A22" t="str">
            <v>9706676</v>
          </cell>
          <cell r="B22" t="str">
            <v>OR000130</v>
          </cell>
          <cell r="C22" t="str">
            <v>Kortikalni zavrtanj FI 3,5x26mm</v>
          </cell>
          <cell r="D22"/>
          <cell r="E22" t="str">
            <v>JNZU</v>
          </cell>
          <cell r="F22">
            <v>9</v>
          </cell>
          <cell r="G22">
            <v>804.6</v>
          </cell>
          <cell r="H22"/>
          <cell r="I22">
            <v>7241.4</v>
          </cell>
        </row>
        <row r="23">
          <cell r="A23" t="str">
            <v>9706682</v>
          </cell>
          <cell r="B23" t="str">
            <v>OR000130</v>
          </cell>
          <cell r="C23" t="str">
            <v>Kortikalni zavrtanj FI 4,5x22mm</v>
          </cell>
          <cell r="D23"/>
          <cell r="E23" t="str">
            <v>JNZU</v>
          </cell>
          <cell r="F23">
            <v>8</v>
          </cell>
          <cell r="G23">
            <v>224</v>
          </cell>
          <cell r="H23"/>
          <cell r="I23">
            <v>1792</v>
          </cell>
        </row>
        <row r="24">
          <cell r="A24" t="str">
            <v>9706683</v>
          </cell>
          <cell r="B24" t="str">
            <v>OR000130</v>
          </cell>
          <cell r="C24" t="str">
            <v>Kortikalni zavrtanj FI 3,5x32mm</v>
          </cell>
          <cell r="D24"/>
          <cell r="E24" t="str">
            <v>CJN</v>
          </cell>
          <cell r="F24">
            <v>9</v>
          </cell>
          <cell r="G24">
            <v>213.47</v>
          </cell>
          <cell r="H24"/>
          <cell r="I24">
            <v>1921.23</v>
          </cell>
        </row>
        <row r="25">
          <cell r="A25" t="str">
            <v>9706685</v>
          </cell>
          <cell r="B25" t="str">
            <v>OR000130</v>
          </cell>
          <cell r="C25" t="str">
            <v>Kortikalni zavrtanj FI 4,5x36mm</v>
          </cell>
          <cell r="D25"/>
          <cell r="E25" t="str">
            <v>JNZU</v>
          </cell>
          <cell r="F25">
            <v>4</v>
          </cell>
          <cell r="G25">
            <v>229.32</v>
          </cell>
          <cell r="H25"/>
          <cell r="I25">
            <v>917.28</v>
          </cell>
        </row>
        <row r="26">
          <cell r="A26" t="str">
            <v>9706829</v>
          </cell>
          <cell r="B26" t="str">
            <v>OR000111</v>
          </cell>
          <cell r="C26" t="str">
            <v>Kiršner igle 1,5mm sa olivom</v>
          </cell>
          <cell r="D26"/>
          <cell r="E26" t="str">
            <v>JNZU</v>
          </cell>
          <cell r="F26">
            <v>19</v>
          </cell>
          <cell r="G26">
            <v>1177.2</v>
          </cell>
          <cell r="H26"/>
          <cell r="I26">
            <v>22366.799999999999</v>
          </cell>
        </row>
        <row r="27">
          <cell r="A27" t="str">
            <v>9706846B</v>
          </cell>
          <cell r="B27" t="str">
            <v>OR000130</v>
          </cell>
          <cell r="C27" t="str">
            <v>Maleolarni zavrtanj fi 4,5mm 30mm</v>
          </cell>
          <cell r="D27"/>
          <cell r="E27" t="str">
            <v>JNZU</v>
          </cell>
          <cell r="F27">
            <v>60</v>
          </cell>
          <cell r="G27">
            <v>772.2</v>
          </cell>
          <cell r="H27"/>
          <cell r="I27">
            <v>46332</v>
          </cell>
        </row>
        <row r="28">
          <cell r="A28" t="str">
            <v>9706846C</v>
          </cell>
          <cell r="B28" t="str">
            <v>OR000130</v>
          </cell>
          <cell r="C28" t="str">
            <v>Maleolarni zavrtanj fi4,5mm 35mm</v>
          </cell>
          <cell r="D28"/>
          <cell r="E28" t="str">
            <v>JNZU</v>
          </cell>
          <cell r="F28">
            <v>42</v>
          </cell>
          <cell r="G28">
            <v>772.2</v>
          </cell>
          <cell r="H28"/>
          <cell r="I28">
            <v>32432.400000000001</v>
          </cell>
        </row>
        <row r="29">
          <cell r="A29" t="str">
            <v>9706898D</v>
          </cell>
          <cell r="B29" t="str">
            <v>OR000130</v>
          </cell>
          <cell r="C29" t="str">
            <v>Koštani zavrtanj dijam.6,5 L 40mm</v>
          </cell>
          <cell r="D29"/>
          <cell r="E29" t="str">
            <v>JNZU</v>
          </cell>
          <cell r="F29">
            <v>1</v>
          </cell>
          <cell r="G29">
            <v>1100</v>
          </cell>
          <cell r="H29"/>
          <cell r="I29">
            <v>1100</v>
          </cell>
        </row>
        <row r="30">
          <cell r="A30" t="str">
            <v>9707290</v>
          </cell>
          <cell r="B30" t="str">
            <v>BP23022</v>
          </cell>
          <cell r="C30" t="str">
            <v>Cortex Screw 3.5mmx28</v>
          </cell>
          <cell r="D30"/>
          <cell r="E30" t="str">
            <v>CJN</v>
          </cell>
          <cell r="F30">
            <v>1</v>
          </cell>
          <cell r="G30">
            <v>1980</v>
          </cell>
          <cell r="H30"/>
          <cell r="I30">
            <v>1980</v>
          </cell>
        </row>
        <row r="31">
          <cell r="A31" t="str">
            <v>9709058</v>
          </cell>
          <cell r="B31" t="str">
            <v>OR000155</v>
          </cell>
          <cell r="C31" t="str">
            <v>Bioresorptivni ankor tipa tipl na ukuc.sa dva jaka dvobojna konca</v>
          </cell>
          <cell r="D31"/>
          <cell r="E31" t="str">
            <v>JNZU</v>
          </cell>
          <cell r="F31">
            <v>14</v>
          </cell>
          <cell r="G31">
            <v>29700</v>
          </cell>
          <cell r="H31"/>
          <cell r="I31">
            <v>415800</v>
          </cell>
        </row>
        <row r="32">
          <cell r="A32" t="str">
            <v>9709059</v>
          </cell>
          <cell r="B32" t="str">
            <v>OR000155</v>
          </cell>
          <cell r="C32" t="str">
            <v>Osteokonduktivni kanul.ankor sa jakim koncem,sa ušicom 3,5x19,5mm</v>
          </cell>
          <cell r="D32"/>
          <cell r="E32" t="str">
            <v>JNZU</v>
          </cell>
          <cell r="F32">
            <v>8</v>
          </cell>
          <cell r="G32">
            <v>33000</v>
          </cell>
          <cell r="H32"/>
          <cell r="I32">
            <v>264000</v>
          </cell>
        </row>
        <row r="33">
          <cell r="A33" t="str">
            <v>9709060</v>
          </cell>
          <cell r="B33" t="str">
            <v>OR000155</v>
          </cell>
          <cell r="C33" t="str">
            <v>Titanijumski ankor na zavrtnje sa dva jaka konca,5,0x15,5mm</v>
          </cell>
          <cell r="D33"/>
          <cell r="E33" t="str">
            <v>JNZU</v>
          </cell>
          <cell r="F33">
            <v>12</v>
          </cell>
          <cell r="G33">
            <v>29700</v>
          </cell>
          <cell r="H33"/>
          <cell r="I33">
            <v>356400</v>
          </cell>
        </row>
        <row r="34">
          <cell r="A34" t="str">
            <v>9709560</v>
          </cell>
          <cell r="B34" t="str">
            <v>OR000155</v>
          </cell>
          <cell r="C34" t="str">
            <v>Ostokonduktivni zavrt. sidro sa ušicom i koncem za MPF ligm.4,75-5,5mm</v>
          </cell>
          <cell r="D34"/>
          <cell r="E34" t="str">
            <v>JNZU</v>
          </cell>
          <cell r="F34">
            <v>10</v>
          </cell>
          <cell r="G34">
            <v>36300</v>
          </cell>
          <cell r="H34"/>
          <cell r="I34">
            <v>363000</v>
          </cell>
        </row>
        <row r="35">
          <cell r="A35" t="str">
            <v>9709561</v>
          </cell>
          <cell r="B35" t="str">
            <v>OR000153</v>
          </cell>
          <cell r="C35" t="str">
            <v>Ostokonduktivni zavrtanj 6-10mm, od TCP i PLDL kiseline</v>
          </cell>
          <cell r="D35"/>
          <cell r="E35" t="str">
            <v>JNZU</v>
          </cell>
          <cell r="F35">
            <v>7</v>
          </cell>
          <cell r="G35">
            <v>41800</v>
          </cell>
          <cell r="H35"/>
          <cell r="I35">
            <v>292600</v>
          </cell>
        </row>
        <row r="36">
          <cell r="A36" t="str">
            <v>9709959</v>
          </cell>
          <cell r="B36" t="str">
            <v>OR000118</v>
          </cell>
          <cell r="C36" t="str">
            <v>Uske pločice za kosti sa 4 rupe</v>
          </cell>
          <cell r="D36"/>
          <cell r="E36" t="str">
            <v>JNZU</v>
          </cell>
          <cell r="F36">
            <v>1</v>
          </cell>
          <cell r="G36">
            <v>3336.67</v>
          </cell>
          <cell r="H36"/>
          <cell r="I36">
            <v>3336.67</v>
          </cell>
        </row>
        <row r="37">
          <cell r="A37" t="str">
            <v>9709960</v>
          </cell>
          <cell r="B37" t="str">
            <v>OR000118</v>
          </cell>
          <cell r="C37" t="str">
            <v>Uske pločice za kosti sa 6 rupa*</v>
          </cell>
          <cell r="D37"/>
          <cell r="E37" t="str">
            <v>JNZU</v>
          </cell>
          <cell r="F37">
            <v>1</v>
          </cell>
          <cell r="G37">
            <v>2750</v>
          </cell>
          <cell r="H37"/>
          <cell r="I37">
            <v>2750</v>
          </cell>
        </row>
        <row r="38">
          <cell r="A38" t="str">
            <v>9709981G</v>
          </cell>
          <cell r="B38" t="str">
            <v>OR000118</v>
          </cell>
          <cell r="C38" t="str">
            <v>Rekonstruk.pločica ravna sa koaks.sa 16 rupa</v>
          </cell>
          <cell r="D38"/>
          <cell r="E38" t="str">
            <v>JNZU</v>
          </cell>
          <cell r="F38">
            <v>1</v>
          </cell>
          <cell r="G38">
            <v>4840</v>
          </cell>
          <cell r="H38"/>
          <cell r="I38">
            <v>4840</v>
          </cell>
        </row>
        <row r="39">
          <cell r="A39" t="str">
            <v>BP21008</v>
          </cell>
          <cell r="B39" t="str">
            <v>BP21008</v>
          </cell>
          <cell r="C39" t="str">
            <v>Intramedularni klin za proks.transfiksaciju butne kosti duz.170,200 i 235mm dij.15,66mm, precnika 9-12mm</v>
          </cell>
          <cell r="D39"/>
          <cell r="E39" t="str">
            <v>CJN</v>
          </cell>
          <cell r="F39">
            <v>172</v>
          </cell>
          <cell r="G39">
            <v>122892</v>
          </cell>
          <cell r="H39"/>
          <cell r="I39">
            <v>21137424</v>
          </cell>
        </row>
        <row r="40">
          <cell r="A40" t="str">
            <v>BP21009</v>
          </cell>
          <cell r="B40" t="str">
            <v>BP21009</v>
          </cell>
          <cell r="C40" t="str">
            <v>Intramedularni klin za proks.transf. butne kosti 260mm do 480mm</v>
          </cell>
          <cell r="D40"/>
          <cell r="E40" t="str">
            <v>CJN</v>
          </cell>
          <cell r="F40">
            <v>73</v>
          </cell>
          <cell r="G40">
            <v>113850</v>
          </cell>
          <cell r="H40"/>
          <cell r="I40">
            <v>8311050</v>
          </cell>
        </row>
        <row r="41">
          <cell r="A41" t="str">
            <v>BP21010</v>
          </cell>
          <cell r="B41" t="str">
            <v>BP21010</v>
          </cell>
          <cell r="C41" t="str">
            <v>Kanulirano,perforirano helikoidno sečivo duzine 70-130 mm, titanijum sterilno- Helical blades</v>
          </cell>
          <cell r="D41"/>
          <cell r="E41" t="str">
            <v>CJN</v>
          </cell>
          <cell r="F41">
            <v>135</v>
          </cell>
          <cell r="G41">
            <v>35112</v>
          </cell>
          <cell r="H41"/>
          <cell r="I41">
            <v>4740120</v>
          </cell>
        </row>
        <row r="42">
          <cell r="A42" t="str">
            <v>BP21011</v>
          </cell>
          <cell r="B42" t="str">
            <v>BP21011</v>
          </cell>
          <cell r="C42" t="str">
            <v>Kanuliran,perforiran, glavenovratni šraf duzine 70-130mm, titanijum sterilan- Screw</v>
          </cell>
          <cell r="D42"/>
          <cell r="E42" t="str">
            <v>CJN</v>
          </cell>
          <cell r="F42">
            <v>107</v>
          </cell>
          <cell r="G42">
            <v>35112</v>
          </cell>
          <cell r="H42"/>
          <cell r="I42">
            <v>3756984</v>
          </cell>
        </row>
        <row r="43">
          <cell r="A43" t="str">
            <v>BP21014</v>
          </cell>
          <cell r="B43" t="str">
            <v>BP21014</v>
          </cell>
          <cell r="C43" t="str">
            <v>Heracles Proximal Femul Nail (intramedularni tit.klin 170,200 i 240mm)</v>
          </cell>
          <cell r="D43"/>
          <cell r="E43" t="str">
            <v>CJN</v>
          </cell>
          <cell r="F43">
            <v>2</v>
          </cell>
          <cell r="G43">
            <v>69300</v>
          </cell>
          <cell r="H43"/>
          <cell r="I43">
            <v>138600</v>
          </cell>
        </row>
        <row r="44">
          <cell r="A44" t="str">
            <v>BP21017</v>
          </cell>
          <cell r="B44" t="str">
            <v>BP21017</v>
          </cell>
          <cell r="C44" t="str">
            <v>Heracles Straight Blade (Kanulirano tit.ravno secivo duz.75-140mm, promera 10,5mm)</v>
          </cell>
          <cell r="D44"/>
          <cell r="E44" t="str">
            <v>CJN</v>
          </cell>
          <cell r="F44">
            <v>2</v>
          </cell>
          <cell r="G44">
            <v>29700</v>
          </cell>
          <cell r="H44"/>
          <cell r="I44">
            <v>59400</v>
          </cell>
        </row>
        <row r="45">
          <cell r="A45" t="str">
            <v>BP21018</v>
          </cell>
          <cell r="B45" t="str">
            <v>BP21018</v>
          </cell>
          <cell r="C45" t="str">
            <v>4,9mm lockig screw(Prip.tit.zavrtanj promera 4,9mm razlicitih duzina)</v>
          </cell>
          <cell r="D45"/>
          <cell r="E45" t="str">
            <v>CJN</v>
          </cell>
          <cell r="F45">
            <v>3</v>
          </cell>
          <cell r="G45">
            <v>4400</v>
          </cell>
          <cell r="H45"/>
          <cell r="I45">
            <v>13200</v>
          </cell>
        </row>
        <row r="46">
          <cell r="A46" t="str">
            <v>BP21030</v>
          </cell>
          <cell r="B46" t="str">
            <v>BP21030</v>
          </cell>
          <cell r="C46" t="str">
            <v>Intramed.klin za prelome gornjeg okrajka femura od titanijuma 180-200mm, dist.dij.10,11.5 ili 13mm</v>
          </cell>
          <cell r="D46"/>
          <cell r="E46" t="str">
            <v>CJN</v>
          </cell>
          <cell r="F46">
            <v>34</v>
          </cell>
          <cell r="G46">
            <v>72215</v>
          </cell>
          <cell r="H46"/>
          <cell r="I46">
            <v>2455310</v>
          </cell>
        </row>
        <row r="47">
          <cell r="A47" t="str">
            <v>BP21031</v>
          </cell>
          <cell r="B47" t="str">
            <v>BP21031</v>
          </cell>
          <cell r="C47" t="str">
            <v>Intramed.klin za prelome gornjeg okrajka femura od titanijuma 260-460mm, dist.dij.10,11.5 ili 13mm</v>
          </cell>
          <cell r="D47"/>
          <cell r="E47" t="str">
            <v>CJN</v>
          </cell>
          <cell r="F47">
            <v>3</v>
          </cell>
          <cell r="G47">
            <v>55550</v>
          </cell>
          <cell r="H47"/>
          <cell r="I47">
            <v>166650</v>
          </cell>
        </row>
        <row r="48">
          <cell r="A48" t="str">
            <v>BP21032</v>
          </cell>
          <cell r="B48" t="str">
            <v>BP21032</v>
          </cell>
          <cell r="C48" t="str">
            <v>Intertan LAG/COMP SCREW, Proksimal klin dijam. 11 mm, duz 70-125mm, antir.zavr. 7mm duz. 65-120</v>
          </cell>
          <cell r="D48"/>
          <cell r="E48" t="str">
            <v>CJN</v>
          </cell>
          <cell r="F48">
            <v>37</v>
          </cell>
          <cell r="G48">
            <v>18590</v>
          </cell>
          <cell r="H48"/>
          <cell r="I48">
            <v>687830</v>
          </cell>
        </row>
        <row r="49">
          <cell r="A49" t="str">
            <v>BP21063</v>
          </cell>
          <cell r="B49" t="str">
            <v>BP21063</v>
          </cell>
          <cell r="C49" t="str">
            <v>Anatomski titan. zakrivljeni kanul. klin fi 11.0/345mm BP21063</v>
          </cell>
          <cell r="D49"/>
          <cell r="E49" t="str">
            <v>CJN</v>
          </cell>
          <cell r="F49">
            <v>16</v>
          </cell>
          <cell r="G49">
            <v>61600</v>
          </cell>
          <cell r="H49"/>
          <cell r="I49">
            <v>985600</v>
          </cell>
        </row>
        <row r="50">
          <cell r="A50" t="str">
            <v>BP21065</v>
          </cell>
          <cell r="B50" t="str">
            <v>BP21065</v>
          </cell>
          <cell r="C50" t="str">
            <v>Socrates III, 4,8mm Cancellous locking screw</v>
          </cell>
          <cell r="D50"/>
          <cell r="E50" t="str">
            <v>CJN</v>
          </cell>
          <cell r="F50">
            <v>27</v>
          </cell>
          <cell r="G50">
            <v>6600</v>
          </cell>
          <cell r="H50"/>
          <cell r="I50">
            <v>178200</v>
          </cell>
        </row>
        <row r="51">
          <cell r="A51" t="str">
            <v>BP21066</v>
          </cell>
          <cell r="B51" t="str">
            <v>BP21066</v>
          </cell>
          <cell r="C51" t="str">
            <v>Pripadajući titan. zavrtanj 4,5mm RBP21066</v>
          </cell>
          <cell r="D51"/>
          <cell r="E51" t="str">
            <v>CJN</v>
          </cell>
          <cell r="F51">
            <v>39</v>
          </cell>
          <cell r="G51">
            <v>4400</v>
          </cell>
          <cell r="H51"/>
          <cell r="I51">
            <v>171600</v>
          </cell>
        </row>
        <row r="52">
          <cell r="A52" t="str">
            <v>BP21079</v>
          </cell>
          <cell r="B52" t="str">
            <v>BP21079</v>
          </cell>
          <cell r="C52" t="str">
            <v>Zaključ. anatom. kompresivna ploča za proksim. femur sa kukom, zavr. 7,3mm u proks. delu, 4,5mm i zaklj.g. 5,0mm, od 2 do 18 otvora</v>
          </cell>
          <cell r="D52"/>
          <cell r="E52" t="str">
            <v>CJN</v>
          </cell>
          <cell r="F52">
            <v>3</v>
          </cell>
          <cell r="G52">
            <v>143374</v>
          </cell>
          <cell r="H52"/>
          <cell r="I52">
            <v>430122</v>
          </cell>
        </row>
        <row r="53">
          <cell r="A53" t="str">
            <v>BP21080</v>
          </cell>
          <cell r="B53" t="str">
            <v>BP21080</v>
          </cell>
          <cell r="C53" t="str">
            <v>Zavrtnji sa zaklj.glavom 5,0mm od celika</v>
          </cell>
          <cell r="D53"/>
          <cell r="E53" t="str">
            <v>CJN</v>
          </cell>
          <cell r="F53">
            <v>249</v>
          </cell>
          <cell r="G53">
            <v>5852</v>
          </cell>
          <cell r="H53"/>
          <cell r="I53">
            <v>1457148</v>
          </cell>
        </row>
        <row r="54">
          <cell r="A54" t="str">
            <v>BP21081</v>
          </cell>
          <cell r="B54" t="str">
            <v>BP21081</v>
          </cell>
          <cell r="C54" t="str">
            <v>Kanulirani zavrtnji sa zaključ. glavom od 7,3mm, od čelika raznih dužina</v>
          </cell>
          <cell r="D54"/>
          <cell r="E54" t="str">
            <v>CJN</v>
          </cell>
          <cell r="F54">
            <v>3</v>
          </cell>
          <cell r="G54">
            <v>16500</v>
          </cell>
          <cell r="H54"/>
          <cell r="I54">
            <v>49500</v>
          </cell>
        </row>
        <row r="55">
          <cell r="A55" t="str">
            <v>BP21082</v>
          </cell>
          <cell r="B55" t="str">
            <v>BP21082</v>
          </cell>
          <cell r="C55" t="str">
            <v>Kortikalni zavrtanj 4,5mm, raznih veličina</v>
          </cell>
          <cell r="D55"/>
          <cell r="E55" t="str">
            <v>CJN</v>
          </cell>
          <cell r="F55">
            <v>103</v>
          </cell>
          <cell r="G55">
            <v>1320</v>
          </cell>
          <cell r="H55"/>
          <cell r="I55">
            <v>135960</v>
          </cell>
        </row>
        <row r="56">
          <cell r="A56" t="str">
            <v>BP21083</v>
          </cell>
          <cell r="B56" t="str">
            <v>BP21083</v>
          </cell>
          <cell r="C56" t="str">
            <v>Zaključ. anatomska kompr. ploča za dijafizu femusa sa kom. rupom zavr.4,5mm i zavr.sa zaklj.gl. 5,0mm, od 6-24 otvora</v>
          </cell>
          <cell r="D56"/>
          <cell r="E56" t="str">
            <v>CJN</v>
          </cell>
          <cell r="F56">
            <v>2</v>
          </cell>
          <cell r="G56">
            <v>38038</v>
          </cell>
          <cell r="H56"/>
          <cell r="I56">
            <v>76076</v>
          </cell>
        </row>
        <row r="57">
          <cell r="A57" t="str">
            <v>BP21084</v>
          </cell>
          <cell r="B57" t="str">
            <v>BP21084</v>
          </cell>
          <cell r="C57" t="str">
            <v>Zakljucavajuća anatomska kompresivna ploča za distalni femur sa kominobanom rupom za kor. zavr. 4.5mm, 5.0mm, od 5 do 13 otvora</v>
          </cell>
          <cell r="D57"/>
          <cell r="E57" t="str">
            <v>CJN</v>
          </cell>
          <cell r="F57">
            <v>17</v>
          </cell>
          <cell r="G57">
            <v>95095</v>
          </cell>
          <cell r="H57"/>
          <cell r="I57">
            <v>1616615</v>
          </cell>
        </row>
        <row r="58">
          <cell r="A58" t="str">
            <v>BP21085</v>
          </cell>
          <cell r="B58" t="str">
            <v>BP21085</v>
          </cell>
          <cell r="C58" t="str">
            <v>Zaklj.anatomska komp.ploča za proksimalno tibiju  4.5/5.</v>
          </cell>
          <cell r="D58"/>
          <cell r="E58" t="str">
            <v>CJN</v>
          </cell>
          <cell r="F58">
            <v>10</v>
          </cell>
          <cell r="G58">
            <v>71500</v>
          </cell>
          <cell r="H58"/>
          <cell r="I58">
            <v>715000</v>
          </cell>
        </row>
        <row r="59">
          <cell r="A59" t="str">
            <v>BP21086</v>
          </cell>
          <cell r="B59" t="str">
            <v>BP21086</v>
          </cell>
          <cell r="C59" t="str">
            <v>Zaključavajuća anatomska, ploča za proksimalnu tibiju (lateralna strana) sa kombinovanom rupom za kortikalne zavrtnje od 3,5 mm i zavrtnje sa zaključavajućom glavom od 3,5 mm, od 4 do 16 otvora, LCP</v>
          </cell>
          <cell r="D59"/>
          <cell r="E59" t="str">
            <v>CJN</v>
          </cell>
          <cell r="F59">
            <v>4</v>
          </cell>
          <cell r="G59">
            <v>75900</v>
          </cell>
          <cell r="H59"/>
          <cell r="I59">
            <v>303600</v>
          </cell>
        </row>
        <row r="60">
          <cell r="A60" t="str">
            <v>BP21087</v>
          </cell>
          <cell r="B60" t="str">
            <v>BP21087</v>
          </cell>
          <cell r="C60" t="str">
            <v>Zavrtnji sa zakljucavajucom glavom 3,5mm BP21087</v>
          </cell>
          <cell r="D60"/>
          <cell r="E60" t="str">
            <v>CJN</v>
          </cell>
          <cell r="F60">
            <v>196</v>
          </cell>
          <cell r="G60">
            <v>5852</v>
          </cell>
          <cell r="H60"/>
          <cell r="I60">
            <v>1146992</v>
          </cell>
        </row>
        <row r="61">
          <cell r="A61" t="str">
            <v>BP21088</v>
          </cell>
          <cell r="B61" t="str">
            <v>BP21088</v>
          </cell>
          <cell r="C61" t="str">
            <v>Kortikalni zavrtanj fi 3,5mm BP21088</v>
          </cell>
          <cell r="D61"/>
          <cell r="E61" t="str">
            <v>CJN</v>
          </cell>
          <cell r="F61">
            <v>150</v>
          </cell>
          <cell r="G61">
            <v>1760</v>
          </cell>
          <cell r="H61"/>
          <cell r="I61">
            <v>264000</v>
          </cell>
        </row>
        <row r="62">
          <cell r="A62" t="str">
            <v>BP21089</v>
          </cell>
          <cell r="B62" t="str">
            <v>BP21089</v>
          </cell>
          <cell r="C62" t="str">
            <v>Zaključavajuća anatomska, ploča za proksimalnu tibiju (medijalna strana) sa kombinovanom rupom za kortikalne zavrtnje od 3,5mm i zavrtnjima sa zaključ. glavom od 3,5mm,4-18 otvora, LCP Medial BP21089</v>
          </cell>
          <cell r="D62"/>
          <cell r="E62" t="str">
            <v>CJN</v>
          </cell>
          <cell r="F62">
            <v>6</v>
          </cell>
          <cell r="G62">
            <v>75900</v>
          </cell>
          <cell r="H62"/>
          <cell r="I62">
            <v>455400</v>
          </cell>
        </row>
        <row r="63">
          <cell r="A63" t="str">
            <v>BP21090</v>
          </cell>
          <cell r="B63" t="str">
            <v>BP21090</v>
          </cell>
          <cell r="C63" t="str">
            <v>Zaključavajuća anatomska, kompresivna ploča za dijafizu tibije sa komb. rupom za kortikalne zavrtnje od 4,5mm i zavrtnje sa zaključ. glavom od 5.0 mm, od 2 do 24 otvora, LCP Plate 4.5/5. BP21090</v>
          </cell>
          <cell r="D63"/>
          <cell r="E63" t="str">
            <v>CJN</v>
          </cell>
          <cell r="F63">
            <v>5</v>
          </cell>
          <cell r="G63">
            <v>28600</v>
          </cell>
          <cell r="H63"/>
          <cell r="I63">
            <v>143000</v>
          </cell>
        </row>
        <row r="64">
          <cell r="A64" t="str">
            <v>BP21091</v>
          </cell>
          <cell r="B64" t="str">
            <v>BP21091</v>
          </cell>
          <cell r="C64" t="str">
            <v>Zaključavajuća anat.komp.ploča dist.tibija med.str. 3,5 desna 10 rupa BP21091</v>
          </cell>
          <cell r="D64"/>
          <cell r="E64" t="str">
            <v>CJN</v>
          </cell>
          <cell r="F64">
            <v>13</v>
          </cell>
          <cell r="G64">
            <v>100947</v>
          </cell>
          <cell r="H64"/>
          <cell r="I64">
            <v>1312311</v>
          </cell>
        </row>
        <row r="65">
          <cell r="A65" t="str">
            <v>BP21096</v>
          </cell>
          <cell r="B65" t="str">
            <v>BP21096</v>
          </cell>
          <cell r="C65" t="str">
            <v>Kabl za fiksaciju periprotetskih preloma debljine 1,7 mm(mogućnost izbora sa pločom ili bez ploče), BP21096</v>
          </cell>
          <cell r="D65"/>
          <cell r="E65" t="str">
            <v>CJN</v>
          </cell>
          <cell r="F65">
            <v>34</v>
          </cell>
          <cell r="G65">
            <v>48400</v>
          </cell>
          <cell r="H65"/>
          <cell r="I65">
            <v>1645600</v>
          </cell>
        </row>
        <row r="66">
          <cell r="A66" t="str">
            <v>BP21097</v>
          </cell>
          <cell r="B66" t="str">
            <v>BP21097</v>
          </cell>
          <cell r="C66" t="str">
            <v>Okce za kabl za fiksaciju periprotetskih preloma za ploče sistema 5.0 mm, BP21097</v>
          </cell>
          <cell r="D66"/>
          <cell r="E66" t="str">
            <v>CJN</v>
          </cell>
          <cell r="F66">
            <v>22</v>
          </cell>
          <cell r="G66">
            <v>14300</v>
          </cell>
          <cell r="H66"/>
          <cell r="I66">
            <v>314600</v>
          </cell>
        </row>
        <row r="67">
          <cell r="A67" t="str">
            <v>BP21109</v>
          </cell>
          <cell r="B67" t="str">
            <v>BP21109</v>
          </cell>
          <cell r="C67" t="str">
            <v>Ortopedska traka 2mm, mulitifilamenta napravljana od UHMWPE i poliest, sa unapr. pripr. omčom i inst. za final. tenziju za stab. periprot. preloma</v>
          </cell>
          <cell r="D67"/>
          <cell r="E67" t="str">
            <v>CJN</v>
          </cell>
          <cell r="F67">
            <v>74</v>
          </cell>
          <cell r="G67">
            <v>17600</v>
          </cell>
          <cell r="H67"/>
          <cell r="I67">
            <v>1302400</v>
          </cell>
        </row>
        <row r="68">
          <cell r="A68" t="str">
            <v>BP21165</v>
          </cell>
          <cell r="B68" t="str">
            <v>BP21165</v>
          </cell>
          <cell r="C68" t="str">
            <v>Spoljni fiksato po Mitkovicu za fiksaciju natkolenice BP21165</v>
          </cell>
          <cell r="D68"/>
          <cell r="E68" t="str">
            <v>CJN</v>
          </cell>
          <cell r="F68">
            <v>9</v>
          </cell>
          <cell r="G68">
            <v>86900</v>
          </cell>
          <cell r="H68"/>
          <cell r="I68">
            <v>782100</v>
          </cell>
        </row>
        <row r="69">
          <cell r="A69" t="str">
            <v>BP21167</v>
          </cell>
          <cell r="B69" t="str">
            <v>BP21167</v>
          </cell>
          <cell r="C69" t="str">
            <v>Unutrašnji samodinamiz.fikastor po Mitkoviću</v>
          </cell>
          <cell r="D69"/>
          <cell r="E69" t="str">
            <v>CJN</v>
          </cell>
          <cell r="F69">
            <v>85</v>
          </cell>
          <cell r="G69">
            <v>88000</v>
          </cell>
          <cell r="H69"/>
          <cell r="I69">
            <v>7480000</v>
          </cell>
        </row>
        <row r="70">
          <cell r="A70" t="str">
            <v>BP21173</v>
          </cell>
          <cell r="B70" t="str">
            <v>BP21173</v>
          </cell>
          <cell r="C70" t="str">
            <v>GTR ploca za prelome troh.sa 5 rupa i 4 kabla</v>
          </cell>
          <cell r="D70"/>
          <cell r="E70" t="str">
            <v>CJN</v>
          </cell>
          <cell r="F70">
            <v>1</v>
          </cell>
          <cell r="G70">
            <v>207548</v>
          </cell>
          <cell r="H70"/>
          <cell r="I70">
            <v>207548</v>
          </cell>
        </row>
        <row r="71">
          <cell r="A71" t="str">
            <v>BP21187</v>
          </cell>
          <cell r="B71" t="str">
            <v>BP21187</v>
          </cell>
          <cell r="C71" t="str">
            <v>Serklaz:medicinski celik, sa ili bez stezaljke</v>
          </cell>
          <cell r="D71"/>
          <cell r="E71" t="str">
            <v>CJN</v>
          </cell>
          <cell r="F71">
            <v>1</v>
          </cell>
          <cell r="G71">
            <v>22297</v>
          </cell>
          <cell r="H71"/>
          <cell r="I71">
            <v>22297</v>
          </cell>
        </row>
        <row r="72">
          <cell r="A72" t="str">
            <v>BP21188</v>
          </cell>
          <cell r="B72" t="str">
            <v>BP21188</v>
          </cell>
          <cell r="C72" t="str">
            <v>Serklaz CoCr, sa stezaljkom</v>
          </cell>
          <cell r="D72"/>
          <cell r="E72" t="str">
            <v>CJN</v>
          </cell>
          <cell r="F72">
            <v>1</v>
          </cell>
          <cell r="G72">
            <v>27500</v>
          </cell>
          <cell r="H72"/>
          <cell r="I72">
            <v>27500</v>
          </cell>
        </row>
        <row r="73">
          <cell r="A73" t="str">
            <v>BP22001</v>
          </cell>
          <cell r="B73" t="str">
            <v>BP22001</v>
          </cell>
          <cell r="C73" t="str">
            <v>Pripadajuci zavrtanj za distalno zakljucavanje intramedularnih klinova promera 4, 5 ili 6mm</v>
          </cell>
          <cell r="D73"/>
          <cell r="E73" t="str">
            <v>CJN</v>
          </cell>
          <cell r="F73">
            <v>323</v>
          </cell>
          <cell r="G73">
            <v>5852</v>
          </cell>
          <cell r="H73"/>
          <cell r="I73">
            <v>1890196</v>
          </cell>
        </row>
        <row r="74">
          <cell r="A74" t="str">
            <v>BP22002</v>
          </cell>
          <cell r="B74" t="str">
            <v>BP22002</v>
          </cell>
          <cell r="C74" t="str">
            <v>Zavrtanj za distalno zakljucavanje intramedularnihklinova dijametra 5,0mm, duzina 20-70mm</v>
          </cell>
          <cell r="D74"/>
          <cell r="E74" t="str">
            <v>CJN</v>
          </cell>
          <cell r="F74">
            <v>39</v>
          </cell>
          <cell r="G74">
            <v>9790</v>
          </cell>
          <cell r="H74"/>
          <cell r="I74">
            <v>381810</v>
          </cell>
        </row>
        <row r="75">
          <cell r="A75" t="str">
            <v>BP22004</v>
          </cell>
          <cell r="B75" t="str">
            <v>BP22004</v>
          </cell>
          <cell r="C75" t="str">
            <v>Spoljasnji fiksator za primarnu stabilizaciju potkolenice</v>
          </cell>
          <cell r="D75"/>
          <cell r="E75" t="str">
            <v>CJN</v>
          </cell>
          <cell r="F75">
            <v>70</v>
          </cell>
          <cell r="G75">
            <v>86900</v>
          </cell>
          <cell r="H75"/>
          <cell r="I75">
            <v>6083000</v>
          </cell>
        </row>
        <row r="76">
          <cell r="A76" t="str">
            <v>BP23011</v>
          </cell>
          <cell r="B76" t="str">
            <v>BP23011</v>
          </cell>
          <cell r="C76" t="str">
            <v>Zaključavajuća kompresivna ploča za distalni femur 4,5/5,0 mm leva ili desna različitih dužina</v>
          </cell>
          <cell r="D76"/>
          <cell r="E76" t="str">
            <v>CJN</v>
          </cell>
          <cell r="F76">
            <v>14</v>
          </cell>
          <cell r="G76">
            <v>54725</v>
          </cell>
          <cell r="H76"/>
          <cell r="I76">
            <v>766150</v>
          </cell>
        </row>
        <row r="77">
          <cell r="A77" t="str">
            <v>BP23013</v>
          </cell>
          <cell r="B77" t="str">
            <v>BP23013</v>
          </cell>
          <cell r="C77" t="str">
            <v>Zaključavajuća kompresivna ploča za proksimalnu lateralnu tibiju 4,5-5,0</v>
          </cell>
          <cell r="D77"/>
          <cell r="E77" t="str">
            <v>CJN</v>
          </cell>
          <cell r="F77">
            <v>14</v>
          </cell>
          <cell r="G77">
            <v>54725</v>
          </cell>
          <cell r="H77"/>
          <cell r="I77">
            <v>766150</v>
          </cell>
        </row>
        <row r="78">
          <cell r="A78" t="str">
            <v>BP23016</v>
          </cell>
          <cell r="B78" t="str">
            <v>BP23016</v>
          </cell>
          <cell r="C78" t="str">
            <v>Zaključavajuća kompresivna ploča za medijalnu distalnu tibiju 3,5 mm, leva i desna, 4-14</v>
          </cell>
          <cell r="D78"/>
          <cell r="E78" t="str">
            <v>CJN</v>
          </cell>
          <cell r="F78">
            <v>12</v>
          </cell>
          <cell r="G78">
            <v>79200</v>
          </cell>
          <cell r="H78"/>
          <cell r="I78">
            <v>950400</v>
          </cell>
        </row>
        <row r="79">
          <cell r="A79" t="str">
            <v>BP23017</v>
          </cell>
          <cell r="B79" t="str">
            <v>BP23017</v>
          </cell>
          <cell r="C79" t="str">
            <v>Zaključavajuća kompresivna ploča za distalnu anterolateralnu tibiju 3.5 mm, leva i desna</v>
          </cell>
          <cell r="D79"/>
          <cell r="E79" t="str">
            <v>CJN</v>
          </cell>
          <cell r="F79">
            <v>1</v>
          </cell>
          <cell r="G79">
            <v>54725</v>
          </cell>
          <cell r="H79"/>
          <cell r="I79">
            <v>54725</v>
          </cell>
        </row>
        <row r="80">
          <cell r="A80" t="str">
            <v>BP23018</v>
          </cell>
          <cell r="B80" t="str">
            <v>BP23018</v>
          </cell>
          <cell r="C80" t="str">
            <v>Zaključavajuća kompresivna široka ravna ploča 4,5/5,0 mm</v>
          </cell>
          <cell r="D80"/>
          <cell r="E80" t="str">
            <v>CJN</v>
          </cell>
          <cell r="F80">
            <v>4</v>
          </cell>
          <cell r="G80">
            <v>19525</v>
          </cell>
          <cell r="H80"/>
          <cell r="I80">
            <v>78100</v>
          </cell>
        </row>
        <row r="81">
          <cell r="A81" t="str">
            <v>BP23019</v>
          </cell>
          <cell r="B81" t="str">
            <v>BP23019</v>
          </cell>
          <cell r="C81" t="str">
            <v>Zaključavajuća kompresivna uska ravna ploča 4,5/5,0 mm različitih dužina*</v>
          </cell>
          <cell r="D81"/>
          <cell r="E81" t="str">
            <v>CJN</v>
          </cell>
          <cell r="F81">
            <v>3</v>
          </cell>
          <cell r="G81">
            <v>19525</v>
          </cell>
          <cell r="H81"/>
          <cell r="I81">
            <v>58575</v>
          </cell>
        </row>
        <row r="82">
          <cell r="A82" t="str">
            <v>BP23020</v>
          </cell>
          <cell r="B82" t="str">
            <v>BP23020</v>
          </cell>
          <cell r="C82" t="str">
            <v>Zavrtnji sa zaključavajućom glavom 5,0 mm dužine 20-90 mm</v>
          </cell>
          <cell r="D82"/>
          <cell r="E82" t="str">
            <v>CJN</v>
          </cell>
          <cell r="F82">
            <v>243</v>
          </cell>
          <cell r="G82">
            <v>3905</v>
          </cell>
          <cell r="H82"/>
          <cell r="I82">
            <v>948915</v>
          </cell>
        </row>
        <row r="83">
          <cell r="A83" t="str">
            <v>BP23021</v>
          </cell>
          <cell r="B83"/>
          <cell r="C83" t="str">
            <v>Zavrtnji sa zaključavajućom glavom 3.5 mm različitih dužina</v>
          </cell>
          <cell r="D83"/>
          <cell r="E83" t="str">
            <v>CJN</v>
          </cell>
          <cell r="F83">
            <v>118</v>
          </cell>
          <cell r="G83">
            <v>4015</v>
          </cell>
          <cell r="H83"/>
          <cell r="I83">
            <v>462770</v>
          </cell>
        </row>
        <row r="84">
          <cell r="A84" t="str">
            <v>BP23022</v>
          </cell>
          <cell r="B84" t="str">
            <v>BP23022</v>
          </cell>
          <cell r="C84" t="str">
            <v>Kortikalni zavrtnji  - samonarezujući 3.5 mm, različitih dužina</v>
          </cell>
          <cell r="D84"/>
          <cell r="E84" t="str">
            <v>CJN</v>
          </cell>
          <cell r="F84">
            <v>64</v>
          </cell>
          <cell r="G84">
            <v>1980</v>
          </cell>
          <cell r="H84"/>
          <cell r="I84">
            <v>126720</v>
          </cell>
        </row>
        <row r="85">
          <cell r="A85" t="str">
            <v>BP23023</v>
          </cell>
          <cell r="B85" t="str">
            <v>BP23023</v>
          </cell>
          <cell r="C85" t="str">
            <v>Kortikalni zavrtnji - samonarezujući 4,5 mm, različitih dužina</v>
          </cell>
          <cell r="D85"/>
          <cell r="E85" t="str">
            <v>CJN</v>
          </cell>
          <cell r="F85">
            <v>101</v>
          </cell>
          <cell r="G85">
            <v>1980</v>
          </cell>
          <cell r="H85"/>
          <cell r="I85">
            <v>199980</v>
          </cell>
        </row>
        <row r="86">
          <cell r="A86" t="str">
            <v>BP25001</v>
          </cell>
          <cell r="B86" t="str">
            <v>BP25001</v>
          </cell>
          <cell r="C86" t="str">
            <v>Anatom.zakrivlj.kanul.titan.intram.klin za femur retro-anter. 04.13.</v>
          </cell>
          <cell r="D86"/>
          <cell r="E86" t="str">
            <v>CJN</v>
          </cell>
          <cell r="F86">
            <v>13</v>
          </cell>
          <cell r="G86">
            <v>106799</v>
          </cell>
          <cell r="H86"/>
          <cell r="I86">
            <v>1388387</v>
          </cell>
        </row>
        <row r="87">
          <cell r="A87" t="str">
            <v>X700011A</v>
          </cell>
          <cell r="B87" t="str">
            <v>OR000111</v>
          </cell>
          <cell r="C87" t="str">
            <v>Kiršner igle fi 1,0mm</v>
          </cell>
          <cell r="D87"/>
          <cell r="E87" t="str">
            <v>JNZU</v>
          </cell>
          <cell r="F87">
            <v>96</v>
          </cell>
          <cell r="G87">
            <v>165</v>
          </cell>
          <cell r="H87"/>
          <cell r="I87">
            <v>15840</v>
          </cell>
        </row>
        <row r="88">
          <cell r="A88" t="str">
            <v>X700011B</v>
          </cell>
          <cell r="B88" t="str">
            <v>OR000111</v>
          </cell>
          <cell r="C88" t="str">
            <v>Kiršner igle fi 1,2mm</v>
          </cell>
          <cell r="D88"/>
          <cell r="E88" t="str">
            <v>JNZU</v>
          </cell>
          <cell r="F88">
            <v>73</v>
          </cell>
          <cell r="G88">
            <v>165</v>
          </cell>
          <cell r="H88"/>
          <cell r="I88">
            <v>12045</v>
          </cell>
        </row>
        <row r="89">
          <cell r="A89" t="str">
            <v>X704951</v>
          </cell>
          <cell r="B89" t="str">
            <v>OR000136</v>
          </cell>
          <cell r="C89" t="str">
            <v>Titanijumski transpedi.redukcioni šraf CD Horizon</v>
          </cell>
          <cell r="D89"/>
          <cell r="E89" t="str">
            <v>JNZU</v>
          </cell>
          <cell r="F89">
            <v>85</v>
          </cell>
          <cell r="G89">
            <v>30250</v>
          </cell>
          <cell r="H89"/>
          <cell r="I89">
            <v>2571250</v>
          </cell>
        </row>
        <row r="90">
          <cell r="A90" t="str">
            <v>X706055</v>
          </cell>
          <cell r="B90" t="str">
            <v>OR000120</v>
          </cell>
          <cell r="C90" t="str">
            <v>Zakljucavajuca monoaksijalna kompresivna ploca za proksimalni humerus 3-5rupa sa mog.cemen.augment. od celika i titanijuma</v>
          </cell>
          <cell r="D90"/>
          <cell r="E90" t="str">
            <v>JNZU</v>
          </cell>
          <cell r="F90">
            <v>13</v>
          </cell>
          <cell r="G90">
            <v>104500</v>
          </cell>
          <cell r="H90"/>
          <cell r="I90">
            <v>1358500</v>
          </cell>
        </row>
        <row r="91">
          <cell r="A91" t="str">
            <v>X706072</v>
          </cell>
          <cell r="B91" t="str">
            <v>OR000310</v>
          </cell>
          <cell r="C91" t="str">
            <v>Rekonstruktivna plocica za karlicu i acetabulum: rekonstruktivna plocica 3,5 malog profila, sa 10-16 rupa, duzine 130-208mm, od legure hiruskog celika</v>
          </cell>
          <cell r="D91"/>
          <cell r="E91" t="str">
            <v>JNZU</v>
          </cell>
          <cell r="F91">
            <v>2</v>
          </cell>
          <cell r="G91">
            <v>46200</v>
          </cell>
          <cell r="H91"/>
          <cell r="I91">
            <v>92400</v>
          </cell>
        </row>
        <row r="92">
          <cell r="A92" t="str">
            <v>X706074</v>
          </cell>
          <cell r="B92" t="str">
            <v>OR000151</v>
          </cell>
          <cell r="C92" t="str">
            <v>Spoljni fiksator po Mitkoviću rekonstruktivni za donje ekstremitete</v>
          </cell>
          <cell r="D92"/>
          <cell r="E92" t="str">
            <v>JNZU</v>
          </cell>
          <cell r="F92">
            <v>2</v>
          </cell>
          <cell r="G92">
            <v>163020</v>
          </cell>
          <cell r="H92"/>
          <cell r="I92">
            <v>326040</v>
          </cell>
        </row>
        <row r="93">
          <cell r="A93" t="str">
            <v>X706079</v>
          </cell>
          <cell r="B93"/>
          <cell r="C93" t="str">
            <v>Rekonstruktivna ploča za karlicu 3,6</v>
          </cell>
          <cell r="D93"/>
          <cell r="E93" t="str">
            <v>JNZU</v>
          </cell>
          <cell r="F93">
            <v>6</v>
          </cell>
          <cell r="G93">
            <v>72160</v>
          </cell>
          <cell r="H93"/>
          <cell r="I93">
            <v>425920</v>
          </cell>
        </row>
        <row r="94">
          <cell r="A94" t="str">
            <v>X706084</v>
          </cell>
          <cell r="B94" t="str">
            <v>OR000130</v>
          </cell>
          <cell r="C94" t="str">
            <v>Kortikalni zavrtanj fi 4,5mm duzina 20-58mm</v>
          </cell>
          <cell r="D94"/>
          <cell r="E94" t="str">
            <v>JNZU</v>
          </cell>
          <cell r="F94">
            <v>13</v>
          </cell>
          <cell r="G94">
            <v>385</v>
          </cell>
          <cell r="H94"/>
          <cell r="I94">
            <v>5005</v>
          </cell>
        </row>
        <row r="95">
          <cell r="A95" t="str">
            <v>X706084Q</v>
          </cell>
          <cell r="B95" t="str">
            <v>OR000130</v>
          </cell>
          <cell r="C95" t="str">
            <v>Kortikalni zavrtanj fi 4,5mm50mm</v>
          </cell>
          <cell r="D95"/>
          <cell r="E95" t="str">
            <v>JNZU</v>
          </cell>
          <cell r="F95">
            <v>2</v>
          </cell>
          <cell r="G95">
            <v>645.84</v>
          </cell>
          <cell r="H95"/>
          <cell r="I95">
            <v>1291.68</v>
          </cell>
        </row>
        <row r="96">
          <cell r="A96" t="str">
            <v>X706084T</v>
          </cell>
          <cell r="B96" t="str">
            <v>OR000130</v>
          </cell>
          <cell r="C96" t="str">
            <v>Kortikalni zavrtanj fi 4,5mm54mm</v>
          </cell>
          <cell r="D96"/>
          <cell r="E96" t="str">
            <v>JNZU</v>
          </cell>
          <cell r="F96">
            <v>1</v>
          </cell>
          <cell r="G96">
            <v>645.84</v>
          </cell>
          <cell r="H96"/>
          <cell r="I96">
            <v>645.84</v>
          </cell>
        </row>
        <row r="97">
          <cell r="A97" t="str">
            <v>X706172AA</v>
          </cell>
          <cell r="B97" t="str">
            <v>OR000112</v>
          </cell>
          <cell r="C97" t="str">
            <v>Titanijumski elastični klin 1,5mm 300mm</v>
          </cell>
          <cell r="D97"/>
          <cell r="E97" t="str">
            <v>JNZU</v>
          </cell>
          <cell r="F97">
            <v>4</v>
          </cell>
          <cell r="G97">
            <v>9933</v>
          </cell>
          <cell r="H97"/>
          <cell r="I97">
            <v>39732</v>
          </cell>
        </row>
        <row r="98">
          <cell r="A98" t="str">
            <v>X706172G</v>
          </cell>
          <cell r="B98"/>
          <cell r="C98" t="str">
            <v>Titanijumski elastični klinovi fi 1,5mm, 2,0mm, 2,5mm, 3,0mm, 3,5mm, 4,0mm duzine 440mm</v>
          </cell>
          <cell r="D98"/>
          <cell r="E98" t="str">
            <v>JNZU</v>
          </cell>
          <cell r="F98">
            <v>261</v>
          </cell>
          <cell r="G98">
            <v>7920</v>
          </cell>
          <cell r="H98"/>
          <cell r="I98">
            <v>1933800</v>
          </cell>
        </row>
        <row r="99">
          <cell r="A99" t="str">
            <v>X706175A</v>
          </cell>
          <cell r="B99" t="str">
            <v>OR000130</v>
          </cell>
          <cell r="C99" t="str">
            <v>zaklj. srafovi 3,5mm samonarezujuci L12mm</v>
          </cell>
          <cell r="D99"/>
          <cell r="E99" t="str">
            <v>JNZU</v>
          </cell>
          <cell r="F99">
            <v>1</v>
          </cell>
          <cell r="G99">
            <v>4131</v>
          </cell>
          <cell r="H99"/>
          <cell r="I99">
            <v>4131</v>
          </cell>
        </row>
        <row r="100">
          <cell r="A100" t="str">
            <v>x706175B</v>
          </cell>
          <cell r="B100" t="str">
            <v>OR000130</v>
          </cell>
          <cell r="C100" t="str">
            <v>zaklj. srafovi 3,5mm samonarezujuci L14mm</v>
          </cell>
          <cell r="D100"/>
          <cell r="E100" t="str">
            <v>JNZU</v>
          </cell>
          <cell r="F100">
            <v>3</v>
          </cell>
          <cell r="G100">
            <v>4110.4799999999996</v>
          </cell>
          <cell r="H100"/>
          <cell r="I100">
            <v>12331.44</v>
          </cell>
        </row>
        <row r="101">
          <cell r="A101" t="str">
            <v>X706175C</v>
          </cell>
          <cell r="B101" t="str">
            <v>OR000130</v>
          </cell>
          <cell r="C101" t="str">
            <v>zaklj. srafovi 3,5mm samonarezujuci L16mm</v>
          </cell>
          <cell r="D101"/>
          <cell r="E101" t="str">
            <v>JNZU</v>
          </cell>
          <cell r="F101">
            <v>2</v>
          </cell>
          <cell r="G101">
            <v>4234.16</v>
          </cell>
          <cell r="H101"/>
          <cell r="I101">
            <v>8468.32</v>
          </cell>
        </row>
        <row r="102">
          <cell r="A102" t="str">
            <v>X706175D</v>
          </cell>
          <cell r="B102" t="str">
            <v>OR000130</v>
          </cell>
          <cell r="C102" t="str">
            <v>zaklj. srafovi 3,5mm samonarezujuci L18mm</v>
          </cell>
          <cell r="D102"/>
          <cell r="E102" t="str">
            <v>JNZU</v>
          </cell>
          <cell r="F102">
            <v>2</v>
          </cell>
          <cell r="G102">
            <v>4289.97</v>
          </cell>
          <cell r="H102"/>
          <cell r="I102">
            <v>8579.94</v>
          </cell>
        </row>
        <row r="103">
          <cell r="A103" t="str">
            <v>X706175J</v>
          </cell>
          <cell r="B103" t="str">
            <v>OR000130</v>
          </cell>
          <cell r="C103" t="str">
            <v>Zaklj. šrafovi 3,5mm samonarezajući L30mm</v>
          </cell>
          <cell r="D103"/>
          <cell r="E103" t="str">
            <v>KU</v>
          </cell>
          <cell r="F103">
            <v>3</v>
          </cell>
          <cell r="G103">
            <v>4193.6400000000003</v>
          </cell>
          <cell r="H103"/>
          <cell r="I103">
            <v>12580.92</v>
          </cell>
        </row>
        <row r="104">
          <cell r="A104" t="str">
            <v>X706175K</v>
          </cell>
          <cell r="B104" t="str">
            <v>OR000130</v>
          </cell>
          <cell r="C104" t="str">
            <v>Zaklj. šrafovi 3,5mm samonarezajući L32mm</v>
          </cell>
          <cell r="D104"/>
          <cell r="E104" t="str">
            <v>JNZU</v>
          </cell>
          <cell r="F104">
            <v>2</v>
          </cell>
          <cell r="G104">
            <v>4206.0600000000004</v>
          </cell>
          <cell r="H104"/>
          <cell r="I104">
            <v>8412.1200000000008</v>
          </cell>
        </row>
        <row r="105">
          <cell r="A105" t="str">
            <v>X706188C</v>
          </cell>
          <cell r="B105" t="str">
            <v>OR000130</v>
          </cell>
          <cell r="C105" t="str">
            <v>Spongiozni zavrtnji fi 6,5mm L45mm/16mm</v>
          </cell>
          <cell r="D105"/>
          <cell r="E105" t="str">
            <v>JNZU</v>
          </cell>
          <cell r="F105">
            <v>1</v>
          </cell>
          <cell r="G105">
            <v>1097.28</v>
          </cell>
          <cell r="H105"/>
          <cell r="I105">
            <v>1097.28</v>
          </cell>
        </row>
        <row r="106">
          <cell r="A106" t="str">
            <v>X706188E</v>
          </cell>
          <cell r="B106" t="str">
            <v>OR000130</v>
          </cell>
          <cell r="C106" t="str">
            <v>Spongiozni zavrtanj fi 6,5mm L55mm/16mm</v>
          </cell>
          <cell r="D106"/>
          <cell r="E106" t="str">
            <v>JNZU</v>
          </cell>
          <cell r="F106">
            <v>2</v>
          </cell>
          <cell r="G106">
            <v>1097.28</v>
          </cell>
          <cell r="H106"/>
          <cell r="I106">
            <v>2194.56</v>
          </cell>
        </row>
        <row r="107">
          <cell r="A107" t="str">
            <v>X706188F</v>
          </cell>
          <cell r="B107" t="str">
            <v>OR000130</v>
          </cell>
          <cell r="C107" t="str">
            <v>Spongiozni zavrtanj fi 6,5mm L60mm/16mm</v>
          </cell>
          <cell r="D107"/>
          <cell r="E107" t="str">
            <v>JNZU</v>
          </cell>
          <cell r="F107">
            <v>2</v>
          </cell>
          <cell r="G107">
            <v>1097.28</v>
          </cell>
          <cell r="H107"/>
          <cell r="I107">
            <v>2194.56</v>
          </cell>
        </row>
        <row r="108">
          <cell r="A108" t="str">
            <v>X706188G</v>
          </cell>
          <cell r="B108" t="str">
            <v>OR000130</v>
          </cell>
          <cell r="C108" t="str">
            <v>Spongiozni zavrtanj fi 6,5mm L65mm/16mm</v>
          </cell>
          <cell r="D108"/>
          <cell r="E108" t="str">
            <v>JNZU</v>
          </cell>
          <cell r="F108">
            <v>2</v>
          </cell>
          <cell r="G108">
            <v>1006.07</v>
          </cell>
          <cell r="H108"/>
          <cell r="I108">
            <v>2012.14</v>
          </cell>
        </row>
        <row r="109">
          <cell r="A109" t="str">
            <v>X706188O</v>
          </cell>
          <cell r="B109" t="str">
            <v>OR000130</v>
          </cell>
          <cell r="C109" t="str">
            <v>Spongiozni zavrtanj fi 6,5mm L100mm/16mm</v>
          </cell>
          <cell r="D109"/>
          <cell r="E109" t="str">
            <v>CJN</v>
          </cell>
          <cell r="F109">
            <v>1</v>
          </cell>
          <cell r="G109">
            <v>1097.28</v>
          </cell>
          <cell r="H109"/>
          <cell r="I109">
            <v>1097.28</v>
          </cell>
        </row>
        <row r="110">
          <cell r="A110" t="str">
            <v>X706189C</v>
          </cell>
          <cell r="B110" t="str">
            <v>OR000130</v>
          </cell>
          <cell r="C110" t="str">
            <v>Kanulirani spongiozni zavrtnji fi 7mm L50mm/16mm</v>
          </cell>
          <cell r="D110"/>
          <cell r="E110" t="str">
            <v>JNZU</v>
          </cell>
          <cell r="F110">
            <v>4</v>
          </cell>
          <cell r="G110">
            <v>3813.33</v>
          </cell>
          <cell r="H110"/>
          <cell r="I110">
            <v>15253.32</v>
          </cell>
        </row>
        <row r="111">
          <cell r="A111" t="str">
            <v>X706189E</v>
          </cell>
          <cell r="B111" t="str">
            <v>OR000130</v>
          </cell>
          <cell r="C111" t="str">
            <v>Kanulirani spongiozni zavrtnji fi 7mm L60mm/16mm</v>
          </cell>
          <cell r="D111"/>
          <cell r="E111" t="str">
            <v>JNZU</v>
          </cell>
          <cell r="F111">
            <v>10</v>
          </cell>
          <cell r="G111">
            <v>3811.82</v>
          </cell>
          <cell r="H111"/>
          <cell r="I111">
            <v>38118.199999999997</v>
          </cell>
        </row>
        <row r="112">
          <cell r="A112" t="str">
            <v>X706189G</v>
          </cell>
          <cell r="B112" t="str">
            <v>OR000130</v>
          </cell>
          <cell r="C112" t="str">
            <v>Kanulirani spongiozni zavrtnji fi 7mm L70mm/16mm</v>
          </cell>
          <cell r="D112"/>
          <cell r="E112" t="str">
            <v>JNZU</v>
          </cell>
          <cell r="F112">
            <v>6</v>
          </cell>
          <cell r="G112">
            <v>3816.84</v>
          </cell>
          <cell r="H112"/>
          <cell r="I112">
            <v>22901.040000000001</v>
          </cell>
        </row>
        <row r="113">
          <cell r="A113" t="str">
            <v>X706189H</v>
          </cell>
          <cell r="B113" t="str">
            <v>OR000130</v>
          </cell>
          <cell r="C113" t="str">
            <v>Kanulirani spongiozni zavrtnji fi 7mm L75mm/16mm</v>
          </cell>
          <cell r="D113"/>
          <cell r="E113" t="str">
            <v>JNZU</v>
          </cell>
          <cell r="F113">
            <v>1</v>
          </cell>
          <cell r="G113">
            <v>3823.72</v>
          </cell>
          <cell r="H113"/>
          <cell r="I113">
            <v>3823.72</v>
          </cell>
        </row>
        <row r="114">
          <cell r="A114" t="str">
            <v>X706189M</v>
          </cell>
          <cell r="B114" t="str">
            <v>OR000130</v>
          </cell>
          <cell r="C114" t="str">
            <v>Kanulirani spongiozni zavrtnji fi 7mm L100mm/16mm</v>
          </cell>
          <cell r="D114"/>
          <cell r="E114" t="str">
            <v>JNZU</v>
          </cell>
          <cell r="F114">
            <v>1</v>
          </cell>
          <cell r="G114">
            <v>3811.82</v>
          </cell>
          <cell r="H114"/>
          <cell r="I114">
            <v>3811.82</v>
          </cell>
        </row>
        <row r="115">
          <cell r="A115" t="str">
            <v>X706189S</v>
          </cell>
          <cell r="B115" t="str">
            <v>OR000130</v>
          </cell>
          <cell r="C115" t="str">
            <v>Kanulirani spongiozni zavrtnji fi 7mm L50mm/32mm</v>
          </cell>
          <cell r="D115"/>
          <cell r="E115" t="str">
            <v>JNZU</v>
          </cell>
          <cell r="F115">
            <v>1</v>
          </cell>
          <cell r="G115">
            <v>3815</v>
          </cell>
          <cell r="H115"/>
          <cell r="I115">
            <v>3815</v>
          </cell>
        </row>
        <row r="116">
          <cell r="A116" t="str">
            <v>X706189Š</v>
          </cell>
          <cell r="B116" t="str">
            <v>OR000130</v>
          </cell>
          <cell r="C116" t="str">
            <v>Kanulirani spongiozni zavrtnji fi 7mm L75mm/32mm</v>
          </cell>
          <cell r="D116"/>
          <cell r="E116" t="str">
            <v>JNZU</v>
          </cell>
          <cell r="F116">
            <v>1</v>
          </cell>
          <cell r="G116">
            <v>3815</v>
          </cell>
          <cell r="H116"/>
          <cell r="I116">
            <v>3815</v>
          </cell>
        </row>
        <row r="117">
          <cell r="A117" t="str">
            <v>X706189Y</v>
          </cell>
          <cell r="B117" t="str">
            <v>OR000130</v>
          </cell>
          <cell r="C117" t="str">
            <v>Kanulirani spongiozni zavrtnji fi 7mm L95mm/32mm</v>
          </cell>
          <cell r="D117"/>
          <cell r="E117" t="str">
            <v>JNZU</v>
          </cell>
          <cell r="F117">
            <v>1</v>
          </cell>
          <cell r="G117">
            <v>3816.84</v>
          </cell>
          <cell r="H117"/>
          <cell r="I117">
            <v>3816.84</v>
          </cell>
        </row>
        <row r="118">
          <cell r="A118" t="str">
            <v>X706189Z</v>
          </cell>
          <cell r="B118" t="str">
            <v>OR000130</v>
          </cell>
          <cell r="C118" t="str">
            <v>Kanulirani spongiozni zavrtnji fi 7mm L100mm/32mm</v>
          </cell>
          <cell r="D118"/>
          <cell r="E118" t="str">
            <v>JNZU</v>
          </cell>
          <cell r="F118">
            <v>1</v>
          </cell>
          <cell r="G118">
            <v>3850</v>
          </cell>
          <cell r="H118"/>
          <cell r="I118">
            <v>3850</v>
          </cell>
        </row>
        <row r="119">
          <cell r="A119" t="str">
            <v>X706189Đ</v>
          </cell>
          <cell r="B119" t="str">
            <v>OR000130</v>
          </cell>
          <cell r="C119" t="str">
            <v>Kanulirani spongiozni zavrtnji fi 7mm L70mm/32mm</v>
          </cell>
          <cell r="D119"/>
          <cell r="E119" t="str">
            <v>JNZU</v>
          </cell>
          <cell r="F119">
            <v>4</v>
          </cell>
          <cell r="G119">
            <v>3813.33</v>
          </cell>
          <cell r="H119"/>
          <cell r="I119">
            <v>15253.32</v>
          </cell>
        </row>
        <row r="120">
          <cell r="A120" t="str">
            <v>X706214C</v>
          </cell>
          <cell r="B120" t="str">
            <v>OR000130</v>
          </cell>
          <cell r="C120" t="str">
            <v>Spongiozni zavrtnji fi 6,5mm L55mm/32mm</v>
          </cell>
          <cell r="D120"/>
          <cell r="E120" t="str">
            <v>JNZU</v>
          </cell>
          <cell r="F120">
            <v>1</v>
          </cell>
          <cell r="G120">
            <v>974.21</v>
          </cell>
          <cell r="H120"/>
          <cell r="I120">
            <v>974.21</v>
          </cell>
        </row>
        <row r="121">
          <cell r="A121" t="str">
            <v>X706214G</v>
          </cell>
          <cell r="B121" t="str">
            <v>OR000130</v>
          </cell>
          <cell r="C121" t="str">
            <v>Spongiozni zavrtnji fi 6,5mm L75mm/32mm</v>
          </cell>
          <cell r="D121"/>
          <cell r="E121" t="str">
            <v>JNZU</v>
          </cell>
          <cell r="F121">
            <v>1</v>
          </cell>
          <cell r="G121">
            <v>1097.28</v>
          </cell>
          <cell r="H121"/>
          <cell r="I121">
            <v>1097.28</v>
          </cell>
        </row>
        <row r="122">
          <cell r="A122" t="str">
            <v>X706214J</v>
          </cell>
          <cell r="B122" t="str">
            <v>OR000130</v>
          </cell>
          <cell r="C122" t="str">
            <v>Spongiozni zavrtnji fi 6,5mm L90mm/32mm</v>
          </cell>
          <cell r="D122"/>
          <cell r="E122" t="str">
            <v>JNZU</v>
          </cell>
          <cell r="F122">
            <v>1</v>
          </cell>
          <cell r="G122">
            <v>1097.28</v>
          </cell>
          <cell r="H122"/>
          <cell r="I122">
            <v>1097.28</v>
          </cell>
        </row>
        <row r="123">
          <cell r="A123" t="str">
            <v>X706222</v>
          </cell>
          <cell r="B123" t="str">
            <v>OR000117</v>
          </cell>
          <cell r="C123" t="str">
            <v>Kanulirani samonarez.antirotac.zavrtanj za vrat butne kosti</v>
          </cell>
          <cell r="D123"/>
          <cell r="E123" t="str">
            <v>JNZU</v>
          </cell>
          <cell r="F123">
            <v>10</v>
          </cell>
          <cell r="G123">
            <v>8800</v>
          </cell>
          <cell r="H123"/>
          <cell r="I123">
            <v>88000</v>
          </cell>
        </row>
        <row r="124">
          <cell r="A124" t="str">
            <v>X706474</v>
          </cell>
          <cell r="B124" t="str">
            <v>OR000121</v>
          </cell>
          <cell r="C124" t="str">
            <v>Zakljuc. plocica za olekranon 3,5mm sa 3 do 8 rupa; 8rupa u proksi delu za zaklj zavrt; i rupama za kirsner igle, duz 98,5mm-163,5mm; deblj 2,8mm; sirine 10,0mm; leva i desna; titan legura</v>
          </cell>
          <cell r="D124"/>
          <cell r="E124" t="str">
            <v>JNZU</v>
          </cell>
          <cell r="F124">
            <v>1</v>
          </cell>
          <cell r="G124">
            <v>47850</v>
          </cell>
          <cell r="H124"/>
          <cell r="I124">
            <v>47850</v>
          </cell>
        </row>
        <row r="125">
          <cell r="A125" t="str">
            <v>X706475</v>
          </cell>
          <cell r="B125" t="str">
            <v>OR000121</v>
          </cell>
          <cell r="C125" t="str">
            <v>Zakljuc. plocica za olekranon 3,5mm sa 3 do 8 rupa;  duz 52,7mm-119,5mm; deblj 2,8mm; sirine 10,2mm; leva i desna; titan legura</v>
          </cell>
          <cell r="D125"/>
          <cell r="E125" t="str">
            <v>JNZU</v>
          </cell>
          <cell r="F125">
            <v>1</v>
          </cell>
          <cell r="G125">
            <v>44550</v>
          </cell>
          <cell r="H125"/>
          <cell r="I125">
            <v>44550</v>
          </cell>
        </row>
        <row r="126">
          <cell r="A126" t="str">
            <v>X706476</v>
          </cell>
          <cell r="B126"/>
          <cell r="C126" t="str">
            <v>Zakljuc. plocia za dist. later.fibulu 2,7/3,5mm sa 3 do 11 rupa;  duz 84mm-188mmmm; deblj 2,5mm; sirine 10,4mm; leva i desna; titan legura</v>
          </cell>
          <cell r="D126"/>
          <cell r="E126" t="str">
            <v>JNZU</v>
          </cell>
          <cell r="F126">
            <v>5</v>
          </cell>
          <cell r="G126">
            <v>54725</v>
          </cell>
          <cell r="H126"/>
          <cell r="I126">
            <v>218900</v>
          </cell>
        </row>
        <row r="127">
          <cell r="A127" t="str">
            <v>X706477</v>
          </cell>
          <cell r="B127" t="str">
            <v>OR000126</v>
          </cell>
          <cell r="C127" t="str">
            <v>2,7mm zakljuc zavrtnji, samonarezujuci sa dimenz od 6mm-50mm</v>
          </cell>
          <cell r="D127"/>
          <cell r="E127" t="str">
            <v>JNZU</v>
          </cell>
          <cell r="F127">
            <v>23</v>
          </cell>
          <cell r="G127">
            <v>3905</v>
          </cell>
          <cell r="H127"/>
          <cell r="I127">
            <v>89815</v>
          </cell>
        </row>
        <row r="128">
          <cell r="A128" t="str">
            <v>X706537</v>
          </cell>
          <cell r="B128" t="str">
            <v>OR000154</v>
          </cell>
          <cell r="C128" t="str">
            <v>All-inside, low profile,#2-0 UHMWPE/ Poliester, sa dvacvora</v>
          </cell>
          <cell r="D128"/>
          <cell r="E128" t="str">
            <v>JNZU</v>
          </cell>
          <cell r="F128">
            <v>14</v>
          </cell>
          <cell r="G128">
            <v>36300</v>
          </cell>
          <cell r="H128"/>
          <cell r="I128">
            <v>508200</v>
          </cell>
        </row>
        <row r="129">
          <cell r="A129" t="str">
            <v>X706562</v>
          </cell>
          <cell r="B129"/>
          <cell r="C129" t="str">
            <v>Titanijumska vratna zaklj.ploča dvosegmentna 27-51mm</v>
          </cell>
          <cell r="D129"/>
          <cell r="E129" t="str">
            <v>JNZU</v>
          </cell>
          <cell r="F129">
            <v>3</v>
          </cell>
          <cell r="G129">
            <v>164648</v>
          </cell>
          <cell r="H129"/>
          <cell r="I129">
            <v>250888</v>
          </cell>
        </row>
        <row r="130">
          <cell r="A130" t="str">
            <v>X706563</v>
          </cell>
          <cell r="B130"/>
          <cell r="C130" t="str">
            <v>Titanijumski sraf dijametra 3,5 i 4mm samobuseci sa dvostr.navojem za kortikalnu i spongioznu kost duzine 13, 15 i 17mm</v>
          </cell>
          <cell r="D130"/>
          <cell r="E130" t="str">
            <v>JNZU</v>
          </cell>
          <cell r="F130">
            <v>29</v>
          </cell>
          <cell r="G130">
            <v>16464.8</v>
          </cell>
          <cell r="H130"/>
          <cell r="I130">
            <v>241480.8</v>
          </cell>
        </row>
        <row r="131">
          <cell r="A131" t="str">
            <v>X706665</v>
          </cell>
          <cell r="B131" t="str">
            <v>OR000126</v>
          </cell>
          <cell r="C131" t="str">
            <v>Zakljucavajuci zavrtanj sa mehanizmom trenja, HD6, fi 2.0/ 6-30mm, Ti</v>
          </cell>
          <cell r="D131"/>
          <cell r="E131" t="str">
            <v>JNZU</v>
          </cell>
          <cell r="F131">
            <v>12</v>
          </cell>
          <cell r="G131">
            <v>4400</v>
          </cell>
          <cell r="H131"/>
          <cell r="I131">
            <v>52800</v>
          </cell>
        </row>
        <row r="132">
          <cell r="A132" t="str">
            <v>x706670</v>
          </cell>
          <cell r="B132" t="str">
            <v>OR000130</v>
          </cell>
          <cell r="C132" t="str">
            <v>Titanijumski zavrtnji sa zakljuc glavom fi 2,7mm, samonarezujuci, raznih velicina</v>
          </cell>
          <cell r="D132"/>
          <cell r="E132" t="str">
            <v>JNZU</v>
          </cell>
          <cell r="F132">
            <v>40</v>
          </cell>
          <cell r="G132">
            <v>4400</v>
          </cell>
          <cell r="H132"/>
          <cell r="I132">
            <v>176000</v>
          </cell>
        </row>
        <row r="133">
          <cell r="A133" t="str">
            <v>X706671</v>
          </cell>
          <cell r="B133" t="str">
            <v>OR000126</v>
          </cell>
          <cell r="C133" t="str">
            <v>Titanij.zavrtnji za zakljuc.glaovm fi 3,5mm samonarez. X706671</v>
          </cell>
          <cell r="D133"/>
          <cell r="E133" t="str">
            <v>JNZU</v>
          </cell>
          <cell r="F133">
            <v>140</v>
          </cell>
          <cell r="G133">
            <v>4400</v>
          </cell>
          <cell r="H133"/>
          <cell r="I133">
            <v>616000</v>
          </cell>
        </row>
        <row r="134">
          <cell r="A134" t="str">
            <v>X706672</v>
          </cell>
          <cell r="B134" t="str">
            <v>OR000130</v>
          </cell>
          <cell r="C134" t="str">
            <v>Kortikalni zavrtanj fi 3,5mm samoanrez. X706672</v>
          </cell>
          <cell r="D134"/>
          <cell r="E134" t="str">
            <v>JNZU</v>
          </cell>
          <cell r="F134">
            <v>158</v>
          </cell>
          <cell r="G134">
            <v>2200</v>
          </cell>
          <cell r="H134"/>
          <cell r="I134">
            <v>347600</v>
          </cell>
        </row>
        <row r="135">
          <cell r="A135" t="str">
            <v>X706675</v>
          </cell>
          <cell r="B135" t="str">
            <v>OR000116</v>
          </cell>
          <cell r="C135" t="str">
            <v>Kanul. humer. klin sa zakljuc. u vise pravaca u proks. delu 4.5mm i multiplanarno zakljuc. u dist. delu 4mm, dijam. 7mm i duz. 180-315mm, i dijam. 8mm i duz. 160-315mm, titanijum</v>
          </cell>
          <cell r="D135"/>
          <cell r="E135" t="str">
            <v>JNZU</v>
          </cell>
          <cell r="F135">
            <v>4</v>
          </cell>
          <cell r="G135">
            <v>76450</v>
          </cell>
          <cell r="H135"/>
          <cell r="I135">
            <v>305800</v>
          </cell>
        </row>
        <row r="136">
          <cell r="A136" t="str">
            <v>X706676</v>
          </cell>
          <cell r="B136" t="str">
            <v>OR000130</v>
          </cell>
          <cell r="C136" t="str">
            <v>Zakljuc. zavrtanj, multi lock, 4.5mm za humeralni klin, duz 20-60mm, titanijum</v>
          </cell>
          <cell r="D136"/>
          <cell r="E136" t="str">
            <v>JNZU</v>
          </cell>
          <cell r="F136">
            <v>9</v>
          </cell>
          <cell r="G136">
            <v>14245</v>
          </cell>
          <cell r="H136"/>
          <cell r="I136">
            <v>128205</v>
          </cell>
        </row>
        <row r="137">
          <cell r="A137" t="str">
            <v>X706677</v>
          </cell>
          <cell r="B137" t="str">
            <v>OR000130</v>
          </cell>
          <cell r="C137" t="str">
            <v>Zakljuc. zavrtanj, 4.5mm samonarezujuci, duz 24-66mm, titanijum</v>
          </cell>
          <cell r="D137"/>
          <cell r="E137" t="str">
            <v>JNZU</v>
          </cell>
          <cell r="F137">
            <v>4</v>
          </cell>
          <cell r="G137">
            <v>7480</v>
          </cell>
          <cell r="H137"/>
          <cell r="I137">
            <v>29920</v>
          </cell>
        </row>
        <row r="138">
          <cell r="A138" t="str">
            <v>X706690</v>
          </cell>
          <cell r="B138" t="str">
            <v>OR000126</v>
          </cell>
          <cell r="C138" t="str">
            <v>Kortikalni zavrtanj fi 3,5mm, self-tap X706690</v>
          </cell>
          <cell r="D138"/>
          <cell r="E138" t="str">
            <v>JNZU</v>
          </cell>
          <cell r="F138">
            <v>15</v>
          </cell>
          <cell r="G138">
            <v>1320</v>
          </cell>
          <cell r="H138"/>
          <cell r="I138">
            <v>19800</v>
          </cell>
        </row>
        <row r="139">
          <cell r="A139" t="str">
            <v>X706848</v>
          </cell>
          <cell r="B139" t="str">
            <v>OR000130</v>
          </cell>
          <cell r="C139" t="str">
            <v>Kortikalni zavrtnji fi 3,5mm, duzine 15-36mm</v>
          </cell>
          <cell r="D139"/>
          <cell r="E139" t="str">
            <v>JNZU</v>
          </cell>
          <cell r="F139">
            <v>543</v>
          </cell>
          <cell r="G139">
            <v>253</v>
          </cell>
          <cell r="H139"/>
          <cell r="I139">
            <v>137379</v>
          </cell>
        </row>
        <row r="140">
          <cell r="A140" t="str">
            <v>X706848K</v>
          </cell>
          <cell r="B140" t="str">
            <v>OR000130</v>
          </cell>
          <cell r="C140" t="str">
            <v>Kortikalni zavrtnji fi 3,5mm L14mm</v>
          </cell>
          <cell r="D140"/>
          <cell r="E140" t="str">
            <v>JNZU</v>
          </cell>
          <cell r="F140">
            <v>1</v>
          </cell>
          <cell r="G140">
            <v>228.46</v>
          </cell>
          <cell r="H140"/>
          <cell r="I140">
            <v>228.46</v>
          </cell>
        </row>
        <row r="141">
          <cell r="A141" t="str">
            <v>X706868B</v>
          </cell>
          <cell r="B141" t="str">
            <v>OR000112</v>
          </cell>
          <cell r="C141" t="str">
            <v>Titanijumski elastični klin fi 2,0mm L440mm zelen</v>
          </cell>
          <cell r="D141"/>
          <cell r="E141" t="str">
            <v>JNZU</v>
          </cell>
          <cell r="F141">
            <v>4</v>
          </cell>
          <cell r="G141">
            <v>9933</v>
          </cell>
          <cell r="H141"/>
          <cell r="I141">
            <v>39732</v>
          </cell>
        </row>
        <row r="142">
          <cell r="A142" t="str">
            <v>X706868C</v>
          </cell>
          <cell r="B142" t="str">
            <v>OR000112</v>
          </cell>
          <cell r="C142" t="str">
            <v>Titanijumski elastični klin fi 2,5mmL440mm,roze</v>
          </cell>
          <cell r="D142"/>
          <cell r="E142" t="str">
            <v>JNZU</v>
          </cell>
          <cell r="F142">
            <v>8</v>
          </cell>
          <cell r="G142">
            <v>9240</v>
          </cell>
          <cell r="H142"/>
          <cell r="I142">
            <v>73920</v>
          </cell>
        </row>
        <row r="143">
          <cell r="A143" t="str">
            <v>X706868D</v>
          </cell>
          <cell r="B143" t="str">
            <v>OR000112</v>
          </cell>
          <cell r="C143" t="str">
            <v>Titanijumski elastični klin fi 3,0mm L440mm, zlatan</v>
          </cell>
          <cell r="D143"/>
          <cell r="E143" t="str">
            <v>JNZU</v>
          </cell>
          <cell r="F143">
            <v>5</v>
          </cell>
          <cell r="G143">
            <v>9933</v>
          </cell>
          <cell r="H143"/>
          <cell r="I143">
            <v>49665</v>
          </cell>
        </row>
        <row r="144">
          <cell r="A144" t="str">
            <v>X706868E</v>
          </cell>
          <cell r="B144" t="str">
            <v>OR000112</v>
          </cell>
          <cell r="C144" t="str">
            <v>Titanijumski elastični klin fi 3,5mm L440mm</v>
          </cell>
          <cell r="D144"/>
          <cell r="E144" t="str">
            <v>JNZU</v>
          </cell>
          <cell r="F144">
            <v>12</v>
          </cell>
          <cell r="G144">
            <v>9240</v>
          </cell>
          <cell r="H144"/>
          <cell r="I144">
            <v>110880</v>
          </cell>
        </row>
        <row r="145">
          <cell r="A145" t="str">
            <v>X706868F</v>
          </cell>
          <cell r="B145" t="str">
            <v>OR000112</v>
          </cell>
          <cell r="C145" t="str">
            <v>Titanijumski elastični klin fi 4mm L440mm</v>
          </cell>
          <cell r="D145"/>
          <cell r="E145" t="str">
            <v>JNZU</v>
          </cell>
          <cell r="F145">
            <v>6</v>
          </cell>
          <cell r="G145">
            <v>9240</v>
          </cell>
          <cell r="H145"/>
          <cell r="I145">
            <v>55440</v>
          </cell>
        </row>
        <row r="146">
          <cell r="A146" t="str">
            <v>X706868G</v>
          </cell>
          <cell r="B146" t="str">
            <v>OR000112</v>
          </cell>
          <cell r="C146" t="str">
            <v>Titanijumski elastični klin fi 1,5mm L440mm</v>
          </cell>
          <cell r="D146"/>
          <cell r="E146" t="str">
            <v>JNZU</v>
          </cell>
          <cell r="F146">
            <v>2</v>
          </cell>
          <cell r="G146">
            <v>9240</v>
          </cell>
          <cell r="H146"/>
          <cell r="I146">
            <v>18480</v>
          </cell>
        </row>
        <row r="147">
          <cell r="A147" t="str">
            <v>X706881</v>
          </cell>
          <cell r="B147" t="str">
            <v>OR000130</v>
          </cell>
          <cell r="C147" t="str">
            <v>Kortikalni vijak 3,5 duzina 12,14,16,18</v>
          </cell>
          <cell r="D147"/>
          <cell r="E147" t="str">
            <v>JNZU</v>
          </cell>
          <cell r="F147">
            <v>7</v>
          </cell>
          <cell r="G147">
            <v>253</v>
          </cell>
          <cell r="H147"/>
          <cell r="I147">
            <v>1771</v>
          </cell>
        </row>
        <row r="148">
          <cell r="A148" t="str">
            <v>X706882</v>
          </cell>
          <cell r="B148" t="str">
            <v>OR000130</v>
          </cell>
          <cell r="C148" t="str">
            <v>Kortikalni vijak fi 3,5 duzina 20,22,24,26,28</v>
          </cell>
          <cell r="D148"/>
          <cell r="E148" t="str">
            <v>JNZU</v>
          </cell>
          <cell r="F148">
            <v>3</v>
          </cell>
          <cell r="G148">
            <v>253</v>
          </cell>
          <cell r="H148"/>
          <cell r="I148">
            <v>759</v>
          </cell>
        </row>
        <row r="149">
          <cell r="A149" t="str">
            <v>X706883</v>
          </cell>
          <cell r="B149" t="str">
            <v>OR000130</v>
          </cell>
          <cell r="C149" t="str">
            <v>Kortikalni vijak fi 3,5 duzina 30,32,34,36,38,40</v>
          </cell>
          <cell r="D149"/>
          <cell r="E149" t="str">
            <v>JNZU</v>
          </cell>
          <cell r="F149">
            <v>4</v>
          </cell>
          <cell r="G149">
            <v>253</v>
          </cell>
          <cell r="H149"/>
          <cell r="I149">
            <v>1012</v>
          </cell>
        </row>
        <row r="150">
          <cell r="A150" t="str">
            <v>X706883A</v>
          </cell>
          <cell r="B150" t="str">
            <v>OR000130</v>
          </cell>
          <cell r="C150" t="str">
            <v>Kortikalni vijak 3,5x28mm</v>
          </cell>
          <cell r="D150"/>
          <cell r="E150" t="str">
            <v>JNZU</v>
          </cell>
          <cell r="F150">
            <v>8</v>
          </cell>
          <cell r="G150">
            <v>220</v>
          </cell>
          <cell r="H150"/>
          <cell r="I150">
            <v>1760</v>
          </cell>
        </row>
        <row r="151">
          <cell r="A151" t="str">
            <v>X706883C</v>
          </cell>
          <cell r="B151" t="str">
            <v>OR000130</v>
          </cell>
          <cell r="C151" t="str">
            <v>Kortikalni vijak 3,5x32mm</v>
          </cell>
          <cell r="D151"/>
          <cell r="E151" t="str">
            <v>JNZU</v>
          </cell>
          <cell r="F151">
            <v>9</v>
          </cell>
          <cell r="G151">
            <v>220</v>
          </cell>
          <cell r="H151"/>
          <cell r="I151">
            <v>1980</v>
          </cell>
        </row>
        <row r="152">
          <cell r="A152" t="str">
            <v>X706888</v>
          </cell>
          <cell r="B152" t="str">
            <v>OR000156</v>
          </cell>
          <cell r="C152" t="str">
            <v>Set od dva tit.dugm.i nitino.žice sa 4 konca #5 mater. UHMWPE za  fiks</v>
          </cell>
          <cell r="D152"/>
          <cell r="E152" t="str">
            <v>JNZU</v>
          </cell>
          <cell r="F152">
            <v>3</v>
          </cell>
          <cell r="G152">
            <v>42900</v>
          </cell>
          <cell r="H152"/>
          <cell r="I152">
            <v>128700</v>
          </cell>
        </row>
        <row r="153">
          <cell r="A153" t="str">
            <v>X706889</v>
          </cell>
          <cell r="B153"/>
          <cell r="C153" t="str">
            <v>Bioresorptivni ankor-zavrtanj za tenodezu promera 4,75 ili 5,5mm; duzine 24,5mm sa koncem, usicom i insertom</v>
          </cell>
          <cell r="D153"/>
          <cell r="E153" t="str">
            <v>JNZU</v>
          </cell>
          <cell r="F153">
            <v>41</v>
          </cell>
          <cell r="G153">
            <v>39050</v>
          </cell>
          <cell r="H153"/>
          <cell r="I153">
            <v>1559800</v>
          </cell>
        </row>
        <row r="154">
          <cell r="A154" t="str">
            <v>X706890</v>
          </cell>
          <cell r="B154"/>
          <cell r="C154" t="str">
            <v>Bioresorp.zavrtanj promera 6mm, duzine 20-25mm</v>
          </cell>
          <cell r="D154"/>
          <cell r="E154" t="str">
            <v>JNZU</v>
          </cell>
          <cell r="F154">
            <v>63</v>
          </cell>
          <cell r="G154">
            <v>39050</v>
          </cell>
          <cell r="H154"/>
          <cell r="I154">
            <v>2429900</v>
          </cell>
        </row>
        <row r="155">
          <cell r="A155" t="str">
            <v>X706895</v>
          </cell>
          <cell r="B155" t="str">
            <v>OR000120</v>
          </cell>
          <cell r="C155" t="str">
            <v>Zaključ.titan.komp.ploča 1,6mm, desna/leva zavr.2,5m X706895</v>
          </cell>
          <cell r="D155"/>
          <cell r="E155" t="str">
            <v>JNZU</v>
          </cell>
          <cell r="F155">
            <v>6</v>
          </cell>
          <cell r="G155">
            <v>64900</v>
          </cell>
          <cell r="H155"/>
          <cell r="I155">
            <v>389400</v>
          </cell>
        </row>
        <row r="156">
          <cell r="A156" t="str">
            <v>X706896</v>
          </cell>
          <cell r="B156" t="str">
            <v>OR000120</v>
          </cell>
          <cell r="C156" t="str">
            <v>Zaklj.tit.kompr.ploča 1.6mm, leva/desna 54x27mmm,11 rupa</v>
          </cell>
          <cell r="D156"/>
          <cell r="E156" t="str">
            <v>JNZU</v>
          </cell>
          <cell r="F156">
            <v>3</v>
          </cell>
          <cell r="G156">
            <v>52800</v>
          </cell>
          <cell r="H156"/>
          <cell r="I156">
            <v>158400</v>
          </cell>
        </row>
        <row r="157">
          <cell r="A157" t="str">
            <v>X706896B</v>
          </cell>
          <cell r="B157" t="str">
            <v>OR000120</v>
          </cell>
          <cell r="C157" t="str">
            <v>Zaklj.tit.kompr.ploča 1.6mm,desna 54x27mmm,11 rupa</v>
          </cell>
          <cell r="D157"/>
          <cell r="E157" t="str">
            <v>JNZU</v>
          </cell>
          <cell r="F157">
            <v>3</v>
          </cell>
          <cell r="G157">
            <v>51700</v>
          </cell>
          <cell r="H157"/>
          <cell r="I157">
            <v>155100</v>
          </cell>
        </row>
        <row r="158">
          <cell r="A158" t="str">
            <v>X706898</v>
          </cell>
          <cell r="B158" t="str">
            <v>OR000120</v>
          </cell>
          <cell r="C158" t="str">
            <v>Zaključ.kompr.ploča 2mm, leva ili desna, 66x25m, 11 rupa, zavr.2,5m 4 rupe</v>
          </cell>
          <cell r="D158"/>
          <cell r="E158" t="str">
            <v>JNZU</v>
          </cell>
          <cell r="F158">
            <v>4</v>
          </cell>
          <cell r="G158">
            <v>64900</v>
          </cell>
          <cell r="H158"/>
          <cell r="I158">
            <v>259600</v>
          </cell>
        </row>
        <row r="159">
          <cell r="A159" t="str">
            <v>X706908</v>
          </cell>
          <cell r="B159"/>
          <cell r="C159" t="str">
            <v>Korftikalni zavrtanj HD6 fi 2.0 / 5-30mm, Ti</v>
          </cell>
          <cell r="D159"/>
          <cell r="E159" t="str">
            <v>JNZU</v>
          </cell>
          <cell r="F159">
            <v>14</v>
          </cell>
          <cell r="G159">
            <v>3850</v>
          </cell>
          <cell r="H159"/>
          <cell r="I159">
            <v>48400</v>
          </cell>
        </row>
        <row r="160">
          <cell r="A160" t="str">
            <v>X706910</v>
          </cell>
          <cell r="B160" t="str">
            <v>OR000126</v>
          </cell>
          <cell r="C160" t="str">
            <v>Kortikalni zavrt.nisko profil glave sa zvez.ul. HD7 fi 2,5</v>
          </cell>
          <cell r="D160"/>
          <cell r="E160" t="str">
            <v>JNZU</v>
          </cell>
          <cell r="F160">
            <v>49</v>
          </cell>
          <cell r="G160">
            <v>4400</v>
          </cell>
          <cell r="H160"/>
          <cell r="I160">
            <v>215600</v>
          </cell>
        </row>
        <row r="161">
          <cell r="A161" t="str">
            <v>X706911</v>
          </cell>
          <cell r="B161" t="str">
            <v>OR000128</v>
          </cell>
          <cell r="C161" t="str">
            <v>Kanul.samob.samonar.sraf bez glave fi 3.0mm, razlicitih duzina</v>
          </cell>
          <cell r="D161"/>
          <cell r="E161" t="str">
            <v>JNZU</v>
          </cell>
          <cell r="F161">
            <v>4</v>
          </cell>
          <cell r="G161">
            <v>16500</v>
          </cell>
          <cell r="H161"/>
          <cell r="I161">
            <v>66000</v>
          </cell>
        </row>
        <row r="162">
          <cell r="A162" t="str">
            <v>X706912</v>
          </cell>
          <cell r="B162" t="str">
            <v>OR000126</v>
          </cell>
          <cell r="C162" t="str">
            <v>Zaključ.zavrtanj meh.trenja nisko prof.glave sa zv.ul.fi 2,5</v>
          </cell>
          <cell r="D162"/>
          <cell r="E162" t="str">
            <v>JNZU</v>
          </cell>
          <cell r="F162">
            <v>75</v>
          </cell>
          <cell r="G162">
            <v>5500</v>
          </cell>
          <cell r="H162"/>
          <cell r="I162">
            <v>412500</v>
          </cell>
        </row>
        <row r="163">
          <cell r="A163" t="str">
            <v>X706914</v>
          </cell>
          <cell r="B163"/>
          <cell r="C163" t="str">
            <v>Ortoped.konac #2 multif. od UHM WIPE i polies.sa zasij.iglom plavi</v>
          </cell>
          <cell r="D163"/>
          <cell r="E163" t="str">
            <v>JNZU</v>
          </cell>
          <cell r="F163">
            <v>13</v>
          </cell>
          <cell r="G163">
            <v>3190</v>
          </cell>
          <cell r="H163"/>
          <cell r="I163">
            <v>43670</v>
          </cell>
        </row>
        <row r="164">
          <cell r="A164" t="str">
            <v>X707226</v>
          </cell>
          <cell r="B164" t="str">
            <v>OR000130</v>
          </cell>
          <cell r="C164" t="str">
            <v>Podloška za sraf 3,5</v>
          </cell>
          <cell r="D164"/>
          <cell r="E164" t="str">
            <v>JNZU</v>
          </cell>
          <cell r="F164">
            <v>4</v>
          </cell>
          <cell r="G164">
            <v>143</v>
          </cell>
          <cell r="H164"/>
          <cell r="I164">
            <v>572</v>
          </cell>
        </row>
        <row r="165">
          <cell r="A165" t="str">
            <v>X707226A</v>
          </cell>
          <cell r="B165" t="str">
            <v>OR000130</v>
          </cell>
          <cell r="C165" t="str">
            <v>Podloška za zavrtanj 10/4mm</v>
          </cell>
          <cell r="D165"/>
          <cell r="E165" t="str">
            <v>JNZU</v>
          </cell>
          <cell r="F165">
            <v>5</v>
          </cell>
          <cell r="G165">
            <v>121</v>
          </cell>
          <cell r="H165"/>
          <cell r="I165">
            <v>605</v>
          </cell>
        </row>
        <row r="166">
          <cell r="A166" t="str">
            <v>X707230</v>
          </cell>
          <cell r="B166" t="str">
            <v>OR000124</v>
          </cell>
          <cell r="C166" t="str">
            <v>T pločice sa 6 rupa</v>
          </cell>
          <cell r="D166"/>
          <cell r="E166" t="str">
            <v>JNZU</v>
          </cell>
          <cell r="F166">
            <v>3</v>
          </cell>
          <cell r="G166">
            <v>8800</v>
          </cell>
          <cell r="H166"/>
          <cell r="I166">
            <v>26400</v>
          </cell>
        </row>
        <row r="167">
          <cell r="A167" t="str">
            <v>x7074481</v>
          </cell>
          <cell r="B167" t="str">
            <v>BP21101</v>
          </cell>
          <cell r="C167" t="str">
            <v>Zaklj. kompr. ploc za dijafizu radijusa 4 do 14 rupa, za kort. i zavr sa zaklj gl. 3,5mm</v>
          </cell>
          <cell r="D167"/>
          <cell r="E167" t="str">
            <v>JNZU</v>
          </cell>
          <cell r="F167">
            <v>11</v>
          </cell>
          <cell r="G167">
            <v>33000</v>
          </cell>
          <cell r="H167"/>
          <cell r="I167">
            <v>363000</v>
          </cell>
        </row>
        <row r="168">
          <cell r="A168" t="str">
            <v>x707529</v>
          </cell>
          <cell r="B168" t="str">
            <v>OR000130</v>
          </cell>
          <cell r="C168" t="str">
            <v>Zavrtnji maleolarni fi 4,5mm duzine od 15,20,25,30,35,40,45,50,55,60,65,70 mm</v>
          </cell>
          <cell r="D168"/>
          <cell r="E168" t="str">
            <v>JNZU</v>
          </cell>
          <cell r="F168">
            <v>87</v>
          </cell>
          <cell r="G168">
            <v>297</v>
          </cell>
          <cell r="H168"/>
          <cell r="I168">
            <v>25839</v>
          </cell>
        </row>
        <row r="169">
          <cell r="A169" t="str">
            <v>X707529B</v>
          </cell>
          <cell r="B169" t="str">
            <v>OR000130</v>
          </cell>
          <cell r="C169" t="str">
            <v>Maleolarni zavrtanj fi 4,5 30mm</v>
          </cell>
          <cell r="D169"/>
          <cell r="E169" t="str">
            <v>JNZU</v>
          </cell>
          <cell r="F169">
            <v>29</v>
          </cell>
          <cell r="G169">
            <v>750.6</v>
          </cell>
          <cell r="H169"/>
          <cell r="I169">
            <v>21767.4</v>
          </cell>
        </row>
        <row r="170">
          <cell r="A170" t="str">
            <v>X707557</v>
          </cell>
          <cell r="B170" t="str">
            <v>OR000124</v>
          </cell>
          <cell r="C170" t="str">
            <v>Olučasta ploča 1/3 kruga sa 8 otvora</v>
          </cell>
          <cell r="D170"/>
          <cell r="E170" t="str">
            <v>JNZU</v>
          </cell>
          <cell r="F170">
            <v>5</v>
          </cell>
          <cell r="G170">
            <v>1282</v>
          </cell>
          <cell r="H170"/>
          <cell r="I170">
            <v>6410</v>
          </cell>
        </row>
        <row r="171">
          <cell r="A171" t="str">
            <v>X707557A</v>
          </cell>
          <cell r="B171" t="str">
            <v>OR000124</v>
          </cell>
          <cell r="C171" t="str">
            <v>Olučasta ploča 1/3 sa 8 otvora</v>
          </cell>
          <cell r="D171"/>
          <cell r="E171" t="str">
            <v>JNZU</v>
          </cell>
          <cell r="F171">
            <v>1</v>
          </cell>
          <cell r="G171">
            <v>1705</v>
          </cell>
          <cell r="H171"/>
          <cell r="I171">
            <v>1705</v>
          </cell>
        </row>
        <row r="172">
          <cell r="A172" t="str">
            <v>X707631</v>
          </cell>
          <cell r="B172" t="str">
            <v>OR000111</v>
          </cell>
          <cell r="C172" t="str">
            <v>Kirsnerove igle sa navojem na kraju (Guide were) fi 1.2mm L310mm</v>
          </cell>
          <cell r="D172"/>
          <cell r="E172" t="str">
            <v>JNZU</v>
          </cell>
          <cell r="F172">
            <v>7</v>
          </cell>
          <cell r="G172">
            <v>550</v>
          </cell>
          <cell r="H172"/>
          <cell r="I172">
            <v>3850</v>
          </cell>
        </row>
        <row r="173">
          <cell r="A173" t="str">
            <v>X707633</v>
          </cell>
          <cell r="B173" t="str">
            <v>OR000111</v>
          </cell>
          <cell r="C173" t="str">
            <v>Kirsnerove igle sa navojem na kraju (Guide were) fi2mm L310mm</v>
          </cell>
          <cell r="D173"/>
          <cell r="E173" t="str">
            <v>JNZU</v>
          </cell>
          <cell r="F173">
            <v>2</v>
          </cell>
          <cell r="G173">
            <v>550</v>
          </cell>
          <cell r="H173"/>
          <cell r="I173">
            <v>1100</v>
          </cell>
        </row>
        <row r="174">
          <cell r="A174" t="str">
            <v>X707677</v>
          </cell>
          <cell r="B174"/>
          <cell r="C174" t="str">
            <v>Srafovi poliaksijalni, samonarezujuci, titanijumski sa normalnom glavom , tupim vrhom radijusa angulacije glave max do 60stepeni, sa dvostrukim hodom navoja, sa dimen sipke fi 5,5mm</v>
          </cell>
          <cell r="D174"/>
          <cell r="E174" t="str">
            <v>JNZU</v>
          </cell>
          <cell r="F174">
            <v>22</v>
          </cell>
          <cell r="G174">
            <v>47850</v>
          </cell>
          <cell r="H174"/>
          <cell r="I174">
            <v>1042800</v>
          </cell>
        </row>
        <row r="175">
          <cell r="A175" t="str">
            <v>X707679</v>
          </cell>
          <cell r="B175" t="str">
            <v>OR000134</v>
          </cell>
          <cell r="C175" t="str">
            <v>Sipke od legure titanijuma fi 5,5 za odg zavrtnje x L 500mm</v>
          </cell>
          <cell r="D175"/>
          <cell r="E175" t="str">
            <v>JNZU</v>
          </cell>
          <cell r="F175">
            <v>2</v>
          </cell>
          <cell r="G175">
            <v>28600</v>
          </cell>
          <cell r="H175"/>
          <cell r="I175">
            <v>57200</v>
          </cell>
        </row>
        <row r="176">
          <cell r="A176" t="str">
            <v>X707725</v>
          </cell>
          <cell r="B176" t="str">
            <v>OR000127</v>
          </cell>
          <cell r="C176" t="str">
            <v>Titanijumske žice za zatv. sternuma deb.7,igla 48mm,okr1/2taper,4x45cm</v>
          </cell>
          <cell r="D176"/>
          <cell r="E176" t="str">
            <v>JNZU</v>
          </cell>
          <cell r="F176">
            <v>118</v>
          </cell>
          <cell r="G176">
            <v>975.15</v>
          </cell>
          <cell r="H176"/>
          <cell r="I176">
            <v>115067.7</v>
          </cell>
        </row>
        <row r="177">
          <cell r="A177" t="str">
            <v>X707730</v>
          </cell>
          <cell r="B177" t="str">
            <v>OR000132</v>
          </cell>
          <cell r="C177" t="str">
            <v>Matica za zakljucavanje zavrtnja sa obrnutim navojima zaklj. 4G tehnologije</v>
          </cell>
          <cell r="D177"/>
          <cell r="E177" t="str">
            <v>JNZU</v>
          </cell>
          <cell r="F177">
            <v>12</v>
          </cell>
          <cell r="G177">
            <v>15174.5</v>
          </cell>
          <cell r="H177"/>
          <cell r="I177">
            <v>182094</v>
          </cell>
        </row>
        <row r="178">
          <cell r="A178" t="str">
            <v>X707730B</v>
          </cell>
          <cell r="B178" t="str">
            <v>OR000132</v>
          </cell>
          <cell r="C178" t="str">
            <v>Sigurnosna kapa za zakljucavanje sipke sa okretom od 90 stepeni 5.5Nm od legure titanijuma</v>
          </cell>
          <cell r="D178"/>
          <cell r="E178" t="str">
            <v>JNZU</v>
          </cell>
          <cell r="F178">
            <v>22</v>
          </cell>
          <cell r="G178">
            <v>13200</v>
          </cell>
          <cell r="H178"/>
          <cell r="I178">
            <v>290400</v>
          </cell>
        </row>
        <row r="179">
          <cell r="A179" t="str">
            <v>x707740</v>
          </cell>
          <cell r="B179" t="str">
            <v>OR000120</v>
          </cell>
          <cell r="C179" t="str">
            <v>Zakljuc. antom. kompr. ploca za proksimalni humerus, sa zakljuc. gl. od 3.5., 9 rupa na glavi i 3 do 10 rupa na telu</v>
          </cell>
          <cell r="D179"/>
          <cell r="E179" t="str">
            <v>JNZU</v>
          </cell>
          <cell r="F179">
            <v>4</v>
          </cell>
          <cell r="G179">
            <v>61600</v>
          </cell>
          <cell r="H179"/>
          <cell r="I179">
            <v>246400</v>
          </cell>
        </row>
        <row r="180">
          <cell r="A180" t="str">
            <v>x707743</v>
          </cell>
          <cell r="B180" t="str">
            <v>OR000120</v>
          </cell>
          <cell r="C180" t="str">
            <v>Zaklj. antom kompre ploc  za distal humer, dorzolater i later nast 3 do 13 rupa sa zaklj. gl.3,5 - 2,7 mm</v>
          </cell>
          <cell r="D180"/>
          <cell r="E180" t="str">
            <v>JNZU</v>
          </cell>
          <cell r="F180">
            <v>7</v>
          </cell>
          <cell r="G180">
            <v>82500</v>
          </cell>
          <cell r="H180"/>
          <cell r="I180">
            <v>577500</v>
          </cell>
        </row>
        <row r="181">
          <cell r="A181" t="str">
            <v>x707744</v>
          </cell>
          <cell r="B181" t="str">
            <v>OR000120</v>
          </cell>
          <cell r="C181" t="str">
            <v>Zaklj anatom. komp ploc za dist. humerus medijalna 3 do 13 rupa, sa zaklj. glavom 3,5m i 2,7mm</v>
          </cell>
          <cell r="D181"/>
          <cell r="E181" t="str">
            <v>JNZU</v>
          </cell>
          <cell r="F181">
            <v>8</v>
          </cell>
          <cell r="G181">
            <v>82500</v>
          </cell>
          <cell r="H181"/>
          <cell r="I181">
            <v>660000</v>
          </cell>
        </row>
        <row r="182">
          <cell r="A182" t="str">
            <v>X707745</v>
          </cell>
          <cell r="B182" t="str">
            <v>OR000120</v>
          </cell>
          <cell r="C182" t="str">
            <v>Zaklj.anat.komp.ploca za olekranon sa kukom od 7 i 8 rupa,komb.rupa za kort. i zavrtnje sa zaklj.glavom 3,5mm titanijumska</v>
          </cell>
          <cell r="D182"/>
          <cell r="E182" t="str">
            <v>JNZU</v>
          </cell>
          <cell r="F182">
            <v>2</v>
          </cell>
          <cell r="G182">
            <v>64900</v>
          </cell>
          <cell r="H182"/>
          <cell r="I182">
            <v>129800</v>
          </cell>
        </row>
        <row r="183">
          <cell r="A183" t="str">
            <v>X707748</v>
          </cell>
          <cell r="B183" t="str">
            <v>OR000120</v>
          </cell>
          <cell r="C183" t="str">
            <v>Zaklj.kompr.ploca za ddijaf. X707748</v>
          </cell>
          <cell r="D183"/>
          <cell r="E183" t="str">
            <v>JNZU</v>
          </cell>
          <cell r="F183">
            <v>2</v>
          </cell>
          <cell r="G183">
            <v>33000</v>
          </cell>
          <cell r="H183"/>
          <cell r="I183">
            <v>66000</v>
          </cell>
        </row>
        <row r="184">
          <cell r="A184" t="str">
            <v>x707749</v>
          </cell>
          <cell r="B184" t="str">
            <v>OR000120</v>
          </cell>
          <cell r="C184" t="str">
            <v>Zakljuc kompr ploca deblj. 1,3mm za metakarpalne kosti 2+3, 3+3 i 4+4 rupe, za kort. zavr 2,0 mm sa zaklj glavom 2,0mm</v>
          </cell>
          <cell r="D184"/>
          <cell r="E184" t="str">
            <v>JNZU</v>
          </cell>
          <cell r="F184">
            <v>4</v>
          </cell>
          <cell r="G184">
            <v>42900</v>
          </cell>
          <cell r="H184"/>
          <cell r="I184">
            <v>171600</v>
          </cell>
        </row>
        <row r="185">
          <cell r="A185" t="str">
            <v>X707750</v>
          </cell>
          <cell r="B185" t="str">
            <v>OR000120</v>
          </cell>
          <cell r="C185" t="str">
            <v>Zaklj.anat.ploča za klavikulu, sa zavr. 2,7mm i 3,5mm</v>
          </cell>
          <cell r="D185"/>
          <cell r="E185" t="str">
            <v>JNZU</v>
          </cell>
          <cell r="F185">
            <v>7</v>
          </cell>
          <cell r="G185">
            <v>61600</v>
          </cell>
          <cell r="H185"/>
          <cell r="I185">
            <v>431200</v>
          </cell>
        </row>
        <row r="186">
          <cell r="A186" t="str">
            <v>x707751</v>
          </cell>
          <cell r="B186" t="str">
            <v>OR000120</v>
          </cell>
          <cell r="C186" t="str">
            <v>Zaklj. anatom. komp. ploca za klav. i distalnu klav. sa zavrt. 2,7 i 3,5 (3-10 rupa leva i desna</v>
          </cell>
          <cell r="D186"/>
          <cell r="E186" t="str">
            <v>JNZU</v>
          </cell>
          <cell r="F186">
            <v>3</v>
          </cell>
          <cell r="G186">
            <v>64900</v>
          </cell>
          <cell r="H186"/>
          <cell r="I186">
            <v>194700</v>
          </cell>
        </row>
        <row r="187">
          <cell r="A187" t="str">
            <v>X707753</v>
          </cell>
          <cell r="B187"/>
          <cell r="C187" t="str">
            <v>Dugme sa kineskom omčom i koncima za fiksac. ST ili BTB grafta</v>
          </cell>
          <cell r="D187"/>
          <cell r="E187" t="str">
            <v>JNZU</v>
          </cell>
          <cell r="F187">
            <v>46</v>
          </cell>
          <cell r="G187">
            <v>39050</v>
          </cell>
          <cell r="H187"/>
          <cell r="I187">
            <v>1796300</v>
          </cell>
        </row>
        <row r="188">
          <cell r="A188" t="str">
            <v>X707756</v>
          </cell>
          <cell r="B188"/>
          <cell r="C188" t="str">
            <v>Upredeni konac #2,materijal UHMWPE</v>
          </cell>
          <cell r="D188"/>
          <cell r="E188" t="str">
            <v>JNZU</v>
          </cell>
          <cell r="F188">
            <v>24</v>
          </cell>
          <cell r="G188">
            <v>3410</v>
          </cell>
          <cell r="H188"/>
          <cell r="I188">
            <v>78320</v>
          </cell>
        </row>
        <row r="189">
          <cell r="A189" t="str">
            <v>X707802.</v>
          </cell>
          <cell r="B189" t="str">
            <v>OR000145</v>
          </cell>
          <cell r="C189" t="str">
            <v>Medjuprsljenski vratni umetak vis. - Cornarstone</v>
          </cell>
          <cell r="D189"/>
          <cell r="E189" t="str">
            <v>JNZU</v>
          </cell>
          <cell r="F189">
            <v>63</v>
          </cell>
          <cell r="G189">
            <v>79860</v>
          </cell>
          <cell r="H189"/>
          <cell r="I189">
            <v>5031180</v>
          </cell>
        </row>
        <row r="190">
          <cell r="A190" t="str">
            <v>X707880</v>
          </cell>
          <cell r="B190" t="str">
            <v>OR000130</v>
          </cell>
          <cell r="C190" t="str">
            <v>Podloška za šraf 6,5</v>
          </cell>
          <cell r="D190"/>
          <cell r="E190" t="str">
            <v>JNZU</v>
          </cell>
          <cell r="F190">
            <v>8</v>
          </cell>
          <cell r="G190">
            <v>143</v>
          </cell>
          <cell r="H190"/>
          <cell r="I190">
            <v>1144</v>
          </cell>
        </row>
        <row r="191">
          <cell r="A191" t="str">
            <v>X707881</v>
          </cell>
          <cell r="B191" t="str">
            <v>OR000124</v>
          </cell>
          <cell r="C191" t="str">
            <v>Olucasta plocica 1/3 sa 5-7 oltvora</v>
          </cell>
          <cell r="D191"/>
          <cell r="E191" t="str">
            <v>JNZU</v>
          </cell>
          <cell r="F191">
            <v>87</v>
          </cell>
          <cell r="G191">
            <v>1265</v>
          </cell>
          <cell r="H191"/>
          <cell r="I191">
            <v>110055</v>
          </cell>
        </row>
        <row r="192">
          <cell r="A192" t="str">
            <v>X707885</v>
          </cell>
          <cell r="B192" t="str">
            <v>OR000130</v>
          </cell>
          <cell r="C192" t="str">
            <v>Zavrtnji maleolarni samonarezujuci fi4.5mm, duz 20-95mm</v>
          </cell>
          <cell r="D192"/>
          <cell r="E192" t="str">
            <v>JNZU</v>
          </cell>
          <cell r="F192">
            <v>7</v>
          </cell>
          <cell r="G192">
            <v>385</v>
          </cell>
          <cell r="H192"/>
          <cell r="I192">
            <v>2695</v>
          </cell>
        </row>
        <row r="193">
          <cell r="A193" t="str">
            <v>X707887</v>
          </cell>
          <cell r="B193" t="str">
            <v>OR000120</v>
          </cell>
          <cell r="C193" t="str">
            <v>Zakrivljujuca kompresna ploca sa kombin otvorima za zakljucavajuci i kortikalni sraf fi3.5mm, 4-22otvora, od celika i titanijuma</v>
          </cell>
          <cell r="D193"/>
          <cell r="E193" t="str">
            <v>JNZU</v>
          </cell>
          <cell r="F193">
            <v>4</v>
          </cell>
          <cell r="G193">
            <v>14850</v>
          </cell>
          <cell r="H193"/>
          <cell r="I193">
            <v>59400</v>
          </cell>
        </row>
        <row r="194">
          <cell r="A194" t="str">
            <v>X707888</v>
          </cell>
          <cell r="B194" t="str">
            <v>OR000126</v>
          </cell>
          <cell r="C194" t="str">
            <v>Pripadajuci zakljucavajuci samonarezujuci srafovi fi3.5mm, vel 10-95mm, od celika i titanijuma</v>
          </cell>
          <cell r="D194"/>
          <cell r="E194" t="str">
            <v>JNZU</v>
          </cell>
          <cell r="F194">
            <v>16</v>
          </cell>
          <cell r="G194">
            <v>1100</v>
          </cell>
          <cell r="H194"/>
          <cell r="I194">
            <v>17600</v>
          </cell>
        </row>
        <row r="195">
          <cell r="A195" t="str">
            <v>X707889</v>
          </cell>
          <cell r="B195" t="str">
            <v>OR000130</v>
          </cell>
          <cell r="C195" t="str">
            <v>Pripadajuci kortikalnisamonarezujuci srafovi fi3.5mm, vel 10-110mm</v>
          </cell>
          <cell r="D195"/>
          <cell r="E195" t="str">
            <v>JNZU</v>
          </cell>
          <cell r="F195">
            <v>14</v>
          </cell>
          <cell r="G195">
            <v>319</v>
          </cell>
          <cell r="H195"/>
          <cell r="I195">
            <v>4466</v>
          </cell>
        </row>
        <row r="196">
          <cell r="A196" t="str">
            <v>X707890</v>
          </cell>
          <cell r="B196" t="str">
            <v>OR000120</v>
          </cell>
          <cell r="C196" t="str">
            <v>Zakljucavajuca kompresivna uska ploca sa kombinovanim otvorima za zakljucavajuci fi5mm i kortikalni sraf fi4.5mm, od 2do24otvora, od celika i titanijuma</v>
          </cell>
          <cell r="D196"/>
          <cell r="E196" t="str">
            <v>JNZU</v>
          </cell>
          <cell r="F196">
            <v>1</v>
          </cell>
          <cell r="G196">
            <v>14850</v>
          </cell>
          <cell r="H196"/>
          <cell r="I196">
            <v>14850</v>
          </cell>
        </row>
        <row r="197">
          <cell r="A197" t="str">
            <v>X707892</v>
          </cell>
          <cell r="B197" t="str">
            <v>OR000126</v>
          </cell>
          <cell r="C197" t="str">
            <v>Pripadajuci zakljucavajuci samonarezujuci srafovi fi5mm, vel 14-90mm, od titanijuma i celika</v>
          </cell>
          <cell r="D197"/>
          <cell r="E197" t="str">
            <v>JNZU</v>
          </cell>
          <cell r="F197">
            <v>4</v>
          </cell>
          <cell r="G197">
            <v>1100</v>
          </cell>
          <cell r="H197"/>
          <cell r="I197">
            <v>4400</v>
          </cell>
        </row>
        <row r="198">
          <cell r="A198" t="str">
            <v>X707893</v>
          </cell>
          <cell r="B198" t="str">
            <v>OR000130</v>
          </cell>
          <cell r="C198" t="str">
            <v>Pripadajuci kortikalni samonarezujuci srafovi fi4.5mm, vel 14-90mm</v>
          </cell>
          <cell r="D198"/>
          <cell r="E198" t="str">
            <v>JNZU</v>
          </cell>
          <cell r="F198">
            <v>4</v>
          </cell>
          <cell r="G198">
            <v>385</v>
          </cell>
          <cell r="H198"/>
          <cell r="I198">
            <v>1540</v>
          </cell>
        </row>
        <row r="199">
          <cell r="A199" t="str">
            <v>X707894</v>
          </cell>
          <cell r="B199" t="str">
            <v>OR000118</v>
          </cell>
          <cell r="C199" t="str">
            <v>Male plocice za dinamicku kompresiju (DCP) 10mm sirine, 4-12otvora, za kort.srafove fi3.5mm</v>
          </cell>
          <cell r="D199"/>
          <cell r="E199" t="str">
            <v>JNZU</v>
          </cell>
          <cell r="F199">
            <v>2</v>
          </cell>
          <cell r="G199">
            <v>3850</v>
          </cell>
          <cell r="H199"/>
          <cell r="I199">
            <v>7700</v>
          </cell>
        </row>
        <row r="200">
          <cell r="A200" t="str">
            <v>X707896</v>
          </cell>
          <cell r="B200" t="str">
            <v>OR000118</v>
          </cell>
          <cell r="C200" t="str">
            <v>Siroke plocice za dinamicku kompresiju (DCP) 4,5mm debljine, 5-18otvora, za kort.srafove fi4.5mm</v>
          </cell>
          <cell r="D200"/>
          <cell r="E200" t="str">
            <v>JNZU</v>
          </cell>
          <cell r="F200">
            <v>2</v>
          </cell>
          <cell r="G200">
            <v>4950</v>
          </cell>
          <cell r="H200"/>
          <cell r="I200">
            <v>9900</v>
          </cell>
        </row>
        <row r="201">
          <cell r="A201" t="str">
            <v>X707897</v>
          </cell>
          <cell r="B201" t="str">
            <v>OR000130</v>
          </cell>
          <cell r="C201" t="str">
            <v>Kortikalni vijak, samonarezujuci, fi3.5mm, duz 10-60mm</v>
          </cell>
          <cell r="D201"/>
          <cell r="E201" t="str">
            <v>JNZU</v>
          </cell>
          <cell r="F201">
            <v>31</v>
          </cell>
          <cell r="G201">
            <v>319</v>
          </cell>
          <cell r="H201"/>
          <cell r="I201">
            <v>9889</v>
          </cell>
        </row>
        <row r="202">
          <cell r="A202" t="str">
            <v>x707898</v>
          </cell>
          <cell r="B202" t="str">
            <v>OR000130</v>
          </cell>
          <cell r="C202" t="str">
            <v>Kortikalni vijak, samonarezujuci, fi4.5mm, duz 12-90mm</v>
          </cell>
          <cell r="D202"/>
          <cell r="E202" t="str">
            <v>JNZU</v>
          </cell>
          <cell r="F202">
            <v>19</v>
          </cell>
          <cell r="G202">
            <v>385</v>
          </cell>
          <cell r="H202"/>
          <cell r="I202">
            <v>7315</v>
          </cell>
        </row>
        <row r="203">
          <cell r="A203" t="str">
            <v>X707899</v>
          </cell>
          <cell r="B203" t="str">
            <v>OR000126</v>
          </cell>
          <cell r="C203" t="str">
            <v>Kanulirani pongiozni srafovi sa parcijalnim brojem navoja, fi4mm, duz 20-75mm</v>
          </cell>
          <cell r="D203"/>
          <cell r="E203" t="str">
            <v>JNZU</v>
          </cell>
          <cell r="F203">
            <v>10</v>
          </cell>
          <cell r="G203">
            <v>3850</v>
          </cell>
          <cell r="H203"/>
          <cell r="I203">
            <v>38500</v>
          </cell>
        </row>
        <row r="204">
          <cell r="A204" t="str">
            <v>x707926</v>
          </cell>
          <cell r="B204" t="str">
            <v>OR000136</v>
          </cell>
          <cell r="C204" t="str">
            <v>Titan.transped.šraf sa dvosl.jezgr.i navojem 5,0mm L4</v>
          </cell>
          <cell r="D204"/>
          <cell r="E204" t="str">
            <v>JNZU</v>
          </cell>
          <cell r="F204">
            <v>12</v>
          </cell>
          <cell r="G204">
            <v>48554</v>
          </cell>
          <cell r="H204"/>
          <cell r="I204">
            <v>582648</v>
          </cell>
        </row>
        <row r="205">
          <cell r="A205" t="str">
            <v>X707934E</v>
          </cell>
          <cell r="B205" t="str">
            <v>OR000124</v>
          </cell>
          <cell r="C205" t="str">
            <v>Olučaste pločice sa 1/3 kruga sa 8 otvora</v>
          </cell>
          <cell r="D205"/>
          <cell r="E205" t="str">
            <v>JNZU</v>
          </cell>
          <cell r="F205">
            <v>1</v>
          </cell>
          <cell r="G205">
            <v>3005.76</v>
          </cell>
          <cell r="H205"/>
          <cell r="I205">
            <v>3005.76</v>
          </cell>
        </row>
        <row r="206">
          <cell r="A206" t="str">
            <v>X707935AA</v>
          </cell>
          <cell r="B206" t="str">
            <v>OR000118</v>
          </cell>
          <cell r="C206" t="str">
            <v>Uska ploca DC 4 otvora</v>
          </cell>
          <cell r="D206"/>
          <cell r="E206" t="str">
            <v>CJN</v>
          </cell>
          <cell r="F206">
            <v>1</v>
          </cell>
          <cell r="G206">
            <v>2200</v>
          </cell>
          <cell r="H206"/>
          <cell r="I206">
            <v>2200</v>
          </cell>
        </row>
        <row r="207">
          <cell r="A207" t="str">
            <v>X707935D</v>
          </cell>
          <cell r="B207" t="str">
            <v>OR000118</v>
          </cell>
          <cell r="C207" t="str">
            <v>Uske plocice za dinamicku kompresiju sa org.dodirom sa 7 otvora</v>
          </cell>
          <cell r="D207"/>
          <cell r="E207" t="str">
            <v>JNZU</v>
          </cell>
          <cell r="F207">
            <v>1</v>
          </cell>
          <cell r="G207">
            <v>7110.4</v>
          </cell>
          <cell r="H207"/>
          <cell r="I207">
            <v>7110.4</v>
          </cell>
        </row>
        <row r="208">
          <cell r="A208" t="str">
            <v>X707935EA</v>
          </cell>
          <cell r="B208" t="str">
            <v>OR000118</v>
          </cell>
          <cell r="C208" t="str">
            <v>Uske plocice za dinamicku kompresiju sa org. dodirom sa 8 otvora</v>
          </cell>
          <cell r="D208"/>
          <cell r="E208" t="str">
            <v>JNZU</v>
          </cell>
          <cell r="F208">
            <v>1</v>
          </cell>
          <cell r="G208">
            <v>2777.5</v>
          </cell>
          <cell r="H208"/>
          <cell r="I208">
            <v>2777.5</v>
          </cell>
        </row>
        <row r="209">
          <cell r="A209" t="str">
            <v>X707946A</v>
          </cell>
          <cell r="B209" t="str">
            <v>OR000151</v>
          </cell>
          <cell r="C209" t="str">
            <v>Spoljni mini fiksator za šake i stopla sa klemom</v>
          </cell>
          <cell r="D209"/>
          <cell r="E209" t="str">
            <v>JNZU</v>
          </cell>
          <cell r="F209">
            <v>1</v>
          </cell>
          <cell r="G209">
            <v>114070</v>
          </cell>
          <cell r="H209"/>
          <cell r="I209">
            <v>114070</v>
          </cell>
        </row>
        <row r="210">
          <cell r="A210" t="str">
            <v>X707954</v>
          </cell>
          <cell r="B210" t="str">
            <v>OR000124</v>
          </cell>
          <cell r="C210" t="str">
            <v>Olučasta ploča 1/3 sa 5 otvora</v>
          </cell>
          <cell r="D210"/>
          <cell r="E210" t="str">
            <v>JNZU</v>
          </cell>
          <cell r="F210">
            <v>1</v>
          </cell>
          <cell r="G210">
            <v>1151.33</v>
          </cell>
          <cell r="H210"/>
          <cell r="I210">
            <v>1151.33</v>
          </cell>
        </row>
        <row r="211">
          <cell r="A211" t="str">
            <v>X707955</v>
          </cell>
          <cell r="B211" t="str">
            <v>OR000124</v>
          </cell>
          <cell r="C211" t="str">
            <v>Olučasta ploča 1/3 sa 6 otvora</v>
          </cell>
          <cell r="D211"/>
          <cell r="E211" t="str">
            <v>JNZU</v>
          </cell>
          <cell r="F211">
            <v>1</v>
          </cell>
          <cell r="G211">
            <v>1145.57</v>
          </cell>
          <cell r="H211"/>
          <cell r="I211">
            <v>1145.57</v>
          </cell>
        </row>
        <row r="212">
          <cell r="A212" t="str">
            <v>X707956</v>
          </cell>
          <cell r="B212" t="str">
            <v>OR000124</v>
          </cell>
          <cell r="C212" t="str">
            <v>Olučasta ploča 1/3 sa 7 otvora</v>
          </cell>
          <cell r="D212"/>
          <cell r="E212" t="str">
            <v>JNZU</v>
          </cell>
          <cell r="F212">
            <v>4</v>
          </cell>
          <cell r="G212">
            <v>1361.25</v>
          </cell>
          <cell r="H212"/>
          <cell r="I212">
            <v>5445</v>
          </cell>
        </row>
        <row r="213">
          <cell r="A213" t="str">
            <v>X707956A</v>
          </cell>
          <cell r="B213" t="str">
            <v>OR000124</v>
          </cell>
          <cell r="C213" t="str">
            <v>Olučasta ploča 1/3 sa 7 otvora</v>
          </cell>
          <cell r="D213"/>
          <cell r="E213" t="str">
            <v>JNZU</v>
          </cell>
          <cell r="F213">
            <v>1</v>
          </cell>
          <cell r="G213">
            <v>1705</v>
          </cell>
          <cell r="H213"/>
          <cell r="I213">
            <v>1705</v>
          </cell>
        </row>
        <row r="214">
          <cell r="A214" t="str">
            <v>X707957</v>
          </cell>
          <cell r="B214" t="str">
            <v>OR000124</v>
          </cell>
          <cell r="C214" t="str">
            <v>Olučasta ploča 1/3 sa 4 otvora</v>
          </cell>
          <cell r="D214"/>
          <cell r="E214" t="str">
            <v>JNZU</v>
          </cell>
          <cell r="F214">
            <v>2</v>
          </cell>
          <cell r="G214">
            <v>1138.1300000000001</v>
          </cell>
          <cell r="H214"/>
          <cell r="I214">
            <v>2276.2600000000002</v>
          </cell>
        </row>
        <row r="215">
          <cell r="A215" t="str">
            <v>X707963A</v>
          </cell>
          <cell r="B215" t="str">
            <v>OR000151</v>
          </cell>
          <cell r="C215" t="str">
            <v>Spoljni fiksator za fiksaciju podlak./rucnog zgloba sa sip.u dve duz.</v>
          </cell>
          <cell r="D215"/>
          <cell r="E215" t="str">
            <v>JNZU</v>
          </cell>
          <cell r="F215">
            <v>12</v>
          </cell>
          <cell r="G215">
            <v>107580</v>
          </cell>
          <cell r="H215"/>
          <cell r="I215">
            <v>1290960</v>
          </cell>
        </row>
        <row r="216">
          <cell r="A216" t="str">
            <v>X707983</v>
          </cell>
          <cell r="B216" t="str">
            <v>OR000151</v>
          </cell>
          <cell r="C216" t="str">
            <v>Spoljni fiksator po Mitkoviću za nadlakticu-humerus</v>
          </cell>
          <cell r="D216"/>
          <cell r="E216" t="str">
            <v>JNZU</v>
          </cell>
          <cell r="F216">
            <v>15</v>
          </cell>
          <cell r="G216">
            <v>108680</v>
          </cell>
          <cell r="H216"/>
          <cell r="I216">
            <v>1630200</v>
          </cell>
        </row>
        <row r="217">
          <cell r="A217" t="str">
            <v>X707997</v>
          </cell>
          <cell r="B217" t="str">
            <v>OR000132</v>
          </cell>
          <cell r="C217" t="str">
            <v>Matica za transped.šraf sa obn.navoj.zaklj.CD Horizon  X707997</v>
          </cell>
          <cell r="D217"/>
          <cell r="E217" t="str">
            <v>JNZU</v>
          </cell>
          <cell r="F217">
            <v>85</v>
          </cell>
          <cell r="G217">
            <v>10285</v>
          </cell>
          <cell r="H217"/>
          <cell r="I217">
            <v>874225</v>
          </cell>
        </row>
        <row r="218">
          <cell r="A218" t="str">
            <v>X708011</v>
          </cell>
          <cell r="B218" t="str">
            <v>OR000134</v>
          </cell>
          <cell r="C218" t="str">
            <v>Titanijumska šipka 5,5mm L500mm sa uzdužnom markernom linijom za derot</v>
          </cell>
          <cell r="D218"/>
          <cell r="E218" t="str">
            <v>JNZU</v>
          </cell>
          <cell r="F218">
            <v>8</v>
          </cell>
          <cell r="G218">
            <v>12870</v>
          </cell>
          <cell r="H218"/>
          <cell r="I218">
            <v>102960</v>
          </cell>
        </row>
        <row r="219">
          <cell r="A219" t="str">
            <v>X708102</v>
          </cell>
          <cell r="B219" t="str">
            <v>OR000147</v>
          </cell>
          <cell r="C219" t="str">
            <v>Beta trikalcijum fosfat u granulama 75% hidroksiapatitom, vel. 4-6 (20cc)</v>
          </cell>
          <cell r="D219"/>
          <cell r="E219" t="str">
            <v>JNZU</v>
          </cell>
          <cell r="F219">
            <v>4</v>
          </cell>
          <cell r="G219">
            <v>29700</v>
          </cell>
          <cell r="H219"/>
          <cell r="I219">
            <v>118800</v>
          </cell>
        </row>
        <row r="220">
          <cell r="A220" t="str">
            <v>X708103.</v>
          </cell>
          <cell r="B220" t="str">
            <v>OR000147</v>
          </cell>
          <cell r="C220" t="str">
            <v>Beta Trikalcijum fosfat (b-TCP) u granulama, sterilan, vel granuls 4-6mm (20cc).</v>
          </cell>
          <cell r="D220"/>
          <cell r="E220" t="str">
            <v>JNZU</v>
          </cell>
          <cell r="F220">
            <v>8</v>
          </cell>
          <cell r="G220">
            <v>36000</v>
          </cell>
          <cell r="H220"/>
          <cell r="I220">
            <v>288000</v>
          </cell>
        </row>
        <row r="221">
          <cell r="A221" t="str">
            <v>X708104</v>
          </cell>
          <cell r="B221" t="str">
            <v>OR000147</v>
          </cell>
          <cell r="C221" t="str">
            <v>Beta Trikalcijum fosfat (b-TCP) u granulama, sterilan, vel granula 2-4mm (20cc)</v>
          </cell>
          <cell r="D221"/>
          <cell r="E221" t="str">
            <v>JNZU</v>
          </cell>
          <cell r="F221">
            <v>5</v>
          </cell>
          <cell r="G221">
            <v>36000</v>
          </cell>
          <cell r="H221"/>
          <cell r="I221">
            <v>180000</v>
          </cell>
        </row>
        <row r="222">
          <cell r="A222" t="str">
            <v>X708105</v>
          </cell>
          <cell r="B222" t="str">
            <v>OR000344</v>
          </cell>
          <cell r="C222" t="str">
            <v>Biorazgradivi kostani graft (kalcijum sulfat u prahu 10cc+vodeni rastvor 5ml)-Stimulan Rapid Cure 10cc</v>
          </cell>
          <cell r="D222"/>
          <cell r="E222" t="str">
            <v>JNZU</v>
          </cell>
          <cell r="F222">
            <v>6</v>
          </cell>
          <cell r="G222">
            <v>92400</v>
          </cell>
          <cell r="H222"/>
          <cell r="I222">
            <v>554400</v>
          </cell>
        </row>
        <row r="223">
          <cell r="A223" t="str">
            <v>Y704453</v>
          </cell>
          <cell r="B223" t="str">
            <v>OR000148</v>
          </cell>
          <cell r="C223" t="str">
            <v>Antibiotski spejser sa gentamicinom dostupan u 3 vel glave za 3 kratka stema i 3 duga stema</v>
          </cell>
          <cell r="D223"/>
          <cell r="E223" t="str">
            <v>JNZU</v>
          </cell>
          <cell r="F223">
            <v>2</v>
          </cell>
          <cell r="G223">
            <v>103400</v>
          </cell>
          <cell r="H223"/>
          <cell r="I223">
            <v>206800</v>
          </cell>
        </row>
        <row r="224">
          <cell r="A224" t="str">
            <v>Y704454</v>
          </cell>
          <cell r="B224" t="str">
            <v>OR000148</v>
          </cell>
          <cell r="C224" t="str">
            <v>Antibiotski spejser sa gentamicinom za koleno Y704454</v>
          </cell>
          <cell r="D224"/>
          <cell r="E224" t="str">
            <v>JNZU</v>
          </cell>
          <cell r="F224">
            <v>2</v>
          </cell>
          <cell r="G224">
            <v>103400</v>
          </cell>
          <cell r="H224"/>
          <cell r="I224">
            <v>206800</v>
          </cell>
        </row>
        <row r="225">
          <cell r="A225" t="str">
            <v>Y704840</v>
          </cell>
          <cell r="B225"/>
          <cell r="C225" t="str">
            <v>Sistem za perkutanu vertebropl.za jednokr.upotrebu koji se sast.od praska i rastv.za pravlj.cementa</v>
          </cell>
          <cell r="D225"/>
          <cell r="E225" t="str">
            <v>JNZU</v>
          </cell>
          <cell r="F225">
            <v>34</v>
          </cell>
          <cell r="G225">
            <v>102900</v>
          </cell>
          <cell r="H225"/>
          <cell r="I225">
            <v>3522600</v>
          </cell>
        </row>
        <row r="226">
          <cell r="A226" t="str">
            <v>y705989</v>
          </cell>
          <cell r="B226" t="str">
            <v>OR000148</v>
          </cell>
          <cell r="C226" t="str">
            <v>Sterilni kostani cement PMMA obojen, 40g.sa dodat.jednog antibiotika</v>
          </cell>
          <cell r="D226"/>
          <cell r="E226" t="str">
            <v>JNZU</v>
          </cell>
          <cell r="F226">
            <v>1</v>
          </cell>
          <cell r="G226">
            <v>6360</v>
          </cell>
          <cell r="H226"/>
          <cell r="I226">
            <v>6360</v>
          </cell>
        </row>
        <row r="227">
          <cell r="A227" t="str">
            <v>Y706101</v>
          </cell>
          <cell r="B227" t="str">
            <v>OR000147</v>
          </cell>
          <cell r="C227" t="str">
            <v>Nanogel 1ml-vestacka zamena za kost</v>
          </cell>
          <cell r="D227"/>
          <cell r="E227" t="str">
            <v>JNZU</v>
          </cell>
          <cell r="F227">
            <v>1</v>
          </cell>
          <cell r="G227">
            <v>30250</v>
          </cell>
          <cell r="H227"/>
          <cell r="I227">
            <v>30250</v>
          </cell>
        </row>
        <row r="228">
          <cell r="A228" t="str">
            <v>Y706103</v>
          </cell>
          <cell r="B228" t="str">
            <v>OR000142</v>
          </cell>
          <cell r="C228" t="str">
            <v>Kit za vertebroplastiku sa pistoljem</v>
          </cell>
          <cell r="D228"/>
          <cell r="E228" t="str">
            <v>CJN</v>
          </cell>
          <cell r="F228">
            <v>2</v>
          </cell>
          <cell r="G228">
            <v>128400</v>
          </cell>
          <cell r="H228"/>
          <cell r="I228">
            <v>256800</v>
          </cell>
        </row>
        <row r="229">
          <cell r="A229" t="str">
            <v>Y706104</v>
          </cell>
          <cell r="B229" t="str">
            <v>OR000148</v>
          </cell>
          <cell r="C229" t="str">
            <v>Opacity+ cement za vertebroplastiku</v>
          </cell>
          <cell r="D229"/>
          <cell r="E229" t="str">
            <v>JNZU</v>
          </cell>
          <cell r="F229">
            <v>3</v>
          </cell>
          <cell r="G229">
            <v>82500</v>
          </cell>
          <cell r="H229"/>
          <cell r="I229">
            <v>247500</v>
          </cell>
        </row>
        <row r="230">
          <cell r="A230" t="str">
            <v>Y706510</v>
          </cell>
          <cell r="B230" t="str">
            <v>OR000130</v>
          </cell>
          <cell r="C230" t="str">
            <v>Podloska za šraf 4.5</v>
          </cell>
          <cell r="D230"/>
          <cell r="E230" t="str">
            <v>JNZU</v>
          </cell>
          <cell r="F230">
            <v>3</v>
          </cell>
          <cell r="G230">
            <v>143</v>
          </cell>
          <cell r="H230"/>
          <cell r="I230">
            <v>429</v>
          </cell>
        </row>
        <row r="231">
          <cell r="A231" t="str">
            <v>Y707125</v>
          </cell>
          <cell r="B231" t="str">
            <v>OR000130</v>
          </cell>
          <cell r="C231" t="str">
            <v>Zavrtanj</v>
          </cell>
          <cell r="D231"/>
          <cell r="E231" t="str">
            <v>JNZU</v>
          </cell>
          <cell r="F231">
            <v>20</v>
          </cell>
          <cell r="G231">
            <v>11000</v>
          </cell>
          <cell r="H231"/>
          <cell r="I231">
            <v>220000</v>
          </cell>
        </row>
        <row r="232">
          <cell r="A232" t="str">
            <v>Y707131</v>
          </cell>
          <cell r="B232" t="str">
            <v>OR000130</v>
          </cell>
          <cell r="C232" t="str">
            <v>Kostani zavrtanj za augment - 5,5mm x 25, 30, 35, 40, 45, 50, 55, 60, 65, 70mm</v>
          </cell>
          <cell r="D232"/>
          <cell r="E232" t="str">
            <v>JNZU</v>
          </cell>
          <cell r="F232">
            <v>9</v>
          </cell>
          <cell r="G232">
            <v>16500</v>
          </cell>
          <cell r="H232"/>
          <cell r="I232">
            <v>148500</v>
          </cell>
        </row>
        <row r="233">
          <cell r="A233" t="str">
            <v>Y707253</v>
          </cell>
          <cell r="B233" t="str">
            <v>OR000120</v>
          </cell>
          <cell r="C233" t="str">
            <v>Medijalna anat.zaklj.ploč.za distal hum leva sa 3 otv šraf 3mm 4mmšraf</v>
          </cell>
          <cell r="D233"/>
          <cell r="E233" t="str">
            <v>JNZU</v>
          </cell>
          <cell r="F233">
            <v>6</v>
          </cell>
          <cell r="G233">
            <v>89100</v>
          </cell>
          <cell r="H233"/>
          <cell r="I233">
            <v>534600</v>
          </cell>
        </row>
        <row r="234">
          <cell r="A234" t="str">
            <v>Y707254</v>
          </cell>
          <cell r="B234" t="str">
            <v>OR000120</v>
          </cell>
          <cell r="C234" t="str">
            <v>Medij.anat.zaklj.ploč.za dist.humer.desn 3 otv. zaklj.glav.3mm i 5 4mm</v>
          </cell>
          <cell r="D234"/>
          <cell r="E234" t="str">
            <v>JNZU</v>
          </cell>
          <cell r="F234">
            <v>3</v>
          </cell>
          <cell r="G234">
            <v>89100</v>
          </cell>
          <cell r="H234"/>
          <cell r="I234">
            <v>267300</v>
          </cell>
        </row>
        <row r="235">
          <cell r="A235" t="str">
            <v>Y707257A</v>
          </cell>
          <cell r="B235" t="str">
            <v>OR000120</v>
          </cell>
          <cell r="C235" t="str">
            <v>Dorzol.anat.zaklj.ploča za dist.hum.leva 5 otvora glava 3mm i 4mm</v>
          </cell>
          <cell r="D235"/>
          <cell r="E235" t="str">
            <v>JNZU</v>
          </cell>
          <cell r="F235">
            <v>2</v>
          </cell>
          <cell r="G235">
            <v>64680</v>
          </cell>
          <cell r="H235"/>
          <cell r="I235">
            <v>129360</v>
          </cell>
        </row>
        <row r="236">
          <cell r="A236" t="str">
            <v>Y707257B</v>
          </cell>
          <cell r="B236" t="str">
            <v>OR000120</v>
          </cell>
          <cell r="C236" t="str">
            <v>Dorzol.anat.zaklj.ploča za dist.hum.leva 7 otvora glava 3mm i 4mm</v>
          </cell>
          <cell r="D236"/>
          <cell r="E236" t="str">
            <v>JNZU</v>
          </cell>
          <cell r="F236">
            <v>2</v>
          </cell>
          <cell r="G236">
            <v>64680</v>
          </cell>
          <cell r="H236"/>
          <cell r="I236">
            <v>129360</v>
          </cell>
        </row>
        <row r="237">
          <cell r="A237" t="str">
            <v>Y707258</v>
          </cell>
          <cell r="B237" t="str">
            <v>OR000120</v>
          </cell>
          <cell r="C237" t="str">
            <v>Dorzol.anat.zaklj.ploč.za dist.hum.desna sa rupom 5 otv. glava 3 i 4mm</v>
          </cell>
          <cell r="D237"/>
          <cell r="E237" t="str">
            <v>JNZU</v>
          </cell>
          <cell r="F237">
            <v>1</v>
          </cell>
          <cell r="G237">
            <v>64680</v>
          </cell>
          <cell r="H237"/>
          <cell r="I237">
            <v>64680</v>
          </cell>
        </row>
        <row r="238">
          <cell r="A238" t="str">
            <v>Y707258A</v>
          </cell>
          <cell r="B238" t="str">
            <v>OR000120</v>
          </cell>
          <cell r="C238" t="str">
            <v>Dorzol.anat.zaklj.ploč.za dist.hum.desna sa rupom 5 otv. glava 5 3i4mm</v>
          </cell>
          <cell r="D238"/>
          <cell r="E238" t="str">
            <v>JNZU</v>
          </cell>
          <cell r="F238">
            <v>1</v>
          </cell>
          <cell r="G238">
            <v>64680</v>
          </cell>
          <cell r="H238"/>
          <cell r="I238">
            <v>64680</v>
          </cell>
        </row>
        <row r="239">
          <cell r="A239" t="str">
            <v>Y707258B</v>
          </cell>
          <cell r="B239" t="str">
            <v>OR000120</v>
          </cell>
          <cell r="C239" t="str">
            <v>Dorzol.anat.zaklj.ploč.za dist.hum.desna sa rupom 7 otv. glava 7 3i4mm</v>
          </cell>
          <cell r="D239"/>
          <cell r="E239" t="str">
            <v>JNZU</v>
          </cell>
          <cell r="F239">
            <v>2</v>
          </cell>
          <cell r="G239">
            <v>64680</v>
          </cell>
          <cell r="H239"/>
          <cell r="I239">
            <v>129360</v>
          </cell>
        </row>
        <row r="240">
          <cell r="A240" t="str">
            <v>Y707260</v>
          </cell>
          <cell r="B240" t="str">
            <v>OR000120</v>
          </cell>
          <cell r="C240" t="str">
            <v>Dorzol.anat.zaklj.ploč za humer desna sa 5otv. glava 3mm 7otv.sr4mm</v>
          </cell>
          <cell r="D240"/>
          <cell r="E240" t="str">
            <v>JNZU</v>
          </cell>
          <cell r="F240">
            <v>1</v>
          </cell>
          <cell r="G240">
            <v>64680</v>
          </cell>
          <cell r="H240"/>
          <cell r="I240">
            <v>64680</v>
          </cell>
        </row>
        <row r="241">
          <cell r="A241" t="str">
            <v>Y707261A</v>
          </cell>
          <cell r="B241" t="str">
            <v>OR000120</v>
          </cell>
          <cell r="C241" t="str">
            <v>Zaklj.ploč.za podl. 6 otv.sa komb.rupom za zavrt. fi 4mm</v>
          </cell>
          <cell r="D241"/>
          <cell r="E241" t="str">
            <v>JNZU</v>
          </cell>
          <cell r="F241">
            <v>1</v>
          </cell>
          <cell r="G241">
            <v>27500</v>
          </cell>
          <cell r="H241"/>
          <cell r="I241">
            <v>27500</v>
          </cell>
        </row>
        <row r="242">
          <cell r="A242" t="str">
            <v>Y707263A</v>
          </cell>
          <cell r="B242" t="str">
            <v>OR000120</v>
          </cell>
          <cell r="C242" t="str">
            <v>Zaklj.ploča za podl.8 otvora sa komb.rupom za zavrtnje fi 4mm</v>
          </cell>
          <cell r="D242"/>
          <cell r="E242" t="str">
            <v>JNZU</v>
          </cell>
          <cell r="F242">
            <v>1</v>
          </cell>
          <cell r="G242">
            <v>29993.33</v>
          </cell>
          <cell r="H242"/>
          <cell r="I242">
            <v>29993.33</v>
          </cell>
        </row>
        <row r="243">
          <cell r="A243" t="str">
            <v>Y707265</v>
          </cell>
          <cell r="B243" t="str">
            <v>OR000126</v>
          </cell>
          <cell r="C243" t="str">
            <v>Zavrtanj sa zaključavajućom glavom fi 4mm</v>
          </cell>
          <cell r="D243"/>
          <cell r="E243" t="str">
            <v>JNZU</v>
          </cell>
          <cell r="F243">
            <v>16</v>
          </cell>
          <cell r="G243">
            <v>6732</v>
          </cell>
          <cell r="H243"/>
          <cell r="I243">
            <v>107712</v>
          </cell>
        </row>
        <row r="244">
          <cell r="A244" t="str">
            <v>Y707266F</v>
          </cell>
          <cell r="B244" t="str">
            <v>OR000130</v>
          </cell>
          <cell r="C244" t="str">
            <v>Zavrtanj sa zaključavajućom glavom fi 5mm,30mm</v>
          </cell>
          <cell r="D244"/>
          <cell r="E244" t="str">
            <v>JNZU</v>
          </cell>
          <cell r="F244">
            <v>1</v>
          </cell>
          <cell r="G244">
            <v>1375</v>
          </cell>
          <cell r="H244"/>
          <cell r="I244">
            <v>1375</v>
          </cell>
        </row>
        <row r="245">
          <cell r="A245" t="str">
            <v>Y707266G</v>
          </cell>
          <cell r="B245" t="str">
            <v>OR000130</v>
          </cell>
          <cell r="C245" t="str">
            <v>Zavrtanj sa zaključavajućom glavom fi 5mm,32mm</v>
          </cell>
          <cell r="D245"/>
          <cell r="E245" t="str">
            <v>JNZU</v>
          </cell>
          <cell r="F245">
            <v>1</v>
          </cell>
          <cell r="G245">
            <v>1375</v>
          </cell>
          <cell r="H245"/>
          <cell r="I245">
            <v>1375</v>
          </cell>
        </row>
        <row r="246">
          <cell r="A246" t="str">
            <v>Y707266H</v>
          </cell>
          <cell r="B246" t="str">
            <v>OR000130</v>
          </cell>
          <cell r="C246" t="str">
            <v>Zavrtanj sa zaključavajućom glavom fi 5mm,34mm</v>
          </cell>
          <cell r="D246"/>
          <cell r="E246" t="str">
            <v>JNZU</v>
          </cell>
          <cell r="F246">
            <v>1</v>
          </cell>
          <cell r="G246">
            <v>1375</v>
          </cell>
          <cell r="H246"/>
          <cell r="I246">
            <v>1375</v>
          </cell>
        </row>
        <row r="247">
          <cell r="A247" t="str">
            <v>Y707350</v>
          </cell>
          <cell r="B247" t="str">
            <v>OR000149</v>
          </cell>
          <cell r="C247" t="str">
            <v>Poluprsten prečnik kruga 140mm</v>
          </cell>
          <cell r="D247"/>
          <cell r="E247" t="str">
            <v>JNZU</v>
          </cell>
          <cell r="F247">
            <v>8</v>
          </cell>
          <cell r="G247">
            <v>4840</v>
          </cell>
          <cell r="H247"/>
          <cell r="I247">
            <v>38720</v>
          </cell>
        </row>
        <row r="248">
          <cell r="A248" t="str">
            <v>Y707351</v>
          </cell>
          <cell r="B248" t="str">
            <v>OR000149</v>
          </cell>
          <cell r="C248" t="str">
            <v>Poluprsten prečnik kruga 160mm</v>
          </cell>
          <cell r="D248"/>
          <cell r="E248" t="str">
            <v>JNZU</v>
          </cell>
          <cell r="F248">
            <v>4</v>
          </cell>
          <cell r="G248">
            <v>4840</v>
          </cell>
          <cell r="H248"/>
          <cell r="I248">
            <v>19360</v>
          </cell>
        </row>
        <row r="249">
          <cell r="A249" t="str">
            <v>Y707353A</v>
          </cell>
          <cell r="B249" t="str">
            <v>OR000149</v>
          </cell>
          <cell r="C249" t="str">
            <v>Distancer 60mm</v>
          </cell>
          <cell r="D249"/>
          <cell r="E249" t="str">
            <v>JNZU</v>
          </cell>
          <cell r="F249">
            <v>6</v>
          </cell>
          <cell r="G249">
            <v>907.5</v>
          </cell>
          <cell r="H249"/>
          <cell r="I249">
            <v>5445</v>
          </cell>
        </row>
        <row r="250">
          <cell r="A250" t="str">
            <v>Y707353C</v>
          </cell>
          <cell r="B250" t="str">
            <v>OR000149</v>
          </cell>
          <cell r="C250" t="str">
            <v>Distancer 140mm</v>
          </cell>
          <cell r="D250"/>
          <cell r="E250" t="str">
            <v>JNZU</v>
          </cell>
          <cell r="F250">
            <v>3</v>
          </cell>
          <cell r="G250">
            <v>907.5</v>
          </cell>
          <cell r="H250"/>
          <cell r="I250">
            <v>2722.5</v>
          </cell>
        </row>
        <row r="251">
          <cell r="A251" t="str">
            <v>Y707353D</v>
          </cell>
          <cell r="B251" t="str">
            <v>OR000149</v>
          </cell>
          <cell r="C251" t="str">
            <v>Distancer 200mm</v>
          </cell>
          <cell r="D251"/>
          <cell r="E251" t="str">
            <v>JNZU</v>
          </cell>
          <cell r="F251">
            <v>6</v>
          </cell>
          <cell r="G251">
            <v>907.5</v>
          </cell>
          <cell r="H251"/>
          <cell r="I251">
            <v>5445</v>
          </cell>
        </row>
        <row r="252">
          <cell r="A252" t="str">
            <v>Y707355</v>
          </cell>
          <cell r="B252" t="str">
            <v>OR000149</v>
          </cell>
          <cell r="C252" t="str">
            <v>Zavrtanj fiksator igala dužine 18mm</v>
          </cell>
          <cell r="D252"/>
          <cell r="E252" t="str">
            <v>JNZU</v>
          </cell>
          <cell r="F252">
            <v>30</v>
          </cell>
          <cell r="G252">
            <v>781</v>
          </cell>
          <cell r="H252"/>
          <cell r="I252">
            <v>23430</v>
          </cell>
        </row>
        <row r="253">
          <cell r="A253" t="str">
            <v>Y707356</v>
          </cell>
          <cell r="B253" t="str">
            <v>OR000149</v>
          </cell>
          <cell r="C253" t="str">
            <v>Kronstajn zavrtanj sa 3 otvora dužine 53mm</v>
          </cell>
          <cell r="D253"/>
          <cell r="E253" t="str">
            <v>JNZU</v>
          </cell>
          <cell r="F253">
            <v>12</v>
          </cell>
          <cell r="G253">
            <v>1303.5</v>
          </cell>
          <cell r="H253"/>
          <cell r="I253">
            <v>15642</v>
          </cell>
        </row>
        <row r="254">
          <cell r="A254" t="str">
            <v>Y707357</v>
          </cell>
          <cell r="B254" t="str">
            <v>OR000149</v>
          </cell>
          <cell r="C254" t="str">
            <v>Komplet zavrtanj M6 sa matičom i podloskom dužine 16mm</v>
          </cell>
          <cell r="D254"/>
          <cell r="E254" t="str">
            <v>JNZU</v>
          </cell>
          <cell r="F254">
            <v>50</v>
          </cell>
          <cell r="G254">
            <v>220</v>
          </cell>
          <cell r="H254"/>
          <cell r="I254">
            <v>11000</v>
          </cell>
        </row>
        <row r="255">
          <cell r="A255" t="str">
            <v>Y707395</v>
          </cell>
          <cell r="B255" t="str">
            <v>OR000148</v>
          </cell>
          <cell r="C255" t="str">
            <v>Cement za intraoper.i perkutano ubrizgavanje u torakol.prslj.tela-20mi</v>
          </cell>
          <cell r="D255"/>
          <cell r="E255" t="str">
            <v>JNZU</v>
          </cell>
          <cell r="F255">
            <v>5</v>
          </cell>
          <cell r="G255">
            <v>56452.800000000003</v>
          </cell>
          <cell r="H255"/>
          <cell r="I255">
            <v>282264</v>
          </cell>
        </row>
        <row r="256">
          <cell r="A256" t="str">
            <v>Y707397</v>
          </cell>
          <cell r="B256" t="str">
            <v>OR000142</v>
          </cell>
          <cell r="C256" t="str">
            <v>Set za vertebroplastiku ubrzgavanje cementa sa udaljenosti min 1,2m; mogucnot ubrzgavanje 16kubika cementa jednim setom</v>
          </cell>
          <cell r="D256"/>
          <cell r="E256" t="str">
            <v>JNZU</v>
          </cell>
          <cell r="F256">
            <v>4</v>
          </cell>
          <cell r="G256">
            <v>206996.4</v>
          </cell>
          <cell r="H256"/>
          <cell r="I256">
            <v>827985.6</v>
          </cell>
        </row>
        <row r="257">
          <cell r="A257" t="str">
            <v>Y707424</v>
          </cell>
          <cell r="B257"/>
          <cell r="C257" t="str">
            <v>Kanulirani titan.intramed.klin za humerus deblj. 7,9 i 11mm Y707425</v>
          </cell>
          <cell r="D257"/>
          <cell r="E257" t="str">
            <v>JNZU</v>
          </cell>
          <cell r="F257">
            <v>22</v>
          </cell>
          <cell r="G257">
            <v>96250</v>
          </cell>
          <cell r="H257"/>
          <cell r="I257">
            <v>2117500</v>
          </cell>
        </row>
        <row r="258">
          <cell r="A258" t="str">
            <v>Y707426</v>
          </cell>
          <cell r="B258"/>
          <cell r="C258" t="str">
            <v>Zaključavajući šraf 4,0 mm razlicitih dužina</v>
          </cell>
          <cell r="D258"/>
          <cell r="E258" t="str">
            <v>JNZU</v>
          </cell>
          <cell r="F258">
            <v>66</v>
          </cell>
          <cell r="G258">
            <v>4086.1333333333332</v>
          </cell>
          <cell r="H258"/>
          <cell r="I258">
            <v>300225.2</v>
          </cell>
        </row>
        <row r="259">
          <cell r="A259" t="str">
            <v>Y707445</v>
          </cell>
          <cell r="B259" t="str">
            <v>OR000213</v>
          </cell>
          <cell r="C259" t="str">
            <v>Lumbalni umetak za medjuprsljensku fuziju (Capstone)   Y707445</v>
          </cell>
          <cell r="D259"/>
          <cell r="E259" t="str">
            <v>JNZU</v>
          </cell>
          <cell r="F259">
            <v>4</v>
          </cell>
          <cell r="G259">
            <v>89540</v>
          </cell>
          <cell r="H259"/>
          <cell r="I259">
            <v>358160</v>
          </cell>
        </row>
        <row r="260">
          <cell r="A260" t="str">
            <v>Y707446</v>
          </cell>
          <cell r="B260" t="str">
            <v>OR000116</v>
          </cell>
          <cell r="C260" t="str">
            <v>Intramed.klin za osteo.proksim.i dijafiynog humer</v>
          </cell>
          <cell r="D260"/>
          <cell r="E260" t="str">
            <v>JNZU</v>
          </cell>
          <cell r="F260">
            <v>40</v>
          </cell>
          <cell r="G260">
            <v>70950</v>
          </cell>
          <cell r="H260"/>
          <cell r="I260">
            <v>2838000</v>
          </cell>
        </row>
        <row r="261">
          <cell r="A261" t="str">
            <v>Y707447</v>
          </cell>
          <cell r="B261" t="str">
            <v>OR000130</v>
          </cell>
          <cell r="C261" t="str">
            <v>Pripadajuci zavrtnji fi 5mm, duz 24-64mm i fi 4mm duzine 20-40mm</v>
          </cell>
          <cell r="D261"/>
          <cell r="E261" t="str">
            <v>JNZU</v>
          </cell>
          <cell r="F261">
            <v>135</v>
          </cell>
          <cell r="G261">
            <v>9790</v>
          </cell>
          <cell r="H261"/>
          <cell r="I261">
            <v>1321650</v>
          </cell>
        </row>
        <row r="262">
          <cell r="A262" t="str">
            <v>Y707448</v>
          </cell>
          <cell r="B262"/>
          <cell r="C262" t="str">
            <v>Srafovi sa zakljucavajucom glavom fi 3,5mm duzine 10-95mm od celika i titanijuma</v>
          </cell>
          <cell r="D262"/>
          <cell r="E262" t="str">
            <v>JNZU</v>
          </cell>
          <cell r="F262">
            <v>93</v>
          </cell>
          <cell r="G262">
            <v>6127</v>
          </cell>
          <cell r="H262"/>
          <cell r="I262">
            <v>562386</v>
          </cell>
        </row>
        <row r="263">
          <cell r="A263" t="str">
            <v>Y707449</v>
          </cell>
          <cell r="B263"/>
          <cell r="C263" t="str">
            <v>Kortikalni zavrtanj fi 3,5mm samonarezujuci duzine 10-110mm od celika i titanijuma</v>
          </cell>
          <cell r="D263"/>
          <cell r="E263" t="str">
            <v>JNZU</v>
          </cell>
          <cell r="F263">
            <v>98</v>
          </cell>
          <cell r="G263">
            <v>1925</v>
          </cell>
          <cell r="H263"/>
          <cell r="I263">
            <v>179300</v>
          </cell>
        </row>
        <row r="264">
          <cell r="A264" t="str">
            <v>Y707451</v>
          </cell>
          <cell r="B264"/>
          <cell r="C264" t="str">
            <v>Zakljuc.kompresivna ploca 3,5  ravna Y707452</v>
          </cell>
          <cell r="D264"/>
          <cell r="E264" t="str">
            <v>JNZU</v>
          </cell>
          <cell r="F264">
            <v>22</v>
          </cell>
          <cell r="G264">
            <v>39462.5</v>
          </cell>
          <cell r="H264"/>
          <cell r="I264">
            <v>881650</v>
          </cell>
        </row>
        <row r="265">
          <cell r="A265" t="str">
            <v>Y707468</v>
          </cell>
          <cell r="B265"/>
          <cell r="C265" t="str">
            <v>Titanij.vratna zaklj.ploca trosegmentna 43-71mm</v>
          </cell>
          <cell r="D265"/>
          <cell r="E265" t="str">
            <v>JNZU</v>
          </cell>
          <cell r="F265">
            <v>2</v>
          </cell>
          <cell r="G265">
            <v>82324</v>
          </cell>
          <cell r="H265"/>
          <cell r="I265">
            <v>164648</v>
          </cell>
        </row>
        <row r="266">
          <cell r="A266" t="str">
            <v>Y707476</v>
          </cell>
          <cell r="B266" t="str">
            <v>OR000149</v>
          </cell>
          <cell r="C266" t="str">
            <v>Poluprsten prečnik kruga 120mm</v>
          </cell>
          <cell r="D266"/>
          <cell r="E266" t="str">
            <v>JNZU</v>
          </cell>
          <cell r="F266">
            <v>2</v>
          </cell>
          <cell r="G266">
            <v>4840</v>
          </cell>
          <cell r="H266"/>
          <cell r="I266">
            <v>9680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PP_analiticki"/>
      <sheetName val="VPP_analiticki (2)"/>
    </sheetNames>
    <sheetDataSet>
      <sheetData sheetId="0" refreshError="1"/>
      <sheetData sheetId="1">
        <row r="5">
          <cell r="A5" t="str">
            <v>VLL22004</v>
          </cell>
          <cell r="B5" t="str">
            <v>VLL22004</v>
          </cell>
          <cell r="C5" t="str">
            <v>Mehanicka miteralna valvula No 25-33</v>
          </cell>
          <cell r="D5"/>
          <cell r="E5" t="str">
            <v>CJN</v>
          </cell>
          <cell r="F5">
            <v>3</v>
          </cell>
          <cell r="G5">
            <v>71390</v>
          </cell>
          <cell r="H5"/>
          <cell r="I5">
            <v>214170</v>
          </cell>
        </row>
        <row r="6">
          <cell r="A6" t="str">
            <v>VLL22008</v>
          </cell>
          <cell r="B6" t="str">
            <v>VLL22008</v>
          </cell>
          <cell r="C6" t="str">
            <v>Tubularni graft impregniran zelatinom</v>
          </cell>
          <cell r="D6"/>
          <cell r="E6" t="str">
            <v>CJN</v>
          </cell>
          <cell r="F6">
            <v>6</v>
          </cell>
          <cell r="G6">
            <v>24200</v>
          </cell>
          <cell r="H6"/>
          <cell r="I6">
            <v>145200</v>
          </cell>
        </row>
        <row r="7">
          <cell r="A7" t="str">
            <v>VLL22014</v>
          </cell>
          <cell r="B7" t="str">
            <v>VLL22014</v>
          </cell>
          <cell r="C7" t="str">
            <v>COR-KNOT DEVICE COMBO KIT</v>
          </cell>
          <cell r="D7"/>
          <cell r="E7" t="str">
            <v>CJN</v>
          </cell>
          <cell r="F7">
            <v>5</v>
          </cell>
          <cell r="G7">
            <v>113340</v>
          </cell>
          <cell r="H7"/>
          <cell r="I7">
            <v>566700</v>
          </cell>
        </row>
        <row r="8">
          <cell r="A8" t="str">
            <v>VLL22015</v>
          </cell>
          <cell r="B8" t="str">
            <v>VLL22015</v>
          </cell>
          <cell r="C8" t="str">
            <v>COR-KNOT DEVICE MINI COMBO KIT</v>
          </cell>
          <cell r="D8"/>
          <cell r="E8" t="str">
            <v>CJN</v>
          </cell>
          <cell r="F8">
            <v>14</v>
          </cell>
          <cell r="G8">
            <v>113340</v>
          </cell>
          <cell r="H8"/>
          <cell r="I8">
            <v>1586760</v>
          </cell>
        </row>
        <row r="9">
          <cell r="A9" t="str">
            <v>VLL230102</v>
          </cell>
          <cell r="B9" t="str">
            <v>VLL230102</v>
          </cell>
          <cell r="C9" t="str">
            <v>SimuForm Annuloplasty Ring fi36</v>
          </cell>
          <cell r="D9"/>
          <cell r="E9" t="str">
            <v>CJN</v>
          </cell>
          <cell r="F9">
            <v>1</v>
          </cell>
          <cell r="G9">
            <v>41690</v>
          </cell>
          <cell r="H9"/>
          <cell r="I9">
            <v>41690</v>
          </cell>
        </row>
        <row r="10">
          <cell r="A10" t="str">
            <v>VLL230140</v>
          </cell>
          <cell r="B10" t="str">
            <v>VLL230140</v>
          </cell>
          <cell r="C10" t="str">
            <v>Intergard Woven Vascular Prosthesis, IGW0032-30</v>
          </cell>
          <cell r="D10"/>
          <cell r="E10" t="str">
            <v>CJN</v>
          </cell>
          <cell r="F10">
            <v>1</v>
          </cell>
          <cell r="G10">
            <v>28050</v>
          </cell>
          <cell r="H10"/>
          <cell r="I10">
            <v>28050</v>
          </cell>
        </row>
        <row r="11">
          <cell r="A11" t="str">
            <v>VLL230234</v>
          </cell>
          <cell r="B11" t="str">
            <v>VLL230234</v>
          </cell>
          <cell r="C11" t="str">
            <v>Mehanička mitralna valvula Carbomedics M7-031</v>
          </cell>
          <cell r="D11"/>
          <cell r="E11" t="str">
            <v>CJN</v>
          </cell>
          <cell r="F11">
            <v>2</v>
          </cell>
          <cell r="G11">
            <v>112750</v>
          </cell>
          <cell r="H11"/>
          <cell r="I11">
            <v>225500</v>
          </cell>
        </row>
        <row r="12">
          <cell r="A12" t="str">
            <v>VLL230235</v>
          </cell>
          <cell r="B12" t="str">
            <v>VLL230235</v>
          </cell>
          <cell r="C12" t="str">
            <v>Mehanička mitralna valvula Carbomedics M7-033</v>
          </cell>
          <cell r="D12"/>
          <cell r="E12" t="str">
            <v>CJN</v>
          </cell>
          <cell r="F12">
            <v>2</v>
          </cell>
          <cell r="G12">
            <v>112750</v>
          </cell>
          <cell r="H12"/>
          <cell r="I12">
            <v>225500</v>
          </cell>
        </row>
        <row r="13">
          <cell r="A13" t="str">
            <v>VLL230236</v>
          </cell>
          <cell r="B13" t="str">
            <v>VLL230236</v>
          </cell>
          <cell r="C13" t="str">
            <v>Mehanička mitralna valvula SJM Masters Series 25MJ-501</v>
          </cell>
          <cell r="D13"/>
          <cell r="E13" t="str">
            <v>CJN</v>
          </cell>
          <cell r="F13">
            <v>1</v>
          </cell>
          <cell r="G13">
            <v>117040</v>
          </cell>
          <cell r="H13"/>
          <cell r="I13">
            <v>117040</v>
          </cell>
        </row>
        <row r="14">
          <cell r="A14" t="str">
            <v>VLL230243</v>
          </cell>
          <cell r="B14" t="str">
            <v>VLL230243</v>
          </cell>
          <cell r="C14" t="str">
            <v>Mehanička aortna valvula sa tubularnim ili valsava graftom,Carbomedics 21mm AP-021</v>
          </cell>
          <cell r="D14"/>
          <cell r="E14" t="str">
            <v>CJN</v>
          </cell>
          <cell r="F14">
            <v>5</v>
          </cell>
          <cell r="G14">
            <v>237600</v>
          </cell>
          <cell r="H14"/>
          <cell r="I14">
            <v>1188000</v>
          </cell>
        </row>
        <row r="15">
          <cell r="A15" t="str">
            <v>VLL230244</v>
          </cell>
          <cell r="B15" t="str">
            <v>VLL230244</v>
          </cell>
          <cell r="C15" t="str">
            <v>Mehanička aortna valvula sa tubularnim ili valsava graftom,Carbomedics 23mm AP-023</v>
          </cell>
          <cell r="D15"/>
          <cell r="E15" t="str">
            <v>CJN</v>
          </cell>
          <cell r="F15">
            <v>8</v>
          </cell>
          <cell r="G15">
            <v>237600</v>
          </cell>
          <cell r="H15"/>
          <cell r="I15">
            <v>1900800</v>
          </cell>
        </row>
        <row r="16">
          <cell r="A16" t="str">
            <v>VLL230245</v>
          </cell>
          <cell r="B16" t="str">
            <v>VLL230245</v>
          </cell>
          <cell r="C16" t="str">
            <v>Mehanička aortna valvula sa tubularnim ili valsava graftom,Carbomedics 25mm AP-025</v>
          </cell>
          <cell r="D16"/>
          <cell r="E16" t="str">
            <v>CJN</v>
          </cell>
          <cell r="F16">
            <v>2</v>
          </cell>
          <cell r="G16">
            <v>237600</v>
          </cell>
          <cell r="H16"/>
          <cell r="I16">
            <v>475200</v>
          </cell>
        </row>
        <row r="17">
          <cell r="A17" t="str">
            <v>VLL230246</v>
          </cell>
          <cell r="B17" t="str">
            <v>VLL230246</v>
          </cell>
          <cell r="C17" t="str">
            <v>Mehanička aortna valvula sa tubularnim ili valsava graftom,Carbomedics 27mm AP-027</v>
          </cell>
          <cell r="D17"/>
          <cell r="E17" t="str">
            <v>CJN</v>
          </cell>
          <cell r="F17">
            <v>2</v>
          </cell>
          <cell r="G17">
            <v>237600</v>
          </cell>
          <cell r="H17"/>
          <cell r="I17">
            <v>475200</v>
          </cell>
        </row>
        <row r="18">
          <cell r="A18" t="str">
            <v>VLL230247</v>
          </cell>
          <cell r="B18" t="str">
            <v>VLL230247</v>
          </cell>
          <cell r="C18" t="str">
            <v>Mehanička aortna valvula sa tubularnim ili valsava graftom,Carbomedics 29mm AP-029</v>
          </cell>
          <cell r="D18"/>
          <cell r="E18" t="str">
            <v>CJN</v>
          </cell>
          <cell r="F18">
            <v>2</v>
          </cell>
          <cell r="G18">
            <v>237600</v>
          </cell>
          <cell r="H18"/>
          <cell r="I18">
            <v>475200</v>
          </cell>
        </row>
        <row r="19">
          <cell r="A19" t="str">
            <v>VLL230250</v>
          </cell>
          <cell r="B19" t="str">
            <v>VLL230250</v>
          </cell>
          <cell r="C19" t="str">
            <v>Mehanička niskoprofilna aortna valvula SJM Regent 17AGN-751</v>
          </cell>
          <cell r="D19"/>
          <cell r="E19" t="str">
            <v>CJN</v>
          </cell>
          <cell r="F19">
            <v>2</v>
          </cell>
          <cell r="G19">
            <v>114840</v>
          </cell>
          <cell r="H19"/>
          <cell r="I19">
            <v>229680</v>
          </cell>
        </row>
        <row r="20">
          <cell r="A20" t="str">
            <v>VLL230251</v>
          </cell>
          <cell r="B20" t="str">
            <v>VLL230251</v>
          </cell>
          <cell r="C20" t="str">
            <v>Mehanička niskoprofilna aortna valvula SJM Regent 19AGN-751</v>
          </cell>
          <cell r="D20"/>
          <cell r="E20" t="str">
            <v>CJN</v>
          </cell>
          <cell r="F20">
            <v>2</v>
          </cell>
          <cell r="G20">
            <v>114840</v>
          </cell>
          <cell r="H20"/>
          <cell r="I20">
            <v>229680</v>
          </cell>
        </row>
        <row r="21">
          <cell r="A21" t="str">
            <v>VLL230252</v>
          </cell>
          <cell r="B21" t="str">
            <v>VLL230252</v>
          </cell>
          <cell r="C21" t="str">
            <v>Mehanička niskoprofilna aortna valvula SJM Regent 21AGN-751</v>
          </cell>
          <cell r="D21"/>
          <cell r="E21" t="str">
            <v>CJN</v>
          </cell>
          <cell r="F21">
            <v>3</v>
          </cell>
          <cell r="G21">
            <v>114840</v>
          </cell>
          <cell r="H21"/>
          <cell r="I21">
            <v>344520</v>
          </cell>
        </row>
        <row r="22">
          <cell r="A22" t="str">
            <v>VLL230253</v>
          </cell>
          <cell r="B22" t="str">
            <v>VLL230253</v>
          </cell>
          <cell r="C22" t="str">
            <v>Mehanička niskoprofilna aortna valvula SJM Regent 23AGN-751</v>
          </cell>
          <cell r="D22"/>
          <cell r="E22" t="str">
            <v>CJN</v>
          </cell>
          <cell r="F22">
            <v>3</v>
          </cell>
          <cell r="G22">
            <v>114840</v>
          </cell>
          <cell r="H22"/>
          <cell r="I22">
            <v>344520</v>
          </cell>
        </row>
        <row r="23">
          <cell r="A23" t="str">
            <v>VLL230254</v>
          </cell>
          <cell r="B23" t="str">
            <v>VLL230254</v>
          </cell>
          <cell r="C23" t="str">
            <v>Mehanička niskoprofilna aortna valvula SJM Regent 25AGN-751</v>
          </cell>
          <cell r="D23"/>
          <cell r="E23" t="str">
            <v>CJN</v>
          </cell>
          <cell r="F23">
            <v>1</v>
          </cell>
          <cell r="G23">
            <v>114840</v>
          </cell>
          <cell r="H23"/>
          <cell r="I23">
            <v>114840</v>
          </cell>
        </row>
        <row r="24">
          <cell r="A24" t="str">
            <v>VLL230263</v>
          </cell>
          <cell r="B24" t="str">
            <v>VLL230263</v>
          </cell>
          <cell r="C24" t="str">
            <v>Mehanicka niskoprofilna aortna valvula, A5-019</v>
          </cell>
          <cell r="D24"/>
          <cell r="E24" t="str">
            <v>CJN</v>
          </cell>
          <cell r="F24">
            <v>6</v>
          </cell>
          <cell r="G24">
            <v>112750</v>
          </cell>
          <cell r="H24"/>
          <cell r="I24">
            <v>676500</v>
          </cell>
        </row>
        <row r="25">
          <cell r="A25" t="str">
            <v>vll230264</v>
          </cell>
          <cell r="B25" t="str">
            <v>VLL230264</v>
          </cell>
          <cell r="C25" t="str">
            <v>Mehanicka niskoprofilna aortna valvula, A5-021</v>
          </cell>
          <cell r="D25"/>
          <cell r="E25" t="str">
            <v>CJN</v>
          </cell>
          <cell r="F25">
            <v>8</v>
          </cell>
          <cell r="G25">
            <v>112750</v>
          </cell>
          <cell r="H25"/>
          <cell r="I25">
            <v>902000</v>
          </cell>
        </row>
        <row r="26">
          <cell r="A26" t="str">
            <v>VLL230265</v>
          </cell>
          <cell r="B26" t="str">
            <v>VLL230265</v>
          </cell>
          <cell r="C26" t="str">
            <v>Mehanicka niskoprofilna aortna valvula, A5-023</v>
          </cell>
          <cell r="D26"/>
          <cell r="E26" t="str">
            <v>CJN</v>
          </cell>
          <cell r="F26">
            <v>4</v>
          </cell>
          <cell r="G26">
            <v>112750</v>
          </cell>
          <cell r="H26"/>
          <cell r="I26">
            <v>451000</v>
          </cell>
        </row>
        <row r="27">
          <cell r="A27" t="str">
            <v>VLL230266</v>
          </cell>
          <cell r="B27" t="str">
            <v>VLL230266</v>
          </cell>
          <cell r="C27" t="str">
            <v>Mehanicka niskoprofilna aortna valvula, A5-025</v>
          </cell>
          <cell r="D27"/>
          <cell r="E27" t="str">
            <v>CJN</v>
          </cell>
          <cell r="F27">
            <v>3</v>
          </cell>
          <cell r="G27">
            <v>112750</v>
          </cell>
          <cell r="H27"/>
          <cell r="I27">
            <v>338250</v>
          </cell>
        </row>
        <row r="28">
          <cell r="A28" t="str">
            <v>VLL230270</v>
          </cell>
          <cell r="B28" t="str">
            <v>VLL230270</v>
          </cell>
          <cell r="C28" t="str">
            <v>Mehanicka niskoprofilna aortna valvula, ONXANE-19</v>
          </cell>
          <cell r="D28"/>
          <cell r="E28" t="str">
            <v>CJN</v>
          </cell>
          <cell r="F28">
            <v>2</v>
          </cell>
          <cell r="G28">
            <v>114950</v>
          </cell>
          <cell r="H28"/>
          <cell r="I28">
            <v>229900</v>
          </cell>
        </row>
        <row r="29">
          <cell r="A29" t="str">
            <v>VLL230271</v>
          </cell>
          <cell r="B29" t="str">
            <v>VLL230271</v>
          </cell>
          <cell r="C29" t="str">
            <v>Mehanicka niskoprofilna aortna valvula, ONXANE-21</v>
          </cell>
          <cell r="D29"/>
          <cell r="E29" t="str">
            <v>CJN</v>
          </cell>
          <cell r="F29">
            <v>1</v>
          </cell>
          <cell r="G29">
            <v>118250</v>
          </cell>
          <cell r="H29"/>
          <cell r="I29">
            <v>118250</v>
          </cell>
        </row>
        <row r="30">
          <cell r="A30" t="str">
            <v>VLL230274</v>
          </cell>
          <cell r="B30" t="str">
            <v>VLL230274</v>
          </cell>
          <cell r="C30" t="str">
            <v>Mehanicka niskoprofilna aortna valvula, ONXANE-27</v>
          </cell>
          <cell r="D30"/>
          <cell r="E30" t="str">
            <v>CJN</v>
          </cell>
          <cell r="F30">
            <v>2</v>
          </cell>
          <cell r="G30">
            <v>118250</v>
          </cell>
          <cell r="H30"/>
          <cell r="I30">
            <v>236500</v>
          </cell>
        </row>
        <row r="31">
          <cell r="A31" t="str">
            <v>VLL240004</v>
          </cell>
          <cell r="B31" t="str">
            <v>VLL240004</v>
          </cell>
          <cell r="C31" t="str">
            <v>Mehanička aortna valvula sa tubularnim ili valsava graftom ,21-CAVGJ-514-00</v>
          </cell>
          <cell r="D31"/>
          <cell r="E31" t="str">
            <v>CJN</v>
          </cell>
          <cell r="F31">
            <v>2</v>
          </cell>
          <cell r="G31">
            <v>237600</v>
          </cell>
          <cell r="H31"/>
          <cell r="I31">
            <v>475200</v>
          </cell>
        </row>
        <row r="32">
          <cell r="A32" t="str">
            <v>VLL240006</v>
          </cell>
          <cell r="B32" t="str">
            <v>VLL240006</v>
          </cell>
          <cell r="C32" t="str">
            <v>Mehanička aortna valvula sa tubularnim ili valsava graftom ,25-CAVGJ-514-00</v>
          </cell>
          <cell r="D32"/>
          <cell r="E32" t="str">
            <v>CJN</v>
          </cell>
          <cell r="F32">
            <v>3</v>
          </cell>
          <cell r="G32">
            <v>237600</v>
          </cell>
          <cell r="H32"/>
          <cell r="I32">
            <v>712800</v>
          </cell>
        </row>
        <row r="33">
          <cell r="A33" t="str">
            <v>VLL240007</v>
          </cell>
          <cell r="B33" t="str">
            <v>VLL240007</v>
          </cell>
          <cell r="C33" t="str">
            <v>Mehanička aortna valvula sa tubularnim ili valsava graftom ,27-CAVGJ-514-00</v>
          </cell>
          <cell r="D33"/>
          <cell r="E33" t="str">
            <v>CJN</v>
          </cell>
          <cell r="F33">
            <v>3</v>
          </cell>
          <cell r="G33">
            <v>237600</v>
          </cell>
          <cell r="H33"/>
          <cell r="I33">
            <v>712800</v>
          </cell>
        </row>
        <row r="34">
          <cell r="A34" t="str">
            <v>VLL240008</v>
          </cell>
          <cell r="B34" t="str">
            <v>VLL240008</v>
          </cell>
          <cell r="C34" t="str">
            <v>Mehanička aortna valvula sa tubularnim ili valsava graftom ,29-CAVGJ-514-00</v>
          </cell>
          <cell r="D34"/>
          <cell r="E34" t="str">
            <v>CJN</v>
          </cell>
          <cell r="F34">
            <v>1</v>
          </cell>
          <cell r="G34">
            <v>237600</v>
          </cell>
          <cell r="H34"/>
          <cell r="I34">
            <v>237600</v>
          </cell>
        </row>
        <row r="35">
          <cell r="A35" t="str">
            <v>VLL240031</v>
          </cell>
          <cell r="B35" t="str">
            <v>VLL240031</v>
          </cell>
          <cell r="C35" t="str">
            <v>SJM Pericardial Patches C0914</v>
          </cell>
          <cell r="D35"/>
          <cell r="E35" t="str">
            <v>CJN</v>
          </cell>
          <cell r="F35">
            <v>2</v>
          </cell>
          <cell r="G35">
            <v>46750</v>
          </cell>
          <cell r="H35"/>
          <cell r="I35">
            <v>93500</v>
          </cell>
        </row>
        <row r="36">
          <cell r="A36" t="str">
            <v>VLL240037</v>
          </cell>
          <cell r="B36" t="str">
            <v>VLL240037</v>
          </cell>
          <cell r="C36" t="str">
            <v>Vaskularna zakrpa, PTF.B.1500.1500</v>
          </cell>
          <cell r="D36"/>
          <cell r="E36" t="str">
            <v>CJN</v>
          </cell>
          <cell r="F36">
            <v>3</v>
          </cell>
          <cell r="G36">
            <v>55000</v>
          </cell>
          <cell r="H36"/>
          <cell r="I36">
            <v>165000</v>
          </cell>
        </row>
        <row r="37">
          <cell r="A37" t="str">
            <v>VLL250019</v>
          </cell>
          <cell r="B37" t="str">
            <v>VLL250019</v>
          </cell>
          <cell r="C37" t="str">
            <v>Gelweave™ Straight Grafts - tubularni graft impregniran želatinom,733026</v>
          </cell>
          <cell r="D37"/>
          <cell r="E37" t="str">
            <v>CJN</v>
          </cell>
          <cell r="F37">
            <v>1</v>
          </cell>
          <cell r="G37">
            <v>28050</v>
          </cell>
          <cell r="H37"/>
          <cell r="I37">
            <v>28050</v>
          </cell>
        </row>
        <row r="38">
          <cell r="A38" t="str">
            <v>VLL250056</v>
          </cell>
          <cell r="B38" t="str">
            <v>VLL250056</v>
          </cell>
          <cell r="C38" t="str">
            <v>Gelweave™ Straight Grafts - tubularni graft impregniran želatinom,733030</v>
          </cell>
          <cell r="D38"/>
          <cell r="E38" t="str">
            <v>CJN</v>
          </cell>
          <cell r="F38">
            <v>3</v>
          </cell>
          <cell r="G38">
            <v>28050</v>
          </cell>
          <cell r="H38"/>
          <cell r="I38">
            <v>84150</v>
          </cell>
        </row>
        <row r="39">
          <cell r="A39" t="str">
            <v>VLL250081</v>
          </cell>
          <cell r="B39" t="str">
            <v>VLL250081</v>
          </cell>
          <cell r="C39" t="str">
            <v>Gelweave™ Straight Grafts - tubularni graft impregniran želatinom,733028</v>
          </cell>
          <cell r="D39"/>
          <cell r="E39" t="str">
            <v>CJN</v>
          </cell>
          <cell r="F39">
            <v>2</v>
          </cell>
          <cell r="G39">
            <v>28050</v>
          </cell>
          <cell r="H39"/>
          <cell r="I39">
            <v>56100</v>
          </cell>
        </row>
        <row r="40">
          <cell r="A40" t="str">
            <v>VLL250087</v>
          </cell>
          <cell r="B40" t="str">
            <v>VLL250087</v>
          </cell>
          <cell r="C40" t="str">
            <v>Gelweave™ Straight Grafts - tubularni graft impregniran želatinom,733032</v>
          </cell>
          <cell r="D40"/>
          <cell r="E40" t="str">
            <v>CJN</v>
          </cell>
          <cell r="F40">
            <v>1</v>
          </cell>
          <cell r="G40">
            <v>28050</v>
          </cell>
          <cell r="H40"/>
          <cell r="I40">
            <v>28050</v>
          </cell>
        </row>
        <row r="41">
          <cell r="A41" t="str">
            <v>VLL250100</v>
          </cell>
          <cell r="B41" t="str">
            <v>VLL250100</v>
          </cell>
          <cell r="C41" t="str">
            <v>Mehanicka niskoprofilna aortna valvula, S5-021</v>
          </cell>
          <cell r="D41"/>
          <cell r="E41" t="str">
            <v>CJN</v>
          </cell>
          <cell r="F41">
            <v>1</v>
          </cell>
          <cell r="G41">
            <v>112750</v>
          </cell>
          <cell r="H41"/>
          <cell r="I41">
            <v>112750</v>
          </cell>
        </row>
        <row r="42">
          <cell r="A42" t="str">
            <v>VLL250101</v>
          </cell>
          <cell r="B42" t="str">
            <v>VLL250101</v>
          </cell>
          <cell r="C42" t="str">
            <v>Mehanicka niskoprofilna aortna valvula, S5-023</v>
          </cell>
          <cell r="D42"/>
          <cell r="E42" t="str">
            <v>CJN</v>
          </cell>
          <cell r="F42">
            <v>2</v>
          </cell>
          <cell r="G42">
            <v>112750</v>
          </cell>
          <cell r="H42"/>
          <cell r="I42">
            <v>225500</v>
          </cell>
        </row>
        <row r="43">
          <cell r="A43" t="str">
            <v>VLL250102</v>
          </cell>
          <cell r="B43" t="str">
            <v>VLL250102</v>
          </cell>
          <cell r="C43" t="str">
            <v>Mehanicka niskoprofilna aortna valvula, S5-025</v>
          </cell>
          <cell r="D43"/>
          <cell r="E43" t="str">
            <v>CJN</v>
          </cell>
          <cell r="F43">
            <v>1</v>
          </cell>
          <cell r="G43">
            <v>112750</v>
          </cell>
          <cell r="H43"/>
          <cell r="I43">
            <v>112750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PP_analiticki"/>
      <sheetName val="VPP_analiticki (2)"/>
    </sheetNames>
    <sheetDataSet>
      <sheetData sheetId="0" refreshError="1"/>
      <sheetData sheetId="1">
        <row r="5">
          <cell r="A5" t="str">
            <v>PM22001</v>
          </cell>
          <cell r="B5"/>
          <cell r="C5" t="str">
            <v>Jednokomorski pejsmejker sa frekventnom adaptacijom, VitatronG20A2 SR MRI</v>
          </cell>
          <cell r="D5"/>
          <cell r="E5" t="str">
            <v>CJN</v>
          </cell>
          <cell r="F5">
            <v>215</v>
          </cell>
          <cell r="G5">
            <v>60995</v>
          </cell>
          <cell r="H5"/>
          <cell r="I5">
            <v>12974500</v>
          </cell>
        </row>
        <row r="6">
          <cell r="A6" t="str">
            <v>PM22002</v>
          </cell>
          <cell r="B6"/>
          <cell r="C6" t="str">
            <v>Vitatron Q-Series Implantable Pulse Generator MRI SureScan</v>
          </cell>
          <cell r="D6"/>
          <cell r="E6" t="str">
            <v>CJN</v>
          </cell>
          <cell r="F6">
            <v>122</v>
          </cell>
          <cell r="G6">
            <v>58382.5</v>
          </cell>
          <cell r="H6"/>
          <cell r="I6">
            <v>7217815</v>
          </cell>
        </row>
        <row r="7">
          <cell r="A7" t="str">
            <v>PM22005</v>
          </cell>
          <cell r="B7"/>
          <cell r="C7" t="str">
            <v>Micra - Jednokomorski pejsmejker sa frekvetnom adaptacijom (VVIR)</v>
          </cell>
          <cell r="D7"/>
          <cell r="E7" t="str">
            <v>CJN</v>
          </cell>
          <cell r="F7">
            <v>2</v>
          </cell>
          <cell r="G7">
            <v>1018050</v>
          </cell>
          <cell r="H7"/>
          <cell r="I7">
            <v>2036100</v>
          </cell>
        </row>
        <row r="8">
          <cell r="A8" t="str">
            <v>PM22007</v>
          </cell>
          <cell r="B8"/>
          <cell r="C8" t="str">
            <v>Dvokomorski pejs.sa frek.adaptacijom (DDDR) Endurity</v>
          </cell>
          <cell r="D8"/>
          <cell r="E8" t="str">
            <v>CJN</v>
          </cell>
          <cell r="F8">
            <v>133</v>
          </cell>
          <cell r="G8">
            <v>77825</v>
          </cell>
          <cell r="H8"/>
          <cell r="I8">
            <v>10362660</v>
          </cell>
        </row>
        <row r="9">
          <cell r="A9" t="str">
            <v>PM22011</v>
          </cell>
          <cell r="B9" t="str">
            <v>PM22011</v>
          </cell>
          <cell r="C9" t="str">
            <v>Astra MRI (VVIR) SureScan S SR X3SR01</v>
          </cell>
          <cell r="D9"/>
          <cell r="E9" t="str">
            <v>CJN</v>
          </cell>
          <cell r="F9">
            <v>1</v>
          </cell>
          <cell r="G9">
            <v>145750</v>
          </cell>
          <cell r="H9"/>
          <cell r="I9">
            <v>145750</v>
          </cell>
        </row>
        <row r="10">
          <cell r="A10" t="str">
            <v>PM22012</v>
          </cell>
          <cell r="B10" t="str">
            <v>PM22012</v>
          </cell>
          <cell r="C10" t="str">
            <v>Dvokomorski pejsmejker sa frekventnom adaptacijom (DDDR) i visokim nivoom senzinga</v>
          </cell>
          <cell r="D10"/>
          <cell r="E10" t="str">
            <v>CJN</v>
          </cell>
          <cell r="F10">
            <v>3</v>
          </cell>
          <cell r="G10">
            <v>181280</v>
          </cell>
          <cell r="H10"/>
          <cell r="I10">
            <v>543840</v>
          </cell>
        </row>
        <row r="11">
          <cell r="A11" t="str">
            <v>PM22019</v>
          </cell>
          <cell r="B11" t="str">
            <v>PM22019</v>
          </cell>
          <cell r="C11" t="str">
            <v>Elektroda za koronarni sinus sa aktivnom fiksacijom u srčanim venama ,</v>
          </cell>
          <cell r="D11"/>
          <cell r="E11" t="str">
            <v>JNZU</v>
          </cell>
          <cell r="F11">
            <v>1</v>
          </cell>
          <cell r="G11">
            <v>90090</v>
          </cell>
          <cell r="H11"/>
          <cell r="I11">
            <v>90090</v>
          </cell>
        </row>
        <row r="12">
          <cell r="A12" t="str">
            <v>PM22033</v>
          </cell>
          <cell r="B12" t="str">
            <v>PM22033</v>
          </cell>
          <cell r="C12" t="str">
            <v>Elektroda za koronarni sinus unipolarna, bipolarna ili kvadripolarna (različitih oblika vrha),Attan Ability MRI Sure Scan Lead</v>
          </cell>
          <cell r="D12"/>
          <cell r="E12" t="str">
            <v>CJN</v>
          </cell>
          <cell r="F12">
            <v>3</v>
          </cell>
          <cell r="G12">
            <v>67760</v>
          </cell>
          <cell r="H12"/>
          <cell r="I12">
            <v>203280</v>
          </cell>
        </row>
        <row r="13">
          <cell r="A13" t="str">
            <v>PM22041</v>
          </cell>
          <cell r="B13"/>
          <cell r="C13" t="str">
            <v>Charisma EL ICD</v>
          </cell>
          <cell r="D13"/>
          <cell r="E13" t="str">
            <v>CJN</v>
          </cell>
          <cell r="F13">
            <v>14</v>
          </cell>
          <cell r="G13">
            <v>663437.5</v>
          </cell>
          <cell r="H13"/>
          <cell r="I13">
            <v>9392625</v>
          </cell>
        </row>
        <row r="14">
          <cell r="A14" t="str">
            <v>PM22042</v>
          </cell>
          <cell r="B14"/>
          <cell r="C14" t="str">
            <v>Jednokomorski impl.kardioverter defibrilator sa mog.detekcije pretkomo RIVACOR</v>
          </cell>
          <cell r="D14"/>
          <cell r="E14" t="str">
            <v>CJN</v>
          </cell>
          <cell r="F14">
            <v>44</v>
          </cell>
          <cell r="G14">
            <v>540683</v>
          </cell>
          <cell r="H14"/>
          <cell r="I14">
            <v>23783628</v>
          </cell>
        </row>
        <row r="15">
          <cell r="A15" t="str">
            <v>PM22049</v>
          </cell>
          <cell r="B15"/>
          <cell r="C15" t="str">
            <v>Reveal LINQ LNQ11 PA 96000 Loop</v>
          </cell>
          <cell r="D15"/>
          <cell r="E15" t="str">
            <v>CJN</v>
          </cell>
          <cell r="F15">
            <v>16</v>
          </cell>
          <cell r="G15">
            <v>283855</v>
          </cell>
          <cell r="H15"/>
          <cell r="I15">
            <v>4552790</v>
          </cell>
        </row>
        <row r="16">
          <cell r="A16" t="str">
            <v>PM22051</v>
          </cell>
          <cell r="B16" t="str">
            <v>PM22051</v>
          </cell>
          <cell r="C16" t="str">
            <v>Pejsmejker sa frekventnom adaptacijom DDDR Enitra</v>
          </cell>
          <cell r="D16"/>
          <cell r="E16" t="str">
            <v>CJN</v>
          </cell>
          <cell r="F16">
            <v>6</v>
          </cell>
          <cell r="G16">
            <v>312136</v>
          </cell>
          <cell r="H16"/>
          <cell r="I16">
            <v>1872816</v>
          </cell>
        </row>
        <row r="17">
          <cell r="A17" t="str">
            <v>PM22057</v>
          </cell>
          <cell r="B17"/>
          <cell r="C17" t="str">
            <v>Jednokomorski implantabilni kardioverter defibrilator DF-4 (ICD-VR) i mogućnošću telemetrijskog praćenja</v>
          </cell>
          <cell r="D17"/>
          <cell r="E17" t="str">
            <v>CJN</v>
          </cell>
          <cell r="F17">
            <v>5</v>
          </cell>
          <cell r="G17">
            <v>586190</v>
          </cell>
          <cell r="H17"/>
          <cell r="I17">
            <v>2969230</v>
          </cell>
        </row>
        <row r="18">
          <cell r="A18" t="str">
            <v>PM230012</v>
          </cell>
          <cell r="B18" t="str">
            <v>PM230012</v>
          </cell>
          <cell r="C18" t="str">
            <v>Sentus ProMRI OTW QP L-85/49 - Elektroda za koronarni sinus kvadripolarna (različitih oblika vrha), 408 719</v>
          </cell>
          <cell r="D18"/>
          <cell r="E18" t="str">
            <v>CJN</v>
          </cell>
          <cell r="F18">
            <v>1</v>
          </cell>
          <cell r="G18">
            <v>61809</v>
          </cell>
          <cell r="H18"/>
          <cell r="I18">
            <v>61809</v>
          </cell>
        </row>
        <row r="19">
          <cell r="A19" t="str">
            <v>PM230014</v>
          </cell>
          <cell r="B19" t="str">
            <v>PM230014</v>
          </cell>
          <cell r="C19" t="str">
            <v>HV elektroda aktivne fiksacije sa pretkomorskim senzingom kompatibilna sa pejsmejkerom iz Stavke 1, 436 909</v>
          </cell>
          <cell r="D19"/>
          <cell r="E19" t="str">
            <v>CJN</v>
          </cell>
          <cell r="F19">
            <v>3</v>
          </cell>
          <cell r="G19">
            <v>138204</v>
          </cell>
          <cell r="H19"/>
          <cell r="I19">
            <v>414612</v>
          </cell>
        </row>
        <row r="20">
          <cell r="A20" t="str">
            <v>PM230015</v>
          </cell>
          <cell r="B20" t="str">
            <v>PM230015</v>
          </cell>
          <cell r="C20" t="str">
            <v>HV elektroda aktivne fiksacije sa pretkomorskim senzingom kompatibilna sa pejsmejkerom iz Stavke 1, 436 910</v>
          </cell>
          <cell r="D20"/>
          <cell r="E20" t="str">
            <v>CJN</v>
          </cell>
          <cell r="F20">
            <v>26</v>
          </cell>
          <cell r="G20">
            <v>138204</v>
          </cell>
          <cell r="H20"/>
          <cell r="I20">
            <v>3593304</v>
          </cell>
        </row>
        <row r="21">
          <cell r="A21" t="str">
            <v>PM230140</v>
          </cell>
          <cell r="B21"/>
          <cell r="C21" t="str">
            <v>CapSure Sense MRI SureScan Lead, 407459</v>
          </cell>
          <cell r="D21"/>
          <cell r="E21" t="str">
            <v>CJN</v>
          </cell>
          <cell r="F21">
            <v>210</v>
          </cell>
          <cell r="G21">
            <v>22242</v>
          </cell>
          <cell r="H21"/>
          <cell r="I21">
            <v>4647368</v>
          </cell>
        </row>
        <row r="22">
          <cell r="A22" t="str">
            <v>PM230142</v>
          </cell>
          <cell r="B22"/>
          <cell r="C22" t="str">
            <v>Elektroda bipolarna, konekcije IS-1 pasivne ili aktivne fiksacije prava ili "J"-krivina ,5076-53</v>
          </cell>
          <cell r="D22"/>
          <cell r="E22" t="str">
            <v>CJN</v>
          </cell>
          <cell r="F22">
            <v>3</v>
          </cell>
          <cell r="G22">
            <v>22242</v>
          </cell>
          <cell r="H22"/>
          <cell r="I22">
            <v>65824</v>
          </cell>
        </row>
        <row r="23">
          <cell r="A23" t="str">
            <v>PM230143</v>
          </cell>
          <cell r="B23"/>
          <cell r="C23" t="str">
            <v>Elektroda bipolarna, 5076-58cm CapSureFix Novus MRI</v>
          </cell>
          <cell r="D23"/>
          <cell r="E23" t="str">
            <v>CJN</v>
          </cell>
          <cell r="F23">
            <v>61</v>
          </cell>
          <cell r="G23">
            <v>22242</v>
          </cell>
          <cell r="H23"/>
          <cell r="I23">
            <v>1382920</v>
          </cell>
        </row>
        <row r="24">
          <cell r="A24" t="str">
            <v>PM230145</v>
          </cell>
          <cell r="B24"/>
          <cell r="C24" t="str">
            <v>Elektroda bipolarne, Tendril STS, 2088TC/53</v>
          </cell>
          <cell r="D24"/>
          <cell r="E24" t="str">
            <v>CJN</v>
          </cell>
          <cell r="F24">
            <v>34</v>
          </cell>
          <cell r="G24">
            <v>20900</v>
          </cell>
          <cell r="H24"/>
          <cell r="I24">
            <v>727540</v>
          </cell>
        </row>
        <row r="25">
          <cell r="A25" t="str">
            <v>PM230146</v>
          </cell>
          <cell r="B25"/>
          <cell r="C25" t="str">
            <v>Elektroda bipolarne, Tendril STS, 2088TC/59</v>
          </cell>
          <cell r="D25"/>
          <cell r="E25" t="str">
            <v>CJN</v>
          </cell>
          <cell r="F25">
            <v>28</v>
          </cell>
          <cell r="G25">
            <v>20900</v>
          </cell>
          <cell r="H25"/>
          <cell r="I25">
            <v>589820</v>
          </cell>
        </row>
        <row r="26">
          <cell r="A26" t="str">
            <v>PM230150</v>
          </cell>
          <cell r="B26" t="str">
            <v>PM230150</v>
          </cell>
          <cell r="C26" t="str">
            <v>Elektroda bipolarne,IsoFlex, 1944/52</v>
          </cell>
          <cell r="D26"/>
          <cell r="E26" t="str">
            <v>CJN</v>
          </cell>
          <cell r="F26">
            <v>98</v>
          </cell>
          <cell r="G26">
            <v>20130</v>
          </cell>
          <cell r="H26"/>
          <cell r="I26">
            <v>1972740</v>
          </cell>
        </row>
        <row r="27">
          <cell r="A27" t="str">
            <v>PM230151</v>
          </cell>
          <cell r="B27" t="str">
            <v>PM230151</v>
          </cell>
          <cell r="C27" t="str">
            <v>Elektroda bipolarne,IsoFlex, 1948/52</v>
          </cell>
          <cell r="D27"/>
          <cell r="E27" t="str">
            <v>CJN</v>
          </cell>
          <cell r="F27">
            <v>14</v>
          </cell>
          <cell r="G27">
            <v>20130</v>
          </cell>
          <cell r="H27"/>
          <cell r="I27">
            <v>281820</v>
          </cell>
        </row>
        <row r="28">
          <cell r="A28" t="str">
            <v>PM230152</v>
          </cell>
          <cell r="B28" t="str">
            <v>PM230152</v>
          </cell>
          <cell r="C28" t="str">
            <v>Elektroda bipolarne,IsoFlex, 1948/58</v>
          </cell>
          <cell r="D28"/>
          <cell r="E28" t="str">
            <v>CJN</v>
          </cell>
          <cell r="F28">
            <v>126</v>
          </cell>
          <cell r="G28">
            <v>20130</v>
          </cell>
          <cell r="H28"/>
          <cell r="I28">
            <v>2536380</v>
          </cell>
        </row>
        <row r="29">
          <cell r="A29" t="str">
            <v>PM230153</v>
          </cell>
          <cell r="B29" t="str">
            <v>PM230153</v>
          </cell>
          <cell r="C29" t="str">
            <v>Komorska elektroda aktivne fiksacije, Select Secure MRI  3830-69cm</v>
          </cell>
          <cell r="D29"/>
          <cell r="E29" t="str">
            <v>CJN</v>
          </cell>
          <cell r="F29">
            <v>4</v>
          </cell>
          <cell r="G29">
            <v>59840</v>
          </cell>
          <cell r="H29"/>
          <cell r="I29">
            <v>239360</v>
          </cell>
        </row>
        <row r="30">
          <cell r="A30" t="str">
            <v>PM230155</v>
          </cell>
          <cell r="B30" t="str">
            <v>PM230155</v>
          </cell>
          <cell r="C30" t="str">
            <v>Solia S53 - Elektroda bipolarna, konekcije IS-1 pasivne ili aktivne fiksacije prava ili "J"-krivina, 377177</v>
          </cell>
          <cell r="D30"/>
          <cell r="E30" t="str">
            <v>CJN</v>
          </cell>
          <cell r="F30">
            <v>5</v>
          </cell>
          <cell r="G30">
            <v>23083.5</v>
          </cell>
          <cell r="H30"/>
          <cell r="I30">
            <v>115417.5</v>
          </cell>
        </row>
        <row r="31">
          <cell r="A31" t="str">
            <v>PM230156</v>
          </cell>
          <cell r="B31" t="str">
            <v>PM230156</v>
          </cell>
          <cell r="C31" t="str">
            <v>Solia S60 - Elektroda bipolarna, konekcije IS-1 pasivne ili aktivne fiksacije prava ili "J"-krivina, 377179</v>
          </cell>
          <cell r="D31"/>
          <cell r="E31" t="str">
            <v>CJN</v>
          </cell>
          <cell r="F31">
            <v>3</v>
          </cell>
          <cell r="G31">
            <v>23083.5</v>
          </cell>
          <cell r="H31"/>
          <cell r="I31">
            <v>69250.5</v>
          </cell>
        </row>
        <row r="32">
          <cell r="A32" t="str">
            <v>PM230157</v>
          </cell>
          <cell r="B32" t="str">
            <v>PM230157</v>
          </cell>
          <cell r="C32" t="str">
            <v>Resinhronizacioni pejsmejker (CRT-p),W1TR06,Solara</v>
          </cell>
          <cell r="D32"/>
          <cell r="E32" t="str">
            <v>CJN</v>
          </cell>
          <cell r="F32">
            <v>2</v>
          </cell>
          <cell r="G32">
            <v>199100</v>
          </cell>
          <cell r="H32"/>
          <cell r="I32">
            <v>398200</v>
          </cell>
        </row>
        <row r="33">
          <cell r="A33" t="str">
            <v>PM230158</v>
          </cell>
          <cell r="B33" t="str">
            <v>PM230158</v>
          </cell>
          <cell r="C33" t="str">
            <v>Resinhronizacioni pejsmejker (CRT-p),W4TR06,Solara</v>
          </cell>
          <cell r="D33"/>
          <cell r="E33" t="str">
            <v>CJN</v>
          </cell>
          <cell r="F33">
            <v>5</v>
          </cell>
          <cell r="G33">
            <v>199100</v>
          </cell>
          <cell r="H33"/>
          <cell r="I33">
            <v>995500</v>
          </cell>
        </row>
        <row r="34">
          <cell r="A34" t="str">
            <v>PM230161</v>
          </cell>
          <cell r="B34" t="str">
            <v>PM230161</v>
          </cell>
          <cell r="C34" t="str">
            <v>CRT - Elektroda za koronarni sinus unipolarna, bipolarna ili kvadripolarna (različitih oblika vrha),Attan Performa S MRI Sure Scan Lead</v>
          </cell>
          <cell r="D34"/>
          <cell r="E34" t="str">
            <v>CJN</v>
          </cell>
          <cell r="F34">
            <v>2</v>
          </cell>
          <cell r="G34">
            <v>67760</v>
          </cell>
          <cell r="H34"/>
          <cell r="I34">
            <v>135520</v>
          </cell>
        </row>
        <row r="35">
          <cell r="A35" t="str">
            <v>PM230163</v>
          </cell>
          <cell r="B35" t="str">
            <v>PM230163</v>
          </cell>
          <cell r="C35" t="str">
            <v>CRT-D,Resinhronizacioni pejsmejker sa defibrilacionom funkcijom (CRT-D) konekcije DF-4 ili DF-1,CD3371-40QC</v>
          </cell>
          <cell r="D35"/>
          <cell r="E35" t="str">
            <v>CJN</v>
          </cell>
          <cell r="F35">
            <v>1</v>
          </cell>
          <cell r="G35">
            <v>686070</v>
          </cell>
          <cell r="H35"/>
          <cell r="I35">
            <v>686070</v>
          </cell>
        </row>
        <row r="36">
          <cell r="A36" t="str">
            <v>PM230167</v>
          </cell>
          <cell r="B36"/>
          <cell r="C36" t="str">
            <v>CRT-D,Resinhronizacioni pejsmejker sa defibrilacionom funkcijom (CRT-D) konekcije DF-4 ili DF-1,G347,CHARISMA X4 CRT-D</v>
          </cell>
          <cell r="D36"/>
          <cell r="E36" t="str">
            <v>CJN</v>
          </cell>
          <cell r="F36">
            <v>3</v>
          </cell>
          <cell r="G36">
            <v>700535</v>
          </cell>
          <cell r="H36"/>
          <cell r="I36">
            <v>2116070</v>
          </cell>
        </row>
        <row r="37">
          <cell r="A37" t="str">
            <v>PM230178</v>
          </cell>
          <cell r="B37" t="str">
            <v>PM230178</v>
          </cell>
          <cell r="C37" t="str">
            <v>Elektroda bipolarna  IS-1 pasivne ili aktivne fiksacije prava ili "J"-krivina  7841 INGEVITY</v>
          </cell>
          <cell r="D37"/>
          <cell r="E37" t="str">
            <v>CJN</v>
          </cell>
          <cell r="F37">
            <v>10</v>
          </cell>
          <cell r="G37">
            <v>20130</v>
          </cell>
          <cell r="H37"/>
          <cell r="I37">
            <v>201300</v>
          </cell>
        </row>
        <row r="38">
          <cell r="A38" t="str">
            <v>PM230185</v>
          </cell>
          <cell r="B38" t="str">
            <v>PM230185</v>
          </cell>
          <cell r="C38" t="str">
            <v>Quatet Lead B US 86 ektroda za koronarni sinus 1458Q/86</v>
          </cell>
          <cell r="D38"/>
          <cell r="E38" t="str">
            <v>CJN</v>
          </cell>
          <cell r="F38">
            <v>5</v>
          </cell>
          <cell r="G38">
            <v>63580</v>
          </cell>
          <cell r="H38"/>
          <cell r="I38">
            <v>317900</v>
          </cell>
        </row>
        <row r="39">
          <cell r="A39" t="str">
            <v>PM230214</v>
          </cell>
          <cell r="B39"/>
          <cell r="C39" t="str">
            <v>HV elektroda aktivne ili pasivne fiksacije single-coil ili dual-coil, konekcije DF-4 ili DF-1,7122Q/66</v>
          </cell>
          <cell r="D39"/>
          <cell r="E39" t="str">
            <v>CJN</v>
          </cell>
          <cell r="F39">
            <v>10</v>
          </cell>
          <cell r="G39">
            <v>119900</v>
          </cell>
          <cell r="H39"/>
          <cell r="I39">
            <v>1201200</v>
          </cell>
        </row>
        <row r="40">
          <cell r="A40" t="str">
            <v>PM230235</v>
          </cell>
          <cell r="B40"/>
          <cell r="C40" t="str">
            <v>HV elektroda aktivne ili pasivne fiksacije single-coil ili dual- coil, konekcije DF-4 ili DF-1,673,RELIANCE 4-FRONT</v>
          </cell>
          <cell r="D40"/>
          <cell r="E40" t="str">
            <v>CJN</v>
          </cell>
          <cell r="F40">
            <v>24</v>
          </cell>
          <cell r="G40">
            <v>121550</v>
          </cell>
          <cell r="H40"/>
          <cell r="I40">
            <v>2933700</v>
          </cell>
        </row>
        <row r="41">
          <cell r="A41" t="str">
            <v>PM230248</v>
          </cell>
          <cell r="B41" t="str">
            <v>PM230248</v>
          </cell>
          <cell r="C41" t="str">
            <v>Pulsni generat resinhronizacionog pejsmejkera sa defibrilacionom funkcijom (CRT-D) konekcije DF-4 ili DF-1 DTMB2QQ</v>
          </cell>
          <cell r="D41"/>
          <cell r="E41" t="str">
            <v>CJN</v>
          </cell>
          <cell r="F41">
            <v>2</v>
          </cell>
          <cell r="G41">
            <v>787820</v>
          </cell>
          <cell r="H41"/>
          <cell r="I41">
            <v>1575640</v>
          </cell>
        </row>
        <row r="42">
          <cell r="A42" t="str">
            <v>PM230250</v>
          </cell>
          <cell r="B42"/>
          <cell r="C42" t="str">
            <v>Sprint Quattro MRI HV elektroda aktivne ili pasivne fiksacije single-coil ili dual-coil, konekcije DF-4 ili DF- 6935M63</v>
          </cell>
          <cell r="D42"/>
          <cell r="E42" t="str">
            <v>CJN</v>
          </cell>
          <cell r="F42">
            <v>95</v>
          </cell>
          <cell r="G42">
            <v>111012</v>
          </cell>
          <cell r="H42"/>
          <cell r="I42">
            <v>10508718</v>
          </cell>
        </row>
        <row r="43">
          <cell r="A43" t="str">
            <v>PM230254</v>
          </cell>
          <cell r="B43" t="str">
            <v>PM230254</v>
          </cell>
          <cell r="C43" t="str">
            <v>Jednokomorski implantabilni kardioverter defibrilator (ICD-VR) DF-1 ili DF-4 (ICD-VR),DVMD3D1,</v>
          </cell>
          <cell r="D43"/>
          <cell r="E43" t="str">
            <v>CJN</v>
          </cell>
          <cell r="F43">
            <v>2</v>
          </cell>
          <cell r="G43">
            <v>522500</v>
          </cell>
          <cell r="H43"/>
          <cell r="I43">
            <v>1045000</v>
          </cell>
        </row>
        <row r="44">
          <cell r="A44" t="str">
            <v>PM230255</v>
          </cell>
          <cell r="B44"/>
          <cell r="C44" t="str">
            <v>Jednokomorski implantabilni kardioverter defibrilator (ICD-VR) DF-1 ili DF-4 (ICD-VR),DVMD3D4,</v>
          </cell>
          <cell r="D44"/>
          <cell r="E44" t="str">
            <v>CJN</v>
          </cell>
          <cell r="F44">
            <v>69</v>
          </cell>
          <cell r="G44">
            <v>536085</v>
          </cell>
          <cell r="H44"/>
          <cell r="I44">
            <v>36650240</v>
          </cell>
        </row>
        <row r="45">
          <cell r="A45" t="str">
            <v>PM230256</v>
          </cell>
          <cell r="B45"/>
          <cell r="C45" t="str">
            <v>Evera MRI (DF-1) SureScan S VR DVMC3D2</v>
          </cell>
          <cell r="D45"/>
          <cell r="E45" t="str">
            <v>CJN</v>
          </cell>
          <cell r="F45">
            <v>9</v>
          </cell>
          <cell r="G45">
            <v>536085</v>
          </cell>
          <cell r="H45"/>
          <cell r="I45">
            <v>4811180</v>
          </cell>
        </row>
        <row r="46">
          <cell r="A46" t="str">
            <v>PM230257</v>
          </cell>
          <cell r="B46" t="str">
            <v>PM230257</v>
          </cell>
          <cell r="C46" t="str">
            <v>Jednokomorski implantabilni kardioverter defibrilator (ICD-VR) DF-1 ili DF-4 (ICD-VR),DVMC3D4,</v>
          </cell>
          <cell r="D46"/>
          <cell r="E46" t="str">
            <v>CJN</v>
          </cell>
          <cell r="F46">
            <v>20</v>
          </cell>
          <cell r="G46">
            <v>522500</v>
          </cell>
          <cell r="H46"/>
          <cell r="I46">
            <v>10450000</v>
          </cell>
        </row>
        <row r="47">
          <cell r="A47" t="str">
            <v>PM230259</v>
          </cell>
          <cell r="B47" t="str">
            <v>PM230259</v>
          </cell>
          <cell r="C47" t="str">
            <v>ICD-VR, Jednokomorski implantabilni kardioverter defibrilator (ICD-VR) za osobe astenične konstitucije,D412</v>
          </cell>
          <cell r="D47"/>
          <cell r="E47" t="str">
            <v>CJN</v>
          </cell>
          <cell r="F47">
            <v>3</v>
          </cell>
          <cell r="G47">
            <v>722700</v>
          </cell>
          <cell r="H47"/>
          <cell r="I47">
            <v>2168100</v>
          </cell>
        </row>
        <row r="48">
          <cell r="A48" t="str">
            <v>PM230262</v>
          </cell>
          <cell r="B48" t="str">
            <v>PM230262</v>
          </cell>
          <cell r="C48" t="str">
            <v>ICD-DR,Dvokomorski implantabilni kardioverter defibrilator DF-1 (ICD-DR) ili DF-4 (ICD-DR),CDDRA300Q</v>
          </cell>
          <cell r="D48"/>
          <cell r="E48" t="str">
            <v>CJN</v>
          </cell>
          <cell r="F48">
            <v>4</v>
          </cell>
          <cell r="G48">
            <v>613140</v>
          </cell>
          <cell r="H48"/>
          <cell r="I48">
            <v>2452560</v>
          </cell>
        </row>
        <row r="49">
          <cell r="A49" t="str">
            <v>PM230263</v>
          </cell>
          <cell r="B49" t="str">
            <v>PM230263</v>
          </cell>
          <cell r="C49" t="str">
            <v>ICD-DR,Dvokomorski implantabilni kardioverter defibrilator DF-1 (ICD-DR) ili DF-4 (ICD-DR),D012</v>
          </cell>
          <cell r="D49"/>
          <cell r="E49" t="str">
            <v>CJN</v>
          </cell>
          <cell r="F49">
            <v>4</v>
          </cell>
          <cell r="G49">
            <v>613140</v>
          </cell>
          <cell r="H49"/>
          <cell r="I49">
            <v>2452560</v>
          </cell>
        </row>
        <row r="50">
          <cell r="A50" t="str">
            <v>PM230266</v>
          </cell>
          <cell r="B50" t="str">
            <v>PM230266</v>
          </cell>
          <cell r="C50" t="str">
            <v>Primo MRI Dvokomorski implantabilni kardioverter defibrilator DF-4 (ICD-DR) sa mogućnošću telemetrijskog praćenja, DDMD3D4</v>
          </cell>
          <cell r="D50"/>
          <cell r="E50" t="str">
            <v>CJN</v>
          </cell>
          <cell r="F50">
            <v>3</v>
          </cell>
          <cell r="G50">
            <v>677600</v>
          </cell>
          <cell r="H50"/>
          <cell r="I50">
            <v>2032800</v>
          </cell>
        </row>
        <row r="51">
          <cell r="A51" t="str">
            <v>PM230268</v>
          </cell>
          <cell r="B51" t="str">
            <v>PM230268</v>
          </cell>
          <cell r="C51" t="str">
            <v>Dvokomorski implantabilni kardioverter defibrilator DF-4 (ICD-DR) sa mogućnošću telemetrijskog praćenja, DDMC3D4</v>
          </cell>
          <cell r="D51"/>
          <cell r="E51" t="str">
            <v>CJN</v>
          </cell>
          <cell r="F51">
            <v>2</v>
          </cell>
          <cell r="G51">
            <v>643500</v>
          </cell>
          <cell r="H51"/>
          <cell r="I51">
            <v>1287000</v>
          </cell>
        </row>
        <row r="52">
          <cell r="A52" t="str">
            <v>PM230279</v>
          </cell>
          <cell r="B52" t="str">
            <v>PM230279</v>
          </cell>
          <cell r="C52" t="str">
            <v>Resinhronizacioni pejsmejker sa defibrilacionom funkcijom (CRT-D) i mogućnošću telemetrijskog praćenja CDHFA600Q</v>
          </cell>
          <cell r="D52"/>
          <cell r="E52" t="str">
            <v>CJN</v>
          </cell>
          <cell r="F52">
            <v>1</v>
          </cell>
          <cell r="G52">
            <v>792000</v>
          </cell>
          <cell r="H52"/>
          <cell r="I52">
            <v>792000</v>
          </cell>
        </row>
        <row r="53">
          <cell r="A53" t="str">
            <v>PM250001</v>
          </cell>
          <cell r="B53" t="str">
            <v>PM250001</v>
          </cell>
          <cell r="C53" t="str">
            <v>Endurity, PM1162</v>
          </cell>
          <cell r="D53"/>
          <cell r="E53" t="str">
            <v>CJN</v>
          </cell>
          <cell r="F53">
            <v>14</v>
          </cell>
          <cell r="G53">
            <v>63030</v>
          </cell>
          <cell r="H53"/>
          <cell r="I53">
            <v>882420</v>
          </cell>
        </row>
        <row r="54">
          <cell r="A54" t="str">
            <v>PM250007</v>
          </cell>
          <cell r="B54" t="str">
            <v>PM250007</v>
          </cell>
          <cell r="C54" t="str">
            <v>Endurity MRI, PM2172</v>
          </cell>
          <cell r="D54"/>
          <cell r="E54" t="str">
            <v>CJN</v>
          </cell>
          <cell r="F54">
            <v>61</v>
          </cell>
          <cell r="G54">
            <v>85360</v>
          </cell>
          <cell r="H54"/>
          <cell r="I54">
            <v>5206960</v>
          </cell>
        </row>
        <row r="55">
          <cell r="A55" t="str">
            <v>PM250010</v>
          </cell>
          <cell r="B55" t="str">
            <v>PM250010</v>
          </cell>
          <cell r="C55" t="str">
            <v>Solvia Rise DR-T - Pulsni generator dvokomorskog (DDDR) pejsmejkera sa algortimom za neurokard iogene sinkope 460227</v>
          </cell>
          <cell r="D55"/>
          <cell r="E55" t="str">
            <v>CJN</v>
          </cell>
          <cell r="F55">
            <v>1</v>
          </cell>
          <cell r="G55">
            <v>311091</v>
          </cell>
          <cell r="H55"/>
          <cell r="I55">
            <v>311091</v>
          </cell>
        </row>
        <row r="56">
          <cell r="A56" t="str">
            <v>PM250012</v>
          </cell>
          <cell r="B56" t="str">
            <v>PM250012</v>
          </cell>
          <cell r="C56" t="str">
            <v>Allure RF Pacemaker BPR pulsni generator resinhronizacionog pejsmejkera  PM3222</v>
          </cell>
          <cell r="D56"/>
          <cell r="E56" t="str">
            <v>CJN</v>
          </cell>
          <cell r="F56">
            <v>6</v>
          </cell>
          <cell r="G56">
            <v>210760</v>
          </cell>
          <cell r="H56"/>
          <cell r="I56">
            <v>1264560</v>
          </cell>
        </row>
        <row r="57">
          <cell r="A57" t="str">
            <v>PM250019</v>
          </cell>
          <cell r="B57" t="str">
            <v>PM250019</v>
          </cell>
          <cell r="C57" t="str">
            <v>Defibrilaciona (HV) elektroda koja poseduje senzing bipol za pretkomorske signale 428775</v>
          </cell>
          <cell r="D57"/>
          <cell r="E57" t="str">
            <v>CJN</v>
          </cell>
          <cell r="F57">
            <v>5</v>
          </cell>
          <cell r="G57">
            <v>139711</v>
          </cell>
          <cell r="H57"/>
          <cell r="I57">
            <v>698555</v>
          </cell>
        </row>
        <row r="58">
          <cell r="A58" t="str">
            <v>PM250035</v>
          </cell>
          <cell r="B58" t="str">
            <v>PM250035</v>
          </cell>
          <cell r="C58" t="str">
            <v>Pamira DX 65/17 - Defibrilaciona (HV) elektroda koja poseduje senzing bipol za pretkomorske signale 428776</v>
          </cell>
          <cell r="D58"/>
          <cell r="E58" t="str">
            <v>CJN</v>
          </cell>
          <cell r="F58">
            <v>10</v>
          </cell>
          <cell r="G58">
            <v>139711</v>
          </cell>
          <cell r="H58"/>
          <cell r="I58">
            <v>1397110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PP_analiticki"/>
    </sheetNames>
    <sheetDataSet>
      <sheetData sheetId="0">
        <row r="5">
          <cell r="A5" t="str">
            <v>STT21003</v>
          </cell>
          <cell r="B5" t="str">
            <v>STT21003</v>
          </cell>
          <cell r="C5" t="str">
            <v>Karotidni stent Protege RX karotidni stent</v>
          </cell>
          <cell r="D5"/>
          <cell r="E5" t="str">
            <v>CJN</v>
          </cell>
          <cell r="F5">
            <v>1</v>
          </cell>
          <cell r="G5">
            <v>66000</v>
          </cell>
          <cell r="H5"/>
          <cell r="I5">
            <v>66000</v>
          </cell>
        </row>
        <row r="6">
          <cell r="A6" t="str">
            <v>STT21013</v>
          </cell>
          <cell r="B6" t="str">
            <v>STT21013</v>
          </cell>
          <cell r="C6" t="str">
            <v>Epic OVER-THE-WIRE Self-Expanding Nitinol Stent</v>
          </cell>
          <cell r="D6"/>
          <cell r="E6" t="str">
            <v>CJN</v>
          </cell>
          <cell r="F6">
            <v>1</v>
          </cell>
          <cell r="G6">
            <v>41030</v>
          </cell>
          <cell r="H6"/>
          <cell r="I6">
            <v>41030</v>
          </cell>
        </row>
        <row r="7">
          <cell r="A7" t="str">
            <v>STT21016</v>
          </cell>
          <cell r="B7" t="str">
            <v>STT21016</v>
          </cell>
          <cell r="C7" t="str">
            <v>Koronarni stent izrađen od legure hroma sa polimerom i lekom</v>
          </cell>
          <cell r="D7"/>
          <cell r="E7" t="str">
            <v>CJN</v>
          </cell>
          <cell r="F7">
            <v>1</v>
          </cell>
          <cell r="G7">
            <v>38005</v>
          </cell>
          <cell r="H7"/>
          <cell r="I7">
            <v>38005</v>
          </cell>
        </row>
        <row r="8">
          <cell r="A8" t="str">
            <v>STT21023</v>
          </cell>
          <cell r="B8" t="str">
            <v>STT21023</v>
          </cell>
          <cell r="C8" t="str">
            <v>Xience Pro A Everolimus Eluting Coronary Stent System</v>
          </cell>
          <cell r="D8"/>
          <cell r="E8" t="str">
            <v>CJN</v>
          </cell>
          <cell r="F8">
            <v>1</v>
          </cell>
          <cell r="G8">
            <v>38005</v>
          </cell>
          <cell r="H8"/>
          <cell r="I8">
            <v>38005</v>
          </cell>
        </row>
        <row r="9">
          <cell r="A9" t="str">
            <v>STT230002</v>
          </cell>
          <cell r="B9" t="str">
            <v>STT230002</v>
          </cell>
          <cell r="C9" t="str">
            <v>Karotidni stentovi (monorail – rapid exchange dizajn) H965SCH647070</v>
          </cell>
          <cell r="D9"/>
          <cell r="E9" t="str">
            <v>CJN</v>
          </cell>
          <cell r="F9">
            <v>1</v>
          </cell>
          <cell r="G9">
            <v>68200</v>
          </cell>
          <cell r="H9"/>
          <cell r="I9">
            <v>68200</v>
          </cell>
        </row>
        <row r="10">
          <cell r="A10" t="str">
            <v>STT230006</v>
          </cell>
          <cell r="B10" t="str">
            <v>STT230006</v>
          </cell>
          <cell r="C10" t="str">
            <v>Karotidni stentovi (monorail – rapid exchange dizajn) H965SCH647130</v>
          </cell>
          <cell r="D10"/>
          <cell r="E10" t="str">
            <v>CJN</v>
          </cell>
          <cell r="F10">
            <v>8</v>
          </cell>
          <cell r="G10">
            <v>68200</v>
          </cell>
          <cell r="H10"/>
          <cell r="I10">
            <v>545600</v>
          </cell>
        </row>
        <row r="11">
          <cell r="A11" t="str">
            <v>STT230016</v>
          </cell>
          <cell r="B11" t="str">
            <v>STT230016</v>
          </cell>
          <cell r="C11" t="str">
            <v>XACT tapered 30mmx9mm-7mm</v>
          </cell>
          <cell r="D11"/>
          <cell r="E11" t="str">
            <v>CJN</v>
          </cell>
          <cell r="F11">
            <v>1</v>
          </cell>
          <cell r="G11">
            <v>78320</v>
          </cell>
          <cell r="H11"/>
          <cell r="I11">
            <v>78320</v>
          </cell>
        </row>
        <row r="12">
          <cell r="A12" t="str">
            <v>STT230019</v>
          </cell>
          <cell r="B12" t="str">
            <v>STT230019</v>
          </cell>
          <cell r="C12" t="str">
            <v>XACT tapered 40mmx8mm-6mm</v>
          </cell>
          <cell r="D12"/>
          <cell r="E12" t="str">
            <v>CJN</v>
          </cell>
          <cell r="F12">
            <v>5</v>
          </cell>
          <cell r="G12">
            <v>78320</v>
          </cell>
          <cell r="H12"/>
          <cell r="I12">
            <v>391600</v>
          </cell>
        </row>
        <row r="13">
          <cell r="A13" t="str">
            <v>STT230020</v>
          </cell>
          <cell r="B13" t="str">
            <v>STT230020</v>
          </cell>
          <cell r="C13" t="str">
            <v>XACT tapered 40mmx9mm-7mm</v>
          </cell>
          <cell r="D13"/>
          <cell r="E13" t="str">
            <v>CJN</v>
          </cell>
          <cell r="F13">
            <v>2</v>
          </cell>
          <cell r="G13">
            <v>78320</v>
          </cell>
          <cell r="H13"/>
          <cell r="I13">
            <v>156640</v>
          </cell>
        </row>
        <row r="14">
          <cell r="A14" t="str">
            <v>STT230032</v>
          </cell>
          <cell r="B14" t="str">
            <v>STT230032</v>
          </cell>
          <cell r="C14" t="str">
            <v>Karotidni stent (monorail – rapid exchange  ystem) RDS-0730-143RX</v>
          </cell>
          <cell r="D14"/>
          <cell r="E14" t="str">
            <v>CJN</v>
          </cell>
          <cell r="F14">
            <v>1</v>
          </cell>
          <cell r="G14">
            <v>127600</v>
          </cell>
          <cell r="H14"/>
          <cell r="I14">
            <v>127600</v>
          </cell>
        </row>
        <row r="15">
          <cell r="A15" t="str">
            <v>STT230034</v>
          </cell>
          <cell r="B15" t="str">
            <v>STT230034</v>
          </cell>
          <cell r="C15" t="str">
            <v>Karotidni stent (monorail – rapid exchange  ystem) RDS-0825-143RX</v>
          </cell>
          <cell r="D15"/>
          <cell r="E15" t="str">
            <v>CJN</v>
          </cell>
          <cell r="F15">
            <v>4</v>
          </cell>
          <cell r="G15">
            <v>127600</v>
          </cell>
          <cell r="H15"/>
          <cell r="I15">
            <v>510400</v>
          </cell>
        </row>
        <row r="16">
          <cell r="A16" t="str">
            <v>STT230035</v>
          </cell>
          <cell r="B16" t="str">
            <v>STT230035</v>
          </cell>
          <cell r="C16" t="str">
            <v>Roadsaver Carotid Artery Stent, 8X30mm; 143cm</v>
          </cell>
          <cell r="D16"/>
          <cell r="E16" t="str">
            <v>CJN</v>
          </cell>
          <cell r="F16">
            <v>7</v>
          </cell>
          <cell r="G16">
            <v>127600</v>
          </cell>
          <cell r="H16"/>
          <cell r="I16">
            <v>893200</v>
          </cell>
        </row>
        <row r="17">
          <cell r="A17" t="str">
            <v>STT230037</v>
          </cell>
          <cell r="B17" t="str">
            <v>STT230037</v>
          </cell>
          <cell r="C17" t="str">
            <v>Roadsaver Carotid Artery Stent, 9x20mm; 143cm</v>
          </cell>
          <cell r="D17"/>
          <cell r="E17" t="str">
            <v>CJN</v>
          </cell>
          <cell r="F17">
            <v>4</v>
          </cell>
          <cell r="G17">
            <v>127600</v>
          </cell>
          <cell r="H17"/>
          <cell r="I17">
            <v>510400</v>
          </cell>
        </row>
        <row r="18">
          <cell r="A18" t="str">
            <v>STT230038</v>
          </cell>
          <cell r="B18" t="str">
            <v>STT230038</v>
          </cell>
          <cell r="C18" t="str">
            <v>Roadsaver Carotid Artery Stent, 9x30mm; 143cm</v>
          </cell>
          <cell r="D18"/>
          <cell r="E18" t="str">
            <v>CJN</v>
          </cell>
          <cell r="F18">
            <v>5</v>
          </cell>
          <cell r="G18">
            <v>127600</v>
          </cell>
          <cell r="H18"/>
          <cell r="I18">
            <v>638000</v>
          </cell>
        </row>
        <row r="19">
          <cell r="A19" t="str">
            <v>STT230055</v>
          </cell>
          <cell r="B19" t="str">
            <v>STT230055</v>
          </cell>
          <cell r="C19" t="str">
            <v>INSPIRE MD Karotidni stent (monorail – rapid exchange  sistem) CRX0940</v>
          </cell>
          <cell r="D19"/>
          <cell r="E19" t="str">
            <v>CJN</v>
          </cell>
          <cell r="F19">
            <v>7</v>
          </cell>
          <cell r="G19">
            <v>127050</v>
          </cell>
          <cell r="H19"/>
          <cell r="I19">
            <v>889350</v>
          </cell>
        </row>
        <row r="20">
          <cell r="A20" t="str">
            <v>STT230213</v>
          </cell>
          <cell r="B20" t="str">
            <v>STT230213</v>
          </cell>
          <cell r="C20" t="str">
            <v>Amplatzer Vascular Plugs 9-AVP2-012</v>
          </cell>
          <cell r="D20"/>
          <cell r="E20" t="str">
            <v>CJN</v>
          </cell>
          <cell r="F20">
            <v>2</v>
          </cell>
          <cell r="G20">
            <v>102300</v>
          </cell>
          <cell r="H20"/>
          <cell r="I20">
            <v>204600</v>
          </cell>
        </row>
        <row r="21">
          <cell r="A21" t="str">
            <v>STT230356</v>
          </cell>
          <cell r="B21" t="str">
            <v>STT230356</v>
          </cell>
          <cell r="C21" t="str">
            <v>Samooslobađajući perifeni stentovi  H74939054066020</v>
          </cell>
          <cell r="D21"/>
          <cell r="E21" t="str">
            <v>CJN</v>
          </cell>
          <cell r="F21">
            <v>1</v>
          </cell>
          <cell r="G21">
            <v>41030</v>
          </cell>
          <cell r="H21"/>
          <cell r="I21">
            <v>41030</v>
          </cell>
        </row>
        <row r="22">
          <cell r="A22" t="str">
            <v>STT230380</v>
          </cell>
          <cell r="B22" t="str">
            <v>STT230380</v>
          </cell>
          <cell r="C22" t="str">
            <v>Samooslobađajući perifeni stentovi H74939054081020</v>
          </cell>
          <cell r="D22"/>
          <cell r="E22" t="str">
            <v>CJN</v>
          </cell>
          <cell r="F22">
            <v>1</v>
          </cell>
          <cell r="G22">
            <v>41030</v>
          </cell>
          <cell r="H22"/>
          <cell r="I22">
            <v>41030</v>
          </cell>
        </row>
        <row r="23">
          <cell r="A23" t="str">
            <v>STT230424</v>
          </cell>
          <cell r="B23" t="str">
            <v>STT230424</v>
          </cell>
          <cell r="C23" t="str">
            <v>Samooslobađajući perifeni stentovi H74939054106020</v>
          </cell>
          <cell r="D23"/>
          <cell r="E23" t="str">
            <v>CJN</v>
          </cell>
          <cell r="F23">
            <v>2</v>
          </cell>
          <cell r="G23">
            <v>41030</v>
          </cell>
          <cell r="H23"/>
          <cell r="I23">
            <v>82060</v>
          </cell>
        </row>
        <row r="24">
          <cell r="A24" t="str">
            <v>STT230499</v>
          </cell>
          <cell r="B24" t="str">
            <v>STT230499</v>
          </cell>
          <cell r="C24" t="str">
            <v>Samooslobađajući stent obložen lekom H74939295601210</v>
          </cell>
          <cell r="D24"/>
          <cell r="E24" t="str">
            <v>CJN</v>
          </cell>
          <cell r="F24">
            <v>1</v>
          </cell>
          <cell r="G24">
            <v>203500</v>
          </cell>
          <cell r="H24"/>
          <cell r="I24">
            <v>203500</v>
          </cell>
        </row>
        <row r="25">
          <cell r="A25" t="str">
            <v>STT230507</v>
          </cell>
          <cell r="B25" t="str">
            <v>STT230507</v>
          </cell>
          <cell r="C25" t="str">
            <v>ELUVIA OVER-THE-WIRE Drug-Eluting, H74939295701010</v>
          </cell>
          <cell r="D25"/>
          <cell r="E25" t="str">
            <v>CJN</v>
          </cell>
          <cell r="F25">
            <v>2</v>
          </cell>
          <cell r="G25">
            <v>203500</v>
          </cell>
          <cell r="H25"/>
          <cell r="I25">
            <v>407000</v>
          </cell>
        </row>
        <row r="26">
          <cell r="A26" t="str">
            <v>STT230509</v>
          </cell>
          <cell r="B26" t="str">
            <v>STT230509</v>
          </cell>
          <cell r="C26" t="str">
            <v>ELUVIA OVER-THE-WIRE Drug-Eluting, H74939295701210</v>
          </cell>
          <cell r="D26"/>
          <cell r="E26" t="str">
            <v>CJN</v>
          </cell>
          <cell r="F26">
            <v>1</v>
          </cell>
          <cell r="G26">
            <v>203500</v>
          </cell>
          <cell r="H26"/>
          <cell r="I26">
            <v>203500</v>
          </cell>
        </row>
        <row r="27">
          <cell r="A27" t="str">
            <v>STT230518</v>
          </cell>
          <cell r="B27" t="str">
            <v>STT230518</v>
          </cell>
          <cell r="C27" t="str">
            <v>BeGraft Aortic Stent Graft System, BGA3912_2</v>
          </cell>
          <cell r="D27"/>
          <cell r="E27" t="str">
            <v>CJN</v>
          </cell>
          <cell r="F27">
            <v>1</v>
          </cell>
          <cell r="G27">
            <v>271700</v>
          </cell>
          <cell r="H27"/>
          <cell r="I27">
            <v>271700</v>
          </cell>
        </row>
        <row r="28">
          <cell r="A28" t="str">
            <v>STT230528</v>
          </cell>
          <cell r="B28" t="str">
            <v>STT230528</v>
          </cell>
          <cell r="C28" t="str">
            <v>BeGraft Aortic Stent Graft System, BGA3914-2</v>
          </cell>
          <cell r="D28"/>
          <cell r="E28" t="str">
            <v>CJN</v>
          </cell>
          <cell r="F28">
            <v>1</v>
          </cell>
          <cell r="G28">
            <v>271700</v>
          </cell>
          <cell r="H28"/>
          <cell r="I28">
            <v>271700</v>
          </cell>
        </row>
        <row r="29">
          <cell r="A29" t="str">
            <v>STT230530</v>
          </cell>
          <cell r="B29" t="str">
            <v>STT230530</v>
          </cell>
          <cell r="C29" t="str">
            <v>BeGraft Aortic Stent Graft System, BGA5914-2</v>
          </cell>
          <cell r="D29"/>
          <cell r="E29" t="str">
            <v>CJN</v>
          </cell>
          <cell r="F29">
            <v>1</v>
          </cell>
          <cell r="G29">
            <v>271700</v>
          </cell>
          <cell r="H29"/>
          <cell r="I29">
            <v>271700</v>
          </cell>
        </row>
        <row r="30">
          <cell r="A30" t="str">
            <v>STT230580</v>
          </cell>
          <cell r="B30" t="str">
            <v>STT230580</v>
          </cell>
          <cell r="C30" t="str">
            <v>Balon ekspandirajući pokriveni periferni stent za ilijačne i visceralne arterije BGP5707_2 BeGraft</v>
          </cell>
          <cell r="D30"/>
          <cell r="E30" t="str">
            <v>CJN</v>
          </cell>
          <cell r="F30">
            <v>1</v>
          </cell>
          <cell r="G30">
            <v>211200</v>
          </cell>
          <cell r="H30"/>
          <cell r="I30">
            <v>211200</v>
          </cell>
        </row>
        <row r="31">
          <cell r="A31" t="str">
            <v>STT230586</v>
          </cell>
          <cell r="B31" t="str">
            <v>STT230586</v>
          </cell>
          <cell r="C31" t="str">
            <v>Balon ekspandirajući pokriveni periferni stent za ilijačne i visceralne arterije BGP5708_2 BeGraft</v>
          </cell>
          <cell r="D31"/>
          <cell r="E31" t="str">
            <v>CJN</v>
          </cell>
          <cell r="F31">
            <v>4</v>
          </cell>
          <cell r="G31">
            <v>211200</v>
          </cell>
          <cell r="H31"/>
          <cell r="I31">
            <v>844800</v>
          </cell>
        </row>
        <row r="32">
          <cell r="A32" t="str">
            <v>STT230658</v>
          </cell>
          <cell r="B32" t="str">
            <v>STT230658</v>
          </cell>
          <cell r="C32" t="str">
            <v>Omnilink Elite 35 9.0x39x135</v>
          </cell>
          <cell r="D32"/>
          <cell r="E32" t="str">
            <v>CJN</v>
          </cell>
          <cell r="F32">
            <v>1</v>
          </cell>
          <cell r="G32">
            <v>29975</v>
          </cell>
          <cell r="H32"/>
          <cell r="I32">
            <v>29975</v>
          </cell>
        </row>
        <row r="33">
          <cell r="A33" t="str">
            <v>STT230661</v>
          </cell>
          <cell r="B33" t="str">
            <v>STT230661</v>
          </cell>
          <cell r="C33" t="str">
            <v>Omnilink Elite 35 10.0x29x135</v>
          </cell>
          <cell r="D33"/>
          <cell r="E33" t="str">
            <v>CJN</v>
          </cell>
          <cell r="F33">
            <v>1</v>
          </cell>
          <cell r="G33">
            <v>29975</v>
          </cell>
          <cell r="H33"/>
          <cell r="I33">
            <v>29975</v>
          </cell>
        </row>
        <row r="34">
          <cell r="A34" t="str">
            <v>STT230662</v>
          </cell>
          <cell r="B34" t="str">
            <v>STT230662</v>
          </cell>
          <cell r="C34" t="str">
            <v>Omnilink Elite 35 10.0x39x135</v>
          </cell>
          <cell r="D34"/>
          <cell r="E34" t="str">
            <v>CJN</v>
          </cell>
          <cell r="F34">
            <v>4</v>
          </cell>
          <cell r="G34">
            <v>29975</v>
          </cell>
          <cell r="H34"/>
          <cell r="I34">
            <v>119900</v>
          </cell>
        </row>
        <row r="35">
          <cell r="A35" t="str">
            <v>STT230686</v>
          </cell>
          <cell r="B35" t="str">
            <v>STT230686</v>
          </cell>
          <cell r="C35" t="str">
            <v>Koronarni stent otvorenog dizajna, segmentna legura hroma (kobalt ili platina)obložen lekom TSTAR20012X</v>
          </cell>
          <cell r="D35"/>
          <cell r="E35" t="str">
            <v>CJN</v>
          </cell>
          <cell r="F35">
            <v>9</v>
          </cell>
          <cell r="G35">
            <v>48400</v>
          </cell>
          <cell r="H35"/>
          <cell r="I35">
            <v>435600</v>
          </cell>
        </row>
        <row r="36">
          <cell r="A36" t="str">
            <v>STT230687</v>
          </cell>
          <cell r="B36" t="str">
            <v>STT230687</v>
          </cell>
          <cell r="C36" t="str">
            <v>Koronarni stent otvorenog dizajna, segmentna legura hroma (kobalt ili platina)obložen lekom TSTAR20015X</v>
          </cell>
          <cell r="D36"/>
          <cell r="E36" t="str">
            <v>CJN</v>
          </cell>
          <cell r="F36">
            <v>5</v>
          </cell>
          <cell r="G36">
            <v>48400</v>
          </cell>
          <cell r="H36"/>
          <cell r="I36">
            <v>242000</v>
          </cell>
        </row>
        <row r="37">
          <cell r="A37" t="str">
            <v>STT230688</v>
          </cell>
          <cell r="B37" t="str">
            <v>STT230688</v>
          </cell>
          <cell r="C37" t="str">
            <v>Koronarni stent otvorenog dizajna, segmentna legura hroma (kobalt ili platina)obložen lekom TSTAR20018X</v>
          </cell>
          <cell r="D37"/>
          <cell r="E37" t="str">
            <v>CJN</v>
          </cell>
          <cell r="F37">
            <v>6</v>
          </cell>
          <cell r="G37">
            <v>48400</v>
          </cell>
          <cell r="H37"/>
          <cell r="I37">
            <v>290400</v>
          </cell>
        </row>
        <row r="38">
          <cell r="A38" t="str">
            <v>STT230689</v>
          </cell>
          <cell r="B38" t="str">
            <v>STT230689</v>
          </cell>
          <cell r="C38" t="str">
            <v>Koronarni stent otvorenog dizajna, segmentna legura hroma (kobalt ili platina)obložen lekom TSTAR20022X</v>
          </cell>
          <cell r="D38"/>
          <cell r="E38" t="str">
            <v>CJN</v>
          </cell>
          <cell r="F38">
            <v>13</v>
          </cell>
          <cell r="G38">
            <v>48400</v>
          </cell>
          <cell r="H38"/>
          <cell r="I38">
            <v>629200</v>
          </cell>
        </row>
        <row r="39">
          <cell r="A39" t="str">
            <v>STT230690</v>
          </cell>
          <cell r="B39" t="str">
            <v>STT230690</v>
          </cell>
          <cell r="C39" t="str">
            <v>Koronarni stent otvorenog dizajna, segmentna legura hroma (kobalt ili platina)obložen lekom TSTAR20026X</v>
          </cell>
          <cell r="D39"/>
          <cell r="E39" t="str">
            <v>CJN</v>
          </cell>
          <cell r="F39">
            <v>5</v>
          </cell>
          <cell r="G39">
            <v>48400</v>
          </cell>
          <cell r="H39"/>
          <cell r="I39">
            <v>242000</v>
          </cell>
        </row>
        <row r="40">
          <cell r="A40" t="str">
            <v>STT230692</v>
          </cell>
          <cell r="B40" t="str">
            <v>STT230692</v>
          </cell>
          <cell r="C40" t="str">
            <v>STT230692 Koronarni stent otvorenog dizajna, segmentna legura hroma (kobalt ili platina)obložen lekom TSTAR22508X</v>
          </cell>
          <cell r="D40"/>
          <cell r="E40" t="str">
            <v>CJN</v>
          </cell>
          <cell r="F40">
            <v>4</v>
          </cell>
          <cell r="G40">
            <v>48400</v>
          </cell>
          <cell r="H40"/>
          <cell r="I40">
            <v>193600</v>
          </cell>
        </row>
        <row r="41">
          <cell r="A41" t="str">
            <v>STT230693</v>
          </cell>
          <cell r="B41" t="str">
            <v>STT230693</v>
          </cell>
          <cell r="C41" t="str">
            <v>Koronarni stent otvorenog dizajna, segmentna legura hroma (kobalt ili platina)obložen lekom TSTAR22512X</v>
          </cell>
          <cell r="D41"/>
          <cell r="E41" t="str">
            <v>CJN</v>
          </cell>
          <cell r="F41">
            <v>5</v>
          </cell>
          <cell r="G41">
            <v>48400</v>
          </cell>
          <cell r="H41"/>
          <cell r="I41">
            <v>242000</v>
          </cell>
        </row>
        <row r="42">
          <cell r="A42" t="str">
            <v>STT230701</v>
          </cell>
          <cell r="B42" t="str">
            <v>STT230701</v>
          </cell>
          <cell r="C42" t="str">
            <v>Koronarni stent otvorenog dizajna, segmentna legura hroma (kobalt ili platina)obložen lekom TSTAR25008X</v>
          </cell>
          <cell r="D42"/>
          <cell r="E42" t="str">
            <v>CJN</v>
          </cell>
          <cell r="F42">
            <v>5</v>
          </cell>
          <cell r="G42">
            <v>48400</v>
          </cell>
          <cell r="H42"/>
          <cell r="I42">
            <v>242000</v>
          </cell>
        </row>
        <row r="43">
          <cell r="A43" t="str">
            <v>STT230702</v>
          </cell>
          <cell r="B43" t="str">
            <v>STT230702</v>
          </cell>
          <cell r="C43" t="str">
            <v>Koronarni stent otvorenog dizajna, segmentna legura hroma (kobalt ili platina)obložen lekom TSTAR25012X</v>
          </cell>
          <cell r="D43"/>
          <cell r="E43" t="str">
            <v>CJN</v>
          </cell>
          <cell r="F43">
            <v>10</v>
          </cell>
          <cell r="G43">
            <v>48400</v>
          </cell>
          <cell r="H43"/>
          <cell r="I43">
            <v>484000</v>
          </cell>
        </row>
        <row r="44">
          <cell r="A44" t="str">
            <v>STT230703</v>
          </cell>
          <cell r="B44" t="str">
            <v>STT230703</v>
          </cell>
          <cell r="C44" t="str">
            <v>Onyx, koronarni stent otvorenog dizajna, TSTAR25015X</v>
          </cell>
          <cell r="D44"/>
          <cell r="E44" t="str">
            <v>CJN</v>
          </cell>
          <cell r="F44">
            <v>5</v>
          </cell>
          <cell r="G44">
            <v>48400</v>
          </cell>
          <cell r="H44"/>
          <cell r="I44">
            <v>242000</v>
          </cell>
        </row>
        <row r="45">
          <cell r="A45" t="str">
            <v>STT230704</v>
          </cell>
          <cell r="B45" t="str">
            <v>STT230704</v>
          </cell>
          <cell r="C45" t="str">
            <v>Onyx, koronarni stent otvorenog dizajna, TSTAR25018X</v>
          </cell>
          <cell r="D45"/>
          <cell r="E45" t="str">
            <v>CJN</v>
          </cell>
          <cell r="F45">
            <v>39</v>
          </cell>
          <cell r="G45">
            <v>48400</v>
          </cell>
          <cell r="H45"/>
          <cell r="I45">
            <v>1887600</v>
          </cell>
        </row>
        <row r="46">
          <cell r="A46" t="str">
            <v>STT230705</v>
          </cell>
          <cell r="B46" t="str">
            <v>STT230705</v>
          </cell>
          <cell r="C46" t="str">
            <v>Koronarni stent otvorenog dizajna, segmentna legura hroma (kobalt ili platina)obložen lekom TSTAR25022X</v>
          </cell>
          <cell r="D46"/>
          <cell r="E46" t="str">
            <v>CJN</v>
          </cell>
          <cell r="F46">
            <v>5</v>
          </cell>
          <cell r="G46">
            <v>48400</v>
          </cell>
          <cell r="H46"/>
          <cell r="I46">
            <v>242000</v>
          </cell>
        </row>
        <row r="47">
          <cell r="A47" t="str">
            <v>STT230707</v>
          </cell>
          <cell r="B47" t="str">
            <v>STT230707</v>
          </cell>
          <cell r="C47" t="str">
            <v>Koronarni stent otvorenog dizajna, segmentna legura hroma (kobalt ili platina)obložen lekom TSTAR25030X</v>
          </cell>
          <cell r="D47"/>
          <cell r="E47" t="str">
            <v>CJN</v>
          </cell>
          <cell r="F47">
            <v>9</v>
          </cell>
          <cell r="G47">
            <v>48400</v>
          </cell>
          <cell r="H47"/>
          <cell r="I47">
            <v>435600</v>
          </cell>
        </row>
        <row r="48">
          <cell r="A48" t="str">
            <v>STT230711</v>
          </cell>
          <cell r="B48" t="str">
            <v>STT230711</v>
          </cell>
          <cell r="C48" t="str">
            <v>Koronarni stent otvorenog dizajna, segmentna legura hroma (kobalt ili platina)obložen lekom TSTAR27512X</v>
          </cell>
          <cell r="D48"/>
          <cell r="E48" t="str">
            <v>CJN</v>
          </cell>
          <cell r="F48">
            <v>23</v>
          </cell>
          <cell r="G48">
            <v>48400</v>
          </cell>
          <cell r="H48"/>
          <cell r="I48">
            <v>1113200</v>
          </cell>
        </row>
        <row r="49">
          <cell r="A49" t="str">
            <v>STT230712</v>
          </cell>
          <cell r="B49" t="str">
            <v>STT230712</v>
          </cell>
          <cell r="C49" t="str">
            <v>Koronarni stent otvorenog dizajna, segmentna legura hroma (kobalt ili platina)obložen lekom TSTAR27515X</v>
          </cell>
          <cell r="D49"/>
          <cell r="E49" t="str">
            <v>CJN</v>
          </cell>
          <cell r="F49">
            <v>28</v>
          </cell>
          <cell r="G49">
            <v>48400</v>
          </cell>
          <cell r="H49"/>
          <cell r="I49">
            <v>1355200</v>
          </cell>
        </row>
        <row r="50">
          <cell r="A50" t="str">
            <v>STT230713</v>
          </cell>
          <cell r="B50" t="str">
            <v>STT230713</v>
          </cell>
          <cell r="C50" t="str">
            <v>Koronarni stent otvorenog dizajna, segmentna legura hroma (kobalt ili platina)obložen lekom TSTAR27518X</v>
          </cell>
          <cell r="D50"/>
          <cell r="E50" t="str">
            <v>CJN</v>
          </cell>
          <cell r="F50">
            <v>20</v>
          </cell>
          <cell r="G50">
            <v>48400</v>
          </cell>
          <cell r="H50"/>
          <cell r="I50">
            <v>968000</v>
          </cell>
        </row>
        <row r="51">
          <cell r="A51" t="str">
            <v>STT230714</v>
          </cell>
          <cell r="B51" t="str">
            <v>STT230714</v>
          </cell>
          <cell r="C51" t="str">
            <v>Onyx, koronarni stent otvorenog dizajna, TSTAR27522X</v>
          </cell>
          <cell r="D51"/>
          <cell r="E51" t="str">
            <v>CJN</v>
          </cell>
          <cell r="F51">
            <v>19</v>
          </cell>
          <cell r="G51">
            <v>48400</v>
          </cell>
          <cell r="H51"/>
          <cell r="I51">
            <v>919600</v>
          </cell>
        </row>
        <row r="52">
          <cell r="A52" t="str">
            <v>STT230715</v>
          </cell>
          <cell r="B52" t="str">
            <v>STT230715</v>
          </cell>
          <cell r="C52" t="str">
            <v>Koronarni stent otvorenog dizajna, segmentna legura hroma (kobalt ili platina)obložen lekom TSTAR27526X</v>
          </cell>
          <cell r="D52"/>
          <cell r="E52" t="str">
            <v>CJN</v>
          </cell>
          <cell r="F52">
            <v>22</v>
          </cell>
          <cell r="G52">
            <v>48400</v>
          </cell>
          <cell r="H52"/>
          <cell r="I52">
            <v>1064800</v>
          </cell>
        </row>
        <row r="53">
          <cell r="A53" t="str">
            <v>STT230716</v>
          </cell>
          <cell r="B53" t="str">
            <v>STT230716</v>
          </cell>
          <cell r="C53" t="str">
            <v>Onyx, koronarni stent otvorenog dizajna,  TSTAR27530X</v>
          </cell>
          <cell r="D53"/>
          <cell r="E53" t="str">
            <v>CJN</v>
          </cell>
          <cell r="F53">
            <v>14</v>
          </cell>
          <cell r="G53">
            <v>48400</v>
          </cell>
          <cell r="H53"/>
          <cell r="I53">
            <v>677600</v>
          </cell>
        </row>
        <row r="54">
          <cell r="A54" t="str">
            <v>STT230717</v>
          </cell>
          <cell r="B54" t="str">
            <v>STT230717</v>
          </cell>
          <cell r="C54" t="str">
            <v>Onyx, koronarni stent otvorenog dizajna, TSTAR27534X</v>
          </cell>
          <cell r="D54"/>
          <cell r="E54" t="str">
            <v>CJN</v>
          </cell>
          <cell r="F54">
            <v>5</v>
          </cell>
          <cell r="G54">
            <v>48400</v>
          </cell>
          <cell r="H54"/>
          <cell r="I54">
            <v>242000</v>
          </cell>
        </row>
        <row r="55">
          <cell r="A55" t="str">
            <v>STT230719</v>
          </cell>
          <cell r="B55" t="str">
            <v>STT230719</v>
          </cell>
          <cell r="C55" t="str">
            <v>Koronarni stent otvorenog dizajna, segmentna legura hroma (kobalt ili platina)obložen lekom TSTAR30008X</v>
          </cell>
          <cell r="D55"/>
          <cell r="E55" t="str">
            <v>CJN</v>
          </cell>
          <cell r="F55">
            <v>13</v>
          </cell>
          <cell r="G55">
            <v>48400</v>
          </cell>
          <cell r="H55"/>
          <cell r="I55">
            <v>629200</v>
          </cell>
        </row>
        <row r="56">
          <cell r="A56" t="str">
            <v>STT230720</v>
          </cell>
          <cell r="B56" t="str">
            <v>STT230720</v>
          </cell>
          <cell r="C56" t="str">
            <v>Onyx, koronarni stent otvorenog dizajna, TSTAR30012X</v>
          </cell>
          <cell r="D56"/>
          <cell r="E56" t="str">
            <v>CJN</v>
          </cell>
          <cell r="F56">
            <v>23</v>
          </cell>
          <cell r="G56">
            <v>48400</v>
          </cell>
          <cell r="H56"/>
          <cell r="I56">
            <v>1113200</v>
          </cell>
        </row>
        <row r="57">
          <cell r="A57" t="str">
            <v>STT230721</v>
          </cell>
          <cell r="B57" t="str">
            <v>STT230721</v>
          </cell>
          <cell r="C57" t="str">
            <v>Koronarni stent otvorenog dizajna, segmentna legura hroma (kobalt ili platina)obložen lekom TSTAR30015X</v>
          </cell>
          <cell r="D57"/>
          <cell r="E57" t="str">
            <v>CJN</v>
          </cell>
          <cell r="F57">
            <v>25</v>
          </cell>
          <cell r="G57">
            <v>48400</v>
          </cell>
          <cell r="H57"/>
          <cell r="I57">
            <v>1210000</v>
          </cell>
        </row>
        <row r="58">
          <cell r="A58" t="str">
            <v>STT230722</v>
          </cell>
          <cell r="B58" t="str">
            <v>STT230722</v>
          </cell>
          <cell r="C58" t="str">
            <v>Onyx, koronarni stent otvorenog dizajna, TSTAR30018X</v>
          </cell>
          <cell r="D58"/>
          <cell r="E58" t="str">
            <v>CJN</v>
          </cell>
          <cell r="F58">
            <v>35</v>
          </cell>
          <cell r="G58">
            <v>48400</v>
          </cell>
          <cell r="H58"/>
          <cell r="I58">
            <v>1694000</v>
          </cell>
        </row>
        <row r="59">
          <cell r="A59" t="str">
            <v>STT230723</v>
          </cell>
          <cell r="B59" t="str">
            <v>STT230723</v>
          </cell>
          <cell r="C59" t="str">
            <v>Onyx, koronarni stent otvorenog dizajna, TSTAR30022X</v>
          </cell>
          <cell r="D59"/>
          <cell r="E59" t="str">
            <v>CJN</v>
          </cell>
          <cell r="F59">
            <v>20</v>
          </cell>
          <cell r="G59">
            <v>48400</v>
          </cell>
          <cell r="H59"/>
          <cell r="I59">
            <v>968000</v>
          </cell>
        </row>
        <row r="60">
          <cell r="A60" t="str">
            <v>STT230724</v>
          </cell>
          <cell r="B60" t="str">
            <v>STT230724</v>
          </cell>
          <cell r="C60" t="str">
            <v>Onyx, koronarni stent otvorenog dizajna, TSTAR30026X</v>
          </cell>
          <cell r="D60"/>
          <cell r="E60" t="str">
            <v>CJN</v>
          </cell>
          <cell r="F60">
            <v>11</v>
          </cell>
          <cell r="G60">
            <v>48400</v>
          </cell>
          <cell r="H60"/>
          <cell r="I60">
            <v>532400</v>
          </cell>
        </row>
        <row r="61">
          <cell r="A61" t="str">
            <v>STT230725</v>
          </cell>
          <cell r="B61" t="str">
            <v>STT230725</v>
          </cell>
          <cell r="C61" t="str">
            <v>Onyx, koronarni stent otvorenog dizajna,  TSTAR30030X</v>
          </cell>
          <cell r="D61"/>
          <cell r="E61" t="str">
            <v>CJN</v>
          </cell>
          <cell r="F61">
            <v>13</v>
          </cell>
          <cell r="G61">
            <v>48400</v>
          </cell>
          <cell r="H61"/>
          <cell r="I61">
            <v>629200</v>
          </cell>
        </row>
        <row r="62">
          <cell r="A62" t="str">
            <v>STT230728</v>
          </cell>
          <cell r="B62" t="str">
            <v>STT230728</v>
          </cell>
          <cell r="C62" t="str">
            <v>Koronarni stent otvorenog dizajna, segmentna legura hroma (kobalt ili platina)obložen lekom TSTAR35008X</v>
          </cell>
          <cell r="D62"/>
          <cell r="E62" t="str">
            <v>CJN</v>
          </cell>
          <cell r="F62">
            <v>8</v>
          </cell>
          <cell r="G62">
            <v>48400</v>
          </cell>
          <cell r="H62"/>
          <cell r="I62">
            <v>387200</v>
          </cell>
        </row>
        <row r="63">
          <cell r="A63" t="str">
            <v>STT230729</v>
          </cell>
          <cell r="B63" t="str">
            <v>STT230729</v>
          </cell>
          <cell r="C63" t="str">
            <v>Koronarni stent otvorenog dizajna, segmentna legura hroma (kobalt ili platina)obložen lekom TSTAR35012X</v>
          </cell>
          <cell r="D63"/>
          <cell r="E63" t="str">
            <v>CJN</v>
          </cell>
          <cell r="F63">
            <v>20</v>
          </cell>
          <cell r="G63">
            <v>48400</v>
          </cell>
          <cell r="H63"/>
          <cell r="I63">
            <v>968000</v>
          </cell>
        </row>
        <row r="64">
          <cell r="A64" t="str">
            <v>STT230730</v>
          </cell>
          <cell r="B64" t="str">
            <v>STT230730</v>
          </cell>
          <cell r="C64" t="str">
            <v>Koronarni stent otvorenog dizajna, segmentna legura hroma (kobalt ili platina)obložen lekom TSTAR35015X</v>
          </cell>
          <cell r="D64"/>
          <cell r="E64" t="str">
            <v>CJN</v>
          </cell>
          <cell r="F64">
            <v>37</v>
          </cell>
          <cell r="G64">
            <v>48400</v>
          </cell>
          <cell r="H64"/>
          <cell r="I64">
            <v>1790800</v>
          </cell>
        </row>
        <row r="65">
          <cell r="A65" t="str">
            <v>STT230731</v>
          </cell>
          <cell r="B65" t="str">
            <v>STT230731</v>
          </cell>
          <cell r="C65" t="str">
            <v>Onyx, koronarni stent otvorenog dizajna, TSTAR35018X</v>
          </cell>
          <cell r="D65"/>
          <cell r="E65" t="str">
            <v>CJN</v>
          </cell>
          <cell r="F65">
            <v>21</v>
          </cell>
          <cell r="G65">
            <v>48400</v>
          </cell>
          <cell r="H65"/>
          <cell r="I65">
            <v>1016400</v>
          </cell>
        </row>
        <row r="66">
          <cell r="A66" t="str">
            <v>STT230732</v>
          </cell>
          <cell r="B66" t="str">
            <v>STT230732</v>
          </cell>
          <cell r="C66" t="str">
            <v>Onyx, koronarni stent otvorenog dizajna,  TSTAR35022X</v>
          </cell>
          <cell r="D66"/>
          <cell r="E66" t="str">
            <v>CJN</v>
          </cell>
          <cell r="F66">
            <v>37</v>
          </cell>
          <cell r="G66">
            <v>48400</v>
          </cell>
          <cell r="H66"/>
          <cell r="I66">
            <v>1790800</v>
          </cell>
        </row>
        <row r="67">
          <cell r="A67" t="str">
            <v>STT230733</v>
          </cell>
          <cell r="B67" t="str">
            <v>STT230733</v>
          </cell>
          <cell r="C67" t="str">
            <v>Koronarni stent otvorenog dizajna, segmentna legura hroma (kobalt ili platina)obložen lekom TSTAR35026X</v>
          </cell>
          <cell r="D67"/>
          <cell r="E67" t="str">
            <v>CJN</v>
          </cell>
          <cell r="F67">
            <v>21</v>
          </cell>
          <cell r="G67">
            <v>48400</v>
          </cell>
          <cell r="H67"/>
          <cell r="I67">
            <v>1016400</v>
          </cell>
        </row>
        <row r="68">
          <cell r="A68" t="str">
            <v>STT230734</v>
          </cell>
          <cell r="B68" t="str">
            <v>STT230734</v>
          </cell>
          <cell r="C68" t="str">
            <v>Koronarni stent otvorenog dizajna, segmentna legura hroma (kobalt ili platina)obložen lekom STAR35030X</v>
          </cell>
          <cell r="D68"/>
          <cell r="E68" t="str">
            <v>CJN</v>
          </cell>
          <cell r="F68">
            <v>17</v>
          </cell>
          <cell r="G68">
            <v>48400</v>
          </cell>
          <cell r="H68"/>
          <cell r="I68">
            <v>822800</v>
          </cell>
        </row>
        <row r="69">
          <cell r="A69" t="str">
            <v>STT230735</v>
          </cell>
          <cell r="B69" t="str">
            <v>STT230735</v>
          </cell>
          <cell r="C69" t="str">
            <v>Koronarni stent otvorenog dizajna, segmentna legura hroma (kobalt ili platina)obložen lekom TSTAR35034X</v>
          </cell>
          <cell r="D69"/>
          <cell r="E69" t="str">
            <v>CJN</v>
          </cell>
          <cell r="F69">
            <v>2</v>
          </cell>
          <cell r="G69">
            <v>48400</v>
          </cell>
          <cell r="H69"/>
          <cell r="I69">
            <v>96800</v>
          </cell>
        </row>
        <row r="70">
          <cell r="A70" t="str">
            <v>STT230737</v>
          </cell>
          <cell r="B70" t="str">
            <v>STT230737</v>
          </cell>
          <cell r="C70" t="str">
            <v>Koronarni stent otvorenog dizajna, segmentna legura hroma (kobalt ili platina)obložen lekom TSTAR40008X</v>
          </cell>
          <cell r="D70"/>
          <cell r="E70" t="str">
            <v>CJN</v>
          </cell>
          <cell r="F70">
            <v>6</v>
          </cell>
          <cell r="G70">
            <v>48400</v>
          </cell>
          <cell r="H70"/>
          <cell r="I70">
            <v>290400</v>
          </cell>
        </row>
        <row r="71">
          <cell r="A71" t="str">
            <v>STT230738</v>
          </cell>
          <cell r="B71" t="str">
            <v>STT230738</v>
          </cell>
          <cell r="C71" t="str">
            <v>Onyx, koronarni stent otvorenog dizajna,  TSTAR40012X</v>
          </cell>
          <cell r="D71"/>
          <cell r="E71" t="str">
            <v>CJN</v>
          </cell>
          <cell r="F71">
            <v>11</v>
          </cell>
          <cell r="G71">
            <v>48400</v>
          </cell>
          <cell r="H71"/>
          <cell r="I71">
            <v>532400</v>
          </cell>
        </row>
        <row r="72">
          <cell r="A72" t="str">
            <v>STT230739</v>
          </cell>
          <cell r="B72" t="str">
            <v>STT230739</v>
          </cell>
          <cell r="C72" t="str">
            <v>Onyx, koronarni stent otvorenog dizajna, TSTAR40015X</v>
          </cell>
          <cell r="D72"/>
          <cell r="E72" t="str">
            <v>CJN</v>
          </cell>
          <cell r="F72">
            <v>4</v>
          </cell>
          <cell r="G72">
            <v>48400</v>
          </cell>
          <cell r="H72"/>
          <cell r="I72">
            <v>193600</v>
          </cell>
        </row>
        <row r="73">
          <cell r="A73" t="str">
            <v>STT230740</v>
          </cell>
          <cell r="B73" t="str">
            <v>STT230740</v>
          </cell>
          <cell r="C73" t="str">
            <v>Onyx, koronarni stent otvorenog dizajna, TSTAR40018X</v>
          </cell>
          <cell r="D73"/>
          <cell r="E73" t="str">
            <v>CJN</v>
          </cell>
          <cell r="F73">
            <v>12</v>
          </cell>
          <cell r="G73">
            <v>48400</v>
          </cell>
          <cell r="H73"/>
          <cell r="I73">
            <v>580800</v>
          </cell>
        </row>
        <row r="74">
          <cell r="A74" t="str">
            <v>STT230741</v>
          </cell>
          <cell r="B74" t="str">
            <v>STT230741</v>
          </cell>
          <cell r="C74" t="str">
            <v>Koronarni stent otvorenog dizajna, segmentna legura hroma (kobalt ili platina)obložen lekom TSTAR40022X</v>
          </cell>
          <cell r="D74"/>
          <cell r="E74" t="str">
            <v>CJN</v>
          </cell>
          <cell r="F74">
            <v>7</v>
          </cell>
          <cell r="G74">
            <v>48400</v>
          </cell>
          <cell r="H74"/>
          <cell r="I74">
            <v>338800</v>
          </cell>
        </row>
        <row r="75">
          <cell r="A75" t="str">
            <v>STT230742</v>
          </cell>
          <cell r="B75" t="str">
            <v>STT230742</v>
          </cell>
          <cell r="C75" t="str">
            <v>Koronarni stent otvorenog dizajna, segmentna legura hroma (kobalt ili platina)obložen lekom TSTAR40026X</v>
          </cell>
          <cell r="D75"/>
          <cell r="E75" t="str">
            <v>CJN</v>
          </cell>
          <cell r="F75">
            <v>6</v>
          </cell>
          <cell r="G75">
            <v>48400</v>
          </cell>
          <cell r="H75"/>
          <cell r="I75">
            <v>290400</v>
          </cell>
        </row>
        <row r="76">
          <cell r="A76" t="str">
            <v>STT230743</v>
          </cell>
          <cell r="B76" t="str">
            <v>STT230743</v>
          </cell>
          <cell r="C76" t="str">
            <v>Koronarni stent otvorenog dizajna, segmentna legura hroma (kobalt ili platina)obložen lekom TSTAR40030X</v>
          </cell>
          <cell r="D76"/>
          <cell r="E76" t="str">
            <v>CJN</v>
          </cell>
          <cell r="F76">
            <v>4</v>
          </cell>
          <cell r="G76">
            <v>48400</v>
          </cell>
          <cell r="H76"/>
          <cell r="I76">
            <v>193600</v>
          </cell>
        </row>
        <row r="77">
          <cell r="A77" t="str">
            <v>STT230747</v>
          </cell>
          <cell r="B77" t="str">
            <v>STT230747</v>
          </cell>
          <cell r="C77" t="str">
            <v>Koronarni stent otvorenog dizajna, segmentna legura hroma (kobalt ili platina)obložen lekom TSTAR45015X</v>
          </cell>
          <cell r="D77"/>
          <cell r="E77" t="str">
            <v>CJN</v>
          </cell>
          <cell r="F77">
            <v>5</v>
          </cell>
          <cell r="G77">
            <v>48400</v>
          </cell>
          <cell r="H77"/>
          <cell r="I77">
            <v>242000</v>
          </cell>
        </row>
        <row r="78">
          <cell r="A78" t="str">
            <v>STT230748</v>
          </cell>
          <cell r="B78" t="str">
            <v>STT230748</v>
          </cell>
          <cell r="C78" t="str">
            <v>Koronarni stent otvorenog dizajna, segmentna legura hroma (kobalt ili platina)obložen lekom TSTAR45018X</v>
          </cell>
          <cell r="D78"/>
          <cell r="E78" t="str">
            <v>CJN</v>
          </cell>
          <cell r="F78">
            <v>5</v>
          </cell>
          <cell r="G78">
            <v>48400</v>
          </cell>
          <cell r="H78"/>
          <cell r="I78">
            <v>242000</v>
          </cell>
        </row>
        <row r="79">
          <cell r="A79" t="str">
            <v>STT230749</v>
          </cell>
          <cell r="B79" t="str">
            <v>STT230749</v>
          </cell>
          <cell r="C79" t="str">
            <v>Koronarni stent otvorenog dizajna, segmentna legura hroma (kobalt ili platina)obložen lekom TSTAR45022X</v>
          </cell>
          <cell r="D79"/>
          <cell r="E79" t="str">
            <v>CJN</v>
          </cell>
          <cell r="F79">
            <v>5</v>
          </cell>
          <cell r="G79">
            <v>48400</v>
          </cell>
          <cell r="H79"/>
          <cell r="I79">
            <v>242000</v>
          </cell>
        </row>
        <row r="80">
          <cell r="A80" t="str">
            <v>STT230750</v>
          </cell>
          <cell r="B80" t="str">
            <v>STT230750</v>
          </cell>
          <cell r="C80" t="str">
            <v>Koronarni stent otvorenog dizajna, segmentna legura hroma (kobalt ili platina)obložen lekom TSTAR45026X</v>
          </cell>
          <cell r="D80"/>
          <cell r="E80" t="str">
            <v>CJN</v>
          </cell>
          <cell r="F80">
            <v>5</v>
          </cell>
          <cell r="G80">
            <v>48400</v>
          </cell>
          <cell r="H80"/>
          <cell r="I80">
            <v>242000</v>
          </cell>
        </row>
        <row r="81">
          <cell r="A81" t="str">
            <v>STT230751</v>
          </cell>
          <cell r="B81" t="str">
            <v>STT230751</v>
          </cell>
          <cell r="C81" t="str">
            <v>Koronarni stent otvorenog dizajna, segmentna legura hroma (kobalt ili platina)obložen lekom TSTAR45030X</v>
          </cell>
          <cell r="D81"/>
          <cell r="E81" t="str">
            <v>CJN</v>
          </cell>
          <cell r="F81">
            <v>3</v>
          </cell>
          <cell r="G81">
            <v>48400</v>
          </cell>
          <cell r="H81"/>
          <cell r="I81">
            <v>145200</v>
          </cell>
        </row>
        <row r="82">
          <cell r="A82" t="str">
            <v>STT230752</v>
          </cell>
          <cell r="B82" t="str">
            <v>STT230752</v>
          </cell>
          <cell r="C82" t="str">
            <v>Koronarni stent otvorenog dizajna, segmentna legura hroma (kobalt ili platina)obložen lekom TSTAR50012X</v>
          </cell>
          <cell r="D82"/>
          <cell r="E82" t="str">
            <v>CJN</v>
          </cell>
          <cell r="F82">
            <v>3</v>
          </cell>
          <cell r="G82">
            <v>48400</v>
          </cell>
          <cell r="H82"/>
          <cell r="I82">
            <v>145200</v>
          </cell>
        </row>
        <row r="83">
          <cell r="A83" t="str">
            <v>STT230753</v>
          </cell>
          <cell r="B83" t="str">
            <v>STT230753</v>
          </cell>
          <cell r="C83" t="str">
            <v>Koronarni stent otvorenog dizajna, segmentna legura hroma (kobalt ili platina)obložen lekom TSTAR50015X</v>
          </cell>
          <cell r="D83"/>
          <cell r="E83" t="str">
            <v>CJN</v>
          </cell>
          <cell r="F83">
            <v>3</v>
          </cell>
          <cell r="G83">
            <v>48400</v>
          </cell>
          <cell r="H83"/>
          <cell r="I83">
            <v>145200</v>
          </cell>
        </row>
        <row r="84">
          <cell r="A84" t="str">
            <v>STT230754</v>
          </cell>
          <cell r="B84" t="str">
            <v>STT230754</v>
          </cell>
          <cell r="C84" t="str">
            <v>Koronarni stent otvorenog dizajna, segmentna legura hroma (kobalt ili platina)obložen lekom TSTAR50018X</v>
          </cell>
          <cell r="D84"/>
          <cell r="E84" t="str">
            <v>CJN</v>
          </cell>
          <cell r="F84">
            <v>3</v>
          </cell>
          <cell r="G84">
            <v>48400</v>
          </cell>
          <cell r="H84"/>
          <cell r="I84">
            <v>145200</v>
          </cell>
        </row>
        <row r="85">
          <cell r="A85" t="str">
            <v>STT230755</v>
          </cell>
          <cell r="B85" t="str">
            <v>STT230755</v>
          </cell>
          <cell r="C85" t="str">
            <v>Koronarni stent otvorenog dizajna, segmentna legura hroma (kobalt ili platina)obložen lekom TSTAR50022X</v>
          </cell>
          <cell r="D85"/>
          <cell r="E85" t="str">
            <v>CJN</v>
          </cell>
          <cell r="F85">
            <v>1</v>
          </cell>
          <cell r="G85">
            <v>48400</v>
          </cell>
          <cell r="H85"/>
          <cell r="I85">
            <v>48400</v>
          </cell>
        </row>
        <row r="86">
          <cell r="A86" t="str">
            <v>STT230756</v>
          </cell>
          <cell r="B86" t="str">
            <v>STT230756</v>
          </cell>
          <cell r="C86" t="str">
            <v>Koronarni stent otvorenog dizajna, segmentna legura hroma (kobalt ili platina)obložen lekom TSTAR50026X</v>
          </cell>
          <cell r="D86"/>
          <cell r="E86" t="str">
            <v>CJN</v>
          </cell>
          <cell r="F86">
            <v>2</v>
          </cell>
          <cell r="G86">
            <v>48400</v>
          </cell>
          <cell r="H86"/>
          <cell r="I86">
            <v>96800</v>
          </cell>
        </row>
        <row r="87">
          <cell r="A87" t="str">
            <v>STT230759</v>
          </cell>
          <cell r="B87" t="str">
            <v>STT230759</v>
          </cell>
          <cell r="C87" t="str">
            <v>Koronarni stent 1508200-12,XIENCE PRO S 2.00mmx12mm</v>
          </cell>
          <cell r="D87"/>
          <cell r="E87" t="str">
            <v>CJN</v>
          </cell>
          <cell r="F87">
            <v>7</v>
          </cell>
          <cell r="G87">
            <v>41690</v>
          </cell>
          <cell r="H87"/>
          <cell r="I87">
            <v>291830</v>
          </cell>
        </row>
        <row r="88">
          <cell r="A88" t="str">
            <v>STT230760</v>
          </cell>
          <cell r="B88" t="str">
            <v>STT230760</v>
          </cell>
          <cell r="C88" t="str">
            <v>Koronarni stent 1508200-15,XIENCE PRO S 2.00mmx15mm</v>
          </cell>
          <cell r="D88"/>
          <cell r="E88" t="str">
            <v>JNZU</v>
          </cell>
          <cell r="F88">
            <v>1</v>
          </cell>
          <cell r="G88">
            <v>41690</v>
          </cell>
          <cell r="H88"/>
          <cell r="I88">
            <v>41690</v>
          </cell>
        </row>
        <row r="89">
          <cell r="A89" t="str">
            <v>STT230761</v>
          </cell>
          <cell r="B89" t="str">
            <v>STT230761</v>
          </cell>
          <cell r="C89" t="str">
            <v>Koronarni stent 1508200-18,XIENCE PRO S 2.00mmx18mm</v>
          </cell>
          <cell r="D89"/>
          <cell r="E89" t="str">
            <v>CJN</v>
          </cell>
          <cell r="F89">
            <v>1</v>
          </cell>
          <cell r="G89">
            <v>41690</v>
          </cell>
          <cell r="H89"/>
          <cell r="I89">
            <v>41690</v>
          </cell>
        </row>
        <row r="90">
          <cell r="A90" t="str">
            <v>STT230762</v>
          </cell>
          <cell r="B90" t="str">
            <v>STT230762</v>
          </cell>
          <cell r="C90" t="str">
            <v>Koronarni stent 1508200-23,XIENCE PRO S 2.00mmx23mm</v>
          </cell>
          <cell r="D90"/>
          <cell r="E90" t="str">
            <v>CJN</v>
          </cell>
          <cell r="F90">
            <v>8</v>
          </cell>
          <cell r="G90">
            <v>41690</v>
          </cell>
          <cell r="H90"/>
          <cell r="I90">
            <v>333520</v>
          </cell>
        </row>
        <row r="91">
          <cell r="A91" t="str">
            <v>STT230768</v>
          </cell>
          <cell r="B91" t="str">
            <v>STT230768</v>
          </cell>
          <cell r="C91" t="str">
            <v>Koronarni stent 1508225-15,XIENCE PRO S 2.25mmx15mm</v>
          </cell>
          <cell r="D91"/>
          <cell r="E91" t="str">
            <v>CJN</v>
          </cell>
          <cell r="F91">
            <v>4</v>
          </cell>
          <cell r="G91">
            <v>41690</v>
          </cell>
          <cell r="H91"/>
          <cell r="I91">
            <v>166760</v>
          </cell>
        </row>
        <row r="92">
          <cell r="A92" t="str">
            <v>STT230769</v>
          </cell>
          <cell r="B92" t="str">
            <v>STT230769</v>
          </cell>
          <cell r="C92" t="str">
            <v>Koronarni stent 1508225-18,XIENCE PRO S 2.25mmx18mm</v>
          </cell>
          <cell r="D92"/>
          <cell r="E92" t="str">
            <v>CJN</v>
          </cell>
          <cell r="F92">
            <v>10</v>
          </cell>
          <cell r="G92">
            <v>41690</v>
          </cell>
          <cell r="H92"/>
          <cell r="I92">
            <v>416900</v>
          </cell>
        </row>
        <row r="93">
          <cell r="A93" t="str">
            <v>STT230770</v>
          </cell>
          <cell r="B93" t="str">
            <v>STT230770</v>
          </cell>
          <cell r="C93" t="str">
            <v>Koronarni stent 1508225-23,XIENCE PRO S 2.25mmx23mm</v>
          </cell>
          <cell r="D93"/>
          <cell r="E93" t="str">
            <v>CJN</v>
          </cell>
          <cell r="F93">
            <v>1</v>
          </cell>
          <cell r="G93">
            <v>41690</v>
          </cell>
          <cell r="H93"/>
          <cell r="I93">
            <v>41690</v>
          </cell>
        </row>
        <row r="94">
          <cell r="A94" t="str">
            <v>STT230774</v>
          </cell>
          <cell r="B94" t="str">
            <v>STT230774</v>
          </cell>
          <cell r="C94" t="str">
            <v>Koronarni stent 1508250-08,XIENCE PRO S 2.50mmx08mm</v>
          </cell>
          <cell r="D94"/>
          <cell r="E94" t="str">
            <v>CJN</v>
          </cell>
          <cell r="F94">
            <v>2</v>
          </cell>
          <cell r="G94">
            <v>41690</v>
          </cell>
          <cell r="H94"/>
          <cell r="I94">
            <v>83380</v>
          </cell>
        </row>
        <row r="95">
          <cell r="A95" t="str">
            <v>STT230775</v>
          </cell>
          <cell r="B95" t="str">
            <v>STT230775</v>
          </cell>
          <cell r="C95" t="str">
            <v>Koronarni stent 1508250-12,XIENCE PRO S 2.50mmx12mm</v>
          </cell>
          <cell r="D95"/>
          <cell r="E95" t="str">
            <v>CJN</v>
          </cell>
          <cell r="F95">
            <v>1</v>
          </cell>
          <cell r="G95">
            <v>41690</v>
          </cell>
          <cell r="H95"/>
          <cell r="I95">
            <v>41690</v>
          </cell>
        </row>
        <row r="96">
          <cell r="A96" t="str">
            <v>STT230776</v>
          </cell>
          <cell r="B96" t="str">
            <v>STT230776</v>
          </cell>
          <cell r="C96" t="str">
            <v>Koronarni stent 1508250-15,XIENCE PRO S 2.50mmx15mm</v>
          </cell>
          <cell r="D96"/>
          <cell r="E96" t="str">
            <v>CJN</v>
          </cell>
          <cell r="F96">
            <v>10</v>
          </cell>
          <cell r="G96">
            <v>41690</v>
          </cell>
          <cell r="H96"/>
          <cell r="I96">
            <v>416900</v>
          </cell>
        </row>
        <row r="97">
          <cell r="A97" t="str">
            <v>STT230777</v>
          </cell>
          <cell r="B97" t="str">
            <v>STT230777</v>
          </cell>
          <cell r="C97" t="str">
            <v>Koronarni stent 1508250-18,XIENCE PRO S 2.50mmx18mm</v>
          </cell>
          <cell r="D97"/>
          <cell r="E97" t="str">
            <v>CJN</v>
          </cell>
          <cell r="F97">
            <v>10</v>
          </cell>
          <cell r="G97">
            <v>41690</v>
          </cell>
          <cell r="H97"/>
          <cell r="I97">
            <v>416900</v>
          </cell>
        </row>
        <row r="98">
          <cell r="A98" t="str">
            <v>STT230778</v>
          </cell>
          <cell r="B98" t="str">
            <v>STT230778</v>
          </cell>
          <cell r="C98" t="str">
            <v>Koronarni stent 1508250-23,XIENCE PRO S 2.50mmx23mm</v>
          </cell>
          <cell r="D98"/>
          <cell r="E98" t="str">
            <v>CJN</v>
          </cell>
          <cell r="F98">
            <v>9</v>
          </cell>
          <cell r="G98">
            <v>41690</v>
          </cell>
          <cell r="H98"/>
          <cell r="I98">
            <v>375210</v>
          </cell>
        </row>
        <row r="99">
          <cell r="A99" t="str">
            <v>STT230779</v>
          </cell>
          <cell r="B99" t="str">
            <v>STT230779</v>
          </cell>
          <cell r="C99" t="str">
            <v>Koronarni stent 1508250-28,XIENCE PRO S 2.50mmx28mm</v>
          </cell>
          <cell r="D99"/>
          <cell r="E99" t="str">
            <v>CJN</v>
          </cell>
          <cell r="F99">
            <v>7</v>
          </cell>
          <cell r="G99">
            <v>41690</v>
          </cell>
          <cell r="H99"/>
          <cell r="I99">
            <v>291830</v>
          </cell>
        </row>
        <row r="100">
          <cell r="A100" t="str">
            <v>STT230783</v>
          </cell>
          <cell r="B100" t="str">
            <v>STT230783</v>
          </cell>
          <cell r="C100" t="str">
            <v>Koronarni stent 1508275-12,XIENCE PRO S 2.75mmx12mm</v>
          </cell>
          <cell r="D100"/>
          <cell r="E100" t="str">
            <v>CJN</v>
          </cell>
          <cell r="F100">
            <v>10</v>
          </cell>
          <cell r="G100">
            <v>41690</v>
          </cell>
          <cell r="H100"/>
          <cell r="I100">
            <v>416900</v>
          </cell>
        </row>
        <row r="101">
          <cell r="A101" t="str">
            <v>STT230784</v>
          </cell>
          <cell r="B101" t="str">
            <v>STT230784</v>
          </cell>
          <cell r="C101" t="str">
            <v>Koronarni stent 1508275-15,XIENCE PRO S 2.75mmx15mm</v>
          </cell>
          <cell r="D101"/>
          <cell r="E101" t="str">
            <v>CJN</v>
          </cell>
          <cell r="F101">
            <v>45</v>
          </cell>
          <cell r="G101">
            <v>41800</v>
          </cell>
          <cell r="H101"/>
          <cell r="I101">
            <v>1881000</v>
          </cell>
        </row>
        <row r="102">
          <cell r="A102" t="str">
            <v>STT230785</v>
          </cell>
          <cell r="B102" t="str">
            <v>STT230785</v>
          </cell>
          <cell r="C102" t="str">
            <v>Koronarni stent 1508275-18,XIENCE PRO S 2.75mmx18mm</v>
          </cell>
          <cell r="D102"/>
          <cell r="E102" t="str">
            <v>CJN</v>
          </cell>
          <cell r="F102">
            <v>57</v>
          </cell>
          <cell r="G102">
            <v>41800</v>
          </cell>
          <cell r="H102"/>
          <cell r="I102">
            <v>2382600</v>
          </cell>
        </row>
        <row r="103">
          <cell r="A103" t="str">
            <v>STT230786</v>
          </cell>
          <cell r="B103" t="str">
            <v>STT230786</v>
          </cell>
          <cell r="C103" t="str">
            <v>Koronarni stent 1508275-23,XIENCE PRO S 2.75mmx23mm</v>
          </cell>
          <cell r="D103"/>
          <cell r="E103" t="str">
            <v>CJN</v>
          </cell>
          <cell r="F103">
            <v>24</v>
          </cell>
          <cell r="G103">
            <v>41800</v>
          </cell>
          <cell r="H103"/>
          <cell r="I103">
            <v>1003200</v>
          </cell>
        </row>
        <row r="104">
          <cell r="A104" t="str">
            <v>STT230787</v>
          </cell>
          <cell r="B104" t="str">
            <v>STT230787</v>
          </cell>
          <cell r="C104" t="str">
            <v>Koronarni stent 1508275-28,XIENCE PRO S 2.75mmx28mm</v>
          </cell>
          <cell r="D104"/>
          <cell r="E104" t="str">
            <v>CJN</v>
          </cell>
          <cell r="F104">
            <v>23</v>
          </cell>
          <cell r="G104">
            <v>41800</v>
          </cell>
          <cell r="H104"/>
          <cell r="I104">
            <v>961400</v>
          </cell>
        </row>
        <row r="105">
          <cell r="A105" t="str">
            <v>STT230788</v>
          </cell>
          <cell r="B105" t="str">
            <v>STT230788</v>
          </cell>
          <cell r="C105" t="str">
            <v>Koronarni stenti 1508275-33,XIENCE PRO S 2.75mmx33mm</v>
          </cell>
          <cell r="D105"/>
          <cell r="E105" t="str">
            <v>CJN</v>
          </cell>
          <cell r="F105">
            <v>10</v>
          </cell>
          <cell r="G105">
            <v>41690</v>
          </cell>
          <cell r="H105"/>
          <cell r="I105">
            <v>416900</v>
          </cell>
        </row>
        <row r="106">
          <cell r="A106" t="str">
            <v>STT230791</v>
          </cell>
          <cell r="B106" t="str">
            <v>STT230791</v>
          </cell>
          <cell r="C106" t="str">
            <v>Koronarni stent 1508300-12,XIENCE PRO S 3.00mmx12mm</v>
          </cell>
          <cell r="D106"/>
          <cell r="E106" t="str">
            <v>CJN</v>
          </cell>
          <cell r="F106">
            <v>7</v>
          </cell>
          <cell r="G106">
            <v>41690</v>
          </cell>
          <cell r="H106"/>
          <cell r="I106">
            <v>291830</v>
          </cell>
        </row>
        <row r="107">
          <cell r="A107" t="str">
            <v>STT230792</v>
          </cell>
          <cell r="B107" t="str">
            <v>STT230792</v>
          </cell>
          <cell r="C107" t="str">
            <v>Koronarni stent 1508300-15,XIENCE PRO S 3.00mmx15mm</v>
          </cell>
          <cell r="D107"/>
          <cell r="E107" t="str">
            <v>CJN</v>
          </cell>
          <cell r="F107">
            <v>17</v>
          </cell>
          <cell r="G107">
            <v>41690</v>
          </cell>
          <cell r="H107"/>
          <cell r="I107">
            <v>708730</v>
          </cell>
        </row>
        <row r="108">
          <cell r="A108" t="str">
            <v>STT230793</v>
          </cell>
          <cell r="B108" t="str">
            <v>STT230793</v>
          </cell>
          <cell r="C108" t="str">
            <v>Koronarni stent 1508300-18,XIENCE PRO S 3.00mmx18mm</v>
          </cell>
          <cell r="D108"/>
          <cell r="E108" t="str">
            <v>CJN</v>
          </cell>
          <cell r="F108">
            <v>13</v>
          </cell>
          <cell r="G108">
            <v>41690</v>
          </cell>
          <cell r="H108"/>
          <cell r="I108">
            <v>541970</v>
          </cell>
        </row>
        <row r="109">
          <cell r="A109" t="str">
            <v>STT230794</v>
          </cell>
          <cell r="B109" t="str">
            <v>STT230794</v>
          </cell>
          <cell r="C109" t="str">
            <v>Koronarni stent 1508300-23,XIENCE PRO S 3.00mmx23mm</v>
          </cell>
          <cell r="D109"/>
          <cell r="E109" t="str">
            <v>CJN</v>
          </cell>
          <cell r="F109">
            <v>5</v>
          </cell>
          <cell r="G109">
            <v>41690</v>
          </cell>
          <cell r="H109"/>
          <cell r="I109">
            <v>208450</v>
          </cell>
        </row>
        <row r="110">
          <cell r="A110" t="str">
            <v>STT230795</v>
          </cell>
          <cell r="B110" t="str">
            <v>STT230795</v>
          </cell>
          <cell r="C110" t="str">
            <v>Koronarni stent 1508300-28,XIENCE PRO S 3.00mmx28mm</v>
          </cell>
          <cell r="D110"/>
          <cell r="E110" t="str">
            <v>CJN</v>
          </cell>
          <cell r="F110">
            <v>12</v>
          </cell>
          <cell r="G110">
            <v>41690</v>
          </cell>
          <cell r="H110"/>
          <cell r="I110">
            <v>500280</v>
          </cell>
        </row>
        <row r="111">
          <cell r="A111" t="str">
            <v>STT230807</v>
          </cell>
          <cell r="B111" t="str">
            <v>STT230807</v>
          </cell>
          <cell r="C111" t="str">
            <v>Koronarni stent 1508350-12,XIENCE PRO S 3.50mmx12mm</v>
          </cell>
          <cell r="D111"/>
          <cell r="E111" t="str">
            <v>CJN</v>
          </cell>
          <cell r="F111">
            <v>7</v>
          </cell>
          <cell r="G111">
            <v>41690</v>
          </cell>
          <cell r="H111"/>
          <cell r="I111">
            <v>291830</v>
          </cell>
        </row>
        <row r="112">
          <cell r="A112" t="str">
            <v>STT230808</v>
          </cell>
          <cell r="B112" t="str">
            <v>STT230808</v>
          </cell>
          <cell r="C112" t="str">
            <v>Koronarni stent 1508350-15,XIENCE PRO S 3.50mmx15mm</v>
          </cell>
          <cell r="D112"/>
          <cell r="E112" t="str">
            <v>CJN</v>
          </cell>
          <cell r="F112">
            <v>5</v>
          </cell>
          <cell r="G112">
            <v>41690</v>
          </cell>
          <cell r="H112"/>
          <cell r="I112">
            <v>208450</v>
          </cell>
        </row>
        <row r="113">
          <cell r="A113" t="str">
            <v>STT230809</v>
          </cell>
          <cell r="B113" t="str">
            <v>STT230809</v>
          </cell>
          <cell r="C113" t="str">
            <v>Koronarni stent 1508350-18,XIENCE PRO S 3.50mmx18mm</v>
          </cell>
          <cell r="D113"/>
          <cell r="E113" t="str">
            <v>CJN</v>
          </cell>
          <cell r="F113">
            <v>7</v>
          </cell>
          <cell r="G113">
            <v>41690</v>
          </cell>
          <cell r="H113"/>
          <cell r="I113">
            <v>291830</v>
          </cell>
        </row>
        <row r="114">
          <cell r="A114" t="str">
            <v>STT230814</v>
          </cell>
          <cell r="B114" t="str">
            <v>STT230814</v>
          </cell>
          <cell r="C114" t="str">
            <v>Koronarni stent 1508400-08,XIENCE PRO S 4.00mmx08mm</v>
          </cell>
          <cell r="D114"/>
          <cell r="E114" t="str">
            <v>CJN</v>
          </cell>
          <cell r="F114">
            <v>6</v>
          </cell>
          <cell r="G114">
            <v>41690</v>
          </cell>
          <cell r="H114"/>
          <cell r="I114">
            <v>250140</v>
          </cell>
        </row>
        <row r="115">
          <cell r="A115" t="str">
            <v>STT230815</v>
          </cell>
          <cell r="B115" t="str">
            <v>STT230815</v>
          </cell>
          <cell r="C115" t="str">
            <v>Koronarni stent 1508400-12,XIENCE PRO S 4.00mmx12mm</v>
          </cell>
          <cell r="D115"/>
          <cell r="E115" t="str">
            <v>CJN</v>
          </cell>
          <cell r="F115">
            <v>13</v>
          </cell>
          <cell r="G115">
            <v>41800</v>
          </cell>
          <cell r="H115"/>
          <cell r="I115">
            <v>543400</v>
          </cell>
        </row>
        <row r="116">
          <cell r="A116" t="str">
            <v>STT230816</v>
          </cell>
          <cell r="B116" t="str">
            <v>STT230816</v>
          </cell>
          <cell r="C116" t="str">
            <v>Koronarni stent 1508400-15,XIENCE PRO S 4.00mmx15mm</v>
          </cell>
          <cell r="D116"/>
          <cell r="E116" t="str">
            <v>CJN</v>
          </cell>
          <cell r="F116">
            <v>15</v>
          </cell>
          <cell r="G116">
            <v>41800</v>
          </cell>
          <cell r="H116"/>
          <cell r="I116">
            <v>627000</v>
          </cell>
        </row>
        <row r="117">
          <cell r="A117" t="str">
            <v>STT230817</v>
          </cell>
          <cell r="B117" t="str">
            <v>STT230817</v>
          </cell>
          <cell r="C117" t="str">
            <v>Koronarni stent  1508400-18,XIENCE PRO S 4.00mmx18mm</v>
          </cell>
          <cell r="D117"/>
          <cell r="E117" t="str">
            <v>CJN</v>
          </cell>
          <cell r="F117">
            <v>13</v>
          </cell>
          <cell r="G117">
            <v>41800</v>
          </cell>
          <cell r="H117"/>
          <cell r="I117">
            <v>543400</v>
          </cell>
        </row>
        <row r="118">
          <cell r="A118" t="str">
            <v>STT230818</v>
          </cell>
          <cell r="B118" t="str">
            <v>STT230818</v>
          </cell>
          <cell r="C118" t="str">
            <v>Koronarni stent 1508400-23,XIENCE PRO S 4.00mmx23mm</v>
          </cell>
          <cell r="D118"/>
          <cell r="E118" t="str">
            <v>CJN</v>
          </cell>
          <cell r="F118">
            <v>1</v>
          </cell>
          <cell r="G118">
            <v>41690</v>
          </cell>
          <cell r="H118"/>
          <cell r="I118">
            <v>41690</v>
          </cell>
        </row>
        <row r="119">
          <cell r="A119" t="str">
            <v>STT230819</v>
          </cell>
          <cell r="B119" t="str">
            <v>STT230819</v>
          </cell>
          <cell r="C119" t="str">
            <v>Koronarni stent 1508400-28,XIENCE PRO S 4.00mmx28mm</v>
          </cell>
          <cell r="D119"/>
          <cell r="E119" t="str">
            <v>CJN</v>
          </cell>
          <cell r="F119">
            <v>2</v>
          </cell>
          <cell r="G119">
            <v>41690</v>
          </cell>
          <cell r="H119"/>
          <cell r="I119">
            <v>83380</v>
          </cell>
        </row>
        <row r="120">
          <cell r="A120" t="str">
            <v>STT230888</v>
          </cell>
          <cell r="B120" t="str">
            <v>STT230888</v>
          </cell>
          <cell r="C120" t="str">
            <v>Koronarni stent, ULTIMASTER NAGOMI 2,25x12</v>
          </cell>
          <cell r="D120"/>
          <cell r="E120" t="str">
            <v>CJN</v>
          </cell>
          <cell r="F120">
            <v>2</v>
          </cell>
          <cell r="G120">
            <v>41778</v>
          </cell>
          <cell r="H120"/>
          <cell r="I120">
            <v>83556</v>
          </cell>
        </row>
        <row r="121">
          <cell r="A121" t="str">
            <v>STT230890</v>
          </cell>
          <cell r="B121" t="str">
            <v>STT230890</v>
          </cell>
          <cell r="C121" t="str">
            <v>Koronarni stent, ULTIMASTER NAGOMI 2,25x18</v>
          </cell>
          <cell r="D121"/>
          <cell r="E121" t="str">
            <v>CJN</v>
          </cell>
          <cell r="F121">
            <v>2</v>
          </cell>
          <cell r="G121">
            <v>41778</v>
          </cell>
          <cell r="H121"/>
          <cell r="I121">
            <v>83556</v>
          </cell>
        </row>
        <row r="122">
          <cell r="A122" t="str">
            <v>STT230892</v>
          </cell>
          <cell r="B122" t="str">
            <v>STT230892</v>
          </cell>
          <cell r="C122" t="str">
            <v>Koronarni stent, ULTIMASTER NAGOMI 2,25x24</v>
          </cell>
          <cell r="D122"/>
          <cell r="E122" t="str">
            <v>CJN</v>
          </cell>
          <cell r="F122">
            <v>3</v>
          </cell>
          <cell r="G122">
            <v>41778</v>
          </cell>
          <cell r="H122"/>
          <cell r="I122">
            <v>125334</v>
          </cell>
        </row>
        <row r="123">
          <cell r="A123" t="str">
            <v>STT230900</v>
          </cell>
          <cell r="B123" t="str">
            <v>STT230900</v>
          </cell>
          <cell r="C123" t="str">
            <v>Koronarni stent, ULTIMASTER NAGOMI 2,5x15</v>
          </cell>
          <cell r="D123"/>
          <cell r="E123" t="str">
            <v>CJN</v>
          </cell>
          <cell r="F123">
            <v>2</v>
          </cell>
          <cell r="G123">
            <v>41778</v>
          </cell>
          <cell r="H123"/>
          <cell r="I123">
            <v>83556</v>
          </cell>
        </row>
        <row r="124">
          <cell r="A124" t="str">
            <v>STT230901</v>
          </cell>
          <cell r="B124" t="str">
            <v>STT230901</v>
          </cell>
          <cell r="C124" t="str">
            <v>Koronarni stent, ULTIMASTER NAGOMI 2,5x18</v>
          </cell>
          <cell r="D124"/>
          <cell r="E124" t="str">
            <v>CJN</v>
          </cell>
          <cell r="F124">
            <v>13</v>
          </cell>
          <cell r="G124">
            <v>41778</v>
          </cell>
          <cell r="H124"/>
          <cell r="I124">
            <v>543114</v>
          </cell>
        </row>
        <row r="125">
          <cell r="A125" t="str">
            <v>STT230903</v>
          </cell>
          <cell r="B125" t="str">
            <v>STT230903</v>
          </cell>
          <cell r="C125" t="str">
            <v>Koronarni stent, ULTIMASTER NAGOMI 2,5x24</v>
          </cell>
          <cell r="D125"/>
          <cell r="E125" t="str">
            <v>CJN</v>
          </cell>
          <cell r="F125">
            <v>5</v>
          </cell>
          <cell r="G125">
            <v>41778</v>
          </cell>
          <cell r="H125"/>
          <cell r="I125">
            <v>208890</v>
          </cell>
        </row>
        <row r="126">
          <cell r="A126" t="str">
            <v>STT230904</v>
          </cell>
          <cell r="B126" t="str">
            <v>STT230904</v>
          </cell>
          <cell r="C126" t="str">
            <v>Koronarni stent, ULTIMASTER NAGOMI 2,5x28</v>
          </cell>
          <cell r="D126"/>
          <cell r="E126" t="str">
            <v>CJN</v>
          </cell>
          <cell r="F126">
            <v>4</v>
          </cell>
          <cell r="G126">
            <v>41778</v>
          </cell>
          <cell r="H126"/>
          <cell r="I126">
            <v>167112</v>
          </cell>
        </row>
        <row r="127">
          <cell r="A127" t="str">
            <v>STT230911</v>
          </cell>
          <cell r="B127" t="str">
            <v>STT230911</v>
          </cell>
          <cell r="C127" t="str">
            <v>Koronarni stent, ULTIMASTER NAGOMI 2,75x15</v>
          </cell>
          <cell r="D127"/>
          <cell r="E127" t="str">
            <v>CJN</v>
          </cell>
          <cell r="F127">
            <v>3</v>
          </cell>
          <cell r="G127">
            <v>41778</v>
          </cell>
          <cell r="H127"/>
          <cell r="I127">
            <v>125334</v>
          </cell>
        </row>
        <row r="128">
          <cell r="A128" t="str">
            <v>STT230921</v>
          </cell>
          <cell r="B128" t="str">
            <v>STT230921</v>
          </cell>
          <cell r="C128" t="str">
            <v>Koronarni stent, ULTIMASTER NAGOMI 3x12</v>
          </cell>
          <cell r="D128"/>
          <cell r="E128" t="str">
            <v>CJN</v>
          </cell>
          <cell r="F128">
            <v>3</v>
          </cell>
          <cell r="G128">
            <v>41778</v>
          </cell>
          <cell r="H128"/>
          <cell r="I128">
            <v>125334</v>
          </cell>
        </row>
        <row r="129">
          <cell r="A129" t="str">
            <v>STT230922</v>
          </cell>
          <cell r="B129" t="str">
            <v>STT230922</v>
          </cell>
          <cell r="C129" t="str">
            <v>Koronarni stent, ULTIMASTER NAGOMI 3x15</v>
          </cell>
          <cell r="D129"/>
          <cell r="E129" t="str">
            <v>CJN</v>
          </cell>
          <cell r="F129">
            <v>10</v>
          </cell>
          <cell r="G129">
            <v>41778</v>
          </cell>
          <cell r="H129"/>
          <cell r="I129">
            <v>417780</v>
          </cell>
        </row>
        <row r="130">
          <cell r="A130" t="str">
            <v>STT230923</v>
          </cell>
          <cell r="B130" t="str">
            <v>STT230923</v>
          </cell>
          <cell r="C130" t="str">
            <v>Koronarni stent, ULTIMASTER NAGOMI 3x18</v>
          </cell>
          <cell r="D130"/>
          <cell r="E130" t="str">
            <v>CJN</v>
          </cell>
          <cell r="F130">
            <v>22</v>
          </cell>
          <cell r="G130">
            <v>41778</v>
          </cell>
          <cell r="H130"/>
          <cell r="I130">
            <v>919116</v>
          </cell>
        </row>
        <row r="131">
          <cell r="A131" t="str">
            <v>STT230924</v>
          </cell>
          <cell r="B131" t="str">
            <v>STT230924</v>
          </cell>
          <cell r="C131" t="str">
            <v>Koronarni stent, ULTIMASTER NAGOMI 3x21</v>
          </cell>
          <cell r="D131"/>
          <cell r="E131" t="str">
            <v>CJN</v>
          </cell>
          <cell r="F131">
            <v>15</v>
          </cell>
          <cell r="G131">
            <v>41778</v>
          </cell>
          <cell r="H131"/>
          <cell r="I131">
            <v>626670</v>
          </cell>
        </row>
        <row r="132">
          <cell r="A132" t="str">
            <v>STT230925</v>
          </cell>
          <cell r="B132" t="str">
            <v>STT230925</v>
          </cell>
          <cell r="C132" t="str">
            <v>Koronarni stent, ULTIMASTER NAGOMI 3x24</v>
          </cell>
          <cell r="D132"/>
          <cell r="E132" t="str">
            <v>CJN</v>
          </cell>
          <cell r="F132">
            <v>14</v>
          </cell>
          <cell r="G132">
            <v>41778</v>
          </cell>
          <cell r="H132"/>
          <cell r="I132">
            <v>584892</v>
          </cell>
        </row>
        <row r="133">
          <cell r="A133" t="str">
            <v>STT230926</v>
          </cell>
          <cell r="B133" t="str">
            <v>STT230926</v>
          </cell>
          <cell r="C133" t="str">
            <v>Koronarni stent, ULTIMASTER NAGOMI 3x28</v>
          </cell>
          <cell r="D133"/>
          <cell r="E133" t="str">
            <v>CJN</v>
          </cell>
          <cell r="F133">
            <v>41</v>
          </cell>
          <cell r="G133">
            <v>41778</v>
          </cell>
          <cell r="H133"/>
          <cell r="I133">
            <v>1712898</v>
          </cell>
        </row>
        <row r="134">
          <cell r="A134" t="str">
            <v>STT230927</v>
          </cell>
          <cell r="B134" t="str">
            <v>STT230927</v>
          </cell>
          <cell r="C134" t="str">
            <v>Koronarni stent, ULTIMASTER NAGOMI 3x33</v>
          </cell>
          <cell r="D134"/>
          <cell r="E134" t="str">
            <v>CJN</v>
          </cell>
          <cell r="F134">
            <v>14</v>
          </cell>
          <cell r="G134">
            <v>41778</v>
          </cell>
          <cell r="H134"/>
          <cell r="I134">
            <v>584892</v>
          </cell>
        </row>
        <row r="135">
          <cell r="A135" t="str">
            <v>STT230928</v>
          </cell>
          <cell r="B135" t="str">
            <v>STT230928</v>
          </cell>
          <cell r="C135" t="str">
            <v>Koronarni stent, ULTIMASTER NAGOMI 3x38</v>
          </cell>
          <cell r="D135"/>
          <cell r="E135" t="str">
            <v>CJN</v>
          </cell>
          <cell r="F135">
            <v>8</v>
          </cell>
          <cell r="G135">
            <v>41778</v>
          </cell>
          <cell r="H135"/>
          <cell r="I135">
            <v>334224</v>
          </cell>
        </row>
        <row r="136">
          <cell r="A136" t="str">
            <v>STT230932</v>
          </cell>
          <cell r="B136" t="str">
            <v>STT230932</v>
          </cell>
          <cell r="C136" t="str">
            <v>Koronarni stent, ULTIMASTER NAGOMI 3,5x12</v>
          </cell>
          <cell r="D136"/>
          <cell r="E136" t="str">
            <v>CJN</v>
          </cell>
          <cell r="F136">
            <v>2</v>
          </cell>
          <cell r="G136">
            <v>41778</v>
          </cell>
          <cell r="H136"/>
          <cell r="I136">
            <v>83556</v>
          </cell>
        </row>
        <row r="137">
          <cell r="A137" t="str">
            <v>STT230933</v>
          </cell>
          <cell r="B137" t="str">
            <v>STT230933</v>
          </cell>
          <cell r="C137" t="str">
            <v>Koronarni stent, ULTIMASTER NAGOMI 3,5x15</v>
          </cell>
          <cell r="D137"/>
          <cell r="E137" t="str">
            <v>CJN</v>
          </cell>
          <cell r="F137">
            <v>25</v>
          </cell>
          <cell r="G137">
            <v>41778</v>
          </cell>
          <cell r="H137"/>
          <cell r="I137">
            <v>1044450</v>
          </cell>
        </row>
        <row r="138">
          <cell r="A138" t="str">
            <v>STT230934</v>
          </cell>
          <cell r="B138" t="str">
            <v>STT230934</v>
          </cell>
          <cell r="C138" t="str">
            <v>Koronarni stent, ULTIMASTER NAGOMI 3,5x18</v>
          </cell>
          <cell r="D138"/>
          <cell r="E138" t="str">
            <v>CJN</v>
          </cell>
          <cell r="F138">
            <v>41</v>
          </cell>
          <cell r="G138">
            <v>41778</v>
          </cell>
          <cell r="H138"/>
          <cell r="I138">
            <v>1712898</v>
          </cell>
        </row>
        <row r="139">
          <cell r="A139" t="str">
            <v>STT230935</v>
          </cell>
          <cell r="B139" t="str">
            <v>STT230935</v>
          </cell>
          <cell r="C139" t="str">
            <v>Koronarni stent, ULTIMASTER NAGOMI 3,5x21</v>
          </cell>
          <cell r="D139"/>
          <cell r="E139" t="str">
            <v>CJN</v>
          </cell>
          <cell r="F139">
            <v>21</v>
          </cell>
          <cell r="G139">
            <v>41778</v>
          </cell>
          <cell r="H139"/>
          <cell r="I139">
            <v>877338</v>
          </cell>
        </row>
        <row r="140">
          <cell r="A140" t="str">
            <v>STT230936</v>
          </cell>
          <cell r="B140" t="str">
            <v>STT230936</v>
          </cell>
          <cell r="C140" t="str">
            <v>Koronarni stent, ULTIMASTER NAGOMI 3,5x24</v>
          </cell>
          <cell r="D140"/>
          <cell r="E140" t="str">
            <v>CJN</v>
          </cell>
          <cell r="F140">
            <v>26</v>
          </cell>
          <cell r="G140">
            <v>41778</v>
          </cell>
          <cell r="H140"/>
          <cell r="I140">
            <v>1086228</v>
          </cell>
        </row>
        <row r="141">
          <cell r="A141" t="str">
            <v>STT230937</v>
          </cell>
          <cell r="B141" t="str">
            <v>STT230937</v>
          </cell>
          <cell r="C141" t="str">
            <v>Koronarni stent, ULTIMASTER NAGOMI 3,5x28</v>
          </cell>
          <cell r="D141"/>
          <cell r="E141" t="str">
            <v>CJN</v>
          </cell>
          <cell r="F141">
            <v>33</v>
          </cell>
          <cell r="G141">
            <v>41778</v>
          </cell>
          <cell r="H141"/>
          <cell r="I141">
            <v>1378674</v>
          </cell>
        </row>
        <row r="142">
          <cell r="A142" t="str">
            <v>STT230938</v>
          </cell>
          <cell r="B142" t="str">
            <v>STT230938</v>
          </cell>
          <cell r="C142" t="str">
            <v>Koronarni stent, ULTIMASTER NAGOMI 3,5x33</v>
          </cell>
          <cell r="D142"/>
          <cell r="E142" t="str">
            <v>CJN</v>
          </cell>
          <cell r="F142">
            <v>6</v>
          </cell>
          <cell r="G142">
            <v>41778</v>
          </cell>
          <cell r="H142"/>
          <cell r="I142">
            <v>250668</v>
          </cell>
        </row>
        <row r="143">
          <cell r="A143" t="str">
            <v>STT230985</v>
          </cell>
          <cell r="B143" t="str">
            <v>STT230985</v>
          </cell>
          <cell r="C143" t="str">
            <v>Koronarni stent, Synergy Monorail 5.00mmx16mm</v>
          </cell>
          <cell r="D143"/>
          <cell r="E143" t="str">
            <v>CJN</v>
          </cell>
          <cell r="F143">
            <v>2</v>
          </cell>
          <cell r="G143">
            <v>41800</v>
          </cell>
          <cell r="H143"/>
          <cell r="I143">
            <v>83600</v>
          </cell>
        </row>
        <row r="144">
          <cell r="A144" t="str">
            <v>STT230996</v>
          </cell>
          <cell r="B144" t="str">
            <v>STT230996</v>
          </cell>
          <cell r="C144" t="str">
            <v>Koronarni stent, Synergy Monorail 2.75mmx24mm</v>
          </cell>
          <cell r="D144"/>
          <cell r="E144" t="str">
            <v>CJN</v>
          </cell>
          <cell r="F144">
            <v>4</v>
          </cell>
          <cell r="G144">
            <v>41800</v>
          </cell>
          <cell r="H144"/>
          <cell r="I144">
            <v>167200</v>
          </cell>
        </row>
        <row r="145">
          <cell r="A145" t="str">
            <v>STT230997</v>
          </cell>
          <cell r="B145" t="str">
            <v>STT230997</v>
          </cell>
          <cell r="C145" t="str">
            <v>Koronarni stent, Synergy Monorail 3.00mmx24mm</v>
          </cell>
          <cell r="D145"/>
          <cell r="E145" t="str">
            <v>CJN</v>
          </cell>
          <cell r="F145">
            <v>4</v>
          </cell>
          <cell r="G145">
            <v>41800</v>
          </cell>
          <cell r="H145"/>
          <cell r="I145">
            <v>167200</v>
          </cell>
        </row>
        <row r="146">
          <cell r="A146" t="str">
            <v>STT231004</v>
          </cell>
          <cell r="B146" t="str">
            <v>STT231004</v>
          </cell>
          <cell r="C146" t="str">
            <v>Koronarni stent, Synergy Monorail 2.75mmx28mm</v>
          </cell>
          <cell r="D146"/>
          <cell r="E146" t="str">
            <v>CJN</v>
          </cell>
          <cell r="F146">
            <v>5</v>
          </cell>
          <cell r="G146">
            <v>41800</v>
          </cell>
          <cell r="H146"/>
          <cell r="I146">
            <v>209000</v>
          </cell>
        </row>
        <row r="147">
          <cell r="A147" t="str">
            <v>STT231006</v>
          </cell>
          <cell r="B147" t="str">
            <v>STT231006</v>
          </cell>
          <cell r="C147" t="str">
            <v>Koronarni stent, Synergy Monorail 3.50mmx28mm</v>
          </cell>
          <cell r="D147"/>
          <cell r="E147" t="str">
            <v>CJN</v>
          </cell>
          <cell r="F147">
            <v>5</v>
          </cell>
          <cell r="G147">
            <v>41800</v>
          </cell>
          <cell r="H147"/>
          <cell r="I147">
            <v>209000</v>
          </cell>
        </row>
        <row r="148">
          <cell r="A148" t="str">
            <v>STT231020</v>
          </cell>
          <cell r="B148" t="str">
            <v>STT231020</v>
          </cell>
          <cell r="C148" t="str">
            <v>Koronarni stent, Synergy Monorail 2.75mmx38mm</v>
          </cell>
          <cell r="D148"/>
          <cell r="E148" t="str">
            <v>CJN</v>
          </cell>
          <cell r="F148">
            <v>6</v>
          </cell>
          <cell r="G148">
            <v>41800</v>
          </cell>
          <cell r="H148"/>
          <cell r="I148">
            <v>250800</v>
          </cell>
        </row>
        <row r="149">
          <cell r="A149" t="str">
            <v>STT231031</v>
          </cell>
          <cell r="B149" t="str">
            <v>STT231031</v>
          </cell>
          <cell r="C149" t="str">
            <v>Koronarni stent, Synsiro Pro 2,25x15</v>
          </cell>
          <cell r="D149"/>
          <cell r="E149" t="str">
            <v>CJN</v>
          </cell>
          <cell r="F149">
            <v>5</v>
          </cell>
          <cell r="G149">
            <v>41800</v>
          </cell>
          <cell r="H149"/>
          <cell r="I149">
            <v>209000</v>
          </cell>
        </row>
        <row r="150">
          <cell r="A150" t="str">
            <v>STT231032</v>
          </cell>
          <cell r="B150" t="str">
            <v>STT231032</v>
          </cell>
          <cell r="C150" t="str">
            <v>Koronarni stent, Synsiro Pro 2,25x18</v>
          </cell>
          <cell r="D150"/>
          <cell r="E150" t="str">
            <v>CJN</v>
          </cell>
          <cell r="F150">
            <v>5</v>
          </cell>
          <cell r="G150">
            <v>41800</v>
          </cell>
          <cell r="H150"/>
          <cell r="I150">
            <v>209000</v>
          </cell>
        </row>
        <row r="151">
          <cell r="A151" t="str">
            <v>STT231041</v>
          </cell>
          <cell r="B151" t="str">
            <v>STT231041</v>
          </cell>
          <cell r="C151" t="str">
            <v>Koronarni stent, Synsiro Pro 2,5x18</v>
          </cell>
          <cell r="D151"/>
          <cell r="E151" t="str">
            <v>CJN</v>
          </cell>
          <cell r="F151">
            <v>5</v>
          </cell>
          <cell r="G151">
            <v>41800</v>
          </cell>
          <cell r="H151"/>
          <cell r="I151">
            <v>209000</v>
          </cell>
        </row>
        <row r="152">
          <cell r="A152" t="str">
            <v>STT231048</v>
          </cell>
          <cell r="B152" t="str">
            <v>STT231048</v>
          </cell>
          <cell r="C152" t="str">
            <v>Koronarni stent, Synsiro Pro 2,75x13</v>
          </cell>
          <cell r="D152"/>
          <cell r="E152" t="str">
            <v>CJN</v>
          </cell>
          <cell r="F152">
            <v>5</v>
          </cell>
          <cell r="G152">
            <v>41800</v>
          </cell>
          <cell r="H152"/>
          <cell r="I152">
            <v>209000</v>
          </cell>
        </row>
        <row r="153">
          <cell r="A153" t="str">
            <v>STT231049</v>
          </cell>
          <cell r="B153" t="str">
            <v>STT231049</v>
          </cell>
          <cell r="C153" t="str">
            <v>Koronarni stent, Synsiro Pro 2,75x15</v>
          </cell>
          <cell r="D153"/>
          <cell r="E153" t="str">
            <v>CJN</v>
          </cell>
          <cell r="F153">
            <v>5</v>
          </cell>
          <cell r="G153">
            <v>41800</v>
          </cell>
          <cell r="H153"/>
          <cell r="I153">
            <v>209000</v>
          </cell>
        </row>
        <row r="154">
          <cell r="A154" t="str">
            <v>STT231050</v>
          </cell>
          <cell r="B154" t="str">
            <v>STT231050</v>
          </cell>
          <cell r="C154" t="str">
            <v>Koronarni stent, Synsiro Pro 2,75x18</v>
          </cell>
          <cell r="D154"/>
          <cell r="E154" t="str">
            <v>CJN</v>
          </cell>
          <cell r="F154">
            <v>5</v>
          </cell>
          <cell r="G154">
            <v>41800</v>
          </cell>
          <cell r="H154"/>
          <cell r="I154">
            <v>209000</v>
          </cell>
        </row>
        <row r="155">
          <cell r="A155" t="str">
            <v>STT231051</v>
          </cell>
          <cell r="B155" t="str">
            <v>STT231051</v>
          </cell>
          <cell r="C155" t="str">
            <v>Koronarni stent, Synsiro Pro 2,75x22</v>
          </cell>
          <cell r="D155"/>
          <cell r="E155" t="str">
            <v>CJN</v>
          </cell>
          <cell r="F155">
            <v>15</v>
          </cell>
          <cell r="G155">
            <v>41800</v>
          </cell>
          <cell r="H155"/>
          <cell r="I155">
            <v>627000</v>
          </cell>
        </row>
        <row r="156">
          <cell r="A156" t="str">
            <v>STT231052</v>
          </cell>
          <cell r="B156" t="str">
            <v>STT231052</v>
          </cell>
          <cell r="C156" t="str">
            <v>Koronarni stent, Synsiro Pro 2,75x26</v>
          </cell>
          <cell r="D156"/>
          <cell r="E156" t="str">
            <v>CJN</v>
          </cell>
          <cell r="F156">
            <v>15</v>
          </cell>
          <cell r="G156">
            <v>41800</v>
          </cell>
          <cell r="H156"/>
          <cell r="I156">
            <v>627000</v>
          </cell>
        </row>
        <row r="157">
          <cell r="A157" t="str">
            <v>STT231053</v>
          </cell>
          <cell r="B157" t="str">
            <v>STT231053</v>
          </cell>
          <cell r="C157" t="str">
            <v>Koronarni stent, Synsiro Pro 2,75x30</v>
          </cell>
          <cell r="D157"/>
          <cell r="E157" t="str">
            <v>CJN</v>
          </cell>
          <cell r="F157">
            <v>5</v>
          </cell>
          <cell r="G157">
            <v>41800</v>
          </cell>
          <cell r="H157"/>
          <cell r="I157">
            <v>209000</v>
          </cell>
        </row>
        <row r="158">
          <cell r="A158" t="str">
            <v>STT231057</v>
          </cell>
          <cell r="B158" t="str">
            <v>STT231057</v>
          </cell>
          <cell r="C158" t="str">
            <v>Koronarni stent, Synsiro Pro 3x13</v>
          </cell>
          <cell r="D158"/>
          <cell r="E158" t="str">
            <v>CJN</v>
          </cell>
          <cell r="F158">
            <v>14</v>
          </cell>
          <cell r="G158">
            <v>41800</v>
          </cell>
          <cell r="H158"/>
          <cell r="I158">
            <v>585200</v>
          </cell>
        </row>
        <row r="159">
          <cell r="A159" t="str">
            <v>STT231058</v>
          </cell>
          <cell r="B159" t="str">
            <v>STT231058</v>
          </cell>
          <cell r="C159" t="str">
            <v>Koronarni stent, Synsiro Pro 3x15</v>
          </cell>
          <cell r="D159"/>
          <cell r="E159" t="str">
            <v>CJN</v>
          </cell>
          <cell r="F159">
            <v>42</v>
          </cell>
          <cell r="G159">
            <v>41800</v>
          </cell>
          <cell r="H159"/>
          <cell r="I159">
            <v>1755600</v>
          </cell>
        </row>
        <row r="160">
          <cell r="A160" t="str">
            <v>STT231059</v>
          </cell>
          <cell r="B160" t="str">
            <v>STT231059</v>
          </cell>
          <cell r="C160" t="str">
            <v>Koronarni stent, Synsiro Pro 3x18</v>
          </cell>
          <cell r="D160"/>
          <cell r="E160" t="str">
            <v>CJN</v>
          </cell>
          <cell r="F160">
            <v>32</v>
          </cell>
          <cell r="G160">
            <v>41800</v>
          </cell>
          <cell r="H160"/>
          <cell r="I160">
            <v>1337600</v>
          </cell>
        </row>
        <row r="161">
          <cell r="A161" t="str">
            <v>STT231060</v>
          </cell>
          <cell r="B161" t="str">
            <v>STT231060</v>
          </cell>
          <cell r="C161" t="str">
            <v>Koronarni stent, Synsiro Pro 3x22</v>
          </cell>
          <cell r="D161"/>
          <cell r="E161" t="str">
            <v>CJN</v>
          </cell>
          <cell r="F161">
            <v>53</v>
          </cell>
          <cell r="G161">
            <v>41800</v>
          </cell>
          <cell r="H161"/>
          <cell r="I161">
            <v>2215400</v>
          </cell>
        </row>
        <row r="162">
          <cell r="A162" t="str">
            <v>STT231061</v>
          </cell>
          <cell r="B162" t="str">
            <v>STT231061</v>
          </cell>
          <cell r="C162" t="str">
            <v>Koronarni stent, Synsiro Pro 3x26</v>
          </cell>
          <cell r="D162"/>
          <cell r="E162" t="str">
            <v>CJN</v>
          </cell>
          <cell r="F162">
            <v>40</v>
          </cell>
          <cell r="G162">
            <v>41800</v>
          </cell>
          <cell r="H162"/>
          <cell r="I162">
            <v>1672000</v>
          </cell>
        </row>
        <row r="163">
          <cell r="A163" t="str">
            <v>STT231062</v>
          </cell>
          <cell r="B163" t="str">
            <v>STT231062</v>
          </cell>
          <cell r="C163" t="str">
            <v>Koronarni stent, Synsiro Pro 3x30</v>
          </cell>
          <cell r="D163"/>
          <cell r="E163" t="str">
            <v>CJN</v>
          </cell>
          <cell r="F163">
            <v>28</v>
          </cell>
          <cell r="G163">
            <v>41800</v>
          </cell>
          <cell r="H163"/>
          <cell r="I163">
            <v>1170400</v>
          </cell>
        </row>
        <row r="164">
          <cell r="A164" t="str">
            <v>STT231063</v>
          </cell>
          <cell r="B164" t="str">
            <v>STT231063</v>
          </cell>
          <cell r="C164" t="str">
            <v>Koronarni stent, Synsiro Pro 3x35</v>
          </cell>
          <cell r="D164"/>
          <cell r="E164" t="str">
            <v>CJN</v>
          </cell>
          <cell r="F164">
            <v>10</v>
          </cell>
          <cell r="G164">
            <v>41800</v>
          </cell>
          <cell r="H164"/>
          <cell r="I164">
            <v>418000</v>
          </cell>
        </row>
        <row r="165">
          <cell r="A165" t="str">
            <v>STT231066</v>
          </cell>
          <cell r="B165" t="str">
            <v>STT231066</v>
          </cell>
          <cell r="C165" t="str">
            <v>Koronarni stent, Synsiro Pro 3,5x13</v>
          </cell>
          <cell r="D165"/>
          <cell r="E165" t="str">
            <v>CJN</v>
          </cell>
          <cell r="F165">
            <v>5</v>
          </cell>
          <cell r="G165">
            <v>41800</v>
          </cell>
          <cell r="H165"/>
          <cell r="I165">
            <v>209000</v>
          </cell>
        </row>
        <row r="166">
          <cell r="A166" t="str">
            <v>STT231067</v>
          </cell>
          <cell r="B166" t="str">
            <v>STT231067</v>
          </cell>
          <cell r="C166" t="str">
            <v>Koronarni stent, Synsiro Pro 3,5x15</v>
          </cell>
          <cell r="D166"/>
          <cell r="E166" t="str">
            <v>CJN</v>
          </cell>
          <cell r="F166">
            <v>5</v>
          </cell>
          <cell r="G166">
            <v>41800</v>
          </cell>
          <cell r="H166"/>
          <cell r="I166">
            <v>209000</v>
          </cell>
        </row>
        <row r="167">
          <cell r="A167" t="str">
            <v>STT231068</v>
          </cell>
          <cell r="B167" t="str">
            <v>STT231068</v>
          </cell>
          <cell r="C167" t="str">
            <v>Koronarni stent, Synsiro Pro 3,5x18</v>
          </cell>
          <cell r="D167"/>
          <cell r="E167" t="str">
            <v>CJN</v>
          </cell>
          <cell r="F167">
            <v>5</v>
          </cell>
          <cell r="G167">
            <v>41800</v>
          </cell>
          <cell r="H167"/>
          <cell r="I167">
            <v>209000</v>
          </cell>
        </row>
        <row r="168">
          <cell r="A168" t="str">
            <v>STT231069</v>
          </cell>
          <cell r="B168" t="str">
            <v>STT231069</v>
          </cell>
          <cell r="C168" t="str">
            <v>Koronarni stent, Synsiro Pro 3,5x22</v>
          </cell>
          <cell r="D168"/>
          <cell r="E168" t="str">
            <v>CJN</v>
          </cell>
          <cell r="F168">
            <v>5</v>
          </cell>
          <cell r="G168">
            <v>41800</v>
          </cell>
          <cell r="H168"/>
          <cell r="I168">
            <v>209000</v>
          </cell>
        </row>
        <row r="169">
          <cell r="A169" t="str">
            <v>STT231070</v>
          </cell>
          <cell r="B169" t="str">
            <v>STT231070</v>
          </cell>
          <cell r="C169" t="str">
            <v>Koronarni stent, Synsiro Pro 3,5x26</v>
          </cell>
          <cell r="D169"/>
          <cell r="E169" t="str">
            <v>CJN</v>
          </cell>
          <cell r="F169">
            <v>6</v>
          </cell>
          <cell r="G169">
            <v>41800</v>
          </cell>
          <cell r="H169"/>
          <cell r="I169">
            <v>250800</v>
          </cell>
        </row>
        <row r="170">
          <cell r="A170" t="str">
            <v>STT231071</v>
          </cell>
          <cell r="B170" t="str">
            <v>STT231071</v>
          </cell>
          <cell r="C170" t="str">
            <v>Koronarni stent, Synsiro Pro 3,5x30</v>
          </cell>
          <cell r="D170"/>
          <cell r="E170" t="str">
            <v>CJN</v>
          </cell>
          <cell r="F170">
            <v>6</v>
          </cell>
          <cell r="G170">
            <v>41800</v>
          </cell>
          <cell r="H170"/>
          <cell r="I170">
            <v>250800</v>
          </cell>
        </row>
        <row r="171">
          <cell r="A171" t="str">
            <v>STT231077</v>
          </cell>
          <cell r="B171" t="str">
            <v>STT231077</v>
          </cell>
          <cell r="C171" t="str">
            <v>Koronarni stent, Synsiro Pro 4x18</v>
          </cell>
          <cell r="D171"/>
          <cell r="E171" t="str">
            <v>CJN</v>
          </cell>
          <cell r="F171">
            <v>3</v>
          </cell>
          <cell r="G171">
            <v>41800</v>
          </cell>
          <cell r="H171"/>
          <cell r="I171">
            <v>125400</v>
          </cell>
        </row>
        <row r="172">
          <cell r="A172" t="str">
            <v>STT231078</v>
          </cell>
          <cell r="B172" t="str">
            <v>STT231078</v>
          </cell>
          <cell r="C172" t="str">
            <v>Koronarni stent, Synsiro Pro 4x22</v>
          </cell>
          <cell r="D172"/>
          <cell r="E172" t="str">
            <v>CJN</v>
          </cell>
          <cell r="F172">
            <v>2</v>
          </cell>
          <cell r="G172">
            <v>41800</v>
          </cell>
          <cell r="H172"/>
          <cell r="I172">
            <v>83600</v>
          </cell>
        </row>
        <row r="173">
          <cell r="A173" t="str">
            <v>STT231083</v>
          </cell>
          <cell r="B173" t="str">
            <v>STT231083</v>
          </cell>
          <cell r="C173" t="str">
            <v>CRE8 Koronarni stent,CLI22508</v>
          </cell>
          <cell r="D173"/>
          <cell r="E173" t="str">
            <v>CJN</v>
          </cell>
          <cell r="F173">
            <v>3</v>
          </cell>
          <cell r="G173">
            <v>41800</v>
          </cell>
          <cell r="H173"/>
          <cell r="I173">
            <v>125400</v>
          </cell>
        </row>
        <row r="174">
          <cell r="A174" t="str">
            <v>STT231084</v>
          </cell>
          <cell r="B174" t="str">
            <v>STT231084</v>
          </cell>
          <cell r="C174" t="str">
            <v>CRE8 Koronarni stent,CLI22512</v>
          </cell>
          <cell r="D174"/>
          <cell r="E174" t="str">
            <v>CJN</v>
          </cell>
          <cell r="F174">
            <v>1</v>
          </cell>
          <cell r="G174">
            <v>41800</v>
          </cell>
          <cell r="H174"/>
          <cell r="I174">
            <v>41800</v>
          </cell>
        </row>
        <row r="175">
          <cell r="A175" t="str">
            <v>STT231085</v>
          </cell>
          <cell r="B175" t="str">
            <v>STT231085</v>
          </cell>
          <cell r="C175" t="str">
            <v>CRE8 Koronarni stent,CLI22516</v>
          </cell>
          <cell r="D175"/>
          <cell r="E175" t="str">
            <v>CJN</v>
          </cell>
          <cell r="F175">
            <v>11</v>
          </cell>
          <cell r="G175">
            <v>41800</v>
          </cell>
          <cell r="H175"/>
          <cell r="I175">
            <v>459800</v>
          </cell>
        </row>
        <row r="176">
          <cell r="A176" t="str">
            <v>STT231086</v>
          </cell>
          <cell r="B176" t="str">
            <v>STT231086</v>
          </cell>
          <cell r="C176" t="str">
            <v>CRE8 Koronarni stent,CLI22520</v>
          </cell>
          <cell r="D176"/>
          <cell r="E176" t="str">
            <v>CJN</v>
          </cell>
          <cell r="F176">
            <v>7</v>
          </cell>
          <cell r="G176">
            <v>41800</v>
          </cell>
          <cell r="H176"/>
          <cell r="I176">
            <v>292600</v>
          </cell>
        </row>
        <row r="177">
          <cell r="A177" t="str">
            <v>STT231087</v>
          </cell>
          <cell r="B177" t="str">
            <v>STT231087</v>
          </cell>
          <cell r="C177" t="str">
            <v>CRE8 Koronarni stent,CLI22525</v>
          </cell>
          <cell r="D177"/>
          <cell r="E177" t="str">
            <v>CJN</v>
          </cell>
          <cell r="F177">
            <v>5</v>
          </cell>
          <cell r="G177">
            <v>41800</v>
          </cell>
          <cell r="H177"/>
          <cell r="I177">
            <v>209000</v>
          </cell>
        </row>
        <row r="178">
          <cell r="A178" t="str">
            <v>STT231089</v>
          </cell>
          <cell r="B178" t="str">
            <v>STT231089</v>
          </cell>
          <cell r="C178" t="str">
            <v>CRE8 Koronarni stent,ICLI2508</v>
          </cell>
          <cell r="D178"/>
          <cell r="E178" t="str">
            <v>CJN</v>
          </cell>
          <cell r="F178">
            <v>10</v>
          </cell>
          <cell r="G178">
            <v>41800</v>
          </cell>
          <cell r="H178"/>
          <cell r="I178">
            <v>418000</v>
          </cell>
        </row>
        <row r="179">
          <cell r="A179" t="str">
            <v>STT231090</v>
          </cell>
          <cell r="B179" t="str">
            <v>STT231090</v>
          </cell>
          <cell r="C179" t="str">
            <v>CRE8 Koronarni stent,ICLI2512</v>
          </cell>
          <cell r="D179"/>
          <cell r="E179" t="str">
            <v>CJN</v>
          </cell>
          <cell r="F179">
            <v>21</v>
          </cell>
          <cell r="G179">
            <v>41800</v>
          </cell>
          <cell r="H179"/>
          <cell r="I179">
            <v>877800</v>
          </cell>
        </row>
        <row r="180">
          <cell r="A180" t="str">
            <v>STT231091</v>
          </cell>
          <cell r="B180" t="str">
            <v>STT231091</v>
          </cell>
          <cell r="C180" t="str">
            <v>CRE8 Koronarni stent,ICLI2516</v>
          </cell>
          <cell r="D180"/>
          <cell r="E180" t="str">
            <v>CJN</v>
          </cell>
          <cell r="F180">
            <v>32</v>
          </cell>
          <cell r="G180">
            <v>41800</v>
          </cell>
          <cell r="H180"/>
          <cell r="I180">
            <v>1337600</v>
          </cell>
        </row>
        <row r="181">
          <cell r="A181" t="str">
            <v>STT231092</v>
          </cell>
          <cell r="B181" t="str">
            <v>STT231092</v>
          </cell>
          <cell r="C181" t="str">
            <v>CRE8 Koronarni stent,ICLI2520</v>
          </cell>
          <cell r="D181"/>
          <cell r="E181" t="str">
            <v>CJN</v>
          </cell>
          <cell r="F181">
            <v>15</v>
          </cell>
          <cell r="G181">
            <v>41800</v>
          </cell>
          <cell r="H181"/>
          <cell r="I181">
            <v>627000</v>
          </cell>
        </row>
        <row r="182">
          <cell r="A182" t="str">
            <v>STT231093</v>
          </cell>
          <cell r="B182" t="str">
            <v>STT231093</v>
          </cell>
          <cell r="C182" t="str">
            <v>CRE8 Koronarni stent,ICLI2525</v>
          </cell>
          <cell r="D182"/>
          <cell r="E182" t="str">
            <v>CJN</v>
          </cell>
          <cell r="F182">
            <v>10</v>
          </cell>
          <cell r="G182">
            <v>41800</v>
          </cell>
          <cell r="H182"/>
          <cell r="I182">
            <v>418000</v>
          </cell>
        </row>
        <row r="183">
          <cell r="A183" t="str">
            <v>STT231094</v>
          </cell>
          <cell r="B183" t="str">
            <v>STT231094</v>
          </cell>
          <cell r="C183" t="str">
            <v>CRE8 Koronarni stent,ICLI2531</v>
          </cell>
          <cell r="D183"/>
          <cell r="E183" t="str">
            <v>CJN</v>
          </cell>
          <cell r="F183">
            <v>1</v>
          </cell>
          <cell r="G183">
            <v>41800</v>
          </cell>
          <cell r="H183"/>
          <cell r="I183">
            <v>41800</v>
          </cell>
        </row>
        <row r="184">
          <cell r="A184" t="str">
            <v>STT231097</v>
          </cell>
          <cell r="B184" t="str">
            <v>STT231097</v>
          </cell>
          <cell r="C184" t="str">
            <v>CRE8 Koronarni stent,ICLI27508</v>
          </cell>
          <cell r="D184"/>
          <cell r="E184" t="str">
            <v>CJN</v>
          </cell>
          <cell r="F184">
            <v>25</v>
          </cell>
          <cell r="G184">
            <v>41800</v>
          </cell>
          <cell r="H184"/>
          <cell r="I184">
            <v>1045000</v>
          </cell>
        </row>
        <row r="185">
          <cell r="A185" t="str">
            <v>STT231098</v>
          </cell>
          <cell r="B185" t="str">
            <v>STT231098</v>
          </cell>
          <cell r="C185" t="str">
            <v>CRE8 Koronarni stent,ICLI27512</v>
          </cell>
          <cell r="D185"/>
          <cell r="E185" t="str">
            <v>CJN</v>
          </cell>
          <cell r="F185">
            <v>28</v>
          </cell>
          <cell r="G185">
            <v>41800</v>
          </cell>
          <cell r="H185"/>
          <cell r="I185">
            <v>1170400</v>
          </cell>
        </row>
        <row r="186">
          <cell r="A186" t="str">
            <v>STT231099</v>
          </cell>
          <cell r="B186" t="str">
            <v>STT231099</v>
          </cell>
          <cell r="C186" t="str">
            <v>CRE8 Koronarni stent,ICLI27516</v>
          </cell>
          <cell r="D186"/>
          <cell r="E186" t="str">
            <v>CJN</v>
          </cell>
          <cell r="F186">
            <v>15</v>
          </cell>
          <cell r="G186">
            <v>41800</v>
          </cell>
          <cell r="H186"/>
          <cell r="I186">
            <v>627000</v>
          </cell>
        </row>
        <row r="187">
          <cell r="A187" t="str">
            <v>STT231100</v>
          </cell>
          <cell r="B187" t="str">
            <v>STT231100</v>
          </cell>
          <cell r="C187" t="str">
            <v>CRE8 Koronarni stent,ICLI27520</v>
          </cell>
          <cell r="D187"/>
          <cell r="E187" t="str">
            <v>CJN</v>
          </cell>
          <cell r="F187">
            <v>10</v>
          </cell>
          <cell r="G187">
            <v>41800</v>
          </cell>
          <cell r="H187"/>
          <cell r="I187">
            <v>418000</v>
          </cell>
        </row>
        <row r="188">
          <cell r="A188" t="str">
            <v>STT231101</v>
          </cell>
          <cell r="B188" t="str">
            <v>STT231101</v>
          </cell>
          <cell r="C188" t="str">
            <v>CRE8 Koronarni stent,ICLI27525</v>
          </cell>
          <cell r="D188"/>
          <cell r="E188" t="str">
            <v>CJN</v>
          </cell>
          <cell r="F188">
            <v>6</v>
          </cell>
          <cell r="G188">
            <v>41800</v>
          </cell>
          <cell r="H188"/>
          <cell r="I188">
            <v>250800</v>
          </cell>
        </row>
        <row r="189">
          <cell r="A189" t="str">
            <v>STT231102</v>
          </cell>
          <cell r="B189" t="str">
            <v>STT231102</v>
          </cell>
          <cell r="C189" t="str">
            <v>CRE8 Koronarni stent,ICLI27531</v>
          </cell>
          <cell r="D189"/>
          <cell r="E189" t="str">
            <v>CJN</v>
          </cell>
          <cell r="F189">
            <v>11</v>
          </cell>
          <cell r="G189">
            <v>41800</v>
          </cell>
          <cell r="H189"/>
          <cell r="I189">
            <v>459800</v>
          </cell>
        </row>
        <row r="190">
          <cell r="A190" t="str">
            <v>STT231105</v>
          </cell>
          <cell r="B190" t="str">
            <v>STT231105</v>
          </cell>
          <cell r="C190" t="str">
            <v>CRE8 Koronarni stent,ICLI3008</v>
          </cell>
          <cell r="D190"/>
          <cell r="E190" t="str">
            <v>CJN</v>
          </cell>
          <cell r="F190">
            <v>26</v>
          </cell>
          <cell r="G190">
            <v>41800</v>
          </cell>
          <cell r="H190"/>
          <cell r="I190">
            <v>1086800</v>
          </cell>
        </row>
        <row r="191">
          <cell r="A191" t="str">
            <v>STT231106</v>
          </cell>
          <cell r="B191" t="str">
            <v>STT231106</v>
          </cell>
          <cell r="C191" t="str">
            <v>CRE8 Koronarni stent,ICLI3012</v>
          </cell>
          <cell r="D191"/>
          <cell r="E191" t="str">
            <v>CJN</v>
          </cell>
          <cell r="F191">
            <v>32</v>
          </cell>
          <cell r="G191">
            <v>41800</v>
          </cell>
          <cell r="H191"/>
          <cell r="I191">
            <v>1337600</v>
          </cell>
        </row>
        <row r="192">
          <cell r="A192" t="str">
            <v>STT231107</v>
          </cell>
          <cell r="B192" t="str">
            <v>STT231107</v>
          </cell>
          <cell r="C192" t="str">
            <v>CRE8 Koronarni stent,ICLI3016</v>
          </cell>
          <cell r="D192"/>
          <cell r="E192" t="str">
            <v>CJN</v>
          </cell>
          <cell r="F192">
            <v>35</v>
          </cell>
          <cell r="G192">
            <v>41800</v>
          </cell>
          <cell r="H192"/>
          <cell r="I192">
            <v>1463000</v>
          </cell>
        </row>
        <row r="193">
          <cell r="A193" t="str">
            <v>STT231108</v>
          </cell>
          <cell r="B193" t="str">
            <v>STT231108</v>
          </cell>
          <cell r="C193" t="str">
            <v>CRE8 Koronarni stent,ICLI3020</v>
          </cell>
          <cell r="D193"/>
          <cell r="E193" t="str">
            <v>CJN</v>
          </cell>
          <cell r="F193">
            <v>39</v>
          </cell>
          <cell r="G193">
            <v>41800</v>
          </cell>
          <cell r="H193"/>
          <cell r="I193">
            <v>1630200</v>
          </cell>
        </row>
        <row r="194">
          <cell r="A194" t="str">
            <v>STT231109</v>
          </cell>
          <cell r="B194" t="str">
            <v>STT231109</v>
          </cell>
          <cell r="C194" t="str">
            <v>CRE8 Koronarni stent,ICLI3025</v>
          </cell>
          <cell r="D194"/>
          <cell r="E194" t="str">
            <v>CJN</v>
          </cell>
          <cell r="F194">
            <v>27</v>
          </cell>
          <cell r="G194">
            <v>41800</v>
          </cell>
          <cell r="H194"/>
          <cell r="I194">
            <v>1128600</v>
          </cell>
        </row>
        <row r="195">
          <cell r="A195" t="str">
            <v>STT231110</v>
          </cell>
          <cell r="B195" t="str">
            <v>STT231110</v>
          </cell>
          <cell r="C195" t="str">
            <v>CRE8 Koronarni stent,ICLI3031</v>
          </cell>
          <cell r="D195"/>
          <cell r="E195" t="str">
            <v>CJN</v>
          </cell>
          <cell r="F195">
            <v>23</v>
          </cell>
          <cell r="G195">
            <v>41800</v>
          </cell>
          <cell r="H195"/>
          <cell r="I195">
            <v>961400</v>
          </cell>
        </row>
        <row r="196">
          <cell r="A196" t="str">
            <v>STT231113</v>
          </cell>
          <cell r="B196" t="str">
            <v>STT231113</v>
          </cell>
          <cell r="C196" t="str">
            <v>CRE8 Koronarni stent,ICLI3508</v>
          </cell>
          <cell r="D196"/>
          <cell r="E196" t="str">
            <v>CJN</v>
          </cell>
          <cell r="F196">
            <v>23</v>
          </cell>
          <cell r="G196">
            <v>41800</v>
          </cell>
          <cell r="H196"/>
          <cell r="I196">
            <v>961400</v>
          </cell>
        </row>
        <row r="197">
          <cell r="A197" t="str">
            <v>STT231114</v>
          </cell>
          <cell r="B197" t="str">
            <v>STT231114</v>
          </cell>
          <cell r="C197" t="str">
            <v>CRE8 Koronarni stent,ICLI3512</v>
          </cell>
          <cell r="D197"/>
          <cell r="E197" t="str">
            <v>CJN</v>
          </cell>
          <cell r="F197">
            <v>31</v>
          </cell>
          <cell r="G197">
            <v>41800</v>
          </cell>
          <cell r="H197"/>
          <cell r="I197">
            <v>1295800</v>
          </cell>
        </row>
        <row r="198">
          <cell r="A198" t="str">
            <v>STT231115</v>
          </cell>
          <cell r="B198" t="str">
            <v>STT231115</v>
          </cell>
          <cell r="C198" t="str">
            <v>Koronarni stent,ICLI3516</v>
          </cell>
          <cell r="D198"/>
          <cell r="E198" t="str">
            <v>CJN</v>
          </cell>
          <cell r="F198">
            <v>28</v>
          </cell>
          <cell r="G198">
            <v>41800</v>
          </cell>
          <cell r="H198"/>
          <cell r="I198">
            <v>1170400</v>
          </cell>
        </row>
        <row r="199">
          <cell r="A199" t="str">
            <v>STT231116</v>
          </cell>
          <cell r="B199" t="str">
            <v>STT231116</v>
          </cell>
          <cell r="C199" t="str">
            <v>CRE8 Koronarni stent,ICLI3520</v>
          </cell>
          <cell r="D199"/>
          <cell r="E199" t="str">
            <v>CJN</v>
          </cell>
          <cell r="F199">
            <v>24</v>
          </cell>
          <cell r="G199">
            <v>41800</v>
          </cell>
          <cell r="H199"/>
          <cell r="I199">
            <v>1003200</v>
          </cell>
        </row>
        <row r="200">
          <cell r="A200" t="str">
            <v>STT231117</v>
          </cell>
          <cell r="B200" t="str">
            <v>STT231117</v>
          </cell>
          <cell r="C200" t="str">
            <v>CRE8 Koronarni stent,ICLI3525</v>
          </cell>
          <cell r="D200"/>
          <cell r="E200" t="str">
            <v>CJN</v>
          </cell>
          <cell r="F200">
            <v>17</v>
          </cell>
          <cell r="G200">
            <v>41800</v>
          </cell>
          <cell r="H200"/>
          <cell r="I200">
            <v>710600</v>
          </cell>
        </row>
        <row r="201">
          <cell r="A201" t="str">
            <v>STT231124</v>
          </cell>
          <cell r="B201" t="str">
            <v>STT231124</v>
          </cell>
          <cell r="C201" t="str">
            <v>Koronarni stent,ICLI4020</v>
          </cell>
          <cell r="D201"/>
          <cell r="E201" t="str">
            <v>CJN</v>
          </cell>
          <cell r="F201">
            <v>2</v>
          </cell>
          <cell r="G201">
            <v>41800</v>
          </cell>
          <cell r="H201"/>
          <cell r="I201">
            <v>83600</v>
          </cell>
        </row>
        <row r="202">
          <cell r="A202" t="str">
            <v>STT231128</v>
          </cell>
          <cell r="B202" t="str">
            <v>STT231128</v>
          </cell>
          <cell r="C202" t="str">
            <v>Koronarni stent,ICLI4512</v>
          </cell>
          <cell r="D202"/>
          <cell r="E202" t="str">
            <v>CJN</v>
          </cell>
          <cell r="F202">
            <v>2</v>
          </cell>
          <cell r="G202">
            <v>41800</v>
          </cell>
          <cell r="H202"/>
          <cell r="I202">
            <v>83600</v>
          </cell>
        </row>
        <row r="203">
          <cell r="A203" t="str">
            <v>STT231129</v>
          </cell>
          <cell r="B203" t="str">
            <v>STT231129</v>
          </cell>
          <cell r="C203" t="str">
            <v>Koronarni stent,ICLI4516</v>
          </cell>
          <cell r="D203"/>
          <cell r="E203" t="str">
            <v>CJN</v>
          </cell>
          <cell r="F203">
            <v>1</v>
          </cell>
          <cell r="G203">
            <v>41800</v>
          </cell>
          <cell r="H203"/>
          <cell r="I203">
            <v>41800</v>
          </cell>
        </row>
        <row r="204">
          <cell r="A204" t="str">
            <v>STT231130</v>
          </cell>
          <cell r="B204" t="str">
            <v>STT231130</v>
          </cell>
          <cell r="C204" t="str">
            <v>Koronarni stent,ICLI4520</v>
          </cell>
          <cell r="D204"/>
          <cell r="E204" t="str">
            <v>CJN</v>
          </cell>
          <cell r="F204">
            <v>1</v>
          </cell>
          <cell r="G204">
            <v>41800</v>
          </cell>
          <cell r="H204"/>
          <cell r="I204">
            <v>41800</v>
          </cell>
        </row>
        <row r="205">
          <cell r="A205" t="str">
            <v>STT240022</v>
          </cell>
          <cell r="B205" t="str">
            <v>STT240022</v>
          </cell>
          <cell r="C205" t="str">
            <v>Koronarni stent, Synergy Boston H7493966608350</v>
          </cell>
          <cell r="D205"/>
          <cell r="E205" t="str">
            <v>CJN</v>
          </cell>
          <cell r="F205">
            <v>1</v>
          </cell>
          <cell r="G205">
            <v>41800</v>
          </cell>
          <cell r="H205"/>
          <cell r="I205">
            <v>41800</v>
          </cell>
        </row>
        <row r="206">
          <cell r="A206" t="str">
            <v>STT240027</v>
          </cell>
          <cell r="B206" t="str">
            <v>STT240027</v>
          </cell>
          <cell r="C206" t="str">
            <v>Koronarni stent, Synergy Boston H7493966612300</v>
          </cell>
          <cell r="D206"/>
          <cell r="E206" t="str">
            <v>CJN</v>
          </cell>
          <cell r="F206">
            <v>22</v>
          </cell>
          <cell r="G206">
            <v>41800</v>
          </cell>
          <cell r="H206"/>
          <cell r="I206">
            <v>919600</v>
          </cell>
        </row>
        <row r="207">
          <cell r="A207" t="str">
            <v>STT240028</v>
          </cell>
          <cell r="B207" t="str">
            <v>STT240028</v>
          </cell>
          <cell r="C207" t="str">
            <v>Koronarni stent, Synergy Boston H7493966612350</v>
          </cell>
          <cell r="D207"/>
          <cell r="E207" t="str">
            <v>CJN</v>
          </cell>
          <cell r="F207">
            <v>11</v>
          </cell>
          <cell r="G207">
            <v>41800</v>
          </cell>
          <cell r="H207"/>
          <cell r="I207">
            <v>459800</v>
          </cell>
        </row>
        <row r="208">
          <cell r="A208" t="str">
            <v>STT240029</v>
          </cell>
          <cell r="B208" t="str">
            <v>STT240029</v>
          </cell>
          <cell r="C208" t="str">
            <v>Koronarni stent, Synergy Boston H7493966612400</v>
          </cell>
          <cell r="D208"/>
          <cell r="E208" t="str">
            <v>CJN</v>
          </cell>
          <cell r="F208">
            <v>5</v>
          </cell>
          <cell r="G208">
            <v>41800</v>
          </cell>
          <cell r="H208"/>
          <cell r="I208">
            <v>209000</v>
          </cell>
        </row>
        <row r="209">
          <cell r="A209" t="str">
            <v>STT240030</v>
          </cell>
          <cell r="B209" t="str">
            <v>STT240030</v>
          </cell>
          <cell r="C209" t="str">
            <v>Koronarni stent, Synergy Boston H7493966612450</v>
          </cell>
          <cell r="D209"/>
          <cell r="E209" t="str">
            <v>CJN</v>
          </cell>
          <cell r="F209">
            <v>7</v>
          </cell>
          <cell r="G209">
            <v>41800</v>
          </cell>
          <cell r="H209"/>
          <cell r="I209">
            <v>292600</v>
          </cell>
        </row>
        <row r="210">
          <cell r="A210" t="str">
            <v>STT240034</v>
          </cell>
          <cell r="B210" t="str">
            <v>STT240034</v>
          </cell>
          <cell r="C210" t="str">
            <v>Koronarni stent, Synergy Boston H7493966616270</v>
          </cell>
          <cell r="D210"/>
          <cell r="E210" t="str">
            <v>CJN</v>
          </cell>
          <cell r="F210">
            <v>12</v>
          </cell>
          <cell r="G210">
            <v>41800</v>
          </cell>
          <cell r="H210"/>
          <cell r="I210">
            <v>501600</v>
          </cell>
        </row>
        <row r="211">
          <cell r="A211" t="str">
            <v>STT240035</v>
          </cell>
          <cell r="B211" t="str">
            <v>STT240035</v>
          </cell>
          <cell r="C211" t="str">
            <v>Koronarni stent, Synergy Boston H7493966616300</v>
          </cell>
          <cell r="D211"/>
          <cell r="E211" t="str">
            <v>CJN</v>
          </cell>
          <cell r="F211">
            <v>23</v>
          </cell>
          <cell r="G211">
            <v>41800</v>
          </cell>
          <cell r="H211"/>
          <cell r="I211">
            <v>961400</v>
          </cell>
        </row>
        <row r="212">
          <cell r="A212" t="str">
            <v>STT240036</v>
          </cell>
          <cell r="B212" t="str">
            <v>STT240036</v>
          </cell>
          <cell r="C212" t="str">
            <v>Koronarni stent, Synergy Boston H7493966616350</v>
          </cell>
          <cell r="D212"/>
          <cell r="E212" t="str">
            <v>CJN</v>
          </cell>
          <cell r="F212">
            <v>26</v>
          </cell>
          <cell r="G212">
            <v>41800</v>
          </cell>
          <cell r="H212"/>
          <cell r="I212">
            <v>1086800</v>
          </cell>
        </row>
        <row r="213">
          <cell r="A213" t="str">
            <v>STT240037</v>
          </cell>
          <cell r="B213" t="str">
            <v>STT240037</v>
          </cell>
          <cell r="C213" t="str">
            <v>Koronarni stent, Synergy Boston H7493966616400</v>
          </cell>
          <cell r="D213"/>
          <cell r="E213" t="str">
            <v>CJN</v>
          </cell>
          <cell r="F213">
            <v>7</v>
          </cell>
          <cell r="G213">
            <v>41800</v>
          </cell>
          <cell r="H213"/>
          <cell r="I213">
            <v>292600</v>
          </cell>
        </row>
        <row r="214">
          <cell r="A214" t="str">
            <v>STT240038</v>
          </cell>
          <cell r="B214" t="str">
            <v>STT240038</v>
          </cell>
          <cell r="C214" t="str">
            <v>Koronarni stent, Synergy Boston H7493966616450</v>
          </cell>
          <cell r="D214"/>
          <cell r="E214" t="str">
            <v>CJN</v>
          </cell>
          <cell r="F214">
            <v>6</v>
          </cell>
          <cell r="G214">
            <v>41800</v>
          </cell>
          <cell r="H214"/>
          <cell r="I214">
            <v>250800</v>
          </cell>
        </row>
        <row r="215">
          <cell r="A215" t="str">
            <v>STT240041</v>
          </cell>
          <cell r="B215" t="str">
            <v>STT240041</v>
          </cell>
          <cell r="C215" t="str">
            <v>Koronarni stent, Synergy Boston H7493966620250</v>
          </cell>
          <cell r="D215"/>
          <cell r="E215" t="str">
            <v>CJN</v>
          </cell>
          <cell r="F215">
            <v>5</v>
          </cell>
          <cell r="G215">
            <v>41800</v>
          </cell>
          <cell r="H215"/>
          <cell r="I215">
            <v>209000</v>
          </cell>
        </row>
        <row r="216">
          <cell r="A216" t="str">
            <v>STT240043</v>
          </cell>
          <cell r="B216" t="str">
            <v>STT240043</v>
          </cell>
          <cell r="C216" t="str">
            <v>Koronarni stent, Synergy Boston H7493966620300</v>
          </cell>
          <cell r="D216"/>
          <cell r="E216" t="str">
            <v>CJN</v>
          </cell>
          <cell r="F216">
            <v>26</v>
          </cell>
          <cell r="G216">
            <v>41800</v>
          </cell>
          <cell r="H216"/>
          <cell r="I216">
            <v>1086800</v>
          </cell>
        </row>
        <row r="217">
          <cell r="A217" t="str">
            <v>STT240044</v>
          </cell>
          <cell r="B217" t="str">
            <v>STT240044</v>
          </cell>
          <cell r="C217" t="str">
            <v>Koronarni stent, Synergy Boston H7493966620350</v>
          </cell>
          <cell r="D217"/>
          <cell r="E217" t="str">
            <v>CJN</v>
          </cell>
          <cell r="F217">
            <v>45</v>
          </cell>
          <cell r="G217">
            <v>41800</v>
          </cell>
          <cell r="H217"/>
          <cell r="I217">
            <v>1881000</v>
          </cell>
        </row>
        <row r="218">
          <cell r="A218" t="str">
            <v>STT240045</v>
          </cell>
          <cell r="B218" t="str">
            <v>STT240045</v>
          </cell>
          <cell r="C218" t="str">
            <v>Koronarni stent, Synergy Boston H7493966620400</v>
          </cell>
          <cell r="D218"/>
          <cell r="E218" t="str">
            <v>CJN</v>
          </cell>
          <cell r="F218">
            <v>5</v>
          </cell>
          <cell r="G218">
            <v>41800</v>
          </cell>
          <cell r="H218"/>
          <cell r="I218">
            <v>209000</v>
          </cell>
        </row>
        <row r="219">
          <cell r="A219" t="str">
            <v>STT240046</v>
          </cell>
          <cell r="B219" t="str">
            <v>STT240046</v>
          </cell>
          <cell r="C219" t="str">
            <v>Koronarni stent, Synergy Boston H7493966620450</v>
          </cell>
          <cell r="D219"/>
          <cell r="E219" t="str">
            <v>CJN</v>
          </cell>
          <cell r="F219">
            <v>4</v>
          </cell>
          <cell r="G219">
            <v>41800</v>
          </cell>
          <cell r="H219"/>
          <cell r="I219">
            <v>167200</v>
          </cell>
        </row>
        <row r="220">
          <cell r="A220" t="str">
            <v>STT240049</v>
          </cell>
          <cell r="B220" t="str">
            <v>STT240049</v>
          </cell>
          <cell r="C220" t="str">
            <v>Koronarni stent, Synergy Boston H7493966624250</v>
          </cell>
          <cell r="D220"/>
          <cell r="E220" t="str">
            <v>CJN</v>
          </cell>
          <cell r="F220">
            <v>1</v>
          </cell>
          <cell r="G220">
            <v>41800</v>
          </cell>
          <cell r="H220"/>
          <cell r="I220">
            <v>41800</v>
          </cell>
        </row>
        <row r="221">
          <cell r="A221" t="str">
            <v>STT240050</v>
          </cell>
          <cell r="B221" t="str">
            <v>STT240050</v>
          </cell>
          <cell r="C221" t="str">
            <v>Koronarni stent, Synergy Boston H7493966624270</v>
          </cell>
          <cell r="D221"/>
          <cell r="E221" t="str">
            <v>CJN</v>
          </cell>
          <cell r="F221">
            <v>23</v>
          </cell>
          <cell r="G221">
            <v>41800</v>
          </cell>
          <cell r="H221"/>
          <cell r="I221">
            <v>961400</v>
          </cell>
        </row>
        <row r="222">
          <cell r="A222" t="str">
            <v>STT240051</v>
          </cell>
          <cell r="B222" t="str">
            <v>STT240051</v>
          </cell>
          <cell r="C222" t="str">
            <v>Koronarni stent, Synergy Boston H7493966624300</v>
          </cell>
          <cell r="D222"/>
          <cell r="E222" t="str">
            <v>CJN</v>
          </cell>
          <cell r="F222">
            <v>14</v>
          </cell>
          <cell r="G222">
            <v>41800</v>
          </cell>
          <cell r="H222"/>
          <cell r="I222">
            <v>585200</v>
          </cell>
        </row>
        <row r="223">
          <cell r="A223" t="str">
            <v>STT240052</v>
          </cell>
          <cell r="B223" t="str">
            <v>STT240052</v>
          </cell>
          <cell r="C223" t="str">
            <v>Koronarni stent, Synergy Boston H7493966624350</v>
          </cell>
          <cell r="D223"/>
          <cell r="E223" t="str">
            <v>CJN</v>
          </cell>
          <cell r="F223">
            <v>31</v>
          </cell>
          <cell r="G223">
            <v>41800</v>
          </cell>
          <cell r="H223"/>
          <cell r="I223">
            <v>1295800</v>
          </cell>
        </row>
        <row r="224">
          <cell r="A224" t="str">
            <v>STT240059</v>
          </cell>
          <cell r="B224" t="str">
            <v>STT240059</v>
          </cell>
          <cell r="C224" t="str">
            <v>Koronarni stent, Synergy Boston H7493966628300</v>
          </cell>
          <cell r="D224"/>
          <cell r="E224" t="str">
            <v>CJN</v>
          </cell>
          <cell r="F224">
            <v>1</v>
          </cell>
          <cell r="G224">
            <v>41800</v>
          </cell>
          <cell r="H224"/>
          <cell r="I224">
            <v>41800</v>
          </cell>
        </row>
        <row r="225">
          <cell r="A225" t="str">
            <v>STT240060</v>
          </cell>
          <cell r="B225" t="str">
            <v>STT240060</v>
          </cell>
          <cell r="C225" t="str">
            <v>Koronarni stent, Synergy Boston H7493966628350</v>
          </cell>
          <cell r="D225"/>
          <cell r="E225" t="str">
            <v>CJN</v>
          </cell>
          <cell r="F225">
            <v>24</v>
          </cell>
          <cell r="G225">
            <v>41800</v>
          </cell>
          <cell r="H225"/>
          <cell r="I225">
            <v>1003200</v>
          </cell>
        </row>
        <row r="226">
          <cell r="A226" t="str">
            <v>STT240068</v>
          </cell>
          <cell r="B226" t="str">
            <v>STT240068</v>
          </cell>
          <cell r="C226" t="str">
            <v>Koronarni stent, Synergy Boston H7493966632350</v>
          </cell>
          <cell r="D226"/>
          <cell r="E226" t="str">
            <v>CJN</v>
          </cell>
          <cell r="F226">
            <v>5</v>
          </cell>
          <cell r="G226">
            <v>41800</v>
          </cell>
          <cell r="H226"/>
          <cell r="I226">
            <v>209000</v>
          </cell>
        </row>
        <row r="227">
          <cell r="A227" t="str">
            <v>STT240084</v>
          </cell>
          <cell r="B227" t="str">
            <v>STT240084</v>
          </cell>
          <cell r="C227" t="str">
            <v>Koronarni stent,ICLX2013</v>
          </cell>
          <cell r="D227"/>
          <cell r="E227" t="str">
            <v>CJN</v>
          </cell>
          <cell r="F227">
            <v>1</v>
          </cell>
          <cell r="G227">
            <v>41800</v>
          </cell>
          <cell r="H227"/>
          <cell r="I227">
            <v>41800</v>
          </cell>
        </row>
        <row r="228">
          <cell r="A228" t="str">
            <v>STT240098</v>
          </cell>
          <cell r="B228" t="str">
            <v>STT240098</v>
          </cell>
          <cell r="C228" t="str">
            <v>Koronarni stent,ICLX2516</v>
          </cell>
          <cell r="D228"/>
          <cell r="E228" t="str">
            <v>CJN</v>
          </cell>
          <cell r="F228">
            <v>1</v>
          </cell>
          <cell r="G228">
            <v>41800</v>
          </cell>
          <cell r="H228"/>
          <cell r="I228">
            <v>41800</v>
          </cell>
        </row>
        <row r="229">
          <cell r="A229" t="str">
            <v>STT240105</v>
          </cell>
          <cell r="B229" t="str">
            <v>STT240105</v>
          </cell>
          <cell r="C229" t="str">
            <v>CRE8 Koronarni stent,ICLX27513</v>
          </cell>
          <cell r="D229"/>
          <cell r="E229" t="str">
            <v>CJN</v>
          </cell>
          <cell r="F229">
            <v>5</v>
          </cell>
          <cell r="G229">
            <v>41800</v>
          </cell>
          <cell r="H229"/>
          <cell r="I229">
            <v>209000</v>
          </cell>
        </row>
        <row r="230">
          <cell r="A230" t="str">
            <v>STT240106</v>
          </cell>
          <cell r="B230" t="str">
            <v>STT240106</v>
          </cell>
          <cell r="C230" t="str">
            <v>CRE8 Koronarni stent,ICLX27516</v>
          </cell>
          <cell r="D230"/>
          <cell r="E230" t="str">
            <v>CJN</v>
          </cell>
          <cell r="F230">
            <v>3</v>
          </cell>
          <cell r="G230">
            <v>41800</v>
          </cell>
          <cell r="H230"/>
          <cell r="I230">
            <v>125400</v>
          </cell>
        </row>
        <row r="231">
          <cell r="A231" t="str">
            <v>STT240112</v>
          </cell>
          <cell r="B231" t="str">
            <v>STT240112</v>
          </cell>
          <cell r="C231" t="str">
            <v>Koronarni stent,ICLX3009</v>
          </cell>
          <cell r="D231"/>
          <cell r="E231" t="str">
            <v>CJN</v>
          </cell>
          <cell r="F231">
            <v>1</v>
          </cell>
          <cell r="G231">
            <v>41800</v>
          </cell>
          <cell r="H231"/>
          <cell r="I231">
            <v>41800</v>
          </cell>
        </row>
        <row r="232">
          <cell r="A232" t="str">
            <v>STT240113</v>
          </cell>
          <cell r="B232" t="str">
            <v>STT240113</v>
          </cell>
          <cell r="C232" t="str">
            <v>CRE8 Koronarni stent,ICLX3013</v>
          </cell>
          <cell r="D232"/>
          <cell r="E232" t="str">
            <v>CJN</v>
          </cell>
          <cell r="F232">
            <v>5</v>
          </cell>
          <cell r="G232">
            <v>41800</v>
          </cell>
          <cell r="H232"/>
          <cell r="I232">
            <v>209000</v>
          </cell>
        </row>
        <row r="233">
          <cell r="A233" t="str">
            <v>STT240114</v>
          </cell>
          <cell r="B233" t="str">
            <v>STT240114</v>
          </cell>
          <cell r="C233" t="str">
            <v>CRE8 Koronarni stent,ICLX3016</v>
          </cell>
          <cell r="D233"/>
          <cell r="E233" t="str">
            <v>CJN</v>
          </cell>
          <cell r="F233">
            <v>2</v>
          </cell>
          <cell r="G233">
            <v>41800</v>
          </cell>
          <cell r="H233"/>
          <cell r="I233">
            <v>83600</v>
          </cell>
        </row>
        <row r="234">
          <cell r="A234" t="str">
            <v>STT240115</v>
          </cell>
          <cell r="B234" t="str">
            <v>STT240115</v>
          </cell>
          <cell r="C234" t="str">
            <v>CRE8 Koronarni stent,ICLX3020</v>
          </cell>
          <cell r="D234"/>
          <cell r="E234" t="str">
            <v>CJN</v>
          </cell>
          <cell r="F234">
            <v>1</v>
          </cell>
          <cell r="G234">
            <v>41800</v>
          </cell>
          <cell r="H234"/>
          <cell r="I234">
            <v>41800</v>
          </cell>
        </row>
        <row r="235">
          <cell r="A235" t="str">
            <v>STT240121</v>
          </cell>
          <cell r="B235" t="str">
            <v>STT240121</v>
          </cell>
          <cell r="C235" t="str">
            <v>CRE8 Koronarni stent,ICLX3513</v>
          </cell>
          <cell r="D235"/>
          <cell r="E235" t="str">
            <v>CJN</v>
          </cell>
          <cell r="F235">
            <v>8</v>
          </cell>
          <cell r="G235">
            <v>41800</v>
          </cell>
          <cell r="H235"/>
          <cell r="I235">
            <v>334400</v>
          </cell>
        </row>
        <row r="236">
          <cell r="A236" t="str">
            <v>STT250003</v>
          </cell>
          <cell r="B236" t="str">
            <v>STT250003</v>
          </cell>
          <cell r="C236" t="str">
            <v>Artisse Intrasaccular Device, ISF-050-030</v>
          </cell>
          <cell r="D236"/>
          <cell r="E236" t="str">
            <v>CJN</v>
          </cell>
          <cell r="F236">
            <v>1</v>
          </cell>
          <cell r="G236">
            <v>1612160</v>
          </cell>
          <cell r="H236"/>
          <cell r="I236">
            <v>1612160</v>
          </cell>
        </row>
        <row r="237">
          <cell r="A237" t="str">
            <v>STT250015</v>
          </cell>
          <cell r="B237" t="str">
            <v>STT250015</v>
          </cell>
          <cell r="C237" t="str">
            <v>Artisse Intrasaccular Device, ISF-070-040</v>
          </cell>
          <cell r="D237"/>
          <cell r="E237" t="str">
            <v>CJN</v>
          </cell>
          <cell r="F237">
            <v>1</v>
          </cell>
          <cell r="G237">
            <v>1612160</v>
          </cell>
          <cell r="H237"/>
          <cell r="I237">
            <v>1612160</v>
          </cell>
        </row>
        <row r="238">
          <cell r="A238" t="str">
            <v>STT250016</v>
          </cell>
          <cell r="B238" t="str">
            <v>STT250016</v>
          </cell>
          <cell r="C238" t="str">
            <v>Artisse Intrasaccular Device, ISF-070-050</v>
          </cell>
          <cell r="D238"/>
          <cell r="E238" t="str">
            <v>CJN</v>
          </cell>
          <cell r="F238">
            <v>1</v>
          </cell>
          <cell r="G238">
            <v>1612160</v>
          </cell>
          <cell r="H238"/>
          <cell r="I238">
            <v>1612160</v>
          </cell>
        </row>
        <row r="239">
          <cell r="A239" t="str">
            <v>STT250017</v>
          </cell>
          <cell r="B239" t="str">
            <v>STT250017</v>
          </cell>
          <cell r="C239" t="str">
            <v>Artisse Intrasaccular Device, ISF-075-040</v>
          </cell>
          <cell r="D239"/>
          <cell r="E239" t="str">
            <v>CJN</v>
          </cell>
          <cell r="F239">
            <v>1</v>
          </cell>
          <cell r="G239">
            <v>1612160</v>
          </cell>
          <cell r="H239"/>
          <cell r="I239">
            <v>1612160</v>
          </cell>
        </row>
        <row r="240">
          <cell r="A240" t="str">
            <v>STT250039</v>
          </cell>
          <cell r="B240" t="str">
            <v>STT250039</v>
          </cell>
          <cell r="C240" t="str">
            <v>Pipeline Flex Embolization Device with Shield Technology, PED2-400-18</v>
          </cell>
          <cell r="D240"/>
          <cell r="E240" t="str">
            <v>CJN</v>
          </cell>
          <cell r="F240">
            <v>1</v>
          </cell>
          <cell r="G240">
            <v>1556500</v>
          </cell>
          <cell r="H240"/>
          <cell r="I240">
            <v>1556500</v>
          </cell>
        </row>
        <row r="241">
          <cell r="A241" t="str">
            <v>STT250043</v>
          </cell>
          <cell r="B241" t="str">
            <v>STT250043</v>
          </cell>
          <cell r="C241" t="str">
            <v>Pipeline Flex Embolization Device with Shield Technology, PED2-400-20</v>
          </cell>
          <cell r="D241"/>
          <cell r="E241" t="str">
            <v>CJN</v>
          </cell>
          <cell r="F241">
            <v>3</v>
          </cell>
          <cell r="G241">
            <v>1556500</v>
          </cell>
          <cell r="H241"/>
          <cell r="I241">
            <v>4669500</v>
          </cell>
        </row>
        <row r="242">
          <cell r="A242" t="str">
            <v>STT250112</v>
          </cell>
          <cell r="B242" t="str">
            <v>STT250112</v>
          </cell>
          <cell r="C242" t="str">
            <v>Pipeline Flex Embolization Device with Shield Technology, PED2-450-20</v>
          </cell>
          <cell r="D242"/>
          <cell r="E242" t="str">
            <v>CJN</v>
          </cell>
          <cell r="F242">
            <v>6</v>
          </cell>
          <cell r="G242">
            <v>1556500</v>
          </cell>
          <cell r="H242"/>
          <cell r="I242">
            <v>9339000</v>
          </cell>
        </row>
        <row r="243">
          <cell r="A243" t="str">
            <v>STT250209</v>
          </cell>
          <cell r="B243" t="str">
            <v>STT250209</v>
          </cell>
          <cell r="C243" t="str">
            <v>Silk Vista, Intracranial self-expandable stent,SILK_V_4, 00X20</v>
          </cell>
          <cell r="D243"/>
          <cell r="E243" t="str">
            <v>CJN</v>
          </cell>
          <cell r="F243">
            <v>1</v>
          </cell>
          <cell r="G243">
            <v>1595000</v>
          </cell>
          <cell r="H243"/>
          <cell r="I243">
            <v>1595000</v>
          </cell>
        </row>
        <row r="244">
          <cell r="A244" t="str">
            <v>STT250228</v>
          </cell>
          <cell r="B244" t="str">
            <v>STT250228</v>
          </cell>
          <cell r="C244" t="str">
            <v>Intracranial self expandable stent,LEO.2,5x18,Balt</v>
          </cell>
          <cell r="D244"/>
          <cell r="E244" t="str">
            <v>CJN</v>
          </cell>
          <cell r="F244">
            <v>1</v>
          </cell>
          <cell r="G244">
            <v>572000</v>
          </cell>
          <cell r="H244"/>
          <cell r="I244">
            <v>572000</v>
          </cell>
        </row>
        <row r="245">
          <cell r="A245" t="str">
            <v>STT250229</v>
          </cell>
          <cell r="B245" t="str">
            <v>STT250229</v>
          </cell>
          <cell r="C245" t="str">
            <v>Intracranial self expandable stent,LEO.2,5x25</v>
          </cell>
          <cell r="D245"/>
          <cell r="E245" t="str">
            <v>CJN</v>
          </cell>
          <cell r="F245">
            <v>1</v>
          </cell>
          <cell r="G245">
            <v>572000</v>
          </cell>
          <cell r="H245"/>
          <cell r="I245">
            <v>572000</v>
          </cell>
        </row>
        <row r="246">
          <cell r="A246" t="str">
            <v>STT250251</v>
          </cell>
          <cell r="B246" t="str">
            <v>STT250251</v>
          </cell>
          <cell r="C246" t="str">
            <v>Intracranial self expandable stent, LEO .4,5x25</v>
          </cell>
          <cell r="D246"/>
          <cell r="E246" t="str">
            <v>CJN</v>
          </cell>
          <cell r="F246">
            <v>1</v>
          </cell>
          <cell r="G246">
            <v>572000</v>
          </cell>
          <cell r="H246"/>
          <cell r="I246">
            <v>572000</v>
          </cell>
        </row>
        <row r="247">
          <cell r="A247" t="str">
            <v>STT250261</v>
          </cell>
          <cell r="B247" t="str">
            <v>STT250261</v>
          </cell>
          <cell r="C247" t="str">
            <v>Intracranial self expandable stent,LEO.5,5x75</v>
          </cell>
          <cell r="D247"/>
          <cell r="E247" t="str">
            <v>CJN</v>
          </cell>
          <cell r="F247">
            <v>2</v>
          </cell>
          <cell r="G247">
            <v>572000</v>
          </cell>
          <cell r="H247"/>
          <cell r="I247">
            <v>1144000</v>
          </cell>
        </row>
        <row r="248">
          <cell r="A248" t="str">
            <v>STT250271</v>
          </cell>
          <cell r="B248" t="str">
            <v>STT250271</v>
          </cell>
          <cell r="C248" t="str">
            <v>CREDO Stent, 01-000940</v>
          </cell>
          <cell r="D248"/>
          <cell r="E248" t="str">
            <v>CJN</v>
          </cell>
          <cell r="F248">
            <v>2</v>
          </cell>
          <cell r="G248">
            <v>713900</v>
          </cell>
          <cell r="H248"/>
          <cell r="I248">
            <v>1427800</v>
          </cell>
        </row>
        <row r="249">
          <cell r="A249" t="str">
            <v>STT250357</v>
          </cell>
          <cell r="B249" t="str">
            <v>STT250357</v>
          </cell>
          <cell r="C249" t="str">
            <v>DERIVO 2 heal Embolisation Device ,01-104016</v>
          </cell>
          <cell r="D249"/>
          <cell r="E249" t="str">
            <v>CJN</v>
          </cell>
          <cell r="F249">
            <v>1</v>
          </cell>
          <cell r="G249">
            <v>1465640</v>
          </cell>
          <cell r="H249"/>
          <cell r="I249">
            <v>1465640</v>
          </cell>
        </row>
        <row r="250">
          <cell r="A250" t="str">
            <v>STT250381</v>
          </cell>
          <cell r="B250" t="str">
            <v>STT250381</v>
          </cell>
          <cell r="C250" t="str">
            <v>Derivo 2 heal Embolisation Device, stent za interventnu neuroradiologiju tip 10, 01-104057</v>
          </cell>
          <cell r="D250"/>
          <cell r="E250" t="str">
            <v>CJN</v>
          </cell>
          <cell r="F250">
            <v>2</v>
          </cell>
          <cell r="G250">
            <v>1465640</v>
          </cell>
          <cell r="H250"/>
          <cell r="I250">
            <v>2931280</v>
          </cell>
        </row>
        <row r="251">
          <cell r="A251" t="str">
            <v>STT250468</v>
          </cell>
          <cell r="B251" t="str">
            <v>STT250469</v>
          </cell>
          <cell r="C251" t="str">
            <v>Accero Rex Stent ,7X30; 01-000848</v>
          </cell>
          <cell r="D251"/>
          <cell r="E251" t="str">
            <v>CJN</v>
          </cell>
          <cell r="F251">
            <v>1</v>
          </cell>
          <cell r="G251">
            <v>606041.69999999995</v>
          </cell>
          <cell r="H251"/>
          <cell r="I251">
            <v>606041.69999999995</v>
          </cell>
        </row>
        <row r="252">
          <cell r="A252" t="str">
            <v>STT250606</v>
          </cell>
          <cell r="B252" t="str">
            <v>STT250606</v>
          </cell>
          <cell r="C252" t="str">
            <v>FRED Flow Re-Direction Endoluminal Device, Stent sistem, intrakranijalni, samooslobađajući,XFRED4518</v>
          </cell>
          <cell r="D252"/>
          <cell r="E252" t="str">
            <v>CJN</v>
          </cell>
          <cell r="F252">
            <v>1</v>
          </cell>
          <cell r="G252">
            <v>1529000</v>
          </cell>
          <cell r="H252"/>
          <cell r="I252">
            <v>1529000</v>
          </cell>
        </row>
        <row r="253">
          <cell r="A253" t="str">
            <v>STT250608</v>
          </cell>
          <cell r="B253" t="str">
            <v>STT250608</v>
          </cell>
          <cell r="C253" t="str">
            <v>FRED Flow Re-Direction Endoluminal Device, Stent sistem, intrakranijalni, samooslobađajući,XFRED4528</v>
          </cell>
          <cell r="D253"/>
          <cell r="E253" t="str">
            <v>CJN</v>
          </cell>
          <cell r="F253">
            <v>1</v>
          </cell>
          <cell r="G253">
            <v>1529000</v>
          </cell>
          <cell r="H253"/>
          <cell r="I253">
            <v>1529000</v>
          </cell>
        </row>
        <row r="254">
          <cell r="A254" t="str">
            <v>STT250640</v>
          </cell>
          <cell r="B254" t="str">
            <v>STT250640</v>
          </cell>
          <cell r="C254" t="str">
            <v>Nitinolski niskoprofilni stent sa hibridnom, komponentom LEV2517 dija 2.5 duz 17</v>
          </cell>
          <cell r="D254"/>
          <cell r="E254" t="str">
            <v>CJN</v>
          </cell>
          <cell r="F254">
            <v>1</v>
          </cell>
          <cell r="G254">
            <v>621500</v>
          </cell>
          <cell r="H254"/>
          <cell r="I254">
            <v>621500</v>
          </cell>
        </row>
        <row r="255">
          <cell r="A255" t="str">
            <v>STT250643</v>
          </cell>
          <cell r="B255" t="str">
            <v>STT250643</v>
          </cell>
          <cell r="C255" t="str">
            <v>Nitinolski niskoprofilni stent sa hibridnom, komponentom LEV3018 dija 3.0 duz 18</v>
          </cell>
          <cell r="D255"/>
          <cell r="E255" t="str">
            <v>CJN</v>
          </cell>
          <cell r="F255">
            <v>1</v>
          </cell>
          <cell r="G255">
            <v>621500</v>
          </cell>
          <cell r="H255"/>
          <cell r="I255">
            <v>621500</v>
          </cell>
        </row>
        <row r="256">
          <cell r="A256" t="str">
            <v>STT250657</v>
          </cell>
          <cell r="B256" t="str">
            <v>STT250657</v>
          </cell>
          <cell r="C256" t="str">
            <v>ENTERPRISE 2 4.0X23, ENC402312</v>
          </cell>
          <cell r="D256"/>
          <cell r="E256" t="str">
            <v>CJN</v>
          </cell>
          <cell r="F256">
            <v>1</v>
          </cell>
          <cell r="G256">
            <v>671000</v>
          </cell>
          <cell r="H256"/>
          <cell r="I256">
            <v>671000</v>
          </cell>
        </row>
        <row r="257">
          <cell r="A257" t="str">
            <v>STT250661</v>
          </cell>
          <cell r="B257" t="str">
            <v>STT250661</v>
          </cell>
          <cell r="C257" t="str">
            <v>ENTERPRISE 2 4.0X23 No Distal,ENC402300</v>
          </cell>
          <cell r="D257"/>
          <cell r="E257" t="str">
            <v>CJN</v>
          </cell>
          <cell r="F257">
            <v>1</v>
          </cell>
          <cell r="G257">
            <v>671000</v>
          </cell>
          <cell r="H257"/>
          <cell r="I257">
            <v>671000</v>
          </cell>
        </row>
        <row r="258">
          <cell r="A258" t="str">
            <v>STT250668</v>
          </cell>
          <cell r="B258" t="str">
            <v>STT250668</v>
          </cell>
          <cell r="C258" t="str">
            <v>pCONUS Bifurcation Aneurysm Implant, PCON2-HPC-4-15-6</v>
          </cell>
          <cell r="D258"/>
          <cell r="E258" t="str">
            <v>CJN</v>
          </cell>
          <cell r="F258">
            <v>1</v>
          </cell>
          <cell r="G258">
            <v>863500</v>
          </cell>
          <cell r="H258"/>
          <cell r="I258">
            <v>863500</v>
          </cell>
        </row>
        <row r="259">
          <cell r="A259" t="str">
            <v>STT250672</v>
          </cell>
          <cell r="B259" t="str">
            <v>STT250672</v>
          </cell>
          <cell r="C259" t="str">
            <v>pCONUS Bifurcation Aneurysm Implant, PCON2-HPC-4-15-7</v>
          </cell>
          <cell r="D259"/>
          <cell r="E259" t="str">
            <v>CJN</v>
          </cell>
          <cell r="F259">
            <v>1</v>
          </cell>
          <cell r="G259">
            <v>863500</v>
          </cell>
          <cell r="H259"/>
          <cell r="I259">
            <v>863500</v>
          </cell>
        </row>
        <row r="260">
          <cell r="A260" t="str">
            <v>STT250689</v>
          </cell>
          <cell r="B260" t="str">
            <v>STT250689</v>
          </cell>
          <cell r="C260" t="str">
            <v>pCONUS Bifurcation Aneurysm Implant,PCON2-HPC-4-15-5</v>
          </cell>
          <cell r="D260"/>
          <cell r="E260" t="str">
            <v>CJN</v>
          </cell>
          <cell r="F260">
            <v>1</v>
          </cell>
          <cell r="G260">
            <v>863500</v>
          </cell>
          <cell r="H260"/>
          <cell r="I260">
            <v>863500</v>
          </cell>
        </row>
        <row r="261">
          <cell r="A261" t="str">
            <v>STT250710</v>
          </cell>
          <cell r="B261" t="str">
            <v>STT250710</v>
          </cell>
          <cell r="C261" t="str">
            <v>p48 MW Flow Modulation Device, P64-MW-HPC-350-18</v>
          </cell>
          <cell r="D261"/>
          <cell r="E261" t="str">
            <v>CJN</v>
          </cell>
          <cell r="F261">
            <v>1</v>
          </cell>
          <cell r="G261">
            <v>1468500</v>
          </cell>
          <cell r="H261"/>
          <cell r="I261">
            <v>1468500</v>
          </cell>
        </row>
        <row r="262">
          <cell r="A262" t="str">
            <v>STT250715</v>
          </cell>
          <cell r="B262" t="str">
            <v>STT250715</v>
          </cell>
          <cell r="C262" t="str">
            <v>p48 MW Flow Modulation Device, P64-MW-HPC-400-21</v>
          </cell>
          <cell r="D262"/>
          <cell r="E262" t="str">
            <v>CJN</v>
          </cell>
          <cell r="F262">
            <v>1</v>
          </cell>
          <cell r="G262">
            <v>1468500</v>
          </cell>
          <cell r="H262"/>
          <cell r="I262">
            <v>1468500</v>
          </cell>
        </row>
        <row r="263">
          <cell r="A263" t="str">
            <v>STT250753</v>
          </cell>
          <cell r="B263" t="str">
            <v>STT250753</v>
          </cell>
          <cell r="C263" t="str">
            <v>pEGASUS Stent System, PEGASUS-450-20-HPC</v>
          </cell>
          <cell r="D263"/>
          <cell r="E263" t="str">
            <v>CJN</v>
          </cell>
          <cell r="F263">
            <v>2</v>
          </cell>
          <cell r="G263">
            <v>513700</v>
          </cell>
          <cell r="H263"/>
          <cell r="I263">
            <v>1027400</v>
          </cell>
        </row>
        <row r="264">
          <cell r="A264" t="str">
            <v>X704315</v>
          </cell>
          <cell r="B264" t="str">
            <v>STT90028</v>
          </cell>
          <cell r="C264" t="str">
            <v>Samošireći nitinoloski stent visokog stepena elastičnosti sa priborom</v>
          </cell>
          <cell r="D264"/>
          <cell r="E264" t="str">
            <v>JNZU</v>
          </cell>
          <cell r="F264">
            <v>1</v>
          </cell>
          <cell r="G264">
            <v>466400</v>
          </cell>
          <cell r="H264"/>
          <cell r="I264">
            <v>466400</v>
          </cell>
        </row>
        <row r="265">
          <cell r="A265" t="str">
            <v>Y704362</v>
          </cell>
          <cell r="B265" t="str">
            <v>STT90028</v>
          </cell>
          <cell r="C265" t="str">
            <v>Podesivi uredjaj za remodeliranje aneurizmi, dijametra 0,5-4,5mm; duz 22-32mm; kompatibilan sa mikrokateterom 0,17-0,021</v>
          </cell>
          <cell r="D265"/>
          <cell r="E265" t="str">
            <v>JNZU</v>
          </cell>
          <cell r="F265">
            <v>8</v>
          </cell>
          <cell r="G265">
            <v>297557.7</v>
          </cell>
          <cell r="H265"/>
          <cell r="I265">
            <v>2380461.6</v>
          </cell>
        </row>
        <row r="266">
          <cell r="A266" t="str">
            <v>Y705027</v>
          </cell>
          <cell r="B266" t="str">
            <v>STT90030</v>
          </cell>
          <cell r="C266" t="str">
            <v>Flow diverter stent niskog profila od 48 upletenih žica dijametra 017. dimenz.2,25x10,5/16/22mm. 2,75mmx12,5/17/22/26,5mm. 3,25mmx11/16,5/21/26mm</v>
          </cell>
          <cell r="D266"/>
          <cell r="E266" t="str">
            <v>JNZU</v>
          </cell>
          <cell r="F266">
            <v>2</v>
          </cell>
          <cell r="G266">
            <v>1595000</v>
          </cell>
          <cell r="H266"/>
          <cell r="I266">
            <v>3190000</v>
          </cell>
        </row>
        <row r="267">
          <cell r="A267" t="str">
            <v>Y707113</v>
          </cell>
          <cell r="B267" t="str">
            <v>STT90028</v>
          </cell>
          <cell r="C267" t="str">
            <v>Hidrof. samosireci interkranijalni nitolonski stent sa celijama otvorenog dizajna za tretman aneur.sir.vrat. za dis. i interkran. aneurizme. duz15-30mm daija 4i5mm</v>
          </cell>
          <cell r="D267"/>
          <cell r="E267" t="str">
            <v>JNZU</v>
          </cell>
          <cell r="F267">
            <v>1</v>
          </cell>
          <cell r="G267">
            <v>513700</v>
          </cell>
          <cell r="H267"/>
          <cell r="I267">
            <v>513700</v>
          </cell>
        </row>
        <row r="268">
          <cell r="A268" t="str">
            <v>Y707410</v>
          </cell>
          <cell r="B268" t="str">
            <v>STT90028</v>
          </cell>
          <cell r="C268" t="str">
            <v>Samošireći intrakr.stent kompl.2 proksimalna i 2 distalna mark.</v>
          </cell>
          <cell r="D268"/>
          <cell r="E268" t="str">
            <v>JNZU</v>
          </cell>
          <cell r="F268">
            <v>3</v>
          </cell>
          <cell r="G268">
            <v>473000</v>
          </cell>
          <cell r="H268"/>
          <cell r="I268">
            <v>1419000</v>
          </cell>
        </row>
        <row r="269">
          <cell r="A269" t="str">
            <v>Y707442</v>
          </cell>
          <cell r="B269" t="str">
            <v>STT90030</v>
          </cell>
          <cell r="C269" t="str">
            <v>Embolizaciono sreds.u vidu mrezice od 48 upletenih zica kobalt-hrom</v>
          </cell>
          <cell r="D269"/>
          <cell r="E269" t="str">
            <v>JNZU</v>
          </cell>
          <cell r="F269">
            <v>2</v>
          </cell>
          <cell r="G269">
            <v>1336500</v>
          </cell>
          <cell r="H269"/>
          <cell r="I269">
            <v>2673000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PP_analiticki"/>
    </sheetNames>
    <sheetDataSet>
      <sheetData sheetId="0">
        <row r="5">
          <cell r="A5" t="str">
            <v>GR22004</v>
          </cell>
          <cell r="B5" t="str">
            <v>GR22004</v>
          </cell>
          <cell r="C5" t="str">
            <v>Intergard Silver Knitted Axilo-bifemoral Graft, 8mm</v>
          </cell>
          <cell r="D5"/>
          <cell r="E5" t="str">
            <v>CJN</v>
          </cell>
          <cell r="F5">
            <v>14</v>
          </cell>
          <cell r="G5">
            <v>94600</v>
          </cell>
          <cell r="H5"/>
          <cell r="I5">
            <v>1324400</v>
          </cell>
        </row>
        <row r="6">
          <cell r="A6" t="str">
            <v>GR22011</v>
          </cell>
          <cell r="B6" t="str">
            <v>GR22011</v>
          </cell>
          <cell r="C6" t="str">
            <v>Aplikator Kasete sa implantima  Heli-FX EndoAnchor System 3A-85</v>
          </cell>
          <cell r="D6"/>
          <cell r="E6" t="str">
            <v>CJN</v>
          </cell>
          <cell r="F6">
            <v>1</v>
          </cell>
          <cell r="G6">
            <v>484547.8</v>
          </cell>
          <cell r="H6"/>
          <cell r="I6">
            <v>484547.8</v>
          </cell>
        </row>
        <row r="7">
          <cell r="A7" t="str">
            <v>GR230006</v>
          </cell>
          <cell r="B7" t="str">
            <v>GR230006</v>
          </cell>
          <cell r="C7" t="str">
            <v>Impregnirani poliester graftovi obloženi srebro-acetatom; Bifurkacioni, 16x8 i 14x7 mm, IGK1407S</v>
          </cell>
          <cell r="D7"/>
          <cell r="E7" t="str">
            <v>CJN</v>
          </cell>
          <cell r="F7">
            <v>18</v>
          </cell>
          <cell r="G7">
            <v>47795</v>
          </cell>
          <cell r="H7"/>
          <cell r="I7">
            <v>860310</v>
          </cell>
        </row>
        <row r="8">
          <cell r="A8" t="str">
            <v>GR230007</v>
          </cell>
          <cell r="B8" t="str">
            <v>GR230007</v>
          </cell>
          <cell r="C8" t="str">
            <v>Impregnirani poliester graftovi obloženi srebro-acetatom; Bifurkacioni, 16x8 i 14x7 mm, IGK1608S</v>
          </cell>
          <cell r="D8"/>
          <cell r="E8" t="str">
            <v>CJN</v>
          </cell>
          <cell r="F8">
            <v>61</v>
          </cell>
          <cell r="G8">
            <v>47795</v>
          </cell>
          <cell r="H8"/>
          <cell r="I8">
            <v>2915495</v>
          </cell>
        </row>
        <row r="9">
          <cell r="A9" t="str">
            <v>GR230009</v>
          </cell>
          <cell r="B9" t="str">
            <v>GR230009</v>
          </cell>
          <cell r="C9" t="str">
            <v>Impregnirani bifurkacioni poliester (Dacron®) graftovi 20x10, 18x9,16x8 ,14x7 i 12x6 mm,024-0918/450,18x9,BIFURCATED VASCULAR PROSTHESES</v>
          </cell>
          <cell r="D9"/>
          <cell r="E9" t="str">
            <v>CJN</v>
          </cell>
          <cell r="F9">
            <v>1</v>
          </cell>
          <cell r="G9">
            <v>17754</v>
          </cell>
          <cell r="H9"/>
          <cell r="I9">
            <v>17754</v>
          </cell>
        </row>
        <row r="10">
          <cell r="A10" t="str">
            <v>GR230010</v>
          </cell>
          <cell r="B10" t="str">
            <v>GR230010</v>
          </cell>
          <cell r="C10" t="str">
            <v>Impregnirani bifurkacioni poliester (Dacron®) graftovi 20x10, 18x9,16x8 ,14x7 i 12x6 mm,024-0816/450,16x8,BIFURCATED VASCULAR PROSTHESES</v>
          </cell>
          <cell r="D10"/>
          <cell r="E10" t="str">
            <v>CJN</v>
          </cell>
          <cell r="F10">
            <v>8</v>
          </cell>
          <cell r="G10">
            <v>17754</v>
          </cell>
          <cell r="H10"/>
          <cell r="I10">
            <v>142032</v>
          </cell>
        </row>
        <row r="11">
          <cell r="A11" t="str">
            <v>GR230015</v>
          </cell>
          <cell r="B11" t="str">
            <v>GR230015</v>
          </cell>
          <cell r="C11" t="str">
            <v>Tubularni PTFE graftovi spolja ojačani sa ‘’prstenovima’’ ili ‘’spiralom’’ promera 8 i 6 mm 10SW8006S</v>
          </cell>
          <cell r="D11"/>
          <cell r="E11" t="str">
            <v>JNZU</v>
          </cell>
          <cell r="F11">
            <v>1</v>
          </cell>
          <cell r="G11">
            <v>31350</v>
          </cell>
          <cell r="H11"/>
          <cell r="I11">
            <v>31350</v>
          </cell>
        </row>
        <row r="12">
          <cell r="A12" t="str">
            <v>GR230023</v>
          </cell>
          <cell r="B12" t="str">
            <v>GR230023</v>
          </cell>
          <cell r="C12" t="str">
            <v>PTFE graft za hemodijalizu R05050</v>
          </cell>
          <cell r="D12"/>
          <cell r="E12" t="str">
            <v>CJN</v>
          </cell>
          <cell r="F12">
            <v>9</v>
          </cell>
          <cell r="G12">
            <v>50600</v>
          </cell>
          <cell r="H12"/>
          <cell r="I12">
            <v>455400</v>
          </cell>
        </row>
        <row r="13">
          <cell r="A13" t="str">
            <v>GR230033</v>
          </cell>
          <cell r="B13" t="str">
            <v>GR230033</v>
          </cell>
          <cell r="C13" t="str">
            <v>Impregnirani tubularni poliester graftovi obloženi srebro-acetatom 8 i 6 mm, IGK0006-70S</v>
          </cell>
          <cell r="D13"/>
          <cell r="E13" t="str">
            <v>CJN</v>
          </cell>
          <cell r="F13">
            <v>9</v>
          </cell>
          <cell r="G13">
            <v>48400</v>
          </cell>
          <cell r="H13"/>
          <cell r="I13">
            <v>435600</v>
          </cell>
        </row>
        <row r="14">
          <cell r="A14" t="str">
            <v>GR230034</v>
          </cell>
          <cell r="B14" t="str">
            <v>GR230034</v>
          </cell>
          <cell r="C14" t="str">
            <v>Impregnirani tubularni poliester graftovi obloženi srebro-acetatom 8 i 6 mm, IGK0008-70S</v>
          </cell>
          <cell r="D14"/>
          <cell r="E14" t="str">
            <v>CJN</v>
          </cell>
          <cell r="F14">
            <v>24</v>
          </cell>
          <cell r="G14">
            <v>48400</v>
          </cell>
          <cell r="H14"/>
          <cell r="I14">
            <v>1161600</v>
          </cell>
        </row>
        <row r="15">
          <cell r="A15" t="str">
            <v>SG230002</v>
          </cell>
          <cell r="B15"/>
          <cell r="C15" t="str">
            <v>Telo stent grafta, ESBF2514C103EE</v>
          </cell>
          <cell r="D15"/>
          <cell r="E15" t="str">
            <v>CJN</v>
          </cell>
          <cell r="F15">
            <v>3</v>
          </cell>
          <cell r="G15">
            <v>593221.75</v>
          </cell>
          <cell r="H15"/>
          <cell r="I15">
            <v>1791663.5</v>
          </cell>
        </row>
        <row r="16">
          <cell r="A16" t="str">
            <v>SG230003</v>
          </cell>
          <cell r="B16" t="str">
            <v>SG230003</v>
          </cell>
          <cell r="C16" t="str">
            <v>Telo stent grafta,ESBF2814C103EE</v>
          </cell>
          <cell r="D16"/>
          <cell r="E16" t="str">
            <v>CJN</v>
          </cell>
          <cell r="F16">
            <v>2</v>
          </cell>
          <cell r="G16">
            <v>581223.5</v>
          </cell>
          <cell r="H16"/>
          <cell r="I16">
            <v>1162447</v>
          </cell>
        </row>
        <row r="17">
          <cell r="A17" t="str">
            <v>SG230004</v>
          </cell>
          <cell r="B17" t="str">
            <v>SG230004</v>
          </cell>
          <cell r="C17" t="str">
            <v>Telo stent grafta,ESBF3214C103EE</v>
          </cell>
          <cell r="D17"/>
          <cell r="E17" t="str">
            <v>CJN</v>
          </cell>
          <cell r="F17">
            <v>1</v>
          </cell>
          <cell r="G17">
            <v>605220</v>
          </cell>
          <cell r="H17"/>
          <cell r="I17">
            <v>605220</v>
          </cell>
        </row>
        <row r="18">
          <cell r="A18" t="str">
            <v>SG230011</v>
          </cell>
          <cell r="B18" t="str">
            <v>SG230011</v>
          </cell>
          <cell r="C18" t="str">
            <v>Nastavak, ETLW1613C124EE</v>
          </cell>
          <cell r="D18"/>
          <cell r="E18" t="str">
            <v>CJN</v>
          </cell>
          <cell r="F18">
            <v>1</v>
          </cell>
          <cell r="G18">
            <v>139828.70000000001</v>
          </cell>
          <cell r="H18"/>
          <cell r="I18">
            <v>139828.70000000001</v>
          </cell>
        </row>
        <row r="19">
          <cell r="A19" t="str">
            <v>SG230014</v>
          </cell>
          <cell r="B19" t="str">
            <v>SG230014</v>
          </cell>
          <cell r="C19" t="str">
            <v>Nastavak, ETLW1616C124EE</v>
          </cell>
          <cell r="D19"/>
          <cell r="E19" t="str">
            <v>CJN</v>
          </cell>
          <cell r="F19">
            <v>2</v>
          </cell>
          <cell r="G19">
            <v>139828.70000000001</v>
          </cell>
          <cell r="H19"/>
          <cell r="I19">
            <v>279657.40000000002</v>
          </cell>
        </row>
        <row r="20">
          <cell r="A20" t="str">
            <v>SG230015</v>
          </cell>
          <cell r="B20" t="str">
            <v>SG230015</v>
          </cell>
          <cell r="C20" t="str">
            <v>Nastavak, ETLW1610C156EE</v>
          </cell>
          <cell r="D20"/>
          <cell r="E20" t="str">
            <v>CJN</v>
          </cell>
          <cell r="F20">
            <v>1</v>
          </cell>
          <cell r="G20">
            <v>139828.70000000001</v>
          </cell>
          <cell r="H20"/>
          <cell r="I20">
            <v>139828.70000000001</v>
          </cell>
        </row>
        <row r="21">
          <cell r="A21" t="str">
            <v>SG230019</v>
          </cell>
          <cell r="B21" t="str">
            <v>SG230019</v>
          </cell>
          <cell r="C21" t="str">
            <v>Nastavak,ETLW1616C156EE</v>
          </cell>
          <cell r="D21"/>
          <cell r="E21" t="str">
            <v>CJN</v>
          </cell>
          <cell r="F21">
            <v>1</v>
          </cell>
          <cell r="G21">
            <v>155364</v>
          </cell>
          <cell r="H21"/>
          <cell r="I21">
            <v>155364</v>
          </cell>
        </row>
        <row r="22">
          <cell r="A22" t="str">
            <v>SG230023</v>
          </cell>
          <cell r="B22"/>
          <cell r="C22" t="str">
            <v>Nastavak,ETLW1620C124EE</v>
          </cell>
          <cell r="D22"/>
          <cell r="E22" t="str">
            <v>CJN</v>
          </cell>
          <cell r="F22">
            <v>5</v>
          </cell>
          <cell r="G22">
            <v>147596.35</v>
          </cell>
          <cell r="H22"/>
          <cell r="I22">
            <v>761284.7</v>
          </cell>
        </row>
        <row r="23">
          <cell r="A23" t="str">
            <v>SG230029</v>
          </cell>
          <cell r="B23" t="str">
            <v>SG230029</v>
          </cell>
          <cell r="C23" t="str">
            <v>Nastavak,ETLW1624C156EE</v>
          </cell>
          <cell r="D23"/>
          <cell r="E23" t="str">
            <v>CJN</v>
          </cell>
          <cell r="F23">
            <v>1</v>
          </cell>
          <cell r="G23">
            <v>155364</v>
          </cell>
          <cell r="H23"/>
          <cell r="I23">
            <v>155364</v>
          </cell>
        </row>
        <row r="24">
          <cell r="A24" t="str">
            <v>SG230033</v>
          </cell>
          <cell r="B24" t="str">
            <v>SG230033</v>
          </cell>
          <cell r="C24" t="str">
            <v>Nastavak,ETLW1628C124EE</v>
          </cell>
          <cell r="D24"/>
          <cell r="E24" t="str">
            <v>CJN</v>
          </cell>
          <cell r="F24">
            <v>1</v>
          </cell>
          <cell r="G24">
            <v>155364</v>
          </cell>
          <cell r="H24"/>
          <cell r="I24">
            <v>155364</v>
          </cell>
        </row>
        <row r="25">
          <cell r="A25" t="str">
            <v>SG230234</v>
          </cell>
          <cell r="B25" t="str">
            <v>SG230234</v>
          </cell>
          <cell r="C25" t="str">
            <v>Endovaskularni graftovi,Telo stent grafta,93MB2913L13-10</v>
          </cell>
          <cell r="D25"/>
          <cell r="E25" t="str">
            <v>CJN</v>
          </cell>
          <cell r="F25">
            <v>1</v>
          </cell>
          <cell r="G25">
            <v>660000</v>
          </cell>
          <cell r="H25"/>
          <cell r="I25">
            <v>660000</v>
          </cell>
        </row>
        <row r="26">
          <cell r="A26" t="str">
            <v>SG230253</v>
          </cell>
          <cell r="B26" t="str">
            <v>SG230253</v>
          </cell>
          <cell r="C26" t="str">
            <v>Endovaskularni graftovi,Telo stent grafta,93MB2613L13-10</v>
          </cell>
          <cell r="D26"/>
          <cell r="E26" t="str">
            <v>CJN</v>
          </cell>
          <cell r="F26">
            <v>1</v>
          </cell>
          <cell r="G26">
            <v>660000</v>
          </cell>
          <cell r="H26"/>
          <cell r="I26">
            <v>660000</v>
          </cell>
        </row>
        <row r="27">
          <cell r="A27" t="str">
            <v>SG230262</v>
          </cell>
          <cell r="B27" t="str">
            <v>SG230262</v>
          </cell>
          <cell r="C27" t="str">
            <v>Endovaskularni stent graftovi, Nastavak,93CL1513L10</v>
          </cell>
          <cell r="D27"/>
          <cell r="E27" t="str">
            <v>CJN</v>
          </cell>
          <cell r="F27">
            <v>1</v>
          </cell>
          <cell r="G27">
            <v>190850</v>
          </cell>
          <cell r="H27"/>
          <cell r="I27">
            <v>190850</v>
          </cell>
        </row>
        <row r="28">
          <cell r="A28" t="str">
            <v>SG230264</v>
          </cell>
          <cell r="B28" t="str">
            <v>SG230264</v>
          </cell>
          <cell r="C28" t="str">
            <v>Endovaskularni stent graftovi, Nastavak,93CL1516L07</v>
          </cell>
          <cell r="D28"/>
          <cell r="E28" t="str">
            <v>CJN</v>
          </cell>
          <cell r="F28">
            <v>1</v>
          </cell>
          <cell r="G28">
            <v>167475</v>
          </cell>
          <cell r="H28"/>
          <cell r="I28">
            <v>167475</v>
          </cell>
        </row>
        <row r="29">
          <cell r="A29" t="str">
            <v>SG230269</v>
          </cell>
          <cell r="B29" t="str">
            <v>SG230269</v>
          </cell>
          <cell r="C29" t="str">
            <v>Endovaskularni stent graftovi, Nastavak,93CL1513L07</v>
          </cell>
          <cell r="D29"/>
          <cell r="E29" t="str">
            <v>CJN</v>
          </cell>
          <cell r="F29">
            <v>1</v>
          </cell>
          <cell r="G29">
            <v>167475</v>
          </cell>
          <cell r="H29"/>
          <cell r="I29">
            <v>167475</v>
          </cell>
        </row>
        <row r="30">
          <cell r="A30" t="str">
            <v>SG230274</v>
          </cell>
          <cell r="B30" t="str">
            <v>SG230274</v>
          </cell>
          <cell r="C30" t="str">
            <v>Endovaskularni stent graftovi, Nastavak,93CL1513L09</v>
          </cell>
          <cell r="D30"/>
          <cell r="E30" t="str">
            <v>CJN</v>
          </cell>
          <cell r="F30">
            <v>1</v>
          </cell>
          <cell r="G30">
            <v>167475</v>
          </cell>
          <cell r="H30"/>
          <cell r="I30">
            <v>167475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07.443697106479" createdVersion="6" refreshedVersion="7" minRefreshableVersion="3" recordCount="11147" xr:uid="{D0DED817-75B4-4C93-B13D-BDA468E2A8BE}">
  <cacheSource type="worksheet">
    <worksheetSource ref="A5:J1048576" sheet="usluge_prema_OS"/>
  </cacheSource>
  <cacheFields count="10">
    <cacheField name="Организациона једицина" numFmtId="0">
      <sharedItems containsBlank="1"/>
    </cacheField>
    <cacheField name="Категорија" numFmtId="0">
      <sharedItems containsBlank="1"/>
    </cacheField>
    <cacheField name="Шифра" numFmtId="0">
      <sharedItems containsBlank="1" containsMixedTypes="1" containsNumber="1" containsInteger="1" minValue="90001" maxValue="55032001" count="6493">
        <m/>
        <s v="000001"/>
        <s v="000002"/>
        <s v="000003"/>
        <s v="000004"/>
        <s v="000005"/>
        <s v="000006"/>
        <s v="35500-00"/>
        <s v="42503-00"/>
        <s v="280005"/>
        <s v="280006"/>
        <s v="280007"/>
        <s v="280008"/>
        <s v="13757-00"/>
        <s v="18360-00"/>
        <s v="30023-00"/>
        <s v="30023-01"/>
        <s v="30068-00"/>
        <s v="30075-00"/>
        <s v="30075-01"/>
        <s v="30094-00"/>
        <s v="30107-00"/>
        <s v="30107-01"/>
        <s v="30111-00"/>
        <s v="30114-00"/>
        <s v="30223-03"/>
        <s v="30224-00"/>
        <s v="30225-00"/>
        <s v="30226-00"/>
        <s v="30229-00"/>
        <s v="30235-00"/>
        <s v="30238-00"/>
        <s v="30241-00"/>
        <s v="30396-00"/>
        <s v="31205-00"/>
        <s v="31230-04"/>
        <s v="31235-02"/>
        <s v="31235-03"/>
        <s v="31235-04"/>
        <s v="31340-00"/>
        <s v="31350-00"/>
        <s v="32200-00"/>
        <s v="32742-00"/>
        <s v="35400-00"/>
        <s v="35400-01"/>
        <s v="44325-00"/>
        <s v="44325-01"/>
        <s v="44328-00"/>
        <s v="44328-01"/>
        <s v="44328-02"/>
        <s v="44331-00"/>
        <s v="44334-00"/>
        <s v="44338-00"/>
        <s v="44358-00"/>
        <s v="44361-00"/>
        <s v="44361-01"/>
        <s v="44364-00"/>
        <s v="44364-01"/>
        <s v="44367-00"/>
        <s v="44367-01"/>
        <s v="44367-02"/>
        <s v="44370-00"/>
        <s v="44373-00"/>
        <s v="44376-00"/>
        <s v="45400-00"/>
        <s v="45439-00"/>
        <s v="46300-00"/>
        <s v="46300-01"/>
        <s v="46303-00"/>
        <s v="46306-00"/>
        <s v="46306-01"/>
        <s v="46307-00"/>
        <s v="46307-01"/>
        <s v="46309-00"/>
        <s v="46309-01"/>
        <s v="46312-00"/>
        <s v="46312-01"/>
        <s v="46315-00"/>
        <s v="46315-01"/>
        <s v="46318-00"/>
        <s v="46318-01"/>
        <s v="46321-00"/>
        <s v="46321-01"/>
        <s v="46324-00"/>
        <s v="46327-00"/>
        <s v="46327-01"/>
        <s v="46330-00"/>
        <s v="46330-01"/>
        <s v="46333-00"/>
        <s v="46333-01"/>
        <s v="46336-00"/>
        <s v="46336-01"/>
        <s v="46336-02"/>
        <s v="46336-03"/>
        <s v="46336-04"/>
        <s v="46336-05"/>
        <s v="46339-00"/>
        <s v="46342-00"/>
        <s v="46342-01"/>
        <s v="46345-00"/>
        <s v="46348-00"/>
        <s v="46351-00"/>
        <s v="46354-00"/>
        <s v="46357-00"/>
        <s v="46360-00"/>
        <s v="46363-00"/>
        <s v="46366-00"/>
        <s v="46369-00"/>
        <s v="46372-00"/>
        <s v="46375-00"/>
        <s v="46378-00"/>
        <s v="46381-00"/>
        <s v="46384-00"/>
        <s v="46387-00"/>
        <s v="46390-00"/>
        <s v="46393-00"/>
        <s v="46396-00"/>
        <s v="46396-01"/>
        <s v="46396-02"/>
        <s v="46396-03"/>
        <s v="46399-00"/>
        <s v="46399-01"/>
        <s v="46399-02"/>
        <s v="46402-00"/>
        <s v="46402-01"/>
        <s v="46405-00"/>
        <s v="46405-01"/>
        <s v="46408-00"/>
        <s v="46411-00"/>
        <s v="46414-00"/>
        <s v="46417-00"/>
        <s v="46420-00"/>
        <s v="46423-00"/>
        <s v="46426-00"/>
        <s v="46429-00"/>
        <s v="46432-00"/>
        <s v="46435-00"/>
        <s v="46441-00"/>
        <s v="46442-00"/>
        <s v="46444-00"/>
        <s v="46447-00"/>
        <s v="46450-00"/>
        <s v="46453-00"/>
        <s v="46456-00"/>
        <s v="46464-00"/>
        <s v="46465-00"/>
        <s v="46480-00"/>
        <s v="46483-00"/>
        <s v="46492-00"/>
        <s v="46494-00"/>
        <s v="46495-00"/>
        <s v="46495-01"/>
        <s v="46498-00"/>
        <s v="46500-00"/>
        <s v="46501-00"/>
        <s v="46502-00"/>
        <s v="46503-00"/>
        <s v="46504-00"/>
        <s v="46507-00"/>
        <s v="46510-00"/>
        <s v="46519-00"/>
        <s v="46522-00"/>
        <s v="46525-00"/>
        <s v="47006-00"/>
        <s v="47009-01"/>
        <s v="47012-00"/>
        <s v="47012-01"/>
        <s v="47018-01"/>
        <s v="47021-00"/>
        <s v="47021-01"/>
        <s v="47024-01"/>
        <s v="47024-03"/>
        <s v="47027-00"/>
        <s v="47027-01"/>
        <s v="47027-02"/>
        <s v="47027-03"/>
        <s v="47033-00"/>
        <s v="47033-01"/>
        <s v="47039-00"/>
        <s v="47045-00"/>
        <s v="47048-00"/>
        <s v="47051-00"/>
        <s v="47060-00"/>
        <s v="47063-01"/>
        <s v="47066-00"/>
        <s v="47066-01"/>
        <s v="47069-01"/>
        <s v="47072-00"/>
        <s v="47072-01"/>
        <s v="47300-01"/>
        <s v="47303-01"/>
        <s v="47306-00"/>
        <s v="47306-01"/>
        <s v="47309-00"/>
        <s v="47309-01"/>
        <s v="47312-01"/>
        <s v="47315-01"/>
        <s v="47318-00"/>
        <s v="47318-01"/>
        <s v="47321-00"/>
        <s v="47321-01"/>
        <s v="47324-01"/>
        <s v="47327-01"/>
        <s v="47330-00"/>
        <s v="47330-01"/>
        <s v="47333-00"/>
        <s v="47333-01"/>
        <s v="47336-01"/>
        <s v="47339-01"/>
        <s v="47342-00"/>
        <s v="47342-01"/>
        <s v="47345-00"/>
        <s v="47345-01"/>
        <s v="47348-01"/>
        <s v="47351-00"/>
        <s v="47351-01"/>
        <s v="47354-01"/>
        <s v="47357-00"/>
        <s v="47357-01"/>
        <s v="47360-00"/>
        <s v="47363-02"/>
        <s v="47363-03"/>
        <s v="47366-00"/>
        <s v="47366-01"/>
        <s v="47366-02"/>
        <s v="47366-03"/>
        <s v="47378-00"/>
        <s v="47378-01"/>
        <s v="47381-02"/>
        <s v="47381-03"/>
        <s v="47384-00"/>
        <s v="47384-01"/>
        <s v="47384-02"/>
        <s v="47384-03"/>
        <s v="47385-02"/>
        <s v="47385-03"/>
        <s v="47386-00"/>
        <s v="47386-01"/>
        <s v="47386-02"/>
        <s v="47386-03"/>
        <s v="47390-01"/>
        <s v="47393-00"/>
        <s v="47393-01"/>
        <s v="47396-01"/>
        <s v="47399-00"/>
        <s v="47399-01"/>
        <s v="47402-00"/>
        <s v="47402-01"/>
        <s v="47405-01"/>
        <s v="47408-00"/>
        <s v="47408-01"/>
        <s v="47423-00"/>
        <s v="47426-01"/>
        <s v="47429-00"/>
        <s v="47429-01"/>
        <s v="47432-00"/>
        <s v="47432-01"/>
        <s v="47444-00"/>
        <s v="47450-00"/>
        <s v="47450-01"/>
        <s v="47451-00"/>
        <s v="47453-00"/>
        <s v="47456-01"/>
        <s v="47459-00"/>
        <s v="47459-01"/>
        <s v="47462-01"/>
        <s v="47465-00"/>
        <s v="47465-01"/>
        <s v="47468-00"/>
        <s v="47468-01"/>
        <s v="47480-00"/>
        <s v="47483-00"/>
        <s v="47486-00"/>
        <s v="47489-00"/>
        <s v="47489-01"/>
        <s v="47492-00"/>
        <s v="47495-00"/>
        <s v="47498-00"/>
        <s v="47501-00"/>
        <s v="47513-00"/>
        <s v="47519-00"/>
        <s v="47522-00"/>
        <s v="47525-01"/>
        <s v="47528-00"/>
        <s v="47528-01"/>
        <s v="47531-00"/>
        <s v="47534-00"/>
        <s v="47537-00"/>
        <s v="47543-00"/>
        <s v="47546-01"/>
        <s v="47549-00"/>
        <s v="47549-01"/>
        <s v="47552-00"/>
        <s v="47555-01"/>
        <s v="47558-00"/>
        <s v="47558-01"/>
        <s v="47566-00"/>
        <s v="47566-01"/>
        <s v="47566-02"/>
        <s v="47566-03"/>
        <s v="47566-04"/>
        <s v="47566-05"/>
        <s v="47570-00"/>
        <s v="47570-01"/>
        <s v="47573-00"/>
        <s v="47579-00"/>
        <s v="47582-00"/>
        <s v="47585-00"/>
        <s v="47588-00"/>
        <s v="47588-01"/>
        <s v="47591-00"/>
        <s v="47594-00"/>
        <s v="47600-00"/>
        <s v="47600-01"/>
        <s v="47603-00"/>
        <s v="47603-01"/>
        <s v="47606-00"/>
        <s v="47606-01"/>
        <s v="47606-02"/>
        <s v="47606-03"/>
        <s v="47609-01"/>
        <s v="47609-03"/>
        <s v="47609-05"/>
        <s v="47609-07"/>
        <s v="47612-01"/>
        <s v="47612-03"/>
        <s v="47612-05"/>
        <s v="47612-07"/>
        <s v="47615-00"/>
        <s v="47615-01"/>
        <s v="47615-02"/>
        <s v="47615-03"/>
        <s v="47615-04"/>
        <s v="47615-05"/>
        <s v="47615-06"/>
        <s v="47615-07"/>
        <s v="47618-00"/>
        <s v="47618-01"/>
        <s v="47618-02"/>
        <s v="47618-03"/>
        <s v="47618-04"/>
        <s v="47618-05"/>
        <s v="47618-06"/>
        <s v="47618-07"/>
        <s v="47621-01"/>
        <s v="47624-00"/>
        <s v="47624-01"/>
        <s v="47627-00"/>
        <s v="47630-00"/>
        <s v="47630-01"/>
        <s v="47633-00"/>
        <s v="47636-01"/>
        <s v="47639-00"/>
        <s v="47639-01"/>
        <s v="47663-01"/>
        <s v="47666-00"/>
        <s v="47666-01"/>
        <s v="47672-01"/>
        <s v="47672-02"/>
        <s v="47672-03"/>
        <s v="47699-00"/>
        <s v="47699-01"/>
        <s v="47699-02"/>
        <s v="47702-00"/>
        <s v="47702-01"/>
        <s v="47702-02"/>
        <s v="47726-00"/>
        <s v="47732-00"/>
        <s v="47900-00"/>
        <s v="47900-01"/>
        <s v="47912-00"/>
        <s v="47918-00"/>
        <s v="47920-00"/>
        <s v="47921-00"/>
        <s v="47927-00"/>
        <s v="47927-01"/>
        <s v="47930-00"/>
        <s v="47930-01"/>
        <s v="47933-00"/>
        <s v="47933-01"/>
        <s v="47933-02"/>
        <s v="47936-00"/>
        <s v="47948-00"/>
        <s v="47954-00"/>
        <s v="47957-00"/>
        <s v="47960-00"/>
        <s v="47963-00"/>
        <s v="47963-01"/>
        <s v="47963-02"/>
        <s v="47966-00"/>
        <s v="47966-01"/>
        <s v="47969-00"/>
        <s v="47972-00"/>
        <s v="47975-00"/>
        <s v="47975-01"/>
        <s v="47978-00"/>
        <s v="47978-01"/>
        <s v="47981-00"/>
        <s v="47981-01"/>
        <s v="47981-02"/>
        <s v="47982-00"/>
        <s v="48200-00"/>
        <s v="48203-00"/>
        <s v="48206-00"/>
        <s v="48209-00"/>
        <s v="48212-00"/>
        <s v="48215-00"/>
        <s v="48218-00"/>
        <s v="48221-00"/>
        <s v="48224-00"/>
        <s v="48227-00"/>
        <s v="48230-00"/>
        <s v="48233-00"/>
        <s v="48236-00"/>
        <s v="48239-00"/>
        <s v="48242-00"/>
        <s v="48400-00"/>
        <s v="48400-01"/>
        <s v="48400-02"/>
        <s v="48400-03"/>
        <s v="48400-04"/>
        <s v="48400-05"/>
        <s v="48403-00"/>
        <s v="48403-01"/>
        <s v="48403-02"/>
        <s v="48403-03"/>
        <s v="48406-00"/>
        <s v="48406-01"/>
        <s v="48406-02"/>
        <s v="48406-03"/>
        <s v="48406-04"/>
        <s v="48406-05"/>
        <s v="48406-06"/>
        <s v="48406-07"/>
        <s v="48406-08"/>
        <s v="48406-09"/>
        <s v="48406-13"/>
        <s v="48406-14"/>
        <s v="48406-15"/>
        <s v="48406-16"/>
        <s v="48409-00"/>
        <s v="48409-01"/>
        <s v="48409-02"/>
        <s v="48409-03"/>
        <s v="48409-04"/>
        <s v="48409-05"/>
        <s v="48409-06"/>
        <s v="48409-07"/>
        <s v="48409-08"/>
        <s v="48409-09"/>
        <s v="48409-13"/>
        <s v="48409-14"/>
        <s v="48409-15"/>
        <s v="48409-16"/>
        <s v="48412-00"/>
        <s v="48412-01"/>
        <s v="48415-00"/>
        <s v="48415-01"/>
        <s v="48418-00"/>
        <s v="48418-01"/>
        <s v="48421-00"/>
        <s v="48421-01"/>
        <s v="48424-00"/>
        <s v="48424-01"/>
        <s v="48424-02"/>
        <s v="48424-03"/>
        <s v="48424-04"/>
        <s v="48424-05"/>
        <s v="48424-06"/>
        <s v="48424-07"/>
        <s v="48427-00"/>
        <s v="48427-01"/>
        <s v="48427-02"/>
        <s v="48427-03"/>
        <s v="48427-04"/>
        <s v="48427-05"/>
        <s v="48427-06"/>
        <s v="48427-07"/>
        <s v="48500-00"/>
        <s v="48503-00"/>
        <s v="48506-00"/>
        <s v="48509-00"/>
        <s v="48512-00"/>
        <s v="48648-00"/>
        <s v="48684-00"/>
        <s v="48687-00"/>
        <s v="48900-00"/>
        <s v="48900-01"/>
        <s v="48903-00"/>
        <s v="48906-00"/>
        <s v="48909-00"/>
        <s v="48912-00"/>
        <s v="48915-00"/>
        <s v="48918-00"/>
        <s v="48921-00"/>
        <s v="48924-00"/>
        <s v="48927-00"/>
        <s v="48930-00"/>
        <s v="48936-00"/>
        <s v="48939-00"/>
        <s v="48942-00"/>
        <s v="48945-00"/>
        <s v="48945-01"/>
        <s v="48948-00"/>
        <s v="48948-01"/>
        <s v="48948-02"/>
        <s v="48951-00"/>
        <s v="48954-00"/>
        <s v="48957-00"/>
        <s v="48960-00"/>
        <s v="49100-00"/>
        <s v="49100-01"/>
        <s v="49100-02"/>
        <s v="49103-00"/>
        <s v="49106-00"/>
        <s v="49109-00"/>
        <s v="49109-01"/>
        <s v="49112-00"/>
        <s v="49115-00"/>
        <s v="49116-00"/>
        <s v="49117-00"/>
        <s v="49118-00"/>
        <s v="49118-01"/>
        <s v="49121-00"/>
        <s v="49121-01"/>
        <s v="49121-02"/>
        <s v="49121-03"/>
        <s v="49121-04"/>
        <s v="49200-00"/>
        <s v="49203-00"/>
        <s v="49206-00"/>
        <s v="49209-00"/>
        <s v="49210-00"/>
        <s v="49211-00"/>
        <s v="49212-00"/>
        <s v="49215-00"/>
        <s v="49218-00"/>
        <s v="49218-01"/>
        <s v="49221-00"/>
        <s v="49221-01"/>
        <s v="49221-02"/>
        <s v="49224-00"/>
        <s v="49224-01"/>
        <s v="49224-02"/>
        <s v="49227-00"/>
        <s v="49300-00"/>
        <s v="49303-00"/>
        <s v="49306-00"/>
        <s v="49312-00"/>
        <s v="49315-00"/>
        <s v="49318-00"/>
        <s v="49319-00"/>
        <s v="49324-00"/>
        <s v="49327-00"/>
        <s v="49330-00"/>
        <s v="49333-00"/>
        <s v="49339-00"/>
        <s v="49342-00"/>
        <s v="49345-00"/>
        <s v="49346-00"/>
        <s v="49360-00"/>
        <s v="49363-00"/>
        <s v="49366-00"/>
        <s v="49500-00"/>
        <s v="49500-01"/>
        <s v="49500-02"/>
        <s v="49500-04"/>
        <s v="49503-00"/>
        <s v="49503-01"/>
        <s v="49503-02"/>
        <s v="49503-03"/>
        <s v="49503-04"/>
        <s v="49503-05"/>
        <s v="49509-00"/>
        <s v="49509-01"/>
        <s v="49512-00"/>
        <s v="49515-00"/>
        <s v="49517-00"/>
        <s v="49518-00"/>
        <s v="49519-00"/>
        <s v="49521-00"/>
        <s v="49521-01"/>
        <s v="49521-02"/>
        <s v="49521-03"/>
        <s v="49524-00"/>
        <s v="49524-01"/>
        <s v="49527-00"/>
        <s v="49530-00"/>
        <s v="49530-01"/>
        <s v="49533-00"/>
        <s v="49534-01"/>
        <s v="49539-00"/>
        <s v="49539-01"/>
        <s v="49542-00"/>
        <s v="49542-01"/>
        <s v="49545-00"/>
        <s v="49548-00"/>
        <s v="49551-00"/>
        <s v="49554-00"/>
        <s v="49557-00"/>
        <s v="49557-01"/>
        <s v="49557-02"/>
        <s v="49558-00"/>
        <s v="49558-01"/>
        <s v="49558-02"/>
        <s v="49559-00"/>
        <s v="49560-00"/>
        <s v="49560-01"/>
        <s v="49560-02"/>
        <s v="49560-03"/>
        <s v="49561-00"/>
        <s v="49561-01"/>
        <s v="49561-02"/>
        <s v="49562-00"/>
        <s v="49562-01"/>
        <s v="49562-02"/>
        <s v="49563-00"/>
        <s v="49566-00"/>
        <s v="49569-00"/>
        <s v="49700-00"/>
        <s v="49700-01"/>
        <s v="49703-01"/>
        <s v="49703-02"/>
        <s v="49703-03"/>
        <s v="49703-04"/>
        <s v="49703-05"/>
        <s v="49706-00"/>
        <s v="49706-02"/>
        <s v="49706-03"/>
        <s v="49709-00"/>
        <s v="49712-00"/>
        <s v="49715-00"/>
        <s v="49716-00"/>
        <s v="49717-00"/>
        <s v="49718-00"/>
        <s v="49718-01"/>
        <s v="49721-00"/>
        <s v="49724-00"/>
        <s v="49724-01"/>
        <s v="49727-00"/>
        <s v="49728-00"/>
        <s v="49800-00"/>
        <s v="49803-00"/>
        <s v="49806-00"/>
        <s v="49809-00"/>
        <s v="49809-01"/>
        <s v="49812-00"/>
        <s v="49815-00"/>
        <s v="49818-00"/>
        <s v="49821-00"/>
        <s v="49824-00"/>
        <s v="49827-00"/>
        <s v="49830-00"/>
        <s v="49833-00"/>
        <s v="49836-00"/>
        <s v="49837-00"/>
        <s v="49838-00"/>
        <s v="49839-00"/>
        <s v="49842-00"/>
        <s v="49845-00"/>
        <s v="49848-00"/>
        <s v="49848-01"/>
        <s v="49851-00"/>
        <s v="49851-01"/>
        <s v="49854-00"/>
        <s v="49854-01"/>
        <s v="49857-00"/>
        <s v="49860-00"/>
        <s v="49866-00"/>
        <s v="50100-00"/>
        <s v="50100-01"/>
        <s v="50102-00"/>
        <s v="50103-00"/>
        <s v="50104-00"/>
        <s v="50106-00"/>
        <s v="50109-00"/>
        <s v="50112-00"/>
        <s v="50118-00"/>
        <s v="50121-00"/>
        <s v="50124-00"/>
        <s v="50124-01"/>
        <s v="50127-00"/>
        <s v="50130-00"/>
        <s v="50200-00"/>
        <s v="50203-00"/>
        <s v="50206-00"/>
        <s v="50206-01"/>
        <s v="50206-02"/>
        <s v="50206-03"/>
        <s v="50212-00"/>
        <s v="50212-01"/>
        <s v="50215-00"/>
        <s v="50215-01"/>
        <s v="50215-02"/>
        <s v="50215-03"/>
        <s v="50215-04"/>
        <s v="50215-05"/>
        <s v="50218-00"/>
        <s v="50218-01"/>
        <s v="50218-02"/>
        <s v="50218-03"/>
        <s v="50221-00"/>
        <s v="50221-03"/>
        <s v="50224-06"/>
        <s v="50224-07"/>
        <s v="50224-08"/>
        <s v="50224-09"/>
        <s v="50224-10"/>
        <s v="50224-11"/>
        <s v="50227-00"/>
        <s v="50227-01"/>
        <s v="50230-00"/>
        <s v="50300-00"/>
        <s v="50303-00"/>
        <s v="50306-00"/>
        <s v="50309-00"/>
        <s v="50312-00"/>
        <s v="50321-00"/>
        <s v="50324-00"/>
        <s v="50324-01"/>
        <s v="50327-00"/>
        <s v="50333-00"/>
        <s v="50336-00"/>
        <s v="50339-00"/>
        <s v="50342-00"/>
        <s v="50345-00"/>
        <s v="50352-00"/>
        <s v="50354-00"/>
        <s v="50357-00"/>
        <s v="50357-01"/>
        <s v="50357-02"/>
        <s v="50360-00"/>
        <s v="50363-00"/>
        <s v="50366-00"/>
        <s v="50369-00"/>
        <s v="50372-00"/>
        <s v="50375-00"/>
        <s v="50378-00"/>
        <s v="50381-00"/>
        <s v="50384-00"/>
        <s v="50387-00"/>
        <s v="50387-01"/>
        <s v="50387-02"/>
        <s v="50393-00"/>
        <s v="50394-00"/>
        <s v="50396-00"/>
        <s v="50396-01"/>
        <s v="50399-00"/>
        <s v="50405-00"/>
        <s v="50411-00"/>
        <s v="50414-00"/>
        <s v="50417-00"/>
        <s v="50423-00"/>
        <s v="50616-00"/>
        <s v="90533-00"/>
        <s v="90535-00"/>
        <s v="90536-00"/>
        <s v="90539-00"/>
        <s v="90540-00"/>
        <s v="90541-01"/>
        <s v="90542-00"/>
        <s v="90544-00"/>
        <s v="90545-00"/>
        <s v="90547-00"/>
        <s v="90548-00"/>
        <s v="90551-00"/>
        <s v="90552-00"/>
        <s v="90555-00"/>
        <s v="90556-00"/>
        <s v="90557-00"/>
        <s v="90558-00"/>
        <s v="90559-00"/>
        <s v="90560-00"/>
        <s v="90561-00"/>
        <s v="90562-00"/>
        <s v="90563-00"/>
        <s v="90566-00"/>
        <s v="90567-00"/>
        <s v="90567-01"/>
        <s v="90568-00"/>
        <s v="90568-01"/>
        <s v="90568-02"/>
        <s v="90569-00"/>
        <s v="90570-00"/>
        <s v="90571-00"/>
        <s v="90572-00"/>
        <s v="90573-00"/>
        <s v="90574-00"/>
        <s v="90574-01"/>
        <s v="90575-00"/>
        <s v="90577-00"/>
        <s v="90578-00"/>
        <s v="90579-00"/>
        <s v="90580-00"/>
        <s v="90581-00"/>
        <s v="90582-00"/>
        <s v="90582-01"/>
        <s v="90582-02"/>
        <s v="90583-00"/>
        <s v="90583-01"/>
        <s v="90584-00"/>
        <s v="90584-01"/>
        <s v="90585-00"/>
        <s v="90586-00"/>
        <s v="90588-00"/>
        <s v="90589-00"/>
        <s v="90589-01"/>
        <s v="90590-00"/>
        <s v="90592-00"/>
        <s v="90592-01"/>
        <s v="90593-00"/>
        <s v="90593-01"/>
        <s v="90594-00"/>
        <s v="90595-00"/>
        <s v="90597-00"/>
        <s v="90598-00"/>
        <s v="90599-00"/>
        <s v="90600-00"/>
        <s v="90600-01"/>
        <s v="90603-06"/>
        <s v="90603-07"/>
        <s v="90603-08"/>
        <s v="90603-09"/>
        <s v="90603-10"/>
        <s v="90603-11"/>
        <s v="90603-12"/>
        <s v="90603-13"/>
        <s v="90603-14"/>
        <s v="90603-15"/>
        <s v="90603-16"/>
        <s v="90603-17"/>
        <s v="90603-18"/>
        <s v="90603-19"/>
        <s v="90603-20"/>
        <s v="90604-00"/>
        <s v="90605-00"/>
        <s v="90605-01"/>
        <s v="90607-00"/>
        <s v="90607-01"/>
        <s v="90608-00"/>
        <s v="90608-01"/>
        <s v="90609-00"/>
        <s v="22055-00"/>
        <s v="22060-00"/>
        <s v="22075-00"/>
        <s v="30026-00"/>
        <s v="30320-00"/>
        <s v="30373-00"/>
        <s v="30385-00"/>
        <s v="30392-00"/>
        <s v="30394-00"/>
        <s v="32504-01"/>
        <s v="32507-00"/>
        <s v="32508-00"/>
        <s v="32508-01"/>
        <s v="32511-00"/>
        <s v="32514-00"/>
        <s v="32700-00"/>
        <s v="32700-01"/>
        <s v="32700-02"/>
        <s v="32700-03"/>
        <s v="32700-04"/>
        <s v="32700-05"/>
        <s v="32700-06"/>
        <s v="32700-07"/>
        <s v="32700-08"/>
        <s v="32700-09"/>
        <s v="32700-10"/>
        <s v="32700-11"/>
        <s v="32703-00"/>
        <s v="32708-00"/>
        <s v="32708-01"/>
        <s v="32708-02"/>
        <s v="32708-03"/>
        <s v="32712-01"/>
        <s v="32715-00"/>
        <s v="32715-01"/>
        <s v="32715-02"/>
        <s v="32715-03"/>
        <s v="32718-00"/>
        <s v="32718-01"/>
        <s v="32721-00"/>
        <s v="32721-01"/>
        <s v="32724-00"/>
        <s v="32724-01"/>
        <s v="32730-00"/>
        <s v="32730-01"/>
        <s v="32733-00"/>
        <s v="32733-01"/>
        <s v="32736-00"/>
        <s v="32739-00"/>
        <s v="32745-00"/>
        <s v="32748-00"/>
        <s v="32751-00"/>
        <s v="32751-01"/>
        <s v="32751-02"/>
        <s v="32751-03"/>
        <s v="32754-00"/>
        <s v="32754-01"/>
        <s v="32754-02"/>
        <s v="32757-00"/>
        <s v="32757-01"/>
        <s v="32760-00"/>
        <s v="32763-00"/>
        <s v="32763-01"/>
        <s v="32763-02"/>
        <s v="32763-03"/>
        <s v="32763-04"/>
        <s v="32763-05"/>
        <s v="32763-06"/>
        <s v="32763-07"/>
        <s v="32763-08"/>
        <s v="32763-09"/>
        <s v="32763-10"/>
        <s v="32763-11"/>
        <s v="32763-12"/>
        <s v="32763-13"/>
        <s v="32763-14"/>
        <s v="32763-15"/>
        <s v="32763-16"/>
        <s v="32763-17"/>
        <s v="32763-18"/>
        <s v="32763-19"/>
        <s v="32766-00"/>
        <s v="32766-01"/>
        <s v="33050-00"/>
        <s v="33055-00"/>
        <s v="33070-00"/>
        <s v="33075-00"/>
        <s v="33080-00"/>
        <s v="33100-00"/>
        <s v="33103-00"/>
        <s v="33109-00"/>
        <s v="33112-00"/>
        <s v="33115-00"/>
        <s v="33116-00"/>
        <s v="33118-00"/>
        <s v="33121-00"/>
        <s v="33124-00"/>
        <s v="33127-00"/>
        <s v="33130-00"/>
        <s v="33130-01"/>
        <s v="33136-00"/>
        <s v="33139-00"/>
        <s v="33142-00"/>
        <s v="33145-00"/>
        <s v="33148-00"/>
        <s v="33151-00"/>
        <s v="33154-00"/>
        <s v="33157-00"/>
        <s v="33160-00"/>
        <s v="33163-00"/>
        <s v="33166-00"/>
        <s v="33166-01"/>
        <s v="33172-00"/>
        <s v="33175-00"/>
        <s v="33178-00"/>
        <s v="33181-00"/>
        <s v="33500-00"/>
        <s v="33506-00"/>
        <s v="33506-01"/>
        <s v="33509-00"/>
        <s v="33512-00"/>
        <s v="33515-00"/>
        <s v="33515-01"/>
        <s v="33518-00"/>
        <s v="33521-00"/>
        <s v="33524-00"/>
        <s v="33527-00"/>
        <s v="33530-00"/>
        <s v="33530-01"/>
        <s v="33533-00"/>
        <s v="33536-00"/>
        <s v="33539-00"/>
        <s v="33542-00"/>
        <s v="33548-00"/>
        <s v="33548-01"/>
        <s v="33548-02"/>
        <s v="33548-03"/>
        <s v="33551-00"/>
        <s v="33800-00"/>
        <s v="33803-02"/>
        <s v="33803-00"/>
        <s v="33803-01"/>
        <s v="33806-00"/>
        <s v="33806-01"/>
        <s v="33806-02"/>
        <s v="33806-03"/>
        <s v="33806-04"/>
        <s v="33806-05"/>
        <s v="33806-06"/>
        <s v="33806-07"/>
        <s v="33806-08"/>
        <s v="33806-09"/>
        <s v="33806-10"/>
        <s v="33806-11"/>
        <s v="33806-12"/>
        <s v="33810-00"/>
        <s v="33810-01"/>
        <s v="33811-00"/>
        <s v="33811-01"/>
        <s v="33812-00"/>
        <s v="33812-01"/>
        <s v="33812-02"/>
        <s v="33812-03"/>
        <s v="33812-04"/>
        <s v="33815-00"/>
        <s v="33815-01"/>
        <s v="33815-02"/>
        <s v="33815-03"/>
        <s v="33815-04"/>
        <s v="33815-05"/>
        <s v="33815-06"/>
        <s v="33815-07"/>
        <s v="33815-08"/>
        <s v="33815-09"/>
        <s v="33815-10"/>
        <s v="33815-11"/>
        <s v="33815-12"/>
        <s v="33815-13"/>
        <s v="33818-00"/>
        <s v="33818-01"/>
        <s v="33818-02"/>
        <s v="33818-03"/>
        <s v="33818-04"/>
        <s v="33818-05"/>
        <s v="33818-06"/>
        <s v="33818-07"/>
        <s v="33818-08"/>
        <s v="33818-09"/>
        <s v="33818-10"/>
        <s v="33818-11"/>
        <s v="33818-12"/>
        <s v="33818-13"/>
        <s v="33821-00"/>
        <s v="33821-01"/>
        <s v="33821-02"/>
        <s v="33821-03"/>
        <s v="33821-04"/>
        <s v="33821-05"/>
        <s v="33821-06"/>
        <s v="33821-07"/>
        <s v="33821-08"/>
        <s v="33821-09"/>
        <s v="33821-10"/>
        <s v="33821-11"/>
        <s v="33821-12"/>
        <s v="33821-13"/>
        <s v="33824-00"/>
        <s v="33824-01"/>
        <s v="33827-00"/>
        <s v="33827-01"/>
        <s v="33830-00"/>
        <s v="33830-01"/>
        <s v="33833-00"/>
        <s v="33833-01"/>
        <s v="33833-02"/>
        <s v="33833-03"/>
        <s v="33833-04"/>
        <s v="33833-05"/>
        <s v="33833-06"/>
        <s v="33833-07"/>
        <s v="33833-08"/>
        <s v="33833-09"/>
        <s v="33836-00"/>
        <s v="33836-01"/>
        <s v="33836-02"/>
        <s v="33836-03"/>
        <s v="33836-04"/>
        <s v="33836-05"/>
        <s v="33836-06"/>
        <s v="33836-07"/>
        <s v="33836-08"/>
        <s v="33836-09"/>
        <s v="33839-00"/>
        <s v="33839-01"/>
        <s v="33839-02"/>
        <s v="33839-03"/>
        <s v="33839-04"/>
        <s v="33839-05"/>
        <s v="33839-06"/>
        <s v="33839-07"/>
        <s v="33839-08"/>
        <s v="33839-09"/>
        <s v="34100-00"/>
        <s v="34100-01"/>
        <s v="34100-02"/>
        <s v="34100-03"/>
        <s v="34103-00"/>
        <s v="34103-01"/>
        <s v="34103-02"/>
        <s v="34103-03"/>
        <s v="34103-04"/>
        <s v="34103-05"/>
        <s v="34103-06"/>
        <s v="34103-07"/>
        <s v="34103-08"/>
        <s v="34103-09"/>
        <s v="34103-10"/>
        <s v="34103-11"/>
        <s v="34103-12"/>
        <s v="34103-13"/>
        <s v="34103-14"/>
        <s v="34103-15"/>
        <s v="34103-16"/>
        <s v="34103-17"/>
        <s v="34103-18"/>
        <s v="34103-19"/>
        <s v="34106-00"/>
        <s v="34106-01"/>
        <s v="34106-02"/>
        <s v="34106-03"/>
        <s v="34106-04"/>
        <s v="34106-05"/>
        <s v="34106-06"/>
        <s v="34106-07"/>
        <s v="34106-08"/>
        <s v="34106-09"/>
        <s v="34106-10"/>
        <s v="34106-11"/>
        <s v="34106-12"/>
        <s v="34106-13"/>
        <s v="34106-14"/>
        <s v="34106-15"/>
        <s v="34106-16"/>
        <s v="34106-17"/>
        <s v="34106-18"/>
        <s v="34106-19"/>
        <s v="34109-00"/>
        <s v="34112-00"/>
        <s v="34112-01"/>
        <s v="34115-00"/>
        <s v="34115-01"/>
        <s v="34118-00"/>
        <s v="34118-01"/>
        <s v="34121-00"/>
        <s v="34121-01"/>
        <s v="34121-02"/>
        <s v="34124-00"/>
        <s v="34124-01"/>
        <s v="34124-02"/>
        <s v="34127-00"/>
        <s v="34127-01"/>
        <s v="34127-02"/>
        <s v="34130-00"/>
        <s v="34142-00"/>
        <s v="34145-00"/>
        <s v="34148-00"/>
        <s v="34151-00"/>
        <s v="34154-00"/>
        <s v="34157-00"/>
        <s v="34169-00"/>
        <s v="34172-00"/>
        <s v="34175-00"/>
        <s v="34530-01"/>
        <s v="34803-00"/>
        <s v="34803-01"/>
        <s v="34806-00"/>
        <s v="34806-01"/>
        <s v="34809-00"/>
        <s v="34812-00"/>
        <s v="34812-01"/>
        <s v="34818-00"/>
        <s v="34821-00"/>
        <s v="34824-00"/>
        <s v="34833-00"/>
        <s v="35202-00"/>
        <s v="35312-00"/>
        <s v="35312-01"/>
        <s v="35360-01"/>
        <s v="38270-00"/>
        <s v="38270-01"/>
        <s v="38270-02"/>
        <s v="38270-03"/>
        <s v="36503-00"/>
        <s v="36516-05"/>
        <s v="36516-06"/>
        <s v="36800-00"/>
        <s v="36800-01"/>
        <s v="36800-03"/>
        <s v="38275-00"/>
        <s v="38359-00"/>
        <s v="38362-00"/>
        <s v="38418-00"/>
        <s v="38418-03"/>
        <s v="38427-00"/>
        <s v="38430-00"/>
        <s v="38430-01"/>
        <s v="38436-02"/>
        <s v="38446-02"/>
        <s v="38446-03"/>
        <s v="38447-00"/>
        <s v="38447-01"/>
        <s v="38448-00"/>
        <s v="38450-00"/>
        <s v="38450-01"/>
        <s v="38450-02"/>
        <s v="38450-03"/>
        <s v="38452-00"/>
        <s v="38456-00"/>
        <s v="38456-01"/>
        <s v="38456-03"/>
        <s v="38456-05"/>
        <s v="38456-06"/>
        <s v="38456-10"/>
        <s v="38456-11"/>
        <s v="38456-12"/>
        <s v="38456-13"/>
        <s v="38456-14"/>
        <s v="38456-15"/>
        <s v="38456-16"/>
        <s v="38456-17"/>
        <s v="38456-18"/>
        <s v="38456-19"/>
        <s v="38457-00"/>
        <s v="38457-01"/>
        <s v="38458-00"/>
        <s v="38475-00"/>
        <s v="38475-01"/>
        <s v="38475-02"/>
        <s v="38477-00"/>
        <s v="38477-01"/>
        <s v="38477-02"/>
        <s v="38480-00"/>
        <s v="38480-01"/>
        <s v="38480-02"/>
        <s v="38481-00"/>
        <s v="38481-01"/>
        <s v="38481-02"/>
        <s v="38483-00"/>
        <s v="38485-00"/>
        <s v="38485-01"/>
        <s v="38487-00"/>
        <s v="38488-00"/>
        <s v="38488-01"/>
        <s v="38488-02"/>
        <s v="38488-03"/>
        <s v="38488-04"/>
        <s v="38488-05"/>
        <s v="38488-06"/>
        <s v="38488-07"/>
        <s v="38489-00"/>
        <s v="38489-01"/>
        <s v="38489-02"/>
        <s v="38489-03"/>
        <s v="38489-04"/>
        <s v="38489-05"/>
        <s v="38490-00"/>
        <s v="38493-00"/>
        <s v="38497-00"/>
        <s v="38497-01"/>
        <s v="38497-02"/>
        <s v="38497-03"/>
        <s v="38497-04"/>
        <s v="38497-05"/>
        <s v="38497-06"/>
        <s v="38497-07"/>
        <s v="38500-00"/>
        <s v="38500-01"/>
        <s v="38500-02"/>
        <s v="38500-03"/>
        <s v="38500-04"/>
        <s v="38500-05"/>
        <s v="38503-00"/>
        <s v="38503-01"/>
        <s v="38503-02"/>
        <s v="38503-03"/>
        <s v="38503-04"/>
        <s v="38503-05"/>
        <s v="38507-00"/>
        <s v="38508-00"/>
        <s v="38509-00"/>
        <s v="38512-00"/>
        <s v="38515-00"/>
        <s v="38518-00"/>
        <s v="38550-00"/>
        <s v="38550-01"/>
        <s v="38553-00"/>
        <s v="38553-01"/>
        <s v="38553-02"/>
        <s v="38553-03"/>
        <s v="38556-00"/>
        <s v="38556-01"/>
        <s v="38556-02"/>
        <s v="38556-03"/>
        <s v="38559-00"/>
        <s v="38559-01"/>
        <s v="38562-00"/>
        <s v="38562-01"/>
        <s v="38562-02"/>
        <s v="38562-03"/>
        <s v="38565-00"/>
        <s v="38565-01"/>
        <s v="38565-02"/>
        <s v="38565-03"/>
        <s v="38568-00"/>
        <s v="38568-01"/>
        <s v="38571-00"/>
        <s v="38571-01"/>
        <s v="38572-00"/>
        <s v="38577-00"/>
        <s v="38615-00"/>
        <s v="38615-01"/>
        <s v="38618-00"/>
        <s v="38621-00"/>
        <s v="38621-01"/>
        <s v="38624-00"/>
        <s v="38627-00"/>
        <s v="38627-01"/>
        <s v="38627-02"/>
        <s v="38647-00"/>
        <s v="38653-00"/>
        <s v="38653-02"/>
        <s v="38653-03"/>
        <s v="38653-04"/>
        <s v="38653-05"/>
        <s v="38653-06"/>
        <s v="38653-07"/>
        <s v="38653-08"/>
        <s v="38588-00"/>
        <s v="38600-00"/>
        <s v="38603-00"/>
        <s v="38609-00"/>
        <s v="38612-00"/>
        <s v="38613-00"/>
        <s v="38637-00"/>
        <s v="38640-00"/>
        <s v="38650-00"/>
        <s v="38650-01"/>
        <s v="38650-02"/>
        <s v="38650-03"/>
        <s v="38653-01"/>
        <s v="38656-01"/>
        <s v="38670-00"/>
        <s v="38673-00"/>
        <s v="38673-01"/>
        <s v="38677-00"/>
        <s v="38680-00"/>
        <s v="38700-00"/>
        <s v="38700-01"/>
        <s v="38700-02"/>
        <s v="38700-03"/>
        <s v="38706-00"/>
        <s v="38706-01"/>
        <s v="38712-00"/>
        <s v="38715-00"/>
        <s v="38715-01"/>
        <s v="38715-02"/>
        <s v="38721-01"/>
        <s v="38727-00"/>
        <s v="38727-01"/>
        <s v="38733-00"/>
        <s v="38733-01"/>
        <s v="38739-00"/>
        <s v="38745-00"/>
        <s v="38754-00"/>
        <s v="38748-00"/>
        <s v="38748-01"/>
        <s v="38751-00"/>
        <s v="38751-02"/>
        <s v="38754-01"/>
        <s v="38757-00"/>
        <s v="38757-01"/>
        <s v="38760-00"/>
        <s v="38760-01"/>
        <s v="38766-00"/>
        <s v="38766-01"/>
        <s v="38757-02"/>
        <s v="38760-02"/>
        <s v="38763-00"/>
        <s v="38763-01"/>
        <s v="38806-00"/>
        <s v="39133-01"/>
        <s v="39600-00"/>
        <s v="41707-00"/>
        <s v="41725-00"/>
        <s v="43909-00"/>
        <s v="43915-00"/>
        <s v="43987-00"/>
        <s v="45030-00"/>
        <s v="45033-00"/>
        <s v="45033-01"/>
        <s v="45033-02"/>
        <s v="45033-03"/>
        <s v="45033-04"/>
        <s v="45033-05"/>
        <s v="45033-06"/>
        <s v="45036-00"/>
        <s v="52141-00"/>
        <s v="52141-01"/>
        <s v="52141-02"/>
        <s v="52141-03"/>
        <s v="52141-04"/>
        <s v="52141-05"/>
        <s v="90175-00"/>
        <s v="90175-01"/>
        <s v="90175-02"/>
        <s v="90176-00"/>
        <s v="90177-00"/>
        <s v="90178-00"/>
        <s v="90200-00"/>
        <s v="90201-00"/>
        <s v="90201-01"/>
        <s v="90201-02"/>
        <s v="90201-03"/>
        <s v="90202-01"/>
        <s v="90204-00"/>
        <s v="90204-01"/>
        <s v="90206-00"/>
        <s v="90209-00"/>
        <s v="90209-01"/>
        <s v="90209-02"/>
        <s v="90209-03"/>
        <s v="90210-00"/>
        <s v="90210-01"/>
        <s v="90210-02"/>
        <s v="90213-00"/>
        <s v="90213-01"/>
        <s v="90213-02"/>
        <s v="90213-03"/>
        <s v="90215-00"/>
        <s v="90215-01"/>
        <s v="90215-02"/>
        <s v="90216-00"/>
        <s v="90216-01"/>
        <s v="90217-00"/>
        <s v="90217-01"/>
        <s v="90217-02"/>
        <s v="90222-00"/>
        <s v="90224-00"/>
        <s v="90225-00"/>
        <s v="90229-00"/>
        <s v="90230-00"/>
        <s v="90232-00"/>
        <s v="90233-00"/>
        <s v="92068-01"/>
        <s v="18370-00"/>
        <s v="30052-01"/>
        <s v="30071-02"/>
        <s v="30075-36"/>
        <s v="42506-00"/>
        <s v="42506-01"/>
        <s v="42509-00"/>
        <s v="42510-00"/>
        <s v="42512-00"/>
        <s v="42515-00"/>
        <s v="42530-00"/>
        <s v="42530-01"/>
        <s v="42530-02"/>
        <s v="42533-00"/>
        <s v="42533-01"/>
        <s v="42536-00"/>
        <s v="42536-01"/>
        <s v="42536-02"/>
        <s v="42536-03"/>
        <s v="42536-04"/>
        <s v="42536-05"/>
        <s v="42539-00"/>
        <s v="42539-01"/>
        <s v="42542-00"/>
        <s v="42542-01"/>
        <s v="42543-00"/>
        <s v="42543-01"/>
        <s v="42545-00"/>
        <s v="42545-01"/>
        <s v="42551-00"/>
        <s v="42551-01"/>
        <s v="42554-00"/>
        <s v="42566-00"/>
        <s v="42569-00"/>
        <s v="42572-00"/>
        <s v="42572-01"/>
        <s v="42573-00"/>
        <s v="42574-00"/>
        <s v="42575-00"/>
        <s v="42581-00"/>
        <s v="42581-01"/>
        <s v="42584-00"/>
        <s v="42587-00"/>
        <s v="42587-01"/>
        <s v="42587-02"/>
        <s v="42587-03"/>
        <s v="42587-04"/>
        <s v="42587-05"/>
        <s v="42590-00"/>
        <s v="42590-01"/>
        <s v="42593-00"/>
        <s v="42614-01"/>
        <s v="42615-01"/>
        <s v="42632-01"/>
        <s v="42632-02"/>
        <s v="42641-00"/>
        <s v="42641-01"/>
        <s v="42644-00"/>
        <s v="42644-03"/>
        <s v="42676-00"/>
        <s v="42677-00"/>
        <s v="42680-00"/>
        <s v="42683-00"/>
        <s v="42698-00"/>
        <s v="42698-01"/>
        <s v="42698-02"/>
        <s v="42698-03"/>
        <s v="42698-04"/>
        <s v="42698-05"/>
        <s v="42701-00"/>
        <s v="42701-01"/>
        <s v="42702-00"/>
        <s v="42702-01"/>
        <s v="42702-02"/>
        <s v="42702-03"/>
        <s v="42702-04"/>
        <s v="42702-05"/>
        <s v="42702-06"/>
        <s v="42702-07"/>
        <s v="42702-08"/>
        <s v="42702-09"/>
        <s v="42702-10"/>
        <s v="42702-11"/>
        <s v="42703-00"/>
        <s v="42704-00"/>
        <s v="42704-01"/>
        <s v="42707-00"/>
        <s v="42710-00"/>
        <s v="42713-00"/>
        <s v="42716-00"/>
        <s v="42719-01"/>
        <s v="42719-02"/>
        <s v="42722-00"/>
        <s v="42722-01"/>
        <s v="42731-00"/>
        <s v="42731-01"/>
        <s v="42734-00"/>
        <s v="42737-00"/>
        <s v="42743-00"/>
        <s v="42746-00"/>
        <s v="42746-04"/>
        <s v="42749-00"/>
        <s v="42761-00"/>
        <s v="42761-01"/>
        <s v="42761-02"/>
        <s v="42764-00"/>
        <s v="42764-03"/>
        <s v="42764-04"/>
        <s v="42773-00"/>
        <s v="42773-01"/>
        <s v="42776-00"/>
        <s v="42779-00"/>
        <s v="42791-02"/>
        <s v="42809-01"/>
        <s v="42811-00"/>
        <s v="42815-00"/>
        <s v="42818-00"/>
        <s v="42833-00"/>
        <s v="42833-01"/>
        <s v="42839-01"/>
        <s v="42854-01"/>
        <s v="42857-00"/>
        <s v="42857-01"/>
        <s v="42860-00"/>
        <s v="42860-01"/>
        <s v="42860-02"/>
        <s v="42860-03"/>
        <s v="42863-00"/>
        <s v="42866-00"/>
        <s v="42866-01"/>
        <s v="42869-00"/>
        <s v="42872-00"/>
        <s v="43021-00"/>
        <s v="43022-00"/>
        <s v="45626-00"/>
        <s v="45626-01"/>
        <s v="90073-00"/>
        <s v="90073-01"/>
        <s v="90073-02"/>
        <s v="90077-00"/>
        <s v="90079-00"/>
        <s v="90082-00"/>
        <s v="90085-00"/>
        <s v="90086-00"/>
        <s v="90089-00"/>
        <s v="90090-00"/>
        <s v="90091-00"/>
        <s v="90093-00"/>
        <s v="90094-00"/>
        <s v="90095-00"/>
        <s v="90606-02"/>
        <s v="30332-00"/>
        <s v="32712-00"/>
        <s v="34160-00"/>
        <s v="34163-00"/>
        <s v="34166-00"/>
        <s v="36800-02"/>
        <s v="45442-00"/>
        <s v="30075-10"/>
        <s v="30075-27"/>
        <s v="30075-32"/>
        <s v="30390-00"/>
        <s v="30631-00"/>
        <s v="30635-00"/>
        <s v="30641-00"/>
        <s v="30641-01"/>
        <s v="30644-01"/>
        <s v="30644-02"/>
        <s v="30644-04"/>
        <s v="30644-11"/>
        <s v="30653-00"/>
        <s v="35527-00"/>
        <s v="35570-00"/>
        <s v="35571-00"/>
        <s v="35573-00"/>
        <s v="35577-00"/>
        <s v="35596-01"/>
        <s v="35597-00"/>
        <s v="35599-00"/>
        <s v="35599-01"/>
        <s v="35684-00"/>
        <s v="35684-01"/>
        <s v="36516-00"/>
        <s v="36516-01"/>
        <s v="36519-03"/>
        <s v="36522-01"/>
        <s v="36525-01"/>
        <s v="36528-00"/>
        <s v="36528-01"/>
        <s v="36531-00"/>
        <s v="36531-01"/>
        <s v="36537-00"/>
        <s v="36537-01"/>
        <s v="36549-00"/>
        <s v="36558-00"/>
        <s v="36558-01"/>
        <s v="36558-02"/>
        <s v="36564-01"/>
        <s v="36579-03"/>
        <s v="36585-01"/>
        <s v="36585-03"/>
        <s v="36588-01"/>
        <s v="36588-03"/>
        <s v="36591-01"/>
        <s v="36591-05"/>
        <s v="36594-01"/>
        <s v="36594-03"/>
        <s v="36600-02"/>
        <s v="36606-00"/>
        <s v="36609-03"/>
        <s v="36624-00"/>
        <s v="36803-02"/>
        <s v="36815-00"/>
        <s v="36815-01"/>
        <s v="36818-00"/>
        <s v="36821-00"/>
        <s v="36821-01"/>
        <s v="36821-03"/>
        <s v="36833-00"/>
        <s v="36833-01"/>
        <s v="36836-00"/>
        <s v="36840-02"/>
        <s v="36842-00"/>
        <s v="36845-04"/>
        <s v="36845-05"/>
        <s v="36848-00"/>
        <s v="36854-00"/>
        <s v="36854-02"/>
        <s v="37000-00"/>
        <s v="37000-01"/>
        <s v="37004-03"/>
        <s v="37008-01"/>
        <s v="37008-03"/>
        <s v="37008-05"/>
        <s v="37014-00"/>
        <s v="37020-01"/>
        <s v="37029-01"/>
        <s v="37200-03"/>
        <s v="37200-04"/>
        <s v="37203-00"/>
        <s v="37209-00"/>
        <s v="37210-00"/>
        <s v="37211-00"/>
        <s v="37219-00"/>
        <s v="37300-00"/>
        <s v="37303-00"/>
        <s v="37321-00"/>
        <s v="37324-02"/>
        <s v="37327-00"/>
        <s v="37330-00"/>
        <s v="37340-00"/>
        <s v="37342-00"/>
        <s v="37345-00"/>
        <s v="37348-00"/>
        <s v="37372-00"/>
        <s v="37402-00"/>
        <s v="37405-00"/>
        <s v="37408-01"/>
        <s v="37417-00"/>
        <s v="37435-00"/>
        <s v="37601-02"/>
        <s v="37604-00"/>
        <s v="37604-04"/>
        <s v="37607-00"/>
        <s v="90360-00"/>
        <s v="90393-00"/>
        <s v="90397-00"/>
        <s v="90397-01"/>
        <s v="90398-01"/>
        <s v="90399-00"/>
        <s v="90401-01"/>
        <s v="90402-00"/>
        <s v="90403-00"/>
        <s v="37203-02"/>
        <s v="37207-00"/>
        <s v="37207-01"/>
        <s v="37209-01"/>
        <s v="37210-01"/>
        <s v="37211-01"/>
        <s v="37218-00"/>
        <s v="37223-00"/>
        <s v="90357-00"/>
        <s v="90358-00"/>
        <s v="90367-00"/>
        <s v="30075-33"/>
        <s v="35596-02"/>
        <s v="36549-01"/>
        <s v="36573-01"/>
        <s v="36579-01"/>
        <s v="36803-01"/>
        <s v="36597-01"/>
        <s v="36612-01"/>
        <s v="36615-01"/>
        <s v="36615-00"/>
        <s v="36618-01"/>
        <s v="36652-00"/>
        <s v="36652-01"/>
        <s v="36654-02"/>
        <s v="36656-00"/>
        <s v="36656-01"/>
        <s v="36803-00"/>
        <s v="36806-00"/>
        <s v="36806-02"/>
        <s v="36818-01"/>
        <s v="36824-00"/>
        <s v="36824-01"/>
        <s v="36825-00"/>
        <s v="36830-00"/>
        <s v="36591-03"/>
        <s v="36591-04"/>
        <s v="36621-00"/>
        <s v="36649-00"/>
        <s v="36863-00"/>
        <s v="37004-02"/>
        <s v="37008-02"/>
        <s v="37023-01"/>
        <s v="37038-01"/>
        <s v="37044-00"/>
        <s v="37044-01"/>
        <s v="37044-02"/>
        <s v="37044-03"/>
        <s v="37047-01"/>
        <s v="37306-00"/>
        <s v="37309-00"/>
        <s v="37318-00"/>
        <s v="37318-04"/>
        <s v="37324-01"/>
        <s v="37333-00"/>
        <s v="37336-00"/>
        <s v="37354-00"/>
        <s v="37369-00"/>
        <s v="37411-00"/>
        <s v="37417-01"/>
        <s v="37601-03"/>
        <s v="37613-00"/>
        <s v="37613-01"/>
        <s v="37803-00"/>
        <s v="37803-01"/>
        <s v="37812-00"/>
        <s v="37818-00"/>
        <s v="37821-00"/>
        <s v="37827-00"/>
        <s v="37830-00"/>
        <s v="37623-02"/>
        <s v="37623-03"/>
        <s v="37824-00"/>
        <s v="37604-05"/>
        <s v="30644-05"/>
        <s v="30666-00"/>
        <s v="30644-07"/>
        <s v="36503-01"/>
        <s v="36519-01"/>
        <s v="36522-00"/>
        <s v="36564-00"/>
        <s v="36552-00"/>
        <s v="36552-01"/>
        <s v="37604-01"/>
        <s v="90282-01"/>
        <s v="90282-02"/>
        <s v="90284-02"/>
        <s v="37604-06"/>
        <s v="30075-31"/>
        <s v="30330-00"/>
        <s v="30566-00"/>
        <s v="30641-02"/>
        <s v="32000-00"/>
        <s v="36579-00"/>
        <s v="36609-00"/>
        <s v="36845-06"/>
        <s v="37438-00"/>
        <s v="37604-08"/>
        <s v="90042-00"/>
        <s v="90350-00"/>
        <s v="90364-00"/>
        <s v="90369-00"/>
        <s v="90404-00"/>
        <s v="90405-01"/>
        <s v="30247-00"/>
        <s v="30256-00"/>
        <s v="30259-00"/>
        <s v="30289-00"/>
        <s v="30313-00"/>
        <s v="30314-00"/>
        <s v="30317-00"/>
        <s v="31230-00"/>
        <s v="31230-02"/>
        <s v="31423-00"/>
        <s v="31423-01"/>
        <s v="31435-00"/>
        <s v="39303-00"/>
        <s v="39306-00"/>
        <s v="39309-00"/>
        <s v="39315-00"/>
        <s v="39503-00"/>
        <s v="39503-01"/>
        <s v="41551-00"/>
        <s v="41503-00"/>
        <s v="41512-00"/>
        <s v="41530-00"/>
        <s v="41533-00"/>
        <s v="41536-00"/>
        <s v="41539-00"/>
        <s v="41542-00"/>
        <s v="41545-00"/>
        <s v="41554-00"/>
        <s v="41557-00"/>
        <s v="41557-01"/>
        <s v="41560-00"/>
        <s v="41560-01"/>
        <s v="41563-00"/>
        <s v="41564-01"/>
        <s v="41566-00"/>
        <s v="41572-00"/>
        <s v="41584-00"/>
        <s v="41608-00"/>
        <s v="41608-01"/>
        <s v="41716-04"/>
        <s v="41716-05"/>
        <s v="41716-06"/>
        <s v="41737-01"/>
        <s v="41737-04"/>
        <s v="41737-05"/>
        <s v="41737-07"/>
        <s v="41737-08"/>
        <s v="41752-00"/>
        <s v="41752-01"/>
        <s v="41752-02"/>
        <s v="41752-03"/>
        <s v="41752-04"/>
        <s v="41614-01"/>
        <s v="41617-00"/>
        <s v="41626-00"/>
        <s v="41632-00"/>
        <s v="41632-01"/>
        <s v="41635-00"/>
        <s v="41644-00"/>
        <s v="41668-00"/>
        <s v="41671-00"/>
        <s v="41671-02"/>
        <s v="41672-00"/>
        <s v="41683-00"/>
        <s v="41686-00"/>
        <s v="41710-00"/>
        <s v="41716-01"/>
        <s v="41716-02"/>
        <s v="41716-03"/>
        <s v="41728-00"/>
        <s v="41731-00"/>
        <s v="41737-00"/>
        <s v="41737-02"/>
        <s v="41737-03"/>
        <s v="41737-06"/>
        <s v="41743-00"/>
        <s v="41782-00"/>
        <s v="41785-00"/>
        <s v="41789-00"/>
        <s v="41789-01"/>
        <s v="41801-00"/>
        <s v="41861-00"/>
        <s v="41834-00"/>
        <s v="41837-00"/>
        <s v="41840-00"/>
        <s v="41843-00"/>
        <s v="41852-00"/>
        <s v="41864-00"/>
        <s v="41867-00"/>
        <s v="41873-00"/>
        <s v="41876-01"/>
        <s v="41881-00"/>
        <s v="41881-01"/>
        <s v="41881-02"/>
        <s v="41885-00"/>
        <s v="45003-01"/>
        <s v="45605-01"/>
        <s v="45635-00"/>
        <s v="45638-00"/>
        <s v="45563-00"/>
        <s v="45563-01"/>
        <s v="45632-00"/>
        <s v="52148-00"/>
        <s v="45644-00"/>
        <s v="45653-00"/>
        <s v="45659-00"/>
        <s v="45660-00"/>
        <s v="45662-00"/>
        <s v="90041-00"/>
        <s v="90110-00"/>
        <s v="90112-00"/>
        <s v="90115-00"/>
        <s v="90118-00"/>
        <s v="90131-00"/>
        <s v="90133-00"/>
        <s v="90160-00"/>
        <s v="90161-00"/>
        <s v="30281-00"/>
        <s v="31235-00"/>
        <s v="31235-01"/>
        <s v="41689-02"/>
        <s v="45206-09"/>
        <s v="90162-00"/>
        <s v="41506-00"/>
        <s v="90223-01"/>
        <s v="13251-00"/>
        <s v="13300-02"/>
        <s v="16520-00"/>
        <s v="16520-01"/>
        <s v="16520-02"/>
        <s v="16520-03"/>
        <s v="16567-00"/>
        <s v="16571-00"/>
        <s v="16573-00"/>
        <s v="30075-17"/>
        <s v="30075-37"/>
        <s v="30375-24"/>
        <s v="30375-25"/>
        <s v="30375-28"/>
        <s v="30375-29"/>
        <s v="30378-00"/>
        <s v="30394-01"/>
        <s v="30399-00"/>
        <s v="30403-00"/>
        <s v="30403-03"/>
        <s v="30565-00"/>
        <s v="30571-00"/>
        <s v="31245-02"/>
        <s v="32000-01"/>
        <s v="32003-00"/>
        <s v="32003-01"/>
        <s v="32006-00"/>
        <s v="32006-01"/>
        <s v="35507-00"/>
        <s v="35507-01"/>
        <s v="35513-00"/>
        <s v="35520-00"/>
        <s v="35533-00"/>
        <s v="35536-00"/>
        <s v="35536-01"/>
        <s v="35536-02"/>
        <s v="35548-00"/>
        <s v="35557-00"/>
        <s v="35565-00"/>
        <s v="35566-00"/>
        <s v="35569-00"/>
        <s v="35608-01"/>
        <s v="35615-00"/>
        <s v="35618-00"/>
        <s v="35618-02"/>
        <s v="35618-03"/>
        <s v="35618-04"/>
        <s v="35623-00"/>
        <s v="35633-00"/>
        <s v="35634-00"/>
        <s v="35637-06"/>
        <s v="35637-07"/>
        <s v="35637-08"/>
        <s v="35637-10"/>
        <s v="35638-00"/>
        <s v="35638-01"/>
        <s v="35638-02"/>
        <s v="35638-03"/>
        <s v="35638-04"/>
        <s v="35638-05"/>
        <s v="35638-06"/>
        <s v="35638-08"/>
        <s v="35638-09"/>
        <s v="35638-10"/>
        <s v="35638-11"/>
        <s v="35638-12"/>
        <s v="35647-00"/>
        <s v="35649-00"/>
        <s v="35649-01"/>
        <s v="35649-03"/>
        <s v="35653-00"/>
        <s v="35653-01"/>
        <s v="35653-04"/>
        <s v="35657-00"/>
        <s v="35658-00"/>
        <s v="35661-00"/>
        <s v="35664-00"/>
        <s v="35670-00"/>
        <s v="35673-02"/>
        <s v="35677-04"/>
        <s v="35677-05"/>
        <s v="35678-00"/>
        <s v="35678-01"/>
        <s v="35688-00"/>
        <s v="35688-02"/>
        <s v="35688-03"/>
        <s v="35694-02"/>
        <s v="35694-04"/>
        <s v="35694-07"/>
        <s v="35713-04"/>
        <s v="35713-05"/>
        <s v="35713-06"/>
        <s v="35713-07"/>
        <s v="35713-08"/>
        <s v="35713-09"/>
        <s v="35713-11"/>
        <s v="35713-12"/>
        <s v="35717-00"/>
        <s v="35717-01"/>
        <s v="35717-03"/>
        <s v="35717-04"/>
        <s v="35720-00"/>
        <s v="90329-00"/>
        <s v="90329-01"/>
        <s v="90329-02"/>
        <s v="90331-00"/>
        <s v="90394-00"/>
        <s v="90430-00"/>
        <s v="90432-00"/>
        <s v="90433-01"/>
        <s v="90435-00"/>
        <s v="90435-01"/>
        <s v="90436-00"/>
        <s v="90437-00"/>
        <s v="90438-00"/>
        <s v="90439-00"/>
        <s v="90440-00"/>
        <s v="90441-00"/>
        <s v="90443-00"/>
        <s v="90446-00"/>
        <s v="90448-02"/>
        <s v="90452-00"/>
        <s v="90469-00"/>
        <s v="90469-01"/>
        <s v="90470-01"/>
        <s v="90470-03"/>
        <s v="90471-03"/>
        <s v="90472-00"/>
        <s v="90474-00"/>
        <s v="90475-00"/>
        <s v="90479-00"/>
        <s v="90480-01"/>
        <s v="90481-00"/>
        <s v="90483-00"/>
        <s v="90484-00"/>
        <s v="90484-01"/>
        <s v="90484-02"/>
        <s v="90485-00"/>
        <s v="90952-00"/>
        <s v="96189-00"/>
        <s v="30075-13"/>
        <s v="30103-00"/>
        <s v="30186-00"/>
        <s v="30375-03"/>
        <s v="30375-05"/>
        <s v="30375-08"/>
        <s v="30375-11"/>
        <s v="30375-12"/>
        <s v="30375-15"/>
        <s v="30375-17"/>
        <s v="30375-18"/>
        <s v="30375-19"/>
        <s v="30375-20"/>
        <s v="30375-21"/>
        <s v="30375-30"/>
        <s v="30382-02"/>
        <s v="30403-01"/>
        <s v="30403-04"/>
        <s v="30406-00"/>
        <s v="30408-00"/>
        <s v="30409-00"/>
        <s v="30422-00"/>
        <s v="30425-00"/>
        <s v="30434-00"/>
        <s v="30434-02"/>
        <s v="30436-00"/>
        <s v="30436-01"/>
        <s v="30443-00"/>
        <s v="30445-00"/>
        <s v="30446-00"/>
        <s v="30460-08"/>
        <s v="30473-00"/>
        <s v="30473-03"/>
        <s v="30478-00"/>
        <s v="30478-04"/>
        <s v="30478-08"/>
        <s v="30478-10"/>
        <s v="30481-00"/>
        <s v="30482-00"/>
        <s v="30515-00"/>
        <s v="30515-01"/>
        <s v="30515-02"/>
        <s v="30517-00"/>
        <s v="30517-01"/>
        <s v="30520-00"/>
        <s v="30527-00"/>
        <s v="30527-01"/>
        <s v="30527-02"/>
        <s v="30527-03"/>
        <s v="30560-00"/>
        <s v="30562-00"/>
        <s v="30562-01"/>
        <s v="30562-02"/>
        <s v="30562-03"/>
        <s v="30562-04"/>
        <s v="30562-05"/>
        <s v="30563-00"/>
        <s v="30563-01"/>
        <s v="30564-00"/>
        <s v="30572-00"/>
        <s v="30575-00"/>
        <s v="30581-00"/>
        <s v="30583-00"/>
        <s v="30589-00"/>
        <s v="30593-01"/>
        <s v="30596-00"/>
        <s v="30596-01"/>
        <s v="30597-00"/>
        <s v="30600-00"/>
        <s v="30601-00"/>
        <s v="30601-01"/>
        <s v="30609-03"/>
        <s v="30614-00"/>
        <s v="30614-02"/>
        <s v="30614-03"/>
        <s v="30615-00"/>
        <s v="30617-00"/>
        <s v="30617-01"/>
        <s v="30617-02"/>
        <s v="30644-08"/>
        <s v="30676-01"/>
        <s v="31205-01"/>
        <s v="31230-05"/>
        <s v="31462-00"/>
        <s v="31470-00"/>
        <s v="31500-00"/>
        <s v="32004-00"/>
        <s v="32004-01"/>
        <s v="32005-00"/>
        <s v="32005-01"/>
        <s v="32009-00"/>
        <s v="32012-00"/>
        <s v="32015-00"/>
        <s v="32039-00"/>
        <s v="32047-00"/>
        <s v="32051-00"/>
        <s v="32060-00"/>
        <s v="32069-00"/>
        <s v="32078-00"/>
        <s v="32096-00"/>
        <s v="32111-00"/>
        <s v="32114-00"/>
        <s v="32120-00"/>
        <s v="32123-00"/>
        <s v="32142-00"/>
        <s v="32142-01"/>
        <s v="32153-00"/>
        <s v="32159-00"/>
        <s v="32186-00"/>
        <s v="34530-04"/>
        <s v="35509-00"/>
        <s v="35713-02"/>
        <s v="36540-00"/>
        <s v="36543-00"/>
        <s v="36650-00"/>
        <s v="37604-07"/>
        <s v="37809-00"/>
        <s v="37833-00"/>
        <s v="38415-00"/>
        <s v="38424-01"/>
        <s v="38456-20"/>
        <s v="39300-00"/>
        <s v="39330-00"/>
        <s v="41816-00"/>
        <s v="41822-00"/>
        <s v="41825-00"/>
        <s v="43801-00"/>
        <s v="43807-00"/>
        <s v="43810-00"/>
        <s v="43810-01"/>
        <s v="43816-02"/>
        <s v="43837-02"/>
        <s v="43843-00"/>
        <s v="43843-01"/>
        <s v="43855-00"/>
        <s v="43864-00"/>
        <s v="43864-01"/>
        <s v="43867-00"/>
        <s v="43870-00"/>
        <s v="43873-00"/>
        <s v="43873-01"/>
        <s v="43873-02"/>
        <s v="43882-00"/>
        <s v="43930-00"/>
        <s v="43942-00"/>
        <s v="43945-00"/>
        <s v="43948-00"/>
        <s v="43963-00"/>
        <s v="43966-00"/>
        <s v="43972-00"/>
        <s v="43987-01"/>
        <s v="45048-00"/>
        <s v="45048-01"/>
        <s v="45048-02"/>
        <s v="45048-03"/>
        <s v="45048-04"/>
        <s v="45054-00"/>
        <s v="45206-04"/>
        <s v="45206-05"/>
        <s v="45206-07"/>
        <s v="45239-00"/>
        <s v="45400-01"/>
        <s v="45403-00"/>
        <s v="45403-01"/>
        <s v="45406-00"/>
        <s v="45409-00"/>
        <s v="45412-00"/>
        <s v="45415-00"/>
        <s v="45418-00"/>
        <s v="45448-05"/>
        <s v="45448-09"/>
        <s v="45451-05"/>
        <s v="45451-06"/>
        <s v="45451-15"/>
        <s v="45451-17"/>
        <s v="45451-20"/>
        <s v="45460-00"/>
        <s v="45485-04"/>
        <s v="45486-02"/>
        <s v="45506-00"/>
        <s v="45506-01"/>
        <s v="45512-00"/>
        <s v="45512-01"/>
        <s v="45515-00"/>
        <s v="45515-01"/>
        <s v="45518-00"/>
        <s v="45519-00"/>
        <s v="45570-00"/>
        <s v="45605-00"/>
        <s v="45656-00"/>
        <s v="45677-00"/>
        <s v="45680-00"/>
        <s v="45683-00"/>
        <s v="45686-00"/>
        <s v="45695-00"/>
        <s v="45698-00"/>
        <s v="45701-00"/>
        <s v="45707-00"/>
        <s v="45710-00"/>
        <s v="45720-00"/>
        <s v="45720-01"/>
        <s v="45720-02"/>
        <s v="45720-03"/>
        <s v="45723-00"/>
        <s v="45723-01"/>
        <s v="45723-02"/>
        <s v="45723-03"/>
        <s v="45726-00"/>
        <s v="45726-01"/>
        <s v="45726-02"/>
        <s v="45726-03"/>
        <s v="45729-00"/>
        <s v="45729-01"/>
        <s v="45729-02"/>
        <s v="45729-03"/>
        <s v="45753-00"/>
        <s v="45754-00"/>
        <s v="46438-00"/>
        <s v="47009-00"/>
        <s v="47018-00"/>
        <s v="47030-00"/>
        <s v="47054-00"/>
        <s v="47057-00"/>
        <s v="47063-00"/>
        <s v="47069-00"/>
        <s v="47327-00"/>
        <s v="47339-00"/>
        <s v="47348-00"/>
        <s v="47354-00"/>
        <s v="47360-01"/>
        <s v="47385-00"/>
        <s v="47396-00"/>
        <s v="47447-00"/>
        <s v="47516-00"/>
        <s v="47525-00"/>
        <s v="47555-00"/>
        <s v="47564-00"/>
        <s v="47567-00"/>
        <s v="47597-00"/>
        <s v="47609-00"/>
        <s v="47609-02"/>
        <s v="47609-04"/>
        <s v="47609-06"/>
        <s v="47612-00"/>
        <s v="47612-02"/>
        <s v="47612-04"/>
        <s v="47612-06"/>
        <s v="47636-00"/>
        <s v="47753-00"/>
        <s v="47756-00"/>
        <s v="47762-00"/>
        <s v="47762-01"/>
        <s v="47774-00"/>
        <s v="47777-00"/>
        <s v="47786-00"/>
        <s v="47789-00"/>
        <s v="47915-00"/>
        <s v="50402-00"/>
        <s v="52096-00"/>
        <s v="53424-00"/>
        <s v="53425-00"/>
        <s v="53427-00"/>
        <s v="53429-00"/>
        <s v="47546-00"/>
        <s v="47621-00"/>
        <s v="90166-00"/>
        <s v="90281-00"/>
        <s v="90282-00"/>
        <s v="90301-00"/>
        <s v="90304-00"/>
        <s v="90305-00"/>
        <s v="90307-00"/>
        <s v="90313-01"/>
        <s v="90314-00"/>
        <s v="90316-00"/>
        <s v="90325-00"/>
        <s v="90329-03"/>
        <s v="90338-00"/>
        <s v="90339-00"/>
        <s v="90342-01"/>
        <s v="90342-02"/>
        <s v="90376-01"/>
        <s v="90402-01"/>
        <s v="90402-02"/>
        <s v="90530-00"/>
        <s v="90530-01"/>
        <s v="90541-00"/>
        <s v="90603-00"/>
        <s v="90603-01"/>
        <s v="90660-00"/>
        <s v="90673-00"/>
        <s v="90675-00"/>
        <s v="90951-00"/>
        <s v="130207"/>
        <s v="30093-00"/>
        <s v="39009-00"/>
        <s v="39015-00"/>
        <s v="39015-02"/>
        <s v="39126-00"/>
        <s v="39331-00"/>
        <s v="39331-01"/>
        <s v="39603-00"/>
        <s v="39603-01"/>
        <s v="39606-01"/>
        <s v="39612-00"/>
        <s v="39612-01"/>
        <s v="39615-00"/>
        <s v="39615-01"/>
        <s v="39642-00"/>
        <s v="39646-00"/>
        <s v="39700-00"/>
        <s v="39703-00"/>
        <s v="39703-03"/>
        <s v="39706-00"/>
        <s v="39706-01"/>
        <s v="39709-00"/>
        <s v="39709-01"/>
        <s v="39709-02"/>
        <s v="39712-00"/>
        <s v="39712-03"/>
        <s v="39712-04"/>
        <s v="39718-00"/>
        <s v="39721-00"/>
        <s v="39800-00"/>
        <s v="39800-01"/>
        <s v="39900-00"/>
        <s v="39903-00"/>
        <s v="40003-02"/>
        <s v="40009-00"/>
        <s v="40015-00"/>
        <s v="40106-00"/>
        <s v="40106-01"/>
        <s v="40300-00"/>
        <s v="40303-01"/>
        <s v="40309-00"/>
        <s v="40312-00"/>
        <s v="40318-01"/>
        <s v="40330-00"/>
        <s v="40331-00"/>
        <s v="40332-00"/>
        <s v="40333-00"/>
        <s v="40333-01"/>
        <s v="40334-00"/>
        <s v="40335-00"/>
        <s v="40345-00"/>
        <s v="40600-00"/>
        <s v="40903-01"/>
        <s v="41575-00"/>
        <s v="41737-09"/>
        <s v="45200-00"/>
        <s v="47765-01"/>
        <s v="48406-10"/>
        <s v="48409-10"/>
        <s v="48639-00"/>
        <s v="48642-00"/>
        <s v="48645-00"/>
        <s v="48651-00"/>
        <s v="48654-00"/>
        <s v="48657-00"/>
        <s v="48657-01"/>
        <s v="48660-00"/>
        <s v="48669-00"/>
        <s v="48690-00"/>
        <s v="48691-00"/>
        <s v="48691-01"/>
        <s v="50221-02"/>
        <s v="50224-00"/>
        <s v="90007-02"/>
        <s v="90010-00"/>
        <s v="90024-00"/>
        <s v="90024-01"/>
        <s v="39906-00"/>
        <s v="40348-00"/>
        <s v="40351-00"/>
        <s v="40600-03"/>
        <s v="48691-02"/>
        <s v="48691-03"/>
        <s v="50620-00"/>
        <s v="90001-01"/>
        <s v="90007-01"/>
        <s v="30075-15"/>
        <s v="30094-04"/>
        <s v="30384-00"/>
        <s v="30029-00"/>
        <s v="30058-01"/>
        <s v="30075-38"/>
        <s v="30195-01"/>
        <s v="30375-26"/>
        <s v="30375-27"/>
        <s v="30416-00"/>
        <s v="30417-00"/>
        <s v="30438-00"/>
        <s v="30440-01"/>
        <s v="30442-00"/>
        <s v="30450-00"/>
        <s v="30452-00"/>
        <s v="30452-01"/>
        <s v="30452-02"/>
        <s v="30458-00"/>
        <s v="30458-01"/>
        <s v="30458-02"/>
        <s v="30458-04"/>
        <s v="30458-06"/>
        <s v="30460-02"/>
        <s v="30460-05"/>
        <s v="30460-06"/>
        <s v="30461-00"/>
        <s v="30463-00"/>
        <s v="30467-00"/>
        <s v="30469-00"/>
        <s v="30472-00"/>
        <s v="30518-00"/>
        <s v="30529-00"/>
        <s v="30530-00"/>
        <s v="30532-02"/>
        <s v="30532-05"/>
        <s v="30533-00"/>
        <s v="30533-01"/>
        <s v="30577-00"/>
        <s v="30581-01"/>
        <s v="30587-00"/>
        <s v="30593-00"/>
        <s v="35539-03"/>
        <s v="90959-00"/>
        <s v="92096-00"/>
        <s v="30419-00"/>
        <s v="30511-01"/>
        <s v="30514-00"/>
        <s v="30563-02"/>
        <s v="30580-00"/>
        <s v="32105-00"/>
        <s v="32117-00"/>
        <s v="32159-02"/>
        <s v="32162-00"/>
        <s v="32162-01"/>
        <s v="32165-00"/>
        <s v="32166-00"/>
        <s v="32166-01"/>
        <s v="92075-00"/>
        <s v="30094-06"/>
        <s v="30375-01"/>
        <s v="30397-00"/>
        <s v="30436-02"/>
        <s v="30497-02"/>
        <s v="30545-01"/>
        <s v="30586-00"/>
        <s v="32029-00"/>
        <s v="35713-14"/>
        <s v="90363-01"/>
        <s v="30075-14"/>
        <s v="30075-16"/>
        <s v="30094-05"/>
        <s v="30178-00"/>
        <s v="30329-00"/>
        <s v="30375-00"/>
        <s v="30375-02"/>
        <s v="30375-04"/>
        <s v="30375-06"/>
        <s v="30375-07"/>
        <s v="30375-09"/>
        <s v="30375-10"/>
        <s v="30375-13"/>
        <s v="30375-14"/>
        <s v="30382-00"/>
        <s v="30393-00"/>
        <s v="30402-00"/>
        <s v="30405-01"/>
        <s v="30411-00"/>
        <s v="30414-00"/>
        <s v="30415-00"/>
        <s v="30421-00"/>
        <s v="30431-00"/>
        <s v="30433-00"/>
        <s v="30434-01"/>
        <s v="30439-00"/>
        <s v="30440-00"/>
        <s v="30454-00"/>
        <s v="30454-01"/>
        <s v="30455-00"/>
        <s v="30457-00"/>
        <s v="30458-03"/>
        <s v="30460-00"/>
        <s v="30460-03"/>
        <s v="30460-04"/>
        <s v="30460-07"/>
        <s v="30464-00"/>
        <s v="30472-01"/>
        <s v="30496-00"/>
        <s v="30518-01"/>
        <s v="30521-00"/>
        <s v="30523-00"/>
        <s v="30524-00"/>
        <s v="30532-01"/>
        <s v="30563-03"/>
        <s v="30578-00"/>
        <s v="30584-00"/>
        <s v="30614-01"/>
        <s v="30676-00"/>
        <s v="31551-00"/>
        <s v="32024-00"/>
        <s v="32025-00"/>
        <s v="32026-00"/>
        <s v="32028-00"/>
        <s v="32030-00"/>
        <s v="32033-00"/>
        <s v="32036-00"/>
        <s v="32099-00"/>
        <s v="32108-00"/>
        <s v="32126-00"/>
        <s v="32132-00"/>
        <s v="32135-00"/>
        <s v="32138-00"/>
        <s v="32138-02"/>
        <s v="32159-01"/>
        <s v="32174-01"/>
        <s v="32177-00"/>
        <s v="36500-01"/>
        <s v="90318-00"/>
        <s v="90340-00"/>
        <s v="30171-00"/>
        <s v="30310-00"/>
        <s v="30335-00"/>
        <s v="30336-00"/>
        <s v="30418-00"/>
        <s v="30460-01"/>
        <s v="30466-00"/>
        <s v="30503-02"/>
        <s v="30505-00"/>
        <s v="30518-02"/>
        <s v="30586-01"/>
        <s v="35560-00"/>
        <s v="90310-00"/>
        <s v="30296-01"/>
        <s v="30297-02"/>
        <s v="30306-01"/>
        <s v="30308-00"/>
        <s v="30315-00"/>
        <s v="30315-01"/>
        <s v="31515-00"/>
        <s v="31518-00"/>
        <s v="31518-01"/>
        <s v="31524-00"/>
        <s v="45539-00"/>
        <s v="30096-00"/>
        <s v="34136-00"/>
        <s v="34139-00"/>
        <s v="35003-00"/>
        <s v="35003-01"/>
        <s v="38418-04"/>
        <s v="38421-01"/>
        <s v="38424-00"/>
        <s v="38424-02"/>
        <s v="38436-01"/>
        <s v="38438-00"/>
        <s v="38438-01"/>
        <s v="38438-03"/>
        <s v="38440-00"/>
        <s v="38440-01"/>
        <s v="38441-00"/>
        <s v="38441-01"/>
        <s v="38446-04"/>
        <s v="38448-02"/>
        <s v="38453-00"/>
        <s v="38453-02"/>
        <s v="38453-04"/>
        <s v="38453-05"/>
        <s v="38453-06"/>
        <s v="38453-07"/>
        <s v="38453-08"/>
        <s v="38456-02"/>
        <s v="38456-04"/>
        <s v="41905-00"/>
        <s v="41905-01"/>
        <s v="41905-04"/>
        <s v="41905-05"/>
        <s v="43852-00"/>
        <s v="43900-00"/>
        <s v="43912-00"/>
        <s v="47466-00"/>
        <s v="47467-00"/>
        <s v="48406-11"/>
        <s v="48406-12"/>
        <s v="48409-11"/>
        <s v="48409-12"/>
        <s v="90045-00"/>
        <s v="90049-01"/>
        <s v="90163-00"/>
        <s v="90165-00"/>
        <s v="90167-00"/>
        <s v="90169-00"/>
        <s v="90170-00"/>
        <s v="90171-00"/>
        <s v="90172-00"/>
        <s v="90172-01"/>
        <s v="90173-00"/>
        <s v="90174-00"/>
        <s v="90180-00"/>
        <s v="90181-00"/>
        <s v="90596-00"/>
        <s v="90603-02"/>
        <s v="90603-03"/>
        <s v="90610-00"/>
        <s v="90610-01"/>
        <s v="30405-00"/>
        <s v="30485-00"/>
        <s v="30485-01"/>
        <s v="30512-00"/>
        <s v="30609-02"/>
        <s v="009179"/>
        <s v="009181"/>
        <s v="009182"/>
        <s v="13706-00"/>
        <s v="30017-01"/>
        <s v="30020-00"/>
        <s v="30035-00"/>
        <s v="30052-03"/>
        <s v="30071-00"/>
        <s v="30165-00"/>
        <s v="30168-00"/>
        <s v="30174-00"/>
        <s v="30177-00"/>
        <s v="30180-00"/>
        <s v="30183-00"/>
        <s v="30223-00"/>
        <s v="30223-01"/>
        <s v="30223-02"/>
        <s v="30250-00"/>
        <s v="30253-00"/>
        <s v="30286-00"/>
        <s v="30329-01"/>
        <s v="30403-05"/>
        <s v="30672-00"/>
        <s v="31230-01"/>
        <s v="31230-03"/>
        <s v="31245-00"/>
        <s v="31245-01"/>
        <s v="31245-03"/>
        <s v="31400-00"/>
        <s v="31524-01"/>
        <s v="31560-00"/>
        <s v="31566-00"/>
        <s v="39012-00"/>
        <s v="39321-00"/>
        <s v="39324-02"/>
        <s v="39327-01"/>
        <s v="42602-00"/>
        <s v="42605-00"/>
        <s v="42623-00"/>
        <s v="42626-00"/>
        <s v="45009-01"/>
        <s v="45015-00"/>
        <s v="45015-01"/>
        <s v="45018-00"/>
        <s v="45018-01"/>
        <s v="45018-02"/>
        <s v="45018-03"/>
        <s v="45018-04"/>
        <s v="45045-00"/>
        <s v="45206-00"/>
        <s v="45206-01"/>
        <s v="45206-02"/>
        <s v="45206-03"/>
        <s v="45206-06"/>
        <s v="45206-08"/>
        <s v="45206-10"/>
        <s v="45206-11"/>
        <s v="45221-01"/>
        <s v="45224-01"/>
        <s v="45230-00"/>
        <s v="45233-01"/>
        <s v="45448-00"/>
        <s v="45448-01"/>
        <s v="45448-02"/>
        <s v="45448-03"/>
        <s v="45448-04"/>
        <s v="45448-06"/>
        <s v="45448-07"/>
        <s v="45448-08"/>
        <s v="45448-10"/>
        <s v="45448-11"/>
        <s v="45451-00"/>
        <s v="45451-01"/>
        <s v="45451-02"/>
        <s v="45451-03"/>
        <s v="45451-04"/>
        <s v="45451-07"/>
        <s v="45451-08"/>
        <s v="45451-09"/>
        <s v="45451-10"/>
        <s v="45451-11"/>
        <s v="45451-12"/>
        <s v="45451-13"/>
        <s v="45451-14"/>
        <s v="45451-16"/>
        <s v="45451-18"/>
        <s v="45451-19"/>
        <s v="45451-21"/>
        <s v="45451-22"/>
        <s v="45451-23"/>
        <s v="45451-24"/>
        <s v="45451-25"/>
        <s v="45451-26"/>
        <s v="45451-27"/>
        <s v="45464-00"/>
        <s v="45468-00"/>
        <s v="45471-00"/>
        <s v="45485-00"/>
        <s v="45485-01"/>
        <s v="45485-02"/>
        <s v="45485-03"/>
        <s v="45486-00"/>
        <s v="45486-01"/>
        <s v="45486-03"/>
        <s v="45487-00"/>
        <s v="45488-00"/>
        <s v="45488-01"/>
        <s v="45494-00"/>
        <s v="45496-00"/>
        <s v="45497-00"/>
        <s v="45498-00"/>
        <s v="45499-00"/>
        <s v="45500-00"/>
        <s v="45500-01"/>
        <s v="45500-02"/>
        <s v="45502-00"/>
        <s v="45502-01"/>
        <s v="45502-02"/>
        <s v="45503-02"/>
        <s v="45527-00"/>
        <s v="45527-01"/>
        <s v="45530-02"/>
        <s v="45533-00"/>
        <s v="45536-00"/>
        <s v="45542-00"/>
        <s v="45545-01"/>
        <s v="45545-02"/>
        <s v="45546-00"/>
        <s v="45548-00"/>
        <s v="45548-01"/>
        <s v="45548-02"/>
        <s v="45551-00"/>
        <s v="45552-00"/>
        <s v="45554-00"/>
        <s v="45555-00"/>
        <s v="45566-00"/>
        <s v="45572-00"/>
        <s v="45575-00"/>
        <s v="45578-00"/>
        <s v="45581-00"/>
        <s v="45581-01"/>
        <s v="45587-00"/>
        <s v="45596-00"/>
        <s v="45597-00"/>
        <s v="45599-00"/>
        <s v="45602-00"/>
        <s v="45602-01"/>
        <s v="45608-01"/>
        <s v="45608-02"/>
        <s v="45608-03"/>
        <s v="45608-04"/>
        <s v="45614-00"/>
        <s v="45614-01"/>
        <s v="45617-00"/>
        <s v="45620-00"/>
        <s v="45623-00"/>
        <s v="45623-01"/>
        <s v="45623-02"/>
        <s v="45624-00"/>
        <s v="45624-01"/>
        <s v="45624-02"/>
        <s v="45624-03"/>
        <s v="45624-04"/>
        <s v="45624-05"/>
        <s v="45625-00"/>
        <s v="45641-00"/>
        <s v="45641-01"/>
        <s v="45641-02"/>
        <s v="45644-01"/>
        <s v="45644-02"/>
        <s v="45650-00"/>
        <s v="45656-01"/>
        <s v="45656-03"/>
        <s v="45659-01"/>
        <s v="45661-00"/>
        <s v="45665-00"/>
        <s v="45665-01"/>
        <s v="45665-02"/>
        <s v="45668-00"/>
        <s v="45671-00"/>
        <s v="45671-01"/>
        <s v="45674-00"/>
        <s v="45674-01"/>
        <s v="46486-00"/>
        <s v="46516-00"/>
        <s v="46516-01"/>
        <s v="46528-00"/>
        <s v="46531-00"/>
        <s v="46534-00"/>
        <s v="47036-00"/>
        <s v="47042-00"/>
        <s v="47300-00"/>
        <s v="47303-00"/>
        <s v="47312-00"/>
        <s v="47315-00"/>
        <s v="47324-00"/>
        <s v="47336-00"/>
        <s v="47663-00"/>
        <s v="47672-00"/>
        <s v="50221-01"/>
        <s v="45656-02"/>
        <s v="90140-00"/>
        <s v="90661-00"/>
        <s v="90686-01"/>
        <s v="30405-04"/>
        <s v="30405-05"/>
        <s v=""/>
        <s v="009183"/>
        <s v="11708-00"/>
        <s v="11713-00"/>
        <s v="13839-00"/>
        <s v="13839-02"/>
        <s v="34533-00"/>
        <s v="96196-00"/>
        <s v="600103"/>
        <s v="600120"/>
        <s v="600122"/>
        <s v="600307"/>
        <s v="600312"/>
        <s v="13706-01"/>
        <s v="13706-02"/>
        <s v="13706-03"/>
        <s v="13706-04"/>
        <s v="13706-05"/>
        <s v="13882-00"/>
        <s v="13939-02"/>
        <s v="13942-02"/>
        <s v="30061-01"/>
        <s v="30195-00"/>
        <s v="30207-00"/>
        <s v="47540-00"/>
        <s v="47540-01"/>
        <s v="47708-00"/>
        <s v="47711-00"/>
        <s v="90030-00"/>
        <s v="90531-00"/>
        <s v="90762-00"/>
        <s v="90762-01"/>
        <s v="92044-00"/>
        <s v="92052-00"/>
        <s v="92058-01"/>
        <s v="92060-00"/>
        <s v="92061-00"/>
        <s v="92062-00"/>
        <s v="92063-00"/>
        <s v="92064-00"/>
        <s v="92206-00"/>
        <s v="92516-00"/>
        <s v="92517-00"/>
        <s v="92517-01"/>
        <s v="92517-02"/>
        <s v="92517-03"/>
        <s v="96071-00"/>
        <s v="96092-00"/>
        <s v="96095-00"/>
        <s v="96118-00"/>
        <s v="96121-00"/>
        <s v="96124-00"/>
        <s v="96126-00"/>
        <s v="96127-00"/>
        <s v="96128-00"/>
        <s v="96129-00"/>
        <s v="96130-00"/>
        <s v="96131-00"/>
        <s v="96142-00"/>
        <s v="96156-00"/>
        <s v="96157-00"/>
        <s v="96162-00"/>
        <s v="96171-00"/>
        <s v="96196-01"/>
        <s v="96196-02"/>
        <s v="96196-03"/>
        <s v="96196-04"/>
        <s v="96196-06"/>
        <s v="96196-07"/>
        <s v="96196-08"/>
        <s v="96197-00"/>
        <s v="96197-01"/>
        <s v="96197-02"/>
        <s v="96197-03"/>
        <s v="96197-04"/>
        <s v="96197-06"/>
        <s v="96197-07"/>
        <s v="96197-08"/>
        <s v="96197-09"/>
        <s v="96198-00"/>
        <s v="96198-01"/>
        <s v="96198-02"/>
        <s v="96198-03"/>
        <s v="96198-04"/>
        <s v="96198-06"/>
        <s v="96198-07"/>
        <s v="96198-08"/>
        <s v="96198-09"/>
        <s v="96199-00"/>
        <s v="96199-01"/>
        <s v="96199-02"/>
        <s v="96199-03"/>
        <s v="96199-04"/>
        <s v="96199-06"/>
        <s v="96199-07"/>
        <s v="96199-08"/>
        <s v="96199-09"/>
        <s v="96200-00"/>
        <s v="96200-01"/>
        <s v="96200-02"/>
        <s v="96200-03"/>
        <s v="96200-04"/>
        <s v="96200-06"/>
        <s v="96200-07"/>
        <s v="96200-08"/>
        <s v="96200-09"/>
        <s v="96201-00"/>
        <s v="96201-01"/>
        <s v="96201-02"/>
        <s v="96201-03"/>
        <s v="96201-04"/>
        <s v="96201-06"/>
        <s v="96201-07"/>
        <s v="96201-08"/>
        <s v="96201-09"/>
        <s v="96202-00"/>
        <s v="96202-01"/>
        <s v="96202-02"/>
        <s v="96202-03"/>
        <s v="96202-04"/>
        <s v="96202-06"/>
        <s v="96202-07"/>
        <s v="96202-08"/>
        <s v="96202-09"/>
        <s v="96203-00"/>
        <s v="96203-01"/>
        <s v="96203-02"/>
        <s v="96203-03"/>
        <s v="96203-04"/>
        <s v="96203-06"/>
        <s v="96203-07"/>
        <s v="96203-08"/>
        <s v="96203-09"/>
        <s v="96205-00"/>
        <s v="96205-01"/>
        <s v="96205-02"/>
        <s v="96205-03"/>
        <s v="96205-04"/>
        <s v="96205-06"/>
        <s v="96205-07"/>
        <s v="96205-08"/>
        <s v="96205-09"/>
        <s v="96206-00"/>
        <s v="96206-01"/>
        <s v="96206-02"/>
        <s v="96206-03"/>
        <s v="96206-04"/>
        <s v="96206-06"/>
        <s v="96206-07"/>
        <s v="96206-08"/>
        <s v="96206-09"/>
        <s v="96209-00"/>
        <s v="96209-01"/>
        <s v="96209-02"/>
        <s v="96209-03"/>
        <s v="96209-04"/>
        <s v="96209-06"/>
        <s v="96209-07"/>
        <s v="96209-08"/>
        <s v="96209-09"/>
        <s v="13706-07"/>
        <s v="13706-09"/>
        <s v="13815-00"/>
        <s v="14203-01"/>
        <s v="22007-00"/>
        <s v="22007-01"/>
        <s v="30055-00"/>
        <s v="30061-00"/>
        <s v="30064-00"/>
        <s v="30081-00"/>
        <s v="30099-00"/>
        <s v="30216-00"/>
        <s v="30216-01"/>
        <s v="30216-02"/>
        <s v="39125-00"/>
        <s v="39133-02"/>
        <s v="47003-00"/>
        <s v="47024-00"/>
        <s v="47024-02"/>
        <s v="47030-02"/>
        <s v="47363-00"/>
        <s v="47363-01"/>
        <s v="47381-00"/>
        <s v="47381-01"/>
        <s v="47385-01"/>
        <s v="47387-00"/>
        <s v="47390-00"/>
        <s v="47405-00"/>
        <s v="47426-00"/>
        <s v="47456-00"/>
        <s v="47462-00"/>
        <s v="47516-01"/>
        <s v="47561-00"/>
        <s v="47564-01"/>
        <s v="47576-00"/>
        <s v="47684-00"/>
        <s v="47687-00"/>
        <s v="47690-00"/>
        <s v="47693-00"/>
        <s v="47696-00"/>
        <s v="47738-00"/>
        <s v="47906-00"/>
        <s v="47906-01"/>
        <s v="47916-00"/>
        <s v="48600-00"/>
        <s v="50115-00"/>
        <s v="90663-00"/>
        <s v="90665-00"/>
        <s v="92046-00"/>
        <s v="92047-00"/>
        <s v="92053-00"/>
        <s v="11600-02"/>
        <s v="11600-03"/>
        <s v="11503-10"/>
        <s v="11512-00"/>
        <s v="13818-00"/>
        <s v="241024"/>
        <s v="33845-00"/>
        <s v="33848-00"/>
        <s v="35324-00"/>
        <s v="38287-01"/>
        <s v="38287-02"/>
        <s v="38287-03"/>
        <s v="38287-04"/>
        <s v="38290-01"/>
        <s v="38290-02"/>
        <s v="38436-00"/>
        <s v="38448-01"/>
        <s v="38742-00"/>
        <s v="38742-02"/>
        <s v="38800-00"/>
        <s v="55113-00"/>
        <s v="59903-00"/>
        <s v="59903-01"/>
        <s v="59903-02"/>
        <s v="U8184900"/>
        <s v="U8184901"/>
        <s v="13100-05"/>
        <s v="13106-00"/>
        <s v="13303-00"/>
        <s v="13400-00"/>
        <s v="14100-00"/>
        <s v="14106-00"/>
        <s v="22065-00"/>
        <s v="30213-00"/>
        <s v="30213-01"/>
        <s v="34506-00"/>
        <s v="34521-01"/>
        <s v="34524-00"/>
        <s v="35330-00"/>
        <s v="35330-01"/>
        <s v="35331-00"/>
        <s v="35331-01"/>
        <s v="35360-00"/>
        <s v="45027-00"/>
        <s v="45027-01"/>
        <s v="92041-00"/>
        <s v="92074-00"/>
        <s v="92178-00"/>
        <s v="96155-00"/>
        <s v="96196-09"/>
        <s v="96072-00"/>
        <s v="96037-00"/>
        <s v="96066-00"/>
        <s v="96067-00"/>
        <s v="96075-00"/>
        <s v="96076-00"/>
        <s v="38803-00"/>
        <s v="41889-00"/>
        <s v="90179-06"/>
        <s v="13300-00"/>
        <s v="13300-01"/>
        <s v="13319-00"/>
        <s v="13709-00"/>
        <s v="13815-01"/>
        <s v="22008-00"/>
        <s v="22008-01"/>
        <s v="30075-20"/>
        <s v="30278-01"/>
        <s v="32500-00"/>
        <s v="32500-01"/>
        <s v="33133-00"/>
        <s v="33169-00"/>
        <s v="33554-00"/>
        <s v="33842-00"/>
        <s v="34500-00"/>
        <s v="34500-01"/>
        <s v="34509-00"/>
        <s v="34509-01"/>
        <s v="34512-00"/>
        <s v="34512-01"/>
        <s v="34515-00"/>
        <s v="34518-00"/>
        <s v="34518-01"/>
        <s v="34521-02"/>
        <s v="34528-02"/>
        <s v="34530-05"/>
        <s v="34530-06"/>
        <s v="35317-00"/>
        <s v="35319-00"/>
        <s v="35320-00"/>
        <s v="38256-00"/>
        <s v="38256-01"/>
        <s v="90179-05"/>
        <s v="90203-09"/>
        <s v="11600-01"/>
        <s v="11900-00"/>
        <s v="11909-00"/>
        <s v="241027"/>
        <s v="13882-01"/>
        <s v="13882-02"/>
        <s v="600349"/>
        <s v="90179-02"/>
        <s v="90231-00"/>
        <s v="90220-00"/>
        <s v="90222-01"/>
        <s v="92001-00"/>
        <s v="92035-00"/>
        <s v="92035-01"/>
        <s v="92043-00"/>
        <s v="92077-00"/>
        <s v="92078-00"/>
        <s v="92118-00"/>
        <s v="92141-00"/>
        <s v="92195-00"/>
        <s v="92209-00"/>
        <s v="92209-01"/>
        <s v="92209-02"/>
        <s v="96020-00"/>
        <s v="96089-00"/>
        <s v="96190-01"/>
        <s v="96190-02"/>
        <s v="92049-00"/>
        <s v="92100-00"/>
        <s v="11203-00"/>
        <s v="11212-00"/>
        <s v="11221-00"/>
        <s v="11224-00"/>
        <s v="U8183200"/>
        <s v="U8183201"/>
        <s v="U8183202"/>
        <s v="U8183203"/>
        <s v="U8183204"/>
        <s v="U8183205"/>
        <s v="U8183207"/>
        <s v="U8183210"/>
        <s v="U8183211"/>
        <s v="U8183212"/>
        <s v="U8183213"/>
        <s v="U8183214"/>
        <s v="U8183215"/>
        <s v="U8183216"/>
        <s v="U8183217"/>
        <s v="U8183218"/>
        <s v="U8183220"/>
        <s v="U8183221"/>
        <s v="U8183222"/>
        <s v="U8183223"/>
        <s v="U8183224"/>
        <s v="U8183225"/>
        <s v="U8183226"/>
        <s v="U8183227"/>
        <s v="U8183230"/>
        <s v="U8183231"/>
        <s v="U8183232"/>
        <s v="U8183233"/>
        <s v="U8183234"/>
        <s v="U8183235"/>
        <s v="U8183236"/>
        <s v="U8183237"/>
        <s v="U8183238"/>
        <s v="U8183239"/>
        <s v="U8183240"/>
        <s v="U8183241"/>
        <s v="U8183242"/>
        <s v="U8183243"/>
        <s v="U8183244"/>
        <s v="U8183245"/>
        <s v="U8183246"/>
        <s v="U8183247"/>
        <s v="U8183248"/>
        <s v="U8183249"/>
        <s v="U8183250"/>
        <s v="U8183251"/>
        <s v="U8183252"/>
        <s v="U8183260"/>
        <s v="U8183261"/>
        <s v="U8183262"/>
        <s v="U8183263"/>
        <s v="U8183264"/>
        <s v="U8183265"/>
        <s v="U8183266"/>
        <s v="U8183267"/>
        <s v="U8183268"/>
        <s v="U8183269"/>
        <s v="U8183270"/>
        <s v="U8183271"/>
        <s v="U8183272"/>
        <s v="U8183273"/>
        <s v="U8183274"/>
        <s v="U8183275"/>
        <s v="U8183276"/>
        <s v="U8183278"/>
        <s v="U8183279"/>
        <s v="U8183280"/>
        <s v="U8183281"/>
        <s v="U8183282"/>
        <s v="U8183290"/>
        <s v="U8183295"/>
        <s v="U8183296"/>
        <s v="U8183297"/>
        <s v="U8183300"/>
        <s v="U8183301"/>
        <s v="U8183302"/>
        <s v="U8183303"/>
        <s v="U8183304"/>
        <s v="U8183305"/>
        <s v="U8183306"/>
        <s v="U8183307"/>
        <s v="U8183308"/>
        <s v="U8183309"/>
        <s v="U8183310"/>
        <s v="U8183311"/>
        <s v="U8183312"/>
        <s v="U8183313"/>
        <s v="U8183314"/>
        <s v="U8183315"/>
        <s v="U8183320"/>
        <s v="U8183321"/>
        <s v="U8183322"/>
        <s v="U8183323"/>
        <s v="U8183324"/>
        <s v="U8183325"/>
        <s v="U8183326"/>
        <s v="U8183327"/>
        <s v="U8183328"/>
        <s v="U8183329"/>
        <s v="U8183330"/>
        <s v="U8183331"/>
        <s v="U8183332"/>
        <s v="U8183333"/>
        <s v="U8183335"/>
        <s v="U8183337"/>
        <s v="U8183338"/>
        <s v="U8183339"/>
        <s v="U8183342"/>
        <s v="U8183343"/>
        <s v="U8183344"/>
        <s v="U8183500"/>
        <s v="U8183501"/>
        <s v="U8183502"/>
        <s v="U8183800"/>
        <s v="42740-00"/>
        <s v="92016-00"/>
        <s v="92025-00"/>
        <s v="96038-00"/>
        <s v="96044-00"/>
        <s v="42740-02"/>
        <s v="42719-00"/>
        <s v="42746-03"/>
        <s v="90078-00"/>
        <s v="90084-00"/>
        <s v="30061-02"/>
        <s v="30061-03"/>
        <s v="30061-04"/>
        <s v="42668-00"/>
        <s v="42785-00"/>
        <s v="42788-00"/>
        <s v="42809-00"/>
        <s v="42824-00"/>
        <s v="42824-01"/>
        <s v="30478-07"/>
        <s v="92162-00"/>
        <s v="32171-00"/>
        <s v="36812-00"/>
        <s v="37215-00"/>
        <s v="90392-00"/>
        <s v="30668-00"/>
        <s v="37315-00"/>
        <s v="58718-01"/>
        <s v="37339-00"/>
        <s v="37396-00"/>
        <s v="92101-00"/>
        <s v="37011-00"/>
        <s v="37415-00"/>
        <s v="92099-00"/>
        <s v="37212-01"/>
        <s v="37221-00"/>
        <s v="92115-00"/>
        <s v="92131-00"/>
        <s v="37393-00"/>
        <s v="37393-01"/>
        <s v="30663-00"/>
        <s v="92121-00"/>
        <s v="92102-00"/>
        <s v="11012-00"/>
        <s v="11300-00"/>
        <s v="11312-00"/>
        <s v="11315-01"/>
        <s v="11315-02"/>
        <s v="11324-00"/>
        <s v="11332-00"/>
        <s v="11332-01"/>
        <s v="11333-00"/>
        <s v="11336-00"/>
        <s v="11339-00"/>
        <s v="11700-00"/>
        <s v="12000-00"/>
        <s v="30075-19"/>
        <s v="30075-23"/>
        <s v="30075-24"/>
        <s v="30075-25"/>
        <s v="30075-26"/>
        <s v="30075-28"/>
        <s v="30075-29"/>
        <s v="30104-00"/>
        <s v="41650-00"/>
        <s v="41650-01"/>
        <s v="41653-00"/>
        <s v="41653-01"/>
        <s v="41764-02"/>
        <s v="41764-03"/>
        <s v="41849-00"/>
        <s v="41855-00"/>
        <s v="41876-00"/>
        <s v="41889-01"/>
        <s v="U8184500"/>
        <s v="U8184501"/>
        <s v="U8184502"/>
        <s v="U8184503"/>
        <s v="U8184504"/>
        <s v="U8184506"/>
        <s v="90119-00"/>
        <s v="90141-00"/>
        <s v="96009-00"/>
        <s v="96011-00"/>
        <s v="96025-00"/>
        <s v="96052-00"/>
        <s v="96056-00"/>
        <s v="96063-00"/>
        <s v="96064-00"/>
        <s v="96065-00"/>
        <s v="96173-00"/>
        <s v="30075-03"/>
        <s v="97011-00"/>
        <s v="97012-00"/>
        <s v="U8183601"/>
        <s v="U8184600"/>
        <s v="97013-00"/>
        <s v="U8187400"/>
        <s v="U8187401"/>
        <s v="U8187402"/>
        <s v="U8187403"/>
        <s v="U8187404"/>
        <s v="U8187405"/>
        <s v="U8187406"/>
        <s v="U8187409"/>
        <s v="U8187410"/>
        <s v="U8187411"/>
        <s v="U8187413"/>
        <s v="U8187414"/>
        <s v="11321-00"/>
        <s v="30052-02"/>
        <s v="30052-04"/>
        <s v="30272-00"/>
        <s v="30278-02"/>
        <s v="30281-01"/>
        <s v="30283-00"/>
        <s v="41641-00"/>
        <s v="41647-00"/>
        <s v="41647-01"/>
        <s v="41704-00"/>
        <s v="41767-00"/>
        <s v="41787-01"/>
        <s v="41797-00"/>
        <s v="41804-00"/>
        <s v="41807-00"/>
        <s v="41810-00"/>
        <s v="41813-01"/>
        <s v="600029"/>
        <s v="600112"/>
        <s v="600114"/>
        <s v="U8183805"/>
        <s v="U8187407"/>
        <s v="U8187408"/>
        <s v="U8188704"/>
        <s v="U8188705"/>
        <s v="90019-00"/>
        <s v="90022-00"/>
        <s v="90135-00"/>
        <s v="90136-00"/>
        <s v="90137-00"/>
        <s v="90143-00"/>
        <s v="90144-00"/>
        <s v="90147-00"/>
        <s v="90149-00"/>
        <s v="92013-00"/>
        <s v="92032-00"/>
        <s v="95550-00"/>
        <s v="95550-05"/>
        <s v="95550-06"/>
        <s v="96012-00"/>
        <s v="96013-00"/>
        <s v="96035-00"/>
        <s v="96045-00"/>
        <s v="96046-00"/>
        <s v="96068-00"/>
        <s v="96070-00"/>
        <s v="96073-00"/>
        <s v="96132-00"/>
        <s v="96134-00"/>
        <s v="96135-00"/>
        <s v="96137-00"/>
        <s v="96215-00"/>
        <s v="97072-00"/>
        <s v="009164"/>
        <s v="30032-00"/>
        <s v="30052-00"/>
        <s v="41500-00"/>
        <s v="41509-00"/>
        <s v="41629-00"/>
        <s v="41656-00"/>
        <s v="41659-00"/>
        <s v="41674-00"/>
        <s v="41677-00"/>
        <s v="41761-00"/>
        <s v="41764-00"/>
        <s v="41764-01"/>
        <s v="41895-00"/>
        <s v="45445-00"/>
        <s v="45562-00"/>
        <s v="45562-01"/>
        <s v="U8188703"/>
        <s v="90111-00"/>
        <s v="90113-00"/>
        <s v="90114-00"/>
        <s v="90134-00"/>
        <s v="92138-00"/>
        <s v="92201-00"/>
        <s v="92027-00"/>
        <s v="92029-00"/>
        <s v="92030-00"/>
        <s v="92031-00"/>
        <s v="92036-00"/>
        <s v="92037-00"/>
        <s v="92200-00"/>
        <n v="130300"/>
        <n v="130301"/>
        <n v="130302"/>
        <n v="130303"/>
        <n v="130304"/>
        <n v="130305"/>
        <n v="130306"/>
        <n v="130308"/>
        <n v="130309"/>
        <n v="130312"/>
        <n v="130313"/>
        <n v="130314"/>
        <n v="130315"/>
        <n v="130316"/>
        <n v="130317"/>
        <n v="130318"/>
        <n v="130319"/>
        <n v="130320"/>
        <n v="130321"/>
        <n v="130322"/>
        <s v="260076"/>
        <s v="11600-00"/>
        <s v="13221-00"/>
        <s v="13312-00"/>
        <s v="13839-01"/>
        <s v="16514-00"/>
        <s v="16514-01"/>
        <s v="16618-00"/>
        <s v="35614-00"/>
        <s v="35620-00"/>
        <s v="35630-00"/>
        <s v="35640-00"/>
        <s v="35640-01"/>
        <s v="35640-03"/>
        <s v="35703-00"/>
        <s v="90721-00"/>
        <s v="92130-00"/>
        <s v="92204-00"/>
        <s v="96026-00"/>
        <s v="U9200101"/>
        <s v="13200-00"/>
        <s v="13203-00"/>
        <s v="13206-00"/>
        <s v="13209-00"/>
        <s v="13306-00"/>
        <s v="35703-01"/>
        <s v="35759-00"/>
        <s v="90465-00"/>
        <s v="90465-01"/>
        <s v="90465-02"/>
        <s v="90466-00"/>
        <s v="90677-00"/>
        <s v="92076-00"/>
        <s v="92104-00"/>
        <s v="95550-01"/>
        <s v="30195-02"/>
        <s v="35539-00"/>
        <s v="35539-01"/>
        <s v="92105-00"/>
        <s v="92110-00"/>
        <s v="92168-00"/>
        <s v="92173-00"/>
        <s v="13212-00"/>
        <s v="13215-01"/>
        <s v="92145-00"/>
        <s v="16511-00"/>
        <s v="16512-00"/>
        <s v="35506-02"/>
        <s v="35518-00"/>
        <s v="35539-02"/>
        <s v="35608-00"/>
        <s v="35611-00"/>
        <s v="35622-00"/>
        <s v="35633-01"/>
        <s v="35640-02"/>
        <s v="35643-03"/>
        <s v="90461-00"/>
        <s v="90462-00"/>
        <s v="90465-03"/>
        <s v="90465-05"/>
        <s v="90466-01"/>
        <s v="90466-02"/>
        <s v="90467-00"/>
        <s v="90470-00"/>
        <s v="90471-04"/>
        <s v="90473-00"/>
        <s v="90482-00"/>
        <s v="92103-00"/>
        <s v="13215-00"/>
        <s v="13215-03"/>
        <s v="92122-00"/>
        <s v="92205-00"/>
        <s v="92112-00"/>
        <s v="30087-00"/>
        <s v="37815-00"/>
        <s v="U8188702"/>
        <s v="U9033101"/>
        <s v="92500-00"/>
        <s v="90141-01"/>
        <s v="92148-00"/>
        <s v="90765-00"/>
        <s v="14212-00"/>
        <s v="30010-00"/>
        <s v="30014-00"/>
        <s v="30278-00"/>
        <s v="90686-00"/>
        <s v="92066-00"/>
        <s v="92071-00"/>
        <s v="92094-00"/>
        <s v="92119-00"/>
        <s v="92132-00"/>
        <s v="92142-00"/>
        <s v="14212-01"/>
        <s v="30075-12"/>
        <s v="30075-34"/>
        <s v="30084-00"/>
        <s v="30189-01"/>
        <s v="32174-00"/>
        <s v="90672-00"/>
        <s v="90676-00"/>
        <s v="92067-00"/>
        <s v="92120-00"/>
        <s v="090003"/>
        <s v="090009"/>
        <s v="241025"/>
        <s v="241026"/>
        <s v="241028"/>
        <s v="270101"/>
        <s v="270102"/>
        <s v="270103"/>
        <s v="270106"/>
        <s v="270111"/>
        <s v="270113"/>
        <s v="310049"/>
        <s v="310050"/>
        <s v="310051"/>
        <s v="U8182000"/>
        <s v="U8182001"/>
        <s v="U8182002"/>
        <s v="U8183294"/>
        <s v="U8185800"/>
        <s v="U8185804"/>
        <s v="U8185806"/>
        <s v="U8185807"/>
        <s v="U8185811"/>
        <s v="U8185814"/>
        <s v="U8185816"/>
        <s v="U8185819"/>
        <s v="U8186404"/>
        <s v="11000-00"/>
        <s v="11503-05"/>
        <s v="11709-00"/>
        <s v="13842-00"/>
        <s v="30097-00"/>
        <s v="30473-04"/>
        <s v="30476-00"/>
        <s v="30478-06"/>
        <s v="32075-00"/>
        <s v="32075-01"/>
        <s v="39000-00"/>
        <s v="41898-00"/>
        <s v="41898-01"/>
        <s v="55028-00"/>
        <s v="55036-00"/>
        <s v="55816-00"/>
        <s v="96032-00"/>
        <s v="96184-00"/>
        <s v="U1150601"/>
        <s v="U8188000"/>
        <s v="13100-00"/>
        <s v="13100-01"/>
        <s v="13100-02"/>
        <s v="13100-03"/>
        <s v="13100-04"/>
        <s v="18230-01"/>
        <s v="41674-02"/>
        <s v="92055-00"/>
        <s v="92073-00"/>
        <s v="96008-00"/>
        <s v="96090-00"/>
        <s v="96096-00"/>
        <s v="96148-00"/>
        <s v="30550-00"/>
        <s v="90667-00"/>
        <s v="92042-00"/>
        <s v="92515-10"/>
        <s v="92056-00"/>
        <s v="96014-00"/>
        <s v="96021-00"/>
        <s v="96022-00"/>
        <s v="96024-00"/>
        <s v="96027-00"/>
        <s v="96030-00"/>
        <s v="96031-00"/>
        <s v="96043-00"/>
        <s v="96088-00"/>
        <s v="96101-00"/>
        <s v="96175-00"/>
        <s v="009305"/>
        <s v="030102"/>
        <s v="030104"/>
        <s v="030106"/>
        <s v="030108"/>
        <s v="030110"/>
        <s v="030112"/>
        <s v="030114"/>
        <s v="030116"/>
        <s v="030118"/>
        <s v="039336"/>
        <s v="130216"/>
        <s v="130218"/>
        <s v="11003-00"/>
        <s v="13100-06"/>
        <s v="13100-07"/>
        <s v="13100-08"/>
        <s v="241021"/>
        <s v="241022"/>
        <s v="241023"/>
        <s v="241029"/>
        <s v="241030"/>
        <s v="241032"/>
        <s v="243016"/>
        <s v="260002"/>
        <s v="260003"/>
        <s v="260004"/>
        <s v="260006"/>
        <s v="260007"/>
        <s v="260008"/>
        <s v="260009"/>
        <s v="260011"/>
        <s v="260015"/>
        <s v="270104"/>
        <s v="270110"/>
        <s v="39323-00"/>
        <s v="39118-00"/>
        <s v="96097-00"/>
        <s v="96098-00"/>
        <s v="96146-00"/>
        <s v="92057-00"/>
        <s v="92500-01"/>
        <s v="92500-02"/>
        <s v="11712-00"/>
        <s v="U8185900"/>
        <s v="009214"/>
        <s v="009215"/>
        <s v="009218"/>
        <s v="009219"/>
        <s v="009236"/>
        <s v="009246"/>
        <s v="009247"/>
        <s v="242201"/>
        <s v="242202"/>
        <s v="243001"/>
        <s v="243008"/>
        <s v="243014"/>
        <s v="243015"/>
        <s v="11718-00"/>
        <s v="18216-29"/>
        <s v="92007-00"/>
        <s v="92045-00"/>
        <s v="96138-00"/>
        <s v="92179-00"/>
        <s v="96119-00"/>
        <s v="96120-00"/>
        <s v="96123-00"/>
        <s v="96154-00"/>
        <s v="41880-00"/>
        <s v="41884-00"/>
        <s v="92050-00"/>
        <s v="92083-00"/>
        <s v="92084-00"/>
        <s v="92085-00"/>
        <s v="92097-00"/>
        <s v="92098-00"/>
        <s v="92111-00"/>
        <s v="92113-00"/>
        <s v="92164-00"/>
        <s v="92172-00"/>
        <s v="92203-00"/>
        <s v="18216-00"/>
        <s v="18216-03"/>
        <s v="18216-06"/>
        <s v="18216-09"/>
        <s v="18216-12"/>
        <s v="18216-15"/>
        <s v="18216-18"/>
        <s v="18216-21"/>
        <s v="18216-24"/>
        <s v="18216-27"/>
        <s v="18216-28"/>
        <s v="18216-30"/>
        <s v="18216-31"/>
        <s v="18216-32"/>
        <s v="18228-00"/>
        <s v="18233-00"/>
        <s v="18252-00"/>
        <s v="18254-00"/>
        <s v="18256-00"/>
        <s v="18258-00"/>
        <s v="18260-00"/>
        <s v="18262-00"/>
        <s v="18262-01"/>
        <s v="18262-02"/>
        <s v="18264-00"/>
        <s v="18266-00"/>
        <s v="18266-01"/>
        <s v="18266-02"/>
        <s v="18268-00"/>
        <s v="18270-00"/>
        <s v="18272-00"/>
        <s v="18272-01"/>
        <s v="18272-02"/>
        <s v="18272-03"/>
        <s v="18274-00"/>
        <s v="18274-01"/>
        <s v="18274-02"/>
        <s v="18274-03"/>
        <s v="18274-04"/>
        <s v="18276-00"/>
        <s v="18278-00"/>
        <s v="18280-00"/>
        <s v="18282-00"/>
        <s v="18284-00"/>
        <s v="18286-00"/>
        <s v="18286-01"/>
        <s v="18286-02"/>
        <s v="18288-00"/>
        <s v="18288-01"/>
        <s v="92054-00"/>
        <s v="92508-10"/>
        <s v="92508-19"/>
        <s v="92508-20"/>
        <s v="92508-29"/>
        <s v="92508-30"/>
        <s v="92508-39"/>
        <s v="92508-40"/>
        <s v="92508-49"/>
        <s v="92508-50"/>
        <s v="92508-59"/>
        <s v="92508-99"/>
        <s v="92506-10"/>
        <s v="92506-19"/>
        <s v="92506-20"/>
        <s v="92506-29"/>
        <s v="92506-30"/>
        <s v="92506-39"/>
        <s v="92506-40"/>
        <s v="92506-49"/>
        <s v="92506-50"/>
        <s v="92506-59"/>
        <s v="92506-69"/>
        <s v="92506-90"/>
        <s v="92506-99"/>
        <s v="92507-10"/>
        <s v="92507-19"/>
        <s v="92507-20"/>
        <s v="92507-29"/>
        <s v="92507-30"/>
        <s v="92507-39"/>
        <s v="92507-40"/>
        <s v="92507-49"/>
        <s v="92507-50"/>
        <s v="92507-59"/>
        <s v="92507-69"/>
        <s v="92507-90"/>
        <s v="92507-99"/>
        <s v="92508-69"/>
        <s v="92508-90"/>
        <s v="92509-10"/>
        <s v="92509-19"/>
        <s v="92509-20"/>
        <s v="92509-30"/>
        <s v="92509-40"/>
        <s v="92509-49"/>
        <s v="92509-50"/>
        <s v="92509-59"/>
        <s v="92509-69"/>
        <s v="92509-90"/>
        <s v="92509-99"/>
        <s v="92510-19"/>
        <s v="92510-20"/>
        <s v="92510-29"/>
        <s v="92510-30"/>
        <s v="92510-39"/>
        <s v="92510-40"/>
        <s v="92510-49"/>
        <s v="92510-50"/>
        <s v="92510-59"/>
        <s v="92510-69"/>
        <s v="92510-90"/>
        <s v="92510-99"/>
        <s v="92511-40"/>
        <s v="92511-49"/>
        <s v="92511-50"/>
        <s v="92511-59"/>
        <s v="92511-90"/>
        <s v="92511-99"/>
        <s v="92512-10"/>
        <s v="92512-40"/>
        <s v="92512-49"/>
        <s v="92512-50"/>
        <s v="92512-69"/>
        <s v="92512-90"/>
        <s v="92512-99"/>
        <s v="92513-50"/>
        <s v="92513-69"/>
        <s v="92513-99"/>
        <s v="92514-99"/>
        <s v="92515-69"/>
        <s v="92515-90"/>
        <s v="92509-29"/>
        <s v="92509-39"/>
        <s v="92510-10"/>
        <s v="92511-10"/>
        <s v="92511-19"/>
        <s v="92511-20"/>
        <s v="92511-29"/>
        <s v="92511-30"/>
        <s v="92511-39"/>
        <s v="92511-69"/>
        <s v="92512-19"/>
        <s v="92512-20"/>
        <s v="92512-29"/>
        <s v="92512-30"/>
        <s v="92512-39"/>
        <s v="92512-59"/>
        <s v="92513-10"/>
        <s v="92513-19"/>
        <s v="92513-20"/>
        <s v="92513-29"/>
        <s v="92513-30"/>
        <s v="92513-39"/>
        <s v="92513-40"/>
        <s v="92513-49"/>
        <s v="92513-59"/>
        <s v="92513-90"/>
        <s v="92514-10"/>
        <s v="92514-19"/>
        <s v="92514-20"/>
        <s v="92514-29"/>
        <s v="92514-30"/>
        <s v="92514-39"/>
        <s v="92514-40"/>
        <s v="92514-49"/>
        <s v="92514-50"/>
        <s v="92514-59"/>
        <s v="92514-69"/>
        <s v="92514-90"/>
        <s v="92515-19"/>
        <s v="92515-20"/>
        <s v="92515-29"/>
        <s v="92515-30"/>
        <s v="92515-39"/>
        <s v="92515-40"/>
        <s v="92515-49"/>
        <s v="92515-50"/>
        <s v="92515-59"/>
        <s v="92515-99"/>
        <s v="92518-00"/>
        <s v="92518-01"/>
        <s v="92519-40"/>
        <s v="92519-59"/>
        <s v="92519-69"/>
        <s v="92519-99"/>
        <s v="92519-10"/>
        <s v="92519-19"/>
        <s v="92519-20"/>
        <s v="92519-29"/>
        <s v="92519-30"/>
        <s v="92519-39"/>
        <s v="92519-49"/>
        <s v="92519-50"/>
        <s v="13851-00"/>
        <s v="92519-90"/>
        <s v="11921-00"/>
        <s v="38285-01"/>
        <s v="38286-00"/>
        <s v="39127-00"/>
        <s v="39130-00"/>
        <s v="39131-00"/>
        <s v="39131-01"/>
        <s v="39134-01"/>
        <s v="39135-00"/>
        <s v="39136-01"/>
        <s v="39136-02"/>
        <s v="39137-00"/>
        <s v="39138-00"/>
        <s v="40018-00"/>
        <s v="47705-00"/>
        <s v="90001-00"/>
        <s v="90008-00"/>
        <s v="30094-09"/>
        <s v="30375-22"/>
        <s v="90356-00"/>
        <s v="13109-00"/>
        <s v="009177"/>
        <s v="30323-00"/>
        <s v="32103-00"/>
        <s v="32147-00"/>
        <s v="92065-00"/>
        <s v="92090-00"/>
        <s v="009161"/>
        <s v="38418-01"/>
        <s v="38418-02"/>
        <s v="38438-02"/>
        <s v="18248-00"/>
        <s v="18250-00"/>
        <s v="18290-00"/>
        <s v="18292-00"/>
        <s v="18292-01"/>
        <s v="18292-02"/>
        <s v="18294-00"/>
        <s v="30075-07"/>
        <s v="30090-00"/>
        <s v="30094-12"/>
        <s v="30293-02"/>
        <s v="30532-04"/>
        <s v="30533-02"/>
        <s v="30533-03"/>
        <s v="30545-00"/>
        <s v="31500-01"/>
        <s v="34133-00"/>
        <s v="38421-00"/>
        <s v="38460-00"/>
        <s v="38464-00"/>
        <s v="38812-00"/>
        <s v="41764-04"/>
        <s v="41879-01"/>
        <s v="41879-02"/>
        <s v="41879-03"/>
        <s v="41879-06"/>
        <s v="41886-02"/>
        <s v="41892-00"/>
        <s v="41892-01"/>
        <s v="41895-01"/>
        <s v="41901-00"/>
        <s v="41904-00"/>
        <s v="47471-00"/>
        <s v="30484-00"/>
        <s v="30484-01"/>
        <s v="30484-02"/>
        <s v="90296-00"/>
        <s v="13109-01"/>
        <s v="13110-00"/>
        <s v="30473-01"/>
        <s v="30449-00"/>
        <s v="30451-01"/>
        <s v="30451-02"/>
        <s v="30451-03"/>
        <s v="30491-00"/>
        <s v="30491-02"/>
        <s v="30491-03"/>
        <s v="90347-01"/>
        <s v="58706-00"/>
        <s v="58715-00"/>
        <s v="58715-01"/>
        <s v="58718-00"/>
        <s v="59739-00"/>
        <s v="59739-03"/>
        <s v="59970-01"/>
        <s v="60009-00"/>
        <s v="60009-01"/>
        <s v="60015-00"/>
        <s v="60033-00"/>
        <s v="60039-00"/>
        <s v="60066-00"/>
        <s v="60066-01"/>
        <s v="60072-00"/>
        <s v="60075-00"/>
        <s v="60078-00"/>
        <s v="90602-00"/>
        <s v="90903-00"/>
        <s v="58721-00"/>
        <s v="90909-00"/>
        <s v="30224-01"/>
        <s v="30224-02"/>
        <s v="30492-00"/>
        <s v="31536-00"/>
        <s v="35307-00"/>
        <s v="35307-01"/>
        <s v="35309-06"/>
        <s v="35309-07"/>
        <s v="35321-02"/>
        <s v="35321-03"/>
        <s v="35321-04"/>
        <s v="35321-05"/>
        <s v="35321-06"/>
        <s v="35321-07"/>
        <s v="35321-08"/>
        <s v="35321-10"/>
        <s v="35412-00"/>
        <s v="36604-00"/>
        <s v="48636-00"/>
        <s v="50950-00"/>
        <s v="009169"/>
        <s v="009170"/>
        <s v="009216"/>
        <s v="009217"/>
        <s v="45566-01"/>
        <s v="45566-03"/>
        <s v="009150"/>
        <s v="009306"/>
        <s v="30300-00"/>
        <s v="45545-00"/>
        <s v="45568-00"/>
        <s v="45584-00"/>
        <s v="45587-01"/>
        <s v="45588-00"/>
        <s v="45588-01"/>
        <s v="45590-00"/>
        <s v="14200-00"/>
        <s v="32174-02"/>
        <s v="11722-00"/>
        <s v="38200-00"/>
        <s v="38203-00"/>
        <s v="38206-00"/>
        <s v="38209-00"/>
        <s v="38212-00"/>
        <s v="38213-00"/>
        <s v="38215-00"/>
        <s v="38218-00"/>
        <s v="38218-01"/>
        <s v="38218-02"/>
        <s v="38306-05"/>
        <s v="38309-00"/>
        <s v="38312-00"/>
        <s v="38312-01"/>
        <s v="38318-01"/>
        <s v="38368-00"/>
        <s v="38368-01"/>
        <s v="38368-02"/>
        <s v="55118-00"/>
        <s v="55244-01"/>
        <s v="11727-00"/>
        <s v="38300-00"/>
        <s v="38303-00"/>
        <s v="38306-00"/>
        <s v="38306-01"/>
        <s v="38306-02"/>
        <s v="38350-00"/>
        <s v="38353-00"/>
        <s v="38353-01"/>
        <s v="38390-01"/>
        <s v="38390-02"/>
        <s v="38390-03"/>
        <s v="38393-00"/>
        <s v="38393-01"/>
        <s v="90203-00"/>
        <s v="90203-03"/>
        <s v="90203-05"/>
        <s v="90203-06"/>
        <s v="90203-08"/>
        <s v="90203-10"/>
        <s v="38353-02"/>
        <s v="90203-07"/>
        <s v="90219-00"/>
        <s v="600001"/>
        <s v="600251"/>
        <s v="600253"/>
        <s v="600254"/>
        <s v="600260"/>
        <s v="600261"/>
        <s v="U9601201"/>
        <s v="U9601202"/>
        <s v="11015-00"/>
        <s v="11015-01"/>
        <s v="11018-00"/>
        <s v="55038-00"/>
        <s v="55084-00"/>
        <s v="90908-00"/>
        <s v="96018-00"/>
        <s v="96019-00"/>
        <s v="96028-00"/>
        <s v="96152-00"/>
        <s v="96159-00"/>
        <s v="12306-00"/>
        <s v="320810"/>
        <s v="320811"/>
        <s v="320812"/>
        <s v="320816"/>
        <s v="320817"/>
        <s v="600011"/>
        <s v="600012"/>
        <s v="600015"/>
        <s v="600016"/>
        <s v="600017"/>
        <s v="600018"/>
        <s v="600021"/>
        <s v="600022"/>
        <s v="600023"/>
        <s v="600024"/>
        <s v="600025"/>
        <s v="600028"/>
        <s v="600051"/>
        <s v="600055"/>
        <s v="600071"/>
        <s v="600081"/>
        <s v="600101"/>
        <s v="600111"/>
        <s v="600113"/>
        <s v="600115"/>
        <s v="600116"/>
        <s v="600117"/>
        <s v="600123"/>
        <s v="600124"/>
        <s v="600169"/>
        <s v="600170"/>
        <s v="600173"/>
        <s v="600174"/>
        <s v="600259"/>
        <s v="600313"/>
        <s v="600330"/>
        <s v="600331"/>
        <s v="600333"/>
        <s v="600334"/>
        <s v="600336"/>
        <s v="600337"/>
        <s v="600343"/>
        <s v="600345"/>
        <s v="600347"/>
        <s v="600348"/>
        <s v="600351"/>
        <s v="600803"/>
        <s v="U1102101"/>
        <s v="14053-03"/>
        <s v="90120-00"/>
        <s v="92002-00"/>
        <s v="92005-00"/>
        <s v="92008-00"/>
        <s v="92011-00"/>
        <s v="92199-00"/>
        <s v="96029-00"/>
        <s v="96079-00"/>
        <s v="96093-00"/>
        <s v="96112-00"/>
        <s v="96115-00"/>
        <s v="96116-00"/>
        <s v="96117-00"/>
        <s v="96122-00"/>
        <s v="96125-00"/>
        <s v="96136-00"/>
        <s v="96139-00"/>
        <s v="96158-00"/>
        <s v="96160-00"/>
        <s v="96180-00"/>
        <s v="241033"/>
        <s v="260001"/>
        <s v="260097"/>
        <s v="260104"/>
        <s v="260105"/>
        <s v="92140-00"/>
        <s v="93173-00"/>
        <s v="95550-02"/>
        <s v="95550-03"/>
        <s v="95550-11"/>
        <s v="90353-00"/>
        <s v="90353-01"/>
        <s v="241020"/>
        <s v="13104-00"/>
        <s v="13750-00"/>
        <s v="90347-02"/>
        <s v="13112-00"/>
        <s v="90354-00"/>
        <s v="90669-00"/>
        <s v="12518-00"/>
        <s v="12530-00"/>
        <s v="55032001"/>
        <s v="55032-00"/>
        <s v="56301-00"/>
        <s v="56301-01"/>
        <s v="56401-00"/>
        <s v="56409-00"/>
        <s v="56107-00"/>
        <s v="56219-00"/>
        <s v="56221-00"/>
        <s v="56223-00"/>
        <s v="61303-00"/>
        <s v="61303-01"/>
        <s v="61307-00"/>
        <s v="61310-00"/>
        <s v="61313-00"/>
        <s v="61314-00"/>
        <s v="61314-01"/>
        <s v="61316-00"/>
        <s v="61317-00"/>
        <s v="61317-01"/>
        <s v="61320-00"/>
        <s v="61320-01"/>
        <s v="61328-00"/>
        <s v="61352-00"/>
        <s v="61353-00"/>
        <s v="61356-00"/>
        <s v="61356-01"/>
        <s v="61360-00"/>
        <s v="61361-00"/>
        <s v="61364-00"/>
        <s v="61368-00"/>
        <s v="61369-00"/>
        <s v="61372-00"/>
        <s v="61373-00"/>
        <s v="61376-00"/>
        <s v="61384-00"/>
        <s v="61386-00"/>
        <s v="61386-01"/>
        <s v="61387-00"/>
        <s v="61389-00"/>
        <s v="61390-00"/>
        <s v="61393-00"/>
        <s v="61397-00"/>
        <s v="61401-00"/>
        <s v="61417-00"/>
        <s v="61421-00"/>
        <s v="61426-00"/>
        <s v="61429-00"/>
        <s v="61441-00"/>
        <s v="61446-00"/>
        <s v="61449-00"/>
        <s v="61465-00"/>
        <s v="61469-00"/>
        <s v="61473-00"/>
        <s v="61480-00"/>
        <s v="61484-00"/>
        <s v="61485-00"/>
        <s v="61499-00"/>
        <s v="90907-00"/>
        <s v="90910-00"/>
        <s v="16003-00"/>
        <s v="16009-00"/>
        <s v="16015-00"/>
        <s v="16018-00"/>
        <s v="241036"/>
        <s v="241012"/>
        <s v="241013"/>
        <s v="U3047331"/>
        <s v="11820-00"/>
        <s v="241019"/>
        <s v="30473-06"/>
        <s v="30473-07"/>
        <s v="32084-02"/>
        <s v="32090-02"/>
        <s v="32095-00"/>
        <s v="13506-00"/>
        <s v="30476-01"/>
        <s v="30478-09"/>
        <s v="41832-00"/>
        <s v="30478-01"/>
        <s v="32081-00"/>
        <s v="30451-00"/>
        <s v="U3047361"/>
        <s v="30476-02"/>
        <s v="30476-03"/>
        <s v="30478-12"/>
        <s v="30478-19"/>
        <s v="30487-00"/>
        <s v="30490-00"/>
        <s v="30490-01"/>
        <s v="30490-02"/>
        <s v="30491-04"/>
        <s v="90308-00"/>
        <s v="95550-10"/>
        <s v="96001-00"/>
        <s v="96034-00"/>
        <s v="96069-00"/>
        <s v="96084-00"/>
        <s v="96085-00"/>
        <s v="96086-00"/>
        <s v="96102-00"/>
        <s v="96179-00"/>
        <s v="96182-00"/>
        <s v="090041"/>
        <s v="090042"/>
        <s v="090045"/>
        <s v="039380"/>
        <s v="92004-00"/>
        <s v="92010-00"/>
        <s v="95550-14"/>
        <s v="96074-00"/>
        <s v="96080-00"/>
        <s v="96100-00"/>
        <s v="96176-00"/>
        <s v="96185-00"/>
        <s v="15224-00"/>
        <s v="15239-00"/>
        <s v="15254-00"/>
        <s v="U1525401"/>
        <s v="U1525402"/>
        <s v="15269-00"/>
        <s v="U1526901"/>
        <s v="U1526902"/>
        <s v="15304-00"/>
        <s v="15312-00"/>
        <s v="15320-00"/>
        <s v="15500-00"/>
        <s v="15506-00"/>
        <s v="15506-01"/>
        <s v="15518-00"/>
        <s v="15521-00"/>
        <s v="15524-00"/>
        <s v="15527-00"/>
        <s v="15530-00"/>
        <s v="15536-02"/>
        <s v="15550-00"/>
        <s v="15556-00"/>
        <s v="15556-01"/>
        <s v="U8179000"/>
        <s v="U8179001"/>
        <s v="U8179002"/>
        <s v="U8179003"/>
        <s v="U8179800"/>
        <s v="U8179802"/>
        <s v="U8179803"/>
        <s v="U8179804"/>
        <s v="U8179805"/>
        <s v="U8179806"/>
        <s v="U8179807"/>
        <n v="8179808"/>
        <n v="8179809"/>
        <n v="8179910"/>
        <n v="8179912"/>
        <n v="8179914"/>
        <n v="8179916"/>
        <n v="8180008"/>
        <n v="8180010"/>
        <s v="15506-02"/>
        <s v="15524-01"/>
        <s v="90765-02"/>
        <s v="U1526903"/>
        <s v="U8179900"/>
        <s v="U8179901"/>
        <s v="U8179903"/>
        <s v="U8179904"/>
        <s v="U8179908"/>
        <s v="U8179909"/>
        <s v="90765-01"/>
        <n v="1527000"/>
        <n v="1552402"/>
        <n v="1552403"/>
        <s v="U1102107"/>
        <s v="11021-01"/>
        <s v="11024-00"/>
        <s v="11027-00"/>
        <s v="11204-00"/>
        <s v="11210-00"/>
        <s v="11615-00"/>
        <s v="92015-00"/>
        <s v="96023-00"/>
        <s v="96050-00"/>
        <s v="U8183803"/>
        <s v="96010-00"/>
        <s v="130035"/>
        <s v="130036"/>
        <s v="12018-00"/>
        <s v="12021-00"/>
        <s v="130208"/>
        <s v="130214"/>
        <s v="130220"/>
        <s v="130222"/>
        <s v="11602-00"/>
        <s v="12003-00"/>
        <s v="310041"/>
        <s v="12012-00"/>
        <s v="12015-00"/>
        <s v="260072"/>
        <s v="96195-00"/>
        <s v="96195-01"/>
        <s v="96195-02"/>
        <s v="96039-00"/>
        <s v="U9217901"/>
        <s v="U9217902"/>
        <s v="U9217903"/>
        <s v="14050-00"/>
        <s v="14050-02"/>
        <s v="14053-00"/>
        <s v="14053-01"/>
        <s v="14053-02"/>
        <s v="14053-04"/>
        <s v="14053-05"/>
        <s v="14053-06"/>
        <s v="14053-07"/>
        <s v="14053-08"/>
        <s v="14050-01"/>
        <s v="30195-04"/>
        <s v="30205-00"/>
        <s v="30205-01"/>
        <s v="30190-00"/>
        <s v="30195-03"/>
        <s v="30195-05"/>
        <s v="30195-06"/>
        <s v="30195-07"/>
        <s v="30186-01"/>
        <s v="30189-00"/>
        <s v="30192-00"/>
        <s v="45019-00"/>
        <s v="45021-00"/>
        <s v="45021-01"/>
        <s v="45024-00"/>
        <s v="45025-00"/>
        <s v="45025-01"/>
        <s v="45025-02"/>
        <s v="45026-00"/>
        <s v="52034-00"/>
        <s v="11503-00"/>
        <s v="11503-01"/>
        <s v="11503-04"/>
        <s v="11503-08"/>
        <s v="11503-11"/>
        <s v="11503-12"/>
        <s v="11503-13"/>
        <s v="11503-14"/>
        <s v="11503-16"/>
        <s v="11503-17"/>
        <s v="11506-00"/>
        <s v="U1150371"/>
        <s v="U1150602"/>
        <s v="12203-00"/>
        <s v="60503-00"/>
        <s v="92012-00"/>
        <s v="600344"/>
        <s v="11503-02"/>
        <s v="009160"/>
        <s v="241001"/>
        <s v="241003"/>
        <s v="241004"/>
        <s v="241005"/>
        <s v="241006"/>
        <s v="241014"/>
        <s v="241038"/>
        <s v="250058"/>
        <s v="250087"/>
        <s v="92163-00"/>
        <s v="039348"/>
        <s v="93341-00"/>
        <s v="090061"/>
        <s v="090062"/>
        <s v="090063"/>
        <s v="090080"/>
        <s v="090084"/>
        <s v="090086"/>
        <s v="090911"/>
        <s v="090912"/>
        <s v="140001"/>
        <s v="140002"/>
        <s v="250094"/>
        <s v="250101"/>
        <s v="250103"/>
        <s v="310062"/>
        <s v="310064"/>
        <s v="92003-00"/>
        <s v="92006-00"/>
        <s v="92009-00"/>
        <s v="96077-00"/>
        <s v="96078-00"/>
        <s v="96081-00"/>
        <s v="96082-00"/>
        <s v="96087-00"/>
        <s v="96104-00"/>
        <s v="96177-00"/>
        <s v="96178-00"/>
        <s v="96181-00"/>
        <s v="96183-00"/>
        <s v="96186-00"/>
        <s v="U8185823"/>
        <s v="030094"/>
        <s v="030096"/>
        <s v="030098"/>
        <s v="030100"/>
        <s v="030120"/>
        <s v="030122"/>
        <s v="U8185802"/>
        <s v="U8185817"/>
        <s v="U8185820"/>
        <s v="U8185821"/>
        <s v="31533-00"/>
        <s v="31548-00"/>
        <s v="35608-02"/>
        <s v="32090-00"/>
        <s v="32093-00"/>
        <s v="32084-01"/>
        <s v="57506-00"/>
        <s v="57506001"/>
        <s v="57506011"/>
        <s v="57506021"/>
        <s v="57506031"/>
        <s v="57506041"/>
        <s v="57512001"/>
        <s v="57512011"/>
        <s v="57512021"/>
        <s v="57512031"/>
        <s v="57518001"/>
        <s v="57518011"/>
        <s v="57518021"/>
        <s v="57518031"/>
        <s v="57518041"/>
        <s v="57524001"/>
        <s v="57524011"/>
        <s v="57524021"/>
        <s v="57524031"/>
        <s v="57524041"/>
        <s v="57700001"/>
        <s v="57706001"/>
        <s v="57712001"/>
        <s v="57715001"/>
        <s v="57721001"/>
        <s v="57901001"/>
        <s v="57902002"/>
        <s v="57903001"/>
        <s v="57906001"/>
        <s v="57909001"/>
        <s v="57912001"/>
        <s v="57915001"/>
        <s v="57918001"/>
        <s v="57921001"/>
        <s v="57924002"/>
        <s v="57927001"/>
        <s v="57939001"/>
        <s v="57942001"/>
        <s v="57945001"/>
        <s v="58100001"/>
        <s v="58103001"/>
        <s v="58106001"/>
        <s v="58108001"/>
        <s v="58109001"/>
        <s v="58112001"/>
        <s v="58115001"/>
        <s v="58300001"/>
        <s v="58306001"/>
        <s v="58500001"/>
        <s v="58506002"/>
        <s v="58509001"/>
        <s v="58521001"/>
        <s v="58521011"/>
        <s v="58524001"/>
        <s v="58524011"/>
        <s v="58527001"/>
        <s v="58700001"/>
        <s v="58706002"/>
        <s v="58715001"/>
        <s v="58715011"/>
        <s v="58718001"/>
        <s v="58721001"/>
        <s v="58900001"/>
        <s v="58909001"/>
        <s v="58909012"/>
        <s v="58912001"/>
        <s v="58912012"/>
        <s v="58915001"/>
        <s v="58916001"/>
        <s v="58921011"/>
        <s v="58927001"/>
        <s v="59300001"/>
        <s v="59300011"/>
        <s v="59303001"/>
        <s v="59303011"/>
        <s v="59306001"/>
        <s v="59309001"/>
        <s v="59503001"/>
        <s v="59703001"/>
        <s v="59712001"/>
        <s v="59718001"/>
        <s v="59733001"/>
        <s v="59751001"/>
        <s v="59970001"/>
        <s v="60503001"/>
        <s v="90900001"/>
        <s v="57506-01"/>
        <s v="57506-02"/>
        <s v="57506-03"/>
        <s v="57506-04"/>
        <s v="57512-00"/>
        <s v="57512-01"/>
        <s v="57512-02"/>
        <s v="57512-03"/>
        <s v="57518-00"/>
        <s v="57518-01"/>
        <s v="57518-02"/>
        <s v="57518-03"/>
        <s v="57518-04"/>
        <s v="57524-00"/>
        <s v="57524-01"/>
        <s v="57524-02"/>
        <s v="57524-03"/>
        <s v="57524-04"/>
        <s v="57700-00"/>
        <s v="57706-00"/>
        <s v="57712-00"/>
        <s v="57715-00"/>
        <s v="57721-00"/>
        <s v="57901-00"/>
        <s v="57902-00"/>
        <s v="57903-00"/>
        <s v="57906-00"/>
        <s v="57909-00"/>
        <s v="57912-00"/>
        <s v="57915-00"/>
        <s v="57918-00"/>
        <s v="57921-00"/>
        <s v="57924-00"/>
        <s v="57927-00"/>
        <s v="57939-00"/>
        <s v="57942-00"/>
        <s v="57945-00"/>
        <s v="58100-00"/>
        <s v="58103-00"/>
        <s v="58106-00"/>
        <s v="58108-00"/>
        <s v="58109-00"/>
        <s v="58112-00"/>
        <s v="58115-00"/>
        <s v="58300-00"/>
        <s v="58306-00"/>
        <s v="58500-00"/>
        <s v="58506-00"/>
        <s v="58509-00"/>
        <s v="58521-00"/>
        <s v="58521-01"/>
        <s v="58524-00"/>
        <s v="58524-01"/>
        <s v="58527-00"/>
        <s v="58700-00"/>
        <s v="58900-00"/>
        <s v="58909-00"/>
        <s v="58909-01"/>
        <s v="58912-00"/>
        <s v="58912-01"/>
        <s v="58915-00"/>
        <s v="58916-00"/>
        <s v="58921-00"/>
        <s v="58924-00"/>
        <s v="58927-00"/>
        <s v="59300-00"/>
        <s v="59300-01"/>
        <s v="59303-00"/>
        <s v="59303-01"/>
        <s v="59306-00"/>
        <s v="59309-00"/>
        <s v="59503-00"/>
        <s v="59703-00"/>
        <s v="59712-00"/>
        <s v="59733-00"/>
        <s v="59751-00"/>
        <s v="90900-00"/>
        <s v="90906-00"/>
        <s v="A57506-00"/>
        <s v="A57506-01"/>
        <s v="A57506-02"/>
        <s v="A57506-03"/>
        <s v="A57506-04"/>
        <s v="A57512-00"/>
        <s v="A57512-01"/>
        <s v="A57512-02"/>
        <s v="A57512-03"/>
        <s v="A57518-00"/>
        <s v="A57518-01"/>
        <s v="A57518-02"/>
        <s v="A57518-03"/>
        <s v="A57518-04"/>
        <s v="A57524-00"/>
        <s v="A57524-01"/>
        <s v="A57524-02"/>
        <s v="A57524-03"/>
        <s v="A57524-04"/>
        <s v="A57700-00"/>
        <s v="A57706-00"/>
        <s v="A57712-00"/>
        <s v="A57715-00"/>
        <s v="A57721-00"/>
        <s v="A57901-00"/>
        <s v="A57902001"/>
        <s v="A57903-00"/>
        <s v="A57906-00"/>
        <s v="A57909-00"/>
        <s v="A57912-00"/>
        <s v="A57915-00"/>
        <s v="A57918-00"/>
        <s v="A57921-00"/>
        <s v="A57924001"/>
        <s v="A57927-00"/>
        <s v="A57939-00"/>
        <s v="A57942-00"/>
        <s v="A57945-00"/>
        <s v="A58100-00"/>
        <s v="A58103-00"/>
        <s v="A58106-00"/>
        <s v="A58108-00"/>
        <s v="A58109-00"/>
        <s v="A58112-00"/>
        <s v="A58115-00"/>
        <s v="A58300-00"/>
        <s v="A58306-00"/>
        <s v="A58500-00"/>
        <s v="A58506001"/>
        <s v="A58509-00"/>
        <s v="A58521-00"/>
        <s v="A58521-01"/>
        <s v="A58524-00"/>
        <s v="A58524-01"/>
        <s v="A58527-00"/>
        <s v="A58700-00"/>
        <s v="A58706001"/>
        <s v="A58715-00"/>
        <s v="A58715-01"/>
        <s v="A58718-00"/>
        <s v="A58718-01"/>
        <s v="A58721-00"/>
        <s v="A58900-00"/>
        <s v="A58909-00"/>
        <s v="A58909011"/>
        <s v="A58912-00"/>
        <s v="A58912011"/>
        <s v="A58915-00"/>
        <s v="A58916-00"/>
        <s v="A58921-00"/>
        <s v="A58927-00"/>
        <s v="A59300-00"/>
        <s v="A59300-01"/>
        <s v="A59303-00"/>
        <s v="A59303-01"/>
        <s v="A59306-00"/>
        <s v="A59309-00"/>
        <s v="A59503-00"/>
        <s v="A59703-00"/>
        <s v="A59712-00"/>
        <s v="A59733-00"/>
        <s v="A59751-00"/>
        <s v="A90900-00"/>
        <s v="A90903-00"/>
        <s v="A90906-00"/>
        <s v="A90909-00"/>
        <s v="30668001"/>
        <s v="55036001"/>
        <s v="55030-00"/>
        <s v="55044-00"/>
        <s v="55048-00"/>
        <s v="55070-00"/>
        <s v="55076-00"/>
        <s v="55276-00"/>
        <s v="55278-00"/>
        <s v="55600-00"/>
        <s v="55700-00"/>
        <s v="55700-01"/>
        <s v="55700-02"/>
        <s v="55729-01"/>
        <s v="55731-00"/>
        <s v="55800-00"/>
        <s v="55804-00"/>
        <s v="55808-00"/>
        <s v="55812-00"/>
        <s v="55816-01"/>
        <s v="55824-00"/>
        <s v="55824-01"/>
        <s v="55828-00"/>
        <s v="55832-00"/>
        <s v="55836-00"/>
        <s v="55844-00"/>
        <s v="55852-00"/>
        <s v="55238-00"/>
        <s v="55284-00"/>
        <s v="55238-01"/>
        <s v="55244-00"/>
        <s v="55248-00"/>
        <s v="55248-01"/>
        <s v="55252-00"/>
        <s v="55252-01"/>
        <s v="55274-00"/>
        <s v="55282-00"/>
        <s v="90911-00"/>
        <s v="12309001"/>
        <s v="56001001"/>
        <s v="56001002"/>
        <s v="56007001"/>
        <s v="56010001"/>
        <s v="56010011"/>
        <s v="56010012"/>
        <s v="56013001"/>
        <s v="56013011"/>
        <s v="56013012"/>
        <s v="56016041"/>
        <s v="56016051"/>
        <s v="56016052"/>
        <s v="56022001"/>
        <s v="56022002"/>
        <s v="56022011"/>
        <s v="56028001"/>
        <s v="56028011"/>
        <s v="56028012"/>
        <s v="56301001"/>
        <s v="56301002"/>
        <s v="56307001"/>
        <s v="56401001"/>
        <s v="56401002"/>
        <s v="56401003"/>
        <s v="56401004"/>
        <s v="56407001"/>
        <s v="56409001"/>
        <s v="56412001"/>
        <s v="56501001"/>
        <s v="56501002"/>
        <s v="56507001"/>
        <s v="56549011"/>
        <s v="56549012"/>
        <s v="56619001"/>
        <s v="56625001"/>
        <s v="56625002"/>
        <s v="56625003"/>
        <s v="56625004"/>
        <s v="56625005"/>
        <s v="57350001"/>
        <s v="57350002"/>
        <s v="57350011"/>
        <s v="57350012"/>
        <s v="57350021"/>
        <s v="57350022"/>
        <s v="57350031"/>
        <s v="57350032"/>
        <s v="57350051"/>
        <s v="57350052"/>
        <s v="57350061"/>
        <s v="57350062"/>
        <s v="57350071"/>
        <s v="57350072"/>
        <s v="12309-00"/>
        <s v="56001-00"/>
        <s v="56007-00"/>
        <s v="56010-00"/>
        <s v="56010-01"/>
        <s v="56010-02"/>
        <s v="56013-00"/>
        <s v="56013-01"/>
        <s v="56013-02"/>
        <s v="56013-03"/>
        <s v="56016-00"/>
        <s v="56016-04"/>
        <s v="56016-05"/>
        <s v="56016-06"/>
        <s v="56016-07"/>
        <s v="56022-00"/>
        <s v="56022-01"/>
        <s v="56022-02"/>
        <s v="56028-00"/>
        <s v="56028-01"/>
        <s v="56028-02"/>
        <s v="56030-00"/>
        <s v="56036-00"/>
        <s v="56101-00"/>
        <s v="56220-00"/>
        <s v="56224-00"/>
        <s v="56225-00"/>
        <s v="56226-00"/>
        <s v="56233-00"/>
        <s v="56234-00"/>
        <s v="56307-00"/>
        <s v="56307-01"/>
        <s v="56407-00"/>
        <s v="56412-00"/>
        <s v="56501-00"/>
        <s v="56507-00"/>
        <s v="56549-01"/>
        <s v="56619-00"/>
        <s v="56625-00"/>
        <s v="56801-00"/>
        <s v="56807-00"/>
        <s v="57001-00"/>
        <s v="57001-01"/>
        <s v="57007-00"/>
        <s v="57007-01"/>
        <s v="57201-00"/>
        <s v="57350-00"/>
        <s v="57350-01"/>
        <s v="57350-02"/>
        <s v="57350-03"/>
        <s v="57350-04"/>
        <s v="57350-05"/>
        <s v="57350-06"/>
        <s v="57350-07"/>
        <s v="57350-08"/>
        <s v="59718-00"/>
        <s v="59970-00"/>
        <s v="90912-00"/>
        <s v="A59718-00"/>
        <s v="A59970-00"/>
        <s v="A60503-00"/>
        <s v="4000001"/>
        <s v="4000010"/>
        <s v="4000020"/>
        <s v="4000030"/>
        <s v="4000040"/>
        <s v="4000050"/>
        <s v="4000060"/>
        <s v="4000070"/>
        <s v="4000080"/>
        <s v="4000090"/>
        <s v="4000100"/>
        <s v="4000110"/>
        <s v="4000120"/>
        <s v="4000130"/>
        <s v="4000140"/>
        <s v="4000150"/>
        <s v="4000160"/>
        <s v="4000170"/>
        <s v="4000180"/>
        <s v="4000190"/>
        <s v="4000200"/>
        <s v="4000210"/>
        <s v="4000220"/>
        <s v="4000230"/>
        <s v="4000240"/>
        <s v="4000250"/>
        <s v="4000260"/>
        <s v="4000270"/>
        <s v="4000280"/>
        <s v="4000290"/>
        <s v="4000300"/>
        <s v="4000310"/>
        <s v="4000320"/>
        <s v="4000330"/>
        <s v="4000340"/>
        <s v="4000350"/>
        <s v="4000360"/>
        <s v="4000370"/>
        <s v="4000380"/>
        <s v="4000390"/>
        <s v="4000400"/>
        <s v="4000410"/>
        <s v="4000420"/>
        <s v="4000430"/>
        <s v="4000440"/>
        <s v="4000450"/>
        <s v="4000460"/>
        <s v="4000470"/>
        <s v="4000480"/>
        <s v="4000490"/>
        <s v="4000500"/>
        <s v="4000510"/>
        <s v="4000520"/>
        <s v="4000530"/>
        <s v="4000540"/>
        <s v="4000550"/>
        <s v="4000560"/>
        <s v="4000570"/>
        <s v="4000580"/>
        <s v="4000590"/>
        <s v="4000600"/>
        <s v="4000610"/>
        <s v="4000620"/>
        <s v="4000630"/>
        <s v="4000640"/>
        <s v="4000650"/>
        <s v="4000660"/>
        <s v="4000670"/>
        <s v="4000680"/>
        <s v="4000690"/>
        <s v="4000700"/>
        <s v="4000710"/>
        <s v="4000720"/>
        <s v="4000730"/>
        <s v="4000740"/>
        <s v="4000750"/>
        <s v="4000760"/>
        <s v="4000770"/>
        <s v="4000780"/>
        <s v="4000790"/>
        <s v="4000800"/>
        <s v="4000810"/>
        <s v="4000820"/>
        <s v="4000830"/>
        <s v="4000840"/>
        <s v="4000850"/>
        <s v="4000860"/>
        <s v="4000870"/>
        <s v="4000880"/>
        <s v="4000890"/>
        <s v="4000900"/>
        <s v="4000910"/>
        <s v="4000920"/>
        <s v="4000930"/>
        <n v="4000940"/>
        <s v="4000950"/>
        <s v="4000960"/>
        <s v="4000970"/>
        <s v="4000980"/>
        <s v="4000990"/>
        <s v="4001000"/>
        <s v="4001010"/>
        <s v="4001020"/>
        <s v="4001030"/>
        <s v="4001040"/>
        <s v="4001050"/>
        <s v="4001060"/>
        <s v="4001070"/>
        <s v="4001080"/>
        <s v="4001090"/>
        <s v="4001100"/>
        <s v="4001110"/>
        <s v="4001120"/>
        <s v="4001130"/>
        <s v="4001140"/>
        <s v="4001150"/>
        <s v="4001160"/>
        <s v="4001170"/>
        <s v="4001180"/>
        <s v="4001190"/>
        <s v="4001200"/>
        <s v="4001210"/>
        <s v="4001220"/>
        <s v="4001230"/>
        <s v="4001240"/>
        <s v="4001250"/>
        <s v="4001260"/>
        <s v="4001270"/>
        <s v="4001280"/>
        <s v="4001290"/>
        <s v="4001300"/>
        <s v="4001310"/>
        <s v="4001320"/>
        <s v="4001330"/>
        <s v="4001340"/>
        <s v="4001350"/>
        <s v="4001360"/>
        <s v="4001370"/>
        <s v="4001380"/>
        <s v="4001390"/>
        <s v="4001400"/>
        <s v="4001410"/>
        <s v="4001420"/>
        <s v="4001430"/>
        <s v="4001440"/>
        <s v="4001450"/>
        <s v="4001460"/>
        <s v="4001470"/>
        <s v="4001480"/>
        <s v="4001490"/>
        <s v="4001500"/>
        <s v="4001510"/>
        <s v="4001520"/>
        <s v="4001530"/>
        <s v="4001540"/>
        <s v="4001550"/>
        <s v="4001560"/>
        <s v="4001570"/>
        <s v="4001580"/>
        <s v="4001590"/>
        <s v="4001600"/>
        <s v="4001610"/>
        <s v="4001620"/>
        <s v="4001630"/>
        <s v="90903001"/>
        <s v="90906001"/>
        <s v="90909001"/>
        <s v="909020001"/>
        <s v="909020002"/>
        <s v="909020003"/>
        <s v="909020004"/>
        <s v="909020005"/>
        <s v="909020006"/>
        <s v="909020007"/>
        <s v="909020008"/>
        <s v="909020009"/>
        <s v="909020010"/>
        <s v="909020011"/>
        <s v="909020012"/>
        <s v="909020013"/>
        <s v="909020014"/>
        <s v="909020015"/>
        <s v="909020016"/>
        <s v="909020101"/>
        <s v="909020102"/>
        <s v="909020103"/>
        <s v="909020104"/>
        <s v="909020105"/>
        <s v="909020106"/>
        <s v="909020107"/>
        <s v="909020108"/>
        <s v="909020201"/>
        <s v="909020202"/>
        <s v="909020203"/>
        <s v="909020204"/>
        <s v="909020205"/>
        <s v="909020206"/>
        <s v="909020207"/>
        <s v="909020208"/>
        <s v="909020301"/>
        <s v="909020302"/>
        <s v="909020303"/>
        <s v="909020304"/>
        <s v="909020305"/>
        <s v="909020306"/>
        <s v="909020307"/>
        <s v="909020308"/>
        <s v="909020401"/>
        <s v="909020402"/>
        <s v="909020403"/>
        <s v="909020404"/>
        <s v="909020405"/>
        <s v="909020406"/>
        <s v="909020407"/>
        <s v="909020408"/>
        <s v="909020501"/>
        <s v="909020502"/>
        <s v="909020503"/>
        <s v="909020504"/>
        <s v="909020505"/>
        <s v="909020506"/>
        <s v="909020507"/>
        <s v="909020508"/>
        <s v="909020601"/>
        <s v="909020602"/>
        <s v="909020603"/>
        <s v="909020604"/>
        <s v="909020605"/>
        <s v="909020606"/>
        <s v="909020607"/>
        <s v="909020608"/>
        <s v="909020701"/>
        <s v="909020702"/>
        <s v="909020703"/>
        <s v="909020704"/>
        <s v="909020705"/>
        <s v="909020706"/>
        <s v="909020707"/>
        <s v="909020708"/>
        <s v="90901-00"/>
        <s v="90901-01"/>
        <s v="90901-02"/>
        <s v="90901-03"/>
        <s v="90901-04"/>
        <s v="90901-05"/>
        <s v="90901-06"/>
        <s v="90901-07"/>
        <s v="90901-08"/>
        <s v="90901-09"/>
        <s v="90901-10"/>
        <s v="90902-00"/>
        <s v="90902-01"/>
        <s v="90902-02"/>
        <s v="90902-03"/>
        <s v="90902-04"/>
        <s v="90902-05"/>
        <s v="90902-06"/>
        <s v="90902-07"/>
        <s v="A12309-00"/>
        <s v="L000224"/>
        <s v="L000232"/>
        <s v="L000521"/>
        <s v="L000570"/>
        <s v="L000588"/>
        <s v="L000604"/>
        <s v="L000612"/>
        <s v="L000661"/>
        <s v="L000745"/>
        <s v="L002378"/>
        <s v="L010983"/>
        <s v="L010839"/>
        <s v="L011429"/>
        <s v="L014019"/>
        <s v="L014027"/>
        <s v="L014068"/>
        <s v="L014084"/>
        <s v="L014100"/>
        <s v="L014105"/>
        <s v="L014110"/>
        <s v="L014126"/>
        <s v="L014159"/>
        <s v="L014175"/>
        <s v="L014183"/>
        <s v="L014191"/>
        <s v="L014209"/>
        <s v="L014241"/>
        <s v="L014332"/>
        <s v="L014365"/>
        <s v="L014415"/>
        <s v="L014416"/>
        <s v="L014417"/>
        <s v="L014423"/>
        <s v="L014456"/>
        <s v="L014480"/>
        <s v="L014522"/>
        <s v="L014555"/>
        <s v="L014563"/>
        <s v="L014589"/>
        <s v="L014605"/>
        <s v="L014621"/>
        <s v="L014647"/>
        <s v="L014680"/>
        <s v="L014696"/>
        <s v="L014704"/>
        <s v="L014712"/>
        <s v="L014738"/>
        <s v="L014746"/>
        <s v="L014795"/>
        <s v="L014837"/>
        <s v="L014845"/>
        <s v="L014878"/>
        <s v="L014886"/>
        <s v="L014894"/>
        <s v="L014902"/>
        <s v="L014969"/>
        <s v="L014985"/>
        <s v="L015000"/>
        <s v="L015040"/>
        <s v="L015057"/>
        <s v="L015065"/>
        <s v="L015073"/>
        <s v="L015081"/>
        <s v="L015107"/>
        <s v="L015115"/>
        <s v="L015149"/>
        <s v="L015150"/>
        <s v="L015180"/>
        <s v="L015214"/>
        <s v="L015222"/>
        <s v="L015255"/>
        <s v="L015256"/>
        <s v="L015263"/>
        <s v="L015271"/>
        <s v="L015644"/>
        <s v="L015685"/>
        <s v="L015925"/>
        <s v="L025924"/>
        <s v="L026534"/>
        <s v="L000075"/>
        <s v="L000208"/>
        <s v="L000216"/>
        <s v="L000257"/>
        <s v="L000307"/>
        <s v="L000349"/>
        <s v="L000356"/>
        <s v="L000414"/>
        <s v="L000596"/>
        <s v="L000646"/>
        <s v="L000653"/>
        <s v="L000703"/>
        <s v="L000711"/>
        <s v="L000794"/>
        <s v="L000851"/>
        <s v="L000950"/>
        <s v="L001040"/>
        <s v="L001057"/>
        <s v="L001081"/>
        <s v="L001100"/>
        <s v="L001107"/>
        <s v="L001149"/>
        <s v="L001180"/>
        <s v="L001198"/>
        <s v="L001214"/>
        <s v="L001248"/>
        <s v="L001388"/>
        <s v="L001496"/>
        <s v="L001255"/>
        <s v="L001503"/>
        <s v="L001529"/>
        <s v="L001552"/>
        <s v="L001644"/>
        <s v="L001651"/>
        <s v="L001669"/>
        <s v="L001693"/>
        <s v="L001719"/>
        <s v="L001735"/>
        <s v="L001743"/>
        <s v="L001792"/>
        <s v="L001800"/>
        <s v="L001818"/>
        <s v="L001859"/>
        <s v="L001867"/>
        <s v="L001891"/>
        <s v="L001917"/>
        <s v="L001925"/>
        <s v="L001941"/>
        <s v="L001958"/>
        <s v="L001982"/>
        <s v="L002014"/>
        <s v="L002022"/>
        <s v="L002048"/>
        <s v="L002055"/>
        <s v="L002063"/>
        <s v="L002089"/>
        <s v="L002097"/>
        <s v="L002220"/>
        <s v="L002303"/>
        <s v="L002337"/>
        <s v="L002352"/>
        <s v="L002428"/>
        <s v="L002436"/>
        <s v="L002493"/>
        <s v="L002535"/>
        <s v="L002543"/>
        <s v="L002618"/>
        <s v="L002667"/>
        <s v="L002675"/>
        <s v="L002683"/>
        <s v="L002758"/>
        <s v="L002766"/>
        <s v="L002774"/>
        <s v="L002816"/>
        <s v="L002824"/>
        <s v="L002832"/>
        <s v="L002857"/>
        <s v="L002873"/>
        <s v="L002899"/>
        <s v="L002915"/>
        <s v="L002923"/>
        <s v="L002956"/>
        <s v="L002964"/>
        <s v="L002998"/>
        <s v="L003012"/>
        <s v="L003079"/>
        <s v="L003095"/>
        <s v="L003103"/>
        <s v="L003137"/>
        <s v="L003145"/>
        <s v="L003152"/>
        <s v="L003178"/>
        <s v="L003194"/>
        <s v="L003210"/>
        <s v="L003236"/>
        <s v="L003251"/>
        <s v="L003269"/>
        <s v="L003285"/>
        <s v="L003286"/>
        <s v="L003327"/>
        <s v="L003335"/>
        <s v="L003749"/>
        <s v="L003764"/>
        <s v="L003772"/>
        <s v="L003780"/>
        <s v="L003798"/>
        <s v="L003822"/>
        <s v="L003830"/>
        <s v="L003954"/>
        <s v="L003962"/>
        <s v="L004044"/>
        <s v="L004085"/>
        <s v="L004176"/>
        <s v="L004192"/>
        <s v="L004200"/>
        <s v="L004234"/>
        <s v="L004242"/>
        <s v="L004317"/>
        <s v="L004341"/>
        <s v="L004358"/>
        <s v="L004366"/>
        <s v="L004382"/>
        <s v="L004408"/>
        <s v="L004416"/>
        <s v="L004523"/>
        <s v="L004531"/>
        <s v="L004572"/>
        <s v="L004580"/>
        <s v="L004630"/>
        <s v="L004655"/>
        <s v="L004762"/>
        <s v="L004788"/>
        <s v="L004812"/>
        <s v="L004853"/>
        <s v="L004879"/>
        <s v="L004994"/>
        <s v="L005009"/>
        <s v="L005041"/>
        <s v="L005091"/>
        <s v="L005108"/>
        <s v="L005116"/>
        <s v="L005132"/>
        <s v="L005140"/>
        <s v="L005199"/>
        <s v="L005208"/>
        <s v="L005264"/>
        <s v="L005298"/>
        <s v="L005314"/>
        <s v="L005330"/>
        <s v="L005348"/>
        <s v="L005355"/>
        <s v="L005363"/>
        <s v="L005397"/>
        <s v="L005405"/>
        <s v="L005439"/>
        <s v="L005454"/>
        <s v="L005462"/>
        <s v="L005512"/>
        <s v="L005520"/>
        <s v="L005538"/>
        <s v="L005546"/>
        <s v="L005553"/>
        <s v="L005595"/>
        <s v="L005801"/>
        <s v="L005819"/>
        <s v="L005843"/>
        <s v="L005876"/>
        <s v="L005892"/>
        <s v="L005942"/>
        <s v="L005959"/>
        <s v="L005967"/>
        <s v="L006031"/>
        <s v="L006049"/>
        <s v="L006072"/>
        <s v="L006080"/>
        <s v="L006098"/>
        <s v="L006106"/>
        <s v="L006171"/>
        <s v="L006189"/>
        <s v="L006239"/>
        <s v="L006247"/>
        <s v="L006254"/>
        <s v="L006262"/>
        <s v="L006288"/>
        <s v="L006296"/>
        <s v="L006916"/>
        <s v="L006924"/>
        <s v="L007039"/>
        <s v="L007187"/>
        <s v="L007203"/>
        <s v="L007567"/>
        <s v="L007633"/>
        <s v="L007856"/>
        <s v="L008037"/>
        <s v="L008383"/>
        <s v="L002338"/>
        <s v="L008516"/>
        <s v="L008664"/>
        <s v="L008763"/>
        <s v="L008789"/>
        <s v="L008938"/>
        <s v="L009241"/>
        <s v="L009266"/>
        <s v="L009639"/>
        <s v="L009654"/>
        <s v="L009662"/>
        <s v="L009910"/>
        <s v="L009944"/>
        <s v="L009969"/>
        <s v="L009993"/>
        <s v="L010041"/>
        <s v="L010173"/>
        <s v="L010181"/>
        <s v="L010264"/>
        <s v="L010272"/>
        <s v="L010280"/>
        <s v="L010330"/>
        <s v="L010447"/>
        <s v="L010462"/>
        <s v="L010629"/>
        <s v="L010769"/>
        <s v="L010975"/>
        <s v="L010991"/>
        <s v="L011015"/>
        <s v="L011031"/>
        <s v="L011049"/>
        <s v="L011056"/>
        <s v="L011106"/>
        <s v="L011361"/>
        <s v="L011494"/>
        <s v="L011510"/>
        <s v="L012120"/>
        <s v="L012328"/>
        <s v="L012450"/>
        <s v="L012666"/>
        <s v="L012674"/>
        <s v="L012708"/>
        <s v="L012716"/>
        <s v="L012740"/>
        <s v="L012757"/>
        <s v="L012807"/>
        <s v="L012816"/>
        <s v="L012856"/>
        <s v="L012872"/>
        <s v="L012880"/>
        <s v="L012898"/>
        <s v="L012906"/>
        <s v="L012914"/>
        <s v="L012963"/>
        <s v="L013235"/>
        <s v="L013920"/>
        <s v="L013046"/>
        <s v="L014225"/>
        <s v="L014274"/>
        <s v="L014282"/>
        <s v="L014308"/>
        <s v="L014720"/>
        <s v="L015784"/>
        <s v="L015826"/>
        <s v="L015909"/>
        <s v="L015917"/>
        <s v="L015974"/>
        <s v="L015982"/>
        <s v="L015990"/>
        <s v="L016014"/>
        <s v="L016030"/>
        <s v="L016063"/>
        <s v="L016113"/>
        <s v="L016188"/>
        <s v="L016279"/>
        <s v="L016287"/>
        <s v="L016295"/>
        <s v="L016303"/>
        <s v="L016337"/>
        <s v="L016345"/>
        <s v="L016352"/>
        <s v="L016360"/>
        <s v="L016394"/>
        <s v="L016485"/>
        <s v="L016519"/>
        <s v="L016527"/>
        <s v="L016634"/>
        <s v="L016642"/>
        <s v="L016667"/>
        <s v="L016683"/>
        <s v="L016717"/>
        <s v="L016766"/>
        <s v="L016782"/>
        <s v="L016790"/>
        <s v="L016808"/>
        <s v="L016816"/>
        <s v="L016923"/>
        <s v="L016931"/>
        <s v="L016956"/>
        <s v="L016964"/>
        <s v="L016980"/>
        <s v="L017004"/>
        <s v="L017129"/>
        <s v="L017178"/>
        <s v="L017186"/>
        <s v="L017194"/>
        <s v="L017210"/>
        <s v="L017228"/>
        <s v="L017251"/>
        <s v="L017269"/>
        <s v="L017270"/>
        <s v="L017293"/>
        <s v="L017343"/>
        <s v="L017350"/>
        <s v="L017400"/>
        <s v="L017434"/>
        <s v="L017582"/>
        <s v="L017590"/>
        <s v="L017608"/>
        <s v="L017657"/>
        <s v="L018192"/>
        <s v="L018218"/>
        <s v="L018275"/>
        <s v="L018440"/>
        <s v="L018952"/>
        <s v="L018960"/>
        <s v="L019075"/>
        <s v="L019091"/>
        <s v="L019125"/>
        <s v="L019331"/>
        <s v="L019364"/>
        <s v="L019620"/>
        <s v="L019679"/>
        <s v="L019844"/>
        <s v="L019901"/>
        <s v="L020081"/>
        <s v="L022186"/>
        <s v="L022343"/>
        <s v="L023200"/>
        <s v="L023473"/>
        <s v="L031021"/>
        <s v="L031039"/>
        <s v="L026575"/>
        <s v="L029488"/>
        <s v="L029496"/>
        <s v="L029504"/>
        <s v="L029512"/>
        <s v="L029520"/>
        <s v="L029538"/>
        <s v="L019166"/>
        <s v="L019182"/>
        <s v="L019190"/>
        <s v="L019208"/>
        <s v="L019224"/>
        <s v="L019265"/>
        <s v="L019281"/>
        <s v="L019315"/>
        <s v="L019372"/>
        <s v="L019406"/>
        <s v="L019422"/>
        <s v="L019430"/>
        <s v="L019448"/>
        <s v="L019455"/>
        <s v="L019463"/>
        <s v="L019471"/>
        <s v="L019711"/>
        <s v="L019729"/>
        <s v="L019810"/>
        <s v="L019935"/>
        <s v="L019992"/>
        <s v="L020008"/>
        <s v="L020057"/>
        <s v="L020131"/>
        <s v="L020149"/>
        <s v="L020156"/>
        <s v="L020164"/>
        <s v="L020180"/>
        <s v="L020206"/>
        <s v="L020230"/>
        <s v="L021469"/>
        <s v="L021477"/>
        <s v="L021659"/>
        <s v="L021675"/>
        <s v="L021691"/>
        <s v="L021709"/>
        <s v="L029942"/>
        <s v="L029967"/>
        <s v="L030015"/>
        <s v="L010888"/>
        <s v="L025179"/>
        <s v="L025180"/>
        <s v="L025555"/>
        <s v="L025355"/>
        <s v="L025559"/>
        <s v="L025620"/>
        <s v="L026526"/>
        <s v="L026559"/>
        <s v="L026567"/>
        <s v="L026583"/>
        <s v="L026591"/>
        <s v="L026609"/>
        <s v="L026617"/>
        <s v="L026625"/>
        <s v="L026633"/>
        <s v="L026641"/>
        <s v="L026658"/>
        <s v="L026666"/>
        <s v="L026674"/>
        <s v="L026682"/>
        <s v="L026690"/>
        <s v="L026708"/>
        <s v="L026716"/>
        <s v="L026724"/>
        <s v="L026732"/>
        <s v="L026740"/>
        <s v="L026757"/>
        <s v="L026765"/>
        <s v="L026773"/>
        <s v="L026781"/>
        <s v="L026799"/>
        <s v="L026807"/>
        <s v="L026815"/>
        <s v="L026823"/>
        <s v="L026831"/>
        <s v="L026849"/>
        <s v="L026852"/>
        <s v="L026856"/>
        <s v="L026858"/>
        <s v="L026864"/>
        <s v="L026872"/>
        <s v="L026880"/>
        <s v="L026898"/>
        <s v="L026906"/>
        <s v="L026914"/>
        <s v="L026930"/>
        <s v="L026948"/>
        <s v="L026955"/>
        <s v="L026963"/>
        <s v="L026971"/>
        <s v="L026989"/>
        <s v="L026997"/>
        <s v="L027003"/>
        <s v="L027011"/>
        <s v="L027029"/>
        <s v="L027037"/>
        <s v="L027045"/>
        <s v="L027052"/>
        <s v="L027060"/>
        <s v="L027078"/>
        <s v="L027086"/>
        <s v="L027094"/>
        <s v="L027102"/>
        <s v="L027110"/>
        <s v="L027128"/>
        <s v="L027136"/>
        <s v="L027144"/>
        <s v="L027151"/>
        <s v="L027169"/>
        <s v="L027177"/>
        <s v="L027185"/>
        <s v="L027193"/>
        <s v="L027201"/>
        <s v="L027219"/>
        <s v="L027227"/>
        <s v="L027235"/>
        <s v="L027243"/>
        <s v="L027250"/>
        <s v="L027268"/>
        <s v="L027276"/>
        <s v="L027284"/>
        <s v="L027292"/>
        <s v="L027300"/>
        <s v="L027318"/>
        <s v="L027326"/>
        <s v="L027334"/>
        <s v="L027342"/>
        <s v="L027359"/>
        <s v="L027367"/>
        <s v="L027375"/>
        <s v="L027383"/>
        <s v="L027417"/>
        <s v="L027425"/>
        <s v="L027433"/>
        <s v="L027441"/>
        <s v="L027458"/>
        <s v="L027466"/>
        <s v="L027474"/>
        <s v="L027482"/>
        <s v="L027490"/>
        <s v="L027508"/>
        <s v="L027516"/>
        <s v="L027524"/>
        <s v="L027532"/>
        <s v="L027540"/>
        <s v="L027557"/>
        <s v="L027565"/>
        <s v="L027573"/>
        <s v="L027581"/>
        <s v="L027599"/>
        <s v="L027615"/>
        <s v="L027623"/>
        <s v="L027649"/>
        <s v="L027656"/>
        <s v="L027664"/>
        <s v="L027672"/>
        <s v="L027680"/>
        <s v="L027698"/>
        <s v="L027706"/>
        <s v="L027714"/>
        <s v="L027722"/>
        <s v="L027730"/>
        <s v="L027748"/>
        <s v="L027755"/>
        <s v="L027763"/>
        <s v="L027771"/>
        <s v="L027789"/>
        <s v="L027797"/>
        <s v="L027805"/>
        <s v="L027813"/>
        <s v="L027821"/>
        <s v="L027839"/>
        <s v="L027847"/>
        <s v="L027854"/>
        <s v="L027862"/>
        <s v="L027870"/>
        <s v="L027888"/>
        <s v="L027896"/>
        <s v="L027904"/>
        <s v="L027912"/>
        <s v="L027920"/>
        <s v="L027938"/>
        <s v="L027946"/>
        <s v="L027953"/>
        <s v="L027961"/>
        <s v="L027979"/>
        <s v="L027987"/>
        <s v="L027995"/>
        <s v="L028001"/>
        <s v="L028019"/>
        <s v="L028027"/>
        <s v="L028035"/>
        <s v="L028068"/>
        <s v="L028076"/>
        <s v="L028084"/>
        <s v="L028092"/>
        <s v="L028100"/>
        <s v="L028118"/>
        <s v="L028134"/>
        <s v="L028142"/>
        <s v="L028159"/>
        <s v="L028183"/>
        <s v="L028191"/>
        <s v="L028209"/>
        <s v="L028217"/>
        <s v="L028225"/>
        <s v="L028233"/>
        <s v="L028241"/>
        <s v="L028258"/>
        <s v="L028266"/>
        <s v="L028274"/>
        <s v="L028282"/>
        <s v="L028290"/>
        <s v="L028308"/>
        <s v="L028316"/>
        <s v="L028324"/>
        <s v="L028332"/>
        <s v="L028340"/>
        <s v="L028357"/>
        <s v="L028365"/>
        <s v="L028373"/>
        <s v="L028381"/>
        <s v="L028399"/>
        <s v="L028407"/>
        <s v="L028415"/>
        <s v="L028423"/>
        <s v="L028431"/>
        <s v="L028449"/>
        <s v="L028456"/>
        <s v="L028464"/>
        <s v="L028472"/>
        <s v="L028480"/>
        <s v="L028498"/>
        <s v="L028506"/>
        <s v="L028514"/>
        <s v="L028522"/>
        <s v="L028530"/>
        <s v="L028548"/>
        <s v="L028555"/>
        <s v="L028563"/>
        <s v="L028571"/>
        <s v="L028589"/>
        <s v="L028597"/>
        <s v="L028605"/>
        <s v="L028613"/>
        <s v="L028621"/>
        <s v="L028639"/>
        <s v="L028647"/>
        <s v="L028654"/>
        <s v="L028662"/>
        <s v="L028670"/>
        <s v="L028688"/>
        <s v="L028696"/>
        <s v="L028712"/>
        <s v="L028738"/>
        <s v="L028746"/>
        <s v="L028753"/>
        <s v="L028761"/>
        <s v="L028779"/>
        <s v="L028787"/>
        <s v="L028795"/>
        <s v="L028803"/>
        <s v="L028811"/>
        <s v="L028829"/>
        <s v="L028837"/>
        <s v="L028845"/>
        <s v="L028852"/>
        <s v="L028860"/>
        <s v="L028878"/>
        <s v="L028886"/>
        <s v="L028894"/>
        <s v="L028902"/>
        <s v="L028910"/>
        <s v="L028928"/>
        <s v="L028936"/>
        <s v="L028944"/>
        <s v="L028951"/>
        <s v="L028969"/>
        <s v="L028977"/>
        <s v="L028985"/>
        <s v="L028993"/>
        <s v="L029009"/>
        <s v="L029017"/>
        <s v="L029025"/>
        <s v="L029033"/>
        <s v="L029041"/>
        <s v="L029058"/>
        <s v="L029066"/>
        <s v="L029074"/>
        <s v="L029082"/>
        <s v="L029090"/>
        <s v="L029108"/>
        <s v="L029116"/>
        <s v="L029124"/>
        <s v="L029132"/>
        <s v="L029140"/>
        <s v="L029157"/>
        <s v="L029165"/>
        <s v="L029173"/>
        <s v="L029181"/>
        <s v="L029199"/>
        <s v="L029207"/>
        <s v="L029215"/>
        <s v="L029223"/>
        <s v="L029231"/>
        <s v="L029249"/>
        <s v="L029256"/>
        <s v="L029264"/>
        <s v="L029272"/>
        <s v="L029280"/>
        <s v="L029298"/>
        <s v="L029306"/>
        <s v="L029314"/>
        <s v="L029322"/>
        <s v="L029330"/>
        <s v="L029348"/>
        <s v="L029355"/>
        <s v="L029363"/>
        <s v="L029371"/>
        <s v="L029389"/>
        <s v="L029397"/>
        <s v="L029405"/>
        <s v="L029413"/>
        <s v="L029553"/>
        <s v="L029561"/>
        <s v="L029579"/>
        <s v="L029587"/>
        <s v="L029595"/>
        <s v="L029603"/>
        <s v="L029611"/>
        <s v="L029637"/>
        <s v="L029645"/>
        <s v="L029660"/>
        <s v="L029678"/>
        <s v="L029686"/>
        <s v="L029694"/>
        <s v="L029702"/>
        <s v="L029710"/>
        <s v="L029728"/>
        <s v="L029736"/>
        <s v="L029744"/>
        <s v="L029751"/>
        <s v="L029769"/>
        <s v="L029777"/>
        <s v="L029785"/>
        <s v="L029793"/>
        <s v="L029801"/>
        <s v="L029819"/>
        <s v="L029827"/>
        <s v="L029835"/>
        <s v="L029843"/>
        <s v="L029850"/>
        <s v="L029868"/>
        <s v="L029876"/>
        <s v="L029884"/>
        <s v="L029892"/>
        <s v="L029900"/>
        <s v="L029918"/>
        <s v="L029926"/>
        <s v="L029934"/>
        <s v="L029959"/>
        <s v="L029975"/>
        <s v="L029983"/>
        <s v="L029991"/>
        <s v="L028119"/>
        <s v="L028120"/>
        <s v="L030023"/>
        <s v="L027391"/>
        <s v="L027409"/>
        <s v="L026542"/>
        <s v="L027631"/>
        <s v="L027607"/>
        <s v="L029447"/>
        <s v="L028704"/>
        <s v="L028720"/>
        <s v="L014043"/>
        <s v="L014118"/>
        <s v="L014134"/>
        <s v="L017335"/>
        <s v="L020511"/>
        <s v="L020701"/>
        <s v="L020702"/>
        <s v="L020727"/>
        <s v="L020743"/>
        <s v="L020750"/>
        <s v="L020785"/>
        <s v="L025676"/>
        <s v="L025684"/>
        <s v="L025726"/>
        <s v="L025734"/>
        <s v="L025742"/>
        <s v="L025775"/>
        <s v="L026054"/>
        <s v="L030007"/>
        <s v="L000018"/>
        <s v="L000026"/>
        <s v="L000034"/>
        <s v="L000042"/>
        <s v="L000059"/>
        <s v="L000141"/>
        <s v="L000265"/>
        <s v="L000620"/>
        <s v="L000638"/>
        <s v="L001461"/>
        <s v="L001462"/>
        <s v="L001463"/>
        <s v="L001487"/>
        <s v="L001586"/>
        <s v="L001727"/>
        <s v="L001990"/>
        <s v="L002295"/>
        <s v="L002410"/>
        <s v="L002709"/>
        <s v="L002733"/>
        <s v="L002840"/>
        <s v="L002972"/>
        <s v="L003517"/>
        <s v="L003848"/>
        <s v="L003855"/>
        <s v="L003863"/>
        <s v="L004275"/>
        <s v="L004465"/>
        <s v="L004622"/>
        <s v="L004887"/>
        <s v="L005249"/>
        <s v="L005256"/>
        <s v="L005306"/>
        <s v="L005413"/>
        <s v="L005785"/>
        <s v="L005884"/>
        <s v="L006411"/>
        <s v="L006528"/>
        <s v="L008953"/>
        <s v="L009791"/>
        <s v="L010561"/>
        <s v="L010892"/>
        <s v="L011239"/>
        <s v="L011247"/>
        <s v="L011395"/>
        <s v="L011460"/>
        <s v="L011478"/>
        <s v="L011502"/>
        <s v="L011999"/>
        <s v="L012138"/>
        <s v="L012153"/>
        <s v="L012161"/>
        <s v="L012179"/>
        <s v="L012229"/>
        <s v="L012252"/>
        <s v="L012294"/>
        <s v="L012310"/>
        <s v="L012682"/>
        <s v="L012724"/>
        <s v="L012732"/>
        <s v="L012765"/>
        <s v="L012781"/>
        <s v="L012799"/>
        <s v="L012831"/>
        <s v="L012849"/>
        <s v="L012948"/>
        <s v="L012955"/>
        <s v="L012971"/>
        <s v="L013268"/>
        <s v="L013995"/>
        <s v="L014035"/>
        <s v="L014142"/>
        <s v="L014258"/>
        <s v="L014407"/>
        <s v="L014787"/>
        <s v="L015032"/>
        <s v="L015067"/>
        <s v="L015068"/>
        <s v="L015069"/>
        <s v="L015610"/>
        <s v="L015677"/>
        <s v="L015701"/>
        <s v="L015736"/>
        <s v="L016022"/>
        <s v="L016626"/>
        <s v="L016675"/>
        <s v="L017152"/>
        <s v="L017277"/>
        <s v="L017285"/>
        <s v="L017558"/>
        <s v="L017831"/>
        <s v="L018168"/>
        <s v="L018180"/>
        <s v="L018219"/>
        <s v="L018276"/>
        <s v="L018283"/>
        <s v="L018428"/>
        <s v="L018457"/>
        <s v="L018466"/>
        <s v="L018482"/>
        <s v="L018514"/>
        <s v="L018527"/>
        <s v="L018552"/>
        <s v="L018568"/>
        <s v="L018584"/>
        <s v="L018610"/>
        <s v="L018622"/>
        <s v="L018630"/>
        <s v="L018635"/>
        <s v="L018640"/>
        <s v="L018667"/>
        <s v="L018693"/>
        <s v="L018709"/>
        <s v="L018725"/>
        <s v="L018751"/>
        <s v="L018778"/>
        <s v="L018780"/>
        <s v="L018812"/>
        <s v="L018879"/>
        <s v="L018956"/>
        <s v="L019030"/>
        <s v="L019032"/>
        <s v="L019107"/>
        <s v="L019108"/>
        <s v="L019174"/>
        <s v="L019216"/>
        <s v="L019232"/>
        <s v="L019323"/>
        <s v="L019349"/>
        <s v="L019380"/>
        <s v="L019398"/>
        <s v="L019513"/>
        <s v="L019521"/>
        <s v="L019543"/>
        <s v="L019554"/>
        <s v="L019555"/>
        <s v="L019597"/>
        <s v="L019653"/>
        <s v="L019703"/>
        <s v="L019794"/>
        <s v="L019845"/>
        <s v="L019851"/>
        <s v="L019869"/>
        <s v="L019877"/>
        <s v="L019885"/>
        <s v="L019944"/>
        <s v="L019945"/>
        <s v="L019946"/>
        <s v="L019950"/>
        <s v="L020065"/>
        <s v="L020214"/>
        <s v="L020248"/>
        <s v="L020289"/>
        <s v="L020370"/>
        <s v="L020388"/>
        <s v="L020404"/>
        <s v="L020412"/>
        <s v="L020495"/>
        <s v="L020578"/>
        <s v="L020586"/>
        <s v="L020602"/>
        <s v="L020636"/>
        <s v="L020677"/>
        <s v="L020693"/>
        <s v="L020735"/>
        <s v="L020770"/>
        <s v="L020777"/>
        <s v="L020781"/>
        <s v="L020786"/>
        <s v="L020787"/>
        <s v="L020788"/>
        <s v="L020826"/>
        <s v="L020867"/>
        <s v="L020942"/>
        <s v="L021018"/>
        <s v="L021022"/>
        <s v="L021097"/>
        <s v="L021105"/>
        <s v="L021485"/>
        <s v="L021527"/>
        <s v="L021568"/>
        <s v="L021584"/>
        <s v="L021592"/>
        <s v="L021619"/>
        <s v="L021620"/>
        <s v="L021621"/>
        <s v="L022182"/>
        <s v="L022715"/>
        <s v="L025866"/>
        <s v="L025874 "/>
        <s v="L025908"/>
        <s v="L025932"/>
        <s v="L025947"/>
        <s v="L025957"/>
        <s v="L025965"/>
        <s v="L026021"/>
        <s v="L026039"/>
        <s v="L026047"/>
        <s v="L026062"/>
        <s v="L026070"/>
        <s v="L026088"/>
        <s v="L026096"/>
        <s v="L026104"/>
        <s v="L026112"/>
        <s v="L026120"/>
        <s v="L026138"/>
        <s v="L026146"/>
        <s v="L026153"/>
        <s v="L026161"/>
        <s v="L026179"/>
        <s v="L026187"/>
        <s v="L026195"/>
        <s v="L026196"/>
        <s v="L026197"/>
        <s v="L026198"/>
        <s v="L026203"/>
        <s v="L026211"/>
        <s v="L026229"/>
        <s v="L026252"/>
        <s v="L026260"/>
        <s v="L026278"/>
        <s v="L026286"/>
        <s v="L026294"/>
        <s v="L026302"/>
        <s v="L026310"/>
        <s v="L026328"/>
        <s v="L026336"/>
        <s v="L026344"/>
        <s v="L026351"/>
        <s v="L026369"/>
        <s v="L026377"/>
        <s v="L026385"/>
        <s v="L026393"/>
        <s v="L026401"/>
        <s v="L026419"/>
        <s v="L026420"/>
        <s v="L026427"/>
        <s v="L026435"/>
        <s v="L026443"/>
        <s v="L026450"/>
        <s v="L026468"/>
        <s v="L026476"/>
        <s v="L026484"/>
        <s v="L026492"/>
        <s v="L026500"/>
        <s v="L026501"/>
        <s v="L026518"/>
        <s v="L029462"/>
        <s v="L029470"/>
        <s v="L030031"/>
        <s v="L030049"/>
        <s v="L030198"/>
        <s v="L030357"/>
        <s v="L030726"/>
        <s v="L029546"/>
        <s v="L008912"/>
        <s v="L008961"/>
        <s v="L008979"/>
        <s v="L008995"/>
        <s v="L008987"/>
        <s v="L009019"/>
        <s v="L009035"/>
        <s v="L009043"/>
        <s v="L009050"/>
        <s v="L009068"/>
        <s v="L009399"/>
        <s v="L009415"/>
        <s v="L009423"/>
        <s v="L009456"/>
        <s v="L009464"/>
        <s v="L009472"/>
        <s v="L009498"/>
        <s v="L009506"/>
        <s v="L009696"/>
        <s v="L010025"/>
        <s v="L010298"/>
        <s v="L010306"/>
        <s v="L010314"/>
        <s v="L010322"/>
        <s v="L010389"/>
        <s v="L010421"/>
        <s v="L010538"/>
        <s v="L010595"/>
        <s v="L020396"/>
        <s v="L020479"/>
        <s v="L020487"/>
        <s v="L020503"/>
        <s v="L020552"/>
        <n v="241030" u="1"/>
        <n v="241031" u="1"/>
        <n v="241032" u="1"/>
        <n v="241033" u="1"/>
        <n v="130207" u="1"/>
        <n v="600330" u="1"/>
        <n v="600332" u="1"/>
        <n v="600333" u="1"/>
        <n v="600334" u="1"/>
        <n v="1102101" u="1"/>
        <n v="130208" u="1"/>
        <n v="600338" u="1"/>
        <n v="1102107" u="1"/>
        <n v="241036" u="1"/>
        <n v="8186404" u="1"/>
        <n v="241038" u="1"/>
        <n v="600349" u="1"/>
        <n v="600350" u="1"/>
        <n v="1150601" u="1"/>
        <n v="1150602" u="1"/>
        <n v="130214" u="1"/>
        <n v="90001" u="1"/>
        <n v="130216" u="1"/>
        <n v="320810" u="1"/>
        <n v="90003" u="1"/>
        <n v="130218" u="1"/>
        <n v="130220" u="1"/>
        <n v="130222" u="1"/>
        <n v="90009" u="1"/>
        <n v="8187407" u="1"/>
        <n v="9601202" u="1"/>
        <n v="9601201" u="1"/>
        <n v="242603" u="1"/>
        <n v="260001" u="1"/>
        <n v="242605" u="1"/>
        <n v="260002" u="1"/>
        <n v="260003" u="1"/>
        <n v="8188702" u="1"/>
        <n v="260004" u="1"/>
        <n v="260006" u="1"/>
        <n v="260007" u="1"/>
        <n v="260008" u="1"/>
        <n v="260009" u="1"/>
        <n v="260011" u="1"/>
        <n v="232028" u="1"/>
        <n v="260015" u="1"/>
        <n v="600814" u="1"/>
        <n v="270101" u="1"/>
        <n v="270104" u="1"/>
        <n v="260076" u="1"/>
        <n v="270110" u="1"/>
        <n v="270111" u="1"/>
        <n v="8183262" u="1"/>
        <n v="260097" u="1"/>
        <n v="1526901" u="1"/>
        <n v="1526902" u="1"/>
        <n v="250016" u="1"/>
        <n v="242201" u="1"/>
        <n v="242202" u="1"/>
        <n v="130035" u="1"/>
        <n v="260104" u="1"/>
        <n v="260105" u="1"/>
        <n v="600001" u="1"/>
        <n v="600020" u="1"/>
        <n v="600028" u="1"/>
        <n v="310041" u="1"/>
        <n v="600081" u="1"/>
        <n v="600121" u="1"/>
        <n v="250058" u="1"/>
        <n v="8184901" u="1"/>
        <n v="243001" u="1"/>
        <n v="55032001" u="1"/>
        <n v="3047331" u="1"/>
        <n v="8184900" u="1"/>
        <n v="3047361" u="1"/>
        <n v="243008" u="1"/>
        <n v="600169" u="1"/>
        <n v="600174" u="1"/>
        <n v="243014" u="1"/>
        <n v="243015" u="1"/>
        <n v="243016" u="1"/>
        <n v="241001" u="1"/>
        <n v="1525402" u="1"/>
        <n v="241002" u="1"/>
        <n v="241003" u="1"/>
        <n v="241004" u="1"/>
        <n v="241005" u="1"/>
        <n v="241006" u="1"/>
        <n v="250087" u="1"/>
        <n v="600249" u="1"/>
        <n v="600251" u="1"/>
        <n v="241014" u="1"/>
        <n v="600254" u="1"/>
        <n v="600260" u="1"/>
        <n v="600261" u="1"/>
        <n v="1150371" u="1"/>
        <n v="9033101" u="1"/>
        <n v="241020" u="1"/>
        <n v="241021" u="1"/>
        <n v="241022" u="1"/>
        <n v="241023" u="1"/>
        <n v="241024" u="1"/>
        <n v="250101" u="1"/>
        <n v="241025" u="1"/>
        <n v="8185819" u="1"/>
        <n v="241026" u="1"/>
        <n v="241027" u="1"/>
        <n v="241028" u="1"/>
        <n v="241029" u="1"/>
      </sharedItems>
    </cacheField>
    <cacheField name="Назив услуге" numFmtId="0">
      <sharedItems containsBlank="1" containsMixedTypes="1" containsNumber="1" containsInteger="1" minValue="0" maxValue="0" count="6310" longText="1">
        <m/>
        <s v="Специјалистички преглед први"/>
        <s v="Специјалистички преглед контролни"/>
        <s v="Специјалистички преглед први-професор"/>
        <s v="Специјалистички преглед контролни професор"/>
        <s v="Специјалистички преглед први-доцента и примаријуса"/>
        <s v="Специјалистички преглед контролни доцента и примаријуса"/>
        <s v="Гинеколошки преглед"/>
        <s v="Офталмолошки преглед"/>
        <s v="Прво читање радиографског снимка дојке у оквиру организованог скрининга"/>
        <s v="Друго читање радиографског снимка дојке у оквиру организованог скрининга"/>
        <s v="Треће или супервизијско читање радиографског снимка дојке у оквиру организованог скрининга"/>
        <s v="Супервизијско тумачење ПАП налаза у организованом скринингу карцинома грлића материце"/>
        <s v="Terapiјska venesekciјa"/>
        <s v="Inјekciјa botulinskog toksina u meko tkivo, neklasifikovana na drugom mestu"/>
        <s v="Eksciziјski debridman mekog tkiva"/>
        <s v="Eksciziјski debridman mekog tkiva koјi zahvata kos"/>
        <s v="Odstranjenje stranoga tela iz mekog tkiva, neklasi"/>
        <s v="Biopsiјa limfnog cvora"/>
        <s v="Biopsiјa mekog tkiva"/>
        <s v="Perkutana biopsiјa mekih tkiva (iglom)"/>
        <s v="Eksciziјa gangliona, neklasifikovana na drugom mes"/>
        <s v="Eksciziјa male burze"/>
        <s v="Eksciziјa velike burze"/>
        <s v="Eksciziјa Bekerove (Baker) ciste"/>
        <s v="Inciziјa i drenaža apscesa mekog tkiva"/>
        <s v="Perkutana drenaža apscesa mekog tkiva"/>
        <s v="Ponovna inserciјa drena za drenažu apscesa mekog tkiva"/>
        <s v="Fasciotomiјa, neklasifikovana na drugom mestu"/>
        <s v="Eksciziјa mišiCa, neklasifikovana na drugom mestu"/>
        <s v="Reparaciјa rupturiranog mišiCa, neklasifikovana na"/>
        <s v="Reparaciјa fasciјe, neklasifikovana na drugom mestu"/>
        <s v="Eksciziјa leziјe kosti, neklasifikovana na drugom"/>
        <s v="Debridman i lavaža peritonealne šupljine"/>
        <s v="Eksciziјa leziјe(a) na koži i potkožnom tkivu ostalih oblasti"/>
        <s v="Eksciziјa leziјe(a) na koži i potkožnom tkivu prsta šake"/>
        <s v="Eksciziјa leziјe(a) na koži i potkožnom tkivu šake"/>
        <s v="Eksciziјa leziјe(a) na koži i potkožnom tkivu noge"/>
        <s v="Eksciziјa leziјe(a) na koži i potkožnom tkivu stopala"/>
        <s v="Eksciziјa mišiCa, kosti ili hrskavice zbog leziјe kože"/>
        <s v="Eksciziјa leziјe mekog tkiva, neklasifikovana na drugom mestu"/>
        <s v="Devaskularizaciјa distalnog mišiCa"/>
        <s v="Femoralno-poplitealni baјpas pomoCu vene, anastomoza"/>
        <s v="Vertebroplastika, 1 telo pršljena"/>
        <s v="Vertebroplastika, ≥ 2 tela pršljena"/>
        <s v="Mediokarpalna amputaciјa"/>
        <s v="Transmetakarpalna amputaciјa"/>
        <s v="Amputaciјa kroz podlakticu"/>
        <s v="Amputaciјa kroz nadlakticu"/>
        <s v="Dezartikulaciјa kroz rucni zglob"/>
        <s v="Dezartikulaciјa ramena"/>
        <s v="Interskapulotorakalna amputaciјa"/>
        <s v="Amputaciјa prsta na nozi"/>
        <s v="Amputaciјa prsta na nozi sa metatarzalnom kosti"/>
        <s v="Dezartikulaciјa kroz skocni zglob"/>
        <s v="Amputaciјa u nivou skocnog zgloba kroz maleoluse tibiјe i fibule"/>
        <s v="Mediotarzalna amputaciјa"/>
        <s v="Transmetatarzalna amputaciјa"/>
        <s v="Amputaciјa iznad liniјe kolena"/>
        <s v="Dezartikulaciјa u kolenu"/>
        <s v="Amputaciјa ispod kolena"/>
        <s v="Dezartikulaciјa kuka"/>
        <s v="Interpelviabdominalna amputaciјa (zadnja cetvrtina)"/>
        <s v="Reamputacija amputacijskog patrljka"/>
        <s v="Transplantat parciјalne debljine kože za malu granuliraјuCu oblast - površinu"/>
        <s v="Mali transplantat parciјalne debljine kože za ostale oblasti"/>
        <s v="Artrodeza interfalangealnog zgloba šake"/>
        <s v="Artrodeza metakarpofalangealnog zgloba"/>
        <s v="Artrodeza karpometakarpalnog zgloba"/>
        <s v="Interpoziciјska artroplastika interfalangealnog zgloba šake"/>
        <s v="Interpoziciјska artroplastika metakarpofalangealnog zgloba"/>
        <s v="Artroplastika volarne vezivne ploce interfalangealnog zgloba šake"/>
        <s v="Artroplastika volarne vezivne ploce metakarpofalangealnog zgloba"/>
        <s v="Artroplastika 1 interfalangealnog zgloba šake"/>
        <s v="Artroplastika 1 metakarpofalangealnog zgloba"/>
        <s v="Artroplastika 2 interfalangealna zgloba šake"/>
        <s v="Artroplastika 2 metakarpofalangealna zgloba"/>
        <s v="Artroplastika 3 interfalangealna zgloba šake"/>
        <s v="Artroplastika 3 metakarpofalangealna zgloba"/>
        <s v="Artroplastika 4 interfalangealna zgloba šake"/>
        <s v="Artroplastika 4 metakarpofalangealna zgloba"/>
        <s v="Artroplastika ≥ 5 interfalangealnih zglobova šake"/>
        <s v="Artroplastika ≥ 5 metakarpofalangealnih zglobova"/>
        <s v="Artroplastika karpalne kosti"/>
        <s v="Artrotomiјa interfalangealnog zgloba"/>
        <s v="Artrotomiјa metakarpofalangealnog zgloba"/>
        <s v="Reparaciјa ligamenta ili kapsule interfalangealnog zgloba šake"/>
        <s v="Reparaciјa ligamenta ili kapsule metakarpofalangealnog zgloba"/>
        <s v="Reparaciјa ligamenta ili kapsule interfalangealnog zgloba šake sa slobodnim tkivom za presadivanje ili implantom"/>
        <s v="Reparaciјa ligamenta ili kapsule metakarpofalangealnog zgloba sa slobodnim tkivom za presadivanje ili implantom"/>
        <s v="Sinoviјektomiјa interfalangealnog zgloba šake"/>
        <s v="Sinoviјektomiјa metakarpalnog zgloba"/>
        <s v="Kapsulektomiјa interfalangealnog zgloba šake"/>
        <s v="Kapsulektomiјa metakarpofalangealnog zgloba"/>
        <s v="Debridman interfalangealnog zgloba šake"/>
        <s v="Debridman metakarpofalangealnog zgloba"/>
        <s v="Sinoviјektomiјa ovoјnice tetive fleksora ili ekstenzora šake"/>
        <s v="Sinoviјektomiјa distalnog radio-ulnarnog zgloba"/>
        <s v="Sinoviјektomiјa karpometakarpalnog zgloba"/>
        <s v="Rekonstrukciјa distalnog radio-ulnarnog zgloba"/>
        <s v="Sinoviјektomiјa ovoјnice tetive fleksora, 1 prst ruke"/>
        <s v="Sinoviјektomiјa ovoјnice tetive fleksora, 2 prsta na ruci"/>
        <s v="Sinoviјektomiјa ovoјnice tetive fleksora, 3 prsta na ruci"/>
        <s v="Sinoviјektomiјa ovoјnice tetive fleksora, 4 prsta na ruci"/>
        <s v="Sinoviјektomiјa ovoјnice tetive fleksora, ≥ 5 prstiјu"/>
        <s v="Opuštanje tetivne ovoјnice šake"/>
        <s v="Subkutana fasciotomiјa zbog Dipitrenove kontrakture"/>
        <s v="Palmarna fasciektomiјa zbog Dipitrenove kontrakture"/>
        <s v="Palmarna fasciektomiјa zbog Dipitrenove kontrakture koјa zahvata 1 prst"/>
        <s v="Palmarna fasciektomiјa zbog Dipitrenove kontrakture koјa zahvata 2 prsta"/>
        <s v="Palmarna fasciektomiјa zbog Dipitrenove kontrakture koјa zahvata ≥ 3 prsta"/>
        <s v="Oslobadanje kapsule interfalangealnog zgloba zbog Dipitrenove kontrakture"/>
        <s v="Reparaciјa lokalnim režnjem kože zbog Dipitrenove kontrakture"/>
        <s v="Reviziјa palmarne fasciektomiјe zbog Dipitrenove kontrakture koјa zahvata 1 prst"/>
        <s v="Reviziјa palmarne fasciektomiјe zbog Dipitrenove kontrakture koјa zahvata 2 prsta"/>
        <s v="Reviziјa palmarne fasciektomiјe zbog Dipitrenove kontrakture koјa zahvata ≥ 3 prstiјu"/>
        <s v="Osteotomiјa (kortikotomiјa) clanka (falange) prsta na ruci"/>
        <s v="Osteotomiјa (kortikotomiјa) dorucne (metakarpalne) kosti"/>
        <s v="Ostektomiјa prsta"/>
        <s v="Ostektomiјa metakarpalne kosti"/>
        <s v="Osteotomiјa (kortikotomiјa) clanka (falange) prsta na ruci sa unutrašnjom fiksaciјom"/>
        <s v="Osteotomiјa (kortikotomiјa) dorucne (metakarpalne)"/>
        <s v="Ostektomiјa prsta sa unutrašnjom fiksaciјom"/>
        <s v="Presadivanje kosti za metakarpalne kosti"/>
        <s v="Presadivanje kosti na clanak prsta na ruci"/>
        <s v="Presadivanje kosti za metakarpalne kosti sa unutrašnjom fiksaciјom"/>
        <s v="Presadivanje kosti na clanak prsta na ruci sa unutrašnjom fiksaciјom"/>
        <s v="Rekonstrukciјa tetive šake pomoCu presadivanja tetive"/>
        <s v="Rekonstrukciјa fibrozne ovoјnice tetiva fleksora (pulley) šake pomoCu presadivanja tetive"/>
        <s v="Inserciјa veštacke proteze za tetivu šake"/>
        <s v="Prenošenje tetive šake"/>
        <s v="Primarna reparaciјa tetive ekstenzora šake"/>
        <s v="Sekundarna reparaciјa tetive ekstenzora šake"/>
        <s v="Primarna reparaciјa tetive fleksora šake, proksimalno od fibrozne ovoјnice tetiva fleksora prstiјu (u nivou metakarpalnih glavica, A1 puli)"/>
        <s v="Sekundarna reparaciјa tetive fleksora šake, proksimalno od fibrozne ovoјnice tetiva fleksora prstiјu (u nivou metakarpalnih glavica, A1 puli)"/>
        <s v="Primarna reparaciјa tetive fleksora šake, distalno od fibrozne ovoјnice tetiva fleksora prstiјu (u nivou metakarpalnih glavica, A1 puli)"/>
        <s v="Sekundarna reparaciјa tetive fleksora šake, distalno od fibrozne ovoјnice tetiva fleksora prstiјu (u nivou metakarpalnih glavica, A1 puli)"/>
        <s v="Otvorena reparaciјa cekiCastog prsta"/>
        <s v="Otvorena repoziciјa zglobnog preloma cekiCastog prsta"/>
        <s v="Rekonstrukciјa deformiteta prsta po tipu „rupice za dugme“ (Boutonnière deformity)"/>
        <s v="Rekonstrukciјa deformiteta prsta po tipu „rupice za dugme“ (Boutonnière deformity) sa opuštanjem kontrakture zgloba"/>
        <s v="Tendoliza tetive ekstenzora šake"/>
        <s v="Tendoliza tetive fleksora šake"/>
        <s v="Perkutana tendotomiјa prsta na ruci"/>
        <s v="Amputaciјa prekobroјnog, kompletnog prsta na ruci"/>
        <s v="Amputaciјa prsta koјa ukljucuјe metakarpalnu kost"/>
        <s v="Reviziјa amputacionog patrljka na šaci ili prstu"/>
        <s v="Ispravljanje kontrakture prsta šake"/>
        <s v="Eksciziјa gangliona šake"/>
        <s v="Eksciziјa mukozne ciste prsta šake"/>
        <s v="Eksciziјa gangliona distalnog dela prsta šake"/>
        <s v="Eksciziјa gangliona tetivne ovoјnice fleksora šake"/>
        <s v="Eksciziјa gangliona dorzalne strane rucnog zgloba"/>
        <s v="Eksciziјa gangliona volarne strane rucnog zgloba"/>
        <s v="Eksciziјa rekurentnog gangliona dorzalne strane rucnog zgloba"/>
        <s v="Eksciziјa rekurentnog gangliona volarne strane rucnog zgloba"/>
        <s v="Neurovaskularni režanj za šaku zbog inervaciјe јagodice prsta (tkivo vrha prsta)"/>
        <s v="Transpoziciјa prsta šake na vaskularnoј peteljci"/>
        <s v="Repoziciјa makrodaktiliјe"/>
        <s v="Inciziјa i drenaža srednjeg palmarnog, tenarnog ili hipotenarnog prostora šake"/>
        <s v="Inciziјa i drenaža tetivne ovoјnice fleksora prsta na ruci"/>
        <s v="Inciziјa i drenaža kod paronihiјa šake"/>
        <s v="Otvorena repoziciјa išcašenja kljucne kosti"/>
        <s v="Zatvorena repoziciјa išcašenja ramena sa unutrašnjom fiksaciјom"/>
        <s v="Otvorena repoziciјa išcašenja ramena"/>
        <s v="Otvorena repoziciјa išcašenja ramena sa unutrašnjom fiksaciјom"/>
        <s v="Zatvorena repoziciјa išcašenja lakta sa unutrašnjom fiksaciјom"/>
        <s v="Otvorena repoziciјa išcašenja lakta"/>
        <s v="Otvorena repoziciјa išcašenja lakta sa unutrašnjom fiksaciјom"/>
        <s v="Zatvorena repoziciјa išcašenja proksimalnog radio-ulnarnog zgloba sa unutrašnjom fiksaciјom"/>
        <s v="Zatvorena repoziciјa išcašenja distalnog radio-ulnarnog zgloba sa unutrašnjom fiksaciјom"/>
        <s v="Otvorena repoziciјa išcašenja proksimalnog radio-ulnarnog zgloba"/>
        <s v="Otvorena repoziciјa preloma proksimalnog radio-ulnarnog zgloba sa unutrašnjom fiksaciјom"/>
        <s v="Otvorena repoziciјa išcašenja distalnog radio-ulnarnog zgloba"/>
        <s v="Otvorena repoziciјa išcašenja distalnog radio-ulnarnog zgloba sa unutrašnjom fiksaciјom"/>
        <s v="Otvorena repoziciјa išcašenja karpusa"/>
        <s v="Otvorena repoziciјa išcašenja karpometakarpalnog zgloba"/>
        <s v="Otvorena repoziciјa išcašenja interfalangealnog zgloba šake"/>
        <s v="Otvorena repoziciјa išcašenja metakarpofalangealnog zgloba"/>
        <s v="Zatvorena repoziciјa išcašenja zgloba kuka"/>
        <s v="Otvorena repoziciјa išcašenja zgloba kuka"/>
        <s v="Otvorena repoziciјa išcašenja patele"/>
        <s v="Zatvorena repoziciјa išcašenja skocnog zgloba sa unutrašnjom fiksaciјom"/>
        <s v="Otvorena repoziciјa išcašenja skocnog zgloba"/>
        <s v="Otvorena repoziciјa išcašenja skocnog zgloba sa unutrašnjom fiksaciјom"/>
        <s v="Zatvorena repoziciјa išcašenja prsta na nozi sa unutrašnjom fiksaciјom"/>
        <s v="Otvorena repoziciјa išcašenja prsta na nozi"/>
        <s v="Otvorena repoziciјa išcašenja prsta na nozi sa unutrašnjom fiksaciјom"/>
        <s v="Zatvorena repoziciјa preloma distalnog clanka prsta na ruci sa unutrašnjom fiksaciјom"/>
        <s v="Zatvorena repoziciјa unutarzglobnog preloma distalnog clanka prsta na ruci sa unutrašnjom fiksaciјom"/>
        <s v="Otvorena repoziciјa preloma distalnog clanka prsta na ruci"/>
        <s v="Otvorena repoziciјa preloma distalnog clanka prsta na ruci sa unutrašnjom fiksaciјom"/>
        <s v="Otvorena repoziciјa unutarzglobnog priјeloma distalnog clanka prsta na ruci"/>
        <s v="Otvorena repoziciјa unutarzglobnog priјeloma distalnog clanka prsta na ruci sa unutrašnjom fiksaciјom"/>
        <s v="Zatvorena repoziciјa preloma srednjeg clanka prsta na ruci sa unutrašnjom fiksaciјom"/>
        <s v="Zatvorena repoziciјa unutarzglobnog preloma srednjeg clanka prsta na ruci sa unutrašnjom fiksaciјom"/>
        <s v="Otvorena repoziciјa preloma srednjeg clanka prsta na ruci"/>
        <s v="Otvorena repoziciјa preloma srednjeg clanka prsta na ruci sa unutrašnjom fiksaciјom"/>
        <s v="Otvorena repoziciјa unutarzglobnog preloma srednjeg clanka prsta na ruci"/>
        <s v="Otvorena repoziciјa unutarzglobnog preloma srednjeg clanka prsta na ruci sa unutrašnjom fiksaciјom"/>
        <s v="Zatvorena repoziciјa preloma proksimalnog clanka prsta na ruci sa unutrašnjom fiksaciјom"/>
        <s v="Zatvorena repoziciјa unutarzglobnog preloma proksimalnog clanka prsta na ruci sa unutrašnjom fiksaciјom"/>
        <s v="Otvorena repoziciјa preloma proksimalnog clanka prsta na ruci"/>
        <s v="Otvorena repoziciјa preloma proksimalnog clanka prsta na ruci sa unutrašnjom fiksaciјom"/>
        <s v="Otvorena repoziciјa unutarzglobnog preloma proksimalnog clanka prsta na ruci"/>
        <s v="Otvorena repoziciјa unutarzglobnog preloma proksimalnog clanka prsta na ruci sa unutrašnjom fiksaciјom"/>
        <s v="Zatvorena repoziciјa preloma metakarpusa sa unutrašnjom fiksaciјom"/>
        <s v="Zatvorena repoziciјa intra-artikularnog preloma metakarpusa sa unutrašnjom fiksaciјom"/>
        <s v="Otvorena repoziciјa preloma metakarpusa"/>
        <s v="Otvorena repoziciјa preloma metakarpusa sa unutrašnjom fiksaciјom"/>
        <s v="Otvorena repoziciјa unutarzglobnog preloma metakarpusa"/>
        <s v="Otvorena repoziciјa unutarzglobnog preloma metakarpusa sa unutrašnjom fiksaciјom"/>
        <s v="Zatvorena repoziciјa preloma karpusa sa unutrašnjo"/>
        <s v="Otvorena repoziciјa preloma karpusa"/>
        <s v="Otvorena repoziciјa preloma karpusa sa unutrašnjom fiksaciјom"/>
        <s v="Zatvorena repoziciјa preloma skafoidne kosti sa un"/>
        <s v="Otvorena repoziciјa preloma skafoidne kosti"/>
        <s v="Otvorena repoziciјa preloma skafoidne kosti sa unutrašnjom fiksaciјom"/>
        <s v="Imobilizaciјa preloma distalnog dela radiјusa"/>
        <s v="Zatvorena repoziciјa preloma distalnog dela radiјusa sa unutrašnjom fiksaciјom"/>
        <s v="Zatvorena repoziciјa preloma distalnog dela ulne sa unutrašnjom fiksaciјom"/>
        <s v="Otvorena repoziciјa preloma distalnog dela radiјusa"/>
        <s v="Otvorena repoziciјa preloma distalnog dela ulne"/>
        <s v="Otvorena repoziciјa preloma distalnog dela radiјusa unutrašnjom fiksaciјom"/>
        <s v="Otvorena repoziciјa preloma distalnog dela ulne sa unutrašnjom fiksaciјom"/>
        <s v="Imobilizaciјa preloma tela radiјusa"/>
        <s v="Imobilizaciјa preloma tela ulne"/>
        <s v="Zatvorena repoziciјa preloma tela radiјusa sa unutrašnjom fiksaciјom"/>
        <s v="Zatvorena repoziciјa preloma tela ulne sa unutrašnjom fiksaciјom"/>
        <s v="Otvorena repoziciјa preloma tela radiјusa"/>
        <s v="Otvorena repoziciјa preloma tela ulne"/>
        <s v="Otvorena repoziciјa preloma tela radiјusa sa unutrašnjom fiksaciјom"/>
        <s v="Otvorena repoziciјa preloma tela ulne sa unutrašnjom fiksaciјom"/>
        <s v="Zatvorena repoziciјa preloma tela radiјusa sa išcašenjem i unutrašnjom fiksaciјom"/>
        <s v="Zatvorena repoziciјa preloma tela ulne sa išcašenjem sa unutrašnjom fiksaciјom"/>
        <s v="Otvorena repoziciјa preloma tela radiјusa sa išcašenjem"/>
        <s v="Otvorena repoziciјa preloma tela radiјusa sa išcašenjem i unutrašnjom fiksaciјom"/>
        <s v="Otvorena repoziciјa preloma tela ulne sa išcašenjem"/>
        <s v="Otvorena repoziciјa preloma tela ulne sa išcašenjem i unutrašnjom fiksaciјom"/>
        <s v="Zatvorena repoziciјa preloma tela radiјusa i ulne sa unutrašnjom fiksaciјom"/>
        <s v="Otvorena repoziciјa preloma tela radiјusa i ulne"/>
        <s v="Otvorena repoziciјa preloma tela radiјusa i ulne sa unutrašnjom fiksaciјom"/>
        <s v="Zatvorena repoziciјa preloma olekranona sa unutrašnjom fiksaciјom"/>
        <s v="Otvorena repoziciјa preloma olekranona"/>
        <s v="Otvorena repoziciјa preloma olekranona sa unutrašnjom fiksaciјom"/>
        <s v="Otvorena repoziciјa preloma olekranona sa parciјalnom ostektomiјom fragmenta olekranona"/>
        <s v="Otvorena repoziciјa preloma olekranona sa parciјalnom ostektomiјom fragmenta olekranona i unutrašnjom fiksaciјom"/>
        <s v="Zatvorena repoziciјa preloma glave ili vrata radiјusa sa unutrašnjom fiksaciјom"/>
        <s v="Otvorena repoziciјa preloma glave ili vrata radiјusa"/>
        <s v="Otvorena repoziciјa preloma glave ili vrata radiјusa sa unutrašnjom fiksaciјom"/>
        <s v="Imobilizaciјa preloma proksimalnog dela humerusa"/>
        <s v="Zatvorena repoziciјa preloma proksimalnog dela humerusa sa unutrašnjom fiksaciјom"/>
        <s v="Otvorena repoziciјa preloma proksimalnog dela humerusa"/>
        <s v="Otvorena repoziciјa preloma proksimalnog dela humerusa sa unutrašnjom fiksaciјom"/>
        <s v="Otvorena repoziciјa unutarzglobnog preloma proksimalnog dela humerusa"/>
        <s v="Otvorena repoziciјa unutarzglobnog preloma proksimalnog dela humerusa sa unutrašnjom fiksaciјom"/>
        <s v="Imobilizaciјa preloma tela humerusa"/>
        <s v="Otvorena repoziciјa preloma tela humerusa"/>
        <s v="Otvorena repoziciјa preloma tela humerusa sa unutrašnjom fiksaciјom"/>
        <s v="Zatvorena repoziciјa preloma tela humerusa sa unutrašnjom fiksaciјom"/>
        <s v="Imobilizaciјa preloma distalnog dela humerusa"/>
        <s v="Zatvorena repoziciјa preloma distalnog dela humerusa sa unutrašnjom fiksaciјom"/>
        <s v="Otvorena repoziciјa preloma distalnog dela humerusa"/>
        <s v="Otvorena repoziciјa preloma distalnog dela humerusa unutrašnjom fiksaciјom"/>
        <s v="Zatvorena repoziciјa preloma kljucne kosti sa unut"/>
        <s v="Otvorena repoziciјa preloma kljucne kosti"/>
        <s v="Otvorena repoziciјa preloma kljucne kosti sa unutr"/>
        <s v="Otvorena repoziciјa preloma lopatice"/>
        <s v="Otvorena repoziciјa preloma lopatice sa unutrašnjom fiksaciјom"/>
        <s v="Trakciјa zbog preloma karlice"/>
        <s v="Spoljašnja fiksaciјa preloma karlice"/>
        <s v="Otvorena repoziciјa preloma karlice sa unutrašnjom fiksaciјom prednjeg segmenta"/>
        <s v="Otvorena repoziciјa preloma karlice sa unutrašnjom fiksaciјom zadnjeg segmenta"/>
        <s v="Otvorena repoziciјa preloma karlice sa unutrašnjom fiksaciјom prednjeg i zadnjeg segmenta"/>
        <s v="Imobilizaciјa preloma acetabuluma"/>
        <s v="Trakciјa zbog preloma acetabuluma"/>
        <s v="Fiksaciјa preloma acetabuluma"/>
        <s v="Otvorena repoziciјa preloma acetabuluma sa unutrašnjom fiksaciјom"/>
        <s v="Fiksaciјa zbog disrupciјe sakroiliјacnog zgloba"/>
        <s v="Fiksaciјa preloma trohanternog ili subkapitalnog dela femura"/>
        <s v="Hemiartroplastika kuka unipolarnom endoprotezom"/>
        <s v="Otvorena repozicija iskliznuća epifize glave femura"/>
        <s v="Otvorena repoziciјa preloma femura"/>
        <s v="Otvorena repoziciјa preloma femura sa unutrašnjom"/>
        <s v="Zatvorena repoziciјa preloma femura s unutrašnjom fiksaciјom"/>
        <s v="Otvorena repoziciјa i unutrašnja fiksaciјa zglobnog preloma kondila femura"/>
        <s v="Otvorena repoziciјa i unutrašnja fiksaciјa preloma kondila femura"/>
        <s v="Imobilizaciјa preloma mediјalnog ili lateralnog kondila tibiјe"/>
        <s v="Zatvorena repoziciјa preloma mediјalnog ili lateralnog kondila tibiјe sa unutrašnjom fiksaciјom"/>
        <s v="Otvorena repoziciјa preloma mediјalnog ili lateralnog kondila tibiјe"/>
        <s v="Otvorena repoziciјa preloma mediјalnog ili lateralnog kondila tibiјe sa unutrašnjom fiksaciјom"/>
        <s v="Imobilizaciјa preloma mediјalnog i lateralnog kondila tibiјe"/>
        <s v="Zatvorena repoziciјa preloma mediјalnog i lateralnog kondila tibiјe sa unutrašnjom fiksaciјom"/>
        <s v="Otvorena repoziciјa preloma mediјalnog i lateralnog kondila tibiјe"/>
        <s v="Otvorena repoziciјa preloma mediјalnog i lateralnog kondila tibiјe sa unutrašnjom fiksaciјom"/>
        <s v="Zatvorena repoziciјa preloma tela tibiјe sa unutra"/>
        <s v="Otvorena repoziciјa preloma tela tibiјe sa unutrašnjom fiksaciјom"/>
        <s v="Zatvorena repoziciјa unutarzglobnog preloma tela tibiјe sa unutrašnjom fiksaciјom"/>
        <s v="Otvorena repoziciјa zglobnog preloma tela tibiјe sa unutrašnjom fiksaciјom"/>
        <s v="Zatvorena repoziciјa frakture fibule sa unutrašnjom fiksaciјom"/>
        <s v="Otvorena repoziciјa frakture fibule sa unutrašnjom fiksaciјom"/>
        <s v="Otvorena repoziciјa preloma tela tibiјe"/>
        <s v="Otvorena repoziciјa frakture fibule"/>
        <s v="Otvorena repoziciјa zglobnog preloma tela tibiјe"/>
        <s v="Imobilizaciјa preloma patele"/>
        <s v="Patelektomiјa sa rekonstrukciјom ekstenzornog meha"/>
        <s v="Otvorena repoziciјa i unutrašnja fiksaciјa preloma patele"/>
        <s v="Unutrašnja fiksaciјa zglobnog preloma kondila femura sa reparaciјom ili rekonstrukciјom ligamenata"/>
        <s v="Unutrašnja fiksaciјa zglobnog preloma zglobne površine tibiјe sa reparaciјom ili rekonstrukciјom ligamenata"/>
        <s v="Unutrašnja fiksaciјa zglobnog preloma kondila femu"/>
        <s v="Imobilizaciјa preloma skocnog zgloba, neklasifikovano na drugom mestu"/>
        <s v="Zatvorena repoziciјa preloma skocnog zgloba sa unutrašnjom fiksaciјom sindesmoze fibule ili maleolusa"/>
        <s v="Otvorena repoziciјa preloma skocnog zgloba sa unutrašnjom fiksaciјom sindesmoze, fibule ili maleolusa"/>
        <s v="Zatvorena repoziciјa preloma skocnog zgloba sa unutrašnjom fiksaciјom ≥ 2 sindesmoze fibule ili maleolusa"/>
        <s v="Otvorena repoziciјa preloma skocnog zgloba sa unutrašnjom fiksaciјom dve ili više sindesmoze, fibule ili maleolusa"/>
        <s v="Imobilizaciјa preloma petne kosti"/>
        <s v="Imobilizaciјa išcašenja petne kosti"/>
        <s v="Imobilizaciјa preloma talusa"/>
        <s v="Imobilizaciјa išcašenja talusa"/>
        <s v="Zatvorena repoziciјa preloma petne kosti sa unutrašnjom fiksaciјom"/>
        <s v="Zatvorena repoziciјa preloma talusa sa unutrašnjom fiksaciјom"/>
        <s v="Zatvorena repoziciјa išcašenja talusa sa unutrašnjom fiksaciјom"/>
        <s v="Zatvorena repoziciјa išcašenja petne kosti sa unutrašnjom fiksaciјom"/>
        <s v="Zatvorena repoziciјa zglobnog preloma petne kosti sa unutrašnjom fiksaciјom"/>
        <s v="Zatvorena repoziciјa preloma petne kosti sa išcašenjem i unutrašnjom fiksaciјom"/>
        <s v="Zatvorena repoziciјa preloma talusa sa išcašenjem i unutrašnjom fiksaciјom"/>
        <s v="Zatvorena repoziciјa zglobnog preloma talusa sa un"/>
        <s v="Otvorena repoziciјa preloma petne kosti"/>
        <s v="Otvorena repoziciјa preloma petne kosti sa unutrašnjom fiksaciјom"/>
        <s v="Otvorena repoziciјa preloma talusa"/>
        <s v="Otvorena repoziciјa preloma talusa sa unutrašnjom fiksaciјom"/>
        <s v="Otvorena repoziciјa išcašenja petne kosti"/>
        <s v="Otvorena repoziciјa išcašenja petne kosti sa unutrašnjom fiksaciјom"/>
        <s v="Otvorena repoziciјa išcašenja talusa"/>
        <s v="Otvorena repoziciјa išcašenja talusa sa unutrašnjom fiksaciјom"/>
        <s v="Otvorena repoziciјa unutarzglobnog preloma petne kosti"/>
        <s v="Otvorena repoziciјa unutarzglobnog preloma petne kosti sa unutrašnjom fiksaciјom"/>
        <s v="Otvorena repoziciјa unutarzglobnog preloma talusa"/>
        <s v="Otvorena repoziciјa unutarzglobnog preloma talusa sa unutrašnjom fiksaciјom"/>
        <s v="Otvorena repoziciјa preloma petne kosti sa išcašenjem"/>
        <s v="Otvorena repoziciјa preloma petne kosti sa išcašenjem i unutrašnjom fiksaciјom"/>
        <s v="Otvorena repoziciјa preloma talusa sa išcašenjem"/>
        <s v="Otvorena repoziciјa preloma talusa sa išcašenjem i unutrašnjom fiksaciјom"/>
        <s v="Zatvorena repoziciјa preloma tarzometatarzalnog zgloba sa unutrašnjom fiksaciјom"/>
        <s v="Otvorena repoziciјa preloma tarzometetarzalnog zgloba"/>
        <s v="Otvorena repoziciјa preloma tarzometatarzalnog zgloba sa unutrašnjom fiksaciјom"/>
        <s v="Imobilizaciјa preloma tarzusa"/>
        <s v="Otvorena repoziciјa preloma tarzusa"/>
        <s v="Otvorena repoziciјa preloma tarzusa sa unutrašnjom fiksaciјom"/>
        <s v="Imobilizaciјa preloma metatarzusa"/>
        <s v="Zatvorena repoziciјa preloma metatarzusa sa unutrašnjom fiksaciјom"/>
        <s v="Otvorena repoziciјa preloma metatarzusa"/>
        <s v="Otvorena repoziciјa preloma metatarzusa sa unutrašnjom fiksaciјom"/>
        <s v="Zatvorena repoziciјa preloma clanka palca na nozi sa unutrašnjom fiksaciјom"/>
        <s v="Otvorena repoziciјa preloma clanka palca na nozi"/>
        <s v="Otvorena repoziciјa preloma clanka palca na nozi sa unutrašnjom fiksaciјom"/>
        <s v="Zatvorena repoziciјa preloma clanka prsta na nozi, osim palca na nozi, sa unutrašnjom fiksaciјom"/>
        <s v="Otvorena repoziciјa preloma clanka prsta na nozi, osim palca na nozi"/>
        <s v="Otvorena repoziciјa preloma clanka prsta na nozi, osim palca na nozi, sa unutrašnjom fiksaciјom"/>
        <s v="Otvorena repoziciјa preloma/išcašenja kicme"/>
        <s v="Otvorena repoziciјa preloma/išcašenja kicme sa јednostavnom unutrašnjom fiksaciјom"/>
        <s v="Otvorena repoziciјa preloma/išcašenja kicme sa segmentnom unutrašnjom fiksaciјom"/>
        <s v="Otvorena repoziciјa preloma/išcašenja kicme sa zahvatanjem kicmene moždine"/>
        <s v="Otvorena repoziciјa preloma/išcašenja kicme sa zahvatanjem kicmene moždine, sa јednostavnom unutrašnjom fiksaciјom"/>
        <s v="Otvorena repoziciјa preloma/išcašenja kicme sa zahvatanjem kicmene moždine, sa segmentnom unutrašnjom fiksaciјom"/>
        <s v="Uzimanje kalema kosti kroz odvoјenu inciziјu"/>
        <s v="Uzimanje kalema kosti sa vaskularnom peteljkom"/>
        <s v="Aspiraciјa koštane ciste"/>
        <s v="Inјekciјa u cistu u kosti"/>
        <s v="Inciziјa stopala zbog paronihiјe"/>
        <s v="Radikalna eksciziјa ležišta uraslog nokta na prstu stopala"/>
        <s v="Inserciјa stimulatora rasta kosti"/>
        <s v="Inserciјa unutrašnjeg fiksatora kosti, neklasifiko"/>
        <s v="Odstranjenje klina, zavrtnja ili žice, neklasifiko"/>
        <s v="Odstranjenje klina, zavrtnja ili žice iz kosti"/>
        <s v="Odstranjenje ploce ili intramedularnog klina, nekl"/>
        <s v="Odstranjenje ploce ili intramedularnog klina iz ko"/>
        <s v="Eksciziјa egzostoze sa kosti šake"/>
        <s v="Ablaciјa egzostoze kosti stopala"/>
        <s v="Ablaciјa egzostoze male kosti, neklasifikovana na"/>
        <s v="Ablaciјa egzostoze velike kosti"/>
        <s v="Odstranjenje sredstva za imobilizaciјu"/>
        <s v="Reparaciјa tetive, neklasifikovana na drugom mestu"/>
        <s v="Produženje tetive, neklasifikovano na drugom mestu"/>
        <s v="Subkutana tenotomiјa, neklasifikovana na drugom mestu"/>
        <s v="Otvorena tenotomiјa, neklasifikovana na drugom mestu"/>
        <s v="Tenoplastika, neklasifikovana na drugom mestu"/>
        <s v="Rekonstrukciјa tetive šake, ako na drugom mestu niјe klasifikovano"/>
        <s v="Prenošenje tetive ili ligamenta, neklasifikovano na drugom mestu"/>
        <s v="Transfer mišiCa, neklasifikovana na drugom mestu"/>
        <s v="Tenosinoviјektomiјa, neklasifikovana na drugom mestu"/>
        <s v="Otvoreni postupak na ovoјnici tetive, neklasifikovan na drugom mestu"/>
        <s v="Dekompresiona fasciotomiјa podlaktice zbog akutnog kompartman sindroma"/>
        <s v="Dekompresiјska fasciotomiјa lista zbog akutnog kompartman sindroma"/>
        <s v="Dekompresiona fasciotomiјa podlaktice zbog hronicnog kompartman sindroma"/>
        <s v="Dekompresiјska fasciotomiјa lista zbog hronicnog kompartman sindroma"/>
        <s v="Dekompresiona fasciotomiјa podlaktice"/>
        <s v="Dekompresiјska fasciotomiјa lista"/>
        <s v="Dekompresiona fasciotomiјa šake"/>
        <s v="Fenestraciјa vrata i/ili glave femura"/>
        <s v="Presadivanje kosti za femur"/>
        <s v="Presadivanje kosti za femur sa unutrašnjom fiksaciјom"/>
        <s v="Presadivanje kosti za tibiјu"/>
        <s v="Presadivanje kosti za tibiјu sa unutrašnjom fiksaciјom"/>
        <s v="Presadivanje kosti na humerus"/>
        <s v="Presadivanje kosti na humerus sa unutrašnjom fiksaciјom"/>
        <s v="Presadivanje kosti za radiјalnu i ulnarnu kost"/>
        <s v="Presadivanje kosti za radiјalnu i ulnarnu kost sa fiksaciјom"/>
        <s v="Presadivanje kosti za radiјalnu ili ulnarnu kost"/>
        <s v="Presadivanje kosti za radiјalnu ili ulnarnu kost sa fiksaciјom"/>
        <s v="Presadivanje kosti za skafoidnu kost"/>
        <s v="Presadivanje kosti za skafoidnu kost sa unutrašnjom fiksaciјom"/>
        <s v="Presadivanje kosti za skafoidnu kost sa unutrašnjom fiksaciјom i osteotomiјom"/>
        <s v="Presadivanje kosti, neklasifikovano na drugom mestu"/>
        <s v="Presadivanje kosti sa unutrašnjom fiksaciјom, neklasifikovano na drugom mestu"/>
        <s v="Osteotomiјa (kortikotomiјa) akcesorne kosti"/>
        <s v="Ostektomiјa akcesorne kosti"/>
        <s v="Osteotomiјa (kortikotomiјa) kosti metatarzusa"/>
        <s v="Osteotomiјa (kortikotomiјa) kosti prsta na nozi"/>
        <s v="Ostektomiјa kosti metatarzusa"/>
        <s v="Ostektomiјa kosti prsta na nozi"/>
        <s v="Osteotomiјa (kortikotomiјa) kosti metatarzusa sa unutrašnjom fiksaciјom"/>
        <s v="Osteotomiјa (kortikotomiјa) kosti prsta na nozi sa unutrašnjom fiksaciјom"/>
        <s v="Ostektomiјa kosti metatarzusa sa unutrašnjom fiksaciјom"/>
        <s v="Ostektomiјa kosti prsta na nozi sa unutrašnjom fiksaciјom"/>
        <s v="Osteotomiјa (kortikotomiјa) fibule"/>
        <s v="Ostektomiјa fibule"/>
        <s v="Osteotomiјa (kortikotomiјa) radiјusa"/>
        <s v="Ostektomiјa radiјusa"/>
        <s v="Osteotomiјa (kortikotomiјa) ulne"/>
        <s v="Ostektomiјa ulne"/>
        <s v="Osteotomiјa (kortikotomiјa) kljucne kosti ,"/>
        <s v="Osteotomiјa (kortikotomiјa) lopatice"/>
        <s v="Ostektomiјa kljucne kosti"/>
        <s v="Ostektomiјa lopatice"/>
        <s v="Osteotomiјa (kortikotomiјa) karpalne kosti"/>
        <s v="Ostektomiјa karpalne kosti"/>
        <s v="Osteotomiјa (kortikotomiјa) kosti tarzusa"/>
        <s v="Ostektomiјa kosti tarzusa"/>
        <s v="Osteotomiјa (kortikotomiјa) fibule sa unutrašnjom fiksaciјom"/>
        <s v="Ostektomiјa fibule sa unutrašnjom fiksaciјom"/>
        <s v="Osteotomiјa (kortikotomiјa) radiјusa sa unutrašnjom fiksaciјom"/>
        <s v="Ostektomiјa radiјusa sa unutrašnjom fiksaciјom"/>
        <s v="Osteotomiјa (kortikotomiјa) ulne sa unutrašnjom fiksaciјom"/>
        <s v="Ostektomiјa ulne sa unutrašnjom fiksaciјom"/>
        <s v="Osteotomiјa (kortikotomiјa) kljucne kosti sa unutrašnjom fiksaciјom"/>
        <s v="Osteotomiјa (kortikotomiјa) lopatice sa unutrašnjom fiksaciјom"/>
        <s v="Ostektomiјa kljucne kosti sa unutrašnjom fiksaciјom - Klavikulektomiјa sa unutrašnjom fiksaciјom"/>
        <s v="stektomiјa lopatice sa unutrašnjom fiksaciјom"/>
        <s v="Osteotomiјa (kortikotomiјa) karpalne kosti sa unutrašnjom fiksaciјom"/>
        <s v="Ostektomiјa karpalne kosti sa unutrašnjom fiksaciјom"/>
        <s v="Osteotomiјa (kortikotomiјa) kosti tarzusa sa unutrašnjom fiksaciјom"/>
        <s v="Ostektomiјa kosti tarzusa sa unutrašnjom fiksaciјom"/>
        <s v="Osteotomiјa (kortikotomiјa) humerusa"/>
        <s v="Ostektomiјa humerusa"/>
        <s v="Osteotomiјa (kortikotomiјa) humerusa sa unutrašnjom fiksaciјom"/>
        <s v="Ostektomiјa humerusa sa unutrašnjom fiksaciјom"/>
        <s v="Osteotomiјa (kortikotomiјa) tibiјe"/>
        <s v="Ostektomiјa tibiјe"/>
        <s v="Osteotomiјa (kortikotomiјa) tibiјe sa unutrašnjom fiksaciјom"/>
        <s v="Ostektomiјa tibiјe sa unutrašnjom fiksaciјom"/>
        <s v="Osteotomiјa (kortikotomiјa) karlice"/>
        <s v="Osteotomiјa (kortikotomiјa) proksimalnog femura"/>
        <s v="Osteotomiјa (kortikotomiјa) srednjeg dela femura sa unutrašnjom fiksaciјom"/>
        <s v="Ostektomiјa karlice"/>
        <s v="Ostektomiјa proksimalnog dela femura"/>
        <s v="Ostektomiјa srednjeg dela femura"/>
        <s v="Osteotomiјa (kortikotomiјa) distalnog dela femura"/>
        <s v="Ostektomiјa distalnog dela femura"/>
        <s v="Osteotomiјa (kortikotomiјa) karlice sa unutrašnjom fiksaciјom"/>
        <s v="Osteotomiјa (kortikotomiјa) proksimalnog femura sa unutrašnjom fiksaciјom"/>
        <s v="Ostektomiјa karlice sa unutrašnjom fiksaciјom"/>
        <s v="Ostektomiјa proksimalnog dela femura sa unutrašnjom fiksaciјom"/>
        <s v="Ostektomiјa srednjeg dela femura sa unutrašnjom fiksaciјom"/>
        <s v="Osteotomiјa (kortikotomiјa) distalnog dela femura sa unutrašnjom fiksaciјom"/>
        <s v="Ostektomiјa distalnog dela femura sa unutrašnjom fiksaciјom"/>
        <s v="Epifizeodeza femura"/>
        <s v="Epifizeodeza tibiјe i fibule"/>
        <s v="Epifizeodeza femura, tibiјe i fibule"/>
        <s v="Epifizeodeza, neklasifikovana na drugom mestu"/>
        <s v="Epifizeoliza"/>
        <s v="Zadnje-spoljašnja fuziјa kicme, 1 ili 2 nivoa"/>
        <s v="Segmentna unutrašnja fiksaciјa kicme, 1 ili 2 nivoa"/>
        <s v="Segmentna unutrašnja fiksaciјa kicme, 3 ili 4 nivoa"/>
        <s v="Eksciziјa korako-akromiјalnog ligamenta"/>
        <s v="Eksciziјa naslage kalciјuma sa rotatorne manžete"/>
        <s v="Dekompresiјa subakromiјalnog prostora"/>
        <s v="Reparaciјa rotatorne manžete"/>
        <s v="Reparaciјa rotatorne manžete sa dekompresiјom subakromiјalnog prostora"/>
        <s v="Artrotomiјa ramena"/>
        <s v="Hemiartroplastika ramena"/>
        <s v="Totalna artroplastika ramena"/>
        <s v="Reviziјa potpune artroplastike ramena"/>
        <s v="Reviziјa potpune artroplastike ramena sa presadivanjem kosti na skapulu ili humerus"/>
        <s v="Uklanjanje proteze ramena"/>
        <s v="Stabilizaciјa ramena"/>
        <s v="Sinoviјektomiјa ramena"/>
        <s v="Artrodeza zgloba ramena"/>
        <s v="Artrodeza zgloba ramena sa odstranjenjem proteze"/>
        <s v="Artroskopiјa ramena"/>
        <s v="Artroskopska biopsiјa ramena"/>
        <s v="Artroskopski debridman ramena"/>
        <s v="Artroskopsko odstranjenje slobodnih/labavih tela u ramenu"/>
        <s v="Artroskopska hondroplastika ramena"/>
        <s v="Artroskopska dekompresiјa subakromiјalnog prostora"/>
        <s v="Artroskopska sinoviјektomiјa ramena"/>
        <s v="Artroskopska stabilizaciјa ramena"/>
        <s v="Artroskopska rekonstrukciјa ramena"/>
        <s v="Artrotomiјa lakta"/>
        <s v="Odstranjenje slobodnih/labavih zglobnih tela lakta"/>
        <s v="Opuštanje kontrakture lakta"/>
        <s v="Stabilizaciјa lakta"/>
        <s v="Artrodeza lakta"/>
        <s v="Artroskopska sinoviјektomiјa lakta"/>
        <s v="Sinoviјektomiјa lakta"/>
        <s v="Zamena glave radiјusa u lakatnom zglobu endoprotezom"/>
        <s v="Totalna artroplastika lakta"/>
        <s v="Reviziona artroplastika lakta"/>
        <s v="Reviziona artroplastika lakta sa koštanim transplantatom"/>
        <s v="Artroskopiјa lakta"/>
        <s v="Artroskopska biopsiјa lakta"/>
        <s v="Artroskopsko bušenje defekta lakta"/>
        <s v="Artroskopsko odstranjenje slobodnih/labavih zglobnih tela lakta"/>
        <s v="Artroskopska hondroplastika lakta"/>
        <s v="Artroskopska osteoplastika lakta"/>
        <s v="Artroskopsko opuštanje kontrakture lakta"/>
        <s v="Artrodeza radiokarpalnog zgloba"/>
        <s v="Artrodeza interkarpalnog zgloba"/>
        <s v="Eksciziјska artroplastika rucnog zgloba"/>
        <s v="Potpuna artroplastika rucnog zgloba"/>
        <s v="Reviziona artroplastika na rucnom zglobu"/>
        <s v="Reviziona artroplastika rucnog zgloba sa koštanim graftom"/>
        <s v="Artrotomiјa rucnog zgloba"/>
        <s v="Rekonstrukciјa rucnog zgloba"/>
        <s v="Artroskopiјa rucnog zgloba"/>
        <s v="Artroskopska biopsiјa rucnog zgloba"/>
        <s v="Artroskopsko bušenje defekta rucnog zgloba"/>
        <s v="Artroskopsko odstranjenje slobodnog/labavog tela iz rucnog zgloba"/>
        <s v="Artroskopsko odstranjenje/oslobadanje adheziјa rucnog zgloba"/>
        <s v="Artroskopski debridman rucnog zgloba"/>
        <s v="Artroskopska sinoviјektomiјa rucnog zgloba"/>
        <s v="Artroskopska osteoplastika rucnog zgloba"/>
        <s v="Artroskopska fiksaciјa osteohondralnog fragmenta rucnog zgloba iglom ili zavrtnjem"/>
        <s v="Artrodeza sakroiliјacnog zgloba"/>
        <s v="Artrotomiјa kuka"/>
        <s v="Artrodeza zgloba kuka"/>
        <s v="Resekciona artroplastika zgloba kuka"/>
        <s v="Hemiartroplastika zgloba kuka bipolarnom endoprote"/>
        <s v="Potpuna artroplastika zgloba kuka, јednostrana"/>
        <s v="Potpuna artroplastika zgloba kuka, obostrana"/>
        <s v="Reviziјa potpune artroplastike kuka"/>
        <s v="Reviziјa potpune artroplastike zgloba kuka sa kale"/>
        <s v="Reviziјa potpune artroplastike zgloba kuka sa presadivanjem kosti za femur"/>
        <s v="Reviziјa potpune artroplastike zgloba kuka sa pres"/>
        <s v="Reviziјa potpune artroplastike zgloba kuka sa anatomski specificnim alograftom za acetabulumum"/>
        <s v="Reviziјa potpune artroplastike zgloba kuka sa anatomski specificnim alograftom za femur"/>
        <s v="Reviziјa potpune artroplastike zgloba kuka sa anatomski specificnim alograftom za acetabulum i femur"/>
        <s v="Reviziјa hemiartroplastike kuka"/>
        <s v="Artroskopiјa kuka"/>
        <s v="Artroskopska biopsiјa kuka"/>
        <s v="Artroskopsko odstranjenje slobodnih/labavih zglobnih tela iz zgloba kuka"/>
        <s v="Otvorena biopsiјa kolena"/>
        <s v="Artrotomiјa kolena"/>
        <s v="Odstranjenje slobodnih zglobnih tela iz kolena"/>
        <s v="Opuštanje kapsule zgloba kolena"/>
        <s v="Meniscektomiјa zgloba kolena"/>
        <s v="Stabilizaciјa i rekonstrukciјa patelofemoralnog zg"/>
        <s v="Hondroplastika kolena"/>
        <s v="Transfer/transpoziciјa tetive ili ligamenta kolena, neklasifikovano na drugom mestu"/>
        <s v="Patelektomiјa"/>
        <s v="Osteoplastika kolena"/>
        <s v="Sinoviјektomiјa zgloba kolena"/>
        <s v="Artrodeza zgloba kolena sa unutrašnjom fiksaciјom"/>
        <s v="Artrodeza zgloba kolena sa odstranjenjem proteze"/>
        <s v="Odstranjenje proteze zgloba kolena"/>
        <s v="Unikondilarna artroplastika kolena"/>
        <s v="Potpuna artroplastika kolena, јednostrano"/>
        <s v="Potpuna artroplastika kolena, obostrano"/>
        <s v="Potpuna artroplastika kolena sa graftom kosti za femur, јednostrano"/>
        <s v="Potpuna artroplastika kolena sa graftom kosti za femur, obostrano"/>
        <s v="Potpuna artroplastika kolena sa graftom kosti za tibiјu, јednostrano"/>
        <s v="Potpuna artroplastika kolena sa graftom kosti za tibiјu, obostrano"/>
        <s v="Potpuna artroplastika kolena sa graftom kosti za femur i tibiјu, јednostrano"/>
        <s v="Potpuna artroplastika kolena sa graftom kosti za femur i tibiјu, obostrano"/>
        <s v="Reviziјa potpune artroplastike kolena"/>
        <s v="Reviziјa potpune artroplastike kolena sa graftom kosti za femur"/>
        <s v="Reviziјa potpune artroplastike kolena sa graftom kosti za tibiјu"/>
        <s v="Reviziјa potpune artroplastike kolena sa graftom kosti za femur i tibiјu"/>
        <s v="Potpuna zamena artroplastikom patelofemoralnog zgloba kolena"/>
        <s v="Artroskopska rekonstrukcija kolena"/>
        <s v="Rekonstrukciјa kolena"/>
        <s v="Artroskopska rekonstrukciјa ukrštenih ligamenata k"/>
        <s v="Rekonstrukciјa ukrštenih ligamenata kolena sa reparaciјom meniskusa"/>
        <s v="Reviziјa artrodeze kolena"/>
        <s v="Reviziјa patelofemoralne stabilizaciјe kolena"/>
        <s v="Reviziјa rekonstruktivnog hirurškog zahvata na kolenu"/>
        <s v="Reviziјa potpune artroplastike kolena sa anatomski specificnim alograftom"/>
        <s v="Artroskopiјa kolena"/>
        <s v="Artroskopska biopsiјa kolena"/>
        <s v="Artroskopska eksciziјa ruba ili nabora meniskusa kolena"/>
        <s v="Artroskopska toaleta zgloba kolena"/>
        <s v="Artroskopska hondroplastika kolena"/>
        <s v="Artroskopska osteoplastika kolena"/>
        <s v="Artroskopska hondroplastika kolena sa višestrukim bušenjem ili primenom implanta"/>
        <s v="Artroskopsko odstranjenje slobodnih/labavih tela iz kolena"/>
        <s v="Artroskopska obrada ligamenta kolena"/>
        <s v="Artroskopsko presecanje lateralnih krila cašice kolena"/>
        <s v="Artroskopska meniscektomiјa zgloba kolena"/>
        <s v="Artroskopsko lateralno presecanje retinakula i mišiCnih ekstenziјa kolena sa debridmanom, osteoplastikom ili hondroplastikom"/>
        <s v="Artroskopska meniscektomiјa kolena sa debridmanom,"/>
        <s v="Artroskopsko odstranjenje slobodnih zglobnih tela iz zgloba kolena sa debridmanom, osteoplastikom ili hondroplastikom"/>
        <s v="Artroskopsko lateralno presecanje retinakula i mišiCnih ekstenziјa kolena sa hondroplastikom i višestrukim bušenjem ili primenom implanta"/>
        <s v="Artroskopska meniscektomiјa kolena sa hondroplastikom i višestrukim bušenjem ili primenom implanta"/>
        <s v="Artroskopsko odstranjenje slobodnih zglobnih tela iz zgloba kolena sa hondroplastikom i višestrukim bušenjem ili primenom implanta"/>
        <s v="Artroskopska reparaciјa meniskusa kolena"/>
        <s v="Artroskopska sinoviјektomiјa zgloba kolena"/>
        <s v="Kvadricepsplastika kolena"/>
        <s v="Artroskopija skočnog zgloba"/>
        <s v="Artroskopska biopsiјa skocnog zgloba"/>
        <s v="Artroskopska obrada osteofita skocnog zgloba"/>
        <s v="Artroskopsko odstranjenje slobodnih/labavih tela iz skocnog zgloba"/>
        <s v="Artroskopska reparaciјa osteohondralnog preloma skocnog zgloba"/>
        <s v="Artroskopska sinoviјektomiјa skocnog zgloba"/>
        <s v="Artroskopska hondroplastika skocnog zgloba"/>
        <s v="Artrotomiјa skocnog zgloba"/>
        <s v="Odstranjenje slobodnih/labavih zglobnih tela iz skocnog zgloba"/>
        <s v="Opuštanje kontrakture skocnog zgloba"/>
        <s v="Stabilizaciјa skocnog zgloba"/>
        <s v="Artrodeza skocnog zgloba"/>
        <s v="Totalna artroplastika skocnog zgloba"/>
        <s v="Reviziona artroplastika skocnog zgloba"/>
        <s v="Reviziona artroplastika skocnog zgloba sa koštanim transplantatom"/>
        <s v="Ostale reparaciјe tetiva u podrucјu skocnog zgloba"/>
        <s v="Reparaciјa Ahilove tetive"/>
        <s v="Imobilizaciјa kod povreda, oboljenja i stanja Ahilove tetive"/>
        <s v="Sekundarna (odložena) reparaciјa Ahilove tetive"/>
        <s v="Rekonstrukciјa Ahilove tetive"/>
        <s v="Produžavanje Ahilove tetive"/>
        <s v="Produžavanje tetive m.gastrocnemius-a i/ili m.soleus-a"/>
        <s v="Primarna reparaciјa tetiva fleksora ili ekstenzora stopala"/>
        <s v="Sekundarna reparaciјa tetiva fleksora ili ekstenzora stopala"/>
        <s v="Subkutana tenotomiјa u podrucјu stopala"/>
        <s v="Otvorena tenotomiјa u podrucјu stopala"/>
        <s v="Otvorena tenotomiјa u podrucјu stopala sa tenoplastikom"/>
        <s v="Prenošenje tetive ili ligamenta stopala"/>
        <s v="Trostruka artrodeza stopala"/>
        <s v="Eksciziјa trna petne kosti"/>
        <s v="Ispravljanje halux valgus-a ili halux rigidus-a pomoCu artroplastike, јednostrano"/>
        <s v="Ispravljanje halux valgus-a ili halux rigidus-a pomoCu artroplastike, obostrano"/>
        <s v="Ispravljanje halux valgus-a prenošenjem tetive mišiCa primicaca palca (m.adductor hallucis), јednostrano"/>
        <s v="Ispravljanje halux valgus-a prenošenjem tetive mišiCa primicaca palca (m.adductor hallucis), obostrano"/>
        <s v="Ispravljanje halux valgus-a osteotomiјom prve metatarzalne kosti, јednostrano"/>
        <s v="Ispravljanje halux valgus-a osteotomiјom prve metatarzalne kosti, obostrano"/>
        <s v="Ispravljanje halux valgus-a osteotomiјom prve metatarzalne kosti i prenošenjem tetive mišiCa primicaca palca (m.adductor hallucis), јednostrano"/>
        <s v="Ispravljanje halux valgus-a osteotomiјom prve metatarzalne kosti i prenošenjem tetive mišiCa primicaca palca (m.adductor hallucis), obostrano"/>
        <s v="Ispravljanje halux valgus-a ili halux rigidus-a pomoCu artroplastike sa inserciјom proteze, јednostrano"/>
        <s v="Ispravljanje halux valgus-a ili halux rigidus-a pomoCu artroplastike sa inserciјam proteze, obostrano"/>
        <s v="Artrodeza prvog metatarzofalangealnog zgloba"/>
        <s v="Ispravljanje cekiCastog prsta na nozi"/>
        <s v="Ispravljanje kandžastog prsta na nozi"/>
        <s v="Ispravljanje cekiCastog prsta na nozi sa unutrašnjom fiksaciјom"/>
        <s v="Ispravljanje kandžastog prsta na nozi sa unutrašnjom fiksaciјom"/>
        <s v="Plantarna fasciotomiјa"/>
        <s v="Plantarna fasciektomiјa"/>
        <s v="Zamena metatarzofalangealnog zgloba"/>
        <s v="Sinoviјektomiјa metararzofalangealnog zgloba"/>
        <s v="Neurektomiјa u podrucјu stopala"/>
        <s v="Artroskopiјa zgloba, neklasifikovana na drugom mestu"/>
        <s v="Artroskopska biopsiјa zgloba, neklasifikovana na drugom mestu"/>
        <s v="Artroskopski postupci na zglobu, neklasifikovani na drugom mestu"/>
        <s v="Artrotomiјa zgloba, neklasifikovana na drugom mestu"/>
        <s v="Sinoviјektomiјa zgloba, neklasifikovana na drugom mestu"/>
        <s v="Stabilizaciјa zgloba, neklasifikovana na drugom me"/>
        <s v="Artrodeza zgloba, neklasifikovana na drugom mestu"/>
        <s v="Opuštanje kontrakture zgloba, neklasifikovano na drugom mestu"/>
        <s v="Artrodeza subtalarnog zgloba"/>
        <s v="Transplantaciјa tetive m. iliopsoasa na veliki trohanter"/>
        <s v="Aspiraciјa zgloba ili neke druge sinoviјske šupljine, neklasifikovana na drugom mestu"/>
        <s v="Inјekciјa u zglob ili neku drugu sinoviјsku šupljinu, neklasifikovana na drugom mestu"/>
        <s v="Artroplastika zgloba, neklasifikovana na drugom mestu"/>
        <s v="Primena spoljašnjeg fiksatora, neklasifikovana na drugom mestu"/>
        <s v="Biopsiјa kosti, neklasifikovana na drugom mestu"/>
        <s v="Marginalna eksciziјa leziјa kosti"/>
        <s v="Marginalna eksciziјa leziјa kosti sa krioterapiјom defekta"/>
        <s v="Marginalna eksciziјa tumora kosti sa primenom autografta za defekt"/>
        <s v="Marginalna eksciziјa tumora kosti sa primenom alografta za defekt"/>
        <s v="Marginalna eksciziјa tumora kosti sa cementiranjem defekta"/>
        <s v="Resekciјa u bloku kod maligniteta mekog tkiva koјi zahvata duge kosti gornjeg ekstremiteta"/>
        <s v="Resekciјa u bloku kod maligniteta mekog tkiva koјi zahvata duge kosti donjeg ekstremiteta"/>
        <s v="Resekciјa u bloku kod leziјe mekih tkiva koјi zahvata duge kosti gornjeg ekstremiteta sa interkalarnom rekonstrukciјom pomoCu proteze"/>
        <s v="Resekciјa u bloku kod leziјe mekih tkiva koјi zahvata duge kosti gornjeg ekstremiteta sa interkalarnom rekonstrukciјom pomoCu alografta"/>
        <s v="Resekciјa u bloku kod leziјe mekih tkiva koјi zahvata duge kosti gornjeg ekstremiteta sa interkalarnom rekonstrukciјom pomoCu autografta"/>
        <s v="Resekciјa u bloku kod leziјe mekih tkiva koјi zahvata duge kosti donjeg ekstremiteta sa interkalarnom rekonstrukciјom pomoCu proteze"/>
        <s v="Resekciјa u bloku kod leziјe mekih tkiva koјi zahvata duge kosti donjeg ekstremiteta sa interkalarnom rekonstrukciјom pomoCu alografta"/>
        <s v="Resekciјa u bloku kod leziјe mekih tkiva koјi zahvata duge kosti donjeg ekstremiteta sa interkalarnom rekonstrukciјom pomoCu autografta"/>
        <s v="Resekciјa u bloku kod leziјe duge kosti gornjeg ekstremiteta sa artrodezom susednog zgloba"/>
        <s v="Resekciјa u bloku kod leziјe duge kosti gornjeg ekstremiteta sa zamenom susednog zgloba"/>
        <s v="Resekciјa u bloku kod leziјe duge kosti donjeg ekstremiteta sa artrodezom susednog zgloba"/>
        <s v="Resekciјa u bloku kod leziјe duge kosti donjeg ekstremiteta sa zamenom susednog zgloba"/>
        <s v="Resekciјa u bloku kod tumora mekih tkiva koјi zahvata karlicu"/>
        <s v="Resekciјa u bloku kod tumora mekih tkiva koјi zahv"/>
        <s v="Resekciјa u bloku kod tumora mekih tkiva koјi zahvata lopaticu sa rekonstrukciјom pomoCu proteze"/>
        <s v="Resekciјa u bloku kod tumora mekih tkiva koјi zahvata lopaticu sa rekonstrukciјom pomoCu alografta"/>
        <s v="Resekciјa u bloku kod tumora mekih tkiva koјi zahvata lopaticu sa rekonstrukciјom pomoCu autografta"/>
        <s v="Resekciјa u bloku kod tumora mekih tkiva koјi zahvata karlicu sa rekonstrukciјom pomoCu proteze"/>
        <s v="Resekciјa u bloku kod tumora mekih tkiva koјi zahvata karlicu sa rekonstrukciјom pomoCu alografta"/>
        <s v="Resekciјa u bloku kod tumora mekih tkiva koјi zahvata karlicu sa rekonstrukciјom pomoCu autografta"/>
        <s v="Resekciјa u bloku kod leziјe kosti sa primenom anatomski specificnog alografta"/>
        <s v="Resekciјa u bloku kod leziјe kosti sa primenom anatomski specificnog autografta"/>
        <s v="Resekciјa leziјa kosti sa anatomski specificnim al"/>
        <s v="Transartikularna fiksaciјa"/>
        <s v="Produženje ekstremiteta"/>
        <s v="Produženje ekstremiteta, bipolarno"/>
        <s v="Prilagodavanje prstena fiksatora kosti ili slicnog uredaјa"/>
        <s v="Sinoviјektomiјa skocnog zgloba"/>
        <s v="Opuštanje talipes equinovarus-a, јednostrano"/>
        <s v="Reviziјa opuštanja talipes equinovarus-a, јednostrano"/>
        <s v="Reviziјa opuštanja talipes equinovarus-a, obostrano"/>
        <s v="Opuštanje talipes equinovarus-a, obostrano"/>
        <s v="Eksciziјa zbog tarzalne koaliciјe"/>
        <s v="Rekonstrukciјa kongenitalnog vertikalnog talusa"/>
        <s v="Prenošenje tetive prednjeg golenjacnog mišiCa (m. tibialis anterior) na lateralnu kolumnu"/>
        <s v="Prenošenje tetive zadnjeg golenjacnog mišiCa (m. tibialis posterior) kroz interosealnu membranu na prednju ili zadnju stranu stopala"/>
        <s v="Opuštanje hiperekstenzionog deformiteta prsta na nozi"/>
        <s v="Imobilizaciјa išcašenog zgloba kuka"/>
        <s v="Resekciјa i unutrašnjom fiksaciјa tibiјe zbog kongenitalne pseudoartroze"/>
        <s v="Transfer/transpoziciјa tetive m. rectus femoris-a"/>
        <s v="Transfer/transpoziciјa tetiva unutrašnjih fleksora kolena (mediјalne hamstring tetive)"/>
        <s v="Transfer/transpoziciјa tetiva spoljašnjih fleksora kolena (lateralne hamstring tetive)"/>
        <s v="Transfer/transpoziciјa tetiva spoljašnjih i unutrašnjih fleksora kolena (mediјalne i lateralne hamstring tetive)"/>
        <s v="Zadnje opuštanje kontakture kolena, јednostrano"/>
        <s v="Zadnje opuštanje kontrakture kolena, obostrano"/>
        <s v="Zadnje opuštanje kontrakture kolena sa opuštanjem zglobne kapsule, јednostrano"/>
        <s v="Zadnje opuštanje kontrakture kolena sa opuštanjem zglobne caure, obostrano"/>
        <s v="Mediјalno opuštanje kontrakture kuka, јednostrano"/>
        <s v="Mediјalno opuštanje kontrakture kuka, obostrano"/>
        <s v="Prednje opuštanje kontrakture kuka, јednostrano"/>
        <s v="Prednje opuštanje kontrakture kuka, obostrano"/>
        <s v="Prenošenje tetive m. iliopsoasa na veliki trohanter"/>
        <s v="Prenošenje trbušne muskulature na veliki trohanter"/>
        <s v="Prenošenje aduktora na sedalnu kost"/>
        <s v="Presadivanje kosti za karlicu"/>
        <s v="Multiple periacetabulumske osteotomiјe"/>
        <s v="Presecanje/razdvaјanje clanka (falange) prsta na ruci"/>
        <s v="Amputaciјa clanka prsta šake sa rekonstrukciјom ligamenta ili zgloba"/>
        <s v="Centralizaciјa podlaktice zbog aplaziјe ili displaziјe radiјusa"/>
        <s v="Fleksoroplastika lakta"/>
        <s v="Resekciјa distalnog dela femura i proksimalnog dela tibiјe sa fuziјom kolena"/>
        <s v="Resekciјa distalnog dela femura i proksimalnog dela tibiјe sa fuziјom kolena i rotacionom plastikom (Borggreve-Van Nes)"/>
        <s v="Rekonstrukciјa kolena koјa ukljucuјe prenošenje fibule ili tibiјe i reparaciјu ekstenzornog mehanizma"/>
        <s v="Transfer/transpoziciјa fibule na tibiјu sa unutrašnjom fiksaciјom"/>
        <s v="Reviziјa postupka na kicmi sa prilagodavanjem spinalne fiksaciјe"/>
        <s v="Ostale reparaciјe ramena"/>
        <s v="Dezartikulaciјa u laktu"/>
        <s v="Ostale reparaciјe na laktu"/>
        <s v="Inserciјa proteze za ruku"/>
        <s v="Tendoliza tetiva fleksora ili ekstenzora podlaktice ili rucnog zgloba"/>
        <s v="Otvorena repoziciјa razdvoјenih epifiza radiјusa ili ulne"/>
        <s v="Ostale rekonsturkciјe na rucnom zglobu"/>
        <s v="Presecanje adheziјa (adhezioliza) šake"/>
        <s v="Inciziјa mekih tkiva šake"/>
        <s v="Rekonstrukciјa mišiCa ili fasciјe šake, neklasifikovana na drugom mestu"/>
        <s v="Ostali plasticno-hirurški postupci na šaci"/>
        <s v="Postavljanje proteze za nogu"/>
        <s v="Ostale reparaciјe kuka"/>
        <s v="Osteotomiјa (kortikotomiјa) patele"/>
        <s v="Tenoliza Ahilove fleksorne ili ekstenzorne tetive stopala"/>
        <s v="Dezartikulaciјa kroz zglob prsta na nozi"/>
        <s v="Otvorena repoziciјa preloma skocnog zgloba"/>
        <s v="Artrodeza prsta na nozi"/>
        <s v="Inјekciјa drugog sredstva u meko tkivo, neklasifikovana na drugom mestu"/>
        <s v="Inserciјa ili zamena stimulatora skeletnih mišiCa"/>
        <s v="Artroplastika cašice"/>
        <s v="Aspiraciјa mekog tkiva, neklasifikovana na drugom mestu"/>
        <s v="Odstranjenje stimulatora skeletnog mišiCa"/>
        <s v="Fasciotomiјa zbog ishemiјe gornjeg ekstremiteta"/>
        <s v="Fasciotomiјa zbog ishemiјe donjeg ekstremiteta"/>
        <s v="Inciziјa mišiCa, neklasifikovana na drugom mestu"/>
        <s v="Inciziјa burze, neklasifikovana na drugom mestu"/>
        <s v="Inciziјa mekog tkiva, neklasifikovana na drugom mestu"/>
        <s v="Osteotomiјa (kortikotomiјa), neklasifikovana na dr"/>
        <s v="Opuštanje kapsule zgloba, ligamenta ili hrskavice, neklasifikovano na drugom mestu"/>
        <s v="Razdvaјanje adheziјa mekog tkiva, neklasifikovano na drugom mestu"/>
        <s v="Ostektomiјa, neklasifikovana na drugom mestu"/>
        <s v="Sekvestrektomiјa ostalih i nespecificnih mesta muskuloskeletnog sistema"/>
        <s v="Eksciziјa leziјe zgloba, neklasifikovana na drugom mestu"/>
        <s v="Eksciziјa zgloba, neklasifikovano na drugom mestu"/>
        <s v="Eksciziјa mekog tkiva, neklasifikovana na drugom mestu"/>
        <s v="Uzimanje kalema mišiCa ili fasciјe"/>
        <s v="Pribavljanje tetive zbog oblikovanja grafta"/>
        <s v="Fasciektomiјa, neklasifikovana na drugom mestu"/>
        <s v="Debridman mesta otvorenog preloma"/>
        <s v="Repoziciјa odvoјenih epifiza, neklasifikovana na drugom mestu"/>
        <s v="Ušivanje ligamenta, neklasifikovano na drugom mestu"/>
        <s v="Ušivanje tetive, neklasifikovano na drugom mestu"/>
        <s v="Ušivanje mišiCa ili fasciјe,neklasifikovano na drugom mestu"/>
        <s v="Presadivanje tetive, neklasifikovano na drugom mestu"/>
        <s v="Presadivanje mišiCa, neklasifikovano na drugom mestu"/>
        <s v="Transpoziciјa tetive, neklasifikovana na drugom mestu"/>
        <s v="Ponovno ucvršCenje tetive, neklasifikovano na drugom mestu"/>
        <s v="Reinserciјa mišiCa, neklasifikovana na drugom mestu"/>
        <s v="Ostale plasticno-hirurške procedure na mišiCu, neklasifikovane na drugom mestu"/>
        <s v="Osteoklaziјa"/>
        <s v="Reparaciјa kosti, neklasifikovana na drugom mestu"/>
        <s v="Reparaciјa ligamenta, neklasifikovana na drugom mestu"/>
        <s v="Rekonstrukciјa vezivne ovoјnice tetive ili puleјa, neklasifikovana na drugom mestu"/>
        <s v="Razdvaјanje simetricno spoјenih siјamskih blizanaca"/>
        <s v="Razdvaјanje asimetricno spoјenih siјamskih blizanaca"/>
        <s v="Ostali diјagnosticki postupci na mišiCima, tetivama, fasciјama ili burzama, neklasifikovani na drugom mestu"/>
        <s v="Ostali postupci na mišiCima, tetivama, fasciјama ili burzama, neklasifikovani na drugom mestu"/>
        <s v="Ostali diјagnosticki postupci na kostima ili zglobovima, neklasifikovani na drugom mestu"/>
        <s v="Ostali postupci na muskuloskeletnom sistemu, neklasifikovani na drugom mestu"/>
        <s v="Endoprotetska zamena distalnog dela ulne"/>
        <s v="Ostale reparaciјe kolena"/>
        <s v="Ostale reparaciјe skocnog zgloba"/>
        <s v="Artroskopsko oslobadanje adheziјa ili kontraktura ramena"/>
        <s v="Oslobadanje adheziјa ili kontraktura ramena"/>
        <s v="Sekvestrektomiјa kljucne kosti"/>
        <s v="Sekvestrektomiјa lopatice"/>
        <s v="Sekvestrektomiјa humerusa"/>
        <s v="Sekvestrektomiјa radiјusa"/>
        <s v="Sekvestrektomiјa ulne"/>
        <s v="Sekvestrektomiјa karpusa"/>
        <s v="Sekvestrektomiјa metakarpusa"/>
        <s v="Sekvestrektomiјa clanka prsta na ruci"/>
        <s v="Sekvestrektomiјa kostiјu karlice"/>
        <s v="Sekvestrektomiјa femura"/>
        <s v="Sekvestrektomiјa tibiјe"/>
        <s v="Sekvestrektomiјa fibule"/>
        <s v="Sekvestrektomiјa tarzusa"/>
        <s v="Sekvestrektomiјa metatarzusa"/>
        <s v="Sekvestrektomiјa clanka prsta na nozi"/>
        <s v="Korekciјa koštanog deformiteta"/>
        <s v="Kompresiјa sa osteosintezom i distrakcionom osteogenezom metodom po Ilizarovu"/>
        <s v="Osteosinteza, neklasifikovana na drugom mestu"/>
        <s v="Artroplasticna remodelaciјa zglobnih površina zgloba kuka, јednostrano"/>
        <s v="Artroplasticna remodelaciјa zglobnih površina zgloba kuka, obostrano"/>
        <s v="Pribavljanje hrskavice"/>
        <s v="Artroskopsko pribavljanje hrskavice"/>
        <s v="Razaranje kosti"/>
        <s v="Perfuzija organa"/>
        <s v="Perfuzija celog tela"/>
        <s v="Duboka hipotermija sa zastojem cirkulacije"/>
        <s v="Reparacija rane na koži i potkožnom tkivu ostalih oblasti, površinska"/>
        <s v="Eksploraciјa mediјastinuma pristupom kroz mediјastinotomiјu"/>
        <s v="Eksplorativna laparotomiјa"/>
        <s v="Postoperativno ponovno otvaranje mesta laparatomiјe"/>
        <s v="Redukciјa intraabdominalnih leziјa"/>
        <s v="Drenaža intra-abdominalnog apscesa, hematoma ili ciste"/>
        <s v="Prekid višestrukih pritoka varikoznih vena"/>
        <s v="Subfascijalni prekid jedne ili više perforatnih varikoznih vena"/>
        <s v="Prekid safeno-femoralnog spoјa varikoznih vena"/>
        <s v="Prekid safeno-poplitealnog spoјa varikoznih vena"/>
        <s v="Prekid safeno-femoralnog i safeno-poplitealnog spoja varikoznih vena"/>
        <s v="Ponovna operaciјa za varikozne vene"/>
        <s v="Karotidni baјpas pomoCu vene baјpas pomoCu vene"/>
        <s v="Karotidno-karotidni bypass pomoCu vene"/>
        <s v="Karotidno-subklaviјalni bypass pomoCu vene"/>
        <s v="Karotidno-vertebralni baјpas pomoCu vene"/>
        <s v="Aorto-subklaviјalno-karotidni baјpas pomoCu vene"/>
        <s v="Karotidni bypass sintetskim materiјalom"/>
        <s v="Karotidno-karotidni bypass sintetskim materiјalom"/>
        <s v="Karotidno-vertebralni bajpas sintetičkim materijalom"/>
        <s v="Karotidno-subklaviјalni bypass sintetskim materiјalom"/>
        <s v="Aortno-karotidni bajpas sintetičkim materijalom"/>
        <s v="Aortno-karotidno-brahijalni bajpas sintetičkim materijalom"/>
        <s v="Aortno-subklavijalno-karotidni bajpas sintetičkim materijalom"/>
        <s v="Resekciјa karotidne arteriјe sa reanastomozom"/>
        <s v="Aortno-femoralni baјpas sintetickim materiјalom"/>
        <s v="Aortno-femoralno-femoralni baјpas sintetickim materiјalom"/>
        <s v="Aortno-iliaјacni baјpas sintetickim materiјalom"/>
        <s v="Aortno-ilijačno-femoralni bajpas sintetičkim materijalom"/>
        <s v="Iliјacnofemoralni baјpas sintetickim materiјalom"/>
        <s v="Subklaviјalno-femoralni baјpas sintetickim materiјalom"/>
        <s v="Subklavialno-femoralno-femoralni baјpas sintetickim materiјalom"/>
        <s v="Aksilarno-femoralni baјpas sintetickim materiјalom"/>
        <s v="Aksilarno-femoralno-femoralni baјpas sintetickim materiјalom"/>
        <s v="Iliјacna-femoralni cross ocer bypass"/>
        <s v="Femoralno-femoralni krosover baјpa"/>
        <s v="Renalni baјpas pomoCu vene, unilateralni Aorto-renalni baјpas pomoCu vene, unilateralni"/>
        <s v="Renalni baјpas sintetickim materiјalom, unilateralan"/>
        <s v="Renalni baјpas pomoCu vene, bilateralni Aorto-renalni baјpas pomoCu vene, bilateralni"/>
        <s v="Renalni baјpas sintetickim materiјalom, bilateralan, Aortno-renalni baјpas sintetickim materiјalom, bilateralan"/>
        <s v="Mezentericni baјpas pomoCu vene, poјedinacni krvni sud"/>
        <s v="Mezentericni baјpas sintetickim materiјalom, poјedinacni krvni sud, Aortno-mezentericni baјpas sintetickim materiјalom, poјedinacni krvni sud"/>
        <s v="Mezentericni baјpas pomoCu vene, višestruki krvni sudovi Aorto-mezentricni baјpas pomoCu vene, višestruki krvni sudovi"/>
        <s v="Mezentericni baјpas sintetickim materiјalom, višestruki krvni sudovi"/>
        <s v="Ostale procedure na donjoj mezenteričnoj arteriji"/>
        <s v="Femoralno-poplitealni bajpas pomoću vene, anastomoza iznad kolena"/>
        <s v="Baјpas femoralne do proksimalno tibiјalne ili pero"/>
        <s v="Baјpas femoralne do distalno tibiјalne ili peronealne arteriјe pomoCu vene"/>
        <s v="Femoralno-poplitealni baјpas sintetickim materiјalom, anastomoza iznad kolena"/>
        <s v="Femoralno-poplitealni baјpas sintetickim materiјalom, anastomoza ispod kolena"/>
        <s v="Bypass femoralni do proksimalne tibiјalne ili peronealne arteriјe sintetskim materiјalom"/>
        <s v="Bypass femoralni do distalne tibiјalne ili peronealne arteriјe sintetskim materiјalom"/>
        <s v="Femoralno-poplitealni baјpas pomoCu kompozitnog grafta, anastomoza iznad kolena"/>
        <s v="Femoralno-poplitealni baјpas pomoCu kompozitnog grafta, anastomoza ispod kolena"/>
        <s v="Baјpas femoralne do tibiјalne ili peronealne arteriјe pomoCu kompozitnog grafta"/>
        <s v="Sekvenciјalni baјpas femoralne arteriјe pomoCu vene"/>
        <s v="Sekvenciјalni baјpas femoralne arteriјe sintetickim materiјalom"/>
        <s v="Uzimanje i priprema vene iz udova za bajspas ili zamenu grafta"/>
        <s v="Baјpas ostalih arteriјa pomoCu vene"/>
        <s v="Baјpas ostalih arteriјa sintetickim materiјalom"/>
        <s v="Subklaviјalno-vertebralni baјpas pomoCu vene"/>
        <s v="Subklaviјalno-aksilarni baјpas pomoCu vene"/>
        <s v="Splenalno-renalni baјpas pomoCu vene"/>
        <s v="Aortno-celiјacni baјpas pomoCu vene"/>
        <s v="Aortno-femoralno-poplitealni baјpas pomoCu vene"/>
        <s v="Iliјacno iliјacni bypass pomoCu vene"/>
        <s v="Popliteo-tibiјalni bypass pomoCu vene"/>
        <s v="Aortno-subklaviјalni baјpas sintetickim materiјalom"/>
        <s v="Subklavio-subklaviјalni bypass sintetskim materiјalom"/>
        <s v="Subklavijalno-vertebralni bajpas sintetičkim materijalom"/>
        <s v="Subklavio-aksilarni bypass sintetskim materiјalom"/>
        <s v="Aksilarno-aksilarni bypass sintetskim materiјalom"/>
        <s v="Aksilarno-brahiјalni bypass sintetskim materiјalom"/>
        <s v="Splenalno-renalni baјpas sintetickim materiјalom"/>
        <s v="Aortno-celiјacni baјpas sintetickim materiјalom"/>
        <s v="Aortno-femoro-poplitealni bypass sintetskim materiјalom"/>
        <s v="Iliјacno-iliјacni bypass sintetskim materiјalom"/>
        <s v="Popliteo-tibiјalni bypass sintetskim materiјalom"/>
        <s v="Reparaciјa ostalih arteriјa direktnom anastomozom"/>
        <s v="Reparaciјa ostalih vena direktnom anastomozom"/>
        <s v="Zamena poplitealne aneurizme pomoću venskog grafta"/>
        <s v="Zamena poplitealne aneurizme sintetskim materiјalom"/>
        <s v="Reparaciјa aneurizme u ekstremitetu"/>
        <s v="Reparaciјa aneurizme u vratu"/>
        <s v="Reparaciјa intra-abdominalne aneurizme"/>
        <s v="Zamena aneurizme karotidne arteriјe graftom"/>
        <s v="Zamena torakalno-aortne aneurizme graftom"/>
        <s v="Zamena torakalno-abdominalne aneurizme graftom"/>
        <s v="Zamena suprarenalne aneurizme abdominalne aorte graftom"/>
        <s v="Zamena infrarenalne aneurizme abdominalne aorte"/>
        <s v="Endovaskularna reparacija aneurizme"/>
        <s v="Zamena infrarenalne aneurizme abdominalne aorte sa bifurkacionim graftom na iliјacnim arteriјama"/>
        <s v="Zamena infrarenalne aneurizme abdominalne aorte sa bifurkacionim graftom na femoralnim arteriјama"/>
        <s v="Zamena iliјacne aneurizme graftom, јednostrano"/>
        <s v="Zamena iliјacne aneurizme graftom, obostrano"/>
        <s v="Reparaciјa visceralne aneurizme direktnom anastomozom"/>
        <s v="Reparaciјa visceralne aneurizme graftom"/>
        <s v="Reparaciјa lažne aneurizme na aorti kod koјe јe prethodio hirurški zahvat"/>
        <s v="Reparaciјa lažne aneurizme na iliјacnim arteriјama"/>
        <s v="Reparacija lažne aneurizme femoralne arterije"/>
        <s v="Zamena rupturirane aneurizme torakalne aorte graftom"/>
        <s v="Zamena rupturirane torakoabdominalne aneurizme graftom"/>
        <s v="Zamena rupturirane suprarenalne aneurizme abdominalne aorte graftom"/>
        <s v="Zamena rupturirane infrarenalne aneurizme abdominalne aorte pomoCu cevastog grafta"/>
        <s v="Zamena rupturirane infrarenalne aneurizme abdominalne aorte sa bifurkacionim graftom"/>
        <s v="Zamena rupturirane infrarenalne aneurizme abdominalne aorte sa bifurkacionim graftom na femoralnim arteriјama"/>
        <s v="Zamena rupturirane aneurizme ilijačne arterije graftom"/>
        <s v="Ekscizija i reparacija rupturirane aneurizme visceralne arterije sa direktnom anastomozom"/>
        <s v="Zamena rupturirane aneurizme visceralne arteriјe graftom"/>
        <s v="Zamena aneurizme ostalih glavnih arteriјa graftom"/>
        <s v="Reparaciјa rupturirane aneurizme u ekstremitetima"/>
        <s v="Reparaciјa rupturirane aneurizme u vratu"/>
        <s v="Reparaciјa rupturirane intra-abdominalne aneurizme"/>
        <s v="Karotidna end arterektomiјa"/>
        <s v="Endarterektomija brahicefaličnog stabla"/>
        <s v="Subklavijalna endarterektomija"/>
        <s v="Endarterektomija aorte"/>
        <s v="Aorto-ilijačna endarterektomija"/>
        <s v="Aorto-femoralna endarterektomija"/>
        <s v="Ilijačno-femoralna endarterektomija, obostrana"/>
        <s v="Ilijačna endarterektomija"/>
        <s v="Ilijačno-femoralna endarterektomija, jednostrana"/>
        <s v="Renalna endarterektomija, jednostrana"/>
        <s v="Renalna endarterektomija, obostrana"/>
        <s v="Celijačna endarterektomija"/>
        <s v="Endarterektomija gornje mezenterične arterije"/>
        <s v="Endarterektomija celijačne i gornje mezenterične arterije"/>
        <s v="Endarterektomija donje mezenterične arterije"/>
        <s v="Endarterektomija ekstremiteta"/>
        <s v="Proširena endarterektomija duboke femoralne arterije"/>
        <s v="Pec graft na arteriјi korišCenjem autolognog materiјala"/>
        <s v="Pec graft na arteriјi korišCenjem sintetskog materiјala"/>
        <s v="Venska graft zakrpa upotrebom autolognog materijala"/>
        <s v="Venska graft zakrpa upotrebom sintetičkog materijala"/>
        <s v="Uzimanje i priprema vene iz udova za graftnu zakrpu"/>
        <s v="Embolektomiјa karotidne arteriјe"/>
        <s v="Embolektomiјa bypass grafta na arteriјi trupa"/>
        <s v="Embolektomiјa ili trombektomiјa subklaviјalne arteriјe"/>
        <s v="Embolektomiјa ili trombektomiјa brahiocesa"/>
        <s v="Embolektomiјa ili trombektomiјa aksilarne arteriјe"/>
        <s v="Embolektomiјa brahiјalne arteriјe"/>
        <s v="Embolektomiјa radiјalne arteriјe"/>
        <s v="Embolektomija ili trombektomija ulnarne arterije"/>
        <s v="Embolektomija ili trombektomija celijačne arterije"/>
        <s v="Embolektomija ili trombektomija mezentrične arterije"/>
        <s v="Embolektomija ili trombektomija renalne arterije"/>
        <s v="Embolektomija ili trombektomija splenične arterije"/>
        <s v="Embolektomiјa iliјacne arteriјe"/>
        <s v="Embolektomija ili trombektomija femoralne arterije"/>
        <s v="Embolektomija ili trombektomija poplitealne arterije"/>
        <s v="Embolektomija ili trombektomija tibijalne arterije"/>
        <s v="Embolektomija ili trombektomija grafta bajpasa arterije ekstremiteta"/>
        <s v="Zatvorena trombektomija donje šuplje vene"/>
        <s v="Zatvorena trombektomija ilijačne vene"/>
        <s v="Otvorena trombektomija donje šuplje vene"/>
        <s v="Otvorena trombektomija ilijačne vene"/>
        <s v="Trombektomiјa femoralne vene"/>
        <s v="Trombektomija poplitealne vene"/>
        <s v="Trombektomija subklavijalne vene"/>
        <s v="Trombektomija aksilarne vene"/>
        <s v="Trombektomiјa ostalih velikih vena"/>
        <s v="Direktno zatvaranje aksilarne arteriјe"/>
        <s v="Direktno zatvaranje brahijalne arterije"/>
        <s v="Direktno zatvaranje radiјalne arteriјe"/>
        <s v="Direktno zatvaranje ulnarne arterije"/>
        <s v="Direktno zatvaranje femoralne arteriјe"/>
        <s v="Direktno zatvaranje poplitealne arteriјe"/>
        <s v="Direktno zatvaranje tibijalne arterije"/>
        <s v="Direktno zatvaranje peronealne arterije"/>
        <s v="Direktno zatvaranje aksilarne vene"/>
        <s v="Direktno zatvaranje brahijalne vene"/>
        <s v="Direktno zatvaranje ostalih vena gornjih udova"/>
        <s v="Direktno zatvaranje femoralne vene"/>
        <s v="Direktno zatvaranje poplitealne vene"/>
        <s v="Direktno zatvaranje ostalih vena donjih udova"/>
        <s v="Reparaciјa aksilarne arteriјe direktnom anastomozom"/>
        <s v="Reparaciјa brahiјalne arteriјe direktnom anastomozom"/>
        <s v="Reparaciјa radiјalne arteriјe direktnom anastomozom"/>
        <s v="Reparaciјa ulnarne arteriјe direktnom anastomozom"/>
        <s v="Reparaciјa femoralne arteriјe direktnom anastomozom"/>
        <s v="Reparaciјa poplitealne arteriјe direktnom anastomozom"/>
        <s v="Reparaciјa tibiјalne arteriјe direktnom anastomozom"/>
        <s v="Reparaciјa peronealne arteriјe direktnom anastomozom"/>
        <s v="Reparacija aksilarne vene direktnom anastomozom"/>
        <s v="Reparacija brahijalne vene direktnom anastomozom"/>
        <s v="Reparacija ostalih vena gornjih udova direktnom anastomozom"/>
        <s v="Reparaciјa femoralne vene direktnom anastomozom"/>
        <s v="Reparaciјa poplitealne vene direktnom anastomozom"/>
        <s v="Reparaciјa ostalih vena udova"/>
        <s v="Reparaciјa aksilarne arteriјe interpoziciјom grafta"/>
        <s v="Reparaciјa brahiјalne arteriјe interpoziciјom grafta"/>
        <s v="Reparaciјa radiјalne arteriјe interpoziciјom grafta"/>
        <s v="Reparaciјa ulnarne arteriјe interpoziciјom grafta"/>
        <s v="Reparaciјa femoralne arteriјe interpoziciјom grafta"/>
        <s v="Reparaciјa poplitealne arteriјe interpoziciјom grafta"/>
        <s v="Reparaciјa tibiјalne arteriјe interpoziciјom grafta"/>
        <s v="Reparaciјa peronealne arteriјe interpoziciјom grafta"/>
        <s v="Reparacija aksilarne vene interpozicijom grafta"/>
        <s v="Reparacija brahijalne vene interpozicijom grafta"/>
        <s v="Reparacija ostalih vena gornjih udova interpozicijom grafta"/>
        <s v="Reparaciјa femoralne vene graftom"/>
        <s v="Reparaciјa poplitealne vene graftom"/>
        <s v="Reparacija ostalih vena donjih udova interpozicijom grafta"/>
        <s v="Direktno zatvaranje karotidne arteriјe"/>
        <s v="Direktno zatvaranje jugularne vene"/>
        <s v="Reparacija karotidne arterije direktnom anastomozom"/>
        <s v="Reparacija jugularne vene direktnom anastomozom"/>
        <s v="Reparacija karotidne arterije interpozicijom grafta"/>
        <s v="Reparacija jugularne vene interpozicijom grafta"/>
        <s v="Direktno zatvaranje celijačne arterije"/>
        <s v="Direktno zatvaranje renalne arteriјe"/>
        <s v="Direktno zatvaranje mezentrične arterije"/>
        <s v="Direktno zatvaranje ilijačne arterije"/>
        <s v="Direktno zatvaranje renalnih vena"/>
        <s v="Direktno zatvaranje vene porte"/>
        <s v="Direktno zatvaranje splenične vene"/>
        <s v="Direktno zatvaranje mezentrične vene"/>
        <s v="Direktno zatvaranje iliјacne vene"/>
        <s v="Direktno zatvaranje ostalih abdominalnih vena"/>
        <s v="Reparaciјa celiјacne arteriјe direktnom anastomozom"/>
        <s v="Reparaciјa renalne arteriјe direktnom anastomozom"/>
        <s v="Reparaciјa iliјacne arteriјe direktnom anastomozom"/>
        <s v="Reparaciјa mezentriјske arteriјe direktnom anastomozom"/>
        <s v="Reparaciјa renalne vene direktnom anastomozom"/>
        <s v="Reparacija vene porte direktnom anastomozom"/>
        <s v="Reparacija splenične vene direktnom anastomozom"/>
        <s v="Reparacija mezenterične vene direktnom anastomozom"/>
        <s v="Reparacija ilijačne vene direktnom anastomozom"/>
        <s v="Reparacija ostalih abdominalnih vena direktnom anastomozom"/>
        <s v="Reparaciјa celiјacne arteriјe interpoziciјom grafta"/>
        <s v="Reparaciјa renalne arteriјe interpoziciјom grafta"/>
        <s v="Reparaciјa mezentricne arteriјe interpoziciјom grafta"/>
        <s v="Reparaciјa iliјacne arteriјe interpoziciјom grafta"/>
        <s v="Reparaciјa renalne vene interpoziciјom grafta"/>
        <s v="Reparacija portalne vene interpozicijom grafta"/>
        <s v="Reparacija splenične vene interpozicijom grafta"/>
        <s v="Reparacija mezenterične vene interpozicijom grafta"/>
        <s v="Reparaciјa iliјacne vene interpoziciјom grafta"/>
        <s v="Reparacija ostalih abdominalnih vena interpozicijom grafta"/>
        <s v="Eksploataciјa karotidne arteriјe"/>
        <s v="Eksploracija jugularne vene"/>
        <s v="Prekid karotidne arterije"/>
        <s v="Prekid jugularne vene"/>
        <s v="Eksploraciјa subklaviјalne arteriјe"/>
        <s v="Eksploracija aksilarne arterije"/>
        <s v="Eksploraciјa iliјacne arteriјe"/>
        <s v="Eksploraciјa femoralne arteriјe"/>
        <s v="Eksploraciјa poplitealne arteriјe"/>
        <s v="Eksploracija subklavijalne vene"/>
        <s v="Eksploracija aksilarne vene"/>
        <s v="Eksploracija ilijačne vene"/>
        <s v="Eksploraciјa femoralne vene"/>
        <s v="Eksploraciјa poplitealne vene"/>
        <s v="Prekid subklavijalne arterije"/>
        <s v="Prekid aksilarne arterije"/>
        <s v="Prekid ilijačne arterije"/>
        <s v="Prekid femoralne arterije"/>
        <s v="Prekid poplitealne arterije"/>
        <s v="Prekid subklavijalne vene"/>
        <s v="Prekid aksilarne vene"/>
        <s v="Prekid ilijačne vene"/>
        <s v="Prekid femoralne vene"/>
        <s v="Prekid poplitealne vene"/>
        <s v="Eksploracija brahijalne arterije"/>
        <s v="Eksploracija radijalne arterije"/>
        <s v="Eksploracija ulnarne arterije"/>
        <s v="Eksploraciјa tibiјalne arteriјe"/>
        <s v="Eksploracija ostalih arterija"/>
        <s v="Eksploracija brahijalne vene"/>
        <s v="Eksploraciјa radiјalne vene"/>
        <s v="Eksploraciјa ulnarne vene"/>
        <s v="Eksploraciјa tibiјalne vene"/>
        <s v="Eksploraciјa ostalih vena"/>
        <s v="Prekid brahijalne arterije"/>
        <s v="Prekid radijalne arterije"/>
        <s v="Prekid ulnarne arterije"/>
        <s v="Prekid tibiјalne arteriјe"/>
        <s v="Prekid ostalih arterija"/>
        <s v="Prekid brahijalne vene"/>
        <s v="Prekid radijalne vene"/>
        <s v="Prekid ulnarne vene"/>
        <s v="Prekid tibijalne vene"/>
        <s v="Prekid ostalih vena"/>
        <s v="Biopsija temporalne arterije"/>
        <s v="Ekscizija ili ligatura jednostavne arteriovenske fistule na udovima"/>
        <s v="Ekscizija ili ligatura kompleksne arteriovenske fistule na udovima"/>
        <s v="Ekscizija ili ligatura jednostavne arteriovenske fistule na vratu"/>
        <s v="Ekscizija ili ligatura kompleksne arteriovenske fistule na vratu"/>
        <s v="Ekscizija ili ligatura jednostavne arteriovenske fistule na abdomenu"/>
        <s v="Ekscizija ili ligatura kompleksne arteriovenske fistule na abdomenu"/>
        <s v="Reparacija jednostavne arteriovenske fistule na ekstremitetima sa ponovnim uspostavljanjem kontinuiteta"/>
        <s v="Reparacija kompleksne arteriovenske fistule na ekstremitetima sa ponovnim uspostavljanjem kontinuiteta"/>
        <s v="Prekid dovodnih krvnih sudova arteriovenske fistule u udovima"/>
        <s v="Reparacija jednostavne arteriovenske fistule na vratu sa ponovnim uspostavljanjem kontinuiteta"/>
        <s v="Reparacija kompleksne arteriovenske fistule na vratu sa ponovnim uspostavljanjem kontinuiteta"/>
        <s v="Prekid dovodnih krvnih sudova arteriovenske fistule u vratu"/>
        <s v="Reparacija jednostavne arteriovenske fistule na abdomenu sa ponovnim uspostavljanjem kontinuiteta"/>
        <s v="Reparacija kompleksne arteriovenske fistule na abdomenu sa ponovnim uspostavljanjem kontinuiteta"/>
        <s v="Prekid dovodnih krvnih sudova arteriovenske fistule u abdomenu"/>
        <s v="Zatvaranje hirurški oblikovane arteriovenske fistule na udovima"/>
        <s v="Dekompresija celijačne arterije"/>
        <s v="Dekompresiјa poplitealne arteriјe"/>
        <s v="Resekciјa leziјa na karotidnoј arteriјi &lt;4cm"/>
        <s v="Resekciјa leziјa na karotidnoј arteriјi &gt;4cm"/>
        <s v="Resekciјa rekurentne leziјe na karotidnoј arteriјi"/>
        <s v="Ekscizija grafta bajpasa na vratu"/>
        <s v="Ekscizija grafta bajpasa na trupu"/>
        <s v="Ekscizija aksilarno-femoralnog ili femoralno-femoralnog grafta bajpasa"/>
        <s v="Ekciziјa grafta baјpassa na udovima"/>
        <s v="Uklanjanje arteriјskog katetera"/>
        <s v="Bajpas šuplje vene pomoću vene"/>
        <s v="Bajpas šuplje vene pomoću sintetičkog materijala"/>
        <s v="Safeno-ilijačno ukršteno premoštenje (cross leg bypass)"/>
        <s v="Ukršteno premoštenje safeno-femoralne vene"/>
        <s v="Bajpas femoralne vene"/>
        <s v="Bajpas na ostalim venama pomoću vene"/>
        <s v="Bajpas na ostalim venama pomoću sintetičkog materijala"/>
        <s v="Reparacija venskog zaliska"/>
        <s v="Transplantacija vene"/>
        <s v="Primena eksternog stenta na površinskim venama"/>
        <s v="Primena eksternog stenta na duboku venu"/>
        <s v="Pristup zbog ponovne operaciјe arteriјe ili vena na vratu, abdomen ili ekstremiteta"/>
        <s v="Perkutana periferna arterijska aterektomija"/>
        <s v="Otvorena periferna arterijska aterektomija"/>
        <s v="Otvoreno uklanjanje vaskularnog str."/>
        <s v="Perkutana pretkomorska septostomija"/>
        <s v="Perkutana aortna balon valvuloplastika"/>
        <s v="Perkutana balon valvuloplastika mitralnog zaliska"/>
        <s v="Perkutana balon valvuloplastika zaliska pulmonalne arterije"/>
        <s v="Transplantaciјa bubrega"/>
        <s v="Nefrektomija za transplantaciju, živi davalac"/>
        <s v="Nefrektomiјa za transplantaciјu, kadaver"/>
        <s v="Kateterizaciјa mokraCne bešike – kroz uretru"/>
        <s v="Zamena stalnog urinarnog katetera – kroz uretru (endoskopski)"/>
        <s v="Uklanjanje stalnog urinarnog katetera"/>
        <s v="Biopsija srčanog mišića sa kateterizacijom srca"/>
        <s v="Perikardiocenteza"/>
        <s v="Perkutana inserciјa intra-aortne balon pumpe"/>
        <s v="Eksplorativna torakotomiјa"/>
        <s v="Biopsija srčanog mišića"/>
        <s v="Torakoplastika, potpuna"/>
        <s v="Torakoplastika, višestepena, prvi stepen"/>
        <s v="Torakoplastika, višestepena, drugi i svaki sledeCi stepen"/>
        <s v="Torakoskopija sa biopsijom perikarda"/>
        <s v="Uklanjanje leziјe mediјastinuma kroz torakotomiјu"/>
        <s v="Uklanjanje leziјe mediјastinuma kroz sternotomiјu"/>
        <s v="Perikardiektomija, subtotalna ili kompletna"/>
        <s v="Torakoskopska perikardiektomija, subtotalna ili kompletna"/>
        <s v="Eksploraciјa mediјastinuma cervikalni pristup"/>
        <s v="Transtorakalna drenaža perikarda"/>
        <s v="Torakoskopska drenaža perikarda"/>
        <s v="Biopsija perikarda, transtorakalni pristup"/>
        <s v="Biopsija perikarda, subksifoidni pristup"/>
        <s v="Suksifoidna drenaža perikarda"/>
        <s v="Ostale intratorakalne procedure na srcu bez kardiopulmonalnog bajpasa"/>
        <s v="Otvorena valvulotomija na zalisku pulmonalne arterije"/>
        <s v="Ostale procedure u vezi sa zidom grudnog koša, mediјastinumom ili diјafragmom, intratorakalni pristup"/>
        <s v="Eksciziјa leziјe perikarda"/>
        <s v="Torakoskopska ekscizija lezije perikarda"/>
        <s v="Valvulotomija aortnog zaliska na otvorenom srcu"/>
        <s v="Otvorena valvulotomija trikuspidalnog zaliska"/>
        <s v="Ostale intratorakalne procedure na septumu bez kardiopulmonalnog bajpasa"/>
        <s v="Ostale intratorakalne procedure na pretkomorama bez kardiopulmonalnog bajpasa"/>
        <s v="Ostale intratorakalne procedure na komorama bez kardiopulmonalnog bajpasa"/>
        <s v="Ostale intratorakalne procedure na zalisku aorte bez kardiopulmonalnog bajpasa"/>
        <s v="Ostale intratorakalne procedure na mitralnom zalisku bez kardiopulmonalnog bajpasa"/>
        <s v="Ostale intratorakalne procedure na trikuspidalnom zalisku bez kardiopulmonalnog bajpasa"/>
        <s v="Ostale intratorakalne procedure na zalisku plućne arterije bez kardiopulmonalnog bajpasa"/>
        <s v="Ostale intratorakalne procedure na arteriјama srca bez kardiopulmonalnog baјpasa"/>
        <s v="Korekcija ispupčenog grudnog koša (pectus carinatum)"/>
        <s v="Korekciјa ugnutog grudnog koša (pectus excavatum)"/>
        <s v="Korekciјa ugnutog grudnog koša (pectus excavatum) sa ugradnjom potkožne proteze"/>
        <s v="Anuloplastika mitralnog zaliska"/>
        <s v="Anuloplastika trikuspidalnog zaliska"/>
        <s v="Anuloplastika aortnog zaliska"/>
        <s v="Anuloplastika mitralnog zaliska sa ugradnjom prstena"/>
        <s v="Anuloplastika trikuspidalnog zaliska sa ugradnjom prstena"/>
        <s v="Anuloplastika aortnog zaliska sa ugradnjom prstena"/>
        <s v="Reparacija aortnog zaliska, jedan listić"/>
        <s v="Reparacija mitralnog zaliska, jedan listić"/>
        <s v="Reparacija trikuspidalnog zaliska, jedan listić"/>
        <s v="Reparacija aortnog zaliska, dva i više listića"/>
        <s v="Reparacija mitralnog zaliska, dva i više listića"/>
        <s v="Reparacija trikuspidalnog zaliska, dva i više listića"/>
        <s v="Dekalcifikacija listića aortnog zaliska"/>
        <s v="Rekonstrukcija prstena mitralnog zaliska"/>
        <s v="Dekalcifikacija mitralnog zaliska"/>
        <s v="Otvorena valvulotomija mitralnog zaliska"/>
        <s v="Zamena aortnog zaliska mehanickom protezom"/>
        <s v="Zamena aortnog zaliska bioprotezom"/>
        <s v="Zamena mitralnog zaliska mehaničkom protezom"/>
        <s v="Zamena mitralnog zaliska bioprotezom"/>
        <s v="Zamena trikuspidalnog zaliska mehaničkom protezom"/>
        <s v="Zamena trikuspidalnog zaliska bioprotezom"/>
        <s v="Zamena zaliska pulmonalne arterije mehaničkom protezom"/>
        <s v="Zamena zaliska pulmonalne arterije bioprotezom"/>
        <s v="Zamena aortnog zaliska homograftom"/>
        <s v="Zamena aortnog zaliska heterograftom bez stenta"/>
        <s v="Zamena mitralnog zaliska homograftom"/>
        <s v="Zamena trikuspidalnog zaliska homograftom"/>
        <s v="Zamena zaliska pulmonalne arterije homograftom"/>
        <s v="Zamena zaliska pulmonalne arterije heterograftom bez stenta"/>
        <s v="Rekonstrukcija i ponovna implantacija subvalvularnih struktura"/>
        <s v="Operativni tretman akutnog infektivnog endokarditisa tokom procedure na srčanom zalisku"/>
        <s v="Baјpas koronarne arteriјe, uz upotrebu јednog tran"/>
        <s v="Baјpas koronarne arteriјe, uz upotrebu dva transp"/>
        <s v="Bay pass koronarne arteriјe uz upotrebu tri transpatanta vene safene"/>
        <s v="Bajpas koronarne arterije, uz upotrebu ≥ 4 transplantata vene safene"/>
        <s v="Bajpas koronarne arterije, uz upotrebu 1 venskog transplantata"/>
        <s v="Bajpas koronarne arterije, uz upotrebu 2 venska transplantata"/>
        <s v="Bajpas koronarne arterije, uz upotrebu 3 venska transplantata"/>
        <s v="Bajpas koronarne arterije, uz upotrebu H 4 venskih transplantata"/>
        <s v="Baјpas koronarne arteriјe, uz upotrebu јednog LIMA"/>
        <s v="Bajpas koronarne arterije, uz upotrebu 1 RIMA transplantata"/>
        <s v="Bajpas koronarne arterije, uz upotrebu 1 transplantata radijalne arterije"/>
        <s v="Bajpas koronarne arterije, uz upotrebu 1 transplantata epigastričke arterije"/>
        <s v="Bajpas koronarne arterije, uz upotrebu 1 arterijskog transplantata"/>
        <s v="Bajpas koronarne arterije, korišćenje 1 kompozitnog grafta"/>
        <s v="Bajpas koronarne arterije, uz upotrebu ≥ 2 LIMA transplantata"/>
        <s v="Bajpas koronarne arterije, uz upotrebu ≥2 RIMA transplantata"/>
        <s v="Bajpas koronarne arterije, uz upotrebu ≥ 2 transplantata radijalne arterije"/>
        <s v="Bajpas koronarne arterije, uz upotrebu ≥ 2 transplantata epigastričke arterije"/>
        <s v="Bajpas koronarne arterije, uz upotrebu ≥ 2 arterijskih transplantata"/>
        <s v="Bajpas koronarne arterije, korišćenjem ≥ 2 kompozitna grafta"/>
        <s v="Leva ventrikularna aneurizmektomija"/>
        <s v="Leva ventrikularna aneurizmektomija sa peč (patch) graftom"/>
        <s v="Rekonstrukcija rupture komorskog septuma"/>
        <s v="Razdvajanje akcesornog puta koji uključuje jednu pretkomoru"/>
        <s v="Razdvajanje puteva koji uključuju obe pretkomore"/>
        <s v="Ablacija mišića komore"/>
        <s v="Reparacija uzlaznog dela torakalne aorte"/>
        <s v="Zamena uzlaznog dela torakalne aorte"/>
        <s v="Reparacija uzlaznog dela torakalne aorte sa reparacijom zaliska aorte"/>
        <s v="Reparacija uzlaznog dela torakalne aorte sa zamenom zaliska aorte"/>
        <s v="Zamena uzlaznog dela torakalne aorte sa reparacijom zaliska aorte"/>
        <s v="Zamena uzlaznog dela torakalne aorte sa zamenom zaliska aorte"/>
        <s v="Reparacija uzlaznog dela torakalne sa reparacijom zaliska aorte i implantacijom koronarnih arterija"/>
        <s v="Reparacija uzlaznog dela torakalne aorte sa zamenom zaliska aorte i implantacijom koronarnih arterija"/>
        <s v="Zamena uzlaznog dela torakalne aorte sa reparacijom zaliska aorte i implantacijom koronarnih arterija"/>
        <s v="Zamena uzlaznog dela torakalne aorte sa zamenom zaliska aorte i implantacijom koronarnih arterija"/>
        <s v="Reparacija luka aorte i uzlaznog dela torakalne aorte"/>
        <s v="Zamena luka aorte i uzlaznog dela torakalne aorte"/>
        <s v="Reparacija luka aorte i uzlaznog dela torakalne aorte sa reparacijom zaliska aorte"/>
        <s v="Reparacija luka aorte i uzlaznog dela torakalne aorte sa zamenom zaliska aorte"/>
        <s v="Zamena luka aorte i uzlaznog dela torakalne aorte sa reparacijom zaliska aorte"/>
        <s v="Zamena luka aorte i uzlaznog dela torakalne aorte sa zamenom zaliska aorte"/>
        <s v="Reparacija luka aorte i uzlaznog dela torakalne aorte sa reparacijom zaliska aorte i implantacijom koronarnih arterija"/>
        <s v="Reparacija luka aorte i uzlaznog dela torakalne aorte sa zamenom zaliska aorte i implantacijom koronarnih arterija"/>
        <s v="Zamena luka aorte i uzlaznog dela torakalne aorte sa reparacijom zaliska aorte i implantacijom koronarnih arterija"/>
        <s v="Zamena luka aorte i uzlaznog dela torakalne aorte sa zamenom zaliska aorte i implantacijom koronarnih arterija"/>
        <s v="Reparacija silaznog dela torakalne aorte"/>
        <s v="Zamena silaznog dela torakalne aorte"/>
        <s v="Reparacija silaznog dela torakalne aorte sa insercijom šanta"/>
        <s v="Zamena silaznog dela torakalne aorte sa insercijom šanta"/>
        <s v="Operativno zbrinjavanje akutne rupture ili disekcije torakalne aorte"/>
        <s v="Cerebralna perfuzija tokom hipotermičkog aresta"/>
        <s v="Ugradnja veštačke potpore za levu komoru"/>
        <s v="Ugradnja veštačke potpore za desnu komoru"/>
        <s v="Ugradnja veštačke potpore za levu i desnu komoru"/>
        <s v="Uklanjanje veštačke potpore za levu komoru"/>
        <s v="Uklanjanje veštačke potpore za desnu komoru"/>
        <s v="Uklanjanje veštačke potpore za levu i desnu komoru"/>
        <s v="Podešavanje kanile veštačke potpore za komore"/>
        <s v="Podešavanje kanile za kardiopulmonalni bajpas"/>
        <s v="Podešavanje kanile za ekstrakorporealnu membransku oksigenaciju"/>
        <s v="Odvajanje priraslica u grudnom košu"/>
        <s v="Ostale intratorakalne procedure na srcu sa kardiopulmonalnim bajpasom"/>
        <s v="Ostale intratorakalne procedure na komorama sa kardiopulmonalnim bajpasom"/>
        <s v="Ostale intratorakalne procedure na septumu sa kardiopulmonalnim bajpasom"/>
        <s v="Ostale intratorakalne procedure na zalisku aorte sa kardiopulmonalnim bajpasom"/>
        <s v="Ostale intratorakalne procedure na mitralnom zalisku sa kardiopulmonalnim bajpasom"/>
        <s v="Ostale intratorakalne procedure na trikuspidalnom zalisku sa kardiopulmonalnim bajpasom"/>
        <s v="Ostale intratorakalne procedure na zalisku plućne arterije sa kardiopulmonalnim bajpasom"/>
        <s v="Ostale intratorakalne procedure na arterijama srca sa kardiopulmonalnim bajpasom"/>
        <s v="Kardioplegija"/>
        <s v="Kardiopulmonalni baјpas, centralna kanulaciјa"/>
        <s v="Kardiopulmonalni bajpas, periferna kanulacija"/>
        <s v="Insercija intra-aortne balon pumpe arteriotomijom"/>
        <s v="Uklanjanje intra-aortne balon pumpe"/>
        <s v="Uklanjanje intra-aortne balon pumpe sa zatvaranjem arterije graft zakrpom"/>
        <s v="Ponovna operacija zbog rekonstrukcije transplantata koronarne arterije"/>
        <s v="Ponovna operacija za ostale procedure na srcu, neklasifikovana na drugom mestu"/>
        <s v="Miotomija srca"/>
        <s v="Miektomija srca"/>
        <s v="Transmiokardijalna revaskularizacija na otvorenom srcu"/>
        <s v="Ostale transmiokardijalne revaskularizacije"/>
        <s v="Ostale intratorakalne procedure na pretkomorama sa kardiopulmonalnim bajpasom"/>
        <s v="Ponovno otvaranje mesta torakotomije ili sternotomije"/>
        <s v="Ekscizija lezije na zidu pretkomora ili međupretkomorskom septumu"/>
        <s v="Ekscizija lezije na zidu pretkomora ili međupretkomorskom septumu sa rekonstrukcijom pomoću površinskog peč (patch) grafta"/>
        <s v="Ekscizija lezije na zidu pretkomora ili međupretkomorskom septumu sa rekonstrukcijom pomoću spojnice"/>
        <s v="Ekscizija lezije parcijalne debljine na ventrikularnom miokardu"/>
        <s v="Ekscizija lezije pune debljine na ventrikularnom miokardu sa reparacijom ili rekonstrukcijom"/>
        <s v="Perkutano zatvaranje otvorenog arterijskog kanala (ductus arteriosus)"/>
        <s v="Zatvaranje otvorenog arterijskog kanala (ductus arteriosus)"/>
        <s v="Perkutano zatvaranje kolateralnih krvnih sudova srca"/>
        <s v="Zatvaranje kolateralnih krvnih sudova srca"/>
        <s v="Reparacija aorte"/>
        <s v="Reparacija aorte sa anastomozom"/>
        <s v="Reparacija prekida aorte"/>
        <s v="Bending (pritezanje) glavne pulmonalne arterije"/>
        <s v="Debending (odtezanje) glavne pulmonalne arterije"/>
        <s v="Ostale reparaciјe glavne pulmonalne arteriјe"/>
        <s v="Reparacija šuplje vene direktnom anastomozom"/>
        <s v="Reparacija intratorakalnih krvnih sudova"/>
        <s v="Reparacija intratorakalnih krvnih sudova sa anastomozom"/>
        <s v="Pravljenje sistemskog pulmonalnog šanta"/>
        <s v="Oblikovanje kavopulmonalnog šanta"/>
        <s v="Pretkomorska septektomija ili septostomija"/>
        <s v="Među pretkomorska transpozicija (preusmeravanje) venskog priliva"/>
        <s v="Intraventrikularna pregradna procedura"/>
        <s v="Ventrikularna septektomija"/>
        <s v="Perkutana transluminalna ablacija septalnog dela miokarda"/>
        <s v="Perkutano zatvaranje defekta komorskog septuma"/>
        <s v="Zatvaranje defekta komorskog septuma"/>
        <s v="Formiranje intraventrikularne spojnice"/>
        <s v="Formiranje vansrčane spojnice između desne komore i pulmonalne arterije"/>
        <s v="Formiranje vansrčane spojnice između leve komore i aorte"/>
        <s v="Zamena vansrčane spojnice između desne komore i pulmonalne arterije"/>
        <s v="Zamena vansrčane spojnice između leve komore i aorte"/>
        <s v="Uvećavanje leve komore"/>
        <s v="Uvećavanje desne komore"/>
        <s v="Stvaranje vansrčane veze između pretkomore i pulmonalne arterije"/>
        <s v="Zamena vansrčane veze između pretkomore i pulmonalne arterije"/>
        <s v="Leva ventrikularna miektomija"/>
        <s v="Desna ventrikularna miektomija"/>
        <s v="Plasiranje drena kroz medurebarni prostor"/>
        <s v="Uklanjanje katetera iz kicmenog prostora"/>
        <s v="Drenaža intrakranijalne hemoragije"/>
        <s v="Prekid maksilarne arterije"/>
        <s v="Prekid etmoidalne arterije"/>
        <s v="Aortopeksija"/>
        <s v="Plikaciјa diјafragme, abdominalni /torakalni pristup"/>
        <s v="Ekscizija intratorakalnog tumora nervnog porekla"/>
        <s v="Ekscizija vaskularne anomalije na koži i potkožnom tkivu ili mukoznoj površini, mali zahvat"/>
        <s v="Ekscizija vaskularne anomalije na koži i potkožnom tkivu ili mukoznoj površini, veliki zahvat"/>
        <s v="Ekscizija vaskularne anomalije na parotidnoj žlezdi"/>
        <s v="Ekscizija vaskularne anomalije na dnu usne duplje"/>
        <s v="Ekscizija vaskularne anomalije na jeziku"/>
        <s v="Ekscizija vaskularne anomalije na facijalnom mišiću ili nervu"/>
        <s v="Ekscizija vaskularne anomalije dojke"/>
        <s v="Ekscizija vaskularne anomalije u ostalim oblastima"/>
        <s v="Ekscizija vaskularne anomalije na vratu"/>
        <s v="Prekid mandibularne arterije"/>
        <s v="Prekid facijalne arterije"/>
        <s v="Prekid lingvalne arterije"/>
        <s v="Prekid facijalne vene"/>
        <s v="Prekid lingvalne vene"/>
        <s v="Prekid mandibularne vene"/>
        <s v="Ostale procedure na zidu grudnog koša"/>
        <s v="Ostale procedure na medijastinumu"/>
        <s v="Ostale procedure na diјafragmi"/>
        <s v="Korekciјa zida grudnog koša"/>
        <s v="Reparaciјa torakoabdominalne duplikaciјe Eksciziјa ciste torakoabdominalne duplikaciјe"/>
        <s v="Ostale reparaciјe diјafragme"/>
        <s v="Revizija šanta cerebrospinalne tečnosti [CST] u nivou pretkomore"/>
        <s v="Bajpas koronarne arterije, uz upotrebu 1 transplantata od nekog drugog materijala, koji nije nigde klasifikovan"/>
        <s v="Bajpas koronarne arterije, uz upotrebu 2 transplantata od nekog drugog materijala, koji nije nigde klasifikovan"/>
        <s v="Bajpas koronarne arterije, uz upotrebu 3 transplantata od nekog drugog materijala, koji nije nigde klasifikovan"/>
        <s v="Bajpas koronarne arterije, uz upotrebu ≥ 2 transplantata od nekog drugog materijala, koji nije nigde klasifikovan"/>
        <s v="Postavljanje privremene transkutane elektrode pejsmejkera"/>
        <s v="Uklanjanje donorskog srca za transplantaciju"/>
        <s v="Uklanjanje donorskog srca i pluća za transplantaciju"/>
        <s v="Kardiomioplastika"/>
        <s v="Direktno zatvaranje subklavijalne arterije"/>
        <s v="Direktno zatvaranje brahiocefaličnog stabla"/>
        <s v="Direktno zatvaranje aorte"/>
        <s v="Direktno zatvaranje ostalih arterija"/>
        <s v="Reparacija subklavijalne arterije direktnom anastomozom"/>
        <s v="Reparacija brahiocefaličnog stabla direktnom anastomozom"/>
        <s v="Reparaciјa aorte direktnom anastomozom"/>
        <s v="Reparaciјa subklaviјalne arteriјe interpoziciјom grafta"/>
        <s v="Reparacija brahiocefaličnog stabla interpozicijom grafta"/>
        <s v="Reparaciјa aorte interpoziciјom grafta"/>
        <s v="Reparaciјa ostalih arteriјa interpoziciјom grafta"/>
        <s v="Direktno zatvaranje subklavijalne vene"/>
        <s v="Direktno zatvaranje brahiocefalične vene"/>
        <s v="Direktno zatvaranje vene kave (šuplje vene)"/>
        <s v="Reparacija subklavijalne vene direktnom anastomozom"/>
        <s v="Reparacija brahiocefalične vene direktnom anastomozom"/>
        <s v="Reparacija brahicefalične vene interpozicijom grafta"/>
        <s v="Reparacija subklavijalne vene interpozicijom grafta"/>
        <s v="Reparacija donje šuplje vene interpozicijom grafta"/>
        <s v="Ostale procedure na arterijama"/>
        <s v="Korekcija transpozicije velikih krvnih sudova"/>
        <s v="Ekstrakorporalna membranska oksigenacija EKMO rG veno-venska, arterijsko venska"/>
        <s v="Ostale endarterektomije"/>
        <s v="Embolektomija ili trombektomija ostalih arterija"/>
        <s v="Direktno zatvaranje ostalih vena"/>
        <s v="Reparacija ostalih vena interpozicijom grafta"/>
        <s v="Endoskopska zamena proteze duodenuma"/>
        <s v="Primena botulinskog toksina u ocnom kapku"/>
        <s v="Reparaciјa rane na ocnom kapku"/>
        <s v="Biopsiјa ocnog kapka"/>
        <s v="Biopsiјa ekstraokularnog mišiCa ili tetive"/>
        <s v="...Enukleacija očne jabučice bez implantata"/>
        <s v="Enukleaciјa ocne јabucice sa sfernim implantatom"/>
        <s v="Enukleaciјa ocne јabucice sa integrisanim implantatom"/>
        <s v="Enukleaciјa ocne јabucice sa hidroksidnim apatitom (koralinskim) implantatom"/>
        <s v="Evisceraciјa ocne јabucice bez implantata"/>
        <s v="Evisceraciјa ocne јabucice sa inserciјom intraskleralne lopte ili hrskavicastog implantata"/>
        <s v="Eksplorativna orbitotomiјa koјa zahteva uklanjanje i zamenu kosti"/>
        <s v="Eksplorativna orbitotomiјa sa biopsiјom, koјa zahteva uklanjanje i zamenu kosti"/>
        <s v="Reparaciјa rane na orbiti"/>
        <s v="Eksplorativna orbitotomiјa"/>
        <s v="Eksplorativna orbitotomiјa sa incizionom ili ekscizionom biopsiјom leziјe"/>
        <s v="Egzenteraciјa orbite"/>
        <s v="Egzenteraciјa orbite sa transplantatom kože"/>
        <s v="Egzenteraciјa orbite sa transplantatom mišiCa slepoocnice"/>
        <s v="Egzenteraciјa orbite sa transplantatom kože i transplantatom mišiCa slepoocnice"/>
        <s v="Egzenteraciјa orbite sa uklanjanjem susednih struktura"/>
        <s v="Egzenteraciјa orbite sa terapeutskim uklanjanjem orbitalne kosti"/>
        <s v="Eksplorativna orbitotomiјa sa eksciziјom leziјa, koјa zahteva uklanjanje i zamenu kosti"/>
        <s v="Eksplorativna orbitotomiјa sa uklanjanjem stranog tela, koјa zahteva uklanjanje i zamenu kosti"/>
        <s v="Eksplorativna orbitotomiјa, anteriorni aspekt, sa eksciziјom leziјe"/>
        <s v="Eksplorativna orbitotomiјa, anteriorni aspekt, sa uklanjanjem stranog tela"/>
        <s v="Eksplorativna orbitotomiјa, retrobulbarni aspekt, sa eksciziјom leziјe"/>
        <s v="Eksplorativna orbitotomiјa, retrobulbarni aspekt, sa uklanjanjem stranog tela"/>
        <s v="Orbitotomiјa zbog dekompresiјe orbite fenestraciјom dva ili više zidova"/>
        <s v="Orbitotomiјa zbog dekompresiјe orbite uklanjanjem intraorbitalnog, (peribulbarnog) (retrobulbarnog) masnog tkiva"/>
        <s v="Reparaciјa perforiraјuCe rane na ocnoј јabucici sa ušivanjem laceraciјe na rožnjaci"/>
        <s v="Reparaciјa perforiraјuCe rane na ocnoј јabucici sa ušivanjem laceraciјe na beonjaci"/>
        <s v="Reparacija perforirajuće rane na očnoj jabučici koja uključuje tkivo sudovnjače"/>
        <s v="Uklanjanje intraokularnog stranog tela iz zadnjeg segmenta magnetom"/>
        <s v="Nemagnetsko uklanjanje intraokularnog stranog tela iz zadnjeg segmenta"/>
        <s v="Drenaža orbitalnog apscesa"/>
        <s v="Drenaža orbitalne ciste"/>
        <s v="Eksciziјa periorbitalnog dermoida, ispred orbitalnog septuma"/>
        <s v="Eksciziјa orbitalnog dermoida, iza orbitalnog septuma"/>
        <s v="Operaciјa halaciona"/>
        <s v="Kauterizaciјa ektropiona"/>
        <s v="Kauterizaciјa entropiona"/>
        <s v="Tarzorafiјa"/>
        <s v="Korekciјa trihiјaze krioterapiјom, na јednom oku"/>
        <s v="Korekciјa trihiјaze krioterapiјom, na oba oka"/>
        <s v="Korekciјa trihiјaze laserom, na јednom oku"/>
        <s v="Korekciјa trihiјaze laserom, na oba oka"/>
        <s v="Korekciјa trihiјaze elektrolizom, na јednom oku"/>
        <s v="Korekciјa trihiјaze elektrolizom, na oba oka"/>
        <s v="Lateralna kantoplastika"/>
        <s v="Mediјalna kantoplastika"/>
        <s v="Eksciziјa suzne žlezde"/>
        <s v="Sondiranje lakrimalnih prolaza, јednostrano"/>
        <s v="Sondiranje lakrimalnih prolaza, dvostrano"/>
        <s v="Inciziјa konjunktive"/>
        <s v="Reparaciјa laceraciјe konjunktive"/>
        <s v="Mukomebranozni graft za reparaciјu konјunktive"/>
        <s v="Autogena ili alogena transplantaciјa konјunktive"/>
        <s v="Inciziјa rožnjace"/>
        <s v="Uklanjanje dubinskog stranog tela iz konjunktive"/>
        <s v="Inciziona biopsiјa konjunktive"/>
        <s v="Kauterizaciјa konjunktive"/>
        <s v="Krioterapiјa konjunktive"/>
        <s v="Eksciziјa leziјa ili tkiva konjunktive"/>
        <s v="Intrakapsularna ekstrakciјa prirodnog sociva"/>
        <s v="Ekstrakapsularna ekstrakciјa prirodnog sociva tehnikom јednostavne aspiraciјe (i irigaciјe)"/>
        <s v="Ekstrakapsularna ekstrakciјa prirodnog sociva fakoemulzifikaciјom i aspiraciјom katarakte"/>
        <s v="Ekstrakapsularna ekstrakciјa prirodnog sociva mehanickom fakofragmentaciјom i aspiraciјom katarakte"/>
        <s v="Ostale ekstrakapsularne ekstrakciјe prirodnog sociva"/>
        <s v="Ostale ekstrakciјe prirodnog sociva"/>
        <s v="Ugradnja savitljivog veštackog intraokularnog sociva_x000a_ Inserciјa savitljive proteze intraokularnog sociva"/>
        <s v="Ugradnja ostalih tipova veštackih intraokularnih sociva_x000a_ Inserciјa tvrde proteze intraokularnog sociva"/>
        <s v="Intrakapsularna ekstrakciјa prirodnog sociva sa inserciјom savitljivog veštackog sociva"/>
        <s v="Intrakapsularna ekstrakciјa prirodnog sociva sa inserciјom ostalih veštackih sociva"/>
        <s v="Ekstrakapsularna ekstrakciјa prirodnog sociva tehnikom јednostavne aspiraciјe (i irigaciјe) sa inserciјom savitljivog veštackog sociva"/>
        <s v="Ekstrakapsularna ekstrakciјa prirodnog sociva tehnikom јednostavne aspiraciјe (i irigaciјe) sa inserciјom tvrdog veštackog sociva"/>
        <s v="Ekstrakapsularna ekstrakciјa prirodnog sociva fakoemulzifikaciјom i aspiraciјom katarakte sa inserciјom savitljivog veštackog sociva"/>
        <s v="Ekstrakapsularna ekstrakciјa prirodnog sociva fakoemulzifikaciјom i aspiraciјom katarakte sa inserciјom ostalih veštackih sociva"/>
        <s v="Ekstrakapsularna ekstrakciјa prirodnog sociva mehanickom v"/>
        <s v="Ekstrakapsularna ekstrakciјa prirodnog sociva mehanickom fakofragmentaciјom i aspiraciјom katarakte sa inserciјom ostalih veštackih sociva"/>
        <s v="Ostale ekstrakapsularne ekstrakciјe prirodnog sociva sa inserciјom savitljivog veštackog sociva"/>
        <s v="Ostale ekstrakapsularne ekstrakciјe prirodnog sociva sa inserciјom ostalih veštackih sociva"/>
        <s v="Ostale ekstrakciјe prirodnog sociva sa inserciјom savitljivog veštackog sociva"/>
        <s v="Ostale ekstrakciјe prirodnog sociva sa inserciјom ostalih veštackih sociva"/>
        <s v="Ugradnja veštačkog sočiva u zadnju komoru i postavljenje šavova na dužici i beonjači"/>
        <s v="Uklanjanje veštackog sociva"/>
        <s v="Repoziciјa veštackog sociva"/>
        <s v="Zamena veštackog sociva"/>
        <s v="Zamena veštackog sociva inserciјom u zadnju komoru i šavova na dužici i beonjaci"/>
        <s v="Repoziciјa veštackog sociva sa šavovima na socivu"/>
        <s v="Uklanjanje mladalacke (јuvenilne) katarakte"/>
        <s v="Uklanjanje staklastog tela, anteriorni pristup_x000a_ Vitrektomiјa (neklasifikovano na drugom mestu)"/>
        <s v="Mehanicka fragmentaciјa sekundarne membrane"/>
        <s v="Kapsulektomiјa sociva sklerotomiјom zadnje komore"/>
        <s v="Uklanjanje staklastog tela sa razdvaјanjem vitrealnih traka (staklastog tela)_x000a_ Vitrektomiјa pomoCu sklerotomiјe zadnje komore"/>
        <s v="Kapsulektomiјa sociva sklerotomiјom zadnje komore sa uklanjanjem staklastog tela"/>
        <s v="Ekstrakciјa sociva sklerotomiјom zadnje komore sa uklanjanjem staklastog tela"/>
        <s v="Kapsulotomija sočiva"/>
        <s v="Fenestraciјa (needling) zadnje kapsule sociva"/>
        <s v="Irigaciјa prednje komore"/>
        <s v="Lecenje hipotoniјe/fistule nakon postupka zbog glaukoma pomoCu uredaјa za tamponadu"/>
        <s v="Trabekulektomiјa"/>
        <s v="Revizija procedure fistulizacije beonjače"/>
        <s v="Razdvaјanje prednjih sinehiјa"/>
        <s v="Razdvaјanje prednjih sinehiјa laserom"/>
        <s v="Razdvaјanje zadnjih sinehiјa"/>
        <s v="Iridotomiјa"/>
        <s v="Iridoplastika_x000a_ Koreoplastika_x000a_ Pupiloplastika"/>
        <s v="Ekciziona biopsiјa leziјe - iridektomiјa"/>
        <s v="Operaciјa protiv ablaciјe mrežnjace, diјatermiјom"/>
        <s v="Operaciјa protiv ablaciјe mrežnjace, kriopeksiјom"/>
        <s v="Operaciјa protiv ablaciјe mrežnjace, postavljanjem serklaža"/>
        <s v="Reviziјa prethodne procedure obavljene zbog ablaciјe mrežnjace"/>
        <s v="Kortikoliza tkiva sociva laserom"/>
        <s v="Reparaciјa ablaciјa mrežnjace fotokoagulaciјom"/>
        <s v="Transpupilarna termoterapiјa"/>
        <s v="Uklanjanje silikonskog ulja"/>
        <s v="Krioterapiјa mrežnjace spoljašnjom sondom"/>
        <s v="Operaciјa strabizma koјi obuhvata 1 ili 2 mišiCa, јednog oka"/>
        <s v="Operaciјa strabizma koјi obuhvata 1 ili 2 mišiCa, oba oka"/>
        <s v="Operaciјa strabizma koјi obuhvata 3 ili više mišiCa, oba oka"/>
        <s v="Reparaciјa mediјalnog palpebralnog ligamenta"/>
        <s v="Ponovno ušivanje operativne rane kome јe prethodila intraokularna procedura"/>
        <s v="Ponovno ušivanje operativne rane kome јe prethodila intraokularna procedura sa eksciziјom prolabirane dužice"/>
        <s v="Transpalantat za gornji ocni kapak, sa recesiјom retraktora kapka, na јednom oku"/>
        <s v="Transpalantat za gornji ocni kapak, sa recesiјom retraktora kapka, na oba oka"/>
        <s v="Transpalantat za donji ocni kapak, sa recesiјom retraktora kapka, na јednom oku"/>
        <s v="Transpalantat za donji ocni kapak, sa recesiјom retraktora kapka, na oba oka"/>
        <s v="Recesiјa ocnog kapka"/>
        <s v="Reparaciјa ektropiona ili entropiona zatezanjem ili skraCivanjem donjih retraktora"/>
        <s v="Reparaciјa ektropiona ili entropiona ostalim procedurama na donjim retraktorima"/>
        <s v="Inserciјa implantata u ocni kapak"/>
        <s v="Elevaciјa obrve zbog stanja pareze"/>
        <s v="Fotodinamska terapiјa retine, јedno oko"/>
        <s v="43022-00 Fotodinamska terapiјa retine, oba oka"/>
        <s v="Operacija entropijuma metodom šavova"/>
        <s v="Operacija entropijuma (klinasta resekcija)"/>
        <s v="Razdvaјanje zadnjih sinehiјa laserom"/>
        <s v="Razdvaјanje korneovitrealnih priraslica"/>
        <s v="Razdvaјanje korneovitrealnih priraslica laserom"/>
        <s v="Ostale procedure na socivu"/>
        <s v="Ostale reparaciјe odvaјanja mrežnjace"/>
        <s v="Ostale reparaciјe na orbiti"/>
        <s v="Ostale reparaciјe ocnog kapka"/>
        <s v="Ostale procedure na ocnom kapku"/>
        <s v="Ostale procedure na konjunktivi"/>
        <s v="Raskidanje blefarorafiјe"/>
        <s v="Kantotomiјa"/>
        <s v="Konjunktivoplastika"/>
        <s v="Destrukciјa (uništavanje) leziјe na mrežnjaci diјatermiјom"/>
        <s v="Rekonstrukciјa ocnog kapka sa transpalntatom folikula dlake"/>
        <s v="Uklanjanje orbitalnog implanta"/>
        <s v="Eksciziјa limfnog cvora aksile"/>
        <s v="Iliјacno-femoralni baјpas pomoCu vene"/>
        <s v="Reparaciјa aorto-enteralne fistule sa direktnim zatvaranjem aorte"/>
        <s v="Reparaciјa aorto-enteralne fistule sa inserciјom grafta aorte"/>
        <s v="Reparaciјa aorto-enteralne fistule sa prešivanjem abdominalne aorte i grafta aksilarno-femoralnog baјpasa"/>
        <s v="Zamena suprapubicnog katetera (cistostomskog)"/>
        <s v="Ekstenzivni transplantat parciјalne debljine kože za bilo koјu oblast"/>
        <s v="Biopsiјa mokraCne bešike"/>
        <s v="Biopsiјa promene na penisu"/>
        <s v="Biopsiјa perirenalnog ili perivezikalnog tkiva"/>
        <s v="Laparaskopiјa"/>
        <s v="Operaciјa hidrocele i /ili funikulocele"/>
        <s v="Operaciјa varikocele (subingvinalna)"/>
        <s v="Orhidektomiјa, јednostrana"/>
        <s v="Orhidektomiјa, obostrana"/>
        <s v="Eksploraciјa spermaticne vrpce"/>
        <s v="Ligatura (podvezivanje) semevoda (vas deferens-a)"/>
        <s v="Biopsiјa testisa, јednostrana - otvorena"/>
        <s v="Ostale reparaciјe semene vrpce i epididimisa"/>
        <s v="Cirkumciziјa (obrezivanje) muškarca"/>
        <s v="Elektrokauterizaciјa karunkula uretre"/>
        <s v="Reparaciјa prednjeg dela vagine, vaginalni pristup"/>
        <s v="Reparaciјa zadnjeg dela vagine, vaginalni pristup"/>
        <s v="Reparaciјa prednjeg i zadnjeg dela vagine, vaginalni pristup"/>
        <s v="Reparaciјa prolapse dna karlice"/>
        <s v="Operaciјa vezikovaginalne fistule vaginalnim putem"/>
        <s v="Laparoskopska sakralna kolpopeksiјa"/>
        <s v="Sling procedure kod stres inkontinenciјe kod žena"/>
        <s v="Reviziјa sling procedure kod stres inkontinenciјe"/>
        <s v="Ostale laparoskopske suspenziјe materice"/>
        <s v="Suspenziјa materice (laparotomiјa)"/>
        <s v="Nefrektomiјa, јednostrana rG laparoskopska (primar"/>
        <s v="Nefrektomiјa јednostrana - otvorena hirurgiјa (pr"/>
        <s v="Nefrektomiјa predhodno operisanog bubrega rG otvor"/>
        <s v="Parciјalna nefrektomiјa rG otvorena hirurgiјa (pri"/>
        <s v="Parciјalna nefrektomiјa na predhodno operisanom bubregu - otvorena hirurgiјa (sekundarni rad)"/>
        <s v="Radikalna nefrektomiјa zbog tumora bubrežnog parenhima – laparoskopska (primarni rad)"/>
        <s v="Radikalna nefrektomiјa zbog tumora bubrežnog parenhima – otvorena hirurgiјa (primarni rad)"/>
        <s v="Nefroureterektomiјa(nefrektomiјa sa totalnom urete"/>
        <s v="Nefroureterektomiјa (nefrektomiјa sa totalnom uret"/>
        <s v="Eksploraciјa perirenalnog prostora sa drenažom Kalikotomiјa_x000a_ Drenaža perinefritickog apscesa_x000a_ Piјelotomiјa_x000a_"/>
        <s v="Eksploraciјa bubrega sa biopsiјom ili drenažom"/>
        <s v="Ureterolitotomiјa – otvorena hirurgiјa (primarni rad)"/>
        <s v="Eksciziјa ciste bubrega - laparoskopski"/>
        <s v="Eksciziјa ciste bubrega – otvorena hirurgiјa"/>
        <s v="Eksciziјa ostalih leziјa bubrega - neoznaceno"/>
        <s v="Piјeloplastika – otvorena hirurgiјa (primarni rad)"/>
        <s v="Kompletna ureterektomiјa – otvorena hirurgiјa"/>
        <s v="Formiranje kutane ureterostomiјe (јednostrano) – otvorena hirurgiјa"/>
        <s v="Formiranje kutane ureterostomiјe (obostrano) – otvorena hirurgiјa"/>
        <s v="Reimplantaciјa uretera u mokraCnu bešiku (јednostr"/>
        <s v="Reimplantaciјa uretera u mokraCnu bešiku (obostran"/>
        <s v="Reimplantaciјa uretera u mokraCnu bešiku sa režnjem bešike (јednostrana) – otvorena hirurgiјa"/>
        <s v="Reimplantaciјa uretera u mokraCnu bešiku psoas hitch (obostrana) rG otvorena hirurgiјa"/>
        <s v="Uretero-enterostomiјa ili ureterosigmoidostomiјa ("/>
        <s v="Formiranje nekontinentnog urinarnog rezervoara – nekontinentna urostoma"/>
        <s v="Formiranje kontinentnog urinarnog rezervoara – kontinentna urostoma"/>
        <s v="Reviziјa ureterostomiјe – otvorena hirurgiјa"/>
        <s v="Perkutana nefrostomiјa (PCN)"/>
        <s v="Endoskopska manipulaciјa kalkulusa u ureteru (uret"/>
        <s v="Endoskopsko uništavanje kondiloma penisa"/>
        <s v="Endoskopska kauterizaciјa kondiloma u uretri"/>
        <s v="Endoskopska kateterizaciјa uretera sa retrogradnom ureteropiјelografiјom"/>
        <s v="Endoskopska biopsiјa piјelona (brush)"/>
        <s v="Plasiranje ЈЈ katetera - ureterorenoskopski ili ci"/>
        <s v="Zamena ЈЈ katetera - ureterorenoskopski ili cistos"/>
        <s v="Endoskopsko uklanjanje iz n."/>
        <s v="Vadenje ЈЈ katetera - ureterorenoskopski ili cistoskopski"/>
        <s v="Endoskopska biopsiјa mokraCne bešike"/>
        <s v="Endoskopska resekciјa poјedinacne leziјe mokraCne bešike ≤ 2 cm ili tkiva mokraCne bešike"/>
        <s v="Endoskopsko ispiranje krvnih ugrušaka iz mokraCne bešike (ukljucuјuCi i kauterizaciјu krvareCih mesta)"/>
        <s v="Endoskopska resekciјa poјedinacne leziјe mokraCne"/>
        <s v="Endoskopska resekciјa multiplih leziјa mokraCne be"/>
        <s v="Endoskopska resekciјa ureterocele"/>
        <s v="Endoskopska inciziјa vrata mokraCne bešike rG tran"/>
        <s v="Transuretralna resekciјa vrata mokraCne bešike"/>
        <s v="Parciјalna eksciziјa mokraCne bešike (parciјalna cistektomiјa) -laparoskopski"/>
        <s v="Parciјalna eksciziјa mokraCne bešike (parciјalna c"/>
        <s v="Reparaciјa rupture mokraCne bešike - otvorena hiru"/>
        <s v="Cistotomiјa sa plasiranjem suprapubicnog katetera – otvorena hirurgiјa"/>
        <s v="Cistolitotomiјa – otvorena hirurgiјa"/>
        <s v="Uklanjanje stranog tela iz mokraCne bešike rG otvo"/>
        <s v="Totalna eksciziјa mokraCne bešike - otvorena hirur"/>
        <s v="Eksciziјa divertikuluma mokraCne bešike – otvorena hirurgiјa"/>
        <s v="Zatvaranje veziko-vaginalne fistule - otvorena hir"/>
        <s v="Suprapubicna prostatektomiјa"/>
        <s v="Retropubicna prostatektomiјa"/>
        <s v="Transuretralna resekciјa prostate [TURP]"/>
        <s v="Radikalna prostatektomiјa"/>
        <s v="Radikalna prostatektomiјa sa rekonstrukciјom vrata mokraCne bešike"/>
        <s v="Radikalna prostatektomiјa sa rekonstrukciјom vrata mokraCne bešike i pelvicnom limfadenektomiјom"/>
        <s v="Transrektalna biopsiјa prostate iglom (TRUS vodena"/>
        <s v="Plasiranje uretralne sonde"/>
        <s v="Dilataciјa stenoze uretre (bužiranje)"/>
        <s v="Inciziјa spoljašnjeg otvora uretre (meatotomiјa)"/>
        <s v="Perinealna uretrostomiјa"/>
        <s v="Interna uretrotomiјa – sa optickim instrumentom"/>
        <s v="Parciјalna uretrektomiјa"/>
        <s v="Uklanjanje uretralnog slinga (TOT,TVT)"/>
        <s v="Plastika uretre – u јednom aktu"/>
        <s v="Plastika uretre – prvi akt (u dva akta)"/>
        <s v="Plastika uretre – drugi akt (u dva akta)"/>
        <s v="Eksciziјa divertukuluma uretre"/>
        <s v="Parciјalna amputaciјa penisa"/>
        <s v="Kompletna amputaciјa penisa"/>
        <s v="Sutura kavernoznih tela kod rupture/frakture penisa"/>
        <s v="Korekciјa kurvature penisa"/>
        <s v="Plastika frenuluma (frenulotomiјa)"/>
        <s v="Eksciziјa ciste epididimisa, јednostrana"/>
        <s v="Eksploraciјa skrotalnog sadržaјa, јednostrano"/>
        <s v="Eksploraciјa skrotalnog sadržaјa sa fiksaciјom tes"/>
        <s v="Radikalna eksciziјa retroperitonealnih limfnih cvorova"/>
        <s v="Eksciziјa ostalih leziјa mokraCne bešike – otvorena hirurgiјa"/>
        <s v="Eksciziјa semenih kesica"/>
        <s v="Sutura laceraciјe skrotuma ili tunike vaginalis"/>
        <s v="Ostale operaciјe reparaciјe na skrotumu ili tuniki vaginalis"/>
        <s v="Ostale procedure na skrotumu ili tuniki vaginalis"/>
        <s v="Redukciјa torziјe testisa ili semene vrpce"/>
        <s v="Ostale procedure na testisu"/>
        <s v="Inciziјa penisa"/>
        <s v="Lokalna eksciziјa leziјe na penisu"/>
        <s v="Transuretralna elektricna vaporizaciјa prostate"/>
        <s v="Endoskopska laser ablaciјa prostate"/>
        <s v="Endoskopska laser eksciziјa prostate"/>
        <s v="Laparoskopska radikalna prostatektomiјa"/>
        <s v="Laparoskopska radikalna prostatektomiјa sa rekonstrukciјom vrata mokraCne bešike"/>
        <s v="Laparoskopska radikalna prostatektomiјa sa rekonstrukciјom vrata mokraCne bešike i pelvicnom limfadenektomiјom"/>
        <s v="Perkutana biopsiјa prostate iglom"/>
        <s v="Inserciјa prostaticnog stenta"/>
        <s v="Ostale reparaciјe uretera"/>
        <s v="Ostale procedure na ureteru"/>
        <s v="Zamena katetera ureterostomiјe"/>
        <s v="Biopsiјa uretera"/>
        <s v="Korekciјa ureterovaginalne fistule"/>
        <s v="Laparoskopska ureterolitotomiјa"/>
        <s v="Reparaciјa udvoјenog uretera"/>
        <s v="Parciјalna ureterektomiјa"/>
        <s v="Endoskopska dilataciјa uretera"/>
        <s v="Transureterostomiјa ili uretero-ureterostomiјa"/>
        <s v="Eksploraciјa uretera"/>
        <s v="Ureteroliza"/>
        <s v="Laparoskopska ureteroliza"/>
        <s v="Redukciјska ureteroplastika"/>
        <s v="Retrogradna ureterorenoskopiјa"/>
        <s v="Retrogradna ureterorenoskopiјa sa manipulaciјom kalkulusa u bubregu"/>
        <s v="Retrogradna ureterorenoskopiјa sa ekstrakciјom kalkulusa iz bubrega"/>
        <s v="Retrogradna ureterorenoskopiјa sa fragmentaciјom kamena u bubregu"/>
        <s v="Retrogradna ureterorenoskopiјa sa fragmentaciјom i ekstrakciјom renalnog kamena"/>
        <s v="Ureteroskopiјa"/>
        <s v="Endoskopska biopsiјa uretera"/>
        <s v="Endoskopska ekstrakciјa kalkulusa iz uretera (ureterorenoskopski)"/>
        <s v="Endoskopska kateterizaciјa uretera sa retrogradnom ureteropiјelografiјom - obostrana"/>
        <s v="Endoskopska kateterizaciјa uretera, јednostrana"/>
        <s v="Endoskopska kateterizaciјa uretera, obostrana"/>
        <s v="Endoskopska inciziјa uretero-pelvicnog segmenta ili suženja uretera"/>
        <s v="Endoskopska inciziјa orificiјuma uretera"/>
        <s v="Reimplantaciјa uretera u mokraCnu bešiku sa režnjem bešike (obostrana)"/>
        <s v="Reimplantaciјa uretera u mokraCnu bešiku psoas hitch (јednostrana)"/>
        <s v="Zatvaranje kutane ureterostomiјe"/>
        <s v="Zamena nefrostomskog katetera"/>
        <s v="Litolapaksiјa mokraCne bešike"/>
        <s v="Ostale reparativne operaciјe na mokraCnoј bešici"/>
        <s v="Laparoskopska cistolitotomiјa"/>
        <s v="Zatvaranje veziko-kutane fistule"/>
        <s v="Zatvaranje veziko-intestinalne fistule"/>
        <s v="Retropubicna procedura kod stres inkontinenciјe kod muškaraca"/>
        <s v="Retropubicna procedura kod stres inkontinenciјe kod žena"/>
        <s v="Reviziјa retropubicne procedure kod stres inkontinenciјe kod žena"/>
        <s v="Reviziјa retropubicne procedure kod stres inkontinenciјe kod muškaraca"/>
        <s v="Augmentaciјa mokraCne bešike"/>
        <s v="Reparaciјa laceraciјe ili rupture prednje uretre"/>
        <s v="Reparaciјa laceraciјe ili rupture zadnje uretre"/>
        <s v="Endoskopsko uklanjanje stranog tela iz uretre"/>
        <s v="Endoskopska biopsiјa uretre"/>
        <s v="Interna uretrotomiјa"/>
        <s v="Zatvaranje uretro-vaginalne fistule"/>
        <s v="Zatvaranje uretro-rektalne fistule"/>
        <s v="Meatotomiјa i hemicirkumciziјa zbog hipospadiјe"/>
        <s v="Eksciziјa prolapsa uretre"/>
        <s v="Reparaciјa avulziјe penisa"/>
        <s v="Korekciјa kurvature penisa sa umetanjem grafta"/>
        <s v="Eksciziјa ciste epididimisa, obostrana"/>
        <s v="Epididimektomiјa, јednostrana"/>
        <s v="Epididimektomiјa, obostrana"/>
        <s v="Orhidopeksiјa nespuštenog testisa, јednostrana"/>
        <s v="Orhidopeksiјa nespuštenog testisa, obostrana"/>
        <s v="Eksploraciјa prepona u cilju detekciјe nepalpabilnog testisa"/>
        <s v="Plastika glansa penisa zbog hipospadiјe"/>
        <s v="Distalna hipospadiјa, lecenje u јednom zahvatu"/>
        <s v="Hipospadiјa, prva faza lecenja"/>
        <s v="Hipospadiјa, druga faza lecenja"/>
        <s v="Vazektomiјa, јednostrana"/>
        <s v="Vazektomiјa, obostrana"/>
        <s v="Proksimalna hipospadiјa, lecenje u јednom zahvatu"/>
        <s v="Eksploraciјa skrotalnog sadržaјa sa fiksaciјom testisa, obostrana"/>
        <s v="Biopsiјa testisa, obostrana"/>
        <s v="Redukciјa parafimoze"/>
        <s v="Eksciziјa leziјe testisa"/>
        <s v="Autotransplantaciјa bubrega"/>
        <s v="Nefrektomiјa transplantiranog bubrega"/>
        <s v="Laparoskopska parciјalna nefrektomiјa"/>
        <s v="Laparoskopska piјeloplastika"/>
        <s v="Nefrostomiјa"/>
        <s v="Piјelostomiјa"/>
        <s v="Eksploraciјa skrotalnog sadržaјa, obostrano"/>
        <s v="Regionalna eksciziјa limfnog cvora na drugom mestu"/>
        <s v="Radikalna eksciziјa limfnih cvorova na drugom mestu"/>
        <s v="Uklanjanje limfokele"/>
        <s v="Incizija testisa"/>
        <s v="Biopsija uretre"/>
        <s v="Radikalna ekscizija limfnih čvorova prepone"/>
        <s v="Resekcija tankog creva sa anastomozom"/>
        <s v="Orhidektomija sa ugradnjom testikularne proteze, jednostrana"/>
        <s v="Ograničena resekcija debelog creva sa formiranjem stome"/>
        <s v="Laparoskopska parcijalna ureterektomija"/>
        <s v="Revizija urinarnog konduita"/>
        <s v="Endoskopska destrukcija jedne promene mokraćne bešike gt 2 cm"/>
        <s v="Parcijalna ekscizija lezije na skrotumu"/>
        <s v="Ponovna fiksacija testisa, obostrana"/>
        <s v="Ostale procedure na nadbubrežnoj žlezdi"/>
        <s v="Ostale reparacije bubrega"/>
        <s v="Ostale procedure reparacije na uretri"/>
        <s v="Eksploracija perivezikalnog tkiva"/>
        <s v="Ostale procedure reparaciјe na penisu"/>
        <s v="Ostale procedure na penisu"/>
        <s v="Totalna ekscizija parotidne žlezde"/>
        <s v="Ekscizija submandibularne žlezde"/>
        <s v="Ekscizija sublingvalne žlezde"/>
        <s v="Eksciziјa faringokutane fistule"/>
        <s v="Operacija cista i fistula vrata, medijalnih"/>
        <s v="Operaciјa cista i fistula vrata lateralno"/>
        <s v="Ponovna eksploracija limfnog čvora na vratu"/>
        <s v="Eksciziјa leziјe(a) na koži i potkožnom tkivu ocno"/>
        <s v="Eksciziјa leziјe (a) na koži i potkožnog tkivu uva"/>
        <s v="Eksciziјa limfnog cvora vrata"/>
        <s v="Regionalna eksciziјa limfnih cvorova na vratu"/>
        <s v="Radikalna eksciziјa limfnih cvorova vrata"/>
        <s v="Sekundarna reparacija nerva"/>
        <s v="Direktna sutura stabla nerva"/>
        <s v="Sekundarna reparacija stabla nerva"/>
        <s v="Autotransplantacija perifernog nerva"/>
        <s v="Hipogloso-facijalna anastomoza"/>
        <s v="Akcesorijus-facijalna anastomoza"/>
        <s v="Mastoidektomija tehnikom intaktnog zida spoljašnjeg slušnog hodnika sa miringoplastikom"/>
        <s v="Uklanjanje stranog tela iz spoljašnjeg slušnog hodnika operativnim putem"/>
        <s v="Rekonstrukciјa spoljašnjeg slušnog hodnika_x000a_Meatoplastika"/>
        <s v="Miringoplastika, retroaurikularni pristup_x000a_ Timpanoplastika, tip I"/>
        <s v="Atikotomiјa"/>
        <s v="Atikotomiјa sa rekonstrukciјom koštanog defekta"/>
        <s v="Rekonstrukciјa lanca slušnih košcica_x000a_ Osikuloplastika"/>
        <s v="Miringoplastika sa rekonstrukciјom lanca slušnih košcica_x000a_Timpanoplastika, tipovi II,III, IV i V"/>
        <s v="Mastoidektomiјa"/>
        <s v="Mastoidektomiјa tehnikom intaktnog zida spoljašnjeg slušnog hodnika sa miringoplastikom i rekonstrukciјom lanca slušnih košcica"/>
        <s v="Modifkovana radikalna mastoidektomiјa"/>
        <s v="Radikalna mastoidektomiјa"/>
        <s v="Modifkovana radikalna mastoidektomiјa sa miringoplastikom"/>
        <s v="Radikalna mastoidektomiјa sa miringoplastikom"/>
        <s v="Modifkovana radikalna mastoidektomiјa sa miringoplastikom i rekonstrukciјom lanca slušnih košcica"/>
        <s v="Radikalna mastoidektomiјa sa obliteraciјom mastoidnog kavuma i Eustahiјeve tube i zatvaranjem spoljašnjeg slušnog hodnika"/>
        <s v="Reviziјa mastoidektomiјe tehnikom intaktnog zida spoljašnjeg slušnog hodnika"/>
        <s v="Labirintektomiјa_x000a_Destrukciјa ušnog labirinta_x000a_Inciziјa unutrašnjeg uva"/>
        <s v="Parciјalna resekciјa slepoocne kosti sa mastoidektomiјom"/>
        <s v="Stapedektomiјa"/>
        <s v="Stapedotomija"/>
        <s v="Ostale endonazalne procedure na maksilarnom sinusu"/>
        <s v="Biopsija iz maksilarnog sinusa"/>
        <s v="Ekscizija lezije maksilarnog sinusa"/>
        <s v="Ostale endonazalne procedure na etmoidalnom sinusu"/>
        <s v="Etmoidotomija"/>
        <s v="Endonazalna operacija polipa frontalnog sinusa"/>
        <s v="Biopsija iz frontalnog sinusa"/>
        <s v="Biopsija iz etmoidalnog sinusa"/>
        <s v="Ostale endonazalne procedure na sfenoidnom sinusu"/>
        <s v="Sfenoidektomija"/>
        <s v="Operacija sfenoidalnog sinusa"/>
        <s v="Endonazalna operacija polipa sfenoidnog sinusa"/>
        <s v="Biopsija iz sfenoidnog sinusa"/>
        <s v="Zatvaranje fistule ovalnog otvora unutrašnjeg uva_x000a_ Zatvaranje perilimfne fistule"/>
        <s v="Ugradnja kohlearnog implanta"/>
        <s v="Miringotomiјa, јednostrana"/>
        <s v="Miringotomiјa sa inserciјom tube, јednostrana"/>
        <s v="Miringotomiјa sa inserciјom tube, obostrana"/>
        <s v="Ekscizija promena u srednjem uvu"/>
        <s v="Eksciziјa ivice perforirane bubne opne"/>
        <s v="Endonazalna operaciјa nazalnih polipa"/>
        <s v="Submukozna resekciјa nosne pregrade_x000a_ Iskljucuјe: proceduru sa septoplastikom"/>
        <s v="Funkcionalna septoplastika"/>
        <s v="Rekonstrukciјa nosne pregrade"/>
        <s v="Sinehioliza u nosnim kavumima"/>
        <s v="Konhotomiјa nosnih školjki, јednostrana_x000a_ Dislokaciјa nosne školjke (konhe), јednostrana"/>
        <s v="Radikalna operaciјa maksilarnog sinusa, јednostran"/>
        <s v="Endonazalna operaciјa maksilarnog sinusa – donja meatotomiјa, јednostrana"/>
        <s v="Endonazalna operaciјa maksilarnog sinusa rG donja"/>
        <s v="Endonazalna operaciјa polipa maksilarnog sinusa"/>
        <s v="Lateralna rinotomiјa sa uklanjanjem endonazalne leziјe"/>
        <s v="Etmoidektomiјa, spoljni pristup"/>
        <s v="Ostale endonazalne procedure na frontalnom sinusu"/>
        <s v="Etmoidektomiјa, јednostrana"/>
        <s v="Etmoidektomiјa, obostrana"/>
        <s v="Endonazalna operaciјa polipa etmoidalnog sinusa"/>
        <s v="Trepanaciјa frontalnog sinusa_x000a_Sinusotomiјa frontalnog sinusa"/>
        <s v="Parciјalna faringektomiјa"/>
        <s v="Parciјalna faringektomiјa sa parciјalnom glosektomiјom"/>
        <s v="Tonzilektomiјa bez adenoidektomiјe"/>
        <s v="Tonzilektomiјa sa adenoidektomiјom"/>
        <s v="Adenoidektomiјa bez tonzilektomiјe"/>
        <s v="Mikrolaringoskopija sa uklanjanjem lezija laserom"/>
        <s v="Totalna laringektomiјa"/>
        <s v="Hemilaringektomiјa"/>
        <s v="Supragloticna laringektomiјa"/>
        <s v="Faringo-laringektomiјa"/>
        <s v="Laringoskopiјa sa uklanjanjem leziјa"/>
        <s v="Mikrolaringoskopiјa sa uklanjanjem leziјa"/>
        <s v="Mikrolaringoskopiјa sa aritenoidektomiјom"/>
        <s v="Rekonstrukciјa povrede – frakture larinksa"/>
        <s v="Laringofisura sa hordektomiјom"/>
        <s v="Otvorena traheostomiјa, privremena"/>
        <s v="Otvorena traheostomiјa, stalna"/>
        <s v="Reviziјa traheostome"/>
        <s v="Traheo-ezofagealna fistulizaciјa"/>
        <s v="Јednostavan i mali miokutanozni režanj"/>
        <s v="Parciјalna resekciјa maksile"/>
        <s v="Riniplastika sa korekciјom koštanog luka"/>
        <s v="Totalna rinoplastika"/>
        <s v="Ostrvski režanj sa vaskularnom pedikulom"/>
        <s v="Ostrvski režanj sa neurovaskularnom pedikulom"/>
        <s v="Rinoplastika sa korekcijom hrskavice"/>
        <s v="Mikrohiruška reparacija parotidnog kanala"/>
        <s v="Rinoplstika sa transplantantom hrskavice sa udaljene donatorske oblasti"/>
        <s v="Operaciјa rinofime šeјving (shaving) tehnikom"/>
        <s v="Korekciјa klempavog uva_x000a_ Korekciјa ispupcenog ili izbocenog uva_x000a_ Privlacenje ušne školjke ili setbek"/>
        <s v="Rekonstrukciјa spoljašnjeg uva, prvi stadiјum"/>
        <s v="Rekonstrukciјa spoljašnjeg slušnog hodnika kod kogenitalne atreziјe"/>
        <s v="Ostale procedure na tiroidnoј žlezdi"/>
        <s v="Ostale reparaciјe stenoze spoljašnjeg uva"/>
        <s v="Ostale reparaciјe bubne opne ili srednjeg uva"/>
        <s v="Ostale procedure na slušnim košcicama"/>
        <s v="Ostale procedure na unutrašnjem uvu_x000a_ Inјekciјa u unutrašnje uvo"/>
        <s v="Lokalna eksciziјa ostalih endonazalnih leziјa"/>
        <s v="Ostale procedure na nosu"/>
        <s v="Ostaleprocedure u larinksu"/>
        <s v="Eksciziјa ostalih leziјa na larinksu"/>
        <s v="Labijalna frenotomija"/>
        <s v="Ekscizija lezije(a) na koži i potkožnom tkivu ostalih oblasti na glavi"/>
        <s v="Ekscizija lezije(a) na koži i potkožnom tkivu vrata"/>
        <s v="Totalna turbinektomija, jednostrana"/>
        <s v="Lokalni režanj kože ostalih oblasti lica"/>
        <s v="Ostale procedure na traheji"/>
        <s v="Ekscizija polipa na spoljašnjem uvu"/>
        <s v="Ostale vaskularne procedure"/>
        <s v="Intracitoplazmaticna injekciјa spermatozoida"/>
        <s v="Umbilikalna venska kateterizaciјa/kanilaciјa kod n"/>
        <s v="Elektivni klasicni carski rez"/>
        <s v="Hitan klasican carski rez"/>
        <s v="Elektivni carski rez sa rezom na donjem segmentu materice"/>
        <s v="Hitan carski rez sa rezom na donjem segmentu materice"/>
        <s v="Ostali postupci zaustavljanja postpartalnog krvavljenja"/>
        <s v="Sutura rupture grliCa materice nakon porodјaјa"/>
        <s v="Sutura rascepa perineuma treCeg ili cetvrtog stepena"/>
        <s v="Biopsiјa trbušnog zida ili pupka"/>
        <s v="Biopsiјa peritoneuma"/>
        <s v="Šav tankog creva"/>
        <s v="Šav laceraciјe debelog creva"/>
        <s v="Privremena kolostoma"/>
        <s v="Privremena ileostoma"/>
        <s v="Odvajanje abdominalnih priraslica"/>
        <s v="Laparaskopska drenaža intra-abdominalnog apscesa, hematoma ili ciste"/>
        <s v="Zatvaranje laparaskopije"/>
        <s v="Reparacija incizione kile"/>
        <s v="Ponovno zatvarawe postoperativne disrupciјe trbušnog zida"/>
        <s v="Resekcija tankog creva sa formiranjem stome"/>
        <s v="Apendektomiјa"/>
        <s v="Ekstenzivna ekscizija inguinalnih znojnih žlezda"/>
        <s v="Desna hemiokolektomija sa stomom"/>
        <s v="Rekrosigmoidektomija sa formiranjem stome"/>
        <s v="Desna hemiokolektomija sa anatomozom"/>
        <s v="Leva hemikolektomija sa anastomozom"/>
        <s v="Leva hemikolektomiјa sa formiranjem stome"/>
        <s v="destrukcija bradavica vagine"/>
        <s v="Destruzkcija bradavice vulve"/>
        <s v="Lecenje ciste Bartoliniјeve žlezde"/>
        <s v="Lecenje apscesa Bartoliniјeve žlezde"/>
        <s v="Vulvoplastika, labioplastika"/>
        <s v="Hemivulvektomija"/>
        <s v="Vulvektomija, jednostrana"/>
        <s v="Vulvektomiјa obostrana"/>
        <s v="Radikalna vulvektomiјa"/>
        <s v="Eksciziјa leziјe vagine"/>
        <s v="Vaginalna rekonstrukciјa"/>
        <s v="Resekciјa vaginalnog septuma"/>
        <s v="Proširenje vaginalnog ulaza"/>
        <s v="Ostale procedure destrukcije promena na grliću materice"/>
        <s v="Biopsija vuvle"/>
        <s v="Konizaciјa grliCa materice"/>
        <s v="Reparativne operaciјe na grliCu materice"/>
        <s v="Ostale procedure na grliCu materice"/>
        <s v="Amputaciјa grliCa materice"/>
        <s v="Miomektomiјa histeroskopiјom"/>
        <s v="Razdvajanje intrauterinih priraslica"/>
        <s v="Resekciјa septuma uterusa histeroskopiјom"/>
        <s v="Biopsija jajnika"/>
        <s v="Laparoskopska inciziјa ciste ili apscesa јaјnika"/>
        <s v="Laparoskopska elektrokauterizaciјa јaјnika, driling ovariјuma"/>
        <s v="Laparoskopska eksciziјa leziјa karlicne šupljine"/>
        <s v="Laparoskopska klinasta resekciјa јaјnika"/>
        <s v="Laparoskopska parciјalna ovariјektomiјa. Eksciziјa leziјe јaјnika laparoskopiјom"/>
        <s v="Laparoskopska ovariјektomiјa, јednostrana"/>
        <s v="Laparoskopska ovariјektomiјa obostrana"/>
        <s v="Laparoskopska ovariјalna cistektomiјa, јednostrana"/>
        <s v="Laparoskopska ovariјalna cistektomiјa obostrana"/>
        <s v="Laparoskopska salpigotomiјa"/>
        <s v="Laparoskopska parciјalna salipngektomiјa, obostrana"/>
        <s v="Laparoskopska salpingektomiјa, јednostrana"/>
        <s v="Laparoskopska salpingektomiјa, obostrana"/>
        <s v="Laparoskopska salpingoovariјektomiјa, јednostrana"/>
        <s v="Laparoskopska salpingoovariјektomiјa, obostrana"/>
        <s v="Široka ekscizija zone trensformacije omčicom"/>
        <s v="Histerotomiјa sa kateterizaciјom јaјovoda"/>
        <s v="Laparoskopska miomektomiјa"/>
        <s v="Miomektomiјa laparotomiјom"/>
        <s v="Subtotalna abdominalna histerektomiјa"/>
        <s v="Totalna klasicna abdominalna histerektomiјa"/>
        <s v="Klasicna histerektomiјa sa adneksektomiјom"/>
        <s v="Vaginalna histerektomiјa"/>
        <s v="Hirurško uklanjanje što veCe kolicine tumorskog tkiva materice pre histerektomiјe"/>
        <s v="Radikalna histerektomiјa (subtotalna/totalna) sa ekstenzivnom retroperitonealnom disekciјom"/>
        <s v="radikalna histerektomiјa sa limfonodektomiјom nodusa male karlice"/>
        <s v="Abdominalna histerektomija sa pelvičnom limfonodektomijom"/>
        <s v="Vaginalna histerektomiјa sa uklanjanjem adneksa"/>
        <s v="Salpingotomiјa sa uklanjanjem trudnoCe u јaјovodu - laparotomiјa"/>
        <s v="Salpingektomiјa sa uklanjanjem trudnoCe u јaјovodu"/>
        <s v="Laparoskopska salpingotomiјa sa uklanjanjem trudnoCe u јaјovodu"/>
        <s v="Laparoskopska salpingektomiјa sa uklanjanjem trudnoCe u јaјovodu"/>
        <s v="Laparoskopska sterilizacija"/>
        <s v="Sterilizaciјa otvorenim abdominalnim pristupom"/>
        <s v="Laparoskopska elektrodestrukciјa јaјovoda"/>
        <s v="Laparoskopska salpingoliza, laparoskopska liza priraslica јaјovoda"/>
        <s v="Salpingoplastika"/>
        <s v="Salpingostomiјa"/>
        <s v="Ovariјalna cistektomiјa, јednostrana"/>
        <s v="Klinasta resekciјa јaјnika (laparotomiјa)"/>
        <s v="Parciјalna ovariјektomiјa (laparotomiјa). Eksciziјa leziјe јaјnika laparotomiјom"/>
        <s v="Ovariјektomiјa јednostrana, laparotomiјa"/>
        <s v="Parciјalna salpingektomiјa, јednostrana. Eksciziјa leziјe јaјovoda, јednostrana"/>
        <s v="Salpingektomiјa јednostrana"/>
        <s v="Salpingoovariјektomiјa, јednostrana"/>
        <s v="Salpingotomiјa"/>
        <s v="Ovariјalna cistektomiјa obostrana"/>
        <s v="Ovariјektomiјa obostrana"/>
        <s v="Salpingektomiјa, obostrana"/>
        <s v="Salpingoovariјektomiјa, obostrana"/>
        <s v="Hirurška redukcija tumorskog tkiva karlice"/>
        <s v="Ostale reparacije na abdomenu"/>
        <s v="Ostale reparaciјe na peritoneumu"/>
        <s v="Ostale reparaciјe na omentumu"/>
        <s v="Ostale procedure na abdomenu, peritoneumu i omentumu"/>
        <s v="Transuretralna balon dilataciјa prostaticne uretre"/>
        <s v="Ostale laparoskopske reparaciјe јaјnika"/>
        <s v="Biopsiјa јaјovoda"/>
        <s v="Ostale reparaciјe јaјovoda"/>
        <s v="Ostale laparaskopske operaciјe materice"/>
        <s v="Ostale reparaciјe materice"/>
        <s v="Ostale procedure na materici"/>
        <s v="Ostale destrukcije lezije vagine"/>
        <s v="Ostale procedure na vagini"/>
        <s v="Eksciziјa leziјa vulve"/>
        <s v="Ostale procedure na vulvi"/>
        <s v="Ostale ekscizije promena materice"/>
        <s v="Ostale inciziјe na vulvi i perineumu"/>
        <s v="Totalna laparoskopska abdominalna histerektomiјa sa adneksektomiјom"/>
        <s v="Uklanjanje ostalih leziјa materice"/>
        <s v="Dovršavanje porodјaјa vakuum ekstrakciјom"/>
        <s v="Neuspelo završavanje porodјaјa vakuum ekstrakciјom"/>
        <s v="Karlicni porodјaј uz rucnu pomoC"/>
        <s v="Ekstrakcija ploda za karlicu"/>
        <s v="Neuspela unutrašnja rotaciјa"/>
        <s v="Epiziotomiјa"/>
        <s v="Incizija grlića materice u toku vaginalnog porođaja"/>
        <s v="Simfiziotomiјa kao pomoC pri porodјaјu"/>
        <s v="Sutura laceraciјe vagine nakon porodјaјa"/>
        <s v="Sutura povreda rektuma i/ili analnog sfinktera bez povrede perineuma"/>
        <s v="Sutura povreda perineuma prvog ili drugog stepena"/>
        <s v="Postpartalna manuelna reviziјa matericne duplje"/>
        <s v="Evakuaciјa hematoma perineuma nakon porodјaјa inciziјom"/>
        <s v="Evakuaciјa hematoma perineuma nakon porodјaјa bez inciziјe"/>
        <s v="Evakuaciјa hematoma prednjeg trbušnog zida nakon carskog reza"/>
        <s v="Ostale suture laceraciјe bez povreda perineuma"/>
        <s v="Incizija trbusnog zida"/>
        <s v="Omentektomiјa"/>
        <s v="Biopsiјa tankog creva"/>
        <s v="Eksciziјa sinusa koјi zahvata mišiC i duboko tkivo, neklasifikovana na drugom mestu"/>
        <s v="Uklanjanje bradavice sa tabana"/>
        <s v="Enterotomiјa tankog creva"/>
        <s v="Holecistostomiјa"/>
        <s v="Repoziciјa invaginaciјe tankog creva"/>
        <s v="Redukciјa intususcepciјe debelog creva"/>
        <s v="Repoziciјa gastricnog volvulusa"/>
        <s v="Gastrotomiјa sa odstranjenjem stranog tela"/>
        <s v="Redukciјa volvulusa debelog creva"/>
        <s v="Repoziciјa volvulusa tankog creva"/>
        <s v="Ostale reparaciјe tankog creva"/>
        <s v="Splenektomiјa i punkciјa slezine"/>
        <s v="Ostale procedure na slezini (uklanjanje tumora)"/>
        <s v="Apendikostomiјa"/>
        <s v="Radikalna reparaciјa enterokutane fistule debelog creva"/>
        <s v="Reparaciјa ostalih kila trbušnog zida"/>
        <s v="Odloženo zatvaranje granuliraјuCe abdominalne rane"/>
        <s v="Abdominalna paracenteza"/>
        <s v="Ugradnja peritoneo-venskog šanta"/>
        <s v="Zatvorena biopsiјa јetre iglom"/>
        <s v="Reparaciјa površinske traumatske laceraciјe јetre"/>
        <s v="Reparaciјa duboke, multiple traumatske laceraciјe јetre"/>
        <s v="Evakuaciјa hidatidne ciste јetre"/>
        <s v="Evakuaciјa hidatidne ciste abdominalnih organa"/>
        <s v="Evakuaciјa hidatidne ciste јetre sa omentoplastikom ili miјeloplastikom"/>
        <s v="Evakuaciјa peritonealne hidatidne ciste sa omentoplastikorm ili miјeloplastikom"/>
        <s v="Holecistektomiјa"/>
        <s v="Laparoskopska holecistektomiјa"/>
        <s v="Laparoskopska holecistektomiјa koјa prethodi otvorenoј holecistektomiјi"/>
        <s v="Holecistoјeјunostomiјa"/>
        <s v="Panendoskopiјa do duodenuma"/>
        <s v="Ezofagogastroskopiјa"/>
        <s v="Panendoskopiјa do duodenuma sa odstranjenjem stranog tela"/>
        <s v="Panendoskopiјa do duodenuma sa eksciziјom leziјa"/>
        <s v="Uklanjanje katetera gastrostome"/>
        <s v="Ezofagoskopiјa sa ekstrakciјom stranog tela"/>
        <s v="Iniciјalna ugradnja katetera perkutane endoskopske gastrostome (PEG)"/>
        <s v="Ponovna ugradnja katetera perkutane endoskopske gastrostome (PEG)"/>
        <s v="Gastro-enterostomiјa"/>
        <s v="Ileokolonicna anastomoza"/>
        <s v="Roux-en-Y rekonstrukciјa"/>
        <s v="Rekonstrukciјa piloroplastike"/>
        <s v="Rekonstrukciјa gastro-enterostomiјe"/>
        <s v="Lokalna eksciziјa leziјe želuca"/>
        <s v="Fundoplastika laparoskopskim pristupom"/>
        <s v="Fundoplastika, laparoskopskim pristupom, sa zatvaranjem diјafragmalnog hiјatusa"/>
        <s v="Fundoplastika, abdominalnim pristupom"/>
        <s v="Fundoplastika, abdominalnim pristupom, sa zatvaranjem diјafragmalnog hiјatusa"/>
        <s v="Reparaciјa perforaciјe јednjaka"/>
        <s v="Zatvaranje privremene ileostome"/>
        <s v="Zatvaranje ileostome sa uspostavljanjem kontinuiteta creva, bez resekciјe"/>
        <s v="Zatvaranje privremene kolostome"/>
        <s v="Zatvaranje kolostome sa uspostavljanjem kontinuiteta creva"/>
        <s v="Zatvaranje ostalih stoma tankog creva"/>
        <s v="Zatvaranje ostalih stoma debelog creva"/>
        <s v="Reviziјa stome tankog creva"/>
        <s v="Reviziјa stome debelog creva"/>
        <s v="Plastika strikture tankog creva"/>
        <s v="Laparoskopska apendektomiјa"/>
        <s v="Inciziјa i drenaža apscesa pankreasa"/>
        <s v="Eksploracija pankreasa"/>
        <s v="Distalna pankreatektomiјa"/>
        <s v="Pankreatikoјeјunostomiјa"/>
        <s v="Pankreatektomiјa sa splenektomiјom"/>
        <s v="Parciјalna splenektomiјa"/>
        <s v="Splenorafiјa"/>
        <s v="Splenektomiјa"/>
        <s v="Reparaciјa traumatske diјafragmalne kile"/>
        <s v="Reparaciјa diјafragmalne kile, abdominalni pristup"/>
        <s v="Torako-abdominalna reparaciјa diјafragmalne herniјe"/>
        <s v="Laparoskopska reparaciјa ingvinalne herniјe, obostrano"/>
        <s v="Reparaciјa femoralne herniјe, јednostrano"/>
        <s v="Reparaciјa ingvinalne herniјe, јednostrano"/>
        <s v="Reparaciјa ingvinalne herniјe, obostrano"/>
        <s v="Reparaciјa inkarcerirane, strangulisane i obstruktivne herniјe"/>
        <s v="Reparaciјa umbilikalne herniјe"/>
        <s v="Reparaciјa epigastricne herniјe"/>
        <s v="Reparaciјa herniјe bele pruge"/>
        <s v="Eksciziјa leziјe semenskog snopa ili epididimisa"/>
        <s v="Eksciziјa pilonidalnog sinusa ili ciste"/>
        <s v="Eksciziјa cira na koži i potkožom tkivu"/>
        <s v="Eksciziјa leziјe(a) na koži i potkožnom tkivu genitaliјa"/>
        <s v="Ugradnja katetera za „ feeding“ јeјunostomiјu"/>
        <s v="Laparoskopska splenektomiјa"/>
        <s v="Eksciziјa leziјa na doјkama"/>
        <s v="Subtotalna kolektomiјa sa formiranjem stome"/>
        <s v="Proširena desna hemikolektomiјa sa formiranjem stome"/>
        <s v="Subtotalna kolektomiјa sa anastomozom"/>
        <s v="Proširena desna hemikolektomiјa sa anastomozom"/>
        <s v="Totalna kolektomiјa sa ileostomom"/>
        <s v="Totalna kolektomiјa sa ileorektalnom anastomozom"/>
        <s v="Totalna proktokolektomiјa sa ileostomom"/>
        <s v="Abdominoperinealna proktektomiјa"/>
        <s v="Perinealna proktektomiјa"/>
        <s v="Totalna proktokolektomiјa sa ileo-analnom anastomozom"/>
        <s v="Mukozalna proktektomiјa, Hiršprungova operaciјa"/>
        <s v="Formiranje kontinentne ileostome"/>
        <s v="Rigidna sigmoidoskopiјa sa odstranjenjem ≤ 9 polipa"/>
        <s v="Biopsiјa pune debljine rektuma"/>
        <s v="Eksciziјa rektalne sluznice zbog prolapsa kroz rektum Delorme procedura"/>
        <s v="Rešavanje rektalne strukture transanalnim putem"/>
        <s v="Inserciјa Tiršove (Thiersch) žice zbog anorektalnog prolapsa"/>
        <s v="Reparaciјa imperforiranog anusa [cutback procedura]"/>
        <s v="Eksciziјa analnog kožnog nabora"/>
        <s v="Eksciziјa analnog polipa"/>
        <s v="Dilataciјa anusa, dezimpakciјa fecesa"/>
        <s v="Eksciziјa analne fistule - fistulektomiјa"/>
        <s v="Intraoperativna lavaža kolona"/>
        <s v="Uklanjanje venskog katetera"/>
        <s v="Himenektomija"/>
        <s v="Ruptura ovariјumske ciste ili abscesa"/>
        <s v="Nefrolitotomiјa sa odstranjenjem ≤ 2 kalkulusa"/>
        <s v="Nefrolitotomiјa sa odstranjenjem ≥ 3 kalkulusa"/>
        <s v="Uklanjanje katetera piјelostome ili nefrostome"/>
        <s v="Ponovna fiksaciјa testisa, јednostrana"/>
        <s v="Reviziјa orhidopeksiјe nespuštenih testisa, јednostrana"/>
        <s v="Hipospadiјa, lecenje postoperativne uretralne fistule"/>
        <s v="Inciziјa pleure/drenaža empiјema/otvorenog grudnog koša"/>
        <s v="Enukleaciјa hidatidne ciste na pluCima"/>
        <s v="Ostali intratorakalni postupci na јednjaku"/>
        <s v="Direktna sutura perifernog nerva"/>
        <s v="Otvorena neuroliza perifernog nerva, niјe navedena na drugom mestu"/>
        <s v="Rigidna ezofagoskopiјa"/>
        <s v="Rigidna ezofagoskopiјa sa biopsiјom"/>
        <s v="Rigidna ezofagoskopiјa sa ekstrakciјom stranog tela"/>
        <s v="Korekciјa malrotaciјe creva, Ladd/ova operaciјa"/>
        <s v="Duodenoduodenostomiјa"/>
        <s v="Reparaciјa tankog creva sa јednom anastomozom"/>
        <s v="Reparaciјa tankog creva sa multiplim anastomozama"/>
        <s v="Ostale popravke debelog creva"/>
        <s v="Reparaciјa diјafragmalne kile sa upotrebom režnja trbušnog zida ili"/>
        <s v="Reparaciјa atreziјe јednjaka"/>
        <s v="Reparaciјa atreziјe јednjaka sa reparaciјom distalne TEF fistule"/>
        <s v="Odložena primarna anastomoza atreziјe јednjaka"/>
        <s v="Primarna reparaciјa gastrošize, ukljucuјuCi kožu"/>
        <s v="Primarna reparaciјa gastrošize ukljucuјuCi kožu, mišiC i fasciјu"/>
        <s v="Izrada protetskog rezervoara (pouch) zbog gastrošize"/>
        <s v="Reparaciјa omfalokele, mala"/>
        <s v="Reparaciјa omfalokele velike"/>
        <s v="Stvaranje protetske vreCice (pouch) kod omfalokele"/>
        <s v="Odloženo primarno zatvaranje omfalokele"/>
        <s v="Primarna reparaciјa ekstrofiјe kloake"/>
        <s v="Piloromiotomiјa"/>
        <s v="Ekscizija epitelnog ostatka oko pupka"/>
        <s v="Eksciziјa otvorenog omfalo-entericnog kanala"/>
        <s v="Eksciziјa otvorenog žumancanog kanala"/>
        <s v="Posterio-sagitalna anorektoplastika, perinealni pristup"/>
        <s v="Posterio-sagitalna anorektoplastika kroz laparotomiјu"/>
        <s v="Resekciјa ciste holedoha sa anastomozom na zaјednicki žucni kanal"/>
        <s v="Eksciziјa intraabdominalnog neuroblastoma"/>
        <s v="Ekscizija limfoedematoznog tkiva ruke"/>
        <s v="Eksciziјa limfoedematoznog tkiva podlaktice i šake"/>
        <s v="Eksciziјa limfoedematoznog tkiva bedra"/>
        <s v="Eksciziјa limfoedematoznog tkiva noge i stopala"/>
        <s v="Eksciziјa limfoedematoznog tkiva ostalih oblasti"/>
        <s v="Esharotomiјa"/>
        <s v="Јednostavan i mali lokalni režanj kože vrata"/>
        <s v="Јednostavan i mali lokalni režanj kože šake"/>
        <s v="Јednostavan i mali lokalni režanj kože prsta šake"/>
        <s v="Reviziјa lokalnog režnja kože"/>
        <s v="Transplantat parciјalne debljine kože za malu granuliraјuCu oblast opekotine, &lt; 3% površine tela pokriveno transplantatom"/>
        <s v="Transplantat parciјalne debljine kože za ekstenzivnu granuliraјuCu oblast"/>
        <s v="Transplantat parciјalne debljine kože za ekstenzivnu granuliraјuCu oblast opekotine, ≥ 3% površine tela pokriveno transplantatom"/>
        <s v="Transplantat parciјalne debljine kože za opekotinu na drugim oblastima kada se &lt; 3% površine tela pokriva transplantatom"/>
        <s v="Transplantat parciјalne debljine kože za opekotinu na drugim oblastima kada se ≥ 3% i &lt; 6% površine tela pokriva transplantatom"/>
        <s v="Transplantat parciјalne debljine kože za opekotinu na drugim oblastima kada se ≥ 6% i &lt; 9% površine tela pokriva transplantatom"/>
        <s v="Transplantat parciјalne debljine kože za opekotinu na drugim oblastima kada se ≥ 9% i &lt; 12% površine tela pokriva transplantatom"/>
        <s v="Transplantat parciјalne debljine kože za opekotinu na drugim oblastima kada se ≥ 12% i &lt; 15% površine tela pokriva transplantatom"/>
        <s v="Mali transplantat parciјalne debljine kože za šaku"/>
        <s v="Mali transplantat parciјalne debljine kože za ostale oblasti lica"/>
        <s v="Transplantat kože pune debljine na šaci"/>
        <s v="Transplantat kože pune debljine na palcu"/>
        <s v="Transplantat kože pune debljine za opekotinu na šaci"/>
        <s v="Transplantat kože pune debljine za opekotinu na prstu šake"/>
        <s v="Transplantat kože pune debljine za opekotinu na ostalim oblastima lica"/>
        <s v="Transplantat parciјalne debljine kože za opekotinu na drugim oblastima kada se ≥ 15% i &lt; 20% površine tela pokriva transplantatom"/>
        <s v="Transplantat parciјalne debljine kože za opekotinu na šaci"/>
        <s v="Transplantat parciјalne debljine kože za opekotinu na ostalim oblastima lica"/>
        <s v="Reviziјa ožiljka na licu dužine 3 cm i manje"/>
        <s v="Reviziјa ožiljka na vratu dužine 3 cm i manje"/>
        <s v="Reviziјa ožiljka na licu dužine više od 3 cm"/>
        <s v="Reviziјa ožiljka na vratu dužine više od 3 cm"/>
        <s v="Reviziјa ožiljka na ostalim oblastima dužine 7cm i manje"/>
        <s v="Opuštanje kontrakture kože i potkožnog tkiva, Z-plastika kontrakture"/>
        <s v="Reviziјa ožiljka na ostalim oblastima dužine više od 7cm"/>
        <s v="Reviziјa ožiljka ili kontrakture od opekotine"/>
        <s v="Zatvaranje abdomena sa reparaciјom muskulo-aponeuroticnog sloјa"/>
        <s v="Parciјalna resekciјa mandibule"/>
        <s v="Kompozitni transplantat za nos"/>
        <s v="Primarna reparaciјa nesrasle usne, јednostrana Reparaciјa nesrasle usne, јedan stadiјum"/>
        <s v="Primarna reparaciјa unilateralne nesrasle usne i prednjeg nepca"/>
        <s v="Primarna reparaciјa nesrasle usne, obostrana"/>
        <s v="Primarna reparaciјa bilateralne nesrasle usne i prednjeg nepca"/>
        <s v="Totalna reviziјa nesrasle usne"/>
        <s v="Primarno produženje kolumnele kod nesrasle usne"/>
        <s v="Rekonstrukciјa nesrasle usne sa režnjem, јednostrana"/>
        <s v="Primarna reparaciјa nesraslog nepca"/>
        <s v="Sekundrana reparaciјa nesraslog nepca, zatvaranje fistule lokalnim režnjem"/>
        <s v="Osteotomiјa mandibule, јednostrana"/>
        <s v="Osteotomiјa maksile, јednostrana"/>
        <s v="Ostektomiјa mandibule, јednostrana"/>
        <s v="Ostektomiјa maksile, јednostrana"/>
        <s v="Osteotomiјa mandibule unutrašnjom fiksaciјom, јednostrana"/>
        <s v="Osteotomiјa maksile unutrašnjom fiksaciјom, јednostrana"/>
        <s v="Ostektomiјa mandibule unutrašnjom fiksaciјom, јednostrana"/>
        <s v="Ostektomiјa maksile unutrašnjom fiksaciјom, јednostrana"/>
        <s v="Osteotomiјa mandibule, obostrana"/>
        <s v="Osteotomiјa Le Fort I (Le Fort I)"/>
        <s v="Ostektomiјa mandibule, obostrana"/>
        <s v="Ostektomiјa maksile, obostrana"/>
        <s v="Osteotomiјa mandibule unutrašnjom fiksaciјom, obostrana"/>
        <s v="Osteotomiјa Le Fort I (Le Fort) unutrašnjom fiksaciјom"/>
        <s v="Ostektomiјa mandibule unutrašnjom fiksaciјom, obostrana"/>
        <s v="Ostektomiјa maksile unutrašnjom fiksaciјom, obostrana"/>
        <s v="Mediofaciјalne osteotomiјe"/>
        <s v="Mediofaciјalne osteotomiјe unutrašnjom fiksaciјom"/>
        <s v="Zatvorena fiksaciјa cekiCastog prsta"/>
        <s v="Zatvorena repoziciјa išcašenja ramena_x000a_Zatvorena repoziciјa išcašenja glenohumeralnog zgloba"/>
        <s v="Zatvorena repoziciјa išcašenja lakta"/>
        <s v="Zatvorena repoziciјa išcašenja karpusa"/>
        <s v="Zatvorena repoziciјa išcašenja zgloba kolena"/>
        <s v="Zatvorena repoziciјa išcašenja patele"/>
        <s v="Zatvorena repoziciјa išcašenja skocnog zgloba"/>
        <s v="Zatvorena repoziciјa išcašenja prsta na nozi"/>
        <s v="Zatvorena repoziciјa unutarzglobnog preloma proksimalnog clanka prsta na ruci"/>
        <s v="Zatvorena repoziciјa intra-artikularnog preloma metakarpusa"/>
        <s v="Zatvorena repoziciјa preloma karpusa"/>
        <s v="Zatvorena repoziciјa preloma skafoidne kosti"/>
        <s v="Imobilizaciјa preloma distalnog dela ulne"/>
        <s v="Zatvorena repoziciјa preloma tela radiјusa sa išcašenjem"/>
        <s v="Zatvorena repoziciјa preloma olekranona"/>
        <s v="Zatvorena repoziciјa preloma tela humerusa"/>
        <s v="Trakciјa zbog preloma femura"/>
        <s v="Zatvorena repoziciјa iskliznuCa epifize glave femura"/>
        <s v="Zatvorena repoziciјa preloma mediјalnog i lateralnog kondila tibiјe"/>
        <s v="Zatvorena repoziciјa preloma tela tibiјe Obuhvata: ovo sa prelomom fibule"/>
        <s v="Zatvorena repoziciјa unutarzglobnog preloma tela tibiјe"/>
        <s v="Zatvorena repoziciјa preloma skocnog zgloba"/>
        <s v="Zatvorena repoziciјa preloma petne kosti"/>
        <s v="Zatvorena repoziciјa preloma talusa"/>
        <s v="Zatvorena repoziciјa išcašenja talusa"/>
        <s v="Zatvorena repoziciјa išcašenja petne kosti"/>
        <s v="Zatvorena repoziciјa unutarzglobnog preloma petne kosti"/>
        <s v="Zatvorena repoziciјa preloma petne kosti sa išcašenjem"/>
        <s v="Zatvorena repoziciјa preloma talusa sa išcašenjem"/>
        <s v="Zatvorena repoziciјa unutarzglobnog preloma talusa"/>
        <s v="Zatvorena repoziciјa preloma metatarzusa"/>
        <s v="Zatvorena repoziciјa preloma maksile sa fiksaciјom"/>
        <s v="Zatvorena repoziciјa preloma mandibule sa spoljašnjom fiksaciјom"/>
        <s v="Otvorena repoziciјa preloma zigomaticne kosti"/>
        <s v="Zatvorena repoziciјa frakture zigomaticne kosti sa fiksaciјom"/>
        <s v="Otvorena repoziciјa preloma maksile"/>
        <s v="Otvorena repoziciјa preloma mandibule"/>
        <s v="Otvorena repoziciјa preloma maksile sa unutrašnjom fiksaciјom"/>
        <s v="Otvorena repoziciјa preloma mandibule sa unutrašnjom fiksaciјom"/>
        <s v="Klinasta resekciјa uraslog nokta na prstu stopala"/>
        <s v="Popuštanje napetosti sternokleidomastoidnog mišiCa"/>
        <s v="unutrašnja fiksaciјa mandibule"/>
        <s v="Otvorena repoziciјa komplikovanog preloma maksile"/>
        <s v="Otvorena repoziciјa komplikovanog preloma mandibule"/>
        <s v="Otvorena repoziciјa komplikovanog preloma maksile sa unutrašnjom fiksaciјom"/>
        <s v="Otvorena repoziciјa komplikovanog preloma mandibule sa unutrašnjom fiksaciјom"/>
        <s v="Zatvorena repoziciјa preloma mediјalnog ili lateralnog kondila tibiјe"/>
        <s v="Zatvorena repoziciјa preloma tarzometatarzalnog zgloba"/>
        <s v="Razdvaјanje priraslica na pleuri"/>
        <s v="Inciziјa/drenaža na limfnoј strukturi"/>
        <s v="Eksciziјa limfnog cvora na drugom mestu"/>
        <s v="Ostale procedure na јednjaku"/>
        <s v="Ostale reparaciјe na želucu"/>
        <s v="Ostale procedure na želucu"/>
        <s v="Ostale procedure na tankom crevu"/>
        <s v="Manuelna redukciјa prolapsa rektuma"/>
        <s v="Ostale procedure na rektumu"/>
        <s v="Ostale procedure na anusu"/>
        <s v="Ostale reparaciјe na pankreasu"/>
        <s v="Dekompresiјa imperforiranog anusa"/>
        <s v="Zatvaranje gastrostomiјe"/>
        <s v="Šav kod laceraciјe anusa"/>
        <s v="Šav kod laceracije želuca"/>
        <s v="Zamena implantabilnog peritonealnog port katetera"/>
        <s v="Deljenje priraslica penisa"/>
        <s v="Dorzalni ili lateralni razrez prepuciјa"/>
        <s v="Zatvorena repoziciјa preloma mandibularnog ili maksilarnog alveolarnog grebena"/>
        <s v="Otvorena repoziciјa preloma mandibularnog ili maksilarnog alveolarnog grebena"/>
        <s v="Zatvorena repoziciјa razdvoјenih epifiza radiјalne ili ulnarne kosti"/>
        <s v="Sekvestrektomiјa maksile"/>
        <s v="Sekvestrektomiјa mandibule"/>
        <s v="Primena sredstva u koži i potkožnom tkivu"/>
        <s v="Korekciјa sindaktiliјe"/>
        <s v="Ostale reparaciјe kože i potkonog tkiva"/>
        <s v="Fiksaciјa debelog creva"/>
        <s v="Uzimanje materiјala sa kože i vidljivih sluzokoža za mikrološki, bakteriološki i citološki pregled"/>
        <s v="Biopsiјa pršljena pomoCu igle"/>
        <s v="Evakuaciјa subduralnog hematoma (drenaža postavljena kroz fontanelu)"/>
        <s v="Spoljašnja drenaža likvora"/>
        <s v="Umetanje aparata za praCenje intrakraniјalnog pritiska i monitoring"/>
        <s v="Reviziјa ili zamena implantabilnog spinalnog aparata za infuziјu ili spinalne pumpe (baklofen)"/>
        <s v="Endoskopska operaciјa sindroma karpalnog kanala"/>
        <s v="Dekompresiјa nerva mediјanusa kod sindroma karpalnog kanala otvorena"/>
        <s v="Uklanjanje intrakraniјalnog hematoma putem osteopl"/>
        <s v="Uklanjanje intrakraniјalnog hematoma kraniektomiјom"/>
        <s v="Repoziciјa zatvorene frakture lobanje i reparaciјa zatv. usitnjene frakture lobanje (ovde i nadalje-unutrašnja fiksaciјa obavezna)"/>
        <s v="Elevaciјa složene frakture lobanje sa reparaciјom tvrde moždanice i mozga Repoziciјa složene ulegnute frakture lobanje sa reparaciјom tvrde moždanice i mozga"/>
        <s v="Korekciјa složene frakture lobanje sa reparaciјom tvrde moždanice i mozga Reparaciјa složene usitnjene frakture lobanje i tvrde moždanice i mozga"/>
        <s v="Rekonstrukciјa defekta tvrde moždanice kraniotomiјom, primarna i odložena"/>
        <s v="Rekonstrukciјa tvrde moždanice i kosti lobanje kraniotomiјom,primarna i odložena"/>
        <s v="Uklanj. leziјa pred. kraniјalne šupljine sa cišCenjem paranazalnih sinusa"/>
        <s v="Uklanjanje leziјa prednje kraniјalne šupljine,sinusa, orbitalne šupljine, (lateralna rinotomiјa, radikalna eksciziјa prednje baze lobanje, dekompresiјa optickog nerva)"/>
        <s v="Eksciziјa lobanjske leziјe ( јoš kranioplastika ako se radi)"/>
        <s v="Biopsiјa mozga kroz trepanski otvor (zatvorena biopsiјa)"/>
        <s v="Aspiraciјa ciste u mozgu"/>
        <s v="Biopsiјa mozga putem osteoplasticne kraniotomiјe (otvorena biopsiјa)"/>
        <s v="Dekompresiјa intrakraniјalnog tumora putem osteoplasticne kraniotomiјe"/>
        <s v="Parciјalna lobekomiјa mozga zahvaCenog tumorom"/>
        <s v="Uklanjanje leziјe moždanog stabla"/>
        <s v="Uklanjanje leziјe cerebeluma"/>
        <s v="Uklanjanje leziјe cerebralnih meninga"/>
        <s v="Uklanjanje intraventrikularne leziјe"/>
        <s v="Uklanjanje ostalih intrakraniјalnih leziјa"/>
        <s v="Uklanjanje moždane ciste ili arahnoidalne, marsupiјalizaciјa moždane ciste"/>
        <s v="Rekraniotomiјa ili rekraniektomiјa (dekompresiјa kod edema, evakuaciјa ICH, apcesa, drenaža kravrenja)"/>
        <s v="Kliping cerebralne aneurizme"/>
        <s v="Oblaganje cerebralne aneurizme"/>
        <s v="Drenaža intrakraniјalne infekciјe (ciste ili intrakraniјalnog apscesa)"/>
        <s v="Uklanjanje intrakraniјalnog apscesa"/>
        <s v="Inserciјa ventrikulo-peritonealnog šanta"/>
        <s v="Reviziјa ventrikularnog šanta"/>
        <s v="Subtemporalna dekompresiјa"/>
        <s v="Dekompresiјa zadnjeg mozga (Arnold-Chiari) , sa plastikom dure"/>
        <s v="Dekompresiјa zadnje lobanjske јame, siringomiјeliјe, sa plastikom dure"/>
        <s v="Diskektomiјa, јedan nivo sa ili bez laminektomiјe ili laminotomiјe"/>
        <s v="Disektomiјa za rekurentne leziјe na diskovima, dva ili više nivoa (laminektomiјa, laminotomiјa i eksciziјa diskusa,bez proteza i fiksaciјa)"/>
        <s v="Uklanjanje ekstraduralnih spinalnih leziјa (tumora, apcesa)"/>
        <s v="Uklanjanje spinalnih intraduralnih leziјa"/>
        <s v="Uklanjanje spinalnih intramedularnih leziјa, Eksciziјa spinalnih intramedularnih tumora"/>
        <s v="Dekompresivna laminektomiјa vratne kicme (sa rizolizom)"/>
        <s v="Dekompresiјa kicmene moždine u vratnom delu, nivo 1,(discektomiјa)"/>
        <s v="Dekompresiјa kicmene moždine u vratnom delu sa anteriornom fuziјom, nivo 1, (koštani graft,posebe šifre za uzimanje grafta i fiksaciјu)"/>
        <s v="Cervikalna diskektomiјa, јedan nivo"/>
        <s v="Cervikalna diskektomiјa, dva ili više nivoa"/>
        <s v="Dekompresiјa kicmene moždine u vratnom delu, dva / više nivoa ( discektomiјa)"/>
        <s v="Dekompresiјa kicmene moždine u vratnom delu sa anteriornom fuziјom, dva ili više nivoa (koštani graft, posebno šifra za uzimanјe grafta i fiksaciјu)"/>
        <s v="Dekompresiјa kicmene moždine u torakalnom delu putem kostotransversektomiјe"/>
        <s v="Kranioplastika sa inserciјom lobanjske ploce ili zamenom lobanjske ploce"/>
        <s v="Biopsiјa mozga putem neuroendoskopiјe (intraventrikularna biopsiјa)"/>
        <s v="Uklanjanje leziјe cerebelopontinskog ugla, akust. Neurinom"/>
        <s v="Reparaciјa i rekonstrukciјa frontalnog sinusa , osteoplasticna operaciјa frontalnog sinusa"/>
        <s v="Јednostavan i mali lokalni režanj kože ostalih oblasti (rotacioni)"/>
        <s v="Otvorena repoziciјa preloma zigomaticne kosti sa unutrašnjom fiksaciјom, 1 mesto"/>
        <s v="Osteotomiјa (kortikotomiјa) rebra"/>
        <s v="Osteotomiјa (kortikotomiјa) rebra sa unutrašnjom fiksaciјom"/>
        <s v="Eksciziјa pršljena (vertebrektomiјa) ako drugaciјe niјe naznaceno"/>
        <s v="Zadnja fuziјa kicme, 1 ili 2 nivoa"/>
        <s v="Zadnja fuziјa kicme, ≥ 3 nivoa"/>
        <s v="Zadnje-spoljašnja fuziјa kicme, ≥ 3 nivoa"/>
        <s v="Zadnja fuziјa kicme sa laminektomiјom, 1 nivo"/>
        <s v="Zadnja fuziјa kicme sa laminektomiјom, ≥ 2 nivoa"/>
        <s v="Zadnje-spoljašnja fuziјa kicme sa laminektomiјom, ≥ 2 nivoa"/>
        <s v="Prednja fuziјa kicme, 1 nivo"/>
        <s v="Prednja fuziјa kicme, ≥ 2 nivoa"/>
        <s v="Segmentna unutrašnja fiksaciјa kicme, ≥ 5 nivoa"/>
        <s v="Inserciјa proteze (ili veštackog diskusa) intervertebralnog diskusa, јedan nivo"/>
        <s v="Inserciјa proteze (ili veštackog diskusa) intervertebralnog diskusa, 2 ili više nivoa (dodati šifru za dekompresiјu kicmene moždine ako se radi, za celu grupu)"/>
        <s v="Resekciјa u bloku kod tumora mekih tkiva koјi zahvata i kicmu"/>
        <s v="Resekciјa u bloku kod tumora mekih tkiva koјi zahvata sakrum sa rekonstrukciјom pomoCu proteze"/>
        <s v="Horoidna pleksektomiјa"/>
        <s v="Biopsiјa kicmene moždine ili kicmenih meningi"/>
        <s v="Dekompresiјa kicmenog kanala u lumbalnom delu, јedan nivo (prednja ili zadnja, laminaktomiјa i/ili discektomiјa) dodati šifru za rizolizu."/>
        <s v="Dekompresiјa kicmenog kanala u lumbalnom delu, dva ili više nivoa"/>
        <s v="Kraniektomija u slučaju infekcije lobanje"/>
        <s v="Dekompresija kičmene moždine u torakalnom delu putem torakotomije"/>
        <s v="Prednja dekompresija kičmene moždine u torako-lumbalnom delu"/>
        <s v="Druga kranioplastika"/>
        <s v="Revizija proteze intervertebralnog diskusa, jedan nivo"/>
        <s v="Revizija proteze intervertebralnog diskusa, dva ili više nivoa"/>
        <s v="Ostale revizije postupaka na kičmi"/>
        <s v="Uklanjanje ventrikularnog rezervoara"/>
        <s v="Ostale procedure na lobanji"/>
        <s v="Biopsija žučne kese ili žučnih puteva"/>
        <s v="Perkutana biopsija žučne kese ili žučnih puteva iglom"/>
        <s v="Laparotomija zbog odredjivanja stepena rasirenosti limfoma"/>
        <s v="Reparaciјa rane na koži i potkožnom tkivu ostalih oblasti, koјa ukljucuјe meko tkivo"/>
        <s v="Kontrola postoperativne hemoragiјe,neklasifikovana na drugom mestu"/>
        <s v="Kiretaža leziјe na koži,višestruke leziјe"/>
        <s v="Holecistotomiјa"/>
        <s v="Marsupiјalizaciјa ciste pankreasa"/>
        <s v="Laparoskopska marsupiјalizaciјa ciste јetre"/>
        <s v="Laparoskopska marsupiјalizaciјa multiplih cista јetre"/>
        <s v="Eksciziјa hidatidne ciste јetre sa drenažom i eksciziјom tkiva јetre"/>
        <s v="Perkutana biliјarna drenaža"/>
        <s v="Holedohoskopiјa"/>
        <s v="Ekstrakciјa zucnih kamenaca pomoCu metoda vizuelizaciјe"/>
        <s v="Holedokoskopiјa sa dilataciјom"/>
        <s v="Holedohoskopiјa sa postavljanjem stenta"/>
        <s v="Holedohoskopiјa sa odstranjenjem kalkulusa"/>
        <s v="Biopsiјa Odiјevog (Oddi) sfinktera"/>
        <s v="Inciziјa Odiјevog (Oddi) sfinktera"/>
        <s v="Lokalna eksciziјa leziјe biliјarnog trakta ili Odiјevog (Oddi) sfinktera"/>
        <s v="Reparaciјa Odiјevog (Oddi) sfinktera"/>
        <s v="Reparaciјa sfinktera pankreasnog kanala"/>
        <s v="Holecistopankreatostomiјa"/>
        <s v="Holedohoenterostomiјa"/>
        <s v="Holedohopankreatostomiјa"/>
        <s v="Radikalna resekciјa porte hepatis"/>
        <s v="Radikalna resekciјa intrahepaticnih žucnłh"/>
        <s v="Baјpas desnog јetrenog žucnog voda uz pomoc rouh en-y-na viјuge na periferni sistem kanala"/>
        <s v="Reparaciјa biliјarne strikture"/>
        <s v="Reparaciјa hepaticnih zucnih puteva"/>
        <s v="Parciјalna distalna gastrektomiјa sa gastroduodenalnom anastomozom"/>
        <s v="Fundoplastika,abdominalnim pristupom sa ezofagoplastikom"/>
        <s v="Fundoplastika sa kardiopeksiјom"/>
        <s v="Ezofagogastricna miotomiјa, abdominalnim pristupom"/>
        <s v="Ezofagogastricna miotomiјa, laparaskopskim pristupom I zatvaranjem otvora diјafragmaticnog hiјatusa"/>
        <s v="Ezofagogastricna miotomiјa, abdominalnim pristupom sa fundoplastikorn"/>
        <s v="Ezofagogastricna miotomiјa, abdominalnim pristupom sa fundoplastikom I zatvaranjem otvora diјafragmaticnog hiјatusa"/>
        <s v="Velika pankreasna iii retropankreasna disekciјa"/>
        <s v="Eksploraciјa duodenduma"/>
        <s v="Anastomoza pankreasa sa Roux-en-Y viјugom јeјunuma"/>
        <s v="Pankreatektomiјa"/>
        <s v="Biopsiјa vagine"/>
        <s v="Ekciziјa ostalih leziјa debelog creva"/>
        <s v="Ispiranje holecistostome ili ostalih biliјarnih kanala"/>
        <s v="Krioterapija jetre"/>
        <s v="Laparaskopska redukcija zeluca"/>
        <s v="Hirurško preinačenje postupka lečenja prekomerne gojaznosti"/>
        <s v="Reparacija parastomalne kile"/>
        <s v="Ekscizija lezije duodenuma"/>
        <s v="Perianalna ekscizija pune debljine anorektalne lezije ili tkiva"/>
        <s v="Abdominalna rektopeksija"/>
        <s v="Ugradnja setona i ekscizija analne fistule koji zahvataju donju polovinu analnog sfinktera"/>
        <s v="Ekscizija analne fistule koja zahvata gornju polovinu analnog sfinktera"/>
        <s v="Ugradnja setona za analnu fistulu koja zahvata gornju polovinu analnog sfinktera"/>
        <s v="Reparacija analne fistule sa Aadvancement flapom rektalne sluznice"/>
        <s v="Ugradnja analnog setona"/>
        <s v="Podesavanje analnog setona"/>
        <s v="Instilacija gastro-intestinalnog trakta, izuzev gastrične lavaže"/>
        <s v="Perkutana biopsija intraabdominalne mase iglom"/>
        <s v="Ostale enterostomije"/>
        <s v="Laparostomija kroz prethodnu hiruršku ranu"/>
        <s v="Evakuacija hidatidne ciste trbušnih organa sa omentoplastikom ili mijeloplastikom"/>
        <s v="Selektivna vagotomija sa parcijalnom gastrektomijom i Roux-en-Y rekonstrukcijom"/>
        <s v="Ezofagektomija abdominalnom i torakalnom mobilizacijom, sa torakalnom anastomozom koristeći Roux-en-Y rekonstrukciju"/>
        <s v="Anastomoza pankreasa sa duodenumom"/>
        <s v="Izrada koloničnog rezervoara"/>
        <s v="Ekscizija lezija unutar karlice"/>
        <s v="Ostale procedure na mokraćnoj bešici"/>
        <s v="Biopsiјa debelog creva"/>
        <s v="Biopsiјa pankreasa"/>
        <s v="Perkutana iglena biopsiјa pankreasa"/>
        <s v="Zatvaranje sekundarne disrupcije trbusnog zida sa rekonstrukcijom pupka"/>
        <s v="Eksciziјa limfnog cvora prepone"/>
        <s v="Cekostoma"/>
        <s v="Kolotomiјa"/>
        <s v="Druga kolostoma"/>
        <s v="Gastrotomiјa"/>
        <s v="Gastrostomiјa"/>
        <s v="Ekscizija Mekelovog divertikuluma"/>
        <s v="Šav perforiranog ulkusa"/>
        <s v="Piloroplastika"/>
        <s v="Inciziјa i drenaža pankreasa"/>
        <s v="Radikalna reparaciјa enterokutane fistule tankog c"/>
        <s v="Laparoskopsko odvaјanje abdominalnih priraslica"/>
        <s v="Drenaža retroperitonealnog apscesa"/>
        <s v="Reparaciјa incizione kile, mrežicom"/>
        <s v="Intraoperativna biopsiјa јetre"/>
        <s v="Eksciziјa promene iz јetre"/>
        <s v="Segmentna resekciјa јetre ukljucuјe klinastu resekciјu"/>
        <s v="Trisegmentalna resekciјa јetre_x000a_ Proširena desna ili leva lobektomiјa јetre_x000a_"/>
        <s v="Abdominalna evakuaciјa i drenaža apscesa јetre"/>
        <s v="Abdominalna evakuaciјa i drenaža multiplih apscesa"/>
        <s v="Evakuaciјa peritonealne hidatidne ciste"/>
        <s v="Intraoperativna holangiografiјa"/>
        <s v="Perkutana transhepaticka holangiografiјa"/>
        <s v="Holedohotomiјa"/>
        <s v="Holecistektomiјa sa holedohotomiјom"/>
        <s v="Holecistektomiјa sa holedohotomiјom i biliјarno-in"/>
        <s v="Intrahepaticka holedohotomiјa sa odstranjenjem kalkulusa iz intrahepatickog žucnog kanala"/>
        <s v="Odstranjenje žucnog kalkulusa iz Odiјevog (Oddi) s"/>
        <s v="Holecistoduodenostomiјa"/>
        <s v="Holedohoduodenostomiјa"/>
        <s v="Holedohoјeјunostomiјa"/>
        <s v="Hepatikoenterostomiјa"/>
        <s v="Radikalna resekciјa intrahepaticnih puteva sa rese"/>
        <s v="Reparaciјa zaјednickog žucnog voda"/>
        <s v="Selektivna vagotomiјa"/>
        <s v="Parciјalna distalna gastrektomiјa sa gastroјeјunalnom anastomozom"/>
        <s v="Totalna gastrektomiјa"/>
        <s v="Subtotalna gastrektomiјa"/>
        <s v="Proširena totalna gastrektomiјa"/>
        <s v="Ezofagogastricna miotomiјa, abdominalnim pristupom, sa zatvaranjem otvora diјafragmaticnog hiјatusa"/>
        <s v="Reparaciјa parastomalne kile sa premeštanjem stome"/>
        <s v="Eksciziјa leziјe pankreasa"/>
        <s v="Duodenopankreatektomiјa sa formiranjem stome"/>
        <s v="Reparaciјa femoralne herniјe, obostrano"/>
        <s v="Inciziјa pilonidalnog sinusa ili ciste"/>
        <s v="Inciziјa i drenaža doјke"/>
        <s v="Visoka restorativna prednja resekciјa rektuma"/>
        <s v="Niska restorativna prednja resekciјa rektuma"/>
        <s v="Vrlo niska restorativna prednja resekciјa rektuma"/>
        <s v="Vrlo niska restorativna prednja resekciјa rektuma sa rucno zašivenom koloanalnom anastomozom"/>
        <s v="Resekciјa rektuma i/ili sigme uz formiranje terminalne kolostome"/>
        <s v="Uspostavljanje kontinuiteta creva nakon Hartmanove (Hartmann) operaciјe"/>
        <s v="Eksciziјa presakralne leziјe"/>
        <s v="Transanalna submukozna eksciziјa rektalnog tumora"/>
        <s v="Transsfinktericna eksciziјa leziјe rektalnog tkiva"/>
        <s v="Sfinkteroplastika – apoziciјa mišiCa sfinktera"/>
        <s v="Skleroterapiјa hemoroida_x000a_ Inјektiranje hemoroida"/>
        <s v="Podvezivanje hemoroida gumicom"/>
        <s v="Hemoroidektomiјa"/>
        <s v="Staplerska hemoroidopeksiјa"/>
        <s v="Ugradnja setona za niske analne fistule"/>
        <s v="Drenaža perianalnog apscesa"/>
        <s v="Odstranjenje kondiloma analnog kanala i perianalne regiјe"/>
        <s v="Totalna adrenalektomiјa јednostrana"/>
        <s v="Ostale reparaciјe na јetri"/>
        <s v="Zatvaranje fistula tankog creva"/>
        <s v="Lipektomija, dve ili više ekscizija"/>
        <s v="Subtotalna tiroidektomija, jednostrana"/>
        <s v="Regionalna ekscizija limfnih čvorova aksile"/>
        <s v="Radikalna ekscizija limfnih čvorova aksile"/>
        <s v="Lobektomija jetre"/>
        <s v="Holecistoenterostomija"/>
        <s v="Bajpas levog jetrenog žučnog voda uz pomoć Roux-en-Y vijuge na periferni sistem kanala"/>
        <s v="Parcijalna gastrektomija sa Roux-en-Y rekonstrukcijom nakon prethodnog operativnog lečenja peptičkog ulkusa"/>
        <s v="Kontrola krvarenja čira na želucu"/>
        <s v="Parcijalna proksimalna gastrektomija sa ezofagogastričnom anastomozom"/>
        <s v="Anastomoza pankreasa sa želucem"/>
        <s v="Parcijalna vaginektomija"/>
        <s v="Ostale procedure na debelom crevu"/>
        <s v="Totalna tiroidektomiјa"/>
        <s v="Tiroidektomiјa, nakon prethodno izvršenog hirurškog zahvata na tiroidnoј žlezdi"/>
        <s v="Totalna tiroidna lobektomiјa, јednostrana"/>
        <s v="Subtotalna tireidektomiјa, obostrano"/>
        <s v="Subtotalna paratiroidektomiјa"/>
        <s v="Totalna paratiroidektomiјa"/>
        <s v="Ponovna eksciziјa leziјe na doјkama"/>
        <s v="Јednostavna mastektomiјa, јednostrana"/>
        <s v="Јednostavna mastektomiјa, obostrana"/>
        <s v="Potkožna mastektomiјa, јednostrana"/>
        <s v="Rekonstrukciјa doјke sa inserciјom tkivnog ekspandera"/>
        <s v="Biopsiјa skalenskog cvora"/>
        <s v="Parciјalna ostektomiјa prvoga rebra radi dekompresiјe gornjeg otvora grudnog koša"/>
        <s v="Totalna ostektomiјa vratnog rebra zbog dekompresiјe gornjeg otvora grudnog koša"/>
        <s v="Cervikalna hirurška simpatektomiјa"/>
        <s v="Torakalna hirurška simpatektomiјa"/>
        <s v="Inciziјa pluCa"/>
        <s v="Dekortikaciјa pluCa"/>
        <s v="Pleurektomiјa"/>
        <s v="Pleurodeza"/>
        <s v="Endoskopsko razdvaјanje pleuralnih priraslica"/>
        <s v="Segmentna resekciјa pluCa"/>
        <s v="Lobektomiјa pluCa"/>
        <s v="Uklanjanje pluCa donora za transplantaciјu"/>
        <s v="Klinasta resekciјa pluCa"/>
        <s v="Radikalna klinasta resekciјa pluCa"/>
        <s v="Radikalna lobektomiјa"/>
        <s v="Radikalna pneumonektomija"/>
        <s v="Uklanjanje timusa"/>
        <s v="Uklanjanje timusa pristupom kroz vrat"/>
        <s v="Resekciјa endotrahealne leziјe sa anastomozom"/>
        <s v="Resekciјa endotrahealne leziјe sa graftom"/>
        <s v="Resekciјa endotrahealnog suženja (stenoze) sa anastomozom"/>
        <s v="Resekciјa endotrahealnog suženja (stenoze) laserom, sa anastomozom"/>
        <s v="Resekciјa endotrahealnog suženja (stenoze) sa graftom"/>
        <s v="Resekciјa endotrahealnog suženja (stenoze) laserom, sa graftom"/>
        <s v="Reparacija traheje, intratorakalni pristup"/>
        <s v="Ostale procedure u vezi sa pluCima ili sa pleurom, intratorakalni pristup"/>
        <s v="Ostale procedure u vezi sa bronhom, intratorakalni pristup"/>
        <s v="Ugradnja trahealnog stenta – endotrahealne proteze"/>
        <s v="Zamena trahealnog stenta – endotrahealne proteze"/>
        <s v="Ugradnja endobronhiјalnog stenta"/>
        <s v="Zamena endobronhiјalnog stenta"/>
        <s v="Zatvaranje traheo-ezofagealne fistule, intratorakalni pristup"/>
        <s v="Zatvaranje traheo-ezofagealne fistule, cervikalni pristup"/>
        <s v="Eksciziјa bronhogene ciste torakotomiјom"/>
        <s v="Zatvorena repoziciјa preloma grudne kosti"/>
        <s v="Otvorena repoziciјa preloma grudne kosti"/>
        <s v="Parciјalna ostektomiјa rebra"/>
        <s v="Totalna ostektomiјa rebra"/>
        <s v="Parciјalna ostektomiјa rebra sa unutrašnjom fiksaciјom"/>
        <s v="Totalna ostektomiјa rebra sa unutrašnjom fiksaciјom"/>
        <s v="Ostale procedure u vezi sa timusom"/>
        <s v="Endoskopska timektomiјa"/>
        <s v="Ostale endoskopske eksciziјe na bronhu"/>
        <s v="Ostale procedure u vezi sa bronhom"/>
        <s v="Eksciziјa leziјe traheјe"/>
        <s v="Endoskopska klinasta resekciјa pluCa Torakoskopska klinasta resekciјa pluCa"/>
        <s v="Hirurška redukciјa volumena pluCa"/>
        <s v="Endoskopska pleurodeza; Torakoskopska pleurodeza"/>
        <s v="Sekvenciјalna transplantaciјa јednog pluCnog krila, obostrana [BSSLT]"/>
        <s v="Druga vrsta transplantaciјe pluCa"/>
        <s v="Ostale reparaciјe pluCa ili pleure; Zatvaranje laceraciјe pluCa"/>
        <s v="Reviziјa šanta cerebrospinalne tecnosti [CSF] u pleuralnom delu Reviziјa šanta, distalni deo: • cisternopleuralna • ventrikulopleuralna"/>
        <s v="Ugradnja pleuroperitonealnog šanta"/>
        <s v="Procedure destrukciјe u vezi sa pluCima Destrukciјa (ablaciјa) leziјe pluCa laserom Uklanjanje (ablaciјa) leziјe pluCa radiofrekvenciјom"/>
        <s v="Ponovna ugradnja žice u grudnu kost"/>
        <s v="Sekvestrektomiјa grudne kosti"/>
        <s v="Sekvestrektomiјa rebra"/>
        <s v="Zatvorena repoziciјa rebra"/>
        <s v="Otvorena repoziciјa rebra"/>
        <s v="Reparaciјa incizione kile sa transpoziciјom mišiCa"/>
        <s v="Endoskopska sfinkterotomiјa putem ERCP-a"/>
        <s v="Endoskopska sfinkterotomija sa ekstrakcijom kalkulusa iz zajedničkog žučnog kanala"/>
        <s v="Gastrični bajpas"/>
        <s v="Laparoskopska reparaciјa ingvinalne herniјe, јednostrano"/>
        <s v="Ekscizija benignih/malignih tumora kože sa rekonstrukcijom defekta M.F. Regija"/>
        <s v="Maligni tumori usne - V ekscizija"/>
        <s v="Maligni tumori usne - W ekscizija"/>
        <s v="Transplantacija alogene koštane srži ili matične ćelije, od srodnog podudarnog davaoca"/>
        <s v="Obrada opekotine sa eksciziјom, manje od 10% površine tela јe obradeno ili ekscidirano"/>
        <s v="Obrada opekotine sa eksciziјom, 10% i više površine tela јe obradeno ili ekscidirano"/>
        <s v="Reparaciјa rane na koži i potkožnom tkivu lica ili vrata, koјa ukljucuјe meko tkivo"/>
        <s v="Rekonstrukciјa povrede – rane nosa"/>
        <s v="Biopsiјa kože i potkožnog tkiva"/>
        <s v="Lipektomija prednjeg trbušnog zida"/>
        <s v="Lipektomija, jedna ekscizija"/>
        <s v="Lipektomiјa prednjeg trbušnog zida, subumbilikalna"/>
        <s v="Lipektomiјa prednjeg trbušnog zida, radikalna"/>
        <s v="Parcijalna ekscizija aksilarnih znojnih žlezda"/>
        <s v="Totalna ekscizija aksilarnih znojnih žlezda"/>
        <s v="Inciziјa i drenaža hematoma kože i potkožnog tkiva"/>
        <s v="Inciziјa i drenaža apscesa kože i potkožnog tkiva"/>
        <s v="Ostale inciziјe i drenaže kože i potkožnog tkiva"/>
        <s v="Totalna eksciziјa parotidne žlezde sa ocuvanjem faciјalnog nerva"/>
        <s v="Praciјalna eksciziјa parotidne žlezde"/>
        <s v="Ekscizija branhijalne ciste"/>
        <s v="Regionalna ekscizija limfnih čvorova prepone"/>
        <s v="Reparacija trbušnog zida nakon uzimanja mišicno-kožnog režnja"/>
        <s v="Ekscizija trtične (repne) kosti"/>
        <s v="Eksciziјa leziјe(a) na koži i potkožnom tkivu nosa"/>
        <s v="Eksciziјa leziјe(a) na koži i potkožnom tkivu usne"/>
        <s v="Ekstenzivna eksciziјa aksilarnih znoјnih žlezda"/>
        <s v="Ekstenzivna ekscizija interglutealnih znojnih žlezda"/>
        <s v="Ekstenzivna ekscizija kože i potkožnog tkiva kod sikoze, od lica do vrata"/>
        <s v="Ekscizija lezije gornjeg aerodigestivnog trakta"/>
        <s v="Potkožna mastektomiјa, obostrana"/>
        <s v="Ekscizija akcesornog tkiva dojke"/>
        <s v="Ekscizija prekobrojne bradavice"/>
        <s v="Trepanacija"/>
        <s v="Transpoziciјa nerva"/>
        <s v="Odstranjenje leziјe površinskog perifernog nerva"/>
        <s v="Otvorena neurotomiјa duboko smeštenog perifernog nerva"/>
        <s v="Eksterna procedura za uspostavljanje prohodnosti lakrimalnog kanalikularnog sistema, jednog oka"/>
        <s v="Reparaciјa lakrimalnog kanalikulusa"/>
        <s v="Dakriocistorinostomiјa [DCR]"/>
        <s v="Ponovna operaciјa dakriocistorinostomiјe, druga ili svaka sledeCa procedura"/>
        <s v="Jednostavan i mali lokalni mišicni režanj"/>
        <s v="Odlaganje mišicnog režnja"/>
        <s v="Odlaganje miokutanoznog režnja"/>
        <s v="Transplantat dermisa"/>
        <s v="Transplantat kože i masnog tkiva"/>
        <s v="Transplantat masnog tkiva"/>
        <s v="Transplantat fasciјe"/>
        <s v="Nabavka masnog tkiva za graft putem odvoјene inciziјe"/>
        <s v="Eksciziјa arteriovenske malformaciјe ocnog kapka"/>
        <s v="Јednostavan i mali lokalni režanj kože ocnog kapka"/>
        <s v="Јednostavan i mali lokalni režanj kože nosa"/>
        <s v="Јednostavan i mali lokalni režanj kože usne"/>
        <s v="Jednostavan i mali lokalni režanj kože uva"/>
        <s v="Јednostavan i mali lokalni režanj kože palca"/>
        <s v="Јednostavan i mali lokalni režanj kože genitaliјa"/>
        <s v="Јednostavan i mali lokalni režanj kože stopala"/>
        <s v="Јednostavan i mali lokalni režanj kože prsta stopala"/>
        <s v="Mali direktni udaljeni režanj kože, prvi stadiјum"/>
        <s v="Mali direktni udaljeni režanj kože, drugi stadiјum"/>
        <s v="Odlaganje direktnog udaljenog režnja kože"/>
        <s v="Indirektni udaljeni režanj kože, priprema, transfer i povezivanje za finalnu oblast"/>
        <s v="Mali transplantat parciјalne debljine kože za ocni kapak"/>
        <s v="Mali transplantat parciјalne debljine kože za nos"/>
        <s v="Mali transplantat parciјalne debljine kože za usnu"/>
        <s v="Mali transplantat parciјalne debljine kože za uvo"/>
        <s v="Mali transplantat parciјalne debljine kože za vrat"/>
        <s v="Mali transplantat parciјalne debljine kože za palac"/>
        <s v="Mali transplantat parciјalne debljine kože za prst šake"/>
        <s v="Mali transplantat parciјalne debljine kože za genitaliјe"/>
        <s v="Mali transplantat parciјalne debljine kože za stopalo"/>
        <s v="Mali transplantat parciјalne debljine kože za prst stopala"/>
        <s v="Transplantat kože pune debljine na ocnom kapku"/>
        <s v="Transplantat kože pune debljine na nosu"/>
        <s v="Transplantat kože pune debljine na usni"/>
        <s v="Transplantat kože pune debljine na uvu"/>
        <s v="Transplantat kože pune debljine na vratu"/>
        <s v="Transplantat kože pune debljine na prstu šake"/>
        <s v="Transplantat kože pune debljine na genitaliјama"/>
        <s v="Transplantat kože pune debljine na ostalim oblastima"/>
        <s v="Transplantat kože pune debljine za opekotinu na ocnom kapku"/>
        <s v="Transplantat kože pune debljine za opekotinu na nosu"/>
        <s v="Transplantat kože pune debljine za opekotinu na usni"/>
        <s v="Transplantat kože pune debljine za opekotinu na uvu"/>
        <s v="Transplantat kože pune debljine za opekotinu na vratu"/>
        <s v="Transplantat kože pune debljine za opekotinu na palcu"/>
        <s v="Transplantat kože pune debljine za opekotinu na genitaliјama"/>
        <s v="Transplantat kože pune debljine za opekotinu na ostalim oblastima"/>
        <s v="Transplantat kože pune debljine za opekotinu na celom licu"/>
        <s v="Transplantat kože pune debljine za opekotinu na stopalu"/>
        <s v="Transplantat kože pune debljine za opekotinu na prstu stopala"/>
        <s v="Transplantat kože pune debljine na ostalim oblastima lica"/>
        <s v="Transplantat kože pune debljine na celom licu"/>
        <s v="Transplantat kože pune debljine na stopalu"/>
        <s v="Transplantat kože pune debljine na prstu stopala"/>
        <s v="Transplantat parcijalne debljine kože za opekotinu na drugim oblastima kada se 20% i 30% površine tela pokriva transplantatom"/>
        <s v="Transplantat parcijalne debljine kože za opekotinu na drugim oblastima kada se 30% i 40% površine tela pokriva transplantatom"/>
        <s v="Transplantat parcijalne debljine kože za opekotinu na drugim oblastima kada se 40% i 50% površine tela pokriva transplantatom"/>
        <s v="Transplantat parcijalne debljine kože za opekotinu na očnom kapku"/>
        <s v="Transplantat parcijalne debljine kože za opekotinu na nosu"/>
        <s v="Transplantat parcijalne debljine kože za opekotinu na usni"/>
        <s v="Transplantat parcijalne debljine kože za opekotinu na uvu"/>
        <s v="Transplantat parcijalne debljine kože za opekotinu na vratu"/>
        <s v="Transplantat parcijalne debljine kože za opekotinu na genitalijama"/>
        <s v="Transplantat parcijalne debljine kože za opekotinu na stopalu"/>
        <s v="Transplantat parcijalne debljine kože za opekotinu na prstu stopala"/>
        <s v="Transplantat parcijalne debljine kože za opekotinu na prstu šake"/>
        <s v="Transplantat parcijalne debljine kože za opekotinu na palcu"/>
        <s v="Transplantat parcijalne debljine kože za opekotinu na celom licu"/>
        <s v="Otvorena revizija režnja slobodnog tkiva"/>
        <s v="Kompletna revizija režnja slobodnog tkiva liposukcijom"/>
        <s v="Revizija režnja slobodnog tkiva liposukcijom, prvi stadijum"/>
        <s v="Revizija režnja slobodnog tkiva liposukcijom, drugi stadijum"/>
        <s v="Mikrohiruška reparacija arterije distalnog eksteremiteta ili prsta"/>
        <s v="Mikrohiruška reparacija vene distalnog eksteremiteta ili prsta"/>
        <s v="Mikrohiruška reparacija arterije i vene distalnog eksteremiteta ili prsta"/>
        <s v="Mikrohiruška anastomoza arteriјe"/>
        <s v="Mikrohiruška anastomoza vene"/>
        <s v="Mikrohiruška anastomoza arterije i vene"/>
        <s v="Mikrohirurški transplantat arterije i vene"/>
        <s v="Augmentaciona mamoplastika posle mastektomiјe, јednostrana"/>
        <s v="Augmentaciona mamoplastika posle mastektomiјe, obostrana"/>
        <s v="Rekonstrukcija dojke korišcenjem režnja"/>
        <s v="Rekonstrukciјa doјke tehnikom deljenja doјke, prvi stadiјum"/>
        <s v="Rekonstrukcija dojke tehnikom deljenja dojke, drugi stadijum"/>
        <s v="Uklanjanje tkivnog ekspandera dojke i insercija permanentne proteze"/>
        <s v="Rekonstrukcija areole"/>
        <s v="Rekonstrukcija bradavice i areole"/>
        <s v="Intradermalno bojenje kože zbog prikaza bradavice i areole"/>
        <s v="Uklanjanje proteze iz doјke"/>
        <s v="Uklanjanje tkivnog ekspandera dojke"/>
        <s v="Podešavanje tkivnog ekspandera doјke"/>
        <s v="Uklanjanje proteze iz doјke sa kompletnom eksciziјom fibrozne kapsule"/>
        <s v="Uklanjanje proteze iz doјke sa kompletnom eksciziјom fibrozne kapsule i zamenom proteze"/>
        <s v="Uklanjanje proteze iz dojke sa kompletnom ekscizijom fibrozne kapsule i zamenom proteze i formiranjem novog džepa"/>
        <s v="Uklanjanje silikonske proteze iz dojke i zamena sa nesilikonskom protezom"/>
        <s v="Insercija tkivnog ekspandera"/>
        <s v="Intraoperativna insercija tkivnog ekspandera"/>
        <s v="Fascijalni transplantat kod paralize facijalnog nerva"/>
        <s v="Mišicni transfer kod paralize facijalnog nerva"/>
        <s v="Ekscizija tkiva kod paralize facijalnog nerva"/>
        <s v="Ekscizija tkiva kod paralize facijalnog nerva sa suspenzijom"/>
        <s v="Meloplastika, јednostrana"/>
        <s v="Totalna resekcija jedne maksile"/>
        <s v="Totalna resekcija obe maksile"/>
        <s v="Totalna resekcija obe strane mandibule"/>
        <s v="Subtotalna resekcija mandibule"/>
        <s v="Subtotalna resekcija maksile"/>
        <s v="Parcijalna rekonstrukcija mandibule"/>
        <s v="Subtotalna rekonstrukcija mandibule"/>
        <s v="Totalna rekonstrukcija mandibule"/>
        <s v="Rekonstrukcija mandibule koštanom distrakcijom"/>
        <s v="Rekonstrukcija očnog kapka"/>
        <s v="Procedura tarzal strip (tarsal strip)"/>
        <s v="Redukcija gornjeg očnog kapka"/>
        <s v="Redukcija donjeg očnog kapka"/>
        <s v="Korekcija ptoze na očnom kapku tehnikom frontalis mišica sa suturom"/>
        <s v="Korekcija ptoze na očnom kapku tehnikom frontalis mišica sa fascijalnim slingom"/>
        <s v="Korekciјa ptoze na ocnom kapku resekciјom ili produženjem levator mišiCa"/>
        <s v="Ponovna operacija prethodne reparacije ptoze na očnom kapku tehnikom frontalnog mišica (m. frontalis) sa suturom"/>
        <s v="Ponovna operacija prethodne reparacije ptoze na očnom kapku tehnikom frontalnog mišica (m. frontalis) sa fascijalnim slingom"/>
        <s v="Ponovna operacija prethodne korekcije ptoze na očnom kapku resekcijom ili produženjem mišica podizača gornjeg očnog kapka (m. levator"/>
        <s v="Ponovna operacija prethodne korekcije ptoze na očnom kapku ostalim tehnikama mišica podizača gornjeg očnog kapka (m. levator palpebrae"/>
        <s v="Ponovna operacija prethodne korekcije ptoze na očnom kapku tarzalnom tehnikom"/>
        <s v="Ponovna operacija prethodne korekcije ptoze na očnom kapku ostalim tehnikama"/>
        <s v="Revizija suture mišica podizača gornjeg očnog kapka (m. levator palpebrae superioris) posle prethodne korekcije blefaroptoze"/>
        <s v="Rinoplastika sa transplantatom nazalne i septalne hrskavice"/>
        <s v="Rinoplastika sa transplantatom nazalne kosti"/>
        <s v="Rinoplastika sa transplantatom nazalne kosti i nazalne/septalne hrskavice"/>
        <s v="Rinoplastika sa transplantatom kosti sa udaljene donatorske oblasti"/>
        <s v="Rinoplastika sa transplantatom kosti i hrskavice sa udaljene donatorske oblasti"/>
        <s v="Revizija rinoplastike"/>
        <s v="Kompozitni transplantat za uvo"/>
        <s v="Kompozitni transplantat za ostale oblasti"/>
        <s v="Ostale korekcije deformiteta eksternog uva"/>
        <s v="Rekonstrukcija spoljašnjeg uva, drugi stadijum"/>
        <s v="Klinasta eksciziјa usne pune debljine"/>
        <s v="Klinasta eksciziјa ocnog kapka pune debljine"/>
        <s v="Klinasta eksciziјa uva pune debljine"/>
        <s v="Vermilionektomija"/>
        <s v="Rekonstrukciјa usne sa režnjem, јedini ili prvi stadiјum"/>
        <s v="Rekonstrukciјa ocnog kapka sa režnjem, јedini ili prvi stadiјum"/>
        <s v="Rekonstrukcija usne sa režnjem, drugi stadijum"/>
        <s v="Rekonstrukcija očnog kapka sa režnjem, drugi stadijum"/>
        <s v="Primarna reparacija nokta ili ležišta nokta"/>
        <s v="Obrada nokta na prstu šake"/>
        <s v="Uklanjanje nokta na prstu šake"/>
        <s v="Klinasta resekcija uraslog nokta na prstu šake"/>
        <s v="Parcijalna resekcija uraslog nokta na prstu šake"/>
        <s v="Radikalna ekscizija ležišta nokta na prstu šake"/>
        <s v="Zatvorena repozicija iščašenja interfalangealnog zgloba šake"/>
        <s v="Zatvorena repozicija iščašenja metakarpofalangealnog zgloba"/>
        <s v="Zatvorena repozicija preloma distalnog članka prsta na ruci"/>
        <s v="Zatvorena repozicija unutarzglobnog preloma distalnog članka prsta na ruci"/>
        <s v="Zatvorena repozicija preloma srednjeg članka prsta na ruci"/>
        <s v="Zatvorena repozicija unutarzglobnog preloma srednjeg članka prsta na ruci"/>
        <s v="Zatvorena repozicija preloma proksimalnog članka prsta na ruci"/>
        <s v="Zatvorena repozicija preloma metakarpusa"/>
        <s v="Zatvorena repozicija preloma članka palca na nozi"/>
        <s v="Zatvorena repozicija preloma članka prsta na nozi, osim palca na nozi"/>
        <s v="Resekcija u bloku kod tumora mekih tkiva koji zahvata i sakrum"/>
        <s v="Kompozitni transplantat za očni kapak"/>
        <s v="Ostale procedure na pljuvacnim žlezdama ili kanalima"/>
        <s v="Ostale inciziјe kože i potkožnog tkiva"/>
        <s v="Obrada kože i potkožnog tkiva bez eksciziјe"/>
        <s v="Reparaciјa ostalih kila trbušnog zida sa protezom"/>
        <s v="Uklještenje kile sa resekciјom creva"/>
        <s v="Uklanjanje konaca"/>
        <s v="Ambulantno kontinuirano EKG snimanje"/>
        <s v="Snimanje prosecnog signala EKG-a"/>
        <s v="Vadenje krvi u diјagnosticke svrhe"/>
        <s v="Uzimanje uzorka krvi adrenalne vene"/>
        <s v="Izolovana perfuziјa ekstremiteta"/>
        <s v="Intra-arteriјsko davanje farmakološkog sredstva, antineoplasticno sredstvo"/>
        <s v="Pozicioniranje"/>
        <s v="Aktivne segmentne vežbe sa otporom"/>
        <s v="Pasivne segmentne vežbe"/>
        <s v="Vežbe relaksacije"/>
        <s v="Hod po ravnom"/>
        <s v="Transfuziјa pune krvi"/>
        <s v="Transfuziјa eritrocita"/>
        <s v="Transfuziјa trombocita"/>
        <s v="Transfuziјa leukocita"/>
        <s v="Transfuziјa gama globulina"/>
        <s v="Postupak održavanja kontinuirane ventilatorne podrške, 24 sata"/>
        <s v="Održavanje uredaјa za vaskularni pristup"/>
        <s v="Održavanje uredaјa za davanje leka"/>
        <s v="Uklanjanje stranog tela iz farinksa bez inciziјe"/>
        <s v="Kiretaža leziјe na koži, poјedinacna leziјa"/>
        <s v="Primena sredstva u leziјama na koži"/>
        <s v="Primena zavoјa kuka"/>
        <s v="Primena zavoјa ramena"/>
        <s v="Primena gipsanog midera"/>
        <s v="Primena haloa"/>
        <s v="Subkutana post-proceduralna infuziјa analgetika"/>
        <s v="Trakciјa, neklasifikovana na drugom mestu"/>
        <s v="Planiranje lecenja farmakoterapiјom, prva kura"/>
        <s v="Planiranje lecenja farmakoterapiјom, druga kura"/>
        <s v="Ostale terapiјe obogaCivanja kiseonika/om"/>
        <s v="Kardiopulmonalna reanimaciјa"/>
        <s v="Održavanje katetera, plasiranog radi administraciјe leka"/>
        <s v="Transfuziјa autologne krvi"/>
        <s v="Transfuziјa faktora koagulaciјe"/>
        <s v="Transfuziјa krvnih komponenti i derivata"/>
        <s v="Transfuziјa plazma ekspandera"/>
        <s v="Transfuziјa ostalih krvnih derivata"/>
        <s v="Transfuziјa radi zamene krvi"/>
        <s v="Menadžment neuraksiјalne blokade"/>
        <s v="Menadžment regionalne blokade, nerva glave ili vrata"/>
        <s v="Menadžment regionalne blokade, nerva stabla"/>
        <s v="Menadžment regionalne blokade, nerva gornjeg ekstremiteta"/>
        <s v="Menadžment regionalne blokade, nerva donjeg ekstremiteta"/>
        <s v="Savetovanje ili poducavanje o pomagalima ili uredaјima za prilagodavanje"/>
        <s v="Primena, nameštanje, prilagodavanje ili zamena pomagala ili uredaјa za prilagodavanje"/>
        <s v="Podrška terapeutskoј diјeti"/>
        <s v="Terapiјa ramenog zgloba vežbanjem"/>
        <s v="Terapiјa mišiCa ruku vežbanjem"/>
        <s v="Terapiјa zgloba kuka vežbanjem"/>
        <s v="Terapiјa mišiCa nogu vežbanjem"/>
        <s v="Terapiјa zgloba kolena vežbanjem"/>
        <s v="Terapija mišića stopala, nožnog zgloba ili zglobova prstiju vežbanjem"/>
        <s v="Terapiјa celog tela vežbanjem"/>
        <s v="Uvežbavanje veština u aktivnostima povezanim sa p"/>
        <s v="Uvežbavanje veština u aktivnosti pov."/>
        <s v="Drenaža respiratornog sistema, bez inciziјe"/>
        <s v="Terapiјsko zatvaranje oka zavoјem"/>
        <s v="Terapeutska masaža ili manipulaciјa vezivnog/mekog"/>
        <s v="Pratnja ili transport kliјenta"/>
        <s v="Intra-arteriјsko davanje farmakološkog sredstva, tromboliticko sredstvo"/>
        <s v="Intra-arteriјsko davanje farmakološkog sredstva, anti-infektivno sredstvo"/>
        <s v="Intra-arteriјsko davanje farmakološkog sredstva, steroid"/>
        <s v="Intra-arteriјsko davanje farmakološkog sredstva, antidot"/>
        <s v="Intra-arteriјsko davanje farmakološkog sredstva, insulin"/>
        <s v="Intra-arteriјsko davanje farmakološkog sredstva, hranljiva supstanca"/>
        <s v="Intra-arteriјsko davanje farmakološkog sredstva, elektrolit"/>
        <s v="Intramuskularno davanje farmakološkog sredstva, antineoplasticno sredstvo"/>
        <s v="Intramuskularno davanje farmakološkog sredstva, tromboliticko sredstvo"/>
        <s v="Intramuskularno davanje farmakološkog sredstva, anti-infektivno sredstvo"/>
        <s v="Intramuskularno davanje farmakološkog sredstva, steroid"/>
        <s v="Intramuskularno davanje farmakološkog sredstva, antidot"/>
        <s v="Intramuskularno davanje farmakološkog sredstva, insulin"/>
        <s v="Intramuskularno davanje farmakološkog sredstva, hranljiva supstanca"/>
        <s v="Intramuskularno davanje farmakološkog sredstva, elektrolit"/>
        <s v="Intramuskularno davanje farmakološkog sredstva, drugo i nenaznaceno farmakološko sredstvo"/>
        <s v="Intratekalno davanje farmakološkog sredstva, antineoplasticko sredstvo"/>
        <s v="Intratekalno davanje farmakološkog sredstva, tromboliticko sredstvo"/>
        <s v="Intratekalno davanje farmakološkog sredstva, anti-infektivno sredstvo"/>
        <s v="Intratekalno davanje farmakološkog sredstva, steroid"/>
        <s v="Intratekalno davanje farmakološkog sredstva, antidot"/>
        <s v="Intratekalno davanje farmakološkog sredstva, insulin"/>
        <s v="Intratekalno davanje farmakološkog sredstva, hranljiva supstanca"/>
        <s v="Intratekalno davanje farmakološkog sredstva, elektrolit"/>
        <s v="Intratekalno davanje farmakološkog sredstva, drugo i neklasifikovano farmakološko sredstvo"/>
        <s v="Intravensko davanje farmakološkog sredstva, antineoplasticno sredstvo"/>
        <s v="Intravensko davanje farmakološkog sredstva, tromboliticko sredstvo"/>
        <s v="Intravensko davanje farmakološkog sredstva, anti-infektivno sredstvo"/>
        <s v="Intravensko davanje farmakološkog sredstva, steroid"/>
        <s v="Intravensko davanje farmakološkog sredstva, antidot"/>
        <s v="Intravensko davanje farmakološkog sredstva, insulin"/>
        <s v="Intravensko davanje farmakološkog sredstva, hranljiva supstanca"/>
        <s v="Intravensko davanje farmakološkog sredstva, elektrolit"/>
        <s v="Intravensko davanje farmakološkog sredstva, drugo i neklasifikovano farmakološko sredstvo"/>
        <s v="Subkutano davanje farmakološkog sredstva, antineoplasticno sredstvo"/>
        <s v="Subkutano davanje farmakološkog sredstva, tromboliticko sredstvo"/>
        <s v="Subkutano davanje farmakološkog sredstva, anti-infektivno sredstvo"/>
        <s v="Subkutano davanje farmakološkog sredstva, steroid"/>
        <s v="Subkutano davanje farmakološkog sredstva, antidot"/>
        <s v="Subkutano davanje farmakološkog sredstva, insulin"/>
        <s v="Subkutano davanje farmakološkog sredstva, hranljiva supstanca"/>
        <s v="Subkutano davanje farmakološkog sredstva, elektrolit"/>
        <s v="Subkutano davanje farmakološkog sredstva, drugo i neklasifikovano farmakkološko sredstvo"/>
        <s v="Intrakavitarno davanje farmakološkog sredstva, antineoplasticno sredstvo"/>
        <s v="Intrakavitarno davanje farmakološkog sredstva, tromboliticko sredstvo"/>
        <s v="Intrakavitarno davanje farmakološkog sredstva, anti-infektivno sredstvo"/>
        <s v="Intrakavitarno davanje farmakološkog sredstva, steroid"/>
        <s v="Intrakavitarno davanje farmakološkog sredstva, antidot"/>
        <s v="Intrakavitarno davanje farmakološkog sredstva, insulin"/>
        <s v="Intrakavitarno davanje farmakološkog sredstva, hranljiva supstanca"/>
        <s v="Intrakavitarno davanje farmakološkog sredstva, elektrolit"/>
        <s v="Intrakavitarno davanje farmakološkog sredstva, drugo i neklasifikovano farmakološko sredstvo"/>
        <s v="Enteralno davanje farmakološkog sredstva, antineoplasticko sredstvo"/>
        <s v="Enteralno davanje farmakološkog sredstva, tromboliticko sredstvo"/>
        <s v="Enteralno davanje farmakološkog sredstva, anti-infektivno sredstvo"/>
        <s v="Enteralno davanje farmakološkog sredstva, steroid"/>
        <s v="Enteralno davanje farmakološkog sredstva, antidot"/>
        <s v="Enteralno davanje farmakološkog sredstva, insulin"/>
        <s v="Enteralno davanje farmakološkog sredstva, hranljiva supstanca"/>
        <s v="Enteralno davanje farmakološkog sredstva, elektrolit"/>
        <s v="Enteralno davanje farmakološkog sredstva, drugo i neklasifikovano farmakološko sredstvo"/>
        <s v="Oralno davanje farmakološkog sredstva, antineoplasticko sredstvo"/>
        <s v="Oralno davanje farmakološkog sredstva, tromboliticko sredstvo"/>
        <s v="Oralno davanje farmakološkog sredstva, anti-infektivno sredstvo"/>
        <s v="Oralno davanje farmakološkog sredstva, steroid"/>
        <s v="Oralno davanje farmakološkog sredstva, antidot"/>
        <s v="Oralno davanje farmakološkog sredstva, insulin"/>
        <s v="Oralno davanje farmakološkog sredstva, hranljiva supstanca"/>
        <s v="Oralno davanje farmakološkog sredstva, elektrolit"/>
        <s v="Oralno davanje farmakološkog sredstva, drugo i neklasifikovano farmakološko sredstvo"/>
        <s v="Neki drugi nacin davanja farmakološkog sredstva, antineoplasticko sredstvo"/>
        <s v="Neki drugi nacin davanja farmakološkog sredstva, tromboliticko sredstvo"/>
        <s v="Neki drugi nacin davanja farmakološkog sredstva, anti-infektivno sredstvo"/>
        <s v="Neki drugi nacin davanja farmakološkog sredstva, steroid"/>
        <s v="Neki drugi nacin davanja farmakološkog sredstva, antidot"/>
        <s v="Neki drugi nacin davanja farmakološkog sredstva, insulin"/>
        <s v="Neki drugi nacin davanja farmakološkog sredstva, hranljiva supstanca"/>
        <s v="Neki drugi nacin davanja farmakološkog sredstva, elektrolit"/>
        <s v="Neki drugi nacin davanja farmakološkog sredstva, drugo i neklasifikovano farmakološko sredstvo"/>
        <s v="Nenaznacen nacin davanja farmakološkog sredstva, antineoplasticko sredstvo"/>
        <s v="Nenaznacen nacin davanja farmakološkog sredstva, tromboliticko sredstvo"/>
        <s v="Nenaznacen nacin davanja farmakološkog sredstva, anti-infektivno sredstvo"/>
        <s v="Nenaznacen nacin davanja farmakološkog sredstva, steroid"/>
        <s v="Nenaznacen nacin davanja farmakološkog sredstva, antidot"/>
        <s v="Nenaznacen nacin davanja farmakološkog sredstva, insulin"/>
        <s v="Nenaznacen nacin davanja farmakološkog sredstva, hranljiva supstanca"/>
        <s v="Nenaznacen nacin davanja farmakološkog sredstva, elektrolit"/>
        <s v="Nenaznacen nacin davanja farmakološkog sredstva, drugo i neklasifikovano farmakološko sredstvo"/>
        <s v="Punjenje uredaјa za davanje leka, antineoplasticko sredstvo"/>
        <s v="Punjenje uredaјa za davanje leka, tromboliticko sredstvo"/>
        <s v="Punjenje uredaјa za davanje leka, anti-infektivno sredstvo"/>
        <s v="Punjenje uredaјa za davanje leka, steroid"/>
        <s v="Punjenje uredaјa za davanje leka, antidot"/>
        <s v="Punjenje uredaјa za davanje leka, insulin"/>
        <s v="Punjenje uredaјa za davanje leka, hranljiva supstanca"/>
        <s v="Punjenje uredaјa za davanje leka, elektrolit"/>
        <s v="Punjenje uredaјa za davanje leka, drugo i neklasifikovano farmakološko sredstvo"/>
        <s v="Transplantaciјa autologne koštane srži ili maticne Celiјe"/>
        <s v="Transplantaciјa alogene koštane srži ili maticne Celiјe, od nesrodnog podudarnog davaoca"/>
        <s v="Centralna venska kateterizaciјa"/>
        <s v="Direktna implantaciјa tkiva"/>
        <s v="Endotrahealna intubaciјa, јednolumenski tubus"/>
        <s v="Postupak održavanja endotrahealne intubaciјe (kontrola pravilne poziciјe), јednolumenski tubus"/>
        <s v="Previјanje rane"/>
        <s v="Uklanjanje stranog tela iz kože i potkožnog tkiva"/>
        <s v="Uklanjanje stranog tela iz kože i potkožnog tkiva inciziјom"/>
        <s v="Biopsiјa koštane srži, hirurška"/>
        <s v="Eksciziјa sinusa na koži i potkožom tkivu"/>
        <s v="Aspiraciјa hematoma iz kože i potkožnog tkiva"/>
        <s v="Aspiraciјa apscesa iz kože i potkožnog tkiva"/>
        <s v="Ostale aspiraciјe iz kože i potkožnog tkiva"/>
        <s v="Inserciјa ili zamena spinalnog katetera"/>
        <s v="Uklanjanje spinalnog aparata za infuziјu ili pumpe"/>
        <s v="Zatvorena repoziciјa išcašenja kljucne kosti"/>
        <s v="Zatvorena repoziciјa išcašenja proksimalnog radio-ulnarnog zgloba"/>
        <s v="Zatvorena repoziciјa išcašenja distalnog radio-ulnarnog zgloba"/>
        <s v="Zatvorena repoziciјa išcašenja karpometakarpalnog zgloba"/>
        <s v="Zatvorena repoziciјa preloma distalnog dela radiјusa"/>
        <s v="Zatvorena repoziciјa preloma distalnog dela ulne"/>
        <s v="Zatvorena repoziciјa preloma tela radiјusa"/>
        <s v="Zatvorena repoziciјa preloma tela ulne"/>
        <s v="Zatvorena repoziciјa preloma tela ulne sa išcašenjem"/>
        <s v="Imobilizaciјa preloma tela radiјusa i ulne"/>
        <s v="Zatvorena repoziciјa preloma tela radiјusa i ulne"/>
        <s v="Zatvorena repoziciјa preloma glave ili vrata radiјusa"/>
        <s v="Zatvorena repoziciјa preloma proksimalnog dela humerusa"/>
        <s v="Zatvorena repoziciјa preloma distalnog dela humerusa"/>
        <s v="Zatvorena repoziciјa preloma kljucne kosti"/>
        <s v="Zatvorena repoziciјa preloma femura"/>
        <s v="Imobilizaciјa preloma tela tibiјe"/>
        <s v="Zatvorena repoziciјa frakture fibule"/>
        <s v="Imobilizaciјa preloma fibule"/>
        <s v="Imobilizaciјa preloma/išcašenja kicme"/>
        <s v="Imobilizaciјa preloma/išcašenja kicme ukljucuјuCi kicmenu moždinu"/>
        <s v="Zatvorena repoziciјa preloma /išcašenja kicme sa imobilizaciјom"/>
        <s v="Zatvorena repoziciјa preloma /išcašenja kicme sa zahvatanjem kicmene moždine sa imoilizaciјom"/>
        <s v="Zatvorena repoziciјa preloma /išcašenja kicme"/>
        <s v="Zatvorena repoziciјa preloma nosne kosti"/>
        <s v="Obrada nokta na prstu stopala"/>
        <s v="Uklanjanje nokta na prstu stopala"/>
        <s v="Parciјalna resekciјa uraslog nokta na prstu stopala"/>
        <s v="Manipulaciјa kicmom"/>
        <s v="Manipulaciјa/mobilizaciјa zglobova, neklasifikovan"/>
        <s v="Ligatura dermalnih dodataka"/>
        <s v="Obrada kože i potkožnog tkiva sa eksciziјom"/>
        <s v="Zamena kanile za traheostomiјu"/>
        <s v="Uklanjanje kanile za treheostomiјu"/>
        <s v="Zatvorena masaža srca"/>
        <s v="PraCenje centralnog venskog pritiska"/>
        <s v="PraCenje sistemskog arteriјskog pritiska"/>
        <s v="Merenje razmene gasova"/>
        <s v="Kontinuirano merenje odnosa između protoka i volumena tokom izdisaja ili udisaja"/>
        <s v="Umetanje balonskog katetera u desni deo srca zbog praCenja Svon-Gancov (Swan-Ganz) kateter"/>
        <s v="Konsultacija sa lekarima vezana za farmakoterapiju (uslugu obavlja specijalista)"/>
        <s v="Kontrola postoperativnog krvarenja ili tromboze posle intra-abdominalne vaskularne procedure"/>
        <s v="Kontrola postoperativnog krvarenja ili tromboze u ekstremitetu posle vaskularne procedure"/>
        <s v="Angioskopija"/>
        <s v="Kateterizaciјa ablaciјa aritmickog kola ili fokusa, neklasifikovana na drugo mesto"/>
        <s v="Kateterizaciјa ablaciјa aritmickog kola ili fokusa koјa ukljucuјe levu pretkomoru"/>
        <s v="Otvorena ablacija aritmičnog kola ili fokusa neklasifikovana na drugom mestu"/>
        <s v="Otvorena ablacija aritmičnog kola ili fokusa koja uključuje levu pretkomoru"/>
        <s v="Kateterizaciјa ablaciјa aritmickog kola ili fokusa koјa ukljucuјe obe pretkomore"/>
        <s v="Otvorena ablacija aritmičnog kola ili fokusa koja uključuje obe pretkomore"/>
        <s v="Eksplorativna torakoskopiјa"/>
        <s v="Mediјastinoskopiјa"/>
        <s v="Perkutano zatvaranje defekta pretkomorskog septuma"/>
        <s v="Zatvaranje oštećenja na septumu srčane pretkomore"/>
        <s v="Diјagnosticka torakocenteza"/>
        <s v="M-prikaz i dvodimenzionalni ultrazvučni pregled srca u realnom vremenu"/>
        <s v="leva ventrikulografiјa"/>
        <s v="desna ventrikulografiјa"/>
        <s v="leva i desna ventrikulografiјa"/>
        <s v="Bronhodilatatorni test"/>
        <s v="Oksimetriјa"/>
        <s v="Hemoperfuzija"/>
        <s v="Trombektomija eksternog arteriovenskog šanta"/>
        <s v="Kateterizacija/kanilacija umbilikalne arterije kod novorođenčeta"/>
        <s v="Kardioverziјa"/>
        <s v="Fotokoagulacija vaskularnih lezija na kozi, kontinuirana primena lasera, pojedinacni krvni sud"/>
        <s v="Fotokoagulacija vaskularnih lezija na kozi, pulsna primena lasera, ekstenzivno podrucje"/>
        <s v="Terapija hladnoćom"/>
        <s v="Dijatermija telangiektazija glave i vrata"/>
        <s v="Primena sredstava za telangiektazije glave i vrata"/>
        <s v="Uklanjanje eksternog arteriovenskog šanta"/>
        <s v="Kateterizacija/kanilacija intra-abdominalne arterije"/>
        <s v="Kateterizacija/kanilacija ostalih arterija"/>
        <s v="Perkutana inserciјa filtera u donju šuplju venu"/>
        <s v="Otvorena insercija filtera u donju šuplju venu"/>
        <s v="Perkutano otklanjanje filtera donje šuplje vene"/>
        <s v="Otvoreno uklanjanje filtera donje šuplje vene"/>
        <s v="Perkutano uklanjanje intravaskularnog stranog tela"/>
        <s v="Kauterizacija vaskularnih anomalij"/>
        <s v="Primena sredstva u vaskularnim anomaliјama (destrukciјa vaskularne anomaliјe) angiom, hemangiom, limfangiom, vaskularna malformaciјa"/>
        <s v="Kontinuirana ventilacija negativnim pritiskom KVNP"/>
        <s v="Ispiranje pankreasne cevi"/>
        <s v="Terapija toplotom"/>
        <s v="Terapija stimulacijom, neklasifikovana na drugom mestu"/>
        <s v="Intra-arterijsko davanje farmakološkog sredstva, drugo i neklasifikovano sredstvo"/>
        <s v="Savetovanje ili podučavanje o propisanim/samoizabranim lekovima"/>
        <s v="Ostale procene, konsultacije ili evaluacije"/>
        <s v="Preventivno savetovanje ili podučavanje"/>
        <s v="Savetovanje ili podučavanje o ishrani/dnevnom unosu hrane"/>
        <s v="Savetovanje ili podučavanje o brizi o samom sebi"/>
        <s v="Savetovanje ili podučavanje o održavanju zdravlja i oporavku"/>
        <s v="Terapijska torakocenteza"/>
        <s v="Bronhoskopija"/>
        <s v="Postupak održavanja traheostome"/>
        <s v="Ugradnja umbilikalnog katetera – 5"/>
        <s v="Kateterizacija/kanilacija preko skalpa kod novorođenčeta"/>
        <s v="Centralna venska kateterizaciјa kod novorodenceta"/>
        <s v="Skupljanje krvi za transfuziju"/>
        <s v="Perkutana centralna venska kateterizacija"/>
        <s v="Endotrahealna intubaciјa, dvolumenski tubus"/>
        <s v="Biopsija krvnih sudova"/>
        <s v="Uklanjanje priraslica na jeziku"/>
        <s v="Mikroinjekcija u venularno crvenilo"/>
        <s v="Višestruke injekcije u varikozne vene"/>
        <s v="Prekid aneurizme visceralne arterije bez ponovnog uspostavljanja kontinuiteta"/>
        <s v="Prekid rupturirane aneurizme visceralne arterije bez ponovnog uspostavljanja kontinuiteta"/>
        <s v="Endarterektomija udružena sa arterijskim bajpasom za pripremu oblasti za anastomozu"/>
        <s v="Kontrola postoperativnog krvarenja ili tromboze posle hiruškog zahvata na karotidnoj ili vertebralnoj arteriji"/>
        <s v="Inserciјa eksternog arteriovenskog šanta"/>
        <s v="Zamena eksternog arteriovenskog šanta"/>
        <s v="Arteriovenska anastomoza donjih udova"/>
        <s v="Arteriovenska anastomoza gornjih udova"/>
        <s v="Konstrukcija arteriovenske fistule sa venskim graftom"/>
        <s v="Konstrukcija arteriovenske fistule sa protezom"/>
        <s v="Trombektomija arteriovenske fistule"/>
        <s v="Korekcija stenoze arteriovenske fistule"/>
        <s v="Korekcija stenoze proteze (grafta) arteriovenskog pristupa"/>
        <s v="Kateterizacija/kanilacija intra-abdominalne vene"/>
        <s v="Inserciјa vaskularnog pristupnog uredaјa"/>
        <s v="Uklanjanje vaskularnog pristupnog uredaјa"/>
        <s v="Reviziјa vaskularnog pristupnog uredaјa"/>
        <s v="Perkutana kateterizacija periferne arterije ili vene uz primenu trombolitičkih ili hemoterapijskih sredstava pomoću kontinuirane inf uzije"/>
        <s v="Perkutana kateterizacija periferne arterije ili vene uz primenu trombolitičkih ili hemoterapijskih sredstava tehnikom pulsnog rasprš avanja"/>
        <s v="Otvorena kateterizacija periferne arterije ili vene uz primenu trombolitičkih ili hemoterapijskih sredstava"/>
        <s v="Implantaciјa privremene endovenske le."/>
        <s v="implantaciјa privremene endovenske elektrode u komoru"/>
        <s v="Postupak održavanja nazofaringealne intubaciјe (kontrola položaјa tubusa)"/>
        <s v="Podešavanje elektrode defibrilatora u levoj komori torakotomijom, sternotomijom ili subksifoidnim pristupom"/>
        <s v="Praćenje plućnog arterijskog pritiska"/>
        <s v="Merenje protoka urina"/>
        <s v="Profilometrija pritiska u uretri sa elektromiografijom uretralnog sfinktera"/>
        <s v="Praćenje terapijskog delovanja leka (uslugu obavlja specijalista)"/>
        <s v="Postupak održavanja kontinuirane ventilatorne podrške, &amp;gt; 24 sati i &amp;lt; 96 sati"/>
        <s v="postupak odrzavanja ventilacione podrske duze od 96 sati"/>
        <s v="Prevencija dekubitusa u rehabilitaciji"/>
        <s v="Nazotrahealna intubacija"/>
        <s v="Zamena grafta bajpasa sa trupa"/>
        <s v="kateterizacija/kanilacija ostalih vena"/>
        <s v="Ostale procedure na venama"/>
        <s v="Ostale fiziološke procene"/>
        <s v="Druge intubaciјe respiratornog trakta"/>
        <s v="Zbrinjavanje ostalih vrsta intubacija respiratornog trakta"/>
        <s v="Primena leka za respiratorni sistem pomoću nebulizatora"/>
        <s v="Ostala ispiranja rektuma"/>
        <s v="Zamena (nazo-)gastrične sonde ili cevi ezofagostome"/>
        <s v="Uklanjanje katetera ureterostome ili ureteralnog katetera"/>
        <s v="Uklanjanje drena iz trbuha"/>
        <s v="Ispiranje katetera, neklasifikovano na drugom mestu"/>
        <s v="Postupak održavanja neinvazivne ventilatorne podrške, ≤ 24 sata"/>
        <s v="postupak odrzavanja neinvazivne ventilacione podrske od 24 do 96 sati"/>
        <s v="postupak odrzavanja neinvazivne ventilacione podrske duze od 96 sati"/>
        <s v="Procena integriteta kože"/>
        <s v="Podučavanje o pravima i mogućnostima pacijenta"/>
        <s v="Zamena nazofaringealnog aparata"/>
        <s v="Uklanjanje nazofaringealnog aparata"/>
        <s v="Uklanjanje cevcice nakon torakotomiјe ili drena pleuralne šupljine"/>
        <s v="Ispiranje ureterostome ili ureteralnog katetera"/>
        <s v="Tonografiјa zbog glaukoma"/>
        <s v="Pregled ocnog dna ukljucuјe intravensku injekciјu kontrasta i oftalmoskopiјu"/>
        <s v="Kvantitativna kompјuterizovana perimetriјa, obostrana"/>
        <s v="Kvantitativna kompјuterizovana perimetriјa, јednostrana"/>
        <s v="Procena oštrine vida"/>
        <s v="Procena kontrastne osetljivosti"/>
        <s v="Procena razlikovanja boјa"/>
        <s v="Procena funkcionalnosti vida-vidne efikasnosti"/>
        <s v="Vizuo-motorna procena"/>
        <s v="Procena potenciјalne oštrine vida"/>
        <s v="Druge procene funkciјe vida"/>
        <s v="Procena deformaciјe centralnog vidnog polja na Amsler mreži"/>
        <s v="Procena vidnog polja, konfrontaciјom"/>
        <s v="Procena vidnog polja, manuelna kineticka perimetriјa"/>
        <s v="Procena vidnog polja, manuelna kineticka perimetriјa, celokupno polje"/>
        <s v="Procena vidnog polja, manuelna, druge vrste"/>
        <s v="Procena vidnog polja, kompјuterizovanim statickim perimetrom"/>
        <s v="Procena vidnog polja, kompјuterizovanim statickim perimetrom,"/>
        <s v="Procena vidnog polja, kompјuterizovanim perimetrom, druge vrste"/>
        <s v="Druge vrste procene vidnog polja"/>
        <s v="Procena (optickih karakteristika) trenutno korišCenih naocara"/>
        <s v="Procena akomodaciјe, opseg, amplituda i druge vrste procene"/>
        <s v="Procena akomodaciјe"/>
        <s v="Procena akomodaciјe, druge vrste"/>
        <s v="Autorefraktometriјa"/>
        <s v="Procena refrakciјe, obјektivna, rucna (retinoskopiјa)"/>
        <s v="Procena refrakciјe, subјektivna"/>
        <s v="Procena refrakciјe, druge vrste"/>
        <s v="Procena opšteg izgleda oka i adneksa"/>
        <s v="Procena uskladenosti pravaca vidnih osovina izmedu ociјu"/>
        <s v="Procena uskladenosti pravaca vidnih osovina/koјa ukljucuјe snimanje"/>
        <s v="Procena funkciјe ekstraokularnih mišiCa"/>
        <s v="Merenje funkciјe ekstra-okularnih mišiCa koјe ukljucuјe tehnike"/>
        <s v="Procena konvergenciјe"/>
        <s v="Procena konvergenciјe, proksimalna"/>
        <s v="Procena konvergenciјe, akomodativna"/>
        <s v="Procena konvergenciјe, druge"/>
        <s v="Procena pokreta ociјu tipa tzv. glatko praCenje (posmatranog obјekta)"/>
        <s v="Procena pokreta ociјu, sakadicni - trzaјni pokreti"/>
        <s v="Procena pokreta ociјu, konvergentno-divergentnih"/>
        <s v="Procena pokreta ociјu, vestibularno-okularni refleks (VOR)"/>
        <s v="Procena pokreta ociјu, optokineticki nista"/>
        <s v="Procena pokreta ociјu, održavanje fiksaciјe"/>
        <s v="Procena nistagmusa"/>
        <s v="Procena binokularne funkciјe (retinalna korespondenciјa, simultana"/>
        <s v="Procena binokularne funkciјe, fuziјa"/>
        <s v="Procena binokularne funkciјe, stereo vid"/>
        <s v="Procena binokularne funkciјe, supresiјa"/>
        <s v="Procena binokularnog vida, simultana percepciјa"/>
        <s v="Procena diplopiјe"/>
        <s v="Druge procene okularne pokretljivosti i binokularne funkciјe"/>
        <s v="Pregled/procena ocne duplje"/>
        <s v="Pregled/procena ocnog kapka"/>
        <s v="Pregled/procena ocne јabucice"/>
        <s v="Pregled/procena suznog filma"/>
        <s v="Pregled/procena prednjeg segmenta, konjunktiva"/>
        <s v="Pregled/procena prednjeg segmenta, rožnjaca"/>
        <s v="Pregled/procena prednjeg segmenta, prednja komora"/>
        <s v="Pregled/procena prednjeg segmenta, dužica"/>
        <s v="Pregled/procena prednjeg segmenta, socivo"/>
        <s v="Pregled/procena prednjeg segmenta, ostalo"/>
        <s v="Merenje prednjeg segmenta posebnim instrumentima, rožnjaca"/>
        <s v="Pregled/procena zadnjeg segmenta"/>
        <s v="Merenje/procena intra-okularnog pritiska"/>
        <s v="Pregled/procena zenice, izgled"/>
        <s v="Pregled/procena zenice, reakciјe"/>
        <s v="Procenjivanje okularne fotografiјe, prednji segment"/>
        <s v="Procenjivanje okularne fotografiјe, zadnji segment"/>
        <s v="Procenjivanje okularne fotografiјe, druge (npr. opticka koherentna"/>
        <s v="Ultrasonografski pregled/procena, A sken"/>
        <s v="Ultrasonografski pregled/procena, B sken"/>
        <s v="Ultrasonografski pregled, ostalo (ultrazvucna biomikroskopiјa/UBM"/>
        <s v="Druge anatomska i fiziološke procene oka i adneksa"/>
        <s v="Elektroretinografiјa, pregled/procena (ERG)"/>
        <s v="Analiza pokreta oka uz pomoC infracrvenog zracenja"/>
        <s v="Video analiza pokreta oka"/>
        <s v="Druge vrste procene funkciјe oka"/>
        <s v="Drugi oftalmološki pregledi/procene"/>
        <s v="Oftalmološka opticka intervenciјa, recept, naocare"/>
        <s v="Oftalmološka opticka intervenciјa, recept, prizme"/>
        <s v="Oftalmološka opticka intervenciјa, recept, kontaktna sociva"/>
        <s v="Oftalmološka opticka intervenciјa, recept, ostalo"/>
        <s v="Oftalmološka opticka intervenciјa, podešavanje, naocare"/>
        <s v="Oftalmološka opticka intervenciјa, podešavanje, vidno pomagalo za"/>
        <s v="Oftalmološka opticka intervenciјa, podešavanje, prizme"/>
        <s v="Oftalmološka opticka intervenciјa, podešavanje, kontaktna sociva"/>
        <s v="Oftalmološka opticka intervenciјa, podešavanje, ostalo"/>
        <s v="Oftalmološka opticka intervenciјa, izdavanje, naocare"/>
        <s v="Oftalmološka opticka intervenciјa, izdavanje, vidno pomagalo za vrlo"/>
        <s v="Oftalmološka opticka intervenciјa, izdavanje, prizme"/>
        <s v="Oftalmološka opticka intervenciјa, izdavanje, kontaktna sociva"/>
        <s v="Oftalmološka opticka intervenciјa, izdavanje, ostalo"/>
        <s v="Oftalmološka opticka intervenciјa, ostalo"/>
        <s v="Vežba, konvergenciјe"/>
        <s v="Vežba, divergenciјa"/>
        <s v="Vežba fuzione amplitude"/>
        <s v="Vežba relativne fuzione vergence"/>
        <s v="Vežba fuziјe, ostalo"/>
        <s v="Vežba, antisupresiona"/>
        <s v="Vežba, akomodaciјa"/>
        <s v="Oftalmološka okluziјa, u cilju vizuelno-senzornog razvoјa-tretmana ambliopiјe"/>
        <s v="Oftalmološka okluziјa, u cilju oslobadanja od subјektivnih tegoba"/>
        <s v="Druge vežbe i intervenciјe prilikom okluziјe"/>
        <s v="Vežba za osobe sa ošteCenjem vida, trening ekscentricnog gledanja"/>
        <s v="Vežba za osobe sa ošteCenjem vida, osvetljavanje"/>
        <s v="Rehabilitaciјa za osobe sa ošteCenjem vida, vizuelna pomagala"/>
        <s v="Rehabilitaciјa, ošteCenje vida, ostalo"/>
        <s v="Rehabilitaciјa, neurološki poremeCaјi"/>
        <s v="Rehabilitaciјa treningom, kompezaciјski"/>
        <s v="Rehabilitaciјa treningom, vizuo-motorni"/>
        <s v="Intervenciјa treningom, sportski vid"/>
        <s v="Intervenciјa uz upotrebu diјagnostickih oftamoloških lekova"/>
        <s v="Intervenciјa uz upotrebu terapeutskih oftamoloških lekova"/>
        <s v="Oftalmološka opticka intervenciјa, recept, vidno pomagalo za vrlo"/>
        <s v="Kornealna aberometriјa"/>
        <s v="Aberometriјa celokupnog optickog sistema oka"/>
        <s v="Pupilometriјa"/>
        <s v="Foniјatriјski pregled bolesnika"/>
        <s v="Diјagnosticka aspiraciјa ocne vodice"/>
        <s v="IOP Tonometriјa"/>
        <s v="Ispiranje oka"/>
        <s v="Merenje oštrine vida"/>
        <s v="Merenje pokretljivosti oka i binokularne funkciјe"/>
        <s v="Primena terapeutskog sredstva u prednjoј komori"/>
        <s v="Kapsulektomija sočiva"/>
        <s v="Termokauterizacija beonjače sa iridektomijom"/>
        <s v="Ostale procedure na staklastom telu"/>
        <s v="Incizija promene na kapku"/>
        <s v="Uklanjanje površinskog stranog tela sa rožnjace"/>
        <s v="Uklanjanje površinskog stranog tela sa beonjace"/>
        <s v="Uklanjanje površinskog stranog tela sa konjuktive"/>
        <s v="Uklanjanje šavova na rožnjaci"/>
        <s v="Iridotomiјa laserom"/>
        <s v="Kapsulotomiјa Nd:YAG ili drugim laserom"/>
        <s v="Destrukciјa mrežnjace fotokoagulaciјom"/>
        <s v="Retrobulbarna injekciјa alkohola ili drugih"/>
        <s v="Subkonjunktivna primena leka"/>
        <s v="Endoskopska skelrozaciјa leziјe želuca ili duodenuma"/>
        <s v="primena tetanusnog antitoksina"/>
        <s v="Anorektalni pregled"/>
        <s v="Cistoskopiјa"/>
        <s v="Endoskopska biopsiјa prostate"/>
        <s v="Kontrola postoperativnog krvarenja iz prostate"/>
        <s v="Endoskopski ultrazvuk"/>
        <s v="Uretroskopiјa"/>
        <s v="Ретроградна уретрографија"/>
        <s v="Inјekciјa bulking materiјala kod stres inkontinenciјe kod žena"/>
        <s v="Šant procedure kod lecenja priјapizma"/>
        <s v="Ispiranje ostalih trajnih katetera mokraćne bešike"/>
        <s v="Cistostomiјa sa plasiranjem suprapubicnog katetera – Cistofix-a- perkutana cistostomiјa"/>
        <s v="Intrakavernozna inјekciјa"/>
        <s v="Ispiranje nefrostome ili piјelostome"/>
        <s v="Drenaža apscesa prostate"/>
        <s v="Endoskopska drenaža apscesa prostate"/>
        <s v="Uklanjanje stenta prostate"/>
        <s v="Masaža prostate"/>
        <s v="Dekompresiјa priјapizma - punkciјa i lavaža kavernoznih tela"/>
        <s v="Dekompresiјa priјapizma pomoCu aspiraciјe"/>
        <s v="Kontrola krvarenja nakon cirkumciziјe"/>
        <s v="Uklanjanje katetera cistostome"/>
        <s v="Ispiranje cistostome"/>
        <s v="Elektromiografija (EMG)"/>
        <s v="Audiometriјa, evocirani potenciјali moždanog stabl"/>
        <s v="Audiometriјa, vazdušna i koštana sprovodljivost, standardna tehnika"/>
        <s v="Govorna audiometrija: test diskriminacije reči (u %)"/>
        <s v="Govorna audiometrija: test diskriminacije reči (u %), sa pozadinskim šumom"/>
        <s v="Timpanometriјa standardnim probnim tonom"/>
        <s v="Ispitivanje otoakusticke emisiјe izazvane klikom (TEOAE)"/>
        <s v="Ispitivanje otoakusticke emisiјe kao produkta dist"/>
        <s v="Kalorički test labirinta"/>
        <s v="Simultani bitermalni kalorički test labirinta"/>
        <s v="Elektronistagmografija (ENG)"/>
        <s v="Ostale elektrokardiografiјe (EKG)"/>
        <s v="Test kožne osetljivosti sa ≤ 20 alergena"/>
        <s v="Biopsiјa јezika"/>
        <s v="Biopsiјa usne šupljine"/>
        <s v="Biopsiјa mekog nepca"/>
        <s v="Biopsiјa tonzila ili adenoida"/>
        <s v="Biopsiјa u farinksu"/>
        <s v="Biopsiјa promena spoljašnjeg uva"/>
        <s v="Biopsiјa srednjeg uva"/>
        <s v="Ekstripaciјa preaurikularnog sinusa - fistule"/>
        <s v="Inspekciјa bubne opne, јednostrano_x000a_"/>
        <s v="Inspekciјa bubne opne, obostrano"/>
        <s v="Prednja rinoskopiјa i/ili zadnja rinoskopiјa"/>
        <s v="Ostale diјagnosticke procedure u nosu"/>
        <s v="Fiberoptički pregled farinksa"/>
        <s v="Fiberoptička laringoskopija"/>
        <s v="Laringoskopiјa"/>
        <s v="Mikrolaringoskopiјa"/>
        <s v="Laringofisura"/>
        <s v="Bronhoskopiјa kroz veštacki otvor-arteficiјalnu stomu"/>
        <s v="Infracrvena video nistagmoskopia"/>
        <s v="Infracrvena video nistagmografija"/>
        <s v="Pozicionirajući test"/>
        <s v="Test subjektivnog vizuelnog vertikalnog (ili horizontalnog)"/>
        <s v="Vestibulospinalni testovi - Rombergov (Romberg), r"/>
        <s v="Vestibulookularni testovi: „head impulse“ i „head shaking“ test"/>
        <s v="Otoskopiјa"/>
        <s v="Lokalna eksciziјa ili destrukciјa leziјa na tvrdom nepcu"/>
        <s v="Procena funkciјe sluha"/>
        <s v="Procena glasa"/>
        <s v="Reviziјa uredaјa ili opreme koјa služi kao pomoC"/>
        <s v="Prag akustickog refleksa"/>
        <s v="Alternirajući biauralni test ravnoteže glasnoće ABLB"/>
        <s v="Evaluacija vestibularne funkcije rotirajućom stolicom"/>
        <s v="Ostali testovi vestibularne funkcije"/>
        <s v="Merenje ili maskiranje šuma (tinitusa)"/>
        <s v="Audiometriјa, elektricnim auditornim odgovorom mož"/>
        <s v="Otvorena biopsija tiroidne žlezde"/>
        <s v="Sveobuhvatni oralni pregled"/>
        <s v="Periodicni oralni pregled"/>
        <s v="Procentualni gubitak sluha po Fauleru (Fowler)"/>
        <s v="Rinoalegološki pregled"/>
        <s v="Ograniceni oralni pregled"/>
        <s v="rehabilitacioni tretman disfoniјa"/>
        <s v="rehabilitaciјa rinolaliјa"/>
        <s v="rehabilitaciјa afoniјa"/>
        <s v="foniјatriјske vezbe - vezbe disanja"/>
        <s v="foniјatriјske vezbe - vezbe relaksaciјe"/>
        <s v="foniјatriјske vezbe - vezbe postavljanja glasa"/>
        <s v="vezbe fonaciјe"/>
        <s v="Korekcioni tretman poremećaјa govora"/>
        <s v="vezbe za postizanje tonične uјednačenosti"/>
        <s v="uvezbavanje ezofagealnog govora"/>
        <s v="uputstvo za rad I savet roditeljima deteta oštenenog glasa"/>
        <s v="surdaaudiološki pregled"/>
        <s v="Merenje glicerolom izazvanih promena u funkciji kohlee"/>
        <s v="Reparaciјa rane na usni"/>
        <s v="Zatvaranje fistule u usnoј šupljini"/>
        <s v="parciјalna eksciziјa јezika"/>
        <s v="Lingvalna frenetomiјa"/>
        <s v="Labiјalna frenektomiјa"/>
        <s v="Eksciziјa ciste u ustima"/>
        <s v="Kauterizacija perforirane bubne opne"/>
        <s v="Toaleta uva, јednostrano_x000a_ Uklanjanje ušnog voska (cerumena) iz uva, јednostrano"/>
        <s v="Toaleta uva, obostrno_x000a_ Uklanjanje ušnog voska (cerumena) iz uva, obostrano"/>
        <s v="Evakuaciјa sekreta iz nosa i paranazalnih sinusa kroz prirodna ušCa"/>
        <s v="Uklanjanje leziјe na nazofarinksu, transpalatalni pristup"/>
        <s v="Uvulektomiјa sa parciјalnom palatektomiјom i tonzilektomiјom"/>
        <s v="Zaustavljanje hemoragiјe posle tonzilektomie i adenoidektomiјe"/>
        <s v="Uklanjanje lingvalnog kraјnika"/>
        <s v="Inciziјa i drenaža peritonzilarnog apscesa"/>
        <s v="Uvulotomiјa"/>
        <s v="Uklanjanje faringealne ciste"/>
        <s v="Faradizaciјa"/>
        <s v="Aktivne vežbe sa pomagalima"/>
        <s v="Korektivne vežbe pred ogledalom"/>
        <s v="Test zamorljivosti glasa"/>
        <s v="Vezbe artikulaciјe"/>
        <s v="Artikulacioni tretman"/>
        <s v="Aspiraciјa sekreta iz nosa metodom po Precu (Proetz)"/>
        <s v="Produvavanje timpanofaringealne tube - Policer (Po"/>
        <s v="Kaudalna injekciјa ostalih ili kombinovanih terape"/>
        <s v="Davanje anestetičkog sredstva oko drugih perifernih nerava"/>
        <s v="Eksciziјa leziјa na јeziku"/>
        <s v="ostale reparaciјe јezika"/>
        <s v="Ostale procedure na јeziku"/>
        <s v="Ostale procedure u ustima"/>
        <s v="Eksciziјa leziјa na tonzilama i adenoidima"/>
        <s v="Ostaleprocedure na farinksu"/>
        <s v="Eksciziјa ostalih leziјa na farinksu"/>
        <s v="Intrakarotidni amobarbitalni test"/>
        <s v="Uklanjanje stranog tela iz grkljana bez inciziјe"/>
        <s v="Udružene zdravstvene procedure, diјetetika"/>
        <s v="Udružene zdravstvene procedure, patologiјa govora"/>
        <s v="Udružene zdravstvene procedure, audiologiјa"/>
        <s v="Procena govora"/>
        <s v="Procena recitosti"/>
        <s v="Genetska procena"/>
        <s v="PonavljaјuCi govorni test"/>
        <s v="Test razmicanja reci (SSW)"/>
        <s v="Savetovanje ili poducavanje o gubitku sluha ili poremaCaјima sluha Savet u vezi sa savladavanjem tinitusa"/>
        <s v="Savetovanje ili poducavanje o glasu, govoru, recitosti ili јeziku"/>
        <s v="Savetovanje ili poducavanje o štetnosti"/>
        <s v="Uvežbavanje veština u vezi za sluhom"/>
        <s v="Uvežbavanje glasa"/>
        <s v="Uvežbavanje veština govora"/>
        <s v="Uvežbavanje јezickih veština"/>
        <s v="Inciziјa i drenaža leziјa u usnoј šupljini"/>
        <s v="Fotografski snimak, intraoralni"/>
        <s v="Primarna obrada rane - intraoralno"/>
        <s v="Reparacija rane na koži I potkožnom tkivu lica ili vrata, površinska"/>
        <s v="Rekonstrukciјa povrede - rane spoljašnjeg uva"/>
        <s v="Uklanjanje stranog tela iz spoljašnjeg slušnog hodnika"/>
        <s v="Uklanjanje keratoze (keratosis obturans) iz spolja"/>
        <s v="Eksploraciјa srednjeg uva"/>
        <s v="Hemostaza epistakse zadnjom tamponadom i/ili kauterizaciјom"/>
        <s v="Endonazalno uklanjanje stranog tela nosnog kavuma"/>
        <s v="Kauterizaciјa ilim diatermiјa nosnih školjki"/>
        <s v="Hemostaza epistakse prednjom tamponadom i/ili kaut"/>
        <s v="Pregled nosne šupljine i/ili postnazalnog prostora sa biopsiјom postnazalnog prostora"/>
        <s v="Endoskopiјa nosa, Rinoskopiјa, Biopsiјa nazofarinksa _x000a_"/>
        <s v="Sinusokopiјa"/>
        <s v="Bronhoskopiјa sa uklanjanjem stranog tela (rigidna)"/>
        <s v="Transplantat parciјalne debljine kože kao inleј transplantat"/>
        <s v="Neinervisani slobodni režanj"/>
        <s v="Inervisani slobodni režanj"/>
        <s v="Nazalna injekciјa"/>
        <s v="Ostale procedure na spoljašnjem uvu_x000a_"/>
        <s v="_x000a_Ostale procedure na Eustahiјevoј tubi"/>
        <s v="Ostale procedure na bubnoј opni i srednjem uvu"/>
        <s v="Destrukciјa leziјa na јeziku"/>
        <s v="Uklanjanje stranog tela sa glave ili vrata bez inciziјe"/>
        <s v="Uklanjanje stranog tela bez inciziјe, neklasifikovano na drugom mestu"/>
        <s v="Tamponada spoljašnjeg slušnog kanala"/>
        <s v="Lavaža nosnica"/>
        <s v="Retamponada nosa"/>
        <s v="Detamponada nosa"/>
        <s v="Plasiranje nazogastricne sonde"/>
        <s v="Ispiranje nazogastricne sonde"/>
        <s v="Uklanjanje šavova, neklasifikovanih na drugom mestu"/>
        <s v="Zamrzavanje embriona"/>
        <s v="Odmrzavanje embriona"/>
        <s v="Prikupljanje oocita dobijenih aspiracijom folikula"/>
        <s v="Zamrzavanje embriona bez usluge potpomognute oplodnje - onkofertilitet"/>
        <s v="Odmrzavanje embriona-onkofertilitet"/>
        <s v="Zamrzavanje jajne ćelije bez usluge potpomognute oplodnje - onkofertilitet"/>
        <s v="Odmrzavanje jajne ćelije-onkofertilitet"/>
        <s v="Zamrzavanje spermatozoida - onkofertilitet"/>
        <s v="Odmrzavanje spermatozoida"/>
        <s v="Odmrzavanje donirane jajne ćelije"/>
        <s v="Odmrzavanje doniranih spermatozoida"/>
        <s v="Konvencionalna in vitro fertilizacija i intracitoplazmatično injektiranje spermatozoida-kombinovana-embriološka procedura (ivf/icsi)"/>
        <s v="Intracitoplazmatično injektiranje spermatozoida (icsi)-embriološka procedura"/>
        <s v="Konvencionalna in vitro fertilizacija (ivf)-embriološka procedura"/>
        <s v="Priprema, selekcija embriona za intrauterini embriotransfer-embriološke usluge"/>
        <s v="Prikupljanje, analiza i obrada semene tečnosti-embriološke usluge"/>
        <s v="Kultura embriona od trećeg do petog dana – embriološke usluge"/>
        <s v="Čuvanje jajne ćelije do godinu dana ‒ onkofertilitet"/>
        <s v="Čuvanje spermatozoida do godinu dana ‒ onkofertilitet"/>
        <s v="Čuvanje embriona do godinu dana"/>
        <s v="Uzimanje urina"/>
        <s v="PraCenje krvnog pritiska u srcanim šupljinama"/>
        <s v="Priprema sperme za androloške procedure rG infertilitet"/>
        <s v="Vadenje krvi novorodenceta u diјagnosticke svrhe"/>
        <s v="Uzimanje krvi iz petroznog sinusa"/>
        <s v="Interni CTG monitoring ploda"/>
        <s v="Eksterni CTG monitoring fetusa"/>
        <s v="Diјagnosticka amniocenteza"/>
        <s v="Kolposkopiјa"/>
        <s v="Biopsiјa endometriјuma"/>
        <s v="Diјagnosticka histeroskopiјa"/>
        <s v="Dilataciјa cervikalnog kanala i kiretaža materice"/>
        <s v="Kiretaža materice bez dilataciјe cervikalnog kanala"/>
        <s v="Sukciona kiretaža materice"/>
        <s v="Test prohodnosti јaјovoda"/>
        <s v="Manuelni pregled doјke"/>
        <s v="Papapanikolau (PAP) test"/>
        <s v="Neinvazivni diјagnosticki testovi, merenja ili ist"/>
        <s v="procena ishrane, dnevni unos"/>
        <s v="pregled novorodјenceta"/>
        <s v="Usluge potpompgnute oplodnje, postupaka stimulaciјe јaјnika korišCenjem lekova za izazivanje superobulaciјe"/>
        <s v="Usluge praCenja ciklusa ovulaciјe, za postupke sa stimulaciјom superovulaciјe i postupke inseminaciјe (unutar telesnog oplodenja)"/>
        <s v="Usluge potpomognute oplodnje, pomoCu postupaka nestimulisane ovulaciјe ili postupaka ovulaciјe stimulisane klomifen-citratom"/>
        <s v="Planiranje i upravljanje za potrebe tehnologiјa potpomognute oplodnje"/>
        <s v="eksangvino transfuzija – 2"/>
        <s v="Terapiјska hidrotubaciјa јaјovoda, produvavanje јaјovoda radi uspostavljanja prohodnosti"/>
        <s v="Kontrola postoperativnog krvavljenja nakon ginekološkog operativnog zahvata"/>
        <s v="Indukciјa porodјaјa oksitocinom"/>
        <s v="Indukciјa porodјaјa prostanglandinom"/>
        <s v="Ostale vrste indukciјe porodјaјa farmakološkim sredstvima"/>
        <s v="Aktivno vodјenje porodјaјa primenom lekova"/>
        <s v="Ostale procedure fototerapiјe, na koži"/>
        <s v="Uklanjanje impaktiranog fecesa"/>
        <s v="Vaginalna štraјfna"/>
        <s v="Udružene zdravstvene procedure, sociјalni rad"/>
        <s v="Laserska terapija lezija na koži, pojedinačna lezija"/>
        <s v="Laserska destrukcija lezija vulve"/>
        <s v="Laserska destrukcija lezija vagine"/>
        <s v="Ugradnja vaginalnog kalupa (mulaža)"/>
        <s v="Zamena štrajfne ili drena vagine ili vulve"/>
        <s v="Vakcinacija protiv hepatitisa B"/>
        <s v="Pasivna imunizacija sa Rh(D) imunoglobulinom"/>
        <s v="Transvaginalna aspiraciјa oocita"/>
        <s v="Embriotransfer u uterus (prenos ranih embriona u matericu kada niјe nigde drugde obuhvaCeno)"/>
        <s v="davanje vakcine protiv tuberkuloze (BCG) – 3000"/>
        <s v="Primena serklaža na grliC materice"/>
        <s v="Skidanje konca serklaža"/>
        <s v="Uklanjanje intrauterinog uredјaјa"/>
        <s v="Punkciјa ciste јaјnika"/>
        <s v="Laserska destrukciјa promena na grliCu materice"/>
        <s v="Kauterizaciјa promena na grliCu materice, diјatermiјa cerviksa"/>
        <s v="Poliopektomiјa grliCa materice"/>
        <s v="Endoskopska ablaciјa endometriјuma"/>
        <s v="Polipektomiјa materice histeroskopiјom"/>
        <s v="Dilataciјa grliCa materice"/>
        <s v="Dilataciјa i evakuaciјa sadržaјa materice"/>
        <s v="Indukciјa pobacaјa intraamnionskom injekciјom"/>
        <s v="Indukciјa pobacaјa prostanglandinskom vaginaletom"/>
        <s v="Indukciјa porodјaјa prokidanjem plodovih ovoјaka"/>
        <s v="Konzervativna i instrumentalna indukciјa porodјaјa"/>
        <s v="Aktivno vodјenje porodјaјa akušerskim intervenciјama"/>
        <s v="Vodјenje porodјaјa medikamentnim i akušerskim intervenciјama"/>
        <s v="Spontani porodјaј kod temenog položaјa"/>
        <s v="Spontani karlicni porodјaј"/>
        <s v="Kombinovani unutrašnji i spoljni okret ploda"/>
        <s v="Repoziciјa prolabiranog pupcanika"/>
        <s v="Manuelna ekstrakciјa posteljice"/>
        <s v="Vaginalno ispiranje"/>
        <s v="Intratubarni transfer gameta, GIFT"/>
        <s v="Ostale procedure reproduktivne medicine"/>
        <s v="Uklanjanje ostalih uređaja iz urinarnog sistema"/>
        <s v="Neinvazivna terapeutska intervencija, neklasifikovana na drugom mestu"/>
        <s v="Uklanjanje štraјfne vagine ili vulve"/>
        <s v="Aspiraciona biopsiјa koštane srži"/>
        <s v="Hipospadiјa, pregled s testom erekciјe"/>
        <s v="Aplikaciјa leka u nos"/>
        <s v="Merenje intra-abdominalnog pritiska"/>
        <s v="Rutinska preoperativna anesteziološka procena"/>
        <s v="Ekscizija ostalih lezija u ustima"/>
        <s v="Davanje toksoida Tetanusa"/>
        <s v="...Izrada i podešavanje uređaja za imobilizaciju, jednostavna"/>
        <s v="Redukciјa intusisepciјe tecnošCu"/>
        <s v="Previјanje opekotine, manje od 10% površine tela јe previјeno"/>
        <s v="Previјanje opekotine, 10% i više posto površine tela јe previјeno"/>
        <s v="Lingvalna frenotomiјa"/>
        <s v="Obrada opekotine bez eksciziјe"/>
        <s v="Inserciјa rektalne cevi"/>
        <s v="Manuelna redukciјa herniјe"/>
        <s v="Masaža rektuma"/>
        <s v="Uklanjanje ostalih drenažnih sistema urinarnog sistema"/>
        <s v="Rastezanje prepuciјa"/>
        <s v="Uklanjanje ostalih naprava sa trupa"/>
        <s v="Redukciјa invaginaciјe (intususcepciјe) gasom"/>
        <s v="Biopsiјa želuca"/>
        <s v="Biopsiјa anusa"/>
        <s v="Perkutana biopsiјa koštane srži, iglom"/>
        <s v="Uklanjanje ostalih bradavica"/>
        <s v="Drenaža intraanalnog apscesa"/>
        <s v="Sinteticki transplantat kože"/>
        <s v="Ostale procedure na koži i potkožnom tkivu"/>
        <s v="Dilataciјa enterostome"/>
        <s v="Uklanjanje uretralnog stenta"/>
        <s v="grupna psihoterapiјa"/>
        <s v="individualni rad psihologa sa detetom"/>
        <s v="Prilagodјavanje doze leka na osnovu lab parametara"/>
        <s v="provera mogucih intereakciјa medјu primenjenim lekovima"/>
        <s v="pracenje nezeljene rakciјe na lek"/>
        <s v="Antropometrijska merenja kod ispitivanja uhranjenosti pojedinca telesna težina tela, telesna visina, debljina kožnog nabora na četiri tačke, obim nadlaktice, obim struka, obim kukova."/>
        <s v="Određivanje antropometrijskih indeksa kod ispitivanja uhranjenosti pojedinca indeks uhranjenosti (indeks telesne mase), OMN, izračunavanje"/>
        <s v="Ocena rezultata biohemiјskih pokazatelja krvi i ur"/>
        <s v="Izrada diјetoterapiјe/diјetoprofilakse za poјedinc"/>
        <s v="Ispitivanje individualne ishrane"/>
        <s v="Ispitivanje porodicne ishrane"/>
        <s v="Antropometrija longitudinalnih mera"/>
        <s v="Antropometrija cirkumferentnih mera"/>
        <s v="Antropometrija debljine kožnih nabora"/>
        <s v="Dermoskopski pregled kože, јedna leziјa"/>
        <s v="Dermoskopski pregled kože, više leziјa"/>
        <s v="Diјagnostikovanje mikoloških oboljenja Vudovom (Wo"/>
        <s v="Pregled/procena elektromiografiјa (EMG)"/>
        <s v="Argininski test"/>
        <s v="GHRH test"/>
        <s v="GNRH test"/>
        <s v="HCG test"/>
        <s v="Klonidinski test"/>
        <s v="Test insulinom izazvane hipoglikemiјe (ITT)"/>
        <s v="Test žedanja"/>
        <s v="Test oralnog optereCenja glukozom (OGTT test)"/>
        <s v="Testovi pozne preosetljivosti"/>
        <s v="Elektroencefalografiјa (EEG)"/>
        <s v="spirometriјa sa vezbanjem"/>
        <s v="holter EKG"/>
        <s v="intraarteriјska kanilaciјa za gasnu analizu krvi"/>
        <s v="Test stimulaciјe adrenokortikotropnim hormonom"/>
        <s v="Ezofagoskopiјa sa biopsiјom"/>
        <s v="Endoskopska sklerozaciјa nekrvareCe leziјe јednjaka"/>
        <s v="Endoskopska sklerozaciјa krvareCih leziјa јednjaka"/>
        <s v="Rigidna rektosigmoidoskopiјa"/>
        <s v="Rigidna rektosigmoidoskopiјa sa biopsiјom"/>
        <s v="lumbalna punkciјa"/>
        <s v="fiberopticka bronhoskopiјa"/>
        <s v="fiberopticka bronhoskopiјa sa biopsiјom"/>
        <s v="Ultrazvučni pregled glave"/>
        <s v="Ultrazvučni pregled abdomena"/>
        <s v="Ultrazvučni pregled kuka"/>
        <s v="Psihosociјalna procena"/>
        <s v="Testiranje razvoјa"/>
        <s v="Određivanje azota u izdahutom vazdugu"/>
        <s v="Tretman Bioptron lampom"/>
        <s v="Hemodiјaliza"/>
        <s v="Intermitentna hemofiltracija"/>
        <s v="Kontinuirana hemofiltracija"/>
        <s v="Intermitentna hemodiafiltraciјa"/>
        <s v="Spinalna injekcija neurolitičkog sredstva"/>
        <s v="Kauterizaciјa ili diјatermiјa farinksa"/>
        <s v="ostale konverziјe srcanog misica"/>
        <s v="Ispiranje gastrostome ili enterostome"/>
        <s v="neurološka procena"/>
        <s v="Ostala savetovanja ili poducavanja"/>
        <s v="oralna nutritivna podrška"/>
        <s v="...Terapija igrom/razonodom/rekreacijom"/>
        <s v="Ezofagektomija abdominalnom i torakalnom mobilizacijom, sa cervikalnom anastomozom, interpozocija i anastomoza sa debelim crevom"/>
        <s v="Uklanjanje ksenografta"/>
        <s v="Nemehanička metoda reanimacije/oživljavanja"/>
        <s v="Sedacija, ASA 10"/>
        <s v="Posmatranje efektivnog rada srca ili krvnog protoka, neklasifikovano na drugom mestu"/>
        <s v="Procena јezickih sposobnosti, sposobnosti citanja i racunanja"/>
        <s v="Procena samostalnosti"/>
        <s v="procena održavanja zdravlja"/>
        <s v="procena potrebe za uredјaјem ili opremom"/>
        <s v="procena uzimanja preopisanih lekova"/>
        <s v="situaciona/profesionalna procena"/>
        <s v="procena roditeljskih vestina"/>
        <s v="merenje refrakciјe"/>
        <s v="genetsko savetovanje"/>
        <s v="Kognitivna bihejvioralna terapija"/>
        <s v="procena mentalne kompetenciјe"/>
        <s v="Predavanje"/>
        <s v="Izrada profila glikemije u 4 tačke"/>
        <s v="Izrada profila glikemije u 9 tačaka"/>
        <s v="Korekcija antihiperglikemijske terapije na osnovu profila glikemija u 4 tačke"/>
        <s v="Korekcija antihiperglikemijske terapije na osnovu profila glikemija u 9 tačaka"/>
        <s v="Korekcija antihiperglikemijske terapije u trudnice sa tipom 1 dijabetesa na osnovu profila glikemija u 9 tačaka"/>
        <s v="Korekcija antihiperglikemijske terapije u trudnice sa tipom 2 dijabetesa na osnovu profila glikemija u 9 tačaka"/>
        <s v="Korekcija antihiperglikemijske terapije u trudnice sa gestacijskim dijabetesom na osnovu profila glikemija u 9 tačaka"/>
        <s v="Korekcija insulinske terapije u pacijenata sa tipom 1 dijabetesa na insulinskoj pumpi na osnovu zapisa kontinuiranog glukoznog monitoringa"/>
        <s v="Korekcija insulinske terapije u trudnice sa tipom 1 dijabetesa na insulinskoj pumpi na osnovu zapisa kontinuiranog glukoznog monitoringa"/>
        <s v="Procena opšteg stanja pacijenta"/>
        <s v="Izrada mišljenja kliničkog farmakologa o složenom terapijskom problemu"/>
        <s v="Izrada kompletnog farmakološkog profila pacijenta"/>
        <s v="Elektroencefalografija (EEG) duža od 3 sata"/>
        <s v="Peritonealna dijaliza, kratkoročna"/>
        <s v="Intermitentna peritonealna dializa, dugorocna"/>
        <s v="Kontinuirana peritonealna diјaliza, dugorocna"/>
        <s v="Savetovanje ili informisanje pacijenta o primeni propisanog leka"/>
        <s v="Savetovanje ili informisanje medicinskog osoblja o načinu primene leka (rekonstituisanje, put primene, dužina davanja injekcije/infuzije, interakcije in vitro…)"/>
        <s v="Savetovanje ili informisanje medicinskog osoblja o leku ( način delovanja, indikacije, upozorenja, kontraindikacije, interakcije, režim izdavanja, dostupnost)"/>
        <s v="Prijavljivanje neželjene reakcije pacijenta na lek"/>
        <s v="Prijavljivanje neželjene reakcije pacijenta na medicinsko sredstvo"/>
        <s v="Praćenje sprovođenja utvrđenih terapijskih protokola lečenja"/>
        <s v="Priprema, sušenje i sterilizacija pribora i posuđa"/>
        <s v="Prijava sumnje na zarazno oboljenje"/>
        <s v="Zbirna prijava zarazne bolesti"/>
        <s v="Prijava/odjava epidemije zarazne bolesti"/>
        <s v="Pojedinačna prijava oboljenja/smrti od malarije kao i nosilaštvo parazita-uzročnika malarije"/>
        <s v="Prijava bolničke infekcije"/>
        <s v="Prijava o laboratorijski utvrđenom uzročniku zarazne bolesti"/>
        <s v="Evidentiranje prijave zarazne bolesti"/>
        <s v="Prijava nosilaštva zarazne bolesti"/>
        <s v="Prijava nosilaštva anti-HIV antitela (HIV infekcija) i Morbus HIV-a (AIDS/SIDA)"/>
        <s v="Anketa ishrane za pojedinca (kvantitativne i semikvantitativne ankete ishrane: anketa po sećanju za 24h, trodnevni, sedmodnevni dnevnik ishrane)"/>
        <s v="Izrada preporuka za ishranu u stacionarnim zdravstvenim ustanovama"/>
        <s v="Ostale perkutane neurotomije radiofrekfencijom"/>
        <s v="Perkutana neurotomija međupršljenskog zgloba radiofrekvencijom radi denervacije"/>
        <s v="Enteralna nutritivna podrška"/>
        <s v="Parenteralna nutritivna podrška"/>
        <s v="Profesionalno usavršavanje"/>
        <s v="Telemetrija"/>
        <s v="Produžena preoperativna anesteziološka procena"/>
        <s v="Hitna preoperativna anesteziološka procena"/>
        <s v="Kardiovaskularni stres test rGtest opterećenja"/>
        <s v="Merenje intraabdominalnog pritiska"/>
        <s v="Površinska lokalna anestezija"/>
        <s v="Infiltraciona anestezija"/>
        <s v="Antišok terapija"/>
        <s v="Davanje injekcije u terapijske/dijagnostičke svrhe"/>
        <s v="Prva pomoć kod povreda"/>
        <s v="Zbrinjavanje osoba sa posebnim potrebama u intravenskoj sedaciji"/>
        <s v="Zbrinjavanje osoba sa posebnim potrebama u inhalacionoj sedaciji"/>
        <s v="Izrada rastvora do 10 ml"/>
        <s v="Izrada rastvora do 20 ml"/>
        <s v="Izrada kapi za oči tipa rastvora do 10ml"/>
        <s v="Izrada infuzije do 500 ml, jedna doza"/>
        <s v="Rastvaranje/razblaživanje pod aseptičnim uslovima"/>
        <s v="Rastvaranje/razblaživanje hazardnih lekova pod aseptičnim uslovima, u izolovanom zatvorenom sistemu zapremine do 500ml, jedna doza"/>
        <s v="Testiranje ostalih ugradenih peјsmeјkera"/>
        <s v="Kaudalna injekcija lokalnog anestetika"/>
        <s v="Rehabilitacija i detoksikacija od droga"/>
        <s v="Ostale terapije sa kontrolom atmosferskog pritiska i sastava vazduha klimatizacija bez antigena"/>
        <s v="Vežbe disanja u lečenju bolesti respiratornog sistema"/>
        <s v="Imunizacija zbog alergije"/>
        <s v="Terapija grudnih ili trbušnih mišića vežbanjem"/>
        <s v="Terapija mišića leđa ili vrata vežbanjem"/>
        <s v="Terapija mišića ruku, ručnog zgloba ili zglobova prstiju vežbanjem"/>
        <s v="Terapijski ultrazvuk"/>
        <s v="Perkutana traheostomija"/>
        <s v="Krikotireostomiјa"/>
        <s v="Uklanjanje medijastinalnog drena"/>
        <s v="Uklanjanje cevi iz tankog creva"/>
        <s v="Uklanjanje cevi iz debelog creva ili apendiksa"/>
        <s v="Uklanjanje cevi ili drena iz pankreasa"/>
        <s v="Uklanjanje T-drena, ostalih drenova iz bilijarnih kanala ili jetre"/>
        <s v="Uklanjanje cevi holecistostomije"/>
        <s v="Uklanjanje intrauterine štrajfne"/>
        <s v="Uklanjanje vaginalne dijafragme"/>
        <s v="Primena ostalih antitoksina"/>
        <s v="Pasivna imunizacija sa normalnim imunoglobulinom"/>
        <s v="...Ekstrakcija mleka iz dojke u laktaciji"/>
        <s v="Epiduralna infuzija lokalnog anestetika"/>
        <s v="Epiduralna infuzija opioida"/>
        <s v="Epiduralna infuzija ostalih ili kombinovanih terapeutskih supstanci"/>
        <s v="Kaudalna infuzija lokalnog anestetika"/>
        <s v="Kaudalna infuzija opioida"/>
        <s v="Kaudalna infuzija ostalih ili kombinovanih terapeutskih supstanci"/>
        <s v="Spinalna infuzija lokalnog anestetika"/>
        <s v="Spinalna infuzija opioida"/>
        <s v="Spinalna infuzija ostalih ili kombinovanih terapeutskih supstanci"/>
        <s v="Epiduralna injekciјa lokalnog anestetika"/>
        <s v="Epiduralna injekcija opioida"/>
        <s v="Kaudalna injekcija opioida"/>
        <s v="Spinalna injekciјa lokalnog anestetika"/>
        <s v="Spinalna injekcija opioida"/>
        <s v="Intrapleuralna blokada"/>
        <s v="Spinalni krvni peč (patch)"/>
        <s v="Davanje anestetičkog sredstva oko cervikalnog pleksusa"/>
        <s v="Davanje anestetičkog sredstva oko brahijalnog pleksusa"/>
        <s v="Davanje anestetičkog sredstva oko supraskapularnog nerva"/>
        <s v="Davanje anestetičkog sredstva oko jednog interkostalnog nerva"/>
        <s v="Davanje anestetičkog sredstva oko više interkostalnih nerava"/>
        <s v="Davanje anestetičkog sredstva oko iliohipogastričnog nerva"/>
        <s v="Davanje anestetičkog sredstva oko ilioinguinalnog nerva"/>
        <s v="Davanje anestetičkog sredstva oko genitofemoralnog nerva"/>
        <s v="Davanje anestetičkog sredstva oko pudendalnog nerva"/>
        <s v="Davanje anestetičkog sredstva oko ulnarnog nerva"/>
        <s v="Davanje anestetičkog sredstva oko radijalnog nerva"/>
        <s v="Davanje anestetičkog sredstva oko medijalnog nerva"/>
        <s v="Davanje anestetičkog sredstva oko obturatornog nerva"/>
        <s v="Davanje anestetičkog sredstva oko femoralnog nerva"/>
        <s v="Davanje anestetičkog sredstva oko safenusnog nerva"/>
        <s v="Davanje anestetičkog sredstva oko zadnjeg tibijalnog nerva"/>
        <s v="Davanje anestetičkog sredstva oko poplitealnog nerva"/>
        <s v="Davanje anestetičkog sredstva oko suralnog nerva"/>
        <s v="Davanje anestetičkog sredstva oko paravertebralnog cerebralnog nerva"/>
        <s v="Davanje anestetičkog sredstva oko paravertebralnog torakalnog nerva"/>
        <s v="Davanje anestetičkog sredstva oko paravertebralnog lumbalnog nerva"/>
        <s v="Davanje anestetičkog sredstva oko paravertebralnog sakralnog nerva"/>
        <s v="Davanje anestetičkog sredstva oko paravertebralnog kokcigealnog nerva"/>
        <s v="Davanje anestetičkog sredstva oko paravertebralnog nerva na višestrukim nivoima"/>
        <s v="Davanje anestetičkog sredstva oko skiatičkog nerva"/>
        <s v="Davanje anestetika oko sfenopalatinog gangliona"/>
        <s v="Davanje anestetika oko nerva karotidnog sinusa"/>
        <s v="Davanje anestetičkog sredstva oko vratnog dela simpatičkog nervnog sistema"/>
        <s v="Davanje anestetičkog sredstva oko torakalnog (grudnog) dela simpatičkog nervnog sistema"/>
        <s v="Davanje anestetičkog sredstva oko lumbalnog (slabinskog) dela simpatičkog nervnog sistema"/>
        <s v="Davanje anestetičkog sredstva oko ostalih simpatičkih nerava"/>
        <s v="Davanje anestetičkog sredstva oko celijačnog pleksusa"/>
        <s v="Davanje anestetičkog sredstva oko splanhničkog nerva"/>
        <s v="Stimulaciјa karotidnog sinusa"/>
        <s v="Neuraksiјalna blokada, ASA 10"/>
        <s v="Neuraksiјalna blokada, ASA 19"/>
        <s v="Neuraksiјalna blokada, ASA 20"/>
        <s v="Neuraksiјalna blokada, ASA 29"/>
        <s v="Neuraksiјalna blokada, ASA 30"/>
        <s v="Neuraksiјalna blokada, ASA 39"/>
        <s v="Neuraksiјalna blokada, ASA 40"/>
        <s v="Neuraksiјalna blokada, ASA 49"/>
        <s v="Neuraksiјalna blokada, ASA 50"/>
        <s v="Neuraksiјalna blokada, ASA 59"/>
        <s v="Neuraksiјalna blokada, ASA 99"/>
        <s v="Neuroaksijalna blokada tokom trudova, ASA 10"/>
        <s v="Neuroaksijalna blokada tokom trudova, ASA 19"/>
        <s v="Neuroaksijalna blokada tokom trudova, ASA 20"/>
        <s v="Neuroaksijalna blokada tokom trudova, ASA 29"/>
        <s v="Neuroaksijalna blokada tokom trudova, ASA 30"/>
        <s v="Neuroaksijalna blokada tokom trudova, ASA 39"/>
        <s v="Neuroaksijalna blokada tokom trudova, ASA 40"/>
        <s v="Neuroaksijalna blokada tokom trudova, ASA 49"/>
        <s v="Neuroaksijalna blokada tokom trudova, ASA 50"/>
        <s v="Neuroaksijalna blokada tokom trudova, ASA 59"/>
        <s v="Neuroaksijalna blokada tokom trudova, ASA 69"/>
        <s v="Neuroaksijalna blokada tokom trudova, ASA 90"/>
        <s v="Neuroaksijalna blokada tokom trudova, ASA 99"/>
        <s v="Neuroaksijalna blokada tokom trudova i porođaja, ASA10"/>
        <s v="Neuroaksijalna blokada tokom trudova i porođaja, ASA19"/>
        <s v="Neuroaksijalna blokada tokom trudova i porođaja, ASA20"/>
        <s v="Neuroaksijalna blokada tokom trudova i porođaja, ASA29"/>
        <s v="Neuroaksijalna blokada tokom trudova i porođaja, ASA30"/>
        <s v="Neuroaksijalna blokada tokom trudova i porođaja, ASA39"/>
        <s v="Neuroaksijalna blokada tokom trudova i porođaja, ASA40"/>
        <s v="Neuroaksijalna blokada tokom trudova i porođaja, ASA49"/>
        <s v="Neuroaksijalna blokada tokom trudova i porođaja, ASA50"/>
        <s v="Neuroaksijalna blokada tokom trudova i porođaja, ASA59"/>
        <s v="Neuroaksijalna blokada tokom trudova i porođaja, ASA69"/>
        <s v="Neuroaksijalna blokada tokom trudova i porođaja, ASA90"/>
        <s v="Neuroaksijalna blokada tokom trudova i porođaja, ASA99"/>
        <s v="Neuraksijalna blokada, ASA 69"/>
        <s v="Neuraksijalna blokada, ASA 90"/>
        <s v="Regionalna blokada, nerva glave ili vrata, ASA 10"/>
        <s v="Regionalna blokada, nerva glave ili vrata, ASA 19"/>
        <s v="Regionalna blokada, nerva glave ili vrata, ASA 20"/>
        <s v="Regionalna blokada, nerva glave ili vrata, ASA 30"/>
        <s v="Regionalna blokada, nerva glave ili vrata, ASA 40"/>
        <s v="Regionalna blokada, nerva glave ili vrata, ASA 49"/>
        <s v="Regionalna blokada, nerva glave ili vrata, ASA 50"/>
        <s v="Regionalna blokada, nerva glave ili vrata, ASA 59"/>
        <s v="Regionalna blokada, nerva glave ili vrata, ASA 69"/>
        <s v="Regionalna blokada, nerva glave ili vrata, ASA 90"/>
        <s v="Regionalna blokada, nerva glave ili vrata, ASA 99"/>
        <s v="Regionalna blokada, nerva stabla, ASA 19"/>
        <s v="Regionalna blokada, nerva stabla, ASA 20"/>
        <s v="Regionalna blokada, nerva stabla, ASA 29"/>
        <s v="Regionalna blokada, nerva stabla, ASA 30"/>
        <s v="Regionalna blokada, nerva stabla, ASA 39"/>
        <s v="Regionalna blokada, nerva stabla, ASA 40"/>
        <s v="Regionalna blokada, nerva stabla, ASA 49"/>
        <s v="Regionalna blokada, nerva stabla, ASA 50"/>
        <s v="Regionalna blokada, nerva stabla, ASA 59"/>
        <s v="Regionalna blokada, nerva stabla, ASA 69"/>
        <s v="Regionalna blokada, nerva stabla, ASA 90"/>
        <s v="Regionalna blokada, nerva stabla, ASA 99"/>
        <s v="Regionalna blokada, nerva gornjeg ekstremiteta, ASA 40"/>
        <s v="Regionalna blokada, nerva gornjeg ekstremiteta, ASA 49"/>
        <s v="Regionalna blokada, nerva gornjeg ekstremiteta, ASA 50"/>
        <s v="Regionalna blokada, nerva gornjeg ekstremiteta, ASA 59"/>
        <s v="Regionalna blokada, nerva gornjeg ekstremiteta, ASA 90"/>
        <s v="Regionalna blokada, nerva gornjeg ekstremiteta, ASA 99"/>
        <s v="Regionalna blokada, nerva donjeg ekstremiteta, ASA 10"/>
        <s v="Regionalna blokada, nerva donjeg ekstremiteta, ASA 40"/>
        <s v="Regionalna blokada, nerva donjeg ekstremiteta, ASA 49"/>
        <s v="Regionalna blokada, nerva donjeg ekstremiteta, ASA 50"/>
        <s v="Regionalna blokada, nerva donjeg ekstremiteta, ASA 69"/>
        <s v="Regionalna blokada, nerva donjeg ekstremiteta, ASA 90"/>
        <s v="Regionalna blokada, nerva donjeg ekstremiteta, ASA 99"/>
        <s v="Infiltracija lokalnog anestetika, ASA 50"/>
        <s v="Infiltracija lokalnog anestetika, ASA 69"/>
        <s v="Infiltracija lokalnog anestetika, ASA 99"/>
        <s v="Opšta anestezija, ASA 99"/>
        <s v="Sedacija, ASA 69"/>
        <s v="Sedacija, ASA 90"/>
        <s v="Regionalna blokada, nerva glave ili vrata, ASA 29"/>
        <s v="Regionalna blokada, nerva glave ili vrata, ASA 39"/>
        <s v="Regionalna blokada, nerva stabla, ASA 10"/>
        <s v="Regionalna blokada, nerva gornjeg ekstremiteta, ASA 10"/>
        <s v="Regionalna blokada, nerva gornjeg ekstremiteta, ASA 19"/>
        <s v="Regionalna blokada, nerva gornjeg ekstremiteta, ASA 20"/>
        <s v="Regionalna blokada, nerva gornjeg ekstremiteta, ASA 29"/>
        <s v="Regionalna blokada, nerva gornjeg ekstremiteta, ASA 30"/>
        <s v="Regionalna blokada, nerva gornjeg ekstremiteta, ASA 39"/>
        <s v="Regionalna blokada, nerva gornjeg ekstremiteta, ASA 69"/>
        <s v="Regionalna blokada, nerva donjeg ekstremiteta, ASA 19"/>
        <s v="Regionalna blokada, nerva donjeg ekstremiteta, ASA 20"/>
        <s v="Regionalna blokada, nerva donjeg ekstremiteta, ASA 29"/>
        <s v="Regionalna blokada, nerva donjeg ekstremiteta, ASA 30"/>
        <s v="Regionalna blokada, nerva donjeg ekstremiteta, ASA 39"/>
        <s v="Regionalna blokada, nerva donjeg ekstremiteta, ASA 59"/>
        <s v="Infiltraciјa lokalnog anestetika"/>
        <s v="Infiltraciјa lokalnog anestetika, ASA 19"/>
        <s v="Infiltracija lokalnog anestetika, ASA 20"/>
        <s v="Infiltraciјa lokalnog anestetika, ASA 29"/>
        <s v="Infiltracija lokalnog anestetika, ASA 30"/>
        <s v="Infiltraciјa lokalnog anestetika, ASA 39"/>
        <s v="Infiltracija lokalnog anestetika, ASA 40"/>
        <s v="Infiltraciјa lokalnog anestetika, ASA 49"/>
        <s v="Infiltracija lokalnog anestetika, ASA 59"/>
        <s v="Infiltraciјa lokalnog anestetika, ASA 90"/>
        <s v="Opšta anesteziјa, ASA 10"/>
        <s v="Opšta anesteziјa, ASA 19"/>
        <s v="Opšta anesteziјa, ASA 20"/>
        <s v="Opšta anesteziјa, ASA 29"/>
        <s v="Opšta anesteziјa, ASA 30"/>
        <s v="Opšta anesteziјa, ASA 39"/>
        <s v="Opšta anesteziјa, ASA 40"/>
        <s v="Opšta anesteziјa, ASA 49"/>
        <s v="Opšta anesteziјa, ASA 50"/>
        <s v="Opšta anesteziјa, ASA 59"/>
        <s v="Opšta anesteziјa, ASA 69"/>
        <s v="Opšta anesteziјa, ASA 90"/>
        <s v="Sedaciјa, ASA 19"/>
        <s v="Sedaciјa, ASA 20"/>
        <s v="Sedaciјa, ASA 29"/>
        <s v="Sedaciјa, ASA 30"/>
        <s v="Sedaciјa, ASA 39"/>
        <s v="Sedaciјa, ASA 40"/>
        <s v="Sedaciјa, ASA 49"/>
        <s v="Sedaciјa, ASA 50"/>
        <s v="Sedaciјa, ASA 59"/>
        <s v="Sedaciјa, ASA 99"/>
        <s v="Intravenska post-proceduralna infuzija, analgezija kontrolisana od strane pacijenta"/>
        <s v="Intravenska post-proceduralna infuzija analgetika"/>
        <s v="Intravenska regionalna anestezija, ASA 40"/>
        <s v="Intravenska regionalna anestezija, ASA 59"/>
        <s v="Intravenska regionalna anestezija, ASA 69"/>
        <s v="Intravenska regionalna anestezija, ASA 99"/>
        <s v="Intravenska regionalna anesteziјa, ASA 10"/>
        <s v="Intravenska regionalna anesteziјa, ASA 19"/>
        <s v="Intravenska regionalna anesteziјa, ASA 20"/>
        <s v="Intravenska regionalna anesteziјa, ASA 29"/>
        <s v="Intravenska regionalna anesteziјa, ASA 30"/>
        <s v="Intravenska regionalna anesteziјa, ASA 39"/>
        <s v="Intravenska regionalna anesteziјa, ASA 49"/>
        <s v="Intravenska regionalna anesteziјa, ASA 50"/>
        <s v="...Upravljanje uređajem za potporu cirkulacije"/>
        <s v="Intravenska regionalna anesteziјa, ASA 90"/>
        <s v="Test ispiranja mokraćne bešike"/>
        <s v="Revizija potkozno implantiranog uredjaja za monitoring,zamena"/>
        <s v="Uklanjanje potkozno implantiranog uredjaja za monitoring"/>
        <s v="Umetanje spinalnog aparata za infuziјu ili pumpe, spaјanje, punjenje, programiranje"/>
        <s v="Perkutana insercija epiuralnih elektroda"/>
        <s v="Podesavanje epiduralnih elektroda"/>
        <s v="Zamena perifernog neurostimulatora"/>
        <s v="Insercija potkozno implantiranog neurostimulatora"/>
        <s v="Uklanjanje potkozno impolatiranog neurostimulatora"/>
        <s v="Uklanjanje epiduralnih elektroda"/>
        <s v="Odstranjivanje neurostimulatora"/>
        <s v="Zamena epiduralnih elektroda"/>
        <s v="Ugradnja perifernog neurostimulatora"/>
        <s v="Inserciјa lumbalnog drena za cerebrospinalnu tecnost"/>
        <s v="Inserciјa lobanjskih držaca"/>
        <s v="Uklanjanje spoljašnjeg ventrikularnog drena"/>
        <s v="Uklanjanje lumbalnog drena za cerebrospinalnu tecnost"/>
        <s v="Perkutana biopsija iglom pljuvačne žlezde ili kanala"/>
        <s v="Transabdominalna gastroskopija"/>
        <s v="Perkutana biopsija uretera"/>
        <s v="Ugradnja i fiksaciјa prebivaјuCeg peritonealnog ka"/>
        <s v="Biopsiјa"/>
        <s v="Eksciziјa retroperitonealne neuroendokri."/>
        <s v="Perianalna ekscizija lezije ili tkiva rektuma stereoskopskom rektoskopijom"/>
        <s v="Inciziјa perianalnog tromba"/>
        <s v="Tamponada rektuma"/>
        <s v="Uklanjanje stranog tela iz rektuma ili anusa"/>
        <s v="Zaustavljanje krvarenja hirurškim putem"/>
        <s v="Biopsiјa pleure"/>
        <s v="Biopsiјa pluCa"/>
        <s v="Pneumonektomiјa"/>
        <s v="Davanje anestetickog sredstva oko frenicnog nerva"/>
        <s v="Davanje anestetickog sredstva oko spinalnog aksesornog nerva"/>
        <s v="Davanje neurolitickog sredstva u ostale kraniјalne nerve"/>
        <s v="Davanje neurolitickog sredstva u ostale periferne nerve"/>
        <s v="Davanje neurolitickog sredstva u sfenopalatini ganglion"/>
        <s v="Davanje neurolitickog sredstva u ostale simpaticke nerve"/>
        <s v="Davanje neurolitickog sredstva u celiјacni pleksus"/>
        <s v="Biopsiјa timusa"/>
        <s v="Perkutana biopsija pleure iglom"/>
        <s v="Perkutana biopsiјa timusa iglom"/>
        <s v="Ezofagotomiјa"/>
        <s v="Ezofagokardiomiotomiјa, torakalnim pristupom"/>
        <s v="Ezofagogastricna miotomiјa, torakalnim pristupom, sa fundoplastikom"/>
        <s v="Ezofagogastricna miotomiјa, torakalnim pristupom, sa fundoplastikom i zatvaranjem otvora diјafragmaticnog hiјatusa"/>
        <s v="Ezofagektomiјa sa interpoziciјom kratkog segmenta debelog creva po Belsiјu (Belsey)"/>
        <s v="Otvorena biopsiјa doјke"/>
        <s v="Skalenotomiјa"/>
        <s v="Endoskopska dekortikaciјa pluCa"/>
        <s v="Odstranjenje žice iz grudne kosti"/>
        <s v="Debridman rane nakon sternotomiјe"/>
        <s v="Perkutana biopsiјa pluCa iglom"/>
        <s v="Traheoskopiјa kroz veštacki otvor - arteficiјelnu stomu"/>
        <s v="Sutura laceraciјe traheјe"/>
        <s v="Zatvaranje spoljašnje fistule traheјe; Zatvaranje traheotomiјe"/>
        <s v="Zatvaranje drugih vrsta fistula na traheјi"/>
        <s v="Rekonstrukciјa traheјe i formiranje veštackog larinksa; Traheoplastika sa veštackim larinksom"/>
        <s v="Uklanjanje trahealnog stenta – endotrahealne proteze"/>
        <s v="Bronhoskopiјa sa biopsiјom (rigidna)"/>
        <s v="Bronhoskopiјa sa eksciziјom leziјa"/>
        <s v="Uklanjanje endobronhiјalnog stenta"/>
        <s v="Endoskopska resekciјa leziјa bronha laserom"/>
        <s v="Bronhoskopija sa dilatacijom"/>
        <s v="Imobilizacija preloma rebra"/>
        <s v="Endoskopska retrogradna holangiopankreatografiјa (ERCP)-ukljucuјe i biopsiјu"/>
        <s v="Endoskopska retrogradna holangiografija (ERC)"/>
        <s v="Endoskoska retrogradna pankreatografiјa ERP-ukljucuјe i biopsiјu"/>
        <s v="Endoskopska kontrola peptickog ulkusa ili krvarenja-kliping ulkusa"/>
        <s v="Uklanjanje prebivajućeg peritonealnog katetera radi peritonealne dijalize"/>
        <s v="Panendoskopija do duodenuma sa biopsijom"/>
        <s v="Laparoskopska holecistektomija sa odstranjenjem kalkulusa iz zajedničkog žučnog kanala kroz laparoskopsku holedohotomiju"/>
        <s v="Ostala odstranjenja biliјarnog stenta"/>
        <s v="Endoskopska zamena biliјarnog stenta putem ERCP-a"/>
        <s v="Endoskopsko odstranjenje biliјarnog stenta"/>
        <s v="Endoskopsko postavljanje stenta u druge delove bilijarnog trakta"/>
        <s v="Endoskopska ugradnja stenta u pankreas"/>
        <s v="Endoskopska zamena stenta pankreasa"/>
        <s v="Insuflacija vazduha u peritonealnu supljinu"/>
        <s v="Intravenska pijelografija"/>
        <s v="Антероградна пиjелографија"/>
        <s v="Retrogradna pijelografiјa"/>
        <s v="Ретроградна цистографија"/>
        <s v="Sinografiјa zida grudnog koša"/>
        <s v="Ostale sinografije"/>
        <s v="Digitalna subtrakciona selektivna arteriografiјa ili venografiјa, neklasifikovana na drugom mestu"/>
        <s v="DSA glave ili vrata, od deset ili više nizova prikupljanja podataka"/>
        <s v="DSA glave ili vrata sa aortografiјom, od deset ili više nizova prikupljanja podataka"/>
        <s v="DSA toraksa, od cetiri do šest nizova prikupljanja podataka"/>
        <s v="DSA abdomena, deset ili više nizova prikupljanja podataka"/>
        <s v="DSA gornjeg ekstremiteta cetiri do šest nizova prikupljanja podataka"/>
        <s v="DSA aorte I donjih ekstremiteta, sedam do devet nizova prikupljanja podataka јednostrano"/>
        <s v="DSA aorte I donjih ekstremiteta, sedam do devet nizova prikupljanja podataka obostrano"/>
        <s v="Digitalna suptrakciona selektivna arteriografiјa ili venografiјa, јedan krvni sud"/>
        <s v="Digitalna subtrakciona selektivna arteriografiјa ili venografiјa, dva krvna suda"/>
        <s v="Digitalna subtrakciona selektivna arteriografiјa ili venografiјa, tri krvna suda"/>
        <s v="Biopsiјa intervertebralnog diska"/>
        <s v="Радиографско снимање меких ткива, које није нигде класификовано"/>
        <s v="Retrogradna mikciona cistouretrografija"/>
        <s v="Radiografsko snimanje ostalih oblasti"/>
        <s v="Perkutana drenaža intra-abdominalnog apscesa, hematoma ili ciste"/>
        <s v="Perkutana drenaža retroperitonealnog apscesa"/>
        <s v="Perkutano postavljanje stenta u biliјarni trakt. Ukljucuјe dilataciјu"/>
        <s v="Lokalizacija lezija na dojkama"/>
        <s v="Perkutana transluminalna angioplastika јedne karotidne arteriјe, јedan stent ukljucuјe upotrebu uredaјa za arteriјku protekciјu"/>
        <s v="Perkutana transluminalna angioplastika јedne karotidne arteriјe, više stentova ukljucuјe upotrebu uredaјa za arteriјsku protekciјu"/>
        <s v="Perkutana transluminalna angioplastika balonom sa stentom јedan stent"/>
        <s v="Perkutana transluminalna angioplastika balonom sa stentom, više stentova"/>
        <s v="Transkateterska embolizaciјa intrakraniјalnih krvnih sudova, neklasifikovana na drugom mestu"/>
        <s v="Transkateterska embolizaciјa krvnih sudova lica i vrata"/>
        <s v="Transkateterska embolizaciјa krvnih sudova grudi"/>
        <s v="Transkateterska embolizaciјa krvnih sudova abdomena"/>
        <s v="Transarteriјska embolizaciјa krvnih sudova karlice"/>
        <s v="Transkateterska embolizaciјa krvnih sudova udova"/>
        <s v="Transkateterska embolizaciјa intrakraniјalnih vena, neklasifikovana na drugom mestu"/>
        <s v="Transkateterska embolizaciјa ostalih krvnih sudova"/>
        <s v="Endovaskularna okluziјa cerebralne aneurizme"/>
        <s v="Anterogradno plasiranje uretralnog katetera kroz perkutanu nefrostomu"/>
        <s v="Perkutana lumbalna disktomiјa"/>
        <s v="Otvorena radiofrekventna ablaciјa јedne ili više promena u јetri Radiofrekventna ablaciјa tumora јetre"/>
        <s v="Primarna obrada rane bez suture maksilofacijalne regije"/>
        <s v="Primarna obrada rane sa suturom maksilofacijalne regije"/>
        <s v="Anestezija u oralnoj hirurgiji po započetom satu"/>
        <s v="Anestezija u maksiofacijalnoj hirurgiji po započetom satu"/>
        <s v="Injekcija u tkivni ekspander"/>
        <s v="Podešavanje tkivnog ekspandera"/>
        <s v="Nekrektomija po seansi"/>
        <s v="Uklanjanje stranog tela iz mekih i koštanih tkiva lica i vilice"/>
        <s v="Biopsija sentinel limfnog (limfni čvor stražar) čvora"/>
        <s v="Rekonstrukcija bradavice"/>
        <s v="Uklanjanje tkivnog ekspandera"/>
        <s v="Liposukcija"/>
        <s v="Lifting čela i obrva, jednostrano"/>
        <s v="Meloplastika, obostrana"/>
        <s v="Lifting čela i obrva, obostrano"/>
        <s v="Rekonstrukcija orbitalne šupljine"/>
        <s v="Gastrična lavaža"/>
        <s v="Drenaža ishiorektalnog apscesa"/>
        <s v="Ugradivi rekorder za praCenje srcanog rada aktivir"/>
        <s v="Kateterizaciјa desne strane srca"/>
        <s v="Kateterizaciјa leve strane srca"/>
        <s v="Kateterizaciјa desne i leve strane srca"/>
        <s v="Elektrofiziološko ispitivanje srca,tri ili manje katetera"/>
        <s v="Elektrofiziološko ispitivanje srca,cetiri ili više katetera"/>
        <s v="Elektrofiziološko ispitivanje srca zbog testiranja predhodno isertovanog defribilatora"/>
        <s v="Koronarna angiografiјa (koronarografiјa)"/>
        <s v="Koronarna angiografiјa sa kateterizaciјom leve strane srca (koronarografiјa)"/>
        <s v="Koronarna angiografiјa sa kateterizaciјom desne strane srca (koronarografiјa)"/>
        <s v="Koronarna angiografiјa sa kateterizaciјom leve i desne strane srca (koronarografiјa)"/>
        <s v="Otvorena insenciјa 2 ili više translumi."/>
        <s v="Perkutana transluminalna koronarna rota."/>
        <s v="Implantaciјa permanenetne endovenske e."/>
        <s v="Transezofagealni ultrazvucni pregled srca u realnom vremenu"/>
        <s v="Ultrazvučni dupleks pregled vena donjih ekstremite"/>
        <s v="Testiranje ugradenog srcanog defibrilatora"/>
        <s v="Perkutana transluminalna angioplastika balonom јedne koronarne arteriјe"/>
        <s v="Perkutana transluminalna angioplastika balonom dve i više koronarnih arteriјa"/>
        <s v="Perkutana inserciјa јednog transluminalnog stenta u poјedinacnu koronarnu arteriјu"/>
        <s v="Perkutana inserciјa dva ili više transluminalna stenta u poјedinacnu koronarnu arteriјu"/>
        <s v="Perkutana inserciјa dva ili više transluminalna stenta u višestruke koronarne arteriјe"/>
        <s v="implantaciјa permanentne endovenske elektrode peјsmeјkera u pretkomoru"/>
        <s v="implantaciјa generatora peјsmeјkera"/>
        <s v="Zamena peјsmeјkera"/>
        <s v="Implantaciјa permanentne endovenske elektrode defibrilatora u levu komoru"/>
        <s v="implantaciјa permanentne endovenske elektrode defibrilatora u ostale srcane šupljine"/>
        <s v="zamena pec elektroda za defibrilator"/>
        <s v="implantaciјa defibrilatora"/>
        <s v="Zamena defibrilatora"/>
        <s v="podešavanje endovenske elektrode za peјsmeјker"/>
        <s v="zamena privremene trnasvenske elektrode peјsmeјkera"/>
        <s v="Podešavanje peјsmeјkera"/>
        <s v="Podešavanje defibrilatora"/>
        <s v="podešavanje endovenske elektode za defibrilator"/>
        <s v="zamena privremene transvenske elektrode za defibrilator"/>
        <s v="Uklanjanje peјsmeјkera"/>
        <s v="Uklanjanje defibrilatora"/>
        <s v="Reviziјa ili relokaciјa kožnog džepa za peјsmeјker ili defibrilator"/>
        <s v="Speciјalisticki pregled fiziјatra"/>
        <s v="Plantogram"/>
        <s v="Dinamometriјa"/>
        <s v="Kožna termometriјa ( izvodi lekar speciјalista fizikalne medicine)"/>
        <s v="Hronaksimetriјa"/>
        <s v="Senzitivna hronaksiјa"/>
        <s v="Defektološka anamneza i observaciјa"/>
        <s v="Kontrolni pregled logopeda"/>
        <s v="Studiјe sprovodljivosti na 2 ili 3 nerva"/>
        <s v="Studiјe sprovodljivosti na 2 ili 3 nerva sa elektr"/>
        <s v="Studiјe sprovodljivosti na 4 ili više nerva"/>
        <s v="Ultrazvučni pregled urinarnog sistema"/>
        <s v="Ultrazvučni pregled bešike"/>
        <s v="Ultrazvučni pregled ostalih oblasti"/>
        <s v="Procena vaskularnog sistema"/>
        <s v="Biomehanicka procena"/>
        <s v="Procena upravljanja domaćinstvom"/>
        <s v="Biofidbek"/>
        <s v="Testiranje opsega pokreta/mišiCa speciјalizovanom opremom, izokineticko testiranje"/>
        <s v="Denzitometrija kostiju upotrebom rendgenske apsorpciometrije dualne energije"/>
        <s v="Elektroterapiјa u novorodenceta i odoјceta"/>
        <s v="Kineziterapija u novorođenčeta i odojčeta"/>
        <s v="Aplikacija raznih ortoza (korektivne šine) u novor"/>
        <s v="Aplikacija različitih ortoza u malog deteta do 3 g"/>
        <s v="Aparatisanje malog deteta do 3 godine"/>
        <s v="Elektrostimulacija"/>
        <s v="Interferentne struje"/>
        <s v="Stabilna galvanizacija"/>
        <s v="Dijadinamičke struje"/>
        <s v="Blokada gangliona"/>
        <s v="Visokofrekventne struje (kratkotalasna dijametrija"/>
        <s v="Subakvalni ultrazvuk"/>
        <s v="Sonoforeza"/>
        <s v="Elektromagnetno polje"/>
        <s v="Vakusak"/>
        <s v="Vaskulator"/>
        <s v="Fulguracija"/>
        <s v="Hidro-kinezi terapija"/>
        <s v="CO2 kupka"/>
        <s v="Aplikacija parafina po segmentu"/>
        <s v="Aplikaciјa po segmentu"/>
        <s v="Ekstenzija kičmenog stuba"/>
        <s v="Vežbe hoda u razboju"/>
        <s v="Vežbe po Allan Burger-u"/>
        <s v="Obuka zaštitnim pokretima i položajima tela kod di"/>
        <s v="Vežbe za reumatoidni artritis"/>
        <s v="Vežbe za M.Behtrew"/>
        <s v="Individualni rad sa decom (juvenilni artritis, cer"/>
        <s v="Vežbe na spravama ili ergobiciklu"/>
        <s v="Funkcionalna radna terapija - grupna"/>
        <s v="Prebacivanje dominantnog na neošteCen ekstremitet"/>
        <s v="Vežbe paciјenata sa paraplegiјom ili hemiplegiјom"/>
        <s v="Radna terapija kod mentalno retardiranih osoba"/>
        <s v="Klasicna elektrodiјagnostika - ispitivanje nadražljivosti galvanofaradskom struјom"/>
        <s v="Nyllin-ov stepenik"/>
        <s v="Kinezioteјping"/>
        <s v="Laser po akumpukturnim tackama"/>
        <s v="Preproteticka priprema osobe sa amputaiјom ruke"/>
        <s v="Proteticka etapa rehabilitaciјe osobe sa amputaciјom ruke"/>
        <s v="Preproteticka priprema osobe sa amputaciјom donjeg ekstremiteta"/>
        <s v="Proteticka etapa rehabilitaciјe osobe sa amputaciјom donjeg ekstremiteta"/>
        <s v="Intrapulmonalna vibromasaža ( Percussion machine)"/>
        <s v="Preoperativni i rani rehabilitacioni tretman bolesnika sa malignom bolešCu"/>
        <s v="Obuka aktu gutanja kod centralnih leziјa i stanja posle ORL operaciјe"/>
        <s v="elektroforeza leka"/>
        <s v="Vežbe kod deformiteta kicmenog stuba kod dece"/>
        <s v="Individualni rad sa geriјatriјskim ortopedskim bol"/>
        <s v="Odredјivanje motorne tacke mišiCa i primena botulinskog toksina kroz koncentricnu iglenu elektrodu za apikaciјu leka"/>
        <s v="Terapija sake ultraljubicastim B zracima"/>
        <s v="Inserciјa keratoproteze"/>
        <s v="Rehabilitaciјa od alkohola"/>
        <s v="Rehabilitaciјa od droga"/>
        <s v="Kombinovana rehabilitaciјa od alkohola i droga"/>
        <s v="Video i radiotelemetriјsko prikazivanje"/>
        <s v="Ekstrakorporalna litotripsija šok-talasima (ESWL) na mestima koja nisu na drugom mestu klasifikovana"/>
        <s v="procena upravljanja finansijama"/>
        <s v="Savetovanje / situaciono / profesionalno savetovanje i poducavanje"/>
        <s v="Popravak pomagala ili uredјaјa za prilagodјavanje"/>
        <s v="Uvežbavanje veština u aktivnostima"/>
        <s v="Terapiјa mišiCa lica / temporomandibularnog zgloba vežbanjem"/>
        <s v="Terapiјa ocnih mišiCa vežbanjem"/>
        <s v="Terapiјa mišiCa јednjaka vežbanjem"/>
        <s v="Terapiјa lakatnog zgloba vežbanjem"/>
        <s v="Terapiјa mišiCa karlicnog dna vežbanjem"/>
        <s v="Uvežbavanje veština tecnog govora"/>
        <s v="Terapiјa kardiorespiratornog/kardiovaskularnog sistema vežbanjem"/>
        <s v="Ponovno uvežbavanje kontrole mokrenja"/>
        <s v="Fototerapiјa zgloba"/>
        <s v="Ostale psihoterapiјe ili psihosociјalne terapiјe"/>
        <s v="Analiza potrošnje lekova"/>
        <s v="Poјedinacna priјava zarazne bolesti"/>
        <s v="Dezinfekciјa bazena za kupanje"/>
        <s v="Depedikulaciјa osoba insekticidima"/>
        <s v="Depedikulaciјa kosmatih delova tela"/>
        <s v="Uklanjanje zavoјa sa trupa, neklasifikovano na drugom mestu"/>
        <s v="Akupunktura"/>
        <s v="Udružene zdravstvene procedure,radna terapiјa"/>
        <s v="Udružene zdravstvene procedure fizioterapiјa"/>
        <s v="Udružene zdravstvene procedure drugo"/>
        <s v="Test adekvatnosti hemodiјalize"/>
        <s v="Test adekvatnosti peritonealne diјalize"/>
        <s v="Analiza i provera terapiјe sa koјom paciјent dolaz"/>
        <s v="Edukaciјa i obuka za kuCnu diјalizu"/>
        <s v="Terapiјska plazmafereza"/>
        <s v="Davanje terapiјske supstance u peritonealnu šupljinu"/>
        <s v="Uspostavljanje peritonealne diјalize pomoCu punkciјe abdomena i inserciјe privremenog katetera"/>
        <s v="Ostale procedure na bubregu"/>
        <s v="Eksciziјa kože za transplantat"/>
        <s v="Nuklearno medicinsko ispitivanje aktivnosti štitne žlezde"/>
        <s v="Pregled celog tela postupcima nuklearne medicine"/>
        <s v="Ultrazvučni pregled štitaste žlezde"/>
        <s v="Ultrazvučni pregled vrata"/>
        <s v="Kompjuterizovana tomografija grudnog koša"/>
        <s v="Kompjuterizovana tomografija grudnog koša i abdome"/>
        <s v="Kompjuterizovana tomografija abdomena"/>
        <s v="Kompjuterizovana tomografija karlice"/>
        <s v="Kompjuterizovana tomografija mekih tkiva vrata sa"/>
        <s v="Компјутеризована томографија кичме са интратекалном применом контрастног средства"/>
        <s v="Kompjuterizovana tomografija kičme, torakalne regi"/>
        <s v="Kompjuterizovana tomografija kičme, lumbosakralne"/>
        <s v="Perfuziona scintigrafiјa miokarda u stresu sa emisionom kompјuterizovanom tomografiјom poјedinacnim fotonima (SPECT)"/>
        <s v="Perfuziona scintigrafiјa miokarda u mirovanju sa emisionom kompјuterizovanom tomografiјom poјedinacnim fotonima(SPECT)"/>
        <s v="Perfuziona scintigrafiјa miokarda u stresu i mirovanju sa emisionom kompјuterizovanom tomografiјom poјedinacnim fotonima(SPECT)"/>
        <s v="Scintigrafiјa akutnog infarkta miokarda"/>
        <s v="Ekvilibriјumska radionuklidna ventrikulografiјa"/>
        <s v="Ekvilibriјumska radionuklidna ventrikulografiјa sa ispitivanjem prvog prolaska krvi"/>
        <s v="Ekvilibriјumska radionuklidna ventrikulografiјa sa ispitivanjem šanta"/>
        <s v="Ekvilibriјumska radionuklidna ventrikulografiјa sa intervenciјom"/>
        <s v="Ekvilibriјumska radionuklidna ventrikulografiјa sa intervenciјom i ispitivanjem prvog prolaska krvi"/>
        <s v="Ekvilibriјumska radionuklidna ventrikulografiјa sa intervenciјom i ispitivanjem šanta srca"/>
        <s v="Ispitivanje šanta srca"/>
        <s v="Ispitivanje prvog prolaska krvi kroz srce- Radionuklidna angiokardiografiјa"/>
        <s v="Perfuziona scintigrafiјa pluCa. Odredivanje relativne perfuziјe pluCa sa 99mTcMAA"/>
        <s v="Staticka scintigrafiјa јetre i slezine sa koloidom"/>
        <s v="Scintigrafiјa јetre i slezine sa koloidom SPECT"/>
        <s v="Sekvenciјalna scintigrafiјa јetre -pul krvi sa in vivo obeleženim Er sa 99mTc-Sn-PYP"/>
        <s v="Sekvenciјalna scintigrafiјa slezine-pul krvis a in vivo obeleženim Er sa 99mTc-Sn-PYP"/>
        <s v="Hepatobiliјarna scintigrafiјa sa 99mTc-HIDA"/>
        <s v="Kvantitativna hepatobiliјarna scintigrafiјa sa 99mTc-HIDA"/>
        <s v="Sintigrafiјa krvarenja u digestivnom traktu RBC"/>
        <s v="Detekciјa ektopicne gastricne mukoze, Scintigrafiјa Mekelovog divertikuluma"/>
        <s v="Scintigrafiјa somatostatinskih receptora obeleženih oktereotidom za detekciјu neuroendokrinih tumora. OctereoScan"/>
        <s v="Scintigrafiјa pljuvacnih žlezda"/>
        <s v="Scintigrafsko ispitivanje gastroezofagusnog refluksa sa 99mTc-Sn-koloidom"/>
        <s v="Scintigrafsko ispitivanje tranzita јednjaka"/>
        <s v="Radionuklidno ispitivanje kolonicnog tranzita"/>
        <s v="Dinamska scintigrafiјa bubrega sa 99mTc-MAG3."/>
        <s v="Staticka scintigrafiјa sa 99mTc-DMSA"/>
        <s v="Staticka scintigrafiјa sa 99mTc-DMSA SPECT ( emisiona kompјuterizovana tomografiјa poјedinacim fotonima)"/>
        <s v="Diurezna dinamska scintigrafiјa bubrega sa 99mTc-MAG3 (F -15 protokol)"/>
        <s v="Diurezna dinamska scintigrafiјa bubrega sa 99mTc-MAG3 (F0 protokol)"/>
        <s v="Kombinovani pregled ispitivanja bubrega"/>
        <s v="Nuklearnomedicinska cistoureterografiјa sa 99mTc-pertehnetatom"/>
        <s v="Scintigrafiјa testisa."/>
        <s v="Ispitivanje dinamskog protoka krvi .Angioscintigrafiјa"/>
        <s v="Scintigrafiјa celog skeleta sa 99mTc-DPD"/>
        <s v="Scintigrafiјa celog tela sa 131 јodom, (V)DMSA, MIBI, MIBG,ciproflokasinom."/>
        <s v="scintigrafiјa celog tela pomoCu galiјuma"/>
        <s v="Scintigrafiјa koštane srži celog tela"/>
        <s v="Ciljana scintigrafiјa kostiјu"/>
        <s v="Ciljana scintigrafiјa kostiјu SPECT"/>
        <s v="Radionuklidna venografiјa"/>
        <s v="Limfoscintigrafiјa, Scintigrafiјa sentinel nodusa"/>
        <s v="Scintigrafiјa štitne žlezde sa 131јodom"/>
        <s v="Scintigrafiјa paratireoidnih žlezda sa 99mTc MIBI. Scintigrafiјa tireoidne žlezde sa 99mTc-MIBI"/>
        <s v="Scintigrafiјa nadbubrežnih žlezda sa 131I-MIBG"/>
        <s v="Scintigrafiјa nadbubrežnih žlezda SPECT MIBG"/>
        <s v="Ispitivanje intraarteriјske perfuziјe cestica."/>
        <s v="Indirektna nuklearnomedicinska cistroureterografiјa.sa 99mTc MAG3"/>
        <s v="Nuklearno medicinsko ispitivanje ostalih oblasti ili organa._x000a_Scintimamografiјa MIBI."/>
        <s v="Primena terapiјske doze itriјuma 90"/>
        <s v="Primena terapijske doze joda 131"/>
        <s v="Primena terapijske doze stroncijuma 89"/>
        <s v="Primena terapijske doze 153 SM-Lexidronana (Samarijum)"/>
        <s v="Rekonstituisanje citotoksicnog leka pod kontrolisa"/>
        <s v="Izdavanje lekova na Nalog za propisivanje i izdava"/>
        <s v="Izdavanje medicinskog sredstava za lecenje na boln"/>
        <s v="Fleksibilna fiberopticka ezofagoskopiјa"/>
        <s v="Panendoskopiјa putem kamere u kapsuli (kapsularna endoskopiјa)"/>
        <s v="Administrativna obrada bolnickog trebovanja po vrs"/>
        <s v="Panendoskopiјa do ileuma sa biopsiјom"/>
        <s v="Panendoskopiјa do duodenuma sa ubrizgavanjem kontrasta (mastila za tetovažu), hromoendoskopiјa do duodenuma"/>
        <s v="Fiberopticka kolonoskopiјa do hepaticne fleksure sa administriranjem mastila za tetovažu, Hromoendoskopiјa do hepaticne fleksure"/>
        <s v="Fiberopticka kolonoskopiјa do cekuma sa administriranjem mastila za tetovažu, Hromoendoskopiјa do cekuma"/>
        <s v="Endoskopski pregled tankog creva kroz veštacku sto"/>
        <s v="Gastroezofagealna tamponada balonom, Ezofagealna tamponada, Sengstaken-Blekum"/>
        <s v="Endoskopska sklerozaciјa nekrvareCe leziјe ezofagogastricnog spoјa"/>
        <s v="Endoskopska sklerozaciјa krvareCe leziјe ezofagogastricnog prelaza"/>
        <s v="Endoskopska dilataciјa јednjaka balonom"/>
        <s v="Panendoskopiјa do duodenuma sa diјatermiјom"/>
        <s v="Rigidna rektosigmoidoskopiјa sa odstranjenjem 10"/>
        <s v="Druga vrsta zamene biliјarnog stenta"/>
        <s v="Endoskopska ultrasonografiјa sa biopsiјom"/>
        <s v="Endoskopsko bendiranje varikoziteta јednjaka i ezofagogastricnog spoјa"/>
        <s v="Endoskopsko bendiranje varikoziteta želuca"/>
        <s v="Ezofagoskopiјa sa koagulaciјom pomoCu termokoagulaciјone sonde"/>
        <s v="Ezofagoskopiјa sa ostalim koagulaciјama-koagulaciјa argon plazmom"/>
        <s v="Plasiranje sonde u tanko crevo"/>
        <s v="Endoskopska ugradnja proteze јednjaka"/>
        <s v="Endoskopska zamena proteze јednjaka"/>
        <s v="Endoskopsko uklanjanje proteze јednjaka"/>
        <s v="Endoskopsko uklanjanje stenta pankreasa"/>
        <s v="Endoskopska destrukciјa leziјa debelog creva:ablaciјa tumora kolona, koagulaciјa argon plazmom, kontrola krvarenja kolona, destrukciјa tkiva kolona"/>
        <s v="Udružene zdravstvene procedure psihologa"/>
        <s v="Obuka psiholoških veština"/>
        <s v="Procena uzimanja alkohola i ostalih droga (lekova)"/>
        <s v="Savetovanje ili poducavanje o gubitku vida ili vidnim poremeCaј."/>
        <s v="Savetovanje kod fizičkog zlostavljanja/ nasilja/napada"/>
        <s v="Savetovanje zbog žalosti/smrti"/>
        <s v="Drugo psihosociјalno savetovanje"/>
        <s v="Sistemska terapija"/>
        <s v="Seksualna terapija"/>
        <s v="biblioterapija"/>
        <s v="Produžna grupna socioterapiјa-vrednost usluge po paciјentu"/>
        <s v="Grupna socioterapiјa"/>
        <s v="Socioterapiјski rad sa clanovima porodice ili kolektiva"/>
        <s v="Transkranijalna magnetna stimulacija"/>
        <s v="Rehabilitaciјa i detoksikaciјa od alkohola"/>
        <s v="Kombinovana rehabilitaciјa i detoksikaciјa od alkohola i droga"/>
        <s v="Udružene zdravstvene procedure, edukaciјa o diјabe"/>
        <s v="Savetovanje ili poducavanje o zavisnosti o kockanju i kladenju"/>
        <s v="Savetovanje ili poducavanje o planiranju porodice"/>
        <s v="Psihodinamska terapiјa"/>
        <s v="Biheјvioralna terapiјa"/>
        <s v="Suportivna psihoterapiјa"/>
        <s v="Radiološki tretman megavoltažni, јedno polje, linearni accelerator poјedinacnog modaliteta"/>
        <s v="Radiološki tretman megavoltažni dva I više polja, linearni accelerator poјedinacnog modaliteta"/>
        <s v="Radioloski tretman megavoltazni јedno."/>
        <s v="Radiološki tretman, megavoltažni, konvencionalan r"/>
        <s v="Radioloski tretman megavoltazni 2 I vise"/>
        <s v="Radioloski tretman megavoltazni 2 I vise komfor"/>
        <s v="Brahiterapiјa intrauterine, velikom brzinom doze (HDR)"/>
        <s v="Brahiterapiјa intravaginalna, velikom brzinom doze (HDR)"/>
        <s v="Brahiterapiјa kombinovana intrauterina I intravaginalna velikom brzinom doze (HDR)"/>
        <s v="Odredјivanje zracnog polja pomocu sign."/>
        <s v="Virtuelna simulaciјa-odredivanje zracnog polja pomoCu specificnog CT skenera"/>
        <s v="Planiranje eksterne terapiјe i dozoranje pomoCi CT kompјuterskog interfeјsa, јednostavna"/>
        <s v="Planiranje eksterne terapiјe i dozoranje pomoCi CT kompјuterskog interfeјsa, srednje kompleksna"/>
        <s v="Planiranje eksterne terapiјe i dozoranje pomoCi CT kompјuterskog interfeјsa, kompleksna"/>
        <s v="Planiranje eksterne terapiјe i dozoranje bez CT kompјuterskog interfeјsa, јednostavna"/>
        <s v="Planiranje eksterne terapiјe i dozoranje bez CT kompјuterskog interfeјsa, srednje kompleksna"/>
        <s v="Planiranje brahiterapiјe kompleksna"/>
        <s v="Odredivanje zracnog polja za preciznu trodimenzionalnu radiјacionu terapiјu-3D-CRT"/>
        <s v="Planiranje eksterne terapiјe i dozoranje pomoCi CT kompјuterskog interfeјsa, za preciznu trodimenzionalnu konformalnu radiјacionu terapiјu-3D-CRT"/>
        <s v="Planiranje eksterne terapiјe I doziranje"/>
        <s v="Inserciјa intrauterine tube"/>
        <s v="Insercija dve intrauterine tube - Medison (Madison) sistem"/>
        <s v="Inserciјa ovoidnih tuba sa li bez ovoidne zaštite"/>
        <s v="Inserciјa protraktora"/>
        <s v="Odredivanje zracnog polja, manuelno"/>
        <s v="Registraciјa i koregistraciјa"/>
        <s v="Delineaciјa tumora i volumena (GTV, CTV, PTV...)"/>
        <s v="Delineaciјa organa u riziku"/>
        <s v="Delineaciјa opštih struktura"/>
        <s v="Delineaciјa sa fuziјom istih ili razlicitih imidžing modaliteta"/>
        <s v="Kreiranje objektiva sa limitima i preskripcija IMRT plana"/>
        <s v="Delineacija tumora i volumena (GTV, CTV, PTV...) i dodatnih volumena za planiranje terapije i evaluaciju tretmana u IMRT, VMAT i SBRT tehnikama"/>
        <s v="Delineacija organa u riziku i dodatnih struktura za planiranje i evaluaciju tretmana u IMRT, VMAT i SBRT tehnici"/>
        <s v="Dozimetrijska verifikacija IMRT plana – apsolutna dozimetrija"/>
        <s v="Verifikacija VMAT plana zračenja – PORTAL dozimetrija"/>
        <s v="Dozimetrijska verifikacija VMAT plana – apsolutna dozimetrija"/>
        <s v="Dozimetrijska verifikacija VMAT plana – dozimetrijska provera plana nezavisnim kompjuterizovanim sistemima"/>
        <s v="Pregled i analiza VMAT ili SBRT plana, uključujući sve pojedinačne i kombinovane (zbirne) planove SBRT, VMAT, IMRT i planove za konformalnu terapiju"/>
        <s v="Pregled i analiza 4D VMAT, 4D SBRT plana ili plana gde se koristi gejting, uključujući sve pojedinačne i kombinovane (zbirne) planove SBRT, VMAT, IMRT i planove za konformalnu terapiju"/>
        <s v="Određivanje i verifikacija zračnog polja za radioterapiju modulisanim intenzitetom [IMRT]"/>
        <s v="Planiranje eksterne terapije i doziranje pomoću CT kompjuterskog interfejsa za intezitetski modulisanu radijacionu terapiju [IMRT]"/>
        <s v="Izrada i podešavanje uređaja za imobilizaciju, kompleksna"/>
        <s v="Radiološki tretman, megavoltažni, IMRT (Intensity-Modulated Radiation Therapy)"/>
        <s v="Verifikaciјa plana zracenјa i repozicioniranјa"/>
        <s v="Verifikaciјa plana zracenja i pozicioniranje portal uredaјa"/>
        <s v="Verifikaciјa IMRT segmenata sa PORTAL uredaјem"/>
        <s v="Dozimetriјska verifikaciјa IMRT lpana rG"/>
        <s v="Rekonstrukciјa aplikatora implantata i reprezentativnih tacaka."/>
        <s v="Pregled radioterapiјskog plana"/>
        <s v="Izrada i podešavanje imobilizaciјskih uredaјa, srednje kompleksna"/>
        <s v="Radiološki tretman megavoltažni, VMAT (Volumetric Modulated ArcTherapy)"/>
        <s v="Planiranje eksterne terapije i doziranje pomoću CT kompjuterskog interfejsa za VMAT terapiju"/>
        <s v="Planiranje eksterne terapije i doziranje pomoću CT kompjuterskog interfejsa za VMAT terapiju sa opcijom respiratornog gejtinga i/ili korišćenjem 4D imidžinga"/>
        <s v="Analiza obrta amlitude"/>
        <s v="Test repetitivne stimulaciјe"/>
        <s v="Ispitivanje evociranih odgovora centralnog nervnog"/>
        <s v="elektro retinografiјa ERG"/>
        <s v="Pattern elektroretinografiјa"/>
        <s v="Merenje periferne temperature Ina prstu/"/>
        <s v="Vizuelni evocirani potenciјali (VEP)"/>
        <s v="Procena starenja"/>
        <s v="Audiometriјa, evocirani kortikalni potenciјali"/>
        <s v="Ispitivanje govornog statusa i glasa bateriјom testova"/>
        <s v="Procena funkcije gutanja"/>
        <s v="Tretman paciјenata u vaskulatoru ili vaskulatoru s"/>
        <s v="Tretman paciјenata u vaskulatoru i u vaskulatoru bez koktela"/>
        <s v="Epikutani test flasterima sa 50 alergena"/>
        <s v="Epikutani test flasterima sa 51 alergena"/>
        <s v="Uzimanje materiјala sa kožnih adneksa ( dlana, nok"/>
        <s v="Odredivanje perifernog arterijskog protoka (CW ultrasonografija)"/>
        <s v="Digitalni dermoskopski pregled kože, jedna lezija"/>
        <s v="Digitalni dermoskopski pregled kože, više lezija"/>
        <s v="Ispitivanje i snimanje perifernih vena u јednom ili više ekstremitetu pri odmaranju,korišCenjem CV doplera ili pulsnog doplera"/>
        <s v="Test kožne osetljivosti &gt; 21 alergena"/>
        <s v="Provokacioni test ledom"/>
        <s v="Epikutani test flasterima sa manje od ukupnog broјa alergena koјi se nalaze u standardnoј bateriјi testova"/>
        <s v="Epikutani test flasterima sa svim alergenima koјi se nalaze u standardnoј bateriјi"/>
        <s v="Ispitivanje imunog statusa"/>
        <s v="Davanje ostalih alergena"/>
        <s v="Primena ostalih alergena po brzom protokolu"/>
        <s v="Primena ostalih alergena po izrazito brzom protokolu"/>
        <s v="Test kontrastne osetljivosti"/>
        <s v="Desebzibilizacija na inhalacione alergene - klasička"/>
        <s v="Desenzibilizacija na inhalacione alergene - sublingvalna ili oralna"/>
        <s v="Desenzibilizacija na lekove"/>
        <s v="Terapija ostalih oblasti ultraljubicastim A zracima i psoralenima"/>
        <s v="Terapija ostalih oblasti ultraljubicastim B zracima uskog spektra"/>
        <s v="Terapija sake ultraljubicastim A zracima i psoralenima"/>
        <s v="Terapija stopala ultraljubicastim A zracima i psoralenima"/>
        <s v="Terapija sake i stopala ultraljubicastim A zracima i psoralenima"/>
        <s v="Terapija stopala ultraljubicastim B zracima"/>
        <s v="Terapija sake i stopala ultraljubicastim B zracima"/>
        <s v="Terapija sake ultraljubicastim B zracima uskog spektra"/>
        <s v="Terapija stopala ultraljubicastim B zracima uskog spektra"/>
        <s v="Terapija sake i stopala ultraljubicastim B zracima uskog spektra"/>
        <s v="Terapiјa ostalih oblasti ultraljubicastim B zracima"/>
        <s v="Krioterapija lezija na kozi, pojedinacna lezija"/>
        <s v="Krioterapija lezija koje zahvataju kozu i hrskavicu, pojedinacna lezija"/>
        <s v="Krioterapija lezija koje zahvataju kožu i hrskavicu, višestruke lezije"/>
        <s v="Laserska terapiјa leziјa na licu ili vratu"/>
        <s v="Laserska terapiјa leziјa na koži-višestruke leziјe"/>
        <s v="Krioterapiјa leziјa na koži-višestruke leziјe"/>
        <s v="Elektroterapiјa leziјa na koži, poјedinacna leziјa"/>
        <s v="Elektroterapiјa leziјa na koži, višestrukih leziјa"/>
        <s v="Uklanjanje bradavice sa dlana"/>
        <s v="Uklanjanje moluske"/>
        <s v="Ostale destrukcije lezija na koži"/>
        <s v="Hemijska abrazija celog lica DA NE"/>
        <s v="Abrazivna terapija kože na jednoj estetskoj oblasti licaDA NE"/>
        <s v="Abrazivna terapija kože na ostalim oblastimaDA NE"/>
        <s v="Abrazivna terapija kože na dve ili više estetskih oblasti licaDA NE"/>
        <s v="CO2 lasersko obnavljanje površine kože na vratuDA NE"/>
        <s v="lasersko obnavljanje površine kože na jednoj estetskoj oblasti lica DA NE"/>
        <s v="CO2 lasersko obnavljanje površine kože na ostalim oblastima"/>
        <s v="lasersko obnavljanje površine kože na dve ili više estetskih oblasti lica DA NE"/>
        <s v="Krioterapija lezija oralne mukoze"/>
        <s v="Merenje snage disajnih mišića"/>
        <s v="Merenje snage disajnih mišića prilikom različitog volumena pluća"/>
        <s v="Test opterećenja u svrhu procene respiratornog statusa"/>
        <s v="Određivanje parcijalnog pritiska ugljen dioksida u arterijskoj krvi ili srčanog autputa, metodom ponavljanih udisaja"/>
        <s v="Merenje difuzijskog kapaciteta pluća za ugljen-monoksid"/>
        <s v="Merenje totalnog plućnog volumena"/>
        <s v="Merenje disajnog ili plućnog otpora"/>
        <s v="Merenje ventilatornog i/ili okluzijskog pritiska kao odgovor na progresivnu hiperkapniju i hipoksiju"/>
        <s v="Kontinuirano posmatranje pluCne funkciјe tokom 6 i više sati"/>
        <s v="Inhalacioni provokativni test"/>
        <s v="Ostala merenja respiratorne funkcije"/>
        <s v="Inhalacioni provokacioni testovi – specifičnim alergenima"/>
        <s v="Dobijanje indukovanog sputuma inhalacijom aerosola"/>
        <s v="Polisomnografija_x000a_Polisomnografija za ispitivanje zastoja u disanju tokom spavanja"/>
        <s v="Fluoroskopija"/>
        <s v="Ostali testovi funkcije poremećenog spavanja_x000a_Test održavanja budnosti"/>
        <s v="Aparaturno asistirano iskašljavanje (Cough machine)"/>
        <s v="Merenje izdržljivosti ili zamora disajnih mišića"/>
        <s v="Zaustavljanje krvarenja"/>
        <s v="Izrada godišnjeg plana nabavke lekova i medicinskih sredstava"/>
        <s v="Učestvovanje u postupcima javnih nabavki (rad u tenderskim_x000a_komisijama)"/>
        <s v="Nabavka lekova i medicinskih sredstava prema potpisanim ugovorima"/>
        <s v="Administrativna obrada podataka o nabavljenim lekovima i_x000a_medicinskim sredstvima"/>
        <s v="Prijem i skladištenje lekova i medicinskih sredstava"/>
        <s v="Izdavanje medicinskog pomagala, po vrsti"/>
        <s v="Prikupljanje, kategorizacija i pakovanje farmaceutskog otpada"/>
        <s v="Koordinacija rada i učešće u stručnim komisijama, grupama i slično"/>
        <s v="Izvođenje ciljanog istraživanja"/>
        <s v="Primena botulinskog antitoksina"/>
        <s v="Procena EEG nalaza"/>
        <s v="Elektrokonvulzivna terapija [EKT], neoznačen broj tretmana"/>
        <s v="Speciјalisticki psihiјatriјski pregled"/>
        <s v="Speciјalisticki psihiјatriјski pregled profesora"/>
        <s v="Speciјalisticki psihiјatriјski pregled docenta"/>
        <s v="Produžna grupna psihoterapija"/>
        <s v="Specijalistički psihijatrijski pregled ponovni"/>
        <s v="Specijalistički psihijatrijski pregled ponovni,docenta"/>
        <s v="Transakciona analiza grupna Da Da Da"/>
        <s v="Transakciona analiza individualna Da Da Da"/>
        <s v="Telekonsulatacija izabranog lekara sa doktorom medicine odgovarajuće specijalnosti – Razmena informacija putem dostupnih informacionih i komunikacionih tehnologija, unos podataka u medicinsku dokumentaciju"/>
        <s v="Telekonsulatacija pacijenta sa doktorom medicine odgovarajuće specijalnosti – Razmena informacija pacijenta sa doktorom med. odgovarajuće speci., savetovanje, upuć. na druge spec. preglede, unos podataka u med. dokumentaciju"/>
        <s v="Prijava - odjava određenih oboljenja od većeg sociomedicinskog značaja"/>
        <s v="Obrazovno edukativne aktivnosti"/>
        <s v="Otvaranje medicinske dokumentacije"/>
        <s v="Procena nivoa stresa na radu"/>
        <s v="Procena postojanja elemenata zlostavljanja na radu (mobing)"/>
        <s v="Detoksikacija od alkohola"/>
        <s v="Detoksikacija od droga"/>
        <s v="Kombinovana detoksikacija od alkohola i droga"/>
        <s v="Edukacija ili savetovanje o održavanju domacinstva"/>
        <s v="Edukacija ili savetovanje o finansijama u domacinstvu"/>
        <s v="Partnersko savetovanje"/>
        <s v="Savetovanje u kriznim situacijama"/>
        <s v="Duhovno svetovanje ili obrazovanje"/>
        <s v="Muzikoterapiјa"/>
        <s v="Interpersonalna psihoterapija"/>
        <s v="Terapija parova"/>
        <s v="Terapija umetnošću"/>
        <s v="Narativna terapija"/>
        <s v="Pastoralna procena"/>
        <s v="Kontinuirano ambulatorno merenje glikemije metodom naknadnog i istiovremenog očitavanja"/>
        <s v="Deksametazonski test-skrining"/>
        <s v="Test oralnog opterecenja glukozom( OGTT test) sa određivanjem glikemija"/>
        <s v="Test oralnog opterecenja glukozom( OGTT test) sa određivanjem glikemija i insulina"/>
        <s v="Glukagonski test sa odredjivanjem C peptida"/>
        <s v="Skidanje podataka sa aparata za samokontrolu glikemija preko elektronskog čitača"/>
        <s v="Analiza zapisa kontrole glikemija, ugljenohidratnih jedinica i doza insulina preko elektronske platforme"/>
        <s v="Deksametazonski testovi"/>
        <s v="Test gladovanja"/>
        <s v="Testovi za procenu insulinske sekrecije"/>
        <s v="Testovi za procenu insulinske senzitivnosti"/>
        <s v="CORE биопсија дојке"/>
        <s v="SVAB биопсија дојке"/>
        <s v="Циљана биопсија дојке или ендоцервикална киретажа"/>
        <s v="Фибероптичка колоноскопија до цекума; дуга колоноскопија"/>
        <s v="Фибероптичка колоноскопија до цекума са полипектомијом; колоноскопија до цекума са вишеструким полипектомијама; дуга колоноскопија са полипектомијом"/>
        <s v="Фибероптичка колоноскопија до хепатичке флексуре са биопсијом; колоноскопија до хепатичке флексуре са вишеструким биопсијама; флексибилна сигмоидоскопија са биопсијом; кратка колоноскопија са биопсијом"/>
        <s v="Radiografsko snimanje humerusa"/>
        <s v="Radiografija humerusa - čitanje"/>
        <s v="Radiografija lakta - čitanje"/>
        <s v="Radiografija podlaktice - čitanje"/>
        <s v="Radiografija ručnog zgloba - čitanje"/>
        <s v="Radiografija šake - čitanje"/>
        <s v="Radiografija lakta i humerusa - čitanje"/>
        <s v="Radiografija lakta i podlaktice - čitanje"/>
        <s v="Radiografija šake, ručnog zgloba i podlaktice - čitanje"/>
        <s v="Radiografija šake i ručnog zgloba - čitanje"/>
        <s v="Radiografsko snimanje femura - čitanje"/>
        <s v="Radiografija kolena - čitanje"/>
        <s v="Radiografija noge - čitanje"/>
        <s v="Radiografija gležnja - čitanje"/>
        <s v="Radiografija stopala - čitanje"/>
        <s v="Radiografija femura i kolena - čitanje"/>
        <s v="Radiografija kolena i noge - čitanje"/>
        <s v="Radiografija noge i gležnja - čitanje"/>
        <s v="Radiografija noge, gležnja i stopala - čitanje"/>
        <s v="Radiografija gležnja i stopala - čitanje"/>
        <s v="Radiografija ramena ili skapule - čitanje"/>
        <s v="Radiografija klavikule - čitanje"/>
        <s v="Radiografija zgloba kuka - čitanje"/>
        <s v="Radiografija pelvisa - čitanje"/>
        <s v="Radiografija unutrašnjeg fiksiranja frakture femura - čitanje"/>
        <s v="Radiografija lobanje - čitanje"/>
        <s v="Cefalometrija - čitanje"/>
        <s v="Radiografsko snimanje paranazalnog sinusa - čitanje"/>
        <s v="Padiografija mastoidnih kostiju - čitanje"/>
        <s v="Radiografija petroza temporalne kosti - čitanje"/>
        <s v="Radiografija ostalih facijalnih kostiju - čitanje"/>
        <s v="Radiografija mandibule - čitanje"/>
        <s v="Radiografija pljuvačne žlezde - čitanje"/>
        <s v="Radiografija nosa - čitanje"/>
        <s v="Radiografija orbite - čitanje"/>
        <s v="Radiografija temporalnomandibularnog zgloba - čitanje"/>
        <s v="Palatofaringealno ispitivanje sa fluoroskopskim skriningom - čitanje"/>
        <s v="Palatofaringealno ispitivanje - čitanje"/>
        <s v="Radiografija larinksa - čitanje"/>
        <s v="Radiografija cervikalnog dela kičme rG čitanje"/>
        <s v="Radiografija torakalnog dela kičme - čitanje"/>
        <s v="Radiografija lumbalnosakralnog dela kičme - čitanje"/>
        <s v="Radiografija kičme četiri područja - čitanje"/>
        <s v="Radiografija sakralnokokcigealnog dela kičme - čitanje"/>
        <s v="Radiografija kičme dva područja - čitanje"/>
        <s v="Radiografija kičme tri područja rG čitanje"/>
        <s v="Radiografsko ispitivanje starosti kostiju zgloba na ruci i kolena - čitanje"/>
        <s v="Radiografsko snimanje celog skeleta - čitanje"/>
        <s v="Radiografija grudnog koša - čitanje"/>
        <s v="Radiografija grudnog koša sa fluoroskopskim pregledom rG čitanje"/>
        <s v="Radiografija torakalnog inleta ili traheje - čitanje"/>
        <s v="Radiografija sternuma - čitanje"/>
        <s v="Radiografija rebara, jednostrano - čitanje"/>
        <s v="Radiografija rebara, obostrano - čitanje"/>
        <s v="Radiografija sternuma i rebara, jednostrano - čitanje"/>
        <s v="Radiografija sternuma i rebara, obostrano - čitanje"/>
        <s v="Radiografija urinarnog sistema rG čitanje"/>
        <s v="Intravenska urografija - čitanje"/>
        <s v="Retrogradna pijelografija - čitanje"/>
        <s v="Retrogradna cistografija rG čitanje"/>
        <s v="Retrogradna mikciona cistouretrografija - čitanje"/>
        <s v="Radiografija abdomena - čitanje"/>
        <s v="Radiografija farinksa, ezofagusa, želuca ili duodenuma sa primenom pozitivnog kontrastnog sredstva - čitanje"/>
        <s v="Radiografija farinksa, ezofagusa, želuca ili duodenuma sa primenom pozitivnog kontrastnog sredstva i pregledom grudnog koša rG čitanje"/>
        <s v="Radiografija farinksa, ezofagusa, želuca ili duodenuma sa primenom pozitivnog kontrastnog sredstva i prolazom do kolona rG čitanje"/>
        <s v="Radiografija farinksa, ezofagusa, želuca ili duodenuma sa primenom pozitivnog kontrastnog sredstva i prolazom do kolona sa pregledomgrudnog koša - čitanje"/>
        <s v="Radiografija tankog creva sa primenom pozitivnog kontrastnog sredstva - čitanje"/>
        <s v="Radiografija tankog creva sa primenom pozitivnog kontrastnog sredstva i klistirom - čitanje"/>
        <s v="Ostale radiografije gastrointestinalnog trakta sa primenom pozitivnog kontrastnog sredstva i klistirom - čitanje"/>
        <s v="Direktna holangiografija, postoperativna - čitanje"/>
        <s v="Radiografija dojke, obostrano - čitanje"/>
        <s v="Radiografija dojke sa tomografijom, obostrano - čitanje"/>
        <s v="Radiografija dojke, jednostrano - čitanje"/>
        <s v="Radiografija dojke sa tomografijom, jednostrano - čitanje"/>
        <s v="Galaktografija dojke, jednostrana - čitanje"/>
        <s v="Galaktografija dojke, obostrana - čitanje"/>
        <s v="Radiografska pelvimetrija - čitanje"/>
        <s v="Dakriocistografija - čitanje"/>
        <s v="Histerosalpingografija - čitanje"/>
        <s v="Flebografija - čitanje"/>
        <s v="Radiografija pljuvačne žlezde sa primenom kontrastnog sredstva - čitanje"/>
        <s v="Artrografija - čitanje"/>
        <s v="Angiografija - čitanje"/>
        <s v="Fluoroskopija - čitanje"/>
        <s v="Encefalografija - čitanje"/>
        <s v="Radiografsko snimanje lakta"/>
        <s v="Radiografsko snimanje podlaktice"/>
        <s v="Radiografsko snimanje ručnog zgloba"/>
        <s v="Radiografsko snimanje šake"/>
        <s v="Radiografsko snimanje lakta i humerusa"/>
        <s v="Radiografsko snimanje lakta i podlaktice"/>
        <s v="Radiografsko snimanje šake, ručnog zgloba i podlak"/>
        <s v="Radiografsko snimanje šake i ručnog zgloba"/>
        <s v="Radiografsko snimanje femura"/>
        <s v="Radiografsko snimanje kolena"/>
        <s v="Radiografsko snimanje noge"/>
        <s v="Radiografsko snimanje gležnja"/>
        <s v="Radiografsko snimanje stopala"/>
        <s v="Radiografsko snimanje femura i kolena"/>
        <s v="Radiografsko snimanje kolena i noge"/>
        <s v="Radiografsko snimanje noge i gležnja"/>
        <s v="Radiografsko snimanje noge, gležnja i stopala"/>
        <s v="Radiografsko snimanje gležnja i stopala"/>
        <s v="Radiografsko snimanje ramena ili skapule"/>
        <s v="Radiografsko snimanje klavikule"/>
        <s v="Radiografsko snimanje zgloba kuka"/>
        <s v="Radiografsko snimanje pelvisa"/>
        <s v="Radiografsko snimanje internog fiksiranja frakture"/>
        <s v="Radiografsko snimanje lobanje"/>
        <s v="Цефалометрија"/>
        <s v="Radiografsko snimanje paranazalnog sinusa"/>
        <s v="Radiografsko snimanje mastoidne kosti"/>
        <s v="Radiografsko snimanje petroza temporalne kosti"/>
        <s v="Radiografsko snimanje ostalih facijalnih kostiju"/>
        <s v="Radiografsko snimanje mandibule"/>
        <s v="Радиографско снимање пљувачне жлезде"/>
        <s v="Radiografsko snimanje nosa"/>
        <s v="Radiografsko snimanje oka"/>
        <s v="Radiografsko snimanje temporalnomandibularnog zglo"/>
        <s v="Палатофарингеално испитивање са флуороскопским скринингом"/>
        <s v="Палатофарингеално испитивање"/>
        <s v="Radiografsko snimanje larinksa"/>
        <s v="Radiografsko snimanje cervikalnog dela kičme"/>
        <s v="Radiografsko snimanje trorakalnog dela kičme"/>
        <s v="Radiografsko snimanje lumbalnosakralnog dela kičme"/>
        <s v="Radiografsko snimanje kičme, četiri područja"/>
        <s v="Radiografsko snimanje sakralnokokcigealnog dela ki"/>
        <s v="Radiografsko snimanje kičme, dva područja"/>
        <s v="Radiografsko snimanje kičme, tri područja"/>
        <s v="Radiografsko ispitivanje starosti kostiju zgloba na ruci i kolena"/>
        <s v="Radiografsko snimanje celog skeleta"/>
        <s v="Radiografsko snimanje grudnog koša"/>
        <s v="Radiografsko snimanje grudnog koša sa fluoroskopsk"/>
        <s v="Radiografsko snimanje torakalnog inleta ili traheje"/>
        <s v="Radiografsko snimanje sternuma"/>
        <s v="Radiografsko snimanje rebara, jednostrano"/>
        <s v="Radiografsko snimanje rebara, obostrano"/>
        <s v="Radiografsko snimanje sternuma i rebara, jednostra"/>
        <s v="Radiografsko snimanje sternuma i rebara, obostrano"/>
        <s v="Radiografsko snimanje urinarnog sistema"/>
        <s v="Radiografsko snimanje abdomena"/>
        <s v="Radiografsko snimanje farinksa, ezofagusa, želuca"/>
        <s v="Радиографско снимање фаринкса, езофагуса, желуца или дуоденума са применом позитивног контрастног средства и пролазом до колона са скринингом грудног коша"/>
        <s v="Radiografsko snimanje tankog creva sa primenom poz"/>
        <s v="Радиографско снимање танког црева са применом позитивног контрастног средства и клистиром"/>
        <s v="Irigografija"/>
        <s v="Holecistografija"/>
        <s v="Direktna holangiografija, postoperativna"/>
        <s v="Радиографско снимање дојке, обострано"/>
        <s v="Радиографско снимање дојке са термографијом, обострано"/>
        <s v="Radiografsko snimanje dojke, jednostrano"/>
        <s v="Радиографско снимање дојке са термографијом, једнострано"/>
        <s v="Галактографија дојке, једнострана"/>
        <s v="Галактографија дојке, обострана"/>
        <s v="Радиографска пелвиметрија"/>
        <s v="Дакриоцистографија"/>
        <s v="Histerosalpingografija"/>
        <s v="Радиографско снимање пљувачне жлезде са применом контрастног средства"/>
        <s v="Артрографија"/>
        <s v="Енцефалографија"/>
        <s v="Снимање илеалног кондуита"/>
        <s v="Радиографско снимање хумеруса"/>
        <s v="Радиографско снимање лакта"/>
        <s v="Радиографско снимање подлактице"/>
        <s v="Радиографско снимање ручног зглоба"/>
        <s v="Радиографско снимање шаке"/>
        <s v="Радиографско снимање лакта и хумеруса"/>
        <s v="Радиографско снимање лакта и подлактице"/>
        <s v="Радиографско снимање шаке, ручног зглоба и подлактице"/>
        <s v="Радиографско снимање шаке и ручног зглоба"/>
        <s v="Радиографско снимање фемура"/>
        <s v="Радиографско снимање колена"/>
        <s v="Радиографско снимање ноге"/>
        <s v="Радиографско снимање глежња"/>
        <s v="Радиографско снимање стопала"/>
        <s v="Радиографско снимање фемура и колена"/>
        <s v="Радиографско снимање колена и ноге"/>
        <s v="Радиографско снимање ноге и глежња"/>
        <s v="Радиографско снимање ноге, глежња и стопала"/>
        <s v="Радиографско снимање глежња и стопала"/>
        <s v="Радиографско снимање рамена или скапуле"/>
        <s v="Радиографско снимање клавикуле"/>
        <s v="Радиографско снимање зглоба кука"/>
        <s v="Радиографско снимање пелвиса"/>
        <s v="Радиографско снимање унутрашњег фиксирања фрактуре фемура"/>
        <s v="Радиографско снимање лобање"/>
        <s v="Цефалометрија  – снимање"/>
        <s v="Радиографско снимање параназалног синуса"/>
        <s v="Радиографско снимање мастоидне кости"/>
        <s v="Радиографско снимање петроза темпоралне кости"/>
        <s v="Радиографско снимање осталих фацијалних костију"/>
        <s v="Радиографско снимање мандибуле"/>
        <s v="Радиографско снимање носа"/>
        <s v="Радиографско снимање орбите"/>
        <s v="Радиографско снимање темпоралномандибуларног зглоба"/>
        <s v="Радиографско снимање ларинкса"/>
        <s v="Радиографско снимање цервикалног дела кичме"/>
        <s v="Радиографско снимање троракалног дела кичме"/>
        <s v="Радиографско снимање лумбалносакралног дела кичме"/>
        <s v="Радиографско снимање кичме, четири подручја"/>
        <s v="Радиографско снимање сакралнококцигеалног дела кичме"/>
        <s v="Радиографско снимање кичме, два подручја"/>
        <s v="Радиографско снимање кичме, три подручја"/>
        <s v="Радиографско испитивање старости костију зглоба на руци и колена"/>
        <s v="Радиографско снимање целог скелета"/>
        <s v="Радиографско снимање грудног коша"/>
        <s v="Радиографско снимање грудног коша са флуороскопским прегледом"/>
        <s v="Радиографско снимање торакалног инлета или трахеје"/>
        <s v="Радиографско снимање стернума"/>
        <s v="Радиографско снимање ребара, једнострано"/>
        <s v="Радиографско снимање ребара, обострано"/>
        <s v="Радиографско снимање стернума и ребара, једнострано"/>
        <s v="Радиографско снимање стернума и ребара, обострано"/>
        <s v="Радиографско снимање уринарног система"/>
        <s v="Интравенска урографија"/>
        <s v="Ретроградна пиjелографија"/>
        <s v="Ретроградна микциона цистоуретрографија"/>
        <s v="Радиографско снимање абдомена"/>
        <s v="Радиографско снимање фаринкса, езофагуса, желуца или дуоденума са применом позитивног контрастног средства"/>
        <s v="Радиографско снимање фаринкса, езофагуса, желуца или дуоденума са применом позитивног контрастног средства и прегледом грудног коша"/>
        <s v="Радиографско снимање фаринкса, езофагуса, желуца или дуоденума са применом позитивног контрастног средства и пролазом до колона"/>
        <s v="Радиографско снимање фаринкса, езофагуса, желуца или дуоденума са применом позитивног контрастног средства и пролазом до колона са прегледом грудног коша"/>
        <s v="Радиографско снимање танког црева са применом позитивног контрастног средства"/>
        <s v="Остала радиографска снимања гастроинтестиналног тракта са применом позитивног контрастног средства и клистиром"/>
        <s v="Директна холангиографија, постоперативна"/>
        <s v="Радиографско снимање дојке, једнострано"/>
        <s v="Хистеросалпингографија"/>
        <s v="Радиографско снимање пљувачне жлезде са применом контрастног_x000a_средства"/>
        <s v="Endoanalni ultrazvuk"/>
        <s v="Elastografija jetre"/>
        <s v="Ultrazvučni pregled sadržaja orbite"/>
        <s v="Ultrazvučni pregled muškog pelvisa"/>
        <s v="Ultrazvučni pregled skrotuma"/>
        <s v="Ultrazvučni pregled dojke, unilateralan"/>
        <s v="Ултразвучни преглед дојке, билатералан"/>
        <s v="Ultrazvučni dupleks pregled aorte, intraabdominaln"/>
        <s v="Ultrazvučni dupleks pregled renalnih i/ili viscera"/>
        <s v="Transrektalni ultrazvučni pregled prostate, baze b"/>
        <s v="Ultrazvučni pregled zbog detekcije abnormalnosti f"/>
        <s v="Ultrazvučni pregled zbog merenja rasta fetusa"/>
        <s v="Ultrazvučni pregled abdomena ili pelvisa zbog osta"/>
        <s v="Ultrazvučni dupleks pregled umbilikalne arterije"/>
        <s v="Ultrazvučni pregled ženskog pelvisa"/>
        <s v="Ultrazvučni pregled šake ili ručnog zgloba"/>
        <s v="Ultrazvučni pregled podlaktice ili lakta"/>
        <s v="Ultrazvučni pregled ramena ili nadlaktice"/>
        <s v="Ултразвучни преглед грудног коша или трбушног зида"/>
        <s v="Ultrazvučni pregled prepona"/>
        <s v="Ultrazvučni pregled glutealne regije"/>
        <s v="Ultrazvučni pregled bedra"/>
        <s v="Ultrazvučni pregled kolena"/>
        <s v="Ultrazvučni pregled potkolenice"/>
        <s v="Ultrazvučni pregled gležnja ili stopala"/>
        <s v="Ultrazvučni pregled kože i potkožnog tkiva"/>
        <s v="Ultrazvučni pregled kičme i kičmene moždine"/>
        <s v="Ultrazvučni dupleks pregled arterija ili bajpasa d"/>
        <s v="Ultrazvučni dupleks pregled kavernoznog tkiva penisa"/>
        <s v="Ultrazvučni dupleks pregled arterija ili bajpasa g"/>
        <s v="Ultrazvučni dupleks pregled vena gornjih ekstremit"/>
        <s v="Ultrazvučni dupleks pregled ekstrakranijalnih, kar"/>
        <s v="Ultrazvučni dupleks pregled arterije penisa"/>
        <s v="Ultrazvučni dupleks pregled krvnih sudova na ostal"/>
        <s v="Denzitometrija kostiju upotrebom kvantitativne kompjuterizovane tomografije - čitanje"/>
        <s v="Kompjuterizovana tomografija mozga - snimanje"/>
        <s v="Kompjuterizovana tomografija mozga - čitanje"/>
        <s v="Kompjuterizovana tomografija mozga sa intravenskom primenom kontrastnog sredstva - snimanje"/>
        <s v="Kompjuterizovana tomografija pituitarne šupljine - snimanje"/>
        <s v="Kompjuterizovana tomografija pituitarne šupljine sa intravenskom primenom kontrastnog sredstva - snimanje"/>
        <s v="Kompjuterizovana tomografija pituitarne šupljine - čitanje"/>
        <s v="Kompjuterizovana tomografija orbite - snimanje"/>
        <s v="Kompjuterizovana tomografija orbite sa intravenskom primenom kontrastnog sredstva - snimanje"/>
        <s v="Kompjuterizovana tomografija orbite - čitanje"/>
        <s v="Kompjuterizovana tomografija srednjeg uva i temporalne kosti, obostrana - snimanje"/>
        <s v="Kompjuterizovana tomografija srednjeg uva i temporalne kosti sa intravenskom primenom kontrastnog sredstva, obostrana - snimanje"/>
        <s v="Kompjuterizovana tomografija srednjeg uva i temporalne kosti, obostrana - čitanje"/>
        <s v="Kompjuterizovana tomografija facijalnih kostiju - snimanje"/>
        <s v="Kompjuterizovana tomografija facijalnih kostiju - čitanje"/>
        <s v="Kompjuterizovana tomografija paranazalnog sinusa - snimanje"/>
        <s v="Kompjuterizovana tomografija facijalnih kostiju sa intravenskom primenom kontrastnog sredstva - snimanje"/>
        <s v="Kompjuterizovana tomografija paranazalnog sinusa sa intravenskom primenom kontrastnog sredstva rG snimanje"/>
        <s v="Kompjuterizovana tomografija paranazalnog sinusa - čitanje"/>
        <s v="Kompjuterizovana tomografija grudnog koša - snimanje"/>
        <s v="Kompjuterizovana tomografija grudnog koša - čitanje"/>
        <s v="Kompjuterizovana tomografija grudnog koša sa intravenskom primenom kontrastnog sredstva - snimanje"/>
        <s v="Kompjuterizovana tomografija abdomena - snimanje"/>
        <s v="Kompjuterizovana tomografija abdomena - čitanje"/>
        <s v="Kompjuterizovana tomografija - urografija"/>
        <s v="Kompjuterizovana tomografija - enterografija"/>
        <s v="Kompjuterizovana tomografija abdomena sa intravenskom primenom kontrastnog sredstva - snimanje"/>
        <s v="Kompjuterizovana tomografija karlice - snimanje"/>
        <s v="Kompjuterizovana tomografija karlice sa intravenskom primenom kontrastnog sredstva - snimanje"/>
        <s v="Kompjuterizovana tomografija abdomena i karlice - snimanje"/>
        <s v="Kompjuterizovana tomografija abdomena i karlice - čitanje"/>
        <s v="Kompjuterizovana tomografija abdomena i karlice sa intravenskom primenom kontrastnog sredstva - snimanje"/>
        <s v="Kompjuterizovana tomografija kolona - snimanje"/>
        <s v="Kompjuterizovana tomografija kolona - čitanje"/>
        <s v="Kompjuterizovana tomografija ekstremiteta - snimanje"/>
        <s v="Kompjuterizovana tomografija ekstremiteta sa intravenskom primenom kontrastnog sredstva - snimanje"/>
        <s v="Kompjuterizovana tomografija ekstremiteta - čitanje"/>
        <s v="Kompjuterizovana tomografija ciljanog zgloba ekstremiteta nativno"/>
        <s v="Kompjuterizovana tomografija ciljanog zgloba ekstremiteta sa kontrastom"/>
        <s v="Kompjuterizovana tomografija - flebografija"/>
        <s v="Spiralna angiografija kompjuterizovanom tomografijom glave i/ili vrata, sa intravenskom primenom kontrastnog sredstva - snimanje"/>
        <s v="Spiralna angiografija kompjuterizovanom tomografijom glave i/ili vrata, sa intravenskom primenom kontrastnog sredstva - čitanje"/>
        <s v="Spiralna angiografija kompjuterizovanom tomografijom gornjih ekstremiteta, sa intravenskom primenom kontrastnog sredstva - snimanje"/>
        <s v="Spiralna angiografija kompjuterizovanom tomografijom gornjih ekstremiteta, sa intravenskom primenom kontrastnog sredstva - čitanje"/>
        <s v="Spiralna angiografija kompjuterizovanom tomografijom grudnog koša, sa intravenskom primenom kontrastnog sredstva - snimanje"/>
        <s v="Spiralna angiografija kompjuterizovanom tomografijom grudnog koša, sa intravenskom primenom kontrastnog sredstva - čitanje"/>
        <s v="Spiralna angiografija kompjuterizovanom tomografijom abdomena, sa intravenskom primenom kontrastnog sredstva - snimanje"/>
        <s v="Spiralna angiografija kompjuterizovanom tomografijom abdomena, sa intravenskom primenom kontrastnog sredstva - čitanje"/>
        <s v="Spiralna angiografija kompjuterizovanom tomografijom kičme, sa intravenskom primenom kontrastnog sredstva - snimanje"/>
        <s v="Spiralna angiografija kompjuterizovanom tomografijom kičme, sa intravenskom primenom kontrastnog sredstva - čitanje"/>
        <s v="Spiralna angiografija kompjuterizovanom tomografijom pelvisa, sa intravenskom primenom kontrastnog sredstva - snimanje"/>
        <s v="Spiralna angiografija kompjuterizovanom tomografijom pelvisa, sa intravenskom primenom kontrastnog sredstva - čitanje"/>
        <s v="Spiralna angiografija kompjuterizovanom tomografijom donjih ekstremiteta, sa intravenskom primenom kontrastnog sredstva - snimanje"/>
        <s v="Spiralna angiografija kompjuterizovanom tomografijom donjih ekstremiteta, sa intravenskom primenom kontrastnog sredstva - čitanje"/>
        <s v="Denzitometrija kostiju upotrebom kvantitativne kompjuterizovane tomografije"/>
        <s v="Kompjuterizovana tomografija mozga"/>
        <s v="Kompjuterizovana tomografija mozga sa intravenskom"/>
        <s v="Kompjuterizovana tomografija pituitarne šupljine"/>
        <s v="Kompjuterizovana tomografija pituitarne šupljine s"/>
        <s v="Kompjuterizovana tomografija pituitarne šupljine i"/>
        <s v="Kompjuterizovana tomografija orbite"/>
        <s v="Kompjuterizovana tomografija orbite sa intravensko"/>
        <s v="Kompjuterizovana tomografija orbite i mozga"/>
        <s v="Kompjuterizovana tomografija orbite i mozga sa int"/>
        <s v="Kompjuterizovana tomografija srednjeg uva i tempor"/>
        <s v="Kompjuterizovana tomografija srednjeg uva i temporalne kosti, obostrana"/>
        <s v="Kompjuterizovana tomografija srednjeg uva, temporalne kosti i mozga, obostrana"/>
        <s v="Kompjuterizovana tomografija srednjeg uva, tempora"/>
        <s v="Kompjuterizovana tomografija facijalnih kostiju"/>
        <s v="Kompjuterizovana tomografija paranazalnog sinusa"/>
        <s v="Kompjuterizovana tomografija facijalnih kostiju i"/>
        <s v="Kompjuterizovana tomografija facijalnih kostiju sa"/>
        <s v="Kompjuterizovana tomografija paranazalnog sinusa s"/>
        <s v="Kompjuterizovana tomografija facijalnih kostiju, p"/>
        <s v="Kompjuterizovana tomografija mekih tkiva vrata"/>
        <s v="Kompjuterizovana tomografija kičme, cervikalne reg"/>
        <s v="Kompjuterizovana tomografija kičme sa intravenskom"/>
        <s v="Kompjuterizovana tomografija kičme, višestrukih re"/>
        <s v="Kompjuterizovana tomografija grudnog koša sa intra"/>
        <s v="Kompjuterizovana tomografija abdomena sa intravens"/>
        <s v="Kompjuterizovana tomografija karlice sa intravensk"/>
        <s v="Kompjuterizovana tomografija abdomena i karlice"/>
        <s v="Kompjuterizovana tomografija abdomena i karlice sa"/>
        <s v="Kompjuterizovana tomografija kolona"/>
        <s v="Kompjuterizovana tomografija ekstremiteta"/>
        <s v="Kompjuterizovana tomografija ekstremiteta sa intra"/>
        <s v="Kompjuterizovana tomografija grudnog koša, abdomen"/>
        <s v="Kompjuterizovana tomografija mozga i grudnog koša"/>
        <s v="Kompjuterizovana tomografija mozga, grudnog koša i"/>
        <s v="Pelvimetrija kompjuterizovanom tomografijom"/>
        <s v="Spiralna angiografija kompjuterizovanom tomografij"/>
        <s v="Флебографија"/>
        <s v="Ангиографија, некласификована на другом месту"/>
        <s v="Kompjuterizovana tomografija kičme, nespecifikovan"/>
        <s v="Magnetna rezonanca endokranijuma bez kontrastnog sredstva - snimanje"/>
        <s v="Magnetna rezonanca endokranijuma bez kontrastnog sredstva - čitanje"/>
        <s v="Magnetna rezonanca endokranijuma sa kontrastnim sredstvom - snimanje"/>
        <s v="Magnetna rezonanca endokranijuma sa kontrastnim sredstvom - čitanje"/>
        <s v="Magnetna rezonanca protoka likvora mozga (uvek bez kontrastnog sredstva) rG snimanje"/>
        <s v="Magnetna rezonanca protoka likvora mozga (uvek bez kontrastnog sredstva) - čitanje"/>
        <s v="Magnetna rezonanca protoka likvora kičme (uvek bez kontrastnog sredstva) - snimanje"/>
        <s v="Magnetna rezonanca protoka likvora kičme (uvek bez kontrastnog sredstva) - čitanje"/>
        <s v="Magnetna rezonanca selarne regije (uvek sa kontrastnim sredstvom) - snimanje"/>
        <s v="Magnetna rezonanca selarne regije (uvek sa kontrastnim sredstvom) - čitanje"/>
        <s v="Magnetna rezonanca orbita bez kontrastnog sredstva - snimanje"/>
        <s v="Magnetna rezonanca orbita bez kontrastnog sredstva - čitanje"/>
        <s v="Magnetna rezonanca orbita sa kontrastnim sredstvom - snimanje"/>
        <s v="Magnetna rezonanca orbita sa kontrastnim sredstvom rG čitanje"/>
        <s v="Magnetna rezonanca paranazalnih šupljina bez kontrastnog sredstva - snimanje"/>
        <s v="Magnetna rezonanca paranazalnih šupljina bez kontrastnog sredstva - čitanje"/>
        <s v="Magnetna rezonanca paranazalnih šupljina sa kontrastnim sredstvom - snimanje"/>
        <s v="Magnetna rezonanca paranazalnih šupljina sa kontrastnim sredstvom - čitanje"/>
        <s v="Magnetna rezonanca maksilofacijalne regije bez kontrastnog sredstva - snimanje"/>
        <s v="Magnetna rezonanca maksilofacijalne regije bez kontrastnog sredstva - čitanje"/>
        <s v="Magnetna rezonanca maksilofacijalne regije sa kontrastnim sredstvom - snimanje"/>
        <s v="Magnetna rezonanca maksilofacijalne regije sa kontrastnim sredstvom - čitanje"/>
        <s v="Magnetna rezonanca baze lobanje bez kontrastnog sredstva - snimanje"/>
        <s v="Magnetna rezonanca baze lobanje bez kontrastnog sredstva - čitanje"/>
        <s v="Magnetna rezonanca baze lobanje sa kontrastnim sredstvom rG snimanje"/>
        <s v="Magnetna rezonanca baze lobanje sa kontrastnim sredstvom - čitanje"/>
        <s v="Magnetna rezonanca temporomandibularnog zgloba bez kontrastnog sredstva rG snimanje"/>
        <s v="Magnetna rezonanca temporomandibularnog zgloba bez kontrastnog sredstva - čitanje"/>
        <s v="Magnetna rezonanca temporomandibularnog zgloba sa kontrastnim sredstvom rG snimanje"/>
        <s v="Magnetna rezonanca temporomandibularnog zgloba sa kontrastnim sredstvom - čitanje"/>
        <s v="Funkcionalna magnetna rezonanca mozga - snimanje"/>
        <s v="Funkcionalna magnetna rezonanca mozga - čitanje"/>
        <s v="Difuzijski tenzor imidžing mozga - snimanje"/>
        <s v="Difuzijski tenzor imidžing mozga - čitanje"/>
        <s v="Difuzijski tenzor imidžing kičmene moždine - snimanje"/>
        <s v="Difuzijski tenzor imidžing kičmene moždine - čitanje"/>
        <s v="Magnetnorezonantna perfuzija mozga bez kontrastnog sredstva - snimanje"/>
        <s v="Magnetnorezonantna perfuzija mozga bez kontrastnog sredstva - čitanje"/>
        <s v="Magnetnorezonantna perfuzija mozga sa kontrastnim sredstvom - snimanje"/>
        <s v="Magnetnorezonantna perfuzija mozga sa kontrastnim sredstvom - čitanje"/>
        <s v="Magnetna rezonanca vrata bez kontrastnog sredstva - snimanje"/>
        <s v="Magnetna rezonanca vrata bez kontrastnog sredstva rG čitanje"/>
        <s v="Magnetna rezonanca vrata sa kontrastnim sredstvom - snimanje"/>
        <s v="Magnetna rezonanca vrata sa kontrastnim sredstvom - čitanje"/>
        <s v="Magnetna rezonanca cervikalnog dela kičme bez kontrastnog sredstva"/>
        <s v="Magnetna rezonanca cervikalnog dela kičme bez kontrastnog sredstva - čitanje"/>
        <s v="Magnetna rezonanca cervikalnog dela kičme sa kontrastnim sredstvom - snimanje"/>
        <s v="Magnetna rezonanca cervikalnog dela kičme sa kontrastnim sredstvom - čitanje"/>
        <s v="Magnetna rezonanca torakalnog dela kičme bez kontrastnog sredstva - snimanje"/>
        <s v="Magnetna rezonanca torakalnog dela kičme bez kontrastnog sredstva - čitanje"/>
        <s v="Magnetna rezonanca torakalnog dela kičme sa kontrastnim sredstvom - snimanje"/>
        <s v="Magnetna rezonanca torakalnog dela kičme sa kontrastnim sredstvom - čitanje"/>
        <s v="Magnetna rezonanca lumbosakralnog dela kičme bez kontrastnog sredstva - snimanje"/>
        <s v="Magnetna rezonanca lumbosakralnog dela kičme bez kontrastnog sredstva - čitanje"/>
        <s v="Magnetna rezonanca lumbosakralnog dela kičme sa kontrastnim sredstvom - snimanje"/>
        <s v="Magnetna rezonanca lumbosakralnog dela kičme sa kontrastnim sredstvom - čitanje"/>
        <s v="Magnetnorezonantna mijelografija (uvek sa kontrastnim sredstvom) - snimanje"/>
        <s v="Magnetnorezonantna mijelografija (uvek sa kontrastnim sredstvom) - čitanje"/>
        <s v="Magnetnorezonantna perfuzija kičme bez kontrastnog sredstva - snimanje"/>
        <s v="Magnetnorezonantna perfuzija kičme bez kontrastnog sredstva - čitanje"/>
        <s v="Magnetnorezonantna perfuzija kičme sa kontrastnim sredstvom - snimanje"/>
        <s v="Magnetnorezonantna perfuzija kičme sa kontrastnim sredstvom - čitanje"/>
        <s v="Magnetna rezonanca grudnog koša bez kontrastnog sredstva - snimanje"/>
        <s v="Magnetna rezonanca grudnog koša bez kontrastnog sredstva - čitanje"/>
        <s v="Magnetna rezonanca grudnog koša sa kontrastnim sredstvom - snimanje"/>
        <s v="Magnetna rezonanca grudnog koša sa kontrastnim sredstvom - čitanje"/>
        <s v="Magnetna rezonanca srca bez kontrastnog sredstva - snimanje"/>
        <s v="Magnetna rezonanca srca bez kontrastnog sredstva - čitanje"/>
        <s v="Magnetna rezonanca srca sa kontrastnim sredstvom - snimanje"/>
        <s v="Magnetna rezonanca srca sa kontrastnim sredstvom - čitanje"/>
        <s v="Magnetnorezonantni stres test srca (uvek sa kontrastnim sredstvom) - snimanje"/>
        <s v="Magnetnorezonantni stres test srca (uvek sa kontrastnim sredstvom) - čitanje"/>
        <s v="Magnetnorezonantna koronarografija bez kontrastnog sredstva - snimanje"/>
        <s v="Magnetnorezonantna koronarografija bez kontrastnog sredstva - čitanje"/>
        <s v="Magnetnorezonantna koronarografija sa kontrastnim sredstvom - snimanje"/>
        <s v="Magnetnorezonantna koronarografija sa kontrastnim sredstvom - čitanje"/>
        <s v="Magnetna rezonanca jedne dojke (uvek sa kontrastnim sredstvom) - snimanje"/>
        <s v="Magnetna rezonanca jedne dojke (uvek sa kontrastnim sredstvom) - čitanje"/>
        <s v="Magnetna rezonanca obe dojke (uvek sa kontrastnim sredstvom) - snimanje"/>
        <s v="Magnetna rezonanca obe dojke (uvek sa kontrastnim sredstvom) - čitanje"/>
        <s v="Magnetna rezonanca abdomena bez kontrastnog sredstva - snimanje"/>
        <s v="Magnetna rezonanca abdomena bez kontrastnog sredstva - čitanje"/>
        <s v="Magnetna rezonanca abdomena sa kontrastnim sredstvom - snimanje"/>
        <s v="Magnetna rezonanca abdomena sa kontrastnim sredstvom - čitanje"/>
        <s v="Magnetnorezonantna holangiopankreatografija (bez kontrastnog sredstva) - snimanje"/>
        <s v="Magnetnorezonantna holangiopankreatografija (bez kontrastnog sredstva) - čitanje"/>
        <s v="Magnetnorezonanta enterografija (uvek sa kontrastnim sredstvom) - snimanje"/>
        <s v="Magnetnorezonanta enterografija (uvek sa kontrastnim sredstvom) - čitanje"/>
        <s v="Magnetnorezonanta kolonografija (uvek sa kontrastnim sredstvom) - snimanje"/>
        <s v="Magnetnorezonanta kolonografija (uvek sa kontrastnim sredstvom) - čitanje"/>
        <s v="Magnetna rezonanca pelvisa bez kontrastnog sredstva - snimanje"/>
        <s v="Magnetna rezonanca pelvisa bez kontrastnog sredstva - čitanje"/>
        <s v="Magnetna rezonanca pelvisa sa kontrastnim sredstvom - snimanje"/>
        <s v="Magnetna rezonanca pelvisa sa kontrastnim sredstvom rG čitanje"/>
        <s v="Magnetnorezonanta urografija (uvek sa kontrastnim sredstvom) - snimanje"/>
        <s v="Magnetnorezonanta urografija (uvek sa kontrastnim sredstvom) - čitanje"/>
        <s v="Magnetna rezonanca prostate (uvek sa kontrastnim sredstvom) - snimanje"/>
        <s v="Magnetna rezonanca prostate (uvek sa kontrastnim sredstvom) - čitanje"/>
        <s v="Magnetna rezonanca penisa i skrotuma (uvek sa kontrastnim sredstvom) - snimanje"/>
        <s v="Magnetna rezonanca penisa i skrotuma (uvek sa kontrastnim sredstvom) - čitanje"/>
        <s v="Magnetna rezonanca nadlaktice bez kontrastnog sredstva - snimanje"/>
        <s v="Magnetna rezonanca nadlaktice bez kontrastnog sredstva - čitanje"/>
        <s v="Magnetna rezonanca nadlaktice sa kontrastnim sredstvom rG snimanje"/>
        <s v="Magnetna rezonanca nadlaktice sa kontrastnim sredstvom - čitanje"/>
        <s v="Magnetna rezonanca podlaktice bez kontrastnog sredstva - snimanje"/>
        <s v="Magnetna rezonanca podlaktice bez kontrastnog sredstva - čitanje"/>
        <s v="Magnetna rezonanca podlaktice sa kontrastnim sredstvom - snimanje"/>
        <s v="Magnetna rezonanca podlaktice sa kontrastnim sredstvom - čitanje"/>
        <s v="Magnetna rezonanca šake bez kontrastnog sredstva - snimanje"/>
        <s v="Magnetna rezonanca šake bez kontrastnog sredstva - čitanje"/>
        <s v="Magnetna rezonanca šake sa kontrastnim sredstvom - snimanje"/>
        <s v="Magnetna rezonanca šake sa kontrastnim sredstvom - čitanje"/>
        <s v="Magnetna rezonanca nadkolenice bez kontrastnog sredstva - snimanje"/>
        <s v="Magnetna rezonanca nadkolenice bez kontrastnog sredstva rG čitanje"/>
        <s v="Magnetna rezonanca nadkolenice sa kontrastnim sredstvom - snimanje"/>
        <s v="Magnetna rezonanca nadkolenice sa kontrastnim sredstvom rG čitanje"/>
        <s v="Magnetna rezonanca podkolenice bez kontrastnog sredstva - snimanje"/>
        <s v="Magnetna rezonanca podkolenice bez kontrastnog sredstva rG čitanje"/>
        <s v="Magnetna rezonanca podkolenice sa kontrastnim sredstvom - snimanje"/>
        <s v="Magnetna rezonanca podkolenice sa kontrastnim sredstvom - čitanje"/>
        <s v="Magnetna rezonanca stopala bez kontrastnog sredstva - snimanje"/>
        <s v="Magnetna rezonanca stopala bez kontrastnog sredstva - čitanje"/>
        <s v="Magnetna rezonanca n stopala sa kontrastnim sredstvom - snimanje"/>
        <s v="Magnetna rezonanca stopala sa kontrastnim sredstvom - čitanje"/>
        <s v="Magnetna rezonanca ramenog zgloba bez kontrastnog sredstva - snimanje"/>
        <s v="Magnetna rezonanca ramenog zgloba bez kontrastnog sredstva - čitanje"/>
        <s v="Magnetna rezonanca ramenog zgloba sa kontrastnim sredstvom - snimanje"/>
        <s v="Magnetna rezonanca ramenog zgloba sa kontrastnim sredstvom - čitanje"/>
        <s v="Magnetna rezonanca lakatnog zgloba bez kontrastnog sredstva - snimanje"/>
        <s v="Magnetna rezonanca lakatnog zgloba bez kontrastnog sredstva - čitanje"/>
        <s v="Magnetna rezonanca lakatnog zgloba sa kontrastnim sredstvom rG snimanje"/>
        <s v="Magnetna rezonanca lakatnog zgloba sa kontrastnim sredstvom - čitanje"/>
        <s v="Magnetna rezonanca ručnog zgloba bez kontrastnog sredstva - snimanje"/>
        <s v="Magnetna rezonanca ručnog zgloba bez kontrastnog sredstva rG čitanje"/>
        <s v="Magnetna rezonanca ručnog zgloba sa kontrastnim sredstvom - snimanje"/>
        <s v="Magnetna rezonanca ručnog zgloba sa kontrastnim sredstvom - čitanje"/>
        <s v="Magnetna rezonanca zgloba kuka bez kontrastnog sredstva - snimanje"/>
        <s v="Magnetna rezonanca zgloba kuka bez kontrastnog sredstva rG čitanje"/>
        <s v="Magnetna rezonanca zgloba kuka sa kontrastnim sredstvom - snimanje"/>
        <s v="Magnetna rezonanca zgloba kuka sa kontrastnim sredstvom rG čitanje"/>
        <s v="Magnetna rezonanca zgloba kolena bez kontrastnog sredstva - snimanje"/>
        <s v="Magnetna rezonanca zgloba kolena bez kontrastnog sredstva - čitanje"/>
        <s v="Magnetna rezonanca zgloba kolena sa kontrastnim sredstvom - snimanje"/>
        <s v="Magnetna rezonanca zgloba kolena sa kontrastnim sredstvom - čitanje"/>
        <s v="Magnetna rezonanca skočnog zgloba bez kontrastnog sredstva - snimanje"/>
        <s v="Magnetna rezonanca skočnog zgloba bez kontrastnog sredstva - čitanje"/>
        <s v="Magnetna rezonanca skočnog zgloba sa kontrastnim sredstvom - snimanje"/>
        <s v="Magnetna rezonanca skočnog zgloba sa kontrastnim sredstvom - čitanje"/>
        <s v="Magnetnorezonantna artrografija (uvek sa kontrastnim sredstvom) - snimanje"/>
        <s v="Magnetnorezonantna artrografija (uvek sa kontrastnim sredstvom) rG čitanje"/>
        <s v="Magnetna rezonanca perifernih nerava bez kontrastnog sredstva - snimanje"/>
        <s v="Magnetna rezonanca perifernih nerava bez kontrastnog sredstva - čitanje"/>
        <s v="Magnetna rezonanca perifernih nerava sa kontrastnim sredstvom - snimanje"/>
        <s v="Magnetna rezonanca perifernih nerava sa kontrastnim sredstvom - čitanje"/>
        <s v="Magnetna rezonanca fetusa kod jednoplodne trudnoće - snimanje"/>
        <s v="Magnetna rezonanca fetusa kod jednoplodne trudnoće - čitanje"/>
        <s v="Magnetna rezonanca fetusa kod višeplodne trudnoće - snimanje"/>
        <s v="Magnetna rezonanca fetusa kod višeplodne trudnoće - čitanje"/>
        <s v="Magnetnorezonantna spektroskopija rG snimanje"/>
        <s v="Magnetnorezonantna spektroskopija - čitanje"/>
        <s v="Magnetna rezonanca ostalih oblasti bez kontrastnog sredstva - snimanje"/>
        <s v="Magnetna rezonanca ostalih oblasti bez kontrastnog sredstva - čitanje"/>
        <s v="Magnetna rezonanca ostalih oblasti sa kontrastnim sredstvom - snimanje"/>
        <s v="Magnetna rezonanca ostalih oblasti sa kontrastnim sredstvom - čitanje"/>
        <s v="Radiografija mekih tkiva, koje nije nigde klasifikovano - čitanje"/>
        <s v="Snimak ilealnog konduita - čitanje"/>
        <s v="Radiografija ostalih oblasti - čitanje"/>
        <s v="Angiografija - arteriografija magnetnom rezonancom glave bez kontrastnog sredstva - snimanje"/>
        <s v="Angiografija - arteriografija magnetnom rezonancom glave bez kontrastnog sredstva - čitanje"/>
        <s v="Angiografija - arteriografija magnetnom rezonancom glave sa kontrastnim sredstvom - snimanje"/>
        <s v="Angiografija - arteriografija magnetnom rezonancom glave sa kontrastnim sredstvom - čitanje"/>
        <s v="Angiografija - venografija magnetnom rezonancom glave bez kontrastnog sredstva - snimanje"/>
        <s v="Angiografija - venografija magnetnom rezonancom glave bez kontrastnog sredstva - čitanje"/>
        <s v="Angiografija - venografija magnetnom rezonancom glave sa kontrastnim sredstvom - snimanje"/>
        <s v="Angiografija - venografija magnetnom rezonancom glave sa kontrastnim sredstvom - čitanje"/>
        <s v="Angiografija rG arteriografija magnetnom rezonancom vrata bez kontrastnog sredstva rG snimanje"/>
        <s v="Angiografija - arteriografija magnetnom rezonancom vrata bez kontrastnog sredstva - čitanje"/>
        <s v="Angiografija - arteriografija magnetnom rezonancom vrata sa kontrastnim sredstvom - snimanje"/>
        <s v="Angiografija - arteriografija magnetnom rezonancom vrata sa kontrastnim sredstvom - čitanje"/>
        <s v="Angiografija - venografija magnetnom rezonancom vrata bez kontrastnog sredstva - snimanje"/>
        <s v="Angiografija - venografija magnetnom rezonancom vrata bez kontrastnog sredstva - čitanje"/>
        <s v="Angiografija - venografija magnetnom rezonancom vrata sa kontrastnim sredstvom - snimanje"/>
        <s v="Angiografija - venografija magnetnom rezonancom vrata sa kontrastnim sredstvom - čitanje"/>
        <s v="Angiografija rG arteriografija magnetnom rezonancom gornjih ekstremiteta bez kontrastnog sredstva rG snimanje"/>
        <s v="Angiografija - arteriografija magnetnom rezonancom gornjih ekstremiteta bez kontrastnog sredstva - čitanje"/>
        <s v="Angiografija rG arteriografija magnetnom rezonancom gornjih ekstremiteta sa kontrastnim sredstvom rG snimanje"/>
        <s v="Angiografija - arteriografija magnetnom rezonancom gornjih ekstremiteta sa kontrastnim sredstvom - čitanje"/>
        <s v="Angiografija - venografija magnetnom rezonancom gornjih ekstremiteta bez kontrastnog sredstva - snimanje"/>
        <s v="Angiografija - venografija magnetnom rezonancom gornjih ekstremiteta bez kontrastnog sredstva - čitanje"/>
        <s v="Angiografija - venografija magnetnom rezonancom gornjih ekstremiteta sa kontrastnim sredstvom - snimanje"/>
        <s v="Angiografija - venografija magnetnom rezonancom gornjih ekstremiteta sa kontrastnim sredstvom - čitanje"/>
        <s v="Angiografija - arteriografija magnetnom rezonancom grudnog koša bez kontrastnog sredstva - snimanje"/>
        <s v="Angiografija - arteriografija magnetnom rezonancom grudnog koša bez kontrastnog sredstva - čitanje"/>
        <s v="Angiografija - arteriografija magnetnom rezonancom grudnog koša sa kontrastnim sredstvom - snimanje"/>
        <s v="Angiografija - arteriografija magnetnom rezonancom grudnog koša sa kontrastnim sredstvom - čitanje"/>
        <s v="Angiografija - venografija magnetnom rezonancom grudnog koša bez kontrastnog sredstva - snimanje"/>
        <s v="Angiografija - venografija magnetnom rezonancom grudnog koša bez kontrastnog sredstva - čitanje"/>
        <s v="Angiografija - venografija magnetnom rezonancom grudnog koša sa kontrastnim sredstvom - snimanje"/>
        <s v="Angiografija - venografija magnetnom rezonancom grudnog koša sa kontrastnim sredstvom - čitanje"/>
        <s v="Angiografija - arteriografija magnetnom rezonancom kičme bez kontrastnog sredstva - snimanje"/>
        <s v="Angiografija rG arteriografija magnetnom rezonancom kičme bez kontrastnog sredstva rG čitanje"/>
        <s v="Angiografija - arteriografija magnetnom rezonancom kičme sa kontrastnim sredstvom - snimanje"/>
        <s v="Angiografija rG arteriografija magnetnom rezonancom kičme sa kontrastnim sredstvom rG čitanje"/>
        <s v="Angiografija - venografija magnetnom rezonancom kičme bez kontrastnog sredstva - snimanje"/>
        <s v="Angiografija - venografija magnetnom rezonancom kičme bez kontrastnog sredstva - čitanje"/>
        <s v="Angiografija - venografija magnetnom rezonancom kičme sa kontrastnim sredstvom - snimanje"/>
        <s v="Angiografija - venografija magnetnom rezonancom kičme sa kontrastnim sredstvom - čitanje"/>
        <s v="Angiografija - arteriografija magnetnom rezonancom abdomena bez kontrastnog sredstva - snimanje"/>
        <s v="Angiografija - arteriografija magnetnom rezonancom abdomena bez kontrastnog sredstva - čitanje"/>
        <s v="Angiografija rG arteriografija magnetnom rezonancom abdomena sa kontrastnim sredstvom rG snimanje"/>
        <s v="Angiografija rG arteriografija magnetnom rezonancom abdomena sa kontrastnim sredstvom rG čitanje"/>
        <s v="Angiografija - venografija magnetnom rezonancom abdomena bez kontrastnog sredstva - snimanje"/>
        <s v="Angiografija - venografija magnetnom rezonancom abdomena bez kontrastnog sredstva - čitanje"/>
        <s v="Angiografija rG venografija magnetnom rezonancom abdomena sa kontrastnim sredstvom rG snimanje"/>
        <s v="Angiografija - venografija magnetnom rezonancom abdomena sa kontrastnim sredstvom - čitanje"/>
        <s v="Angiografija - arteriografija magnetnom rezonancom pelvisa bez kontrastnog sredstva - snimanje"/>
        <s v="Angiografija - arteriografija magnetnom rezonancom pelvisa bez kontrastnog sredstva - čitanje"/>
        <s v="Angiografija - arteriografija magnetnom rezonancom pelvisa sa kontrastnim sredstvom - snimanje"/>
        <s v="Angiografija - arteriografija magnetnom rezonancom pelvisa sa kontrastnim sredstvom - čitanje"/>
        <s v="Angiografija - venografija magnetnom rezonancom pelvisa bez kontrastnog sredstva - snimanje"/>
        <s v="Angiografija - venografija magnetnom rezonancom pelvisa bez kontrastnog sredstva - čitanje"/>
        <s v="Angiografija - venografija magnetnom rezonancom pelvisa sa kontrastnim sredstvom - snimanje"/>
        <s v="Angiografija - venografija magnetnom rezonancom pelvisa sa kontrastnim sredstvom - čitanje"/>
        <s v="Angiografija - arteriografija magnetnom rezonancom donjih ekstremiteta bez kontrastnog sredstva - snimanje"/>
        <s v="Angiografija - arteriografija magnetnom rezonancom donjih ekstremiteta bez kontrastnog sredstva - čitanje"/>
        <s v="Angiografija - arteriografija magnetnom rezonancom donjih ekstremiteta sa kontrastnim sredstvom - snimanje"/>
        <s v="Angiografija - arteriografija magnetnom rezonancom donjih ekstremiteta sa kontrastnim sredstvom - čitanje"/>
        <s v="Angiografija - venografija magnetnom rezonancom donjih ekstremiteta bez kontrastnog sredstva - snimanje"/>
        <s v="Angiografija - venografija magnetnom rezonancom donjih ekstremiteta bez kontrastnog sredstva - čitanje"/>
        <s v="Angiografija - venografija magnetnom rezonancom donjih ekstremiteta sa kontrastnim sredstvom - snimanje"/>
        <s v="Angiografija - venografija magnetnom rezonancom donjih ekstremiteta sa kontrastnim sredstvom - čitanje"/>
        <s v="Angiografija - arteriografija magnetnom rezonancom ostalih oblasti bez kontrastnog sredstva - snimanje"/>
        <s v="Angiografija - arteriografija magnetnom rezonancom ostalih oblasti bez kontrastnog sredstva - čitanje"/>
        <s v="Angiografija - arteriografija magnetnom rezonancom ostalih oblasti sa kontrastnim sredstvom - snimanje"/>
        <s v="Angiografija - arteriografija magnetnom rezonancom ostalih oblasti sa kontrastnim sredstvom - čitanje"/>
        <s v="Angiografija - venografija magnetnom rezonancom ostalih oblasti bez kontrastnog sredstva - snimanje"/>
        <s v="Angiografija - venografija magnetnom rezonancom ostalih oblasti bez kontrastnog sredstva - čitanje"/>
        <s v="Angiografija - venografija magnetnom rezonancom ostalih oblasti sa kontrastnim sredstvom - snimanje"/>
        <s v="Angiografija - venografija magnetnom rezonancom ostalih oblasti sa kontrastnim sredstvom - čitanje"/>
        <s v="Магнетна резонанца мозга"/>
        <s v="Magnetna rezonanca glave"/>
        <s v="Magnetna rezonanca vrata"/>
        <s v="Magnetna rezonanca kičme"/>
        <s v="Magnetna rezonanca grudnog koša"/>
        <s v="Magnetna rezonanca abdomena"/>
        <s v="Magnetna rezonanca pelvisa"/>
        <s v="Magnetna rezonanca ekstremiteta"/>
        <s v="Magnetna rezonanca ostalih oblasti"/>
        <s v="Funkcionalna magnetna rezonanca mozga"/>
        <s v="Mагнетна резонанца дојке"/>
        <s v="Angiografija magnetnom rezonancom glave ili vrata"/>
        <s v="Ангиографија магнетном резонанцом горњих екстремитета"/>
        <s v="Angiografija magnetnom rezonancom grudnog koša"/>
        <s v="Ангиографија магнетном резонанцом кичме"/>
        <s v="Ангиографија магнетном резонанцом абдомена"/>
        <s v="Ангиографија магнетном резонанцом пелвиса"/>
        <s v="Ангиографија магнетном резонанцом доњих екстремитета"/>
        <s v="Ангиографија магнетном резонанцом осталих области"/>
        <s v="Bilirubin (ukupan) u krvi - POCT metodom"/>
        <s v="BNP (Brain natriuretic peptide, moždani natriurets"/>
        <s v="Holesterol(ukupan)u krvi-POCT metodom"/>
        <s v="Kalcijum u krvi - POCT metodom"/>
        <s v="Kalijum u krvi - POCT metodom"/>
        <s v="Kreatin kinaza CK-MB u krvi - POCT metodom"/>
        <s v="Kreatinin u krvi - POCT metodom"/>
        <s v="Natrijum u krvi - POCT metodom"/>
        <s v="Proteini (ukupni) u krvi - POCT metodom"/>
        <s v="Feritin u serumu - nefelometrijom"/>
        <s v="Ćelije, broj u likvoru"/>
        <s v="Adalimumab u serumu, ELISA"/>
        <s v="Pandy test u likvoru"/>
        <s v="Hematokrit  (Hct)  u krvi"/>
        <s v="Hemoglobin u krvi"/>
        <s v="Ispitivanje morfologije eritrocita i trombocita u krvi, mikroskopija"/>
        <s v="Krvna slika sa trodelnom leukocitarnom formulom"/>
        <s v="Krvna slika sa petodelnom leukocitarnom formulom"/>
        <s v="Krvna slika sa C–reaktivnim proteinom (CRP)"/>
        <s v="Krvna slika sa retiklocitima i petodelnom lukocitarnom formulom"/>
        <s v="Leukocitna formula (LeF), ručno, sa posebnom identifikacijom patoloških ćelija u krvi"/>
        <s v="Broja leukocita (Le) u krvi, mikroskopija"/>
        <s v="Broj retikulocita u krvi, mikroskopija"/>
        <s v="Broj trombocita (Tr) u krvi, mikroskopija"/>
        <s v="Osmotska rezistencija eritrocita"/>
        <s v="Sedimentacija eritrocita (SE)"/>
        <s v="Anti–Xa aktivnost u plazmi, spektrofotometrija"/>
        <s v="Aktivirano parcijalno tromboplastinsko vreme (aPTT) u plazmi, koagulometrija"/>
        <s v="Antitrombin (AT) aktivnost u plazmi, spektrofotometrija"/>
        <s v="D–dimer u plazmi, imunoprecipitacija"/>
        <s v="D–dimer u plazmi, imunoturbidimetrija"/>
        <s v="D–dimer u plazmi, ELFA"/>
        <s v="D–dimer u plazmi, POCT"/>
        <s v="Faktor FVII (prokonvertin) aktivnost u plazmi, koagulometrija"/>
        <s v="Faktor FVIII (antihemofilni globulin A, AHG–A) aktivnost u plazmi, koagulometrija"/>
        <s v="Faktor II (protrombin) aktivnost, u plazmi koagulometrija"/>
        <s v="Faktor IX (antihemofilni globulin B, AHG–B) aktivnost u plazmi, koagulometrija"/>
        <s v="Faktor V (proakcelerin) aktivnost u plazmi, koagulometrija"/>
        <s v="Faktor V (proakcelerin) antigen u plazmi, imunoenzimski"/>
        <s v="Faktor X (Stuart Power faktor) aktivnost, u plazmi, koagulometrija"/>
        <s v="Faktor XI (antihemofilni globulin C, AHG–C) aktivnost u plazmi, koagulometrija"/>
        <s v="Faktor XII (Hageman) aktivnost, u plazmi, koagulometrija"/>
        <s v="Faktor XIII (fibrin stabilizujući faktor) u plazmi, imunoenzimski"/>
        <s v="Fibrinogen degradacioni produkti (FDP) u plazmi, lateks imunoprecipitacija"/>
        <s v="Fibrinogen u plazmi (Clauss), koagulometrija"/>
        <s v="Fibrinogen u plazmi, gravimetrija"/>
        <s v="Fibrinogen u plazmi, spektrofotometrija"/>
        <s v="Fibrinogen u plazmi, imunohemija"/>
        <s v="INR - za praćenje antikoagulantne terapije u plazmi"/>
        <s v="Lumi agregacija trombocita u plazmi"/>
        <s v="Lupus antikoagulans u plazmi (LA2), konfirmacioni test, koagulometrija"/>
        <s v="Inhibitori faktora koagulacije u plazmi, po epruveti"/>
        <s v="Inhibitori na faktor IX u plazmi (Bethesda), koagulometrija"/>
        <s v="Inhibitori na faktor VIII u plazmi (Bethesda), koagulometrija"/>
        <s v="Inhibitori na faktor VIII (Nejmegen modifikacija Bethesda metode) u plazmi, koagulometrijski"/>
        <s v="Protein C, aktivnost u plazmi, spektrofotometrija"/>
        <s v="Protein S aktivnost u plazmi, koagulometrija"/>
        <s v="Protein S antigen, slobodni u plazmi, imunoturbidimetrija"/>
        <s v="Protrombinsko vreme (PT) INR – za praćenje antikoagulantne terapije u plazmi, koagulometrija"/>
        <s v="Protrombinsko vreme (PT) plazmi/kapilarnoj krvi, koagulometrija"/>
        <s v="Retrakcija koaguluma"/>
        <s v="Rezistencija na aktivirani protein C u plazmi (APCR), koagulometrija"/>
        <s v="Rotaciona tromboelastografija u krvi"/>
        <s v="Silika koagulaciono vreme u plazmi, potvrdni test"/>
        <s v="Silika koagulaciono vreme u plazmi, skrining test"/>
        <s v="Lupus antikoagulans u plazmi (LA1), koagulometrija"/>
        <s v="LA1/LA2 odnos"/>
        <s v="Trombocitni faktor 4 (PF4) u plazmi, ELISA"/>
        <s v="Trombotest u plazmi/kapilarnoj krvi, koagulometrija"/>
        <s v="Von Willebrandov faktor (vWF) antigen u plazmi, imunohemija"/>
        <s v="Von Willebrandov faktor (vWF), aktivnost u plazmi, koagulometrija"/>
        <s v="Von Willebrandov faktor (vWF), aktivnost u plazmi, imunoturbidimetrija"/>
        <s v="Vreme koagulacije (Lee White) u plazmi, koagulometrija"/>
        <s v="Vreme krvarenja Duke"/>
        <s v="Imunofenotipizacija plazmamembranskih ćelijskih antigena direktnom metodom i protočnom citometrijom (po antigenu)"/>
        <s v="Merenje i analiza uzoraka metodom višeparametarske protočne citometrije"/>
        <s v="Antinukleusna antitela (ANA) IgG u serumu, kriosta"/>
        <s v="Detekcija genskih mutacija kod naslednih i drugih bolesti (leukemije, tumori i dr.) real-time PCR metodom"/>
        <s v="Bojenje jednog serijskog preparata HE metodom"/>
        <s v="Acidobazni status (pH, pO2, pCO2) u krvi"/>
        <s v="Bikarbonati (ugljen-dioksid, ukupan) u krvi - POCT metodom"/>
        <s v="Bilirubin (direktan) u krvi/serumu/plazmi, POCT"/>
        <s v="Ciklosporin A (CyA) u krvi"/>
        <s v="Fosfat, neorganski u krvi/serumu/plazmi, POCT"/>
        <s v="Glukoza u kapilarnoj krvi - POCT metodom"/>
        <s v="glukoza u kapilarnoj krvi"/>
        <s v="Hemoglobin A1c (glikozilirani hemoglobin, HbA1c) u krvi"/>
        <s v="Kreatin kinaza (CK) u krvi/serumu/plazmi, POCT"/>
        <s v="Mioglobin (Mb) u krvi - POCT metodom"/>
        <s v="Mokraćna kiselina u krvi/serumu/plazmi, POCT"/>
        <s v="pCO2 (parcijalni pritisak ugljen-dioksida) u krvi"/>
        <s v="pH krvi"/>
        <s v="Takrolimus (FK 506) u krvi"/>
        <s v="Vitamin B12 (kobalamin, cijankobalamin) u serumu"/>
        <s v="25-OH-vitamin D3 (holekalciferol) u serumu - ECLIA"/>
        <s v="Alanin aminotransferaza (ALT) u krvi/serumu/plazmi, POCT"/>
        <s v="Alanin aminotransferaza (ALT) u serumu - spektrofotometrija"/>
        <s v="Albumin u serumu - spektrofotometrijom"/>
        <s v="Aldosteron u serumu/plazmi, CMIA/ECLIA/CLIA/TRACE"/>
        <s v="Aldosteron u serumu - ELISA"/>
        <s v="Alfa-1-antitripsin u serumu - nefelometrijom"/>
        <s v="Alfa–amilaza u krvi/serumu/plazmi, POCT"/>
        <s v="Alfa-amilaza u serumu - spektrofotometrija"/>
        <s v="Alfa-fetoprotein (AFP) u serumu"/>
        <s v="Alkalna fosfataza (ALP) u krvi/serumu/plazmi, POCT"/>
        <s v="Androstenedion u serumu/plazmi, CMIA/ECLIA/CLIA/TRACE"/>
        <s v="Antimilerijan hormon u serumu/plazmi, CMIA/ECLIA/CLIA/TRACE"/>
        <s v="Alkalna fosfataza (ALP) u serumu -spektrofotometrijom"/>
        <s v="Antimilerijan hormon u serumu"/>
        <s v="Antistreptolizinska reakcija (ASL) u serumu"/>
        <s v="Apolipoprotein A1 (ApoA1) u serumu - imunoturbidimetrijom"/>
        <s v="Aspart aminotransferaza (AST) u krvi/serumu/plazmi, POCT"/>
        <s v="Aspartat aminotransferaza (AST) u serumu - spektrofotometrijom"/>
        <s v="aterogeni index (logaritam odnosa TGL/HDL-HOL) u serumu – izra"/>
        <s v="Bakar u serumu"/>
        <s v="Benzodiazepin u serumu"/>
        <s v="Beta-2-mikroglobulin u serumu - nefelometrijom"/>
        <s v="Beta-CROSSLAPS (degradacioni produkt C-terminalnog telopeptida kolagena) u serumu"/>
        <s v="beta-hCG, slobodan u serumu"/>
        <s v="Beta-horiogonadotropin, ukupan (beta-hCG, βhCG) u serumu - FPIA/MEIA, CMIA odnosno ECLIA"/>
        <s v="Beta-horiogonadotropin, ukupan (beta-hCG, βhCG) u serumu – RIA"/>
        <s v="Bikarbonati (ugljen-dioksid, ukupan) u serumu -jonselektivnom elektrodom (JSE)"/>
        <s v="Bikarbonati (ugljen-dioksid, ukupan) u serumu"/>
        <s v="Bilirubin (direktan) u serumu - spektrofotometrijom"/>
        <s v="Bilirubin (ukupan) u serumu - spektrofotometrijom"/>
        <s v="BNP (Brain natriuretic peptide, moždani natriuretski peptid) u serumu"/>
        <s v="C1-inhibitor komplementa u serumu - ELISA"/>
        <s v="C1-inhibitor komplementa u serumu - nefelometrijom"/>
        <s v="Ceruloplazmin u serumu"/>
        <s v="Cistatin C u serumu/plazmi, nefelometrija"/>
        <s v="C-peptid u serumu - CMIA odnosno ECLIA"/>
        <s v="C-peptid u serumu – RIA"/>
        <s v="C-reaktivni protein (CRP) u serumu - imunoturbidimetrijom"/>
        <s v="C-reaktivni protein (CRP) u serumu - nefelometrijom"/>
        <s v="C-reaktivni protein, visoko osetljivi (hsCRP) u serumu - imunoturbidimetrijom"/>
        <s v="C-reaktivni protein, visoko osetljivi (hsCRP) u serumu - nefelometrijom"/>
        <s v="Double test (PAAP-A/beta-hCG, slobodan) u serumu"/>
        <s v="Estradiol (E2), ukupan u serumu - RIA"/>
        <s v="Etosuksimid (Zarontin) u serumu"/>
        <s v="Fenobarbiton (Luminal) u serumu"/>
        <s v="Folikulostimulirajući hormon (folitropin, FSH) u serumu – RIA"/>
        <s v="Folna kiselina u serumu"/>
        <s v="Fosfor, neorganski u serumu - spektrofotometrija"/>
        <s v="Gama–glutamil transferaza (gama–GT) u krvi/serumu/plazmi, POCT"/>
        <s v="Gama-glutamil transferaza (gama-GT) u serumu - spektrofotometrija"/>
        <s v="Glukoza u serumu - spektrofotometrija"/>
        <s v="Gvožđe u serumu"/>
        <s v="Haptoglobin (hemoglobin-vezujući protein, HPT) u serumu - imunoturbidimetrijom"/>
        <s v="Haptoglobin (hemoglobin-vezujući protein, HPT) u"/>
        <s v="hilomikroni u serumu – frizider test"/>
        <s v="Hloridi u serumu - jon-selektivnom elektrodom (JSE)"/>
        <s v="Hloridi u krvi/serumu/plazmi, POCT"/>
        <s v="Holesterol (ukupan) u serumu - spektrofotometrijom"/>
        <s v="holesterol/HDL u serumu – izracunavanje"/>
        <s v="Holesterol, „non” HDL–holesterol u serumu/plazmi, izračunavanje"/>
        <s v="Holesterol, HDL - u serumu - spektrofotometrija"/>
        <s v="Holesterol, LDL - u serumu - izračunavanjem"/>
        <s v="holesterol LDL u serumu – spektrofotometrija"/>
        <s v="Holinesteraza (CHE) dibukainski broj u serumu"/>
        <s v="Holinesteraza (CHE) u serumu"/>
        <s v="Hormon rasta(somatropin,GH,STH) u serumu-ECLIA odnosno ELISA"/>
        <s v="Hormon rasta (somatotropin, GH, STH) u serumu – RIA"/>
        <s v="Hromogranin A (pituitarni sekretorni protein I, SP-I, CHGA) u serumu – RIA"/>
        <s v="IgF-1 (Insulin-like-growth factor I, IGF-I, Growth Faktor I, Somatomedin C) u serumu – RIA"/>
        <s v="Imunoglobulin A (IgA) u serumu - nefelometrijom"/>
        <s v="Imunoglobulin A (IgA), subklasa u serumu - ELISA"/>
        <s v="Imunoglobulin A (IgA), subklasa u serumu - RID"/>
        <s v="Imunoglobulin E (IgE) u serumu - nefelometrijom"/>
        <s v="Imunoglobulin G (IgG) u serumu - imunoturbidim."/>
        <s v="Imunoglobulin G (IgG) u serumu - nefelometrijom"/>
        <s v="Imunoglobulin G1 (IgG1), subklasa u serumu - nefelometrijom"/>
        <s v="Imunoglobulin G2 (IgG2), subklasa u serumu - nefelometrijom"/>
        <s v="Imunoglobulin G3 (IgG3), subklasa u serumu - nefelometrijom"/>
        <s v="Imunoglobulin G4 (IgG4), subklasa u serumu/plazmi, nefelometrija"/>
        <s v="Imunoglobulin M (IgM) u serumu/plazmi, imunoturbidimetrija"/>
        <s v="Imunoglobulin M (IgM) u serumu - nefelometrijom"/>
        <s v="Imunokompleksi (CIC) u serumu"/>
        <s v="Infliksimab u serumu, ELISA"/>
        <s v="Insulin u serumu - FPIA,MEIA,CMIA,ECLIA odnosno ELISA"/>
        <s v="Insulin u serumu – RIA"/>
        <s v="Kalcijum u serumu - spektrofotometrijom"/>
        <s v="Kalcitonin (tirokalcitonin, CT) u serumu - FPIA,"/>
        <s v="Kalcitonin (tirokalcitonin, CT) u serumu – RIA"/>
        <s v="K u serumu –  JSE mod"/>
        <s v="K u serumu – plamena fotometrija"/>
        <s v="Karbamazepin u serumu"/>
        <s v="Karcinoembrioni antigen (CEA) u serumu"/>
        <s v="Kisela fosfataza (AcP) ukupna u serumu"/>
        <s v="Kisela fosfataza (AcP), prostatična (prostatična kisela fosfataza, PAP) u serumu"/>
        <s v="Komplement C3c u serumu - nefelometrijom"/>
        <s v="Komplement C4 u serumu - nefelometrijom"/>
        <s v="Kortizol u serumu - CMIA odnosno ECLIA"/>
        <s v="Kortizol u serumu – RIA"/>
        <s v="Kortizol, slobodan u serumu - HPLC"/>
        <s v="Kreatin kinaza (CK) u serumu - spektrofotometrija"/>
        <s v="Kreatin kinaza CK-MB (izoenzim kreatin kinaze, CK-2) u serumu"/>
        <s v="Kreatinin u serumu-spektrofotometrijom"/>
        <s v="Laki lanci imunoglobulina Kappa-tip (Kappa laki lanci) u serumu"/>
        <s v="Laki lanci imunoglobulina Lambda-tip (Lambda laki lanci) u serumu"/>
        <s v="Laki lanci Kappa/Lambda indeks u serumu"/>
        <s v="Laki lanci Kappa-tip, slobodni u serumu – nefelometrijom"/>
        <s v="Laki lanci Lambda-tip, slobodni u serumu - nefelometrijom"/>
        <s v="Laktat dehidrogenaza (LDH) u serumu - spektrofotometrija"/>
        <s v="Lipaza u serumu"/>
        <s v="Lipoprotein (a) ((Lp(a)) u serumu - imunoturbidimetrijom"/>
        <s v="Litijum u serumu - spektrofotometrijom"/>
        <s v="Litijum u serumu - plamenom fotometrijom"/>
        <s v="Luteinizirajući hormon (lutropin, LH) u serumu - RIA"/>
        <s v="Magnezijum u serumu - spektrofotometrija"/>
        <s v="Methotrexate u serumu"/>
        <s v="Mioglobin (Mb) u serumu"/>
        <s v="Mokraćna kiselina u serumu - spektrofotometrija"/>
        <s v="Na u serumu – plamena fotometrija"/>
        <s v="Natrijum u serumu, jon-selektivnom elektrodom (JSE)"/>
        <s v="Osmolalitet u serumu"/>
        <s v="Osteokalcin (Bone Gla Protein, BGP, N-Mid"/>
        <s v="P1NP-ukupni (ukupni amino terminalni propeptid prokolagena tip 1) u serumu"/>
        <s v="Određivanje koncentracije PAP (Pancreatic Associated Protein) iz osušenog uzorka kapilarne krvi na filter papiru, metodom fluorimetrije"/>
        <s v="PAPP-A (Pregnancy-Associated Plasma Protein A) u serumu"/>
        <s v="Paraprotein (monoklonski protein, M komponenta) u serumu - elektroforeza na gelu"/>
        <s v="Parathormon(paratiroidni hormon,PTH) u serumu - CMIA odnosno ECLIA"/>
        <s v="Parathormon (paratiroidni hormon, PTH) u serumu – RIA"/>
        <s v="Placentalni faktor rasta u srumu"/>
        <s v="Presepsin (sCD14–ST) u plazmi/krvi, CLIA"/>
        <s v="Progesteron (P4) u serumu – RIA"/>
        <s v="Prokalcitonin (PCT) u serumu"/>
        <s v="Prolaktin (PRL) u serumu – RIA"/>
        <s v="Prostatični specifični antigen, slobodan (fPSA)"/>
        <s v="Prostatični specifični antigen, slobodan (fPSA) u serumu – RIA"/>
        <s v="Prostatični specifični antigen, ukupan (PSA)"/>
        <s v="Prostatični specifični antigen, ukupan (PSA) u serumu – RIA"/>
        <s v="Protein S–100 u serumu/plazmi, ECLIA"/>
        <s v="Proteini (frakcije proteina) u serumu - elektroforezom na gelu"/>
        <s v="Proteini (ukupni) u serumu - spektrofotometrijom"/>
        <s v="Proteini-identifikacija monoklonskih teških i lakih lanaca u serumu, imunofiksacija"/>
        <s v="Proteini-identifikacija vezanih i slobodnih monoklonskih lakih lanaca u serumu, serum na BJ"/>
        <s v="Reumatoidni faktor (RF) u serumu - imunoturbidimetrijom"/>
        <s v="Reumatoidni faktor (RF) u serumu - nefelometrijom"/>
        <s v="Reumatoidni faktor IgA klase (RF–IgA) u serumu, ELISA"/>
        <s v="Reumatoidni faktor IgG klase (RF–IgG) u serumu; ELISA"/>
        <s v="Reumatoidni faktor IgM klase (RF–IgM) u serumu, ELISA"/>
        <s v="sFlt-1 u serumu"/>
        <s v="Testosteron,ukupan u serumu - FPIA,MEIA,Cmia odnosno ECLIA"/>
        <s v="Testosteron, ukupan u serumu – RIA"/>
        <s v="TIBC u serumu – spektrofotometrija"/>
        <s v="Tireostimulirajući hormon (tirotropin, TSH) u serumu - FPIA, MEIA, CMIA odnosno ECLIA"/>
        <s v="Tiroglobulin (Tg) u serumu"/>
        <s v="Tiroksin, slobodan (fT4) u serumu - FPIA, MEIA, CMIA odnosno ECLIA"/>
        <s v="Tiroksin, slobodan (fT4) u serumu - RIA"/>
        <s v="Tiroksin, ukupan (T4) u serumu - FPIA, MEIA, CMIA odnosno ECLIA"/>
        <s v="Transferin (siderofilin, Tf) u serumu - imunotrubidimetrijom"/>
        <s v="Transferin (siderofilin, Tf) u serumu - nefelometrijom"/>
        <s v="Trigliceridi u serumu - spektrofotometrija"/>
        <s v="Trijodtironin, slobodan (fT3) u serumu - FPIA, MEIA odnosno CMIA"/>
        <s v="Trijodtironin, slobodan (fT3) u serumu - RIA"/>
        <s v="Trijodtironin, ukupan (T3) u serumu - FPIA, MEIA, CMIA"/>
        <s v="Troponin I u serumu"/>
        <s v="Troponin T u serumu"/>
        <s v="UIBC (nezasićeni kapacitet vezivanja gvožđa) u serumu"/>
        <s v="Urea klirens u serumu"/>
        <s v="Urea u serumu - spektrofotometrijom"/>
        <s v="Urea u krvi/serumu/plazmi, POCT"/>
        <s v="Valproična kiselina (Depakene) u serumu"/>
        <s v="Vankomicin (Vancocyn) u serumu"/>
        <s v="Adenokortikotropin(adenokortikotropni hormon,ACTH) u plazmi - CMIA odnosno ECLIA"/>
        <s v="Adenokortikotropin (adrenokortikotropni hormon, ACTH) u plazmi – RIA"/>
        <s v="Amonijum jon u plazmi"/>
        <s v="BNP (Brain natriuretic peptide, moždani natriure"/>
        <s v="CD-40(protein) u plazmi (CD40 Ligand/TNFSF5,CD154)"/>
        <s v="Homocistein u serumu/plazmi, HPLC"/>
        <s v="Интерферон-гама (INF-gama)"/>
        <s v="Kalcijum, jonizovani u plazmi"/>
        <s v="L-laktat u plazmi"/>
        <s v="Rapamicin (sirolimus, rapamune) u plazmi"/>
        <s v="Everolimus u plazmi, CMIA/ECLIA"/>
        <s v="Trigliceridiu krvi/serumu/plazmi, POCT"/>
        <s v="Acetilholinesteraza u eritrocitima"/>
        <s v="K u Er – plamena fotometrija"/>
        <s v="Na u Er – plamena fotometrija"/>
        <s v="Benzodiazepin u urinu"/>
        <s v="Kalcijum u urinu"/>
        <s v="ketonska tela"/>
        <s v="Albumin (mikroalbuminurija) u dnevnom urinu"/>
        <s v="Alfa-2-makroglobulin u dnevnom urinu"/>
        <s v="Alkalna fosfataza (ALP) u dnevnom urinu"/>
        <s v="Fosfor, neorganski u dnevnom urinu"/>
        <s v="Gama-glutamiltransferaza (gama-GT) u dnevnom urinu"/>
        <s v="Glukoza u dnevnom urinu"/>
        <s v="Hloridi u dnevnom urinu"/>
        <s v="Imunoelektroforeza proteina u dnevnom urinu"/>
        <s v="Kalcijum u dnevnom urinu"/>
        <s v="Kalijum u dnevnom urinu"/>
        <s v="Kreatinin klirens u dnevnom urinu"/>
        <s v="Kreatinin u dnevnom urinu - spektrofotometrijom"/>
        <s v="Kreatinin u serumu, enzimska metoda"/>
        <s v="Laktat dehidrogenaza (LDH) u dnevnom urinu, spektrofotometrija"/>
        <s v="Mokraćna kiselina u dnevnom urinu"/>
        <s v="Natrijum u dnevnom urinu"/>
        <s v="Relativna gustina dnevnog urina, refraktometrija"/>
        <s v="urea u urinu"/>
        <s v="C-reaktivni protein (CRP) u likvoru"/>
        <s v="Glukoza u likvoru"/>
        <s v="Hloridi u likvoru"/>
        <s v="Identifikacija tipa proteinurije u dnevnom urinu"/>
        <s v="Laki lanci imunoglobulina (Bence-Jones) u dnevnom urinu"/>
        <s v="Imunoelektroforeza proteina u likvoru"/>
        <s v="Imunoglobulin G (IgG) u likvoru - nefelometrijom"/>
        <s v="Makroskopski nalaz likvora"/>
        <s v="Proteini u likvoru"/>
        <s v="Sediment, diferencijalno brojanje u likvoru"/>
        <s v="Kisela fosfataza (AcP), prostatična (prostatična kisela fosfataza, PAP) u seminalnoj tečnosti, spektrofotometrija"/>
        <s v="Spermocitogram spermatozoida"/>
        <s v="Калпротектин (MRP8/14)"/>
        <s v="Albumin u pleuralnom punktatu"/>
        <s v="Alfa-amilaza u pleuralnom punktatu"/>
        <s v="Glukoza u pleuralnom punktatu"/>
        <s v="Holesterol (ukupan) u pleuralnom punktatu"/>
        <s v="Kreatinin u pleuralnom punktatu"/>
        <s v="Laktat dehidrohenaza (LDH) u pleuralnom punktatu"/>
        <s v="Proteini (ukupni) u pleuralnom punktatu"/>
        <s v="Relativna gustina urina, refraktometrija"/>
        <s v="Alfa-amilaza u peritonealnom punktatu"/>
        <s v="Kreatinin u peritonealnom punktatu"/>
        <s v="Laktat dehidrogenaza (LDH) u peritonealnom punktatu"/>
        <s v="Proteini (ukupni) u peritonealnom punktatu"/>
        <s v="Sediment peritonealnog punktata"/>
        <s v="Urea u peritonealnom punktatu"/>
        <s v="Laktat dehidrogenaza (LDH) u ascitu"/>
        <s v="Mokraćni kamen-sastojci"/>
        <s v="Hloridi u znoju"/>
        <s v="Renin (direktni) u plazmi, CLIA"/>
        <s v="Test hemolize eritrocita u kiselom serumu (Hamov test)"/>
        <s v="Agregacija trombocita metodom impedance u krvi"/>
        <s v="Agregacija trombocita u plazmi ADP-om"/>
        <s v="Agregacija trombocita u plazmi arahidronskom kiselinom"/>
        <s v="Fibrinogen u plazmi, koagulometrija"/>
        <s v="Antiglatkomišićna antitela (AGMA-IgG) u serumu – IIF"/>
        <s v="Antimitohondrijska antitela (AMA-IgG) u serumu - IIF"/>
        <s v="Antinukleusna antitela (ANA screen) IgG klase u serumu – ELISA"/>
        <s v="Antinukleusna antitela (ANA) IgG u serumu, kombinovani kriostatski preseci tkiva glodara - IIF"/>
        <s v="Antinukleusna, antiglatkomišićna antitela (ANA, AGMA-IgG) u serumu, kombinovani preseci tkiva glodara - IIF"/>
        <s v="Antinukleusna, antimitohondrijalna antitela (ANA, AMA-IgG) u serumu (kriostatski preseci tkiva glodara) - IIF"/>
        <s v="Antinukleusna, antimitohondrijalna antitela (ANA, AMA-IgG) u serumu (kriostatski preseci tkiva primata) - IIF"/>
        <s v="Antinukleusna, antimitohondrijalna, antiglatkomišićna, antiparijetalna antitela (ANA, AMA, AGMA, APA-IgG) u serumu (kombinovani kriostatski preseci tkiva primata) - IIF"/>
        <s v="Antinukleusna, antiparijetalna antitela (ANA, APA-IgG) u serumu (kriostatski preseci tkiva glodara) - IIF"/>
        <s v="Antiparijetalna antitela (APA-IgG) u serumu (kriostatski preseci tkiva primata) - IIF"/>
        <s v="Antitela na &quot;Smith&quot; (anti-Sm) antigen IgG klase u serumu – ELISA"/>
        <s v="Антитела и антигене цестола јетре (LC1)"/>
        <s v="Antitela na beta-2-glikoprotein I (anti-beta-2-GPI screen) IgG, IgA, IgM u serumu - ELISA"/>
        <s v="Antitela na beta-2-glikoprotein I (anti-beta-2-GPI) IgA klase u serumu – ELISA"/>
        <s v="Antitela na beta-2-glikoprotein I (anti-beta-2-GPI) IgG klase u serumu – ELISA"/>
        <s v="Antitela na beta-2-glikoprotein I (anti-beta-2-GPI) IgM klase u serumu – ELISA"/>
        <s v="Antitela na C1q komponentu komplementa (anti-C1q) IgG klase u serumu - ELISA"/>
        <s v="Antitela na centromerne A, B, C antigene IgG klase u serumu – ELISA"/>
        <s v="Antitela na ciklične citrulinisane peptide (anti-CCP) IgG/IgM/IgA klase u serumu - ELISA"/>
        <s v="Antitela na ciklične citrulinisane peptide (anti-CCP) u serumu - CMIA, ECLIA, FPIA/MEIA"/>
        <s v="Antitela na deaminirani glijadin protein (anti-DGP) IgG ili IgA klase u serumu - ELISA"/>
        <s v="Antitela na dvolančanu dezoksiribonukleinsku kiselinu (anti-dsDNK) IgG klase u serumu - ELISA"/>
        <s v="Antitela na ekstraktibilni nukleusni antigen La/SS-B IgG klase u serumu – ELISA"/>
        <s v="Antitela na ekstraktibilni nukleusni antigen Ro/SS-A IgG klase u serumu – ELISA"/>
        <s v="Antitela na fosfatidilserin/protrombin (anti-PS/PT) IgG klase u serumu - ELISA, Antifosfolipidna At  IgG (PL)"/>
        <s v="Antitela na fosfatidilserin/protrombin (anti-PS/PT) IgM klase u serumu - ELISA, Antifosfolipidna At  IgM (PL)"/>
        <s v="Antitela na glijadin IgA klase u serumu - ELISA"/>
        <s v="Antitela na glijadin IgG klase u serumu - ELISA"/>
        <s v="Antitela na glomerularnu bazalnu membranu (anti-GBM) IgG klase u serumu - ELISA"/>
        <s v="Antitela na jednolančanu dezoksiribonukleinsku kiselinu (anti-ssDNA) IgG klase u serumu - ELISA"/>
        <s v="Antitela na kardiolipin IgA klase u serumu - ELISA"/>
        <s v="Antitela na kardiolipin IgG klase u serumu - ELISA"/>
        <s v="Antitela na kardiolipin IgG, IgM, IgA klase u serumu – ELISA"/>
        <s v="Antitela na kardiolipin IgM klase u serumu - ELISA"/>
        <s v="Antitela na mijeloperoksidazu (anti-MPO) IgG klase u serumu – ELISA, p-ANCA"/>
        <s v="Antitela na mikrozome jetre i bubrega (anti- liver/kidney microsome-1, LKM-1) IgG klase u serumu – ELISA"/>
        <s v="Antitela na mitohondrijalni antigen-2 (M2 antigen) IgG klase u serumu – ELISA"/>
        <s v="Antitela na mitohondrijske (AMA) antigene M2, M4, M9 IgG klase u serumu - imunobloting"/>
        <s v="Antitela na neutrofilne antigene (ANCA screen) IgG klase u serumu – ELISA"/>
        <s v="Antitela na nukleozome IgG klase u serumu - ELISA"/>
        <s v="Antitela na proteinazu 3 (anti-PR3) IgG klase u serumu – ELISA, c-ANCA"/>
        <s v="Antitela na receptor za tireostimulirajući hormon (anti-TSH receptor) u serumu – RIA"/>
        <s v="Antitela na ribozomalni protein P IgG klase u serumu – ELISA, Anti-RNP-70"/>
        <s v="Antitela na Saccharomyces cerevisiae IgG ili IgA klase u serumu – ELISA, ASCA IgG i IgA"/>
        <s v="Antitela na sintetazu histidil transportne ribonukleinske kiseline (anti-Jo1) IgG klase u serumu – ELISA"/>
        <s v="Antitela na solubilni antigen jetre i pankreasa (anti-SLA/LP) IgG klase u serumu – ELISA, Anti SLA"/>
        <s v="Antitela na tireoglobulin (anti-TG) IgG klase u serumu - ELISA"/>
        <s v="Antitela na tireoglobulin (anti-TG) u serumu - RIA"/>
        <s v="Antitela na tireoglobulin (anti–Tg), CMIA/ECLIA/CLIA/TRACE"/>
        <s v="Antitela na tireoidnu peroksidazu (anti-TPO) u serumu - FPIA, MEIA, CMIA i ECLIA"/>
        <s v="Antitela na tkivnu transglutaminazu IgG klase u serumu - ELISA"/>
        <s v="Antitela na topoizomerazu I (anti-TopoI/Scl-70) IgG klase u serumu – ELISA"/>
        <s v="Anti intrinsik antitela"/>
        <s v="Antitela protiv pankresnih ostrvaca IgG u serumu - IIF"/>
        <s v="IgE na venome insekata u serumu - FIA"/>
        <s v="Specifičan IgE na inhalatorne alergene u serumu - ELISA"/>
        <s v="Specifičan IgE na inhalatorne alergene u serumu - FIA"/>
        <s v="Specifičan IgE na nutritivne alergene u serumu - FIA"/>
        <s v="ABO/RhD krvna grupa - epruveta"/>
        <s v="ABO/RhD krvna grupa, monoklonska antitela - mikroepruveta"/>
        <s v="Interreakcija, eritrocit davaoca i serum primaoca - epruveta"/>
        <s v="Polispecifičan direktan Coombs-ov test (DAT) - epruveta"/>
        <s v="Identifikacija eritrocitnih antitela u AHG medijumu - mikroepruveta"/>
        <s v="Identifikacija eritrocitnih antitela AHG medijum - epruveta"/>
        <s v="Skrining test eritrocitnih antitela AHG - mikroepruveta"/>
        <s v="Skrining test eritrogirnih antitela (AHG) - epruveta"/>
        <s v="Antistreptolizin O test (ASOT) - latex aglutinacionim testom"/>
        <s v="Bakteriološki pregled stolice za Salmonella spp., Shigella spp. i Campylobacter spp."/>
        <s v="Bakteriološki pregled stolice za Yersinia enterocolitica/pseudotuberculosis"/>
        <s v="Detekcija antitela na Chlamydia pneumoniae (IgM, IgG ili IgA – pojedinačno) – ELISA"/>
        <s v="Detekcija antitela na Mycoplasma pneumoniae (IgA, IgM ili IgG – pojedinačno) – ELISA"/>
        <s v="Brzi kvalitativni test za detekciju Clostridium difficilae toksina A i B u stolici"/>
        <s v="Identifikacija bakterija automatizovanim sistemom"/>
        <s v="Izolacija Clostridium difficilae"/>
        <s v="Methemoglobin u krvi"/>
        <s v="Karboksihemoglobin"/>
        <s v="Benzodiazepini u urinu - FPIA"/>
        <s v="Magnezijum u urinu - AAS"/>
        <s v="Agregacija trombocita iz pune krvi arahidonskom kicelinom, turbidimetrija"/>
        <s v="Agregacija trombocita iz pune krvi ADP-om, turbidiometrija"/>
        <s v="Konsultativni citološki pregled gotovih preparata"/>
        <s v="Pregled materijala dobijenog punkcijom tankom iglom (FNA): štitnjače ili limfnog čvora ili potkožnih i drugih tumora"/>
        <s v="Pregled parafinskog bloka punktata"/>
        <s v="Pregled razmaza likvora"/>
        <s v="Pregled razmaza punktata"/>
        <s v="Pregled razmaza sputuma"/>
        <s v="Pregled sadržaja želudačnog soka ili crevnog sadržaja ili sadržaja žučne kese"/>
        <s v="Bakteriološki pregled brisa nosa"/>
        <s v="Bakteriološki pregled brisa spoljašnjeg ušnog kanala, promena na koži ili površinske rane"/>
        <s v="Bakteriološki pregled brisa spoljašnjih genitalija ili vagine ili cerviksa ili uretre"/>
        <s v="Bakteriološki pregled brisa ždrela"/>
        <s v="Bakteriološki pregled duboke rane"/>
        <s v="Bakteriološki pregled iskašljaja ili trahealnog aspirata ili bronhoalveolarnog lavata"/>
        <s v="Bakteriološki pregled likvora"/>
        <s v="Bakteriološki pregled oka ili konjunktive"/>
        <s v="Bakteriološki pregled tečnosti ili tkiva iz primarno sterilnih područja"/>
        <s v="Biohemijska identifikacija aerobnih bakterija komercijalnim testom"/>
        <s v="Biohemijska identifikacija beta - hemolitičnog streptokoka"/>
        <s v="Biohemijska identifikacija enterobakterija testovima pripremljenim u laboratoriji"/>
        <s v="Biohemijska identifikacija Enterococcus vrsta"/>
        <s v="Biohemijska identifikacija Moraxella vrsta"/>
        <s v="Biohemijska identifikacija Staphylococcus vrsta"/>
        <s v="Biohemijska identifikacija Streptococcus pneumoniae"/>
        <s v="Detekcija beta-laktamaza proširenog spektra za Gram negativne bakterije (fenotipska)"/>
        <s v="Detekcija beta-laktamaza za Gram pozitivne bakterije (fenotipska)"/>
        <s v="Mikroskopski pregled direktnog preparata za detekciju acidoalkoholorezistentnih bacila"/>
        <s v="Identifikacija mikobakterija biohemijskim testovima"/>
        <s v="Ispitivanje osetljivosti bakterija na antibiotike, disk – difuzionom metodom na drugu i/ili treću liniju"/>
        <s v="Ispitivanje osetljivosti bakterija na antibiotike, disk – difuzionom metodom na prvu liniju"/>
        <s v="Ispitivanje osetljivosti mikobakterija na antituberkulotike prve linije na čvrstim podlogama"/>
        <s v="Izolacija meticilin–rezistentnog Staphylococcus aureus iz kliničkih uzoraka"/>
        <s v="Izolacija mikroorganizma subkulturom"/>
        <s v="Izolacija vankomicin – rezistentnih Enterococcus spp."/>
        <s v="Kultura mikobakterija u tečnoj podlozi"/>
        <s v="Kultivisanje na mikobakterije na čvrstoj podlozi"/>
        <s v="Mikroskopski pregled bojenog preparata"/>
        <s v="Obrada uzorka (koji nije uzet iz primarno sterilne regije) za zasejavanje na podloge za izolaciju mikobakterija"/>
        <s v="Direktan bojeni preparat na gljive"/>
        <s v="Direktan nativan preparat na gljive"/>
        <s v="Pregled brisa na gljive"/>
        <s v="Identifikacija kulture kvasnica"/>
        <s v="Pregled ostalih bioloških uzorka na gljive"/>
        <s v="Pregled uzorka iz primarno sterilnih regija na gljive"/>
        <s v="CISH na citološkom razmazu u histopatologiji"/>
        <s v="FISH na citološkom razmazu u histopatologiji"/>
        <s v="SISH na citološkom razmazu u histopatologiji"/>
        <s v="Ревизија ПХ налаза других установа"/>
        <s v="Имунохистохемијско бојење од посебног значаја за терапију"/>
        <s v="Ткивно специфична унутрашња контрола имунохистохемијских бојења"/>
        <s v="Подела биопсијског материјала и израда парафинског калупа"/>
        <s v="Израда једног обојеног мегасеријског препарата из мегаблока"/>
        <s v="Калупљење ткива у парафинске мегаблокове"/>
        <s v="Прекалупљивање фиксираног ткива из готовог калупа"/>
        <s v="Izrada jednog neobojenog serijskog preparata"/>
        <s v="Konsultativna ili komparativna analiza bioptičkog materijala"/>
        <s v="Konsultativna ili komparativna analiza materijala iz dostavljenih parafinskih blokova"/>
        <s v="Pregled isečka usne"/>
        <s v="Pregled resekovanog dela usne"/>
        <s v="Pregled promene na isečku jezika"/>
        <s v="Pregled promene na uklonjenom delu jezika"/>
        <s v="Pregled promene na uklonjenom celom jeziku"/>
        <s v="Pregled promene na isečku sluznice usta odnosno gingive dobijene biopsijom"/>
        <s v="Pregled uklonjene promene sluznice usta odnosno gingive dobijene resekcijom"/>
        <s v="Pregled isečka sluzokože farinksa odnosno nazofarinksa dobijene biopsijom"/>
        <s v="Pregled promene periapikalne lezije"/>
        <s v="Pregled uklonjene dentogene ciste"/>
        <s v="Pregled uzorka pljuvačne žlezde dobijene biopsijom"/>
        <s v="Pregled isečka pljuvačne žlezde"/>
        <s v="Pregled uklonjene cele pljuvačne žlezde"/>
        <s v="Pregled uzorka sluzokože nosa dobijene biopsijom"/>
        <s v="Pregled uzorka sluzokože paranazalnih šupljina dobijenog biopsijom"/>
        <s v="Pregled uklonjenog tumora nosa odnosno sinusa"/>
        <s v="Pregled isečka tonzile"/>
        <s v="Pregled uklonjene tonzile"/>
        <s v="Pregled uklonjenog tumora farinksa odnosno nazofarinksa"/>
        <s v="Pregled isečka larinksa dobijenog biopsijom"/>
        <s v="Pregled uklonjenog tumora larinksa"/>
        <s v="Pregled promene na uklonjenom delu larinksa"/>
        <s v="Pregled promene na celom uklonjenom larinksu"/>
        <s v="Pregled promene na uklonjenom celom larinksu i okolnim strukturama"/>
        <s v="Pregled promene na dela uklonjene aurikule"/>
        <s v="Pregled promene sa cele uklonjene aurikule"/>
        <s v="Pregled isečka spoljašnjeg ušnog kanala dobijenog biopsijom"/>
        <s v="Преглед исечка добијеног хирушким уклањањем једног региона врата"/>
        <s v="Pregled isečka bubne opne dobijene biopsijom"/>
        <s v="Преглед исечка добијеног радикалном дисекцијом врата"/>
        <s v="Pregled mastoida"/>
        <s v="Pregled uklonjenog holesteatoma"/>
        <s v="Pregled uklonjenih slušnih koščica"/>
        <s v="Pregled isečka traheje odnosno bronha dobijenog biopsijom"/>
        <s v="Pregled uklonjenog stranog tela dobijenog bronhoskopijom"/>
        <s v="Pregled sluzokože traheobronhijalnog stabla dobijena kateter biopsijom"/>
        <s v="Pregled uzorka zida grudnog koša dobijena iglenom biopsijom"/>
        <s v="Pregled uzorka pleure dobijena iglenom biopsijom"/>
        <s v="Pregled uzorka pluća dobijena iglenom biopsijom"/>
        <s v="Pregled uzorka tkiva medijastinuma dobijena iglenom biopsijom"/>
        <s v="Pregled uklonjene pleure"/>
        <s v="Pregled resektata tumora pleure"/>
        <s v="Pregled resektata zida grudnog koša (rebra i interkostalni prostori)"/>
        <s v="Pregled promene na dijafragmi dobijena transtorakalnom operacijom"/>
        <s v="Pregled delimično uklonjene traheje"/>
        <s v="Pregled resekovanog bronha i traheje (&quot;sleeve&quot;)"/>
        <s v="Pregled uklonjenog dela pluća otvorenom ili torakoskopskom metodom"/>
        <s v="Pregled uklonjenog dela pluća sa tumorom"/>
        <s v="Pregled lezija pluća kod povreda dobijena incizijom ili ekscizijom"/>
        <s v="Pregled emfizemske bule pluća dobijena resekcijom"/>
        <s v="Pregled klinasto resekovanog pluća (subsegmentalno)"/>
        <s v="Pregled resekovanog segmenta pluća"/>
        <s v="Pregled uklonjenog režnja pluća"/>
        <s v="Pregled dva uklonjena režnja pluća"/>
        <s v="Pregled režnja pluća sa delom perikarda, pretkomore, zida grudnog koša i dijafragme"/>
        <s v="Pregled režnja pluća sa resektatom bronha"/>
        <s v="Pregled režnja pluća i segmenta pluća"/>
        <s v="Pregled plućnog krila"/>
        <s v="Pregled plućnog krila sa delom pleure, perikarda i dijafragme"/>
        <s v="Pregled plućnog krila, dela perikarda, pretkomore, zida grudnog koša i dijafragme"/>
        <s v="Pregled plućnog krila sa delom glavnog bronha i traheje"/>
        <s v="Pregled plućnog krila kod unilateralne transplatacije pluća"/>
        <s v="Pregled oba plućna krila kod bilateralne transplatacije pluća"/>
        <s v="Pregled uklonjenog timusa"/>
        <s v="Pregled resektata tumora medijastinuma"/>
        <s v="Pregled dela uklonjenog perikarda"/>
        <s v="Pregled bioptata velikih krvnih sudova"/>
        <s v="Pregled bioptata zida arterije, vene, sintetičkog grafta"/>
        <s v="Pregled isečka endokarda odnosno miokarda dobijena biopsijom"/>
        <s v="Pregled uklonjenih varikoziteta"/>
        <s v="Pregled bioptata perikarda"/>
        <s v="Pregled aurikule srca"/>
        <s v="Pregled resekovanog dela aorte"/>
        <s v="Pregled resekovanog dela pretkomore odnosno komore"/>
        <s v="Pregled srčanih zalistaka"/>
        <s v="Pregled srčanih zalistaka sa papilarnim mišićima"/>
        <s v="Pregled embolusa odnosno tromba"/>
        <s v="Pregled tumora srca"/>
        <s v="Pregled srca kod transplantacije"/>
        <s v="Pregled jednog limfnog čvora"/>
        <s v="Pregled anatomske grupe limfnih čvorova"/>
        <s v="Pregled sentinel limfnog čvora odnosno čvorova"/>
        <s v="Pregled ležišta tumora dojke"/>
        <s v="Pregleda bioptata tumora dojke sa kožom"/>
        <s v="Pregled uklonjenog tumora dojke"/>
        <s v="Pregled uklonjene mamile"/>
        <s v="Pregled retromamilarnog prostora"/>
        <s v="Pregled kvadranta dojke"/>
        <s v="Pregled cele dojke"/>
        <s v="Pregled kapsule proteze dojke"/>
        <s v="Pregled tkiva dojke sa mikrokalcifikatima"/>
        <s v="Pregled delimično uklonjene štitnjače"/>
        <s v="Pregled uklonjenog lobusa štitnjače sa istmusom"/>
        <s v="Pregled cele štitnjače"/>
        <s v="Pregled ciste vrata"/>
        <s v="Pregled uklonjene paratireoidne žlezde odnosno žlezdi"/>
        <s v="Pregled bioptata nadbubrežne žlezde"/>
        <s v="Pregled uklonjene nadbubrežne žlezde odnosno žlezdi"/>
        <s v="Pregled bioptata hipofize"/>
        <s v="Pregled tumora hipofize"/>
        <s v="Pregled tumoru sličnih lezija hipofize"/>
        <s v="Pregled delimično resekovanog jednjaka"/>
        <s v="Pregled uklonjenog jednjaka"/>
        <s v="Pregled resekovanog jednjaka i proksimalnog dela želuca"/>
        <s v="Pregled delimično resekovanog želuca"/>
        <s v="Pregled celog želuca"/>
        <s v="Pregled uklonjenog dela želuca sa delom duodenuma"/>
        <s v="Pregled uklonjenog celog želuca sa delom duodenuma"/>
        <s v="Pregled uklonjenog celog želuca sa omentumom i slezinom"/>
        <s v="Pregleda dela želuca sa delom pankreasa"/>
        <s v="Pregled dela duodenuma i glave pankreasa"/>
        <s v="Pregled uklonjenog repa pankreasa sa slezinom"/>
        <s v="Pregled dela tankog creva"/>
        <s v="Pregled dela debelog creva"/>
        <s v="Pregled rektuma"/>
        <s v="Pregled kongenitalnog megakolona na sukcionoj biopsiji"/>
        <s v="Pregled biopsije zida creva kod megakolona"/>
        <s v="Pregled dela megakolona"/>
        <s v="Pregled celog kolona"/>
        <s v="Pregled hemoroidalnog nodusa"/>
        <s v="Pregled uzorka jetre dobijenog punkcionom biopsijom"/>
        <s v="Pregled hirurški uklonjene promene u jetri"/>
        <s v="Pregled uklonjenog dela jetre"/>
        <s v="Pregled uklonjene jetre kod transplantacije"/>
        <s v="Pregled žučne kese"/>
        <s v="Pregled ekstrahepatičnih žučnih puteva"/>
        <s v="Pregled apendiksa"/>
        <s v="Pregled uzorka pankreasa dobijenog tankom iglom"/>
        <s v="Pregled dela pankreasa"/>
        <s v="Pregled isečka omentuma, peritoneuma dobijena biopsijom"/>
        <s v="Pregled tumora omentuma odnosno peritoneuma odnosno retroperitoneuma"/>
        <s v="Pregled slezine"/>
        <s v="Pregled bioptata kože"/>
        <s v="Pregled promene na koži bez određivanja granica"/>
        <s v="Pregled promene na koži sa određivanjem granica"/>
        <s v="Pregled malignog melanoma kože"/>
        <s v="Pregled dela odnosno celog nokta"/>
        <s v="Pregled potkožne promene"/>
        <s v="Pregled tumora mekih tkiva bez određivanja granica"/>
        <s v="Pregled tumora mekih tkiva sa određivanjem granica"/>
        <s v="Pregled dela tumora mekih tkiva"/>
        <s v="Pregled amputiranog prsta zbog tumora mekih tkiva sa određivanjem granica"/>
        <s v="Pregled amputirane šake odnosno stopala zbog tumora mekih tkiva sa određivanjem granica"/>
        <s v="Pregled odontogenih tumora i mekih tkiva"/>
        <s v="Pregled bioptata kostne srži"/>
        <s v="Pregled sekvestra kosti"/>
        <s v="Pregled kiretirane kosti"/>
        <s v="Pregled resekovane kosti sa tumorom bez određivanja granica resekcije"/>
        <s v="Pregled resekovane kosti sa tumorom sa određivanjem granica resekcije"/>
        <s v="Pregled dela mandibule odnosno maksile"/>
        <s v="Pregled amputiranog prsta zbog tumora koštanog tkiva sa određivanjem granica"/>
        <s v="Pregled amputirane šake ili stopala zbog tumora koštanog tkiva sa određivanjem granica"/>
        <s v="Pregled odontogenih tumora koštanog tkiva"/>
        <s v="Pregled tumora zgloba bez određivanja granica resekcije"/>
        <s v="Pregled tumora zgloba sa određivanjem granica resekcije"/>
        <s v="Pregled sinovije dobijene biopsijom"/>
        <s v="Pregled sinovije bez određivanja granica"/>
        <s v="Pregled sinovije sa određivanjem granica"/>
        <s v="Pregled tetive dobijene biopsijom"/>
        <s v="Pregled tumora tetive bez određivanja granica resekcije"/>
        <s v="Pregled tumora tetive sa određivanjem granica resekcije"/>
        <s v="Pregled perifernog nerva dobijenog biopsijom"/>
        <s v="Pregled tumora perifernog nerva bez određivanja granica resekcije"/>
        <s v="Pregled tumora perifernog nerva sa određivanjem granica resekcije"/>
        <s v="Pregled amputiranog ekstremiteta zbog netumorske lezije"/>
        <s v="Pregled uzorka penisa"/>
        <s v="Pregled prepucijuma"/>
        <s v="Pregled dela penisa"/>
        <s v="Pregled celog penisa"/>
        <s v="Pregled uzorka uretre dobijenog biopsijom"/>
        <s v="Pregled uzorka duktus deferensa dobijenog biopsijom"/>
        <s v="Pregled uzorka epididimisa dobijenog biopsijom"/>
        <s v="Pregled ovojnice testisa dobijene biopsijom"/>
        <s v="Pregled isečka testisa dobijena biopsijom"/>
        <s v="Pregled jednog testisa u celini"/>
        <s v="Pregled oba testisa u celini"/>
        <s v="Pregled vrata bešike i prostate"/>
        <s v="Pregled uzorka prostate dobijena biopsijom"/>
        <s v="Pregled transuretralno resekovane prostate (TUR)"/>
        <s v="Pregled dela prostate"/>
        <s v="Pregled cele prostate"/>
        <s v="Pregled cele prostate sa semenim kesicama"/>
        <s v="Pregled uzorka mokraćne bešike dobijena biopsijom"/>
        <s v="Pregled tumora sa delom zida mokraćne bešike"/>
        <s v="Pregled dela mokraćne bešike"/>
        <s v="Pregled uklonjene mokraćne bešike"/>
        <s v="Pregled uzorka bubrega dobijenog biopsijom"/>
        <s v="Pregled hirurškog isečka bubrega"/>
        <s v="Pregled tumora bubrega dobijena punkcionom biopsijom"/>
        <s v="Pregled tumora bubrega"/>
        <s v="Pregled dela bubrega"/>
        <s v="Pregled bubrega u celini sa delom uretera"/>
        <s v="Pregled bubrega i uretera u celini"/>
        <s v="Pregled uzorka pijelokaliksnog sistema dobijenog biopsijom"/>
        <s v="Pregled dela uretera"/>
        <s v="Pregled celog uretera"/>
        <s v="Pregled uzorka transplantiranog bubrega dobijenog biopsijom"/>
        <s v="Pregled uzorka velikih usana odnosno malih usana odnosno vulve dobijenog biopsijom"/>
        <s v="Pregled uklonjene vulve"/>
        <s v="Pregled uzorka vagine dobijenog biopsijom"/>
        <s v="Pregled tumora vulve odnosno vagine"/>
        <s v="Pregled uzorka cerviksa dobijena biopsijom"/>
        <s v="Pregled kiretmana cervikalnog kanala"/>
        <s v="Pregled tumora cerviksa"/>
        <s v="Pregled dela cerviksa sa parametrijama i delom vagine"/>
        <s v="Pregled celog cerviksa"/>
        <s v="Pregled kiretmana endometrijuma"/>
        <s v="Pregled kiretmana endocerviksa i endometrijuma"/>
        <s v="Pregled tumora uterusa"/>
        <s v="Pregled tela materice (bez cerviksa i adneksa)"/>
        <s v="Pregled materice i cerviksa (bez adneksa)"/>
        <s v="Pregled materice, cerviksa, jednog jajnika i pripadajućeg jajovoda"/>
        <s v="Pregled materice, cerviksa, oba jajnika i pripadajućih jajovoda"/>
        <s v="Pregled materice, cerviksa, jednog jajnika, pripadajućeg jajovoda i parametrijuma"/>
        <s v="Pregled materice, cerviksa, oba jajnika, pripadajućih jajovoda i parametrijuma"/>
        <s v="Pregled uzorka jajnika dobijena biopsijom"/>
        <s v="Pregled dela jajnika"/>
        <s v="Pregled tumora jajnika"/>
        <s v="Pregled celog jajnika"/>
        <s v="Pregled uzorka jajovoda dobijena biopsijom"/>
        <s v="Pregled dela jajovoda"/>
        <s v="Pregled celog jajovoda"/>
        <s v="Pregled dela omentuma"/>
        <s v="Pregled celog omentuma"/>
        <s v="Pregled organa male karlice"/>
        <s v="Pregled posteljice sa ovojnicama i pupčanikom odnosno analiza abortnog materijala"/>
        <s v="Pregled blizanačkih posteljica"/>
        <s v="Pregled uzorka moždanica dobijena biopsijom"/>
        <s v="Pregled tumora moždanica"/>
        <s v="Pregled uzorka mozga dobijenog trepanacionom biopsijom"/>
        <s v="Pregled uzorka mozga dobijenog stereotaksom"/>
        <s v="Pregled tumora mozga"/>
        <s v="Pregled uzorka kičmene moždine dobijenog biopsijom"/>
        <s v="Pregled tumora kičmene moždine"/>
        <s v="Pregled arterio-venske malformacije"/>
        <s v="Pregled uzorka nerva i gangliona dobijena biopsijom"/>
        <s v="Pregled uzorka kože kod neuromišićnih bolesti dobijenog biopsijom"/>
        <s v="Pregled intervertebralnog diskusa"/>
        <s v="Pregled uzorka skeletnog mišića dobijenog punkcionom biopsijom"/>
        <s v="Pregled uzorka skeletnog mišića dobijenog otvorenom biopsijom"/>
        <s v="Pregled tumora kranijalnog nerva"/>
        <s v="Pregled incizione biopsije vežnjače"/>
        <s v="Pregled incizione biopsije sklere"/>
        <s v="Pregled incizione biopsije rožnjače"/>
        <s v="Pregled incizione biopsije dužice"/>
        <s v="Pregled incizione biopsije cilijarnog tela"/>
        <s v="Pregled incizione biopsije horioideje"/>
        <s v="Pregled incizione biopsije retine"/>
        <s v="Pregled incizione biopsije orbite"/>
        <s v="Pregled incizione biopsije suzne žlezde"/>
        <s v="Pregled incizione biopsije suznog kanalića"/>
        <s v="Pregled incizione biopsije suzne kese"/>
        <s v="Pregled incizione biopsije vidnog živca"/>
        <s v="Pregled incizione biopsije ekstraokularnog mišića"/>
        <s v="Pregled ekscizione biopsije vežnjače uz određivanje granica"/>
        <s v="Pregled ekscizione biopsije rožnjače uz određivanje granica"/>
        <s v="Pregled ekscizione biopsije sklere uz određivanje granica"/>
        <s v="Pregled ekscizione biopsije dužice uz određivanje granica"/>
        <s v="Pregled ekscizione biopsije cilijarnog tela uz određivanje granica"/>
        <s v="Pregled ekscizione biopsije horioideje uz određivanje granica"/>
        <s v="Pregled ekscizione biopsije retine uz određivanje granica"/>
        <s v="Pregled ekscizione biopsije sočiva"/>
        <s v="Pregled ekscizione biopsije orbite uz određivanje granica"/>
        <s v="Pregled ekscizione biopsije suzne žlezde uz određivanje granica"/>
        <s v="Pregled ekscizione biopsije vidnog živaca uz određivanje granica"/>
        <s v="Pregled ekscizione biopsije suznog kanalića uz određivanje granica"/>
        <s v="Pregled ekscizione biopsije suzne kese uz određivanje granica"/>
        <s v="Pregled enukleisane očne jabučice"/>
        <s v="Pregled uzorka dobijenog FNAB metodom"/>
        <s v="Pregled eviscerisane očne jabučice"/>
        <s v="Pregled egzenterata orbite"/>
        <s v="Pregled semiegzenterata orbite (semiegzenterat orbite)"/>
        <s v="Pregled materijala dobijenog keratoplastikom"/>
        <s v="Citološki pregled ostalih razmaza"/>
        <s v="Analiza imunohistohemijskog preparata primenom jednog antitela - amplifikacionom metodom detekcije"/>
        <s v="Analiza imunohistohemijskog preparata primenom jednog antitela - korišćenjem drugih sistema vizuelizacije"/>
        <s v="Analiza imunohistohemijskog preparata primenom jednog antitela - metodom dvostrukog bojenja"/>
        <s v="Analiza imunohistohemijskog preparata primenom jednog antitela - standardnom metodom detekcije"/>
        <s v="Analiza imunohistohemijskog preparata primenom jednog pripremljenog antitela - RTU"/>
        <s v="Analiza imunohistohemijskog preparata primenom standardnog seta jednog antitela (kita)"/>
        <s v="Analiza preparata bojenog imunofluorescentnom tehnikom - dvostruka"/>
        <s v="Analiza preparata bojenog imunofluorescentnom tehnikom - jednostruka"/>
        <s v="Analiza preparata bojenog imunofluorescentnom tehnikom - trostruka"/>
        <s v="Dokazivanje amiloida"/>
        <s v="Dokazivanje Gram pozitivnih i Gram negativnih bakterija u tkivu"/>
        <s v="Dokazivanje Helicobacter Pylori u tkivu"/>
        <s v="Dokazivanje neurona, aksona, dendrita i mijelinskih ovojnica"/>
        <s v="Dokazivanje parazita u tkivu"/>
        <s v="Dokazivanje prisustva acidorezistentnih bacila u tkivu"/>
        <s v="Dokazivanje prisustva elastičnih vlakana"/>
        <s v="Dokazivanje prisustva enzima u biopsiji skeletnog mišića"/>
        <s v="Dokazivanje prisustva glikogena"/>
        <s v="Dokazivanje prisustva gljivica u tkivu, metodom srebra"/>
        <s v="Dokazivanje prisustva masti"/>
        <s v="Dokazivanje prisustva minerala"/>
        <s v="Dokazivanje prisustva neutralnih i kiselih mucina"/>
        <s v="Dokazivanje prisustva pigmenta u tkivu"/>
        <s v="Dokazivanje prisustva različitih ćelijskih elemenata"/>
        <s v="Dokazivanje Treponeme u tkivu kod sumnje na sifilis"/>
        <s v="Dokazivanje vezivnog, mišićnog, nervnog i koštanog tkiva"/>
        <s v="Obrada i analiza tkiva primenom dekalcinacije (Dekalcinat)"/>
        <s v="Fetalna obdukcija"/>
        <s v="Klinička obdukcija"/>
        <s v="Obdukcija lešnih delova"/>
        <s v="Pedijatrijska obdukcija"/>
        <s v="Specijalna obdukcija"/>
        <s v="Druge metode mikroskopije (morfometrija, tkivni mikroerej, izrada fotodokumentacije, evidencije i ostale metode, ostali tipovi patohistoloških analiza)"/>
        <s v="Elektronska mikroskopija sa izradom fotografije"/>
        <s v="Fluorescentna mikroskopija"/>
        <s v="Imunofluorescentna mikroskopija"/>
        <s v="Polarizaciona mikroskopija"/>
        <s v="CISH na tkivnom uzorku u histopatologiji"/>
        <s v="FISH na tkivnom uzorku u histopatologiji"/>
        <s v="In situ PCR na tkivnom uzorku u histopatologiji"/>
        <s v="PCR na tkivnom uzorku u histopatologiji"/>
        <s v="Pregled uzorka resekovane kosti bez određivanja granica prema zdravom tkivu"/>
        <s v="Pregled uzorka resekovane kosti sa određivanjem granica prema zdravom tkivu"/>
        <s v="SISH na tkivnom uzorku u histopatologiji"/>
        <s v="Преглед CORE биопсије дојке"/>
        <s v="Преглед биоптата тумора дојке"/>
        <s v="EX TEMPORE анализа добијеног материјала"/>
        <s v="Преглед полипа желуца, односно танког црева, односно дебелог црева-макроскопска и микроскопска анализа и дијагноза полипоидне лезије желуца, односно танког црева, односно дебелог црева"/>
        <s v="Преглед ендоскопсог узорка једњака,односно  желуца, односно танког, односно дебелог црева, односно аналног канала-макроскопска и микроскопска анализа и дијагноза промене у ендоскопском исечку једњака, односно желуца, односно танког, односно дебелог црева, одноно аналног канала"/>
        <s v="Ексфолијативна цитологија ткива репродуктивних органа жене-неаутоматизована припрема и аутоматизовано бојење"/>
        <s v="Преглед дела цервикса добијеног методом &quot;омчице&quot;"/>
        <s v="Преглед конизата цервикса"/>
        <s v="...Ispitivanje funkcije neutrofilnih granulocita (fagocitni testovi)"/>
        <s v="Leukocitarna formula (LeF), ručno"/>
        <s v="Lupus Eritematodes (LE) ćelije iz krvi ili kostne srži"/>
        <s v="Antitela na tkivnu transglutaminazu IgA klase u serumu - ELISA"/>
        <s v="Genotipizacija RNK virusa (HCV i dr.) – metod sekvenciranja"/>
        <s v="Kvalitativno određivanje IgG antitela na antigene virusa (CMV, VZV, EBV, mumps, morbili, HSV1 i HSV2, adenoviruse, RSV, parainfluenza 1, 2 i 3, parvo virus B19, HAV i dr.) – imunoenzimski test (ELISA, ELFA, ECLIA i dr.)"/>
        <s v="Kvalitativno određivanje IgM antitela na antigene virusa (CMV, VZV, EBV, mumps, morbili, HSV1 i HSV2, adenoviruse, RSV, parainfluenza 1, 2 i 3, parvo virus B19, HAV i dr.) – imunoenzimski test (ELISA, ELFA, ECLIA i dr.)"/>
        <s v="Kvantitativno određivanje IgG antitela na antigene virusa (HSV1, HSV2, CMV, EBV, Rubella, Mumps, Morbilli, Adeno, RSV, virus Parainfluenze 1, 2, 3, Parvo virus B19, Rubella virus, HAV, HEV i dr.) – imunoenzimski test (ELISA, ELFA, ECLIA i dr.)"/>
        <s v="Kvantitativno određivanje genoma jednog RNK virusa (Real–time PCR)"/>
        <s v="Kvantitativno određivanje genoma jednog DNK virusa (Real–time PCR)"/>
        <s v="Kvantitativno odredjivanje IgG antitela na virus SARS-Cov-2 imuno enzimskim testom u automatizovanim sistemima (ELISA)"/>
        <s v="Kariotip iz kulture limfocita periferne krvi"/>
        <s v="Kariotip iz ćelija kostne srži-direktna metoda"/>
        <s v="Kariotip iz kulture ćelija horionskih resica"/>
        <s v="Kariotip iz kulture amnionskih ćelija"/>
        <s v="Kariotip iz kulture fibroblasta kože"/>
        <s v="Analiza kariotipa iz kulture ćelija primenom tehnike traka (G, R, C i dr.)"/>
        <s v="Izolacija DNK/RNK iz tkiva i parafinskih kalupa"/>
        <s v="RT reverzne transkriptaze – real time PCR na tkivnom uzorku u histopatologiji"/>
        <s v="Uzorkovanje krvi (mikrouzorkovanje)"/>
        <s v="Uzorkovanje krvi (venepunkcija)"/>
        <s v="Uzorkovanje drugih bioloških materijala u laboratoriji"/>
        <s v="Prijem, kontrola kvaliteta uzorka i priprema uzorka za laboratorijska ispitivanja"/>
        <s v="Prijem i kontrola kvaliteta uzorka i priprema uzorka za zamrzavanje, skladištenje i transport"/>
        <s v="Alkalna fosfataza (ALP), neutrofilna (leukocitna ALP) u krvi"/>
        <s v="C-reaktivni protein (CRP) u krvi - POCT metodom"/>
        <s v="...Laktat dehidrogenaza (LDH) u krvi - POCT metodom"/>
        <s v="...Magnezijum u krvi - POCT metodom"/>
        <s v="Angiotenzin I-konvertujuci enzim (ACE) u serumu/plazmi, spektrofotometrija"/>
        <s v="Anti-adalimumab antitela u serumu, ELISA"/>
        <s v="Anti-infliximab antitela u serumu, ELISA"/>
        <s v="...Anti-DNase B (ADNase B) u serumu"/>
        <s v="...Apolipoprotein B (ApoB) u serumu - imunoturbidimetrijom"/>
        <s v="Beta-2-mikroglobulin u serumu - MEIA"/>
        <s v="...Cink u serumu"/>
        <s v="Estradiol (E2), ukupan u serumu - FPIA, MEIA, CMIA odnosno ECLIA"/>
        <s v="Folikulostimulirajući hormon (folitropin, FSH) u serumu - FPIA, MEIA, CMIA odnosno ECLIA"/>
        <s v="HE4 (Human epididymis gene product) u serumu - CMIA"/>
        <s v="HER-2/n protein (ERBB2, herstatin) u serumu - ELISA"/>
        <s v="Holesterol, HDL - u serumu - POCT metodom"/>
        <s v="Hromogranin A (pituitarni sekretorni protein I, SP-I, CHGA) u serumu - ELISA"/>
        <s v="Interleukin 6 (IL6) u serumu - ECLIA,CMIA,FPIA odnosno ELISA"/>
        <s v="Karcinoma antigen CA 125 (CA 125) u serumu"/>
        <s v="Karcinoma antigen CA 15-3 (CA 15-3) u serumu"/>
        <s v="Karcinoma antigen CA 19-9 (CA 19-9) u serumu"/>
        <s v="Kreatin kinaza, izoenzimi ((CK-1(CK-BB), CK-2(CK-MB) i CK-3(CK-MM)) u serumu"/>
        <s v="Leptin receptor (OBsR) u serumu - ELISA"/>
        <s v="Luteinizirajući hormon (lutropin, LH) u serumu - FPIA, MEIA CMIA odnosno ECLIA"/>
        <s v="Neurospecifična enolaza (NSE) u serumu"/>
        <s v="Pro-BNP, N-terminal (brain natriuretic peptide, amino terminalni pro natriuretski peptid B-tipa) u serumu"/>
        <s v="Progesteron (P4) u serumu - FPIA, MEIA, CMIA odnosno ECLIA"/>
        <s v="Prolaktin (PRL) u serumu - FPIA, MEIA, CMIA odnosno ECLIA"/>
        <s v="Proteini (frakcije proteina) u serumu - imunoelektroforezom na gelu"/>
        <s v="Testosteron, slobodan u serumu - ELISA"/>
        <s v="Tireostimulirajući hormon (tirotropin, TSH) u serumu - RIA"/>
        <s v="Vitamin D (1,25-dihidroksi (kalciferol)) u serumu"/>
        <s v="Dnevni profil hormona rasta (HGH) u serumu"/>
        <s v="Celokupni hemijski pregled, relativna gustina i sediment urina - automatski sa digitalnom protocnom mikroskopijom"/>
        <s v="Delta–aminolevulinska kiselina (delta–ALA) u urinu"/>
        <s v="...Pankreasna amilaza u dnevnom urinu"/>
        <s v="Amiloid - beta u likvoru"/>
        <s v="Kalijum u likvoru"/>
        <s v="Karcinoembrioni antigen (CEA) u likvoru"/>
        <s v="Natrijum u likvoru"/>
        <s v="Protein tau u likvoru"/>
        <s v="Protein tau, fosforilisani u likvoru"/>
        <s v="Proteini u likvoru - imunoelektroforezom"/>
        <s v="...Tireostimulirajući hormon (tirotropin, TSH) u amnionskoj tečnosti"/>
        <s v="...Konzistencija seminalne tečnosti"/>
        <s v="...Likvefakcija seminalne tečnosti"/>
        <s v="Luteinizirajući hormon (lutropin, LH) u seminalnoj tečnosti"/>
        <s v="...Makroskopski nalaz seminalne tečnosti"/>
        <s v="...Zapremina ejakulata - seminalna tečnost"/>
        <s v="...Broj spermatozoida"/>
        <s v="...Leukociti, broj u spermatozoidima"/>
        <s v="...Pokretljivost spermatozoida"/>
        <s v="Alkalna fosfataza (ALP) u pleuralnom punktatu"/>
        <s v="Izgled pleuralnog punktata"/>
        <s v="Kalcijum u pleuralnom punktatu"/>
        <s v="Lipaza u pleuralnom punktatu"/>
        <s v="Makroskopski nalaz upleuralnog punktata"/>
        <s v="pH pleuralnog punktata"/>
        <s v="Sediment pleuralnog punktata"/>
        <s v="Trigliceridi u pleuralnom punktatu"/>
        <s v="Glukoza u ascitu"/>
        <s v="Holesterol (ukupan) u ascitu"/>
        <s v="Trigliceridi u ascitu"/>
        <s v="Direktan razmaz sinovijalne tečnosti"/>
        <s v="Broj eozinofila (Eo) u krvi, mikroskopija"/>
        <s v="Ispitivanje ćelija iz koncentrata ili na citospin preparatu"/>
        <s v="Broj eritrocita (Er) u krvi, mikroskopija"/>
        <s v="Agregacija trombocita kombinovanim sistemom Kol-ADP u krvi"/>
        <s v="C4b vezujući protein (C4bBP) u plazmi, ELISA"/>
        <s v="Inhibitor aktivatora plazminogena–1 (PAI1) aktivnost u plazmi, spektrofotometrija"/>
        <s v="Protrombinski fragment 1 + 2 u plazmi (TF1 + 2), ELISA"/>
        <s v="NAT HBV"/>
        <s v="NAT HCV"/>
        <s v="NAT HIV"/>
        <s v="Imunofenotipiintracelularnih antigena direktnom metodom i protočnom citometrijom (po antigenu)"/>
        <s v="Liziranje eritrocita uzorka hipotonim rastvorom na bazi amonijum hlorida"/>
        <s v="Određivanje ćelijskog vijabiliteta primenom supravitalnih boja protočnom citometrijom"/>
        <s v="Tumačenje imunofenotipskog nalaza"/>
        <s v="Antinukleusna, antiparijetalna antitela (ANA, APA-IgG) u serumu (kombinovani preseci tkiva primata) - IIF"/>
        <s v="...Antitela na fosfatidilserin IgG klase u serumu - ELISA"/>
        <s v="Antitela na glijadin IgG i IgA klase u serumu - ELISA"/>
        <s v="Antitela na receptor tireostimulirajućeg hormona (anti-TSH receptor) IgG klase u serumu - ELISA"/>
        <s v="Antitela na tireoidnu peroksidazu (anti-TPO) antitela IgG klase u serumu - ELISA"/>
        <s v="Antitela na tireoidnu peroksidazu (anti-TPO) i tireoglobulin (anti-TG) IgG u serumu - IIF"/>
        <s v="IgE na mešavinu antigena u serumu - ELISA"/>
        <s v="Bioloski lek u telesnim tecnostima"/>
        <s v="ABO krvna grupa - pločica"/>
        <s v="ABO podgrupa – mikrotitarska ploča"/>
        <s v="ABO/RhD krvna grupa, monoklonska antitela – mikrotitarska ploča"/>
        <s v="Interreakcija, eritrocit davaoca i serum primaoca – mikrotitarska ploča"/>
        <s v="Interreakcija, eritrociti davaoca i serum primaoca - mikroepruveta"/>
        <s v="Monospecifičan dírektan Coombs – V test (DAT) IgG – mikrotitarska ploča"/>
        <s v="Polispecifičan direktan Coombs-ov test (DAT) - mikroepruveta"/>
        <s v="Potvrdna krvna grupa ABO – mikrotitarska ploča"/>
        <s v="Tipizacija antigena A1 – mikrotitarska ploča"/>
        <s v="Tipizacija antigena Cw – mikrotitarska ploča"/>
        <s v="Tipizacija antigena Fya – mikrotitarska ploča"/>
        <s v="Tipizacija antigena Fyb – mikrotitarska ploča"/>
        <s v="Tipizacija antigena H – mikrotitarska ploča"/>
        <s v="Tipizacija antigena Jka – mikrotitarska ploča"/>
        <s v="Tipizacija antigena Jkb – mikrotitarska ploča"/>
        <s v="Tipizacija antigena K - epruveta"/>
        <s v="Tipizacija antigena K – mikrotitarska ploča"/>
        <s v="Tipizacija antigena Lea – mikrotitarska ploča"/>
        <s v="Tipizacija antigena Leb – mikrotitarska ploča"/>
        <s v="Tipizacija antigena M – mikrotitarska ploča"/>
        <s v="Tipizacija antigena N – mikrotitarska ploča"/>
        <s v="Tipizacija antigena P1 – mikrotitarska ploča"/>
        <s v="Tipizacija antigena S – mikrotitarska ploča"/>
        <s v="Tipizacija pojedinačnih specifičnosti Rh fenotipa (C,c,E,e) - epruveta"/>
        <s v="Tipizacija RhD antigena - epruveta"/>
        <s v="Identifikacija eritrocitnih antitela u AHG medijumu – mikrotitarska ploča"/>
        <s v="Skrining antieritrocitnih antitela primenom tehnike Indirektan Coombs-ov test (IAT) sa setom od dve test ćelije – mikrotitarska ploča"/>
        <s v="Skrining antieritrocitnih antitela primenom tehnike lndirektan Coombs-ov test (IAT) sa setom od 3 test ćelije – mikrotitarska ploča"/>
        <s v="Titar anti – B antitela u serumu – mikrotitarska ploča"/>
        <s v="Titar anti – A antitela u serumu – mikrotitarska ploča"/>
        <s v="Bakteriološki pregled brisa nosa na kliconoštvo (S. aureus., (MRSA), S. pneumoniae i dr.)"/>
        <s v="Bakteriološki pregled brisa ždrela na kliconoštvo (S. pyogenes, S.aureus. H. influenzae i dr.)"/>
        <s v="Bakteriološki pregled eksprimata prostate ili sperme"/>
        <s v="Bakteriološki pregled sadržaja srednjeg uva"/>
        <s v="Bakteriološki pregled stolice za Campylobacter vrste"/>
        <s v="Bakteriološki pregled uzoraka na Neisseria gonorrhoeae"/>
        <s v="Bakteriološki pregled žuči"/>
        <s v="Detekcija antigena Helicobacter pylori - imunohromatografskim testom"/>
        <s v="Detekcija mecA/C gena rezistetncije kod Staphylococcusa vrsta PCR"/>
        <s v="Detekcija metaboličkih ili somatskih antigena različitih gljiva enzimsko-hromatografskom metodom (β–D–glukan ili drugi)"/>
        <s v="Detekcija antitela IgG klase na Borrelia burgdorferi u serumu/likvoru (pojedinačno) ELISA/CLIA testom"/>
        <s v="Detekcija antitela IgM klase na Borrelia burgdorferi u serumu/likvoru (pojedinačno) ELISA/CLIA testom"/>
        <s v="Detekcija antitela IgM klase na Borrelia burgdorferi u serumu/likvoru (pojedinačno) Western–blot testom"/>
        <s v="...Detekcija antitela na Helicobacter pylori- ELISA"/>
        <s v="Detekcija bakterijskog genoma molekurano metodom u uzorcima i/ili kulturi"/>
        <s v="Detekcija van gena rezistencije kod Enterococcus vrsta"/>
        <s v="Brzi kvalitativni test za detekciju Clostridium difficilae GDH Ag u stolici"/>
        <s v="Hemokultura aerobno, automatizovanim sistemom"/>
        <s v="Hemokultura aerobno,konvencionalna"/>
        <s v="Hemokultura anaerobno, automatizovanim sistemom"/>
        <s v="Hemokultura anaerobno konvencionalna"/>
        <s v="Identifikacija Escherichia coli O:157"/>
        <s v="Biohemijska identifikacija Salmonella enterica subsp. enterica"/>
        <s v="Biohemijska identifikacija Shigella spp."/>
        <s v="Identifikacija termotolerantnih Campylobacter vrsta"/>
        <s v="Ispitivanje osetljivosti mikobakterija na više koncentracije antituberkulotika prve linije"/>
        <s v="Molekularna identifikacija vrste izolovane bakterije sekvenciranjem gena"/>
        <s v="Određivanje vrednosti MIK–a (minimalne inhibitorne koncentracije) za jedan antibiotik (gradijent ili E – test)"/>
        <s v="Pregled vaginalnog brisa na bakterijsku vaginozu pregledom bojenog preparata"/>
        <s v="Serološka identifikacija Streptococcus pneumoniae –imunoaglutinacija"/>
        <s v="Treponema pallidum hemaglutinacija (TPH) – kvalitativni test"/>
        <s v="Uzimanje biološkog materijala za mikrobiološki pregled"/>
        <s v="Uzimanje biološkog materijala za mikrobiološki pregled u transportnu podlogu"/>
        <s v="Dokazivanje genoma jednog RNK virusa, kvalitetni Realtime PCR"/>
        <s v="Kvalitativno određivanje anti HCV antitela – imunoenzimski test (ELISA, ELFA, ECLIA i dr.)"/>
        <s v="Kvalitativno određivanje anti HIV antitela – imunoenzimski test (ELISA, ELFA, ECLIA i dr.)"/>
        <s v="Kvalitativno određivanje antigena i antitela za HIV – imunoenzimski test (ELISA, ELFA, ECLIA i dr.)"/>
        <s v="Kvalitativno određivanje anti HBs antitela – imunoenzimski test (ELISA, ELFA, ECLIA i dr.)"/>
        <s v="Kvalitativno određivanje HBs antigena u serumu – imunoenzimski test (ELISA, ELFA, ECLIA i dr.)"/>
        <s v="Kvalitativno određivanje IgM ili IgG antitela na Hantaviruse (Hantaan, Puumala) – imunoenzimski test (ELISA, ELFA, ECLIA i dr.)"/>
        <s v="Dokazivanje genoma jednog DNK virusa, kvalitetni realtime PCR"/>
        <s v="Uzimanje nazofaringealnog i/ili orofaringealnog brisa za pregled na prisustvo SARS-CoV 2 virusa u transportnu podlogu, u ambulanti"/>
        <s v="Kvalitativno odredjivanje IgM i/ili IgG antitela na virus SARS-CoV 2 imunohromatografskim testom"/>
        <s v="Kvalitativno odredjivanje IgG antitela na virus SARS-Cov2 imuno testovima u automatizovanim sistemima (CMIA,CLIA,ECLIA)"/>
        <s v="Kvantitativno odredjivanje IgG antitela na virus SARS-CoV 2 imuno testovima u automatizovanim sistemima (CMIA,CLIA,ECLIA)"/>
        <s v="Uzimanje materijala(nazofaringealni bris,saliva I dr.)u cilju dokazivanja virusnog Ag SARS-CoV-2"/>
        <s v="Detekcija virusnog Ag SARS CoV-2 kvalitativnom metodom"/>
        <s v="Potvrdni test za HbsAg – imunoenzimski test (ELISA, ELFA, ECLIA i dr.)"/>
        <s v="Aviditet antitela na Toxoplasma gondii - ELISA"/>
        <s v="Kvantitativno određivanje IgM ili IgA ili IgG antitela – pojedinačno – na Toxoplasma gondii, ELISA"/>
        <s v="Određivanje titra antitela na parazite (Echinococcus ili druge) testom indirektne hemaglutinacije"/>
        <s v="Identifikacija ektoparazita"/>
        <s v="Molekularna metoda za dokazivanje genoma parazita"/>
        <s v="Određivanje IgM ili IgA i/ili IgG antitela na Toxoplasma gondii"/>
        <s v="Direktan nativan preparat na gljive uz dodatak reagensa"/>
        <s v="Identifikacija gljiva u automatizovanom sistemu"/>
        <s v="Izolacija dermatofita i drugih gljiva iz strugotina kože i njenih adneksa (dlake, nokti)"/>
        <s v="Dokazivanje genoma gljiva (Candida, Aspergillus ili drugih - pojedinacno) Real time PCR"/>
        <s v="Molekularna dijagnoza više vrsta gljiva"/>
        <s v="Određivanje titra IgG antitela na gljive (Aspergillus, Candida ili drugo) – ELISA"/>
        <s v="Određivanje titra IgA antitela na gljive (Aspergillus, Candida ili drugo) – ELISA"/>
        <s v="Određivanje titra IgE antitela na gljive (Aspergillus, Candida ili drugo) – ELISA"/>
        <s v="Methemoglobin u krvi – spektrofotomerijski"/>
        <s v="Klonazepam u serumu - HPLC/PDA"/>
        <s v="Detekcija genskih mutacija kod naslednih i drugih bolesti (leukemije, tumori i dr.) PCR metodom"/>
        <s v="Идентификација генских мутација код наследних и других болести (леукемија, тумори и др.) мултиплекс PCR методом (10 услуга)"/>
        <s v="Молекуларна анализа генских реаранжмана код наследних и других обољења (леукемија, тумори и др.)  RT-PCR методом (10 услуга)"/>
        <s v="Детекција генских мутација код наследних и других болести (леукемија, тумори и др.) PCR-PSM методом (10 услуга)"/>
        <s v="Preimplantaciona analiza genoma metodom NGS"/>
        <s v="Идентификација генских мутација код наследних и других болести (леукемија, тумори и др.) PCR-ARMS методом (10 услуга)"/>
        <s v="Анализа генских мутација код наследних и других болести (леукемија, тумори и др.) RDB методом (10 услуга)"/>
        <s v="Идентификација генских мутација код наследних и других болести (леукемија, тумори и др.) методом секвенцирања (до 200 базних парова) (10 услуга)"/>
        <s v="Идентификација генских мутација код наследних и других болести (леукемија, тумори и др.) методом секвенцирања (преко 200 базних парова) (10 услуга)"/>
        <s v="Детекција метилационо статуса DNK код наследних и других болести (леукемија, тумори и др.) (10 услуга)"/>
        <s v="Издвајање мононуклеара из крви и коштане сржи (10 услуга)"/>
        <s v="Ћелијске културе и њихово замрзавање (течни азот) (10 услуга)"/>
        <s v="Konsultacije za postavljanje genetičke dijagnoze"/>
        <s v="Анти МICА антитела – ELISA (10 услуга)"/>
        <s v="Анти МICА антитела – LUMINEX (10 услуга)"/>
        <s v="Дефинисање специфичности анти-HLA антитела (10 услуга)"/>
        <s v="Дефинисање специфичности анти- HLA антитела – ELISA (10 услуга)"/>
        <s v="Ispitivanje anti – HLA antitela klase II"/>
        <s v="Испитивање анти-HLA антитела класе I (10 услуга)"/>
        <s v="Испитивање изотопа Ig анти-HLA антитела – CDC (10 услуга)"/>
        <s v="Ispitivanje PRA anti – HLA antitela klase II – ELISA"/>
        <s v="Испитивање PRA анти-HLA антитела класе I – ELISA (10 услуга)"/>
        <s v="Испитивање присуства анти-HLA антитела класе I (панел 30 различитих фенотипова HLA) – CDC (10 услуга)"/>
        <s v="Испитивање присуства анти-HLA антитела класе I и класе II  (10 услуга)"/>
        <s v="Definisanje komplement vezujućih anti – HLA antitela klase I"/>
        <s v="Definisanje komplement vezujućih anti – HLA antitela klase II"/>
        <s v="Definisanje specifičnosti anti – HLA antitela klase II (Luminex – singl)"/>
        <s v="Испитивање присуства анти-HLA антитела класе I и класе II – ELISA (10 услуга)"/>
        <s v="Испитивање присуства анти-HLA антитела класе II (панел 30 различитих фенотипова HLA) – CDC (10 услуга)"/>
        <s v="Испитивање специфичности анти-HLA антитела класе I (панел 60 различитих фенотипова HLA) – CDC (10 услуга)"/>
        <s v="Молекуларна типизација цитокинских гена (10 услуга)"/>
        <s v="Молекуларна типизација DP1  гена (10 услуга)"/>
        <s v="Молекуларна типизација  гена минор хистокомпитабилности  (10 услуга)"/>
        <s v="Molekularna tipizacija HLA – A* – PCR – SSO i/ili PCR – SSP"/>
        <s v="Molekularna tipizacija HLA –B* – PCR – SSO i/ili PCR – SSP"/>
        <s v="Molekularna tipizacija HLA – B* – PCR – SSO i/ili PCR–SSP"/>
        <s v="Molekularna tipizacija HLA – C* – PCR – SSP"/>
        <s v="Molekularna tipizacija HLA – C* – PCR – SSO i/ili PCR–SSP"/>
        <s v="Molekularna tipizacija HLA – DQB1* – PCR–SSO i/ili PCR – SSP"/>
        <s v="Molekularna tipizacija HLA – DQB1* testovima visoke rezolucije – PCR – SSP"/>
        <s v="Molekularna tipizacija HLA – DRB1* – PCR – SSP"/>
        <s v="Molekularna tipizacija HLA DRB1* – PCR – SSO i/ili PCR – SSP"/>
        <s v="Molekularna tipizacija HLA DRB3*/4*/5* – PCR – SSO i/ili PCR – SSP"/>
        <s v="Молекуларна типизација  HLA-B 27 гена (10 услуга)"/>
        <s v="Molekularna tipizacija HLA – DRB3*/4*/5* – PCR – SSP"/>
        <s v="Molekularna tipizacija HLA – DQB1/DQA1"/>
        <s v="Молекуларна типизација  KIR гена (10 услуга)"/>
        <s v="Молекуларна типизација  MICA гена (10 услуга)"/>
        <s v="Молекуларна типизација  NHA гена (10 услуга)"/>
        <s v="Серолошка типизација циљаног HLА класе I – CDC (10 услуга)"/>
        <s v="Серолошка типизација  HLА класе I – CDC (10 услуга)"/>
        <s v="Серолошка типизација  HLА класе II – CDC (10 услуга)"/>
        <s v="Специфичност анти  MICA антитела – ELISA (10 услуга)"/>
        <s v="Унакрсна реакција HLA(KROSSMATCH) са сепарисаним T или B лимфоцитима – CDC (10 услуга)"/>
        <s v="Унакрсна реакција HLA(KROSSMATCH) са укупним лимфоцитима – CDC (10 услуга)"/>
        <s v="Unakrsna reakcija HLA sa ukupnim limfocitima CDC u tri sredine"/>
        <s v="Unakrsna reakcija HLA CROSS MATCH u serumu – protočnom citofluorimetrijom"/>
        <s v="Pregled materijala dobijenog Touch metodom"/>
        <s v="Pregled materijala dobijenog bronhoalveolarnom lavažom"/>
        <s v="izolacija DNR i RNK virusa iz bioloških materijala"/>
        <s v="Izolacija DNK bakterija, gljiva ili parazita iz biološkog materijala"/>
        <s v="Multiplex PCR automatizovani test za otkrivanje virusa uzročnika određenih oboljenja"/>
        <s v="Detekcija antitela na Yersinia enterocolitica i Yersinia pseudotuberculosis testom aglutinacije"/>
        <s v="17–hidroksi–progesteron (17– OHP) u serumu, CLIA"/>
        <s v="Pregled sedimenta mokraće"/>
        <s v="alfa amilaza u urinu – spektrofotometrija"/>
        <s v="Celokupni pregled, relativna gustina urina - automatski"/>
        <s v="Celokupni pregled urina - ručno"/>
        <s v="fenil alanin u urinu – kvalitativno sa ninhidrinom"/>
        <s v="cistin u urinu – kvalitativno sa nitroprusidom"/>
        <s v="P neorganski u urinu – spektorfotometrijski na analajzeru"/>
        <s v="glukoza u urinu – benedikt"/>
        <s v="hemoglobin u urinu"/>
        <s v="histidin u urinu – diazo reakcija"/>
        <s v="homocistin u urinu – sa nitroprusidom"/>
        <s v="PH urina (urinometar-indikatorska traka)"/>
        <s v="Porfobilinogen (PBG) u urinu"/>
        <s v="Proteini (frakcije proteina) u urinu - elektroforezom na gelu"/>
        <s v="Proteini u urinu - sulfosalicilnom kiselinom"/>
        <s v="Proteini u urinu - zagrevanjem"/>
        <s v="Sediment urina"/>
        <s v="tirozin u urinu – kvalitativno sa nitrozonaftolom"/>
        <s v="Urobilinogen u urinu"/>
        <s v="Beta-2-mikroglobulin u dnevnom urinu"/>
        <s v="Laki lanci imunoglobulina Kappa-tip (Kappa laki lanci) u dnevnom urinu"/>
        <s v="Laki lanci imunoglobulina Lambda-tip (Lambda laki lanci) u dnevnom urinu"/>
        <s v="Laki lanci Kappa/Lambda odnos (imunoglobulini laki lanci odnos) u dnevnom urinu"/>
        <s v="Magnezijum u dnevnom urinu"/>
        <s v="Merenje zapremine 24h-urina, dnevnog urina"/>
        <s v="Osmolalitet u dnevnom urinu"/>
        <s v="Proteini (ukupni) u dnevnom urinu"/>
        <s v="Urinokultura"/>
        <s v="Dokazivanje genoma jednog DNK virusa –skrining (HBV ili drugog virusa) kvalitativni PCR"/>
        <s v="Dokazivanje genoma jednog RNK virusa - skrining (HCV ili drugog virusa) - kvalitativni PCR"/>
        <s v="Genotipizacija DNK virusa (HBV, HPV i dr.) – metod sekvenciranja"/>
        <s v="Izolacija I identifikacija virusa (HSV,VZV,CMV I dr.)"/>
        <n v="0" u="1"/>
      </sharedItems>
    </cacheField>
    <cacheField name="Амбулантни (Извршено у 2025.)" numFmtId="0">
      <sharedItems containsString="0" containsBlank="1" containsNumber="1" containsInteger="1" minValue="0" maxValue="1786390"/>
    </cacheField>
    <cacheField name="Амбулантни (План за 2026.)" numFmtId="0">
      <sharedItems containsString="0" containsBlank="1" containsNumber="1" minValue="0" maxValue="1872655"/>
    </cacheField>
    <cacheField name="Стационарни (Извршено у 2025.)" numFmtId="0">
      <sharedItems containsString="0" containsBlank="1" containsNumber="1" minValue="0" maxValue="2180116"/>
    </cacheField>
    <cacheField name="Стационарни (План за 2026.)" numFmtId="0">
      <sharedItems containsString="0" containsBlank="1" containsNumber="1" minValue="0" maxValue="2033516"/>
    </cacheField>
    <cacheField name="Укупно (Извршено у 2025.)" numFmtId="0">
      <sharedItems containsString="0" containsBlank="1" containsNumber="1" minValue="0" maxValue="3966506"/>
    </cacheField>
    <cacheField name="Укупно (План за 2026.)" numFmtId="0">
      <sharedItems containsString="0" containsBlank="1" containsNumber="1" minValue="0" maxValue="39061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47">
  <r>
    <m/>
    <s v="Специјалистички прегледи"/>
    <x v="0"/>
    <x v="0"/>
    <m/>
    <m/>
    <m/>
    <m/>
    <m/>
    <m/>
  </r>
  <r>
    <m/>
    <s v="Сви прегледи укупно"/>
    <x v="0"/>
    <x v="0"/>
    <m/>
    <m/>
    <m/>
    <m/>
    <m/>
    <m/>
  </r>
  <r>
    <s v="Клиника за нефрологију"/>
    <m/>
    <x v="1"/>
    <x v="1"/>
    <n v="2601"/>
    <n v="3940.0562648777322"/>
    <n v="22"/>
    <n v="2200"/>
    <n v="2623"/>
    <n v="6140.0562648777322"/>
  </r>
  <r>
    <s v="Клиника за нефрологију"/>
    <m/>
    <x v="2"/>
    <x v="2"/>
    <n v="5716"/>
    <n v="1286.6629150253234"/>
    <n v="88"/>
    <n v="578.9473684210526"/>
    <n v="5804"/>
    <n v="1865.6102834463759"/>
  </r>
  <r>
    <s v="Клиника за нефрологију"/>
    <m/>
    <x v="3"/>
    <x v="3"/>
    <n v="357"/>
    <n v="540.7920363557671"/>
    <n v="3"/>
    <n v="300"/>
    <n v="360"/>
    <n v="840.7920363557671"/>
  </r>
  <r>
    <s v="Клиника за нефрологију"/>
    <m/>
    <x v="4"/>
    <x v="4"/>
    <n v="1556"/>
    <n v="350.25323579065844"/>
    <n v="15"/>
    <n v="98.684210526315795"/>
    <n v="1571"/>
    <n v="448.93744631697422"/>
  </r>
  <r>
    <s v="Клиника за нефрологију"/>
    <m/>
    <x v="5"/>
    <x v="5"/>
    <n v="1663"/>
    <n v="2519.1516987665009"/>
    <n v="5"/>
    <n v="499.99999999999989"/>
    <n v="1668"/>
    <n v="3019.1516987665009"/>
  </r>
  <r>
    <s v="Клиника за нефрологију"/>
    <m/>
    <x v="6"/>
    <x v="6"/>
    <n v="1613"/>
    <n v="363.08384918401799"/>
    <n v="49"/>
    <n v="322.36842105263156"/>
    <n v="1662"/>
    <n v="685.45227023664961"/>
  </r>
  <r>
    <s v="Клиника за гинекологију и акушерство"/>
    <m/>
    <x v="1"/>
    <x v="1"/>
    <n v="15541"/>
    <n v="20332.751853467074"/>
    <n v="896"/>
    <n v="214.64750171115674"/>
    <n v="16437"/>
    <n v="20547.39935517823"/>
  </r>
  <r>
    <s v="Клиника за гинекологију и акушерство"/>
    <m/>
    <x v="2"/>
    <x v="2"/>
    <n v="3255"/>
    <n v="4921.1663066954643"/>
    <n v="58"/>
    <n v="37.662337662337663"/>
    <n v="3313"/>
    <n v="4958.8286443578017"/>
  </r>
  <r>
    <s v="Клиника за гинекологију и акушерство"/>
    <m/>
    <x v="3"/>
    <x v="3"/>
    <n v="4771"/>
    <n v="6242.0409943305722"/>
    <n v="264"/>
    <n v="63.244353182751539"/>
    <n v="5035"/>
    <n v="6305.2853475133234"/>
  </r>
  <r>
    <s v="Клиника за гинекологију и акушерство"/>
    <m/>
    <x v="4"/>
    <x v="4"/>
    <n v="915"/>
    <n v="1383.3693304535639"/>
    <n v="17"/>
    <n v="11.038961038961039"/>
    <n v="932"/>
    <n v="1394.408291492525"/>
  </r>
  <r>
    <s v="Клиника за гинекологију и акушерство"/>
    <m/>
    <x v="5"/>
    <x v="5"/>
    <n v="2618"/>
    <n v="3425.2071522023552"/>
    <n v="301"/>
    <n v="72.108145106091726"/>
    <n v="2919"/>
    <n v="3497.315297308447"/>
  </r>
  <r>
    <s v="Клиника за гинекологију и акушерство"/>
    <m/>
    <x v="6"/>
    <x v="6"/>
    <n v="460"/>
    <n v="695.46436285097195"/>
    <n v="2"/>
    <n v="1.2987012987012987"/>
    <n v="462"/>
    <n v="696.76306414967326"/>
  </r>
  <r>
    <s v="Клиника за гинекологију и акушерство"/>
    <m/>
    <x v="7"/>
    <x v="7"/>
    <n v="0"/>
    <n v="15000"/>
    <n v="0"/>
    <n v="300"/>
    <n v="0"/>
    <n v="15300"/>
  </r>
  <r>
    <s v="Клиника за гастроентерологију и хепатологију"/>
    <m/>
    <x v="1"/>
    <x v="1"/>
    <n v="6248"/>
    <n v="11049.498700685093"/>
    <n v="868"/>
    <n v="1236.4421940928269"/>
    <n v="7116"/>
    <n v="12285.940894777919"/>
  </r>
  <r>
    <s v="Клиника за гастроентерологију и хепатологију"/>
    <m/>
    <x v="2"/>
    <x v="2"/>
    <n v="1048"/>
    <n v="4129.7705802968958"/>
    <n v="24"/>
    <n v="514.28571428571422"/>
    <n v="1072"/>
    <n v="4644.0562945826096"/>
  </r>
  <r>
    <s v="Клиника за гастроентерологију и хепатологију"/>
    <m/>
    <x v="3"/>
    <x v="3"/>
    <n v="2218"/>
    <n v="3922.5012993149066"/>
    <n v="317"/>
    <n v="451.55780590717302"/>
    <n v="2535"/>
    <n v="4374.0591052220798"/>
  </r>
  <r>
    <s v="Клиника за гастроентерологију и хепатологију"/>
    <m/>
    <x v="4"/>
    <x v="4"/>
    <n v="434"/>
    <n v="1710.2294197031038"/>
    <n v="4"/>
    <n v="85.714285714285708"/>
    <n v="438"/>
    <n v="1795.9437054173895"/>
  </r>
  <r>
    <s v="Клиника за гастроентерологију и хепатологију"/>
    <m/>
    <x v="5"/>
    <x v="5"/>
    <m/>
    <m/>
    <m/>
    <m/>
    <n v="0"/>
    <n v="0"/>
  </r>
  <r>
    <s v="Клиника за гастроентерологију и хепатологију"/>
    <m/>
    <x v="6"/>
    <x v="6"/>
    <m/>
    <m/>
    <m/>
    <m/>
    <n v="0"/>
    <n v="0"/>
  </r>
  <r>
    <s v="Клиника за ендокринологију, дијабетес и болести метаболизма"/>
    <m/>
    <x v="1"/>
    <x v="1"/>
    <n v="10275"/>
    <n v="12239.636512150297"/>
    <n v="3"/>
    <n v="712.5"/>
    <n v="10278"/>
    <n v="12952.136512150297"/>
  </r>
  <r>
    <s v="Клиника за ендокринологију, дијабетес и болести метаболизма"/>
    <m/>
    <x v="2"/>
    <x v="2"/>
    <n v="4648"/>
    <n v="3674.0621650589496"/>
    <m/>
    <n v="0"/>
    <n v="4648"/>
    <n v="3674.0621650589496"/>
  </r>
  <r>
    <s v="Клиника за ендокринологију, дијабетес и болести метаболизма"/>
    <m/>
    <x v="3"/>
    <x v="3"/>
    <n v="3529"/>
    <n v="4203.7642093798922"/>
    <n v="5"/>
    <n v="1187.5"/>
    <n v="3534"/>
    <n v="5391.2642093798922"/>
  </r>
  <r>
    <s v="Клиника за ендокринологију, дијабетес и болести метаболизма"/>
    <m/>
    <x v="4"/>
    <x v="4"/>
    <n v="1447"/>
    <n v="1143.7968917470525"/>
    <n v="1"/>
    <n v="162.5"/>
    <n v="1448"/>
    <n v="1306.2968917470525"/>
  </r>
  <r>
    <s v="Клиника за ендокринологију, дијабетес и болести метаболизма"/>
    <m/>
    <x v="5"/>
    <x v="5"/>
    <n v="887"/>
    <n v="1056.5992784698115"/>
    <m/>
    <n v="0"/>
    <n v="887"/>
    <n v="1056.5992784698115"/>
  </r>
  <r>
    <s v="Клиника за ендокринологију, дијабетес и болести метаболизма"/>
    <m/>
    <x v="6"/>
    <x v="6"/>
    <n v="1369"/>
    <n v="1082.1409431939978"/>
    <n v="3"/>
    <n v="487.5"/>
    <n v="1372"/>
    <n v="1569.6409431939978"/>
  </r>
  <r>
    <s v="Клиника за хематологију и клиничку имунологију"/>
    <m/>
    <x v="1"/>
    <x v="1"/>
    <n v="2276"/>
    <n v="6638.077234674588"/>
    <n v="4"/>
    <n v="1228"/>
    <n v="2280"/>
    <n v="7866.077234674588"/>
  </r>
  <r>
    <s v="Клиника за хематологију и клиничку имунологију"/>
    <m/>
    <x v="2"/>
    <x v="2"/>
    <n v="1224"/>
    <n v="1175.3534275806885"/>
    <n v="1"/>
    <n v="180"/>
    <n v="1225"/>
    <n v="1355.3534275806885"/>
  </r>
  <r>
    <s v="Клиника за хематологију и клиничку имунологију"/>
    <m/>
    <x v="3"/>
    <x v="3"/>
    <n v="822"/>
    <n v="2397.407507426411"/>
    <m/>
    <m/>
    <n v="822"/>
    <n v="2397.407507426411"/>
  </r>
  <r>
    <s v="Клиника за хематологију и клиничку имунологију"/>
    <m/>
    <x v="4"/>
    <x v="4"/>
    <n v="1174"/>
    <n v="1127.3406241664445"/>
    <n v="1"/>
    <n v="180"/>
    <n v="1175"/>
    <n v="1307.3406241664445"/>
  </r>
  <r>
    <s v="Клиника за хематологију и клиничку имунологију"/>
    <m/>
    <x v="5"/>
    <x v="5"/>
    <n v="605"/>
    <n v="1764.5152578990007"/>
    <m/>
    <m/>
    <n v="605"/>
    <n v="1764.5152578990007"/>
  </r>
  <r>
    <s v="Клиника за хематологију и клиничку имунологију"/>
    <m/>
    <x v="6"/>
    <x v="6"/>
    <n v="1351"/>
    <n v="1297.3059482528674"/>
    <m/>
    <m/>
    <n v="1351"/>
    <n v="1297.3059482528674"/>
  </r>
  <r>
    <s v="Клиника за кардиоваскуларне болести"/>
    <m/>
    <x v="1"/>
    <x v="1"/>
    <n v="16645"/>
    <n v="13004.421971048978"/>
    <n v="276"/>
    <n v="4437.5064935064938"/>
    <n v="16921"/>
    <n v="17441.928464555473"/>
  </r>
  <r>
    <s v="Клиника за кардиоваскуларне болести"/>
    <m/>
    <x v="2"/>
    <x v="2"/>
    <n v="3140"/>
    <n v="6841.1260709914322"/>
    <n v="21"/>
    <n v="1615.3846153846155"/>
    <n v="3161"/>
    <n v="8456.5106863760484"/>
  </r>
  <r>
    <s v="Клиника за кардиоваскуларне болести"/>
    <m/>
    <x v="3"/>
    <x v="3"/>
    <n v="3869"/>
    <n v="3022.7761253222288"/>
    <n v="50"/>
    <n v="803.8961038961038"/>
    <n v="3919"/>
    <n v="3826.6722292183326"/>
  </r>
  <r>
    <s v="Клиника за кардиоваскуларне болести"/>
    <m/>
    <x v="4"/>
    <x v="4"/>
    <n v="546"/>
    <n v="1189.5716034271727"/>
    <n v="4"/>
    <n v="307.69230769230774"/>
    <n v="550"/>
    <n v="1497.2639111194803"/>
  </r>
  <r>
    <s v="Клиника за кардиоваскуларне болести"/>
    <m/>
    <x v="5"/>
    <x v="5"/>
    <n v="4701"/>
    <n v="3672.8019036287924"/>
    <n v="59"/>
    <n v="948.59740259740261"/>
    <n v="4760"/>
    <n v="4621.3993062261952"/>
  </r>
  <r>
    <s v="Клиника за кардиоваскуларне болести"/>
    <m/>
    <x v="6"/>
    <x v="6"/>
    <n v="399"/>
    <n v="869.30232558139528"/>
    <n v="1"/>
    <n v="76.923076923076934"/>
    <n v="400"/>
    <n v="946.22540250447219"/>
  </r>
  <r>
    <s v="Клиника за инфективне болести"/>
    <m/>
    <x v="1"/>
    <x v="1"/>
    <n v="4716"/>
    <n v="8890.8837672027857"/>
    <n v="26"/>
    <n v="650"/>
    <n v="4742"/>
    <n v="9540.8837672027857"/>
  </r>
  <r>
    <s v="Клиника за инфективне болести"/>
    <m/>
    <x v="2"/>
    <x v="2"/>
    <n v="3082"/>
    <n v="2580.3750837240455"/>
    <n v="15"/>
    <n v="128.04878048780486"/>
    <n v="3097"/>
    <n v="2708.4238642118503"/>
  </r>
  <r>
    <s v="Клиника за инфективне болести"/>
    <m/>
    <x v="3"/>
    <x v="3"/>
    <n v="472"/>
    <n v="889.84248051732709"/>
    <n v="7"/>
    <n v="175"/>
    <n v="479"/>
    <n v="1064.8424805173272"/>
  </r>
  <r>
    <s v="Клиника за инфективне болести"/>
    <m/>
    <x v="4"/>
    <x v="4"/>
    <n v="681"/>
    <n v="570.1607501674481"/>
    <n v="16"/>
    <n v="136.58536585365854"/>
    <n v="697"/>
    <n v="706.74611602110667"/>
  </r>
  <r>
    <s v="Клиника за инфективне болести"/>
    <m/>
    <x v="5"/>
    <x v="5"/>
    <n v="843"/>
    <n v="1589.2737522798873"/>
    <n v="5"/>
    <n v="125"/>
    <n v="848"/>
    <n v="1714.2737522798873"/>
  </r>
  <r>
    <s v="Клиника за инфективне болести"/>
    <m/>
    <x v="6"/>
    <x v="6"/>
    <n v="716"/>
    <n v="599.46416610850645"/>
    <n v="10"/>
    <n v="85.365853658536579"/>
    <n v="726"/>
    <n v="684.83001976704304"/>
  </r>
  <r>
    <s v="Клиника за болести ува, грла и носа"/>
    <m/>
    <x v="1"/>
    <x v="1"/>
    <n v="14481"/>
    <n v="16687.785847188043"/>
    <n v="20"/>
    <n v="604"/>
    <n v="14501"/>
    <n v="17291.785847188043"/>
  </r>
  <r>
    <s v="Клиника за болести ува, грла и носа"/>
    <m/>
    <x v="2"/>
    <x v="2"/>
    <n v="12199"/>
    <n v="5829.8685782556749"/>
    <n v="186"/>
    <n v="237.15"/>
    <n v="12385"/>
    <n v="6067.0185782556746"/>
  </r>
  <r>
    <s v="Клиника за болести ува, грла и носа"/>
    <m/>
    <x v="3"/>
    <x v="3"/>
    <n v="575"/>
    <n v="662.62529259948383"/>
    <m/>
    <n v="0"/>
    <n v="575"/>
    <n v="662.62529259948383"/>
  </r>
  <r>
    <s v="Клиника за болести ува, грла и носа"/>
    <m/>
    <x v="4"/>
    <x v="4"/>
    <n v="338"/>
    <n v="161.52927120669057"/>
    <n v="1"/>
    <n v="1.2750000000000001"/>
    <n v="339"/>
    <n v="162.80427120669057"/>
  </r>
  <r>
    <s v="Клиника за болести ува, грла и носа"/>
    <m/>
    <x v="5"/>
    <x v="5"/>
    <n v="1605"/>
    <n v="1849.5888602124724"/>
    <n v="5"/>
    <n v="151"/>
    <n v="1610"/>
    <n v="2000.5888602124724"/>
  </r>
  <r>
    <s v="Клиника за болести ува, грла и носа"/>
    <m/>
    <x v="6"/>
    <x v="6"/>
    <n v="855"/>
    <n v="408.60215053763443"/>
    <n v="13"/>
    <n v="16.574999999999999"/>
    <n v="868"/>
    <n v="425.17715053763442"/>
  </r>
  <r>
    <s v="Клиника за кожне и полне болести"/>
    <m/>
    <x v="1"/>
    <x v="1"/>
    <n v="8112"/>
    <n v="12096.013965667735"/>
    <n v="5"/>
    <n v="116.36363636363636"/>
    <n v="8117"/>
    <n v="12212.377602031371"/>
  </r>
  <r>
    <s v="Клиника за кожне и полне болести"/>
    <m/>
    <x v="2"/>
    <x v="2"/>
    <n v="7648"/>
    <n v="3677.5019679874054"/>
    <n v="6"/>
    <n v="46.36363636363636"/>
    <n v="7654"/>
    <n v="3723.8656043510418"/>
  </r>
  <r>
    <s v="Клиника за кожне и полне болести"/>
    <m/>
    <x v="3"/>
    <x v="3"/>
    <n v="3590"/>
    <n v="5353.1422752400349"/>
    <n v="5"/>
    <n v="116.36363636363636"/>
    <n v="3595"/>
    <n v="5469.5059116036709"/>
  </r>
  <r>
    <s v="Клиника за кожне и полне болести"/>
    <m/>
    <x v="4"/>
    <x v="4"/>
    <n v="4279"/>
    <n v="2057.5354237732881"/>
    <n v="4"/>
    <n v="30.90909090909091"/>
    <n v="4283"/>
    <n v="2088.4445146823791"/>
  </r>
  <r>
    <s v="Клиника за кожне и полне болести"/>
    <m/>
    <x v="5"/>
    <x v="5"/>
    <n v="2046"/>
    <n v="3050.8437590922317"/>
    <n v="1"/>
    <n v="23.272727272727273"/>
    <n v="2047"/>
    <n v="3074.1164863649592"/>
  </r>
  <r>
    <s v="Клиника за кожне и полне болести"/>
    <m/>
    <x v="6"/>
    <x v="6"/>
    <n v="3317"/>
    <n v="1594.9626082393072"/>
    <n v="1"/>
    <n v="7.7272727272727275"/>
    <n v="3318"/>
    <n v="1602.6898809665799"/>
  </r>
  <r>
    <s v="Клиника за плућне болести - ТБЦ Кнез Село"/>
    <m/>
    <x v="1"/>
    <x v="1"/>
    <n v="9086"/>
    <n v="12494.306792502992"/>
    <n v="166"/>
    <n v="616.94488188976368"/>
    <n v="9252"/>
    <n v="13111.251674392755"/>
  </r>
  <r>
    <s v="Клиника за плућне болести - ТБЦ Кнез Село"/>
    <m/>
    <x v="2"/>
    <x v="2"/>
    <n v="1677"/>
    <n v="4474.2769857433805"/>
    <n v="6"/>
    <n v="134.57142857142856"/>
    <n v="1683"/>
    <n v="4608.8484143148089"/>
  </r>
  <r>
    <s v="Клиника за плућне болести - ТБЦ Кнез Село"/>
    <m/>
    <x v="3"/>
    <x v="3"/>
    <n v="4001"/>
    <n v="5501.8403562408612"/>
    <n v="51"/>
    <n v="189.54330708661416"/>
    <n v="4052"/>
    <n v="5691.383663327475"/>
  </r>
  <r>
    <s v="Клиника за плућне болести - ТБЦ Кнез Село"/>
    <m/>
    <x v="4"/>
    <x v="4"/>
    <n v="415"/>
    <n v="1107.2301425661915"/>
    <n v="4"/>
    <n v="89.714285714285708"/>
    <n v="419"/>
    <n v="1196.9444282804773"/>
  </r>
  <r>
    <s v="Клиника за плућне болести - ТБЦ Кнез Село"/>
    <m/>
    <x v="5"/>
    <x v="5"/>
    <n v="1959"/>
    <n v="2693.8528512561479"/>
    <n v="37"/>
    <n v="137.51181102362204"/>
    <n v="1996"/>
    <n v="2831.3646622797701"/>
  </r>
  <r>
    <s v="Клиника за плућне болести - ТБЦ Кнез Село"/>
    <m/>
    <x v="6"/>
    <x v="6"/>
    <n v="363"/>
    <n v="968.49287169042759"/>
    <n v="4"/>
    <n v="89.714285714285708"/>
    <n v="367"/>
    <n v="1058.2071574047134"/>
  </r>
  <r>
    <s v="Клиника за физикалну медицину и рехабилитацију"/>
    <m/>
    <x v="1"/>
    <x v="1"/>
    <n v="3878"/>
    <n v="6487.1481208548266"/>
    <n v="4"/>
    <n v="2153"/>
    <n v="3882"/>
    <n v="8640.1481208548266"/>
  </r>
  <r>
    <s v="Клиника за физикалну медицину и рехабилитацију"/>
    <m/>
    <x v="2"/>
    <x v="2"/>
    <n v="846"/>
    <n v="1640.4432132963989"/>
    <n v="11"/>
    <n v="657.24999999999989"/>
    <n v="857"/>
    <n v="2297.6932132963989"/>
  </r>
  <r>
    <s v="Клиника за физикалну медицину и рехабилитацију"/>
    <m/>
    <x v="3"/>
    <x v="3"/>
    <n v="2890"/>
    <n v="4834.4141488577743"/>
    <m/>
    <n v="0"/>
    <n v="2890"/>
    <n v="4834.4141488577743"/>
  </r>
  <r>
    <s v="Клиника за физикалну медицину и рехабилитацију"/>
    <m/>
    <x v="4"/>
    <x v="4"/>
    <n v="1293"/>
    <n v="2507.2022160664819"/>
    <m/>
    <n v="0"/>
    <n v="1293"/>
    <n v="2507.2022160664819"/>
  </r>
  <r>
    <s v="Клиника за физикалну медицину и рехабилитацију"/>
    <m/>
    <x v="5"/>
    <x v="5"/>
    <n v="4088"/>
    <n v="6838.4377302873991"/>
    <m/>
    <n v="0"/>
    <n v="4088"/>
    <n v="6838.4377302873991"/>
  </r>
  <r>
    <s v="Клиника за физикалну медицину и рехабилитацију"/>
    <m/>
    <x v="6"/>
    <x v="6"/>
    <n v="1471"/>
    <n v="2852.3545706371187"/>
    <n v="1"/>
    <n v="59.749999999999986"/>
    <n v="1472"/>
    <n v="2912.1045706371187"/>
  </r>
  <r>
    <s v="Клиника за неурохирургију"/>
    <m/>
    <x v="1"/>
    <x v="1"/>
    <n v="4770"/>
    <n v="7940.6139315230221"/>
    <n v="2"/>
    <n v="1249.9999999999998"/>
    <n v="4772"/>
    <n v="9190.6139315230212"/>
  </r>
  <r>
    <s v="Клиника за неурохирургију"/>
    <m/>
    <x v="2"/>
    <x v="2"/>
    <n v="3450"/>
    <n v="2678.2680509674374"/>
    <n v="1"/>
    <n v="112.5"/>
    <n v="3451"/>
    <n v="2790.7680509674374"/>
  </r>
  <r>
    <s v="Клиника за неурохирургију"/>
    <m/>
    <x v="3"/>
    <x v="3"/>
    <n v="1159"/>
    <n v="1929.3860684769777"/>
    <n v="1"/>
    <n v="624.99999999999989"/>
    <n v="1160"/>
    <n v="2554.3860684769775"/>
  </r>
  <r>
    <s v="Клиника за неурохирургију"/>
    <m/>
    <x v="4"/>
    <x v="4"/>
    <n v="788"/>
    <n v="611.7319490325624"/>
    <n v="1"/>
    <n v="112.5"/>
    <n v="789"/>
    <n v="724.2319490325624"/>
  </r>
  <r>
    <s v="Клиника за неурохирургију"/>
    <m/>
    <x v="5"/>
    <x v="5"/>
    <m/>
    <m/>
    <m/>
    <m/>
    <n v="0"/>
    <n v="0"/>
  </r>
  <r>
    <s v="Клиника за неурохирургију"/>
    <m/>
    <x v="6"/>
    <x v="6"/>
    <m/>
    <m/>
    <m/>
    <m/>
    <n v="0"/>
    <n v="0"/>
  </r>
  <r>
    <s v="Клиника за ортопедију и трауматологију"/>
    <m/>
    <x v="1"/>
    <x v="1"/>
    <n v="12127"/>
    <n v="19386.951887941534"/>
    <n v="1"/>
    <n v="266"/>
    <n v="12128"/>
    <n v="19652.951887941534"/>
  </r>
  <r>
    <s v="Клиника за ортопедију и трауматологију"/>
    <m/>
    <x v="2"/>
    <x v="2"/>
    <n v="7601"/>
    <n v="5417.6764076977906"/>
    <n v="2"/>
    <n v="88"/>
    <n v="7603"/>
    <n v="5505.6764076977906"/>
  </r>
  <r>
    <s v="Клиника за ортопедију и трауматологију"/>
    <m/>
    <x v="3"/>
    <x v="3"/>
    <n v="522"/>
    <n v="834.50060901339839"/>
    <m/>
    <m/>
    <n v="522"/>
    <n v="834.50060901339839"/>
  </r>
  <r>
    <s v="Клиника за ортопедију и трауматологију"/>
    <m/>
    <x v="4"/>
    <x v="4"/>
    <n v="1005"/>
    <n v="716.3221667854599"/>
    <m/>
    <m/>
    <n v="1005"/>
    <n v="716.3221667854599"/>
  </r>
  <r>
    <s v="Клиника за ортопедију и трауматологију"/>
    <m/>
    <x v="5"/>
    <x v="5"/>
    <n v="487"/>
    <n v="778.54750304506695"/>
    <m/>
    <m/>
    <n v="487"/>
    <n v="778.54750304506695"/>
  </r>
  <r>
    <s v="Клиника за ортопедију и трауматологију"/>
    <m/>
    <x v="6"/>
    <x v="6"/>
    <n v="1215"/>
    <n v="866.00142551674992"/>
    <m/>
    <m/>
    <n v="1215"/>
    <n v="866.00142551674992"/>
  </r>
  <r>
    <s v="Клиника за очне болес"/>
    <m/>
    <x v="1"/>
    <x v="1"/>
    <n v="16554"/>
    <n v="13723.319024283408"/>
    <n v="24"/>
    <n v="989.33333333333337"/>
    <n v="16578"/>
    <n v="14712.652357616742"/>
  </r>
  <r>
    <s v="Клиника за очне болес"/>
    <m/>
    <x v="2"/>
    <x v="2"/>
    <n v="3378"/>
    <n v="7933.6057426836005"/>
    <n v="5"/>
    <n v="416.66666666666674"/>
    <n v="3383"/>
    <n v="8350.2724093502675"/>
  </r>
  <r>
    <s v="Клиника за очне болес"/>
    <m/>
    <x v="3"/>
    <x v="3"/>
    <n v="16104"/>
    <n v="13350.267582883895"/>
    <n v="17"/>
    <n v="700.77777777777771"/>
    <n v="16121"/>
    <n v="14051.045360661672"/>
  </r>
  <r>
    <s v="Клиника за очне болес"/>
    <m/>
    <x v="4"/>
    <x v="4"/>
    <n v="1607"/>
    <n v="3774.2168231179826"/>
    <n v="1"/>
    <n v="83.333333333333314"/>
    <n v="1608"/>
    <n v="3857.5501564513161"/>
  </r>
  <r>
    <s v="Клиника за очне болес"/>
    <m/>
    <x v="5"/>
    <x v="5"/>
    <n v="3869"/>
    <n v="3207.4133928326992"/>
    <n v="4"/>
    <n v="164.88888888888889"/>
    <n v="3873"/>
    <n v="3372.3022817215879"/>
  </r>
  <r>
    <s v="Клиника за очне болес"/>
    <m/>
    <x v="6"/>
    <x v="6"/>
    <n v="448"/>
    <n v="1052.1774341984169"/>
    <m/>
    <m/>
    <n v="448"/>
    <n v="1052.1774341984169"/>
  </r>
  <r>
    <s v="Клиника за очне болес"/>
    <m/>
    <x v="8"/>
    <x v="8"/>
    <n v="0"/>
    <n v="29200"/>
    <n v="0"/>
    <n v="1250"/>
    <n v="0"/>
    <n v="30450"/>
  </r>
  <r>
    <s v="Клиника за урологију"/>
    <m/>
    <x v="1"/>
    <x v="1"/>
    <n v="6606"/>
    <n v="8193.716985049834"/>
    <n v="12"/>
    <n v="483.99999999999989"/>
    <n v="6618"/>
    <n v="8677.716985049834"/>
  </r>
  <r>
    <s v="Клиника за урологију"/>
    <m/>
    <x v="2"/>
    <x v="2"/>
    <n v="11866"/>
    <n v="3451.7521309700987"/>
    <n v="81"/>
    <n v="166.15384615384616"/>
    <n v="11947"/>
    <n v="3617.9059771239449"/>
  </r>
  <r>
    <s v="Клиника за урологију"/>
    <m/>
    <x v="3"/>
    <x v="3"/>
    <n v="3026"/>
    <n v="3753.283014950166"/>
    <n v="6"/>
    <n v="241.99999999999994"/>
    <n v="3032"/>
    <n v="3995.283014950166"/>
  </r>
  <r>
    <s v="Клиника за урологију"/>
    <m/>
    <x v="4"/>
    <x v="4"/>
    <n v="2916"/>
    <n v="848.24786902990115"/>
    <n v="36"/>
    <n v="73.846153846153854"/>
    <n v="2952"/>
    <n v="922.09402287605496"/>
  </r>
  <r>
    <s v="Клиника за урологију"/>
    <m/>
    <x v="5"/>
    <x v="5"/>
    <m/>
    <m/>
    <m/>
    <n v="0"/>
    <n v="0"/>
    <n v="0"/>
  </r>
  <r>
    <s v="Клиника за урологију"/>
    <m/>
    <x v="6"/>
    <x v="6"/>
    <m/>
    <m/>
    <m/>
    <n v="0"/>
    <n v="0"/>
    <n v="0"/>
  </r>
  <r>
    <s v="Клиника за психијатрију"/>
    <m/>
    <x v="1"/>
    <x v="1"/>
    <n v="681"/>
    <n v="10667.654530059273"/>
    <n v="2"/>
    <n v="0"/>
    <n v="683"/>
    <n v="10667.654530059273"/>
  </r>
  <r>
    <s v="Клиника за психијатрију"/>
    <m/>
    <x v="2"/>
    <x v="2"/>
    <n v="6336"/>
    <n v="7051.7743652121035"/>
    <n v="8"/>
    <n v="0"/>
    <n v="6344"/>
    <n v="7051.7743652121035"/>
  </r>
  <r>
    <s v="Клиника за психијатрију"/>
    <m/>
    <x v="3"/>
    <x v="3"/>
    <n v="353"/>
    <n v="5529.6359017781542"/>
    <m/>
    <m/>
    <n v="353"/>
    <n v="5529.6359017781542"/>
  </r>
  <r>
    <s v="Клиника за психијатрију"/>
    <m/>
    <x v="4"/>
    <x v="4"/>
    <n v="5"/>
    <n v="5.5648471947696523"/>
    <m/>
    <m/>
    <n v="5"/>
    <n v="5.5648471947696523"/>
  </r>
  <r>
    <s v="Клиника за психијатрију"/>
    <m/>
    <x v="5"/>
    <x v="5"/>
    <n v="147"/>
    <n v="2302.7095681625742"/>
    <n v="1"/>
    <m/>
    <n v="148"/>
    <n v="2302.7095681625742"/>
  </r>
  <r>
    <s v="Клиника за психијатрију"/>
    <m/>
    <x v="6"/>
    <x v="6"/>
    <n v="236"/>
    <n v="262.66078759312757"/>
    <m/>
    <m/>
    <n v="236"/>
    <n v="262.66078759312757"/>
  </r>
  <r>
    <s v="Клиника за кардио хирургију"/>
    <m/>
    <x v="1"/>
    <x v="1"/>
    <n v="5080"/>
    <n v="15572.300019182812"/>
    <n v="42"/>
    <n v="383"/>
    <n v="5122"/>
    <n v="15955.300019182812"/>
  </r>
  <r>
    <s v="Клиника за кардио хирургију"/>
    <m/>
    <x v="2"/>
    <x v="2"/>
    <n v="9248"/>
    <n v="4864.8074734242464"/>
    <n v="268"/>
    <n v="127"/>
    <n v="9516"/>
    <n v="4991.8074734242464"/>
  </r>
  <r>
    <s v="Клиника за кардио хирургију"/>
    <m/>
    <x v="3"/>
    <x v="3"/>
    <n v="1"/>
    <n v="3.0654133896029161"/>
    <m/>
    <m/>
    <n v="1"/>
    <n v="3.0654133896029161"/>
  </r>
  <r>
    <s v="Клиника за кардио хирургију"/>
    <m/>
    <x v="4"/>
    <x v="4"/>
    <m/>
    <n v="0"/>
    <m/>
    <m/>
    <n v="0"/>
    <n v="0"/>
  </r>
  <r>
    <s v="Клиника за кардио хирургију"/>
    <m/>
    <x v="5"/>
    <x v="5"/>
    <n v="132"/>
    <n v="404.6345674275849"/>
    <m/>
    <m/>
    <n v="132"/>
    <n v="404.6345674275849"/>
  </r>
  <r>
    <s v="Клиника за кардио хирургију"/>
    <m/>
    <x v="6"/>
    <x v="6"/>
    <n v="65"/>
    <n v="34.192526575754322"/>
    <m/>
    <m/>
    <n v="65"/>
    <n v="34.192526575754322"/>
  </r>
  <r>
    <s v="Клиника за неурологију"/>
    <m/>
    <x v="1"/>
    <x v="1"/>
    <n v="4826"/>
    <n v="7769.4117647058829"/>
    <n v="146"/>
    <n v="362.98342541436466"/>
    <n v="4972"/>
    <n v="8132.3951901202472"/>
  </r>
  <r>
    <s v="Клиника за неурологију"/>
    <m/>
    <x v="2"/>
    <x v="2"/>
    <n v="1666"/>
    <n v="2545.9407831900671"/>
    <n v="4"/>
    <n v="176.47058823529409"/>
    <n v="1670"/>
    <n v="2722.4113714253613"/>
  </r>
  <r>
    <s v="Клиника за неурологију"/>
    <m/>
    <x v="3"/>
    <x v="3"/>
    <n v="1022"/>
    <n v="1645.3250773993807"/>
    <n v="167"/>
    <n v="415.19337016574582"/>
    <n v="1189"/>
    <n v="2060.5184475651267"/>
  </r>
  <r>
    <s v="Клиника за неурологију"/>
    <m/>
    <x v="4"/>
    <x v="4"/>
    <n v="658"/>
    <n v="1005.5396370582617"/>
    <n v="13"/>
    <n v="573.52941176470586"/>
    <n v="671"/>
    <n v="1579.0690488229675"/>
  </r>
  <r>
    <s v="Клиника за неурологију"/>
    <m/>
    <x v="5"/>
    <x v="5"/>
    <n v="2227"/>
    <n v="3585.2631578947367"/>
    <n v="592"/>
    <n v="1471.8232044198899"/>
    <n v="2819"/>
    <n v="5057.086362314627"/>
  </r>
  <r>
    <s v="Клиника за неурологију"/>
    <m/>
    <x v="6"/>
    <x v="6"/>
    <n v="817"/>
    <n v="1248.5195797516712"/>
    <m/>
    <m/>
    <n v="817"/>
    <n v="1248.5195797516712"/>
  </r>
  <r>
    <s v="Клиника за пластичну хирургију"/>
    <m/>
    <x v="1"/>
    <x v="1"/>
    <n v="6507"/>
    <n v="9426.9613259668513"/>
    <n v="50"/>
    <n v="199.15254237288136"/>
    <n v="6557"/>
    <n v="9626.113868339733"/>
  </r>
  <r>
    <s v="Клиника за пластичну хирургију"/>
    <m/>
    <x v="2"/>
    <x v="2"/>
    <n v="2548"/>
    <n v="2694.7121034077559"/>
    <n v="4"/>
    <n v="45.714285714285708"/>
    <n v="2552"/>
    <n v="2740.4263891220417"/>
  </r>
  <r>
    <s v="Клиника за пластичну хирургију"/>
    <m/>
    <x v="3"/>
    <x v="3"/>
    <n v="1638"/>
    <n v="2373.0386740331492"/>
    <n v="9"/>
    <n v="35.847457627118644"/>
    <n v="1647"/>
    <n v="2408.8861316602679"/>
  </r>
  <r>
    <s v="Клиника за пластичну хирургију"/>
    <m/>
    <x v="4"/>
    <x v="4"/>
    <n v="856"/>
    <n v="905.28789659224446"/>
    <n v="3"/>
    <n v="34.285714285714285"/>
    <n v="859"/>
    <n v="939.5736108779588"/>
  </r>
  <r>
    <s v="Клиника за пластичну хирургију"/>
    <m/>
    <x v="5"/>
    <x v="5"/>
    <m/>
    <m/>
    <m/>
    <m/>
    <n v="0"/>
    <n v="0"/>
  </r>
  <r>
    <s v="Клиника за пластичну хирургију"/>
    <m/>
    <x v="6"/>
    <x v="6"/>
    <m/>
    <m/>
    <m/>
    <m/>
    <n v="0"/>
    <n v="0"/>
  </r>
  <r>
    <s v="Клиника за неурологију и психијатрију развојног доба"/>
    <m/>
    <x v="1"/>
    <x v="1"/>
    <n v="8826"/>
    <n v="11285.656800798137"/>
    <n v="288"/>
    <n v="1091.4206896551725"/>
    <n v="9114"/>
    <n v="12377.07749045331"/>
  </r>
  <r>
    <s v="Клиника за неурологију и психијатрију развојног доба"/>
    <m/>
    <x v="2"/>
    <x v="2"/>
    <n v="25194"/>
    <n v="5580.0391427732657"/>
    <n v="569"/>
    <n v="416.34146341463412"/>
    <n v="25763"/>
    <n v="5996.3806061878995"/>
  </r>
  <r>
    <s v="Клиника за неурологију и психијатрију развојног доба"/>
    <m/>
    <x v="3"/>
    <x v="3"/>
    <n v="1946"/>
    <n v="2488.3172597273028"/>
    <n v="1"/>
    <n v="3.7896551724137937"/>
    <n v="1947"/>
    <n v="2492.1069148997167"/>
  </r>
  <r>
    <s v="Клиника за неурологију и психијатрију развојног доба"/>
    <m/>
    <x v="4"/>
    <x v="4"/>
    <n v="2411"/>
    <n v="533.99517239129727"/>
    <m/>
    <n v="0"/>
    <n v="2411"/>
    <n v="533.99517239129727"/>
  </r>
  <r>
    <s v="Клиника за неурологију и психијатрију развојног доба"/>
    <m/>
    <x v="5"/>
    <x v="5"/>
    <n v="1256"/>
    <n v="1606.0259394745592"/>
    <n v="1"/>
    <n v="3.7896551724137937"/>
    <n v="1257"/>
    <n v="1609.8155946469731"/>
  </r>
  <r>
    <s v="Клиника за неурологију и психијатрију развојног доба"/>
    <m/>
    <x v="6"/>
    <x v="6"/>
    <n v="3052"/>
    <n v="675.96568483543729"/>
    <n v="5"/>
    <n v="3.6585365853658534"/>
    <n v="3057"/>
    <n v="679.62422142080311"/>
  </r>
  <r>
    <s v="Клиника за дечију хирургију, ортопедију и неурохирургију"/>
    <m/>
    <x v="1"/>
    <x v="1"/>
    <n v="16062"/>
    <n v="9336.5096895578536"/>
    <n v="10"/>
    <n v="664.28571428571433"/>
    <n v="16072"/>
    <n v="10000.795403843567"/>
  </r>
  <r>
    <s v="Клиника за дечију хирургију, ортопедију и неурохирургију"/>
    <m/>
    <x v="2"/>
    <x v="2"/>
    <n v="4609"/>
    <n v="3102.2738781825856"/>
    <n v="3"/>
    <n v="310"/>
    <n v="4612"/>
    <n v="3412.2738781825856"/>
  </r>
  <r>
    <s v="Клиника за дечију хирургију, ортопедију и неурохирургију"/>
    <m/>
    <x v="3"/>
    <x v="3"/>
    <n v="1387"/>
    <n v="806.234524929445"/>
    <n v="3"/>
    <n v="199.28571428571428"/>
    <n v="1390"/>
    <n v="1005.5202392151593"/>
  </r>
  <r>
    <s v="Клиника за дечију хирургију, ортопедију и неурохирургију"/>
    <m/>
    <x v="4"/>
    <x v="4"/>
    <n v="1197"/>
    <n v="805.68926712617792"/>
    <m/>
    <n v="0"/>
    <n v="1197"/>
    <n v="805.68926712617792"/>
  </r>
  <r>
    <s v="Клиника за дечију хирургију, ортопедију и неурохирургију"/>
    <m/>
    <x v="5"/>
    <x v="5"/>
    <n v="3811"/>
    <n v="2215.2557855127002"/>
    <n v="1"/>
    <n v="66.428571428571431"/>
    <n v="3812"/>
    <n v="2281.6843569412717"/>
  </r>
  <r>
    <s v="Клиника за дечију хирургију, ортопедију и неурохирургију"/>
    <m/>
    <x v="6"/>
    <x v="6"/>
    <n v="1303"/>
    <n v="877.0368546912365"/>
    <m/>
    <n v="0"/>
    <n v="1303"/>
    <n v="877.0368546912365"/>
  </r>
  <r>
    <s v="Клиника за педијатрију"/>
    <m/>
    <x v="1"/>
    <x v="1"/>
    <n v="36772"/>
    <n v="28767.863216852991"/>
    <n v="4347"/>
    <n v="1219.6190693430658"/>
    <n v="41119"/>
    <n v="29987.482286196057"/>
  </r>
  <r>
    <s v="Клиника за педијатрију"/>
    <m/>
    <x v="2"/>
    <x v="2"/>
    <n v="6951"/>
    <n v="8601.7088980553926"/>
    <n v="312"/>
    <n v="402.42038216560508"/>
    <n v="7263"/>
    <n v="9004.1292802209973"/>
  </r>
  <r>
    <s v="Клиника за педијатрију"/>
    <m/>
    <x v="3"/>
    <x v="3"/>
    <n v="3866"/>
    <n v="3024.4903512551305"/>
    <n v="12"/>
    <n v="3.3667883211678835"/>
    <n v="3878"/>
    <n v="3027.8571395762983"/>
  </r>
  <r>
    <s v="Клиника за педијатрију"/>
    <m/>
    <x v="4"/>
    <x v="4"/>
    <n v="909"/>
    <n v="1124.8674130819093"/>
    <m/>
    <n v="0"/>
    <n v="909"/>
    <n v="1124.8674130819093"/>
  </r>
  <r>
    <s v="Клиника за педијатрију"/>
    <m/>
    <x v="5"/>
    <x v="5"/>
    <n v="3461"/>
    <n v="2707.6464318918797"/>
    <n v="25"/>
    <n v="7.0141423357664232"/>
    <n v="3486"/>
    <n v="2714.6605742276461"/>
  </r>
  <r>
    <s v="Клиника за педијатрију"/>
    <m/>
    <x v="6"/>
    <x v="6"/>
    <n v="625"/>
    <n v="773.42368886269878"/>
    <n v="2"/>
    <n v="2.579617834394905"/>
    <n v="627"/>
    <n v="776.00330669709365"/>
  </r>
  <r>
    <s v="Клиника за онкологијa"/>
    <m/>
    <x v="1"/>
    <x v="1"/>
    <n v="5944"/>
    <n v="20874.861150070126"/>
    <n v="132"/>
    <n v="18.75"/>
    <n v="6076"/>
    <n v="20893.611150070126"/>
  </r>
  <r>
    <s v="Клиника за онкологијa"/>
    <m/>
    <x v="2"/>
    <x v="2"/>
    <n v="26649"/>
    <n v="11337.687916270219"/>
    <n v="385"/>
    <n v="5.9888888888888889"/>
    <n v="27034"/>
    <n v="11343.676805159108"/>
  </r>
  <r>
    <s v="Клиника за онкологијa"/>
    <m/>
    <x v="3"/>
    <x v="3"/>
    <n v="441"/>
    <n v="1548.757363253857"/>
    <n v="22"/>
    <n v="3.125"/>
    <n v="463"/>
    <n v="1551.882363253857"/>
  </r>
  <r>
    <s v="Клиника за онкологијa"/>
    <m/>
    <x v="4"/>
    <x v="4"/>
    <n v="799"/>
    <n v="339.93067826559735"/>
    <n v="35"/>
    <n v="0.54444444444444451"/>
    <n v="834"/>
    <n v="340.47512271004177"/>
  </r>
  <r>
    <s v="Клиника за онкологијa"/>
    <m/>
    <x v="5"/>
    <x v="5"/>
    <n v="745"/>
    <n v="2616.3814866760167"/>
    <n v="22"/>
    <n v="3.125"/>
    <n v="767"/>
    <n v="2619.5064866760167"/>
  </r>
  <r>
    <s v="Клиника за онкологијa"/>
    <m/>
    <x v="6"/>
    <x v="6"/>
    <n v="1980"/>
    <n v="842.38140546418379"/>
    <n v="30"/>
    <n v="0.46666666666666667"/>
    <n v="2010"/>
    <n v="842.84807213085048"/>
  </r>
  <r>
    <s v="Центар за минимално инвазивну хирургију"/>
    <m/>
    <x v="1"/>
    <x v="1"/>
    <n v="1620"/>
    <n v="3000"/>
    <n v="0"/>
    <n v="450"/>
    <n v="1620"/>
    <n v="3450"/>
  </r>
  <r>
    <s v="Центар за минимално инвазивну хирургију"/>
    <m/>
    <x v="2"/>
    <x v="2"/>
    <n v="1113"/>
    <n v="550"/>
    <n v="0"/>
    <n v="33"/>
    <n v="1113"/>
    <n v="583"/>
  </r>
  <r>
    <s v="Центар за минимално инвазивну хирургију"/>
    <m/>
    <x v="3"/>
    <x v="3"/>
    <m/>
    <m/>
    <m/>
    <m/>
    <n v="0"/>
    <n v="0"/>
  </r>
  <r>
    <s v="Центар за минимално инвазивну хирургију"/>
    <m/>
    <x v="4"/>
    <x v="4"/>
    <m/>
    <m/>
    <m/>
    <m/>
    <n v="0"/>
    <n v="0"/>
  </r>
  <r>
    <s v="Центар за минимално инвазивну хирургију"/>
    <m/>
    <x v="5"/>
    <x v="5"/>
    <m/>
    <m/>
    <m/>
    <m/>
    <n v="0"/>
    <n v="0"/>
  </r>
  <r>
    <s v="Центар за минимално инвазивну хирургију"/>
    <m/>
    <x v="6"/>
    <x v="6"/>
    <m/>
    <m/>
    <m/>
    <m/>
    <n v="0"/>
    <n v="0"/>
  </r>
  <r>
    <s v="Ургентни центар"/>
    <m/>
    <x v="1"/>
    <x v="1"/>
    <n v="94107"/>
    <n v="32010.032070820849"/>
    <n v="698"/>
    <n v="0"/>
    <n v="94805"/>
    <n v="32010.032070820849"/>
  </r>
  <r>
    <s v="Ургентни центар"/>
    <m/>
    <x v="2"/>
    <x v="2"/>
    <n v="244"/>
    <n v="49.045226130653262"/>
    <n v="9"/>
    <n v="0"/>
    <n v="253"/>
    <n v="49.045226130653262"/>
  </r>
  <r>
    <s v="Ургентни центар"/>
    <m/>
    <x v="3"/>
    <x v="3"/>
    <n v="8869"/>
    <n v="3016.7466228453795"/>
    <n v="82"/>
    <m/>
    <n v="8951"/>
    <n v="3016.7466228453795"/>
  </r>
  <r>
    <s v="Ургентни центар"/>
    <m/>
    <x v="4"/>
    <x v="4"/>
    <n v="74"/>
    <n v="14.874371859296483"/>
    <m/>
    <m/>
    <n v="74"/>
    <n v="14.874371859296483"/>
  </r>
  <r>
    <s v="Ургентни центар"/>
    <m/>
    <x v="5"/>
    <x v="5"/>
    <n v="10211"/>
    <n v="3473.2213063337663"/>
    <n v="129"/>
    <m/>
    <n v="10340"/>
    <n v="3473.2213063337663"/>
  </r>
  <r>
    <s v="Ургентни центар"/>
    <m/>
    <x v="6"/>
    <x v="6"/>
    <n v="80"/>
    <n v="16.080402010050253"/>
    <n v="2"/>
    <m/>
    <n v="82"/>
    <n v="16.080402010050253"/>
  </r>
  <r>
    <s v="Центар за патологију и патолошку анатомију"/>
    <m/>
    <x v="1"/>
    <x v="1"/>
    <n v="0"/>
    <n v="0"/>
    <n v="0"/>
    <n v="0"/>
    <n v="0"/>
    <n v="0"/>
  </r>
  <r>
    <s v="Центар за патологију и патолошку анатомију"/>
    <m/>
    <x v="2"/>
    <x v="2"/>
    <n v="0"/>
    <n v="0"/>
    <n v="0"/>
    <n v="0"/>
    <n v="0"/>
    <n v="0"/>
  </r>
  <r>
    <s v="Центар за патологију и патолошку анатомију"/>
    <m/>
    <x v="3"/>
    <x v="3"/>
    <m/>
    <m/>
    <m/>
    <m/>
    <n v="0"/>
    <n v="0"/>
  </r>
  <r>
    <s v="Центар за патологију и патолошку анатомију"/>
    <m/>
    <x v="4"/>
    <x v="4"/>
    <m/>
    <m/>
    <m/>
    <m/>
    <n v="0"/>
    <n v="0"/>
  </r>
  <r>
    <s v="Центар за патологију и патолошку анатомију"/>
    <m/>
    <x v="5"/>
    <x v="5"/>
    <m/>
    <m/>
    <m/>
    <m/>
    <n v="0"/>
    <n v="0"/>
  </r>
  <r>
    <s v="Центар за патологију и патолошку анатомију"/>
    <m/>
    <x v="6"/>
    <x v="6"/>
    <m/>
    <m/>
    <m/>
    <m/>
    <n v="0"/>
    <n v="0"/>
  </r>
  <r>
    <s v="Центар за нуклеарну медицину"/>
    <m/>
    <x v="1"/>
    <x v="1"/>
    <n v="674"/>
    <n v="1164.4308943089432"/>
    <n v="0"/>
    <n v="0"/>
    <n v="674"/>
    <n v="1164.4308943089432"/>
  </r>
  <r>
    <s v="Центар за нуклеарну медицину"/>
    <m/>
    <x v="2"/>
    <x v="2"/>
    <n v="1410"/>
    <n v="44.552736982643523"/>
    <n v="0"/>
    <n v="0"/>
    <n v="1410"/>
    <n v="44.552736982643523"/>
  </r>
  <r>
    <s v="Центар за нуклеарну медицину"/>
    <m/>
    <x v="3"/>
    <x v="3"/>
    <m/>
    <n v="0"/>
    <m/>
    <m/>
    <n v="0"/>
    <n v="0"/>
  </r>
  <r>
    <s v="Центар за нуклеарну медицину"/>
    <m/>
    <x v="4"/>
    <x v="4"/>
    <m/>
    <n v="0"/>
    <m/>
    <m/>
    <n v="0"/>
    <n v="0"/>
  </r>
  <r>
    <s v="Центар за нуклеарну медицину"/>
    <m/>
    <x v="5"/>
    <x v="5"/>
    <n v="310"/>
    <n v="535.56910569105696"/>
    <m/>
    <m/>
    <n v="310"/>
    <n v="535.56910569105696"/>
  </r>
  <r>
    <s v="Центар за нуклеарну медицину"/>
    <m/>
    <x v="6"/>
    <x v="6"/>
    <n v="837"/>
    <n v="26.447263017356477"/>
    <m/>
    <m/>
    <n v="837"/>
    <n v="26.447263017356477"/>
  </r>
  <r>
    <s v="Клиника за дигестивну хирургију"/>
    <m/>
    <x v="1"/>
    <x v="1"/>
    <n v="3434"/>
    <n v="7154.166666666667"/>
    <n v="7"/>
    <n v="875"/>
    <n v="3441"/>
    <n v="8029.166666666667"/>
  </r>
  <r>
    <s v="Клиника за дигестивну хирургију"/>
    <m/>
    <x v="2"/>
    <x v="2"/>
    <n v="2081"/>
    <n v="1146.1054287962236"/>
    <n v="0.41666666666666663"/>
    <n v="45"/>
    <n v="2081.4166666666665"/>
    <n v="1191.1054287962236"/>
  </r>
  <r>
    <s v="Клиника за дигестивну хирургију"/>
    <m/>
    <x v="3"/>
    <x v="3"/>
    <n v="405"/>
    <n v="843.75"/>
    <n v="1"/>
    <n v="125"/>
    <n v="406"/>
    <n v="968.75"/>
  </r>
  <r>
    <s v="Клиника за дигестивну хирургију"/>
    <m/>
    <x v="4"/>
    <x v="4"/>
    <n v="1186"/>
    <n v="653.1864673485444"/>
    <m/>
    <m/>
    <n v="1186"/>
    <n v="653.1864673485444"/>
  </r>
  <r>
    <s v="Клиника за дигестивну хирургију"/>
    <m/>
    <x v="5"/>
    <x v="5"/>
    <n v="961"/>
    <n v="2002.0833333333333"/>
    <m/>
    <m/>
    <n v="961"/>
    <n v="2002.0833333333333"/>
  </r>
  <r>
    <s v="Клиника за дигестивну хирургију"/>
    <m/>
    <x v="6"/>
    <x v="6"/>
    <n v="546"/>
    <n v="300.70810385523208"/>
    <m/>
    <m/>
    <n v="546"/>
    <n v="300.70810385523208"/>
  </r>
  <r>
    <s v="Клиника за грудну хирургију"/>
    <m/>
    <x v="1"/>
    <x v="1"/>
    <n v="1690"/>
    <n v="6698.170731707316"/>
    <n v="2"/>
    <n v="2800"/>
    <n v="1692"/>
    <n v="9498.170731707316"/>
  </r>
  <r>
    <s v="Клиника за грудну хирургију"/>
    <m/>
    <x v="2"/>
    <x v="2"/>
    <n v="1676"/>
    <n v="1613.2154006243497"/>
    <n v="2"/>
    <n v="21"/>
    <n v="1678"/>
    <n v="1634.2154006243497"/>
  </r>
  <r>
    <s v="Клиника за грудну хирургију"/>
    <m/>
    <x v="3"/>
    <x v="3"/>
    <m/>
    <n v="0"/>
    <m/>
    <m/>
    <n v="0"/>
    <n v="0"/>
  </r>
  <r>
    <s v="Клиника за грудну хирургију"/>
    <m/>
    <x v="4"/>
    <x v="4"/>
    <m/>
    <n v="0"/>
    <m/>
    <m/>
    <n v="0"/>
    <n v="0"/>
  </r>
  <r>
    <s v="Клиника за грудну хирургију"/>
    <m/>
    <x v="5"/>
    <x v="5"/>
    <n v="442"/>
    <n v="1751.8292682926829"/>
    <m/>
    <m/>
    <n v="442"/>
    <n v="1751.8292682926829"/>
  </r>
  <r>
    <s v="Клиника за грудну хирургију"/>
    <m/>
    <x v="6"/>
    <x v="6"/>
    <n v="246"/>
    <n v="236.78459937565037"/>
    <n v="1"/>
    <n v="10"/>
    <n v="247"/>
    <n v="246.78459937565037"/>
  </r>
  <r>
    <s v="Клиника за ендокрину хирургију и дојку"/>
    <m/>
    <x v="1"/>
    <x v="1"/>
    <n v="1370"/>
    <n v="2542.6425099425542"/>
    <n v="35"/>
    <n v="108.7121212121212"/>
    <n v="1405"/>
    <n v="2651.3546311546752"/>
  </r>
  <r>
    <s v="Клиника за ендокрину хирургију и дојку"/>
    <m/>
    <x v="2"/>
    <x v="2"/>
    <n v="1243"/>
    <n v="513.03308519437553"/>
    <n v="66"/>
    <n v="8.2499999999999982"/>
    <n v="1309"/>
    <n v="521.28308519437553"/>
  </r>
  <r>
    <s v="Клиника за ендокрину хирургију и дојку"/>
    <m/>
    <x v="3"/>
    <x v="3"/>
    <n v="674"/>
    <n v="1250.90587715422"/>
    <n v="89"/>
    <n v="276.43939393939394"/>
    <n v="763"/>
    <n v="1527.345271093614"/>
  </r>
  <r>
    <s v="Клиника за ендокрину хирургију и дојку"/>
    <m/>
    <x v="4"/>
    <x v="4"/>
    <n v="818"/>
    <n v="337.61952026468157"/>
    <n v="3"/>
    <n v="0.37499999999999989"/>
    <n v="821"/>
    <n v="337.99452026468157"/>
  </r>
  <r>
    <s v="Клиника за ендокрину хирургију и дојку"/>
    <m/>
    <x v="5"/>
    <x v="5"/>
    <n v="219"/>
    <n v="406.45161290322579"/>
    <n v="8"/>
    <n v="24.848484848484848"/>
    <n v="227"/>
    <n v="431.30009775171067"/>
  </r>
  <r>
    <s v="Клиника за ендокрину хирургију и дојку"/>
    <m/>
    <x v="6"/>
    <x v="6"/>
    <n v="357"/>
    <n v="147.34739454094293"/>
    <n v="3"/>
    <n v="0.37499999999999989"/>
    <n v="360"/>
    <n v="147.72239454094293"/>
  </r>
  <r>
    <s v="Клиника за васкуларну хирургију"/>
    <m/>
    <x v="1"/>
    <x v="1"/>
    <n v="8580"/>
    <n v="4994.7607404820119"/>
    <n v="43"/>
    <n v="1000"/>
    <n v="8623"/>
    <n v="5994.7607404820119"/>
  </r>
  <r>
    <s v="Клиника за васкуларну хирургију"/>
    <m/>
    <x v="2"/>
    <x v="2"/>
    <n v="5613"/>
    <n v="2049.8871512351166"/>
    <n v="21"/>
    <n v="210"/>
    <n v="5634"/>
    <n v="2259.8871512351166"/>
  </r>
  <r>
    <s v="Клиника за васкуларну хирургију"/>
    <m/>
    <x v="3"/>
    <x v="3"/>
    <n v="9"/>
    <n v="5.2392595179881249"/>
    <m/>
    <m/>
    <n v="9"/>
    <n v="5.2392595179881249"/>
  </r>
  <r>
    <s v="Клиника за васкуларну хирургију"/>
    <m/>
    <x v="4"/>
    <x v="4"/>
    <n v="14"/>
    <n v="5.112848764883597"/>
    <m/>
    <m/>
    <n v="14"/>
    <n v="5.112848764883597"/>
  </r>
  <r>
    <s v="Клиника за васкуларну хирургију"/>
    <m/>
    <x v="5"/>
    <x v="5"/>
    <m/>
    <m/>
    <m/>
    <m/>
    <n v="0"/>
    <n v="0"/>
  </r>
  <r>
    <s v="Клиника за васкуларну хирургију"/>
    <m/>
    <x v="6"/>
    <x v="6"/>
    <m/>
    <m/>
    <m/>
    <m/>
    <n v="0"/>
    <n v="0"/>
  </r>
  <r>
    <s v="Центар за палијативну збрињавање и продужено лечење"/>
    <m/>
    <x v="1"/>
    <x v="1"/>
    <n v="0"/>
    <n v="0"/>
    <n v="0"/>
    <n v="0"/>
    <n v="0"/>
    <n v="0"/>
  </r>
  <r>
    <s v="Центар за палијативну збрињавање и продужено лечење"/>
    <m/>
    <x v="2"/>
    <x v="2"/>
    <n v="0"/>
    <n v="0"/>
    <n v="0"/>
    <n v="0"/>
    <n v="0"/>
    <n v="0"/>
  </r>
  <r>
    <s v="Клиника за анестезију и терапију бола"/>
    <m/>
    <x v="1"/>
    <x v="1"/>
    <n v="9084"/>
    <n v="11397.741530740277"/>
    <n v="187"/>
    <n v="2427.8438818565396"/>
    <n v="9271"/>
    <n v="13825.585412596816"/>
  </r>
  <r>
    <s v="Клиника за анестезију и терапију бола"/>
    <m/>
    <x v="2"/>
    <x v="2"/>
    <n v="125"/>
    <n v="2138.1578947368421"/>
    <n v="7"/>
    <n v="11.666666666666668"/>
    <n v="132"/>
    <n v="2149.8245614035086"/>
  </r>
  <r>
    <s v="Клиника за анестезију и терапију бола"/>
    <m/>
    <x v="3"/>
    <x v="3"/>
    <n v="2046"/>
    <n v="2567.1267252195735"/>
    <n v="46"/>
    <n v="597.22362869198309"/>
    <n v="2092"/>
    <n v="3164.3503539115563"/>
  </r>
  <r>
    <s v="Клиника за анестезију и терапију бола"/>
    <m/>
    <x v="4"/>
    <x v="4"/>
    <n v="59"/>
    <n v="1009.2105263157896"/>
    <n v="3"/>
    <n v="5"/>
    <n v="62"/>
    <n v="1014.2105263157896"/>
  </r>
  <r>
    <s v="Клиника за анестезију и терапију бола"/>
    <m/>
    <x v="5"/>
    <x v="5"/>
    <n v="825"/>
    <n v="1035.1317440401506"/>
    <n v="4"/>
    <n v="51.932489451476791"/>
    <n v="829"/>
    <n v="1087.0642334916274"/>
  </r>
  <r>
    <s v="Клиника за анестезију и терапију бола"/>
    <m/>
    <x v="6"/>
    <x v="6"/>
    <n v="6"/>
    <n v="102.63157894736842"/>
    <n v="2"/>
    <n v="3.3333333333333326"/>
    <n v="8"/>
    <n v="105.96491228070175"/>
  </r>
  <r>
    <m/>
    <m/>
    <x v="0"/>
    <x v="0"/>
    <m/>
    <m/>
    <m/>
    <m/>
    <m/>
    <m/>
  </r>
  <r>
    <m/>
    <s v="Број прегледа у оквиру организованог скрининга рака*"/>
    <x v="0"/>
    <x v="0"/>
    <m/>
    <m/>
    <m/>
    <m/>
    <m/>
    <m/>
  </r>
  <r>
    <m/>
    <m/>
    <x v="9"/>
    <x v="9"/>
    <m/>
    <m/>
    <m/>
    <m/>
    <n v="0"/>
    <n v="0"/>
  </r>
  <r>
    <m/>
    <m/>
    <x v="10"/>
    <x v="10"/>
    <m/>
    <m/>
    <m/>
    <m/>
    <n v="0"/>
    <n v="0"/>
  </r>
  <r>
    <s v="Radiologija"/>
    <m/>
    <x v="11"/>
    <x v="11"/>
    <m/>
    <n v="50"/>
    <m/>
    <m/>
    <n v="0"/>
    <n v="50"/>
  </r>
  <r>
    <s v="Radiologija"/>
    <m/>
    <x v="12"/>
    <x v="12"/>
    <m/>
    <n v="50"/>
    <m/>
    <m/>
    <n v="0"/>
    <n v="50"/>
  </r>
  <r>
    <m/>
    <m/>
    <x v="0"/>
    <x v="0"/>
    <m/>
    <m/>
    <m/>
    <m/>
    <m/>
    <m/>
  </r>
  <r>
    <m/>
    <s v="Здравствене услуге"/>
    <x v="0"/>
    <x v="0"/>
    <m/>
    <m/>
    <m/>
    <m/>
    <m/>
    <m/>
  </r>
  <r>
    <m/>
    <s v="Све услуге укупно"/>
    <x v="0"/>
    <x v="0"/>
    <m/>
    <m/>
    <m/>
    <m/>
    <m/>
    <m/>
  </r>
  <r>
    <m/>
    <s v="Операције"/>
    <x v="0"/>
    <x v="0"/>
    <m/>
    <m/>
    <m/>
    <m/>
    <m/>
    <m/>
  </r>
  <r>
    <s v="Ortopedija"/>
    <s v="Operacije"/>
    <x v="13"/>
    <x v="13"/>
    <n v="0"/>
    <n v="0"/>
    <m/>
    <n v="1"/>
    <n v="0"/>
    <n v="1"/>
  </r>
  <r>
    <s v="Ortopedija"/>
    <s v="Operacije"/>
    <x v="14"/>
    <x v="14"/>
    <n v="0"/>
    <n v="0"/>
    <m/>
    <n v="1"/>
    <n v="0"/>
    <n v="1"/>
  </r>
  <r>
    <s v="Ortopedija"/>
    <s v="Operacije"/>
    <x v="15"/>
    <x v="15"/>
    <n v="0"/>
    <n v="0"/>
    <n v="17"/>
    <n v="15"/>
    <n v="17"/>
    <n v="15"/>
  </r>
  <r>
    <s v="Ortopedija"/>
    <s v="Operacije"/>
    <x v="16"/>
    <x v="16"/>
    <n v="0"/>
    <n v="0"/>
    <n v="2"/>
    <n v="1"/>
    <n v="2"/>
    <n v="1"/>
  </r>
  <r>
    <s v="Ortopedija"/>
    <s v="Operacije"/>
    <x v="17"/>
    <x v="17"/>
    <n v="0"/>
    <n v="0"/>
    <m/>
    <n v="1"/>
    <n v="0"/>
    <n v="1"/>
  </r>
  <r>
    <s v="Ortopedija"/>
    <s v="Operacije"/>
    <x v="18"/>
    <x v="18"/>
    <n v="0"/>
    <n v="0"/>
    <m/>
    <n v="1"/>
    <n v="0"/>
    <n v="1"/>
  </r>
  <r>
    <s v="Ortopedija"/>
    <s v="Operacije"/>
    <x v="19"/>
    <x v="19"/>
    <n v="0"/>
    <n v="0"/>
    <n v="2"/>
    <n v="1"/>
    <n v="2"/>
    <n v="1"/>
  </r>
  <r>
    <s v="Ortopedija"/>
    <s v="Operacije"/>
    <x v="20"/>
    <x v="20"/>
    <n v="0"/>
    <n v="0"/>
    <m/>
    <n v="1"/>
    <n v="0"/>
    <n v="1"/>
  </r>
  <r>
    <s v="Ortopedija"/>
    <s v="Operacije"/>
    <x v="21"/>
    <x v="21"/>
    <n v="0"/>
    <n v="0"/>
    <m/>
    <n v="1"/>
    <n v="0"/>
    <n v="1"/>
  </r>
  <r>
    <s v="Ortopedija"/>
    <s v="Operacije"/>
    <x v="22"/>
    <x v="22"/>
    <n v="0"/>
    <n v="1"/>
    <n v="6"/>
    <n v="5"/>
    <n v="6"/>
    <n v="6"/>
  </r>
  <r>
    <s v="Ortopedija"/>
    <s v="Operacije"/>
    <x v="23"/>
    <x v="23"/>
    <n v="0"/>
    <n v="1"/>
    <n v="2"/>
    <n v="1"/>
    <n v="2"/>
    <n v="2"/>
  </r>
  <r>
    <s v="Ortopedija"/>
    <s v="Operacije"/>
    <x v="24"/>
    <x v="24"/>
    <n v="0"/>
    <n v="0"/>
    <m/>
    <n v="1"/>
    <n v="0"/>
    <n v="1"/>
  </r>
  <r>
    <s v="Ortopedija"/>
    <s v="Operacije"/>
    <x v="25"/>
    <x v="25"/>
    <n v="0"/>
    <n v="1"/>
    <n v="18"/>
    <n v="1"/>
    <n v="18"/>
    <n v="2"/>
  </r>
  <r>
    <s v="Ortopedija"/>
    <s v="Operacije"/>
    <x v="26"/>
    <x v="26"/>
    <n v="0"/>
    <n v="0"/>
    <m/>
    <n v="1"/>
    <n v="0"/>
    <n v="1"/>
  </r>
  <r>
    <s v="Ortopedija"/>
    <s v="Operacije"/>
    <x v="27"/>
    <x v="27"/>
    <n v="0"/>
    <n v="0"/>
    <m/>
    <n v="1"/>
    <n v="0"/>
    <n v="1"/>
  </r>
  <r>
    <s v="Ortopedija"/>
    <s v="Operacije"/>
    <x v="28"/>
    <x v="28"/>
    <n v="0"/>
    <n v="0"/>
    <n v="1"/>
    <n v="1"/>
    <n v="1"/>
    <n v="1"/>
  </r>
  <r>
    <s v="Ortopedija"/>
    <s v="Operacije"/>
    <x v="29"/>
    <x v="29"/>
    <n v="0"/>
    <n v="0"/>
    <m/>
    <n v="1"/>
    <n v="0"/>
    <n v="1"/>
  </r>
  <r>
    <s v="Ortopedija"/>
    <s v="Operacije"/>
    <x v="30"/>
    <x v="30"/>
    <n v="0"/>
    <n v="0"/>
    <m/>
    <n v="1"/>
    <n v="0"/>
    <n v="1"/>
  </r>
  <r>
    <s v="Ortopedija"/>
    <s v="Operacije"/>
    <x v="31"/>
    <x v="31"/>
    <n v="0"/>
    <n v="0"/>
    <m/>
    <n v="1"/>
    <n v="0"/>
    <n v="1"/>
  </r>
  <r>
    <s v="Ortopedija"/>
    <s v="Operacije"/>
    <x v="32"/>
    <x v="32"/>
    <n v="0"/>
    <n v="0"/>
    <m/>
    <n v="1"/>
    <n v="0"/>
    <n v="1"/>
  </r>
  <r>
    <s v="Ortopedija"/>
    <s v="Operacije"/>
    <x v="33"/>
    <x v="33"/>
    <n v="0"/>
    <n v="0"/>
    <m/>
    <n v="0"/>
    <n v="0"/>
    <n v="0"/>
  </r>
  <r>
    <s v="Ortopedija"/>
    <s v="Operacije"/>
    <x v="34"/>
    <x v="34"/>
    <n v="0"/>
    <n v="0"/>
    <m/>
    <n v="1"/>
    <n v="0"/>
    <n v="1"/>
  </r>
  <r>
    <s v="Ortopedija"/>
    <s v="Operacije"/>
    <x v="35"/>
    <x v="35"/>
    <n v="0"/>
    <n v="0"/>
    <m/>
    <n v="1"/>
    <n v="0"/>
    <n v="1"/>
  </r>
  <r>
    <s v="Ortopedija"/>
    <s v="Operacije"/>
    <x v="36"/>
    <x v="36"/>
    <n v="0"/>
    <n v="0"/>
    <m/>
    <n v="1"/>
    <n v="0"/>
    <n v="1"/>
  </r>
  <r>
    <s v="Ortopedija"/>
    <s v="Operacije"/>
    <x v="37"/>
    <x v="37"/>
    <n v="0"/>
    <n v="0"/>
    <m/>
    <n v="1"/>
    <n v="0"/>
    <n v="1"/>
  </r>
  <r>
    <s v="Ortopedija"/>
    <s v="Operacije"/>
    <x v="38"/>
    <x v="38"/>
    <n v="0"/>
    <n v="0"/>
    <m/>
    <n v="1"/>
    <n v="0"/>
    <n v="1"/>
  </r>
  <r>
    <s v="Ortopedija"/>
    <s v="Operacije"/>
    <x v="39"/>
    <x v="39"/>
    <n v="0"/>
    <n v="0"/>
    <m/>
    <n v="1"/>
    <n v="0"/>
    <n v="1"/>
  </r>
  <r>
    <s v="Ortopedija"/>
    <s v="Operacije"/>
    <x v="40"/>
    <x v="40"/>
    <n v="0"/>
    <n v="0"/>
    <n v="1"/>
    <n v="5"/>
    <n v="1"/>
    <n v="5"/>
  </r>
  <r>
    <s v="Ortopedija"/>
    <s v="Operacije"/>
    <x v="41"/>
    <x v="41"/>
    <n v="0"/>
    <n v="0"/>
    <m/>
    <n v="1"/>
    <n v="0"/>
    <n v="1"/>
  </r>
  <r>
    <s v="Ortopedija"/>
    <s v="Operacije"/>
    <x v="42"/>
    <x v="42"/>
    <n v="0"/>
    <n v="0"/>
    <m/>
    <n v="1"/>
    <n v="0"/>
    <n v="1"/>
  </r>
  <r>
    <s v="Ortopedija"/>
    <s v="Operacije"/>
    <x v="43"/>
    <x v="43"/>
    <n v="0"/>
    <n v="0"/>
    <m/>
    <n v="1"/>
    <n v="0"/>
    <n v="1"/>
  </r>
  <r>
    <s v="Ortopedija"/>
    <s v="Operacije"/>
    <x v="44"/>
    <x v="44"/>
    <n v="0"/>
    <n v="0"/>
    <m/>
    <n v="1"/>
    <n v="0"/>
    <n v="1"/>
  </r>
  <r>
    <s v="Ortopedija"/>
    <s v="Operacije"/>
    <x v="45"/>
    <x v="45"/>
    <n v="0"/>
    <n v="0"/>
    <m/>
    <n v="1"/>
    <n v="0"/>
    <n v="1"/>
  </r>
  <r>
    <s v="Ortopedija"/>
    <s v="Operacije"/>
    <x v="46"/>
    <x v="46"/>
    <n v="0"/>
    <n v="0"/>
    <m/>
    <n v="1"/>
    <n v="0"/>
    <n v="1"/>
  </r>
  <r>
    <s v="Ortopedija"/>
    <s v="Operacije"/>
    <x v="47"/>
    <x v="47"/>
    <n v="0"/>
    <n v="0"/>
    <m/>
    <n v="1"/>
    <n v="0"/>
    <n v="1"/>
  </r>
  <r>
    <s v="Ortopedija"/>
    <s v="Operacije"/>
    <x v="48"/>
    <x v="48"/>
    <n v="0"/>
    <n v="0"/>
    <m/>
    <n v="1"/>
    <n v="0"/>
    <n v="1"/>
  </r>
  <r>
    <s v="Ortopedija"/>
    <s v="Operacije"/>
    <x v="49"/>
    <x v="49"/>
    <n v="0"/>
    <n v="0"/>
    <m/>
    <n v="1"/>
    <n v="0"/>
    <n v="1"/>
  </r>
  <r>
    <s v="Ortopedija"/>
    <s v="Operacije"/>
    <x v="50"/>
    <x v="50"/>
    <n v="0"/>
    <n v="0"/>
    <m/>
    <n v="1"/>
    <n v="0"/>
    <n v="1"/>
  </r>
  <r>
    <s v="Ortopedija"/>
    <s v="Operacije"/>
    <x v="51"/>
    <x v="51"/>
    <n v="0"/>
    <n v="0"/>
    <m/>
    <n v="1"/>
    <n v="0"/>
    <n v="1"/>
  </r>
  <r>
    <s v="Ortopedija"/>
    <s v="Operacije"/>
    <x v="52"/>
    <x v="52"/>
    <n v="0"/>
    <n v="0"/>
    <n v="1"/>
    <n v="1"/>
    <n v="1"/>
    <n v="1"/>
  </r>
  <r>
    <s v="Ortopedija"/>
    <s v="Operacije"/>
    <x v="53"/>
    <x v="53"/>
    <n v="0"/>
    <n v="0"/>
    <n v="1"/>
    <n v="1"/>
    <n v="1"/>
    <n v="1"/>
  </r>
  <r>
    <s v="Ortopedija"/>
    <s v="Operacije"/>
    <x v="54"/>
    <x v="54"/>
    <n v="0"/>
    <n v="0"/>
    <m/>
    <n v="1"/>
    <n v="0"/>
    <n v="1"/>
  </r>
  <r>
    <s v="Ortopedija"/>
    <s v="Operacije"/>
    <x v="55"/>
    <x v="55"/>
    <n v="0"/>
    <n v="0"/>
    <m/>
    <n v="1"/>
    <n v="0"/>
    <n v="1"/>
  </r>
  <r>
    <s v="Ortopedija"/>
    <s v="Operacije"/>
    <x v="56"/>
    <x v="56"/>
    <n v="0"/>
    <n v="0"/>
    <m/>
    <n v="1"/>
    <n v="0"/>
    <n v="1"/>
  </r>
  <r>
    <s v="Ortopedija"/>
    <s v="Operacije"/>
    <x v="57"/>
    <x v="57"/>
    <n v="0"/>
    <n v="0"/>
    <m/>
    <n v="1"/>
    <n v="0"/>
    <n v="1"/>
  </r>
  <r>
    <s v="Ortopedija"/>
    <s v="Operacije"/>
    <x v="58"/>
    <x v="58"/>
    <n v="0"/>
    <n v="0"/>
    <n v="1"/>
    <n v="1"/>
    <n v="1"/>
    <n v="1"/>
  </r>
  <r>
    <s v="Ortopedija"/>
    <s v="Operacije"/>
    <x v="59"/>
    <x v="59"/>
    <n v="0"/>
    <n v="0"/>
    <m/>
    <n v="1"/>
    <n v="0"/>
    <n v="1"/>
  </r>
  <r>
    <s v="Ortopedija"/>
    <s v="Operacije"/>
    <x v="60"/>
    <x v="60"/>
    <n v="0"/>
    <n v="0"/>
    <m/>
    <n v="5"/>
    <n v="0"/>
    <n v="5"/>
  </r>
  <r>
    <s v="Ortopedija"/>
    <s v="Operacije"/>
    <x v="61"/>
    <x v="61"/>
    <n v="0"/>
    <n v="0"/>
    <m/>
    <n v="1"/>
    <n v="0"/>
    <n v="1"/>
  </r>
  <r>
    <s v="Ortopedija"/>
    <s v="Operacije"/>
    <x v="62"/>
    <x v="62"/>
    <n v="0"/>
    <n v="0"/>
    <m/>
    <n v="1"/>
    <n v="0"/>
    <n v="1"/>
  </r>
  <r>
    <s v="Ortopedija"/>
    <s v="Operacije"/>
    <x v="63"/>
    <x v="63"/>
    <n v="0"/>
    <n v="0"/>
    <m/>
    <n v="1"/>
    <n v="0"/>
    <n v="1"/>
  </r>
  <r>
    <s v="Ortopedija"/>
    <s v="Operacije"/>
    <x v="64"/>
    <x v="64"/>
    <n v="0"/>
    <n v="0"/>
    <m/>
    <n v="5"/>
    <n v="0"/>
    <n v="5"/>
  </r>
  <r>
    <s v="Ortopedija"/>
    <s v="Operacije"/>
    <x v="65"/>
    <x v="65"/>
    <n v="0"/>
    <n v="0"/>
    <n v="2"/>
    <n v="1"/>
    <n v="2"/>
    <n v="1"/>
  </r>
  <r>
    <s v="Ortopedija"/>
    <s v="Operacije"/>
    <x v="66"/>
    <x v="66"/>
    <n v="0"/>
    <n v="0"/>
    <m/>
    <n v="1"/>
    <n v="0"/>
    <n v="1"/>
  </r>
  <r>
    <s v="Ortopedija"/>
    <s v="Operacije"/>
    <x v="67"/>
    <x v="67"/>
    <n v="0"/>
    <n v="0"/>
    <m/>
    <n v="1"/>
    <n v="0"/>
    <n v="1"/>
  </r>
  <r>
    <s v="Ortopedija"/>
    <s v="Operacije"/>
    <x v="68"/>
    <x v="68"/>
    <n v="0"/>
    <n v="0"/>
    <m/>
    <n v="1"/>
    <n v="0"/>
    <n v="1"/>
  </r>
  <r>
    <s v="Ortopedija"/>
    <s v="Operacije"/>
    <x v="69"/>
    <x v="69"/>
    <n v="0"/>
    <n v="0"/>
    <m/>
    <n v="1"/>
    <n v="0"/>
    <n v="1"/>
  </r>
  <r>
    <s v="Ortopedija"/>
    <s v="Operacije"/>
    <x v="70"/>
    <x v="70"/>
    <n v="0"/>
    <n v="0"/>
    <m/>
    <n v="1"/>
    <n v="0"/>
    <n v="1"/>
  </r>
  <r>
    <s v="Ortopedija"/>
    <s v="Operacije"/>
    <x v="71"/>
    <x v="71"/>
    <n v="0"/>
    <n v="0"/>
    <m/>
    <n v="1"/>
    <n v="0"/>
    <n v="1"/>
  </r>
  <r>
    <s v="Ortopedija"/>
    <s v="Operacije"/>
    <x v="72"/>
    <x v="72"/>
    <n v="0"/>
    <n v="0"/>
    <m/>
    <n v="1"/>
    <n v="0"/>
    <n v="1"/>
  </r>
  <r>
    <s v="Ortopedija"/>
    <s v="Operacije"/>
    <x v="73"/>
    <x v="73"/>
    <n v="0"/>
    <n v="0"/>
    <m/>
    <n v="1"/>
    <n v="0"/>
    <n v="1"/>
  </r>
  <r>
    <s v="Ortopedija"/>
    <s v="Operacije"/>
    <x v="74"/>
    <x v="74"/>
    <n v="0"/>
    <n v="0"/>
    <m/>
    <n v="1"/>
    <n v="0"/>
    <n v="1"/>
  </r>
  <r>
    <s v="Ortopedija"/>
    <s v="Operacije"/>
    <x v="75"/>
    <x v="75"/>
    <n v="0"/>
    <n v="0"/>
    <m/>
    <n v="1"/>
    <n v="0"/>
    <n v="1"/>
  </r>
  <r>
    <s v="Ortopedija"/>
    <s v="Operacije"/>
    <x v="76"/>
    <x v="76"/>
    <n v="0"/>
    <n v="0"/>
    <m/>
    <n v="1"/>
    <n v="0"/>
    <n v="1"/>
  </r>
  <r>
    <s v="Ortopedija"/>
    <s v="Operacije"/>
    <x v="77"/>
    <x v="77"/>
    <n v="0"/>
    <n v="0"/>
    <m/>
    <n v="1"/>
    <n v="0"/>
    <n v="1"/>
  </r>
  <r>
    <s v="Ortopedija"/>
    <s v="Operacije"/>
    <x v="78"/>
    <x v="78"/>
    <n v="0"/>
    <n v="0"/>
    <m/>
    <n v="1"/>
    <n v="0"/>
    <n v="1"/>
  </r>
  <r>
    <s v="Ortopedija"/>
    <s v="Operacije"/>
    <x v="79"/>
    <x v="79"/>
    <n v="0"/>
    <n v="0"/>
    <m/>
    <n v="1"/>
    <n v="0"/>
    <n v="1"/>
  </r>
  <r>
    <s v="Ortopedija"/>
    <s v="Operacije"/>
    <x v="80"/>
    <x v="80"/>
    <n v="0"/>
    <n v="0"/>
    <m/>
    <n v="1"/>
    <n v="0"/>
    <n v="1"/>
  </r>
  <r>
    <s v="Ortopedija"/>
    <s v="Operacije"/>
    <x v="81"/>
    <x v="81"/>
    <n v="0"/>
    <n v="0"/>
    <m/>
    <n v="1"/>
    <n v="0"/>
    <n v="1"/>
  </r>
  <r>
    <s v="Ortopedija"/>
    <s v="Operacije"/>
    <x v="82"/>
    <x v="82"/>
    <n v="0"/>
    <n v="0"/>
    <m/>
    <n v="1"/>
    <n v="0"/>
    <n v="1"/>
  </r>
  <r>
    <s v="Ortopedija"/>
    <s v="Operacije"/>
    <x v="83"/>
    <x v="83"/>
    <n v="0"/>
    <n v="0"/>
    <m/>
    <n v="1"/>
    <n v="0"/>
    <n v="1"/>
  </r>
  <r>
    <s v="Ortopedija"/>
    <s v="Operacije"/>
    <x v="84"/>
    <x v="84"/>
    <n v="0"/>
    <n v="0"/>
    <m/>
    <n v="1"/>
    <n v="0"/>
    <n v="1"/>
  </r>
  <r>
    <s v="Ortopedija"/>
    <s v="Operacije"/>
    <x v="85"/>
    <x v="85"/>
    <n v="0"/>
    <n v="0"/>
    <m/>
    <n v="1"/>
    <n v="0"/>
    <n v="1"/>
  </r>
  <r>
    <s v="Ortopedija"/>
    <s v="Operacije"/>
    <x v="86"/>
    <x v="86"/>
    <n v="0"/>
    <n v="0"/>
    <m/>
    <n v="1"/>
    <n v="0"/>
    <n v="1"/>
  </r>
  <r>
    <s v="Ortopedija"/>
    <s v="Operacije"/>
    <x v="87"/>
    <x v="87"/>
    <n v="0"/>
    <n v="0"/>
    <m/>
    <n v="1"/>
    <n v="0"/>
    <n v="1"/>
  </r>
  <r>
    <s v="Ortopedija"/>
    <s v="Operacije"/>
    <x v="88"/>
    <x v="88"/>
    <n v="0"/>
    <n v="0"/>
    <m/>
    <n v="1"/>
    <n v="0"/>
    <n v="1"/>
  </r>
  <r>
    <s v="Ortopedija"/>
    <s v="Operacije"/>
    <x v="89"/>
    <x v="89"/>
    <n v="0"/>
    <n v="0"/>
    <m/>
    <n v="1"/>
    <n v="0"/>
    <n v="1"/>
  </r>
  <r>
    <s v="Ortopedija"/>
    <s v="Operacije"/>
    <x v="90"/>
    <x v="90"/>
    <n v="0"/>
    <n v="0"/>
    <m/>
    <n v="1"/>
    <n v="0"/>
    <n v="1"/>
  </r>
  <r>
    <s v="Ortopedija"/>
    <s v="Operacije"/>
    <x v="91"/>
    <x v="91"/>
    <n v="0"/>
    <n v="0"/>
    <m/>
    <n v="1"/>
    <n v="0"/>
    <n v="1"/>
  </r>
  <r>
    <s v="Ortopedija"/>
    <s v="Operacije"/>
    <x v="92"/>
    <x v="92"/>
    <n v="0"/>
    <n v="0"/>
    <m/>
    <n v="1"/>
    <n v="0"/>
    <n v="1"/>
  </r>
  <r>
    <s v="Ortopedija"/>
    <s v="Operacije"/>
    <x v="93"/>
    <x v="93"/>
    <n v="0"/>
    <n v="0"/>
    <m/>
    <n v="1"/>
    <n v="0"/>
    <n v="1"/>
  </r>
  <r>
    <s v="Ortopedija"/>
    <s v="Operacije"/>
    <x v="94"/>
    <x v="94"/>
    <n v="0"/>
    <n v="0"/>
    <m/>
    <n v="1"/>
    <n v="0"/>
    <n v="1"/>
  </r>
  <r>
    <s v="Ortopedija"/>
    <s v="Operacije"/>
    <x v="95"/>
    <x v="95"/>
    <n v="0"/>
    <n v="0"/>
    <m/>
    <n v="1"/>
    <n v="0"/>
    <n v="1"/>
  </r>
  <r>
    <s v="Ortopedija"/>
    <s v="Operacije"/>
    <x v="96"/>
    <x v="96"/>
    <n v="0"/>
    <n v="0"/>
    <m/>
    <n v="1"/>
    <n v="0"/>
    <n v="1"/>
  </r>
  <r>
    <s v="Ortopedija"/>
    <s v="Operacije"/>
    <x v="97"/>
    <x v="97"/>
    <n v="0"/>
    <n v="0"/>
    <m/>
    <n v="1"/>
    <n v="0"/>
    <n v="1"/>
  </r>
  <r>
    <s v="Ortopedija"/>
    <s v="Operacije"/>
    <x v="98"/>
    <x v="98"/>
    <n v="0"/>
    <n v="0"/>
    <m/>
    <n v="1"/>
    <n v="0"/>
    <n v="1"/>
  </r>
  <r>
    <s v="Ortopedija"/>
    <s v="Operacije"/>
    <x v="99"/>
    <x v="99"/>
    <n v="0"/>
    <n v="0"/>
    <m/>
    <n v="1"/>
    <n v="0"/>
    <n v="1"/>
  </r>
  <r>
    <s v="Ortopedija"/>
    <s v="Operacije"/>
    <x v="100"/>
    <x v="100"/>
    <n v="0"/>
    <n v="0"/>
    <m/>
    <n v="1"/>
    <n v="0"/>
    <n v="1"/>
  </r>
  <r>
    <s v="Ortopedija"/>
    <s v="Operacije"/>
    <x v="101"/>
    <x v="101"/>
    <n v="0"/>
    <n v="0"/>
    <m/>
    <n v="1"/>
    <n v="0"/>
    <n v="1"/>
  </r>
  <r>
    <s v="Ortopedija"/>
    <s v="Operacije"/>
    <x v="102"/>
    <x v="102"/>
    <n v="0"/>
    <n v="0"/>
    <m/>
    <n v="1"/>
    <n v="0"/>
    <n v="1"/>
  </r>
  <r>
    <s v="Ortopedija"/>
    <s v="Operacije"/>
    <x v="103"/>
    <x v="103"/>
    <n v="0"/>
    <n v="0"/>
    <m/>
    <n v="1"/>
    <n v="0"/>
    <n v="1"/>
  </r>
  <r>
    <s v="Ortopedija"/>
    <s v="Operacije"/>
    <x v="104"/>
    <x v="104"/>
    <n v="0"/>
    <n v="0"/>
    <m/>
    <n v="1"/>
    <n v="0"/>
    <n v="1"/>
  </r>
  <r>
    <s v="Ortopedija"/>
    <s v="Operacije"/>
    <x v="105"/>
    <x v="105"/>
    <n v="0"/>
    <n v="0"/>
    <m/>
    <n v="1"/>
    <n v="0"/>
    <n v="1"/>
  </r>
  <r>
    <s v="Ortopedija"/>
    <s v="Operacije"/>
    <x v="106"/>
    <x v="106"/>
    <n v="0"/>
    <n v="0"/>
    <m/>
    <n v="1"/>
    <n v="0"/>
    <n v="1"/>
  </r>
  <r>
    <s v="Ortopedija"/>
    <s v="Operacije"/>
    <x v="107"/>
    <x v="107"/>
    <n v="0"/>
    <n v="0"/>
    <m/>
    <n v="1"/>
    <n v="0"/>
    <n v="1"/>
  </r>
  <r>
    <s v="Ortopedija"/>
    <s v="Operacije"/>
    <x v="108"/>
    <x v="108"/>
    <n v="0"/>
    <n v="0"/>
    <m/>
    <n v="1"/>
    <n v="0"/>
    <n v="1"/>
  </r>
  <r>
    <s v="Ortopedija"/>
    <s v="Operacije"/>
    <x v="109"/>
    <x v="109"/>
    <n v="0"/>
    <n v="0"/>
    <m/>
    <n v="1"/>
    <n v="0"/>
    <n v="1"/>
  </r>
  <r>
    <s v="Ortopedija"/>
    <s v="Operacije"/>
    <x v="110"/>
    <x v="110"/>
    <n v="0"/>
    <n v="0"/>
    <m/>
    <n v="1"/>
    <n v="0"/>
    <n v="1"/>
  </r>
  <r>
    <s v="Ortopedija"/>
    <s v="Operacije"/>
    <x v="111"/>
    <x v="111"/>
    <n v="0"/>
    <n v="0"/>
    <m/>
    <n v="1"/>
    <n v="0"/>
    <n v="1"/>
  </r>
  <r>
    <s v="Ortopedija"/>
    <s v="Operacije"/>
    <x v="112"/>
    <x v="112"/>
    <n v="0"/>
    <n v="0"/>
    <m/>
    <n v="1"/>
    <n v="0"/>
    <n v="1"/>
  </r>
  <r>
    <s v="Ortopedija"/>
    <s v="Operacije"/>
    <x v="113"/>
    <x v="113"/>
    <n v="0"/>
    <n v="0"/>
    <m/>
    <n v="1"/>
    <n v="0"/>
    <n v="1"/>
  </r>
  <r>
    <s v="Ortopedija"/>
    <s v="Operacije"/>
    <x v="114"/>
    <x v="114"/>
    <n v="0"/>
    <n v="0"/>
    <m/>
    <n v="1"/>
    <n v="0"/>
    <n v="1"/>
  </r>
  <r>
    <s v="Ortopedija"/>
    <s v="Operacije"/>
    <x v="115"/>
    <x v="115"/>
    <n v="0"/>
    <n v="0"/>
    <m/>
    <n v="1"/>
    <n v="0"/>
    <n v="1"/>
  </r>
  <r>
    <s v="Ortopedija"/>
    <s v="Operacije"/>
    <x v="116"/>
    <x v="116"/>
    <n v="0"/>
    <n v="0"/>
    <m/>
    <n v="1"/>
    <n v="0"/>
    <n v="1"/>
  </r>
  <r>
    <s v="Ortopedija"/>
    <s v="Operacije"/>
    <x v="117"/>
    <x v="117"/>
    <n v="0"/>
    <n v="0"/>
    <m/>
    <n v="1"/>
    <n v="0"/>
    <n v="1"/>
  </r>
  <r>
    <s v="Ortopedija"/>
    <s v="Operacije"/>
    <x v="118"/>
    <x v="118"/>
    <n v="0"/>
    <n v="0"/>
    <m/>
    <n v="1"/>
    <n v="0"/>
    <n v="1"/>
  </r>
  <r>
    <s v="Ortopedija"/>
    <s v="Operacije"/>
    <x v="119"/>
    <x v="119"/>
    <n v="0"/>
    <n v="0"/>
    <m/>
    <n v="1"/>
    <n v="0"/>
    <n v="1"/>
  </r>
  <r>
    <s v="Ortopedija"/>
    <s v="Operacije"/>
    <x v="120"/>
    <x v="120"/>
    <n v="0"/>
    <n v="0"/>
    <m/>
    <n v="1"/>
    <n v="0"/>
    <n v="1"/>
  </r>
  <r>
    <s v="Ortopedija"/>
    <s v="Operacije"/>
    <x v="121"/>
    <x v="121"/>
    <n v="0"/>
    <n v="0"/>
    <m/>
    <n v="1"/>
    <n v="0"/>
    <n v="1"/>
  </r>
  <r>
    <s v="Ortopedija"/>
    <s v="Operacije"/>
    <x v="122"/>
    <x v="122"/>
    <n v="0"/>
    <n v="0"/>
    <m/>
    <n v="1"/>
    <n v="0"/>
    <n v="1"/>
  </r>
  <r>
    <s v="Ortopedija"/>
    <s v="Operacije"/>
    <x v="123"/>
    <x v="123"/>
    <n v="0"/>
    <n v="0"/>
    <m/>
    <n v="1"/>
    <n v="0"/>
    <n v="1"/>
  </r>
  <r>
    <s v="Ortopedija"/>
    <s v="Operacije"/>
    <x v="124"/>
    <x v="124"/>
    <n v="0"/>
    <n v="0"/>
    <m/>
    <n v="1"/>
    <n v="0"/>
    <n v="1"/>
  </r>
  <r>
    <s v="Ortopedija"/>
    <s v="Operacije"/>
    <x v="125"/>
    <x v="125"/>
    <n v="0"/>
    <n v="0"/>
    <m/>
    <n v="1"/>
    <n v="0"/>
    <n v="1"/>
  </r>
  <r>
    <s v="Ortopedija"/>
    <s v="Operacije"/>
    <x v="126"/>
    <x v="126"/>
    <n v="0"/>
    <n v="0"/>
    <m/>
    <n v="1"/>
    <n v="0"/>
    <n v="1"/>
  </r>
  <r>
    <s v="Ortopedija"/>
    <s v="Operacije"/>
    <x v="127"/>
    <x v="127"/>
    <n v="0"/>
    <n v="0"/>
    <m/>
    <n v="1"/>
    <n v="0"/>
    <n v="1"/>
  </r>
  <r>
    <s v="Ortopedija"/>
    <s v="Operacije"/>
    <x v="128"/>
    <x v="128"/>
    <n v="0"/>
    <n v="0"/>
    <m/>
    <n v="1"/>
    <n v="0"/>
    <n v="1"/>
  </r>
  <r>
    <s v="Ortopedija"/>
    <s v="Operacije"/>
    <x v="129"/>
    <x v="129"/>
    <n v="0"/>
    <n v="0"/>
    <m/>
    <n v="1"/>
    <n v="0"/>
    <n v="1"/>
  </r>
  <r>
    <s v="Ortopedija"/>
    <s v="Operacije"/>
    <x v="130"/>
    <x v="130"/>
    <n v="0"/>
    <n v="0"/>
    <m/>
    <n v="1"/>
    <n v="0"/>
    <n v="1"/>
  </r>
  <r>
    <s v="Ortopedija"/>
    <s v="Operacije"/>
    <x v="131"/>
    <x v="131"/>
    <n v="0"/>
    <n v="0"/>
    <m/>
    <n v="1"/>
    <n v="0"/>
    <n v="1"/>
  </r>
  <r>
    <s v="Ortopedija"/>
    <s v="Operacije"/>
    <x v="132"/>
    <x v="132"/>
    <n v="0"/>
    <n v="0"/>
    <m/>
    <n v="1"/>
    <n v="0"/>
    <n v="1"/>
  </r>
  <r>
    <s v="Ortopedija"/>
    <s v="Operacije"/>
    <x v="133"/>
    <x v="133"/>
    <n v="0"/>
    <n v="0"/>
    <m/>
    <n v="1"/>
    <n v="0"/>
    <n v="1"/>
  </r>
  <r>
    <s v="Ortopedija"/>
    <s v="Operacije"/>
    <x v="134"/>
    <x v="134"/>
    <n v="0"/>
    <n v="0"/>
    <m/>
    <n v="1"/>
    <n v="0"/>
    <n v="1"/>
  </r>
  <r>
    <s v="Ortopedija"/>
    <s v="Operacije"/>
    <x v="135"/>
    <x v="135"/>
    <n v="0"/>
    <n v="0"/>
    <m/>
    <n v="1"/>
    <n v="0"/>
    <n v="1"/>
  </r>
  <r>
    <s v="Ortopedija"/>
    <s v="Operacije"/>
    <x v="136"/>
    <x v="136"/>
    <n v="0"/>
    <n v="0"/>
    <m/>
    <n v="1"/>
    <n v="0"/>
    <n v="1"/>
  </r>
  <r>
    <s v="Ortopedija"/>
    <s v="Operacije"/>
    <x v="137"/>
    <x v="137"/>
    <n v="0"/>
    <n v="0"/>
    <m/>
    <n v="1"/>
    <n v="0"/>
    <n v="1"/>
  </r>
  <r>
    <s v="Ortopedija"/>
    <s v="Operacije"/>
    <x v="138"/>
    <x v="138"/>
    <n v="0"/>
    <n v="0"/>
    <m/>
    <n v="1"/>
    <n v="0"/>
    <n v="1"/>
  </r>
  <r>
    <s v="Ortopedija"/>
    <s v="Operacije"/>
    <x v="139"/>
    <x v="139"/>
    <n v="0"/>
    <n v="0"/>
    <m/>
    <n v="1"/>
    <n v="0"/>
    <n v="1"/>
  </r>
  <r>
    <s v="Ortopedija"/>
    <s v="Operacije"/>
    <x v="140"/>
    <x v="140"/>
    <n v="0"/>
    <n v="0"/>
    <m/>
    <n v="1"/>
    <n v="0"/>
    <n v="1"/>
  </r>
  <r>
    <s v="Ortopedija"/>
    <s v="Operacije"/>
    <x v="141"/>
    <x v="141"/>
    <n v="0"/>
    <n v="0"/>
    <m/>
    <n v="1"/>
    <n v="0"/>
    <n v="1"/>
  </r>
  <r>
    <s v="Ortopedija"/>
    <s v="Operacije"/>
    <x v="142"/>
    <x v="142"/>
    <n v="0"/>
    <n v="0"/>
    <m/>
    <n v="1"/>
    <n v="0"/>
    <n v="1"/>
  </r>
  <r>
    <s v="Ortopedija"/>
    <s v="Operacije"/>
    <x v="143"/>
    <x v="143"/>
    <n v="0"/>
    <n v="0"/>
    <m/>
    <n v="1"/>
    <n v="0"/>
    <n v="1"/>
  </r>
  <r>
    <s v="Ortopedija"/>
    <s v="Operacije"/>
    <x v="144"/>
    <x v="144"/>
    <n v="0"/>
    <n v="0"/>
    <m/>
    <n v="1"/>
    <n v="0"/>
    <n v="1"/>
  </r>
  <r>
    <s v="Ortopedija"/>
    <s v="Operacije"/>
    <x v="145"/>
    <x v="52"/>
    <n v="0"/>
    <n v="0"/>
    <m/>
    <n v="2"/>
    <n v="0"/>
    <n v="2"/>
  </r>
  <r>
    <s v="Ortopedija"/>
    <s v="Operacije"/>
    <x v="146"/>
    <x v="145"/>
    <n v="0"/>
    <n v="0"/>
    <m/>
    <n v="1"/>
    <n v="0"/>
    <n v="1"/>
  </r>
  <r>
    <s v="Ortopedija"/>
    <s v="Operacije"/>
    <x v="147"/>
    <x v="146"/>
    <n v="0"/>
    <n v="0"/>
    <m/>
    <n v="1"/>
    <n v="0"/>
    <n v="1"/>
  </r>
  <r>
    <s v="Ortopedija"/>
    <s v="Operacije"/>
    <x v="148"/>
    <x v="147"/>
    <n v="0"/>
    <n v="0"/>
    <m/>
    <n v="1"/>
    <n v="0"/>
    <n v="1"/>
  </r>
  <r>
    <s v="Ortopedija"/>
    <s v="Operacije"/>
    <x v="149"/>
    <x v="148"/>
    <n v="0"/>
    <n v="0"/>
    <m/>
    <n v="1"/>
    <n v="0"/>
    <n v="1"/>
  </r>
  <r>
    <s v="Ortopedija"/>
    <s v="Operacije"/>
    <x v="150"/>
    <x v="149"/>
    <n v="0"/>
    <n v="0"/>
    <m/>
    <n v="1"/>
    <n v="0"/>
    <n v="1"/>
  </r>
  <r>
    <s v="Ortopedija"/>
    <s v="Operacije"/>
    <x v="151"/>
    <x v="150"/>
    <n v="0"/>
    <n v="0"/>
    <m/>
    <n v="1"/>
    <n v="0"/>
    <n v="1"/>
  </r>
  <r>
    <s v="Ortopedija"/>
    <s v="Operacije"/>
    <x v="152"/>
    <x v="151"/>
    <n v="0"/>
    <n v="0"/>
    <m/>
    <n v="1"/>
    <n v="0"/>
    <n v="1"/>
  </r>
  <r>
    <s v="Ortopedija"/>
    <s v="Operacije"/>
    <x v="153"/>
    <x v="152"/>
    <n v="0"/>
    <n v="0"/>
    <m/>
    <n v="1"/>
    <n v="0"/>
    <n v="1"/>
  </r>
  <r>
    <s v="Ortopedija"/>
    <s v="Operacije"/>
    <x v="154"/>
    <x v="153"/>
    <n v="0"/>
    <n v="0"/>
    <m/>
    <n v="1"/>
    <n v="0"/>
    <n v="1"/>
  </r>
  <r>
    <s v="Ortopedija"/>
    <s v="Operacije"/>
    <x v="155"/>
    <x v="154"/>
    <n v="0"/>
    <n v="0"/>
    <m/>
    <n v="1"/>
    <n v="0"/>
    <n v="1"/>
  </r>
  <r>
    <s v="Ortopedija"/>
    <s v="Operacije"/>
    <x v="156"/>
    <x v="155"/>
    <n v="0"/>
    <n v="0"/>
    <m/>
    <n v="1"/>
    <n v="0"/>
    <n v="1"/>
  </r>
  <r>
    <s v="Ortopedija"/>
    <s v="Operacije"/>
    <x v="157"/>
    <x v="156"/>
    <n v="0"/>
    <n v="0"/>
    <m/>
    <n v="1"/>
    <n v="0"/>
    <n v="1"/>
  </r>
  <r>
    <s v="Ortopedija"/>
    <s v="Operacije"/>
    <x v="158"/>
    <x v="157"/>
    <n v="0"/>
    <n v="0"/>
    <m/>
    <n v="1"/>
    <n v="0"/>
    <n v="1"/>
  </r>
  <r>
    <s v="Ortopedija"/>
    <s v="Operacije"/>
    <x v="159"/>
    <x v="158"/>
    <n v="0"/>
    <n v="0"/>
    <m/>
    <n v="1"/>
    <n v="0"/>
    <n v="1"/>
  </r>
  <r>
    <s v="Ortopedija"/>
    <s v="Operacije"/>
    <x v="160"/>
    <x v="159"/>
    <n v="0"/>
    <n v="0"/>
    <m/>
    <n v="1"/>
    <n v="0"/>
    <n v="1"/>
  </r>
  <r>
    <s v="Ortopedija"/>
    <s v="Operacije"/>
    <x v="161"/>
    <x v="160"/>
    <n v="0"/>
    <n v="0"/>
    <m/>
    <n v="1"/>
    <n v="0"/>
    <n v="1"/>
  </r>
  <r>
    <s v="Ortopedija"/>
    <s v="Operacije"/>
    <x v="162"/>
    <x v="161"/>
    <n v="0"/>
    <n v="0"/>
    <m/>
    <n v="1"/>
    <n v="0"/>
    <n v="1"/>
  </r>
  <r>
    <s v="Ortopedija"/>
    <s v="Operacije"/>
    <x v="163"/>
    <x v="162"/>
    <n v="0"/>
    <n v="0"/>
    <m/>
    <n v="1"/>
    <n v="0"/>
    <n v="1"/>
  </r>
  <r>
    <s v="Ortopedija"/>
    <s v="Operacije"/>
    <x v="164"/>
    <x v="163"/>
    <n v="0"/>
    <n v="0"/>
    <m/>
    <n v="1"/>
    <n v="0"/>
    <n v="1"/>
  </r>
  <r>
    <s v="Ortopedija"/>
    <s v="Operacije"/>
    <x v="165"/>
    <x v="164"/>
    <n v="0"/>
    <n v="0"/>
    <m/>
    <n v="1"/>
    <n v="0"/>
    <n v="1"/>
  </r>
  <r>
    <s v="Ortopedija"/>
    <s v="Operacije"/>
    <x v="166"/>
    <x v="165"/>
    <n v="0"/>
    <n v="0"/>
    <n v="3"/>
    <n v="1"/>
    <n v="3"/>
    <n v="1"/>
  </r>
  <r>
    <s v="Ortopedija"/>
    <s v="Operacije"/>
    <x v="167"/>
    <x v="166"/>
    <n v="0"/>
    <n v="0"/>
    <n v="1"/>
    <n v="1"/>
    <n v="1"/>
    <n v="1"/>
  </r>
  <r>
    <s v="Ortopedija"/>
    <s v="Operacije"/>
    <x v="168"/>
    <x v="167"/>
    <n v="0"/>
    <n v="0"/>
    <m/>
    <n v="1"/>
    <n v="0"/>
    <n v="1"/>
  </r>
  <r>
    <s v="Ortopedija"/>
    <s v="Operacije"/>
    <x v="169"/>
    <x v="168"/>
    <n v="0"/>
    <n v="0"/>
    <n v="1"/>
    <n v="1"/>
    <n v="1"/>
    <n v="1"/>
  </r>
  <r>
    <s v="Ortopedija"/>
    <s v="Operacije"/>
    <x v="170"/>
    <x v="169"/>
    <n v="0"/>
    <n v="0"/>
    <m/>
    <n v="1"/>
    <n v="0"/>
    <n v="1"/>
  </r>
  <r>
    <s v="Ortopedija"/>
    <s v="Operacije"/>
    <x v="171"/>
    <x v="170"/>
    <n v="0"/>
    <n v="0"/>
    <m/>
    <n v="1"/>
    <n v="0"/>
    <n v="1"/>
  </r>
  <r>
    <s v="Ortopedija"/>
    <s v="Operacije"/>
    <x v="172"/>
    <x v="171"/>
    <n v="0"/>
    <n v="0"/>
    <m/>
    <n v="1"/>
    <n v="0"/>
    <n v="1"/>
  </r>
  <r>
    <s v="Ortopedija"/>
    <s v="Operacije"/>
    <x v="173"/>
    <x v="172"/>
    <n v="0"/>
    <n v="0"/>
    <m/>
    <n v="1"/>
    <n v="0"/>
    <n v="1"/>
  </r>
  <r>
    <s v="Ortopedija"/>
    <s v="Operacije"/>
    <x v="174"/>
    <x v="173"/>
    <n v="0"/>
    <n v="0"/>
    <m/>
    <n v="1"/>
    <n v="0"/>
    <n v="1"/>
  </r>
  <r>
    <s v="Ortopedija"/>
    <s v="Operacije"/>
    <x v="175"/>
    <x v="174"/>
    <n v="0"/>
    <n v="0"/>
    <n v="1"/>
    <n v="1"/>
    <n v="1"/>
    <n v="1"/>
  </r>
  <r>
    <s v="Ortopedija"/>
    <s v="Operacije"/>
    <x v="176"/>
    <x v="175"/>
    <n v="0"/>
    <n v="0"/>
    <n v="1"/>
    <n v="1"/>
    <n v="1"/>
    <n v="1"/>
  </r>
  <r>
    <s v="Ortopedija"/>
    <s v="Operacije"/>
    <x v="177"/>
    <x v="176"/>
    <n v="0"/>
    <n v="0"/>
    <m/>
    <n v="1"/>
    <n v="0"/>
    <n v="1"/>
  </r>
  <r>
    <s v="Ortopedija"/>
    <s v="Operacije"/>
    <x v="178"/>
    <x v="177"/>
    <n v="0"/>
    <n v="0"/>
    <m/>
    <n v="1"/>
    <n v="0"/>
    <n v="1"/>
  </r>
  <r>
    <s v="Ortopedija"/>
    <s v="Operacije"/>
    <x v="179"/>
    <x v="178"/>
    <n v="0"/>
    <n v="0"/>
    <m/>
    <n v="1"/>
    <n v="0"/>
    <n v="1"/>
  </r>
  <r>
    <s v="Ortopedija"/>
    <s v="Operacije"/>
    <x v="180"/>
    <x v="179"/>
    <n v="0"/>
    <n v="0"/>
    <n v="11"/>
    <n v="10"/>
    <n v="11"/>
    <n v="10"/>
  </r>
  <r>
    <s v="Ortopedija"/>
    <s v="Operacije"/>
    <x v="181"/>
    <x v="180"/>
    <n v="0"/>
    <n v="0"/>
    <n v="2"/>
    <n v="10"/>
    <n v="2"/>
    <n v="10"/>
  </r>
  <r>
    <s v="Ortopedija"/>
    <s v="Operacije"/>
    <x v="182"/>
    <x v="181"/>
    <n v="0"/>
    <n v="0"/>
    <m/>
    <n v="1"/>
    <n v="0"/>
    <n v="1"/>
  </r>
  <r>
    <s v="Ortopedija"/>
    <s v="Operacije"/>
    <x v="183"/>
    <x v="182"/>
    <n v="0"/>
    <n v="0"/>
    <m/>
    <n v="1"/>
    <n v="0"/>
    <n v="1"/>
  </r>
  <r>
    <s v="Ortopedija"/>
    <s v="Operacije"/>
    <x v="184"/>
    <x v="183"/>
    <n v="0"/>
    <n v="5"/>
    <m/>
    <n v="1"/>
    <n v="0"/>
    <n v="6"/>
  </r>
  <r>
    <s v="Ortopedija"/>
    <s v="Operacije"/>
    <x v="185"/>
    <x v="184"/>
    <n v="0"/>
    <n v="0"/>
    <n v="1"/>
    <n v="1"/>
    <n v="1"/>
    <n v="1"/>
  </r>
  <r>
    <s v="Ortopedija"/>
    <s v="Operacije"/>
    <x v="186"/>
    <x v="185"/>
    <n v="0"/>
    <n v="0"/>
    <n v="1"/>
    <n v="1"/>
    <n v="1"/>
    <n v="1"/>
  </r>
  <r>
    <s v="Ortopedija"/>
    <s v="Operacije"/>
    <x v="187"/>
    <x v="186"/>
    <n v="0"/>
    <n v="0"/>
    <m/>
    <n v="1"/>
    <n v="0"/>
    <n v="1"/>
  </r>
  <r>
    <s v="Ortopedija"/>
    <s v="Operacije"/>
    <x v="188"/>
    <x v="187"/>
    <n v="0"/>
    <n v="0"/>
    <m/>
    <n v="1"/>
    <n v="0"/>
    <n v="1"/>
  </r>
  <r>
    <s v="Ortopedija"/>
    <s v="Operacije"/>
    <x v="189"/>
    <x v="188"/>
    <n v="0"/>
    <n v="0"/>
    <m/>
    <n v="1"/>
    <n v="0"/>
    <n v="1"/>
  </r>
  <r>
    <s v="Ortopedija"/>
    <s v="Operacije"/>
    <x v="190"/>
    <x v="189"/>
    <n v="0"/>
    <n v="0"/>
    <m/>
    <n v="1"/>
    <n v="0"/>
    <n v="1"/>
  </r>
  <r>
    <s v="Ortopedija"/>
    <s v="Operacije"/>
    <x v="191"/>
    <x v="190"/>
    <n v="0"/>
    <n v="1"/>
    <n v="1"/>
    <n v="1"/>
    <n v="1"/>
    <n v="2"/>
  </r>
  <r>
    <s v="Ortopedija"/>
    <s v="Operacije"/>
    <x v="192"/>
    <x v="191"/>
    <n v="0"/>
    <n v="0"/>
    <n v="1"/>
    <n v="1"/>
    <n v="1"/>
    <n v="1"/>
  </r>
  <r>
    <s v="Ortopedija"/>
    <s v="Operacije"/>
    <x v="193"/>
    <x v="192"/>
    <n v="0"/>
    <n v="0"/>
    <m/>
    <n v="1"/>
    <n v="0"/>
    <n v="1"/>
  </r>
  <r>
    <s v="Ortopedija"/>
    <s v="Operacije"/>
    <x v="194"/>
    <x v="193"/>
    <n v="0"/>
    <n v="0"/>
    <m/>
    <n v="1"/>
    <n v="0"/>
    <n v="1"/>
  </r>
  <r>
    <s v="Ortopedija"/>
    <s v="Operacije"/>
    <x v="195"/>
    <x v="194"/>
    <n v="0"/>
    <n v="0"/>
    <m/>
    <n v="1"/>
    <n v="0"/>
    <n v="1"/>
  </r>
  <r>
    <s v="Ortopedija"/>
    <s v="Operacije"/>
    <x v="196"/>
    <x v="195"/>
    <n v="0"/>
    <n v="0"/>
    <m/>
    <n v="1"/>
    <n v="0"/>
    <n v="1"/>
  </r>
  <r>
    <s v="Ortopedija"/>
    <s v="Operacije"/>
    <x v="197"/>
    <x v="196"/>
    <n v="0"/>
    <n v="0"/>
    <m/>
    <n v="1"/>
    <n v="0"/>
    <n v="1"/>
  </r>
  <r>
    <s v="Ortopedija"/>
    <s v="Operacije"/>
    <x v="198"/>
    <x v="197"/>
    <n v="0"/>
    <n v="0"/>
    <m/>
    <n v="1"/>
    <n v="0"/>
    <n v="1"/>
  </r>
  <r>
    <s v="Ortopedija"/>
    <s v="Operacije"/>
    <x v="199"/>
    <x v="198"/>
    <n v="0"/>
    <n v="0"/>
    <m/>
    <n v="1"/>
    <n v="0"/>
    <n v="1"/>
  </r>
  <r>
    <s v="Ortopedija"/>
    <s v="Operacije"/>
    <x v="200"/>
    <x v="199"/>
    <n v="0"/>
    <n v="0"/>
    <m/>
    <n v="1"/>
    <n v="0"/>
    <n v="1"/>
  </r>
  <r>
    <s v="Ortopedija"/>
    <s v="Operacije"/>
    <x v="201"/>
    <x v="200"/>
    <n v="0"/>
    <n v="0"/>
    <m/>
    <n v="1"/>
    <n v="0"/>
    <n v="1"/>
  </r>
  <r>
    <s v="Ortopedija"/>
    <s v="Operacije"/>
    <x v="202"/>
    <x v="201"/>
    <n v="0"/>
    <n v="0"/>
    <m/>
    <n v="1"/>
    <n v="0"/>
    <n v="1"/>
  </r>
  <r>
    <s v="Ortopedija"/>
    <s v="Operacije"/>
    <x v="203"/>
    <x v="202"/>
    <n v="0"/>
    <n v="0"/>
    <m/>
    <n v="1"/>
    <n v="0"/>
    <n v="1"/>
  </r>
  <r>
    <s v="Ortopedija"/>
    <s v="Operacije"/>
    <x v="204"/>
    <x v="203"/>
    <n v="0"/>
    <n v="0"/>
    <n v="1"/>
    <n v="1"/>
    <n v="1"/>
    <n v="1"/>
  </r>
  <r>
    <s v="Ortopedija"/>
    <s v="Operacije"/>
    <x v="205"/>
    <x v="204"/>
    <n v="0"/>
    <n v="0"/>
    <m/>
    <n v="1"/>
    <n v="0"/>
    <n v="1"/>
  </r>
  <r>
    <s v="Ortopedija"/>
    <s v="Operacije"/>
    <x v="206"/>
    <x v="205"/>
    <n v="0"/>
    <n v="0"/>
    <m/>
    <n v="1"/>
    <n v="0"/>
    <n v="1"/>
  </r>
  <r>
    <s v="Ortopedija"/>
    <s v="Operacije"/>
    <x v="207"/>
    <x v="206"/>
    <n v="0"/>
    <n v="0"/>
    <n v="11"/>
    <n v="10"/>
    <n v="11"/>
    <n v="10"/>
  </r>
  <r>
    <s v="Ortopedija"/>
    <s v="Operacije"/>
    <x v="208"/>
    <x v="207"/>
    <n v="0"/>
    <n v="0"/>
    <n v="2"/>
    <n v="1"/>
    <n v="2"/>
    <n v="1"/>
  </r>
  <r>
    <s v="Ortopedija"/>
    <s v="Operacije"/>
    <x v="209"/>
    <x v="208"/>
    <n v="0"/>
    <n v="0"/>
    <m/>
    <n v="1"/>
    <n v="0"/>
    <n v="1"/>
  </r>
  <r>
    <s v="Ortopedija"/>
    <s v="Operacije"/>
    <x v="210"/>
    <x v="209"/>
    <n v="0"/>
    <n v="0"/>
    <n v="7"/>
    <n v="10"/>
    <n v="7"/>
    <n v="10"/>
  </r>
  <r>
    <s v="Ortopedija"/>
    <s v="Operacije"/>
    <x v="211"/>
    <x v="210"/>
    <n v="0"/>
    <n v="0"/>
    <m/>
    <n v="1"/>
    <n v="0"/>
    <n v="1"/>
  </r>
  <r>
    <s v="Ortopedija"/>
    <s v="Operacije"/>
    <x v="212"/>
    <x v="211"/>
    <n v="0"/>
    <n v="0"/>
    <m/>
    <n v="1"/>
    <n v="0"/>
    <n v="1"/>
  </r>
  <r>
    <s v="Ortopedija"/>
    <s v="Operacije"/>
    <x v="213"/>
    <x v="212"/>
    <n v="0"/>
    <n v="0"/>
    <n v="1"/>
    <n v="1"/>
    <n v="1"/>
    <n v="1"/>
  </r>
  <r>
    <s v="Ortopedija"/>
    <s v="Operacije"/>
    <x v="214"/>
    <x v="213"/>
    <n v="0"/>
    <n v="0"/>
    <m/>
    <n v="1"/>
    <n v="0"/>
    <n v="1"/>
  </r>
  <r>
    <s v="Ortopedija"/>
    <s v="Operacije"/>
    <x v="215"/>
    <x v="214"/>
    <n v="0"/>
    <n v="0"/>
    <m/>
    <n v="1"/>
    <n v="0"/>
    <n v="1"/>
  </r>
  <r>
    <s v="Ortopedija"/>
    <s v="Operacije"/>
    <x v="216"/>
    <x v="215"/>
    <n v="0"/>
    <n v="0"/>
    <m/>
    <n v="1"/>
    <n v="0"/>
    <n v="1"/>
  </r>
  <r>
    <s v="Ortopedija"/>
    <s v="Operacije"/>
    <x v="217"/>
    <x v="216"/>
    <n v="0"/>
    <n v="0"/>
    <m/>
    <n v="1"/>
    <n v="0"/>
    <n v="1"/>
  </r>
  <r>
    <s v="Ortopedija"/>
    <s v="Operacije"/>
    <x v="218"/>
    <x v="217"/>
    <n v="0"/>
    <n v="0"/>
    <n v="1"/>
    <n v="1"/>
    <n v="1"/>
    <n v="1"/>
  </r>
  <r>
    <s v="Ortopedija"/>
    <s v="Operacije"/>
    <x v="219"/>
    <x v="218"/>
    <n v="167"/>
    <n v="220"/>
    <n v="8"/>
    <n v="15"/>
    <n v="175"/>
    <n v="235"/>
  </r>
  <r>
    <s v="Ortopedija"/>
    <s v="Operacije"/>
    <x v="220"/>
    <x v="219"/>
    <n v="0"/>
    <n v="0"/>
    <m/>
    <n v="1"/>
    <n v="0"/>
    <n v="1"/>
  </r>
  <r>
    <s v="Ortopedija"/>
    <s v="Operacije"/>
    <x v="221"/>
    <x v="220"/>
    <n v="0"/>
    <n v="0"/>
    <m/>
    <n v="1"/>
    <n v="0"/>
    <n v="1"/>
  </r>
  <r>
    <s v="Ortopedija"/>
    <s v="Operacije"/>
    <x v="222"/>
    <x v="221"/>
    <n v="0"/>
    <n v="0"/>
    <n v="2"/>
    <n v="1"/>
    <n v="2"/>
    <n v="1"/>
  </r>
  <r>
    <s v="Ortopedija"/>
    <s v="Operacije"/>
    <x v="223"/>
    <x v="222"/>
    <n v="0"/>
    <n v="0"/>
    <n v="1"/>
    <n v="1"/>
    <n v="1"/>
    <n v="1"/>
  </r>
  <r>
    <s v="Ortopedija"/>
    <s v="Operacije"/>
    <x v="224"/>
    <x v="223"/>
    <n v="0"/>
    <n v="0"/>
    <n v="17"/>
    <n v="30"/>
    <n v="17"/>
    <n v="30"/>
  </r>
  <r>
    <s v="Ortopedija"/>
    <s v="Operacije"/>
    <x v="225"/>
    <x v="224"/>
    <n v="0"/>
    <n v="0"/>
    <m/>
    <n v="5"/>
    <n v="0"/>
    <n v="5"/>
  </r>
  <r>
    <s v="Ortopedija"/>
    <s v="Operacije"/>
    <x v="226"/>
    <x v="225"/>
    <n v="0"/>
    <n v="1"/>
    <n v="1"/>
    <n v="10"/>
    <n v="1"/>
    <n v="11"/>
  </r>
  <r>
    <s v="Ortopedija"/>
    <s v="Operacije"/>
    <x v="227"/>
    <x v="226"/>
    <n v="0"/>
    <n v="1"/>
    <n v="4"/>
    <n v="10"/>
    <n v="4"/>
    <n v="11"/>
  </r>
  <r>
    <s v="Ortopedija"/>
    <s v="Operacije"/>
    <x v="228"/>
    <x v="227"/>
    <n v="0"/>
    <n v="0"/>
    <m/>
    <n v="1"/>
    <n v="0"/>
    <n v="1"/>
  </r>
  <r>
    <s v="Ortopedija"/>
    <s v="Operacije"/>
    <x v="229"/>
    <x v="228"/>
    <n v="0"/>
    <n v="0"/>
    <m/>
    <n v="1"/>
    <n v="0"/>
    <n v="1"/>
  </r>
  <r>
    <s v="Ortopedija"/>
    <s v="Operacije"/>
    <x v="230"/>
    <x v="229"/>
    <n v="0"/>
    <n v="0"/>
    <m/>
    <n v="1"/>
    <n v="0"/>
    <n v="1"/>
  </r>
  <r>
    <s v="Ortopedija"/>
    <s v="Operacije"/>
    <x v="231"/>
    <x v="230"/>
    <n v="0"/>
    <n v="0"/>
    <n v="2"/>
    <n v="1"/>
    <n v="2"/>
    <n v="1"/>
  </r>
  <r>
    <s v="Ortopedija"/>
    <s v="Operacije"/>
    <x v="232"/>
    <x v="231"/>
    <n v="0"/>
    <n v="0"/>
    <n v="12"/>
    <n v="25"/>
    <n v="12"/>
    <n v="25"/>
  </r>
  <r>
    <s v="Ortopedija"/>
    <s v="Operacije"/>
    <x v="233"/>
    <x v="232"/>
    <n v="0"/>
    <n v="0"/>
    <n v="19"/>
    <n v="30"/>
    <n v="19"/>
    <n v="30"/>
  </r>
  <r>
    <s v="Ortopedija"/>
    <s v="Operacije"/>
    <x v="234"/>
    <x v="233"/>
    <n v="0"/>
    <n v="0"/>
    <m/>
    <n v="1"/>
    <n v="0"/>
    <n v="1"/>
  </r>
  <r>
    <s v="Ortopedija"/>
    <s v="Operacije"/>
    <x v="235"/>
    <x v="234"/>
    <n v="0"/>
    <n v="0"/>
    <m/>
    <n v="1"/>
    <n v="0"/>
    <n v="1"/>
  </r>
  <r>
    <s v="Ortopedija"/>
    <s v="Operacije"/>
    <x v="236"/>
    <x v="235"/>
    <n v="0"/>
    <n v="0"/>
    <m/>
    <n v="1"/>
    <n v="0"/>
    <n v="1"/>
  </r>
  <r>
    <s v="Ortopedija"/>
    <s v="Operacije"/>
    <x v="237"/>
    <x v="236"/>
    <n v="0"/>
    <n v="0"/>
    <m/>
    <n v="1"/>
    <n v="0"/>
    <n v="1"/>
  </r>
  <r>
    <s v="Ortopedija"/>
    <s v="Operacije"/>
    <x v="238"/>
    <x v="237"/>
    <n v="0"/>
    <n v="0"/>
    <m/>
    <n v="1"/>
    <n v="0"/>
    <n v="1"/>
  </r>
  <r>
    <s v="Ortopedija"/>
    <s v="Operacije"/>
    <x v="239"/>
    <x v="238"/>
    <n v="0"/>
    <n v="0"/>
    <m/>
    <n v="1"/>
    <n v="0"/>
    <n v="1"/>
  </r>
  <r>
    <s v="Ortopedija"/>
    <s v="Operacije"/>
    <x v="240"/>
    <x v="239"/>
    <n v="0"/>
    <n v="0"/>
    <n v="1"/>
    <n v="2"/>
    <n v="1"/>
    <n v="2"/>
  </r>
  <r>
    <s v="Ortopedija"/>
    <s v="Operacije"/>
    <x v="241"/>
    <x v="240"/>
    <n v="0"/>
    <n v="0"/>
    <m/>
    <n v="1"/>
    <n v="0"/>
    <n v="1"/>
  </r>
  <r>
    <s v="Ortopedija"/>
    <s v="Operacije"/>
    <x v="242"/>
    <x v="241"/>
    <n v="0"/>
    <n v="0"/>
    <n v="8"/>
    <n v="10"/>
    <n v="8"/>
    <n v="10"/>
  </r>
  <r>
    <s v="Ortopedija"/>
    <s v="Operacije"/>
    <x v="243"/>
    <x v="242"/>
    <n v="0"/>
    <n v="0"/>
    <n v="1"/>
    <n v="1"/>
    <n v="1"/>
    <n v="1"/>
  </r>
  <r>
    <s v="Ortopedija"/>
    <s v="Operacije"/>
    <x v="244"/>
    <x v="243"/>
    <n v="0"/>
    <n v="0"/>
    <m/>
    <n v="1"/>
    <n v="0"/>
    <n v="1"/>
  </r>
  <r>
    <s v="Ortopedija"/>
    <s v="Operacije"/>
    <x v="245"/>
    <x v="244"/>
    <n v="0"/>
    <n v="0"/>
    <n v="32"/>
    <n v="35"/>
    <n v="32"/>
    <n v="35"/>
  </r>
  <r>
    <s v="Ortopedija"/>
    <s v="Operacije"/>
    <x v="246"/>
    <x v="245"/>
    <n v="0"/>
    <n v="0"/>
    <m/>
    <n v="1"/>
    <n v="0"/>
    <n v="1"/>
  </r>
  <r>
    <s v="Ortopedija"/>
    <s v="Operacije"/>
    <x v="247"/>
    <x v="246"/>
    <n v="0"/>
    <n v="0"/>
    <m/>
    <n v="1"/>
    <n v="0"/>
    <n v="1"/>
  </r>
  <r>
    <s v="Ortopedija"/>
    <s v="Operacije"/>
    <x v="248"/>
    <x v="247"/>
    <n v="0"/>
    <n v="0"/>
    <m/>
    <n v="1"/>
    <n v="0"/>
    <n v="1"/>
  </r>
  <r>
    <s v="Ortopedija"/>
    <s v="Operacije"/>
    <x v="249"/>
    <x v="248"/>
    <n v="0"/>
    <n v="0"/>
    <m/>
    <n v="1"/>
    <n v="0"/>
    <n v="1"/>
  </r>
  <r>
    <s v="Ortopedija"/>
    <s v="Operacije"/>
    <x v="250"/>
    <x v="249"/>
    <n v="0"/>
    <n v="0"/>
    <n v="1"/>
    <n v="1"/>
    <n v="1"/>
    <n v="1"/>
  </r>
  <r>
    <s v="Ortopedija"/>
    <s v="Operacije"/>
    <x v="251"/>
    <x v="250"/>
    <n v="0"/>
    <n v="1"/>
    <m/>
    <n v="1"/>
    <n v="0"/>
    <n v="2"/>
  </r>
  <r>
    <s v="Ortopedija"/>
    <s v="Operacije"/>
    <x v="252"/>
    <x v="251"/>
    <n v="0"/>
    <n v="0"/>
    <n v="9"/>
    <n v="5"/>
    <n v="9"/>
    <n v="5"/>
  </r>
  <r>
    <s v="Ortopedija"/>
    <s v="Operacije"/>
    <x v="253"/>
    <x v="252"/>
    <n v="0"/>
    <n v="0"/>
    <m/>
    <n v="1"/>
    <n v="0"/>
    <n v="1"/>
  </r>
  <r>
    <s v="Ortopedija"/>
    <s v="Operacije"/>
    <x v="254"/>
    <x v="253"/>
    <n v="0"/>
    <n v="0"/>
    <n v="19"/>
    <n v="20"/>
    <n v="19"/>
    <n v="20"/>
  </r>
  <r>
    <s v="Ortopedija"/>
    <s v="Operacije"/>
    <x v="255"/>
    <x v="254"/>
    <n v="0"/>
    <n v="0"/>
    <m/>
    <n v="1"/>
    <n v="0"/>
    <n v="1"/>
  </r>
  <r>
    <s v="Ortopedija"/>
    <s v="Operacije"/>
    <x v="256"/>
    <x v="255"/>
    <n v="0"/>
    <n v="0"/>
    <n v="1"/>
    <n v="1"/>
    <n v="1"/>
    <n v="1"/>
  </r>
  <r>
    <s v="Ortopedija"/>
    <s v="Operacije"/>
    <x v="257"/>
    <x v="256"/>
    <n v="28"/>
    <n v="35"/>
    <n v="7"/>
    <n v="10"/>
    <n v="35"/>
    <n v="45"/>
  </r>
  <r>
    <s v="Ortopedija"/>
    <s v="Operacije"/>
    <x v="258"/>
    <x v="257"/>
    <n v="0"/>
    <n v="0"/>
    <m/>
    <n v="1"/>
    <n v="0"/>
    <n v="1"/>
  </r>
  <r>
    <s v="Ortopedija"/>
    <s v="Operacije"/>
    <x v="259"/>
    <x v="258"/>
    <n v="0"/>
    <n v="0"/>
    <n v="7"/>
    <n v="15"/>
    <n v="7"/>
    <n v="15"/>
  </r>
  <r>
    <s v="Ortopedija"/>
    <s v="Operacije"/>
    <x v="260"/>
    <x v="259"/>
    <n v="0"/>
    <n v="0"/>
    <n v="66"/>
    <n v="55"/>
    <n v="66"/>
    <n v="55"/>
  </r>
  <r>
    <s v="Ortopedija"/>
    <s v="Operacije"/>
    <x v="261"/>
    <x v="260"/>
    <n v="0"/>
    <n v="1"/>
    <n v="1"/>
    <n v="1"/>
    <n v="1"/>
    <n v="2"/>
  </r>
  <r>
    <s v="Ortopedija"/>
    <s v="Operacije"/>
    <x v="262"/>
    <x v="261"/>
    <n v="0"/>
    <n v="0"/>
    <m/>
    <n v="1"/>
    <n v="0"/>
    <n v="1"/>
  </r>
  <r>
    <s v="Ortopedija"/>
    <s v="Operacije"/>
    <x v="263"/>
    <x v="262"/>
    <n v="0"/>
    <n v="0"/>
    <n v="1"/>
    <n v="1"/>
    <n v="1"/>
    <n v="1"/>
  </r>
  <r>
    <s v="Ortopedija"/>
    <s v="Operacije"/>
    <x v="264"/>
    <x v="263"/>
    <n v="0"/>
    <n v="0"/>
    <n v="25"/>
    <n v="30"/>
    <n v="25"/>
    <n v="30"/>
  </r>
  <r>
    <s v="Ortopedija"/>
    <s v="Operacije"/>
    <x v="265"/>
    <x v="264"/>
    <n v="0"/>
    <n v="0"/>
    <m/>
    <n v="1"/>
    <n v="0"/>
    <n v="1"/>
  </r>
  <r>
    <s v="Ortopedija"/>
    <s v="Operacije"/>
    <x v="266"/>
    <x v="265"/>
    <n v="0"/>
    <n v="0"/>
    <m/>
    <n v="1"/>
    <n v="0"/>
    <n v="1"/>
  </r>
  <r>
    <s v="Ortopedija"/>
    <s v="Operacije"/>
    <x v="267"/>
    <x v="266"/>
    <n v="0"/>
    <n v="0"/>
    <n v="10"/>
    <n v="10"/>
    <n v="10"/>
    <n v="10"/>
  </r>
  <r>
    <s v="Ortopedija"/>
    <s v="Operacije"/>
    <x v="268"/>
    <x v="267"/>
    <n v="0"/>
    <n v="0"/>
    <m/>
    <n v="1"/>
    <n v="0"/>
    <n v="1"/>
  </r>
  <r>
    <s v="Ortopedija"/>
    <s v="Operacije"/>
    <x v="269"/>
    <x v="268"/>
    <n v="0"/>
    <n v="0"/>
    <m/>
    <n v="1"/>
    <n v="0"/>
    <n v="1"/>
  </r>
  <r>
    <s v="Ortopedija"/>
    <s v="Operacije"/>
    <x v="270"/>
    <x v="269"/>
    <n v="0"/>
    <n v="0"/>
    <m/>
    <n v="1"/>
    <n v="0"/>
    <n v="1"/>
  </r>
  <r>
    <s v="Ortopedija"/>
    <s v="Operacije"/>
    <x v="271"/>
    <x v="270"/>
    <n v="0"/>
    <n v="0"/>
    <m/>
    <n v="1"/>
    <n v="0"/>
    <n v="1"/>
  </r>
  <r>
    <s v="Ortopedija"/>
    <s v="Operacije"/>
    <x v="272"/>
    <x v="271"/>
    <n v="0"/>
    <n v="0"/>
    <n v="3"/>
    <n v="5"/>
    <n v="3"/>
    <n v="5"/>
  </r>
  <r>
    <s v="Ortopedija"/>
    <s v="Operacije"/>
    <x v="273"/>
    <x v="272"/>
    <n v="0"/>
    <n v="0"/>
    <n v="2"/>
    <n v="2"/>
    <n v="2"/>
    <n v="2"/>
  </r>
  <r>
    <s v="Ortopedija"/>
    <s v="Operacije"/>
    <x v="274"/>
    <x v="273"/>
    <n v="0"/>
    <n v="0"/>
    <m/>
    <n v="1"/>
    <n v="0"/>
    <n v="1"/>
  </r>
  <r>
    <s v="Ortopedija"/>
    <s v="Operacije"/>
    <x v="275"/>
    <x v="274"/>
    <n v="0"/>
    <n v="0"/>
    <n v="2"/>
    <n v="1"/>
    <n v="2"/>
    <n v="1"/>
  </r>
  <r>
    <s v="Ortopedija"/>
    <s v="Operacije"/>
    <x v="276"/>
    <x v="275"/>
    <n v="0"/>
    <n v="0"/>
    <m/>
    <n v="1"/>
    <n v="0"/>
    <n v="1"/>
  </r>
  <r>
    <s v="Ortopedija"/>
    <s v="Operacije"/>
    <x v="277"/>
    <x v="276"/>
    <n v="2"/>
    <n v="5"/>
    <n v="2"/>
    <n v="1"/>
    <n v="4"/>
    <n v="6"/>
  </r>
  <r>
    <s v="Ortopedija"/>
    <s v="Operacije"/>
    <x v="278"/>
    <x v="277"/>
    <n v="0"/>
    <n v="0"/>
    <n v="6"/>
    <n v="5"/>
    <n v="6"/>
    <n v="5"/>
  </r>
  <r>
    <s v="Ortopedija"/>
    <s v="Operacije"/>
    <x v="279"/>
    <x v="278"/>
    <n v="0"/>
    <n v="0"/>
    <m/>
    <n v="1"/>
    <n v="0"/>
    <n v="1"/>
  </r>
  <r>
    <s v="Ortopedija"/>
    <s v="Operacije"/>
    <x v="280"/>
    <x v="279"/>
    <n v="0"/>
    <n v="0"/>
    <n v="144"/>
    <n v="120"/>
    <n v="144"/>
    <n v="120"/>
  </r>
  <r>
    <s v="Ortopedija"/>
    <s v="Operacije"/>
    <x v="281"/>
    <x v="280"/>
    <n v="0"/>
    <n v="0"/>
    <m/>
    <n v="5"/>
    <n v="0"/>
    <n v="5"/>
  </r>
  <r>
    <s v="Ortopedija"/>
    <s v="Operacije"/>
    <x v="282"/>
    <x v="281"/>
    <n v="0"/>
    <m/>
    <m/>
    <n v="1"/>
    <n v="0"/>
    <n v="1"/>
  </r>
  <r>
    <s v="Ortopedija"/>
    <s v="Operacije"/>
    <x v="283"/>
    <x v="282"/>
    <n v="0"/>
    <n v="0"/>
    <n v="1"/>
    <n v="2"/>
    <n v="1"/>
    <n v="2"/>
  </r>
  <r>
    <s v="Ortopedija"/>
    <s v="Operacije"/>
    <x v="284"/>
    <x v="283"/>
    <n v="0"/>
    <n v="0"/>
    <n v="72"/>
    <n v="90"/>
    <n v="72"/>
    <n v="90"/>
  </r>
  <r>
    <s v="Ortopedija"/>
    <s v="Operacije"/>
    <x v="285"/>
    <x v="284"/>
    <n v="0"/>
    <n v="0"/>
    <n v="244"/>
    <n v="230"/>
    <n v="244"/>
    <n v="230"/>
  </r>
  <r>
    <s v="Ortopedija"/>
    <s v="Operacije"/>
    <x v="286"/>
    <x v="285"/>
    <n v="0"/>
    <n v="0"/>
    <m/>
    <n v="1"/>
    <n v="0"/>
    <n v="1"/>
  </r>
  <r>
    <s v="Ortopedija"/>
    <s v="Operacije"/>
    <x v="287"/>
    <x v="286"/>
    <n v="0"/>
    <n v="0"/>
    <n v="21"/>
    <n v="25"/>
    <n v="21"/>
    <n v="25"/>
  </r>
  <r>
    <s v="Ortopedija"/>
    <s v="Operacije"/>
    <x v="288"/>
    <x v="287"/>
    <n v="0"/>
    <n v="1"/>
    <n v="7"/>
    <n v="10"/>
    <n v="7"/>
    <n v="11"/>
  </r>
  <r>
    <s v="Ortopedija"/>
    <s v="Operacije"/>
    <x v="289"/>
    <x v="288"/>
    <n v="0"/>
    <n v="0"/>
    <m/>
    <n v="1"/>
    <n v="0"/>
    <n v="1"/>
  </r>
  <r>
    <s v="Ortopedija"/>
    <s v="Operacije"/>
    <x v="290"/>
    <x v="289"/>
    <n v="0"/>
    <n v="0"/>
    <m/>
    <n v="1"/>
    <n v="0"/>
    <n v="1"/>
  </r>
  <r>
    <s v="Ortopedija"/>
    <s v="Operacije"/>
    <x v="291"/>
    <x v="290"/>
    <n v="0"/>
    <n v="0"/>
    <n v="27"/>
    <n v="25"/>
    <n v="27"/>
    <n v="25"/>
  </r>
  <r>
    <s v="Ortopedija"/>
    <s v="Operacije"/>
    <x v="292"/>
    <x v="291"/>
    <n v="0"/>
    <n v="3"/>
    <m/>
    <n v="1"/>
    <n v="0"/>
    <n v="4"/>
  </r>
  <r>
    <s v="Ortopedija"/>
    <s v="Operacije"/>
    <x v="293"/>
    <x v="292"/>
    <n v="0"/>
    <n v="0"/>
    <m/>
    <n v="1"/>
    <n v="0"/>
    <n v="1"/>
  </r>
  <r>
    <s v="Ortopedija"/>
    <s v="Operacije"/>
    <x v="294"/>
    <x v="293"/>
    <n v="0"/>
    <n v="0"/>
    <m/>
    <n v="1"/>
    <n v="0"/>
    <n v="1"/>
  </r>
  <r>
    <s v="Ortopedija"/>
    <s v="Operacije"/>
    <x v="295"/>
    <x v="294"/>
    <n v="0"/>
    <n v="0"/>
    <m/>
    <n v="1"/>
    <n v="0"/>
    <n v="1"/>
  </r>
  <r>
    <s v="Ortopedija"/>
    <s v="Operacije"/>
    <x v="296"/>
    <x v="295"/>
    <n v="0"/>
    <n v="0"/>
    <n v="49"/>
    <n v="40"/>
    <n v="49"/>
    <n v="40"/>
  </r>
  <r>
    <s v="Ortopedija"/>
    <s v="Operacije"/>
    <x v="297"/>
    <x v="296"/>
    <n v="0"/>
    <n v="0"/>
    <n v="38"/>
    <n v="45"/>
    <n v="38"/>
    <n v="45"/>
  </r>
  <r>
    <s v="Ortopedija"/>
    <s v="Operacije"/>
    <x v="298"/>
    <x v="297"/>
    <n v="0"/>
    <n v="0"/>
    <n v="1"/>
    <n v="1"/>
    <n v="1"/>
    <n v="1"/>
  </r>
  <r>
    <s v="Ortopedija"/>
    <s v="Operacije"/>
    <x v="299"/>
    <x v="298"/>
    <n v="0"/>
    <n v="0"/>
    <n v="32"/>
    <n v="10"/>
    <n v="32"/>
    <n v="10"/>
  </r>
  <r>
    <s v="Ortopedija"/>
    <s v="Operacije"/>
    <x v="300"/>
    <x v="299"/>
    <n v="0"/>
    <n v="0"/>
    <m/>
    <n v="1"/>
    <n v="0"/>
    <n v="1"/>
  </r>
  <r>
    <s v="Ortopedija"/>
    <s v="Operacije"/>
    <x v="301"/>
    <x v="300"/>
    <n v="0"/>
    <n v="0"/>
    <n v="17"/>
    <n v="25"/>
    <n v="17"/>
    <n v="25"/>
  </r>
  <r>
    <s v="Ortopedija"/>
    <s v="Operacije"/>
    <x v="302"/>
    <x v="301"/>
    <n v="0"/>
    <n v="0"/>
    <m/>
    <n v="1"/>
    <n v="0"/>
    <n v="1"/>
  </r>
  <r>
    <s v="Ortopedija"/>
    <s v="Operacije"/>
    <x v="303"/>
    <x v="302"/>
    <n v="0"/>
    <n v="0"/>
    <m/>
    <n v="1"/>
    <n v="0"/>
    <n v="1"/>
  </r>
  <r>
    <s v="Ortopedija"/>
    <s v="Operacije"/>
    <x v="304"/>
    <x v="303"/>
    <n v="0"/>
    <n v="0"/>
    <m/>
    <n v="1"/>
    <n v="0"/>
    <n v="1"/>
  </r>
  <r>
    <s v="Ortopedija"/>
    <s v="Operacije"/>
    <x v="305"/>
    <x v="304"/>
    <n v="33"/>
    <n v="60"/>
    <n v="15"/>
    <n v="15"/>
    <n v="48"/>
    <n v="75"/>
  </r>
  <r>
    <s v="Ortopedija"/>
    <s v="Operacije"/>
    <x v="306"/>
    <x v="305"/>
    <n v="0"/>
    <n v="0"/>
    <m/>
    <n v="1"/>
    <n v="0"/>
    <n v="1"/>
  </r>
  <r>
    <s v="Ortopedija"/>
    <s v="Operacije"/>
    <x v="307"/>
    <x v="306"/>
    <n v="0"/>
    <n v="0"/>
    <n v="27"/>
    <n v="20"/>
    <n v="27"/>
    <n v="20"/>
  </r>
  <r>
    <s v="Ortopedija"/>
    <s v="Operacije"/>
    <x v="308"/>
    <x v="307"/>
    <n v="0"/>
    <n v="0"/>
    <m/>
    <n v="1"/>
    <n v="0"/>
    <n v="1"/>
  </r>
  <r>
    <s v="Ortopedija"/>
    <s v="Operacije"/>
    <x v="309"/>
    <x v="308"/>
    <n v="0"/>
    <n v="0"/>
    <m/>
    <n v="1"/>
    <n v="0"/>
    <n v="1"/>
  </r>
  <r>
    <s v="Ortopedija"/>
    <s v="Operacije"/>
    <x v="310"/>
    <x v="309"/>
    <n v="0"/>
    <n v="0"/>
    <m/>
    <n v="1"/>
    <n v="0"/>
    <n v="1"/>
  </r>
  <r>
    <s v="Ortopedija"/>
    <s v="Operacije"/>
    <x v="311"/>
    <x v="310"/>
    <n v="0"/>
    <n v="1"/>
    <n v="17"/>
    <n v="1"/>
    <n v="17"/>
    <n v="2"/>
  </r>
  <r>
    <s v="Ortopedija"/>
    <s v="Operacije"/>
    <x v="312"/>
    <x v="311"/>
    <n v="0"/>
    <n v="0"/>
    <n v="2"/>
    <n v="1"/>
    <n v="2"/>
    <n v="1"/>
  </r>
  <r>
    <s v="Ortopedija"/>
    <s v="Operacije"/>
    <x v="313"/>
    <x v="312"/>
    <n v="0"/>
    <n v="0"/>
    <n v="116"/>
    <n v="85"/>
    <n v="116"/>
    <n v="85"/>
  </r>
  <r>
    <s v="Ortopedija"/>
    <s v="Operacije"/>
    <x v="314"/>
    <x v="313"/>
    <n v="0"/>
    <n v="0"/>
    <m/>
    <n v="1"/>
    <n v="0"/>
    <n v="1"/>
  </r>
  <r>
    <s v="Ortopedija"/>
    <s v="Operacije"/>
    <x v="315"/>
    <x v="314"/>
    <n v="0"/>
    <n v="0"/>
    <m/>
    <n v="1"/>
    <n v="0"/>
    <n v="1"/>
  </r>
  <r>
    <s v="Ortopedija"/>
    <s v="Operacije"/>
    <x v="316"/>
    <x v="315"/>
    <n v="0"/>
    <n v="1"/>
    <m/>
    <n v="1"/>
    <n v="0"/>
    <n v="2"/>
  </r>
  <r>
    <s v="Ortopedija"/>
    <s v="Operacije"/>
    <x v="317"/>
    <x v="316"/>
    <n v="0"/>
    <n v="1"/>
    <m/>
    <n v="1"/>
    <n v="0"/>
    <n v="2"/>
  </r>
  <r>
    <s v="Ortopedija"/>
    <s v="Operacije"/>
    <x v="318"/>
    <x v="317"/>
    <n v="0"/>
    <n v="1"/>
    <m/>
    <n v="1"/>
    <n v="0"/>
    <n v="2"/>
  </r>
  <r>
    <s v="Ortopedija"/>
    <s v="Operacije"/>
    <x v="319"/>
    <x v="318"/>
    <n v="0"/>
    <n v="1"/>
    <m/>
    <n v="1"/>
    <n v="0"/>
    <n v="2"/>
  </r>
  <r>
    <s v="Ortopedija"/>
    <s v="Operacije"/>
    <x v="320"/>
    <x v="319"/>
    <n v="0"/>
    <n v="0"/>
    <n v="5"/>
    <n v="5"/>
    <n v="5"/>
    <n v="5"/>
  </r>
  <r>
    <s v="Ortopedija"/>
    <s v="Operacije"/>
    <x v="321"/>
    <x v="320"/>
    <n v="0"/>
    <n v="0"/>
    <m/>
    <n v="1"/>
    <n v="0"/>
    <n v="1"/>
  </r>
  <r>
    <s v="Ortopedija"/>
    <s v="Operacije"/>
    <x v="322"/>
    <x v="321"/>
    <n v="0"/>
    <n v="0"/>
    <m/>
    <n v="1"/>
    <n v="0"/>
    <n v="1"/>
  </r>
  <r>
    <s v="Ortopedija"/>
    <s v="Operacije"/>
    <x v="323"/>
    <x v="322"/>
    <n v="0"/>
    <n v="0"/>
    <m/>
    <n v="1"/>
    <n v="0"/>
    <n v="1"/>
  </r>
  <r>
    <s v="Ortopedija"/>
    <s v="Operacije"/>
    <x v="324"/>
    <x v="323"/>
    <n v="0"/>
    <n v="0"/>
    <m/>
    <n v="1"/>
    <n v="0"/>
    <n v="1"/>
  </r>
  <r>
    <s v="Ortopedija"/>
    <s v="Operacije"/>
    <x v="325"/>
    <x v="324"/>
    <n v="0"/>
    <n v="0"/>
    <m/>
    <n v="1"/>
    <n v="0"/>
    <n v="1"/>
  </r>
  <r>
    <s v="Ortopedija"/>
    <s v="Operacije"/>
    <x v="326"/>
    <x v="325"/>
    <n v="0"/>
    <n v="0"/>
    <m/>
    <n v="1"/>
    <n v="0"/>
    <n v="1"/>
  </r>
  <r>
    <s v="Ortopedija"/>
    <s v="Operacije"/>
    <x v="327"/>
    <x v="326"/>
    <n v="0"/>
    <n v="0"/>
    <m/>
    <n v="1"/>
    <n v="0"/>
    <n v="1"/>
  </r>
  <r>
    <s v="Ortopedija"/>
    <s v="Operacije"/>
    <x v="328"/>
    <x v="327"/>
    <n v="0"/>
    <n v="0"/>
    <m/>
    <n v="1"/>
    <n v="0"/>
    <n v="1"/>
  </r>
  <r>
    <s v="Ortopedija"/>
    <s v="Operacije"/>
    <x v="329"/>
    <x v="328"/>
    <n v="0"/>
    <n v="0"/>
    <n v="1"/>
    <n v="1"/>
    <n v="1"/>
    <n v="1"/>
  </r>
  <r>
    <s v="Ortopedija"/>
    <s v="Operacije"/>
    <x v="330"/>
    <x v="329"/>
    <n v="0"/>
    <n v="0"/>
    <m/>
    <n v="1"/>
    <n v="0"/>
    <n v="1"/>
  </r>
  <r>
    <s v="Ortopedija"/>
    <s v="Operacije"/>
    <x v="331"/>
    <x v="330"/>
    <n v="0"/>
    <n v="0"/>
    <n v="1"/>
    <n v="1"/>
    <n v="1"/>
    <n v="1"/>
  </r>
  <r>
    <s v="Ortopedija"/>
    <s v="Operacije"/>
    <x v="332"/>
    <x v="331"/>
    <n v="0"/>
    <n v="0"/>
    <m/>
    <n v="1"/>
    <n v="0"/>
    <n v="1"/>
  </r>
  <r>
    <s v="Ortopedija"/>
    <s v="Operacije"/>
    <x v="333"/>
    <x v="332"/>
    <n v="0"/>
    <n v="0"/>
    <m/>
    <n v="1"/>
    <n v="0"/>
    <n v="1"/>
  </r>
  <r>
    <s v="Ortopedija"/>
    <s v="Operacije"/>
    <x v="334"/>
    <x v="333"/>
    <n v="0"/>
    <n v="0"/>
    <m/>
    <n v="1"/>
    <n v="0"/>
    <n v="1"/>
  </r>
  <r>
    <s v="Ortopedija"/>
    <s v="Operacije"/>
    <x v="335"/>
    <x v="334"/>
    <n v="0"/>
    <n v="0"/>
    <m/>
    <n v="1"/>
    <n v="0"/>
    <n v="1"/>
  </r>
  <r>
    <s v="Ortopedija"/>
    <s v="Operacije"/>
    <x v="336"/>
    <x v="335"/>
    <n v="0"/>
    <n v="0"/>
    <m/>
    <n v="1"/>
    <n v="0"/>
    <n v="1"/>
  </r>
  <r>
    <s v="Ortopedija"/>
    <s v="Operacije"/>
    <x v="337"/>
    <x v="336"/>
    <n v="0"/>
    <n v="0"/>
    <m/>
    <n v="1"/>
    <n v="0"/>
    <n v="1"/>
  </r>
  <r>
    <s v="Ortopedija"/>
    <s v="Operacije"/>
    <x v="338"/>
    <x v="337"/>
    <n v="0"/>
    <n v="0"/>
    <m/>
    <n v="1"/>
    <n v="0"/>
    <n v="1"/>
  </r>
  <r>
    <s v="Ortopedija"/>
    <s v="Operacije"/>
    <x v="339"/>
    <x v="338"/>
    <n v="0"/>
    <n v="0"/>
    <n v="1"/>
    <n v="1"/>
    <n v="1"/>
    <n v="1"/>
  </r>
  <r>
    <s v="Ortopedija"/>
    <s v="Operacije"/>
    <x v="340"/>
    <x v="339"/>
    <n v="0"/>
    <n v="0"/>
    <m/>
    <n v="1"/>
    <n v="0"/>
    <n v="1"/>
  </r>
  <r>
    <s v="Ortopedija"/>
    <s v="Operacije"/>
    <x v="341"/>
    <x v="340"/>
    <n v="0"/>
    <n v="0"/>
    <m/>
    <n v="1"/>
    <n v="0"/>
    <n v="1"/>
  </r>
  <r>
    <s v="Ortopedija"/>
    <s v="Operacije"/>
    <x v="342"/>
    <x v="341"/>
    <n v="0"/>
    <n v="0"/>
    <m/>
    <n v="1"/>
    <n v="0"/>
    <n v="1"/>
  </r>
  <r>
    <s v="Ortopedija"/>
    <s v="Operacije"/>
    <x v="343"/>
    <x v="342"/>
    <n v="0"/>
    <n v="0"/>
    <n v="6"/>
    <n v="2"/>
    <n v="6"/>
    <n v="2"/>
  </r>
  <r>
    <s v="Ortopedija"/>
    <s v="Operacije"/>
    <x v="344"/>
    <x v="343"/>
    <n v="0"/>
    <n v="0"/>
    <m/>
    <n v="1"/>
    <n v="0"/>
    <n v="1"/>
  </r>
  <r>
    <s v="Ortopedija"/>
    <s v="Operacije"/>
    <x v="345"/>
    <x v="344"/>
    <n v="0"/>
    <n v="0"/>
    <m/>
    <n v="1"/>
    <n v="0"/>
    <n v="1"/>
  </r>
  <r>
    <s v="Ortopedija"/>
    <s v="Operacije"/>
    <x v="346"/>
    <x v="345"/>
    <n v="0"/>
    <n v="0"/>
    <m/>
    <n v="1"/>
    <n v="0"/>
    <n v="1"/>
  </r>
  <r>
    <s v="Ortopedija"/>
    <s v="Operacije"/>
    <x v="347"/>
    <x v="346"/>
    <n v="0"/>
    <n v="1"/>
    <m/>
    <n v="1"/>
    <n v="0"/>
    <n v="2"/>
  </r>
  <r>
    <s v="Ortopedija"/>
    <s v="Operacije"/>
    <x v="348"/>
    <x v="347"/>
    <n v="0"/>
    <n v="0"/>
    <m/>
    <n v="1"/>
    <n v="0"/>
    <n v="1"/>
  </r>
  <r>
    <s v="Ortopedija"/>
    <s v="Operacije"/>
    <x v="349"/>
    <x v="348"/>
    <n v="0"/>
    <n v="0"/>
    <m/>
    <n v="1"/>
    <n v="0"/>
    <n v="1"/>
  </r>
  <r>
    <s v="Ortopedija"/>
    <s v="Operacije"/>
    <x v="350"/>
    <x v="349"/>
    <n v="0"/>
    <n v="1"/>
    <n v="1"/>
    <n v="5"/>
    <n v="1"/>
    <n v="6"/>
  </r>
  <r>
    <s v="Ortopedija"/>
    <s v="Operacije"/>
    <x v="351"/>
    <x v="350"/>
    <n v="0"/>
    <n v="0"/>
    <n v="1"/>
    <n v="10"/>
    <n v="1"/>
    <n v="10"/>
  </r>
  <r>
    <s v="Ortopedija"/>
    <s v="Operacije"/>
    <x v="352"/>
    <x v="351"/>
    <n v="0"/>
    <n v="0"/>
    <m/>
    <n v="1"/>
    <n v="0"/>
    <n v="1"/>
  </r>
  <r>
    <s v="Ortopedija"/>
    <s v="Operacije"/>
    <x v="353"/>
    <x v="352"/>
    <n v="0"/>
    <n v="0"/>
    <n v="6"/>
    <n v="10"/>
    <n v="6"/>
    <n v="10"/>
  </r>
  <r>
    <s v="Ortopedija"/>
    <s v="Operacije"/>
    <x v="354"/>
    <x v="353"/>
    <n v="0"/>
    <n v="0"/>
    <n v="1"/>
    <n v="1"/>
    <n v="1"/>
    <n v="1"/>
  </r>
  <r>
    <s v="Ortopedija"/>
    <s v="Operacije"/>
    <x v="355"/>
    <x v="354"/>
    <n v="0"/>
    <n v="0"/>
    <m/>
    <n v="1"/>
    <n v="0"/>
    <n v="1"/>
  </r>
  <r>
    <s v="Ortopedija"/>
    <s v="Operacije"/>
    <x v="356"/>
    <x v="355"/>
    <n v="0"/>
    <n v="0"/>
    <m/>
    <n v="1"/>
    <n v="0"/>
    <n v="1"/>
  </r>
  <r>
    <s v="Ortopedija"/>
    <s v="Operacije"/>
    <x v="357"/>
    <x v="356"/>
    <n v="0"/>
    <n v="0"/>
    <n v="1"/>
    <n v="1"/>
    <n v="1"/>
    <n v="1"/>
  </r>
  <r>
    <s v="Ortopedija"/>
    <s v="Operacije"/>
    <x v="358"/>
    <x v="357"/>
    <n v="0"/>
    <n v="0"/>
    <m/>
    <n v="1"/>
    <n v="0"/>
    <n v="1"/>
  </r>
  <r>
    <s v="Ortopedija"/>
    <s v="Operacije"/>
    <x v="359"/>
    <x v="358"/>
    <n v="0"/>
    <n v="0"/>
    <m/>
    <n v="1"/>
    <n v="0"/>
    <n v="1"/>
  </r>
  <r>
    <s v="Ortopedija"/>
    <s v="Operacije"/>
    <x v="360"/>
    <x v="359"/>
    <n v="0"/>
    <n v="0"/>
    <m/>
    <n v="1"/>
    <n v="0"/>
    <n v="1"/>
  </r>
  <r>
    <s v="Ortopedija"/>
    <s v="Operacije"/>
    <x v="361"/>
    <x v="360"/>
    <n v="0"/>
    <n v="0"/>
    <m/>
    <n v="1"/>
    <n v="0"/>
    <n v="1"/>
  </r>
  <r>
    <s v="Ortopedija"/>
    <s v="Operacije"/>
    <x v="362"/>
    <x v="361"/>
    <n v="0"/>
    <n v="0"/>
    <m/>
    <n v="1"/>
    <n v="0"/>
    <n v="1"/>
  </r>
  <r>
    <s v="Ortopedija"/>
    <s v="Operacije"/>
    <x v="363"/>
    <x v="362"/>
    <n v="0"/>
    <n v="0"/>
    <m/>
    <n v="1"/>
    <n v="0"/>
    <n v="1"/>
  </r>
  <r>
    <s v="Ortopedija"/>
    <s v="Operacije"/>
    <x v="364"/>
    <x v="363"/>
    <n v="0"/>
    <n v="0"/>
    <m/>
    <n v="1"/>
    <n v="0"/>
    <n v="1"/>
  </r>
  <r>
    <s v="Ortopedija"/>
    <s v="Operacije"/>
    <x v="365"/>
    <x v="364"/>
    <n v="0"/>
    <n v="0"/>
    <m/>
    <n v="1"/>
    <n v="0"/>
    <n v="1"/>
  </r>
  <r>
    <s v="Ortopedija"/>
    <s v="Operacije"/>
    <x v="366"/>
    <x v="365"/>
    <n v="0"/>
    <n v="0"/>
    <n v="4"/>
    <n v="5"/>
    <n v="4"/>
    <n v="5"/>
  </r>
  <r>
    <s v="Ortopedija"/>
    <s v="Operacije"/>
    <x v="367"/>
    <x v="366"/>
    <n v="0"/>
    <n v="0"/>
    <m/>
    <n v="1"/>
    <n v="0"/>
    <n v="1"/>
  </r>
  <r>
    <s v="Ortopedija"/>
    <s v="Operacije"/>
    <x v="368"/>
    <x v="367"/>
    <n v="0"/>
    <n v="0"/>
    <m/>
    <n v="1"/>
    <n v="0"/>
    <n v="1"/>
  </r>
  <r>
    <s v="Ortopedija"/>
    <s v="Operacije"/>
    <x v="369"/>
    <x v="368"/>
    <n v="0"/>
    <n v="0"/>
    <m/>
    <n v="1"/>
    <n v="0"/>
    <n v="1"/>
  </r>
  <r>
    <s v="Ortopedija"/>
    <s v="Operacije"/>
    <x v="370"/>
    <x v="369"/>
    <n v="0"/>
    <n v="0"/>
    <m/>
    <n v="1"/>
    <n v="0"/>
    <n v="1"/>
  </r>
  <r>
    <s v="Ortopedija"/>
    <s v="Operacije"/>
    <x v="371"/>
    <x v="370"/>
    <n v="0"/>
    <n v="0"/>
    <m/>
    <n v="1"/>
    <n v="0"/>
    <n v="1"/>
  </r>
  <r>
    <s v="Ortopedija"/>
    <s v="Operacije"/>
    <x v="372"/>
    <x v="371"/>
    <n v="0"/>
    <n v="0"/>
    <m/>
    <n v="1"/>
    <n v="0"/>
    <n v="1"/>
  </r>
  <r>
    <s v="Ortopedija"/>
    <s v="Operacije"/>
    <x v="373"/>
    <x v="372"/>
    <n v="0"/>
    <n v="0"/>
    <m/>
    <n v="1"/>
    <n v="0"/>
    <n v="1"/>
  </r>
  <r>
    <s v="Ortopedija"/>
    <s v="Operacije"/>
    <x v="374"/>
    <x v="373"/>
    <n v="0"/>
    <n v="0"/>
    <n v="110"/>
    <n v="100"/>
    <n v="110"/>
    <n v="100"/>
  </r>
  <r>
    <s v="Ortopedija"/>
    <s v="Operacije"/>
    <x v="375"/>
    <x v="374"/>
    <n v="0"/>
    <n v="1"/>
    <n v="33"/>
    <n v="50"/>
    <n v="33"/>
    <n v="51"/>
  </r>
  <r>
    <s v="Ortopedija"/>
    <s v="Operacije"/>
    <x v="376"/>
    <x v="375"/>
    <n v="0"/>
    <n v="0"/>
    <n v="40"/>
    <n v="55"/>
    <n v="40"/>
    <n v="55"/>
  </r>
  <r>
    <s v="Ortopedija"/>
    <s v="Operacije"/>
    <x v="377"/>
    <x v="376"/>
    <n v="0"/>
    <n v="0"/>
    <n v="29"/>
    <n v="37"/>
    <n v="29"/>
    <n v="37"/>
  </r>
  <r>
    <s v="Ortopedija"/>
    <s v="Operacije"/>
    <x v="378"/>
    <x v="377"/>
    <n v="0"/>
    <n v="0"/>
    <m/>
    <n v="1"/>
    <n v="0"/>
    <n v="1"/>
  </r>
  <r>
    <s v="Ortopedija"/>
    <s v="Operacije"/>
    <x v="379"/>
    <x v="378"/>
    <n v="0"/>
    <n v="0"/>
    <n v="1"/>
    <n v="5"/>
    <n v="1"/>
    <n v="5"/>
  </r>
  <r>
    <s v="Ortopedija"/>
    <s v="Operacije"/>
    <x v="380"/>
    <x v="379"/>
    <n v="0"/>
    <n v="0"/>
    <n v="3"/>
    <n v="7"/>
    <n v="3"/>
    <n v="7"/>
  </r>
  <r>
    <s v="Ortopedija"/>
    <s v="Operacije"/>
    <x v="381"/>
    <x v="380"/>
    <n v="0"/>
    <n v="0"/>
    <n v="1"/>
    <n v="3"/>
    <n v="1"/>
    <n v="3"/>
  </r>
  <r>
    <s v="Ortopedija"/>
    <s v="Operacije"/>
    <x v="382"/>
    <x v="381"/>
    <n v="0"/>
    <n v="0"/>
    <n v="1"/>
    <n v="1"/>
    <n v="1"/>
    <n v="1"/>
  </r>
  <r>
    <s v="Ortopedija"/>
    <s v="Operacije"/>
    <x v="383"/>
    <x v="382"/>
    <n v="0"/>
    <n v="0"/>
    <n v="4"/>
    <n v="1"/>
    <n v="4"/>
    <n v="1"/>
  </r>
  <r>
    <s v="Ortopedija"/>
    <s v="Operacije"/>
    <x v="384"/>
    <x v="383"/>
    <n v="0"/>
    <n v="0"/>
    <m/>
    <n v="1"/>
    <n v="0"/>
    <n v="1"/>
  </r>
  <r>
    <s v="Ortopedija"/>
    <s v="Operacije"/>
    <x v="385"/>
    <x v="384"/>
    <n v="0"/>
    <n v="0"/>
    <m/>
    <n v="1"/>
    <n v="0"/>
    <n v="1"/>
  </r>
  <r>
    <s v="Ortopedija"/>
    <s v="Operacije"/>
    <x v="386"/>
    <x v="385"/>
    <n v="0"/>
    <n v="0"/>
    <n v="6"/>
    <n v="5"/>
    <n v="6"/>
    <n v="5"/>
  </r>
  <r>
    <s v="Ortopedija"/>
    <s v="Operacije"/>
    <x v="387"/>
    <x v="386"/>
    <n v="0"/>
    <n v="0"/>
    <m/>
    <n v="1"/>
    <n v="0"/>
    <n v="1"/>
  </r>
  <r>
    <s v="Ortopedija"/>
    <s v="Operacije"/>
    <x v="388"/>
    <x v="387"/>
    <n v="0"/>
    <n v="0"/>
    <m/>
    <n v="1"/>
    <n v="0"/>
    <n v="1"/>
  </r>
  <r>
    <s v="Ortopedija"/>
    <s v="Operacije"/>
    <x v="389"/>
    <x v="388"/>
    <n v="0"/>
    <n v="0"/>
    <m/>
    <n v="1"/>
    <n v="0"/>
    <n v="1"/>
  </r>
  <r>
    <s v="Ortopedija"/>
    <s v="Operacije"/>
    <x v="390"/>
    <x v="389"/>
    <n v="0"/>
    <n v="0"/>
    <m/>
    <n v="1"/>
    <n v="0"/>
    <n v="1"/>
  </r>
  <r>
    <s v="Ortopedija"/>
    <s v="Operacije"/>
    <x v="391"/>
    <x v="390"/>
    <n v="0"/>
    <n v="0"/>
    <m/>
    <n v="1"/>
    <n v="0"/>
    <n v="1"/>
  </r>
  <r>
    <s v="Ortopedija"/>
    <s v="Operacije"/>
    <x v="392"/>
    <x v="391"/>
    <n v="0"/>
    <n v="0"/>
    <m/>
    <n v="1"/>
    <n v="0"/>
    <n v="1"/>
  </r>
  <r>
    <s v="Ortopedija"/>
    <s v="Operacije"/>
    <x v="393"/>
    <x v="392"/>
    <n v="0"/>
    <n v="0"/>
    <m/>
    <n v="1"/>
    <n v="0"/>
    <n v="1"/>
  </r>
  <r>
    <s v="Ortopedija"/>
    <s v="Operacije"/>
    <x v="394"/>
    <x v="393"/>
    <n v="0"/>
    <n v="0"/>
    <m/>
    <n v="1"/>
    <n v="0"/>
    <n v="1"/>
  </r>
  <r>
    <s v="Ortopedija"/>
    <s v="Operacije"/>
    <x v="395"/>
    <x v="394"/>
    <n v="0"/>
    <n v="0"/>
    <m/>
    <n v="1"/>
    <n v="0"/>
    <n v="1"/>
  </r>
  <r>
    <s v="Ortopedija"/>
    <s v="Operacije"/>
    <x v="396"/>
    <x v="395"/>
    <n v="0"/>
    <n v="0"/>
    <m/>
    <n v="1"/>
    <n v="0"/>
    <n v="1"/>
  </r>
  <r>
    <s v="Ortopedija"/>
    <s v="Operacije"/>
    <x v="397"/>
    <x v="396"/>
    <n v="0"/>
    <n v="0"/>
    <m/>
    <n v="1"/>
    <n v="0"/>
    <n v="1"/>
  </r>
  <r>
    <s v="Ortopedija"/>
    <s v="Operacije"/>
    <x v="398"/>
    <x v="397"/>
    <n v="0"/>
    <n v="0"/>
    <m/>
    <n v="1"/>
    <n v="0"/>
    <n v="1"/>
  </r>
  <r>
    <s v="Ortopedija"/>
    <s v="Operacije"/>
    <x v="399"/>
    <x v="398"/>
    <n v="0"/>
    <n v="0"/>
    <m/>
    <n v="1"/>
    <n v="0"/>
    <n v="1"/>
  </r>
  <r>
    <s v="Ortopedija"/>
    <s v="Operacije"/>
    <x v="400"/>
    <x v="399"/>
    <n v="0"/>
    <n v="0"/>
    <m/>
    <n v="1"/>
    <n v="0"/>
    <n v="1"/>
  </r>
  <r>
    <s v="Ortopedija"/>
    <s v="Operacije"/>
    <x v="401"/>
    <x v="400"/>
    <n v="0"/>
    <n v="0"/>
    <n v="6"/>
    <n v="1"/>
    <n v="6"/>
    <n v="1"/>
  </r>
  <r>
    <s v="Ortopedija"/>
    <s v="Operacije"/>
    <x v="402"/>
    <x v="401"/>
    <n v="0"/>
    <n v="0"/>
    <m/>
    <n v="1"/>
    <n v="0"/>
    <n v="1"/>
  </r>
  <r>
    <s v="Ortopedija"/>
    <s v="Operacije"/>
    <x v="403"/>
    <x v="402"/>
    <n v="0"/>
    <n v="0"/>
    <m/>
    <n v="4"/>
    <n v="0"/>
    <n v="4"/>
  </r>
  <r>
    <s v="Ortopedija"/>
    <s v="Operacije"/>
    <x v="404"/>
    <x v="403"/>
    <n v="0"/>
    <n v="0"/>
    <m/>
    <n v="1"/>
    <n v="0"/>
    <n v="1"/>
  </r>
  <r>
    <s v="Ortopedija"/>
    <s v="Operacije"/>
    <x v="405"/>
    <x v="404"/>
    <n v="0"/>
    <n v="0"/>
    <m/>
    <n v="1"/>
    <n v="0"/>
    <n v="1"/>
  </r>
  <r>
    <s v="Ortopedija"/>
    <s v="Operacije"/>
    <x v="406"/>
    <x v="405"/>
    <n v="0"/>
    <n v="0"/>
    <m/>
    <n v="3"/>
    <n v="0"/>
    <n v="3"/>
  </r>
  <r>
    <s v="Ortopedija"/>
    <s v="Operacije"/>
    <x v="407"/>
    <x v="406"/>
    <n v="0"/>
    <n v="0"/>
    <n v="1"/>
    <n v="1"/>
    <n v="1"/>
    <n v="1"/>
  </r>
  <r>
    <s v="Ortopedija"/>
    <s v="Operacije"/>
    <x v="408"/>
    <x v="407"/>
    <n v="0"/>
    <n v="0"/>
    <m/>
    <n v="1"/>
    <n v="0"/>
    <n v="1"/>
  </r>
  <r>
    <s v="Ortopedija"/>
    <s v="Operacije"/>
    <x v="409"/>
    <x v="408"/>
    <n v="0"/>
    <n v="0"/>
    <m/>
    <n v="1"/>
    <n v="0"/>
    <n v="1"/>
  </r>
  <r>
    <s v="Ortopedija"/>
    <s v="Operacije"/>
    <x v="410"/>
    <x v="409"/>
    <n v="0"/>
    <n v="0"/>
    <m/>
    <n v="1"/>
    <n v="0"/>
    <n v="1"/>
  </r>
  <r>
    <s v="Ortopedija"/>
    <s v="Operacije"/>
    <x v="411"/>
    <x v="410"/>
    <n v="0"/>
    <n v="0"/>
    <m/>
    <n v="1"/>
    <n v="0"/>
    <n v="1"/>
  </r>
  <r>
    <s v="Ortopedija"/>
    <s v="Operacije"/>
    <x v="412"/>
    <x v="411"/>
    <n v="0"/>
    <n v="0"/>
    <m/>
    <n v="1"/>
    <n v="0"/>
    <n v="1"/>
  </r>
  <r>
    <s v="Ortopedija"/>
    <s v="Operacije"/>
    <x v="413"/>
    <x v="412"/>
    <n v="0"/>
    <n v="0"/>
    <m/>
    <n v="1"/>
    <n v="0"/>
    <n v="1"/>
  </r>
  <r>
    <s v="Ortopedija"/>
    <s v="Operacije"/>
    <x v="414"/>
    <x v="413"/>
    <n v="0"/>
    <n v="0"/>
    <m/>
    <n v="1"/>
    <n v="0"/>
    <n v="1"/>
  </r>
  <r>
    <s v="Ortopedija"/>
    <s v="Operacije"/>
    <x v="415"/>
    <x v="414"/>
    <n v="0"/>
    <n v="0"/>
    <m/>
    <n v="1"/>
    <n v="0"/>
    <n v="1"/>
  </r>
  <r>
    <s v="Ortopedija"/>
    <s v="Operacije"/>
    <x v="416"/>
    <x v="415"/>
    <n v="0"/>
    <n v="0"/>
    <m/>
    <n v="1"/>
    <n v="0"/>
    <n v="1"/>
  </r>
  <r>
    <s v="Ortopedija"/>
    <s v="Operacije"/>
    <x v="417"/>
    <x v="416"/>
    <n v="0"/>
    <n v="0"/>
    <m/>
    <n v="1"/>
    <n v="0"/>
    <n v="1"/>
  </r>
  <r>
    <s v="Ortopedija"/>
    <s v="Operacije"/>
    <x v="418"/>
    <x v="417"/>
    <n v="0"/>
    <n v="0"/>
    <m/>
    <n v="1"/>
    <n v="0"/>
    <n v="1"/>
  </r>
  <r>
    <s v="Ortopedija"/>
    <s v="Operacije"/>
    <x v="419"/>
    <x v="418"/>
    <n v="0"/>
    <n v="0"/>
    <m/>
    <n v="1"/>
    <n v="0"/>
    <n v="1"/>
  </r>
  <r>
    <s v="Ortopedija"/>
    <s v="Operacije"/>
    <x v="420"/>
    <x v="419"/>
    <n v="0"/>
    <n v="0"/>
    <m/>
    <n v="1"/>
    <n v="0"/>
    <n v="1"/>
  </r>
  <r>
    <s v="Ortopedija"/>
    <s v="Operacije"/>
    <x v="421"/>
    <x v="420"/>
    <n v="0"/>
    <n v="0"/>
    <m/>
    <n v="1"/>
    <n v="0"/>
    <n v="1"/>
  </r>
  <r>
    <s v="Ortopedija"/>
    <s v="Operacije"/>
    <x v="422"/>
    <x v="421"/>
    <n v="0"/>
    <n v="0"/>
    <m/>
    <n v="1"/>
    <n v="0"/>
    <n v="1"/>
  </r>
  <r>
    <s v="Ortopedija"/>
    <s v="Operacije"/>
    <x v="423"/>
    <x v="422"/>
    <n v="0"/>
    <n v="0"/>
    <m/>
    <n v="1"/>
    <n v="0"/>
    <n v="1"/>
  </r>
  <r>
    <s v="Ortopedija"/>
    <s v="Operacije"/>
    <x v="424"/>
    <x v="423"/>
    <n v="0"/>
    <n v="0"/>
    <m/>
    <n v="1"/>
    <n v="0"/>
    <n v="1"/>
  </r>
  <r>
    <s v="Ortopedija"/>
    <s v="Operacije"/>
    <x v="425"/>
    <x v="424"/>
    <n v="0"/>
    <n v="0"/>
    <m/>
    <n v="1"/>
    <n v="0"/>
    <n v="1"/>
  </r>
  <r>
    <s v="Ortopedija"/>
    <s v="Operacije"/>
    <x v="426"/>
    <x v="425"/>
    <n v="0"/>
    <n v="0"/>
    <n v="3"/>
    <n v="10"/>
    <n v="3"/>
    <n v="10"/>
  </r>
  <r>
    <s v="Ortopedija"/>
    <s v="Operacije"/>
    <x v="427"/>
    <x v="426"/>
    <n v="0"/>
    <n v="0"/>
    <m/>
    <n v="1"/>
    <n v="0"/>
    <n v="1"/>
  </r>
  <r>
    <s v="Ortopedija"/>
    <s v="Operacije"/>
    <x v="428"/>
    <x v="427"/>
    <n v="0"/>
    <n v="0"/>
    <m/>
    <n v="1"/>
    <n v="0"/>
    <n v="1"/>
  </r>
  <r>
    <s v="Ortopedija"/>
    <s v="Operacije"/>
    <x v="429"/>
    <x v="428"/>
    <n v="0"/>
    <n v="0"/>
    <n v="3"/>
    <n v="2"/>
    <n v="3"/>
    <n v="2"/>
  </r>
  <r>
    <s v="Ortopedija"/>
    <s v="Operacije"/>
    <x v="430"/>
    <x v="429"/>
    <n v="0"/>
    <n v="0"/>
    <m/>
    <n v="1"/>
    <n v="0"/>
    <n v="1"/>
  </r>
  <r>
    <s v="Ortopedija"/>
    <s v="Operacije"/>
    <x v="431"/>
    <x v="430"/>
    <n v="0"/>
    <n v="0"/>
    <m/>
    <n v="1"/>
    <n v="0"/>
    <n v="1"/>
  </r>
  <r>
    <s v="Ortopedija"/>
    <s v="Operacije"/>
    <x v="432"/>
    <x v="431"/>
    <n v="0"/>
    <n v="0"/>
    <m/>
    <n v="1"/>
    <n v="0"/>
    <n v="1"/>
  </r>
  <r>
    <s v="Ortopedija"/>
    <s v="Operacije"/>
    <x v="433"/>
    <x v="432"/>
    <n v="0"/>
    <n v="0"/>
    <m/>
    <n v="1"/>
    <n v="0"/>
    <n v="1"/>
  </r>
  <r>
    <s v="Ortopedija"/>
    <s v="Operacije"/>
    <x v="434"/>
    <x v="433"/>
    <n v="0"/>
    <n v="0"/>
    <n v="1"/>
    <n v="1"/>
    <n v="1"/>
    <n v="1"/>
  </r>
  <r>
    <s v="Ortopedija"/>
    <s v="Operacije"/>
    <x v="435"/>
    <x v="434"/>
    <n v="0"/>
    <n v="0"/>
    <m/>
    <n v="1"/>
    <n v="0"/>
    <n v="1"/>
  </r>
  <r>
    <s v="Ortopedija"/>
    <s v="Operacije"/>
    <x v="436"/>
    <x v="435"/>
    <n v="0"/>
    <n v="0"/>
    <m/>
    <n v="1"/>
    <n v="0"/>
    <n v="1"/>
  </r>
  <r>
    <s v="Ortopedija"/>
    <s v="Operacije"/>
    <x v="437"/>
    <x v="436"/>
    <n v="0"/>
    <n v="0"/>
    <m/>
    <n v="1"/>
    <n v="0"/>
    <n v="1"/>
  </r>
  <r>
    <s v="Ortopedija"/>
    <s v="Operacije"/>
    <x v="438"/>
    <x v="437"/>
    <n v="0"/>
    <n v="0"/>
    <m/>
    <n v="1"/>
    <n v="0"/>
    <n v="1"/>
  </r>
  <r>
    <s v="Ortopedija"/>
    <s v="Operacije"/>
    <x v="439"/>
    <x v="438"/>
    <n v="0"/>
    <n v="0"/>
    <m/>
    <n v="1"/>
    <n v="0"/>
    <n v="1"/>
  </r>
  <r>
    <s v="Ortopedija"/>
    <s v="Operacije"/>
    <x v="440"/>
    <x v="439"/>
    <n v="0"/>
    <n v="0"/>
    <m/>
    <n v="1"/>
    <n v="0"/>
    <n v="1"/>
  </r>
  <r>
    <s v="Ortopedija"/>
    <s v="Operacije"/>
    <x v="441"/>
    <x v="440"/>
    <n v="0"/>
    <n v="0"/>
    <m/>
    <n v="1"/>
    <n v="0"/>
    <n v="1"/>
  </r>
  <r>
    <s v="Ortopedija"/>
    <s v="Operacije"/>
    <x v="442"/>
    <x v="441"/>
    <n v="0"/>
    <n v="0"/>
    <m/>
    <n v="1"/>
    <n v="0"/>
    <n v="1"/>
  </r>
  <r>
    <s v="Ortopedija"/>
    <s v="Operacije"/>
    <x v="443"/>
    <x v="442"/>
    <n v="0"/>
    <n v="0"/>
    <m/>
    <n v="1"/>
    <n v="0"/>
    <n v="1"/>
  </r>
  <r>
    <s v="Ortopedija"/>
    <s v="Operacije"/>
    <x v="444"/>
    <x v="443"/>
    <n v="0"/>
    <n v="0"/>
    <n v="1"/>
    <n v="5"/>
    <n v="1"/>
    <n v="5"/>
  </r>
  <r>
    <s v="Ortopedija"/>
    <s v="Operacije"/>
    <x v="445"/>
    <x v="444"/>
    <n v="0"/>
    <n v="0"/>
    <n v="1"/>
    <n v="1"/>
    <n v="1"/>
    <n v="1"/>
  </r>
  <r>
    <s v="Ortopedija"/>
    <s v="Operacije"/>
    <x v="446"/>
    <x v="445"/>
    <n v="0"/>
    <n v="0"/>
    <m/>
    <n v="1"/>
    <n v="0"/>
    <n v="1"/>
  </r>
  <r>
    <s v="Ortopedija"/>
    <s v="Operacije"/>
    <x v="447"/>
    <x v="446"/>
    <n v="0"/>
    <n v="0"/>
    <m/>
    <n v="1"/>
    <n v="0"/>
    <n v="1"/>
  </r>
  <r>
    <s v="Ortopedija"/>
    <s v="Operacije"/>
    <x v="448"/>
    <x v="447"/>
    <n v="0"/>
    <n v="0"/>
    <m/>
    <n v="1"/>
    <n v="0"/>
    <n v="1"/>
  </r>
  <r>
    <s v="Ortopedija"/>
    <s v="Operacije"/>
    <x v="449"/>
    <x v="448"/>
    <n v="0"/>
    <n v="0"/>
    <m/>
    <n v="1"/>
    <n v="0"/>
    <n v="1"/>
  </r>
  <r>
    <s v="Ortopedija"/>
    <s v="Operacije"/>
    <x v="450"/>
    <x v="449"/>
    <n v="0"/>
    <n v="0"/>
    <m/>
    <n v="1"/>
    <n v="0"/>
    <n v="1"/>
  </r>
  <r>
    <s v="Ortopedija"/>
    <s v="Operacije"/>
    <x v="451"/>
    <x v="450"/>
    <n v="0"/>
    <n v="0"/>
    <m/>
    <n v="1"/>
    <n v="0"/>
    <n v="1"/>
  </r>
  <r>
    <s v="Ortopedija"/>
    <s v="Operacije"/>
    <x v="452"/>
    <x v="451"/>
    <n v="0"/>
    <n v="0"/>
    <m/>
    <n v="1"/>
    <n v="0"/>
    <n v="1"/>
  </r>
  <r>
    <s v="Ortopedija"/>
    <s v="Operacije"/>
    <x v="453"/>
    <x v="452"/>
    <n v="0"/>
    <n v="0"/>
    <m/>
    <n v="1"/>
    <n v="0"/>
    <n v="1"/>
  </r>
  <r>
    <s v="Ortopedija"/>
    <s v="Operacije"/>
    <x v="454"/>
    <x v="453"/>
    <n v="0"/>
    <n v="0"/>
    <n v="1"/>
    <n v="1"/>
    <n v="1"/>
    <n v="1"/>
  </r>
  <r>
    <s v="Ortopedija"/>
    <s v="Operacije"/>
    <x v="455"/>
    <x v="454"/>
    <n v="0"/>
    <n v="0"/>
    <m/>
    <n v="1"/>
    <n v="0"/>
    <n v="1"/>
  </r>
  <r>
    <s v="Ortopedija"/>
    <s v="Operacije"/>
    <x v="456"/>
    <x v="455"/>
    <n v="0"/>
    <n v="0"/>
    <m/>
    <n v="1"/>
    <n v="0"/>
    <n v="1"/>
  </r>
  <r>
    <s v="Ortopedija"/>
    <s v="Operacije"/>
    <x v="457"/>
    <x v="456"/>
    <n v="0"/>
    <n v="0"/>
    <m/>
    <n v="1"/>
    <n v="0"/>
    <n v="1"/>
  </r>
  <r>
    <s v="Ortopedija"/>
    <s v="Operacije"/>
    <x v="458"/>
    <x v="457"/>
    <n v="0"/>
    <n v="0"/>
    <n v="1"/>
    <n v="1"/>
    <n v="1"/>
    <n v="1"/>
  </r>
  <r>
    <s v="Ortopedija"/>
    <s v="Operacije"/>
    <x v="459"/>
    <x v="458"/>
    <n v="0"/>
    <n v="0"/>
    <m/>
    <n v="1"/>
    <n v="0"/>
    <n v="1"/>
  </r>
  <r>
    <s v="Ortopedija"/>
    <s v="Operacije"/>
    <x v="460"/>
    <x v="459"/>
    <n v="0"/>
    <n v="0"/>
    <m/>
    <n v="1"/>
    <n v="0"/>
    <n v="1"/>
  </r>
  <r>
    <s v="Ortopedija"/>
    <s v="Operacije"/>
    <x v="461"/>
    <x v="460"/>
    <n v="0"/>
    <n v="0"/>
    <m/>
    <n v="1"/>
    <n v="0"/>
    <n v="1"/>
  </r>
  <r>
    <s v="Ortopedija"/>
    <s v="Operacije"/>
    <x v="462"/>
    <x v="461"/>
    <n v="0"/>
    <n v="0"/>
    <m/>
    <n v="1"/>
    <n v="0"/>
    <n v="1"/>
  </r>
  <r>
    <s v="Ortopedija"/>
    <s v="Operacije"/>
    <x v="463"/>
    <x v="462"/>
    <n v="0"/>
    <n v="0"/>
    <m/>
    <n v="1"/>
    <n v="0"/>
    <n v="1"/>
  </r>
  <r>
    <s v="Ortopedija"/>
    <s v="Operacije"/>
    <x v="464"/>
    <x v="463"/>
    <n v="0"/>
    <n v="0"/>
    <m/>
    <n v="5"/>
    <n v="0"/>
    <n v="5"/>
  </r>
  <r>
    <s v="Ortopedija"/>
    <s v="Operacije"/>
    <x v="465"/>
    <x v="464"/>
    <n v="0"/>
    <n v="0"/>
    <m/>
    <n v="1"/>
    <n v="0"/>
    <n v="1"/>
  </r>
  <r>
    <s v="Ortopedija"/>
    <s v="Operacije"/>
    <x v="466"/>
    <x v="465"/>
    <n v="0"/>
    <n v="0"/>
    <n v="1"/>
    <n v="1"/>
    <n v="1"/>
    <n v="1"/>
  </r>
  <r>
    <s v="Ortopedija"/>
    <s v="Operacije"/>
    <x v="467"/>
    <x v="466"/>
    <n v="0"/>
    <n v="0"/>
    <m/>
    <n v="1"/>
    <n v="0"/>
    <n v="1"/>
  </r>
  <r>
    <s v="Ortopedija"/>
    <s v="Operacije"/>
    <x v="468"/>
    <x v="467"/>
    <n v="0"/>
    <n v="0"/>
    <m/>
    <n v="1"/>
    <n v="0"/>
    <n v="1"/>
  </r>
  <r>
    <s v="Ortopedija"/>
    <s v="Operacije"/>
    <x v="469"/>
    <x v="468"/>
    <n v="0"/>
    <n v="0"/>
    <m/>
    <n v="1"/>
    <n v="0"/>
    <n v="1"/>
  </r>
  <r>
    <s v="Ortopedija"/>
    <s v="Operacije"/>
    <x v="470"/>
    <x v="469"/>
    <n v="0"/>
    <n v="0"/>
    <m/>
    <n v="1"/>
    <n v="0"/>
    <n v="1"/>
  </r>
  <r>
    <s v="Ortopedija"/>
    <s v="Operacije"/>
    <x v="471"/>
    <x v="470"/>
    <n v="0"/>
    <n v="0"/>
    <m/>
    <n v="1"/>
    <n v="0"/>
    <n v="1"/>
  </r>
  <r>
    <s v="Ortopedija"/>
    <s v="Operacije"/>
    <x v="472"/>
    <x v="463"/>
    <n v="0"/>
    <n v="0"/>
    <m/>
    <n v="1"/>
    <n v="0"/>
    <n v="1"/>
  </r>
  <r>
    <s v="Ortopedija"/>
    <s v="Operacije"/>
    <x v="473"/>
    <x v="471"/>
    <n v="0"/>
    <n v="0"/>
    <m/>
    <n v="1"/>
    <n v="0"/>
    <n v="1"/>
  </r>
  <r>
    <s v="Ortopedija"/>
    <s v="Operacije"/>
    <x v="474"/>
    <x v="472"/>
    <n v="0"/>
    <n v="0"/>
    <m/>
    <n v="1"/>
    <n v="0"/>
    <n v="1"/>
  </r>
  <r>
    <s v="Ortopedija"/>
    <s v="Operacije"/>
    <x v="475"/>
    <x v="473"/>
    <n v="0"/>
    <n v="0"/>
    <m/>
    <n v="1"/>
    <n v="0"/>
    <n v="1"/>
  </r>
  <r>
    <s v="Ortopedija"/>
    <s v="Operacije"/>
    <x v="476"/>
    <x v="474"/>
    <n v="0"/>
    <n v="0"/>
    <m/>
    <n v="1"/>
    <n v="0"/>
    <n v="1"/>
  </r>
  <r>
    <s v="Ortopedija"/>
    <s v="Operacije"/>
    <x v="477"/>
    <x v="475"/>
    <n v="0"/>
    <n v="0"/>
    <m/>
    <n v="1"/>
    <n v="0"/>
    <n v="1"/>
  </r>
  <r>
    <s v="Ortopedija"/>
    <s v="Operacije"/>
    <x v="478"/>
    <x v="476"/>
    <n v="0"/>
    <n v="0"/>
    <m/>
    <n v="1"/>
    <n v="0"/>
    <n v="1"/>
  </r>
  <r>
    <s v="Ortopedija"/>
    <s v="Operacije"/>
    <x v="479"/>
    <x v="477"/>
    <n v="0"/>
    <n v="0"/>
    <m/>
    <n v="1"/>
    <n v="0"/>
    <n v="1"/>
  </r>
  <r>
    <s v="Ortopedija"/>
    <s v="Operacije"/>
    <x v="480"/>
    <x v="478"/>
    <n v="0"/>
    <n v="0"/>
    <m/>
    <n v="1"/>
    <n v="0"/>
    <n v="1"/>
  </r>
  <r>
    <s v="Ortopedija"/>
    <s v="Operacije"/>
    <x v="481"/>
    <x v="479"/>
    <n v="0"/>
    <n v="0"/>
    <m/>
    <n v="1"/>
    <n v="0"/>
    <n v="1"/>
  </r>
  <r>
    <s v="Ortopedija"/>
    <s v="Operacije"/>
    <x v="482"/>
    <x v="480"/>
    <n v="0"/>
    <n v="0"/>
    <m/>
    <n v="1"/>
    <n v="0"/>
    <n v="1"/>
  </r>
  <r>
    <s v="Ortopedija"/>
    <s v="Operacije"/>
    <x v="483"/>
    <x v="481"/>
    <n v="0"/>
    <n v="0"/>
    <m/>
    <n v="1"/>
    <n v="0"/>
    <n v="1"/>
  </r>
  <r>
    <s v="Ortopedija"/>
    <s v="Operacije"/>
    <x v="484"/>
    <x v="482"/>
    <n v="0"/>
    <n v="0"/>
    <m/>
    <n v="1"/>
    <n v="0"/>
    <n v="1"/>
  </r>
  <r>
    <s v="Ortopedija"/>
    <s v="Operacije"/>
    <x v="485"/>
    <x v="483"/>
    <n v="0"/>
    <n v="0"/>
    <m/>
    <n v="1"/>
    <n v="0"/>
    <n v="1"/>
  </r>
  <r>
    <s v="Ortopedija"/>
    <s v="Operacije"/>
    <x v="486"/>
    <x v="484"/>
    <n v="0"/>
    <n v="0"/>
    <n v="1"/>
    <n v="1"/>
    <n v="1"/>
    <n v="1"/>
  </r>
  <r>
    <s v="Ortopedija"/>
    <s v="Operacije"/>
    <x v="487"/>
    <x v="485"/>
    <n v="0"/>
    <n v="0"/>
    <n v="3"/>
    <n v="1"/>
    <n v="3"/>
    <n v="1"/>
  </r>
  <r>
    <s v="Ortopedija"/>
    <s v="Operacije"/>
    <x v="488"/>
    <x v="486"/>
    <n v="0"/>
    <n v="0"/>
    <n v="2"/>
    <n v="1"/>
    <n v="2"/>
    <n v="1"/>
  </r>
  <r>
    <s v="Ortopedija"/>
    <s v="Operacije"/>
    <x v="489"/>
    <x v="487"/>
    <n v="0"/>
    <n v="0"/>
    <n v="6"/>
    <n v="5"/>
    <n v="6"/>
    <n v="5"/>
  </r>
  <r>
    <s v="Ortopedija"/>
    <s v="Operacije"/>
    <x v="490"/>
    <x v="488"/>
    <n v="0"/>
    <n v="0"/>
    <n v="1"/>
    <n v="1"/>
    <n v="1"/>
    <n v="1"/>
  </r>
  <r>
    <s v="Ortopedija"/>
    <s v="Operacije"/>
    <x v="491"/>
    <x v="489"/>
    <n v="0"/>
    <n v="0"/>
    <m/>
    <n v="1"/>
    <n v="0"/>
    <n v="1"/>
  </r>
  <r>
    <s v="Ortopedija"/>
    <s v="Operacije"/>
    <x v="492"/>
    <x v="490"/>
    <n v="0"/>
    <n v="0"/>
    <n v="2"/>
    <n v="5"/>
    <n v="2"/>
    <n v="5"/>
  </r>
  <r>
    <s v="Ortopedija"/>
    <s v="Operacije"/>
    <x v="493"/>
    <x v="491"/>
    <n v="0"/>
    <n v="0"/>
    <n v="12"/>
    <n v="10"/>
    <n v="12"/>
    <n v="10"/>
  </r>
  <r>
    <s v="Ortopedija"/>
    <s v="Operacije"/>
    <x v="494"/>
    <x v="492"/>
    <n v="0"/>
    <n v="0"/>
    <m/>
    <n v="1"/>
    <n v="0"/>
    <n v="1"/>
  </r>
  <r>
    <s v="Ortopedija"/>
    <s v="Operacije"/>
    <x v="495"/>
    <x v="493"/>
    <n v="0"/>
    <n v="0"/>
    <m/>
    <n v="1"/>
    <n v="0"/>
    <n v="1"/>
  </r>
  <r>
    <s v="Ortopedija"/>
    <s v="Operacije"/>
    <x v="496"/>
    <x v="494"/>
    <n v="0"/>
    <n v="0"/>
    <m/>
    <n v="1"/>
    <n v="0"/>
    <n v="1"/>
  </r>
  <r>
    <s v="Ortopedija"/>
    <s v="Operacije"/>
    <x v="497"/>
    <x v="495"/>
    <n v="0"/>
    <n v="0"/>
    <m/>
    <n v="1"/>
    <n v="0"/>
    <n v="1"/>
  </r>
  <r>
    <s v="Ortopedija"/>
    <s v="Operacije"/>
    <x v="498"/>
    <x v="496"/>
    <n v="0"/>
    <n v="0"/>
    <m/>
    <n v="1"/>
    <n v="0"/>
    <n v="1"/>
  </r>
  <r>
    <s v="Ortopedija"/>
    <s v="Operacije"/>
    <x v="499"/>
    <x v="497"/>
    <n v="0"/>
    <n v="0"/>
    <m/>
    <n v="1"/>
    <n v="0"/>
    <n v="1"/>
  </r>
  <r>
    <s v="Ortopedija"/>
    <s v="Operacije"/>
    <x v="500"/>
    <x v="498"/>
    <n v="0"/>
    <n v="0"/>
    <m/>
    <n v="1"/>
    <n v="0"/>
    <n v="1"/>
  </r>
  <r>
    <s v="Ortopedija"/>
    <s v="Operacije"/>
    <x v="501"/>
    <x v="499"/>
    <n v="0"/>
    <n v="0"/>
    <n v="3"/>
    <n v="1"/>
    <n v="3"/>
    <n v="1"/>
  </r>
  <r>
    <s v="Ortopedija"/>
    <s v="Operacije"/>
    <x v="502"/>
    <x v="500"/>
    <n v="0"/>
    <n v="0"/>
    <m/>
    <n v="1"/>
    <n v="0"/>
    <n v="1"/>
  </r>
  <r>
    <s v="Ortopedija"/>
    <s v="Operacije"/>
    <x v="503"/>
    <x v="501"/>
    <n v="0"/>
    <n v="0"/>
    <m/>
    <n v="1"/>
    <n v="0"/>
    <n v="1"/>
  </r>
  <r>
    <s v="Ortopedija"/>
    <s v="Operacije"/>
    <x v="504"/>
    <x v="502"/>
    <n v="0"/>
    <n v="0"/>
    <m/>
    <n v="1"/>
    <n v="0"/>
    <n v="1"/>
  </r>
  <r>
    <s v="Ortopedija"/>
    <s v="Operacije"/>
    <x v="505"/>
    <x v="503"/>
    <n v="0"/>
    <n v="0"/>
    <m/>
    <n v="1"/>
    <n v="0"/>
    <n v="1"/>
  </r>
  <r>
    <s v="Ortopedija"/>
    <s v="Operacije"/>
    <x v="506"/>
    <x v="504"/>
    <n v="0"/>
    <n v="0"/>
    <m/>
    <n v="1"/>
    <n v="0"/>
    <n v="1"/>
  </r>
  <r>
    <s v="Ortopedija"/>
    <s v="Operacije"/>
    <x v="507"/>
    <x v="505"/>
    <n v="0"/>
    <n v="0"/>
    <m/>
    <n v="1"/>
    <n v="0"/>
    <n v="1"/>
  </r>
  <r>
    <s v="Ortopedija"/>
    <s v="Operacije"/>
    <x v="508"/>
    <x v="506"/>
    <n v="0"/>
    <n v="0"/>
    <n v="7"/>
    <n v="10"/>
    <n v="7"/>
    <n v="10"/>
  </r>
  <r>
    <s v="Ortopedija"/>
    <s v="Operacije"/>
    <x v="509"/>
    <x v="507"/>
    <n v="0"/>
    <n v="0"/>
    <m/>
    <n v="1"/>
    <n v="0"/>
    <n v="1"/>
  </r>
  <r>
    <s v="Ortopedija"/>
    <s v="Operacije"/>
    <x v="510"/>
    <x v="508"/>
    <n v="0"/>
    <n v="0"/>
    <m/>
    <n v="1"/>
    <n v="0"/>
    <n v="1"/>
  </r>
  <r>
    <s v="Ortopedija"/>
    <s v="Operacije"/>
    <x v="511"/>
    <x v="509"/>
    <n v="0"/>
    <n v="0"/>
    <n v="1"/>
    <n v="1"/>
    <n v="1"/>
    <n v="1"/>
  </r>
  <r>
    <s v="Ortopedija"/>
    <s v="Operacije"/>
    <x v="512"/>
    <x v="510"/>
    <n v="0"/>
    <n v="0"/>
    <n v="2"/>
    <n v="5"/>
    <n v="2"/>
    <n v="5"/>
  </r>
  <r>
    <s v="Ortopedija"/>
    <s v="Operacije"/>
    <x v="513"/>
    <x v="511"/>
    <n v="0"/>
    <n v="0"/>
    <m/>
    <n v="1"/>
    <n v="0"/>
    <n v="1"/>
  </r>
  <r>
    <s v="Ortopedija"/>
    <s v="Operacije"/>
    <x v="514"/>
    <x v="512"/>
    <n v="0"/>
    <n v="0"/>
    <m/>
    <n v="1"/>
    <n v="0"/>
    <n v="1"/>
  </r>
  <r>
    <s v="Ortopedija"/>
    <s v="Operacije"/>
    <x v="515"/>
    <x v="513"/>
    <n v="0"/>
    <n v="0"/>
    <m/>
    <n v="1"/>
    <n v="0"/>
    <n v="1"/>
  </r>
  <r>
    <s v="Ortopedija"/>
    <s v="Operacije"/>
    <x v="516"/>
    <x v="514"/>
    <n v="0"/>
    <n v="0"/>
    <m/>
    <n v="1"/>
    <n v="0"/>
    <n v="1"/>
  </r>
  <r>
    <s v="Ortopedija"/>
    <s v="Operacije"/>
    <x v="517"/>
    <x v="515"/>
    <n v="0"/>
    <n v="0"/>
    <m/>
    <n v="1"/>
    <n v="0"/>
    <n v="1"/>
  </r>
  <r>
    <s v="Ortopedija"/>
    <s v="Operacije"/>
    <x v="518"/>
    <x v="516"/>
    <n v="0"/>
    <n v="0"/>
    <m/>
    <n v="1"/>
    <n v="0"/>
    <n v="1"/>
  </r>
  <r>
    <s v="Ortopedija"/>
    <s v="Operacije"/>
    <x v="519"/>
    <x v="517"/>
    <n v="0"/>
    <n v="0"/>
    <m/>
    <n v="1"/>
    <n v="0"/>
    <n v="1"/>
  </r>
  <r>
    <s v="Ortopedija"/>
    <s v="Operacije"/>
    <x v="520"/>
    <x v="518"/>
    <n v="0"/>
    <n v="0"/>
    <m/>
    <n v="1"/>
    <n v="0"/>
    <n v="1"/>
  </r>
  <r>
    <s v="Ortopedija"/>
    <s v="Operacije"/>
    <x v="521"/>
    <x v="519"/>
    <n v="0"/>
    <n v="0"/>
    <m/>
    <n v="1"/>
    <n v="0"/>
    <n v="1"/>
  </r>
  <r>
    <s v="Ortopedija"/>
    <s v="Operacije"/>
    <x v="522"/>
    <x v="520"/>
    <n v="0"/>
    <n v="0"/>
    <m/>
    <n v="1"/>
    <n v="0"/>
    <n v="1"/>
  </r>
  <r>
    <s v="Ortopedija"/>
    <s v="Operacije"/>
    <x v="523"/>
    <x v="521"/>
    <n v="0"/>
    <n v="0"/>
    <m/>
    <n v="1"/>
    <n v="0"/>
    <n v="1"/>
  </r>
  <r>
    <s v="Ortopedija"/>
    <s v="Operacije"/>
    <x v="524"/>
    <x v="522"/>
    <n v="0"/>
    <n v="0"/>
    <m/>
    <n v="1"/>
    <n v="0"/>
    <n v="1"/>
  </r>
  <r>
    <s v="Ortopedija"/>
    <s v="Operacije"/>
    <x v="525"/>
    <x v="523"/>
    <n v="0"/>
    <n v="0"/>
    <m/>
    <n v="1"/>
    <n v="0"/>
    <n v="1"/>
  </r>
  <r>
    <s v="Ortopedija"/>
    <s v="Operacije"/>
    <x v="526"/>
    <x v="524"/>
    <n v="0"/>
    <n v="0"/>
    <m/>
    <n v="1"/>
    <n v="0"/>
    <n v="1"/>
  </r>
  <r>
    <s v="Ortopedija"/>
    <s v="Operacije"/>
    <x v="527"/>
    <x v="525"/>
    <n v="0"/>
    <n v="0"/>
    <m/>
    <n v="1"/>
    <n v="0"/>
    <n v="1"/>
  </r>
  <r>
    <s v="Ortopedija"/>
    <s v="Operacije"/>
    <x v="528"/>
    <x v="526"/>
    <n v="0"/>
    <n v="0"/>
    <m/>
    <n v="1"/>
    <n v="0"/>
    <n v="1"/>
  </r>
  <r>
    <s v="Ortopedija"/>
    <s v="Operacije"/>
    <x v="529"/>
    <x v="527"/>
    <n v="0"/>
    <n v="0"/>
    <m/>
    <n v="1"/>
    <n v="0"/>
    <n v="1"/>
  </r>
  <r>
    <s v="Ortopedija"/>
    <s v="Operacije"/>
    <x v="530"/>
    <x v="528"/>
    <n v="0"/>
    <n v="0"/>
    <m/>
    <n v="1"/>
    <n v="0"/>
    <n v="1"/>
  </r>
  <r>
    <s v="Ortopedija"/>
    <s v="Operacije"/>
    <x v="531"/>
    <x v="529"/>
    <n v="0"/>
    <n v="0"/>
    <m/>
    <n v="1"/>
    <n v="0"/>
    <n v="1"/>
  </r>
  <r>
    <s v="Ortopedija"/>
    <s v="Operacije"/>
    <x v="532"/>
    <x v="530"/>
    <n v="0"/>
    <n v="0"/>
    <m/>
    <n v="1"/>
    <n v="0"/>
    <n v="1"/>
  </r>
  <r>
    <s v="Ortopedija"/>
    <s v="Operacije"/>
    <x v="533"/>
    <x v="531"/>
    <n v="0"/>
    <n v="0"/>
    <m/>
    <n v="1"/>
    <n v="0"/>
    <n v="1"/>
  </r>
  <r>
    <s v="Ortopedija"/>
    <s v="Operacije"/>
    <x v="534"/>
    <x v="532"/>
    <n v="0"/>
    <n v="0"/>
    <m/>
    <n v="1"/>
    <n v="0"/>
    <n v="1"/>
  </r>
  <r>
    <s v="Ortopedija"/>
    <s v="Operacije"/>
    <x v="535"/>
    <x v="533"/>
    <n v="0"/>
    <n v="0"/>
    <m/>
    <n v="1"/>
    <n v="0"/>
    <n v="1"/>
  </r>
  <r>
    <s v="Ortopedija"/>
    <s v="Operacije"/>
    <x v="536"/>
    <x v="534"/>
    <n v="0"/>
    <n v="0"/>
    <m/>
    <n v="1"/>
    <n v="0"/>
    <n v="1"/>
  </r>
  <r>
    <s v="Ortopedija"/>
    <s v="Operacije"/>
    <x v="537"/>
    <x v="535"/>
    <n v="0"/>
    <n v="0"/>
    <m/>
    <n v="1"/>
    <n v="0"/>
    <n v="1"/>
  </r>
  <r>
    <s v="Ortopedija"/>
    <s v="Operacije"/>
    <x v="538"/>
    <x v="536"/>
    <n v="0"/>
    <n v="0"/>
    <m/>
    <n v="1"/>
    <n v="0"/>
    <n v="1"/>
  </r>
  <r>
    <s v="Ortopedija"/>
    <s v="Operacije"/>
    <x v="539"/>
    <x v="537"/>
    <n v="0"/>
    <n v="0"/>
    <m/>
    <n v="1"/>
    <n v="0"/>
    <n v="1"/>
  </r>
  <r>
    <s v="Ortopedija"/>
    <s v="Operacije"/>
    <x v="540"/>
    <x v="538"/>
    <n v="0"/>
    <n v="0"/>
    <m/>
    <n v="1"/>
    <n v="0"/>
    <n v="1"/>
  </r>
  <r>
    <s v="Ortopedija"/>
    <s v="Operacije"/>
    <x v="541"/>
    <x v="539"/>
    <n v="0"/>
    <n v="0"/>
    <m/>
    <n v="1"/>
    <n v="0"/>
    <n v="1"/>
  </r>
  <r>
    <s v="Ortopedija"/>
    <s v="Operacije"/>
    <x v="542"/>
    <x v="540"/>
    <n v="0"/>
    <n v="0"/>
    <m/>
    <n v="1"/>
    <n v="0"/>
    <n v="1"/>
  </r>
  <r>
    <s v="Ortopedija"/>
    <s v="Operacije"/>
    <x v="543"/>
    <x v="541"/>
    <n v="0"/>
    <n v="0"/>
    <m/>
    <n v="1"/>
    <n v="0"/>
    <n v="1"/>
  </r>
  <r>
    <s v="Ortopedija"/>
    <s v="Operacije"/>
    <x v="544"/>
    <x v="542"/>
    <n v="0"/>
    <n v="0"/>
    <m/>
    <n v="1"/>
    <n v="0"/>
    <n v="1"/>
  </r>
  <r>
    <s v="Ortopedija"/>
    <s v="Operacije"/>
    <x v="545"/>
    <x v="543"/>
    <n v="0"/>
    <n v="0"/>
    <m/>
    <n v="1"/>
    <n v="0"/>
    <n v="1"/>
  </r>
  <r>
    <s v="Ortopedija"/>
    <s v="Operacije"/>
    <x v="546"/>
    <x v="544"/>
    <n v="0"/>
    <n v="0"/>
    <m/>
    <n v="1"/>
    <n v="0"/>
    <n v="1"/>
  </r>
  <r>
    <s v="Ortopedija"/>
    <s v="Operacije"/>
    <x v="547"/>
    <x v="545"/>
    <n v="0"/>
    <n v="0"/>
    <m/>
    <n v="1"/>
    <n v="0"/>
    <n v="1"/>
  </r>
  <r>
    <s v="Ortopedija"/>
    <s v="Operacije"/>
    <x v="548"/>
    <x v="546"/>
    <n v="0"/>
    <n v="0"/>
    <m/>
    <n v="1"/>
    <n v="0"/>
    <n v="1"/>
  </r>
  <r>
    <s v="Ortopedija"/>
    <s v="Operacije"/>
    <x v="549"/>
    <x v="547"/>
    <n v="0"/>
    <n v="0"/>
    <n v="117"/>
    <n v="130"/>
    <n v="117"/>
    <n v="130"/>
  </r>
  <r>
    <s v="Ortopedija"/>
    <s v="Operacije"/>
    <x v="550"/>
    <x v="548"/>
    <n v="0"/>
    <n v="0"/>
    <n v="405"/>
    <n v="440"/>
    <n v="405"/>
    <n v="440"/>
  </r>
  <r>
    <s v="Ortopedija"/>
    <s v="Operacije"/>
    <x v="551"/>
    <x v="549"/>
    <n v="0"/>
    <n v="0"/>
    <m/>
    <n v="1"/>
    <n v="0"/>
    <n v="1"/>
  </r>
  <r>
    <s v="Ortopedija"/>
    <s v="Operacije"/>
    <x v="552"/>
    <x v="550"/>
    <n v="0"/>
    <n v="0"/>
    <n v="26"/>
    <n v="25"/>
    <n v="26"/>
    <n v="25"/>
  </r>
  <r>
    <s v="Ortopedija"/>
    <s v="Operacije"/>
    <x v="553"/>
    <x v="551"/>
    <n v="0"/>
    <n v="0"/>
    <m/>
    <n v="1"/>
    <n v="0"/>
    <n v="1"/>
  </r>
  <r>
    <s v="Ortopedija"/>
    <s v="Operacije"/>
    <x v="554"/>
    <x v="552"/>
    <n v="0"/>
    <n v="0"/>
    <m/>
    <n v="1"/>
    <n v="0"/>
    <n v="1"/>
  </r>
  <r>
    <s v="Ortopedija"/>
    <s v="Operacije"/>
    <x v="555"/>
    <x v="553"/>
    <n v="0"/>
    <n v="0"/>
    <m/>
    <n v="1"/>
    <n v="0"/>
    <n v="1"/>
  </r>
  <r>
    <s v="Ortopedija"/>
    <s v="Operacije"/>
    <x v="556"/>
    <x v="554"/>
    <n v="0"/>
    <n v="0"/>
    <m/>
    <n v="1"/>
    <n v="0"/>
    <n v="1"/>
  </r>
  <r>
    <s v="Ortopedija"/>
    <s v="Operacije"/>
    <x v="557"/>
    <x v="555"/>
    <n v="0"/>
    <n v="0"/>
    <m/>
    <n v="1"/>
    <n v="0"/>
    <n v="1"/>
  </r>
  <r>
    <s v="Ortopedija"/>
    <s v="Operacije"/>
    <x v="558"/>
    <x v="556"/>
    <n v="0"/>
    <n v="0"/>
    <m/>
    <n v="1"/>
    <n v="0"/>
    <n v="1"/>
  </r>
  <r>
    <s v="Ortopedija"/>
    <s v="Operacije"/>
    <x v="559"/>
    <x v="557"/>
    <n v="0"/>
    <n v="0"/>
    <n v="30"/>
    <n v="30"/>
    <n v="30"/>
    <n v="30"/>
  </r>
  <r>
    <s v="Ortopedija"/>
    <s v="Operacije"/>
    <x v="560"/>
    <x v="558"/>
    <n v="0"/>
    <n v="0"/>
    <m/>
    <n v="1"/>
    <n v="0"/>
    <n v="1"/>
  </r>
  <r>
    <s v="Ortopedija"/>
    <s v="Operacije"/>
    <x v="561"/>
    <x v="559"/>
    <n v="0"/>
    <n v="0"/>
    <m/>
    <n v="1"/>
    <n v="0"/>
    <n v="1"/>
  </r>
  <r>
    <s v="Ortopedija"/>
    <s v="Operacije"/>
    <x v="562"/>
    <x v="560"/>
    <n v="0"/>
    <n v="0"/>
    <m/>
    <n v="1"/>
    <n v="0"/>
    <n v="1"/>
  </r>
  <r>
    <s v="Ortopedija"/>
    <s v="Operacije"/>
    <x v="563"/>
    <x v="561"/>
    <n v="0"/>
    <n v="0"/>
    <n v="1"/>
    <n v="1"/>
    <n v="1"/>
    <n v="1"/>
  </r>
  <r>
    <s v="Ortopedija"/>
    <s v="Operacije"/>
    <x v="564"/>
    <x v="562"/>
    <n v="0"/>
    <n v="0"/>
    <m/>
    <n v="1"/>
    <n v="0"/>
    <n v="1"/>
  </r>
  <r>
    <s v="Ortopedija"/>
    <s v="Operacije"/>
    <x v="565"/>
    <x v="563"/>
    <n v="0"/>
    <n v="0"/>
    <m/>
    <n v="4"/>
    <n v="0"/>
    <n v="4"/>
  </r>
  <r>
    <s v="Ortopedija"/>
    <s v="Operacije"/>
    <x v="566"/>
    <x v="564"/>
    <n v="0"/>
    <n v="0"/>
    <m/>
    <n v="1"/>
    <n v="0"/>
    <n v="1"/>
  </r>
  <r>
    <s v="Ortopedija"/>
    <s v="Operacije"/>
    <x v="567"/>
    <x v="565"/>
    <n v="0"/>
    <n v="0"/>
    <n v="2"/>
    <n v="1"/>
    <n v="2"/>
    <n v="1"/>
  </r>
  <r>
    <s v="Ortopedija"/>
    <s v="Operacije"/>
    <x v="568"/>
    <x v="566"/>
    <n v="0"/>
    <n v="0"/>
    <n v="5"/>
    <n v="2"/>
    <n v="5"/>
    <n v="2"/>
  </r>
  <r>
    <s v="Ortopedija"/>
    <s v="Operacije"/>
    <x v="569"/>
    <x v="567"/>
    <n v="0"/>
    <n v="0"/>
    <m/>
    <n v="1"/>
    <n v="0"/>
    <n v="1"/>
  </r>
  <r>
    <s v="Ortopedija"/>
    <s v="Operacije"/>
    <x v="570"/>
    <x v="568"/>
    <n v="0"/>
    <n v="0"/>
    <n v="3"/>
    <n v="7"/>
    <n v="3"/>
    <n v="7"/>
  </r>
  <r>
    <s v="Ortopedija"/>
    <s v="Operacije"/>
    <x v="571"/>
    <x v="569"/>
    <n v="0"/>
    <n v="0"/>
    <m/>
    <n v="1"/>
    <n v="0"/>
    <n v="1"/>
  </r>
  <r>
    <s v="Ortopedija"/>
    <s v="Operacije"/>
    <x v="572"/>
    <x v="570"/>
    <n v="0"/>
    <n v="0"/>
    <m/>
    <n v="1"/>
    <n v="0"/>
    <n v="1"/>
  </r>
  <r>
    <s v="Ortopedija"/>
    <s v="Operacije"/>
    <x v="573"/>
    <x v="571"/>
    <n v="0"/>
    <n v="0"/>
    <m/>
    <n v="1"/>
    <n v="0"/>
    <n v="1"/>
  </r>
  <r>
    <s v="Ortopedija"/>
    <s v="Operacije"/>
    <x v="574"/>
    <x v="572"/>
    <n v="0"/>
    <n v="0"/>
    <m/>
    <n v="1"/>
    <n v="0"/>
    <n v="1"/>
  </r>
  <r>
    <s v="Ortopedija"/>
    <s v="Operacije"/>
    <x v="575"/>
    <x v="573"/>
    <n v="0"/>
    <n v="0"/>
    <m/>
    <n v="1"/>
    <n v="0"/>
    <n v="1"/>
  </r>
  <r>
    <s v="Ortopedija"/>
    <s v="Operacije"/>
    <x v="576"/>
    <x v="574"/>
    <n v="0"/>
    <n v="0"/>
    <n v="4"/>
    <n v="1"/>
    <n v="4"/>
    <n v="1"/>
  </r>
  <r>
    <s v="Ortopedija"/>
    <s v="Operacije"/>
    <x v="577"/>
    <x v="575"/>
    <n v="0"/>
    <n v="0"/>
    <n v="4"/>
    <n v="1"/>
    <n v="4"/>
    <n v="1"/>
  </r>
  <r>
    <s v="Ortopedija"/>
    <s v="Operacije"/>
    <x v="578"/>
    <x v="576"/>
    <n v="0"/>
    <n v="0"/>
    <n v="564"/>
    <n v="400"/>
    <n v="564"/>
    <n v="400"/>
  </r>
  <r>
    <s v="Ortopedija"/>
    <s v="Operacije"/>
    <x v="579"/>
    <x v="577"/>
    <n v="0"/>
    <n v="0"/>
    <m/>
    <n v="1"/>
    <n v="0"/>
    <n v="1"/>
  </r>
  <r>
    <s v="Ortopedija"/>
    <s v="Operacije"/>
    <x v="580"/>
    <x v="578"/>
    <n v="0"/>
    <n v="0"/>
    <m/>
    <n v="1"/>
    <n v="0"/>
    <n v="1"/>
  </r>
  <r>
    <s v="Ortopedija"/>
    <s v="Operacije"/>
    <x v="581"/>
    <x v="579"/>
    <n v="0"/>
    <n v="0"/>
    <m/>
    <n v="1"/>
    <n v="0"/>
    <n v="1"/>
  </r>
  <r>
    <s v="Ortopedija"/>
    <s v="Operacije"/>
    <x v="582"/>
    <x v="580"/>
    <n v="0"/>
    <n v="0"/>
    <m/>
    <n v="1"/>
    <n v="0"/>
    <n v="1"/>
  </r>
  <r>
    <s v="Ortopedija"/>
    <s v="Operacije"/>
    <x v="583"/>
    <x v="581"/>
    <n v="0"/>
    <n v="0"/>
    <m/>
    <n v="1"/>
    <n v="0"/>
    <n v="1"/>
  </r>
  <r>
    <s v="Ortopedija"/>
    <s v="Operacije"/>
    <x v="584"/>
    <x v="582"/>
    <n v="0"/>
    <n v="0"/>
    <m/>
    <n v="1"/>
    <n v="0"/>
    <n v="1"/>
  </r>
  <r>
    <s v="Ortopedija"/>
    <s v="Operacije"/>
    <x v="585"/>
    <x v="583"/>
    <n v="0"/>
    <n v="0"/>
    <m/>
    <n v="1"/>
    <n v="0"/>
    <n v="1"/>
  </r>
  <r>
    <s v="Ortopedija"/>
    <s v="Operacije"/>
    <x v="586"/>
    <x v="584"/>
    <n v="0"/>
    <n v="0"/>
    <n v="38"/>
    <n v="20"/>
    <n v="38"/>
    <n v="20"/>
  </r>
  <r>
    <s v="Ortopedija"/>
    <s v="Operacije"/>
    <x v="587"/>
    <x v="585"/>
    <n v="0"/>
    <n v="0"/>
    <m/>
    <n v="1"/>
    <n v="0"/>
    <n v="1"/>
  </r>
  <r>
    <s v="Ortopedija"/>
    <s v="Operacije"/>
    <x v="588"/>
    <x v="586"/>
    <n v="0"/>
    <n v="0"/>
    <m/>
    <n v="1"/>
    <n v="0"/>
    <n v="1"/>
  </r>
  <r>
    <s v="Ortopedija"/>
    <s v="Operacije"/>
    <x v="589"/>
    <x v="587"/>
    <n v="0"/>
    <n v="0"/>
    <m/>
    <n v="1"/>
    <n v="0"/>
    <n v="1"/>
  </r>
  <r>
    <s v="Ortopedija"/>
    <s v="Operacije"/>
    <x v="590"/>
    <x v="588"/>
    <n v="0"/>
    <n v="0"/>
    <n v="1"/>
    <n v="1"/>
    <n v="1"/>
    <n v="1"/>
  </r>
  <r>
    <s v="Ortopedija"/>
    <s v="Operacije"/>
    <x v="591"/>
    <x v="589"/>
    <n v="0"/>
    <n v="0"/>
    <n v="2"/>
    <n v="1"/>
    <n v="2"/>
    <n v="1"/>
  </r>
  <r>
    <s v="Ortopedija"/>
    <s v="Operacije"/>
    <x v="592"/>
    <x v="590"/>
    <n v="0"/>
    <n v="0"/>
    <m/>
    <n v="1"/>
    <n v="0"/>
    <n v="1"/>
  </r>
  <r>
    <s v="Ortopedija"/>
    <s v="Operacije"/>
    <x v="593"/>
    <x v="591"/>
    <n v="0"/>
    <n v="0"/>
    <n v="46"/>
    <n v="45"/>
    <n v="46"/>
    <n v="45"/>
  </r>
  <r>
    <s v="Ortopedija"/>
    <s v="Operacije"/>
    <x v="594"/>
    <x v="592"/>
    <n v="0"/>
    <n v="0"/>
    <n v="1"/>
    <n v="1"/>
    <n v="1"/>
    <n v="1"/>
  </r>
  <r>
    <s v="Ortopedija"/>
    <s v="Operacije"/>
    <x v="595"/>
    <x v="593"/>
    <n v="0"/>
    <n v="0"/>
    <m/>
    <n v="1"/>
    <n v="0"/>
    <n v="1"/>
  </r>
  <r>
    <s v="Ortopedija"/>
    <s v="Operacije"/>
    <x v="596"/>
    <x v="594"/>
    <n v="0"/>
    <n v="0"/>
    <m/>
    <n v="1"/>
    <n v="0"/>
    <n v="1"/>
  </r>
  <r>
    <s v="Ortopedija"/>
    <s v="Operacije"/>
    <x v="597"/>
    <x v="595"/>
    <n v="0"/>
    <n v="0"/>
    <m/>
    <n v="1"/>
    <n v="0"/>
    <n v="1"/>
  </r>
  <r>
    <s v="Ortopedija"/>
    <s v="Operacije"/>
    <x v="598"/>
    <x v="596"/>
    <n v="0"/>
    <n v="0"/>
    <m/>
    <n v="1"/>
    <n v="0"/>
    <n v="1"/>
  </r>
  <r>
    <s v="Ortopedija"/>
    <s v="Operacije"/>
    <x v="599"/>
    <x v="597"/>
    <n v="0"/>
    <n v="1"/>
    <n v="106"/>
    <n v="80"/>
    <n v="106"/>
    <n v="81"/>
  </r>
  <r>
    <s v="Ortopedija"/>
    <s v="Operacije"/>
    <x v="600"/>
    <x v="598"/>
    <n v="0"/>
    <n v="0"/>
    <m/>
    <n v="1"/>
    <n v="0"/>
    <n v="1"/>
  </r>
  <r>
    <s v="Ortopedija"/>
    <s v="Operacije"/>
    <x v="601"/>
    <x v="599"/>
    <n v="0"/>
    <n v="0"/>
    <n v="2"/>
    <n v="1"/>
    <n v="2"/>
    <n v="1"/>
  </r>
  <r>
    <s v="Ortopedija"/>
    <s v="Operacije"/>
    <x v="602"/>
    <x v="600"/>
    <n v="0"/>
    <n v="0"/>
    <n v="32"/>
    <n v="20"/>
    <n v="32"/>
    <n v="20"/>
  </r>
  <r>
    <s v="Ortopedija"/>
    <s v="Operacije"/>
    <x v="603"/>
    <x v="601"/>
    <n v="0"/>
    <n v="0"/>
    <m/>
    <n v="1"/>
    <n v="0"/>
    <n v="1"/>
  </r>
  <r>
    <s v="Ortopedija"/>
    <s v="Operacije"/>
    <x v="604"/>
    <x v="602"/>
    <n v="0"/>
    <n v="0"/>
    <m/>
    <n v="1"/>
    <n v="0"/>
    <n v="1"/>
  </r>
  <r>
    <s v="Ortopedija"/>
    <s v="Operacije"/>
    <x v="605"/>
    <x v="603"/>
    <n v="0"/>
    <n v="0"/>
    <m/>
    <n v="1"/>
    <n v="0"/>
    <n v="1"/>
  </r>
  <r>
    <s v="Ortopedija"/>
    <s v="Operacije"/>
    <x v="606"/>
    <x v="604"/>
    <n v="0"/>
    <n v="0"/>
    <n v="6"/>
    <n v="5"/>
    <n v="6"/>
    <n v="5"/>
  </r>
  <r>
    <s v="Ortopedija"/>
    <s v="Operacije"/>
    <x v="607"/>
    <x v="605"/>
    <n v="0"/>
    <n v="0"/>
    <n v="3"/>
    <n v="1"/>
    <n v="3"/>
    <n v="1"/>
  </r>
  <r>
    <s v="Ortopedija"/>
    <s v="Operacije"/>
    <x v="608"/>
    <x v="606"/>
    <n v="0"/>
    <n v="0"/>
    <m/>
    <n v="1"/>
    <n v="0"/>
    <n v="1"/>
  </r>
  <r>
    <s v="Ortopedija"/>
    <s v="Operacije"/>
    <x v="609"/>
    <x v="607"/>
    <n v="0"/>
    <n v="1"/>
    <n v="88"/>
    <n v="60"/>
    <n v="88"/>
    <n v="61"/>
  </r>
  <r>
    <s v="Ortopedija"/>
    <s v="Operacije"/>
    <x v="610"/>
    <x v="608"/>
    <n v="0"/>
    <n v="0"/>
    <m/>
    <n v="1"/>
    <n v="0"/>
    <n v="1"/>
  </r>
  <r>
    <s v="Ortopedija"/>
    <s v="Operacije"/>
    <x v="611"/>
    <x v="609"/>
    <n v="0"/>
    <n v="0"/>
    <n v="2"/>
    <n v="1"/>
    <n v="2"/>
    <n v="1"/>
  </r>
  <r>
    <s v="Ortopedija"/>
    <s v="Operacije"/>
    <x v="612"/>
    <x v="610"/>
    <n v="0"/>
    <n v="0"/>
    <m/>
    <n v="1"/>
    <n v="0"/>
    <n v="1"/>
  </r>
  <r>
    <s v="Ortopedija"/>
    <s v="Operacije"/>
    <x v="613"/>
    <x v="611"/>
    <n v="0"/>
    <n v="0"/>
    <m/>
    <n v="1"/>
    <n v="0"/>
    <n v="1"/>
  </r>
  <r>
    <s v="Ortopedija"/>
    <s v="Operacije"/>
    <x v="614"/>
    <x v="612"/>
    <n v="0"/>
    <n v="0"/>
    <m/>
    <n v="1"/>
    <n v="0"/>
    <n v="1"/>
  </r>
  <r>
    <s v="Ortopedija"/>
    <s v="Operacije"/>
    <x v="615"/>
    <x v="613"/>
    <n v="0"/>
    <n v="0"/>
    <m/>
    <n v="1"/>
    <n v="0"/>
    <n v="1"/>
  </r>
  <r>
    <s v="Ortopedija"/>
    <s v="Operacije"/>
    <x v="616"/>
    <x v="614"/>
    <n v="0"/>
    <n v="0"/>
    <m/>
    <n v="1"/>
    <n v="0"/>
    <n v="1"/>
  </r>
  <r>
    <s v="Ortopedija"/>
    <s v="Operacije"/>
    <x v="617"/>
    <x v="615"/>
    <n v="0"/>
    <n v="0"/>
    <m/>
    <n v="1"/>
    <n v="0"/>
    <n v="1"/>
  </r>
  <r>
    <s v="Ortopedija"/>
    <s v="Operacije"/>
    <x v="618"/>
    <x v="616"/>
    <n v="0"/>
    <n v="0"/>
    <n v="1"/>
    <n v="1"/>
    <n v="1"/>
    <n v="1"/>
  </r>
  <r>
    <s v="Ortopedija"/>
    <s v="Operacije"/>
    <x v="619"/>
    <x v="617"/>
    <n v="0"/>
    <n v="0"/>
    <m/>
    <n v="1"/>
    <n v="0"/>
    <n v="1"/>
  </r>
  <r>
    <s v="Ortopedija"/>
    <s v="Operacije"/>
    <x v="620"/>
    <x v="618"/>
    <n v="0"/>
    <n v="0"/>
    <m/>
    <n v="1"/>
    <n v="0"/>
    <n v="1"/>
  </r>
  <r>
    <s v="Ortopedija"/>
    <s v="Operacije"/>
    <x v="621"/>
    <x v="619"/>
    <n v="0"/>
    <n v="0"/>
    <m/>
    <n v="1"/>
    <n v="0"/>
    <n v="1"/>
  </r>
  <r>
    <s v="Ortopedija"/>
    <s v="Operacije"/>
    <x v="622"/>
    <x v="620"/>
    <n v="0"/>
    <n v="0"/>
    <m/>
    <n v="1"/>
    <n v="0"/>
    <n v="1"/>
  </r>
  <r>
    <s v="Ortopedija"/>
    <s v="Operacije"/>
    <x v="623"/>
    <x v="621"/>
    <n v="0"/>
    <n v="0"/>
    <m/>
    <n v="1"/>
    <n v="0"/>
    <n v="1"/>
  </r>
  <r>
    <s v="Ortopedija"/>
    <s v="Operacije"/>
    <x v="624"/>
    <x v="622"/>
    <n v="0"/>
    <n v="0"/>
    <m/>
    <n v="1"/>
    <n v="0"/>
    <n v="1"/>
  </r>
  <r>
    <s v="Ortopedija"/>
    <s v="Operacije"/>
    <x v="625"/>
    <x v="623"/>
    <n v="0"/>
    <n v="0"/>
    <m/>
    <n v="1"/>
    <n v="0"/>
    <n v="1"/>
  </r>
  <r>
    <s v="Ortopedija"/>
    <s v="Operacije"/>
    <x v="626"/>
    <x v="624"/>
    <n v="0"/>
    <n v="0"/>
    <m/>
    <n v="1"/>
    <n v="0"/>
    <n v="1"/>
  </r>
  <r>
    <s v="Ortopedija"/>
    <s v="Operacije"/>
    <x v="627"/>
    <x v="625"/>
    <n v="0"/>
    <n v="0"/>
    <m/>
    <n v="1"/>
    <n v="0"/>
    <n v="1"/>
  </r>
  <r>
    <s v="Ortopedija"/>
    <s v="Operacije"/>
    <x v="628"/>
    <x v="626"/>
    <n v="0"/>
    <n v="0"/>
    <m/>
    <n v="1"/>
    <n v="0"/>
    <n v="1"/>
  </r>
  <r>
    <s v="Ortopedija"/>
    <s v="Operacije"/>
    <x v="629"/>
    <x v="627"/>
    <n v="0"/>
    <n v="0"/>
    <m/>
    <n v="1"/>
    <n v="0"/>
    <n v="1"/>
  </r>
  <r>
    <s v="Ortopedija"/>
    <s v="Operacije"/>
    <x v="630"/>
    <x v="628"/>
    <n v="0"/>
    <n v="0"/>
    <n v="4"/>
    <n v="5"/>
    <n v="4"/>
    <n v="5"/>
  </r>
  <r>
    <s v="Ortopedija"/>
    <s v="Operacije"/>
    <x v="631"/>
    <x v="629"/>
    <n v="0"/>
    <n v="0"/>
    <m/>
    <n v="1"/>
    <n v="0"/>
    <n v="1"/>
  </r>
  <r>
    <s v="Ortopedija"/>
    <s v="Operacije"/>
    <x v="632"/>
    <x v="630"/>
    <n v="0"/>
    <n v="0"/>
    <m/>
    <n v="1"/>
    <n v="0"/>
    <n v="1"/>
  </r>
  <r>
    <s v="Ortopedija"/>
    <s v="Operacije"/>
    <x v="633"/>
    <x v="631"/>
    <n v="0"/>
    <n v="0"/>
    <m/>
    <n v="1"/>
    <n v="0"/>
    <n v="1"/>
  </r>
  <r>
    <s v="Ortopedija"/>
    <s v="Operacije"/>
    <x v="634"/>
    <x v="632"/>
    <n v="0"/>
    <n v="0"/>
    <m/>
    <n v="1"/>
    <n v="0"/>
    <n v="1"/>
  </r>
  <r>
    <s v="Ortopedija"/>
    <s v="Operacije"/>
    <x v="635"/>
    <x v="633"/>
    <n v="0"/>
    <n v="0"/>
    <n v="1"/>
    <n v="2"/>
    <n v="1"/>
    <n v="2"/>
  </r>
  <r>
    <s v="Ortopedija"/>
    <s v="Operacije"/>
    <x v="636"/>
    <x v="634"/>
    <n v="0"/>
    <n v="0"/>
    <n v="5"/>
    <n v="1"/>
    <n v="5"/>
    <n v="1"/>
  </r>
  <r>
    <s v="Ortopedija"/>
    <s v="Operacije"/>
    <x v="637"/>
    <x v="635"/>
    <n v="0"/>
    <n v="0"/>
    <m/>
    <n v="1"/>
    <n v="0"/>
    <n v="1"/>
  </r>
  <r>
    <s v="Ortopedija"/>
    <s v="Operacije"/>
    <x v="638"/>
    <x v="636"/>
    <n v="0"/>
    <n v="0"/>
    <m/>
    <n v="1"/>
    <n v="0"/>
    <n v="1"/>
  </r>
  <r>
    <s v="Ortopedija"/>
    <s v="Operacije"/>
    <x v="639"/>
    <x v="637"/>
    <n v="0"/>
    <n v="0"/>
    <m/>
    <n v="1"/>
    <n v="0"/>
    <n v="1"/>
  </r>
  <r>
    <s v="Ortopedija"/>
    <s v="Operacije"/>
    <x v="640"/>
    <x v="638"/>
    <n v="0"/>
    <n v="0"/>
    <m/>
    <n v="1"/>
    <n v="0"/>
    <n v="1"/>
  </r>
  <r>
    <s v="Ortopedija"/>
    <s v="Operacije"/>
    <x v="641"/>
    <x v="639"/>
    <n v="0"/>
    <n v="0"/>
    <m/>
    <n v="1"/>
    <n v="0"/>
    <n v="1"/>
  </r>
  <r>
    <s v="Ortopedija"/>
    <s v="Operacije"/>
    <x v="642"/>
    <x v="640"/>
    <n v="0"/>
    <n v="0"/>
    <m/>
    <n v="1"/>
    <n v="0"/>
    <n v="1"/>
  </r>
  <r>
    <s v="Ortopedija"/>
    <s v="Operacije"/>
    <x v="643"/>
    <x v="641"/>
    <n v="0"/>
    <n v="0"/>
    <m/>
    <n v="1"/>
    <n v="0"/>
    <n v="1"/>
  </r>
  <r>
    <s v="Ortopedija"/>
    <s v="Operacije"/>
    <x v="644"/>
    <x v="642"/>
    <n v="0"/>
    <m/>
    <m/>
    <n v="1"/>
    <n v="0"/>
    <n v="1"/>
  </r>
  <r>
    <s v="Ortopedija"/>
    <s v="Operacije"/>
    <x v="645"/>
    <x v="643"/>
    <n v="0"/>
    <n v="0"/>
    <m/>
    <n v="1"/>
    <n v="0"/>
    <n v="1"/>
  </r>
  <r>
    <s v="Ortopedija"/>
    <s v="Operacije"/>
    <x v="646"/>
    <x v="644"/>
    <n v="0"/>
    <n v="0"/>
    <m/>
    <n v="1"/>
    <n v="0"/>
    <n v="1"/>
  </r>
  <r>
    <s v="Ortopedija"/>
    <s v="Operacije"/>
    <x v="647"/>
    <x v="645"/>
    <n v="0"/>
    <n v="0"/>
    <m/>
    <n v="1"/>
    <n v="0"/>
    <n v="1"/>
  </r>
  <r>
    <s v="Ortopedija"/>
    <s v="Operacije"/>
    <x v="648"/>
    <x v="646"/>
    <n v="0"/>
    <n v="0"/>
    <m/>
    <n v="1"/>
    <n v="0"/>
    <n v="1"/>
  </r>
  <r>
    <s v="Ortopedija"/>
    <s v="Operacije"/>
    <x v="649"/>
    <x v="647"/>
    <n v="0"/>
    <n v="0"/>
    <m/>
    <n v="1"/>
    <n v="0"/>
    <n v="1"/>
  </r>
  <r>
    <s v="Ortopedija"/>
    <s v="Operacije"/>
    <x v="650"/>
    <x v="648"/>
    <n v="0"/>
    <n v="0"/>
    <m/>
    <n v="1"/>
    <n v="0"/>
    <n v="1"/>
  </r>
  <r>
    <s v="Ortopedija"/>
    <s v="Operacije"/>
    <x v="651"/>
    <x v="649"/>
    <n v="0"/>
    <n v="0"/>
    <m/>
    <n v="1"/>
    <n v="0"/>
    <n v="1"/>
  </r>
  <r>
    <s v="Ortopedija"/>
    <s v="Operacije"/>
    <x v="652"/>
    <x v="650"/>
    <n v="0"/>
    <n v="0"/>
    <m/>
    <n v="1"/>
    <n v="0"/>
    <n v="1"/>
  </r>
  <r>
    <s v="Ortopedija"/>
    <s v="Operacije"/>
    <x v="653"/>
    <x v="651"/>
    <n v="0"/>
    <n v="0"/>
    <n v="8"/>
    <n v="8"/>
    <n v="8"/>
    <n v="8"/>
  </r>
  <r>
    <s v="Ortopedija"/>
    <s v="Operacije"/>
    <x v="654"/>
    <x v="652"/>
    <n v="0"/>
    <n v="0"/>
    <n v="1"/>
    <n v="5"/>
    <n v="1"/>
    <n v="5"/>
  </r>
  <r>
    <s v="Ortopedija"/>
    <s v="Operacije"/>
    <x v="655"/>
    <x v="653"/>
    <n v="0"/>
    <n v="0"/>
    <m/>
    <n v="1"/>
    <n v="0"/>
    <n v="1"/>
  </r>
  <r>
    <s v="Ortopedija"/>
    <s v="Operacije"/>
    <x v="656"/>
    <x v="654"/>
    <n v="0"/>
    <n v="0"/>
    <m/>
    <n v="1"/>
    <n v="0"/>
    <n v="1"/>
  </r>
  <r>
    <s v="Ortopedija"/>
    <s v="Operacije"/>
    <x v="657"/>
    <x v="655"/>
    <n v="0"/>
    <n v="0"/>
    <m/>
    <n v="1"/>
    <n v="0"/>
    <n v="1"/>
  </r>
  <r>
    <s v="Ortopedija"/>
    <s v="Operacije"/>
    <x v="658"/>
    <x v="656"/>
    <n v="0"/>
    <n v="0"/>
    <m/>
    <n v="1"/>
    <n v="0"/>
    <n v="1"/>
  </r>
  <r>
    <s v="Ortopedija"/>
    <s v="Operacije"/>
    <x v="659"/>
    <x v="657"/>
    <n v="0"/>
    <n v="0"/>
    <m/>
    <n v="1"/>
    <n v="0"/>
    <n v="1"/>
  </r>
  <r>
    <s v="Ortopedija"/>
    <s v="Operacije"/>
    <x v="660"/>
    <x v="658"/>
    <n v="0"/>
    <n v="0"/>
    <m/>
    <n v="1"/>
    <n v="0"/>
    <n v="1"/>
  </r>
  <r>
    <s v="Ortopedija"/>
    <s v="Operacije"/>
    <x v="661"/>
    <x v="659"/>
    <n v="0"/>
    <n v="0"/>
    <m/>
    <n v="1"/>
    <n v="0"/>
    <n v="1"/>
  </r>
  <r>
    <s v="Ortopedija"/>
    <s v="Operacije"/>
    <x v="662"/>
    <x v="660"/>
    <n v="0"/>
    <n v="0"/>
    <m/>
    <n v="1"/>
    <n v="0"/>
    <n v="1"/>
  </r>
  <r>
    <s v="Ortopedija"/>
    <s v="Operacije"/>
    <x v="663"/>
    <x v="661"/>
    <n v="0"/>
    <n v="0"/>
    <m/>
    <n v="1"/>
    <n v="0"/>
    <n v="1"/>
  </r>
  <r>
    <s v="Ortopedija"/>
    <s v="Operacije"/>
    <x v="664"/>
    <x v="662"/>
    <n v="0"/>
    <n v="0"/>
    <m/>
    <n v="1"/>
    <n v="0"/>
    <n v="1"/>
  </r>
  <r>
    <s v="Ortopedija"/>
    <s v="Operacije"/>
    <x v="665"/>
    <x v="663"/>
    <n v="0"/>
    <n v="0"/>
    <m/>
    <n v="1"/>
    <n v="0"/>
    <n v="1"/>
  </r>
  <r>
    <s v="Ortopedija"/>
    <s v="Operacije"/>
    <x v="666"/>
    <x v="664"/>
    <n v="0"/>
    <n v="0"/>
    <m/>
    <n v="1"/>
    <n v="0"/>
    <n v="1"/>
  </r>
  <r>
    <s v="Ortopedija"/>
    <s v="Operacije"/>
    <x v="667"/>
    <x v="665"/>
    <n v="0"/>
    <n v="0"/>
    <m/>
    <n v="1"/>
    <n v="0"/>
    <n v="1"/>
  </r>
  <r>
    <s v="Ortopedija"/>
    <s v="Operacije"/>
    <x v="668"/>
    <x v="666"/>
    <n v="0"/>
    <n v="0"/>
    <m/>
    <n v="1"/>
    <n v="0"/>
    <n v="1"/>
  </r>
  <r>
    <s v="Ortopedija"/>
    <s v="Operacije"/>
    <x v="669"/>
    <x v="667"/>
    <n v="0"/>
    <n v="0"/>
    <m/>
    <n v="1"/>
    <n v="0"/>
    <n v="1"/>
  </r>
  <r>
    <s v="Ortopedija"/>
    <s v="Operacije"/>
    <x v="670"/>
    <x v="668"/>
    <n v="0"/>
    <n v="0"/>
    <m/>
    <n v="1"/>
    <n v="0"/>
    <n v="1"/>
  </r>
  <r>
    <s v="Ortopedija"/>
    <s v="Operacije"/>
    <x v="671"/>
    <x v="669"/>
    <n v="0"/>
    <n v="0"/>
    <m/>
    <n v="1"/>
    <n v="0"/>
    <n v="1"/>
  </r>
  <r>
    <s v="Ortopedija"/>
    <s v="Operacije"/>
    <x v="672"/>
    <x v="670"/>
    <n v="0"/>
    <n v="0"/>
    <m/>
    <n v="1"/>
    <n v="0"/>
    <n v="1"/>
  </r>
  <r>
    <s v="Ortopedija"/>
    <s v="Operacije"/>
    <x v="673"/>
    <x v="671"/>
    <n v="0"/>
    <n v="0"/>
    <m/>
    <n v="1"/>
    <n v="0"/>
    <n v="1"/>
  </r>
  <r>
    <s v="Ortopedija"/>
    <s v="Operacije"/>
    <x v="674"/>
    <x v="672"/>
    <n v="0"/>
    <n v="0"/>
    <m/>
    <n v="1"/>
    <n v="0"/>
    <n v="1"/>
  </r>
  <r>
    <s v="Ortopedija"/>
    <s v="Operacije"/>
    <x v="675"/>
    <x v="673"/>
    <n v="0"/>
    <n v="0"/>
    <m/>
    <n v="1"/>
    <n v="0"/>
    <n v="1"/>
  </r>
  <r>
    <s v="Ortopedija"/>
    <s v="Operacije"/>
    <x v="676"/>
    <x v="674"/>
    <n v="0"/>
    <n v="0"/>
    <n v="1"/>
    <n v="1"/>
    <n v="1"/>
    <n v="1"/>
  </r>
  <r>
    <s v="Ortopedija"/>
    <s v="Operacije"/>
    <x v="677"/>
    <x v="675"/>
    <n v="0"/>
    <n v="0"/>
    <m/>
    <n v="1"/>
    <n v="0"/>
    <n v="1"/>
  </r>
  <r>
    <s v="Ortopedija"/>
    <s v="Operacije"/>
    <x v="678"/>
    <x v="676"/>
    <n v="0"/>
    <n v="0"/>
    <m/>
    <n v="1"/>
    <n v="0"/>
    <n v="1"/>
  </r>
  <r>
    <s v="Ortopedija"/>
    <s v="Operacije"/>
    <x v="679"/>
    <x v="677"/>
    <n v="0"/>
    <n v="0"/>
    <m/>
    <n v="1"/>
    <n v="0"/>
    <n v="1"/>
  </r>
  <r>
    <s v="Ortopedija"/>
    <s v="Operacije"/>
    <x v="680"/>
    <x v="678"/>
    <n v="0"/>
    <n v="1"/>
    <m/>
    <n v="1"/>
    <n v="0"/>
    <n v="2"/>
  </r>
  <r>
    <s v="Ortopedija"/>
    <s v="Operacije"/>
    <x v="681"/>
    <x v="679"/>
    <n v="0"/>
    <n v="1"/>
    <m/>
    <n v="5"/>
    <n v="0"/>
    <n v="6"/>
  </r>
  <r>
    <s v="Ortopedija"/>
    <s v="Operacije"/>
    <x v="682"/>
    <x v="680"/>
    <n v="0"/>
    <n v="0"/>
    <n v="114"/>
    <n v="85"/>
    <n v="114"/>
    <n v="85"/>
  </r>
  <r>
    <s v="Ortopedija"/>
    <s v="Operacije"/>
    <x v="683"/>
    <x v="681"/>
    <n v="0"/>
    <n v="0"/>
    <m/>
    <n v="1"/>
    <n v="0"/>
    <n v="1"/>
  </r>
  <r>
    <s v="Ortopedija"/>
    <s v="Operacije"/>
    <x v="684"/>
    <x v="682"/>
    <n v="0"/>
    <n v="0"/>
    <m/>
    <n v="1"/>
    <n v="0"/>
    <n v="1"/>
  </r>
  <r>
    <s v="Ortopedija"/>
    <s v="Operacije"/>
    <x v="685"/>
    <x v="683"/>
    <n v="0"/>
    <n v="0"/>
    <m/>
    <n v="1"/>
    <n v="0"/>
    <n v="1"/>
  </r>
  <r>
    <s v="Ortopedija"/>
    <s v="Operacije"/>
    <x v="686"/>
    <x v="684"/>
    <n v="0"/>
    <n v="0"/>
    <m/>
    <n v="1"/>
    <n v="0"/>
    <n v="1"/>
  </r>
  <r>
    <s v="Ortopedija"/>
    <s v="Operacije"/>
    <x v="687"/>
    <x v="685"/>
    <n v="0"/>
    <n v="0"/>
    <m/>
    <n v="1"/>
    <n v="0"/>
    <n v="1"/>
  </r>
  <r>
    <s v="Ortopedija"/>
    <s v="Operacije"/>
    <x v="688"/>
    <x v="686"/>
    <n v="0"/>
    <n v="0"/>
    <m/>
    <n v="1"/>
    <n v="0"/>
    <n v="1"/>
  </r>
  <r>
    <s v="Ortopedija"/>
    <s v="Operacije"/>
    <x v="689"/>
    <x v="687"/>
    <n v="0"/>
    <n v="0"/>
    <m/>
    <n v="1"/>
    <n v="0"/>
    <n v="1"/>
  </r>
  <r>
    <s v="Ortopedija"/>
    <s v="Operacije"/>
    <x v="690"/>
    <x v="688"/>
    <n v="0"/>
    <n v="0"/>
    <m/>
    <n v="1"/>
    <n v="0"/>
    <n v="1"/>
  </r>
  <r>
    <s v="Ortopedija"/>
    <s v="Operacije"/>
    <x v="691"/>
    <x v="689"/>
    <n v="0"/>
    <n v="0"/>
    <m/>
    <n v="1"/>
    <n v="0"/>
    <n v="1"/>
  </r>
  <r>
    <s v="Ortopedija"/>
    <s v="Operacije"/>
    <x v="692"/>
    <x v="690"/>
    <n v="0"/>
    <n v="0"/>
    <m/>
    <n v="1"/>
    <n v="0"/>
    <n v="1"/>
  </r>
  <r>
    <s v="Ortopedija"/>
    <s v="Operacije"/>
    <x v="693"/>
    <x v="691"/>
    <n v="0"/>
    <n v="0"/>
    <m/>
    <n v="1"/>
    <n v="0"/>
    <n v="1"/>
  </r>
  <r>
    <s v="Ortopedija"/>
    <s v="Operacije"/>
    <x v="694"/>
    <x v="692"/>
    <n v="0"/>
    <n v="0"/>
    <m/>
    <n v="1"/>
    <n v="0"/>
    <n v="1"/>
  </r>
  <r>
    <s v="Ortopedija"/>
    <s v="Operacije"/>
    <x v="695"/>
    <x v="693"/>
    <n v="0"/>
    <n v="0"/>
    <m/>
    <n v="1"/>
    <n v="0"/>
    <n v="1"/>
  </r>
  <r>
    <s v="Ortopedija"/>
    <s v="Operacije"/>
    <x v="696"/>
    <x v="694"/>
    <n v="0"/>
    <n v="0"/>
    <m/>
    <n v="1"/>
    <n v="0"/>
    <n v="1"/>
  </r>
  <r>
    <s v="Ortopedija"/>
    <s v="Operacije"/>
    <x v="697"/>
    <x v="695"/>
    <n v="0"/>
    <n v="0"/>
    <m/>
    <n v="1"/>
    <n v="0"/>
    <n v="1"/>
  </r>
  <r>
    <s v="Ortopedija"/>
    <s v="Operacije"/>
    <x v="698"/>
    <x v="696"/>
    <n v="0"/>
    <n v="0"/>
    <m/>
    <n v="1"/>
    <n v="0"/>
    <n v="1"/>
  </r>
  <r>
    <s v="Ortopedija"/>
    <s v="Operacije"/>
    <x v="699"/>
    <x v="697"/>
    <n v="0"/>
    <n v="0"/>
    <m/>
    <n v="1"/>
    <n v="0"/>
    <n v="1"/>
  </r>
  <r>
    <s v="Ortopedija"/>
    <s v="Operacije"/>
    <x v="700"/>
    <x v="698"/>
    <n v="0"/>
    <n v="0"/>
    <m/>
    <n v="1"/>
    <n v="0"/>
    <n v="1"/>
  </r>
  <r>
    <s v="Ortopedija"/>
    <s v="Operacije"/>
    <x v="701"/>
    <x v="699"/>
    <n v="0"/>
    <n v="0"/>
    <m/>
    <n v="1"/>
    <n v="0"/>
    <n v="1"/>
  </r>
  <r>
    <s v="Ortopedija"/>
    <s v="Operacije"/>
    <x v="702"/>
    <x v="700"/>
    <n v="0"/>
    <n v="0"/>
    <m/>
    <n v="1"/>
    <n v="0"/>
    <n v="1"/>
  </r>
  <r>
    <s v="Ortopedija"/>
    <s v="Operacije"/>
    <x v="703"/>
    <x v="701"/>
    <n v="0"/>
    <n v="0"/>
    <m/>
    <n v="1"/>
    <n v="0"/>
    <n v="1"/>
  </r>
  <r>
    <s v="Ortopedija"/>
    <s v="Operacije"/>
    <x v="704"/>
    <x v="702"/>
    <n v="0"/>
    <n v="0"/>
    <m/>
    <n v="1"/>
    <n v="0"/>
    <n v="1"/>
  </r>
  <r>
    <s v="Ortopedija"/>
    <s v="Operacije"/>
    <x v="705"/>
    <x v="703"/>
    <n v="0"/>
    <n v="0"/>
    <m/>
    <n v="1"/>
    <n v="0"/>
    <n v="1"/>
  </r>
  <r>
    <s v="Ortopedija"/>
    <s v="Operacije"/>
    <x v="706"/>
    <x v="704"/>
    <n v="0"/>
    <n v="0"/>
    <m/>
    <n v="1"/>
    <n v="0"/>
    <n v="1"/>
  </r>
  <r>
    <s v="Ortopedija"/>
    <s v="Operacije"/>
    <x v="707"/>
    <x v="705"/>
    <n v="0"/>
    <n v="0"/>
    <m/>
    <n v="1"/>
    <n v="0"/>
    <n v="1"/>
  </r>
  <r>
    <s v="Ortopedija"/>
    <s v="Operacije"/>
    <x v="708"/>
    <x v="706"/>
    <n v="0"/>
    <n v="0"/>
    <m/>
    <n v="1"/>
    <n v="0"/>
    <n v="1"/>
  </r>
  <r>
    <s v="Ortopedija"/>
    <s v="Operacije"/>
    <x v="709"/>
    <x v="707"/>
    <n v="0"/>
    <n v="0"/>
    <m/>
    <n v="1"/>
    <n v="0"/>
    <n v="1"/>
  </r>
  <r>
    <s v="Ortopedija"/>
    <s v="Operacije"/>
    <x v="710"/>
    <x v="708"/>
    <n v="0"/>
    <n v="0"/>
    <m/>
    <n v="1"/>
    <n v="0"/>
    <n v="1"/>
  </r>
  <r>
    <s v="Ortopedija"/>
    <s v="Operacije"/>
    <x v="711"/>
    <x v="709"/>
    <n v="0"/>
    <n v="0"/>
    <m/>
    <n v="1"/>
    <n v="0"/>
    <n v="1"/>
  </r>
  <r>
    <s v="Ortopedija"/>
    <s v="Operacije"/>
    <x v="712"/>
    <x v="710"/>
    <n v="0"/>
    <n v="0"/>
    <m/>
    <n v="1"/>
    <n v="0"/>
    <n v="1"/>
  </r>
  <r>
    <s v="Ortopedija"/>
    <s v="Operacije"/>
    <x v="713"/>
    <x v="711"/>
    <n v="0"/>
    <n v="0"/>
    <m/>
    <n v="1"/>
    <n v="0"/>
    <n v="1"/>
  </r>
  <r>
    <s v="Ortopedija"/>
    <s v="Operacije"/>
    <x v="714"/>
    <x v="712"/>
    <n v="0"/>
    <n v="0"/>
    <m/>
    <n v="1"/>
    <n v="0"/>
    <n v="1"/>
  </r>
  <r>
    <s v="Ortopedija"/>
    <s v="Operacije"/>
    <x v="715"/>
    <x v="713"/>
    <n v="0"/>
    <n v="0"/>
    <m/>
    <n v="1"/>
    <n v="0"/>
    <n v="1"/>
  </r>
  <r>
    <s v="Ortopedija"/>
    <s v="Operacije"/>
    <x v="716"/>
    <x v="714"/>
    <n v="0"/>
    <n v="0"/>
    <m/>
    <n v="1"/>
    <n v="0"/>
    <n v="1"/>
  </r>
  <r>
    <s v="Ortopedija"/>
    <s v="Operacije"/>
    <x v="717"/>
    <x v="715"/>
    <n v="0"/>
    <n v="0"/>
    <m/>
    <n v="1"/>
    <n v="0"/>
    <n v="1"/>
  </r>
  <r>
    <s v="Ortopedija"/>
    <s v="Operacije"/>
    <x v="718"/>
    <x v="716"/>
    <n v="0"/>
    <n v="0"/>
    <m/>
    <n v="1"/>
    <n v="0"/>
    <n v="1"/>
  </r>
  <r>
    <s v="Ortopedija"/>
    <s v="Operacije"/>
    <x v="719"/>
    <x v="717"/>
    <n v="0"/>
    <n v="0"/>
    <m/>
    <n v="1"/>
    <n v="0"/>
    <n v="1"/>
  </r>
  <r>
    <s v="Ortopedija"/>
    <s v="Operacije"/>
    <x v="720"/>
    <x v="718"/>
    <n v="0"/>
    <n v="0"/>
    <m/>
    <n v="1"/>
    <n v="0"/>
    <n v="1"/>
  </r>
  <r>
    <s v="Ortopedija"/>
    <s v="Operacije"/>
    <x v="721"/>
    <x v="719"/>
    <n v="0"/>
    <n v="0"/>
    <m/>
    <n v="1"/>
    <n v="0"/>
    <n v="1"/>
  </r>
  <r>
    <s v="Ortopedija"/>
    <s v="Operacije"/>
    <x v="722"/>
    <x v="720"/>
    <n v="0"/>
    <n v="0"/>
    <m/>
    <n v="1"/>
    <n v="0"/>
    <n v="1"/>
  </r>
  <r>
    <s v="Ortopedija"/>
    <s v="Operacije"/>
    <x v="723"/>
    <x v="721"/>
    <n v="0"/>
    <n v="0"/>
    <m/>
    <n v="1"/>
    <n v="0"/>
    <n v="1"/>
  </r>
  <r>
    <s v="Ortopedija"/>
    <s v="Operacije"/>
    <x v="724"/>
    <x v="722"/>
    <n v="0"/>
    <n v="0"/>
    <m/>
    <n v="1"/>
    <n v="0"/>
    <n v="1"/>
  </r>
  <r>
    <s v="Ortopedija"/>
    <s v="Operacije"/>
    <x v="725"/>
    <x v="723"/>
    <n v="0"/>
    <n v="0"/>
    <m/>
    <n v="1"/>
    <n v="0"/>
    <n v="1"/>
  </r>
  <r>
    <s v="Ortopedija"/>
    <s v="Operacije"/>
    <x v="726"/>
    <x v="724"/>
    <n v="0"/>
    <n v="0"/>
    <n v="2"/>
    <n v="1"/>
    <n v="2"/>
    <n v="1"/>
  </r>
  <r>
    <s v="Ortopedija"/>
    <s v="Operacije"/>
    <x v="727"/>
    <x v="725"/>
    <n v="0"/>
    <n v="0"/>
    <m/>
    <n v="1"/>
    <n v="0"/>
    <n v="1"/>
  </r>
  <r>
    <s v="Ortopedija"/>
    <s v="Operacije"/>
    <x v="728"/>
    <x v="726"/>
    <n v="0"/>
    <n v="0"/>
    <m/>
    <n v="1"/>
    <n v="0"/>
    <n v="1"/>
  </r>
  <r>
    <s v="Ortopedija"/>
    <s v="Operacije"/>
    <x v="729"/>
    <x v="727"/>
    <n v="0"/>
    <n v="0"/>
    <m/>
    <n v="1"/>
    <n v="0"/>
    <n v="1"/>
  </r>
  <r>
    <s v="Ortopedija"/>
    <s v="Operacije"/>
    <x v="730"/>
    <x v="728"/>
    <n v="0"/>
    <n v="0"/>
    <m/>
    <n v="1"/>
    <n v="0"/>
    <n v="1"/>
  </r>
  <r>
    <s v="Ortopedija"/>
    <s v="Operacije"/>
    <x v="731"/>
    <x v="729"/>
    <n v="0"/>
    <n v="0"/>
    <m/>
    <n v="1"/>
    <n v="0"/>
    <n v="1"/>
  </r>
  <r>
    <s v="Ortopedija"/>
    <s v="Operacije"/>
    <x v="732"/>
    <x v="730"/>
    <n v="0"/>
    <n v="0"/>
    <m/>
    <n v="1"/>
    <n v="0"/>
    <n v="1"/>
  </r>
  <r>
    <s v="Ortopedija"/>
    <s v="Operacije"/>
    <x v="733"/>
    <x v="731"/>
    <n v="0"/>
    <n v="0"/>
    <m/>
    <n v="1"/>
    <n v="0"/>
    <n v="1"/>
  </r>
  <r>
    <s v="Ortopedija"/>
    <s v="Operacije"/>
    <x v="734"/>
    <x v="732"/>
    <n v="0"/>
    <n v="0"/>
    <m/>
    <n v="1"/>
    <n v="0"/>
    <n v="1"/>
  </r>
  <r>
    <s v="Ortopedija"/>
    <s v="Operacije"/>
    <x v="735"/>
    <x v="733"/>
    <n v="0"/>
    <n v="0"/>
    <m/>
    <n v="1"/>
    <n v="0"/>
    <n v="1"/>
  </r>
  <r>
    <s v="Ortopedija"/>
    <s v="Operacije"/>
    <x v="736"/>
    <x v="734"/>
    <n v="0"/>
    <n v="0"/>
    <m/>
    <n v="1"/>
    <n v="0"/>
    <n v="1"/>
  </r>
  <r>
    <s v="Ortopedija"/>
    <s v="Operacije"/>
    <x v="737"/>
    <x v="735"/>
    <n v="0"/>
    <n v="0"/>
    <m/>
    <n v="1"/>
    <n v="0"/>
    <n v="1"/>
  </r>
  <r>
    <s v="Ortopedija"/>
    <s v="Operacije"/>
    <x v="738"/>
    <x v="736"/>
    <n v="0"/>
    <n v="0"/>
    <m/>
    <n v="1"/>
    <n v="0"/>
    <n v="1"/>
  </r>
  <r>
    <s v="Ortopedija"/>
    <s v="Operacije"/>
    <x v="739"/>
    <x v="737"/>
    <n v="0"/>
    <n v="0"/>
    <m/>
    <n v="1"/>
    <n v="0"/>
    <n v="1"/>
  </r>
  <r>
    <s v="Ortopedija"/>
    <s v="Operacije"/>
    <x v="740"/>
    <x v="738"/>
    <n v="0"/>
    <n v="0"/>
    <m/>
    <n v="1"/>
    <n v="0"/>
    <n v="1"/>
  </r>
  <r>
    <s v="Ortopedija"/>
    <s v="Operacije"/>
    <x v="741"/>
    <x v="739"/>
    <n v="0"/>
    <n v="0"/>
    <m/>
    <n v="1"/>
    <n v="0"/>
    <n v="1"/>
  </r>
  <r>
    <s v="Ortopedija"/>
    <s v="Operacije"/>
    <x v="742"/>
    <x v="740"/>
    <n v="0"/>
    <n v="0"/>
    <m/>
    <n v="1"/>
    <n v="0"/>
    <n v="1"/>
  </r>
  <r>
    <s v="Ortopedija"/>
    <s v="Operacije"/>
    <x v="743"/>
    <x v="741"/>
    <n v="0"/>
    <n v="0"/>
    <m/>
    <n v="1"/>
    <n v="0"/>
    <n v="1"/>
  </r>
  <r>
    <s v="Ortopedija"/>
    <s v="Operacije"/>
    <x v="744"/>
    <x v="742"/>
    <n v="0"/>
    <n v="0"/>
    <m/>
    <n v="1"/>
    <n v="0"/>
    <n v="1"/>
  </r>
  <r>
    <s v="Ortopedija"/>
    <s v="Operacije"/>
    <x v="745"/>
    <x v="743"/>
    <n v="0"/>
    <n v="0"/>
    <m/>
    <n v="1"/>
    <n v="0"/>
    <n v="1"/>
  </r>
  <r>
    <s v="Ortopedija"/>
    <s v="Operacije"/>
    <x v="746"/>
    <x v="744"/>
    <n v="0"/>
    <n v="0"/>
    <m/>
    <n v="1"/>
    <n v="0"/>
    <n v="1"/>
  </r>
  <r>
    <s v="Ortopedija"/>
    <s v="Operacije"/>
    <x v="747"/>
    <x v="745"/>
    <n v="0"/>
    <n v="0"/>
    <m/>
    <n v="1"/>
    <n v="0"/>
    <n v="1"/>
  </r>
  <r>
    <s v="Ortopedija"/>
    <s v="Operacije"/>
    <x v="748"/>
    <x v="746"/>
    <n v="0"/>
    <n v="0"/>
    <m/>
    <n v="1"/>
    <n v="0"/>
    <n v="1"/>
  </r>
  <r>
    <s v="Ortopedija"/>
    <s v="Operacije"/>
    <x v="749"/>
    <x v="747"/>
    <n v="0"/>
    <n v="0"/>
    <m/>
    <n v="1"/>
    <n v="0"/>
    <n v="1"/>
  </r>
  <r>
    <s v="Ortopedija"/>
    <s v="Operacije"/>
    <x v="750"/>
    <x v="748"/>
    <n v="0"/>
    <n v="0"/>
    <m/>
    <n v="1"/>
    <n v="0"/>
    <n v="1"/>
  </r>
  <r>
    <s v="Ortopedija"/>
    <s v="Operacije"/>
    <x v="751"/>
    <x v="749"/>
    <n v="0"/>
    <n v="0"/>
    <m/>
    <n v="1"/>
    <n v="0"/>
    <n v="1"/>
  </r>
  <r>
    <s v="Ortopedija"/>
    <s v="Operacije"/>
    <x v="752"/>
    <x v="750"/>
    <n v="0"/>
    <n v="0"/>
    <m/>
    <n v="1"/>
    <n v="0"/>
    <n v="1"/>
  </r>
  <r>
    <s v="Ortopedija"/>
    <s v="Operacije"/>
    <x v="753"/>
    <x v="751"/>
    <n v="0"/>
    <n v="0"/>
    <m/>
    <n v="1"/>
    <n v="0"/>
    <n v="1"/>
  </r>
  <r>
    <s v="Ortopedija"/>
    <s v="Operacije"/>
    <x v="754"/>
    <x v="752"/>
    <n v="0"/>
    <n v="0"/>
    <m/>
    <n v="1"/>
    <n v="0"/>
    <n v="1"/>
  </r>
  <r>
    <s v="Ortopedija"/>
    <s v="Operacije"/>
    <x v="755"/>
    <x v="753"/>
    <n v="0"/>
    <n v="0"/>
    <m/>
    <n v="1"/>
    <n v="0"/>
    <n v="1"/>
  </r>
  <r>
    <s v="Ortopedija"/>
    <s v="Operacije"/>
    <x v="756"/>
    <x v="754"/>
    <n v="0"/>
    <n v="0"/>
    <m/>
    <n v="1"/>
    <n v="0"/>
    <n v="1"/>
  </r>
  <r>
    <s v="Ortopedija"/>
    <s v="Operacije"/>
    <x v="757"/>
    <x v="755"/>
    <n v="0"/>
    <n v="0"/>
    <m/>
    <n v="1"/>
    <n v="0"/>
    <n v="1"/>
  </r>
  <r>
    <s v="Ortopedija"/>
    <s v="Operacije"/>
    <x v="758"/>
    <x v="756"/>
    <n v="0"/>
    <n v="0"/>
    <m/>
    <n v="1"/>
    <n v="0"/>
    <n v="1"/>
  </r>
  <r>
    <s v="Ortopedija"/>
    <s v="Operacije"/>
    <x v="759"/>
    <x v="757"/>
    <n v="0"/>
    <n v="0"/>
    <m/>
    <n v="1"/>
    <n v="0"/>
    <n v="1"/>
  </r>
  <r>
    <s v="Ortopedija"/>
    <s v="Operacije"/>
    <x v="760"/>
    <x v="758"/>
    <n v="0"/>
    <n v="0"/>
    <m/>
    <n v="1"/>
    <n v="0"/>
    <n v="1"/>
  </r>
  <r>
    <s v="Ortopedija"/>
    <s v="Operacije"/>
    <x v="761"/>
    <x v="759"/>
    <n v="0"/>
    <n v="0"/>
    <m/>
    <n v="1"/>
    <n v="0"/>
    <n v="1"/>
  </r>
  <r>
    <s v="Ortopedija"/>
    <s v="Operacije"/>
    <x v="762"/>
    <x v="760"/>
    <n v="0"/>
    <n v="0"/>
    <m/>
    <n v="1"/>
    <n v="0"/>
    <n v="1"/>
  </r>
  <r>
    <s v="Ortopedija"/>
    <s v="Operacije"/>
    <x v="763"/>
    <x v="761"/>
    <n v="0"/>
    <n v="0"/>
    <m/>
    <n v="1"/>
    <n v="0"/>
    <n v="1"/>
  </r>
  <r>
    <s v="Ortopedija"/>
    <s v="Operacije"/>
    <x v="764"/>
    <x v="762"/>
    <n v="0"/>
    <n v="0"/>
    <m/>
    <n v="1"/>
    <n v="0"/>
    <n v="1"/>
  </r>
  <r>
    <s v="Ortopedija"/>
    <s v="Operacije"/>
    <x v="765"/>
    <x v="763"/>
    <n v="0"/>
    <n v="0"/>
    <m/>
    <n v="1"/>
    <n v="0"/>
    <n v="1"/>
  </r>
  <r>
    <s v="Ortopedija"/>
    <s v="Operacije"/>
    <x v="766"/>
    <x v="764"/>
    <n v="0"/>
    <n v="0"/>
    <m/>
    <n v="1"/>
    <n v="0"/>
    <n v="1"/>
  </r>
  <r>
    <s v="Ortopedija"/>
    <s v="Operacije"/>
    <x v="767"/>
    <x v="765"/>
    <n v="0"/>
    <n v="0"/>
    <m/>
    <n v="1"/>
    <n v="0"/>
    <n v="1"/>
  </r>
  <r>
    <s v="Ortopedija"/>
    <s v="Operacije"/>
    <x v="768"/>
    <x v="766"/>
    <n v="0"/>
    <n v="0"/>
    <m/>
    <n v="1"/>
    <n v="0"/>
    <n v="1"/>
  </r>
  <r>
    <s v="Ortopedija"/>
    <s v="Operacije"/>
    <x v="769"/>
    <x v="767"/>
    <n v="0"/>
    <n v="0"/>
    <m/>
    <n v="1"/>
    <n v="0"/>
    <n v="1"/>
  </r>
  <r>
    <s v="Ortopedija"/>
    <s v="Operacije"/>
    <x v="770"/>
    <x v="768"/>
    <n v="0"/>
    <n v="0"/>
    <m/>
    <n v="1"/>
    <n v="0"/>
    <n v="1"/>
  </r>
  <r>
    <s v="Ortopedija"/>
    <s v="Operacije"/>
    <x v="771"/>
    <x v="769"/>
    <n v="0"/>
    <n v="0"/>
    <m/>
    <n v="1"/>
    <n v="0"/>
    <n v="1"/>
  </r>
  <r>
    <s v="Ortopedija"/>
    <s v="Operacije"/>
    <x v="772"/>
    <x v="770"/>
    <n v="0"/>
    <n v="10"/>
    <m/>
    <n v="1"/>
    <n v="0"/>
    <n v="11"/>
  </r>
  <r>
    <s v="Ortopedija"/>
    <s v="Operacije"/>
    <x v="773"/>
    <x v="771"/>
    <n v="0"/>
    <n v="0"/>
    <m/>
    <n v="1"/>
    <n v="0"/>
    <n v="1"/>
  </r>
  <r>
    <s v="Ortopedija"/>
    <s v="Operacije"/>
    <x v="774"/>
    <x v="772"/>
    <n v="0"/>
    <n v="0"/>
    <m/>
    <n v="1"/>
    <n v="0"/>
    <n v="1"/>
  </r>
  <r>
    <s v="Ortopedija"/>
    <s v="Operacije"/>
    <x v="775"/>
    <x v="773"/>
    <n v="0"/>
    <n v="1"/>
    <m/>
    <n v="1"/>
    <n v="0"/>
    <n v="2"/>
  </r>
  <r>
    <s v="Ortopedija"/>
    <s v="Operacije"/>
    <x v="776"/>
    <x v="774"/>
    <n v="0"/>
    <n v="0"/>
    <m/>
    <n v="1"/>
    <n v="0"/>
    <n v="1"/>
  </r>
  <r>
    <s v="Ortopedija"/>
    <s v="Operacije"/>
    <x v="777"/>
    <x v="775"/>
    <n v="0"/>
    <n v="0"/>
    <m/>
    <n v="1"/>
    <n v="0"/>
    <n v="1"/>
  </r>
  <r>
    <s v="Ortopedija"/>
    <s v="Operacije"/>
    <x v="778"/>
    <x v="776"/>
    <n v="0"/>
    <n v="0"/>
    <m/>
    <n v="1"/>
    <n v="0"/>
    <n v="1"/>
  </r>
  <r>
    <s v="Ortopedija"/>
    <s v="Operacije"/>
    <x v="779"/>
    <x v="777"/>
    <n v="0"/>
    <n v="1"/>
    <m/>
    <n v="1"/>
    <n v="0"/>
    <n v="2"/>
  </r>
  <r>
    <s v="Ortopedija"/>
    <s v="Operacije"/>
    <x v="780"/>
    <x v="778"/>
    <n v="0"/>
    <n v="1"/>
    <m/>
    <n v="1"/>
    <n v="0"/>
    <n v="2"/>
  </r>
  <r>
    <s v="Ortopedija"/>
    <s v="Operacije"/>
    <x v="781"/>
    <x v="779"/>
    <n v="0"/>
    <n v="1"/>
    <m/>
    <n v="1"/>
    <n v="0"/>
    <n v="2"/>
  </r>
  <r>
    <s v="Ortopedija"/>
    <s v="Operacije"/>
    <x v="782"/>
    <x v="780"/>
    <n v="0"/>
    <n v="0"/>
    <m/>
    <n v="1"/>
    <n v="0"/>
    <n v="1"/>
  </r>
  <r>
    <s v="Ortopedija"/>
    <s v="Operacije"/>
    <x v="783"/>
    <x v="781"/>
    <n v="0"/>
    <n v="0"/>
    <m/>
    <n v="1"/>
    <n v="0"/>
    <n v="1"/>
  </r>
  <r>
    <s v="Ortopedija"/>
    <s v="Operacije"/>
    <x v="784"/>
    <x v="782"/>
    <n v="0"/>
    <n v="0"/>
    <m/>
    <n v="1"/>
    <n v="0"/>
    <n v="1"/>
  </r>
  <r>
    <s v="Ortopedija"/>
    <s v="Operacije"/>
    <x v="785"/>
    <x v="783"/>
    <n v="0"/>
    <n v="0"/>
    <m/>
    <n v="1"/>
    <n v="0"/>
    <n v="1"/>
  </r>
  <r>
    <s v="Ortopedija"/>
    <s v="Operacije"/>
    <x v="786"/>
    <x v="784"/>
    <n v="0"/>
    <n v="0"/>
    <m/>
    <n v="1"/>
    <n v="0"/>
    <n v="1"/>
  </r>
  <r>
    <s v="Ortopedija"/>
    <s v="Operacije"/>
    <x v="787"/>
    <x v="785"/>
    <n v="0"/>
    <n v="0"/>
    <m/>
    <n v="1"/>
    <n v="0"/>
    <n v="1"/>
  </r>
  <r>
    <s v="Ortopedija"/>
    <s v="Operacije"/>
    <x v="788"/>
    <x v="786"/>
    <n v="0"/>
    <n v="0"/>
    <m/>
    <n v="1"/>
    <n v="0"/>
    <n v="1"/>
  </r>
  <r>
    <s v="Ortopedija"/>
    <s v="Operacije"/>
    <x v="789"/>
    <x v="787"/>
    <n v="0"/>
    <n v="0"/>
    <m/>
    <n v="1"/>
    <n v="0"/>
    <n v="1"/>
  </r>
  <r>
    <s v="Ortopedija"/>
    <s v="Operacije"/>
    <x v="790"/>
    <x v="788"/>
    <n v="0"/>
    <n v="0"/>
    <m/>
    <n v="1"/>
    <n v="0"/>
    <n v="1"/>
  </r>
  <r>
    <s v="Ortopedija"/>
    <s v="Operacije"/>
    <x v="791"/>
    <x v="789"/>
    <n v="0"/>
    <n v="0"/>
    <m/>
    <n v="1"/>
    <n v="0"/>
    <n v="1"/>
  </r>
  <r>
    <s v="Ortopedija"/>
    <s v="Operacije"/>
    <x v="792"/>
    <x v="790"/>
    <n v="0"/>
    <n v="0"/>
    <m/>
    <n v="1"/>
    <n v="0"/>
    <n v="1"/>
  </r>
  <r>
    <s v="Ortopedija"/>
    <s v="Operacije"/>
    <x v="793"/>
    <x v="791"/>
    <n v="0"/>
    <n v="0"/>
    <n v="2"/>
    <n v="1"/>
    <n v="2"/>
    <n v="1"/>
  </r>
  <r>
    <s v="Ortopedija"/>
    <s v="Operacije"/>
    <x v="794"/>
    <x v="792"/>
    <n v="0"/>
    <n v="0"/>
    <m/>
    <n v="1"/>
    <n v="0"/>
    <n v="1"/>
  </r>
  <r>
    <s v="Ortopedija"/>
    <s v="Operacije"/>
    <x v="795"/>
    <x v="793"/>
    <n v="0"/>
    <n v="0"/>
    <m/>
    <n v="1"/>
    <n v="0"/>
    <n v="1"/>
  </r>
  <r>
    <s v="Ortopedija"/>
    <s v="Operacije"/>
    <x v="796"/>
    <x v="794"/>
    <n v="0"/>
    <n v="0"/>
    <n v="2"/>
    <n v="5"/>
    <n v="2"/>
    <n v="5"/>
  </r>
  <r>
    <s v="Ortopedija"/>
    <s v="Operacije"/>
    <x v="797"/>
    <x v="795"/>
    <n v="0"/>
    <n v="0"/>
    <n v="4"/>
    <n v="5"/>
    <n v="4"/>
    <n v="5"/>
  </r>
  <r>
    <s v="Ortopedija"/>
    <s v="Operacije"/>
    <x v="798"/>
    <x v="796"/>
    <n v="0"/>
    <n v="0"/>
    <m/>
    <n v="1"/>
    <n v="0"/>
    <n v="1"/>
  </r>
  <r>
    <s v="Ortopedija"/>
    <s v="Operacije"/>
    <x v="799"/>
    <x v="797"/>
    <n v="0"/>
    <n v="0"/>
    <m/>
    <n v="1"/>
    <n v="0"/>
    <n v="1"/>
  </r>
  <r>
    <s v="Ortopedija"/>
    <s v="Operacije"/>
    <x v="800"/>
    <x v="798"/>
    <n v="0"/>
    <n v="0"/>
    <m/>
    <n v="1"/>
    <n v="0"/>
    <n v="1"/>
  </r>
  <r>
    <s v="Ortopedija"/>
    <s v="Operacije"/>
    <x v="801"/>
    <x v="799"/>
    <n v="0"/>
    <n v="0"/>
    <m/>
    <n v="1"/>
    <n v="0"/>
    <n v="1"/>
  </r>
  <r>
    <s v="Ortopedija"/>
    <s v="Operacije"/>
    <x v="802"/>
    <x v="800"/>
    <n v="0"/>
    <n v="0"/>
    <m/>
    <n v="1"/>
    <n v="0"/>
    <n v="1"/>
  </r>
  <r>
    <s v="Ortopedija"/>
    <s v="Operacije"/>
    <x v="803"/>
    <x v="801"/>
    <n v="0"/>
    <n v="0"/>
    <m/>
    <n v="1"/>
    <n v="0"/>
    <n v="1"/>
  </r>
  <r>
    <s v="Ortopedija"/>
    <s v="Operacije"/>
    <x v="804"/>
    <x v="802"/>
    <n v="0"/>
    <n v="0"/>
    <m/>
    <n v="1"/>
    <n v="0"/>
    <n v="1"/>
  </r>
  <r>
    <s v="Ortopedija"/>
    <s v="Operacije"/>
    <x v="805"/>
    <x v="803"/>
    <n v="0"/>
    <n v="0"/>
    <m/>
    <n v="1"/>
    <n v="0"/>
    <n v="1"/>
  </r>
  <r>
    <s v="Ortopedija"/>
    <s v="Operacije"/>
    <x v="806"/>
    <x v="804"/>
    <n v="0"/>
    <n v="0"/>
    <m/>
    <n v="1"/>
    <n v="0"/>
    <n v="1"/>
  </r>
  <r>
    <s v="Ortopedija"/>
    <s v="Operacije"/>
    <x v="807"/>
    <x v="805"/>
    <n v="0"/>
    <n v="0"/>
    <m/>
    <n v="1"/>
    <n v="0"/>
    <n v="1"/>
  </r>
  <r>
    <s v="Ortopedija"/>
    <s v="Operacije"/>
    <x v="808"/>
    <x v="806"/>
    <n v="0"/>
    <n v="0"/>
    <m/>
    <n v="1"/>
    <n v="0"/>
    <n v="1"/>
  </r>
  <r>
    <s v="Ortopedija"/>
    <s v="Operacije"/>
    <x v="809"/>
    <x v="807"/>
    <n v="0"/>
    <n v="0"/>
    <m/>
    <n v="1"/>
    <n v="0"/>
    <n v="1"/>
  </r>
  <r>
    <s v="Ortopedija"/>
    <s v="Operacije"/>
    <x v="810"/>
    <x v="808"/>
    <n v="0"/>
    <n v="0"/>
    <m/>
    <n v="1"/>
    <n v="0"/>
    <n v="1"/>
  </r>
  <r>
    <s v="Ortopedija"/>
    <s v="Operacije"/>
    <x v="811"/>
    <x v="809"/>
    <n v="0"/>
    <n v="0"/>
    <m/>
    <n v="1"/>
    <n v="0"/>
    <n v="1"/>
  </r>
  <r>
    <s v="Ortopedija"/>
    <s v="Operacije"/>
    <x v="812"/>
    <x v="810"/>
    <n v="0"/>
    <n v="0"/>
    <m/>
    <n v="1"/>
    <n v="0"/>
    <n v="1"/>
  </r>
  <r>
    <s v="Ortopedija"/>
    <s v="Operacije"/>
    <x v="813"/>
    <x v="811"/>
    <n v="0"/>
    <n v="0"/>
    <m/>
    <n v="1"/>
    <n v="0"/>
    <n v="1"/>
  </r>
  <r>
    <s v="Ortopedija"/>
    <s v="Operacije"/>
    <x v="814"/>
    <x v="812"/>
    <n v="0"/>
    <n v="0"/>
    <m/>
    <n v="1"/>
    <n v="0"/>
    <n v="1"/>
  </r>
  <r>
    <s v="Ortopedija"/>
    <s v="Operacije"/>
    <x v="815"/>
    <x v="813"/>
    <n v="0"/>
    <n v="0"/>
    <n v="1"/>
    <n v="10"/>
    <n v="1"/>
    <n v="10"/>
  </r>
  <r>
    <s v="Ortopedija"/>
    <s v="Operacije"/>
    <x v="816"/>
    <x v="814"/>
    <n v="0"/>
    <n v="0"/>
    <m/>
    <n v="1"/>
    <n v="0"/>
    <n v="1"/>
  </r>
  <r>
    <s v="Ortopedija"/>
    <s v="Operacije"/>
    <x v="817"/>
    <x v="815"/>
    <n v="0"/>
    <n v="0"/>
    <m/>
    <n v="1"/>
    <n v="0"/>
    <n v="1"/>
  </r>
  <r>
    <s v="Ortopedija"/>
    <s v="Operacije"/>
    <x v="818"/>
    <x v="816"/>
    <n v="0"/>
    <n v="0"/>
    <m/>
    <n v="1"/>
    <n v="0"/>
    <n v="1"/>
  </r>
  <r>
    <s v="Ortopedija"/>
    <s v="Operacije"/>
    <x v="819"/>
    <x v="817"/>
    <n v="0"/>
    <n v="0"/>
    <m/>
    <n v="1"/>
    <n v="0"/>
    <n v="1"/>
  </r>
  <r>
    <s v="Ortopedija"/>
    <s v="Operacije"/>
    <x v="820"/>
    <x v="818"/>
    <n v="0"/>
    <n v="0"/>
    <m/>
    <n v="1"/>
    <n v="0"/>
    <n v="1"/>
  </r>
  <r>
    <s v="Ortopedija"/>
    <s v="Operacije"/>
    <x v="821"/>
    <x v="819"/>
    <n v="0"/>
    <n v="0"/>
    <m/>
    <n v="1"/>
    <n v="0"/>
    <n v="1"/>
  </r>
  <r>
    <s v="Ortopedija"/>
    <s v="Operacije"/>
    <x v="822"/>
    <x v="820"/>
    <n v="0"/>
    <n v="0"/>
    <n v="1"/>
    <n v="1"/>
    <n v="1"/>
    <n v="1"/>
  </r>
  <r>
    <s v="Ortopedija"/>
    <s v="Operacije"/>
    <x v="823"/>
    <x v="821"/>
    <n v="0"/>
    <n v="0"/>
    <m/>
    <n v="1"/>
    <n v="0"/>
    <n v="1"/>
  </r>
  <r>
    <s v="Ortopedija"/>
    <s v="Operacije"/>
    <x v="824"/>
    <x v="822"/>
    <n v="0"/>
    <n v="0"/>
    <m/>
    <n v="1"/>
    <n v="0"/>
    <n v="1"/>
  </r>
  <r>
    <s v="Ortopedija"/>
    <s v="Operacije"/>
    <x v="825"/>
    <x v="823"/>
    <n v="0"/>
    <n v="0"/>
    <m/>
    <n v="1"/>
    <n v="0"/>
    <n v="1"/>
  </r>
  <r>
    <s v="Ortopedija"/>
    <s v="Operacije"/>
    <x v="826"/>
    <x v="824"/>
    <n v="0"/>
    <n v="0"/>
    <m/>
    <n v="1"/>
    <n v="0"/>
    <n v="1"/>
  </r>
  <r>
    <s v="Ortopedija"/>
    <s v="Operacije"/>
    <x v="827"/>
    <x v="825"/>
    <n v="0"/>
    <n v="0"/>
    <m/>
    <n v="1"/>
    <n v="0"/>
    <n v="1"/>
  </r>
  <r>
    <s v="Ortopedija"/>
    <s v="Operacije"/>
    <x v="828"/>
    <x v="826"/>
    <n v="0"/>
    <n v="0"/>
    <m/>
    <n v="1"/>
    <n v="0"/>
    <n v="1"/>
  </r>
  <r>
    <s v="Ortopedija"/>
    <s v="Operacije"/>
    <x v="829"/>
    <x v="827"/>
    <n v="0"/>
    <n v="0"/>
    <m/>
    <n v="1"/>
    <n v="0"/>
    <n v="1"/>
  </r>
  <r>
    <s v="Ortopedija"/>
    <s v="Operacije"/>
    <x v="830"/>
    <x v="828"/>
    <n v="0"/>
    <n v="0"/>
    <m/>
    <n v="1"/>
    <n v="0"/>
    <n v="1"/>
  </r>
  <r>
    <s v="Ortopedija"/>
    <s v="Operacije"/>
    <x v="831"/>
    <x v="829"/>
    <n v="0"/>
    <n v="0"/>
    <m/>
    <n v="1"/>
    <n v="0"/>
    <n v="1"/>
  </r>
  <r>
    <s v="Ortopedija"/>
    <s v="Operacije"/>
    <x v="832"/>
    <x v="830"/>
    <n v="0"/>
    <n v="0"/>
    <m/>
    <n v="1"/>
    <n v="0"/>
    <n v="1"/>
  </r>
  <r>
    <s v="Ortopedija"/>
    <s v="Operacije"/>
    <x v="833"/>
    <x v="831"/>
    <n v="0"/>
    <n v="0"/>
    <m/>
    <n v="1"/>
    <n v="0"/>
    <n v="1"/>
  </r>
  <r>
    <s v="Ortopedija"/>
    <s v="Operacije"/>
    <x v="834"/>
    <x v="832"/>
    <n v="0"/>
    <n v="0"/>
    <m/>
    <n v="1"/>
    <n v="0"/>
    <n v="1"/>
  </r>
  <r>
    <s v="Ortopedija"/>
    <s v="Operacije"/>
    <x v="835"/>
    <x v="833"/>
    <n v="0"/>
    <n v="0"/>
    <m/>
    <n v="1"/>
    <n v="0"/>
    <n v="1"/>
  </r>
  <r>
    <s v="Ortopedija"/>
    <s v="Operacije"/>
    <x v="836"/>
    <x v="834"/>
    <n v="0"/>
    <n v="0"/>
    <n v="2"/>
    <n v="5"/>
    <n v="2"/>
    <n v="5"/>
  </r>
  <r>
    <s v="Ortopedija"/>
    <s v="Operacije"/>
    <x v="837"/>
    <x v="835"/>
    <n v="0"/>
    <n v="0"/>
    <m/>
    <n v="1"/>
    <n v="0"/>
    <n v="1"/>
  </r>
  <r>
    <s v="Ortopedija"/>
    <s v="Operacije"/>
    <x v="838"/>
    <x v="836"/>
    <n v="0"/>
    <n v="0"/>
    <m/>
    <n v="1"/>
    <n v="0"/>
    <n v="1"/>
  </r>
  <r>
    <s v="Ortopedija"/>
    <s v="Operacije"/>
    <x v="839"/>
    <x v="837"/>
    <n v="0"/>
    <n v="0"/>
    <m/>
    <n v="1"/>
    <n v="0"/>
    <n v="1"/>
  </r>
  <r>
    <s v="Ortopedija"/>
    <s v="Operacije"/>
    <x v="840"/>
    <x v="838"/>
    <n v="0"/>
    <n v="0"/>
    <m/>
    <n v="1"/>
    <n v="0"/>
    <n v="1"/>
  </r>
  <r>
    <s v="Ortopedija"/>
    <s v="Operacije"/>
    <x v="841"/>
    <x v="839"/>
    <n v="0"/>
    <n v="0"/>
    <m/>
    <n v="1"/>
    <n v="0"/>
    <n v="1"/>
  </r>
  <r>
    <s v="Kradiohirurgija"/>
    <s v="Operacije"/>
    <x v="13"/>
    <x v="13"/>
    <n v="0"/>
    <n v="0"/>
    <m/>
    <n v="1"/>
    <n v="0"/>
    <n v="1"/>
  </r>
  <r>
    <s v="Kradiohirurgija"/>
    <s v="Operacije"/>
    <x v="842"/>
    <x v="840"/>
    <n v="0"/>
    <n v="0"/>
    <m/>
    <n v="1"/>
    <n v="0"/>
    <n v="1"/>
  </r>
  <r>
    <s v="Kradiohirurgija"/>
    <s v="Operacije"/>
    <x v="843"/>
    <x v="841"/>
    <n v="0"/>
    <n v="0"/>
    <n v="378"/>
    <n v="1"/>
    <n v="378"/>
    <n v="1"/>
  </r>
  <r>
    <s v="Kradiohirurgija"/>
    <s v="Operacije"/>
    <x v="844"/>
    <x v="842"/>
    <n v="0"/>
    <m/>
    <m/>
    <n v="10"/>
    <n v="0"/>
    <n v="10"/>
  </r>
  <r>
    <s v="Kradiohirurgija"/>
    <s v="Operacije"/>
    <x v="845"/>
    <x v="843"/>
    <n v="0"/>
    <m/>
    <n v="62"/>
    <n v="1"/>
    <n v="62"/>
    <n v="1"/>
  </r>
  <r>
    <s v="Kradiohirurgija"/>
    <s v="Operacije"/>
    <x v="846"/>
    <x v="844"/>
    <n v="0"/>
    <m/>
    <m/>
    <n v="10"/>
    <n v="0"/>
    <n v="10"/>
  </r>
  <r>
    <s v="Kradiohirurgija"/>
    <s v="Operacije"/>
    <x v="847"/>
    <x v="845"/>
    <n v="0"/>
    <m/>
    <n v="2"/>
    <n v="1"/>
    <n v="2"/>
    <n v="1"/>
  </r>
  <r>
    <s v="Kradiohirurgija"/>
    <s v="Operacije"/>
    <x v="848"/>
    <x v="846"/>
    <n v="0"/>
    <m/>
    <n v="5"/>
    <n v="1"/>
    <n v="5"/>
    <n v="1"/>
  </r>
  <r>
    <s v="Kradiohirurgija"/>
    <s v="Operacije"/>
    <x v="849"/>
    <x v="847"/>
    <n v="0"/>
    <m/>
    <m/>
    <n v="1"/>
    <n v="0"/>
    <n v="1"/>
  </r>
  <r>
    <s v="Kradiohirurgija"/>
    <s v="Operacije"/>
    <x v="850"/>
    <x v="848"/>
    <n v="0"/>
    <m/>
    <m/>
    <n v="1"/>
    <n v="0"/>
    <n v="1"/>
  </r>
  <r>
    <s v="Kradiohirurgija"/>
    <s v="Operacije"/>
    <x v="33"/>
    <x v="33"/>
    <n v="0"/>
    <m/>
    <m/>
    <n v="1"/>
    <n v="0"/>
    <n v="1"/>
  </r>
  <r>
    <s v="Kradiohirurgija"/>
    <s v="Operacije"/>
    <x v="37"/>
    <x v="37"/>
    <n v="0"/>
    <m/>
    <m/>
    <n v="1"/>
    <n v="0"/>
    <n v="1"/>
  </r>
  <r>
    <s v="Kradiohirurgija"/>
    <s v="Operacije"/>
    <x v="851"/>
    <x v="849"/>
    <n v="1"/>
    <m/>
    <n v="126"/>
    <n v="1"/>
    <n v="127"/>
    <n v="1"/>
  </r>
  <r>
    <s v="Kradiohirurgija"/>
    <s v="Operacije"/>
    <x v="852"/>
    <x v="850"/>
    <n v="0"/>
    <m/>
    <m/>
    <n v="1"/>
    <n v="0"/>
    <n v="1"/>
  </r>
  <r>
    <s v="Kradiohirurgija"/>
    <s v="Operacije"/>
    <x v="853"/>
    <x v="851"/>
    <n v="1"/>
    <m/>
    <n v="124"/>
    <n v="1"/>
    <n v="125"/>
    <n v="1"/>
  </r>
  <r>
    <s v="Kradiohirurgija"/>
    <s v="Operacije"/>
    <x v="854"/>
    <x v="852"/>
    <n v="0"/>
    <m/>
    <n v="1"/>
    <n v="1"/>
    <n v="1"/>
    <n v="1"/>
  </r>
  <r>
    <s v="Kradiohirurgija"/>
    <s v="Operacije"/>
    <x v="855"/>
    <x v="853"/>
    <n v="0"/>
    <m/>
    <m/>
    <n v="1"/>
    <n v="0"/>
    <n v="1"/>
  </r>
  <r>
    <s v="Kradiohirurgija"/>
    <s v="Operacije"/>
    <x v="856"/>
    <x v="854"/>
    <n v="0"/>
    <m/>
    <m/>
    <n v="1"/>
    <n v="0"/>
    <n v="1"/>
  </r>
  <r>
    <s v="Kradiohirurgija"/>
    <s v="Operacije"/>
    <x v="857"/>
    <x v="855"/>
    <n v="0"/>
    <m/>
    <m/>
    <n v="10"/>
    <n v="0"/>
    <n v="10"/>
  </r>
  <r>
    <s v="Kradiohirurgija"/>
    <s v="Operacije"/>
    <x v="858"/>
    <x v="856"/>
    <n v="0"/>
    <m/>
    <m/>
    <n v="1"/>
    <n v="0"/>
    <n v="1"/>
  </r>
  <r>
    <s v="Kradiohirurgija"/>
    <s v="Operacije"/>
    <x v="859"/>
    <x v="857"/>
    <n v="0"/>
    <m/>
    <m/>
    <n v="1"/>
    <n v="0"/>
    <n v="1"/>
  </r>
  <r>
    <s v="Kradiohirurgija"/>
    <s v="Operacije"/>
    <x v="860"/>
    <x v="858"/>
    <n v="0"/>
    <m/>
    <m/>
    <n v="10"/>
    <n v="0"/>
    <n v="10"/>
  </r>
  <r>
    <s v="Kradiohirurgija"/>
    <s v="Operacije"/>
    <x v="861"/>
    <x v="859"/>
    <n v="0"/>
    <m/>
    <m/>
    <n v="10"/>
    <n v="0"/>
    <n v="10"/>
  </r>
  <r>
    <s v="Kradiohirurgija"/>
    <s v="Operacije"/>
    <x v="862"/>
    <x v="860"/>
    <n v="0"/>
    <m/>
    <m/>
    <n v="1"/>
    <n v="0"/>
    <n v="1"/>
  </r>
  <r>
    <s v="Kradiohirurgija"/>
    <s v="Operacije"/>
    <x v="863"/>
    <x v="861"/>
    <n v="0"/>
    <m/>
    <m/>
    <n v="1"/>
    <n v="0"/>
    <n v="1"/>
  </r>
  <r>
    <s v="Kradiohirurgija"/>
    <s v="Operacije"/>
    <x v="864"/>
    <x v="862"/>
    <n v="0"/>
    <m/>
    <m/>
    <n v="10"/>
    <n v="0"/>
    <n v="10"/>
  </r>
  <r>
    <s v="Kradiohirurgija"/>
    <s v="Operacije"/>
    <x v="865"/>
    <x v="863"/>
    <n v="0"/>
    <m/>
    <m/>
    <n v="1"/>
    <n v="0"/>
    <n v="1"/>
  </r>
  <r>
    <s v="Kradiohirurgija"/>
    <s v="Operacije"/>
    <x v="866"/>
    <x v="864"/>
    <n v="0"/>
    <m/>
    <m/>
    <n v="10"/>
    <n v="0"/>
    <n v="10"/>
  </r>
  <r>
    <s v="Kradiohirurgija"/>
    <s v="Operacije"/>
    <x v="867"/>
    <x v="865"/>
    <n v="0"/>
    <m/>
    <m/>
    <n v="10"/>
    <n v="0"/>
    <n v="10"/>
  </r>
  <r>
    <s v="Kradiohirurgija"/>
    <s v="Operacije"/>
    <x v="868"/>
    <x v="866"/>
    <n v="0"/>
    <m/>
    <m/>
    <n v="10"/>
    <n v="0"/>
    <n v="10"/>
  </r>
  <r>
    <s v="Kradiohirurgija"/>
    <s v="Operacije"/>
    <x v="869"/>
    <x v="867"/>
    <n v="0"/>
    <m/>
    <m/>
    <n v="1"/>
    <n v="0"/>
    <n v="1"/>
  </r>
  <r>
    <s v="Kradiohirurgija"/>
    <s v="Operacije"/>
    <x v="870"/>
    <x v="868"/>
    <n v="0"/>
    <m/>
    <n v="1"/>
    <n v="1"/>
    <n v="1"/>
    <n v="1"/>
  </r>
  <r>
    <s v="Kradiohirurgija"/>
    <s v="Operacije"/>
    <x v="871"/>
    <x v="869"/>
    <n v="0"/>
    <m/>
    <n v="11"/>
    <n v="1"/>
    <n v="11"/>
    <n v="1"/>
  </r>
  <r>
    <s v="Kradiohirurgija"/>
    <s v="Operacije"/>
    <x v="872"/>
    <x v="870"/>
    <n v="0"/>
    <m/>
    <m/>
    <n v="1"/>
    <n v="0"/>
    <n v="1"/>
  </r>
  <r>
    <s v="Kradiohirurgija"/>
    <s v="Operacije"/>
    <x v="873"/>
    <x v="871"/>
    <n v="0"/>
    <m/>
    <m/>
    <n v="1"/>
    <n v="0"/>
    <n v="1"/>
  </r>
  <r>
    <s v="Kradiohirurgija"/>
    <s v="Operacije"/>
    <x v="874"/>
    <x v="872"/>
    <n v="0"/>
    <m/>
    <n v="1"/>
    <n v="1"/>
    <n v="1"/>
    <n v="1"/>
  </r>
  <r>
    <s v="Kradiohirurgija"/>
    <s v="Operacije"/>
    <x v="875"/>
    <x v="873"/>
    <n v="0"/>
    <m/>
    <m/>
    <n v="10"/>
    <n v="0"/>
    <n v="10"/>
  </r>
  <r>
    <s v="Kradiohirurgija"/>
    <s v="Operacije"/>
    <x v="876"/>
    <x v="874"/>
    <n v="0"/>
    <m/>
    <m/>
    <n v="10"/>
    <n v="0"/>
    <n v="10"/>
  </r>
  <r>
    <s v="Kradiohirurgija"/>
    <s v="Operacije"/>
    <x v="877"/>
    <x v="875"/>
    <n v="0"/>
    <m/>
    <m/>
    <n v="1"/>
    <n v="0"/>
    <n v="1"/>
  </r>
  <r>
    <s v="Kradiohirurgija"/>
    <s v="Operacije"/>
    <x v="878"/>
    <x v="876"/>
    <n v="0"/>
    <m/>
    <n v="2"/>
    <n v="1"/>
    <n v="2"/>
    <n v="1"/>
  </r>
  <r>
    <s v="Kradiohirurgija"/>
    <s v="Operacije"/>
    <x v="879"/>
    <x v="877"/>
    <n v="0"/>
    <m/>
    <m/>
    <n v="1"/>
    <n v="0"/>
    <n v="1"/>
  </r>
  <r>
    <s v="Kradiohirurgija"/>
    <s v="Operacije"/>
    <x v="880"/>
    <x v="878"/>
    <n v="0"/>
    <m/>
    <m/>
    <n v="10"/>
    <n v="0"/>
    <n v="10"/>
  </r>
  <r>
    <s v="Kradiohirurgija"/>
    <s v="Operacije"/>
    <x v="881"/>
    <x v="879"/>
    <n v="0"/>
    <m/>
    <m/>
    <n v="10"/>
    <n v="0"/>
    <n v="10"/>
  </r>
  <r>
    <s v="Kradiohirurgija"/>
    <s v="Operacije"/>
    <x v="882"/>
    <x v="880"/>
    <n v="0"/>
    <m/>
    <m/>
    <n v="10"/>
    <n v="0"/>
    <n v="10"/>
  </r>
  <r>
    <s v="Kradiohirurgija"/>
    <s v="Operacije"/>
    <x v="883"/>
    <x v="881"/>
    <n v="0"/>
    <m/>
    <m/>
    <n v="10"/>
    <n v="0"/>
    <n v="10"/>
  </r>
  <r>
    <s v="Kradiohirurgija"/>
    <s v="Operacije"/>
    <x v="884"/>
    <x v="882"/>
    <n v="0"/>
    <m/>
    <m/>
    <n v="10"/>
    <n v="0"/>
    <n v="10"/>
  </r>
  <r>
    <s v="Kradiohirurgija"/>
    <s v="Operacije"/>
    <x v="885"/>
    <x v="883"/>
    <n v="0"/>
    <m/>
    <m/>
    <n v="10"/>
    <n v="0"/>
    <n v="10"/>
  </r>
  <r>
    <s v="Kradiohirurgija"/>
    <s v="Operacije"/>
    <x v="886"/>
    <x v="884"/>
    <n v="0"/>
    <m/>
    <m/>
    <n v="10"/>
    <n v="0"/>
    <n v="10"/>
  </r>
  <r>
    <s v="Kradiohirurgija"/>
    <s v="Operacije"/>
    <x v="887"/>
    <x v="885"/>
    <n v="0"/>
    <m/>
    <m/>
    <n v="10"/>
    <n v="0"/>
    <n v="10"/>
  </r>
  <r>
    <s v="Kradiohirurgija"/>
    <s v="Operacije"/>
    <x v="888"/>
    <x v="886"/>
    <n v="0"/>
    <m/>
    <m/>
    <n v="10"/>
    <n v="0"/>
    <n v="10"/>
  </r>
  <r>
    <s v="Kradiohirurgija"/>
    <s v="Operacije"/>
    <x v="889"/>
    <x v="887"/>
    <n v="0"/>
    <m/>
    <m/>
    <n v="10"/>
    <n v="0"/>
    <n v="10"/>
  </r>
  <r>
    <s v="Kradiohirurgija"/>
    <s v="Operacije"/>
    <x v="890"/>
    <x v="888"/>
    <n v="0"/>
    <m/>
    <m/>
    <n v="1"/>
    <n v="0"/>
    <n v="1"/>
  </r>
  <r>
    <s v="Kradiohirurgija"/>
    <s v="Operacije"/>
    <x v="42"/>
    <x v="42"/>
    <n v="0"/>
    <m/>
    <m/>
    <n v="1"/>
    <n v="0"/>
    <n v="1"/>
  </r>
  <r>
    <s v="Kradiohirurgija"/>
    <s v="Operacije"/>
    <x v="891"/>
    <x v="889"/>
    <n v="0"/>
    <m/>
    <m/>
    <n v="10"/>
    <n v="0"/>
    <n v="10"/>
  </r>
  <r>
    <s v="Kradiohirurgija"/>
    <s v="Operacije"/>
    <x v="892"/>
    <x v="890"/>
    <n v="0"/>
    <m/>
    <m/>
    <n v="10"/>
    <n v="0"/>
    <n v="10"/>
  </r>
  <r>
    <s v="Kradiohirurgija"/>
    <s v="Operacije"/>
    <x v="893"/>
    <x v="891"/>
    <n v="0"/>
    <m/>
    <n v="12"/>
    <n v="1"/>
    <n v="12"/>
    <n v="1"/>
  </r>
  <r>
    <s v="Kradiohirurgija"/>
    <s v="Operacije"/>
    <x v="894"/>
    <x v="892"/>
    <n v="0"/>
    <m/>
    <n v="4"/>
    <n v="1"/>
    <n v="4"/>
    <n v="1"/>
  </r>
  <r>
    <s v="Kradiohirurgija"/>
    <s v="Operacije"/>
    <x v="895"/>
    <x v="893"/>
    <n v="0"/>
    <m/>
    <m/>
    <n v="1"/>
    <n v="0"/>
    <n v="1"/>
  </r>
  <r>
    <s v="Kradiohirurgija"/>
    <s v="Operacije"/>
    <x v="896"/>
    <x v="894"/>
    <n v="0"/>
    <m/>
    <m/>
    <n v="1"/>
    <n v="0"/>
    <n v="1"/>
  </r>
  <r>
    <s v="Kradiohirurgija"/>
    <s v="Operacije"/>
    <x v="897"/>
    <x v="895"/>
    <n v="0"/>
    <m/>
    <m/>
    <n v="1"/>
    <n v="0"/>
    <n v="1"/>
  </r>
  <r>
    <s v="Kradiohirurgija"/>
    <s v="Operacije"/>
    <x v="898"/>
    <x v="896"/>
    <n v="0"/>
    <m/>
    <m/>
    <n v="10"/>
    <n v="0"/>
    <n v="10"/>
  </r>
  <r>
    <s v="Kradiohirurgija"/>
    <s v="Operacije"/>
    <x v="899"/>
    <x v="897"/>
    <n v="0"/>
    <m/>
    <m/>
    <n v="10"/>
    <n v="0"/>
    <n v="10"/>
  </r>
  <r>
    <s v="Kradiohirurgija"/>
    <s v="Operacije"/>
    <x v="900"/>
    <x v="898"/>
    <n v="0"/>
    <m/>
    <m/>
    <n v="10"/>
    <n v="0"/>
    <n v="10"/>
  </r>
  <r>
    <s v="Kradiohirurgija"/>
    <s v="Operacije"/>
    <x v="901"/>
    <x v="899"/>
    <n v="0"/>
    <m/>
    <m/>
    <n v="10"/>
    <n v="0"/>
    <n v="10"/>
  </r>
  <r>
    <s v="Kradiohirurgija"/>
    <s v="Operacije"/>
    <x v="902"/>
    <x v="900"/>
    <n v="0"/>
    <m/>
    <m/>
    <n v="1"/>
    <n v="0"/>
    <n v="1"/>
  </r>
  <r>
    <s v="Kradiohirurgija"/>
    <s v="Operacije"/>
    <x v="903"/>
    <x v="901"/>
    <n v="0"/>
    <m/>
    <m/>
    <n v="10"/>
    <n v="0"/>
    <n v="10"/>
  </r>
  <r>
    <s v="Kradiohirurgija"/>
    <s v="Operacije"/>
    <x v="904"/>
    <x v="902"/>
    <n v="0"/>
    <m/>
    <m/>
    <n v="1"/>
    <n v="0"/>
    <n v="1"/>
  </r>
  <r>
    <s v="Kradiohirurgija"/>
    <s v="Operacije"/>
    <x v="905"/>
    <x v="903"/>
    <n v="0"/>
    <m/>
    <m/>
    <n v="10"/>
    <n v="0"/>
    <n v="10"/>
  </r>
  <r>
    <s v="Kradiohirurgija"/>
    <s v="Operacije"/>
    <x v="906"/>
    <x v="904"/>
    <n v="0"/>
    <m/>
    <m/>
    <n v="10"/>
    <n v="0"/>
    <n v="10"/>
  </r>
  <r>
    <s v="Kradiohirurgija"/>
    <s v="Operacije"/>
    <x v="907"/>
    <x v="905"/>
    <n v="0"/>
    <m/>
    <m/>
    <n v="10"/>
    <n v="0"/>
    <n v="10"/>
  </r>
  <r>
    <s v="Kradiohirurgija"/>
    <s v="Operacije"/>
    <x v="908"/>
    <x v="906"/>
    <n v="0"/>
    <m/>
    <m/>
    <n v="10"/>
    <n v="0"/>
    <n v="10"/>
  </r>
  <r>
    <s v="Kradiohirurgija"/>
    <s v="Operacije"/>
    <x v="909"/>
    <x v="907"/>
    <n v="0"/>
    <m/>
    <m/>
    <n v="10"/>
    <n v="0"/>
    <n v="10"/>
  </r>
  <r>
    <s v="Kradiohirurgija"/>
    <s v="Operacije"/>
    <x v="910"/>
    <x v="908"/>
    <n v="0"/>
    <m/>
    <m/>
    <n v="1"/>
    <n v="0"/>
    <n v="1"/>
  </r>
  <r>
    <s v="Kradiohirurgija"/>
    <s v="Operacije"/>
    <x v="911"/>
    <x v="909"/>
    <n v="0"/>
    <m/>
    <m/>
    <n v="1"/>
    <n v="0"/>
    <n v="1"/>
  </r>
  <r>
    <s v="Kradiohirurgija"/>
    <s v="Operacije"/>
    <x v="912"/>
    <x v="910"/>
    <n v="0"/>
    <m/>
    <m/>
    <n v="10"/>
    <n v="0"/>
    <n v="10"/>
  </r>
  <r>
    <s v="Kradiohirurgija"/>
    <s v="Operacije"/>
    <x v="913"/>
    <x v="911"/>
    <n v="0"/>
    <m/>
    <m/>
    <n v="1"/>
    <n v="0"/>
    <n v="1"/>
  </r>
  <r>
    <s v="Kradiohirurgija"/>
    <s v="Operacije"/>
    <x v="914"/>
    <x v="912"/>
    <n v="0"/>
    <m/>
    <m/>
    <n v="10"/>
    <n v="0"/>
    <n v="10"/>
  </r>
  <r>
    <s v="Kradiohirurgija"/>
    <s v="Operacije"/>
    <x v="915"/>
    <x v="913"/>
    <n v="0"/>
    <m/>
    <m/>
    <n v="1"/>
    <n v="0"/>
    <n v="1"/>
  </r>
  <r>
    <s v="Kradiohirurgija"/>
    <s v="Operacije"/>
    <x v="916"/>
    <x v="914"/>
    <n v="0"/>
    <m/>
    <m/>
    <n v="1"/>
    <n v="0"/>
    <n v="1"/>
  </r>
  <r>
    <s v="Kradiohirurgija"/>
    <s v="Operacije"/>
    <x v="917"/>
    <x v="915"/>
    <n v="0"/>
    <m/>
    <m/>
    <n v="1"/>
    <n v="0"/>
    <n v="1"/>
  </r>
  <r>
    <s v="Kradiohirurgija"/>
    <s v="Operacije"/>
    <x v="918"/>
    <x v="916"/>
    <n v="0"/>
    <m/>
    <m/>
    <n v="10"/>
    <n v="0"/>
    <n v="10"/>
  </r>
  <r>
    <s v="Kradiohirurgija"/>
    <s v="Operacije"/>
    <x v="919"/>
    <x v="917"/>
    <n v="0"/>
    <m/>
    <m/>
    <n v="1"/>
    <n v="0"/>
    <n v="1"/>
  </r>
  <r>
    <s v="Kradiohirurgija"/>
    <s v="Operacije"/>
    <x v="920"/>
    <x v="918"/>
    <n v="0"/>
    <m/>
    <m/>
    <n v="1"/>
    <n v="0"/>
    <n v="1"/>
  </r>
  <r>
    <s v="Kradiohirurgija"/>
    <s v="Operacije"/>
    <x v="921"/>
    <x v="919"/>
    <n v="0"/>
    <m/>
    <m/>
    <n v="1"/>
    <n v="0"/>
    <n v="1"/>
  </r>
  <r>
    <s v="Kradiohirurgija"/>
    <s v="Operacije"/>
    <x v="922"/>
    <x v="920"/>
    <n v="0"/>
    <m/>
    <m/>
    <n v="1"/>
    <n v="0"/>
    <n v="1"/>
  </r>
  <r>
    <s v="Kradiohirurgija"/>
    <s v="Operacije"/>
    <x v="923"/>
    <x v="921"/>
    <n v="0"/>
    <m/>
    <m/>
    <n v="1"/>
    <n v="0"/>
    <n v="1"/>
  </r>
  <r>
    <s v="Kradiohirurgija"/>
    <s v="Operacije"/>
    <x v="924"/>
    <x v="922"/>
    <n v="0"/>
    <m/>
    <m/>
    <n v="1"/>
    <n v="0"/>
    <n v="1"/>
  </r>
  <r>
    <s v="Kradiohirurgija"/>
    <s v="Operacije"/>
    <x v="925"/>
    <x v="923"/>
    <n v="0"/>
    <m/>
    <m/>
    <n v="1"/>
    <n v="0"/>
    <n v="1"/>
  </r>
  <r>
    <s v="Kradiohirurgija"/>
    <s v="Operacije"/>
    <x v="926"/>
    <x v="924"/>
    <n v="0"/>
    <m/>
    <n v="1"/>
    <n v="1"/>
    <n v="1"/>
    <n v="1"/>
  </r>
  <r>
    <s v="Kradiohirurgija"/>
    <s v="Operacije"/>
    <x v="927"/>
    <x v="925"/>
    <n v="0"/>
    <m/>
    <m/>
    <n v="1"/>
    <n v="0"/>
    <n v="1"/>
  </r>
  <r>
    <s v="Kradiohirurgija"/>
    <s v="Operacije"/>
    <x v="928"/>
    <x v="926"/>
    <n v="0"/>
    <m/>
    <m/>
    <n v="1"/>
    <n v="0"/>
    <n v="1"/>
  </r>
  <r>
    <s v="Kradiohirurgija"/>
    <s v="Operacije"/>
    <x v="929"/>
    <x v="927"/>
    <n v="0"/>
    <m/>
    <m/>
    <n v="10"/>
    <n v="0"/>
    <n v="10"/>
  </r>
  <r>
    <s v="Kradiohirurgija"/>
    <s v="Operacije"/>
    <x v="930"/>
    <x v="928"/>
    <n v="0"/>
    <m/>
    <m/>
    <n v="1"/>
    <n v="0"/>
    <n v="1"/>
  </r>
  <r>
    <s v="Kradiohirurgija"/>
    <s v="Operacije"/>
    <x v="931"/>
    <x v="929"/>
    <n v="0"/>
    <m/>
    <m/>
    <n v="10"/>
    <n v="0"/>
    <n v="10"/>
  </r>
  <r>
    <s v="Kradiohirurgija"/>
    <s v="Operacije"/>
    <x v="932"/>
    <x v="930"/>
    <n v="0"/>
    <m/>
    <m/>
    <n v="10"/>
    <n v="0"/>
    <n v="10"/>
  </r>
  <r>
    <s v="Kradiohirurgija"/>
    <s v="Operacije"/>
    <x v="933"/>
    <x v="931"/>
    <n v="0"/>
    <m/>
    <m/>
    <n v="10"/>
    <n v="0"/>
    <n v="10"/>
  </r>
  <r>
    <s v="Kradiohirurgija"/>
    <s v="Operacije"/>
    <x v="934"/>
    <x v="932"/>
    <n v="0"/>
    <m/>
    <n v="15"/>
    <n v="1"/>
    <n v="15"/>
    <n v="1"/>
  </r>
  <r>
    <s v="Kradiohirurgija"/>
    <s v="Operacije"/>
    <x v="935"/>
    <x v="933"/>
    <n v="0"/>
    <m/>
    <m/>
    <n v="1"/>
    <n v="0"/>
    <n v="1"/>
  </r>
  <r>
    <s v="Kradiohirurgija"/>
    <s v="Operacije"/>
    <x v="936"/>
    <x v="934"/>
    <n v="0"/>
    <m/>
    <n v="8"/>
    <n v="1"/>
    <n v="8"/>
    <n v="1"/>
  </r>
  <r>
    <s v="Kradiohirurgija"/>
    <s v="Operacije"/>
    <x v="937"/>
    <x v="935"/>
    <n v="0"/>
    <m/>
    <n v="2"/>
    <n v="1"/>
    <n v="2"/>
    <n v="1"/>
  </r>
  <r>
    <s v="Kradiohirurgija"/>
    <s v="Operacije"/>
    <x v="938"/>
    <x v="936"/>
    <n v="0"/>
    <m/>
    <m/>
    <n v="1"/>
    <n v="0"/>
    <n v="1"/>
  </r>
  <r>
    <s v="Kradiohirurgija"/>
    <s v="Operacije"/>
    <x v="939"/>
    <x v="937"/>
    <n v="0"/>
    <m/>
    <m/>
    <n v="1"/>
    <n v="0"/>
    <n v="1"/>
  </r>
  <r>
    <s v="Kradiohirurgija"/>
    <s v="Operacije"/>
    <x v="940"/>
    <x v="938"/>
    <n v="0"/>
    <m/>
    <m/>
    <n v="1"/>
    <n v="0"/>
    <n v="1"/>
  </r>
  <r>
    <s v="Kradiohirurgija"/>
    <s v="Operacije"/>
    <x v="941"/>
    <x v="939"/>
    <n v="0"/>
    <m/>
    <m/>
    <n v="1"/>
    <n v="0"/>
    <n v="1"/>
  </r>
  <r>
    <s v="Kradiohirurgija"/>
    <s v="Operacije"/>
    <x v="942"/>
    <x v="940"/>
    <n v="0"/>
    <m/>
    <m/>
    <n v="1"/>
    <n v="0"/>
    <n v="1"/>
  </r>
  <r>
    <s v="Kradiohirurgija"/>
    <s v="Operacije"/>
    <x v="943"/>
    <x v="941"/>
    <n v="0"/>
    <m/>
    <m/>
    <n v="1"/>
    <n v="0"/>
    <n v="1"/>
  </r>
  <r>
    <s v="Kradiohirurgija"/>
    <s v="Operacije"/>
    <x v="944"/>
    <x v="942"/>
    <n v="0"/>
    <m/>
    <m/>
    <n v="1"/>
    <n v="0"/>
    <n v="1"/>
  </r>
  <r>
    <s v="Kradiohirurgija"/>
    <s v="Operacije"/>
    <x v="945"/>
    <x v="943"/>
    <n v="0"/>
    <m/>
    <m/>
    <n v="10"/>
    <n v="0"/>
    <n v="10"/>
  </r>
  <r>
    <s v="Kradiohirurgija"/>
    <s v="Operacije"/>
    <x v="946"/>
    <x v="944"/>
    <n v="0"/>
    <m/>
    <m/>
    <n v="10"/>
    <n v="0"/>
    <n v="10"/>
  </r>
  <r>
    <s v="Kradiohirurgija"/>
    <s v="Operacije"/>
    <x v="947"/>
    <x v="945"/>
    <n v="0"/>
    <m/>
    <m/>
    <n v="10"/>
    <n v="0"/>
    <n v="10"/>
  </r>
  <r>
    <s v="Kradiohirurgija"/>
    <s v="Operacije"/>
    <x v="948"/>
    <x v="946"/>
    <n v="0"/>
    <m/>
    <n v="10"/>
    <n v="1"/>
    <n v="10"/>
    <n v="1"/>
  </r>
  <r>
    <s v="Kradiohirurgija"/>
    <s v="Operacije"/>
    <x v="949"/>
    <x v="947"/>
    <n v="0"/>
    <m/>
    <n v="4"/>
    <n v="1"/>
    <n v="4"/>
    <n v="1"/>
  </r>
  <r>
    <s v="Kradiohirurgija"/>
    <s v="Operacije"/>
    <x v="950"/>
    <x v="948"/>
    <n v="0"/>
    <m/>
    <n v="0"/>
    <n v="1"/>
    <n v="0"/>
    <n v="1"/>
  </r>
  <r>
    <s v="Kradiohirurgija"/>
    <s v="Operacije"/>
    <x v="951"/>
    <x v="949"/>
    <n v="0"/>
    <m/>
    <n v="1"/>
    <n v="1"/>
    <n v="1"/>
    <n v="1"/>
  </r>
  <r>
    <s v="Kradiohirurgija"/>
    <s v="Operacije"/>
    <x v="952"/>
    <x v="950"/>
    <n v="0"/>
    <m/>
    <m/>
    <n v="10"/>
    <n v="0"/>
    <n v="10"/>
  </r>
  <r>
    <s v="Kradiohirurgija"/>
    <s v="Operacije"/>
    <x v="953"/>
    <x v="951"/>
    <n v="0"/>
    <m/>
    <m/>
    <n v="10"/>
    <n v="0"/>
    <n v="10"/>
  </r>
  <r>
    <s v="Kradiohirurgija"/>
    <s v="Operacije"/>
    <x v="954"/>
    <x v="952"/>
    <n v="0"/>
    <m/>
    <m/>
    <n v="10"/>
    <n v="0"/>
    <n v="10"/>
  </r>
  <r>
    <s v="Kradiohirurgija"/>
    <s v="Operacije"/>
    <x v="955"/>
    <x v="953"/>
    <n v="0"/>
    <m/>
    <m/>
    <n v="10"/>
    <n v="0"/>
    <n v="10"/>
  </r>
  <r>
    <s v="Kradiohirurgija"/>
    <s v="Operacije"/>
    <x v="956"/>
    <x v="954"/>
    <n v="0"/>
    <m/>
    <m/>
    <n v="10"/>
    <n v="0"/>
    <n v="10"/>
  </r>
  <r>
    <s v="Kradiohirurgija"/>
    <s v="Operacije"/>
    <x v="957"/>
    <x v="955"/>
    <n v="0"/>
    <m/>
    <m/>
    <n v="10"/>
    <n v="0"/>
    <n v="10"/>
  </r>
  <r>
    <s v="Kradiohirurgija"/>
    <s v="Operacije"/>
    <x v="958"/>
    <x v="956"/>
    <n v="0"/>
    <m/>
    <n v="44"/>
    <n v="1"/>
    <n v="44"/>
    <n v="1"/>
  </r>
  <r>
    <s v="Kradiohirurgija"/>
    <s v="Operacije"/>
    <x v="959"/>
    <x v="957"/>
    <n v="0"/>
    <m/>
    <m/>
    <n v="10"/>
    <n v="0"/>
    <n v="10"/>
  </r>
  <r>
    <s v="Kradiohirurgija"/>
    <s v="Operacije"/>
    <x v="960"/>
    <x v="958"/>
    <n v="0"/>
    <m/>
    <m/>
    <n v="10"/>
    <n v="0"/>
    <n v="10"/>
  </r>
  <r>
    <s v="Kradiohirurgija"/>
    <s v="Operacije"/>
    <x v="961"/>
    <x v="959"/>
    <n v="0"/>
    <m/>
    <m/>
    <n v="10"/>
    <n v="0"/>
    <n v="10"/>
  </r>
  <r>
    <s v="Kradiohirurgija"/>
    <s v="Operacije"/>
    <x v="962"/>
    <x v="960"/>
    <n v="0"/>
    <m/>
    <m/>
    <n v="10"/>
    <n v="0"/>
    <n v="10"/>
  </r>
  <r>
    <s v="Kradiohirurgija"/>
    <s v="Operacije"/>
    <x v="963"/>
    <x v="961"/>
    <n v="0"/>
    <m/>
    <m/>
    <n v="10"/>
    <n v="0"/>
    <n v="10"/>
  </r>
  <r>
    <s v="Kradiohirurgija"/>
    <s v="Operacije"/>
    <x v="964"/>
    <x v="962"/>
    <n v="0"/>
    <m/>
    <m/>
    <n v="10"/>
    <n v="0"/>
    <n v="10"/>
  </r>
  <r>
    <s v="Kradiohirurgija"/>
    <s v="Operacije"/>
    <x v="965"/>
    <x v="963"/>
    <n v="0"/>
    <m/>
    <m/>
    <n v="10"/>
    <n v="0"/>
    <n v="10"/>
  </r>
  <r>
    <s v="Kradiohirurgija"/>
    <s v="Operacije"/>
    <x v="966"/>
    <x v="964"/>
    <n v="0"/>
    <m/>
    <m/>
    <n v="10"/>
    <n v="0"/>
    <n v="10"/>
  </r>
  <r>
    <s v="Kradiohirurgija"/>
    <s v="Operacije"/>
    <x v="967"/>
    <x v="965"/>
    <n v="0"/>
    <m/>
    <m/>
    <n v="10"/>
    <n v="0"/>
    <n v="10"/>
  </r>
  <r>
    <s v="Kradiohirurgija"/>
    <s v="Operacije"/>
    <x v="968"/>
    <x v="966"/>
    <n v="0"/>
    <m/>
    <m/>
    <n v="10"/>
    <n v="0"/>
    <n v="10"/>
  </r>
  <r>
    <s v="Kradiohirurgija"/>
    <s v="Operacije"/>
    <x v="969"/>
    <x v="967"/>
    <n v="0"/>
    <m/>
    <m/>
    <n v="10"/>
    <n v="0"/>
    <n v="10"/>
  </r>
  <r>
    <s v="Kradiohirurgija"/>
    <s v="Operacije"/>
    <x v="970"/>
    <x v="968"/>
    <n v="0"/>
    <m/>
    <m/>
    <n v="10"/>
    <n v="0"/>
    <n v="10"/>
  </r>
  <r>
    <s v="Kradiohirurgija"/>
    <s v="Operacije"/>
    <x v="971"/>
    <x v="969"/>
    <n v="0"/>
    <m/>
    <m/>
    <n v="10"/>
    <n v="0"/>
    <n v="10"/>
  </r>
  <r>
    <s v="Kradiohirurgija"/>
    <s v="Operacije"/>
    <x v="972"/>
    <x v="970"/>
    <n v="0"/>
    <m/>
    <m/>
    <n v="10"/>
    <n v="0"/>
    <n v="10"/>
  </r>
  <r>
    <s v="Kradiohirurgija"/>
    <s v="Operacije"/>
    <x v="973"/>
    <x v="971"/>
    <n v="0"/>
    <m/>
    <m/>
    <n v="10"/>
    <n v="0"/>
    <n v="10"/>
  </r>
  <r>
    <s v="Kradiohirurgija"/>
    <s v="Operacije"/>
    <x v="974"/>
    <x v="972"/>
    <n v="0"/>
    <m/>
    <m/>
    <n v="10"/>
    <n v="0"/>
    <n v="10"/>
  </r>
  <r>
    <s v="Kradiohirurgija"/>
    <s v="Operacije"/>
    <x v="975"/>
    <x v="973"/>
    <n v="0"/>
    <m/>
    <m/>
    <n v="1"/>
    <n v="0"/>
    <n v="1"/>
  </r>
  <r>
    <s v="Kradiohirurgija"/>
    <s v="Operacije"/>
    <x v="976"/>
    <x v="974"/>
    <n v="0"/>
    <m/>
    <m/>
    <n v="1"/>
    <n v="0"/>
    <n v="1"/>
  </r>
  <r>
    <s v="Kradiohirurgija"/>
    <s v="Operacije"/>
    <x v="977"/>
    <x v="975"/>
    <n v="0"/>
    <m/>
    <m/>
    <n v="10"/>
    <n v="0"/>
    <n v="10"/>
  </r>
  <r>
    <s v="Kradiohirurgija"/>
    <s v="Operacije"/>
    <x v="978"/>
    <x v="976"/>
    <n v="0"/>
    <m/>
    <m/>
    <n v="10"/>
    <n v="0"/>
    <n v="10"/>
  </r>
  <r>
    <s v="Kradiohirurgija"/>
    <s v="Operacije"/>
    <x v="979"/>
    <x v="977"/>
    <n v="0"/>
    <m/>
    <m/>
    <n v="10"/>
    <n v="0"/>
    <n v="10"/>
  </r>
  <r>
    <s v="Kradiohirurgija"/>
    <s v="Operacije"/>
    <x v="980"/>
    <x v="978"/>
    <n v="0"/>
    <m/>
    <n v="1"/>
    <n v="1"/>
    <n v="1"/>
    <n v="1"/>
  </r>
  <r>
    <s v="Kradiohirurgija"/>
    <s v="Operacije"/>
    <x v="981"/>
    <x v="979"/>
    <n v="0"/>
    <m/>
    <n v="2"/>
    <n v="1"/>
    <n v="2"/>
    <n v="1"/>
  </r>
  <r>
    <s v="Kradiohirurgija"/>
    <s v="Operacije"/>
    <x v="982"/>
    <x v="980"/>
    <n v="0"/>
    <m/>
    <m/>
    <n v="10"/>
    <n v="0"/>
    <n v="10"/>
  </r>
  <r>
    <s v="Kradiohirurgija"/>
    <s v="Operacije"/>
    <x v="983"/>
    <x v="981"/>
    <n v="0"/>
    <m/>
    <m/>
    <n v="10"/>
    <n v="0"/>
    <n v="10"/>
  </r>
  <r>
    <s v="Kradiohirurgija"/>
    <s v="Operacije"/>
    <x v="984"/>
    <x v="982"/>
    <n v="0"/>
    <m/>
    <m/>
    <n v="10"/>
    <n v="0"/>
    <n v="10"/>
  </r>
  <r>
    <s v="Kradiohirurgija"/>
    <s v="Operacije"/>
    <x v="985"/>
    <x v="983"/>
    <n v="0"/>
    <m/>
    <n v="1"/>
    <n v="1"/>
    <n v="1"/>
    <n v="1"/>
  </r>
  <r>
    <s v="Kradiohirurgija"/>
    <s v="Operacije"/>
    <x v="986"/>
    <x v="984"/>
    <n v="0"/>
    <m/>
    <m/>
    <n v="1"/>
    <n v="0"/>
    <n v="1"/>
  </r>
  <r>
    <s v="Kradiohirurgija"/>
    <s v="Operacije"/>
    <x v="987"/>
    <x v="985"/>
    <n v="0"/>
    <m/>
    <m/>
    <n v="5"/>
    <n v="0"/>
    <n v="5"/>
  </r>
  <r>
    <s v="Kradiohirurgija"/>
    <s v="Operacije"/>
    <x v="988"/>
    <x v="986"/>
    <n v="0"/>
    <m/>
    <m/>
    <n v="10"/>
    <n v="0"/>
    <n v="10"/>
  </r>
  <r>
    <s v="Kradiohirurgija"/>
    <s v="Operacije"/>
    <x v="989"/>
    <x v="987"/>
    <n v="0"/>
    <m/>
    <m/>
    <n v="1"/>
    <n v="0"/>
    <n v="1"/>
  </r>
  <r>
    <s v="Kradiohirurgija"/>
    <s v="Operacije"/>
    <x v="990"/>
    <x v="988"/>
    <n v="0"/>
    <m/>
    <m/>
    <n v="10"/>
    <n v="0"/>
    <n v="10"/>
  </r>
  <r>
    <s v="Kradiohirurgija"/>
    <s v="Operacije"/>
    <x v="991"/>
    <x v="989"/>
    <n v="0"/>
    <m/>
    <m/>
    <n v="10"/>
    <n v="0"/>
    <n v="10"/>
  </r>
  <r>
    <s v="Kradiohirurgija"/>
    <s v="Operacije"/>
    <x v="992"/>
    <x v="990"/>
    <n v="0"/>
    <m/>
    <m/>
    <n v="1"/>
    <n v="0"/>
    <n v="1"/>
  </r>
  <r>
    <s v="Kradiohirurgija"/>
    <s v="Operacije"/>
    <x v="993"/>
    <x v="991"/>
    <n v="0"/>
    <m/>
    <n v="8"/>
    <n v="1"/>
    <n v="8"/>
    <n v="1"/>
  </r>
  <r>
    <s v="Kradiohirurgija"/>
    <s v="Operacije"/>
    <x v="994"/>
    <x v="992"/>
    <n v="0"/>
    <m/>
    <n v="6"/>
    <n v="1"/>
    <n v="6"/>
    <n v="1"/>
  </r>
  <r>
    <s v="Kradiohirurgija"/>
    <s v="Operacije"/>
    <x v="995"/>
    <x v="993"/>
    <n v="0"/>
    <m/>
    <m/>
    <n v="1"/>
    <n v="0"/>
    <n v="1"/>
  </r>
  <r>
    <s v="Kradiohirurgija"/>
    <s v="Operacije"/>
    <x v="996"/>
    <x v="994"/>
    <n v="0"/>
    <m/>
    <n v="4"/>
    <n v="1"/>
    <n v="4"/>
    <n v="1"/>
  </r>
  <r>
    <s v="Kradiohirurgija"/>
    <s v="Operacije"/>
    <x v="997"/>
    <x v="995"/>
    <n v="0"/>
    <m/>
    <m/>
    <n v="10"/>
    <n v="0"/>
    <n v="10"/>
  </r>
  <r>
    <s v="Kradiohirurgija"/>
    <s v="Operacije"/>
    <x v="998"/>
    <x v="996"/>
    <n v="0"/>
    <m/>
    <m/>
    <n v="10"/>
    <n v="0"/>
    <n v="10"/>
  </r>
  <r>
    <s v="Kradiohirurgija"/>
    <s v="Operacije"/>
    <x v="999"/>
    <x v="997"/>
    <n v="0"/>
    <m/>
    <m/>
    <n v="10"/>
    <n v="0"/>
    <n v="10"/>
  </r>
  <r>
    <s v="Kradiohirurgija"/>
    <s v="Operacije"/>
    <x v="1000"/>
    <x v="998"/>
    <n v="0"/>
    <m/>
    <m/>
    <n v="10"/>
    <n v="0"/>
    <n v="10"/>
  </r>
  <r>
    <s v="Kradiohirurgija"/>
    <s v="Operacije"/>
    <x v="1001"/>
    <x v="999"/>
    <n v="0"/>
    <m/>
    <m/>
    <n v="10"/>
    <n v="0"/>
    <n v="10"/>
  </r>
  <r>
    <s v="Kradiohirurgija"/>
    <s v="Operacije"/>
    <x v="1002"/>
    <x v="1000"/>
    <n v="0"/>
    <m/>
    <m/>
    <n v="10"/>
    <n v="0"/>
    <n v="10"/>
  </r>
  <r>
    <s v="Kradiohirurgija"/>
    <s v="Operacije"/>
    <x v="1003"/>
    <x v="1001"/>
    <n v="0"/>
    <m/>
    <m/>
    <n v="10"/>
    <n v="0"/>
    <n v="10"/>
  </r>
  <r>
    <s v="Kradiohirurgija"/>
    <s v="Operacije"/>
    <x v="1004"/>
    <x v="1002"/>
    <n v="0"/>
    <m/>
    <m/>
    <n v="10"/>
    <n v="0"/>
    <n v="10"/>
  </r>
  <r>
    <s v="Kradiohirurgija"/>
    <s v="Operacije"/>
    <x v="1005"/>
    <x v="1003"/>
    <n v="0"/>
    <m/>
    <m/>
    <n v="10"/>
    <n v="0"/>
    <n v="10"/>
  </r>
  <r>
    <s v="Kradiohirurgija"/>
    <s v="Operacije"/>
    <x v="1006"/>
    <x v="1004"/>
    <n v="0"/>
    <m/>
    <m/>
    <n v="10"/>
    <n v="0"/>
    <n v="10"/>
  </r>
  <r>
    <s v="Kradiohirurgija"/>
    <s v="Operacije"/>
    <x v="1007"/>
    <x v="1005"/>
    <n v="0"/>
    <m/>
    <m/>
    <n v="10"/>
    <n v="0"/>
    <n v="10"/>
  </r>
  <r>
    <s v="Kradiohirurgija"/>
    <s v="Operacije"/>
    <x v="1008"/>
    <x v="1006"/>
    <n v="0"/>
    <m/>
    <m/>
    <n v="10"/>
    <n v="0"/>
    <n v="10"/>
  </r>
  <r>
    <s v="Kradiohirurgija"/>
    <s v="Operacije"/>
    <x v="1009"/>
    <x v="1007"/>
    <n v="0"/>
    <m/>
    <m/>
    <n v="10"/>
    <n v="0"/>
    <n v="10"/>
  </r>
  <r>
    <s v="Kradiohirurgija"/>
    <s v="Operacije"/>
    <x v="1010"/>
    <x v="1008"/>
    <n v="0"/>
    <m/>
    <m/>
    <n v="1"/>
    <n v="0"/>
    <n v="1"/>
  </r>
  <r>
    <s v="Kradiohirurgija"/>
    <s v="Operacije"/>
    <x v="1011"/>
    <x v="1009"/>
    <n v="0"/>
    <m/>
    <m/>
    <n v="1"/>
    <n v="0"/>
    <n v="1"/>
  </r>
  <r>
    <s v="Kradiohirurgija"/>
    <s v="Operacije"/>
    <x v="1012"/>
    <x v="1010"/>
    <n v="0"/>
    <m/>
    <m/>
    <n v="10"/>
    <n v="0"/>
    <n v="10"/>
  </r>
  <r>
    <s v="Kradiohirurgija"/>
    <s v="Operacije"/>
    <x v="1013"/>
    <x v="1011"/>
    <n v="0"/>
    <m/>
    <m/>
    <n v="10"/>
    <n v="0"/>
    <n v="10"/>
  </r>
  <r>
    <s v="Kradiohirurgija"/>
    <s v="Operacije"/>
    <x v="1014"/>
    <x v="1012"/>
    <n v="0"/>
    <m/>
    <m/>
    <n v="10"/>
    <n v="0"/>
    <n v="10"/>
  </r>
  <r>
    <s v="Kradiohirurgija"/>
    <s v="Operacije"/>
    <x v="1015"/>
    <x v="1013"/>
    <n v="0"/>
    <m/>
    <m/>
    <n v="10"/>
    <n v="0"/>
    <n v="10"/>
  </r>
  <r>
    <s v="Kradiohirurgija"/>
    <s v="Operacije"/>
    <x v="1016"/>
    <x v="1014"/>
    <n v="0"/>
    <m/>
    <m/>
    <n v="10"/>
    <n v="0"/>
    <n v="10"/>
  </r>
  <r>
    <s v="Kradiohirurgija"/>
    <s v="Operacije"/>
    <x v="1017"/>
    <x v="1015"/>
    <n v="0"/>
    <m/>
    <m/>
    <n v="1"/>
    <n v="0"/>
    <n v="1"/>
  </r>
  <r>
    <s v="Kradiohirurgija"/>
    <s v="Operacije"/>
    <x v="1018"/>
    <x v="1016"/>
    <n v="0"/>
    <m/>
    <m/>
    <n v="1"/>
    <n v="0"/>
    <n v="1"/>
  </r>
  <r>
    <s v="Kradiohirurgija"/>
    <s v="Operacije"/>
    <x v="1019"/>
    <x v="1017"/>
    <n v="0"/>
    <m/>
    <m/>
    <n v="1"/>
    <n v="0"/>
    <n v="1"/>
  </r>
  <r>
    <s v="Kradiohirurgija"/>
    <s v="Operacije"/>
    <x v="1020"/>
    <x v="1018"/>
    <n v="0"/>
    <m/>
    <m/>
    <n v="10"/>
    <n v="0"/>
    <n v="10"/>
  </r>
  <r>
    <s v="Kradiohirurgija"/>
    <s v="Operacije"/>
    <x v="1021"/>
    <x v="1019"/>
    <n v="0"/>
    <m/>
    <m/>
    <n v="10"/>
    <n v="0"/>
    <n v="10"/>
  </r>
  <r>
    <s v="Kradiohirurgija"/>
    <s v="Operacije"/>
    <x v="1022"/>
    <x v="1020"/>
    <n v="0"/>
    <m/>
    <m/>
    <n v="10"/>
    <n v="0"/>
    <n v="10"/>
  </r>
  <r>
    <s v="Kradiohirurgija"/>
    <s v="Operacije"/>
    <x v="1023"/>
    <x v="1021"/>
    <n v="0"/>
    <m/>
    <m/>
    <n v="10"/>
    <n v="0"/>
    <n v="10"/>
  </r>
  <r>
    <s v="Kradiohirurgija"/>
    <s v="Operacije"/>
    <x v="1024"/>
    <x v="1022"/>
    <n v="0"/>
    <m/>
    <m/>
    <n v="10"/>
    <n v="0"/>
    <n v="10"/>
  </r>
  <r>
    <s v="Kradiohirurgija"/>
    <s v="Operacije"/>
    <x v="1025"/>
    <x v="1023"/>
    <n v="0"/>
    <m/>
    <m/>
    <n v="10"/>
    <n v="0"/>
    <n v="10"/>
  </r>
  <r>
    <s v="Kradiohirurgija"/>
    <s v="Operacije"/>
    <x v="1026"/>
    <x v="1024"/>
    <n v="0"/>
    <m/>
    <m/>
    <n v="10"/>
    <n v="0"/>
    <n v="10"/>
  </r>
  <r>
    <s v="Kradiohirurgija"/>
    <s v="Operacije"/>
    <x v="1027"/>
    <x v="1025"/>
    <n v="0"/>
    <m/>
    <m/>
    <n v="10"/>
    <n v="0"/>
    <n v="10"/>
  </r>
  <r>
    <s v="Kradiohirurgija"/>
    <s v="Operacije"/>
    <x v="1028"/>
    <x v="1026"/>
    <n v="0"/>
    <m/>
    <m/>
    <n v="10"/>
    <n v="0"/>
    <n v="10"/>
  </r>
  <r>
    <s v="Kradiohirurgija"/>
    <s v="Operacije"/>
    <x v="1029"/>
    <x v="1027"/>
    <n v="0"/>
    <m/>
    <m/>
    <n v="10"/>
    <n v="0"/>
    <n v="10"/>
  </r>
  <r>
    <s v="Kradiohirurgija"/>
    <s v="Operacije"/>
    <x v="1030"/>
    <x v="1028"/>
    <n v="0"/>
    <m/>
    <m/>
    <n v="10"/>
    <n v="0"/>
    <n v="10"/>
  </r>
  <r>
    <s v="Kradiohirurgija"/>
    <s v="Operacije"/>
    <x v="1031"/>
    <x v="1029"/>
    <n v="0"/>
    <m/>
    <m/>
    <n v="1"/>
    <n v="0"/>
    <n v="1"/>
  </r>
  <r>
    <s v="Kradiohirurgija"/>
    <s v="Operacije"/>
    <x v="1032"/>
    <x v="1030"/>
    <n v="0"/>
    <m/>
    <m/>
    <n v="1"/>
    <n v="0"/>
    <n v="1"/>
  </r>
  <r>
    <s v="Kradiohirurgija"/>
    <s v="Operacije"/>
    <x v="1033"/>
    <x v="1031"/>
    <n v="0"/>
    <m/>
    <m/>
    <n v="1"/>
    <n v="0"/>
    <n v="1"/>
  </r>
  <r>
    <s v="Kradiohirurgija"/>
    <s v="Operacije"/>
    <x v="1034"/>
    <x v="1032"/>
    <n v="0"/>
    <m/>
    <m/>
    <n v="10"/>
    <n v="0"/>
    <n v="10"/>
  </r>
  <r>
    <s v="Kradiohirurgija"/>
    <s v="Operacije"/>
    <x v="1035"/>
    <x v="1033"/>
    <n v="0"/>
    <m/>
    <m/>
    <n v="10"/>
    <n v="0"/>
    <n v="10"/>
  </r>
  <r>
    <s v="Kradiohirurgija"/>
    <s v="Operacije"/>
    <x v="1036"/>
    <x v="1034"/>
    <n v="0"/>
    <m/>
    <m/>
    <n v="10"/>
    <n v="0"/>
    <n v="10"/>
  </r>
  <r>
    <s v="Kradiohirurgija"/>
    <s v="Operacije"/>
    <x v="1037"/>
    <x v="1035"/>
    <n v="0"/>
    <m/>
    <m/>
    <n v="10"/>
    <n v="0"/>
    <n v="10"/>
  </r>
  <r>
    <s v="Kradiohirurgija"/>
    <s v="Operacije"/>
    <x v="1038"/>
    <x v="1036"/>
    <n v="0"/>
    <m/>
    <m/>
    <n v="10"/>
    <n v="0"/>
    <n v="10"/>
  </r>
  <r>
    <s v="Kradiohirurgija"/>
    <s v="Operacije"/>
    <x v="1039"/>
    <x v="1037"/>
    <n v="0"/>
    <m/>
    <m/>
    <n v="10"/>
    <n v="0"/>
    <n v="10"/>
  </r>
  <r>
    <s v="Kradiohirurgija"/>
    <s v="Operacije"/>
    <x v="1040"/>
    <x v="1038"/>
    <n v="0"/>
    <m/>
    <m/>
    <n v="10"/>
    <n v="0"/>
    <n v="10"/>
  </r>
  <r>
    <s v="Kradiohirurgija"/>
    <s v="Operacije"/>
    <x v="1041"/>
    <x v="1039"/>
    <n v="0"/>
    <m/>
    <m/>
    <n v="10"/>
    <n v="0"/>
    <n v="10"/>
  </r>
  <r>
    <s v="Kradiohirurgija"/>
    <s v="Operacije"/>
    <x v="1042"/>
    <x v="1040"/>
    <n v="0"/>
    <m/>
    <m/>
    <n v="10"/>
    <n v="0"/>
    <n v="10"/>
  </r>
  <r>
    <s v="Kradiohirurgija"/>
    <s v="Operacije"/>
    <x v="1043"/>
    <x v="1041"/>
    <n v="0"/>
    <m/>
    <m/>
    <n v="10"/>
    <n v="0"/>
    <n v="10"/>
  </r>
  <r>
    <s v="Kradiohirurgija"/>
    <s v="Operacije"/>
    <x v="1044"/>
    <x v="1042"/>
    <n v="0"/>
    <m/>
    <m/>
    <n v="10"/>
    <n v="0"/>
    <n v="10"/>
  </r>
  <r>
    <s v="Kradiohirurgija"/>
    <s v="Operacije"/>
    <x v="1045"/>
    <x v="1043"/>
    <n v="0"/>
    <m/>
    <m/>
    <n v="1"/>
    <n v="0"/>
    <n v="1"/>
  </r>
  <r>
    <s v="Kradiohirurgija"/>
    <s v="Operacije"/>
    <x v="1046"/>
    <x v="1044"/>
    <n v="0"/>
    <m/>
    <m/>
    <n v="1"/>
    <n v="0"/>
    <n v="1"/>
  </r>
  <r>
    <s v="Kradiohirurgija"/>
    <s v="Operacije"/>
    <x v="1047"/>
    <x v="1045"/>
    <n v="0"/>
    <m/>
    <m/>
    <n v="10"/>
    <n v="0"/>
    <n v="10"/>
  </r>
  <r>
    <s v="Kradiohirurgija"/>
    <s v="Operacije"/>
    <x v="1048"/>
    <x v="1046"/>
    <n v="0"/>
    <m/>
    <m/>
    <n v="1"/>
    <n v="0"/>
    <n v="1"/>
  </r>
  <r>
    <s v="Kradiohirurgija"/>
    <s v="Operacije"/>
    <x v="1049"/>
    <x v="1047"/>
    <n v="0"/>
    <m/>
    <m/>
    <n v="1"/>
    <n v="0"/>
    <n v="1"/>
  </r>
  <r>
    <s v="Kradiohirurgija"/>
    <s v="Operacije"/>
    <x v="1050"/>
    <x v="1048"/>
    <n v="0"/>
    <m/>
    <m/>
    <n v="1"/>
    <n v="0"/>
    <n v="1"/>
  </r>
  <r>
    <s v="Kradiohirurgija"/>
    <s v="Operacije"/>
    <x v="1051"/>
    <x v="1049"/>
    <n v="0"/>
    <m/>
    <m/>
    <n v="10"/>
    <n v="0"/>
    <n v="10"/>
  </r>
  <r>
    <s v="Kradiohirurgija"/>
    <s v="Operacije"/>
    <x v="1052"/>
    <x v="1050"/>
    <n v="0"/>
    <m/>
    <m/>
    <n v="10"/>
    <n v="0"/>
    <n v="10"/>
  </r>
  <r>
    <s v="Kradiohirurgija"/>
    <s v="Operacije"/>
    <x v="1053"/>
    <x v="1051"/>
    <n v="0"/>
    <m/>
    <m/>
    <n v="10"/>
    <n v="0"/>
    <n v="10"/>
  </r>
  <r>
    <s v="Kradiohirurgija"/>
    <s v="Operacije"/>
    <x v="1054"/>
    <x v="1052"/>
    <n v="0"/>
    <m/>
    <m/>
    <n v="10"/>
    <n v="0"/>
    <n v="10"/>
  </r>
  <r>
    <s v="Kradiohirurgija"/>
    <s v="Operacije"/>
    <x v="1055"/>
    <x v="1053"/>
    <n v="0"/>
    <m/>
    <m/>
    <n v="10"/>
    <n v="0"/>
    <n v="10"/>
  </r>
  <r>
    <s v="Kradiohirurgija"/>
    <s v="Operacije"/>
    <x v="1056"/>
    <x v="1054"/>
    <n v="0"/>
    <m/>
    <m/>
    <n v="10"/>
    <n v="0"/>
    <n v="10"/>
  </r>
  <r>
    <s v="Kradiohirurgija"/>
    <s v="Operacije"/>
    <x v="1057"/>
    <x v="1055"/>
    <n v="0"/>
    <m/>
    <m/>
    <n v="10"/>
    <n v="0"/>
    <n v="10"/>
  </r>
  <r>
    <s v="Kradiohirurgija"/>
    <s v="Operacije"/>
    <x v="1058"/>
    <x v="1056"/>
    <n v="0"/>
    <m/>
    <m/>
    <n v="1"/>
    <n v="0"/>
    <n v="1"/>
  </r>
  <r>
    <s v="Kradiohirurgija"/>
    <s v="Operacije"/>
    <x v="1059"/>
    <x v="1057"/>
    <n v="0"/>
    <m/>
    <m/>
    <n v="10"/>
    <n v="0"/>
    <n v="10"/>
  </r>
  <r>
    <s v="Kradiohirurgija"/>
    <s v="Operacije"/>
    <x v="1060"/>
    <x v="1058"/>
    <n v="0"/>
    <m/>
    <m/>
    <n v="10"/>
    <n v="0"/>
    <n v="10"/>
  </r>
  <r>
    <s v="Kradiohirurgija"/>
    <s v="Operacije"/>
    <x v="1061"/>
    <x v="1059"/>
    <n v="0"/>
    <m/>
    <m/>
    <n v="10"/>
    <n v="0"/>
    <n v="10"/>
  </r>
  <r>
    <s v="Kradiohirurgija"/>
    <s v="Operacije"/>
    <x v="1062"/>
    <x v="1060"/>
    <n v="0"/>
    <m/>
    <m/>
    <n v="1"/>
    <n v="0"/>
    <n v="1"/>
  </r>
  <r>
    <s v="Kradiohirurgija"/>
    <s v="Operacije"/>
    <x v="1063"/>
    <x v="1061"/>
    <n v="0"/>
    <m/>
    <m/>
    <n v="1"/>
    <n v="0"/>
    <n v="1"/>
  </r>
  <r>
    <s v="Kradiohirurgija"/>
    <s v="Operacije"/>
    <x v="1064"/>
    <x v="1062"/>
    <n v="0"/>
    <m/>
    <m/>
    <n v="10"/>
    <n v="0"/>
    <n v="10"/>
  </r>
  <r>
    <s v="Kradiohirurgija"/>
    <s v="Operacije"/>
    <x v="1065"/>
    <x v="1063"/>
    <n v="0"/>
    <m/>
    <m/>
    <n v="1"/>
    <n v="0"/>
    <n v="1"/>
  </r>
  <r>
    <s v="Kradiohirurgija"/>
    <s v="Operacije"/>
    <x v="1066"/>
    <x v="1064"/>
    <n v="0"/>
    <m/>
    <m/>
    <n v="1"/>
    <n v="0"/>
    <n v="1"/>
  </r>
  <r>
    <s v="Kradiohirurgija"/>
    <s v="Operacije"/>
    <x v="1067"/>
    <x v="1065"/>
    <n v="0"/>
    <m/>
    <m/>
    <n v="10"/>
    <n v="0"/>
    <n v="10"/>
  </r>
  <r>
    <s v="Kradiohirurgija"/>
    <s v="Operacije"/>
    <x v="1068"/>
    <x v="1066"/>
    <n v="0"/>
    <m/>
    <m/>
    <n v="1"/>
    <n v="0"/>
    <n v="1"/>
  </r>
  <r>
    <s v="Kradiohirurgija"/>
    <s v="Operacije"/>
    <x v="1069"/>
    <x v="1067"/>
    <n v="0"/>
    <m/>
    <m/>
    <n v="10"/>
    <n v="0"/>
    <n v="10"/>
  </r>
  <r>
    <s v="Kradiohirurgija"/>
    <s v="Operacije"/>
    <x v="1070"/>
    <x v="1068"/>
    <n v="0"/>
    <m/>
    <m/>
    <n v="10"/>
    <n v="0"/>
    <n v="10"/>
  </r>
  <r>
    <s v="Kradiohirurgija"/>
    <s v="Operacije"/>
    <x v="1071"/>
    <x v="1069"/>
    <n v="0"/>
    <m/>
    <m/>
    <n v="10"/>
    <n v="0"/>
    <n v="10"/>
  </r>
  <r>
    <s v="Kradiohirurgija"/>
    <s v="Operacije"/>
    <x v="1072"/>
    <x v="1070"/>
    <n v="0"/>
    <m/>
    <m/>
    <n v="10"/>
    <n v="0"/>
    <n v="10"/>
  </r>
  <r>
    <s v="Kradiohirurgija"/>
    <s v="Operacije"/>
    <x v="1073"/>
    <x v="1071"/>
    <n v="0"/>
    <m/>
    <m/>
    <n v="10"/>
    <n v="0"/>
    <n v="10"/>
  </r>
  <r>
    <s v="Kradiohirurgija"/>
    <s v="Operacije"/>
    <x v="1074"/>
    <x v="1072"/>
    <n v="0"/>
    <m/>
    <m/>
    <n v="10"/>
    <n v="0"/>
    <n v="10"/>
  </r>
  <r>
    <s v="Kradiohirurgija"/>
    <s v="Operacije"/>
    <x v="1075"/>
    <x v="1073"/>
    <n v="0"/>
    <m/>
    <m/>
    <n v="10"/>
    <n v="0"/>
    <n v="10"/>
  </r>
  <r>
    <s v="Kradiohirurgija"/>
    <s v="Operacije"/>
    <x v="1076"/>
    <x v="1074"/>
    <n v="0"/>
    <m/>
    <m/>
    <n v="10"/>
    <n v="0"/>
    <n v="10"/>
  </r>
  <r>
    <s v="Kradiohirurgija"/>
    <s v="Operacije"/>
    <x v="1077"/>
    <x v="1075"/>
    <n v="0"/>
    <m/>
    <m/>
    <n v="1"/>
    <n v="0"/>
    <n v="1"/>
  </r>
  <r>
    <s v="Kradiohirurgija"/>
    <s v="Operacije"/>
    <x v="1078"/>
    <x v="1076"/>
    <n v="0"/>
    <m/>
    <m/>
    <n v="1"/>
    <n v="0"/>
    <n v="1"/>
  </r>
  <r>
    <s v="Kradiohirurgija"/>
    <s v="Operacije"/>
    <x v="1079"/>
    <x v="1077"/>
    <n v="0"/>
    <m/>
    <m/>
    <n v="10"/>
    <n v="0"/>
    <n v="10"/>
  </r>
  <r>
    <s v="Kradiohirurgija"/>
    <s v="Operacije"/>
    <x v="1080"/>
    <x v="1078"/>
    <n v="0"/>
    <m/>
    <m/>
    <n v="10"/>
    <n v="0"/>
    <n v="10"/>
  </r>
  <r>
    <s v="Kradiohirurgija"/>
    <s v="Operacije"/>
    <x v="1081"/>
    <x v="1079"/>
    <n v="0"/>
    <m/>
    <m/>
    <n v="10"/>
    <n v="0"/>
    <n v="10"/>
  </r>
  <r>
    <s v="Kradiohirurgija"/>
    <s v="Operacije"/>
    <x v="1082"/>
    <x v="1080"/>
    <n v="0"/>
    <m/>
    <m/>
    <n v="1"/>
    <n v="0"/>
    <n v="1"/>
  </r>
  <r>
    <s v="Kradiohirurgija"/>
    <s v="Operacije"/>
    <x v="1083"/>
    <x v="1081"/>
    <n v="0"/>
    <m/>
    <m/>
    <n v="10"/>
    <n v="0"/>
    <n v="10"/>
  </r>
  <r>
    <s v="Kradiohirurgija"/>
    <s v="Operacije"/>
    <x v="1084"/>
    <x v="1082"/>
    <n v="0"/>
    <m/>
    <m/>
    <n v="1"/>
    <n v="0"/>
    <n v="1"/>
  </r>
  <r>
    <s v="Kradiohirurgija"/>
    <s v="Operacije"/>
    <x v="1085"/>
    <x v="1083"/>
    <n v="0"/>
    <m/>
    <m/>
    <n v="1"/>
    <n v="0"/>
    <n v="1"/>
  </r>
  <r>
    <s v="Kradiohirurgija"/>
    <s v="Operacije"/>
    <x v="1086"/>
    <x v="1084"/>
    <n v="0"/>
    <m/>
    <m/>
    <n v="10"/>
    <n v="0"/>
    <n v="10"/>
  </r>
  <r>
    <s v="Kradiohirurgija"/>
    <s v="Operacije"/>
    <x v="1087"/>
    <x v="1085"/>
    <n v="0"/>
    <m/>
    <m/>
    <n v="10"/>
    <n v="0"/>
    <n v="10"/>
  </r>
  <r>
    <s v="Kradiohirurgija"/>
    <s v="Operacije"/>
    <x v="1088"/>
    <x v="1086"/>
    <n v="0"/>
    <m/>
    <m/>
    <n v="10"/>
    <n v="0"/>
    <n v="10"/>
  </r>
  <r>
    <s v="Kradiohirurgija"/>
    <s v="Operacije"/>
    <x v="1089"/>
    <x v="1087"/>
    <n v="0"/>
    <m/>
    <m/>
    <n v="10"/>
    <n v="0"/>
    <n v="10"/>
  </r>
  <r>
    <s v="Kradiohirurgija"/>
    <s v="Operacije"/>
    <x v="1090"/>
    <x v="1088"/>
    <n v="0"/>
    <m/>
    <m/>
    <n v="1"/>
    <n v="0"/>
    <n v="1"/>
  </r>
  <r>
    <s v="Kradiohirurgija"/>
    <s v="Operacije"/>
    <x v="1091"/>
    <x v="1089"/>
    <n v="0"/>
    <m/>
    <m/>
    <n v="1"/>
    <n v="0"/>
    <n v="1"/>
  </r>
  <r>
    <s v="Kradiohirurgija"/>
    <s v="Operacije"/>
    <x v="1092"/>
    <x v="1090"/>
    <n v="0"/>
    <m/>
    <m/>
    <n v="1"/>
    <n v="0"/>
    <n v="1"/>
  </r>
  <r>
    <s v="Kradiohirurgija"/>
    <s v="Operacije"/>
    <x v="1093"/>
    <x v="1091"/>
    <n v="0"/>
    <m/>
    <m/>
    <n v="10"/>
    <n v="0"/>
    <n v="10"/>
  </r>
  <r>
    <s v="Kradiohirurgija"/>
    <s v="Operacije"/>
    <x v="1094"/>
    <x v="1092"/>
    <n v="0"/>
    <m/>
    <m/>
    <n v="10"/>
    <n v="0"/>
    <n v="10"/>
  </r>
  <r>
    <s v="Kradiohirurgija"/>
    <s v="Operacije"/>
    <x v="1095"/>
    <x v="1093"/>
    <n v="0"/>
    <m/>
    <m/>
    <n v="10"/>
    <n v="0"/>
    <n v="10"/>
  </r>
  <r>
    <s v="Kradiohirurgija"/>
    <s v="Operacije"/>
    <x v="1096"/>
    <x v="1094"/>
    <n v="0"/>
    <m/>
    <m/>
    <n v="10"/>
    <n v="0"/>
    <n v="10"/>
  </r>
  <r>
    <s v="Kradiohirurgija"/>
    <s v="Operacije"/>
    <x v="1097"/>
    <x v="1095"/>
    <n v="0"/>
    <m/>
    <m/>
    <n v="10"/>
    <n v="0"/>
    <n v="10"/>
  </r>
  <r>
    <s v="Kradiohirurgija"/>
    <s v="Operacije"/>
    <x v="1098"/>
    <x v="1096"/>
    <n v="0"/>
    <m/>
    <m/>
    <n v="10"/>
    <n v="0"/>
    <n v="10"/>
  </r>
  <r>
    <s v="Kradiohirurgija"/>
    <s v="Operacije"/>
    <x v="1099"/>
    <x v="1097"/>
    <n v="0"/>
    <m/>
    <m/>
    <n v="10"/>
    <n v="0"/>
    <n v="10"/>
  </r>
  <r>
    <s v="Kradiohirurgija"/>
    <s v="Operacije"/>
    <x v="1100"/>
    <x v="1098"/>
    <n v="0"/>
    <m/>
    <m/>
    <n v="10"/>
    <n v="0"/>
    <n v="10"/>
  </r>
  <r>
    <s v="Kradiohirurgija"/>
    <s v="Operacije"/>
    <x v="1101"/>
    <x v="1099"/>
    <n v="0"/>
    <m/>
    <m/>
    <n v="10"/>
    <n v="0"/>
    <n v="10"/>
  </r>
  <r>
    <s v="Kradiohirurgija"/>
    <s v="Operacije"/>
    <x v="1102"/>
    <x v="1100"/>
    <n v="0"/>
    <m/>
    <m/>
    <n v="10"/>
    <n v="0"/>
    <n v="10"/>
  </r>
  <r>
    <s v="Kradiohirurgija"/>
    <s v="Operacije"/>
    <x v="1103"/>
    <x v="1101"/>
    <n v="0"/>
    <m/>
    <m/>
    <n v="10"/>
    <n v="0"/>
    <n v="10"/>
  </r>
  <r>
    <s v="Kradiohirurgija"/>
    <s v="Operacije"/>
    <x v="1104"/>
    <x v="1102"/>
    <n v="0"/>
    <m/>
    <m/>
    <n v="10"/>
    <n v="0"/>
    <n v="10"/>
  </r>
  <r>
    <s v="Kradiohirurgija"/>
    <s v="Operacije"/>
    <x v="1105"/>
    <x v="1103"/>
    <n v="0"/>
    <m/>
    <m/>
    <n v="10"/>
    <n v="0"/>
    <n v="10"/>
  </r>
  <r>
    <s v="Kradiohirurgija"/>
    <s v="Operacije"/>
    <x v="1106"/>
    <x v="1104"/>
    <n v="0"/>
    <m/>
    <m/>
    <n v="10"/>
    <n v="0"/>
    <n v="10"/>
  </r>
  <r>
    <s v="Kradiohirurgija"/>
    <s v="Operacije"/>
    <x v="1107"/>
    <x v="1105"/>
    <n v="0"/>
    <m/>
    <m/>
    <n v="10"/>
    <n v="0"/>
    <n v="10"/>
  </r>
  <r>
    <s v="Kradiohirurgija"/>
    <s v="Operacije"/>
    <x v="1108"/>
    <x v="1106"/>
    <n v="0"/>
    <m/>
    <m/>
    <n v="10"/>
    <n v="0"/>
    <n v="10"/>
  </r>
  <r>
    <s v="Kradiohirurgija"/>
    <s v="Operacije"/>
    <x v="1109"/>
    <x v="1107"/>
    <n v="0"/>
    <m/>
    <m/>
    <n v="10"/>
    <n v="0"/>
    <n v="10"/>
  </r>
  <r>
    <s v="Kradiohirurgija"/>
    <s v="Operacije"/>
    <x v="1110"/>
    <x v="1108"/>
    <n v="0"/>
    <m/>
    <m/>
    <n v="10"/>
    <n v="0"/>
    <n v="10"/>
  </r>
  <r>
    <s v="Kradiohirurgija"/>
    <s v="Operacije"/>
    <x v="1111"/>
    <x v="1109"/>
    <n v="0"/>
    <m/>
    <m/>
    <n v="10"/>
    <n v="0"/>
    <n v="10"/>
  </r>
  <r>
    <s v="Kradiohirurgija"/>
    <s v="Operacije"/>
    <x v="1112"/>
    <x v="1110"/>
    <n v="0"/>
    <m/>
    <m/>
    <n v="10"/>
    <n v="0"/>
    <n v="10"/>
  </r>
  <r>
    <s v="Kradiohirurgija"/>
    <s v="Operacije"/>
    <x v="1113"/>
    <x v="1111"/>
    <n v="0"/>
    <m/>
    <m/>
    <n v="10"/>
    <n v="0"/>
    <n v="10"/>
  </r>
  <r>
    <s v="Kradiohirurgija"/>
    <s v="Operacije"/>
    <x v="1114"/>
    <x v="1112"/>
    <n v="0"/>
    <n v="0"/>
    <m/>
    <n v="10"/>
    <n v="0"/>
    <n v="10"/>
  </r>
  <r>
    <s v="Kradiohirurgija"/>
    <s v="Operacije"/>
    <x v="1115"/>
    <x v="1113"/>
    <n v="0"/>
    <m/>
    <m/>
    <n v="10"/>
    <n v="0"/>
    <n v="10"/>
  </r>
  <r>
    <s v="Kradiohirurgija"/>
    <s v="Operacije"/>
    <x v="1116"/>
    <x v="1114"/>
    <n v="0"/>
    <m/>
    <m/>
    <n v="10"/>
    <n v="0"/>
    <n v="10"/>
  </r>
  <r>
    <s v="Kradiohirurgija"/>
    <s v="Operacije"/>
    <x v="1117"/>
    <x v="1115"/>
    <n v="0"/>
    <n v="0"/>
    <m/>
    <n v="10"/>
    <n v="0"/>
    <n v="10"/>
  </r>
  <r>
    <s v="Kradiohirurgija"/>
    <s v="Operacije"/>
    <x v="1118"/>
    <x v="1116"/>
    <n v="0"/>
    <m/>
    <m/>
    <n v="10"/>
    <n v="0"/>
    <n v="10"/>
  </r>
  <r>
    <s v="Kradiohirurgija"/>
    <s v="Operacije"/>
    <x v="1119"/>
    <x v="1117"/>
    <n v="0"/>
    <m/>
    <m/>
    <n v="10"/>
    <n v="0"/>
    <n v="10"/>
  </r>
  <r>
    <s v="Kradiohirurgija"/>
    <s v="Operacije"/>
    <x v="1120"/>
    <x v="1118"/>
    <n v="0"/>
    <m/>
    <m/>
    <n v="10"/>
    <n v="0"/>
    <n v="10"/>
  </r>
  <r>
    <s v="Kradiohirurgija"/>
    <s v="Operacije"/>
    <x v="1121"/>
    <x v="1119"/>
    <n v="0"/>
    <n v="0"/>
    <m/>
    <n v="10"/>
    <n v="0"/>
    <n v="10"/>
  </r>
  <r>
    <s v="Kradiohirurgija"/>
    <s v="Operacije"/>
    <x v="1122"/>
    <x v="1120"/>
    <n v="0"/>
    <m/>
    <m/>
    <n v="10"/>
    <n v="0"/>
    <n v="10"/>
  </r>
  <r>
    <s v="Kradiohirurgija"/>
    <s v="Operacije"/>
    <x v="1123"/>
    <x v="1121"/>
    <n v="0"/>
    <m/>
    <m/>
    <n v="10"/>
    <n v="0"/>
    <n v="10"/>
  </r>
  <r>
    <s v="Kradiohirurgija"/>
    <s v="Operacije"/>
    <x v="1124"/>
    <x v="1122"/>
    <n v="0"/>
    <m/>
    <m/>
    <n v="10"/>
    <n v="0"/>
    <n v="10"/>
  </r>
  <r>
    <s v="Kradiohirurgija"/>
    <s v="Operacije"/>
    <x v="1125"/>
    <x v="1123"/>
    <n v="0"/>
    <m/>
    <m/>
    <n v="10"/>
    <n v="0"/>
    <n v="10"/>
  </r>
  <r>
    <s v="Kradiohirurgija"/>
    <s v="Operacije"/>
    <x v="1126"/>
    <x v="1124"/>
    <n v="0"/>
    <m/>
    <m/>
    <n v="10"/>
    <n v="0"/>
    <n v="10"/>
  </r>
  <r>
    <s v="Kradiohirurgija"/>
    <s v="Operacije"/>
    <x v="1127"/>
    <x v="1125"/>
    <n v="0"/>
    <m/>
    <m/>
    <n v="10"/>
    <n v="0"/>
    <n v="10"/>
  </r>
  <r>
    <s v="Kradiohirurgija"/>
    <s v="Operacije"/>
    <x v="1128"/>
    <x v="1126"/>
    <n v="0"/>
    <m/>
    <m/>
    <n v="10"/>
    <n v="0"/>
    <n v="10"/>
  </r>
  <r>
    <s v="Kradiohirurgija"/>
    <s v="Operacije"/>
    <x v="1129"/>
    <x v="1127"/>
    <n v="0"/>
    <m/>
    <m/>
    <n v="10"/>
    <n v="0"/>
    <n v="10"/>
  </r>
  <r>
    <s v="Kradiohirurgija"/>
    <s v="Operacije"/>
    <x v="1130"/>
    <x v="1128"/>
    <n v="0"/>
    <m/>
    <m/>
    <n v="10"/>
    <n v="0"/>
    <n v="10"/>
  </r>
  <r>
    <s v="Kradiohirurgija"/>
    <s v="Operacije"/>
    <x v="1131"/>
    <x v="1129"/>
    <n v="0"/>
    <m/>
    <m/>
    <n v="10"/>
    <n v="0"/>
    <n v="10"/>
  </r>
  <r>
    <s v="Kradiohirurgija"/>
    <s v="Operacije"/>
    <x v="1132"/>
    <x v="1130"/>
    <n v="0"/>
    <m/>
    <m/>
    <n v="10"/>
    <n v="0"/>
    <n v="10"/>
  </r>
  <r>
    <s v="Kradiohirurgija"/>
    <s v="Operacije"/>
    <x v="1133"/>
    <x v="1131"/>
    <n v="0"/>
    <m/>
    <m/>
    <n v="10"/>
    <n v="0"/>
    <n v="10"/>
  </r>
  <r>
    <s v="Kradiohirurgija"/>
    <s v="Operacije"/>
    <x v="1134"/>
    <x v="1132"/>
    <n v="0"/>
    <m/>
    <m/>
    <n v="10"/>
    <n v="0"/>
    <n v="10"/>
  </r>
  <r>
    <s v="Kradiohirurgija"/>
    <s v="Operacije"/>
    <x v="1135"/>
    <x v="1133"/>
    <n v="0"/>
    <m/>
    <m/>
    <n v="10"/>
    <n v="0"/>
    <n v="10"/>
  </r>
  <r>
    <s v="Kradiohirurgija"/>
    <s v="Operacije"/>
    <x v="1136"/>
    <x v="1134"/>
    <n v="0"/>
    <m/>
    <m/>
    <n v="10"/>
    <n v="0"/>
    <n v="10"/>
  </r>
  <r>
    <s v="Kradiohirurgija"/>
    <s v="Operacije"/>
    <x v="1137"/>
    <x v="1135"/>
    <n v="0"/>
    <m/>
    <m/>
    <n v="10"/>
    <n v="0"/>
    <n v="10"/>
  </r>
  <r>
    <s v="Kradiohirurgija"/>
    <s v="Operacije"/>
    <x v="1138"/>
    <x v="1136"/>
    <n v="0"/>
    <m/>
    <m/>
    <n v="10"/>
    <n v="0"/>
    <n v="10"/>
  </r>
  <r>
    <s v="Kradiohirurgija"/>
    <s v="Operacije"/>
    <x v="1139"/>
    <x v="1137"/>
    <n v="0"/>
    <m/>
    <m/>
    <n v="10"/>
    <n v="0"/>
    <n v="10"/>
  </r>
  <r>
    <s v="Kradiohirurgija"/>
    <s v="Operacije"/>
    <x v="1140"/>
    <x v="1138"/>
    <n v="0"/>
    <m/>
    <m/>
    <n v="10"/>
    <n v="0"/>
    <n v="10"/>
  </r>
  <r>
    <s v="Kradiohirurgija"/>
    <s v="Operacije"/>
    <x v="1141"/>
    <x v="1139"/>
    <n v="0"/>
    <m/>
    <m/>
    <n v="10"/>
    <n v="0"/>
    <n v="10"/>
  </r>
  <r>
    <s v="Kradiohirurgija"/>
    <s v="Operacije"/>
    <x v="1142"/>
    <x v="1140"/>
    <n v="0"/>
    <m/>
    <m/>
    <n v="10"/>
    <n v="0"/>
    <n v="10"/>
  </r>
  <r>
    <s v="Kradiohirurgija"/>
    <s v="Operacije"/>
    <x v="1143"/>
    <x v="1141"/>
    <n v="0"/>
    <m/>
    <m/>
    <n v="10"/>
    <n v="0"/>
    <n v="10"/>
  </r>
  <r>
    <s v="Kradiohirurgija"/>
    <s v="Operacije"/>
    <x v="1144"/>
    <x v="1142"/>
    <n v="0"/>
    <m/>
    <m/>
    <n v="1"/>
    <n v="0"/>
    <n v="1"/>
  </r>
  <r>
    <s v="Kradiohirurgija"/>
    <s v="Operacije"/>
    <x v="1145"/>
    <x v="1143"/>
    <n v="0"/>
    <m/>
    <m/>
    <n v="10"/>
    <n v="0"/>
    <n v="10"/>
  </r>
  <r>
    <s v="Kradiohirurgija"/>
    <s v="Operacije"/>
    <x v="1146"/>
    <x v="1144"/>
    <n v="0"/>
    <m/>
    <m/>
    <n v="1"/>
    <n v="0"/>
    <n v="1"/>
  </r>
  <r>
    <s v="Kradiohirurgija"/>
    <s v="Operacije"/>
    <x v="1147"/>
    <x v="1145"/>
    <n v="0"/>
    <m/>
    <m/>
    <n v="1"/>
    <n v="0"/>
    <n v="1"/>
  </r>
  <r>
    <s v="Kradiohirurgija"/>
    <s v="Operacije"/>
    <x v="1148"/>
    <x v="1146"/>
    <n v="0"/>
    <m/>
    <m/>
    <n v="1"/>
    <n v="0"/>
    <n v="1"/>
  </r>
  <r>
    <s v="Kradiohirurgija"/>
    <s v="Operacije"/>
    <x v="1149"/>
    <x v="1147"/>
    <n v="0"/>
    <m/>
    <m/>
    <n v="1"/>
    <n v="0"/>
    <n v="1"/>
  </r>
  <r>
    <s v="Kradiohirurgija"/>
    <s v="Operacije"/>
    <x v="1150"/>
    <x v="1148"/>
    <n v="0"/>
    <m/>
    <m/>
    <n v="10"/>
    <n v="0"/>
    <n v="10"/>
  </r>
  <r>
    <s v="Kradiohirurgija"/>
    <s v="Operacije"/>
    <x v="1151"/>
    <x v="1149"/>
    <n v="0"/>
    <m/>
    <m/>
    <n v="10"/>
    <n v="0"/>
    <n v="10"/>
  </r>
  <r>
    <s v="Kradiohirurgija"/>
    <s v="Operacije"/>
    <x v="1152"/>
    <x v="1150"/>
    <n v="0"/>
    <m/>
    <m/>
    <n v="10"/>
    <n v="0"/>
    <n v="10"/>
  </r>
  <r>
    <s v="Kradiohirurgija"/>
    <s v="Operacije"/>
    <x v="1153"/>
    <x v="1151"/>
    <n v="0"/>
    <n v="0"/>
    <m/>
    <n v="1"/>
    <n v="0"/>
    <n v="1"/>
  </r>
  <r>
    <s v="Kradiohirurgija"/>
    <s v="Operacije"/>
    <x v="1154"/>
    <x v="1152"/>
    <n v="0"/>
    <m/>
    <n v="510"/>
    <n v="1"/>
    <n v="510"/>
    <n v="1"/>
  </r>
  <r>
    <s v="Kradiohirurgija"/>
    <s v="Operacije"/>
    <x v="1155"/>
    <x v="1153"/>
    <n v="0"/>
    <m/>
    <m/>
    <n v="10"/>
    <n v="0"/>
    <n v="10"/>
  </r>
  <r>
    <s v="Kradiohirurgija"/>
    <s v="Operacije"/>
    <x v="1156"/>
    <x v="1154"/>
    <n v="0"/>
    <m/>
    <m/>
    <n v="10"/>
    <n v="0"/>
    <n v="10"/>
  </r>
  <r>
    <s v="Kradiohirurgija"/>
    <s v="Operacije"/>
    <x v="1157"/>
    <x v="1155"/>
    <n v="0"/>
    <m/>
    <m/>
    <n v="10"/>
    <n v="0"/>
    <n v="10"/>
  </r>
  <r>
    <s v="Kradiohirurgija"/>
    <s v="Operacije"/>
    <x v="1158"/>
    <x v="1156"/>
    <n v="0"/>
    <m/>
    <m/>
    <n v="10"/>
    <n v="0"/>
    <n v="10"/>
  </r>
  <r>
    <s v="Kradiohirurgija"/>
    <s v="Operacije"/>
    <x v="1159"/>
    <x v="1157"/>
    <n v="0"/>
    <m/>
    <m/>
    <n v="10"/>
    <n v="0"/>
    <n v="10"/>
  </r>
  <r>
    <s v="Kradiohirurgija"/>
    <s v="Operacije"/>
    <x v="1160"/>
    <x v="1158"/>
    <n v="0"/>
    <m/>
    <m/>
    <n v="10"/>
    <n v="0"/>
    <n v="10"/>
  </r>
  <r>
    <s v="Kradiohirurgija"/>
    <s v="Operacije"/>
    <x v="1161"/>
    <x v="1159"/>
    <n v="0"/>
    <m/>
    <m/>
    <n v="10"/>
    <n v="0"/>
    <n v="10"/>
  </r>
  <r>
    <s v="Kradiohirurgija"/>
    <s v="Operacije"/>
    <x v="1162"/>
    <x v="1160"/>
    <n v="0"/>
    <m/>
    <m/>
    <n v="10"/>
    <n v="0"/>
    <n v="10"/>
  </r>
  <r>
    <s v="Kradiohirurgija"/>
    <s v="Operacije"/>
    <x v="1163"/>
    <x v="1161"/>
    <n v="0"/>
    <m/>
    <m/>
    <n v="10"/>
    <n v="0"/>
    <n v="10"/>
  </r>
  <r>
    <s v="Kradiohirurgija"/>
    <s v="Operacije"/>
    <x v="1164"/>
    <x v="1162"/>
    <n v="0"/>
    <m/>
    <m/>
    <n v="10"/>
    <n v="0"/>
    <n v="10"/>
  </r>
  <r>
    <s v="Kradiohirurgija"/>
    <s v="Operacije"/>
    <x v="1165"/>
    <x v="1163"/>
    <n v="0"/>
    <m/>
    <m/>
    <n v="10"/>
    <n v="0"/>
    <n v="10"/>
  </r>
  <r>
    <s v="Kradiohirurgija"/>
    <s v="Operacije"/>
    <x v="1166"/>
    <x v="1164"/>
    <n v="0"/>
    <n v="0"/>
    <m/>
    <n v="1"/>
    <n v="0"/>
    <n v="1"/>
  </r>
  <r>
    <s v="Kradiohirurgija"/>
    <s v="Operacije"/>
    <x v="1167"/>
    <x v="1165"/>
    <n v="0"/>
    <m/>
    <m/>
    <n v="10"/>
    <n v="0"/>
    <n v="10"/>
  </r>
  <r>
    <s v="Kradiohirurgija"/>
    <s v="Operacije"/>
    <x v="1168"/>
    <x v="1166"/>
    <n v="0"/>
    <m/>
    <m/>
    <n v="10"/>
    <n v="0"/>
    <n v="10"/>
  </r>
  <r>
    <s v="Kradiohirurgija"/>
    <s v="Operacije"/>
    <x v="1169"/>
    <x v="1167"/>
    <n v="0"/>
    <n v="0"/>
    <m/>
    <n v="10"/>
    <n v="0"/>
    <n v="10"/>
  </r>
  <r>
    <s v="Kradiohirurgija"/>
    <s v="Operacije"/>
    <x v="1170"/>
    <x v="1168"/>
    <n v="0"/>
    <m/>
    <m/>
    <n v="10"/>
    <n v="0"/>
    <n v="10"/>
  </r>
  <r>
    <s v="Kradiohirurgija"/>
    <s v="Operacije"/>
    <x v="1171"/>
    <x v="1169"/>
    <n v="0"/>
    <m/>
    <m/>
    <n v="10"/>
    <n v="0"/>
    <n v="10"/>
  </r>
  <r>
    <s v="Kradiohirurgija"/>
    <s v="Operacije"/>
    <x v="1172"/>
    <x v="1170"/>
    <n v="0"/>
    <m/>
    <m/>
    <n v="10"/>
    <n v="0"/>
    <n v="10"/>
  </r>
  <r>
    <s v="Kradiohirurgija"/>
    <s v="Operacije"/>
    <x v="1173"/>
    <x v="1171"/>
    <n v="0"/>
    <m/>
    <m/>
    <n v="10"/>
    <n v="0"/>
    <n v="10"/>
  </r>
  <r>
    <s v="Kradiohirurgija"/>
    <s v="Operacije"/>
    <x v="1174"/>
    <x v="1172"/>
    <n v="0"/>
    <n v="0"/>
    <m/>
    <n v="1"/>
    <n v="0"/>
    <n v="1"/>
  </r>
  <r>
    <s v="Kradiohirurgija"/>
    <s v="Operacije"/>
    <x v="1175"/>
    <x v="1173"/>
    <n v="0"/>
    <m/>
    <m/>
    <n v="1"/>
    <n v="0"/>
    <n v="1"/>
  </r>
  <r>
    <s v="Kradiohirurgija"/>
    <s v="Operacije"/>
    <x v="1176"/>
    <x v="1174"/>
    <n v="0"/>
    <m/>
    <m/>
    <n v="1"/>
    <n v="0"/>
    <n v="1"/>
  </r>
  <r>
    <s v="Kradiohirurgija"/>
    <s v="Operacije"/>
    <x v="1177"/>
    <x v="1175"/>
    <n v="0"/>
    <n v="0"/>
    <n v="52"/>
    <n v="50"/>
    <n v="52"/>
    <n v="50"/>
  </r>
  <r>
    <s v="Kradiohirurgija"/>
    <s v="Operacije"/>
    <x v="1178"/>
    <x v="1176"/>
    <n v="0"/>
    <n v="0"/>
    <n v="2"/>
    <n v="1"/>
    <n v="2"/>
    <n v="1"/>
  </r>
  <r>
    <s v="Kradiohirurgija"/>
    <s v="Operacije"/>
    <x v="1179"/>
    <x v="1177"/>
    <n v="0"/>
    <n v="0"/>
    <n v="392"/>
    <n v="1"/>
    <n v="392"/>
    <n v="1"/>
  </r>
  <r>
    <s v="Kradiohirurgija"/>
    <s v="Operacije"/>
    <x v="1180"/>
    <x v="1178"/>
    <n v="0"/>
    <m/>
    <m/>
    <n v="10"/>
    <n v="0"/>
    <n v="10"/>
  </r>
  <r>
    <s v="Kradiohirurgija"/>
    <s v="Operacije"/>
    <x v="1181"/>
    <x v="1179"/>
    <n v="0"/>
    <m/>
    <n v="13"/>
    <n v="10"/>
    <n v="13"/>
    <n v="10"/>
  </r>
  <r>
    <s v="Kradiohirurgija"/>
    <s v="Operacije"/>
    <x v="1182"/>
    <x v="1180"/>
    <n v="0"/>
    <m/>
    <n v="1"/>
    <n v="1"/>
    <n v="1"/>
    <n v="1"/>
  </r>
  <r>
    <s v="Kradiohirurgija"/>
    <s v="Operacije"/>
    <x v="1183"/>
    <x v="1181"/>
    <n v="0"/>
    <m/>
    <m/>
    <n v="10"/>
    <n v="0"/>
    <n v="10"/>
  </r>
  <r>
    <s v="Kradiohirurgija"/>
    <s v="Operacije"/>
    <x v="1184"/>
    <x v="1182"/>
    <n v="0"/>
    <m/>
    <m/>
    <n v="10"/>
    <n v="0"/>
    <n v="10"/>
  </r>
  <r>
    <s v="Kradiohirurgija"/>
    <s v="Operacije"/>
    <x v="1185"/>
    <x v="1183"/>
    <n v="0"/>
    <m/>
    <m/>
    <n v="10"/>
    <n v="0"/>
    <n v="10"/>
  </r>
  <r>
    <s v="Kradiohirurgija"/>
    <s v="Operacije"/>
    <x v="1186"/>
    <x v="1184"/>
    <n v="0"/>
    <m/>
    <m/>
    <n v="10"/>
    <n v="0"/>
    <n v="10"/>
  </r>
  <r>
    <s v="Kradiohirurgija"/>
    <s v="Operacije"/>
    <x v="1187"/>
    <x v="1185"/>
    <n v="0"/>
    <m/>
    <m/>
    <n v="10"/>
    <n v="0"/>
    <n v="10"/>
  </r>
  <r>
    <s v="Kradiohirurgija"/>
    <s v="Operacije"/>
    <x v="1188"/>
    <x v="1186"/>
    <n v="0"/>
    <m/>
    <m/>
    <n v="10"/>
    <n v="0"/>
    <n v="10"/>
  </r>
  <r>
    <s v="Kradiohirurgija"/>
    <s v="Operacije"/>
    <x v="1189"/>
    <x v="1187"/>
    <n v="0"/>
    <m/>
    <m/>
    <n v="10"/>
    <n v="0"/>
    <n v="10"/>
  </r>
  <r>
    <s v="Kradiohirurgija"/>
    <s v="Operacije"/>
    <x v="1190"/>
    <x v="1188"/>
    <n v="0"/>
    <m/>
    <m/>
    <n v="10"/>
    <n v="0"/>
    <n v="10"/>
  </r>
  <r>
    <s v="Kradiohirurgija"/>
    <s v="Operacije"/>
    <x v="1191"/>
    <x v="1189"/>
    <n v="0"/>
    <m/>
    <m/>
    <n v="1"/>
    <n v="0"/>
    <n v="1"/>
  </r>
  <r>
    <s v="Kradiohirurgija"/>
    <s v="Operacije"/>
    <x v="1192"/>
    <x v="1190"/>
    <n v="0"/>
    <m/>
    <m/>
    <n v="10"/>
    <n v="0"/>
    <n v="10"/>
  </r>
  <r>
    <s v="Kradiohirurgija"/>
    <s v="Operacije"/>
    <x v="1193"/>
    <x v="1191"/>
    <n v="0"/>
    <m/>
    <m/>
    <n v="10"/>
    <n v="0"/>
    <n v="10"/>
  </r>
  <r>
    <s v="Kradiohirurgija"/>
    <s v="Operacije"/>
    <x v="1194"/>
    <x v="1192"/>
    <n v="0"/>
    <m/>
    <m/>
    <n v="1"/>
    <n v="0"/>
    <n v="1"/>
  </r>
  <r>
    <s v="Kradiohirurgija"/>
    <s v="Operacije"/>
    <x v="1195"/>
    <x v="1193"/>
    <n v="0"/>
    <m/>
    <m/>
    <n v="10"/>
    <n v="0"/>
    <n v="10"/>
  </r>
  <r>
    <s v="Kradiohirurgija"/>
    <s v="Operacije"/>
    <x v="1196"/>
    <x v="1194"/>
    <n v="0"/>
    <m/>
    <m/>
    <n v="10"/>
    <n v="0"/>
    <n v="10"/>
  </r>
  <r>
    <s v="Kradiohirurgija"/>
    <s v="Operacije"/>
    <x v="1197"/>
    <x v="1195"/>
    <n v="0"/>
    <m/>
    <m/>
    <n v="10"/>
    <n v="0"/>
    <n v="10"/>
  </r>
  <r>
    <s v="Kradiohirurgija"/>
    <s v="Operacije"/>
    <x v="1198"/>
    <x v="1196"/>
    <n v="0"/>
    <m/>
    <n v="427"/>
    <n v="370"/>
    <n v="427"/>
    <n v="370"/>
  </r>
  <r>
    <s v="Kradiohirurgija"/>
    <s v="Operacije"/>
    <x v="1199"/>
    <x v="1197"/>
    <n v="0"/>
    <m/>
    <m/>
    <n v="1"/>
    <n v="0"/>
    <n v="1"/>
  </r>
  <r>
    <s v="Kradiohirurgija"/>
    <s v="Operacije"/>
    <x v="1200"/>
    <x v="1198"/>
    <n v="0"/>
    <m/>
    <m/>
    <n v="10"/>
    <n v="0"/>
    <n v="10"/>
  </r>
  <r>
    <s v="Kradiohirurgija"/>
    <s v="Operacije"/>
    <x v="1201"/>
    <x v="1199"/>
    <n v="0"/>
    <m/>
    <m/>
    <n v="10"/>
    <n v="0"/>
    <n v="10"/>
  </r>
  <r>
    <s v="Kradiohirurgija"/>
    <s v="Operacije"/>
    <x v="1202"/>
    <x v="1200"/>
    <n v="0"/>
    <m/>
    <m/>
    <n v="10"/>
    <n v="0"/>
    <n v="10"/>
  </r>
  <r>
    <s v="Kradiohirurgija"/>
    <s v="Operacije"/>
    <x v="1203"/>
    <x v="1201"/>
    <n v="0"/>
    <m/>
    <m/>
    <n v="10"/>
    <n v="0"/>
    <n v="10"/>
  </r>
  <r>
    <s v="Kradiohirurgija"/>
    <s v="Operacije"/>
    <x v="1204"/>
    <x v="1202"/>
    <n v="0"/>
    <m/>
    <m/>
    <n v="10"/>
    <n v="0"/>
    <n v="10"/>
  </r>
  <r>
    <s v="Kradiohirurgija"/>
    <s v="Operacije"/>
    <x v="1205"/>
    <x v="1203"/>
    <n v="0"/>
    <m/>
    <m/>
    <n v="10"/>
    <n v="0"/>
    <n v="10"/>
  </r>
  <r>
    <s v="Kradiohirurgija"/>
    <s v="Operacije"/>
    <x v="1206"/>
    <x v="1204"/>
    <n v="0"/>
    <m/>
    <m/>
    <n v="10"/>
    <n v="0"/>
    <n v="10"/>
  </r>
  <r>
    <s v="Kradiohirurgija"/>
    <s v="Operacije"/>
    <x v="1207"/>
    <x v="1205"/>
    <n v="0"/>
    <m/>
    <m/>
    <n v="10"/>
    <n v="0"/>
    <n v="10"/>
  </r>
  <r>
    <s v="Kradiohirurgija"/>
    <s v="Operacije"/>
    <x v="1208"/>
    <x v="1206"/>
    <n v="0"/>
    <m/>
    <n v="1"/>
    <n v="1"/>
    <n v="1"/>
    <n v="1"/>
  </r>
  <r>
    <s v="Kradiohirurgija"/>
    <s v="Operacije"/>
    <x v="1209"/>
    <x v="1207"/>
    <n v="0"/>
    <m/>
    <m/>
    <n v="10"/>
    <n v="0"/>
    <n v="10"/>
  </r>
  <r>
    <s v="Kradiohirurgija"/>
    <s v="Operacije"/>
    <x v="1210"/>
    <x v="1208"/>
    <n v="0"/>
    <m/>
    <m/>
    <n v="10"/>
    <n v="0"/>
    <n v="10"/>
  </r>
  <r>
    <s v="Kradiohirurgija"/>
    <s v="Operacije"/>
    <x v="1211"/>
    <x v="1209"/>
    <n v="0"/>
    <m/>
    <m/>
    <n v="10"/>
    <n v="0"/>
    <n v="10"/>
  </r>
  <r>
    <s v="Kradiohirurgija"/>
    <s v="Operacije"/>
    <x v="1212"/>
    <x v="1210"/>
    <n v="0"/>
    <m/>
    <m/>
    <n v="10"/>
    <n v="0"/>
    <n v="10"/>
  </r>
  <r>
    <s v="Kradiohirurgija"/>
    <s v="Operacije"/>
    <x v="1213"/>
    <x v="1211"/>
    <n v="0"/>
    <m/>
    <m/>
    <n v="1"/>
    <n v="0"/>
    <n v="1"/>
  </r>
  <r>
    <s v="Kradiohirurgija"/>
    <s v="Operacije"/>
    <x v="1214"/>
    <x v="1212"/>
    <n v="0"/>
    <m/>
    <m/>
    <n v="1"/>
    <n v="0"/>
    <n v="1"/>
  </r>
  <r>
    <s v="Kradiohirurgija"/>
    <s v="Operacije"/>
    <x v="1215"/>
    <x v="1213"/>
    <n v="0"/>
    <m/>
    <m/>
    <n v="1"/>
    <n v="0"/>
    <n v="1"/>
  </r>
  <r>
    <s v="Kradiohirurgija"/>
    <s v="Operacije"/>
    <x v="1216"/>
    <x v="1214"/>
    <n v="0"/>
    <m/>
    <m/>
    <n v="10"/>
    <n v="0"/>
    <n v="10"/>
  </r>
  <r>
    <s v="Kradiohirurgija"/>
    <s v="Operacije"/>
    <x v="1217"/>
    <x v="1215"/>
    <n v="0"/>
    <m/>
    <m/>
    <n v="10"/>
    <n v="0"/>
    <n v="10"/>
  </r>
  <r>
    <s v="Kradiohirurgija"/>
    <s v="Operacije"/>
    <x v="1218"/>
    <x v="1216"/>
    <n v="0"/>
    <m/>
    <m/>
    <n v="10"/>
    <n v="0"/>
    <n v="10"/>
  </r>
  <r>
    <s v="Kradiohirurgija"/>
    <s v="Operacije"/>
    <x v="1219"/>
    <x v="1217"/>
    <n v="0"/>
    <m/>
    <m/>
    <n v="10"/>
    <n v="0"/>
    <n v="10"/>
  </r>
  <r>
    <s v="Kradiohirurgija"/>
    <s v="Operacije"/>
    <x v="1220"/>
    <x v="1218"/>
    <n v="0"/>
    <m/>
    <m/>
    <n v="10"/>
    <n v="0"/>
    <n v="10"/>
  </r>
  <r>
    <s v="Kradiohirurgija"/>
    <s v="Operacije"/>
    <x v="1221"/>
    <x v="1219"/>
    <n v="0"/>
    <m/>
    <m/>
    <n v="10"/>
    <n v="0"/>
    <n v="10"/>
  </r>
  <r>
    <s v="Kradiohirurgija"/>
    <s v="Operacije"/>
    <x v="1222"/>
    <x v="1220"/>
    <n v="0"/>
    <m/>
    <m/>
    <n v="10"/>
    <n v="0"/>
    <n v="10"/>
  </r>
  <r>
    <s v="Kradiohirurgija"/>
    <s v="Operacije"/>
    <x v="1223"/>
    <x v="1221"/>
    <n v="0"/>
    <m/>
    <m/>
    <n v="10"/>
    <n v="0"/>
    <n v="10"/>
  </r>
  <r>
    <s v="Kradiohirurgija"/>
    <s v="Operacije"/>
    <x v="1224"/>
    <x v="1222"/>
    <n v="0"/>
    <m/>
    <m/>
    <n v="10"/>
    <n v="0"/>
    <n v="10"/>
  </r>
  <r>
    <s v="Kradiohirurgija"/>
    <s v="Operacije"/>
    <x v="1225"/>
    <x v="1223"/>
    <n v="0"/>
    <m/>
    <m/>
    <n v="10"/>
    <n v="0"/>
    <n v="10"/>
  </r>
  <r>
    <s v="Kradiohirurgija"/>
    <s v="Operacije"/>
    <x v="1226"/>
    <x v="1224"/>
    <n v="0"/>
    <m/>
    <m/>
    <n v="10"/>
    <n v="0"/>
    <n v="10"/>
  </r>
  <r>
    <s v="Kradiohirurgija"/>
    <s v="Operacije"/>
    <x v="1227"/>
    <x v="1225"/>
    <n v="0"/>
    <m/>
    <m/>
    <n v="10"/>
    <n v="0"/>
    <n v="10"/>
  </r>
  <r>
    <s v="Kradiohirurgija"/>
    <s v="Operacije"/>
    <x v="1228"/>
    <x v="1226"/>
    <n v="0"/>
    <m/>
    <m/>
    <n v="10"/>
    <n v="0"/>
    <n v="10"/>
  </r>
  <r>
    <s v="Kradiohirurgija"/>
    <s v="Operacije"/>
    <x v="1229"/>
    <x v="1227"/>
    <n v="0"/>
    <m/>
    <m/>
    <n v="10"/>
    <n v="0"/>
    <n v="10"/>
  </r>
  <r>
    <s v="Kradiohirurgija"/>
    <s v="Operacije"/>
    <x v="1230"/>
    <x v="1228"/>
    <n v="0"/>
    <m/>
    <m/>
    <n v="10"/>
    <n v="0"/>
    <n v="10"/>
  </r>
  <r>
    <s v="Kradiohirurgija"/>
    <s v="Operacije"/>
    <x v="1231"/>
    <x v="1229"/>
    <n v="0"/>
    <m/>
    <m/>
    <n v="10"/>
    <n v="0"/>
    <n v="10"/>
  </r>
  <r>
    <s v="Kradiohirurgija"/>
    <s v="Operacije"/>
    <x v="1232"/>
    <x v="1230"/>
    <n v="0"/>
    <m/>
    <m/>
    <n v="10"/>
    <n v="0"/>
    <n v="10"/>
  </r>
  <r>
    <s v="Kradiohirurgija"/>
    <s v="Operacije"/>
    <x v="1233"/>
    <x v="1231"/>
    <n v="0"/>
    <m/>
    <n v="57"/>
    <n v="1"/>
    <n v="57"/>
    <n v="1"/>
  </r>
  <r>
    <s v="Kradiohirurgija"/>
    <s v="Operacije"/>
    <x v="1234"/>
    <x v="1232"/>
    <n v="0"/>
    <m/>
    <m/>
    <n v="10"/>
    <n v="0"/>
    <n v="10"/>
  </r>
  <r>
    <s v="Kradiohirurgija"/>
    <s v="Operacije"/>
    <x v="1235"/>
    <x v="1233"/>
    <n v="0"/>
    <m/>
    <n v="8"/>
    <n v="1"/>
    <n v="8"/>
    <n v="1"/>
  </r>
  <r>
    <s v="Kradiohirurgija"/>
    <s v="Operacije"/>
    <x v="1236"/>
    <x v="1234"/>
    <n v="0"/>
    <m/>
    <m/>
    <n v="10"/>
    <n v="0"/>
    <n v="10"/>
  </r>
  <r>
    <s v="Kradiohirurgija"/>
    <s v="Operacije"/>
    <x v="1237"/>
    <x v="1235"/>
    <n v="0"/>
    <m/>
    <m/>
    <n v="10"/>
    <n v="0"/>
    <n v="10"/>
  </r>
  <r>
    <s v="Kradiohirurgija"/>
    <s v="Operacije"/>
    <x v="1238"/>
    <x v="1236"/>
    <n v="0"/>
    <m/>
    <m/>
    <n v="10"/>
    <n v="0"/>
    <n v="10"/>
  </r>
  <r>
    <s v="Kradiohirurgija"/>
    <s v="Operacije"/>
    <x v="1239"/>
    <x v="1237"/>
    <n v="0"/>
    <m/>
    <m/>
    <n v="10"/>
    <n v="0"/>
    <n v="10"/>
  </r>
  <r>
    <s v="Kradiohirurgija"/>
    <s v="Operacije"/>
    <x v="1240"/>
    <x v="1238"/>
    <n v="0"/>
    <m/>
    <m/>
    <n v="10"/>
    <n v="0"/>
    <n v="10"/>
  </r>
  <r>
    <s v="Kradiohirurgija"/>
    <s v="Operacije"/>
    <x v="1241"/>
    <x v="1239"/>
    <n v="0"/>
    <m/>
    <m/>
    <n v="1"/>
    <n v="0"/>
    <n v="1"/>
  </r>
  <r>
    <s v="Kradiohirurgija"/>
    <s v="Operacije"/>
    <x v="1242"/>
    <x v="1240"/>
    <n v="0"/>
    <m/>
    <m/>
    <n v="10"/>
    <n v="0"/>
    <n v="10"/>
  </r>
  <r>
    <s v="Kradiohirurgija"/>
    <s v="Operacije"/>
    <x v="1243"/>
    <x v="1241"/>
    <n v="0"/>
    <m/>
    <m/>
    <n v="10"/>
    <n v="0"/>
    <n v="10"/>
  </r>
  <r>
    <s v="Kradiohirurgija"/>
    <s v="Operacije"/>
    <x v="1244"/>
    <x v="1242"/>
    <n v="0"/>
    <m/>
    <m/>
    <n v="10"/>
    <n v="0"/>
    <n v="10"/>
  </r>
  <r>
    <s v="Kradiohirurgija"/>
    <s v="Operacije"/>
    <x v="1245"/>
    <x v="1243"/>
    <n v="0"/>
    <m/>
    <m/>
    <n v="10"/>
    <n v="0"/>
    <n v="10"/>
  </r>
  <r>
    <s v="Kradiohirurgija"/>
    <s v="Operacije"/>
    <x v="1246"/>
    <x v="1244"/>
    <n v="0"/>
    <m/>
    <m/>
    <n v="10"/>
    <n v="0"/>
    <n v="10"/>
  </r>
  <r>
    <s v="Kradiohirurgija"/>
    <s v="Operacije"/>
    <x v="1247"/>
    <x v="1245"/>
    <n v="0"/>
    <m/>
    <m/>
    <n v="1"/>
    <n v="0"/>
    <n v="1"/>
  </r>
  <r>
    <s v="Kradiohirurgija"/>
    <s v="Operacije"/>
    <x v="1248"/>
    <x v="1246"/>
    <n v="0"/>
    <m/>
    <m/>
    <n v="10"/>
    <n v="0"/>
    <n v="10"/>
  </r>
  <r>
    <s v="Kradiohirurgija"/>
    <s v="Operacije"/>
    <x v="1249"/>
    <x v="1247"/>
    <n v="0"/>
    <m/>
    <n v="91"/>
    <n v="1"/>
    <n v="91"/>
    <n v="1"/>
  </r>
  <r>
    <s v="Kradiohirurgija"/>
    <s v="Operacije"/>
    <x v="1250"/>
    <x v="1248"/>
    <n v="0"/>
    <m/>
    <n v="197"/>
    <n v="1"/>
    <n v="197"/>
    <n v="1"/>
  </r>
  <r>
    <s v="Kradiohirurgija"/>
    <s v="Operacije"/>
    <x v="1251"/>
    <x v="1249"/>
    <n v="0"/>
    <m/>
    <n v="43"/>
    <n v="1"/>
    <n v="43"/>
    <n v="1"/>
  </r>
  <r>
    <s v="Kradiohirurgija"/>
    <s v="Operacije"/>
    <x v="1252"/>
    <x v="1250"/>
    <n v="0"/>
    <m/>
    <m/>
    <n v="10"/>
    <n v="0"/>
    <n v="10"/>
  </r>
  <r>
    <s v="Kradiohirurgija"/>
    <s v="Operacije"/>
    <x v="1253"/>
    <x v="1251"/>
    <n v="0"/>
    <m/>
    <m/>
    <n v="10"/>
    <n v="0"/>
    <n v="10"/>
  </r>
  <r>
    <s v="Kradiohirurgija"/>
    <s v="Operacije"/>
    <x v="1254"/>
    <x v="1252"/>
    <n v="0"/>
    <m/>
    <m/>
    <n v="10"/>
    <n v="0"/>
    <n v="10"/>
  </r>
  <r>
    <s v="Kradiohirurgija"/>
    <s v="Operacije"/>
    <x v="1255"/>
    <x v="1253"/>
    <n v="0"/>
    <m/>
    <m/>
    <n v="10"/>
    <n v="0"/>
    <n v="10"/>
  </r>
  <r>
    <s v="Kradiohirurgija"/>
    <s v="Operacije"/>
    <x v="1256"/>
    <x v="1254"/>
    <n v="0"/>
    <m/>
    <m/>
    <n v="1"/>
    <n v="0"/>
    <n v="1"/>
  </r>
  <r>
    <s v="Kradiohirurgija"/>
    <s v="Operacije"/>
    <x v="1257"/>
    <x v="1255"/>
    <n v="0"/>
    <m/>
    <n v="265"/>
    <n v="1"/>
    <n v="265"/>
    <n v="1"/>
  </r>
  <r>
    <s v="Kradiohirurgija"/>
    <s v="Operacije"/>
    <x v="1258"/>
    <x v="1256"/>
    <n v="0"/>
    <m/>
    <m/>
    <n v="10"/>
    <n v="0"/>
    <n v="10"/>
  </r>
  <r>
    <s v="Kradiohirurgija"/>
    <s v="Operacije"/>
    <x v="1259"/>
    <x v="1257"/>
    <n v="0"/>
    <m/>
    <m/>
    <n v="10"/>
    <n v="0"/>
    <n v="10"/>
  </r>
  <r>
    <s v="Kradiohirurgija"/>
    <s v="Operacije"/>
    <x v="1260"/>
    <x v="1258"/>
    <n v="0"/>
    <m/>
    <m/>
    <n v="10"/>
    <n v="0"/>
    <n v="10"/>
  </r>
  <r>
    <s v="Kradiohirurgija"/>
    <s v="Operacije"/>
    <x v="1261"/>
    <x v="1259"/>
    <n v="0"/>
    <m/>
    <m/>
    <n v="10"/>
    <n v="0"/>
    <n v="10"/>
  </r>
  <r>
    <s v="Kradiohirurgija"/>
    <s v="Operacije"/>
    <x v="1262"/>
    <x v="1260"/>
    <n v="0"/>
    <m/>
    <m/>
    <n v="10"/>
    <n v="0"/>
    <n v="10"/>
  </r>
  <r>
    <s v="Kradiohirurgija"/>
    <s v="Operacije"/>
    <x v="1263"/>
    <x v="1261"/>
    <n v="0"/>
    <m/>
    <m/>
    <n v="10"/>
    <n v="0"/>
    <n v="10"/>
  </r>
  <r>
    <s v="Kradiohirurgija"/>
    <s v="Operacije"/>
    <x v="1264"/>
    <x v="1262"/>
    <n v="0"/>
    <m/>
    <m/>
    <n v="10"/>
    <n v="0"/>
    <n v="10"/>
  </r>
  <r>
    <s v="Kradiohirurgija"/>
    <s v="Operacije"/>
    <x v="1265"/>
    <x v="1263"/>
    <n v="0"/>
    <m/>
    <m/>
    <n v="10"/>
    <n v="0"/>
    <n v="10"/>
  </r>
  <r>
    <s v="Kradiohirurgija"/>
    <s v="Operacije"/>
    <x v="1266"/>
    <x v="1264"/>
    <n v="0"/>
    <m/>
    <m/>
    <n v="10"/>
    <n v="0"/>
    <n v="10"/>
  </r>
  <r>
    <s v="Kradiohirurgija"/>
    <s v="Operacije"/>
    <x v="1267"/>
    <x v="1265"/>
    <n v="0"/>
    <m/>
    <m/>
    <n v="10"/>
    <n v="0"/>
    <n v="10"/>
  </r>
  <r>
    <s v="Kradiohirurgija"/>
    <s v="Operacije"/>
    <x v="1268"/>
    <x v="1266"/>
    <n v="0"/>
    <m/>
    <m/>
    <n v="10"/>
    <n v="0"/>
    <n v="10"/>
  </r>
  <r>
    <s v="Kradiohirurgija"/>
    <s v="Operacije"/>
    <x v="1269"/>
    <x v="1267"/>
    <n v="0"/>
    <m/>
    <m/>
    <n v="10"/>
    <n v="0"/>
    <n v="10"/>
  </r>
  <r>
    <s v="Kradiohirurgija"/>
    <s v="Operacije"/>
    <x v="1270"/>
    <x v="1268"/>
    <n v="0"/>
    <m/>
    <m/>
    <n v="10"/>
    <n v="0"/>
    <n v="10"/>
  </r>
  <r>
    <s v="Kradiohirurgija"/>
    <s v="Operacije"/>
    <x v="1271"/>
    <x v="1269"/>
    <n v="0"/>
    <m/>
    <m/>
    <n v="10"/>
    <n v="0"/>
    <n v="10"/>
  </r>
  <r>
    <s v="Kradiohirurgija"/>
    <s v="Operacije"/>
    <x v="1272"/>
    <x v="1270"/>
    <n v="0"/>
    <m/>
    <m/>
    <n v="10"/>
    <n v="0"/>
    <n v="10"/>
  </r>
  <r>
    <s v="Kradiohirurgija"/>
    <s v="Operacije"/>
    <x v="1273"/>
    <x v="1271"/>
    <n v="0"/>
    <m/>
    <m/>
    <n v="10"/>
    <n v="0"/>
    <n v="10"/>
  </r>
  <r>
    <s v="Kradiohirurgija"/>
    <s v="Operacije"/>
    <x v="1274"/>
    <x v="1272"/>
    <n v="0"/>
    <m/>
    <m/>
    <n v="10"/>
    <n v="0"/>
    <n v="10"/>
  </r>
  <r>
    <s v="Kradiohirurgija"/>
    <s v="Operacije"/>
    <x v="1275"/>
    <x v="1273"/>
    <n v="0"/>
    <m/>
    <m/>
    <n v="10"/>
    <n v="0"/>
    <n v="10"/>
  </r>
  <r>
    <s v="Kradiohirurgija"/>
    <s v="Operacije"/>
    <x v="1276"/>
    <x v="1274"/>
    <n v="0"/>
    <m/>
    <m/>
    <n v="10"/>
    <n v="0"/>
    <n v="10"/>
  </r>
  <r>
    <s v="Kradiohirurgija"/>
    <s v="Operacije"/>
    <x v="1277"/>
    <x v="1275"/>
    <n v="0"/>
    <m/>
    <m/>
    <n v="1"/>
    <n v="0"/>
    <n v="1"/>
  </r>
  <r>
    <s v="Kradiohirurgija"/>
    <s v="Operacije"/>
    <x v="1278"/>
    <x v="1276"/>
    <n v="0"/>
    <m/>
    <m/>
    <n v="10"/>
    <n v="0"/>
    <n v="10"/>
  </r>
  <r>
    <s v="Kradiohirurgija"/>
    <s v="Operacije"/>
    <x v="1279"/>
    <x v="1277"/>
    <n v="0"/>
    <m/>
    <m/>
    <n v="1"/>
    <n v="0"/>
    <n v="1"/>
  </r>
  <r>
    <s v="Kradiohirurgija"/>
    <s v="Operacije"/>
    <x v="1280"/>
    <x v="1278"/>
    <n v="0"/>
    <m/>
    <m/>
    <n v="10"/>
    <n v="0"/>
    <n v="10"/>
  </r>
  <r>
    <s v="Kradiohirurgija"/>
    <s v="Operacije"/>
    <x v="1281"/>
    <x v="1279"/>
    <n v="0"/>
    <m/>
    <m/>
    <n v="10"/>
    <n v="0"/>
    <n v="10"/>
  </r>
  <r>
    <s v="Kradiohirurgija"/>
    <s v="Operacije"/>
    <x v="1282"/>
    <x v="1280"/>
    <n v="0"/>
    <m/>
    <m/>
    <n v="10"/>
    <n v="0"/>
    <n v="10"/>
  </r>
  <r>
    <s v="Kradiohirurgija"/>
    <s v="Operacije"/>
    <x v="1283"/>
    <x v="1281"/>
    <n v="0"/>
    <m/>
    <m/>
    <n v="10"/>
    <n v="0"/>
    <n v="10"/>
  </r>
  <r>
    <s v="Kradiohirurgija"/>
    <s v="Operacije"/>
    <x v="1284"/>
    <x v="1282"/>
    <n v="0"/>
    <m/>
    <m/>
    <n v="1"/>
    <n v="0"/>
    <n v="1"/>
  </r>
  <r>
    <s v="Kradiohirurgija"/>
    <s v="Operacije"/>
    <x v="1285"/>
    <x v="1283"/>
    <n v="0"/>
    <m/>
    <m/>
    <n v="10"/>
    <n v="0"/>
    <n v="10"/>
  </r>
  <r>
    <s v="Kradiohirurgija"/>
    <s v="Operacije"/>
    <x v="1286"/>
    <x v="1284"/>
    <n v="0"/>
    <m/>
    <m/>
    <n v="10"/>
    <n v="0"/>
    <n v="10"/>
  </r>
  <r>
    <s v="Kradiohirurgija"/>
    <s v="Operacije"/>
    <x v="1287"/>
    <x v="1285"/>
    <n v="0"/>
    <m/>
    <m/>
    <n v="10"/>
    <n v="0"/>
    <n v="10"/>
  </r>
  <r>
    <s v="Kradiohirurgija"/>
    <s v="Operacije"/>
    <x v="1288"/>
    <x v="1286"/>
    <n v="0"/>
    <m/>
    <m/>
    <n v="10"/>
    <n v="0"/>
    <n v="10"/>
  </r>
  <r>
    <s v="Kradiohirurgija"/>
    <s v="Operacije"/>
    <x v="1289"/>
    <x v="1287"/>
    <n v="0"/>
    <m/>
    <m/>
    <n v="10"/>
    <n v="0"/>
    <n v="10"/>
  </r>
  <r>
    <s v="Kradiohirurgija"/>
    <s v="Operacije"/>
    <x v="1290"/>
    <x v="1288"/>
    <n v="0"/>
    <m/>
    <m/>
    <n v="1"/>
    <n v="0"/>
    <n v="1"/>
  </r>
  <r>
    <s v="Kradiohirurgija"/>
    <s v="Operacije"/>
    <x v="1291"/>
    <x v="1289"/>
    <n v="0"/>
    <m/>
    <m/>
    <n v="10"/>
    <n v="0"/>
    <n v="10"/>
  </r>
  <r>
    <s v="Kradiohirurgija"/>
    <s v="Operacije"/>
    <x v="1292"/>
    <x v="1290"/>
    <n v="0"/>
    <m/>
    <m/>
    <n v="10"/>
    <n v="0"/>
    <n v="10"/>
  </r>
  <r>
    <s v="Kradiohirurgija"/>
    <s v="Operacije"/>
    <x v="1293"/>
    <x v="1291"/>
    <n v="0"/>
    <m/>
    <m/>
    <n v="10"/>
    <n v="0"/>
    <n v="10"/>
  </r>
  <r>
    <s v="Kradiohirurgija"/>
    <s v="Operacije"/>
    <x v="1294"/>
    <x v="1292"/>
    <n v="0"/>
    <m/>
    <m/>
    <n v="10"/>
    <n v="0"/>
    <n v="10"/>
  </r>
  <r>
    <s v="Kradiohirurgija"/>
    <s v="Operacije"/>
    <x v="1295"/>
    <x v="1293"/>
    <n v="0"/>
    <m/>
    <m/>
    <n v="10"/>
    <n v="0"/>
    <n v="10"/>
  </r>
  <r>
    <s v="Kradiohirurgija"/>
    <s v="Operacije"/>
    <x v="1296"/>
    <x v="1294"/>
    <n v="0"/>
    <m/>
    <m/>
    <n v="10"/>
    <n v="0"/>
    <n v="10"/>
  </r>
  <r>
    <s v="Kradiohirurgija"/>
    <s v="Operacije"/>
    <x v="1297"/>
    <x v="1295"/>
    <n v="0"/>
    <m/>
    <m/>
    <n v="10"/>
    <n v="0"/>
    <n v="10"/>
  </r>
  <r>
    <s v="Kradiohirurgija"/>
    <s v="Operacije"/>
    <x v="1298"/>
    <x v="1296"/>
    <n v="0"/>
    <m/>
    <m/>
    <n v="10"/>
    <n v="0"/>
    <n v="10"/>
  </r>
  <r>
    <s v="Kradiohirurgija"/>
    <s v="Operacije"/>
    <x v="1299"/>
    <x v="1297"/>
    <n v="0"/>
    <m/>
    <m/>
    <n v="1"/>
    <n v="0"/>
    <n v="1"/>
  </r>
  <r>
    <s v="Kradiohirurgija"/>
    <s v="Operacije"/>
    <x v="1300"/>
    <x v="1298"/>
    <n v="0"/>
    <m/>
    <m/>
    <n v="10"/>
    <n v="0"/>
    <n v="10"/>
  </r>
  <r>
    <s v="Kradiohirurgija"/>
    <s v="Operacije"/>
    <x v="1301"/>
    <x v="1299"/>
    <n v="0"/>
    <m/>
    <m/>
    <n v="10"/>
    <n v="0"/>
    <n v="10"/>
  </r>
  <r>
    <s v="Kradiohirurgija"/>
    <s v="Operacije"/>
    <x v="1302"/>
    <x v="1300"/>
    <n v="0"/>
    <m/>
    <m/>
    <n v="10"/>
    <n v="0"/>
    <n v="10"/>
  </r>
  <r>
    <s v="Kradiohirurgija"/>
    <s v="Operacije"/>
    <x v="1303"/>
    <x v="1301"/>
    <n v="0"/>
    <m/>
    <m/>
    <n v="10"/>
    <n v="0"/>
    <n v="10"/>
  </r>
  <r>
    <s v="Kradiohirurgija"/>
    <s v="Operacije"/>
    <x v="1304"/>
    <x v="1302"/>
    <n v="0"/>
    <m/>
    <m/>
    <n v="10"/>
    <n v="0"/>
    <n v="10"/>
  </r>
  <r>
    <s v="Kradiohirurgija"/>
    <s v="Operacije"/>
    <x v="1305"/>
    <x v="1303"/>
    <n v="0"/>
    <m/>
    <m/>
    <n v="10"/>
    <n v="0"/>
    <n v="10"/>
  </r>
  <r>
    <s v="Kradiohirurgija"/>
    <s v="Operacije"/>
    <x v="1306"/>
    <x v="1304"/>
    <n v="0"/>
    <m/>
    <m/>
    <n v="10"/>
    <n v="0"/>
    <n v="10"/>
  </r>
  <r>
    <s v="Kradiohirurgija"/>
    <s v="Operacije"/>
    <x v="1307"/>
    <x v="1305"/>
    <n v="0"/>
    <m/>
    <m/>
    <n v="10"/>
    <n v="0"/>
    <n v="10"/>
  </r>
  <r>
    <s v="Kradiohirurgija"/>
    <s v="Operacije"/>
    <x v="1308"/>
    <x v="1306"/>
    <n v="0"/>
    <m/>
    <m/>
    <n v="10"/>
    <n v="0"/>
    <n v="10"/>
  </r>
  <r>
    <s v="Kradiohirurgija"/>
    <s v="Operacije"/>
    <x v="1309"/>
    <x v="1307"/>
    <n v="0"/>
    <m/>
    <m/>
    <n v="10"/>
    <n v="0"/>
    <n v="10"/>
  </r>
  <r>
    <s v="Kradiohirurgija"/>
    <s v="Operacije"/>
    <x v="1310"/>
    <x v="1308"/>
    <n v="0"/>
    <m/>
    <m/>
    <n v="10"/>
    <n v="0"/>
    <n v="10"/>
  </r>
  <r>
    <s v="Kradiohirurgija"/>
    <s v="Operacije"/>
    <x v="1311"/>
    <x v="1309"/>
    <n v="0"/>
    <m/>
    <m/>
    <n v="1"/>
    <n v="0"/>
    <n v="1"/>
  </r>
  <r>
    <s v="Kradiohirurgija"/>
    <s v="Operacije"/>
    <x v="1312"/>
    <x v="1310"/>
    <n v="0"/>
    <m/>
    <m/>
    <n v="10"/>
    <n v="0"/>
    <n v="10"/>
  </r>
  <r>
    <s v="Kradiohirurgija"/>
    <s v="Operacije"/>
    <x v="1313"/>
    <x v="1311"/>
    <n v="0"/>
    <m/>
    <m/>
    <n v="10"/>
    <n v="0"/>
    <n v="10"/>
  </r>
  <r>
    <s v="Kradiohirurgija"/>
    <s v="Operacije"/>
    <x v="1314"/>
    <x v="1312"/>
    <n v="0"/>
    <m/>
    <m/>
    <n v="10"/>
    <n v="0"/>
    <n v="10"/>
  </r>
  <r>
    <s v="Kradiohirurgija"/>
    <s v="Operacije"/>
    <x v="1315"/>
    <x v="1313"/>
    <n v="0"/>
    <m/>
    <m/>
    <n v="10"/>
    <n v="0"/>
    <n v="10"/>
  </r>
  <r>
    <s v="Kradiohirurgija"/>
    <s v="Operacije"/>
    <x v="1316"/>
    <x v="1314"/>
    <n v="0"/>
    <m/>
    <m/>
    <n v="10"/>
    <n v="0"/>
    <n v="10"/>
  </r>
  <r>
    <s v="Kradiohirurgija"/>
    <s v="Operacije"/>
    <x v="1317"/>
    <x v="1315"/>
    <n v="0"/>
    <m/>
    <m/>
    <n v="10"/>
    <n v="0"/>
    <n v="10"/>
  </r>
  <r>
    <s v="Kradiohirurgija"/>
    <s v="Operacije"/>
    <x v="1318"/>
    <x v="1316"/>
    <n v="0"/>
    <m/>
    <m/>
    <n v="10"/>
    <n v="0"/>
    <n v="10"/>
  </r>
  <r>
    <s v="Kradiohirurgija"/>
    <s v="Operacije"/>
    <x v="1319"/>
    <x v="1317"/>
    <n v="0"/>
    <m/>
    <m/>
    <n v="1"/>
    <n v="0"/>
    <n v="1"/>
  </r>
  <r>
    <s v="Kradiohirurgija"/>
    <s v="Operacije"/>
    <x v="1320"/>
    <x v="1318"/>
    <n v="0"/>
    <m/>
    <n v="368"/>
    <n v="1"/>
    <n v="368"/>
    <n v="1"/>
  </r>
  <r>
    <s v="Kradiohirurgija"/>
    <s v="Operacije"/>
    <x v="1321"/>
    <x v="1319"/>
    <n v="0"/>
    <m/>
    <m/>
    <n v="10"/>
    <n v="0"/>
    <n v="10"/>
  </r>
  <r>
    <s v="Kradiohirurgija"/>
    <s v="Operacije"/>
    <x v="1322"/>
    <x v="1320"/>
    <n v="0"/>
    <m/>
    <n v="2"/>
    <n v="1"/>
    <n v="2"/>
    <n v="1"/>
  </r>
  <r>
    <s v="Kradiohirurgija"/>
    <s v="Operacije"/>
    <x v="1323"/>
    <x v="1321"/>
    <n v="0"/>
    <m/>
    <n v="1"/>
    <n v="1"/>
    <n v="1"/>
    <n v="1"/>
  </r>
  <r>
    <s v="Kradiohirurgija"/>
    <s v="Operacije"/>
    <x v="1324"/>
    <x v="1322"/>
    <n v="0"/>
    <m/>
    <m/>
    <n v="10"/>
    <n v="0"/>
    <n v="10"/>
  </r>
  <r>
    <s v="Kradiohirurgija"/>
    <s v="Operacije"/>
    <x v="1325"/>
    <x v="1323"/>
    <n v="0"/>
    <m/>
    <m/>
    <n v="10"/>
    <n v="0"/>
    <n v="10"/>
  </r>
  <r>
    <s v="Kradiohirurgija"/>
    <s v="Operacije"/>
    <x v="1326"/>
    <x v="1324"/>
    <n v="0"/>
    <m/>
    <n v="1"/>
    <n v="1"/>
    <n v="1"/>
    <n v="1"/>
  </r>
  <r>
    <s v="Kradiohirurgija"/>
    <s v="Operacije"/>
    <x v="1327"/>
    <x v="1325"/>
    <n v="0"/>
    <m/>
    <m/>
    <n v="10"/>
    <n v="0"/>
    <n v="10"/>
  </r>
  <r>
    <s v="Kradiohirurgija"/>
    <s v="Operacije"/>
    <x v="1328"/>
    <x v="1326"/>
    <n v="0"/>
    <m/>
    <m/>
    <n v="10"/>
    <n v="0"/>
    <n v="10"/>
  </r>
  <r>
    <s v="Kradiohirurgija"/>
    <s v="Operacije"/>
    <x v="1329"/>
    <x v="1327"/>
    <n v="0"/>
    <m/>
    <m/>
    <n v="10"/>
    <n v="0"/>
    <n v="10"/>
  </r>
  <r>
    <s v="Kradiohirurgija"/>
    <s v="Operacije"/>
    <x v="1330"/>
    <x v="1328"/>
    <n v="0"/>
    <m/>
    <m/>
    <n v="10"/>
    <n v="0"/>
    <n v="10"/>
  </r>
  <r>
    <s v="Kradiohirurgija"/>
    <s v="Operacije"/>
    <x v="1331"/>
    <x v="1329"/>
    <n v="0"/>
    <m/>
    <m/>
    <n v="1"/>
    <n v="0"/>
    <n v="1"/>
  </r>
  <r>
    <s v="Kradiohirurgija"/>
    <s v="Operacije"/>
    <x v="1332"/>
    <x v="1330"/>
    <n v="0"/>
    <m/>
    <n v="50"/>
    <n v="1"/>
    <n v="50"/>
    <n v="1"/>
  </r>
  <r>
    <s v="Kradiohirurgija"/>
    <s v="Operacije"/>
    <x v="1333"/>
    <x v="1331"/>
    <n v="0"/>
    <m/>
    <m/>
    <n v="10"/>
    <n v="0"/>
    <n v="10"/>
  </r>
  <r>
    <s v="Kradiohirurgija"/>
    <s v="Operacije"/>
    <x v="1334"/>
    <x v="1332"/>
    <n v="0"/>
    <m/>
    <m/>
    <n v="10"/>
    <n v="0"/>
    <n v="10"/>
  </r>
  <r>
    <s v="Kradiohirurgija"/>
    <s v="Operacije"/>
    <x v="1335"/>
    <x v="1333"/>
    <n v="0"/>
    <m/>
    <m/>
    <n v="10"/>
    <n v="0"/>
    <n v="10"/>
  </r>
  <r>
    <s v="Kradiohirurgija"/>
    <s v="Operacije"/>
    <x v="1336"/>
    <x v="1334"/>
    <n v="0"/>
    <m/>
    <m/>
    <n v="10"/>
    <n v="0"/>
    <n v="10"/>
  </r>
  <r>
    <s v="Kradiohirurgija"/>
    <s v="Operacije"/>
    <x v="1337"/>
    <x v="1335"/>
    <n v="0"/>
    <m/>
    <m/>
    <n v="10"/>
    <n v="0"/>
    <n v="10"/>
  </r>
  <r>
    <s v="Kradiohirurgija"/>
    <s v="Operacije"/>
    <x v="1338"/>
    <x v="1336"/>
    <n v="0"/>
    <m/>
    <m/>
    <n v="10"/>
    <n v="0"/>
    <n v="10"/>
  </r>
  <r>
    <s v="Kradiohirurgija"/>
    <s v="Operacije"/>
    <x v="1339"/>
    <x v="1337"/>
    <n v="0"/>
    <m/>
    <m/>
    <n v="10"/>
    <n v="0"/>
    <n v="10"/>
  </r>
  <r>
    <s v="Kradiohirurgija"/>
    <s v="Operacije"/>
    <x v="1340"/>
    <x v="1338"/>
    <n v="0"/>
    <m/>
    <m/>
    <n v="10"/>
    <n v="0"/>
    <n v="10"/>
  </r>
  <r>
    <s v="Kradiohirurgija"/>
    <s v="Operacije"/>
    <x v="1341"/>
    <x v="1339"/>
    <n v="0"/>
    <m/>
    <m/>
    <n v="10"/>
    <n v="0"/>
    <n v="10"/>
  </r>
  <r>
    <s v="Kradiohirurgija"/>
    <s v="Operacije"/>
    <x v="1342"/>
    <x v="1340"/>
    <n v="0"/>
    <m/>
    <m/>
    <n v="10"/>
    <n v="0"/>
    <n v="10"/>
  </r>
  <r>
    <s v="Kradiohirurgija"/>
    <s v="Operacije"/>
    <x v="1343"/>
    <x v="1341"/>
    <n v="0"/>
    <m/>
    <m/>
    <n v="10"/>
    <n v="0"/>
    <n v="10"/>
  </r>
  <r>
    <s v="Kradiohirurgija"/>
    <s v="Operacije"/>
    <x v="1344"/>
    <x v="1342"/>
    <n v="0"/>
    <m/>
    <m/>
    <n v="10"/>
    <n v="0"/>
    <n v="10"/>
  </r>
  <r>
    <s v="Kradiohirurgija"/>
    <s v="Operacije"/>
    <x v="1345"/>
    <x v="1343"/>
    <n v="0"/>
    <m/>
    <m/>
    <n v="10"/>
    <n v="0"/>
    <n v="10"/>
  </r>
  <r>
    <s v="Kradiohirurgija"/>
    <s v="Operacije"/>
    <x v="1346"/>
    <x v="1344"/>
    <n v="0"/>
    <m/>
    <m/>
    <n v="10"/>
    <n v="0"/>
    <n v="10"/>
  </r>
  <r>
    <s v="Kradiohirurgija"/>
    <s v="Operacije"/>
    <x v="1347"/>
    <x v="1345"/>
    <n v="0"/>
    <m/>
    <m/>
    <n v="10"/>
    <n v="0"/>
    <n v="10"/>
  </r>
  <r>
    <s v="Kradiohirurgija"/>
    <s v="Operacije"/>
    <x v="1348"/>
    <x v="1346"/>
    <n v="0"/>
    <m/>
    <m/>
    <n v="10"/>
    <n v="0"/>
    <n v="10"/>
  </r>
  <r>
    <s v="Kradiohirurgija"/>
    <s v="Operacije"/>
    <x v="1349"/>
    <x v="1347"/>
    <n v="0"/>
    <m/>
    <m/>
    <n v="10"/>
    <n v="0"/>
    <n v="10"/>
  </r>
  <r>
    <s v="Kradiohirurgija"/>
    <s v="Operacije"/>
    <x v="1350"/>
    <x v="1348"/>
    <n v="0"/>
    <m/>
    <m/>
    <n v="10"/>
    <n v="0"/>
    <n v="10"/>
  </r>
  <r>
    <s v="Kradiohirurgija"/>
    <s v="Operacije"/>
    <x v="1351"/>
    <x v="1349"/>
    <n v="0"/>
    <m/>
    <m/>
    <n v="10"/>
    <n v="0"/>
    <n v="10"/>
  </r>
  <r>
    <s v="Kradiohirurgija"/>
    <s v="Operacije"/>
    <x v="1352"/>
    <x v="1350"/>
    <n v="0"/>
    <m/>
    <m/>
    <n v="10"/>
    <n v="0"/>
    <n v="10"/>
  </r>
  <r>
    <s v="Kradiohirurgija"/>
    <s v="Operacije"/>
    <x v="1353"/>
    <x v="1351"/>
    <n v="0"/>
    <m/>
    <m/>
    <n v="10"/>
    <n v="0"/>
    <n v="10"/>
  </r>
  <r>
    <s v="Kradiohirurgija"/>
    <s v="Operacije"/>
    <x v="1354"/>
    <x v="1352"/>
    <n v="0"/>
    <m/>
    <m/>
    <n v="10"/>
    <n v="0"/>
    <n v="10"/>
  </r>
  <r>
    <s v="Kradiohirurgija"/>
    <s v="Operacije"/>
    <x v="1355"/>
    <x v="1353"/>
    <n v="0"/>
    <m/>
    <m/>
    <n v="10"/>
    <n v="0"/>
    <n v="10"/>
  </r>
  <r>
    <s v="Kradiohirurgija"/>
    <s v="Operacije"/>
    <x v="1356"/>
    <x v="1354"/>
    <n v="0"/>
    <m/>
    <m/>
    <n v="10"/>
    <n v="0"/>
    <n v="10"/>
  </r>
  <r>
    <s v="Kradiohirurgija"/>
    <s v="Operacije"/>
    <x v="1357"/>
    <x v="1355"/>
    <n v="0"/>
    <m/>
    <m/>
    <n v="10"/>
    <n v="0"/>
    <n v="10"/>
  </r>
  <r>
    <s v="Kradiohirurgija"/>
    <s v="Operacije"/>
    <x v="1358"/>
    <x v="1356"/>
    <n v="0"/>
    <m/>
    <m/>
    <n v="10"/>
    <n v="0"/>
    <n v="10"/>
  </r>
  <r>
    <s v="Kradiohirurgija"/>
    <s v="Operacije"/>
    <x v="1359"/>
    <x v="1357"/>
    <n v="0"/>
    <m/>
    <m/>
    <n v="10"/>
    <n v="0"/>
    <n v="10"/>
  </r>
  <r>
    <s v="Kradiohirurgija"/>
    <s v="Operacije"/>
    <x v="1360"/>
    <x v="1358"/>
    <n v="0"/>
    <m/>
    <m/>
    <n v="10"/>
    <n v="0"/>
    <n v="10"/>
  </r>
  <r>
    <s v="Kradiohirurgija"/>
    <s v="Operacije"/>
    <x v="1361"/>
    <x v="1359"/>
    <n v="0"/>
    <m/>
    <m/>
    <n v="10"/>
    <n v="0"/>
    <n v="10"/>
  </r>
  <r>
    <s v="Kradiohirurgija"/>
    <s v="Operacije"/>
    <x v="1362"/>
    <x v="1360"/>
    <n v="0"/>
    <m/>
    <m/>
    <n v="10"/>
    <n v="0"/>
    <n v="10"/>
  </r>
  <r>
    <s v="Kradiohirurgija"/>
    <s v="Operacije"/>
    <x v="1363"/>
    <x v="1361"/>
    <n v="0"/>
    <m/>
    <m/>
    <n v="10"/>
    <n v="0"/>
    <n v="10"/>
  </r>
  <r>
    <s v="Kradiohirurgija"/>
    <s v="Operacije"/>
    <x v="1364"/>
    <x v="1362"/>
    <n v="0"/>
    <m/>
    <m/>
    <n v="10"/>
    <n v="0"/>
    <n v="10"/>
  </r>
  <r>
    <s v="Kradiohirurgija"/>
    <s v="Operacije"/>
    <x v="1365"/>
    <x v="1363"/>
    <n v="0"/>
    <m/>
    <m/>
    <n v="10"/>
    <n v="0"/>
    <n v="10"/>
  </r>
  <r>
    <s v="Kradiohirurgija"/>
    <s v="Operacije"/>
    <x v="1366"/>
    <x v="1364"/>
    <n v="0"/>
    <m/>
    <m/>
    <n v="10"/>
    <n v="0"/>
    <n v="10"/>
  </r>
  <r>
    <s v="Kradiohirurgija"/>
    <s v="Operacije"/>
    <x v="1367"/>
    <x v="1365"/>
    <n v="0"/>
    <m/>
    <m/>
    <n v="10"/>
    <n v="0"/>
    <n v="10"/>
  </r>
  <r>
    <s v="Kradiohirurgija"/>
    <s v="Operacije"/>
    <x v="1368"/>
    <x v="1366"/>
    <n v="0"/>
    <m/>
    <m/>
    <n v="10"/>
    <n v="0"/>
    <n v="10"/>
  </r>
  <r>
    <s v="Kradiohirurgija"/>
    <s v="Operacije"/>
    <x v="1369"/>
    <x v="1367"/>
    <n v="0"/>
    <m/>
    <m/>
    <n v="10"/>
    <n v="0"/>
    <n v="10"/>
  </r>
  <r>
    <s v="Kradiohirurgija"/>
    <s v="Operacije"/>
    <x v="1370"/>
    <x v="1368"/>
    <n v="0"/>
    <m/>
    <m/>
    <n v="10"/>
    <n v="0"/>
    <n v="10"/>
  </r>
  <r>
    <s v="Kradiohirurgija"/>
    <s v="Operacije"/>
    <x v="1371"/>
    <x v="1369"/>
    <n v="0"/>
    <m/>
    <n v="426"/>
    <n v="1"/>
    <n v="426"/>
    <n v="1"/>
  </r>
  <r>
    <s v="Kradiohirurgija"/>
    <s v="Operacije"/>
    <x v="1372"/>
    <x v="1370"/>
    <n v="0"/>
    <m/>
    <n v="7"/>
    <n v="1"/>
    <n v="7"/>
    <n v="1"/>
  </r>
  <r>
    <s v="Kradiohirurgija"/>
    <s v="Operacije"/>
    <x v="1373"/>
    <x v="1371"/>
    <n v="0"/>
    <m/>
    <m/>
    <n v="1"/>
    <n v="0"/>
    <n v="1"/>
  </r>
  <r>
    <s v="Kradiohirurgija"/>
    <s v="Operacije"/>
    <x v="1374"/>
    <x v="1372"/>
    <n v="0"/>
    <m/>
    <m/>
    <n v="10"/>
    <n v="0"/>
    <n v="10"/>
  </r>
  <r>
    <s v="Kradiohirurgija"/>
    <s v="Operacije"/>
    <x v="1375"/>
    <x v="1373"/>
    <n v="0"/>
    <m/>
    <m/>
    <n v="10"/>
    <n v="0"/>
    <n v="10"/>
  </r>
  <r>
    <s v="Kradiohirurgija"/>
    <s v="Operacije"/>
    <x v="1376"/>
    <x v="1374"/>
    <n v="0"/>
    <m/>
    <m/>
    <n v="10"/>
    <n v="0"/>
    <n v="10"/>
  </r>
  <r>
    <s v="Kradiohirurgija"/>
    <s v="Operacije"/>
    <x v="1377"/>
    <x v="1375"/>
    <n v="0"/>
    <m/>
    <m/>
    <n v="10"/>
    <n v="0"/>
    <n v="10"/>
  </r>
  <r>
    <s v="Kradiohirurgija"/>
    <s v="Operacije"/>
    <x v="1378"/>
    <x v="1376"/>
    <n v="0"/>
    <m/>
    <m/>
    <n v="10"/>
    <n v="0"/>
    <n v="10"/>
  </r>
  <r>
    <s v="Kradiohirurgija"/>
    <s v="Operacije"/>
    <x v="52"/>
    <x v="52"/>
    <n v="0"/>
    <m/>
    <n v="4"/>
    <n v="1"/>
    <n v="4"/>
    <n v="1"/>
  </r>
  <r>
    <s v="Kradiohirurgija"/>
    <s v="Operacije"/>
    <x v="57"/>
    <x v="57"/>
    <n v="0"/>
    <m/>
    <n v="5"/>
    <n v="1"/>
    <n v="5"/>
    <n v="1"/>
  </r>
  <r>
    <s v="Kradiohirurgija"/>
    <s v="Operacije"/>
    <x v="58"/>
    <x v="58"/>
    <n v="0"/>
    <m/>
    <n v="5"/>
    <n v="1"/>
    <n v="5"/>
    <n v="1"/>
  </r>
  <r>
    <s v="Kradiohirurgija"/>
    <s v="Operacije"/>
    <x v="1379"/>
    <x v="1377"/>
    <n v="0"/>
    <m/>
    <m/>
    <n v="10"/>
    <n v="0"/>
    <n v="10"/>
  </r>
  <r>
    <s v="Kradiohirurgija"/>
    <s v="Operacije"/>
    <x v="1380"/>
    <x v="1378"/>
    <n v="0"/>
    <m/>
    <m/>
    <n v="10"/>
    <n v="0"/>
    <n v="10"/>
  </r>
  <r>
    <s v="Kradiohirurgija"/>
    <s v="Operacije"/>
    <x v="1381"/>
    <x v="1379"/>
    <n v="0"/>
    <m/>
    <m/>
    <n v="10"/>
    <n v="0"/>
    <n v="10"/>
  </r>
  <r>
    <s v="Kradiohirurgija"/>
    <s v="Operacije"/>
    <x v="1382"/>
    <x v="1380"/>
    <n v="0"/>
    <m/>
    <m/>
    <n v="10"/>
    <n v="0"/>
    <n v="10"/>
  </r>
  <r>
    <s v="Kradiohirurgija"/>
    <s v="Operacije"/>
    <x v="1383"/>
    <x v="1381"/>
    <n v="0"/>
    <m/>
    <m/>
    <n v="10"/>
    <n v="0"/>
    <n v="10"/>
  </r>
  <r>
    <s v="Kradiohirurgija"/>
    <s v="Operacije"/>
    <x v="1384"/>
    <x v="1382"/>
    <n v="0"/>
    <m/>
    <m/>
    <n v="10"/>
    <n v="0"/>
    <n v="10"/>
  </r>
  <r>
    <s v="Kradiohirurgija"/>
    <s v="Operacije"/>
    <x v="1385"/>
    <x v="1383"/>
    <n v="0"/>
    <m/>
    <m/>
    <n v="10"/>
    <n v="0"/>
    <n v="10"/>
  </r>
  <r>
    <s v="Kradiohirurgija"/>
    <s v="Operacije"/>
    <x v="1386"/>
    <x v="1384"/>
    <n v="0"/>
    <m/>
    <m/>
    <n v="10"/>
    <n v="0"/>
    <n v="10"/>
  </r>
  <r>
    <s v="Kradiohirurgija"/>
    <s v="Operacije"/>
    <x v="1387"/>
    <x v="1385"/>
    <n v="0"/>
    <m/>
    <m/>
    <n v="10"/>
    <n v="0"/>
    <n v="10"/>
  </r>
  <r>
    <s v="Kradiohirurgija"/>
    <s v="Operacije"/>
    <x v="1388"/>
    <x v="1386"/>
    <n v="0"/>
    <m/>
    <m/>
    <n v="10"/>
    <n v="0"/>
    <n v="10"/>
  </r>
  <r>
    <s v="Kradiohirurgija"/>
    <s v="Operacije"/>
    <x v="1389"/>
    <x v="1387"/>
    <n v="0"/>
    <m/>
    <m/>
    <n v="10"/>
    <n v="0"/>
    <n v="10"/>
  </r>
  <r>
    <s v="Kradiohirurgija"/>
    <s v="Operacije"/>
    <x v="1390"/>
    <x v="1388"/>
    <n v="0"/>
    <m/>
    <m/>
    <n v="10"/>
    <n v="0"/>
    <n v="10"/>
  </r>
  <r>
    <s v="Kradiohirurgija"/>
    <s v="Operacije"/>
    <x v="1391"/>
    <x v="1389"/>
    <n v="0"/>
    <m/>
    <m/>
    <n v="10"/>
    <n v="0"/>
    <n v="10"/>
  </r>
  <r>
    <s v="Kradiohirurgija"/>
    <s v="Operacije"/>
    <x v="1392"/>
    <x v="1390"/>
    <n v="0"/>
    <m/>
    <m/>
    <n v="10"/>
    <n v="0"/>
    <n v="10"/>
  </r>
  <r>
    <s v="Kradiohirurgija"/>
    <s v="Operacije"/>
    <x v="1393"/>
    <x v="1391"/>
    <n v="0"/>
    <m/>
    <m/>
    <n v="10"/>
    <n v="0"/>
    <n v="10"/>
  </r>
  <r>
    <s v="Kradiohirurgija"/>
    <s v="Operacije"/>
    <x v="1394"/>
    <x v="1392"/>
    <n v="0"/>
    <m/>
    <m/>
    <n v="10"/>
    <n v="0"/>
    <n v="10"/>
  </r>
  <r>
    <s v="Kradiohirurgija"/>
    <s v="Operacije"/>
    <x v="1395"/>
    <x v="1393"/>
    <n v="0"/>
    <m/>
    <m/>
    <n v="10"/>
    <n v="0"/>
    <n v="10"/>
  </r>
  <r>
    <s v="Kradiohirurgija"/>
    <s v="Operacije"/>
    <x v="1396"/>
    <x v="1394"/>
    <n v="0"/>
    <m/>
    <m/>
    <n v="10"/>
    <n v="0"/>
    <n v="10"/>
  </r>
  <r>
    <s v="Kradiohirurgija"/>
    <s v="Operacije"/>
    <x v="1397"/>
    <x v="1395"/>
    <n v="0"/>
    <m/>
    <m/>
    <n v="10"/>
    <n v="0"/>
    <n v="10"/>
  </r>
  <r>
    <s v="Kradiohirurgija"/>
    <s v="Operacije"/>
    <x v="1398"/>
    <x v="1396"/>
    <n v="0"/>
    <m/>
    <m/>
    <n v="10"/>
    <n v="0"/>
    <n v="10"/>
  </r>
  <r>
    <s v="Kradiohirurgija"/>
    <s v="Operacije"/>
    <x v="1399"/>
    <x v="1397"/>
    <n v="0"/>
    <m/>
    <m/>
    <n v="10"/>
    <n v="0"/>
    <n v="10"/>
  </r>
  <r>
    <s v="Kradiohirurgija"/>
    <s v="Operacije"/>
    <x v="1400"/>
    <x v="1398"/>
    <n v="0"/>
    <m/>
    <m/>
    <n v="10"/>
    <n v="0"/>
    <n v="10"/>
  </r>
  <r>
    <s v="Kradiohirurgija"/>
    <s v="Operacije"/>
    <x v="1401"/>
    <x v="1399"/>
    <n v="0"/>
    <m/>
    <m/>
    <n v="10"/>
    <n v="0"/>
    <n v="10"/>
  </r>
  <r>
    <s v="Kradiohirurgija"/>
    <s v="Operacije"/>
    <x v="1402"/>
    <x v="1400"/>
    <n v="0"/>
    <m/>
    <m/>
    <n v="10"/>
    <n v="0"/>
    <n v="10"/>
  </r>
  <r>
    <s v="Kradiohirurgija"/>
    <s v="Operacije"/>
    <x v="1403"/>
    <x v="1401"/>
    <n v="0"/>
    <m/>
    <m/>
    <n v="10"/>
    <n v="0"/>
    <n v="10"/>
  </r>
  <r>
    <s v="Kradiohirurgija"/>
    <s v="Operacije"/>
    <x v="1404"/>
    <x v="1402"/>
    <n v="0"/>
    <m/>
    <m/>
    <n v="10"/>
    <n v="0"/>
    <n v="10"/>
  </r>
  <r>
    <s v="Kradiohirurgija"/>
    <s v="Operacije"/>
    <x v="1405"/>
    <x v="1403"/>
    <n v="0"/>
    <m/>
    <m/>
    <n v="10"/>
    <n v="0"/>
    <n v="10"/>
  </r>
  <r>
    <s v="Kradiohirurgija"/>
    <s v="Operacije"/>
    <x v="1406"/>
    <x v="1404"/>
    <n v="0"/>
    <m/>
    <m/>
    <n v="10"/>
    <n v="0"/>
    <n v="10"/>
  </r>
  <r>
    <s v="Kradiohirurgija"/>
    <s v="Operacije"/>
    <x v="1407"/>
    <x v="1405"/>
    <n v="0"/>
    <m/>
    <m/>
    <n v="10"/>
    <n v="0"/>
    <n v="10"/>
  </r>
  <r>
    <s v="Kradiohirurgija"/>
    <s v="Operacije"/>
    <x v="1408"/>
    <x v="1406"/>
    <n v="0"/>
    <m/>
    <m/>
    <n v="10"/>
    <n v="0"/>
    <n v="10"/>
  </r>
  <r>
    <s v="Kradiohirurgija"/>
    <s v="Operacije"/>
    <x v="1409"/>
    <x v="1407"/>
    <n v="0"/>
    <m/>
    <m/>
    <n v="10"/>
    <n v="0"/>
    <n v="10"/>
  </r>
  <r>
    <s v="Kradiohirurgija"/>
    <s v="Operacije"/>
    <x v="1410"/>
    <x v="1408"/>
    <n v="0"/>
    <m/>
    <m/>
    <n v="10"/>
    <n v="0"/>
    <n v="10"/>
  </r>
  <r>
    <s v="Kradiohirurgija"/>
    <s v="Operacije"/>
    <x v="1411"/>
    <x v="1409"/>
    <n v="0"/>
    <m/>
    <m/>
    <n v="10"/>
    <n v="0"/>
    <n v="10"/>
  </r>
  <r>
    <s v="Kradiohirurgija"/>
    <s v="Operacije"/>
    <x v="1412"/>
    <x v="1410"/>
    <n v="0"/>
    <m/>
    <m/>
    <n v="10"/>
    <n v="0"/>
    <n v="10"/>
  </r>
  <r>
    <s v="Kradiohirurgija"/>
    <s v="Operacije"/>
    <x v="1413"/>
    <x v="1411"/>
    <n v="0"/>
    <m/>
    <m/>
    <n v="10"/>
    <n v="0"/>
    <n v="10"/>
  </r>
  <r>
    <s v="Kradiohirurgija"/>
    <s v="Operacije"/>
    <x v="1414"/>
    <x v="1412"/>
    <n v="0"/>
    <m/>
    <m/>
    <n v="10"/>
    <n v="0"/>
    <n v="10"/>
  </r>
  <r>
    <s v="Kradiohirurgija"/>
    <s v="Operacije"/>
    <x v="1415"/>
    <x v="1413"/>
    <n v="0"/>
    <m/>
    <m/>
    <n v="10"/>
    <n v="0"/>
    <n v="10"/>
  </r>
  <r>
    <s v="Kradiohirurgija"/>
    <s v="Operacije"/>
    <x v="1416"/>
    <x v="1414"/>
    <n v="0"/>
    <m/>
    <m/>
    <n v="10"/>
    <n v="0"/>
    <n v="10"/>
  </r>
  <r>
    <s v="Kradiohirurgija"/>
    <s v="Operacije"/>
    <x v="1417"/>
    <x v="1415"/>
    <n v="0"/>
    <m/>
    <m/>
    <n v="10"/>
    <n v="0"/>
    <n v="10"/>
  </r>
  <r>
    <s v="Kradiohirurgija"/>
    <s v="Operacije"/>
    <x v="1418"/>
    <x v="1416"/>
    <n v="0"/>
    <m/>
    <n v="10"/>
    <n v="1"/>
    <n v="10"/>
    <n v="1"/>
  </r>
  <r>
    <s v="Kradiohirurgija"/>
    <s v="Operacije"/>
    <x v="1419"/>
    <x v="1417"/>
    <n v="0"/>
    <m/>
    <m/>
    <n v="10"/>
    <n v="0"/>
    <n v="10"/>
  </r>
  <r>
    <s v="Kradiohirurgija"/>
    <s v="Operacije"/>
    <x v="1420"/>
    <x v="1418"/>
    <n v="0"/>
    <m/>
    <m/>
    <n v="10"/>
    <n v="0"/>
    <n v="10"/>
  </r>
  <r>
    <s v="Kradiohirurgija"/>
    <s v="Operacije"/>
    <x v="1421"/>
    <x v="1419"/>
    <n v="0"/>
    <m/>
    <m/>
    <n v="10"/>
    <n v="0"/>
    <n v="10"/>
  </r>
  <r>
    <s v="Kradiohirurgija"/>
    <s v="Operacije"/>
    <x v="1422"/>
    <x v="1420"/>
    <n v="0"/>
    <m/>
    <m/>
    <n v="10"/>
    <n v="0"/>
    <n v="10"/>
  </r>
  <r>
    <s v="Kradiohirurgija"/>
    <s v="Operacije"/>
    <x v="1423"/>
    <x v="1421"/>
    <n v="0"/>
    <m/>
    <m/>
    <n v="10"/>
    <n v="0"/>
    <n v="10"/>
  </r>
  <r>
    <s v="Kradiohirurgija"/>
    <s v="Operacije"/>
    <x v="1424"/>
    <x v="1422"/>
    <n v="0"/>
    <m/>
    <m/>
    <n v="10"/>
    <n v="0"/>
    <n v="10"/>
  </r>
  <r>
    <s v="Kradiohirurgija"/>
    <s v="Operacije"/>
    <x v="1425"/>
    <x v="1423"/>
    <n v="0"/>
    <m/>
    <m/>
    <n v="10"/>
    <n v="0"/>
    <n v="10"/>
  </r>
  <r>
    <s v="Kradiohirurgija"/>
    <s v="Operacije"/>
    <x v="1426"/>
    <x v="1424"/>
    <n v="0"/>
    <m/>
    <m/>
    <n v="10"/>
    <n v="0"/>
    <n v="10"/>
  </r>
  <r>
    <s v="Kradiohirurgija"/>
    <s v="Operacije"/>
    <x v="1427"/>
    <x v="1425"/>
    <n v="0"/>
    <m/>
    <m/>
    <n v="10"/>
    <n v="0"/>
    <n v="10"/>
  </r>
  <r>
    <s v="Kradiohirurgija"/>
    <s v="Operacije"/>
    <x v="1428"/>
    <x v="1426"/>
    <n v="0"/>
    <m/>
    <m/>
    <n v="10"/>
    <n v="0"/>
    <n v="10"/>
  </r>
  <r>
    <s v="Kradiohirurgija"/>
    <s v="Operacije"/>
    <x v="1429"/>
    <x v="1427"/>
    <n v="0"/>
    <m/>
    <m/>
    <n v="10"/>
    <n v="0"/>
    <n v="10"/>
  </r>
  <r>
    <s v="Kradiohirurgija"/>
    <s v="Operacije"/>
    <x v="1430"/>
    <x v="1428"/>
    <n v="0"/>
    <m/>
    <n v="2"/>
    <n v="1"/>
    <n v="2"/>
    <n v="1"/>
  </r>
  <r>
    <s v="Kradiohirurgija"/>
    <s v="Operacije"/>
    <x v="1431"/>
    <x v="1429"/>
    <n v="0"/>
    <m/>
    <m/>
    <n v="10"/>
    <n v="0"/>
    <n v="10"/>
  </r>
  <r>
    <s v="Kradiohirurgija"/>
    <s v="Operacije"/>
    <x v="1432"/>
    <x v="1430"/>
    <n v="0"/>
    <m/>
    <m/>
    <n v="10"/>
    <n v="0"/>
    <n v="10"/>
  </r>
  <r>
    <s v="Kradiohirurgija"/>
    <s v="Operacije"/>
    <x v="1433"/>
    <x v="1431"/>
    <n v="0"/>
    <m/>
    <m/>
    <n v="10"/>
    <n v="0"/>
    <n v="10"/>
  </r>
  <r>
    <s v="Kradiohirurgija"/>
    <s v="Operacije"/>
    <x v="1434"/>
    <x v="1432"/>
    <n v="0"/>
    <m/>
    <m/>
    <n v="10"/>
    <n v="0"/>
    <n v="10"/>
  </r>
  <r>
    <s v="Kradiohirurgija"/>
    <s v="Operacije"/>
    <x v="1435"/>
    <x v="1433"/>
    <n v="0"/>
    <m/>
    <m/>
    <n v="1"/>
    <n v="0"/>
    <n v="1"/>
  </r>
  <r>
    <s v="Oftalmologija"/>
    <s v="Operacije"/>
    <x v="1436"/>
    <x v="1434"/>
    <n v="0"/>
    <n v="1"/>
    <m/>
    <n v="1"/>
    <n v="0"/>
    <n v="2"/>
  </r>
  <r>
    <s v="Oftalmologija"/>
    <s v="Operacije"/>
    <x v="1437"/>
    <x v="1435"/>
    <n v="33"/>
    <n v="50"/>
    <n v="10"/>
    <n v="10"/>
    <n v="43"/>
    <n v="60"/>
  </r>
  <r>
    <s v="Oftalmologija"/>
    <s v="Operacije"/>
    <x v="1438"/>
    <x v="1436"/>
    <n v="2"/>
    <n v="5"/>
    <n v="43"/>
    <n v="60"/>
    <n v="45"/>
    <n v="65"/>
  </r>
  <r>
    <s v="Oftalmologija"/>
    <s v="Operacije"/>
    <x v="1439"/>
    <x v="1437"/>
    <n v="0"/>
    <n v="1"/>
    <m/>
    <n v="1"/>
    <n v="0"/>
    <n v="2"/>
  </r>
  <r>
    <s v="Oftalmologija"/>
    <s v="Operacije"/>
    <x v="1440"/>
    <x v="1438"/>
    <n v="0"/>
    <n v="1"/>
    <m/>
    <n v="1"/>
    <n v="0"/>
    <n v="2"/>
  </r>
  <r>
    <s v="Oftalmologija"/>
    <s v="Operacije"/>
    <x v="1441"/>
    <x v="1439"/>
    <n v="0"/>
    <n v="1"/>
    <m/>
    <n v="1"/>
    <n v="0"/>
    <n v="2"/>
  </r>
  <r>
    <s v="Oftalmologija"/>
    <s v="Operacije"/>
    <x v="1442"/>
    <x v="1440"/>
    <n v="0"/>
    <n v="1"/>
    <m/>
    <n v="1"/>
    <n v="0"/>
    <n v="2"/>
  </r>
  <r>
    <s v="Oftalmologija"/>
    <s v="Operacije"/>
    <x v="1443"/>
    <x v="1441"/>
    <n v="0"/>
    <n v="1"/>
    <m/>
    <n v="1"/>
    <n v="0"/>
    <n v="2"/>
  </r>
  <r>
    <s v="Oftalmologija"/>
    <s v="Operacije"/>
    <x v="1444"/>
    <x v="1442"/>
    <n v="0"/>
    <n v="1"/>
    <n v="7"/>
    <n v="10"/>
    <n v="7"/>
    <n v="11"/>
  </r>
  <r>
    <s v="Oftalmologija"/>
    <s v="Operacije"/>
    <x v="1445"/>
    <x v="1443"/>
    <n v="0"/>
    <n v="1"/>
    <m/>
    <n v="1"/>
    <n v="0"/>
    <n v="2"/>
  </r>
  <r>
    <s v="Oftalmologija"/>
    <s v="Operacije"/>
    <x v="1446"/>
    <x v="1444"/>
    <n v="0"/>
    <n v="1"/>
    <m/>
    <n v="1"/>
    <n v="0"/>
    <n v="2"/>
  </r>
  <r>
    <s v="Oftalmologija"/>
    <s v="Operacije"/>
    <x v="1447"/>
    <x v="1445"/>
    <n v="0"/>
    <n v="1"/>
    <m/>
    <n v="1"/>
    <n v="0"/>
    <n v="2"/>
  </r>
  <r>
    <s v="Oftalmologija"/>
    <s v="Operacije"/>
    <x v="1448"/>
    <x v="1446"/>
    <n v="0"/>
    <n v="1"/>
    <m/>
    <n v="1"/>
    <n v="0"/>
    <n v="2"/>
  </r>
  <r>
    <s v="Oftalmologija"/>
    <s v="Operacije"/>
    <x v="1449"/>
    <x v="1447"/>
    <n v="0"/>
    <n v="1"/>
    <m/>
    <n v="1"/>
    <n v="0"/>
    <n v="2"/>
  </r>
  <r>
    <s v="Oftalmologija"/>
    <s v="Operacije"/>
    <x v="1450"/>
    <x v="1448"/>
    <n v="0"/>
    <n v="1"/>
    <m/>
    <n v="1"/>
    <n v="0"/>
    <n v="2"/>
  </r>
  <r>
    <s v="Oftalmologija"/>
    <s v="Operacije"/>
    <x v="1451"/>
    <x v="1449"/>
    <n v="0"/>
    <n v="1"/>
    <m/>
    <n v="1"/>
    <n v="0"/>
    <n v="2"/>
  </r>
  <r>
    <s v="Oftalmologija"/>
    <s v="Operacije"/>
    <x v="1452"/>
    <x v="1450"/>
    <n v="0"/>
    <n v="1"/>
    <m/>
    <n v="1"/>
    <n v="0"/>
    <n v="2"/>
  </r>
  <r>
    <s v="Oftalmologija"/>
    <s v="Operacije"/>
    <x v="1453"/>
    <x v="1451"/>
    <n v="0"/>
    <n v="1"/>
    <m/>
    <n v="1"/>
    <n v="0"/>
    <n v="2"/>
  </r>
  <r>
    <s v="Oftalmologija"/>
    <s v="Operacije"/>
    <x v="1454"/>
    <x v="1452"/>
    <n v="0"/>
    <n v="1"/>
    <m/>
    <n v="1"/>
    <n v="0"/>
    <n v="2"/>
  </r>
  <r>
    <s v="Oftalmologija"/>
    <s v="Operacije"/>
    <x v="1455"/>
    <x v="1453"/>
    <n v="0"/>
    <n v="1"/>
    <m/>
    <n v="1"/>
    <n v="0"/>
    <n v="2"/>
  </r>
  <r>
    <s v="Oftalmologija"/>
    <s v="Operacije"/>
    <x v="1456"/>
    <x v="1454"/>
    <n v="0"/>
    <n v="1"/>
    <m/>
    <n v="1"/>
    <n v="0"/>
    <n v="2"/>
  </r>
  <r>
    <s v="Oftalmologija"/>
    <s v="Operacije"/>
    <x v="1457"/>
    <x v="1455"/>
    <n v="0"/>
    <n v="1"/>
    <m/>
    <n v="1"/>
    <n v="0"/>
    <n v="2"/>
  </r>
  <r>
    <s v="Oftalmologija"/>
    <s v="Operacije"/>
    <x v="1458"/>
    <x v="1456"/>
    <n v="0"/>
    <n v="1"/>
    <m/>
    <n v="1"/>
    <n v="0"/>
    <n v="2"/>
  </r>
  <r>
    <s v="Oftalmologija"/>
    <s v="Operacije"/>
    <x v="1459"/>
    <x v="1457"/>
    <n v="0"/>
    <n v="1"/>
    <m/>
    <n v="1"/>
    <n v="0"/>
    <n v="2"/>
  </r>
  <r>
    <s v="Oftalmologija"/>
    <s v="Operacije"/>
    <x v="1460"/>
    <x v="1458"/>
    <n v="0"/>
    <n v="1"/>
    <m/>
    <n v="1"/>
    <n v="0"/>
    <n v="2"/>
  </r>
  <r>
    <s v="Oftalmologija"/>
    <s v="Operacije"/>
    <x v="1461"/>
    <x v="1459"/>
    <n v="0"/>
    <n v="1"/>
    <m/>
    <n v="1"/>
    <n v="0"/>
    <n v="2"/>
  </r>
  <r>
    <s v="Oftalmologija"/>
    <s v="Operacije"/>
    <x v="1462"/>
    <x v="1460"/>
    <n v="0"/>
    <n v="1"/>
    <m/>
    <n v="1"/>
    <n v="0"/>
    <n v="2"/>
  </r>
  <r>
    <s v="Oftalmologija"/>
    <s v="Operacije"/>
    <x v="1463"/>
    <x v="1461"/>
    <n v="0"/>
    <n v="1"/>
    <m/>
    <n v="1"/>
    <n v="0"/>
    <n v="2"/>
  </r>
  <r>
    <s v="Oftalmologija"/>
    <s v="Operacije"/>
    <x v="1464"/>
    <x v="1462"/>
    <n v="0"/>
    <n v="1"/>
    <m/>
    <n v="1"/>
    <n v="0"/>
    <n v="2"/>
  </r>
  <r>
    <s v="Oftalmologija"/>
    <s v="Operacije"/>
    <x v="1464"/>
    <x v="1462"/>
    <n v="0"/>
    <n v="1"/>
    <m/>
    <n v="1"/>
    <n v="0"/>
    <n v="2"/>
  </r>
  <r>
    <s v="Oftalmologija"/>
    <s v="Operacije"/>
    <x v="1465"/>
    <x v="1463"/>
    <n v="0"/>
    <n v="0"/>
    <n v="23"/>
    <n v="25"/>
    <n v="23"/>
    <n v="25"/>
  </r>
  <r>
    <s v="Oftalmologija"/>
    <s v="Operacije"/>
    <x v="1466"/>
    <x v="1464"/>
    <n v="2"/>
    <n v="2"/>
    <n v="11"/>
    <n v="25"/>
    <n v="13"/>
    <n v="27"/>
  </r>
  <r>
    <s v="Oftalmologija"/>
    <s v="Operacije"/>
    <x v="1467"/>
    <x v="1465"/>
    <n v="0"/>
    <n v="0"/>
    <m/>
    <n v="1"/>
    <n v="0"/>
    <n v="1"/>
  </r>
  <r>
    <s v="Oftalmologija"/>
    <s v="Operacije"/>
    <x v="1468"/>
    <x v="1466"/>
    <n v="0"/>
    <n v="0"/>
    <m/>
    <n v="1"/>
    <n v="0"/>
    <n v="1"/>
  </r>
  <r>
    <s v="Oftalmologija"/>
    <s v="Operacije"/>
    <x v="1469"/>
    <x v="1467"/>
    <n v="0"/>
    <n v="0"/>
    <n v="1"/>
    <n v="1"/>
    <n v="1"/>
    <n v="1"/>
  </r>
  <r>
    <s v="Oftalmologija"/>
    <s v="Operacije"/>
    <x v="1470"/>
    <x v="1468"/>
    <n v="0"/>
    <n v="1"/>
    <m/>
    <n v="1"/>
    <n v="0"/>
    <n v="2"/>
  </r>
  <r>
    <s v="Oftalmologija"/>
    <s v="Operacije"/>
    <x v="1471"/>
    <x v="1469"/>
    <n v="0"/>
    <n v="1"/>
    <m/>
    <n v="1"/>
    <n v="0"/>
    <n v="2"/>
  </r>
  <r>
    <s v="Oftalmologija"/>
    <s v="Operacije"/>
    <x v="1472"/>
    <x v="1470"/>
    <n v="0"/>
    <n v="1"/>
    <m/>
    <n v="1"/>
    <n v="0"/>
    <n v="2"/>
  </r>
  <r>
    <s v="Oftalmologija"/>
    <s v="Operacije"/>
    <x v="1473"/>
    <x v="1471"/>
    <n v="0"/>
    <n v="1"/>
    <m/>
    <n v="1"/>
    <n v="0"/>
    <n v="2"/>
  </r>
  <r>
    <s v="Oftalmologija"/>
    <s v="Operacije"/>
    <x v="1474"/>
    <x v="1472"/>
    <n v="80"/>
    <n v="60"/>
    <n v="13"/>
    <n v="25"/>
    <n v="93"/>
    <n v="85"/>
  </r>
  <r>
    <s v="Oftalmologija"/>
    <s v="Operacije"/>
    <x v="1475"/>
    <x v="1473"/>
    <n v="0"/>
    <n v="1"/>
    <m/>
    <n v="1"/>
    <n v="0"/>
    <n v="2"/>
  </r>
  <r>
    <s v="Oftalmologija"/>
    <s v="Operacije"/>
    <x v="1476"/>
    <x v="1474"/>
    <n v="0"/>
    <n v="1"/>
    <m/>
    <n v="1"/>
    <n v="0"/>
    <n v="2"/>
  </r>
  <r>
    <s v="Oftalmologija"/>
    <s v="Operacije"/>
    <x v="1477"/>
    <x v="1475"/>
    <n v="0"/>
    <n v="1"/>
    <m/>
    <n v="1"/>
    <n v="0"/>
    <n v="2"/>
  </r>
  <r>
    <s v="Oftalmologija"/>
    <s v="Operacije"/>
    <x v="1478"/>
    <x v="1476"/>
    <n v="0"/>
    <n v="1"/>
    <m/>
    <n v="1"/>
    <n v="0"/>
    <n v="2"/>
  </r>
  <r>
    <s v="Oftalmologija"/>
    <s v="Operacije"/>
    <x v="1479"/>
    <x v="1477"/>
    <n v="0"/>
    <n v="1"/>
    <m/>
    <n v="1"/>
    <n v="0"/>
    <n v="2"/>
  </r>
  <r>
    <s v="Oftalmologija"/>
    <s v="Operacije"/>
    <x v="1480"/>
    <x v="1478"/>
    <n v="0"/>
    <n v="1"/>
    <m/>
    <n v="1"/>
    <n v="0"/>
    <n v="2"/>
  </r>
  <r>
    <s v="Oftalmologija"/>
    <s v="Operacije"/>
    <x v="1481"/>
    <x v="1479"/>
    <n v="0"/>
    <n v="1"/>
    <m/>
    <n v="1"/>
    <n v="0"/>
    <n v="2"/>
  </r>
  <r>
    <s v="Oftalmologija"/>
    <s v="Operacije"/>
    <x v="1482"/>
    <x v="1480"/>
    <n v="0"/>
    <n v="1"/>
    <m/>
    <n v="1"/>
    <n v="0"/>
    <n v="2"/>
  </r>
  <r>
    <s v="Oftalmologija"/>
    <s v="Operacije"/>
    <x v="1483"/>
    <x v="1481"/>
    <n v="0"/>
    <n v="1"/>
    <m/>
    <n v="1"/>
    <n v="0"/>
    <n v="2"/>
  </r>
  <r>
    <s v="Oftalmologija"/>
    <s v="Operacije"/>
    <x v="1484"/>
    <x v="1482"/>
    <n v="0"/>
    <n v="1"/>
    <m/>
    <n v="1"/>
    <n v="0"/>
    <n v="2"/>
  </r>
  <r>
    <s v="Oftalmologija"/>
    <s v="Operacije"/>
    <x v="1485"/>
    <x v="1483"/>
    <n v="0"/>
    <n v="1"/>
    <m/>
    <n v="1"/>
    <n v="0"/>
    <n v="2"/>
  </r>
  <r>
    <s v="Oftalmologija"/>
    <s v="Operacije"/>
    <x v="1486"/>
    <x v="1484"/>
    <n v="0"/>
    <n v="1"/>
    <m/>
    <n v="1"/>
    <n v="0"/>
    <n v="2"/>
  </r>
  <r>
    <s v="Oftalmologija"/>
    <s v="Operacije"/>
    <x v="1487"/>
    <x v="1485"/>
    <n v="37"/>
    <n v="50"/>
    <m/>
    <n v="0"/>
    <n v="37"/>
    <n v="50"/>
  </r>
  <r>
    <s v="Oftalmologija"/>
    <s v="Operacije"/>
    <x v="1488"/>
    <x v="1486"/>
    <n v="31"/>
    <n v="50"/>
    <m/>
    <n v="5"/>
    <n v="31"/>
    <n v="55"/>
  </r>
  <r>
    <s v="Oftalmologija"/>
    <s v="Operacije"/>
    <x v="1489"/>
    <x v="1487"/>
    <n v="0"/>
    <n v="1"/>
    <m/>
    <n v="1"/>
    <n v="0"/>
    <n v="2"/>
  </r>
  <r>
    <s v="Oftalmologija"/>
    <s v="Operacije"/>
    <x v="1490"/>
    <x v="1488"/>
    <n v="0"/>
    <n v="1"/>
    <n v="7"/>
    <n v="15"/>
    <n v="7"/>
    <n v="16"/>
  </r>
  <r>
    <s v="Oftalmologija"/>
    <s v="Operacije"/>
    <x v="1491"/>
    <x v="1489"/>
    <n v="0"/>
    <n v="1"/>
    <m/>
    <n v="1"/>
    <n v="0"/>
    <n v="2"/>
  </r>
  <r>
    <s v="Oftalmologija"/>
    <s v="Operacije"/>
    <x v="1492"/>
    <x v="1490"/>
    <n v="0"/>
    <n v="1"/>
    <m/>
    <n v="1"/>
    <n v="0"/>
    <n v="2"/>
  </r>
  <r>
    <s v="Oftalmologija"/>
    <s v="Operacije"/>
    <x v="1493"/>
    <x v="1491"/>
    <n v="0"/>
    <n v="1"/>
    <m/>
    <n v="1"/>
    <n v="0"/>
    <n v="2"/>
  </r>
  <r>
    <s v="Oftalmologija"/>
    <s v="Operacije"/>
    <x v="1494"/>
    <x v="1492"/>
    <n v="0"/>
    <n v="1"/>
    <m/>
    <n v="1"/>
    <n v="0"/>
    <n v="2"/>
  </r>
  <r>
    <s v="Oftalmologija"/>
    <s v="Operacije"/>
    <x v="1495"/>
    <x v="1493"/>
    <n v="0"/>
    <n v="1"/>
    <m/>
    <n v="1"/>
    <n v="0"/>
    <n v="2"/>
  </r>
  <r>
    <s v="Oftalmologija"/>
    <s v="Operacije"/>
    <x v="1496"/>
    <x v="1494"/>
    <n v="0"/>
    <n v="1"/>
    <m/>
    <n v="1"/>
    <n v="0"/>
    <n v="2"/>
  </r>
  <r>
    <s v="Oftalmologija"/>
    <s v="Operacije"/>
    <x v="1497"/>
    <x v="1495"/>
    <n v="0"/>
    <n v="1"/>
    <m/>
    <n v="1"/>
    <n v="0"/>
    <n v="2"/>
  </r>
  <r>
    <s v="Oftalmologija"/>
    <s v="Operacije"/>
    <x v="1498"/>
    <x v="1496"/>
    <n v="0"/>
    <n v="1"/>
    <m/>
    <n v="1"/>
    <n v="0"/>
    <n v="2"/>
  </r>
  <r>
    <s v="Oftalmologija"/>
    <s v="Operacije"/>
    <x v="1499"/>
    <x v="1497"/>
    <n v="0"/>
    <n v="1"/>
    <m/>
    <n v="5"/>
    <n v="0"/>
    <n v="6"/>
  </r>
  <r>
    <s v="Oftalmologija"/>
    <s v="Operacije"/>
    <x v="1500"/>
    <x v="1498"/>
    <n v="0"/>
    <n v="1"/>
    <n v="14"/>
    <n v="10"/>
    <n v="14"/>
    <n v="11"/>
  </r>
  <r>
    <s v="Oftalmologija"/>
    <s v="Operacije"/>
    <x v="1501"/>
    <x v="1499"/>
    <n v="0"/>
    <n v="1"/>
    <n v="14"/>
    <n v="15"/>
    <n v="14"/>
    <n v="16"/>
  </r>
  <r>
    <s v="Oftalmologija"/>
    <s v="Operacije"/>
    <x v="1502"/>
    <x v="1500"/>
    <n v="0"/>
    <n v="1"/>
    <m/>
    <n v="1"/>
    <n v="0"/>
    <n v="2"/>
  </r>
  <r>
    <s v="Oftalmologija"/>
    <s v="Operacije"/>
    <x v="1503"/>
    <x v="1501"/>
    <n v="0"/>
    <n v="1"/>
    <m/>
    <n v="1"/>
    <n v="0"/>
    <n v="2"/>
  </r>
  <r>
    <s v="Oftalmologija"/>
    <s v="Operacije"/>
    <x v="1504"/>
    <x v="1502"/>
    <n v="0"/>
    <n v="1"/>
    <m/>
    <n v="1"/>
    <n v="0"/>
    <n v="2"/>
  </r>
  <r>
    <s v="Oftalmologija"/>
    <s v="Operacije"/>
    <x v="1505"/>
    <x v="1503"/>
    <n v="0"/>
    <n v="1"/>
    <n v="4"/>
    <n v="8"/>
    <n v="4"/>
    <n v="9"/>
  </r>
  <r>
    <s v="Oftalmologija"/>
    <s v="Operacije"/>
    <x v="1506"/>
    <x v="1504"/>
    <n v="0"/>
    <n v="1"/>
    <n v="6"/>
    <n v="15"/>
    <n v="6"/>
    <n v="16"/>
  </r>
  <r>
    <s v="Oftalmologija"/>
    <s v="Operacije"/>
    <x v="1507"/>
    <x v="1505"/>
    <n v="0"/>
    <n v="1"/>
    <n v="1"/>
    <n v="5"/>
    <n v="1"/>
    <n v="6"/>
  </r>
  <r>
    <s v="Oftalmologija"/>
    <s v="Operacije"/>
    <x v="1508"/>
    <x v="1506"/>
    <n v="0"/>
    <n v="1"/>
    <m/>
    <n v="1"/>
    <n v="0"/>
    <n v="2"/>
  </r>
  <r>
    <s v="Oftalmologija"/>
    <s v="Operacije"/>
    <x v="1508"/>
    <x v="1506"/>
    <n v="0"/>
    <n v="1"/>
    <m/>
    <n v="1"/>
    <n v="0"/>
    <n v="2"/>
  </r>
  <r>
    <s v="Oftalmologija"/>
    <s v="Operacije"/>
    <x v="1509"/>
    <x v="1507"/>
    <n v="0"/>
    <n v="1"/>
    <n v="57"/>
    <n v="100"/>
    <n v="57"/>
    <n v="101"/>
  </r>
  <r>
    <s v="Oftalmologija"/>
    <s v="Operacije"/>
    <x v="1510"/>
    <x v="1508"/>
    <n v="0"/>
    <n v="1"/>
    <n v="12"/>
    <n v="20"/>
    <n v="12"/>
    <n v="21"/>
  </r>
  <r>
    <s v="Oftalmologija"/>
    <s v="Operacije"/>
    <x v="1511"/>
    <x v="1509"/>
    <n v="0"/>
    <n v="1"/>
    <n v="1670"/>
    <n v="2160"/>
    <n v="1670"/>
    <n v="2161"/>
  </r>
  <r>
    <s v="Oftalmologija"/>
    <s v="Operacije"/>
    <x v="1512"/>
    <x v="1510"/>
    <n v="0"/>
    <n v="1"/>
    <n v="9"/>
    <n v="15"/>
    <n v="9"/>
    <n v="16"/>
  </r>
  <r>
    <s v="Oftalmologija"/>
    <s v="Operacije"/>
    <x v="1513"/>
    <x v="1511"/>
    <n v="0"/>
    <n v="1"/>
    <m/>
    <n v="1"/>
    <n v="0"/>
    <n v="2"/>
  </r>
  <r>
    <s v="Oftalmologija"/>
    <s v="Operacije"/>
    <x v="1514"/>
    <x v="1512"/>
    <n v="0"/>
    <n v="1"/>
    <m/>
    <n v="1"/>
    <n v="0"/>
    <n v="2"/>
  </r>
  <r>
    <s v="Oftalmologija"/>
    <s v="Operacije"/>
    <x v="1515"/>
    <x v="1513"/>
    <n v="0"/>
    <n v="1"/>
    <m/>
    <n v="1"/>
    <n v="0"/>
    <n v="2"/>
  </r>
  <r>
    <s v="Oftalmologija"/>
    <s v="Operacije"/>
    <x v="1516"/>
    <x v="1514"/>
    <n v="0"/>
    <n v="1"/>
    <m/>
    <n v="1"/>
    <n v="0"/>
    <n v="2"/>
  </r>
  <r>
    <s v="Oftalmologija"/>
    <s v="Operacije"/>
    <x v="1517"/>
    <x v="1515"/>
    <n v="0"/>
    <n v="1"/>
    <m/>
    <n v="1"/>
    <n v="0"/>
    <n v="2"/>
  </r>
  <r>
    <s v="Oftalmologija"/>
    <s v="Operacije"/>
    <x v="1518"/>
    <x v="1516"/>
    <n v="0"/>
    <n v="1"/>
    <m/>
    <n v="1"/>
    <n v="0"/>
    <n v="2"/>
  </r>
  <r>
    <s v="Oftalmologija"/>
    <s v="Operacije"/>
    <x v="1519"/>
    <x v="1517"/>
    <n v="0"/>
    <n v="0"/>
    <m/>
    <n v="5"/>
    <n v="0"/>
    <n v="5"/>
  </r>
  <r>
    <s v="Oftalmologija"/>
    <s v="Operacije"/>
    <x v="1520"/>
    <x v="1518"/>
    <n v="0"/>
    <n v="0"/>
    <n v="1"/>
    <n v="5"/>
    <n v="1"/>
    <n v="5"/>
  </r>
  <r>
    <s v="Oftalmologija"/>
    <s v="Operacije"/>
    <x v="1521"/>
    <x v="1519"/>
    <n v="1"/>
    <n v="2"/>
    <n v="4"/>
    <n v="5"/>
    <n v="5"/>
    <n v="7"/>
  </r>
  <r>
    <s v="Oftalmologija"/>
    <s v="Operacije"/>
    <x v="1522"/>
    <x v="1520"/>
    <n v="0"/>
    <n v="0"/>
    <n v="3"/>
    <n v="5"/>
    <n v="3"/>
    <n v="5"/>
  </r>
  <r>
    <s v="Oftalmologija"/>
    <s v="Operacije"/>
    <x v="1523"/>
    <x v="1521"/>
    <n v="0"/>
    <n v="1"/>
    <m/>
    <n v="1"/>
    <n v="0"/>
    <n v="2"/>
  </r>
  <r>
    <s v="Oftalmologija"/>
    <s v="Operacije"/>
    <x v="1524"/>
    <x v="1522"/>
    <n v="0"/>
    <n v="0"/>
    <m/>
    <n v="1"/>
    <n v="0"/>
    <n v="1"/>
  </r>
  <r>
    <s v="Oftalmologija"/>
    <s v="Operacije"/>
    <x v="1525"/>
    <x v="1523"/>
    <n v="0"/>
    <n v="1"/>
    <m/>
    <n v="1"/>
    <n v="0"/>
    <n v="2"/>
  </r>
  <r>
    <s v="Oftalmologija"/>
    <s v="Operacije"/>
    <x v="1526"/>
    <x v="1524"/>
    <n v="0"/>
    <n v="1"/>
    <n v="46"/>
    <n v="80"/>
    <n v="46"/>
    <n v="81"/>
  </r>
  <r>
    <s v="Oftalmologija"/>
    <s v="Operacije"/>
    <x v="1527"/>
    <x v="1525"/>
    <n v="0"/>
    <n v="1"/>
    <m/>
    <n v="1"/>
    <n v="0"/>
    <n v="2"/>
  </r>
  <r>
    <s v="Oftalmologija"/>
    <s v="Operacije"/>
    <x v="1528"/>
    <x v="1526"/>
    <n v="0"/>
    <n v="1"/>
    <m/>
    <n v="1"/>
    <n v="0"/>
    <n v="2"/>
  </r>
  <r>
    <s v="Oftalmologija"/>
    <s v="Operacije"/>
    <x v="1529"/>
    <x v="1527"/>
    <n v="0"/>
    <n v="1"/>
    <n v="92"/>
    <n v="200"/>
    <n v="92"/>
    <n v="201"/>
  </r>
  <r>
    <s v="Oftalmologija"/>
    <s v="Operacije"/>
    <x v="1530"/>
    <x v="1528"/>
    <n v="0"/>
    <n v="1"/>
    <m/>
    <n v="1"/>
    <n v="0"/>
    <n v="2"/>
  </r>
  <r>
    <s v="Oftalmologija"/>
    <s v="Operacije"/>
    <x v="1531"/>
    <x v="1529"/>
    <n v="0"/>
    <n v="1"/>
    <m/>
    <n v="1"/>
    <n v="0"/>
    <n v="2"/>
  </r>
  <r>
    <s v="Oftalmologija"/>
    <s v="Operacije"/>
    <x v="1532"/>
    <x v="1530"/>
    <n v="0"/>
    <n v="1"/>
    <m/>
    <n v="1"/>
    <n v="0"/>
    <n v="2"/>
  </r>
  <r>
    <s v="Oftalmologija"/>
    <s v="Operacije"/>
    <x v="1533"/>
    <x v="1531"/>
    <n v="0"/>
    <n v="1"/>
    <m/>
    <n v="1"/>
    <n v="0"/>
    <n v="2"/>
  </r>
  <r>
    <s v="Oftalmologija"/>
    <s v="Operacije"/>
    <x v="1533"/>
    <x v="1531"/>
    <n v="0"/>
    <n v="1"/>
    <m/>
    <n v="1"/>
    <n v="0"/>
    <n v="2"/>
  </r>
  <r>
    <s v="Oftalmologija"/>
    <s v="Operacije"/>
    <x v="1534"/>
    <x v="1532"/>
    <n v="17"/>
    <n v="20"/>
    <n v="23"/>
    <n v="50"/>
    <n v="40"/>
    <n v="70"/>
  </r>
  <r>
    <s v="Oftalmologija"/>
    <s v="Operacije"/>
    <x v="1535"/>
    <x v="1533"/>
    <n v="0"/>
    <n v="1"/>
    <m/>
    <n v="1"/>
    <n v="0"/>
    <n v="2"/>
  </r>
  <r>
    <s v="Oftalmologija"/>
    <s v="Operacije"/>
    <x v="1536"/>
    <x v="1534"/>
    <n v="0"/>
    <n v="1"/>
    <n v="97"/>
    <n v="60"/>
    <n v="97"/>
    <n v="61"/>
  </r>
  <r>
    <s v="Oftalmologija"/>
    <s v="Operacije"/>
    <x v="1537"/>
    <x v="1535"/>
    <n v="0"/>
    <n v="1"/>
    <m/>
    <n v="5"/>
    <n v="0"/>
    <n v="6"/>
  </r>
  <r>
    <s v="Oftalmologija"/>
    <s v="Operacije"/>
    <x v="1538"/>
    <x v="1536"/>
    <n v="0"/>
    <n v="1"/>
    <n v="2"/>
    <n v="5"/>
    <n v="2"/>
    <n v="6"/>
  </r>
  <r>
    <s v="Oftalmologija"/>
    <s v="Operacije"/>
    <x v="1539"/>
    <x v="1537"/>
    <n v="0"/>
    <n v="1"/>
    <m/>
    <n v="1"/>
    <n v="0"/>
    <n v="2"/>
  </r>
  <r>
    <s v="Oftalmologija"/>
    <s v="Operacije"/>
    <x v="1540"/>
    <x v="1538"/>
    <n v="0"/>
    <n v="1"/>
    <m/>
    <n v="1"/>
    <n v="0"/>
    <n v="2"/>
  </r>
  <r>
    <s v="Oftalmologija"/>
    <s v="Operacije"/>
    <x v="1541"/>
    <x v="1539"/>
    <n v="0"/>
    <n v="1"/>
    <m/>
    <n v="1"/>
    <n v="0"/>
    <n v="2"/>
  </r>
  <r>
    <s v="Oftalmologija"/>
    <s v="Operacije"/>
    <x v="1542"/>
    <x v="1540"/>
    <n v="0"/>
    <n v="1"/>
    <m/>
    <n v="1"/>
    <n v="0"/>
    <n v="2"/>
  </r>
  <r>
    <s v="Oftalmologija"/>
    <s v="Operacije"/>
    <x v="1543"/>
    <x v="1541"/>
    <n v="0"/>
    <n v="1"/>
    <m/>
    <n v="1"/>
    <n v="0"/>
    <n v="2"/>
  </r>
  <r>
    <s v="Oftalmologija"/>
    <s v="Operacije"/>
    <x v="1544"/>
    <x v="1542"/>
    <n v="0"/>
    <n v="1"/>
    <m/>
    <n v="1"/>
    <n v="0"/>
    <n v="2"/>
  </r>
  <r>
    <s v="Oftalmologija"/>
    <s v="Operacije"/>
    <x v="1545"/>
    <x v="1543"/>
    <n v="0"/>
    <n v="1"/>
    <m/>
    <n v="1"/>
    <n v="0"/>
    <n v="2"/>
  </r>
  <r>
    <s v="Oftalmologija"/>
    <s v="Operacije"/>
    <x v="1546"/>
    <x v="1544"/>
    <n v="0"/>
    <n v="1"/>
    <m/>
    <n v="1"/>
    <n v="0"/>
    <n v="2"/>
  </r>
  <r>
    <s v="Oftalmologija"/>
    <s v="Operacije"/>
    <x v="1547"/>
    <x v="1545"/>
    <n v="0"/>
    <n v="1"/>
    <m/>
    <n v="1"/>
    <n v="0"/>
    <n v="2"/>
  </r>
  <r>
    <s v="Oftalmologija"/>
    <s v="Operacije"/>
    <x v="1548"/>
    <x v="1546"/>
    <n v="0"/>
    <n v="1"/>
    <m/>
    <n v="1"/>
    <n v="0"/>
    <n v="2"/>
  </r>
  <r>
    <s v="Oftalmologija"/>
    <s v="Operacije"/>
    <x v="1549"/>
    <x v="1547"/>
    <n v="0"/>
    <n v="10"/>
    <n v="67"/>
    <n v="130"/>
    <n v="67"/>
    <n v="140"/>
  </r>
  <r>
    <s v="Oftalmologija"/>
    <s v="Operacije"/>
    <x v="1550"/>
    <x v="1548"/>
    <n v="0"/>
    <n v="1"/>
    <m/>
    <n v="1"/>
    <n v="0"/>
    <n v="2"/>
  </r>
  <r>
    <s v="Oftalmologija"/>
    <s v="Operacije"/>
    <x v="1551"/>
    <x v="1549"/>
    <n v="0"/>
    <n v="1"/>
    <n v="72"/>
    <n v="140"/>
    <n v="72"/>
    <n v="141"/>
  </r>
  <r>
    <s v="Oftalmologija"/>
    <s v="Operacije"/>
    <x v="1552"/>
    <x v="1550"/>
    <n v="0"/>
    <n v="1"/>
    <m/>
    <n v="1"/>
    <n v="0"/>
    <n v="2"/>
  </r>
  <r>
    <s v="Oftalmologija"/>
    <s v="Operacije"/>
    <x v="1553"/>
    <x v="1551"/>
    <n v="0"/>
    <n v="1"/>
    <n v="18"/>
    <n v="20"/>
    <n v="18"/>
    <n v="21"/>
  </r>
  <r>
    <s v="Oftalmologija"/>
    <s v="Operacije"/>
    <x v="1554"/>
    <x v="1552"/>
    <n v="0"/>
    <n v="1"/>
    <n v="10"/>
    <n v="20"/>
    <n v="10"/>
    <n v="21"/>
  </r>
  <r>
    <s v="Oftalmologija"/>
    <s v="Operacije"/>
    <x v="1555"/>
    <x v="1553"/>
    <n v="0"/>
    <n v="1"/>
    <n v="1"/>
    <n v="1"/>
    <n v="1"/>
    <n v="2"/>
  </r>
  <r>
    <s v="Oftalmologija"/>
    <s v="Operacije"/>
    <x v="1556"/>
    <x v="1554"/>
    <n v="0"/>
    <n v="1"/>
    <m/>
    <n v="1"/>
    <n v="0"/>
    <n v="2"/>
  </r>
  <r>
    <s v="Oftalmologija"/>
    <s v="Operacije"/>
    <x v="1557"/>
    <x v="1555"/>
    <n v="4"/>
    <n v="15"/>
    <n v="15"/>
    <n v="15"/>
    <n v="19"/>
    <n v="30"/>
  </r>
  <r>
    <s v="Oftalmologija"/>
    <s v="Operacije"/>
    <x v="1558"/>
    <x v="1556"/>
    <n v="0"/>
    <n v="1"/>
    <n v="1"/>
    <n v="1"/>
    <n v="1"/>
    <n v="2"/>
  </r>
  <r>
    <s v="Oftalmologija"/>
    <s v="Operacije"/>
    <x v="1559"/>
    <x v="1557"/>
    <n v="0"/>
    <n v="1"/>
    <m/>
    <n v="1"/>
    <n v="0"/>
    <n v="2"/>
  </r>
  <r>
    <s v="Oftalmologija"/>
    <s v="Operacije"/>
    <x v="1560"/>
    <x v="1558"/>
    <n v="0"/>
    <n v="1"/>
    <m/>
    <n v="1"/>
    <n v="0"/>
    <n v="2"/>
  </r>
  <r>
    <s v="Oftalmologija"/>
    <s v="Operacije"/>
    <x v="1561"/>
    <x v="1559"/>
    <n v="0"/>
    <n v="1"/>
    <m/>
    <n v="1"/>
    <n v="0"/>
    <n v="2"/>
  </r>
  <r>
    <s v="Oftalmologija"/>
    <s v="Operacije"/>
    <x v="1562"/>
    <x v="1560"/>
    <n v="0"/>
    <n v="1"/>
    <m/>
    <n v="1"/>
    <n v="0"/>
    <n v="2"/>
  </r>
  <r>
    <s v="Oftalmologija"/>
    <s v="Operacije"/>
    <x v="1563"/>
    <x v="1561"/>
    <n v="0"/>
    <n v="1"/>
    <m/>
    <n v="1"/>
    <n v="0"/>
    <n v="2"/>
  </r>
  <r>
    <s v="Oftalmologija"/>
    <s v="Operacije"/>
    <x v="1564"/>
    <x v="1562"/>
    <n v="0"/>
    <n v="1"/>
    <m/>
    <n v="1"/>
    <n v="0"/>
    <n v="2"/>
  </r>
  <r>
    <s v="Oftalmologija"/>
    <s v="Operacije"/>
    <x v="1565"/>
    <x v="1563"/>
    <n v="0"/>
    <n v="1"/>
    <m/>
    <n v="1"/>
    <n v="0"/>
    <n v="2"/>
  </r>
  <r>
    <s v="Oftalmologija"/>
    <s v="Operacije"/>
    <x v="1566"/>
    <x v="1564"/>
    <n v="0"/>
    <n v="1"/>
    <m/>
    <n v="1"/>
    <n v="0"/>
    <n v="2"/>
  </r>
  <r>
    <s v="Oftalmologija"/>
    <s v="Operacije"/>
    <x v="1567"/>
    <x v="1565"/>
    <n v="0"/>
    <n v="1"/>
    <m/>
    <n v="1"/>
    <n v="0"/>
    <n v="2"/>
  </r>
  <r>
    <s v="Oftalmologija"/>
    <s v="Operacije"/>
    <x v="1568"/>
    <x v="1566"/>
    <n v="0"/>
    <n v="1"/>
    <m/>
    <n v="1"/>
    <n v="0"/>
    <n v="2"/>
  </r>
  <r>
    <s v="Oftalmologija"/>
    <s v="Operacije"/>
    <x v="1569"/>
    <x v="1567"/>
    <n v="0"/>
    <n v="1"/>
    <m/>
    <n v="1"/>
    <n v="0"/>
    <n v="2"/>
  </r>
  <r>
    <s v="Oftalmologija"/>
    <s v="Operacije"/>
    <x v="1570"/>
    <x v="1568"/>
    <n v="0"/>
    <n v="1"/>
    <n v="29"/>
    <n v="30"/>
    <n v="29"/>
    <n v="31"/>
  </r>
  <r>
    <s v="Oftalmologija"/>
    <s v="Operacije"/>
    <x v="1571"/>
    <x v="1569"/>
    <n v="0"/>
    <n v="1"/>
    <m/>
    <n v="5"/>
    <n v="0"/>
    <n v="6"/>
  </r>
  <r>
    <s v="Oftalmologija"/>
    <s v="Operacije"/>
    <x v="1572"/>
    <x v="1570"/>
    <n v="0"/>
    <n v="1"/>
    <m/>
    <n v="1"/>
    <n v="0"/>
    <n v="2"/>
  </r>
  <r>
    <s v="Oftalmologija"/>
    <s v="Operacije"/>
    <x v="1573"/>
    <x v="1571"/>
    <n v="0"/>
    <n v="1"/>
    <m/>
    <n v="1"/>
    <n v="0"/>
    <n v="2"/>
  </r>
  <r>
    <s v="Oftalmologija"/>
    <s v="Operacije"/>
    <x v="1574"/>
    <x v="1572"/>
    <n v="0"/>
    <n v="1"/>
    <m/>
    <n v="1"/>
    <n v="0"/>
    <n v="2"/>
  </r>
  <r>
    <s v="Oftalmologija"/>
    <s v="Operacije"/>
    <x v="1575"/>
    <x v="1573"/>
    <n v="0"/>
    <n v="1"/>
    <m/>
    <n v="1"/>
    <n v="0"/>
    <n v="2"/>
  </r>
  <r>
    <s v="Oftalmologija"/>
    <s v="Operacije"/>
    <x v="1576"/>
    <x v="1574"/>
    <n v="0"/>
    <n v="1"/>
    <m/>
    <n v="1"/>
    <n v="0"/>
    <n v="2"/>
  </r>
  <r>
    <s v="Oftalmologija"/>
    <s v="Operacije"/>
    <x v="1577"/>
    <x v="1575"/>
    <n v="0"/>
    <n v="1"/>
    <m/>
    <n v="1"/>
    <n v="0"/>
    <n v="2"/>
  </r>
  <r>
    <s v="Oftalmologija"/>
    <s v="Operacije"/>
    <x v="1578"/>
    <x v="1576"/>
    <n v="0"/>
    <n v="1"/>
    <m/>
    <n v="1"/>
    <n v="0"/>
    <n v="2"/>
  </r>
  <r>
    <s v="Oftalmologija"/>
    <s v="Operacije"/>
    <x v="1579"/>
    <x v="1577"/>
    <n v="31"/>
    <n v="30"/>
    <m/>
    <n v="1"/>
    <n v="31"/>
    <n v="31"/>
  </r>
  <r>
    <s v="Oftalmologija"/>
    <s v="Operacije"/>
    <x v="1580"/>
    <x v="1578"/>
    <n v="0"/>
    <n v="1"/>
    <m/>
    <n v="1"/>
    <n v="0"/>
    <n v="2"/>
  </r>
  <r>
    <s v="Oftalmologija"/>
    <s v="Operacije"/>
    <x v="1581"/>
    <x v="1579"/>
    <n v="0"/>
    <n v="1"/>
    <m/>
    <n v="1"/>
    <n v="0"/>
    <n v="2"/>
  </r>
  <r>
    <s v="Oftalmologija"/>
    <s v="Operacije"/>
    <x v="1582"/>
    <x v="1580"/>
    <n v="0"/>
    <n v="1"/>
    <m/>
    <n v="1"/>
    <n v="0"/>
    <n v="2"/>
  </r>
  <r>
    <s v="Oftalmologija"/>
    <s v="Operacije"/>
    <x v="1583"/>
    <x v="1581"/>
    <n v="2"/>
    <n v="5"/>
    <m/>
    <n v="10"/>
    <n v="2"/>
    <n v="15"/>
  </r>
  <r>
    <s v="Oftalmologija"/>
    <s v="Operacije"/>
    <x v="1584"/>
    <x v="1582"/>
    <n v="0"/>
    <n v="1"/>
    <m/>
    <n v="1"/>
    <n v="0"/>
    <n v="2"/>
  </r>
  <r>
    <s v="Oftalmologija"/>
    <s v="Operacije"/>
    <x v="1585"/>
    <x v="1583"/>
    <n v="0"/>
    <n v="1"/>
    <m/>
    <n v="1"/>
    <n v="0"/>
    <n v="2"/>
  </r>
  <r>
    <s v="Oftalmologija"/>
    <s v="Operacije"/>
    <x v="1586"/>
    <x v="1584"/>
    <n v="0"/>
    <n v="1"/>
    <m/>
    <n v="1"/>
    <n v="0"/>
    <n v="2"/>
  </r>
  <r>
    <s v="Vaskularna hirurgija"/>
    <s v="Operacije"/>
    <x v="16"/>
    <x v="16"/>
    <n v="0"/>
    <n v="0"/>
    <m/>
    <n v="1"/>
    <n v="0"/>
    <n v="1"/>
  </r>
  <r>
    <s v="Vaskularna hirurgija"/>
    <s v="Operacije"/>
    <x v="1587"/>
    <x v="1585"/>
    <n v="0"/>
    <n v="0"/>
    <m/>
    <n v="1"/>
    <n v="0"/>
    <n v="1"/>
  </r>
  <r>
    <s v="Vaskularna hirurgija"/>
    <s v="Operacije"/>
    <x v="847"/>
    <x v="845"/>
    <n v="0"/>
    <n v="0"/>
    <n v="11"/>
    <n v="10"/>
    <n v="11"/>
    <n v="10"/>
  </r>
  <r>
    <s v="Vaskularna hirurgija"/>
    <s v="Operacije"/>
    <x v="28"/>
    <x v="28"/>
    <n v="0"/>
    <n v="0"/>
    <n v="1"/>
    <n v="1"/>
    <n v="1"/>
    <n v="1"/>
  </r>
  <r>
    <s v="Vaskularna hirurgija"/>
    <s v="Operacije"/>
    <x v="857"/>
    <x v="855"/>
    <n v="0"/>
    <n v="0"/>
    <m/>
    <n v="1"/>
    <n v="0"/>
    <n v="1"/>
  </r>
  <r>
    <s v="Vaskularna hirurgija"/>
    <s v="Operacije"/>
    <x v="858"/>
    <x v="856"/>
    <n v="0"/>
    <n v="0"/>
    <m/>
    <n v="1"/>
    <n v="0"/>
    <n v="1"/>
  </r>
  <r>
    <s v="Vaskularna hirurgija"/>
    <s v="Operacije"/>
    <x v="860"/>
    <x v="858"/>
    <n v="0"/>
    <n v="0"/>
    <m/>
    <n v="1"/>
    <n v="0"/>
    <n v="1"/>
  </r>
  <r>
    <s v="Vaskularna hirurgija"/>
    <s v="Operacije"/>
    <x v="861"/>
    <x v="859"/>
    <n v="0"/>
    <n v="0"/>
    <m/>
    <n v="1"/>
    <n v="0"/>
    <n v="1"/>
  </r>
  <r>
    <s v="Vaskularna hirurgija"/>
    <s v="Operacije"/>
    <x v="862"/>
    <x v="860"/>
    <n v="0"/>
    <n v="0"/>
    <m/>
    <n v="1"/>
    <n v="0"/>
    <n v="1"/>
  </r>
  <r>
    <s v="Vaskularna hirurgija"/>
    <s v="Operacije"/>
    <x v="870"/>
    <x v="868"/>
    <n v="0"/>
    <n v="0"/>
    <n v="1"/>
    <n v="2"/>
    <n v="1"/>
    <n v="2"/>
  </r>
  <r>
    <s v="Vaskularna hirurgija"/>
    <s v="Operacije"/>
    <x v="1588"/>
    <x v="1586"/>
    <n v="0"/>
    <n v="0"/>
    <m/>
    <n v="1"/>
    <n v="0"/>
    <n v="1"/>
  </r>
  <r>
    <s v="Vaskularna hirurgija"/>
    <s v="Operacije"/>
    <x v="875"/>
    <x v="873"/>
    <n v="0"/>
    <n v="0"/>
    <m/>
    <n v="1"/>
    <n v="0"/>
    <n v="1"/>
  </r>
  <r>
    <s v="Vaskularna hirurgija"/>
    <s v="Operacije"/>
    <x v="876"/>
    <x v="874"/>
    <n v="0"/>
    <n v="0"/>
    <n v="1"/>
    <n v="1"/>
    <n v="1"/>
    <n v="1"/>
  </r>
  <r>
    <s v="Vaskularna hirurgija"/>
    <s v="Operacije"/>
    <x v="877"/>
    <x v="875"/>
    <n v="0"/>
    <n v="0"/>
    <m/>
    <n v="1"/>
    <n v="0"/>
    <n v="1"/>
  </r>
  <r>
    <s v="Vaskularna hirurgija"/>
    <s v="Operacije"/>
    <x v="878"/>
    <x v="876"/>
    <n v="0"/>
    <n v="0"/>
    <n v="1"/>
    <n v="1"/>
    <n v="1"/>
    <n v="1"/>
  </r>
  <r>
    <s v="Vaskularna hirurgija"/>
    <s v="Operacije"/>
    <x v="879"/>
    <x v="877"/>
    <n v="0"/>
    <n v="0"/>
    <m/>
    <n v="1"/>
    <n v="0"/>
    <n v="1"/>
  </r>
  <r>
    <s v="Vaskularna hirurgija"/>
    <s v="Operacije"/>
    <x v="880"/>
    <x v="878"/>
    <n v="0"/>
    <n v="0"/>
    <n v="1"/>
    <n v="1"/>
    <n v="1"/>
    <n v="1"/>
  </r>
  <r>
    <s v="Vaskularna hirurgija"/>
    <s v="Operacije"/>
    <x v="881"/>
    <x v="879"/>
    <n v="0"/>
    <n v="0"/>
    <m/>
    <n v="1"/>
    <n v="0"/>
    <n v="1"/>
  </r>
  <r>
    <s v="Vaskularna hirurgija"/>
    <s v="Operacije"/>
    <x v="882"/>
    <x v="880"/>
    <n v="0"/>
    <n v="0"/>
    <m/>
    <n v="1"/>
    <n v="0"/>
    <n v="1"/>
  </r>
  <r>
    <s v="Vaskularna hirurgija"/>
    <s v="Operacije"/>
    <x v="883"/>
    <x v="881"/>
    <n v="0"/>
    <n v="0"/>
    <m/>
    <n v="1"/>
    <n v="0"/>
    <n v="1"/>
  </r>
  <r>
    <s v="Vaskularna hirurgija"/>
    <s v="Operacije"/>
    <x v="884"/>
    <x v="882"/>
    <n v="0"/>
    <n v="0"/>
    <m/>
    <n v="1"/>
    <n v="0"/>
    <n v="1"/>
  </r>
  <r>
    <s v="Vaskularna hirurgija"/>
    <s v="Operacije"/>
    <x v="885"/>
    <x v="883"/>
    <n v="0"/>
    <n v="0"/>
    <m/>
    <n v="1"/>
    <n v="0"/>
    <n v="1"/>
  </r>
  <r>
    <s v="Vaskularna hirurgija"/>
    <s v="Operacije"/>
    <x v="886"/>
    <x v="884"/>
    <n v="0"/>
    <n v="0"/>
    <m/>
    <n v="1"/>
    <n v="0"/>
    <n v="1"/>
  </r>
  <r>
    <s v="Vaskularna hirurgija"/>
    <s v="Operacije"/>
    <x v="887"/>
    <x v="885"/>
    <n v="0"/>
    <n v="0"/>
    <m/>
    <n v="1"/>
    <n v="0"/>
    <n v="1"/>
  </r>
  <r>
    <s v="Vaskularna hirurgija"/>
    <s v="Operacije"/>
    <x v="888"/>
    <x v="886"/>
    <n v="0"/>
    <n v="0"/>
    <m/>
    <n v="1"/>
    <n v="0"/>
    <n v="1"/>
  </r>
  <r>
    <s v="Vaskularna hirurgija"/>
    <s v="Operacije"/>
    <x v="890"/>
    <x v="888"/>
    <n v="0"/>
    <n v="0"/>
    <n v="2"/>
    <n v="1"/>
    <n v="2"/>
    <n v="1"/>
  </r>
  <r>
    <s v="Vaskularna hirurgija"/>
    <s v="Operacije"/>
    <x v="895"/>
    <x v="893"/>
    <n v="0"/>
    <n v="0"/>
    <m/>
    <n v="1"/>
    <n v="0"/>
    <n v="1"/>
  </r>
  <r>
    <s v="Vaskularna hirurgija"/>
    <s v="Operacije"/>
    <x v="897"/>
    <x v="895"/>
    <n v="0"/>
    <n v="0"/>
    <m/>
    <n v="1"/>
    <n v="0"/>
    <n v="1"/>
  </r>
  <r>
    <s v="Vaskularna hirurgija"/>
    <s v="Operacije"/>
    <x v="898"/>
    <x v="896"/>
    <n v="0"/>
    <n v="0"/>
    <m/>
    <n v="1"/>
    <n v="0"/>
    <n v="1"/>
  </r>
  <r>
    <s v="Vaskularna hirurgija"/>
    <s v="Operacije"/>
    <x v="899"/>
    <x v="897"/>
    <n v="0"/>
    <n v="0"/>
    <m/>
    <n v="1"/>
    <n v="0"/>
    <n v="1"/>
  </r>
  <r>
    <s v="Vaskularna hirurgija"/>
    <s v="Operacije"/>
    <x v="900"/>
    <x v="898"/>
    <n v="0"/>
    <n v="0"/>
    <m/>
    <n v="1"/>
    <n v="0"/>
    <n v="1"/>
  </r>
  <r>
    <s v="Vaskularna hirurgija"/>
    <s v="Operacije"/>
    <x v="901"/>
    <x v="899"/>
    <n v="0"/>
    <n v="0"/>
    <m/>
    <n v="1"/>
    <n v="0"/>
    <n v="1"/>
  </r>
  <r>
    <s v="Vaskularna hirurgija"/>
    <s v="Operacije"/>
    <x v="903"/>
    <x v="901"/>
    <n v="0"/>
    <n v="0"/>
    <n v="1"/>
    <n v="1"/>
    <n v="1"/>
    <n v="1"/>
  </r>
  <r>
    <s v="Vaskularna hirurgija"/>
    <s v="Operacije"/>
    <x v="905"/>
    <x v="903"/>
    <n v="0"/>
    <n v="0"/>
    <m/>
    <n v="1"/>
    <n v="0"/>
    <n v="1"/>
  </r>
  <r>
    <s v="Vaskularna hirurgija"/>
    <s v="Operacije"/>
    <x v="906"/>
    <x v="904"/>
    <n v="0"/>
    <n v="0"/>
    <m/>
    <n v="1"/>
    <n v="0"/>
    <n v="1"/>
  </r>
  <r>
    <s v="Vaskularna hirurgija"/>
    <s v="Operacije"/>
    <x v="907"/>
    <x v="905"/>
    <n v="0"/>
    <n v="0"/>
    <m/>
    <n v="1"/>
    <n v="0"/>
    <n v="1"/>
  </r>
  <r>
    <s v="Vaskularna hirurgija"/>
    <s v="Operacije"/>
    <x v="908"/>
    <x v="906"/>
    <n v="0"/>
    <n v="0"/>
    <m/>
    <n v="1"/>
    <n v="0"/>
    <n v="1"/>
  </r>
  <r>
    <s v="Vaskularna hirurgija"/>
    <s v="Operacije"/>
    <x v="909"/>
    <x v="907"/>
    <n v="0"/>
    <n v="0"/>
    <m/>
    <n v="1"/>
    <n v="0"/>
    <n v="1"/>
  </r>
  <r>
    <s v="Vaskularna hirurgija"/>
    <s v="Operacije"/>
    <x v="910"/>
    <x v="908"/>
    <n v="0"/>
    <n v="0"/>
    <m/>
    <n v="1"/>
    <n v="0"/>
    <n v="1"/>
  </r>
  <r>
    <s v="Vaskularna hirurgija"/>
    <s v="Operacije"/>
    <x v="912"/>
    <x v="910"/>
    <n v="0"/>
    <n v="0"/>
    <m/>
    <n v="1"/>
    <n v="0"/>
    <n v="1"/>
  </r>
  <r>
    <s v="Vaskularna hirurgija"/>
    <s v="Operacije"/>
    <x v="916"/>
    <x v="914"/>
    <n v="0"/>
    <n v="0"/>
    <m/>
    <n v="1"/>
    <n v="0"/>
    <n v="1"/>
  </r>
  <r>
    <s v="Vaskularna hirurgija"/>
    <s v="Operacije"/>
    <x v="917"/>
    <x v="915"/>
    <n v="0"/>
    <n v="0"/>
    <m/>
    <n v="1"/>
    <n v="0"/>
    <n v="1"/>
  </r>
  <r>
    <s v="Vaskularna hirurgija"/>
    <s v="Operacije"/>
    <x v="918"/>
    <x v="916"/>
    <n v="0"/>
    <n v="0"/>
    <m/>
    <n v="1"/>
    <n v="0"/>
    <n v="1"/>
  </r>
  <r>
    <s v="Vaskularna hirurgija"/>
    <s v="Operacije"/>
    <x v="919"/>
    <x v="917"/>
    <n v="0"/>
    <n v="0"/>
    <m/>
    <n v="1"/>
    <n v="0"/>
    <n v="1"/>
  </r>
  <r>
    <s v="Vaskularna hirurgija"/>
    <s v="Operacije"/>
    <x v="920"/>
    <x v="918"/>
    <n v="0"/>
    <n v="0"/>
    <m/>
    <n v="1"/>
    <n v="0"/>
    <n v="1"/>
  </r>
  <r>
    <s v="Vaskularna hirurgija"/>
    <s v="Operacije"/>
    <x v="922"/>
    <x v="920"/>
    <n v="0"/>
    <n v="0"/>
    <m/>
    <n v="1"/>
    <n v="0"/>
    <n v="1"/>
  </r>
  <r>
    <s v="Vaskularna hirurgija"/>
    <s v="Operacije"/>
    <x v="923"/>
    <x v="921"/>
    <n v="0"/>
    <n v="0"/>
    <m/>
    <n v="1"/>
    <n v="0"/>
    <n v="1"/>
  </r>
  <r>
    <s v="Vaskularna hirurgija"/>
    <s v="Operacije"/>
    <x v="925"/>
    <x v="923"/>
    <n v="0"/>
    <n v="0"/>
    <n v="1"/>
    <n v="1"/>
    <n v="1"/>
    <n v="1"/>
  </r>
  <r>
    <s v="Vaskularna hirurgija"/>
    <s v="Operacije"/>
    <x v="926"/>
    <x v="924"/>
    <n v="0"/>
    <n v="2"/>
    <m/>
    <n v="2"/>
    <n v="0"/>
    <n v="4"/>
  </r>
  <r>
    <s v="Vaskularna hirurgija"/>
    <s v="Operacije"/>
    <x v="927"/>
    <x v="925"/>
    <n v="0"/>
    <n v="0"/>
    <m/>
    <n v="1"/>
    <n v="0"/>
    <n v="1"/>
  </r>
  <r>
    <s v="Vaskularna hirurgija"/>
    <s v="Operacije"/>
    <x v="928"/>
    <x v="926"/>
    <n v="0"/>
    <n v="0"/>
    <m/>
    <n v="1"/>
    <n v="0"/>
    <n v="1"/>
  </r>
  <r>
    <s v="Vaskularna hirurgija"/>
    <s v="Operacije"/>
    <x v="929"/>
    <x v="927"/>
    <n v="0"/>
    <n v="0"/>
    <n v="1"/>
    <n v="1"/>
    <n v="1"/>
    <n v="1"/>
  </r>
  <r>
    <s v="Vaskularna hirurgija"/>
    <s v="Operacije"/>
    <x v="930"/>
    <x v="928"/>
    <n v="0"/>
    <n v="0"/>
    <m/>
    <n v="1"/>
    <n v="0"/>
    <n v="1"/>
  </r>
  <r>
    <s v="Vaskularna hirurgija"/>
    <s v="Operacije"/>
    <x v="931"/>
    <x v="929"/>
    <n v="0"/>
    <n v="0"/>
    <m/>
    <n v="1"/>
    <n v="0"/>
    <n v="1"/>
  </r>
  <r>
    <s v="Vaskularna hirurgija"/>
    <s v="Operacije"/>
    <x v="932"/>
    <x v="930"/>
    <n v="0"/>
    <n v="0"/>
    <m/>
    <n v="1"/>
    <n v="0"/>
    <n v="1"/>
  </r>
  <r>
    <s v="Vaskularna hirurgija"/>
    <s v="Operacije"/>
    <x v="933"/>
    <x v="931"/>
    <n v="0"/>
    <n v="0"/>
    <m/>
    <n v="1"/>
    <n v="0"/>
    <n v="1"/>
  </r>
  <r>
    <s v="Vaskularna hirurgija"/>
    <s v="Operacije"/>
    <x v="937"/>
    <x v="935"/>
    <n v="0"/>
    <n v="0"/>
    <n v="5"/>
    <n v="5"/>
    <n v="5"/>
    <n v="5"/>
  </r>
  <r>
    <s v="Vaskularna hirurgija"/>
    <s v="Operacije"/>
    <x v="939"/>
    <x v="937"/>
    <n v="0"/>
    <n v="0"/>
    <m/>
    <n v="1"/>
    <n v="0"/>
    <n v="1"/>
  </r>
  <r>
    <s v="Vaskularna hirurgija"/>
    <s v="Operacije"/>
    <x v="940"/>
    <x v="938"/>
    <n v="0"/>
    <n v="0"/>
    <m/>
    <n v="1"/>
    <n v="0"/>
    <n v="1"/>
  </r>
  <r>
    <s v="Vaskularna hirurgija"/>
    <s v="Operacije"/>
    <x v="941"/>
    <x v="939"/>
    <n v="0"/>
    <n v="0"/>
    <m/>
    <n v="1"/>
    <n v="0"/>
    <n v="1"/>
  </r>
  <r>
    <s v="Vaskularna hirurgija"/>
    <s v="Operacije"/>
    <x v="942"/>
    <x v="940"/>
    <n v="0"/>
    <n v="0"/>
    <m/>
    <n v="1"/>
    <n v="0"/>
    <n v="1"/>
  </r>
  <r>
    <s v="Vaskularna hirurgija"/>
    <s v="Operacije"/>
    <x v="943"/>
    <x v="941"/>
    <n v="0"/>
    <n v="0"/>
    <n v="1"/>
    <n v="1"/>
    <n v="1"/>
    <n v="1"/>
  </r>
  <r>
    <s v="Vaskularna hirurgija"/>
    <s v="Operacije"/>
    <x v="945"/>
    <x v="943"/>
    <n v="0"/>
    <n v="0"/>
    <m/>
    <n v="1"/>
    <n v="0"/>
    <n v="1"/>
  </r>
  <r>
    <s v="Vaskularna hirurgija"/>
    <s v="Operacije"/>
    <x v="946"/>
    <x v="944"/>
    <n v="0"/>
    <n v="0"/>
    <m/>
    <n v="1"/>
    <n v="0"/>
    <n v="1"/>
  </r>
  <r>
    <s v="Vaskularna hirurgija"/>
    <s v="Operacije"/>
    <x v="947"/>
    <x v="945"/>
    <n v="0"/>
    <n v="0"/>
    <m/>
    <n v="1"/>
    <n v="0"/>
    <n v="1"/>
  </r>
  <r>
    <s v="Vaskularna hirurgija"/>
    <s v="Operacije"/>
    <x v="949"/>
    <x v="947"/>
    <n v="0"/>
    <n v="0"/>
    <n v="2"/>
    <n v="5"/>
    <n v="2"/>
    <n v="5"/>
  </r>
  <r>
    <s v="Vaskularna hirurgija"/>
    <s v="Operacije"/>
    <x v="950"/>
    <x v="948"/>
    <n v="0"/>
    <n v="0"/>
    <n v="5"/>
    <n v="5"/>
    <n v="5"/>
    <n v="5"/>
  </r>
  <r>
    <s v="Vaskularna hirurgija"/>
    <s v="Operacije"/>
    <x v="951"/>
    <x v="949"/>
    <n v="0"/>
    <n v="0"/>
    <m/>
    <n v="1"/>
    <n v="0"/>
    <n v="1"/>
  </r>
  <r>
    <s v="Vaskularna hirurgija"/>
    <s v="Operacije"/>
    <x v="953"/>
    <x v="951"/>
    <n v="0"/>
    <n v="0"/>
    <m/>
    <n v="1"/>
    <n v="0"/>
    <n v="1"/>
  </r>
  <r>
    <s v="Vaskularna hirurgija"/>
    <s v="Operacije"/>
    <x v="954"/>
    <x v="952"/>
    <n v="0"/>
    <n v="0"/>
    <m/>
    <n v="1"/>
    <n v="0"/>
    <n v="1"/>
  </r>
  <r>
    <s v="Vaskularna hirurgija"/>
    <s v="Operacije"/>
    <x v="955"/>
    <x v="953"/>
    <n v="0"/>
    <n v="0"/>
    <m/>
    <n v="1"/>
    <n v="0"/>
    <n v="1"/>
  </r>
  <r>
    <s v="Vaskularna hirurgija"/>
    <s v="Operacije"/>
    <x v="956"/>
    <x v="954"/>
    <n v="0"/>
    <n v="0"/>
    <m/>
    <n v="1"/>
    <n v="0"/>
    <n v="1"/>
  </r>
  <r>
    <s v="Vaskularna hirurgija"/>
    <s v="Operacije"/>
    <x v="982"/>
    <x v="980"/>
    <n v="0"/>
    <n v="0"/>
    <m/>
    <n v="1"/>
    <n v="0"/>
    <n v="1"/>
  </r>
  <r>
    <s v="Vaskularna hirurgija"/>
    <s v="Operacije"/>
    <x v="983"/>
    <x v="981"/>
    <n v="0"/>
    <n v="0"/>
    <m/>
    <n v="1"/>
    <n v="0"/>
    <n v="1"/>
  </r>
  <r>
    <s v="Vaskularna hirurgija"/>
    <s v="Operacije"/>
    <x v="994"/>
    <x v="992"/>
    <n v="0"/>
    <n v="0"/>
    <n v="11"/>
    <n v="10"/>
    <n v="11"/>
    <n v="10"/>
  </r>
  <r>
    <s v="Vaskularna hirurgija"/>
    <s v="Operacije"/>
    <x v="1006"/>
    <x v="1004"/>
    <n v="0"/>
    <n v="0"/>
    <m/>
    <n v="1"/>
    <n v="0"/>
    <n v="1"/>
  </r>
  <r>
    <s v="Vaskularna hirurgija"/>
    <s v="Operacije"/>
    <x v="1008"/>
    <x v="1006"/>
    <n v="0"/>
    <n v="0"/>
    <n v="1"/>
    <n v="1"/>
    <n v="1"/>
    <n v="1"/>
  </r>
  <r>
    <s v="Vaskularna hirurgija"/>
    <s v="Operacije"/>
    <x v="1016"/>
    <x v="1014"/>
    <n v="0"/>
    <n v="0"/>
    <m/>
    <n v="1"/>
    <n v="0"/>
    <n v="1"/>
  </r>
  <r>
    <s v="Vaskularna hirurgija"/>
    <s v="Operacije"/>
    <x v="1017"/>
    <x v="1015"/>
    <n v="0"/>
    <n v="0"/>
    <n v="1"/>
    <n v="2"/>
    <n v="1"/>
    <n v="2"/>
  </r>
  <r>
    <s v="Vaskularna hirurgija"/>
    <s v="Operacije"/>
    <x v="1020"/>
    <x v="1018"/>
    <n v="0"/>
    <n v="0"/>
    <m/>
    <n v="1"/>
    <n v="0"/>
    <n v="1"/>
  </r>
  <r>
    <s v="Vaskularna hirurgija"/>
    <s v="Operacije"/>
    <x v="1022"/>
    <x v="1020"/>
    <n v="0"/>
    <n v="0"/>
    <m/>
    <n v="1"/>
    <n v="0"/>
    <n v="1"/>
  </r>
  <r>
    <s v="Vaskularna hirurgija"/>
    <s v="Operacije"/>
    <x v="1023"/>
    <x v="1021"/>
    <n v="0"/>
    <n v="0"/>
    <m/>
    <n v="1"/>
    <n v="0"/>
    <n v="1"/>
  </r>
  <r>
    <s v="Vaskularna hirurgija"/>
    <s v="Operacije"/>
    <x v="1024"/>
    <x v="1022"/>
    <n v="0"/>
    <n v="0"/>
    <n v="1"/>
    <n v="1"/>
    <n v="1"/>
    <n v="1"/>
  </r>
  <r>
    <s v="Vaskularna hirurgija"/>
    <s v="Operacije"/>
    <x v="1025"/>
    <x v="1023"/>
    <n v="0"/>
    <n v="0"/>
    <m/>
    <n v="1"/>
    <n v="0"/>
    <n v="1"/>
  </r>
  <r>
    <s v="Vaskularna hirurgija"/>
    <s v="Operacije"/>
    <x v="1027"/>
    <x v="1025"/>
    <n v="0"/>
    <n v="0"/>
    <m/>
    <n v="1"/>
    <n v="0"/>
    <n v="1"/>
  </r>
  <r>
    <s v="Vaskularna hirurgija"/>
    <s v="Operacije"/>
    <x v="1031"/>
    <x v="1029"/>
    <n v="0"/>
    <n v="0"/>
    <m/>
    <n v="1"/>
    <n v="0"/>
    <n v="1"/>
  </r>
  <r>
    <s v="Vaskularna hirurgija"/>
    <s v="Operacije"/>
    <x v="1034"/>
    <x v="1032"/>
    <n v="0"/>
    <n v="0"/>
    <m/>
    <n v="1"/>
    <n v="0"/>
    <n v="1"/>
  </r>
  <r>
    <s v="Vaskularna hirurgija"/>
    <s v="Operacije"/>
    <x v="1035"/>
    <x v="1033"/>
    <n v="0"/>
    <n v="0"/>
    <m/>
    <n v="1"/>
    <n v="0"/>
    <n v="1"/>
  </r>
  <r>
    <s v="Vaskularna hirurgija"/>
    <s v="Operacije"/>
    <x v="1036"/>
    <x v="1034"/>
    <n v="0"/>
    <n v="0"/>
    <m/>
    <n v="1"/>
    <n v="0"/>
    <n v="1"/>
  </r>
  <r>
    <s v="Vaskularna hirurgija"/>
    <s v="Operacije"/>
    <x v="1037"/>
    <x v="1035"/>
    <n v="0"/>
    <n v="0"/>
    <m/>
    <n v="1"/>
    <n v="0"/>
    <n v="1"/>
  </r>
  <r>
    <s v="Vaskularna hirurgija"/>
    <s v="Operacije"/>
    <x v="1038"/>
    <x v="1036"/>
    <n v="0"/>
    <n v="0"/>
    <n v="4"/>
    <n v="1"/>
    <n v="4"/>
    <n v="1"/>
  </r>
  <r>
    <s v="Vaskularna hirurgija"/>
    <s v="Operacije"/>
    <x v="1039"/>
    <x v="1037"/>
    <n v="0"/>
    <n v="0"/>
    <m/>
    <n v="1"/>
    <n v="0"/>
    <n v="1"/>
  </r>
  <r>
    <s v="Vaskularna hirurgija"/>
    <s v="Operacije"/>
    <x v="1040"/>
    <x v="1038"/>
    <n v="0"/>
    <n v="0"/>
    <m/>
    <n v="1"/>
    <n v="0"/>
    <n v="1"/>
  </r>
  <r>
    <s v="Vaskularna hirurgija"/>
    <s v="Operacije"/>
    <x v="1041"/>
    <x v="1039"/>
    <n v="0"/>
    <n v="0"/>
    <m/>
    <n v="1"/>
    <n v="0"/>
    <n v="1"/>
  </r>
  <r>
    <s v="Vaskularna hirurgija"/>
    <s v="Operacije"/>
    <x v="1048"/>
    <x v="1046"/>
    <n v="0"/>
    <n v="0"/>
    <n v="1"/>
    <n v="1"/>
    <n v="1"/>
    <n v="1"/>
  </r>
  <r>
    <s v="Vaskularna hirurgija"/>
    <s v="Operacije"/>
    <x v="1050"/>
    <x v="1048"/>
    <n v="0"/>
    <n v="0"/>
    <m/>
    <n v="1"/>
    <n v="0"/>
    <n v="1"/>
  </r>
  <r>
    <s v="Vaskularna hirurgija"/>
    <s v="Operacije"/>
    <x v="1052"/>
    <x v="1050"/>
    <n v="0"/>
    <n v="0"/>
    <m/>
    <n v="1"/>
    <n v="0"/>
    <n v="1"/>
  </r>
  <r>
    <s v="Vaskularna hirurgija"/>
    <s v="Operacije"/>
    <x v="1064"/>
    <x v="1062"/>
    <n v="0"/>
    <n v="0"/>
    <m/>
    <n v="1"/>
    <n v="0"/>
    <n v="1"/>
  </r>
  <r>
    <s v="Vaskularna hirurgija"/>
    <s v="Operacije"/>
    <x v="1065"/>
    <x v="1063"/>
    <n v="0"/>
    <n v="0"/>
    <m/>
    <n v="1"/>
    <n v="0"/>
    <n v="1"/>
  </r>
  <r>
    <s v="Vaskularna hirurgija"/>
    <s v="Operacije"/>
    <x v="1066"/>
    <x v="1064"/>
    <n v="0"/>
    <n v="0"/>
    <m/>
    <n v="1"/>
    <n v="0"/>
    <n v="1"/>
  </r>
  <r>
    <s v="Vaskularna hirurgija"/>
    <s v="Operacije"/>
    <x v="1067"/>
    <x v="1065"/>
    <n v="0"/>
    <n v="0"/>
    <m/>
    <n v="1"/>
    <n v="0"/>
    <n v="1"/>
  </r>
  <r>
    <s v="Vaskularna hirurgija"/>
    <s v="Operacije"/>
    <x v="1074"/>
    <x v="1072"/>
    <n v="0"/>
    <n v="0"/>
    <m/>
    <n v="1"/>
    <n v="0"/>
    <n v="1"/>
  </r>
  <r>
    <s v="Vaskularna hirurgija"/>
    <s v="Operacije"/>
    <x v="1075"/>
    <x v="1073"/>
    <n v="0"/>
    <n v="0"/>
    <m/>
    <n v="1"/>
    <n v="0"/>
    <n v="1"/>
  </r>
  <r>
    <s v="Vaskularna hirurgija"/>
    <s v="Operacije"/>
    <x v="1076"/>
    <x v="1074"/>
    <n v="0"/>
    <n v="0"/>
    <m/>
    <n v="1"/>
    <n v="0"/>
    <n v="1"/>
  </r>
  <r>
    <s v="Vaskularna hirurgija"/>
    <s v="Operacije"/>
    <x v="1077"/>
    <x v="1075"/>
    <n v="0"/>
    <n v="0"/>
    <m/>
    <n v="1"/>
    <n v="0"/>
    <n v="1"/>
  </r>
  <r>
    <s v="Vaskularna hirurgija"/>
    <s v="Operacije"/>
    <x v="1084"/>
    <x v="1082"/>
    <n v="0"/>
    <n v="0"/>
    <n v="4"/>
    <n v="1"/>
    <n v="4"/>
    <n v="1"/>
  </r>
  <r>
    <s v="Vaskularna hirurgija"/>
    <s v="Operacije"/>
    <x v="1088"/>
    <x v="1086"/>
    <n v="0"/>
    <n v="0"/>
    <m/>
    <n v="1"/>
    <n v="0"/>
    <n v="1"/>
  </r>
  <r>
    <s v="Vaskularna hirurgija"/>
    <s v="Operacije"/>
    <x v="1092"/>
    <x v="1090"/>
    <n v="0"/>
    <n v="0"/>
    <m/>
    <n v="5"/>
    <n v="0"/>
    <n v="5"/>
  </r>
  <r>
    <s v="Vaskularna hirurgija"/>
    <s v="Operacije"/>
    <x v="1097"/>
    <x v="1095"/>
    <n v="0"/>
    <n v="0"/>
    <m/>
    <n v="1"/>
    <n v="0"/>
    <n v="1"/>
  </r>
  <r>
    <s v="Vaskularna hirurgija"/>
    <s v="Operacije"/>
    <x v="1101"/>
    <x v="1099"/>
    <n v="0"/>
    <n v="0"/>
    <m/>
    <n v="1"/>
    <n v="0"/>
    <n v="1"/>
  </r>
  <r>
    <s v="Vaskularna hirurgija"/>
    <s v="Operacije"/>
    <x v="1114"/>
    <x v="1112"/>
    <n v="0"/>
    <n v="0"/>
    <m/>
    <n v="1"/>
    <n v="0"/>
    <n v="1"/>
  </r>
  <r>
    <s v="Vaskularna hirurgija"/>
    <s v="Operacije"/>
    <x v="1117"/>
    <x v="1115"/>
    <n v="0"/>
    <n v="0"/>
    <n v="3"/>
    <n v="5"/>
    <n v="3"/>
    <n v="5"/>
  </r>
  <r>
    <s v="Vaskularna hirurgija"/>
    <s v="Operacije"/>
    <x v="1121"/>
    <x v="1119"/>
    <n v="0"/>
    <n v="0"/>
    <m/>
    <n v="1"/>
    <n v="0"/>
    <n v="1"/>
  </r>
  <r>
    <s v="Vaskularna hirurgija"/>
    <s v="Operacije"/>
    <x v="1589"/>
    <x v="1587"/>
    <n v="0"/>
    <n v="0"/>
    <m/>
    <n v="1"/>
    <n v="0"/>
    <n v="1"/>
  </r>
  <r>
    <s v="Vaskularna hirurgija"/>
    <s v="Operacije"/>
    <x v="1590"/>
    <x v="1588"/>
    <n v="0"/>
    <n v="0"/>
    <m/>
    <n v="1"/>
    <n v="0"/>
    <n v="1"/>
  </r>
  <r>
    <s v="Vaskularna hirurgija"/>
    <s v="Operacije"/>
    <x v="1591"/>
    <x v="1589"/>
    <n v="0"/>
    <n v="0"/>
    <n v="1"/>
    <n v="1"/>
    <n v="1"/>
    <n v="1"/>
  </r>
  <r>
    <s v="Vaskularna hirurgija"/>
    <s v="Operacije"/>
    <x v="1153"/>
    <x v="1151"/>
    <n v="0"/>
    <n v="0"/>
    <m/>
    <n v="1"/>
    <n v="0"/>
    <n v="1"/>
  </r>
  <r>
    <s v="Vaskularna hirurgija"/>
    <s v="Operacije"/>
    <x v="1166"/>
    <x v="1164"/>
    <n v="0"/>
    <n v="0"/>
    <m/>
    <n v="1"/>
    <n v="0"/>
    <n v="1"/>
  </r>
  <r>
    <s v="Vaskularna hirurgija"/>
    <s v="Operacije"/>
    <x v="1169"/>
    <x v="1167"/>
    <n v="0"/>
    <n v="0"/>
    <m/>
    <n v="1"/>
    <n v="0"/>
    <n v="1"/>
  </r>
  <r>
    <s v="Vaskularna hirurgija"/>
    <s v="Operacije"/>
    <x v="1174"/>
    <x v="1172"/>
    <n v="0"/>
    <n v="0"/>
    <m/>
    <n v="1"/>
    <n v="0"/>
    <n v="1"/>
  </r>
  <r>
    <s v="Vaskularna hirurgija"/>
    <s v="Operacije"/>
    <x v="1178"/>
    <x v="1176"/>
    <n v="0"/>
    <n v="0"/>
    <n v="1347"/>
    <n v="840"/>
    <n v="1347"/>
    <n v="840"/>
  </r>
  <r>
    <s v="Vaskularna hirurgija"/>
    <s v="Operacije"/>
    <x v="1592"/>
    <x v="1590"/>
    <n v="0"/>
    <n v="0"/>
    <m/>
    <n v="1"/>
    <n v="0"/>
    <n v="1"/>
  </r>
  <r>
    <s v="Vaskularna hirurgija"/>
    <s v="Operacije"/>
    <x v="1179"/>
    <x v="1177"/>
    <n v="0"/>
    <n v="0"/>
    <n v="3"/>
    <n v="20"/>
    <n v="3"/>
    <n v="20"/>
  </r>
  <r>
    <s v="Vaskularna hirurgija"/>
    <s v="Operacije"/>
    <x v="59"/>
    <x v="59"/>
    <n v="0"/>
    <n v="0"/>
    <m/>
    <n v="1"/>
    <n v="0"/>
    <n v="1"/>
  </r>
  <r>
    <s v="Vaskularna hirurgija"/>
    <s v="Operacije"/>
    <x v="145"/>
    <x v="52"/>
    <n v="0"/>
    <n v="0"/>
    <m/>
    <n v="1"/>
    <n v="0"/>
    <n v="1"/>
  </r>
  <r>
    <s v="Vaskularna hirurgija"/>
    <s v="Operacije"/>
    <x v="1415"/>
    <x v="1413"/>
    <n v="0"/>
    <n v="0"/>
    <m/>
    <n v="1"/>
    <n v="0"/>
    <n v="1"/>
  </r>
  <r>
    <s v="Vaskularna hirurgija"/>
    <s v="Operacije"/>
    <x v="1416"/>
    <x v="1414"/>
    <n v="0"/>
    <n v="0"/>
    <m/>
    <n v="1"/>
    <n v="0"/>
    <n v="1"/>
  </r>
  <r>
    <s v="Vaskularna hirurgija"/>
    <s v="Operacije"/>
    <x v="1418"/>
    <x v="1416"/>
    <n v="0"/>
    <n v="0"/>
    <m/>
    <n v="3"/>
    <n v="0"/>
    <n v="3"/>
  </r>
  <r>
    <s v="Vaskularna hirurgija"/>
    <s v="Operacije"/>
    <x v="1419"/>
    <x v="1417"/>
    <n v="0"/>
    <n v="0"/>
    <m/>
    <n v="1"/>
    <n v="0"/>
    <n v="1"/>
  </r>
  <r>
    <s v="Vaskularna hirurgija"/>
    <s v="Operacije"/>
    <x v="777"/>
    <x v="775"/>
    <n v="0"/>
    <n v="0"/>
    <n v="1"/>
    <n v="1"/>
    <n v="1"/>
    <n v="1"/>
  </r>
  <r>
    <s v="Vaskularna hirurgija"/>
    <s v="Operacije"/>
    <x v="778"/>
    <x v="776"/>
    <n v="0"/>
    <n v="0"/>
    <n v="1"/>
    <n v="1"/>
    <n v="1"/>
    <n v="1"/>
  </r>
  <r>
    <s v="Vaskularna hirurgija"/>
    <s v="Operacije"/>
    <x v="851"/>
    <x v="849"/>
    <n v="0"/>
    <n v="0"/>
    <n v="64"/>
    <n v="90"/>
    <n v="64"/>
    <n v="90"/>
  </r>
  <r>
    <s v="Vaskularna hirurgija"/>
    <s v="Operacije"/>
    <x v="853"/>
    <x v="851"/>
    <n v="0"/>
    <n v="0"/>
    <n v="47"/>
    <n v="75"/>
    <n v="47"/>
    <n v="75"/>
  </r>
  <r>
    <s v="Vaskularna hirurgija"/>
    <s v="Operacije"/>
    <x v="856"/>
    <x v="854"/>
    <n v="0"/>
    <n v="0"/>
    <m/>
    <n v="1"/>
    <n v="0"/>
    <n v="1"/>
  </r>
  <r>
    <s v="Vaskularna hirurgija"/>
    <s v="Operacije"/>
    <x v="859"/>
    <x v="857"/>
    <n v="0"/>
    <n v="0"/>
    <m/>
    <n v="1"/>
    <n v="0"/>
    <n v="1"/>
  </r>
  <r>
    <s v="Vaskularna hirurgija"/>
    <s v="Operacije"/>
    <x v="871"/>
    <x v="869"/>
    <n v="0"/>
    <n v="0"/>
    <n v="4"/>
    <n v="5"/>
    <n v="4"/>
    <n v="5"/>
  </r>
  <r>
    <s v="Vaskularna hirurgija"/>
    <s v="Operacije"/>
    <x v="872"/>
    <x v="870"/>
    <n v="0"/>
    <n v="0"/>
    <n v="1"/>
    <n v="2"/>
    <n v="1"/>
    <n v="2"/>
  </r>
  <r>
    <s v="Vaskularna hirurgija"/>
    <s v="Operacije"/>
    <x v="873"/>
    <x v="871"/>
    <n v="0"/>
    <n v="0"/>
    <m/>
    <n v="2"/>
    <n v="0"/>
    <n v="2"/>
  </r>
  <r>
    <s v="Vaskularna hirurgija"/>
    <s v="Operacije"/>
    <x v="874"/>
    <x v="872"/>
    <n v="0"/>
    <n v="0"/>
    <n v="1"/>
    <n v="2"/>
    <n v="1"/>
    <n v="2"/>
  </r>
  <r>
    <s v="Vaskularna hirurgija"/>
    <s v="Operacije"/>
    <x v="42"/>
    <x v="42"/>
    <n v="0"/>
    <n v="0"/>
    <n v="5"/>
    <n v="5"/>
    <n v="5"/>
    <n v="5"/>
  </r>
  <r>
    <s v="Vaskularna hirurgija"/>
    <s v="Operacije"/>
    <x v="891"/>
    <x v="889"/>
    <n v="0"/>
    <n v="0"/>
    <n v="3"/>
    <n v="1"/>
    <n v="3"/>
    <n v="1"/>
  </r>
  <r>
    <s v="Vaskularna hirurgija"/>
    <s v="Operacije"/>
    <x v="892"/>
    <x v="890"/>
    <n v="0"/>
    <n v="0"/>
    <n v="4"/>
    <n v="1"/>
    <n v="4"/>
    <n v="1"/>
  </r>
  <r>
    <s v="Vaskularna hirurgija"/>
    <s v="Operacije"/>
    <x v="893"/>
    <x v="891"/>
    <n v="0"/>
    <n v="0"/>
    <n v="3"/>
    <n v="5"/>
    <n v="3"/>
    <n v="5"/>
  </r>
  <r>
    <s v="Vaskularna hirurgija"/>
    <s v="Operacije"/>
    <x v="894"/>
    <x v="892"/>
    <n v="0"/>
    <n v="0"/>
    <m/>
    <n v="1"/>
    <n v="0"/>
    <n v="1"/>
  </r>
  <r>
    <s v="Vaskularna hirurgija"/>
    <s v="Operacije"/>
    <x v="896"/>
    <x v="894"/>
    <n v="0"/>
    <n v="0"/>
    <m/>
    <n v="1"/>
    <n v="0"/>
    <n v="1"/>
  </r>
  <r>
    <s v="Vaskularna hirurgija"/>
    <s v="Operacije"/>
    <x v="904"/>
    <x v="902"/>
    <n v="0"/>
    <n v="0"/>
    <m/>
    <n v="1"/>
    <n v="0"/>
    <n v="1"/>
  </r>
  <r>
    <s v="Vaskularna hirurgija"/>
    <s v="Operacije"/>
    <x v="911"/>
    <x v="909"/>
    <n v="0"/>
    <n v="0"/>
    <m/>
    <n v="1"/>
    <n v="0"/>
    <n v="1"/>
  </r>
  <r>
    <s v="Vaskularna hirurgija"/>
    <s v="Operacije"/>
    <x v="921"/>
    <x v="919"/>
    <n v="0"/>
    <n v="0"/>
    <m/>
    <n v="1"/>
    <n v="0"/>
    <n v="1"/>
  </r>
  <r>
    <s v="Vaskularna hirurgija"/>
    <s v="Operacije"/>
    <x v="934"/>
    <x v="932"/>
    <n v="0"/>
    <n v="0"/>
    <n v="4"/>
    <n v="10"/>
    <n v="4"/>
    <n v="10"/>
  </r>
  <r>
    <s v="Vaskularna hirurgija"/>
    <s v="Operacije"/>
    <x v="936"/>
    <x v="934"/>
    <n v="0"/>
    <n v="0"/>
    <n v="7"/>
    <n v="5"/>
    <n v="7"/>
    <n v="5"/>
  </r>
  <r>
    <s v="Vaskularna hirurgija"/>
    <s v="Operacije"/>
    <x v="944"/>
    <x v="942"/>
    <n v="0"/>
    <n v="0"/>
    <n v="3"/>
    <n v="8"/>
    <n v="3"/>
    <n v="8"/>
  </r>
  <r>
    <s v="Vaskularna hirurgija"/>
    <s v="Operacije"/>
    <x v="948"/>
    <x v="946"/>
    <n v="0"/>
    <n v="0"/>
    <n v="1"/>
    <n v="6"/>
    <n v="1"/>
    <n v="6"/>
  </r>
  <r>
    <s v="Vaskularna hirurgija"/>
    <s v="Operacije"/>
    <x v="957"/>
    <x v="955"/>
    <n v="0"/>
    <n v="0"/>
    <m/>
    <n v="1"/>
    <n v="0"/>
    <n v="1"/>
  </r>
  <r>
    <s v="Vaskularna hirurgija"/>
    <s v="Operacije"/>
    <x v="958"/>
    <x v="956"/>
    <n v="0"/>
    <n v="0"/>
    <n v="32"/>
    <n v="20"/>
    <n v="32"/>
    <n v="20"/>
  </r>
  <r>
    <s v="Vaskularna hirurgija"/>
    <s v="Operacije"/>
    <x v="976"/>
    <x v="974"/>
    <n v="0"/>
    <n v="0"/>
    <m/>
    <n v="1"/>
    <n v="0"/>
    <n v="1"/>
  </r>
  <r>
    <s v="Vaskularna hirurgija"/>
    <s v="Operacije"/>
    <x v="984"/>
    <x v="982"/>
    <n v="0"/>
    <n v="0"/>
    <m/>
    <n v="1"/>
    <n v="0"/>
    <n v="1"/>
  </r>
  <r>
    <s v="Vaskularna hirurgija"/>
    <s v="Operacije"/>
    <x v="985"/>
    <x v="983"/>
    <n v="0"/>
    <n v="0"/>
    <n v="7"/>
    <n v="10"/>
    <n v="7"/>
    <n v="10"/>
  </r>
  <r>
    <s v="Vaskularna hirurgija"/>
    <s v="Operacije"/>
    <x v="989"/>
    <x v="987"/>
    <n v="0"/>
    <n v="0"/>
    <m/>
    <n v="1"/>
    <n v="0"/>
    <n v="1"/>
  </r>
  <r>
    <s v="Vaskularna hirurgija"/>
    <s v="Operacije"/>
    <x v="993"/>
    <x v="991"/>
    <n v="0"/>
    <n v="0"/>
    <n v="15"/>
    <n v="15"/>
    <n v="15"/>
    <n v="15"/>
  </r>
  <r>
    <s v="Vaskularna hirurgija"/>
    <s v="Operacije"/>
    <x v="1005"/>
    <x v="1003"/>
    <n v="0"/>
    <n v="0"/>
    <m/>
    <n v="2"/>
    <n v="0"/>
    <n v="2"/>
  </r>
  <r>
    <s v="Vaskularna hirurgija"/>
    <s v="Operacije"/>
    <x v="1010"/>
    <x v="1008"/>
    <n v="0"/>
    <n v="0"/>
    <n v="23"/>
    <n v="10"/>
    <n v="23"/>
    <n v="10"/>
  </r>
  <r>
    <s v="Vaskularna hirurgija"/>
    <s v="Operacije"/>
    <x v="1021"/>
    <x v="1019"/>
    <n v="0"/>
    <n v="0"/>
    <m/>
    <n v="1"/>
    <n v="0"/>
    <n v="1"/>
  </r>
  <r>
    <s v="Vaskularna hirurgija"/>
    <s v="Operacije"/>
    <x v="1026"/>
    <x v="1024"/>
    <n v="0"/>
    <n v="0"/>
    <m/>
    <n v="1"/>
    <n v="0"/>
    <n v="1"/>
  </r>
  <r>
    <s v="Vaskularna hirurgija"/>
    <s v="Operacije"/>
    <x v="1089"/>
    <x v="1087"/>
    <n v="0"/>
    <n v="0"/>
    <m/>
    <n v="1"/>
    <n v="0"/>
    <n v="1"/>
  </r>
  <r>
    <s v="Vaskularna hirurgija"/>
    <s v="Operacije"/>
    <x v="1091"/>
    <x v="1089"/>
    <n v="0"/>
    <n v="0"/>
    <n v="6"/>
    <n v="5"/>
    <n v="6"/>
    <n v="5"/>
  </r>
  <r>
    <s v="Vaskularna hirurgija"/>
    <s v="Operacije"/>
    <x v="1109"/>
    <x v="1107"/>
    <n v="0"/>
    <n v="0"/>
    <n v="2"/>
    <n v="8"/>
    <n v="2"/>
    <n v="8"/>
  </r>
  <r>
    <s v="Vaskularna hirurgija"/>
    <s v="Operacije"/>
    <x v="1111"/>
    <x v="1109"/>
    <n v="0"/>
    <n v="0"/>
    <m/>
    <n v="1"/>
    <n v="0"/>
    <n v="1"/>
  </r>
  <r>
    <s v="Vaskularna hirurgija"/>
    <s v="Operacije"/>
    <x v="1129"/>
    <x v="1127"/>
    <n v="0"/>
    <n v="0"/>
    <n v="4"/>
    <n v="5"/>
    <n v="4"/>
    <n v="5"/>
  </r>
  <r>
    <s v="Vaskularna hirurgija"/>
    <s v="Operacije"/>
    <x v="1177"/>
    <x v="1175"/>
    <n v="0"/>
    <n v="0"/>
    <n v="118"/>
    <n v="80"/>
    <n v="118"/>
    <n v="80"/>
  </r>
  <r>
    <s v="Vaskularna hirurgija"/>
    <s v="Operacije"/>
    <x v="45"/>
    <x v="45"/>
    <n v="0"/>
    <n v="0"/>
    <m/>
    <n v="1"/>
    <n v="0"/>
    <n v="1"/>
  </r>
  <r>
    <s v="Vaskularna hirurgija"/>
    <s v="Operacije"/>
    <x v="48"/>
    <x v="48"/>
    <n v="0"/>
    <n v="0"/>
    <n v="1"/>
    <n v="5"/>
    <n v="1"/>
    <n v="5"/>
  </r>
  <r>
    <s v="Vaskularna hirurgija"/>
    <s v="Operacije"/>
    <x v="52"/>
    <x v="52"/>
    <n v="0"/>
    <n v="0"/>
    <n v="87"/>
    <n v="85"/>
    <n v="87"/>
    <n v="85"/>
  </r>
  <r>
    <s v="Vaskularna hirurgija"/>
    <s v="Operacije"/>
    <x v="55"/>
    <x v="55"/>
    <n v="0"/>
    <n v="0"/>
    <n v="2"/>
    <n v="1"/>
    <n v="2"/>
    <n v="1"/>
  </r>
  <r>
    <s v="Vaskularna hirurgija"/>
    <s v="Operacije"/>
    <x v="56"/>
    <x v="56"/>
    <n v="0"/>
    <n v="0"/>
    <m/>
    <n v="1"/>
    <n v="0"/>
    <n v="1"/>
  </r>
  <r>
    <s v="Vaskularna hirurgija"/>
    <s v="Operacije"/>
    <x v="57"/>
    <x v="57"/>
    <n v="0"/>
    <n v="0"/>
    <n v="24"/>
    <n v="15"/>
    <n v="24"/>
    <n v="15"/>
  </r>
  <r>
    <s v="Vaskularna hirurgija"/>
    <s v="Operacije"/>
    <x v="58"/>
    <x v="58"/>
    <n v="0"/>
    <n v="0"/>
    <n v="82"/>
    <n v="90"/>
    <n v="82"/>
    <n v="90"/>
  </r>
  <r>
    <s v="Vaskularna hirurgija"/>
    <s v="Operacije"/>
    <x v="60"/>
    <x v="60"/>
    <n v="0"/>
    <n v="0"/>
    <n v="17"/>
    <n v="25"/>
    <n v="17"/>
    <n v="25"/>
  </r>
  <r>
    <s v="Vaskularna hirurgija"/>
    <s v="Operacije"/>
    <x v="61"/>
    <x v="61"/>
    <n v="0"/>
    <n v="0"/>
    <n v="5"/>
    <n v="2"/>
    <n v="5"/>
    <n v="2"/>
  </r>
  <r>
    <s v="Vaskularna hirurgija"/>
    <s v="Operacije"/>
    <x v="63"/>
    <x v="63"/>
    <n v="0"/>
    <n v="0"/>
    <n v="5"/>
    <n v="10"/>
    <n v="5"/>
    <n v="10"/>
  </r>
  <r>
    <s v="Vaskularna hirurgija"/>
    <s v="Operacije"/>
    <x v="1593"/>
    <x v="1591"/>
    <n v="0"/>
    <n v="0"/>
    <m/>
    <n v="1"/>
    <n v="0"/>
    <n v="1"/>
  </r>
  <r>
    <s v="Vaskularna hirurgija"/>
    <s v="Operacije"/>
    <x v="398"/>
    <x v="397"/>
    <n v="0"/>
    <n v="0"/>
    <m/>
    <n v="1"/>
    <n v="0"/>
    <n v="1"/>
  </r>
  <r>
    <s v="Vaskularna hirurgija"/>
    <s v="Operacije"/>
    <x v="1433"/>
    <x v="1431"/>
    <n v="0"/>
    <n v="0"/>
    <n v="1"/>
    <n v="1"/>
    <n v="1"/>
    <n v="1"/>
  </r>
  <r>
    <s v="Vaskularna hirurgija"/>
    <s v="Operacije"/>
    <x v="768"/>
    <x v="766"/>
    <n v="0"/>
    <n v="0"/>
    <m/>
    <n v="1"/>
    <n v="0"/>
    <n v="1"/>
  </r>
  <r>
    <s v="Urologija"/>
    <s v="Operacije"/>
    <x v="17"/>
    <x v="17"/>
    <n v="0"/>
    <n v="0"/>
    <m/>
    <n v="1"/>
    <n v="0"/>
    <n v="1"/>
  </r>
  <r>
    <s v="Urologija"/>
    <s v="Operacije"/>
    <x v="1594"/>
    <x v="1592"/>
    <n v="0"/>
    <n v="0"/>
    <n v="3"/>
    <n v="5"/>
    <n v="3"/>
    <n v="5"/>
  </r>
  <r>
    <s v="Urologija"/>
    <s v="Operacije"/>
    <x v="1595"/>
    <x v="1593"/>
    <n v="0"/>
    <n v="0"/>
    <n v="6"/>
    <n v="8"/>
    <n v="6"/>
    <n v="8"/>
  </r>
  <r>
    <s v="Urologija"/>
    <s v="Operacije"/>
    <x v="1596"/>
    <x v="1594"/>
    <n v="0"/>
    <n v="0"/>
    <n v="13"/>
    <n v="30"/>
    <n v="13"/>
    <n v="30"/>
  </r>
  <r>
    <s v="Urologija"/>
    <s v="Operacije"/>
    <x v="847"/>
    <x v="845"/>
    <n v="0"/>
    <n v="0"/>
    <n v="6"/>
    <n v="10"/>
    <n v="6"/>
    <n v="10"/>
  </r>
  <r>
    <s v="Urologija"/>
    <s v="Operacije"/>
    <x v="1597"/>
    <x v="1595"/>
    <n v="0"/>
    <n v="0"/>
    <m/>
    <n v="1"/>
    <n v="0"/>
    <n v="1"/>
  </r>
  <r>
    <s v="Urologija"/>
    <s v="Operacije"/>
    <x v="1598"/>
    <x v="1596"/>
    <n v="0"/>
    <n v="0"/>
    <n v="26"/>
    <n v="20"/>
    <n v="26"/>
    <n v="20"/>
  </r>
  <r>
    <s v="Urologija"/>
    <s v="Operacije"/>
    <x v="1599"/>
    <x v="1597"/>
    <n v="0"/>
    <n v="0"/>
    <n v="5"/>
    <n v="10"/>
    <n v="5"/>
    <n v="10"/>
  </r>
  <r>
    <s v="Urologija"/>
    <s v="Operacije"/>
    <x v="1600"/>
    <x v="1598"/>
    <n v="0"/>
    <n v="0"/>
    <n v="18"/>
    <n v="30"/>
    <n v="18"/>
    <n v="30"/>
  </r>
  <r>
    <s v="Urologija"/>
    <s v="Operacije"/>
    <x v="1601"/>
    <x v="1599"/>
    <n v="0"/>
    <n v="0"/>
    <n v="6"/>
    <n v="5"/>
    <n v="6"/>
    <n v="5"/>
  </r>
  <r>
    <s v="Urologija"/>
    <s v="Operacije"/>
    <x v="1602"/>
    <x v="1600"/>
    <n v="0"/>
    <n v="0"/>
    <n v="2"/>
    <n v="1"/>
    <n v="2"/>
    <n v="1"/>
  </r>
  <r>
    <s v="Urologija"/>
    <s v="Operacije"/>
    <x v="1603"/>
    <x v="1601"/>
    <n v="0"/>
    <n v="0"/>
    <m/>
    <n v="1"/>
    <n v="0"/>
    <n v="1"/>
  </r>
  <r>
    <s v="Urologija"/>
    <s v="Operacije"/>
    <x v="1604"/>
    <x v="1602"/>
    <n v="0"/>
    <n v="0"/>
    <m/>
    <n v="1"/>
    <n v="0"/>
    <n v="1"/>
  </r>
  <r>
    <s v="Urologija"/>
    <s v="Operacije"/>
    <x v="1605"/>
    <x v="1603"/>
    <n v="0"/>
    <n v="0"/>
    <m/>
    <n v="1"/>
    <n v="0"/>
    <n v="1"/>
  </r>
  <r>
    <s v="Urologija"/>
    <s v="Operacije"/>
    <x v="1606"/>
    <x v="1604"/>
    <n v="1"/>
    <n v="1"/>
    <n v="103"/>
    <n v="80"/>
    <n v="104"/>
    <n v="81"/>
  </r>
  <r>
    <s v="Urologija"/>
    <s v="Operacije"/>
    <x v="1607"/>
    <x v="1605"/>
    <n v="0"/>
    <n v="0"/>
    <n v="2"/>
    <n v="5"/>
    <n v="2"/>
    <n v="5"/>
  </r>
  <r>
    <s v="Urologija"/>
    <s v="Operacije"/>
    <x v="1608"/>
    <x v="1606"/>
    <n v="0"/>
    <n v="0"/>
    <n v="8"/>
    <n v="10"/>
    <n v="8"/>
    <n v="10"/>
  </r>
  <r>
    <s v="Urologija"/>
    <s v="Operacije"/>
    <x v="1609"/>
    <x v="1607"/>
    <n v="0"/>
    <n v="0"/>
    <n v="1"/>
    <n v="2"/>
    <n v="1"/>
    <n v="2"/>
  </r>
  <r>
    <s v="Urologija"/>
    <s v="Operacije"/>
    <x v="1610"/>
    <x v="1608"/>
    <n v="0"/>
    <n v="0"/>
    <n v="2"/>
    <n v="5"/>
    <n v="2"/>
    <n v="5"/>
  </r>
  <r>
    <s v="Urologija"/>
    <s v="Operacije"/>
    <x v="1611"/>
    <x v="1609"/>
    <n v="0"/>
    <n v="0"/>
    <m/>
    <n v="1"/>
    <n v="0"/>
    <n v="1"/>
  </r>
  <r>
    <s v="Urologija"/>
    <s v="Operacije"/>
    <x v="1612"/>
    <x v="1610"/>
    <n v="0"/>
    <n v="0"/>
    <n v="3"/>
    <n v="1"/>
    <n v="3"/>
    <n v="1"/>
  </r>
  <r>
    <s v="Urologija"/>
    <s v="Operacije"/>
    <x v="1613"/>
    <x v="1611"/>
    <n v="0"/>
    <n v="0"/>
    <m/>
    <n v="1"/>
    <n v="0"/>
    <n v="1"/>
  </r>
  <r>
    <s v="Urologija"/>
    <s v="Operacije"/>
    <x v="1614"/>
    <x v="1612"/>
    <n v="0"/>
    <n v="0"/>
    <n v="31"/>
    <n v="35"/>
    <n v="31"/>
    <n v="35"/>
  </r>
  <r>
    <s v="Urologija"/>
    <s v="Operacije"/>
    <x v="1615"/>
    <x v="1613"/>
    <n v="0"/>
    <n v="0"/>
    <m/>
    <n v="1"/>
    <n v="0"/>
    <n v="1"/>
  </r>
  <r>
    <s v="Urologija"/>
    <s v="Operacije"/>
    <x v="1616"/>
    <x v="1614"/>
    <n v="0"/>
    <n v="0"/>
    <m/>
    <n v="1"/>
    <n v="0"/>
    <n v="1"/>
  </r>
  <r>
    <s v="Urologija"/>
    <s v="Operacije"/>
    <x v="1617"/>
    <x v="1615"/>
    <n v="0"/>
    <n v="0"/>
    <n v="1"/>
    <n v="1"/>
    <n v="1"/>
    <n v="1"/>
  </r>
  <r>
    <s v="Urologija"/>
    <s v="Operacije"/>
    <x v="1618"/>
    <x v="1616"/>
    <n v="0"/>
    <n v="0"/>
    <m/>
    <n v="1"/>
    <n v="0"/>
    <n v="1"/>
  </r>
  <r>
    <s v="Urologija"/>
    <s v="Operacije"/>
    <x v="1619"/>
    <x v="1617"/>
    <n v="0"/>
    <n v="0"/>
    <n v="40"/>
    <n v="40"/>
    <n v="40"/>
    <n v="40"/>
  </r>
  <r>
    <s v="Urologija"/>
    <s v="Operacije"/>
    <x v="1175"/>
    <x v="1173"/>
    <n v="0"/>
    <n v="0"/>
    <m/>
    <n v="1"/>
    <n v="0"/>
    <n v="1"/>
  </r>
  <r>
    <s v="Urologija"/>
    <s v="Operacije"/>
    <x v="1620"/>
    <x v="1618"/>
    <n v="0"/>
    <n v="0"/>
    <m/>
    <n v="1"/>
    <n v="0"/>
    <n v="1"/>
  </r>
  <r>
    <s v="Urologija"/>
    <s v="Operacije"/>
    <x v="1621"/>
    <x v="1619"/>
    <n v="0"/>
    <n v="0"/>
    <n v="6"/>
    <n v="5"/>
    <n v="6"/>
    <n v="5"/>
  </r>
  <r>
    <s v="Urologija"/>
    <s v="Operacije"/>
    <x v="1622"/>
    <x v="1620"/>
    <n v="0"/>
    <n v="0"/>
    <m/>
    <n v="1"/>
    <n v="0"/>
    <n v="1"/>
  </r>
  <r>
    <s v="Urologija"/>
    <s v="Operacije"/>
    <x v="1623"/>
    <x v="1621"/>
    <n v="0"/>
    <n v="0"/>
    <m/>
    <n v="1"/>
    <n v="0"/>
    <n v="1"/>
  </r>
  <r>
    <s v="Urologija"/>
    <s v="Operacije"/>
    <x v="1624"/>
    <x v="1622"/>
    <n v="0"/>
    <n v="0"/>
    <n v="51"/>
    <n v="40"/>
    <n v="51"/>
    <n v="40"/>
  </r>
  <r>
    <s v="Urologija"/>
    <s v="Operacije"/>
    <x v="1625"/>
    <x v="1623"/>
    <n v="0"/>
    <n v="0"/>
    <m/>
    <n v="1"/>
    <n v="0"/>
    <n v="1"/>
  </r>
  <r>
    <s v="Urologija"/>
    <s v="Operacije"/>
    <x v="1626"/>
    <x v="1624"/>
    <n v="0"/>
    <n v="0"/>
    <n v="19"/>
    <n v="20"/>
    <n v="19"/>
    <n v="20"/>
  </r>
  <r>
    <s v="Urologija"/>
    <s v="Operacije"/>
    <x v="1627"/>
    <x v="1625"/>
    <n v="0"/>
    <n v="0"/>
    <n v="2"/>
    <n v="5"/>
    <n v="2"/>
    <n v="5"/>
  </r>
  <r>
    <s v="Urologija"/>
    <s v="Operacije"/>
    <x v="1628"/>
    <x v="1626"/>
    <n v="0"/>
    <n v="0"/>
    <n v="4"/>
    <n v="1"/>
    <n v="4"/>
    <n v="1"/>
  </r>
  <r>
    <s v="Urologija"/>
    <s v="Operacije"/>
    <x v="1629"/>
    <x v="1627"/>
    <n v="0"/>
    <n v="0"/>
    <n v="3"/>
    <n v="1"/>
    <n v="3"/>
    <n v="1"/>
  </r>
  <r>
    <s v="Urologija"/>
    <s v="Operacije"/>
    <x v="1630"/>
    <x v="1628"/>
    <n v="0"/>
    <n v="0"/>
    <m/>
    <n v="1"/>
    <n v="0"/>
    <n v="1"/>
  </r>
  <r>
    <s v="Urologija"/>
    <s v="Operacije"/>
    <x v="1631"/>
    <x v="1629"/>
    <n v="0"/>
    <n v="0"/>
    <n v="1"/>
    <n v="5"/>
    <n v="1"/>
    <n v="5"/>
  </r>
  <r>
    <s v="Urologija"/>
    <s v="Operacije"/>
    <x v="1632"/>
    <x v="1630"/>
    <n v="0"/>
    <n v="0"/>
    <n v="1"/>
    <n v="5"/>
    <n v="1"/>
    <n v="5"/>
  </r>
  <r>
    <s v="Urologija"/>
    <s v="Operacije"/>
    <x v="1633"/>
    <x v="1631"/>
    <n v="0"/>
    <n v="0"/>
    <n v="3"/>
    <n v="10"/>
    <n v="3"/>
    <n v="10"/>
  </r>
  <r>
    <s v="Urologija"/>
    <s v="Operacije"/>
    <x v="1634"/>
    <x v="1632"/>
    <n v="0"/>
    <n v="0"/>
    <m/>
    <n v="1"/>
    <n v="0"/>
    <n v="1"/>
  </r>
  <r>
    <s v="Urologija"/>
    <s v="Operacije"/>
    <x v="1635"/>
    <x v="1633"/>
    <n v="0"/>
    <n v="0"/>
    <m/>
    <n v="1"/>
    <n v="0"/>
    <n v="1"/>
  </r>
  <r>
    <s v="Urologija"/>
    <s v="Operacije"/>
    <x v="1636"/>
    <x v="1634"/>
    <n v="0"/>
    <n v="0"/>
    <n v="13"/>
    <n v="5"/>
    <n v="13"/>
    <n v="5"/>
  </r>
  <r>
    <s v="Urologija"/>
    <s v="Operacije"/>
    <x v="1637"/>
    <x v="1635"/>
    <n v="0"/>
    <n v="0"/>
    <n v="3"/>
    <n v="5"/>
    <n v="3"/>
    <n v="5"/>
  </r>
  <r>
    <s v="Urologija"/>
    <s v="Operacije"/>
    <x v="1638"/>
    <x v="1636"/>
    <n v="0"/>
    <n v="0"/>
    <m/>
    <n v="1"/>
    <n v="0"/>
    <n v="1"/>
  </r>
  <r>
    <s v="Urologija"/>
    <s v="Operacije"/>
    <x v="1639"/>
    <x v="1637"/>
    <n v="0"/>
    <n v="0"/>
    <m/>
    <n v="1"/>
    <n v="0"/>
    <n v="1"/>
  </r>
  <r>
    <s v="Urologija"/>
    <s v="Operacije"/>
    <x v="1640"/>
    <x v="1638"/>
    <n v="0"/>
    <n v="0"/>
    <m/>
    <n v="1"/>
    <n v="0"/>
    <n v="1"/>
  </r>
  <r>
    <s v="Urologija"/>
    <s v="Operacije"/>
    <x v="1641"/>
    <x v="1639"/>
    <n v="0"/>
    <n v="0"/>
    <m/>
    <n v="1"/>
    <n v="0"/>
    <n v="1"/>
  </r>
  <r>
    <s v="Urologija"/>
    <s v="Operacije"/>
    <x v="1642"/>
    <x v="1639"/>
    <n v="0"/>
    <n v="0"/>
    <n v="1"/>
    <n v="1"/>
    <n v="1"/>
    <n v="1"/>
  </r>
  <r>
    <s v="Urologija"/>
    <s v="Operacije"/>
    <x v="1643"/>
    <x v="1640"/>
    <n v="0"/>
    <n v="0"/>
    <n v="1"/>
    <n v="5"/>
    <n v="1"/>
    <n v="5"/>
  </r>
  <r>
    <s v="Urologija"/>
    <s v="Operacije"/>
    <x v="1644"/>
    <x v="1641"/>
    <n v="0"/>
    <n v="0"/>
    <m/>
    <n v="5"/>
    <n v="0"/>
    <n v="5"/>
  </r>
  <r>
    <s v="Urologija"/>
    <s v="Operacije"/>
    <x v="1645"/>
    <x v="1642"/>
    <n v="0"/>
    <n v="0"/>
    <m/>
    <n v="1"/>
    <n v="0"/>
    <n v="1"/>
  </r>
  <r>
    <s v="Urologija"/>
    <s v="Operacije"/>
    <x v="1646"/>
    <x v="1643"/>
    <n v="2"/>
    <n v="1"/>
    <n v="222"/>
    <n v="280"/>
    <n v="224"/>
    <n v="281"/>
  </r>
  <r>
    <s v="Urologija"/>
    <s v="Operacije"/>
    <x v="1647"/>
    <x v="1644"/>
    <n v="0"/>
    <n v="0"/>
    <n v="17"/>
    <n v="10"/>
    <n v="17"/>
    <n v="10"/>
  </r>
  <r>
    <s v="Urologija"/>
    <s v="Operacije"/>
    <x v="1648"/>
    <x v="1645"/>
    <n v="0"/>
    <n v="0"/>
    <n v="3"/>
    <n v="5"/>
    <n v="3"/>
    <n v="5"/>
  </r>
  <r>
    <s v="Urologija"/>
    <s v="Operacije"/>
    <x v="1649"/>
    <x v="1646"/>
    <n v="0"/>
    <n v="0"/>
    <m/>
    <n v="1"/>
    <n v="0"/>
    <n v="1"/>
  </r>
  <r>
    <s v="Urologija"/>
    <s v="Operacije"/>
    <x v="1650"/>
    <x v="1647"/>
    <n v="0"/>
    <n v="0"/>
    <n v="5"/>
    <n v="5"/>
    <n v="5"/>
    <n v="5"/>
  </r>
  <r>
    <s v="Urologija"/>
    <s v="Operacije"/>
    <x v="1651"/>
    <x v="1648"/>
    <n v="0"/>
    <n v="0"/>
    <m/>
    <n v="1"/>
    <n v="0"/>
    <n v="1"/>
  </r>
  <r>
    <s v="Urologija"/>
    <s v="Operacije"/>
    <x v="1652"/>
    <x v="1649"/>
    <n v="0"/>
    <n v="0"/>
    <n v="68"/>
    <n v="50"/>
    <n v="68"/>
    <n v="50"/>
  </r>
  <r>
    <s v="Urologija"/>
    <s v="Operacije"/>
    <x v="1653"/>
    <x v="1650"/>
    <n v="0"/>
    <n v="1"/>
    <n v="38"/>
    <n v="45"/>
    <n v="38"/>
    <n v="46"/>
  </r>
  <r>
    <s v="Urologija"/>
    <s v="Operacije"/>
    <x v="1654"/>
    <x v="1651"/>
    <n v="0"/>
    <n v="0"/>
    <n v="2"/>
    <n v="1"/>
    <n v="2"/>
    <n v="1"/>
  </r>
  <r>
    <s v="Urologija"/>
    <s v="Operacije"/>
    <x v="1655"/>
    <x v="1652"/>
    <n v="0"/>
    <n v="1"/>
    <n v="73"/>
    <n v="45"/>
    <n v="73"/>
    <n v="46"/>
  </r>
  <r>
    <s v="Urologija"/>
    <s v="Operacije"/>
    <x v="1656"/>
    <x v="1653"/>
    <n v="0"/>
    <n v="0"/>
    <n v="33"/>
    <n v="20"/>
    <n v="33"/>
    <n v="20"/>
  </r>
  <r>
    <s v="Urologija"/>
    <s v="Operacije"/>
    <x v="1657"/>
    <x v="1654"/>
    <n v="0"/>
    <n v="0"/>
    <n v="41"/>
    <n v="20"/>
    <n v="41"/>
    <n v="20"/>
  </r>
  <r>
    <s v="Urologija"/>
    <s v="Operacije"/>
    <x v="1658"/>
    <x v="1655"/>
    <n v="0"/>
    <n v="0"/>
    <n v="20"/>
    <n v="10"/>
    <n v="20"/>
    <n v="10"/>
  </r>
  <r>
    <s v="Urologija"/>
    <s v="Operacije"/>
    <x v="1659"/>
    <x v="1656"/>
    <n v="0"/>
    <n v="0"/>
    <n v="60"/>
    <n v="100"/>
    <n v="60"/>
    <n v="100"/>
  </r>
  <r>
    <s v="Urologija"/>
    <s v="Operacije"/>
    <x v="1660"/>
    <x v="1657"/>
    <n v="0"/>
    <n v="0"/>
    <n v="111"/>
    <n v="100"/>
    <n v="111"/>
    <n v="100"/>
  </r>
  <r>
    <s v="Urologija"/>
    <s v="Operacije"/>
    <x v="1661"/>
    <x v="1658"/>
    <n v="0"/>
    <n v="0"/>
    <m/>
    <n v="1"/>
    <n v="0"/>
    <n v="1"/>
  </r>
  <r>
    <s v="Urologija"/>
    <s v="Operacije"/>
    <x v="1662"/>
    <x v="1659"/>
    <n v="0"/>
    <n v="0"/>
    <n v="4"/>
    <n v="5"/>
    <n v="4"/>
    <n v="5"/>
  </r>
  <r>
    <s v="Urologija"/>
    <s v="Operacije"/>
    <x v="1663"/>
    <x v="1660"/>
    <n v="0"/>
    <n v="0"/>
    <n v="10"/>
    <n v="20"/>
    <n v="10"/>
    <n v="20"/>
  </r>
  <r>
    <s v="Urologija"/>
    <s v="Operacije"/>
    <x v="1664"/>
    <x v="1661"/>
    <n v="0"/>
    <n v="0"/>
    <m/>
    <n v="1"/>
    <n v="0"/>
    <n v="1"/>
  </r>
  <r>
    <s v="Urologija"/>
    <s v="Operacije"/>
    <x v="1665"/>
    <x v="1662"/>
    <n v="0"/>
    <n v="0"/>
    <n v="3"/>
    <n v="5"/>
    <n v="3"/>
    <n v="5"/>
  </r>
  <r>
    <s v="Urologija"/>
    <s v="Operacije"/>
    <x v="1666"/>
    <x v="1663"/>
    <n v="0"/>
    <n v="0"/>
    <n v="5"/>
    <n v="10"/>
    <n v="5"/>
    <n v="10"/>
  </r>
  <r>
    <s v="Urologija"/>
    <s v="Operacije"/>
    <x v="1667"/>
    <x v="1664"/>
    <n v="1"/>
    <n v="2"/>
    <n v="23"/>
    <n v="30"/>
    <n v="24"/>
    <n v="32"/>
  </r>
  <r>
    <s v="Urologija"/>
    <s v="Operacije"/>
    <x v="1668"/>
    <x v="1665"/>
    <n v="0"/>
    <n v="0"/>
    <n v="10"/>
    <n v="15"/>
    <n v="10"/>
    <n v="15"/>
  </r>
  <r>
    <s v="Urologija"/>
    <s v="Operacije"/>
    <x v="1669"/>
    <x v="1666"/>
    <n v="0"/>
    <n v="0"/>
    <m/>
    <n v="1"/>
    <n v="0"/>
    <n v="1"/>
  </r>
  <r>
    <s v="Urologija"/>
    <s v="Operacije"/>
    <x v="1670"/>
    <x v="1667"/>
    <n v="0"/>
    <n v="0"/>
    <n v="22"/>
    <n v="20"/>
    <n v="22"/>
    <n v="20"/>
  </r>
  <r>
    <s v="Urologija"/>
    <s v="Operacije"/>
    <x v="1671"/>
    <x v="1668"/>
    <n v="0"/>
    <n v="0"/>
    <n v="3"/>
    <n v="1"/>
    <n v="3"/>
    <n v="1"/>
  </r>
  <r>
    <s v="Urologija"/>
    <s v="Operacije"/>
    <x v="1672"/>
    <x v="1669"/>
    <n v="0"/>
    <n v="0"/>
    <n v="4"/>
    <n v="5"/>
    <n v="4"/>
    <n v="5"/>
  </r>
  <r>
    <s v="Urologija"/>
    <s v="Operacije"/>
    <x v="1673"/>
    <x v="1670"/>
    <n v="0"/>
    <n v="0"/>
    <n v="49"/>
    <n v="50"/>
    <n v="49"/>
    <n v="50"/>
  </r>
  <r>
    <s v="Urologija"/>
    <s v="Operacije"/>
    <x v="1674"/>
    <x v="1671"/>
    <n v="0"/>
    <n v="0"/>
    <n v="14"/>
    <n v="10"/>
    <n v="14"/>
    <n v="10"/>
  </r>
  <r>
    <s v="Urologija"/>
    <s v="Operacije"/>
    <x v="1675"/>
    <x v="1672"/>
    <n v="0"/>
    <n v="0"/>
    <n v="59"/>
    <n v="50"/>
    <n v="59"/>
    <n v="50"/>
  </r>
  <r>
    <s v="Urologija"/>
    <s v="Operacije"/>
    <x v="1676"/>
    <x v="1673"/>
    <n v="0"/>
    <n v="0"/>
    <n v="16"/>
    <n v="5"/>
    <n v="16"/>
    <n v="5"/>
  </r>
  <r>
    <s v="Urologija"/>
    <s v="Operacije"/>
    <x v="1677"/>
    <x v="1674"/>
    <n v="0"/>
    <n v="0"/>
    <n v="3"/>
    <n v="15"/>
    <n v="3"/>
    <n v="15"/>
  </r>
  <r>
    <s v="Urologija"/>
    <s v="Operacije"/>
    <x v="1678"/>
    <x v="1675"/>
    <n v="0"/>
    <n v="0"/>
    <n v="1"/>
    <n v="1"/>
    <n v="1"/>
    <n v="1"/>
  </r>
  <r>
    <s v="Urologija"/>
    <s v="Operacije"/>
    <x v="1679"/>
    <x v="1676"/>
    <n v="0"/>
    <n v="1"/>
    <n v="208"/>
    <n v="190"/>
    <n v="208"/>
    <n v="191"/>
  </r>
  <r>
    <s v="Urologija"/>
    <s v="Operacije"/>
    <x v="1680"/>
    <x v="1677"/>
    <n v="0"/>
    <n v="0"/>
    <n v="3"/>
    <n v="15"/>
    <n v="3"/>
    <n v="15"/>
  </r>
  <r>
    <s v="Urologija"/>
    <s v="Operacije"/>
    <x v="1681"/>
    <x v="1678"/>
    <n v="11"/>
    <n v="30"/>
    <n v="2"/>
    <n v="3"/>
    <n v="13"/>
    <n v="33"/>
  </r>
  <r>
    <s v="Urologija"/>
    <s v="Operacije"/>
    <x v="1682"/>
    <x v="1679"/>
    <n v="0"/>
    <n v="0"/>
    <n v="2"/>
    <n v="5"/>
    <n v="2"/>
    <n v="5"/>
  </r>
  <r>
    <s v="Urologija"/>
    <s v="Operacije"/>
    <x v="1683"/>
    <x v="1680"/>
    <n v="0"/>
    <n v="0"/>
    <n v="4"/>
    <n v="1"/>
    <n v="4"/>
    <n v="1"/>
  </r>
  <r>
    <s v="Urologija"/>
    <s v="Operacije"/>
    <x v="1684"/>
    <x v="1681"/>
    <n v="0"/>
    <n v="0"/>
    <n v="10"/>
    <n v="25"/>
    <n v="10"/>
    <n v="25"/>
  </r>
  <r>
    <s v="Urologija"/>
    <s v="Operacije"/>
    <x v="1685"/>
    <x v="1682"/>
    <n v="0"/>
    <n v="0"/>
    <m/>
    <n v="1"/>
    <n v="0"/>
    <n v="1"/>
  </r>
  <r>
    <s v="Urologija"/>
    <s v="Operacije"/>
    <x v="1686"/>
    <x v="1683"/>
    <n v="0"/>
    <n v="0"/>
    <n v="2"/>
    <n v="1"/>
    <n v="2"/>
    <n v="1"/>
  </r>
  <r>
    <s v="Urologija"/>
    <s v="Operacije"/>
    <x v="1687"/>
    <x v="1684"/>
    <n v="0"/>
    <n v="0"/>
    <n v="4"/>
    <n v="2"/>
    <n v="4"/>
    <n v="2"/>
  </r>
  <r>
    <s v="Urologija"/>
    <s v="Operacije"/>
    <x v="1688"/>
    <x v="1685"/>
    <n v="0"/>
    <n v="0"/>
    <m/>
    <n v="1"/>
    <n v="0"/>
    <n v="1"/>
  </r>
  <r>
    <s v="Urologija"/>
    <s v="Operacije"/>
    <x v="1689"/>
    <x v="1686"/>
    <n v="0"/>
    <n v="0"/>
    <m/>
    <n v="1"/>
    <n v="0"/>
    <n v="1"/>
  </r>
  <r>
    <s v="Urologija"/>
    <s v="Operacije"/>
    <x v="1690"/>
    <x v="1687"/>
    <n v="0"/>
    <n v="0"/>
    <m/>
    <n v="1"/>
    <n v="0"/>
    <n v="1"/>
  </r>
  <r>
    <s v="Urologija"/>
    <s v="Operacije"/>
    <x v="1691"/>
    <x v="1688"/>
    <n v="0"/>
    <n v="0"/>
    <n v="4"/>
    <n v="5"/>
    <n v="4"/>
    <n v="5"/>
  </r>
  <r>
    <s v="Urologija"/>
    <s v="Operacije"/>
    <x v="1692"/>
    <x v="1689"/>
    <n v="0"/>
    <n v="0"/>
    <n v="3"/>
    <n v="5"/>
    <n v="3"/>
    <n v="5"/>
  </r>
  <r>
    <s v="Urologija"/>
    <s v="Operacije"/>
    <x v="1693"/>
    <x v="1690"/>
    <n v="0"/>
    <n v="0"/>
    <n v="3"/>
    <n v="1"/>
    <n v="3"/>
    <n v="1"/>
  </r>
  <r>
    <s v="Urologija"/>
    <s v="Operacije"/>
    <x v="1694"/>
    <x v="1691"/>
    <n v="0"/>
    <n v="0"/>
    <n v="2"/>
    <n v="1"/>
    <n v="2"/>
    <n v="1"/>
  </r>
  <r>
    <s v="Urologija"/>
    <s v="Operacije"/>
    <x v="1695"/>
    <x v="1692"/>
    <n v="0"/>
    <n v="0"/>
    <n v="2"/>
    <n v="15"/>
    <n v="2"/>
    <n v="15"/>
  </r>
  <r>
    <s v="Urologija"/>
    <s v="Operacije"/>
    <x v="1696"/>
    <x v="1693"/>
    <n v="0"/>
    <n v="0"/>
    <n v="2"/>
    <n v="5"/>
    <n v="2"/>
    <n v="5"/>
  </r>
  <r>
    <s v="Urologija"/>
    <s v="Operacije"/>
    <x v="1697"/>
    <x v="1694"/>
    <n v="0"/>
    <n v="0"/>
    <n v="8"/>
    <n v="15"/>
    <n v="8"/>
    <n v="15"/>
  </r>
  <r>
    <s v="Urologija"/>
    <s v="Operacije"/>
    <x v="1698"/>
    <x v="1695"/>
    <n v="0"/>
    <n v="0"/>
    <m/>
    <n v="1"/>
    <n v="0"/>
    <n v="1"/>
  </r>
  <r>
    <s v="Urologija"/>
    <s v="Operacije"/>
    <x v="1699"/>
    <x v="1696"/>
    <n v="0"/>
    <n v="0"/>
    <m/>
    <n v="1"/>
    <n v="0"/>
    <n v="1"/>
  </r>
  <r>
    <s v="Urologija"/>
    <s v="Operacije"/>
    <x v="1700"/>
    <x v="1697"/>
    <n v="0"/>
    <n v="0"/>
    <n v="5"/>
    <n v="5"/>
    <n v="5"/>
    <n v="5"/>
  </r>
  <r>
    <s v="Urologija"/>
    <s v="Operacije"/>
    <x v="1701"/>
    <x v="1698"/>
    <n v="0"/>
    <n v="0"/>
    <m/>
    <n v="1"/>
    <n v="0"/>
    <n v="1"/>
  </r>
  <r>
    <s v="Urologija"/>
    <s v="Operacije"/>
    <x v="1702"/>
    <x v="1699"/>
    <n v="0"/>
    <n v="0"/>
    <m/>
    <n v="5"/>
    <n v="0"/>
    <n v="5"/>
  </r>
  <r>
    <s v="Urologija"/>
    <s v="Operacije"/>
    <x v="1703"/>
    <x v="1700"/>
    <n v="0"/>
    <n v="0"/>
    <n v="2"/>
    <n v="5"/>
    <n v="2"/>
    <n v="5"/>
  </r>
  <r>
    <s v="Urologija"/>
    <s v="Operacije"/>
    <x v="1704"/>
    <x v="1701"/>
    <n v="0"/>
    <n v="0"/>
    <n v="1"/>
    <n v="1"/>
    <n v="1"/>
    <n v="1"/>
  </r>
  <r>
    <s v="Urologija"/>
    <s v="Operacije"/>
    <x v="1705"/>
    <x v="1702"/>
    <n v="0"/>
    <n v="0"/>
    <m/>
    <n v="1"/>
    <n v="0"/>
    <n v="1"/>
  </r>
  <r>
    <s v="Urologija"/>
    <s v="Operacije"/>
    <x v="1706"/>
    <x v="1703"/>
    <n v="0"/>
    <n v="0"/>
    <n v="1"/>
    <n v="1"/>
    <n v="1"/>
    <n v="1"/>
  </r>
  <r>
    <s v="Urologija"/>
    <s v="Operacije"/>
    <x v="1707"/>
    <x v="1704"/>
    <n v="0"/>
    <n v="0"/>
    <n v="2"/>
    <n v="1"/>
    <n v="2"/>
    <n v="1"/>
  </r>
  <r>
    <s v="Urologija"/>
    <s v="Operacije"/>
    <x v="1708"/>
    <x v="1705"/>
    <n v="0"/>
    <n v="0"/>
    <n v="1"/>
    <n v="15"/>
    <n v="1"/>
    <n v="15"/>
  </r>
  <r>
    <s v="Urologija"/>
    <s v="Operacije"/>
    <x v="1709"/>
    <x v="1706"/>
    <n v="0"/>
    <n v="0"/>
    <n v="1"/>
    <n v="1"/>
    <n v="1"/>
    <n v="1"/>
  </r>
  <r>
    <s v="Urologija"/>
    <s v="Operacije"/>
    <x v="1710"/>
    <x v="1707"/>
    <n v="0"/>
    <n v="0"/>
    <m/>
    <n v="1"/>
    <n v="0"/>
    <n v="1"/>
  </r>
  <r>
    <s v="Urologija"/>
    <s v="Operacije"/>
    <x v="1711"/>
    <x v="1708"/>
    <n v="0"/>
    <n v="0"/>
    <n v="2"/>
    <n v="1"/>
    <n v="2"/>
    <n v="1"/>
  </r>
  <r>
    <s v="Urologija"/>
    <s v="Operacije"/>
    <x v="1712"/>
    <x v="1709"/>
    <n v="0"/>
    <n v="0"/>
    <m/>
    <n v="1"/>
    <n v="0"/>
    <n v="1"/>
  </r>
  <r>
    <s v="Urologija"/>
    <s v="Operacije"/>
    <x v="1713"/>
    <x v="1710"/>
    <n v="0"/>
    <n v="0"/>
    <m/>
    <n v="1"/>
    <n v="0"/>
    <n v="1"/>
  </r>
  <r>
    <s v="Urologija"/>
    <s v="Operacije"/>
    <x v="1714"/>
    <x v="1711"/>
    <n v="0"/>
    <n v="0"/>
    <m/>
    <n v="1"/>
    <n v="0"/>
    <n v="1"/>
  </r>
  <r>
    <s v="Urologija"/>
    <s v="Operacije"/>
    <x v="1715"/>
    <x v="1712"/>
    <n v="0"/>
    <n v="0"/>
    <m/>
    <n v="1"/>
    <n v="0"/>
    <n v="1"/>
  </r>
  <r>
    <s v="Urologija"/>
    <s v="Operacije"/>
    <x v="1716"/>
    <x v="1713"/>
    <n v="0"/>
    <n v="0"/>
    <m/>
    <n v="1"/>
    <n v="0"/>
    <n v="1"/>
  </r>
  <r>
    <s v="Urologija"/>
    <s v="Operacije"/>
    <x v="1717"/>
    <x v="1714"/>
    <n v="0"/>
    <n v="0"/>
    <n v="2"/>
    <n v="5"/>
    <n v="2"/>
    <n v="5"/>
  </r>
  <r>
    <s v="Urologija"/>
    <s v="Operacije"/>
    <x v="1718"/>
    <x v="1715"/>
    <n v="0"/>
    <n v="0"/>
    <n v="1"/>
    <n v="1"/>
    <n v="1"/>
    <n v="1"/>
  </r>
  <r>
    <s v="Urologija"/>
    <s v="Operacije"/>
    <x v="1719"/>
    <x v="1716"/>
    <n v="0"/>
    <n v="0"/>
    <m/>
    <n v="1"/>
    <n v="0"/>
    <n v="1"/>
  </r>
  <r>
    <s v="Urologija"/>
    <s v="Operacije"/>
    <x v="1720"/>
    <x v="1717"/>
    <n v="0"/>
    <n v="0"/>
    <m/>
    <n v="1"/>
    <n v="0"/>
    <n v="1"/>
  </r>
  <r>
    <s v="Urologija"/>
    <s v="Operacije"/>
    <x v="1721"/>
    <x v="1718"/>
    <n v="0"/>
    <n v="0"/>
    <m/>
    <n v="1"/>
    <n v="0"/>
    <n v="1"/>
  </r>
  <r>
    <s v="Urologija"/>
    <s v="Operacije"/>
    <x v="1722"/>
    <x v="1719"/>
    <n v="0"/>
    <n v="0"/>
    <m/>
    <n v="1"/>
    <n v="0"/>
    <n v="1"/>
  </r>
  <r>
    <s v="Urologija"/>
    <s v="Operacije"/>
    <x v="1723"/>
    <x v="1720"/>
    <n v="0"/>
    <n v="0"/>
    <m/>
    <n v="1"/>
    <n v="0"/>
    <n v="1"/>
  </r>
  <r>
    <s v="Urologija"/>
    <s v="Operacije"/>
    <x v="1724"/>
    <x v="1721"/>
    <n v="0"/>
    <n v="0"/>
    <n v="3"/>
    <n v="1"/>
    <n v="3"/>
    <n v="1"/>
  </r>
  <r>
    <s v="Urologija"/>
    <s v="Operacije"/>
    <x v="1725"/>
    <x v="1722"/>
    <n v="0"/>
    <n v="0"/>
    <n v="1"/>
    <n v="1"/>
    <n v="1"/>
    <n v="1"/>
  </r>
  <r>
    <s v="Urologija"/>
    <s v="Operacije"/>
    <x v="1726"/>
    <x v="1723"/>
    <n v="0"/>
    <n v="0"/>
    <n v="1"/>
    <n v="1"/>
    <n v="1"/>
    <n v="1"/>
  </r>
  <r>
    <s v="Urologija"/>
    <s v="Operacije"/>
    <x v="1727"/>
    <x v="1724"/>
    <n v="0"/>
    <n v="0"/>
    <n v="3"/>
    <n v="1"/>
    <n v="3"/>
    <n v="1"/>
  </r>
  <r>
    <s v="Urologija"/>
    <s v="Operacije"/>
    <x v="1728"/>
    <x v="1725"/>
    <n v="0"/>
    <n v="0"/>
    <n v="2"/>
    <n v="1"/>
    <n v="2"/>
    <n v="1"/>
  </r>
  <r>
    <s v="Urologija"/>
    <s v="Operacije"/>
    <x v="1729"/>
    <x v="1726"/>
    <n v="0"/>
    <n v="0"/>
    <m/>
    <n v="1"/>
    <n v="0"/>
    <n v="1"/>
  </r>
  <r>
    <s v="Urologija"/>
    <s v="Operacije"/>
    <x v="1730"/>
    <x v="1727"/>
    <n v="0"/>
    <n v="0"/>
    <m/>
    <n v="1"/>
    <n v="0"/>
    <n v="1"/>
  </r>
  <r>
    <s v="Urologija"/>
    <s v="Operacije"/>
    <x v="1731"/>
    <x v="1728"/>
    <n v="0"/>
    <n v="0"/>
    <n v="11"/>
    <n v="5"/>
    <n v="11"/>
    <n v="5"/>
  </r>
  <r>
    <s v="Urologija"/>
    <s v="Operacije"/>
    <x v="1732"/>
    <x v="1729"/>
    <n v="0"/>
    <n v="0"/>
    <n v="3"/>
    <n v="1"/>
    <n v="3"/>
    <n v="1"/>
  </r>
  <r>
    <s v="Urologija"/>
    <s v="Operacije"/>
    <x v="1733"/>
    <x v="1730"/>
    <n v="0"/>
    <n v="0"/>
    <n v="6"/>
    <n v="1"/>
    <n v="6"/>
    <n v="1"/>
  </r>
  <r>
    <s v="Urologija"/>
    <s v="Operacije"/>
    <x v="1734"/>
    <x v="1731"/>
    <n v="0"/>
    <n v="0"/>
    <n v="9"/>
    <n v="1"/>
    <n v="9"/>
    <n v="1"/>
  </r>
  <r>
    <s v="Urologija"/>
    <s v="Operacije"/>
    <x v="1735"/>
    <x v="1732"/>
    <n v="0"/>
    <n v="0"/>
    <n v="23"/>
    <n v="15"/>
    <n v="23"/>
    <n v="15"/>
  </r>
  <r>
    <s v="Urologija"/>
    <s v="Operacije"/>
    <x v="1736"/>
    <x v="1733"/>
    <n v="0"/>
    <n v="0"/>
    <n v="4"/>
    <n v="1"/>
    <n v="4"/>
    <n v="1"/>
  </r>
  <r>
    <s v="Urologija"/>
    <s v="Operacije"/>
    <x v="1737"/>
    <x v="1734"/>
    <n v="0"/>
    <n v="0"/>
    <m/>
    <n v="1"/>
    <n v="0"/>
    <n v="1"/>
  </r>
  <r>
    <s v="Urologija"/>
    <s v="Operacije"/>
    <x v="1738"/>
    <x v="1735"/>
    <n v="0"/>
    <n v="0"/>
    <n v="6"/>
    <n v="3"/>
    <n v="6"/>
    <n v="3"/>
  </r>
  <r>
    <s v="Urologija"/>
    <s v="Operacije"/>
    <x v="1739"/>
    <x v="1736"/>
    <n v="0"/>
    <n v="0"/>
    <m/>
    <n v="1"/>
    <n v="0"/>
    <n v="1"/>
  </r>
  <r>
    <s v="Urologija"/>
    <s v="Operacije"/>
    <x v="1740"/>
    <x v="1737"/>
    <n v="0"/>
    <n v="0"/>
    <n v="1"/>
    <n v="2"/>
    <n v="1"/>
    <n v="2"/>
  </r>
  <r>
    <s v="Urologija"/>
    <s v="Operacije"/>
    <x v="1741"/>
    <x v="1738"/>
    <n v="0"/>
    <n v="0"/>
    <m/>
    <n v="1"/>
    <n v="0"/>
    <n v="1"/>
  </r>
  <r>
    <s v="Urologija"/>
    <s v="Operacije"/>
    <x v="1742"/>
    <x v="1739"/>
    <n v="0"/>
    <n v="0"/>
    <m/>
    <n v="1"/>
    <n v="0"/>
    <n v="1"/>
  </r>
  <r>
    <s v="Urologija"/>
    <s v="Operacije"/>
    <x v="1743"/>
    <x v="1740"/>
    <n v="0"/>
    <n v="0"/>
    <m/>
    <n v="1"/>
    <n v="0"/>
    <n v="1"/>
  </r>
  <r>
    <s v="Urologija"/>
    <s v="Operacije"/>
    <x v="1744"/>
    <x v="1741"/>
    <n v="0"/>
    <n v="0"/>
    <m/>
    <n v="1"/>
    <n v="0"/>
    <n v="1"/>
  </r>
  <r>
    <s v="Urologija"/>
    <s v="Operacije"/>
    <x v="1745"/>
    <x v="1742"/>
    <n v="0"/>
    <n v="0"/>
    <m/>
    <n v="1"/>
    <n v="0"/>
    <n v="1"/>
  </r>
  <r>
    <s v="Urologija"/>
    <s v="Operacije"/>
    <x v="1746"/>
    <x v="1743"/>
    <n v="0"/>
    <n v="0"/>
    <m/>
    <n v="1"/>
    <n v="0"/>
    <n v="1"/>
  </r>
  <r>
    <s v="Urologija"/>
    <s v="Operacije"/>
    <x v="1747"/>
    <x v="1744"/>
    <n v="0"/>
    <n v="0"/>
    <n v="1"/>
    <n v="1"/>
    <n v="1"/>
    <n v="1"/>
  </r>
  <r>
    <s v="Urologija"/>
    <s v="Operacije"/>
    <x v="1748"/>
    <x v="1745"/>
    <n v="0"/>
    <n v="0"/>
    <n v="23"/>
    <n v="20"/>
    <n v="23"/>
    <n v="20"/>
  </r>
  <r>
    <s v="Urologija"/>
    <s v="Operacije"/>
    <x v="1749"/>
    <x v="1746"/>
    <n v="0"/>
    <n v="0"/>
    <n v="1"/>
    <n v="5"/>
    <n v="1"/>
    <n v="5"/>
  </r>
  <r>
    <s v="Urologija"/>
    <s v="Operacije"/>
    <x v="1750"/>
    <x v="1747"/>
    <n v="0"/>
    <n v="0"/>
    <m/>
    <n v="1"/>
    <n v="0"/>
    <n v="1"/>
  </r>
  <r>
    <s v="Urologija"/>
    <s v="Operacije"/>
    <x v="1751"/>
    <x v="1748"/>
    <n v="0"/>
    <n v="0"/>
    <m/>
    <n v="1"/>
    <n v="0"/>
    <n v="1"/>
  </r>
  <r>
    <s v="Urologija"/>
    <s v="Operacije"/>
    <x v="1752"/>
    <x v="1749"/>
    <n v="0"/>
    <n v="0"/>
    <m/>
    <n v="1"/>
    <n v="0"/>
    <n v="1"/>
  </r>
  <r>
    <s v="Urologija"/>
    <s v="Operacije"/>
    <x v="1753"/>
    <x v="1750"/>
    <n v="0"/>
    <n v="0"/>
    <m/>
    <n v="1"/>
    <n v="0"/>
    <n v="1"/>
  </r>
  <r>
    <s v="Urologija"/>
    <s v="Operacije"/>
    <x v="1754"/>
    <x v="1751"/>
    <n v="0"/>
    <n v="0"/>
    <n v="1"/>
    <n v="1"/>
    <n v="1"/>
    <n v="1"/>
  </r>
  <r>
    <s v="Urologija"/>
    <s v="Operacije"/>
    <x v="1755"/>
    <x v="1752"/>
    <n v="0"/>
    <n v="0"/>
    <m/>
    <n v="1"/>
    <n v="0"/>
    <n v="1"/>
  </r>
  <r>
    <s v="Urologija"/>
    <s v="Operacije"/>
    <x v="1756"/>
    <x v="1753"/>
    <n v="0"/>
    <n v="0"/>
    <m/>
    <n v="1"/>
    <n v="0"/>
    <n v="1"/>
  </r>
  <r>
    <s v="Urologija"/>
    <s v="Operacije"/>
    <x v="1757"/>
    <x v="1754"/>
    <n v="0"/>
    <n v="0"/>
    <m/>
    <n v="1"/>
    <n v="0"/>
    <n v="1"/>
  </r>
  <r>
    <s v="Urologija"/>
    <s v="Operacije"/>
    <x v="1758"/>
    <x v="1755"/>
    <n v="0"/>
    <n v="0"/>
    <m/>
    <n v="1"/>
    <n v="0"/>
    <n v="1"/>
  </r>
  <r>
    <s v="Urologija"/>
    <s v="Operacije"/>
    <x v="1759"/>
    <x v="1756"/>
    <n v="0"/>
    <n v="0"/>
    <m/>
    <n v="1"/>
    <n v="0"/>
    <n v="1"/>
  </r>
  <r>
    <s v="Urologija"/>
    <s v="Operacije"/>
    <x v="1760"/>
    <x v="1757"/>
    <n v="0"/>
    <n v="0"/>
    <m/>
    <n v="1"/>
    <n v="0"/>
    <n v="1"/>
  </r>
  <r>
    <s v="Urologija"/>
    <s v="Operacije"/>
    <x v="1761"/>
    <x v="1758"/>
    <n v="0"/>
    <n v="0"/>
    <m/>
    <n v="1"/>
    <n v="0"/>
    <n v="1"/>
  </r>
  <r>
    <s v="Urologija"/>
    <s v="Operacije"/>
    <x v="1762"/>
    <x v="1759"/>
    <n v="0"/>
    <n v="0"/>
    <n v="5"/>
    <n v="5"/>
    <n v="5"/>
    <n v="5"/>
  </r>
  <r>
    <s v="Urologija"/>
    <s v="Operacije"/>
    <x v="1763"/>
    <x v="1760"/>
    <n v="0"/>
    <n v="0"/>
    <m/>
    <n v="2"/>
    <n v="0"/>
    <n v="2"/>
  </r>
  <r>
    <s v="Urologija"/>
    <s v="Operacije"/>
    <x v="1764"/>
    <x v="1761"/>
    <n v="0"/>
    <n v="0"/>
    <m/>
    <n v="1"/>
    <n v="0"/>
    <n v="1"/>
  </r>
  <r>
    <s v="Urologija"/>
    <s v="Operacije"/>
    <x v="1765"/>
    <x v="1762"/>
    <n v="0"/>
    <n v="0"/>
    <m/>
    <n v="1"/>
    <n v="0"/>
    <n v="1"/>
  </r>
  <r>
    <s v="Urologija"/>
    <s v="Operacije"/>
    <x v="1766"/>
    <x v="1763"/>
    <n v="0"/>
    <n v="0"/>
    <m/>
    <n v="1"/>
    <n v="0"/>
    <n v="1"/>
  </r>
  <r>
    <s v="Urologija"/>
    <s v="Operacije"/>
    <x v="1767"/>
    <x v="1764"/>
    <n v="0"/>
    <n v="0"/>
    <m/>
    <n v="1"/>
    <n v="0"/>
    <n v="1"/>
  </r>
  <r>
    <s v="Urologija"/>
    <s v="Operacije"/>
    <x v="1768"/>
    <x v="1765"/>
    <n v="0"/>
    <n v="0"/>
    <m/>
    <n v="1"/>
    <n v="0"/>
    <n v="1"/>
  </r>
  <r>
    <s v="Urologija"/>
    <s v="Operacije"/>
    <x v="1769"/>
    <x v="1766"/>
    <n v="0"/>
    <n v="0"/>
    <m/>
    <n v="1"/>
    <n v="0"/>
    <n v="1"/>
  </r>
  <r>
    <s v="Urologija"/>
    <s v="Operacije"/>
    <x v="1770"/>
    <x v="1767"/>
    <n v="0"/>
    <n v="0"/>
    <m/>
    <n v="1"/>
    <n v="0"/>
    <n v="1"/>
  </r>
  <r>
    <s v="Urologija"/>
    <s v="Operacije"/>
    <x v="1771"/>
    <x v="1768"/>
    <n v="0"/>
    <n v="0"/>
    <m/>
    <n v="1"/>
    <n v="0"/>
    <n v="1"/>
  </r>
  <r>
    <s v="Urologija"/>
    <s v="Operacije"/>
    <x v="1772"/>
    <x v="1769"/>
    <n v="0"/>
    <n v="0"/>
    <m/>
    <n v="1"/>
    <n v="0"/>
    <n v="1"/>
  </r>
  <r>
    <s v="Urologija"/>
    <s v="Operacije"/>
    <x v="1773"/>
    <x v="1770"/>
    <n v="0"/>
    <n v="0"/>
    <m/>
    <n v="1"/>
    <n v="0"/>
    <n v="1"/>
  </r>
  <r>
    <s v="Urologija"/>
    <s v="Operacije"/>
    <x v="1774"/>
    <x v="1771"/>
    <n v="0"/>
    <n v="0"/>
    <m/>
    <n v="1"/>
    <n v="0"/>
    <n v="1"/>
  </r>
  <r>
    <s v="Urologija"/>
    <s v="Operacije"/>
    <x v="1775"/>
    <x v="1772"/>
    <n v="0"/>
    <n v="0"/>
    <m/>
    <n v="1"/>
    <n v="0"/>
    <n v="1"/>
  </r>
  <r>
    <s v="Urologija"/>
    <s v="Operacije"/>
    <x v="1776"/>
    <x v="1773"/>
    <n v="0"/>
    <n v="0"/>
    <m/>
    <n v="1"/>
    <n v="0"/>
    <n v="1"/>
  </r>
  <r>
    <s v="Urologija"/>
    <s v="Operacije"/>
    <x v="1777"/>
    <x v="1774"/>
    <n v="0"/>
    <n v="0"/>
    <m/>
    <n v="1"/>
    <n v="0"/>
    <n v="1"/>
  </r>
  <r>
    <s v="Urologija"/>
    <s v="Operacije"/>
    <x v="1778"/>
    <x v="1775"/>
    <n v="0"/>
    <n v="0"/>
    <m/>
    <n v="1"/>
    <n v="0"/>
    <n v="1"/>
  </r>
  <r>
    <s v="Urologija"/>
    <s v="Operacije"/>
    <x v="1779"/>
    <x v="1776"/>
    <n v="0"/>
    <n v="0"/>
    <m/>
    <n v="1"/>
    <n v="0"/>
    <n v="1"/>
  </r>
  <r>
    <s v="Urologija"/>
    <s v="Operacije"/>
    <x v="1780"/>
    <x v="1777"/>
    <n v="0"/>
    <n v="0"/>
    <m/>
    <n v="1"/>
    <n v="0"/>
    <n v="1"/>
  </r>
  <r>
    <s v="Urologija"/>
    <s v="Operacije"/>
    <x v="1781"/>
    <x v="1778"/>
    <n v="0"/>
    <n v="0"/>
    <m/>
    <n v="1"/>
    <n v="0"/>
    <n v="1"/>
  </r>
  <r>
    <s v="Urologija"/>
    <s v="Operacije"/>
    <x v="1782"/>
    <x v="1779"/>
    <n v="0"/>
    <n v="0"/>
    <m/>
    <n v="5"/>
    <n v="0"/>
    <n v="5"/>
  </r>
  <r>
    <s v="Urologija"/>
    <s v="Operacije"/>
    <x v="1783"/>
    <x v="1780"/>
    <n v="0"/>
    <n v="0"/>
    <m/>
    <n v="5"/>
    <n v="0"/>
    <n v="5"/>
  </r>
  <r>
    <s v="Urologija"/>
    <s v="Operacije"/>
    <x v="1784"/>
    <x v="1781"/>
    <n v="0"/>
    <n v="0"/>
    <m/>
    <n v="1"/>
    <n v="0"/>
    <n v="1"/>
  </r>
  <r>
    <s v="Urologija"/>
    <s v="Operacije"/>
    <x v="1785"/>
    <x v="1782"/>
    <n v="0"/>
    <n v="0"/>
    <m/>
    <n v="1"/>
    <n v="0"/>
    <n v="1"/>
  </r>
  <r>
    <s v="Urologija"/>
    <s v="Operacije"/>
    <x v="1174"/>
    <x v="1172"/>
    <n v="0"/>
    <n v="0"/>
    <m/>
    <n v="1"/>
    <n v="0"/>
    <n v="1"/>
  </r>
  <r>
    <s v="Urologija"/>
    <s v="Operacije"/>
    <x v="1786"/>
    <x v="1783"/>
    <n v="0"/>
    <n v="0"/>
    <m/>
    <n v="1"/>
    <n v="0"/>
    <n v="1"/>
  </r>
  <r>
    <s v="Urologija"/>
    <s v="Operacije"/>
    <x v="1787"/>
    <x v="1784"/>
    <n v="0"/>
    <n v="0"/>
    <m/>
    <n v="1"/>
    <n v="0"/>
    <n v="1"/>
  </r>
  <r>
    <s v="Urologija"/>
    <s v="Operacije"/>
    <x v="1788"/>
    <x v="1785"/>
    <n v="0"/>
    <n v="0"/>
    <m/>
    <n v="1"/>
    <n v="0"/>
    <n v="1"/>
  </r>
  <r>
    <s v="Urologija"/>
    <s v="Operacije"/>
    <x v="1789"/>
    <x v="1786"/>
    <n v="0"/>
    <n v="0"/>
    <m/>
    <n v="1"/>
    <n v="0"/>
    <n v="1"/>
  </r>
  <r>
    <s v="Urologija"/>
    <s v="Operacije"/>
    <x v="1790"/>
    <x v="1787"/>
    <n v="0"/>
    <n v="0"/>
    <n v="1"/>
    <n v="1"/>
    <n v="1"/>
    <n v="1"/>
  </r>
  <r>
    <s v="Urologija"/>
    <s v="Operacije"/>
    <x v="1791"/>
    <x v="1788"/>
    <n v="0"/>
    <n v="0"/>
    <n v="3"/>
    <n v="1"/>
    <n v="3"/>
    <n v="1"/>
  </r>
  <r>
    <s v="Urologija"/>
    <s v="Operacije"/>
    <x v="1792"/>
    <x v="1789"/>
    <n v="0"/>
    <n v="0"/>
    <n v="2"/>
    <n v="5"/>
    <n v="2"/>
    <n v="5"/>
  </r>
  <r>
    <s v="Urologija"/>
    <s v="Operacije"/>
    <x v="1176"/>
    <x v="1174"/>
    <n v="0"/>
    <n v="1"/>
    <m/>
    <n v="1"/>
    <n v="0"/>
    <n v="2"/>
  </r>
  <r>
    <s v="Urologija"/>
    <s v="Operacije"/>
    <x v="1793"/>
    <x v="1790"/>
    <n v="0"/>
    <n v="0"/>
    <m/>
    <n v="1"/>
    <n v="0"/>
    <n v="1"/>
  </r>
  <r>
    <s v="Urologija"/>
    <s v="Operacije"/>
    <x v="1794"/>
    <x v="1791"/>
    <n v="0"/>
    <n v="0"/>
    <m/>
    <n v="1"/>
    <n v="0"/>
    <n v="1"/>
  </r>
  <r>
    <s v="Urologija"/>
    <s v="Operacije"/>
    <x v="1795"/>
    <x v="1792"/>
    <n v="0"/>
    <n v="0"/>
    <m/>
    <n v="1"/>
    <n v="0"/>
    <n v="1"/>
  </r>
  <r>
    <s v="Urologija"/>
    <s v="Operacije"/>
    <x v="1796"/>
    <x v="1793"/>
    <n v="0"/>
    <n v="1"/>
    <m/>
    <n v="1"/>
    <n v="0"/>
    <n v="2"/>
  </r>
  <r>
    <s v="Urologija"/>
    <s v="Operacije"/>
    <x v="1797"/>
    <x v="1794"/>
    <n v="0"/>
    <n v="0"/>
    <n v="1"/>
    <n v="1"/>
    <n v="1"/>
    <n v="1"/>
  </r>
  <r>
    <s v="Urologija"/>
    <s v="Operacije"/>
    <x v="1798"/>
    <x v="1795"/>
    <n v="0"/>
    <n v="0"/>
    <n v="1"/>
    <n v="1"/>
    <n v="1"/>
    <n v="1"/>
  </r>
  <r>
    <s v="Urologija"/>
    <s v="Operacije"/>
    <x v="1799"/>
    <x v="1796"/>
    <n v="0"/>
    <n v="0"/>
    <m/>
    <n v="1"/>
    <n v="0"/>
    <n v="1"/>
  </r>
  <r>
    <s v="Urologija"/>
    <s v="Operacije"/>
    <x v="1800"/>
    <x v="1797"/>
    <n v="0"/>
    <n v="0"/>
    <m/>
    <n v="1"/>
    <n v="0"/>
    <n v="1"/>
  </r>
  <r>
    <s v="Urologija"/>
    <s v="Operacije"/>
    <x v="1801"/>
    <x v="1798"/>
    <n v="0"/>
    <n v="0"/>
    <m/>
    <n v="5"/>
    <n v="0"/>
    <n v="5"/>
  </r>
  <r>
    <s v="Urologija"/>
    <s v="Operacije"/>
    <x v="1802"/>
    <x v="1799"/>
    <n v="0"/>
    <n v="0"/>
    <m/>
    <n v="1"/>
    <n v="0"/>
    <n v="1"/>
  </r>
  <r>
    <s v="Urologija"/>
    <s v="Operacije"/>
    <x v="1803"/>
    <x v="1800"/>
    <n v="0"/>
    <n v="0"/>
    <m/>
    <n v="1"/>
    <n v="0"/>
    <n v="1"/>
  </r>
  <r>
    <s v="Urologija"/>
    <s v="Operacije"/>
    <x v="1804"/>
    <x v="1801"/>
    <n v="0"/>
    <n v="0"/>
    <n v="3"/>
    <n v="1"/>
    <n v="3"/>
    <n v="1"/>
  </r>
  <r>
    <s v="Urologija"/>
    <s v="Operacije"/>
    <x v="1805"/>
    <x v="1802"/>
    <n v="0"/>
    <n v="0"/>
    <m/>
    <n v="1"/>
    <n v="0"/>
    <n v="1"/>
  </r>
  <r>
    <s v="Urologija"/>
    <s v="Operacije"/>
    <x v="1806"/>
    <x v="1803"/>
    <n v="0"/>
    <n v="0"/>
    <m/>
    <n v="1"/>
    <n v="0"/>
    <n v="1"/>
  </r>
  <r>
    <s v="Urologija"/>
    <s v="Operacije"/>
    <x v="65"/>
    <x v="65"/>
    <n v="0"/>
    <n v="0"/>
    <m/>
    <n v="1"/>
    <n v="0"/>
    <n v="1"/>
  </r>
  <r>
    <s v="Urologija"/>
    <s v="Operacije"/>
    <x v="1807"/>
    <x v="1804"/>
    <n v="0"/>
    <n v="0"/>
    <m/>
    <n v="1"/>
    <n v="0"/>
    <n v="1"/>
  </r>
  <r>
    <s v="Urologija"/>
    <s v="Operacije"/>
    <x v="1808"/>
    <x v="1805"/>
    <n v="0"/>
    <n v="0"/>
    <n v="2"/>
    <n v="1"/>
    <n v="2"/>
    <n v="1"/>
  </r>
  <r>
    <s v="Urologija"/>
    <s v="Operacije"/>
    <x v="1809"/>
    <x v="1806"/>
    <n v="0"/>
    <n v="0"/>
    <n v="1"/>
    <n v="1"/>
    <n v="1"/>
    <n v="1"/>
  </r>
  <r>
    <s v="Urologija"/>
    <s v="Operacije"/>
    <x v="1810"/>
    <x v="1807"/>
    <n v="0"/>
    <n v="0"/>
    <n v="4"/>
    <n v="1"/>
    <n v="4"/>
    <n v="1"/>
  </r>
  <r>
    <s v="Urologija"/>
    <s v="Operacije"/>
    <x v="1811"/>
    <x v="1808"/>
    <n v="0"/>
    <n v="0"/>
    <n v="1"/>
    <n v="1"/>
    <n v="1"/>
    <n v="1"/>
  </r>
  <r>
    <s v="Urologija"/>
    <s v="Operacije"/>
    <x v="1812"/>
    <x v="1809"/>
    <n v="0"/>
    <n v="0"/>
    <n v="1"/>
    <n v="5"/>
    <n v="1"/>
    <n v="5"/>
  </r>
  <r>
    <s v="ORL"/>
    <s v="Operacije"/>
    <x v="15"/>
    <x v="15"/>
    <n v="0"/>
    <n v="1"/>
    <n v="2"/>
    <n v="1"/>
    <n v="2"/>
    <n v="2"/>
  </r>
  <r>
    <s v="ORL"/>
    <s v="Operacije"/>
    <x v="18"/>
    <x v="18"/>
    <n v="3"/>
    <n v="5"/>
    <n v="7"/>
    <n v="15"/>
    <n v="10"/>
    <n v="20"/>
  </r>
  <r>
    <s v="ORL"/>
    <s v="Operacije"/>
    <x v="26"/>
    <x v="26"/>
    <n v="0"/>
    <n v="1"/>
    <m/>
    <n v="1"/>
    <n v="0"/>
    <n v="2"/>
  </r>
  <r>
    <s v="ORL"/>
    <s v="Operacije"/>
    <x v="1813"/>
    <x v="1810"/>
    <n v="0"/>
    <n v="1"/>
    <m/>
    <n v="1"/>
    <n v="0"/>
    <n v="2"/>
  </r>
  <r>
    <s v="ORL"/>
    <s v="Operacije"/>
    <x v="1814"/>
    <x v="1811"/>
    <n v="0"/>
    <n v="1"/>
    <m/>
    <n v="1"/>
    <n v="0"/>
    <n v="2"/>
  </r>
  <r>
    <s v="ORL"/>
    <s v="Operacije"/>
    <x v="1815"/>
    <x v="1812"/>
    <n v="0"/>
    <n v="1"/>
    <m/>
    <n v="1"/>
    <n v="0"/>
    <n v="2"/>
  </r>
  <r>
    <s v="ORL"/>
    <s v="Operacije"/>
    <x v="1816"/>
    <x v="1813"/>
    <n v="0"/>
    <n v="0"/>
    <n v="1"/>
    <n v="5"/>
    <n v="1"/>
    <n v="5"/>
  </r>
  <r>
    <s v="ORL"/>
    <s v="Operacije"/>
    <x v="1817"/>
    <x v="1814"/>
    <n v="0"/>
    <n v="0"/>
    <n v="4"/>
    <n v="1"/>
    <n v="4"/>
    <n v="1"/>
  </r>
  <r>
    <s v="ORL"/>
    <s v="Operacije"/>
    <x v="1818"/>
    <x v="1815"/>
    <n v="0"/>
    <n v="0"/>
    <m/>
    <n v="1"/>
    <n v="0"/>
    <n v="1"/>
  </r>
  <r>
    <s v="ORL"/>
    <s v="Operacije"/>
    <x v="1819"/>
    <x v="1816"/>
    <n v="0"/>
    <n v="0"/>
    <m/>
    <n v="1"/>
    <n v="0"/>
    <n v="1"/>
  </r>
  <r>
    <s v="ORL"/>
    <s v="Operacije"/>
    <x v="1820"/>
    <x v="1817"/>
    <n v="0"/>
    <n v="1"/>
    <n v="1"/>
    <n v="1"/>
    <n v="1"/>
    <n v="2"/>
  </r>
  <r>
    <s v="ORL"/>
    <s v="Operacije"/>
    <x v="1821"/>
    <x v="1818"/>
    <n v="23"/>
    <n v="10"/>
    <n v="20"/>
    <n v="10"/>
    <n v="43"/>
    <n v="20"/>
  </r>
  <r>
    <s v="ORL"/>
    <s v="Operacije"/>
    <x v="1822"/>
    <x v="1819"/>
    <n v="0"/>
    <n v="1"/>
    <n v="10"/>
    <n v="25"/>
    <n v="10"/>
    <n v="26"/>
  </r>
  <r>
    <s v="ORL"/>
    <s v="Operacije"/>
    <x v="1823"/>
    <x v="1820"/>
    <n v="0"/>
    <n v="0"/>
    <n v="59"/>
    <n v="45"/>
    <n v="59"/>
    <n v="45"/>
  </r>
  <r>
    <s v="ORL"/>
    <s v="Operacije"/>
    <x v="1824"/>
    <x v="1821"/>
    <n v="0"/>
    <n v="0"/>
    <n v="7"/>
    <n v="30"/>
    <n v="7"/>
    <n v="30"/>
  </r>
  <r>
    <s v="ORL"/>
    <s v="Operacije"/>
    <x v="1825"/>
    <x v="1822"/>
    <n v="0"/>
    <n v="0"/>
    <m/>
    <n v="1"/>
    <n v="0"/>
    <n v="1"/>
  </r>
  <r>
    <s v="ORL"/>
    <s v="Operacije"/>
    <x v="1826"/>
    <x v="1823"/>
    <n v="0"/>
    <n v="0"/>
    <m/>
    <n v="1"/>
    <n v="0"/>
    <n v="1"/>
  </r>
  <r>
    <s v="ORL"/>
    <s v="Operacije"/>
    <x v="1827"/>
    <x v="1824"/>
    <n v="0"/>
    <n v="0"/>
    <m/>
    <n v="1"/>
    <n v="0"/>
    <n v="1"/>
  </r>
  <r>
    <s v="ORL"/>
    <s v="Operacije"/>
    <x v="1828"/>
    <x v="1825"/>
    <n v="0"/>
    <n v="0"/>
    <m/>
    <n v="1"/>
    <n v="0"/>
    <n v="1"/>
  </r>
  <r>
    <s v="ORL"/>
    <s v="Operacije"/>
    <x v="1829"/>
    <x v="1826"/>
    <n v="0"/>
    <n v="0"/>
    <n v="1"/>
    <n v="1"/>
    <n v="1"/>
    <n v="1"/>
  </r>
  <r>
    <s v="ORL"/>
    <s v="Operacije"/>
    <x v="1830"/>
    <x v="1827"/>
    <n v="0"/>
    <n v="0"/>
    <m/>
    <n v="1"/>
    <n v="0"/>
    <n v="1"/>
  </r>
  <r>
    <s v="ORL"/>
    <s v="Operacije"/>
    <x v="1831"/>
    <x v="1828"/>
    <n v="0"/>
    <n v="0"/>
    <n v="7"/>
    <n v="8"/>
    <n v="7"/>
    <n v="8"/>
  </r>
  <r>
    <s v="ORL"/>
    <s v="Operacije"/>
    <x v="1832"/>
    <x v="1829"/>
    <n v="0"/>
    <n v="1"/>
    <n v="1"/>
    <n v="8"/>
    <n v="1"/>
    <n v="9"/>
  </r>
  <r>
    <s v="ORL"/>
    <s v="Operacije"/>
    <x v="1833"/>
    <x v="1830"/>
    <n v="0"/>
    <n v="0"/>
    <n v="3"/>
    <n v="5"/>
    <n v="3"/>
    <n v="5"/>
  </r>
  <r>
    <s v="ORL"/>
    <s v="Operacije"/>
    <x v="1834"/>
    <x v="1831"/>
    <n v="0"/>
    <n v="0"/>
    <n v="10"/>
    <n v="15"/>
    <n v="10"/>
    <n v="15"/>
  </r>
  <r>
    <s v="ORL"/>
    <s v="Operacije"/>
    <x v="1835"/>
    <x v="1832"/>
    <n v="0"/>
    <n v="0"/>
    <n v="1"/>
    <n v="1"/>
    <n v="1"/>
    <n v="1"/>
  </r>
  <r>
    <s v="ORL"/>
    <s v="Operacije"/>
    <x v="1836"/>
    <x v="1833"/>
    <n v="0"/>
    <n v="0"/>
    <m/>
    <n v="1"/>
    <n v="0"/>
    <n v="1"/>
  </r>
  <r>
    <s v="ORL"/>
    <s v="Operacije"/>
    <x v="1837"/>
    <x v="1834"/>
    <n v="0"/>
    <n v="0"/>
    <n v="1"/>
    <n v="5"/>
    <n v="1"/>
    <n v="5"/>
  </r>
  <r>
    <s v="ORL"/>
    <s v="Operacije"/>
    <x v="1838"/>
    <x v="1835"/>
    <n v="0"/>
    <n v="0"/>
    <n v="1"/>
    <n v="1"/>
    <n v="1"/>
    <n v="1"/>
  </r>
  <r>
    <s v="ORL"/>
    <s v="Operacije"/>
    <x v="1839"/>
    <x v="1836"/>
    <n v="0"/>
    <n v="0"/>
    <n v="3"/>
    <n v="5"/>
    <n v="3"/>
    <n v="5"/>
  </r>
  <r>
    <s v="ORL"/>
    <s v="Operacije"/>
    <x v="1840"/>
    <x v="1837"/>
    <n v="0"/>
    <n v="0"/>
    <n v="8"/>
    <n v="15"/>
    <n v="8"/>
    <n v="15"/>
  </r>
  <r>
    <s v="ORL"/>
    <s v="Operacije"/>
    <x v="1841"/>
    <x v="1838"/>
    <n v="0"/>
    <n v="0"/>
    <m/>
    <n v="5"/>
    <n v="0"/>
    <n v="5"/>
  </r>
  <r>
    <s v="ORL"/>
    <s v="Operacije"/>
    <x v="1842"/>
    <x v="1839"/>
    <n v="0"/>
    <n v="0"/>
    <n v="2"/>
    <n v="5"/>
    <n v="2"/>
    <n v="5"/>
  </r>
  <r>
    <s v="ORL"/>
    <s v="Operacije"/>
    <x v="1843"/>
    <x v="1840"/>
    <n v="0"/>
    <n v="0"/>
    <n v="1"/>
    <n v="5"/>
    <n v="1"/>
    <n v="5"/>
  </r>
  <r>
    <s v="ORL"/>
    <s v="Operacije"/>
    <x v="1844"/>
    <x v="1841"/>
    <n v="0"/>
    <n v="0"/>
    <n v="3"/>
    <n v="5"/>
    <n v="3"/>
    <n v="5"/>
  </r>
  <r>
    <s v="ORL"/>
    <s v="Operacije"/>
    <x v="1845"/>
    <x v="1842"/>
    <n v="0"/>
    <n v="1"/>
    <n v="13"/>
    <n v="5"/>
    <n v="13"/>
    <n v="6"/>
  </r>
  <r>
    <s v="ORL"/>
    <s v="Operacije"/>
    <x v="1846"/>
    <x v="1843"/>
    <n v="0"/>
    <n v="0"/>
    <n v="2"/>
    <n v="1"/>
    <n v="2"/>
    <n v="1"/>
  </r>
  <r>
    <s v="ORL"/>
    <s v="Operacije"/>
    <x v="1847"/>
    <x v="1844"/>
    <n v="0"/>
    <n v="0"/>
    <n v="2"/>
    <n v="2"/>
    <n v="2"/>
    <n v="2"/>
  </r>
  <r>
    <s v="ORL"/>
    <s v="Operacije"/>
    <x v="1848"/>
    <x v="1845"/>
    <n v="0"/>
    <n v="0"/>
    <m/>
    <n v="1"/>
    <n v="0"/>
    <n v="1"/>
  </r>
  <r>
    <s v="ORL"/>
    <s v="Operacije"/>
    <x v="1849"/>
    <x v="1846"/>
    <n v="0"/>
    <n v="0"/>
    <m/>
    <n v="5"/>
    <n v="0"/>
    <n v="5"/>
  </r>
  <r>
    <s v="ORL"/>
    <s v="Operacije"/>
    <x v="1850"/>
    <x v="1847"/>
    <n v="0"/>
    <n v="0"/>
    <m/>
    <n v="1"/>
    <n v="0"/>
    <n v="1"/>
  </r>
  <r>
    <s v="ORL"/>
    <s v="Operacije"/>
    <x v="1851"/>
    <x v="1848"/>
    <n v="0"/>
    <n v="0"/>
    <n v="3"/>
    <n v="1"/>
    <n v="3"/>
    <n v="1"/>
  </r>
  <r>
    <s v="ORL"/>
    <s v="Operacije"/>
    <x v="1852"/>
    <x v="1849"/>
    <n v="0"/>
    <n v="0"/>
    <m/>
    <n v="1"/>
    <n v="0"/>
    <n v="1"/>
  </r>
  <r>
    <s v="ORL"/>
    <s v="Operacije"/>
    <x v="1853"/>
    <x v="1850"/>
    <n v="0"/>
    <n v="0"/>
    <n v="8"/>
    <n v="1"/>
    <n v="8"/>
    <n v="1"/>
  </r>
  <r>
    <s v="ORL"/>
    <s v="Operacije"/>
    <x v="1854"/>
    <x v="1851"/>
    <n v="0"/>
    <n v="0"/>
    <n v="2"/>
    <n v="1"/>
    <n v="2"/>
    <n v="1"/>
  </r>
  <r>
    <s v="ORL"/>
    <s v="Operacije"/>
    <x v="1855"/>
    <x v="1852"/>
    <n v="0"/>
    <n v="0"/>
    <n v="1"/>
    <n v="1"/>
    <n v="1"/>
    <n v="1"/>
  </r>
  <r>
    <s v="ORL"/>
    <s v="Operacije"/>
    <x v="1856"/>
    <x v="1853"/>
    <n v="0"/>
    <n v="0"/>
    <n v="1"/>
    <n v="1"/>
    <n v="1"/>
    <n v="1"/>
  </r>
  <r>
    <s v="ORL"/>
    <s v="Operacije"/>
    <x v="1857"/>
    <x v="1854"/>
    <n v="0"/>
    <n v="0"/>
    <n v="7"/>
    <n v="3"/>
    <n v="7"/>
    <n v="3"/>
  </r>
  <r>
    <s v="ORL"/>
    <s v="Operacije"/>
    <x v="1858"/>
    <x v="1855"/>
    <n v="0"/>
    <n v="0"/>
    <m/>
    <n v="1"/>
    <n v="0"/>
    <n v="1"/>
  </r>
  <r>
    <s v="ORL"/>
    <s v="Operacije"/>
    <x v="1859"/>
    <x v="1856"/>
    <n v="0"/>
    <n v="0"/>
    <n v="4"/>
    <n v="1"/>
    <n v="4"/>
    <n v="1"/>
  </r>
  <r>
    <s v="ORL"/>
    <s v="Operacije"/>
    <x v="1860"/>
    <x v="1857"/>
    <n v="0"/>
    <n v="0"/>
    <m/>
    <n v="1"/>
    <n v="0"/>
    <n v="1"/>
  </r>
  <r>
    <s v="ORL"/>
    <s v="Operacije"/>
    <x v="1861"/>
    <x v="1858"/>
    <n v="0"/>
    <n v="0"/>
    <m/>
    <n v="1"/>
    <n v="0"/>
    <n v="1"/>
  </r>
  <r>
    <s v="ORL"/>
    <s v="Operacije"/>
    <x v="1862"/>
    <x v="1859"/>
    <n v="0"/>
    <n v="0"/>
    <m/>
    <n v="1"/>
    <n v="0"/>
    <n v="1"/>
  </r>
  <r>
    <s v="ORL"/>
    <s v="Operacije"/>
    <x v="1863"/>
    <x v="1860"/>
    <n v="0"/>
    <n v="0"/>
    <m/>
    <n v="1"/>
    <n v="0"/>
    <n v="1"/>
  </r>
  <r>
    <s v="ORL"/>
    <s v="Operacije"/>
    <x v="1864"/>
    <x v="1861"/>
    <n v="0"/>
    <n v="0"/>
    <n v="1"/>
    <n v="1"/>
    <n v="1"/>
    <n v="1"/>
  </r>
  <r>
    <s v="ORL"/>
    <s v="Operacije"/>
    <x v="1865"/>
    <x v="1862"/>
    <n v="0"/>
    <n v="0"/>
    <m/>
    <n v="1"/>
    <n v="0"/>
    <n v="1"/>
  </r>
  <r>
    <s v="ORL"/>
    <s v="Operacije"/>
    <x v="1866"/>
    <x v="1863"/>
    <n v="0"/>
    <n v="0"/>
    <n v="4"/>
    <n v="8"/>
    <n v="4"/>
    <n v="8"/>
  </r>
  <r>
    <s v="ORL"/>
    <s v="Operacije"/>
    <x v="1867"/>
    <x v="1864"/>
    <n v="0"/>
    <n v="0"/>
    <n v="3"/>
    <n v="5"/>
    <n v="3"/>
    <n v="5"/>
  </r>
  <r>
    <s v="ORL"/>
    <s v="Operacije"/>
    <x v="1868"/>
    <x v="1865"/>
    <n v="0"/>
    <n v="0"/>
    <n v="20"/>
    <n v="15"/>
    <n v="20"/>
    <n v="15"/>
  </r>
  <r>
    <s v="ORL"/>
    <s v="Operacije"/>
    <x v="1869"/>
    <x v="1866"/>
    <n v="0"/>
    <n v="0"/>
    <n v="49"/>
    <n v="50"/>
    <n v="49"/>
    <n v="50"/>
  </r>
  <r>
    <s v="ORL"/>
    <s v="Operacije"/>
    <x v="1870"/>
    <x v="1867"/>
    <n v="0"/>
    <n v="1"/>
    <m/>
    <n v="1"/>
    <n v="0"/>
    <n v="2"/>
  </r>
  <r>
    <s v="ORL"/>
    <s v="Operacije"/>
    <x v="1871"/>
    <x v="1868"/>
    <n v="0"/>
    <n v="1"/>
    <m/>
    <n v="1"/>
    <n v="0"/>
    <n v="2"/>
  </r>
  <r>
    <s v="ORL"/>
    <s v="Operacije"/>
    <x v="1872"/>
    <x v="1869"/>
    <n v="0"/>
    <n v="0"/>
    <n v="77"/>
    <n v="90"/>
    <n v="77"/>
    <n v="90"/>
  </r>
  <r>
    <s v="ORL"/>
    <s v="Operacije"/>
    <x v="1873"/>
    <x v="1870"/>
    <n v="0"/>
    <n v="0"/>
    <n v="4"/>
    <n v="1"/>
    <n v="4"/>
    <n v="1"/>
  </r>
  <r>
    <s v="ORL"/>
    <s v="Operacije"/>
    <x v="1874"/>
    <x v="1871"/>
    <n v="0"/>
    <n v="0"/>
    <n v="154"/>
    <n v="170"/>
    <n v="154"/>
    <n v="170"/>
  </r>
  <r>
    <s v="ORL"/>
    <s v="Operacije"/>
    <x v="1875"/>
    <x v="1872"/>
    <n v="0"/>
    <n v="1"/>
    <n v="2"/>
    <n v="5"/>
    <n v="2"/>
    <n v="6"/>
  </r>
  <r>
    <s v="ORL"/>
    <s v="Operacije"/>
    <x v="1876"/>
    <x v="1873"/>
    <n v="0"/>
    <n v="1"/>
    <n v="4"/>
    <n v="1"/>
    <n v="4"/>
    <n v="2"/>
  </r>
  <r>
    <s v="ORL"/>
    <s v="Operacije"/>
    <x v="1877"/>
    <x v="1874"/>
    <n v="0"/>
    <n v="0"/>
    <m/>
    <n v="1"/>
    <n v="0"/>
    <n v="1"/>
  </r>
  <r>
    <s v="ORL"/>
    <s v="Operacije"/>
    <x v="1878"/>
    <x v="1875"/>
    <n v="0"/>
    <n v="0"/>
    <m/>
    <n v="5"/>
    <n v="0"/>
    <n v="5"/>
  </r>
  <r>
    <s v="ORL"/>
    <s v="Operacije"/>
    <x v="1879"/>
    <x v="1876"/>
    <n v="0"/>
    <n v="0"/>
    <n v="38"/>
    <n v="30"/>
    <n v="38"/>
    <n v="30"/>
  </r>
  <r>
    <s v="ORL"/>
    <s v="Operacije"/>
    <x v="1880"/>
    <x v="1877"/>
    <n v="0"/>
    <n v="0"/>
    <n v="45"/>
    <n v="50"/>
    <n v="45"/>
    <n v="50"/>
  </r>
  <r>
    <s v="ORL"/>
    <s v="Operacije"/>
    <x v="1881"/>
    <x v="1878"/>
    <n v="0"/>
    <n v="0"/>
    <n v="37"/>
    <n v="30"/>
    <n v="37"/>
    <n v="30"/>
  </r>
  <r>
    <s v="ORL"/>
    <s v="Operacije"/>
    <x v="1882"/>
    <x v="1879"/>
    <n v="0"/>
    <n v="0"/>
    <m/>
    <n v="1"/>
    <n v="0"/>
    <n v="1"/>
  </r>
  <r>
    <s v="ORL"/>
    <s v="Operacije"/>
    <x v="1883"/>
    <x v="1880"/>
    <n v="0"/>
    <n v="0"/>
    <n v="1"/>
    <n v="3"/>
    <n v="1"/>
    <n v="3"/>
  </r>
  <r>
    <s v="ORL"/>
    <s v="Operacije"/>
    <x v="1884"/>
    <x v="1881"/>
    <n v="0"/>
    <n v="0"/>
    <n v="2"/>
    <n v="5"/>
    <n v="2"/>
    <n v="5"/>
  </r>
  <r>
    <s v="ORL"/>
    <s v="Operacije"/>
    <x v="1885"/>
    <x v="1882"/>
    <n v="0"/>
    <n v="0"/>
    <n v="21"/>
    <n v="20"/>
    <n v="21"/>
    <n v="20"/>
  </r>
  <r>
    <s v="ORL"/>
    <s v="Operacije"/>
    <x v="1886"/>
    <x v="1883"/>
    <n v="0"/>
    <n v="0"/>
    <n v="37"/>
    <n v="35"/>
    <n v="37"/>
    <n v="35"/>
  </r>
  <r>
    <s v="ORL"/>
    <s v="Operacije"/>
    <x v="1887"/>
    <x v="1884"/>
    <n v="0"/>
    <n v="0"/>
    <n v="34"/>
    <n v="25"/>
    <n v="34"/>
    <n v="25"/>
  </r>
  <r>
    <s v="ORL"/>
    <s v="Operacije"/>
    <x v="1888"/>
    <x v="1885"/>
    <n v="0"/>
    <n v="0"/>
    <n v="2"/>
    <n v="5"/>
    <n v="2"/>
    <n v="5"/>
  </r>
  <r>
    <s v="ORL"/>
    <s v="Operacije"/>
    <x v="1889"/>
    <x v="1886"/>
    <n v="0"/>
    <n v="0"/>
    <n v="6"/>
    <n v="10"/>
    <n v="6"/>
    <n v="10"/>
  </r>
  <r>
    <s v="ORL"/>
    <s v="Operacije"/>
    <x v="1890"/>
    <x v="1887"/>
    <n v="0"/>
    <n v="0"/>
    <n v="3"/>
    <n v="1"/>
    <n v="3"/>
    <n v="1"/>
  </r>
  <r>
    <s v="ORL"/>
    <s v="Operacije"/>
    <x v="1891"/>
    <x v="1888"/>
    <n v="0"/>
    <n v="0"/>
    <n v="83"/>
    <n v="90"/>
    <n v="83"/>
    <n v="90"/>
  </r>
  <r>
    <s v="ORL"/>
    <s v="Operacije"/>
    <x v="1892"/>
    <x v="1889"/>
    <n v="0"/>
    <n v="0"/>
    <n v="135"/>
    <n v="160"/>
    <n v="135"/>
    <n v="160"/>
  </r>
  <r>
    <s v="ORL"/>
    <s v="Operacije"/>
    <x v="1893"/>
    <x v="1890"/>
    <n v="1"/>
    <n v="0"/>
    <n v="165"/>
    <n v="170"/>
    <n v="166"/>
    <n v="170"/>
  </r>
  <r>
    <s v="ORL"/>
    <s v="Operacije"/>
    <x v="1894"/>
    <x v="1891"/>
    <n v="0"/>
    <n v="0"/>
    <n v="4"/>
    <n v="1"/>
    <n v="4"/>
    <n v="1"/>
  </r>
  <r>
    <s v="ORL"/>
    <s v="Operacije"/>
    <x v="1451"/>
    <x v="1449"/>
    <n v="0"/>
    <n v="0"/>
    <m/>
    <n v="1"/>
    <n v="0"/>
    <n v="1"/>
  </r>
  <r>
    <s v="ORL"/>
    <s v="Operacije"/>
    <x v="1452"/>
    <x v="1450"/>
    <n v="0"/>
    <n v="0"/>
    <m/>
    <n v="1"/>
    <n v="0"/>
    <n v="1"/>
  </r>
  <r>
    <s v="ORL"/>
    <s v="Operacije"/>
    <x v="1453"/>
    <x v="1451"/>
    <n v="0"/>
    <n v="0"/>
    <m/>
    <n v="1"/>
    <n v="0"/>
    <n v="1"/>
  </r>
  <r>
    <s v="ORL"/>
    <s v="Operacije"/>
    <x v="1455"/>
    <x v="1453"/>
    <n v="0"/>
    <n v="0"/>
    <m/>
    <n v="1"/>
    <n v="0"/>
    <n v="1"/>
  </r>
  <r>
    <s v="ORL"/>
    <s v="Operacije"/>
    <x v="1895"/>
    <x v="1892"/>
    <n v="0"/>
    <n v="0"/>
    <n v="45"/>
    <n v="50"/>
    <n v="45"/>
    <n v="50"/>
  </r>
  <r>
    <s v="ORL"/>
    <s v="Operacije"/>
    <x v="1896"/>
    <x v="1893"/>
    <n v="0"/>
    <n v="0"/>
    <n v="35"/>
    <n v="25"/>
    <n v="35"/>
    <n v="25"/>
  </r>
  <r>
    <s v="ORL"/>
    <s v="Operacije"/>
    <x v="1897"/>
    <x v="1894"/>
    <n v="0"/>
    <n v="0"/>
    <n v="1"/>
    <n v="5"/>
    <n v="1"/>
    <n v="5"/>
  </r>
  <r>
    <s v="ORL"/>
    <s v="Operacije"/>
    <x v="1898"/>
    <x v="1895"/>
    <n v="0"/>
    <n v="1"/>
    <m/>
    <n v="1"/>
    <n v="0"/>
    <n v="2"/>
  </r>
  <r>
    <s v="ORL"/>
    <s v="Operacije"/>
    <x v="1899"/>
    <x v="1896"/>
    <n v="0"/>
    <n v="0"/>
    <n v="2"/>
    <n v="5"/>
    <n v="2"/>
    <n v="5"/>
  </r>
  <r>
    <s v="ORL"/>
    <s v="Operacije"/>
    <x v="1900"/>
    <x v="1897"/>
    <n v="0"/>
    <n v="1"/>
    <n v="268"/>
    <n v="280"/>
    <n v="268"/>
    <n v="281"/>
  </r>
  <r>
    <s v="ORL"/>
    <s v="Operacije"/>
    <x v="1901"/>
    <x v="1898"/>
    <n v="0"/>
    <n v="1"/>
    <m/>
    <n v="1"/>
    <n v="0"/>
    <n v="2"/>
  </r>
  <r>
    <s v="ORL"/>
    <s v="Operacije"/>
    <x v="1902"/>
    <x v="1899"/>
    <n v="0"/>
    <n v="0"/>
    <m/>
    <n v="1"/>
    <n v="0"/>
    <n v="1"/>
  </r>
  <r>
    <s v="ORL"/>
    <s v="Operacije"/>
    <x v="1903"/>
    <x v="1900"/>
    <n v="0"/>
    <n v="0"/>
    <n v="10"/>
    <n v="20"/>
    <n v="10"/>
    <n v="20"/>
  </r>
  <r>
    <s v="ORL"/>
    <s v="Operacije"/>
    <x v="1904"/>
    <x v="1901"/>
    <n v="1"/>
    <n v="0"/>
    <n v="158"/>
    <n v="140"/>
    <n v="159"/>
    <n v="140"/>
  </r>
  <r>
    <s v="ORL"/>
    <s v="Operacije"/>
    <x v="1905"/>
    <x v="1902"/>
    <n v="0"/>
    <n v="0"/>
    <n v="25"/>
    <n v="35"/>
    <n v="25"/>
    <n v="35"/>
  </r>
  <r>
    <s v="ORL"/>
    <s v="Operacije"/>
    <x v="1906"/>
    <x v="1903"/>
    <n v="0"/>
    <n v="1"/>
    <n v="4"/>
    <n v="10"/>
    <n v="4"/>
    <n v="11"/>
  </r>
  <r>
    <s v="ORL"/>
    <s v="Operacije"/>
    <x v="1907"/>
    <x v="1904"/>
    <n v="0"/>
    <n v="0"/>
    <m/>
    <n v="1"/>
    <n v="0"/>
    <n v="1"/>
  </r>
  <r>
    <s v="ORL"/>
    <s v="Operacije"/>
    <x v="1381"/>
    <x v="1379"/>
    <n v="0"/>
    <n v="0"/>
    <m/>
    <n v="1"/>
    <n v="0"/>
    <n v="1"/>
  </r>
  <r>
    <s v="ORL"/>
    <s v="Operacije"/>
    <x v="1908"/>
    <x v="1905"/>
    <n v="0"/>
    <n v="0"/>
    <n v="4"/>
    <n v="1"/>
    <n v="4"/>
    <n v="1"/>
  </r>
  <r>
    <s v="ORL"/>
    <s v="Operacije"/>
    <x v="1909"/>
    <x v="1906"/>
    <n v="0"/>
    <n v="0"/>
    <m/>
    <n v="1"/>
    <n v="0"/>
    <n v="1"/>
  </r>
  <r>
    <s v="ORL"/>
    <s v="Operacije"/>
    <x v="1910"/>
    <x v="1907"/>
    <n v="0"/>
    <n v="0"/>
    <n v="11"/>
    <n v="15"/>
    <n v="11"/>
    <n v="15"/>
  </r>
  <r>
    <s v="ORL"/>
    <s v="Operacije"/>
    <x v="1911"/>
    <x v="1908"/>
    <n v="0"/>
    <n v="0"/>
    <n v="13"/>
    <n v="5"/>
    <n v="13"/>
    <n v="5"/>
  </r>
  <r>
    <s v="ORL"/>
    <s v="Operacije"/>
    <x v="1912"/>
    <x v="1909"/>
    <n v="0"/>
    <n v="0"/>
    <n v="4"/>
    <n v="5"/>
    <n v="4"/>
    <n v="5"/>
  </r>
  <r>
    <s v="ORL"/>
    <s v="Operacije"/>
    <x v="1913"/>
    <x v="1910"/>
    <n v="0"/>
    <n v="0"/>
    <m/>
    <n v="1"/>
    <n v="0"/>
    <n v="1"/>
  </r>
  <r>
    <s v="ORL"/>
    <s v="Operacije"/>
    <x v="1914"/>
    <x v="1911"/>
    <n v="0"/>
    <n v="0"/>
    <n v="19"/>
    <n v="30"/>
    <n v="19"/>
    <n v="30"/>
  </r>
  <r>
    <s v="ORL"/>
    <s v="Operacije"/>
    <x v="1915"/>
    <x v="1912"/>
    <n v="0"/>
    <n v="0"/>
    <m/>
    <n v="1"/>
    <n v="0"/>
    <n v="1"/>
  </r>
  <r>
    <s v="ORL"/>
    <s v="Operacije"/>
    <x v="1916"/>
    <x v="1913"/>
    <n v="0"/>
    <n v="0"/>
    <n v="1"/>
    <n v="3"/>
    <n v="1"/>
    <n v="3"/>
  </r>
  <r>
    <s v="ORL"/>
    <s v="Operacije"/>
    <x v="1917"/>
    <x v="1914"/>
    <n v="0"/>
    <n v="0"/>
    <m/>
    <n v="1"/>
    <n v="0"/>
    <n v="1"/>
  </r>
  <r>
    <s v="ORL"/>
    <s v="Operacije"/>
    <x v="1918"/>
    <x v="1915"/>
    <n v="0"/>
    <n v="0"/>
    <n v="26"/>
    <n v="35"/>
    <n v="26"/>
    <n v="35"/>
  </r>
  <r>
    <s v="ORL"/>
    <s v="Operacije"/>
    <x v="1919"/>
    <x v="1916"/>
    <n v="0"/>
    <n v="0"/>
    <n v="2"/>
    <n v="5"/>
    <n v="2"/>
    <n v="5"/>
  </r>
  <r>
    <s v="ORL"/>
    <s v="Operacije"/>
    <x v="1920"/>
    <x v="1917"/>
    <n v="0"/>
    <n v="0"/>
    <n v="2"/>
    <n v="1"/>
    <n v="2"/>
    <n v="1"/>
  </r>
  <r>
    <s v="ORL"/>
    <s v="Operacije"/>
    <x v="1921"/>
    <x v="1918"/>
    <n v="0"/>
    <n v="0"/>
    <n v="1"/>
    <n v="1"/>
    <n v="1"/>
    <n v="1"/>
  </r>
  <r>
    <s v="ORL"/>
    <s v="Operacije"/>
    <x v="1922"/>
    <x v="1919"/>
    <n v="0"/>
    <n v="1"/>
    <n v="1"/>
    <n v="1"/>
    <n v="1"/>
    <n v="2"/>
  </r>
  <r>
    <s v="ORL"/>
    <s v="Operacije"/>
    <x v="1923"/>
    <x v="1920"/>
    <n v="3"/>
    <n v="1"/>
    <m/>
    <n v="1"/>
    <n v="3"/>
    <n v="2"/>
  </r>
  <r>
    <s v="ORL"/>
    <s v="Operacije"/>
    <x v="1924"/>
    <x v="1921"/>
    <n v="0"/>
    <n v="1"/>
    <m/>
    <n v="1"/>
    <n v="0"/>
    <n v="2"/>
  </r>
  <r>
    <s v="ORL"/>
    <s v="Operacije"/>
    <x v="1925"/>
    <x v="1922"/>
    <n v="0"/>
    <n v="1"/>
    <m/>
    <n v="1"/>
    <n v="0"/>
    <n v="2"/>
  </r>
  <r>
    <s v="ORL"/>
    <s v="Operacije"/>
    <x v="1926"/>
    <x v="1923"/>
    <n v="0"/>
    <n v="1"/>
    <n v="8"/>
    <n v="5"/>
    <n v="8"/>
    <n v="6"/>
  </r>
  <r>
    <s v="ORL"/>
    <s v="Operacije"/>
    <x v="1927"/>
    <x v="1924"/>
    <n v="0"/>
    <n v="1"/>
    <n v="4"/>
    <n v="1"/>
    <n v="4"/>
    <n v="2"/>
  </r>
  <r>
    <s v="ORL"/>
    <s v="Operacije"/>
    <x v="1928"/>
    <x v="1925"/>
    <n v="0"/>
    <n v="0"/>
    <n v="64"/>
    <n v="65"/>
    <n v="64"/>
    <n v="65"/>
  </r>
  <r>
    <s v="ORL"/>
    <s v="Operacije"/>
    <x v="1929"/>
    <x v="1926"/>
    <n v="0"/>
    <n v="0"/>
    <n v="1"/>
    <n v="1"/>
    <n v="1"/>
    <n v="1"/>
  </r>
  <r>
    <s v="ORL"/>
    <s v="Operacije"/>
    <x v="16"/>
    <x v="16"/>
    <n v="0"/>
    <n v="0"/>
    <m/>
    <n v="1"/>
    <n v="0"/>
    <n v="1"/>
  </r>
  <r>
    <s v="ORL"/>
    <s v="Operacije"/>
    <x v="1930"/>
    <x v="1927"/>
    <n v="0"/>
    <n v="0"/>
    <m/>
    <n v="1"/>
    <n v="0"/>
    <n v="1"/>
  </r>
  <r>
    <s v="ORL"/>
    <s v="Operacije"/>
    <x v="1587"/>
    <x v="1585"/>
    <n v="0"/>
    <n v="0"/>
    <m/>
    <n v="1"/>
    <n v="0"/>
    <n v="1"/>
  </r>
  <r>
    <s v="ORL"/>
    <s v="Operacije"/>
    <x v="1931"/>
    <x v="1928"/>
    <n v="0"/>
    <n v="0"/>
    <n v="3"/>
    <n v="5"/>
    <n v="3"/>
    <n v="5"/>
  </r>
  <r>
    <s v="ORL"/>
    <s v="Operacije"/>
    <x v="1932"/>
    <x v="1929"/>
    <n v="14"/>
    <n v="5"/>
    <n v="6"/>
    <n v="8"/>
    <n v="20"/>
    <n v="13"/>
  </r>
  <r>
    <s v="ORL"/>
    <s v="Operacije"/>
    <x v="1933"/>
    <x v="1930"/>
    <n v="0"/>
    <n v="0"/>
    <m/>
    <n v="1"/>
    <n v="0"/>
    <n v="1"/>
  </r>
  <r>
    <s v="ORL"/>
    <s v="Operacije"/>
    <x v="1853"/>
    <x v="1850"/>
    <n v="0"/>
    <n v="0"/>
    <n v="8"/>
    <n v="1"/>
    <n v="8"/>
    <n v="1"/>
  </r>
  <r>
    <s v="ORL"/>
    <s v="Operacije"/>
    <x v="1854"/>
    <x v="1851"/>
    <n v="0"/>
    <n v="0"/>
    <n v="2"/>
    <n v="1"/>
    <n v="2"/>
    <n v="1"/>
  </r>
  <r>
    <s v="ORL"/>
    <s v="Operacije"/>
    <x v="1862"/>
    <x v="1859"/>
    <n v="0"/>
    <n v="0"/>
    <m/>
    <n v="1"/>
    <n v="0"/>
    <n v="1"/>
  </r>
  <r>
    <s v="ORL"/>
    <s v="Operacije"/>
    <x v="1934"/>
    <x v="1931"/>
    <n v="0"/>
    <n v="0"/>
    <n v="1"/>
    <n v="1"/>
    <n v="1"/>
    <n v="1"/>
  </r>
  <r>
    <s v="ORL"/>
    <s v="Operacije"/>
    <x v="1935"/>
    <x v="1932"/>
    <n v="0"/>
    <n v="1"/>
    <n v="14"/>
    <n v="10"/>
    <n v="14"/>
    <n v="11"/>
  </r>
  <r>
    <s v="ORL"/>
    <s v="Operacije"/>
    <x v="1936"/>
    <x v="1933"/>
    <n v="0"/>
    <n v="1"/>
    <n v="3"/>
    <n v="1"/>
    <n v="3"/>
    <n v="2"/>
  </r>
  <r>
    <s v="ORL"/>
    <s v="Operacije"/>
    <x v="1937"/>
    <x v="1934"/>
    <n v="0"/>
    <n v="1"/>
    <m/>
    <n v="1"/>
    <n v="0"/>
    <n v="2"/>
  </r>
  <r>
    <s v="Ginekologija"/>
    <s v="Operacije"/>
    <x v="1938"/>
    <x v="1935"/>
    <n v="0"/>
    <m/>
    <m/>
    <n v="1"/>
    <n v="0"/>
    <n v="1"/>
  </r>
  <r>
    <s v="Ginekologija"/>
    <s v="Operacije"/>
    <x v="1939"/>
    <x v="1936"/>
    <n v="0"/>
    <m/>
    <m/>
    <n v="5"/>
    <n v="0"/>
    <n v="5"/>
  </r>
  <r>
    <s v="Ginekologija"/>
    <s v="Operacije"/>
    <x v="1940"/>
    <x v="1937"/>
    <n v="0"/>
    <m/>
    <m/>
    <n v="1"/>
    <n v="0"/>
    <n v="1"/>
  </r>
  <r>
    <s v="Ginekologija"/>
    <s v="Operacije"/>
    <x v="1941"/>
    <x v="1938"/>
    <n v="0"/>
    <m/>
    <m/>
    <n v="1"/>
    <n v="0"/>
    <n v="1"/>
  </r>
  <r>
    <s v="Ginekologija"/>
    <s v="Operacije"/>
    <x v="1942"/>
    <x v="1939"/>
    <n v="0"/>
    <m/>
    <n v="230"/>
    <n v="300"/>
    <n v="230"/>
    <n v="300"/>
  </r>
  <r>
    <s v="Ginekologija"/>
    <s v="Operacije"/>
    <x v="1943"/>
    <x v="1940"/>
    <n v="0"/>
    <n v="1"/>
    <n v="1108"/>
    <n v="1050"/>
    <n v="1108"/>
    <n v="1051"/>
  </r>
  <r>
    <s v="Ginekologija"/>
    <s v="Operacije"/>
    <x v="1944"/>
    <x v="1941"/>
    <n v="0"/>
    <m/>
    <n v="1"/>
    <n v="5"/>
    <n v="1"/>
    <n v="5"/>
  </r>
  <r>
    <s v="Ginekologija"/>
    <s v="Operacije"/>
    <x v="1945"/>
    <x v="1942"/>
    <n v="0"/>
    <n v="1"/>
    <n v="325"/>
    <n v="320"/>
    <n v="325"/>
    <n v="321"/>
  </r>
  <r>
    <s v="Ginekologija"/>
    <s v="Operacije"/>
    <x v="1946"/>
    <x v="1943"/>
    <n v="0"/>
    <m/>
    <n v="2"/>
    <n v="1"/>
    <n v="2"/>
    <n v="1"/>
  </r>
  <r>
    <s v="Ginekologija"/>
    <s v="Operacije"/>
    <x v="1594"/>
    <x v="1592"/>
    <n v="0"/>
    <n v="1"/>
    <m/>
    <n v="1"/>
    <n v="0"/>
    <n v="2"/>
  </r>
  <r>
    <s v="Ginekologija"/>
    <s v="Operacije"/>
    <x v="1947"/>
    <x v="1944"/>
    <n v="0"/>
    <m/>
    <m/>
    <n v="1"/>
    <n v="0"/>
    <n v="1"/>
  </r>
  <r>
    <s v="Ginekologija"/>
    <s v="Operacije"/>
    <x v="1797"/>
    <x v="1794"/>
    <n v="0"/>
    <m/>
    <m/>
    <n v="1"/>
    <n v="0"/>
    <n v="1"/>
  </r>
  <r>
    <s v="Ginekologija"/>
    <s v="Operacije"/>
    <x v="1948"/>
    <x v="1945"/>
    <n v="0"/>
    <m/>
    <n v="9"/>
    <n v="15"/>
    <n v="9"/>
    <n v="15"/>
  </r>
  <r>
    <s v="Ginekologija"/>
    <s v="Operacije"/>
    <x v="26"/>
    <x v="26"/>
    <n v="0"/>
    <m/>
    <m/>
    <n v="1"/>
    <n v="0"/>
    <n v="1"/>
  </r>
  <r>
    <s v="Ginekologija"/>
    <s v="Operacije"/>
    <x v="1818"/>
    <x v="1815"/>
    <n v="0"/>
    <m/>
    <m/>
    <n v="1"/>
    <n v="0"/>
    <n v="1"/>
  </r>
  <r>
    <s v="Ginekologija"/>
    <s v="Operacije"/>
    <x v="847"/>
    <x v="845"/>
    <n v="0"/>
    <m/>
    <n v="60"/>
    <n v="45"/>
    <n v="60"/>
    <n v="45"/>
  </r>
  <r>
    <s v="Ginekologija"/>
    <s v="Operacije"/>
    <x v="1949"/>
    <x v="1946"/>
    <n v="0"/>
    <m/>
    <n v="1"/>
    <n v="1"/>
    <n v="1"/>
    <n v="1"/>
  </r>
  <r>
    <s v="Ginekologija"/>
    <s v="Operacije"/>
    <x v="1950"/>
    <x v="1947"/>
    <n v="0"/>
    <n v="1"/>
    <m/>
    <n v="1"/>
    <n v="0"/>
    <n v="2"/>
  </r>
  <r>
    <s v="Ginekologija"/>
    <s v="Operacije"/>
    <x v="1951"/>
    <x v="1948"/>
    <n v="0"/>
    <m/>
    <n v="2"/>
    <n v="1"/>
    <n v="2"/>
    <n v="1"/>
  </r>
  <r>
    <s v="Ginekologija"/>
    <s v="Operacije"/>
    <x v="1952"/>
    <x v="1949"/>
    <n v="0"/>
    <n v="1"/>
    <n v="1"/>
    <n v="1"/>
    <n v="1"/>
    <n v="2"/>
  </r>
  <r>
    <s v="Ginekologija"/>
    <s v="Operacije"/>
    <x v="1953"/>
    <x v="1950"/>
    <n v="0"/>
    <m/>
    <n v="45"/>
    <n v="90"/>
    <n v="45"/>
    <n v="90"/>
  </r>
  <r>
    <s v="Ginekologija"/>
    <s v="Operacije"/>
    <x v="848"/>
    <x v="846"/>
    <n v="0"/>
    <m/>
    <n v="7"/>
    <n v="10"/>
    <n v="7"/>
    <n v="10"/>
  </r>
  <r>
    <s v="Ginekologija"/>
    <s v="Operacije"/>
    <x v="849"/>
    <x v="847"/>
    <n v="0"/>
    <m/>
    <n v="15"/>
    <n v="10"/>
    <n v="15"/>
    <n v="10"/>
  </r>
  <r>
    <s v="Ginekologija"/>
    <s v="Operacije"/>
    <x v="850"/>
    <x v="848"/>
    <n v="0"/>
    <m/>
    <n v="750"/>
    <n v="840"/>
    <n v="750"/>
    <n v="840"/>
  </r>
  <r>
    <s v="Ginekologija"/>
    <s v="Operacije"/>
    <x v="1954"/>
    <x v="1951"/>
    <n v="0"/>
    <m/>
    <n v="113"/>
    <n v="120"/>
    <n v="113"/>
    <n v="120"/>
  </r>
  <r>
    <s v="Ginekologija"/>
    <s v="Operacije"/>
    <x v="33"/>
    <x v="33"/>
    <n v="0"/>
    <m/>
    <n v="14"/>
    <n v="25"/>
    <n v="14"/>
    <n v="25"/>
  </r>
  <r>
    <s v="Ginekologija"/>
    <s v="Operacije"/>
    <x v="1955"/>
    <x v="1952"/>
    <n v="0"/>
    <m/>
    <n v="22"/>
    <n v="50"/>
    <n v="22"/>
    <n v="50"/>
  </r>
  <r>
    <s v="Ginekologija"/>
    <s v="Operacije"/>
    <x v="1956"/>
    <x v="1953"/>
    <n v="0"/>
    <m/>
    <m/>
    <n v="1"/>
    <n v="0"/>
    <n v="1"/>
  </r>
  <r>
    <s v="Ginekologija"/>
    <s v="Operacije"/>
    <x v="1957"/>
    <x v="1954"/>
    <n v="0"/>
    <m/>
    <n v="2"/>
    <n v="10"/>
    <n v="2"/>
    <n v="10"/>
  </r>
  <r>
    <s v="Ginekologija"/>
    <s v="Operacije"/>
    <x v="1958"/>
    <x v="1955"/>
    <n v="0"/>
    <m/>
    <m/>
    <n v="1"/>
    <n v="0"/>
    <n v="1"/>
  </r>
  <r>
    <s v="Ginekologija"/>
    <s v="Operacije"/>
    <x v="1799"/>
    <x v="1796"/>
    <n v="0"/>
    <m/>
    <n v="1"/>
    <n v="1"/>
    <n v="1"/>
    <n v="1"/>
  </r>
  <r>
    <s v="Ginekologija"/>
    <s v="Operacije"/>
    <x v="1959"/>
    <x v="1956"/>
    <n v="0"/>
    <m/>
    <n v="1"/>
    <n v="5"/>
    <n v="1"/>
    <n v="5"/>
  </r>
  <r>
    <s v="Ginekologija"/>
    <s v="Operacije"/>
    <x v="1960"/>
    <x v="1957"/>
    <n v="0"/>
    <m/>
    <m/>
    <n v="1"/>
    <n v="0"/>
    <n v="1"/>
  </r>
  <r>
    <s v="Ginekologija"/>
    <s v="Operacije"/>
    <x v="1961"/>
    <x v="1958"/>
    <n v="0"/>
    <m/>
    <m/>
    <n v="1"/>
    <n v="0"/>
    <n v="1"/>
  </r>
  <r>
    <s v="Ginekologija"/>
    <s v="Operacije"/>
    <x v="1962"/>
    <x v="1959"/>
    <n v="0"/>
    <m/>
    <m/>
    <n v="1"/>
    <n v="0"/>
    <n v="1"/>
  </r>
  <r>
    <s v="Ginekologija"/>
    <s v="Operacije"/>
    <x v="1963"/>
    <x v="1960"/>
    <n v="0"/>
    <m/>
    <m/>
    <n v="1"/>
    <n v="0"/>
    <n v="1"/>
  </r>
  <r>
    <s v="Ginekologija"/>
    <s v="Operacije"/>
    <x v="1964"/>
    <x v="1961"/>
    <n v="0"/>
    <m/>
    <m/>
    <n v="1"/>
    <n v="0"/>
    <n v="1"/>
  </r>
  <r>
    <s v="Ginekologija"/>
    <s v="Operacije"/>
    <x v="1965"/>
    <x v="1962"/>
    <n v="0"/>
    <m/>
    <m/>
    <n v="1"/>
    <n v="0"/>
    <n v="1"/>
  </r>
  <r>
    <s v="Ginekologija"/>
    <s v="Operacije"/>
    <x v="1966"/>
    <x v="1963"/>
    <n v="0"/>
    <m/>
    <m/>
    <n v="1"/>
    <n v="0"/>
    <n v="1"/>
  </r>
  <r>
    <s v="Ginekologija"/>
    <s v="Operacije"/>
    <x v="1967"/>
    <x v="1964"/>
    <n v="0"/>
    <m/>
    <m/>
    <n v="1"/>
    <n v="0"/>
    <n v="1"/>
  </r>
  <r>
    <s v="Ginekologija"/>
    <s v="Operacije"/>
    <x v="1968"/>
    <x v="1965"/>
    <n v="0"/>
    <m/>
    <n v="2"/>
    <n v="10"/>
    <n v="2"/>
    <n v="10"/>
  </r>
  <r>
    <s v="Ginekologija"/>
    <s v="Operacije"/>
    <x v="1969"/>
    <x v="1966"/>
    <n v="13"/>
    <n v="25"/>
    <n v="1"/>
    <n v="10"/>
    <n v="14"/>
    <n v="35"/>
  </r>
  <r>
    <s v="Ginekologija"/>
    <s v="Operacije"/>
    <x v="1970"/>
    <x v="1967"/>
    <n v="0"/>
    <m/>
    <m/>
    <n v="1"/>
    <n v="0"/>
    <n v="1"/>
  </r>
  <r>
    <s v="Ginekologija"/>
    <s v="Operacije"/>
    <x v="1971"/>
    <x v="1968"/>
    <n v="0"/>
    <m/>
    <m/>
    <n v="1"/>
    <n v="0"/>
    <n v="1"/>
  </r>
  <r>
    <s v="Ginekologija"/>
    <s v="Operacije"/>
    <x v="1972"/>
    <x v="1969"/>
    <n v="0"/>
    <m/>
    <n v="1"/>
    <n v="1"/>
    <n v="1"/>
    <n v="1"/>
  </r>
  <r>
    <s v="Ginekologija"/>
    <s v="Operacije"/>
    <x v="1973"/>
    <x v="1970"/>
    <n v="0"/>
    <m/>
    <n v="7"/>
    <n v="10"/>
    <n v="7"/>
    <n v="10"/>
  </r>
  <r>
    <s v="Ginekologija"/>
    <s v="Operacije"/>
    <x v="1974"/>
    <x v="1971"/>
    <n v="0"/>
    <m/>
    <n v="2"/>
    <n v="10"/>
    <n v="2"/>
    <n v="10"/>
  </r>
  <r>
    <s v="Ginekologija"/>
    <s v="Operacije"/>
    <x v="1975"/>
    <x v="1972"/>
    <n v="0"/>
    <m/>
    <n v="2"/>
    <n v="5"/>
    <n v="2"/>
    <n v="5"/>
  </r>
  <r>
    <s v="Ginekologija"/>
    <s v="Operacije"/>
    <x v="1976"/>
    <x v="1973"/>
    <n v="0"/>
    <m/>
    <m/>
    <n v="5"/>
    <n v="0"/>
    <n v="5"/>
  </r>
  <r>
    <s v="Ginekologija"/>
    <s v="Operacije"/>
    <x v="1977"/>
    <x v="1974"/>
    <n v="0"/>
    <m/>
    <n v="2"/>
    <n v="1"/>
    <n v="2"/>
    <n v="1"/>
  </r>
  <r>
    <s v="Ginekologija"/>
    <s v="Operacije"/>
    <x v="1978"/>
    <x v="1975"/>
    <n v="0"/>
    <m/>
    <m/>
    <n v="1"/>
    <n v="0"/>
    <n v="1"/>
  </r>
  <r>
    <s v="Ginekologija"/>
    <s v="Operacije"/>
    <x v="1608"/>
    <x v="1606"/>
    <n v="0"/>
    <n v="1"/>
    <n v="8"/>
    <n v="1"/>
    <n v="8"/>
    <n v="2"/>
  </r>
  <r>
    <s v="Ginekologija"/>
    <s v="Operacije"/>
    <x v="1609"/>
    <x v="1607"/>
    <n v="0"/>
    <m/>
    <n v="4"/>
    <n v="10"/>
    <n v="4"/>
    <n v="10"/>
  </r>
  <r>
    <s v="Ginekologija"/>
    <s v="Operacije"/>
    <x v="1610"/>
    <x v="1608"/>
    <n v="4"/>
    <n v="1"/>
    <n v="120"/>
    <n v="180"/>
    <n v="124"/>
    <n v="181"/>
  </r>
  <r>
    <s v="Ginekologija"/>
    <s v="Operacije"/>
    <x v="1611"/>
    <x v="1609"/>
    <n v="0"/>
    <m/>
    <m/>
    <n v="1"/>
    <n v="0"/>
    <n v="1"/>
  </r>
  <r>
    <s v="Ginekologija"/>
    <s v="Operacije"/>
    <x v="1979"/>
    <x v="1976"/>
    <n v="0"/>
    <m/>
    <m/>
    <n v="1"/>
    <n v="0"/>
    <n v="1"/>
  </r>
  <r>
    <s v="Ginekologija"/>
    <s v="Operacije"/>
    <x v="1980"/>
    <x v="1977"/>
    <n v="0"/>
    <m/>
    <n v="22"/>
    <n v="20"/>
    <n v="22"/>
    <n v="20"/>
  </r>
  <r>
    <s v="Ginekologija"/>
    <s v="Operacije"/>
    <x v="1981"/>
    <x v="1978"/>
    <n v="0"/>
    <m/>
    <n v="91"/>
    <n v="100"/>
    <n v="91"/>
    <n v="100"/>
  </r>
  <r>
    <s v="Ginekologija"/>
    <s v="Operacije"/>
    <x v="1982"/>
    <x v="1979"/>
    <n v="0"/>
    <m/>
    <m/>
    <n v="10"/>
    <n v="0"/>
    <n v="10"/>
  </r>
  <r>
    <s v="Ginekologija"/>
    <s v="Operacije"/>
    <x v="1983"/>
    <x v="1980"/>
    <n v="1"/>
    <m/>
    <n v="4"/>
    <n v="5"/>
    <n v="5"/>
    <n v="5"/>
  </r>
  <r>
    <s v="Ginekologija"/>
    <s v="Operacije"/>
    <x v="1984"/>
    <x v="1981"/>
    <n v="0"/>
    <m/>
    <n v="46"/>
    <n v="50"/>
    <n v="46"/>
    <n v="50"/>
  </r>
  <r>
    <s v="Ginekologija"/>
    <s v="Operacije"/>
    <x v="1985"/>
    <x v="1982"/>
    <n v="0"/>
    <m/>
    <n v="18"/>
    <n v="15"/>
    <n v="18"/>
    <n v="15"/>
  </r>
  <r>
    <s v="Ginekologija"/>
    <s v="Operacije"/>
    <x v="1986"/>
    <x v="1983"/>
    <n v="0"/>
    <m/>
    <n v="1"/>
    <n v="1"/>
    <n v="1"/>
    <n v="1"/>
  </r>
  <r>
    <s v="Ginekologija"/>
    <s v="Operacije"/>
    <x v="1987"/>
    <x v="1984"/>
    <n v="0"/>
    <m/>
    <n v="13"/>
    <n v="50"/>
    <n v="13"/>
    <n v="50"/>
  </r>
  <r>
    <s v="Ginekologija"/>
    <s v="Operacije"/>
    <x v="1988"/>
    <x v="1985"/>
    <n v="0"/>
    <m/>
    <n v="4"/>
    <n v="1"/>
    <n v="4"/>
    <n v="1"/>
  </r>
  <r>
    <s v="Ginekologija"/>
    <s v="Operacije"/>
    <x v="1989"/>
    <x v="1986"/>
    <n v="0"/>
    <m/>
    <n v="11"/>
    <n v="20"/>
    <n v="11"/>
    <n v="20"/>
  </r>
  <r>
    <s v="Ginekologija"/>
    <s v="Operacije"/>
    <x v="1990"/>
    <x v="1987"/>
    <n v="0"/>
    <m/>
    <n v="4"/>
    <n v="1"/>
    <n v="4"/>
    <n v="1"/>
  </r>
  <r>
    <s v="Ginekologija"/>
    <s v="Operacije"/>
    <x v="1991"/>
    <x v="1988"/>
    <n v="0"/>
    <m/>
    <n v="2"/>
    <n v="5"/>
    <n v="2"/>
    <n v="5"/>
  </r>
  <r>
    <s v="Ginekologija"/>
    <s v="Operacije"/>
    <x v="1992"/>
    <x v="1989"/>
    <n v="0"/>
    <m/>
    <n v="11"/>
    <n v="15"/>
    <n v="11"/>
    <n v="15"/>
  </r>
  <r>
    <s v="Ginekologija"/>
    <s v="Operacije"/>
    <x v="1993"/>
    <x v="1990"/>
    <n v="0"/>
    <m/>
    <n v="5"/>
    <n v="5"/>
    <n v="5"/>
    <n v="5"/>
  </r>
  <r>
    <s v="Ginekologija"/>
    <s v="Operacije"/>
    <x v="1994"/>
    <x v="1991"/>
    <n v="0"/>
    <m/>
    <n v="1"/>
    <n v="1"/>
    <n v="1"/>
    <n v="1"/>
  </r>
  <r>
    <s v="Ginekologija"/>
    <s v="Operacije"/>
    <x v="1995"/>
    <x v="1992"/>
    <n v="0"/>
    <m/>
    <n v="4"/>
    <n v="1"/>
    <n v="4"/>
    <n v="1"/>
  </r>
  <r>
    <s v="Ginekologija"/>
    <s v="Operacije"/>
    <x v="1996"/>
    <x v="1993"/>
    <n v="0"/>
    <m/>
    <n v="66"/>
    <n v="60"/>
    <n v="66"/>
    <n v="60"/>
  </r>
  <r>
    <s v="Ginekologija"/>
    <s v="Operacije"/>
    <x v="1997"/>
    <x v="1994"/>
    <n v="0"/>
    <m/>
    <n v="6"/>
    <n v="20"/>
    <n v="6"/>
    <n v="20"/>
  </r>
  <r>
    <s v="Ginekologija"/>
    <s v="Operacije"/>
    <x v="1998"/>
    <x v="1995"/>
    <n v="0"/>
    <m/>
    <n v="2"/>
    <n v="5"/>
    <n v="2"/>
    <n v="5"/>
  </r>
  <r>
    <s v="Ginekologija"/>
    <s v="Operacije"/>
    <x v="1999"/>
    <x v="1996"/>
    <n v="0"/>
    <m/>
    <m/>
    <n v="1"/>
    <n v="0"/>
    <n v="1"/>
  </r>
  <r>
    <s v="Ginekologija"/>
    <s v="Operacije"/>
    <x v="2000"/>
    <x v="1997"/>
    <n v="0"/>
    <m/>
    <n v="27"/>
    <n v="20"/>
    <n v="27"/>
    <n v="20"/>
  </r>
  <r>
    <s v="Ginekologija"/>
    <s v="Operacije"/>
    <x v="2001"/>
    <x v="1998"/>
    <n v="0"/>
    <m/>
    <n v="3"/>
    <n v="10"/>
    <n v="3"/>
    <n v="10"/>
  </r>
  <r>
    <s v="Ginekologija"/>
    <s v="Operacije"/>
    <x v="2002"/>
    <x v="1999"/>
    <n v="0"/>
    <m/>
    <n v="20"/>
    <n v="25"/>
    <n v="20"/>
    <n v="25"/>
  </r>
  <r>
    <s v="Ginekologija"/>
    <s v="Operacije"/>
    <x v="2003"/>
    <x v="2000"/>
    <n v="0"/>
    <m/>
    <n v="20"/>
    <n v="25"/>
    <n v="20"/>
    <n v="25"/>
  </r>
  <r>
    <s v="Ginekologija"/>
    <s v="Operacije"/>
    <x v="2004"/>
    <x v="2001"/>
    <n v="0"/>
    <m/>
    <n v="10"/>
    <n v="2"/>
    <n v="10"/>
    <n v="2"/>
  </r>
  <r>
    <s v="Ginekologija"/>
    <s v="Operacije"/>
    <x v="2005"/>
    <x v="2002"/>
    <n v="0"/>
    <m/>
    <m/>
    <n v="5"/>
    <n v="0"/>
    <n v="5"/>
  </r>
  <r>
    <s v="Ginekologija"/>
    <s v="Operacije"/>
    <x v="2006"/>
    <x v="2003"/>
    <n v="0"/>
    <m/>
    <n v="3"/>
    <n v="10"/>
    <n v="3"/>
    <n v="10"/>
  </r>
  <r>
    <s v="Ginekologija"/>
    <s v="Operacije"/>
    <x v="2007"/>
    <x v="2004"/>
    <n v="0"/>
    <m/>
    <n v="58"/>
    <n v="50"/>
    <n v="58"/>
    <n v="50"/>
  </r>
  <r>
    <s v="Ginekologija"/>
    <s v="Operacije"/>
    <x v="2008"/>
    <x v="2005"/>
    <n v="0"/>
    <m/>
    <n v="47"/>
    <n v="60"/>
    <n v="47"/>
    <n v="60"/>
  </r>
  <r>
    <s v="Ginekologija"/>
    <s v="Operacije"/>
    <x v="2009"/>
    <x v="2006"/>
    <n v="0"/>
    <m/>
    <n v="47"/>
    <n v="50"/>
    <n v="47"/>
    <n v="50"/>
  </r>
  <r>
    <s v="Ginekologija"/>
    <s v="Operacije"/>
    <x v="2010"/>
    <x v="2007"/>
    <n v="0"/>
    <m/>
    <n v="214"/>
    <n v="280"/>
    <n v="214"/>
    <n v="280"/>
  </r>
  <r>
    <s v="Ginekologija"/>
    <s v="Operacije"/>
    <x v="2011"/>
    <x v="2008"/>
    <n v="0"/>
    <m/>
    <n v="38"/>
    <n v="60"/>
    <n v="38"/>
    <n v="60"/>
  </r>
  <r>
    <s v="Ginekologija"/>
    <s v="Operacije"/>
    <x v="2012"/>
    <x v="2009"/>
    <n v="0"/>
    <m/>
    <n v="1"/>
    <n v="4"/>
    <n v="1"/>
    <n v="4"/>
  </r>
  <r>
    <s v="Ginekologija"/>
    <s v="Operacije"/>
    <x v="2013"/>
    <x v="2010"/>
    <n v="0"/>
    <m/>
    <n v="5"/>
    <n v="10"/>
    <n v="5"/>
    <n v="10"/>
  </r>
  <r>
    <s v="Ginekologija"/>
    <s v="Operacije"/>
    <x v="2014"/>
    <x v="2011"/>
    <n v="0"/>
    <m/>
    <n v="59"/>
    <n v="60"/>
    <n v="59"/>
    <n v="60"/>
  </r>
  <r>
    <s v="Ginekologija"/>
    <s v="Operacije"/>
    <x v="2015"/>
    <x v="2012"/>
    <n v="0"/>
    <m/>
    <m/>
    <n v="1"/>
    <n v="0"/>
    <n v="1"/>
  </r>
  <r>
    <s v="Ginekologija"/>
    <s v="Operacije"/>
    <x v="2016"/>
    <x v="2013"/>
    <n v="0"/>
    <m/>
    <m/>
    <n v="2"/>
    <n v="0"/>
    <n v="2"/>
  </r>
  <r>
    <s v="Ginekologija"/>
    <s v="Operacije"/>
    <x v="2017"/>
    <x v="2014"/>
    <n v="0"/>
    <m/>
    <n v="1"/>
    <n v="1"/>
    <n v="1"/>
    <n v="1"/>
  </r>
  <r>
    <s v="Ginekologija"/>
    <s v="Operacije"/>
    <x v="2018"/>
    <x v="2015"/>
    <n v="0"/>
    <m/>
    <n v="4"/>
    <n v="1"/>
    <n v="4"/>
    <n v="1"/>
  </r>
  <r>
    <s v="Ginekologija"/>
    <s v="Operacije"/>
    <x v="2019"/>
    <x v="2016"/>
    <n v="0"/>
    <m/>
    <n v="1"/>
    <n v="5"/>
    <n v="1"/>
    <n v="5"/>
  </r>
  <r>
    <s v="Ginekologija"/>
    <s v="Operacije"/>
    <x v="2020"/>
    <x v="2017"/>
    <n v="0"/>
    <m/>
    <n v="9"/>
    <n v="25"/>
    <n v="9"/>
    <n v="25"/>
  </r>
  <r>
    <s v="Ginekologija"/>
    <s v="Operacije"/>
    <x v="2021"/>
    <x v="2018"/>
    <n v="0"/>
    <m/>
    <n v="1"/>
    <n v="1"/>
    <n v="1"/>
    <n v="1"/>
  </r>
  <r>
    <s v="Ginekologija"/>
    <s v="Operacije"/>
    <x v="2022"/>
    <x v="2019"/>
    <n v="0"/>
    <m/>
    <m/>
    <n v="1"/>
    <n v="0"/>
    <n v="1"/>
  </r>
  <r>
    <s v="Ginekologija"/>
    <s v="Operacije"/>
    <x v="2023"/>
    <x v="2020"/>
    <n v="0"/>
    <m/>
    <m/>
    <n v="5"/>
    <n v="0"/>
    <n v="5"/>
  </r>
  <r>
    <s v="Ginekologija"/>
    <s v="Operacije"/>
    <x v="2024"/>
    <x v="2021"/>
    <n v="0"/>
    <m/>
    <n v="2"/>
    <n v="15"/>
    <n v="2"/>
    <n v="15"/>
  </r>
  <r>
    <s v="Ginekologija"/>
    <s v="Operacije"/>
    <x v="2025"/>
    <x v="2022"/>
    <n v="0"/>
    <m/>
    <m/>
    <n v="1"/>
    <n v="0"/>
    <n v="1"/>
  </r>
  <r>
    <s v="Ginekologija"/>
    <s v="Operacije"/>
    <x v="2026"/>
    <x v="2023"/>
    <n v="0"/>
    <m/>
    <m/>
    <n v="1"/>
    <n v="0"/>
    <n v="1"/>
  </r>
  <r>
    <s v="Ginekologija"/>
    <s v="Operacije"/>
    <x v="2027"/>
    <x v="2024"/>
    <n v="0"/>
    <m/>
    <n v="22"/>
    <n v="30"/>
    <n v="22"/>
    <n v="30"/>
  </r>
  <r>
    <s v="Ginekologija"/>
    <s v="Operacije"/>
    <x v="2028"/>
    <x v="2025"/>
    <n v="0"/>
    <m/>
    <n v="10"/>
    <n v="15"/>
    <n v="10"/>
    <n v="15"/>
  </r>
  <r>
    <s v="Ginekologija"/>
    <s v="Operacije"/>
    <x v="2029"/>
    <x v="2026"/>
    <n v="0"/>
    <m/>
    <n v="2"/>
    <n v="10"/>
    <n v="2"/>
    <n v="10"/>
  </r>
  <r>
    <s v="Ginekologija"/>
    <s v="Operacije"/>
    <x v="2030"/>
    <x v="2027"/>
    <n v="0"/>
    <m/>
    <n v="8"/>
    <n v="15"/>
    <n v="8"/>
    <n v="15"/>
  </r>
  <r>
    <s v="Ginekologija"/>
    <s v="Operacije"/>
    <x v="2031"/>
    <x v="2028"/>
    <n v="0"/>
    <m/>
    <m/>
    <n v="1"/>
    <n v="0"/>
    <n v="1"/>
  </r>
  <r>
    <s v="Ginekologija"/>
    <s v="Operacije"/>
    <x v="2032"/>
    <x v="2029"/>
    <n v="0"/>
    <m/>
    <n v="18"/>
    <n v="30"/>
    <n v="18"/>
    <n v="30"/>
  </r>
  <r>
    <s v="Ginekologija"/>
    <s v="Operacije"/>
    <x v="2033"/>
    <x v="2030"/>
    <n v="0"/>
    <n v="1"/>
    <n v="49"/>
    <n v="80"/>
    <n v="49"/>
    <n v="81"/>
  </r>
  <r>
    <s v="Ginekologija"/>
    <s v="Operacije"/>
    <x v="2034"/>
    <x v="2031"/>
    <n v="0"/>
    <m/>
    <m/>
    <n v="1"/>
    <n v="0"/>
    <n v="1"/>
  </r>
  <r>
    <s v="Ginekologija"/>
    <s v="Operacije"/>
    <x v="2035"/>
    <x v="2032"/>
    <n v="0"/>
    <m/>
    <n v="10"/>
    <n v="10"/>
    <n v="10"/>
    <n v="10"/>
  </r>
  <r>
    <s v="Ginekologija"/>
    <s v="Operacije"/>
    <x v="2036"/>
    <x v="2033"/>
    <n v="0"/>
    <m/>
    <n v="2"/>
    <n v="1"/>
    <n v="2"/>
    <n v="1"/>
  </r>
  <r>
    <s v="Ginekologija"/>
    <s v="Operacije"/>
    <x v="2037"/>
    <x v="2034"/>
    <n v="0"/>
    <m/>
    <n v="5"/>
    <n v="1"/>
    <n v="5"/>
    <n v="1"/>
  </r>
  <r>
    <s v="Ginekologija"/>
    <s v="Operacije"/>
    <x v="2038"/>
    <x v="2035"/>
    <n v="0"/>
    <m/>
    <n v="16"/>
    <n v="40"/>
    <n v="16"/>
    <n v="40"/>
  </r>
  <r>
    <s v="Ginekologija"/>
    <s v="Operacije"/>
    <x v="2039"/>
    <x v="2036"/>
    <n v="0"/>
    <m/>
    <n v="2"/>
    <n v="1"/>
    <n v="2"/>
    <n v="1"/>
  </r>
  <r>
    <s v="Ginekologija"/>
    <s v="Operacije"/>
    <x v="1666"/>
    <x v="1663"/>
    <n v="0"/>
    <m/>
    <n v="3"/>
    <n v="1"/>
    <n v="3"/>
    <n v="1"/>
  </r>
  <r>
    <s v="Ginekologija"/>
    <s v="Operacije"/>
    <x v="1680"/>
    <x v="1677"/>
    <n v="0"/>
    <n v="1"/>
    <m/>
    <n v="1"/>
    <n v="0"/>
    <n v="2"/>
  </r>
  <r>
    <s v="Ginekologija"/>
    <s v="Operacije"/>
    <x v="2040"/>
    <x v="2037"/>
    <n v="0"/>
    <m/>
    <n v="3"/>
    <n v="5"/>
    <n v="3"/>
    <n v="5"/>
  </r>
  <r>
    <s v="Ginekologija"/>
    <s v="Operacije"/>
    <x v="2041"/>
    <x v="2038"/>
    <n v="0"/>
    <m/>
    <m/>
    <n v="2"/>
    <n v="0"/>
    <n v="2"/>
  </r>
  <r>
    <s v="Ginekologija"/>
    <s v="Operacije"/>
    <x v="2042"/>
    <x v="2039"/>
    <n v="0"/>
    <m/>
    <n v="5"/>
    <n v="1"/>
    <n v="5"/>
    <n v="1"/>
  </r>
  <r>
    <s v="Ginekologija"/>
    <s v="Operacije"/>
    <x v="2043"/>
    <x v="2040"/>
    <n v="0"/>
    <m/>
    <n v="11"/>
    <n v="10"/>
    <n v="11"/>
    <n v="10"/>
  </r>
  <r>
    <s v="Ginekologija"/>
    <s v="Operacije"/>
    <x v="2044"/>
    <x v="2041"/>
    <n v="0"/>
    <m/>
    <m/>
    <n v="1"/>
    <n v="0"/>
    <n v="1"/>
  </r>
  <r>
    <s v="Ginekologija"/>
    <s v="Operacije"/>
    <x v="2045"/>
    <x v="2042"/>
    <n v="0"/>
    <m/>
    <n v="1"/>
    <n v="2"/>
    <n v="1"/>
    <n v="2"/>
  </r>
  <r>
    <s v="Ginekologija"/>
    <s v="Operacije"/>
    <x v="2046"/>
    <x v="2043"/>
    <n v="0"/>
    <m/>
    <n v="2"/>
    <n v="1"/>
    <n v="2"/>
    <n v="1"/>
  </r>
  <r>
    <s v="Ginekologija"/>
    <s v="Operacije"/>
    <x v="2047"/>
    <x v="2044"/>
    <n v="0"/>
    <m/>
    <m/>
    <n v="2"/>
    <n v="0"/>
    <n v="2"/>
  </r>
  <r>
    <s v="Ginekologija"/>
    <s v="Operacije"/>
    <x v="2048"/>
    <x v="2045"/>
    <n v="0"/>
    <m/>
    <m/>
    <n v="5"/>
    <n v="0"/>
    <n v="5"/>
  </r>
  <r>
    <s v="Ginekologija"/>
    <s v="Operacije"/>
    <x v="2049"/>
    <x v="2046"/>
    <n v="0"/>
    <m/>
    <m/>
    <n v="1"/>
    <n v="0"/>
    <n v="1"/>
  </r>
  <r>
    <s v="Ginekologija"/>
    <s v="Operacije"/>
    <x v="2050"/>
    <x v="2047"/>
    <n v="0"/>
    <m/>
    <n v="2"/>
    <n v="5"/>
    <n v="2"/>
    <n v="5"/>
  </r>
  <r>
    <s v="Ginekologija"/>
    <s v="Operacije"/>
    <x v="2051"/>
    <x v="2048"/>
    <n v="0"/>
    <m/>
    <m/>
    <n v="1"/>
    <n v="0"/>
    <n v="1"/>
  </r>
  <r>
    <s v="Ginekologija"/>
    <s v="Operacije"/>
    <x v="2052"/>
    <x v="2049"/>
    <n v="0"/>
    <m/>
    <n v="5"/>
    <n v="10"/>
    <n v="5"/>
    <n v="10"/>
  </r>
  <r>
    <s v="Ginekologija"/>
    <s v="Operacije"/>
    <x v="2053"/>
    <x v="2048"/>
    <n v="0"/>
    <m/>
    <m/>
    <n v="1"/>
    <n v="0"/>
    <n v="1"/>
  </r>
  <r>
    <s v="Ginekologija"/>
    <s v="Operacije"/>
    <x v="2054"/>
    <x v="2050"/>
    <n v="0"/>
    <m/>
    <n v="12"/>
    <n v="5"/>
    <n v="12"/>
    <n v="5"/>
  </r>
  <r>
    <s v="Ginekologija"/>
    <s v="Operacije"/>
    <x v="2055"/>
    <x v="2051"/>
    <n v="0"/>
    <m/>
    <n v="3"/>
    <n v="1"/>
    <n v="3"/>
    <n v="1"/>
  </r>
  <r>
    <s v="Ginekologija"/>
    <s v="Operacije"/>
    <x v="2056"/>
    <x v="2052"/>
    <n v="0"/>
    <m/>
    <n v="1"/>
    <n v="11"/>
    <n v="1"/>
    <n v="11"/>
  </r>
  <r>
    <s v="Ginekologija"/>
    <s v="Operacije"/>
    <x v="2057"/>
    <x v="2053"/>
    <n v="0"/>
    <m/>
    <n v="1"/>
    <n v="1"/>
    <n v="1"/>
    <n v="1"/>
  </r>
  <r>
    <s v="Ginekologija"/>
    <s v="Operacije"/>
    <x v="2058"/>
    <x v="2054"/>
    <n v="0"/>
    <m/>
    <m/>
    <n v="1"/>
    <n v="0"/>
    <n v="1"/>
  </r>
  <r>
    <s v="Ginekologija"/>
    <s v="Operacije"/>
    <x v="2059"/>
    <x v="2055"/>
    <n v="0"/>
    <m/>
    <n v="7"/>
    <n v="10"/>
    <n v="7"/>
    <n v="10"/>
  </r>
  <r>
    <s v="Ginekologija"/>
    <s v="Operacije"/>
    <x v="2060"/>
    <x v="2056"/>
    <n v="0"/>
    <m/>
    <n v="97"/>
    <n v="150"/>
    <n v="97"/>
    <n v="150"/>
  </r>
  <r>
    <s v="Ginekologija"/>
    <s v="Operacije"/>
    <x v="2061"/>
    <x v="2057"/>
    <n v="0"/>
    <m/>
    <m/>
    <n v="2"/>
    <n v="0"/>
    <n v="2"/>
  </r>
  <r>
    <s v="Ginekologija"/>
    <s v="Operacije"/>
    <x v="2062"/>
    <x v="2058"/>
    <n v="0"/>
    <m/>
    <n v="2"/>
    <n v="5"/>
    <n v="2"/>
    <n v="5"/>
  </r>
  <r>
    <s v="Ginekologija"/>
    <s v="Operacije"/>
    <x v="2063"/>
    <x v="2059"/>
    <n v="0"/>
    <m/>
    <m/>
    <n v="2"/>
    <n v="0"/>
    <n v="2"/>
  </r>
  <r>
    <s v="Ginekologija"/>
    <s v="Operacije"/>
    <x v="2064"/>
    <x v="2060"/>
    <n v="0"/>
    <m/>
    <m/>
    <n v="1"/>
    <n v="0"/>
    <n v="1"/>
  </r>
  <r>
    <s v="Ginekologija"/>
    <s v="Operacije"/>
    <x v="2065"/>
    <x v="2061"/>
    <n v="0"/>
    <m/>
    <n v="1175"/>
    <n v="1300"/>
    <n v="1175"/>
    <n v="1300"/>
  </r>
  <r>
    <s v="Ginekologija"/>
    <s v="Operacije"/>
    <x v="2066"/>
    <x v="2062"/>
    <n v="0"/>
    <m/>
    <m/>
    <n v="1"/>
    <n v="0"/>
    <n v="1"/>
  </r>
  <r>
    <s v="Ginekologija"/>
    <s v="Operacije"/>
    <x v="2067"/>
    <x v="2063"/>
    <n v="0"/>
    <m/>
    <m/>
    <n v="1"/>
    <n v="0"/>
    <n v="1"/>
  </r>
  <r>
    <s v="Ginekologija"/>
    <s v="Operacije"/>
    <x v="2068"/>
    <x v="2064"/>
    <n v="0"/>
    <m/>
    <n v="202"/>
    <n v="200"/>
    <n v="202"/>
    <n v="200"/>
  </r>
  <r>
    <s v="Ginekologija"/>
    <s v="Operacije"/>
    <x v="2069"/>
    <x v="2065"/>
    <n v="0"/>
    <m/>
    <m/>
    <n v="3"/>
    <n v="0"/>
    <n v="3"/>
  </r>
  <r>
    <s v="Ginekologija"/>
    <s v="Operacije"/>
    <x v="2070"/>
    <x v="2066"/>
    <n v="0"/>
    <m/>
    <n v="369"/>
    <n v="470"/>
    <n v="369"/>
    <n v="470"/>
  </r>
  <r>
    <s v="Ginekologija"/>
    <s v="Operacije"/>
    <x v="2071"/>
    <x v="2067"/>
    <n v="0"/>
    <m/>
    <n v="140"/>
    <n v="160"/>
    <n v="140"/>
    <n v="160"/>
  </r>
  <r>
    <s v="Ginekologija"/>
    <s v="Operacije"/>
    <x v="2072"/>
    <x v="2068"/>
    <n v="0"/>
    <m/>
    <m/>
    <n v="2"/>
    <n v="0"/>
    <n v="2"/>
  </r>
  <r>
    <s v="Ginekologija"/>
    <s v="Operacije"/>
    <x v="2073"/>
    <x v="2069"/>
    <n v="0"/>
    <m/>
    <m/>
    <n v="1"/>
    <n v="0"/>
    <n v="1"/>
  </r>
  <r>
    <s v="Ginekologija"/>
    <s v="Operacije"/>
    <x v="2074"/>
    <x v="2070"/>
    <n v="0"/>
    <m/>
    <n v="2"/>
    <n v="3"/>
    <n v="2"/>
    <n v="3"/>
  </r>
  <r>
    <s v="Ginekologija"/>
    <s v="Operacije"/>
    <x v="2075"/>
    <x v="2071"/>
    <n v="0"/>
    <m/>
    <n v="40"/>
    <n v="60"/>
    <n v="40"/>
    <n v="60"/>
  </r>
  <r>
    <s v="Ginekologija"/>
    <s v="Operacije"/>
    <x v="2076"/>
    <x v="2072"/>
    <n v="0"/>
    <m/>
    <m/>
    <n v="5"/>
    <n v="0"/>
    <n v="5"/>
  </r>
  <r>
    <s v="Ginekologija"/>
    <s v="Operacije"/>
    <x v="2077"/>
    <x v="2073"/>
    <n v="0"/>
    <m/>
    <n v="79"/>
    <n v="140"/>
    <n v="79"/>
    <n v="140"/>
  </r>
  <r>
    <s v="Dečija hirurgija"/>
    <s v="Operacije"/>
    <x v="15"/>
    <x v="15"/>
    <n v="0"/>
    <n v="1"/>
    <n v="24"/>
    <n v="15"/>
    <n v="24"/>
    <n v="16"/>
  </r>
  <r>
    <s v="Dečija hirurgija"/>
    <s v="Operacije"/>
    <x v="16"/>
    <x v="16"/>
    <n v="0"/>
    <n v="0"/>
    <n v="7"/>
    <n v="3"/>
    <n v="7"/>
    <n v="3"/>
  </r>
  <r>
    <s v="Dečija hirurgija"/>
    <s v="Operacije"/>
    <x v="19"/>
    <x v="19"/>
    <n v="0"/>
    <n v="0"/>
    <n v="3"/>
    <n v="8"/>
    <n v="3"/>
    <n v="8"/>
  </r>
  <r>
    <s v="Dečija hirurgija"/>
    <s v="Operacije"/>
    <x v="1594"/>
    <x v="1592"/>
    <n v="0"/>
    <n v="0"/>
    <m/>
    <n v="1"/>
    <n v="0"/>
    <n v="1"/>
  </r>
  <r>
    <s v="Dečija hirurgija"/>
    <s v="Operacije"/>
    <x v="2078"/>
    <x v="2074"/>
    <n v="0"/>
    <n v="1"/>
    <m/>
    <n v="1"/>
    <n v="0"/>
    <n v="2"/>
  </r>
  <r>
    <s v="Dečija hirurgija"/>
    <s v="Operacije"/>
    <x v="1947"/>
    <x v="1944"/>
    <n v="0"/>
    <n v="0"/>
    <m/>
    <n v="1"/>
    <n v="0"/>
    <n v="1"/>
  </r>
  <r>
    <s v="Dečija hirurgija"/>
    <s v="Operacije"/>
    <x v="1595"/>
    <x v="1593"/>
    <n v="0"/>
    <n v="0"/>
    <m/>
    <n v="1"/>
    <n v="0"/>
    <n v="1"/>
  </r>
  <r>
    <s v="Dečija hirurgija"/>
    <s v="Operacije"/>
    <x v="2079"/>
    <x v="2075"/>
    <n v="0"/>
    <n v="0"/>
    <m/>
    <n v="1"/>
    <n v="0"/>
    <n v="1"/>
  </r>
  <r>
    <s v="Dečija hirurgija"/>
    <s v="Operacije"/>
    <x v="21"/>
    <x v="21"/>
    <n v="0"/>
    <n v="0"/>
    <m/>
    <n v="1"/>
    <n v="0"/>
    <n v="1"/>
  </r>
  <r>
    <s v="Dečija hirurgija"/>
    <s v="Operacije"/>
    <x v="22"/>
    <x v="22"/>
    <n v="0"/>
    <n v="0"/>
    <m/>
    <n v="1"/>
    <n v="0"/>
    <n v="1"/>
  </r>
  <r>
    <s v="Dečija hirurgija"/>
    <s v="Operacije"/>
    <x v="23"/>
    <x v="23"/>
    <n v="0"/>
    <n v="0"/>
    <m/>
    <n v="1"/>
    <n v="0"/>
    <n v="1"/>
  </r>
  <r>
    <s v="Dečija hirurgija"/>
    <s v="Operacije"/>
    <x v="24"/>
    <x v="24"/>
    <n v="0"/>
    <n v="0"/>
    <m/>
    <n v="1"/>
    <n v="0"/>
    <n v="1"/>
  </r>
  <r>
    <s v="Dečija hirurgija"/>
    <s v="Operacije"/>
    <x v="2080"/>
    <x v="2076"/>
    <n v="0"/>
    <n v="1"/>
    <m/>
    <n v="1"/>
    <n v="0"/>
    <n v="2"/>
  </r>
  <r>
    <s v="Dečija hirurgija"/>
    <s v="Operacije"/>
    <x v="26"/>
    <x v="26"/>
    <n v="0"/>
    <n v="0"/>
    <m/>
    <n v="1"/>
    <n v="0"/>
    <n v="1"/>
  </r>
  <r>
    <s v="Dečija hirurgija"/>
    <s v="Operacije"/>
    <x v="28"/>
    <x v="28"/>
    <n v="0"/>
    <n v="0"/>
    <m/>
    <n v="1"/>
    <n v="0"/>
    <n v="1"/>
  </r>
  <r>
    <s v="Dečija hirurgija"/>
    <s v="Operacije"/>
    <x v="29"/>
    <x v="29"/>
    <n v="0"/>
    <n v="1"/>
    <n v="2"/>
    <n v="1"/>
    <n v="2"/>
    <n v="2"/>
  </r>
  <r>
    <s v="Dečija hirurgija"/>
    <s v="Operacije"/>
    <x v="30"/>
    <x v="30"/>
    <n v="0"/>
    <n v="0"/>
    <m/>
    <n v="1"/>
    <n v="0"/>
    <n v="1"/>
  </r>
  <r>
    <s v="Dečija hirurgija"/>
    <s v="Operacije"/>
    <x v="31"/>
    <x v="31"/>
    <n v="0"/>
    <n v="0"/>
    <m/>
    <n v="1"/>
    <n v="0"/>
    <n v="1"/>
  </r>
  <r>
    <s v="Dečija hirurgija"/>
    <s v="Operacije"/>
    <x v="32"/>
    <x v="32"/>
    <n v="0"/>
    <n v="0"/>
    <m/>
    <n v="1"/>
    <n v="0"/>
    <n v="1"/>
  </r>
  <r>
    <s v="Dečija hirurgija"/>
    <s v="Operacije"/>
    <x v="1819"/>
    <x v="1816"/>
    <n v="0"/>
    <n v="1"/>
    <m/>
    <n v="1"/>
    <n v="0"/>
    <n v="2"/>
  </r>
  <r>
    <s v="Dečija hirurgija"/>
    <s v="Operacije"/>
    <x v="1587"/>
    <x v="1585"/>
    <n v="0"/>
    <n v="0"/>
    <m/>
    <n v="1"/>
    <n v="0"/>
    <n v="1"/>
  </r>
  <r>
    <s v="Dečija hirurgija"/>
    <s v="Operacije"/>
    <x v="2081"/>
    <x v="2077"/>
    <n v="0"/>
    <n v="0"/>
    <m/>
    <n v="1"/>
    <n v="0"/>
    <n v="1"/>
  </r>
  <r>
    <s v="Dečija hirurgija"/>
    <s v="Operacije"/>
    <x v="2081"/>
    <x v="2077"/>
    <n v="0"/>
    <n v="0"/>
    <m/>
    <n v="1"/>
    <n v="0"/>
    <n v="1"/>
  </r>
  <r>
    <s v="Dečija hirurgija"/>
    <s v="Operacije"/>
    <x v="2082"/>
    <x v="2078"/>
    <n v="0"/>
    <n v="0"/>
    <m/>
    <n v="1"/>
    <n v="0"/>
    <n v="1"/>
  </r>
  <r>
    <s v="Dečija hirurgija"/>
    <s v="Operacije"/>
    <x v="2083"/>
    <x v="2079"/>
    <n v="0"/>
    <n v="0"/>
    <n v="5"/>
    <n v="5"/>
    <n v="5"/>
    <n v="5"/>
  </r>
  <r>
    <s v="Dečija hirurgija"/>
    <s v="Operacije"/>
    <x v="2083"/>
    <x v="2079"/>
    <n v="0"/>
    <n v="0"/>
    <n v="5"/>
    <n v="5"/>
    <n v="5"/>
    <n v="5"/>
  </r>
  <r>
    <s v="Dečija hirurgija"/>
    <s v="Operacije"/>
    <x v="2084"/>
    <x v="2080"/>
    <n v="0"/>
    <n v="0"/>
    <n v="1"/>
    <n v="5"/>
    <n v="1"/>
    <n v="5"/>
  </r>
  <r>
    <s v="Dečija hirurgija"/>
    <s v="Operacije"/>
    <x v="2085"/>
    <x v="2081"/>
    <n v="0"/>
    <n v="0"/>
    <m/>
    <n v="1"/>
    <n v="0"/>
    <n v="1"/>
  </r>
  <r>
    <s v="Dečija hirurgija"/>
    <s v="Operacije"/>
    <x v="2086"/>
    <x v="2082"/>
    <n v="0"/>
    <n v="0"/>
    <m/>
    <n v="1"/>
    <n v="0"/>
    <n v="1"/>
  </r>
  <r>
    <s v="Dečija hirurgija"/>
    <s v="Operacije"/>
    <x v="2087"/>
    <x v="2083"/>
    <n v="0"/>
    <n v="0"/>
    <m/>
    <n v="1"/>
    <n v="0"/>
    <n v="1"/>
  </r>
  <r>
    <s v="Dečija hirurgija"/>
    <s v="Operacije"/>
    <x v="2088"/>
    <x v="2084"/>
    <n v="0"/>
    <n v="0"/>
    <m/>
    <n v="1"/>
    <n v="0"/>
    <n v="1"/>
  </r>
  <r>
    <s v="Dečija hirurgija"/>
    <s v="Operacije"/>
    <x v="2089"/>
    <x v="2085"/>
    <n v="0"/>
    <n v="0"/>
    <m/>
    <n v="5"/>
    <n v="0"/>
    <n v="5"/>
  </r>
  <r>
    <s v="Dečija hirurgija"/>
    <s v="Operacije"/>
    <x v="2090"/>
    <x v="2086"/>
    <n v="0"/>
    <n v="0"/>
    <m/>
    <n v="1"/>
    <n v="0"/>
    <n v="1"/>
  </r>
  <r>
    <s v="Dečija hirurgija"/>
    <s v="Operacije"/>
    <x v="2091"/>
    <x v="2087"/>
    <n v="0"/>
    <n v="0"/>
    <n v="1"/>
    <n v="1"/>
    <n v="1"/>
    <n v="1"/>
  </r>
  <r>
    <s v="Dečija hirurgija"/>
    <s v="Operacije"/>
    <x v="1949"/>
    <x v="1946"/>
    <n v="0"/>
    <n v="0"/>
    <m/>
    <n v="5"/>
    <n v="0"/>
    <n v="5"/>
  </r>
  <r>
    <s v="Dečija hirurgija"/>
    <s v="Operacije"/>
    <x v="1950"/>
    <x v="1947"/>
    <n v="0"/>
    <n v="0"/>
    <m/>
    <n v="1"/>
    <n v="0"/>
    <n v="1"/>
  </r>
  <r>
    <s v="Dečija hirurgija"/>
    <s v="Operacije"/>
    <x v="1951"/>
    <x v="1948"/>
    <n v="0"/>
    <n v="0"/>
    <n v="2"/>
    <n v="10"/>
    <n v="2"/>
    <n v="10"/>
  </r>
  <r>
    <s v="Dečija hirurgija"/>
    <s v="Operacije"/>
    <x v="1952"/>
    <x v="1949"/>
    <n v="0"/>
    <n v="0"/>
    <n v="1"/>
    <n v="5"/>
    <n v="1"/>
    <n v="5"/>
  </r>
  <r>
    <s v="Dečija hirurgija"/>
    <s v="Operacije"/>
    <x v="2092"/>
    <x v="2088"/>
    <n v="0"/>
    <n v="0"/>
    <m/>
    <n v="1"/>
    <n v="0"/>
    <n v="1"/>
  </r>
  <r>
    <s v="Dečija hirurgija"/>
    <s v="Operacije"/>
    <x v="1953"/>
    <x v="1950"/>
    <n v="0"/>
    <n v="0"/>
    <n v="23"/>
    <n v="20"/>
    <n v="23"/>
    <n v="20"/>
  </r>
  <r>
    <s v="Dečija hirurgija"/>
    <s v="Operacije"/>
    <x v="2093"/>
    <x v="2089"/>
    <n v="0"/>
    <n v="0"/>
    <m/>
    <n v="1"/>
    <n v="0"/>
    <n v="1"/>
  </r>
  <r>
    <s v="Dečija hirurgija"/>
    <s v="Operacije"/>
    <x v="848"/>
    <x v="846"/>
    <n v="0"/>
    <n v="0"/>
    <n v="6"/>
    <n v="10"/>
    <n v="6"/>
    <n v="10"/>
  </r>
  <r>
    <s v="Dečija hirurgija"/>
    <s v="Operacije"/>
    <x v="1597"/>
    <x v="1595"/>
    <n v="0"/>
    <n v="0"/>
    <m/>
    <n v="1"/>
    <n v="0"/>
    <n v="1"/>
  </r>
  <r>
    <s v="Dečija hirurgija"/>
    <s v="Operacije"/>
    <x v="850"/>
    <x v="848"/>
    <n v="0"/>
    <n v="0"/>
    <n v="20"/>
    <n v="35"/>
    <n v="20"/>
    <n v="35"/>
  </r>
  <r>
    <s v="Dečija hirurgija"/>
    <s v="Operacije"/>
    <x v="1954"/>
    <x v="1951"/>
    <n v="0"/>
    <n v="0"/>
    <m/>
    <n v="1"/>
    <n v="0"/>
    <n v="1"/>
  </r>
  <r>
    <s v="Dečija hirurgija"/>
    <s v="Operacije"/>
    <x v="33"/>
    <x v="33"/>
    <n v="0"/>
    <n v="0"/>
    <n v="49"/>
    <n v="60"/>
    <n v="49"/>
    <n v="60"/>
  </r>
  <r>
    <s v="Dečija hirurgija"/>
    <s v="Operacije"/>
    <x v="1956"/>
    <x v="1953"/>
    <n v="0"/>
    <n v="0"/>
    <m/>
    <n v="1"/>
    <n v="0"/>
    <n v="1"/>
  </r>
  <r>
    <s v="Dečija hirurgija"/>
    <s v="Operacije"/>
    <x v="2094"/>
    <x v="2090"/>
    <n v="0"/>
    <n v="0"/>
    <m/>
    <n v="5"/>
    <n v="0"/>
    <n v="5"/>
  </r>
  <r>
    <s v="Dečija hirurgija"/>
    <s v="Operacije"/>
    <x v="1957"/>
    <x v="1954"/>
    <n v="0"/>
    <n v="0"/>
    <m/>
    <n v="1"/>
    <n v="0"/>
    <n v="1"/>
  </r>
  <r>
    <s v="Dečija hirurgija"/>
    <s v="Operacije"/>
    <x v="2095"/>
    <x v="2091"/>
    <n v="0"/>
    <n v="0"/>
    <m/>
    <n v="1"/>
    <n v="0"/>
    <n v="1"/>
  </r>
  <r>
    <s v="Dečija hirurgija"/>
    <s v="Operacije"/>
    <x v="2096"/>
    <x v="2092"/>
    <n v="0"/>
    <n v="0"/>
    <n v="12"/>
    <n v="15"/>
    <n v="12"/>
    <n v="15"/>
  </r>
  <r>
    <s v="Dečija hirurgija"/>
    <s v="Operacije"/>
    <x v="2096"/>
    <x v="2092"/>
    <n v="0"/>
    <n v="0"/>
    <n v="12"/>
    <n v="15"/>
    <n v="12"/>
    <n v="15"/>
  </r>
  <r>
    <s v="Dečija hirurgija"/>
    <s v="Operacije"/>
    <x v="2097"/>
    <x v="2093"/>
    <n v="0"/>
    <n v="0"/>
    <m/>
    <n v="1"/>
    <n v="0"/>
    <n v="1"/>
  </r>
  <r>
    <s v="Dečija hirurgija"/>
    <s v="Operacije"/>
    <x v="2098"/>
    <x v="2094"/>
    <n v="0"/>
    <n v="0"/>
    <m/>
    <n v="1"/>
    <n v="0"/>
    <n v="1"/>
  </r>
  <r>
    <s v="Dečija hirurgija"/>
    <s v="Operacije"/>
    <x v="2099"/>
    <x v="2095"/>
    <n v="0"/>
    <n v="0"/>
    <m/>
    <n v="1"/>
    <n v="0"/>
    <n v="1"/>
  </r>
  <r>
    <s v="Dečija hirurgija"/>
    <s v="Operacije"/>
    <x v="2100"/>
    <x v="2096"/>
    <n v="0"/>
    <n v="0"/>
    <m/>
    <n v="1"/>
    <n v="0"/>
    <n v="1"/>
  </r>
  <r>
    <s v="Dečija hirurgija"/>
    <s v="Operacije"/>
    <x v="2101"/>
    <x v="2097"/>
    <n v="0"/>
    <n v="0"/>
    <n v="2"/>
    <n v="1"/>
    <n v="2"/>
    <n v="1"/>
  </r>
  <r>
    <s v="Dečija hirurgija"/>
    <s v="Operacije"/>
    <x v="2102"/>
    <x v="2098"/>
    <n v="0"/>
    <n v="0"/>
    <m/>
    <n v="1"/>
    <n v="0"/>
    <n v="1"/>
  </r>
  <r>
    <s v="Dečija hirurgija"/>
    <s v="Operacije"/>
    <x v="2103"/>
    <x v="2099"/>
    <n v="0"/>
    <n v="0"/>
    <m/>
    <n v="1"/>
    <n v="0"/>
    <n v="1"/>
  </r>
  <r>
    <s v="Dečija hirurgija"/>
    <s v="Operacije"/>
    <x v="2104"/>
    <x v="2100"/>
    <n v="0"/>
    <n v="0"/>
    <m/>
    <n v="1"/>
    <n v="0"/>
    <n v="1"/>
  </r>
  <r>
    <s v="Dečija hirurgija"/>
    <s v="Operacije"/>
    <x v="2105"/>
    <x v="2101"/>
    <n v="0"/>
    <n v="0"/>
    <m/>
    <n v="1"/>
    <n v="0"/>
    <n v="1"/>
  </r>
  <r>
    <s v="Dečija hirurgija"/>
    <s v="Operacije"/>
    <x v="2106"/>
    <x v="2102"/>
    <n v="0"/>
    <n v="0"/>
    <m/>
    <n v="1"/>
    <n v="0"/>
    <n v="1"/>
  </r>
  <r>
    <s v="Dečija hirurgija"/>
    <s v="Operacije"/>
    <x v="2107"/>
    <x v="2103"/>
    <n v="0"/>
    <n v="0"/>
    <m/>
    <n v="1"/>
    <n v="0"/>
    <n v="1"/>
  </r>
  <r>
    <s v="Dečija hirurgija"/>
    <s v="Operacije"/>
    <x v="2108"/>
    <x v="2104"/>
    <n v="0"/>
    <n v="0"/>
    <m/>
    <n v="1"/>
    <n v="0"/>
    <n v="1"/>
  </r>
  <r>
    <s v="Dečija hirurgija"/>
    <s v="Operacije"/>
    <x v="2109"/>
    <x v="2105"/>
    <n v="0"/>
    <n v="0"/>
    <m/>
    <n v="1"/>
    <n v="0"/>
    <n v="1"/>
  </r>
  <r>
    <s v="Dečija hirurgija"/>
    <s v="Operacije"/>
    <x v="2110"/>
    <x v="2106"/>
    <n v="0"/>
    <n v="0"/>
    <n v="2"/>
    <n v="1"/>
    <n v="2"/>
    <n v="1"/>
  </r>
  <r>
    <s v="Dečija hirurgija"/>
    <s v="Operacije"/>
    <x v="2111"/>
    <x v="2107"/>
    <n v="0"/>
    <n v="0"/>
    <m/>
    <n v="1"/>
    <n v="0"/>
    <n v="1"/>
  </r>
  <r>
    <s v="Dečija hirurgija"/>
    <s v="Operacije"/>
    <x v="2112"/>
    <x v="2108"/>
    <n v="0"/>
    <n v="0"/>
    <m/>
    <n v="1"/>
    <n v="0"/>
    <n v="1"/>
  </r>
  <r>
    <s v="Dečija hirurgija"/>
    <s v="Operacije"/>
    <x v="2113"/>
    <x v="2109"/>
    <n v="0"/>
    <n v="0"/>
    <m/>
    <n v="1"/>
    <n v="0"/>
    <n v="1"/>
  </r>
  <r>
    <s v="Dečija hirurgija"/>
    <s v="Operacije"/>
    <x v="2114"/>
    <x v="2110"/>
    <n v="0"/>
    <n v="0"/>
    <n v="1"/>
    <n v="5"/>
    <n v="1"/>
    <n v="5"/>
  </r>
  <r>
    <s v="Dečija hirurgija"/>
    <s v="Operacije"/>
    <x v="2115"/>
    <x v="2111"/>
    <n v="0"/>
    <n v="0"/>
    <m/>
    <n v="1"/>
    <n v="0"/>
    <n v="1"/>
  </r>
  <r>
    <s v="Dečija hirurgija"/>
    <s v="Operacije"/>
    <x v="2116"/>
    <x v="2112"/>
    <n v="0"/>
    <n v="0"/>
    <m/>
    <n v="1"/>
    <n v="0"/>
    <n v="1"/>
  </r>
  <r>
    <s v="Dečija hirurgija"/>
    <s v="Operacije"/>
    <x v="2117"/>
    <x v="2113"/>
    <n v="0"/>
    <n v="0"/>
    <m/>
    <n v="1"/>
    <n v="0"/>
    <n v="1"/>
  </r>
  <r>
    <s v="Dečija hirurgija"/>
    <s v="Operacije"/>
    <x v="2118"/>
    <x v="2114"/>
    <n v="0"/>
    <n v="0"/>
    <m/>
    <n v="1"/>
    <n v="0"/>
    <n v="1"/>
  </r>
  <r>
    <s v="Dečija hirurgija"/>
    <s v="Operacije"/>
    <x v="2119"/>
    <x v="2115"/>
    <n v="0"/>
    <n v="0"/>
    <m/>
    <n v="1"/>
    <n v="0"/>
    <n v="1"/>
  </r>
  <r>
    <s v="Dečija hirurgija"/>
    <s v="Operacije"/>
    <x v="2120"/>
    <x v="2116"/>
    <n v="0"/>
    <n v="0"/>
    <n v="2"/>
    <n v="1"/>
    <n v="2"/>
    <n v="1"/>
  </r>
  <r>
    <s v="Dečija hirurgija"/>
    <s v="Operacije"/>
    <x v="2121"/>
    <x v="2117"/>
    <n v="0"/>
    <n v="0"/>
    <n v="1"/>
    <n v="1"/>
    <n v="1"/>
    <n v="1"/>
  </r>
  <r>
    <s v="Dečija hirurgija"/>
    <s v="Operacije"/>
    <x v="2122"/>
    <x v="2118"/>
    <n v="0"/>
    <n v="0"/>
    <m/>
    <n v="1"/>
    <n v="0"/>
    <n v="1"/>
  </r>
  <r>
    <s v="Dečija hirurgija"/>
    <s v="Operacije"/>
    <x v="2123"/>
    <x v="2119"/>
    <n v="0"/>
    <n v="0"/>
    <m/>
    <n v="1"/>
    <n v="0"/>
    <n v="1"/>
  </r>
  <r>
    <s v="Dečija hirurgija"/>
    <s v="Operacije"/>
    <x v="2124"/>
    <x v="2120"/>
    <n v="0"/>
    <n v="0"/>
    <m/>
    <n v="1"/>
    <n v="0"/>
    <n v="1"/>
  </r>
  <r>
    <s v="Dečija hirurgija"/>
    <s v="Operacije"/>
    <x v="2125"/>
    <x v="2121"/>
    <n v="0"/>
    <n v="0"/>
    <m/>
    <n v="1"/>
    <n v="0"/>
    <n v="1"/>
  </r>
  <r>
    <s v="Dečija hirurgija"/>
    <s v="Operacije"/>
    <x v="2126"/>
    <x v="2122"/>
    <n v="0"/>
    <n v="0"/>
    <m/>
    <n v="1"/>
    <n v="0"/>
    <n v="1"/>
  </r>
  <r>
    <s v="Dečija hirurgija"/>
    <s v="Operacije"/>
    <x v="2127"/>
    <x v="2123"/>
    <n v="0"/>
    <n v="0"/>
    <m/>
    <n v="1"/>
    <n v="0"/>
    <n v="1"/>
  </r>
  <r>
    <s v="Dečija hirurgija"/>
    <s v="Operacije"/>
    <x v="2128"/>
    <x v="2124"/>
    <n v="0"/>
    <n v="0"/>
    <m/>
    <n v="1"/>
    <n v="0"/>
    <n v="1"/>
  </r>
  <r>
    <s v="Dečija hirurgija"/>
    <s v="Operacije"/>
    <x v="2129"/>
    <x v="2125"/>
    <n v="0"/>
    <n v="0"/>
    <n v="2"/>
    <n v="1"/>
    <n v="2"/>
    <n v="1"/>
  </r>
  <r>
    <s v="Dečija hirurgija"/>
    <s v="Operacije"/>
    <x v="2130"/>
    <x v="2126"/>
    <n v="0"/>
    <n v="0"/>
    <m/>
    <n v="1"/>
    <n v="0"/>
    <n v="1"/>
  </r>
  <r>
    <s v="Dečija hirurgija"/>
    <s v="Operacije"/>
    <x v="2131"/>
    <x v="2127"/>
    <n v="0"/>
    <n v="0"/>
    <m/>
    <n v="5"/>
    <n v="0"/>
    <n v="5"/>
  </r>
  <r>
    <s v="Dečija hirurgija"/>
    <s v="Operacije"/>
    <x v="2132"/>
    <x v="2128"/>
    <n v="0"/>
    <n v="0"/>
    <m/>
    <n v="1"/>
    <n v="0"/>
    <n v="1"/>
  </r>
  <r>
    <s v="Dečija hirurgija"/>
    <s v="Operacije"/>
    <x v="2133"/>
    <x v="2129"/>
    <n v="0"/>
    <n v="0"/>
    <m/>
    <n v="1"/>
    <n v="0"/>
    <n v="1"/>
  </r>
  <r>
    <s v="Dečija hirurgija"/>
    <s v="Operacije"/>
    <x v="2134"/>
    <x v="2130"/>
    <n v="0"/>
    <n v="0"/>
    <m/>
    <n v="1"/>
    <n v="0"/>
    <n v="1"/>
  </r>
  <r>
    <s v="Dečija hirurgija"/>
    <s v="Operacije"/>
    <x v="2135"/>
    <x v="2131"/>
    <n v="0"/>
    <n v="0"/>
    <m/>
    <n v="5"/>
    <n v="0"/>
    <n v="5"/>
  </r>
  <r>
    <s v="Dečija hirurgija"/>
    <s v="Operacije"/>
    <x v="2136"/>
    <x v="2132"/>
    <n v="0"/>
    <n v="0"/>
    <m/>
    <n v="1"/>
    <n v="0"/>
    <n v="1"/>
  </r>
  <r>
    <s v="Dečija hirurgija"/>
    <s v="Operacije"/>
    <x v="1958"/>
    <x v="1955"/>
    <n v="0"/>
    <n v="0"/>
    <m/>
    <n v="5"/>
    <n v="0"/>
    <n v="5"/>
  </r>
  <r>
    <s v="Dečija hirurgija"/>
    <s v="Operacije"/>
    <x v="1799"/>
    <x v="1796"/>
    <n v="0"/>
    <n v="0"/>
    <n v="6"/>
    <n v="15"/>
    <n v="6"/>
    <n v="15"/>
  </r>
  <r>
    <s v="Dečija hirurgija"/>
    <s v="Operacije"/>
    <x v="1959"/>
    <x v="1956"/>
    <n v="0"/>
    <n v="0"/>
    <n v="128"/>
    <n v="150"/>
    <n v="128"/>
    <n v="150"/>
  </r>
  <r>
    <s v="Dečija hirurgija"/>
    <s v="Operacije"/>
    <x v="2137"/>
    <x v="2133"/>
    <n v="0"/>
    <n v="0"/>
    <m/>
    <n v="1"/>
    <n v="0"/>
    <n v="1"/>
  </r>
  <r>
    <s v="Dečija hirurgija"/>
    <s v="Operacije"/>
    <x v="2138"/>
    <x v="2134"/>
    <n v="0"/>
    <n v="0"/>
    <m/>
    <n v="1"/>
    <n v="0"/>
    <n v="1"/>
  </r>
  <r>
    <s v="Dečija hirurgija"/>
    <s v="Operacije"/>
    <x v="2139"/>
    <x v="2135"/>
    <n v="0"/>
    <n v="0"/>
    <m/>
    <n v="1"/>
    <n v="0"/>
    <n v="1"/>
  </r>
  <r>
    <s v="Dečija hirurgija"/>
    <s v="Operacije"/>
    <x v="2140"/>
    <x v="2136"/>
    <n v="0"/>
    <n v="0"/>
    <m/>
    <n v="1"/>
    <n v="0"/>
    <n v="1"/>
  </r>
  <r>
    <s v="Dečija hirurgija"/>
    <s v="Operacije"/>
    <x v="2141"/>
    <x v="2137"/>
    <n v="0"/>
    <n v="0"/>
    <m/>
    <n v="1"/>
    <n v="0"/>
    <n v="1"/>
  </r>
  <r>
    <s v="Dečija hirurgija"/>
    <s v="Operacije"/>
    <x v="2142"/>
    <x v="2138"/>
    <n v="0"/>
    <n v="0"/>
    <m/>
    <n v="1"/>
    <n v="0"/>
    <n v="1"/>
  </r>
  <r>
    <s v="Dečija hirurgija"/>
    <s v="Operacije"/>
    <x v="2143"/>
    <x v="2139"/>
    <n v="0"/>
    <n v="0"/>
    <m/>
    <n v="1"/>
    <n v="0"/>
    <n v="1"/>
  </r>
  <r>
    <s v="Dečija hirurgija"/>
    <s v="Operacije"/>
    <x v="2144"/>
    <x v="2140"/>
    <n v="0"/>
    <n v="0"/>
    <m/>
    <n v="1"/>
    <n v="0"/>
    <n v="1"/>
  </r>
  <r>
    <s v="Dečija hirurgija"/>
    <s v="Operacije"/>
    <x v="2145"/>
    <x v="2141"/>
    <n v="0"/>
    <n v="0"/>
    <m/>
    <n v="1"/>
    <n v="0"/>
    <n v="1"/>
  </r>
  <r>
    <s v="Dečija hirurgija"/>
    <s v="Operacije"/>
    <x v="2146"/>
    <x v="2142"/>
    <n v="0"/>
    <n v="0"/>
    <m/>
    <n v="1"/>
    <n v="0"/>
    <n v="1"/>
  </r>
  <r>
    <s v="Dečija hirurgija"/>
    <s v="Operacije"/>
    <x v="2147"/>
    <x v="2143"/>
    <n v="0"/>
    <n v="0"/>
    <n v="3"/>
    <n v="5"/>
    <n v="3"/>
    <n v="5"/>
  </r>
  <r>
    <s v="Dečija hirurgija"/>
    <s v="Operacije"/>
    <x v="2148"/>
    <x v="2144"/>
    <n v="0"/>
    <n v="0"/>
    <m/>
    <n v="1"/>
    <n v="0"/>
    <n v="1"/>
  </r>
  <r>
    <s v="Dečija hirurgija"/>
    <s v="Operacije"/>
    <x v="2149"/>
    <x v="2145"/>
    <n v="0"/>
    <n v="0"/>
    <m/>
    <n v="1"/>
    <n v="0"/>
    <n v="1"/>
  </r>
  <r>
    <s v="Dečija hirurgija"/>
    <s v="Operacije"/>
    <x v="2150"/>
    <x v="2146"/>
    <n v="0"/>
    <n v="0"/>
    <m/>
    <n v="1"/>
    <n v="0"/>
    <n v="1"/>
  </r>
  <r>
    <s v="Dečija hirurgija"/>
    <s v="Operacije"/>
    <x v="2151"/>
    <x v="2147"/>
    <n v="3"/>
    <n v="1"/>
    <n v="200"/>
    <n v="210"/>
    <n v="203"/>
    <n v="211"/>
  </r>
  <r>
    <s v="Dečija hirurgija"/>
    <s v="Operacije"/>
    <x v="2152"/>
    <x v="2148"/>
    <n v="0"/>
    <n v="0"/>
    <n v="7"/>
    <n v="10"/>
    <n v="7"/>
    <n v="10"/>
  </r>
  <r>
    <s v="Dečija hirurgija"/>
    <s v="Operacije"/>
    <x v="2153"/>
    <x v="2149"/>
    <n v="0"/>
    <n v="0"/>
    <n v="1"/>
    <n v="1"/>
    <n v="1"/>
    <n v="1"/>
  </r>
  <r>
    <s v="Dečija hirurgija"/>
    <s v="Operacije"/>
    <x v="2154"/>
    <x v="2150"/>
    <n v="0"/>
    <n v="0"/>
    <n v="2"/>
    <n v="5"/>
    <n v="2"/>
    <n v="5"/>
  </r>
  <r>
    <s v="Dečija hirurgija"/>
    <s v="Operacije"/>
    <x v="2155"/>
    <x v="2151"/>
    <n v="0"/>
    <n v="0"/>
    <n v="1"/>
    <n v="5"/>
    <n v="1"/>
    <n v="5"/>
  </r>
  <r>
    <s v="Dečija hirurgija"/>
    <s v="Operacije"/>
    <x v="2156"/>
    <x v="2152"/>
    <n v="0"/>
    <n v="0"/>
    <m/>
    <n v="1"/>
    <n v="0"/>
    <n v="1"/>
  </r>
  <r>
    <s v="Dečija hirurgija"/>
    <s v="Operacije"/>
    <x v="1598"/>
    <x v="1596"/>
    <n v="0"/>
    <n v="1"/>
    <n v="20"/>
    <n v="25"/>
    <n v="20"/>
    <n v="26"/>
  </r>
  <r>
    <s v="Dečija hirurgija"/>
    <s v="Operacije"/>
    <x v="1599"/>
    <x v="1597"/>
    <n v="0"/>
    <n v="0"/>
    <n v="10"/>
    <n v="30"/>
    <n v="10"/>
    <n v="30"/>
  </r>
  <r>
    <s v="Dečija hirurgija"/>
    <s v="Operacije"/>
    <x v="1600"/>
    <x v="1598"/>
    <n v="1"/>
    <n v="0"/>
    <n v="5"/>
    <n v="5"/>
    <n v="6"/>
    <n v="5"/>
  </r>
  <r>
    <s v="Dečija hirurgija"/>
    <s v="Operacije"/>
    <x v="1601"/>
    <x v="1599"/>
    <n v="0"/>
    <n v="0"/>
    <m/>
    <n v="1"/>
    <n v="0"/>
    <n v="1"/>
  </r>
  <r>
    <s v="Dečija hirurgija"/>
    <s v="Operacije"/>
    <x v="1602"/>
    <x v="1600"/>
    <n v="0"/>
    <n v="0"/>
    <m/>
    <n v="1"/>
    <n v="0"/>
    <n v="1"/>
  </r>
  <r>
    <s v="Dečija hirurgija"/>
    <s v="Operacije"/>
    <x v="1604"/>
    <x v="1602"/>
    <n v="0"/>
    <n v="0"/>
    <m/>
    <n v="5"/>
    <n v="0"/>
    <n v="5"/>
  </r>
  <r>
    <s v="Dečija hirurgija"/>
    <s v="Operacije"/>
    <x v="1783"/>
    <x v="1780"/>
    <n v="0"/>
    <n v="0"/>
    <m/>
    <n v="1"/>
    <n v="0"/>
    <n v="1"/>
  </r>
  <r>
    <s v="Dečija hirurgija"/>
    <s v="Operacije"/>
    <x v="2157"/>
    <x v="2153"/>
    <n v="0"/>
    <n v="0"/>
    <m/>
    <n v="1"/>
    <n v="0"/>
    <n v="1"/>
  </r>
  <r>
    <s v="Dečija hirurgija"/>
    <s v="Operacije"/>
    <x v="1606"/>
    <x v="1604"/>
    <n v="0"/>
    <n v="1"/>
    <n v="48"/>
    <n v="60"/>
    <n v="48"/>
    <n v="61"/>
  </r>
  <r>
    <s v="Dečija hirurgija"/>
    <s v="Operacije"/>
    <x v="1784"/>
    <x v="1781"/>
    <n v="0"/>
    <n v="0"/>
    <n v="1"/>
    <n v="1"/>
    <n v="1"/>
    <n v="1"/>
  </r>
  <r>
    <s v="Dečija hirurgija"/>
    <s v="Operacije"/>
    <x v="2158"/>
    <x v="2154"/>
    <n v="0"/>
    <n v="0"/>
    <n v="9"/>
    <n v="30"/>
    <n v="9"/>
    <n v="30"/>
  </r>
  <r>
    <s v="Dečija hirurgija"/>
    <s v="Operacije"/>
    <x v="34"/>
    <x v="34"/>
    <n v="1"/>
    <n v="1"/>
    <n v="83"/>
    <n v="100"/>
    <n v="84"/>
    <n v="101"/>
  </r>
  <r>
    <s v="Dečija hirurgija"/>
    <s v="Operacije"/>
    <x v="2159"/>
    <x v="2155"/>
    <n v="0"/>
    <n v="0"/>
    <n v="4"/>
    <n v="5"/>
    <n v="4"/>
    <n v="5"/>
  </r>
  <r>
    <s v="Dečija hirurgija"/>
    <s v="Operacije"/>
    <x v="1820"/>
    <x v="1817"/>
    <n v="0"/>
    <n v="0"/>
    <n v="1"/>
    <n v="1"/>
    <n v="1"/>
    <n v="1"/>
  </r>
  <r>
    <s v="Dečija hirurgija"/>
    <s v="Operacije"/>
    <x v="1821"/>
    <x v="1818"/>
    <n v="0"/>
    <n v="0"/>
    <m/>
    <n v="1"/>
    <n v="0"/>
    <n v="1"/>
  </r>
  <r>
    <s v="Dečija hirurgija"/>
    <s v="Operacije"/>
    <x v="35"/>
    <x v="35"/>
    <n v="0"/>
    <n v="0"/>
    <m/>
    <n v="1"/>
    <n v="0"/>
    <n v="1"/>
  </r>
  <r>
    <s v="Dečija hirurgija"/>
    <s v="Operacije"/>
    <x v="2160"/>
    <x v="2156"/>
    <n v="0"/>
    <n v="0"/>
    <m/>
    <n v="1"/>
    <n v="0"/>
    <n v="1"/>
  </r>
  <r>
    <s v="Dečija hirurgija"/>
    <s v="Operacije"/>
    <x v="1931"/>
    <x v="1928"/>
    <n v="0"/>
    <n v="1"/>
    <n v="4"/>
    <n v="10"/>
    <n v="4"/>
    <n v="11"/>
  </r>
  <r>
    <s v="Dečija hirurgija"/>
    <s v="Operacije"/>
    <x v="1932"/>
    <x v="1929"/>
    <n v="0"/>
    <n v="0"/>
    <n v="1"/>
    <n v="1"/>
    <n v="1"/>
    <n v="1"/>
  </r>
  <r>
    <s v="Dečija hirurgija"/>
    <s v="Operacije"/>
    <x v="36"/>
    <x v="36"/>
    <n v="0"/>
    <n v="0"/>
    <n v="2"/>
    <n v="10"/>
    <n v="2"/>
    <n v="10"/>
  </r>
  <r>
    <s v="Dečija hirurgija"/>
    <s v="Operacije"/>
    <x v="37"/>
    <x v="37"/>
    <n v="0"/>
    <n v="0"/>
    <n v="4"/>
    <n v="5"/>
    <n v="4"/>
    <n v="5"/>
  </r>
  <r>
    <s v="Dečija hirurgija"/>
    <s v="Operacije"/>
    <x v="38"/>
    <x v="38"/>
    <n v="0"/>
    <n v="0"/>
    <m/>
    <n v="1"/>
    <n v="0"/>
    <n v="1"/>
  </r>
  <r>
    <s v="Dečija hirurgija"/>
    <s v="Operacije"/>
    <x v="40"/>
    <x v="40"/>
    <n v="0"/>
    <n v="0"/>
    <m/>
    <n v="1"/>
    <n v="0"/>
    <n v="1"/>
  </r>
  <r>
    <s v="Dečija hirurgija"/>
    <s v="Operacije"/>
    <x v="1822"/>
    <x v="1819"/>
    <n v="0"/>
    <n v="0"/>
    <m/>
    <n v="5"/>
    <n v="0"/>
    <n v="5"/>
  </r>
  <r>
    <s v="Dečija hirurgija"/>
    <s v="Operacije"/>
    <x v="2161"/>
    <x v="2157"/>
    <n v="0"/>
    <n v="0"/>
    <m/>
    <n v="1"/>
    <n v="0"/>
    <n v="1"/>
  </r>
  <r>
    <s v="Dečija hirurgija"/>
    <s v="Operacije"/>
    <x v="2162"/>
    <x v="2158"/>
    <n v="0"/>
    <n v="0"/>
    <m/>
    <n v="1"/>
    <n v="0"/>
    <n v="1"/>
  </r>
  <r>
    <s v="Dečija hirurgija"/>
    <s v="Operacije"/>
    <x v="2163"/>
    <x v="2159"/>
    <n v="0"/>
    <n v="0"/>
    <n v="8"/>
    <n v="5"/>
    <n v="8"/>
    <n v="5"/>
  </r>
  <r>
    <s v="Dečija hirurgija"/>
    <s v="Operacije"/>
    <x v="1801"/>
    <x v="1798"/>
    <n v="0"/>
    <n v="0"/>
    <m/>
    <n v="1"/>
    <n v="0"/>
    <n v="1"/>
  </r>
  <r>
    <s v="Dečija hirurgija"/>
    <s v="Operacije"/>
    <x v="1961"/>
    <x v="1958"/>
    <n v="0"/>
    <n v="0"/>
    <n v="1"/>
    <n v="5"/>
    <n v="1"/>
    <n v="5"/>
  </r>
  <r>
    <s v="Dečija hirurgija"/>
    <s v="Operacije"/>
    <x v="1962"/>
    <x v="1959"/>
    <n v="0"/>
    <n v="0"/>
    <m/>
    <n v="1"/>
    <n v="0"/>
    <n v="1"/>
  </r>
  <r>
    <s v="Dečija hirurgija"/>
    <s v="Operacije"/>
    <x v="1963"/>
    <x v="1960"/>
    <n v="0"/>
    <n v="0"/>
    <n v="1"/>
    <n v="1"/>
    <n v="1"/>
    <n v="1"/>
  </r>
  <r>
    <s v="Dečija hirurgija"/>
    <s v="Operacije"/>
    <x v="2164"/>
    <x v="2160"/>
    <n v="0"/>
    <n v="0"/>
    <m/>
    <n v="1"/>
    <n v="0"/>
    <n v="1"/>
  </r>
  <r>
    <s v="Dečija hirurgija"/>
    <s v="Operacije"/>
    <x v="2165"/>
    <x v="2161"/>
    <n v="0"/>
    <n v="0"/>
    <m/>
    <n v="1"/>
    <n v="0"/>
    <n v="1"/>
  </r>
  <r>
    <s v="Dečija hirurgija"/>
    <s v="Operacije"/>
    <x v="2166"/>
    <x v="2162"/>
    <n v="0"/>
    <n v="0"/>
    <m/>
    <n v="1"/>
    <n v="0"/>
    <n v="1"/>
  </r>
  <r>
    <s v="Dečija hirurgija"/>
    <s v="Operacije"/>
    <x v="2167"/>
    <x v="2163"/>
    <n v="0"/>
    <n v="0"/>
    <m/>
    <n v="1"/>
    <n v="0"/>
    <n v="1"/>
  </r>
  <r>
    <s v="Dečija hirurgija"/>
    <s v="Operacije"/>
    <x v="1964"/>
    <x v="1961"/>
    <n v="0"/>
    <n v="0"/>
    <m/>
    <n v="1"/>
    <n v="0"/>
    <n v="1"/>
  </r>
  <r>
    <s v="Dečija hirurgija"/>
    <s v="Operacije"/>
    <x v="1965"/>
    <x v="1962"/>
    <n v="0"/>
    <n v="0"/>
    <m/>
    <n v="1"/>
    <n v="0"/>
    <n v="1"/>
  </r>
  <r>
    <s v="Dečija hirurgija"/>
    <s v="Operacije"/>
    <x v="2168"/>
    <x v="2164"/>
    <n v="0"/>
    <n v="0"/>
    <m/>
    <n v="1"/>
    <n v="0"/>
    <n v="1"/>
  </r>
  <r>
    <s v="Dečija hirurgija"/>
    <s v="Operacije"/>
    <x v="2169"/>
    <x v="2165"/>
    <n v="0"/>
    <n v="0"/>
    <m/>
    <n v="1"/>
    <n v="0"/>
    <n v="1"/>
  </r>
  <r>
    <s v="Dečija hirurgija"/>
    <s v="Operacije"/>
    <x v="2170"/>
    <x v="2166"/>
    <n v="0"/>
    <n v="0"/>
    <m/>
    <n v="1"/>
    <n v="0"/>
    <n v="1"/>
  </r>
  <r>
    <s v="Dečija hirurgija"/>
    <s v="Operacije"/>
    <x v="2171"/>
    <x v="2167"/>
    <n v="0"/>
    <n v="0"/>
    <m/>
    <n v="1"/>
    <n v="0"/>
    <n v="1"/>
  </r>
  <r>
    <s v="Dečija hirurgija"/>
    <s v="Operacije"/>
    <x v="2172"/>
    <x v="2168"/>
    <n v="0"/>
    <n v="0"/>
    <m/>
    <n v="1"/>
    <n v="0"/>
    <n v="1"/>
  </r>
  <r>
    <s v="Dečija hirurgija"/>
    <s v="Operacije"/>
    <x v="2173"/>
    <x v="2169"/>
    <n v="0"/>
    <n v="0"/>
    <m/>
    <n v="1"/>
    <n v="0"/>
    <n v="1"/>
  </r>
  <r>
    <s v="Dečija hirurgija"/>
    <s v="Operacije"/>
    <x v="2174"/>
    <x v="2170"/>
    <n v="0"/>
    <n v="0"/>
    <m/>
    <n v="1"/>
    <n v="0"/>
    <n v="1"/>
  </r>
  <r>
    <s v="Dečija hirurgija"/>
    <s v="Operacije"/>
    <x v="2175"/>
    <x v="2171"/>
    <n v="0"/>
    <n v="0"/>
    <m/>
    <n v="1"/>
    <n v="0"/>
    <n v="1"/>
  </r>
  <r>
    <s v="Dečija hirurgija"/>
    <s v="Operacije"/>
    <x v="2176"/>
    <x v="2172"/>
    <n v="0"/>
    <n v="0"/>
    <m/>
    <n v="1"/>
    <n v="0"/>
    <n v="1"/>
  </r>
  <r>
    <s v="Dečija hirurgija"/>
    <s v="Operacije"/>
    <x v="2176"/>
    <x v="2172"/>
    <n v="0"/>
    <n v="0"/>
    <m/>
    <n v="1"/>
    <n v="0"/>
    <n v="1"/>
  </r>
  <r>
    <s v="Dečija hirurgija"/>
    <s v="Operacije"/>
    <x v="2177"/>
    <x v="2173"/>
    <n v="0"/>
    <n v="0"/>
    <n v="2"/>
    <n v="5"/>
    <n v="2"/>
    <n v="5"/>
  </r>
  <r>
    <s v="Dečija hirurgija"/>
    <s v="Operacije"/>
    <x v="2178"/>
    <x v="2174"/>
    <n v="0"/>
    <n v="0"/>
    <m/>
    <n v="1"/>
    <n v="0"/>
    <n v="1"/>
  </r>
  <r>
    <s v="Dečija hirurgija"/>
    <s v="Operacije"/>
    <x v="2179"/>
    <x v="2175"/>
    <n v="0"/>
    <n v="0"/>
    <m/>
    <n v="1"/>
    <n v="0"/>
    <n v="1"/>
  </r>
  <r>
    <s v="Dečija hirurgija"/>
    <s v="Operacije"/>
    <x v="2180"/>
    <x v="2176"/>
    <n v="0"/>
    <n v="0"/>
    <m/>
    <n v="1"/>
    <n v="0"/>
    <n v="1"/>
  </r>
  <r>
    <s v="Dečija hirurgija"/>
    <s v="Operacije"/>
    <x v="2181"/>
    <x v="2177"/>
    <n v="0"/>
    <n v="0"/>
    <m/>
    <n v="1"/>
    <n v="0"/>
    <n v="1"/>
  </r>
  <r>
    <s v="Dečija hirurgija"/>
    <s v="Operacije"/>
    <x v="2182"/>
    <x v="2178"/>
    <n v="0"/>
    <n v="0"/>
    <m/>
    <n v="1"/>
    <n v="0"/>
    <n v="1"/>
  </r>
  <r>
    <s v="Dečija hirurgija"/>
    <s v="Operacije"/>
    <x v="2183"/>
    <x v="2179"/>
    <n v="0"/>
    <n v="0"/>
    <m/>
    <n v="1"/>
    <n v="0"/>
    <n v="1"/>
  </r>
  <r>
    <s v="Dečija hirurgija"/>
    <s v="Operacije"/>
    <x v="2184"/>
    <x v="2180"/>
    <n v="0"/>
    <n v="1"/>
    <m/>
    <n v="1"/>
    <n v="0"/>
    <n v="2"/>
  </r>
  <r>
    <s v="Dečija hirurgija"/>
    <s v="Operacije"/>
    <x v="2185"/>
    <x v="2181"/>
    <n v="0"/>
    <n v="0"/>
    <m/>
    <n v="1"/>
    <n v="0"/>
    <n v="1"/>
  </r>
  <r>
    <s v="Dečija hirurgija"/>
    <s v="Operacije"/>
    <x v="2186"/>
    <x v="2182"/>
    <n v="0"/>
    <n v="0"/>
    <m/>
    <n v="1"/>
    <n v="0"/>
    <n v="1"/>
  </r>
  <r>
    <s v="Dečija hirurgija"/>
    <s v="Operacije"/>
    <x v="1008"/>
    <x v="1006"/>
    <n v="0"/>
    <n v="0"/>
    <m/>
    <n v="1"/>
    <n v="0"/>
    <n v="1"/>
  </r>
  <r>
    <s v="Dečija hirurgija"/>
    <s v="Operacije"/>
    <x v="2187"/>
    <x v="2183"/>
    <n v="0"/>
    <n v="0"/>
    <m/>
    <n v="1"/>
    <n v="0"/>
    <n v="1"/>
  </r>
  <r>
    <s v="Dečija hirurgija"/>
    <s v="Operacije"/>
    <x v="2188"/>
    <x v="2184"/>
    <n v="0"/>
    <n v="0"/>
    <n v="1"/>
    <n v="1"/>
    <n v="1"/>
    <n v="1"/>
  </r>
  <r>
    <s v="Dečija hirurgija"/>
    <s v="Operacije"/>
    <x v="1999"/>
    <x v="1996"/>
    <n v="0"/>
    <n v="0"/>
    <m/>
    <n v="1"/>
    <n v="0"/>
    <n v="1"/>
  </r>
  <r>
    <s v="Dečija hirurgija"/>
    <s v="Operacije"/>
    <x v="2189"/>
    <x v="2185"/>
    <n v="0"/>
    <n v="0"/>
    <m/>
    <n v="1"/>
    <n v="0"/>
    <n v="1"/>
  </r>
  <r>
    <s v="Dečija hirurgija"/>
    <s v="Operacije"/>
    <x v="2027"/>
    <x v="2024"/>
    <n v="0"/>
    <n v="0"/>
    <n v="4"/>
    <n v="5"/>
    <n v="4"/>
    <n v="5"/>
  </r>
  <r>
    <s v="Dečija hirurgija"/>
    <s v="Operacije"/>
    <x v="2029"/>
    <x v="2026"/>
    <n v="0"/>
    <n v="0"/>
    <m/>
    <n v="1"/>
    <n v="0"/>
    <n v="1"/>
  </r>
  <r>
    <s v="Dečija hirurgija"/>
    <s v="Operacije"/>
    <x v="2030"/>
    <x v="2027"/>
    <n v="0"/>
    <n v="0"/>
    <m/>
    <n v="1"/>
    <n v="0"/>
    <n v="1"/>
  </r>
  <r>
    <s v="Dečija hirurgija"/>
    <s v="Operacije"/>
    <x v="2034"/>
    <x v="2031"/>
    <n v="0"/>
    <n v="0"/>
    <m/>
    <n v="1"/>
    <n v="0"/>
    <n v="1"/>
  </r>
  <r>
    <s v="Dečija hirurgija"/>
    <s v="Operacije"/>
    <x v="1619"/>
    <x v="1617"/>
    <n v="0"/>
    <n v="0"/>
    <m/>
    <n v="1"/>
    <n v="0"/>
    <n v="1"/>
  </r>
  <r>
    <s v="Dečija hirurgija"/>
    <s v="Operacije"/>
    <x v="1621"/>
    <x v="1619"/>
    <n v="0"/>
    <n v="0"/>
    <m/>
    <n v="1"/>
    <n v="0"/>
    <n v="1"/>
  </r>
  <r>
    <s v="Dečija hirurgija"/>
    <s v="Operacije"/>
    <x v="1626"/>
    <x v="1624"/>
    <n v="0"/>
    <n v="0"/>
    <m/>
    <n v="1"/>
    <n v="0"/>
    <n v="1"/>
  </r>
  <r>
    <s v="Dečija hirurgija"/>
    <s v="Operacije"/>
    <x v="1628"/>
    <x v="1626"/>
    <n v="0"/>
    <n v="0"/>
    <m/>
    <n v="1"/>
    <n v="0"/>
    <n v="1"/>
  </r>
  <r>
    <s v="Dečija hirurgija"/>
    <s v="Operacije"/>
    <x v="2190"/>
    <x v="2186"/>
    <n v="0"/>
    <n v="0"/>
    <m/>
    <n v="1"/>
    <n v="0"/>
    <n v="1"/>
  </r>
  <r>
    <s v="Dečija hirurgija"/>
    <s v="Operacije"/>
    <x v="2191"/>
    <x v="2187"/>
    <n v="0"/>
    <n v="0"/>
    <m/>
    <n v="1"/>
    <n v="0"/>
    <n v="1"/>
  </r>
  <r>
    <s v="Dečija hirurgija"/>
    <s v="Operacije"/>
    <x v="1789"/>
    <x v="1786"/>
    <n v="0"/>
    <n v="0"/>
    <m/>
    <n v="1"/>
    <n v="0"/>
    <n v="1"/>
  </r>
  <r>
    <s v="Dečija hirurgija"/>
    <s v="Operacije"/>
    <x v="1633"/>
    <x v="1631"/>
    <n v="0"/>
    <n v="0"/>
    <m/>
    <n v="10"/>
    <n v="0"/>
    <n v="10"/>
  </r>
  <r>
    <s v="Dečija hirurgija"/>
    <s v="Operacije"/>
    <x v="1723"/>
    <x v="1720"/>
    <n v="0"/>
    <n v="0"/>
    <m/>
    <n v="1"/>
    <n v="0"/>
    <n v="1"/>
  </r>
  <r>
    <s v="Dečija hirurgija"/>
    <s v="Operacije"/>
    <x v="1635"/>
    <x v="1633"/>
    <n v="0"/>
    <n v="0"/>
    <m/>
    <n v="1"/>
    <n v="0"/>
    <n v="1"/>
  </r>
  <r>
    <s v="Dečija hirurgija"/>
    <s v="Operacije"/>
    <x v="1636"/>
    <x v="1634"/>
    <n v="0"/>
    <n v="0"/>
    <m/>
    <n v="1"/>
    <n v="0"/>
    <n v="1"/>
  </r>
  <r>
    <s v="Dečija hirurgija"/>
    <s v="Operacije"/>
    <x v="1637"/>
    <x v="1635"/>
    <n v="0"/>
    <n v="0"/>
    <m/>
    <n v="5"/>
    <n v="0"/>
    <n v="5"/>
  </r>
  <r>
    <s v="Dečija hirurgija"/>
    <s v="Operacije"/>
    <x v="1746"/>
    <x v="1743"/>
    <n v="0"/>
    <n v="0"/>
    <m/>
    <n v="1"/>
    <n v="0"/>
    <n v="1"/>
  </r>
  <r>
    <s v="Dečija hirurgija"/>
    <s v="Operacije"/>
    <x v="2192"/>
    <x v="2188"/>
    <n v="0"/>
    <n v="0"/>
    <m/>
    <n v="1"/>
    <n v="0"/>
    <n v="1"/>
  </r>
  <r>
    <s v="Dečija hirurgija"/>
    <s v="Operacije"/>
    <x v="1652"/>
    <x v="1649"/>
    <n v="0"/>
    <n v="0"/>
    <m/>
    <n v="1"/>
    <n v="0"/>
    <n v="1"/>
  </r>
  <r>
    <s v="Dečija hirurgija"/>
    <s v="Operacije"/>
    <x v="1655"/>
    <x v="1652"/>
    <n v="0"/>
    <n v="0"/>
    <n v="1"/>
    <n v="1"/>
    <n v="1"/>
    <n v="1"/>
  </r>
  <r>
    <s v="Dečija hirurgija"/>
    <s v="Operacije"/>
    <x v="1666"/>
    <x v="1663"/>
    <n v="0"/>
    <n v="0"/>
    <m/>
    <n v="1"/>
    <n v="0"/>
    <n v="1"/>
  </r>
  <r>
    <s v="Dečija hirurgija"/>
    <s v="Operacije"/>
    <x v="1667"/>
    <x v="1664"/>
    <n v="0"/>
    <n v="0"/>
    <n v="1"/>
    <n v="1"/>
    <n v="1"/>
    <n v="1"/>
  </r>
  <r>
    <s v="Dečija hirurgija"/>
    <s v="Operacije"/>
    <x v="1669"/>
    <x v="1666"/>
    <n v="0"/>
    <n v="1"/>
    <m/>
    <n v="5"/>
    <n v="0"/>
    <n v="6"/>
  </r>
  <r>
    <s v="Dečija hirurgija"/>
    <s v="Operacije"/>
    <x v="1671"/>
    <x v="1668"/>
    <n v="0"/>
    <n v="0"/>
    <m/>
    <n v="1"/>
    <n v="0"/>
    <n v="1"/>
  </r>
  <r>
    <s v="Dečija hirurgija"/>
    <s v="Operacije"/>
    <x v="1765"/>
    <x v="1762"/>
    <n v="0"/>
    <n v="0"/>
    <m/>
    <n v="1"/>
    <n v="0"/>
    <n v="1"/>
  </r>
  <r>
    <s v="Dečija hirurgija"/>
    <s v="Operacije"/>
    <x v="1765"/>
    <x v="1762"/>
    <n v="0"/>
    <n v="0"/>
    <m/>
    <n v="1"/>
    <n v="0"/>
    <n v="1"/>
  </r>
  <r>
    <s v="Dečija hirurgija"/>
    <s v="Operacije"/>
    <x v="1693"/>
    <x v="1690"/>
    <n v="0"/>
    <n v="0"/>
    <m/>
    <n v="1"/>
    <n v="0"/>
    <n v="1"/>
  </r>
  <r>
    <s v="Dečija hirurgija"/>
    <s v="Operacije"/>
    <x v="1694"/>
    <x v="1691"/>
    <n v="0"/>
    <n v="0"/>
    <m/>
    <n v="5"/>
    <n v="0"/>
    <n v="5"/>
  </r>
  <r>
    <s v="Dečija hirurgija"/>
    <s v="Operacije"/>
    <x v="1695"/>
    <x v="1692"/>
    <n v="0"/>
    <n v="0"/>
    <n v="5"/>
    <n v="1"/>
    <n v="5"/>
    <n v="1"/>
  </r>
  <r>
    <s v="Dečija hirurgija"/>
    <s v="Operacije"/>
    <x v="1805"/>
    <x v="1802"/>
    <n v="0"/>
    <n v="0"/>
    <m/>
    <n v="1"/>
    <n v="0"/>
    <n v="1"/>
  </r>
  <r>
    <s v="Dečija hirurgija"/>
    <s v="Operacije"/>
    <x v="1696"/>
    <x v="1693"/>
    <n v="0"/>
    <n v="0"/>
    <m/>
    <n v="1"/>
    <n v="0"/>
    <n v="1"/>
  </r>
  <r>
    <s v="Dečija hirurgija"/>
    <s v="Operacije"/>
    <x v="1769"/>
    <x v="1766"/>
    <n v="0"/>
    <n v="0"/>
    <m/>
    <n v="1"/>
    <n v="0"/>
    <n v="1"/>
  </r>
  <r>
    <s v="Dečija hirurgija"/>
    <s v="Operacije"/>
    <x v="1697"/>
    <x v="1694"/>
    <n v="0"/>
    <n v="0"/>
    <n v="18"/>
    <n v="15"/>
    <n v="18"/>
    <n v="15"/>
  </r>
  <r>
    <s v="Dečija hirurgija"/>
    <s v="Operacije"/>
    <x v="1792"/>
    <x v="1789"/>
    <n v="0"/>
    <n v="0"/>
    <n v="2"/>
    <n v="5"/>
    <n v="2"/>
    <n v="5"/>
  </r>
  <r>
    <s v="Dečija hirurgija"/>
    <s v="Operacije"/>
    <x v="1698"/>
    <x v="1695"/>
    <n v="0"/>
    <n v="0"/>
    <n v="8"/>
    <n v="10"/>
    <n v="8"/>
    <n v="10"/>
  </r>
  <r>
    <s v="Dečija hirurgija"/>
    <s v="Operacije"/>
    <x v="1698"/>
    <x v="1695"/>
    <n v="0"/>
    <n v="0"/>
    <n v="8"/>
    <n v="10"/>
    <n v="8"/>
    <n v="10"/>
  </r>
  <r>
    <s v="Dečija hirurgija"/>
    <s v="Operacije"/>
    <x v="1782"/>
    <x v="1779"/>
    <n v="0"/>
    <n v="0"/>
    <n v="6"/>
    <n v="10"/>
    <n v="6"/>
    <n v="10"/>
  </r>
  <r>
    <s v="Dečija hirurgija"/>
    <s v="Operacije"/>
    <x v="2193"/>
    <x v="2189"/>
    <n v="0"/>
    <n v="0"/>
    <m/>
    <n v="1"/>
    <n v="0"/>
    <n v="1"/>
  </r>
  <r>
    <s v="Dečija hirurgija"/>
    <s v="Operacije"/>
    <x v="1806"/>
    <x v="1803"/>
    <n v="0"/>
    <n v="0"/>
    <m/>
    <n v="1"/>
    <n v="0"/>
    <n v="1"/>
  </r>
  <r>
    <s v="Dečija hirurgija"/>
    <s v="Operacije"/>
    <x v="1772"/>
    <x v="1769"/>
    <n v="0"/>
    <n v="0"/>
    <n v="114"/>
    <n v="140"/>
    <n v="114"/>
    <n v="140"/>
  </r>
  <r>
    <s v="Dečija hirurgija"/>
    <s v="Operacije"/>
    <x v="1773"/>
    <x v="1770"/>
    <n v="0"/>
    <n v="0"/>
    <n v="2"/>
    <n v="10"/>
    <n v="2"/>
    <n v="10"/>
  </r>
  <r>
    <s v="Dečija hirurgija"/>
    <s v="Operacije"/>
    <x v="2194"/>
    <x v="2190"/>
    <n v="0"/>
    <n v="0"/>
    <n v="9"/>
    <n v="10"/>
    <n v="9"/>
    <n v="10"/>
  </r>
  <r>
    <s v="Dečija hirurgija"/>
    <s v="Operacije"/>
    <x v="1774"/>
    <x v="1771"/>
    <n v="0"/>
    <n v="0"/>
    <n v="1"/>
    <n v="5"/>
    <n v="1"/>
    <n v="5"/>
  </r>
  <r>
    <s v="Dečija hirurgija"/>
    <s v="Operacije"/>
    <x v="1775"/>
    <x v="1772"/>
    <n v="0"/>
    <n v="0"/>
    <m/>
    <n v="1"/>
    <n v="0"/>
    <n v="1"/>
  </r>
  <r>
    <s v="Dečija hirurgija"/>
    <s v="Operacije"/>
    <x v="1776"/>
    <x v="1773"/>
    <n v="0"/>
    <n v="0"/>
    <n v="10"/>
    <n v="20"/>
    <n v="10"/>
    <n v="20"/>
  </r>
  <r>
    <s v="Dečija hirurgija"/>
    <s v="Operacije"/>
    <x v="1777"/>
    <x v="1774"/>
    <n v="0"/>
    <n v="1"/>
    <m/>
    <n v="1"/>
    <n v="0"/>
    <n v="2"/>
  </r>
  <r>
    <s v="Dečija hirurgija"/>
    <s v="Operacije"/>
    <x v="1778"/>
    <x v="1775"/>
    <n v="0"/>
    <n v="0"/>
    <m/>
    <n v="1"/>
    <n v="0"/>
    <n v="1"/>
  </r>
  <r>
    <s v="Dečija hirurgija"/>
    <s v="Operacije"/>
    <x v="2195"/>
    <x v="2191"/>
    <n v="0"/>
    <n v="0"/>
    <n v="1"/>
    <n v="5"/>
    <n v="1"/>
    <n v="5"/>
  </r>
  <r>
    <s v="Dečija hirurgija"/>
    <s v="Operacije"/>
    <x v="2196"/>
    <x v="2192"/>
    <n v="0"/>
    <n v="0"/>
    <m/>
    <n v="1"/>
    <n v="0"/>
    <n v="1"/>
  </r>
  <r>
    <s v="Dečija hirurgija"/>
    <s v="Operacije"/>
    <x v="1183"/>
    <x v="1181"/>
    <n v="0"/>
    <n v="0"/>
    <n v="1"/>
    <n v="1"/>
    <n v="1"/>
    <n v="1"/>
  </r>
  <r>
    <s v="Dečija hirurgija"/>
    <s v="Operacije"/>
    <x v="2197"/>
    <x v="2193"/>
    <n v="0"/>
    <n v="0"/>
    <m/>
    <n v="1"/>
    <n v="0"/>
    <n v="1"/>
  </r>
  <r>
    <s v="Dečija hirurgija"/>
    <s v="Operacije"/>
    <x v="2198"/>
    <x v="2194"/>
    <n v="0"/>
    <n v="0"/>
    <m/>
    <n v="1"/>
    <n v="0"/>
    <n v="1"/>
  </r>
  <r>
    <s v="Dečija hirurgija"/>
    <s v="Operacije"/>
    <x v="2199"/>
    <x v="2195"/>
    <n v="0"/>
    <n v="0"/>
    <m/>
    <n v="1"/>
    <n v="0"/>
    <n v="1"/>
  </r>
  <r>
    <s v="Dečija hirurgija"/>
    <s v="Operacije"/>
    <x v="2200"/>
    <x v="2196"/>
    <n v="0"/>
    <n v="0"/>
    <m/>
    <n v="1"/>
    <n v="0"/>
    <n v="1"/>
  </r>
  <r>
    <s v="Dečija hirurgija"/>
    <s v="Operacije"/>
    <x v="2201"/>
    <x v="2197"/>
    <n v="0"/>
    <n v="0"/>
    <m/>
    <n v="1"/>
    <n v="0"/>
    <n v="1"/>
  </r>
  <r>
    <s v="Dečija hirurgija"/>
    <s v="Operacije"/>
    <x v="2202"/>
    <x v="2198"/>
    <n v="0"/>
    <n v="0"/>
    <m/>
    <n v="1"/>
    <n v="0"/>
    <n v="1"/>
  </r>
  <r>
    <s v="Dečija hirurgija"/>
    <s v="Operacije"/>
    <x v="2203"/>
    <x v="2199"/>
    <n v="0"/>
    <n v="0"/>
    <n v="1"/>
    <n v="1"/>
    <n v="1"/>
    <n v="1"/>
  </r>
  <r>
    <s v="Dečija hirurgija"/>
    <s v="Operacije"/>
    <x v="1904"/>
    <x v="1901"/>
    <n v="0"/>
    <n v="0"/>
    <n v="2"/>
    <n v="1"/>
    <n v="2"/>
    <n v="1"/>
  </r>
  <r>
    <s v="Dečija hirurgija"/>
    <s v="Operacije"/>
    <x v="1567"/>
    <x v="1565"/>
    <n v="0"/>
    <n v="0"/>
    <m/>
    <n v="1"/>
    <n v="0"/>
    <n v="1"/>
  </r>
  <r>
    <s v="Dečija hirurgija"/>
    <s v="Operacije"/>
    <x v="2204"/>
    <x v="2200"/>
    <n v="0"/>
    <n v="0"/>
    <m/>
    <n v="1"/>
    <n v="0"/>
    <n v="1"/>
  </r>
  <r>
    <s v="Dečija hirurgija"/>
    <s v="Operacije"/>
    <x v="2205"/>
    <x v="2201"/>
    <n v="0"/>
    <n v="0"/>
    <m/>
    <n v="1"/>
    <n v="0"/>
    <n v="1"/>
  </r>
  <r>
    <s v="Dečija hirurgija"/>
    <s v="Operacije"/>
    <x v="2206"/>
    <x v="2202"/>
    <n v="0"/>
    <n v="0"/>
    <m/>
    <n v="1"/>
    <n v="0"/>
    <n v="1"/>
  </r>
  <r>
    <s v="Dečija hirurgija"/>
    <s v="Operacije"/>
    <x v="2207"/>
    <x v="2203"/>
    <n v="0"/>
    <n v="0"/>
    <m/>
    <n v="1"/>
    <n v="0"/>
    <n v="1"/>
  </r>
  <r>
    <s v="Dečija hirurgija"/>
    <s v="Operacije"/>
    <x v="2208"/>
    <x v="2204"/>
    <n v="0"/>
    <n v="0"/>
    <m/>
    <n v="1"/>
    <n v="0"/>
    <n v="1"/>
  </r>
  <r>
    <s v="Dečija hirurgija"/>
    <s v="Operacije"/>
    <x v="2209"/>
    <x v="2205"/>
    <n v="0"/>
    <n v="0"/>
    <m/>
    <n v="1"/>
    <n v="0"/>
    <n v="1"/>
  </r>
  <r>
    <s v="Dečija hirurgija"/>
    <s v="Operacije"/>
    <x v="2210"/>
    <x v="2206"/>
    <n v="0"/>
    <n v="0"/>
    <m/>
    <n v="1"/>
    <n v="0"/>
    <n v="1"/>
  </r>
  <r>
    <s v="Dečija hirurgija"/>
    <s v="Operacije"/>
    <x v="2211"/>
    <x v="2207"/>
    <n v="0"/>
    <n v="0"/>
    <m/>
    <n v="1"/>
    <n v="0"/>
    <n v="1"/>
  </r>
  <r>
    <s v="Dečija hirurgija"/>
    <s v="Operacije"/>
    <x v="2212"/>
    <x v="2208"/>
    <n v="0"/>
    <n v="0"/>
    <m/>
    <n v="1"/>
    <n v="0"/>
    <n v="1"/>
  </r>
  <r>
    <s v="Dečija hirurgija"/>
    <s v="Operacije"/>
    <x v="2213"/>
    <x v="2209"/>
    <n v="0"/>
    <n v="0"/>
    <n v="1"/>
    <n v="1"/>
    <n v="1"/>
    <n v="1"/>
  </r>
  <r>
    <s v="Dečija hirurgija"/>
    <s v="Operacije"/>
    <x v="2214"/>
    <x v="2210"/>
    <n v="0"/>
    <n v="0"/>
    <m/>
    <n v="1"/>
    <n v="0"/>
    <n v="1"/>
  </r>
  <r>
    <s v="Dečija hirurgija"/>
    <s v="Operacije"/>
    <x v="2215"/>
    <x v="2211"/>
    <n v="0"/>
    <n v="0"/>
    <m/>
    <n v="1"/>
    <n v="0"/>
    <n v="1"/>
  </r>
  <r>
    <s v="Dečija hirurgija"/>
    <s v="Operacije"/>
    <x v="2216"/>
    <x v="2212"/>
    <n v="0"/>
    <n v="0"/>
    <m/>
    <n v="1"/>
    <n v="0"/>
    <n v="1"/>
  </r>
  <r>
    <s v="Dečija hirurgija"/>
    <s v="Operacije"/>
    <x v="2217"/>
    <x v="2213"/>
    <n v="0"/>
    <n v="0"/>
    <m/>
    <n v="1"/>
    <n v="0"/>
    <n v="1"/>
  </r>
  <r>
    <s v="Dečija hirurgija"/>
    <s v="Operacije"/>
    <x v="2218"/>
    <x v="2214"/>
    <n v="0"/>
    <n v="0"/>
    <m/>
    <n v="1"/>
    <n v="0"/>
    <n v="1"/>
  </r>
  <r>
    <s v="Dečija hirurgija"/>
    <s v="Operacije"/>
    <x v="2219"/>
    <x v="2215"/>
    <n v="0"/>
    <n v="0"/>
    <m/>
    <n v="1"/>
    <n v="0"/>
    <n v="1"/>
  </r>
  <r>
    <s v="Dečija hirurgija"/>
    <s v="Operacije"/>
    <x v="2220"/>
    <x v="2216"/>
    <n v="0"/>
    <n v="0"/>
    <m/>
    <n v="1"/>
    <n v="0"/>
    <n v="1"/>
  </r>
  <r>
    <s v="Dečija hirurgija"/>
    <s v="Operacije"/>
    <x v="1377"/>
    <x v="1375"/>
    <n v="0"/>
    <n v="0"/>
    <m/>
    <n v="1"/>
    <n v="0"/>
    <n v="1"/>
  </r>
  <r>
    <s v="Dečija hirurgija"/>
    <s v="Operacije"/>
    <x v="2221"/>
    <x v="2217"/>
    <n v="0"/>
    <n v="0"/>
    <n v="9"/>
    <n v="5"/>
    <n v="9"/>
    <n v="5"/>
  </r>
  <r>
    <s v="Dečija hirurgija"/>
    <s v="Operacije"/>
    <x v="2222"/>
    <x v="2218"/>
    <n v="0"/>
    <n v="1"/>
    <m/>
    <n v="1"/>
    <n v="0"/>
    <n v="2"/>
  </r>
  <r>
    <s v="Dečija hirurgija"/>
    <s v="Operacije"/>
    <x v="2222"/>
    <x v="2218"/>
    <n v="0"/>
    <n v="1"/>
    <m/>
    <n v="1"/>
    <n v="0"/>
    <n v="2"/>
  </r>
  <r>
    <s v="Dečija hirurgija"/>
    <s v="Operacije"/>
    <x v="2223"/>
    <x v="2219"/>
    <n v="0"/>
    <n v="0"/>
    <n v="1"/>
    <n v="1"/>
    <n v="1"/>
    <n v="1"/>
  </r>
  <r>
    <s v="Dečija hirurgija"/>
    <s v="Operacije"/>
    <x v="2224"/>
    <x v="2220"/>
    <n v="25"/>
    <n v="25"/>
    <m/>
    <n v="1"/>
    <n v="25"/>
    <n v="26"/>
  </r>
  <r>
    <s v="Dečija hirurgija"/>
    <s v="Operacije"/>
    <x v="2225"/>
    <x v="2221"/>
    <n v="0"/>
    <n v="0"/>
    <n v="1"/>
    <n v="5"/>
    <n v="1"/>
    <n v="5"/>
  </r>
  <r>
    <s v="Dečija hirurgija"/>
    <s v="Operacije"/>
    <x v="2226"/>
    <x v="2222"/>
    <n v="0"/>
    <n v="0"/>
    <m/>
    <n v="1"/>
    <n v="0"/>
    <n v="1"/>
  </r>
  <r>
    <s v="Dečija hirurgija"/>
    <s v="Operacije"/>
    <x v="2227"/>
    <x v="2223"/>
    <n v="0"/>
    <n v="0"/>
    <m/>
    <n v="1"/>
    <n v="0"/>
    <n v="1"/>
  </r>
  <r>
    <s v="Dečija hirurgija"/>
    <s v="Operacije"/>
    <x v="2228"/>
    <x v="2224"/>
    <n v="0"/>
    <n v="0"/>
    <m/>
    <n v="1"/>
    <n v="0"/>
    <n v="1"/>
  </r>
  <r>
    <s v="Dečija hirurgija"/>
    <s v="Operacije"/>
    <x v="45"/>
    <x v="45"/>
    <n v="0"/>
    <n v="0"/>
    <m/>
    <n v="1"/>
    <n v="0"/>
    <n v="1"/>
  </r>
  <r>
    <s v="Dečija hirurgija"/>
    <s v="Operacije"/>
    <x v="46"/>
    <x v="46"/>
    <n v="0"/>
    <n v="0"/>
    <m/>
    <n v="1"/>
    <n v="0"/>
    <n v="1"/>
  </r>
  <r>
    <s v="Dečija hirurgija"/>
    <s v="Operacije"/>
    <x v="47"/>
    <x v="47"/>
    <n v="0"/>
    <n v="0"/>
    <m/>
    <n v="1"/>
    <n v="0"/>
    <n v="1"/>
  </r>
  <r>
    <s v="Dečija hirurgija"/>
    <s v="Operacije"/>
    <x v="48"/>
    <x v="48"/>
    <n v="0"/>
    <n v="0"/>
    <m/>
    <n v="1"/>
    <n v="0"/>
    <n v="1"/>
  </r>
  <r>
    <s v="Dečija hirurgija"/>
    <s v="Operacije"/>
    <x v="49"/>
    <x v="49"/>
    <n v="0"/>
    <n v="0"/>
    <m/>
    <n v="1"/>
    <n v="0"/>
    <n v="1"/>
  </r>
  <r>
    <s v="Dečija hirurgija"/>
    <s v="Operacije"/>
    <x v="52"/>
    <x v="52"/>
    <n v="0"/>
    <n v="0"/>
    <m/>
    <n v="10"/>
    <n v="0"/>
    <n v="10"/>
  </r>
  <r>
    <s v="Dečija hirurgija"/>
    <s v="Operacije"/>
    <x v="53"/>
    <x v="53"/>
    <n v="0"/>
    <n v="0"/>
    <m/>
    <n v="1"/>
    <n v="0"/>
    <n v="1"/>
  </r>
  <r>
    <s v="Dečija hirurgija"/>
    <s v="Operacije"/>
    <x v="54"/>
    <x v="54"/>
    <n v="0"/>
    <n v="0"/>
    <m/>
    <n v="1"/>
    <n v="0"/>
    <n v="1"/>
  </r>
  <r>
    <s v="Dečija hirurgija"/>
    <s v="Operacije"/>
    <x v="55"/>
    <x v="55"/>
    <n v="0"/>
    <n v="0"/>
    <m/>
    <n v="1"/>
    <n v="0"/>
    <n v="1"/>
  </r>
  <r>
    <s v="Dečija hirurgija"/>
    <s v="Operacije"/>
    <x v="56"/>
    <x v="56"/>
    <n v="0"/>
    <n v="0"/>
    <m/>
    <n v="1"/>
    <n v="0"/>
    <n v="1"/>
  </r>
  <r>
    <s v="Dečija hirurgija"/>
    <s v="Operacije"/>
    <x v="57"/>
    <x v="57"/>
    <n v="0"/>
    <n v="0"/>
    <m/>
    <n v="1"/>
    <n v="0"/>
    <n v="1"/>
  </r>
  <r>
    <s v="Dečija hirurgija"/>
    <s v="Operacije"/>
    <x v="58"/>
    <x v="58"/>
    <n v="0"/>
    <n v="0"/>
    <m/>
    <n v="1"/>
    <n v="0"/>
    <n v="1"/>
  </r>
  <r>
    <s v="Dečija hirurgija"/>
    <s v="Operacije"/>
    <x v="59"/>
    <x v="59"/>
    <n v="0"/>
    <n v="0"/>
    <m/>
    <n v="1"/>
    <n v="0"/>
    <n v="1"/>
  </r>
  <r>
    <s v="Dečija hirurgija"/>
    <s v="Operacije"/>
    <x v="60"/>
    <x v="60"/>
    <n v="0"/>
    <n v="0"/>
    <m/>
    <n v="1"/>
    <n v="0"/>
    <n v="1"/>
  </r>
  <r>
    <s v="Dečija hirurgija"/>
    <s v="Operacije"/>
    <x v="60"/>
    <x v="60"/>
    <n v="0"/>
    <n v="0"/>
    <m/>
    <n v="1"/>
    <n v="0"/>
    <n v="1"/>
  </r>
  <r>
    <s v="Dečija hirurgija"/>
    <s v="Operacije"/>
    <x v="61"/>
    <x v="61"/>
    <n v="0"/>
    <n v="0"/>
    <n v="1"/>
    <n v="1"/>
    <n v="1"/>
    <n v="1"/>
  </r>
  <r>
    <s v="Dečija hirurgija"/>
    <s v="Operacije"/>
    <x v="63"/>
    <x v="63"/>
    <n v="0"/>
    <n v="0"/>
    <m/>
    <n v="1"/>
    <n v="0"/>
    <n v="1"/>
  </r>
  <r>
    <s v="Dečija hirurgija"/>
    <s v="Operacije"/>
    <x v="2229"/>
    <x v="2225"/>
    <n v="0"/>
    <n v="0"/>
    <m/>
    <n v="1"/>
    <n v="0"/>
    <n v="1"/>
  </r>
  <r>
    <s v="Dečija hirurgija"/>
    <s v="Operacije"/>
    <x v="2230"/>
    <x v="2226"/>
    <n v="0"/>
    <n v="0"/>
    <m/>
    <n v="1"/>
    <n v="0"/>
    <n v="1"/>
  </r>
  <r>
    <s v="Dečija hirurgija"/>
    <s v="Operacije"/>
    <x v="2231"/>
    <x v="2227"/>
    <n v="0"/>
    <n v="0"/>
    <m/>
    <n v="1"/>
    <n v="0"/>
    <n v="1"/>
  </r>
  <r>
    <s v="Dečija hirurgija"/>
    <s v="Operacije"/>
    <x v="2232"/>
    <x v="2228"/>
    <n v="0"/>
    <n v="0"/>
    <m/>
    <n v="1"/>
    <n v="0"/>
    <n v="1"/>
  </r>
  <r>
    <s v="Dečija hirurgija"/>
    <s v="Operacije"/>
    <x v="2233"/>
    <x v="2229"/>
    <n v="0"/>
    <n v="0"/>
    <m/>
    <n v="1"/>
    <n v="0"/>
    <n v="1"/>
  </r>
  <r>
    <s v="Dečija hirurgija"/>
    <s v="Operacije"/>
    <x v="2234"/>
    <x v="2230"/>
    <n v="0"/>
    <n v="0"/>
    <n v="1"/>
    <n v="1"/>
    <n v="1"/>
    <n v="1"/>
  </r>
  <r>
    <s v="Dečija hirurgija"/>
    <s v="Operacije"/>
    <x v="2235"/>
    <x v="2231"/>
    <n v="0"/>
    <n v="0"/>
    <m/>
    <n v="1"/>
    <n v="0"/>
    <n v="1"/>
  </r>
  <r>
    <s v="Dečija hirurgija"/>
    <s v="Operacije"/>
    <x v="2236"/>
    <x v="2232"/>
    <n v="0"/>
    <n v="0"/>
    <m/>
    <n v="1"/>
    <n v="0"/>
    <n v="1"/>
  </r>
  <r>
    <s v="Dečija hirurgija"/>
    <s v="Operacije"/>
    <x v="2237"/>
    <x v="2233"/>
    <n v="0"/>
    <n v="0"/>
    <n v="2"/>
    <n v="1"/>
    <n v="2"/>
    <n v="1"/>
  </r>
  <r>
    <s v="Dečija hirurgija"/>
    <s v="Operacije"/>
    <x v="2238"/>
    <x v="2234"/>
    <n v="0"/>
    <n v="0"/>
    <m/>
    <n v="1"/>
    <n v="0"/>
    <n v="1"/>
  </r>
  <r>
    <s v="Dečija hirurgija"/>
    <s v="Operacije"/>
    <x v="64"/>
    <x v="64"/>
    <n v="0"/>
    <n v="0"/>
    <n v="2"/>
    <n v="5"/>
    <n v="2"/>
    <n v="5"/>
  </r>
  <r>
    <s v="Dečija hirurgija"/>
    <s v="Operacije"/>
    <x v="2239"/>
    <x v="2235"/>
    <n v="0"/>
    <n v="0"/>
    <m/>
    <n v="1"/>
    <n v="0"/>
    <n v="1"/>
  </r>
  <r>
    <s v="Dečija hirurgija"/>
    <s v="Operacije"/>
    <x v="2240"/>
    <x v="2236"/>
    <n v="0"/>
    <n v="0"/>
    <m/>
    <n v="3"/>
    <n v="0"/>
    <n v="3"/>
  </r>
  <r>
    <s v="Dečija hirurgija"/>
    <s v="Operacije"/>
    <x v="2241"/>
    <x v="2237"/>
    <n v="0"/>
    <n v="0"/>
    <m/>
    <n v="1"/>
    <n v="0"/>
    <n v="1"/>
  </r>
  <r>
    <s v="Dečija hirurgija"/>
    <s v="Operacije"/>
    <x v="2242"/>
    <x v="2238"/>
    <n v="0"/>
    <n v="0"/>
    <m/>
    <n v="1"/>
    <n v="0"/>
    <n v="1"/>
  </r>
  <r>
    <s v="Dečija hirurgija"/>
    <s v="Operacije"/>
    <x v="2243"/>
    <x v="2239"/>
    <n v="0"/>
    <n v="0"/>
    <m/>
    <n v="1"/>
    <n v="0"/>
    <n v="1"/>
  </r>
  <r>
    <s v="Dečija hirurgija"/>
    <s v="Operacije"/>
    <x v="2244"/>
    <x v="2240"/>
    <n v="0"/>
    <n v="0"/>
    <m/>
    <n v="1"/>
    <n v="0"/>
    <n v="1"/>
  </r>
  <r>
    <s v="Dečija hirurgija"/>
    <s v="Operacije"/>
    <x v="2245"/>
    <x v="2241"/>
    <n v="0"/>
    <n v="0"/>
    <m/>
    <n v="1"/>
    <n v="0"/>
    <n v="1"/>
  </r>
  <r>
    <s v="Dečija hirurgija"/>
    <s v="Operacije"/>
    <x v="2246"/>
    <x v="2242"/>
    <n v="0"/>
    <n v="0"/>
    <m/>
    <n v="1"/>
    <n v="0"/>
    <n v="1"/>
  </r>
  <r>
    <s v="Dečija hirurgija"/>
    <s v="Operacije"/>
    <x v="2247"/>
    <x v="2243"/>
    <n v="0"/>
    <n v="0"/>
    <n v="1"/>
    <n v="1"/>
    <n v="1"/>
    <n v="1"/>
  </r>
  <r>
    <s v="Dečija hirurgija"/>
    <s v="Operacije"/>
    <x v="2248"/>
    <x v="2244"/>
    <n v="0"/>
    <n v="0"/>
    <m/>
    <n v="1"/>
    <n v="0"/>
    <n v="1"/>
  </r>
  <r>
    <s v="Dečija hirurgija"/>
    <s v="Operacije"/>
    <x v="2249"/>
    <x v="2245"/>
    <n v="0"/>
    <n v="0"/>
    <n v="2"/>
    <n v="1"/>
    <n v="2"/>
    <n v="1"/>
  </r>
  <r>
    <s v="Dečija hirurgija"/>
    <s v="Operacije"/>
    <x v="2250"/>
    <x v="2246"/>
    <n v="0"/>
    <n v="0"/>
    <m/>
    <n v="1"/>
    <n v="0"/>
    <n v="1"/>
  </r>
  <r>
    <s v="Dečija hirurgija"/>
    <s v="Operacije"/>
    <x v="2251"/>
    <x v="2247"/>
    <n v="0"/>
    <n v="0"/>
    <m/>
    <n v="1"/>
    <n v="0"/>
    <n v="1"/>
  </r>
  <r>
    <s v="Dečija hirurgija"/>
    <s v="Operacije"/>
    <x v="2252"/>
    <x v="2248"/>
    <n v="0"/>
    <n v="0"/>
    <m/>
    <n v="1"/>
    <n v="0"/>
    <n v="1"/>
  </r>
  <r>
    <s v="Dečija hirurgija"/>
    <s v="Operacije"/>
    <x v="2253"/>
    <x v="2249"/>
    <n v="0"/>
    <n v="0"/>
    <m/>
    <n v="1"/>
    <n v="0"/>
    <n v="1"/>
  </r>
  <r>
    <s v="Dečija hirurgija"/>
    <s v="Operacije"/>
    <x v="2254"/>
    <x v="2250"/>
    <n v="0"/>
    <n v="0"/>
    <m/>
    <n v="1"/>
    <n v="0"/>
    <n v="1"/>
  </r>
  <r>
    <s v="Dečija hirurgija"/>
    <s v="Operacije"/>
    <x v="2255"/>
    <x v="2251"/>
    <n v="0"/>
    <n v="0"/>
    <m/>
    <n v="1"/>
    <n v="0"/>
    <n v="1"/>
  </r>
  <r>
    <s v="Dečija hirurgija"/>
    <s v="Operacije"/>
    <x v="2256"/>
    <x v="2252"/>
    <n v="0"/>
    <n v="0"/>
    <m/>
    <n v="1"/>
    <n v="0"/>
    <n v="1"/>
  </r>
  <r>
    <s v="Dečija hirurgija"/>
    <s v="Operacije"/>
    <x v="2257"/>
    <x v="2253"/>
    <n v="0"/>
    <n v="0"/>
    <m/>
    <n v="1"/>
    <n v="0"/>
    <n v="1"/>
  </r>
  <r>
    <s v="Dečija hirurgija"/>
    <s v="Operacije"/>
    <x v="2258"/>
    <x v="2254"/>
    <n v="0"/>
    <n v="0"/>
    <m/>
    <n v="1"/>
    <n v="0"/>
    <n v="1"/>
  </r>
  <r>
    <s v="Dečija hirurgija"/>
    <s v="Operacije"/>
    <x v="2259"/>
    <x v="2255"/>
    <n v="0"/>
    <n v="0"/>
    <m/>
    <n v="1"/>
    <n v="0"/>
    <n v="1"/>
  </r>
  <r>
    <s v="Dečija hirurgija"/>
    <s v="Operacije"/>
    <x v="2260"/>
    <x v="2256"/>
    <n v="0"/>
    <n v="0"/>
    <m/>
    <n v="1"/>
    <n v="0"/>
    <n v="1"/>
  </r>
  <r>
    <s v="Dečija hirurgija"/>
    <s v="Operacije"/>
    <x v="2261"/>
    <x v="2257"/>
    <n v="0"/>
    <n v="0"/>
    <n v="3"/>
    <n v="5"/>
    <n v="3"/>
    <n v="5"/>
  </r>
  <r>
    <s v="Dečija hirurgija"/>
    <s v="Operacije"/>
    <x v="2262"/>
    <x v="2258"/>
    <n v="0"/>
    <n v="0"/>
    <n v="2"/>
    <n v="3"/>
    <n v="2"/>
    <n v="3"/>
  </r>
  <r>
    <s v="Dečija hirurgija"/>
    <s v="Operacije"/>
    <x v="2263"/>
    <x v="2259"/>
    <n v="0"/>
    <n v="0"/>
    <n v="1"/>
    <n v="3"/>
    <n v="1"/>
    <n v="3"/>
  </r>
  <r>
    <s v="Dečija hirurgija"/>
    <s v="Operacije"/>
    <x v="2264"/>
    <x v="2260"/>
    <n v="0"/>
    <n v="0"/>
    <n v="1"/>
    <n v="5"/>
    <n v="1"/>
    <n v="5"/>
  </r>
  <r>
    <s v="Dečija hirurgija"/>
    <s v="Operacije"/>
    <x v="2265"/>
    <x v="2261"/>
    <n v="0"/>
    <n v="0"/>
    <m/>
    <n v="1"/>
    <n v="0"/>
    <n v="1"/>
  </r>
  <r>
    <s v="Dečija hirurgija"/>
    <s v="Operacije"/>
    <x v="2266"/>
    <x v="2262"/>
    <n v="0"/>
    <n v="0"/>
    <m/>
    <n v="1"/>
    <n v="0"/>
    <n v="1"/>
  </r>
  <r>
    <s v="Dečija hirurgija"/>
    <s v="Operacije"/>
    <x v="1909"/>
    <x v="1906"/>
    <n v="0"/>
    <n v="0"/>
    <m/>
    <n v="1"/>
    <n v="0"/>
    <n v="1"/>
  </r>
  <r>
    <s v="Dečija hirurgija"/>
    <s v="Operacije"/>
    <x v="2267"/>
    <x v="2263"/>
    <n v="0"/>
    <n v="0"/>
    <m/>
    <n v="1"/>
    <n v="0"/>
    <n v="1"/>
  </r>
  <r>
    <s v="Dečija hirurgija"/>
    <s v="Operacije"/>
    <x v="1918"/>
    <x v="1915"/>
    <n v="0"/>
    <n v="0"/>
    <n v="18"/>
    <n v="25"/>
    <n v="18"/>
    <n v="25"/>
  </r>
  <r>
    <s v="Dečija hirurgija"/>
    <s v="Operacije"/>
    <x v="2268"/>
    <x v="2264"/>
    <n v="0"/>
    <n v="0"/>
    <m/>
    <n v="1"/>
    <n v="0"/>
    <n v="1"/>
  </r>
  <r>
    <s v="Dečija hirurgija"/>
    <s v="Operacije"/>
    <x v="2269"/>
    <x v="2265"/>
    <n v="0"/>
    <n v="0"/>
    <m/>
    <n v="1"/>
    <n v="0"/>
    <n v="1"/>
  </r>
  <r>
    <s v="Dečija hirurgija"/>
    <s v="Operacije"/>
    <x v="2270"/>
    <x v="2266"/>
    <n v="0"/>
    <n v="0"/>
    <m/>
    <n v="1"/>
    <n v="0"/>
    <n v="1"/>
  </r>
  <r>
    <s v="Dečija hirurgija"/>
    <s v="Operacije"/>
    <x v="2271"/>
    <x v="2267"/>
    <n v="0"/>
    <n v="0"/>
    <m/>
    <n v="1"/>
    <n v="0"/>
    <n v="1"/>
  </r>
  <r>
    <s v="Dečija hirurgija"/>
    <s v="Operacije"/>
    <x v="2272"/>
    <x v="2268"/>
    <n v="0"/>
    <n v="0"/>
    <m/>
    <n v="1"/>
    <n v="0"/>
    <n v="1"/>
  </r>
  <r>
    <s v="Dečija hirurgija"/>
    <s v="Operacije"/>
    <x v="2273"/>
    <x v="2269"/>
    <n v="0"/>
    <n v="0"/>
    <m/>
    <n v="1"/>
    <n v="0"/>
    <n v="1"/>
  </r>
  <r>
    <s v="Dečija hirurgija"/>
    <s v="Operacije"/>
    <x v="2274"/>
    <x v="2270"/>
    <n v="0"/>
    <n v="0"/>
    <m/>
    <n v="1"/>
    <n v="0"/>
    <n v="1"/>
  </r>
  <r>
    <s v="Dečija hirurgija"/>
    <s v="Operacije"/>
    <x v="2275"/>
    <x v="2271"/>
    <n v="0"/>
    <n v="0"/>
    <m/>
    <n v="1"/>
    <n v="0"/>
    <n v="1"/>
  </r>
  <r>
    <s v="Dečija hirurgija"/>
    <s v="Operacije"/>
    <x v="2276"/>
    <x v="2272"/>
    <n v="0"/>
    <n v="0"/>
    <m/>
    <n v="1"/>
    <n v="0"/>
    <n v="1"/>
  </r>
  <r>
    <s v="Dečija hirurgija"/>
    <s v="Operacije"/>
    <x v="2277"/>
    <x v="2273"/>
    <n v="0"/>
    <n v="0"/>
    <m/>
    <n v="1"/>
    <n v="0"/>
    <n v="1"/>
  </r>
  <r>
    <s v="Dečija hirurgija"/>
    <s v="Operacije"/>
    <x v="2278"/>
    <x v="2274"/>
    <n v="0"/>
    <n v="0"/>
    <m/>
    <n v="1"/>
    <n v="0"/>
    <n v="1"/>
  </r>
  <r>
    <s v="Dečija hirurgija"/>
    <s v="Operacije"/>
    <x v="2279"/>
    <x v="2275"/>
    <n v="0"/>
    <n v="0"/>
    <m/>
    <n v="1"/>
    <n v="0"/>
    <n v="1"/>
  </r>
  <r>
    <s v="Dečija hirurgija"/>
    <s v="Operacije"/>
    <x v="2280"/>
    <x v="2276"/>
    <n v="0"/>
    <n v="0"/>
    <m/>
    <n v="1"/>
    <n v="0"/>
    <n v="1"/>
  </r>
  <r>
    <s v="Dečija hirurgija"/>
    <s v="Operacije"/>
    <x v="2281"/>
    <x v="2277"/>
    <n v="0"/>
    <n v="0"/>
    <m/>
    <n v="1"/>
    <n v="0"/>
    <n v="1"/>
  </r>
  <r>
    <s v="Dečija hirurgija"/>
    <s v="Operacije"/>
    <x v="2282"/>
    <x v="2278"/>
    <n v="0"/>
    <n v="0"/>
    <m/>
    <n v="1"/>
    <n v="0"/>
    <n v="1"/>
  </r>
  <r>
    <s v="Dečija hirurgija"/>
    <s v="Operacije"/>
    <x v="2283"/>
    <x v="2279"/>
    <n v="0"/>
    <n v="0"/>
    <m/>
    <n v="1"/>
    <n v="0"/>
    <n v="1"/>
  </r>
  <r>
    <s v="Dečija hirurgija"/>
    <s v="Operacije"/>
    <x v="2284"/>
    <x v="2280"/>
    <n v="0"/>
    <n v="0"/>
    <m/>
    <n v="1"/>
    <n v="0"/>
    <n v="1"/>
  </r>
  <r>
    <s v="Dečija hirurgija"/>
    <s v="Operacije"/>
    <x v="2285"/>
    <x v="2281"/>
    <n v="0"/>
    <n v="0"/>
    <m/>
    <n v="1"/>
    <n v="0"/>
    <n v="1"/>
  </r>
  <r>
    <s v="Dečija hirurgija"/>
    <s v="Operacije"/>
    <x v="2286"/>
    <x v="2282"/>
    <n v="0"/>
    <n v="0"/>
    <m/>
    <n v="1"/>
    <n v="0"/>
    <n v="1"/>
  </r>
  <r>
    <s v="Dečija hirurgija"/>
    <s v="Operacije"/>
    <x v="2287"/>
    <x v="2283"/>
    <n v="0"/>
    <n v="0"/>
    <m/>
    <n v="1"/>
    <n v="0"/>
    <n v="1"/>
  </r>
  <r>
    <s v="Dečija hirurgija"/>
    <s v="Operacije"/>
    <x v="2288"/>
    <x v="2284"/>
    <n v="0"/>
    <n v="0"/>
    <m/>
    <n v="1"/>
    <n v="0"/>
    <n v="1"/>
  </r>
  <r>
    <s v="Dečija hirurgija"/>
    <s v="Operacije"/>
    <x v="2289"/>
    <x v="2285"/>
    <n v="0"/>
    <n v="0"/>
    <m/>
    <n v="1"/>
    <n v="0"/>
    <n v="1"/>
  </r>
  <r>
    <s v="Dečija hirurgija"/>
    <s v="Operacije"/>
    <x v="2290"/>
    <x v="2286"/>
    <n v="0"/>
    <n v="0"/>
    <m/>
    <n v="1"/>
    <n v="0"/>
    <n v="1"/>
  </r>
  <r>
    <s v="Dečija hirurgija"/>
    <s v="Operacije"/>
    <x v="2291"/>
    <x v="2287"/>
    <n v="0"/>
    <n v="0"/>
    <m/>
    <n v="1"/>
    <n v="0"/>
    <n v="1"/>
  </r>
  <r>
    <s v="Dečija hirurgija"/>
    <s v="Operacije"/>
    <x v="2292"/>
    <x v="2288"/>
    <n v="0"/>
    <n v="0"/>
    <m/>
    <n v="1"/>
    <n v="0"/>
    <n v="1"/>
  </r>
  <r>
    <s v="Dečija hirurgija"/>
    <s v="Operacije"/>
    <x v="2293"/>
    <x v="2289"/>
    <n v="0"/>
    <n v="0"/>
    <m/>
    <n v="1"/>
    <n v="0"/>
    <n v="1"/>
  </r>
  <r>
    <s v="Dečija hirurgija"/>
    <s v="Operacije"/>
    <x v="2294"/>
    <x v="2290"/>
    <n v="0"/>
    <n v="0"/>
    <m/>
    <n v="1"/>
    <n v="0"/>
    <n v="1"/>
  </r>
  <r>
    <s v="Dečija hirurgija"/>
    <s v="Operacije"/>
    <x v="66"/>
    <x v="66"/>
    <n v="0"/>
    <n v="0"/>
    <m/>
    <n v="1"/>
    <n v="0"/>
    <n v="1"/>
  </r>
  <r>
    <s v="Dečija hirurgija"/>
    <s v="Operacije"/>
    <x v="67"/>
    <x v="67"/>
    <n v="0"/>
    <n v="0"/>
    <m/>
    <n v="1"/>
    <n v="0"/>
    <n v="1"/>
  </r>
  <r>
    <s v="Dečija hirurgija"/>
    <s v="Operacije"/>
    <x v="68"/>
    <x v="68"/>
    <n v="0"/>
    <n v="0"/>
    <m/>
    <n v="1"/>
    <n v="0"/>
    <n v="1"/>
  </r>
  <r>
    <s v="Dečija hirurgija"/>
    <s v="Operacije"/>
    <x v="84"/>
    <x v="84"/>
    <n v="0"/>
    <n v="0"/>
    <m/>
    <n v="1"/>
    <n v="0"/>
    <n v="1"/>
  </r>
  <r>
    <s v="Dečija hirurgija"/>
    <s v="Operacije"/>
    <x v="85"/>
    <x v="85"/>
    <n v="0"/>
    <n v="0"/>
    <m/>
    <n v="1"/>
    <n v="0"/>
    <n v="1"/>
  </r>
  <r>
    <s v="Dečija hirurgija"/>
    <s v="Operacije"/>
    <x v="90"/>
    <x v="90"/>
    <n v="0"/>
    <n v="0"/>
    <m/>
    <n v="1"/>
    <n v="0"/>
    <n v="1"/>
  </r>
  <r>
    <s v="Dečija hirurgija"/>
    <s v="Operacije"/>
    <x v="91"/>
    <x v="91"/>
    <n v="0"/>
    <n v="0"/>
    <m/>
    <n v="1"/>
    <n v="0"/>
    <n v="1"/>
  </r>
  <r>
    <s v="Dečija hirurgija"/>
    <s v="Operacije"/>
    <x v="92"/>
    <x v="92"/>
    <n v="0"/>
    <n v="0"/>
    <m/>
    <n v="1"/>
    <n v="0"/>
    <n v="1"/>
  </r>
  <r>
    <s v="Dečija hirurgija"/>
    <s v="Operacije"/>
    <x v="93"/>
    <x v="93"/>
    <n v="0"/>
    <n v="0"/>
    <m/>
    <n v="1"/>
    <n v="0"/>
    <n v="1"/>
  </r>
  <r>
    <s v="Dečija hirurgija"/>
    <s v="Operacije"/>
    <x v="94"/>
    <x v="94"/>
    <n v="0"/>
    <n v="0"/>
    <n v="1"/>
    <n v="1"/>
    <n v="1"/>
    <n v="1"/>
  </r>
  <r>
    <s v="Dečija hirurgija"/>
    <s v="Operacije"/>
    <x v="95"/>
    <x v="95"/>
    <n v="0"/>
    <n v="0"/>
    <m/>
    <n v="1"/>
    <n v="0"/>
    <n v="1"/>
  </r>
  <r>
    <s v="Dečija hirurgija"/>
    <s v="Operacije"/>
    <x v="96"/>
    <x v="96"/>
    <n v="0"/>
    <n v="0"/>
    <m/>
    <n v="1"/>
    <n v="0"/>
    <n v="1"/>
  </r>
  <r>
    <s v="Dečija hirurgija"/>
    <s v="Operacije"/>
    <x v="97"/>
    <x v="97"/>
    <n v="0"/>
    <n v="0"/>
    <m/>
    <n v="1"/>
    <n v="0"/>
    <n v="1"/>
  </r>
  <r>
    <s v="Dečija hirurgija"/>
    <s v="Operacije"/>
    <x v="98"/>
    <x v="98"/>
    <n v="0"/>
    <n v="0"/>
    <m/>
    <n v="1"/>
    <n v="0"/>
    <n v="1"/>
  </r>
  <r>
    <s v="Dečija hirurgija"/>
    <s v="Operacije"/>
    <x v="99"/>
    <x v="99"/>
    <n v="0"/>
    <n v="0"/>
    <m/>
    <n v="1"/>
    <n v="0"/>
    <n v="1"/>
  </r>
  <r>
    <s v="Dečija hirurgija"/>
    <s v="Operacije"/>
    <x v="100"/>
    <x v="100"/>
    <n v="0"/>
    <n v="0"/>
    <n v="1"/>
    <n v="5"/>
    <n v="1"/>
    <n v="5"/>
  </r>
  <r>
    <s v="Dečija hirurgija"/>
    <s v="Operacije"/>
    <x v="100"/>
    <x v="100"/>
    <n v="0"/>
    <n v="0"/>
    <n v="1"/>
    <n v="5"/>
    <n v="1"/>
    <n v="5"/>
  </r>
  <r>
    <s v="Dečija hirurgija"/>
    <s v="Operacije"/>
    <x v="101"/>
    <x v="101"/>
    <n v="0"/>
    <n v="0"/>
    <m/>
    <n v="1"/>
    <n v="0"/>
    <n v="1"/>
  </r>
  <r>
    <s v="Dečija hirurgija"/>
    <s v="Operacije"/>
    <x v="102"/>
    <x v="102"/>
    <n v="0"/>
    <n v="0"/>
    <m/>
    <n v="1"/>
    <n v="0"/>
    <n v="1"/>
  </r>
  <r>
    <s v="Dečija hirurgija"/>
    <s v="Operacije"/>
    <x v="103"/>
    <x v="103"/>
    <n v="0"/>
    <n v="0"/>
    <m/>
    <n v="1"/>
    <n v="0"/>
    <n v="1"/>
  </r>
  <r>
    <s v="Dečija hirurgija"/>
    <s v="Operacije"/>
    <x v="104"/>
    <x v="104"/>
    <n v="0"/>
    <n v="0"/>
    <m/>
    <n v="1"/>
    <n v="0"/>
    <n v="1"/>
  </r>
  <r>
    <s v="Dečija hirurgija"/>
    <s v="Operacije"/>
    <x v="105"/>
    <x v="105"/>
    <n v="0"/>
    <n v="0"/>
    <n v="1"/>
    <n v="5"/>
    <n v="1"/>
    <n v="5"/>
  </r>
  <r>
    <s v="Dečija hirurgija"/>
    <s v="Operacije"/>
    <x v="116"/>
    <x v="116"/>
    <n v="0"/>
    <n v="0"/>
    <n v="1"/>
    <n v="1"/>
    <n v="1"/>
    <n v="1"/>
  </r>
  <r>
    <s v="Dečija hirurgija"/>
    <s v="Operacije"/>
    <x v="117"/>
    <x v="117"/>
    <n v="0"/>
    <n v="0"/>
    <m/>
    <n v="1"/>
    <n v="0"/>
    <n v="1"/>
  </r>
  <r>
    <s v="Dečija hirurgija"/>
    <s v="Operacije"/>
    <x v="118"/>
    <x v="118"/>
    <n v="0"/>
    <n v="0"/>
    <m/>
    <n v="1"/>
    <n v="0"/>
    <n v="1"/>
  </r>
  <r>
    <s v="Dečija hirurgija"/>
    <s v="Operacije"/>
    <x v="119"/>
    <x v="119"/>
    <n v="0"/>
    <n v="0"/>
    <m/>
    <n v="1"/>
    <n v="0"/>
    <n v="1"/>
  </r>
  <r>
    <s v="Dečija hirurgija"/>
    <s v="Operacije"/>
    <x v="120"/>
    <x v="120"/>
    <n v="0"/>
    <n v="0"/>
    <m/>
    <n v="1"/>
    <n v="0"/>
    <n v="1"/>
  </r>
  <r>
    <s v="Dečija hirurgija"/>
    <s v="Operacije"/>
    <x v="121"/>
    <x v="121"/>
    <n v="0"/>
    <n v="0"/>
    <m/>
    <n v="1"/>
    <n v="0"/>
    <n v="1"/>
  </r>
  <r>
    <s v="Dečija hirurgija"/>
    <s v="Operacije"/>
    <x v="122"/>
    <x v="122"/>
    <n v="0"/>
    <n v="0"/>
    <m/>
    <n v="1"/>
    <n v="0"/>
    <n v="1"/>
  </r>
  <r>
    <s v="Dečija hirurgija"/>
    <s v="Operacije"/>
    <x v="123"/>
    <x v="123"/>
    <n v="0"/>
    <n v="0"/>
    <m/>
    <n v="1"/>
    <n v="0"/>
    <n v="1"/>
  </r>
  <r>
    <s v="Dečija hirurgija"/>
    <s v="Operacije"/>
    <x v="124"/>
    <x v="124"/>
    <n v="0"/>
    <n v="0"/>
    <m/>
    <n v="1"/>
    <n v="0"/>
    <n v="1"/>
  </r>
  <r>
    <s v="Dečija hirurgija"/>
    <s v="Operacije"/>
    <x v="125"/>
    <x v="125"/>
    <n v="0"/>
    <n v="0"/>
    <m/>
    <n v="1"/>
    <n v="0"/>
    <n v="1"/>
  </r>
  <r>
    <s v="Dečija hirurgija"/>
    <s v="Operacije"/>
    <x v="126"/>
    <x v="126"/>
    <n v="0"/>
    <n v="0"/>
    <m/>
    <n v="1"/>
    <n v="0"/>
    <n v="1"/>
  </r>
  <r>
    <s v="Dečija hirurgija"/>
    <s v="Operacije"/>
    <x v="127"/>
    <x v="127"/>
    <n v="0"/>
    <n v="0"/>
    <m/>
    <n v="1"/>
    <n v="0"/>
    <n v="1"/>
  </r>
  <r>
    <s v="Dečija hirurgija"/>
    <s v="Operacije"/>
    <x v="128"/>
    <x v="128"/>
    <n v="0"/>
    <n v="0"/>
    <m/>
    <n v="1"/>
    <n v="0"/>
    <n v="1"/>
  </r>
  <r>
    <s v="Dečija hirurgija"/>
    <s v="Operacije"/>
    <x v="130"/>
    <x v="130"/>
    <n v="0"/>
    <n v="0"/>
    <m/>
    <n v="1"/>
    <n v="0"/>
    <n v="1"/>
  </r>
  <r>
    <s v="Dečija hirurgija"/>
    <s v="Operacije"/>
    <x v="131"/>
    <x v="131"/>
    <n v="0"/>
    <n v="0"/>
    <n v="12"/>
    <n v="10"/>
    <n v="12"/>
    <n v="10"/>
  </r>
  <r>
    <s v="Dečija hirurgija"/>
    <s v="Operacije"/>
    <x v="132"/>
    <x v="132"/>
    <n v="0"/>
    <n v="1"/>
    <m/>
    <n v="1"/>
    <n v="0"/>
    <n v="2"/>
  </r>
  <r>
    <s v="Dečija hirurgija"/>
    <s v="Operacije"/>
    <x v="133"/>
    <x v="133"/>
    <n v="0"/>
    <n v="0"/>
    <m/>
    <n v="5"/>
    <n v="0"/>
    <n v="5"/>
  </r>
  <r>
    <s v="Dečija hirurgija"/>
    <s v="Operacije"/>
    <x v="134"/>
    <x v="134"/>
    <n v="0"/>
    <n v="0"/>
    <n v="1"/>
    <n v="1"/>
    <n v="1"/>
    <n v="1"/>
  </r>
  <r>
    <s v="Dečija hirurgija"/>
    <s v="Operacije"/>
    <x v="135"/>
    <x v="135"/>
    <n v="0"/>
    <n v="0"/>
    <m/>
    <n v="5"/>
    <n v="0"/>
    <n v="5"/>
  </r>
  <r>
    <s v="Dečija hirurgija"/>
    <s v="Operacije"/>
    <x v="136"/>
    <x v="136"/>
    <n v="0"/>
    <n v="0"/>
    <m/>
    <n v="5"/>
    <n v="0"/>
    <n v="5"/>
  </r>
  <r>
    <s v="Dečija hirurgija"/>
    <s v="Operacije"/>
    <x v="2295"/>
    <x v="2291"/>
    <n v="0"/>
    <n v="0"/>
    <m/>
    <n v="1"/>
    <n v="0"/>
    <n v="1"/>
  </r>
  <r>
    <s v="Dečija hirurgija"/>
    <s v="Operacije"/>
    <x v="137"/>
    <x v="137"/>
    <n v="0"/>
    <n v="0"/>
    <m/>
    <n v="1"/>
    <n v="0"/>
    <n v="1"/>
  </r>
  <r>
    <s v="Dečija hirurgija"/>
    <s v="Operacije"/>
    <x v="138"/>
    <x v="138"/>
    <n v="0"/>
    <n v="0"/>
    <m/>
    <n v="1"/>
    <n v="0"/>
    <n v="1"/>
  </r>
  <r>
    <s v="Dečija hirurgija"/>
    <s v="Operacije"/>
    <x v="138"/>
    <x v="138"/>
    <n v="0"/>
    <n v="0"/>
    <m/>
    <n v="1"/>
    <n v="0"/>
    <n v="1"/>
  </r>
  <r>
    <s v="Dečija hirurgija"/>
    <s v="Operacije"/>
    <x v="139"/>
    <x v="139"/>
    <n v="0"/>
    <n v="0"/>
    <m/>
    <n v="1"/>
    <n v="0"/>
    <n v="1"/>
  </r>
  <r>
    <s v="Dečija hirurgija"/>
    <s v="Operacije"/>
    <x v="140"/>
    <x v="140"/>
    <n v="0"/>
    <n v="0"/>
    <m/>
    <n v="1"/>
    <n v="0"/>
    <n v="1"/>
  </r>
  <r>
    <s v="Dečija hirurgija"/>
    <s v="Operacije"/>
    <x v="141"/>
    <x v="141"/>
    <n v="0"/>
    <n v="0"/>
    <m/>
    <n v="1"/>
    <n v="0"/>
    <n v="1"/>
  </r>
  <r>
    <s v="Dečija hirurgija"/>
    <s v="Operacije"/>
    <x v="142"/>
    <x v="142"/>
    <n v="0"/>
    <n v="0"/>
    <n v="3"/>
    <n v="1"/>
    <n v="3"/>
    <n v="1"/>
  </r>
  <r>
    <s v="Dečija hirurgija"/>
    <s v="Operacije"/>
    <x v="143"/>
    <x v="143"/>
    <n v="0"/>
    <n v="0"/>
    <m/>
    <n v="1"/>
    <n v="0"/>
    <n v="1"/>
  </r>
  <r>
    <s v="Dečija hirurgija"/>
    <s v="Operacije"/>
    <x v="144"/>
    <x v="144"/>
    <n v="0"/>
    <n v="0"/>
    <m/>
    <n v="10"/>
    <n v="0"/>
    <n v="10"/>
  </r>
  <r>
    <s v="Dečija hirurgija"/>
    <s v="Operacije"/>
    <x v="145"/>
    <x v="52"/>
    <n v="0"/>
    <n v="0"/>
    <n v="1"/>
    <n v="1"/>
    <n v="1"/>
    <n v="1"/>
  </r>
  <r>
    <s v="Dečija hirurgija"/>
    <s v="Operacije"/>
    <x v="145"/>
    <x v="52"/>
    <n v="0"/>
    <n v="0"/>
    <n v="1"/>
    <n v="1"/>
    <n v="1"/>
    <n v="1"/>
  </r>
  <r>
    <s v="Dečija hirurgija"/>
    <s v="Operacije"/>
    <x v="146"/>
    <x v="145"/>
    <n v="0"/>
    <n v="0"/>
    <m/>
    <n v="1"/>
    <n v="0"/>
    <n v="1"/>
  </r>
  <r>
    <s v="Dečija hirurgija"/>
    <s v="Operacije"/>
    <x v="147"/>
    <x v="146"/>
    <n v="0"/>
    <n v="0"/>
    <n v="5"/>
    <n v="2"/>
    <n v="5"/>
    <n v="2"/>
  </r>
  <r>
    <s v="Dečija hirurgija"/>
    <s v="Operacije"/>
    <x v="148"/>
    <x v="147"/>
    <n v="0"/>
    <n v="0"/>
    <n v="2"/>
    <n v="1"/>
    <n v="2"/>
    <n v="1"/>
  </r>
  <r>
    <s v="Dečija hirurgija"/>
    <s v="Operacije"/>
    <x v="151"/>
    <x v="150"/>
    <n v="0"/>
    <n v="0"/>
    <m/>
    <n v="1"/>
    <n v="0"/>
    <n v="1"/>
  </r>
  <r>
    <s v="Dečija hirurgija"/>
    <s v="Operacije"/>
    <x v="152"/>
    <x v="151"/>
    <n v="0"/>
    <n v="0"/>
    <m/>
    <n v="1"/>
    <n v="0"/>
    <n v="1"/>
  </r>
  <r>
    <s v="Dečija hirurgija"/>
    <s v="Operacije"/>
    <x v="153"/>
    <x v="152"/>
    <n v="0"/>
    <n v="0"/>
    <m/>
    <n v="1"/>
    <n v="0"/>
    <n v="1"/>
  </r>
  <r>
    <s v="Dečija hirurgija"/>
    <s v="Operacije"/>
    <x v="154"/>
    <x v="153"/>
    <n v="0"/>
    <n v="0"/>
    <m/>
    <n v="1"/>
    <n v="0"/>
    <n v="1"/>
  </r>
  <r>
    <s v="Dečija hirurgija"/>
    <s v="Operacije"/>
    <x v="155"/>
    <x v="154"/>
    <n v="0"/>
    <n v="0"/>
    <m/>
    <n v="1"/>
    <n v="0"/>
    <n v="1"/>
  </r>
  <r>
    <s v="Dečija hirurgija"/>
    <s v="Operacije"/>
    <x v="156"/>
    <x v="155"/>
    <n v="0"/>
    <n v="0"/>
    <m/>
    <n v="1"/>
    <n v="0"/>
    <n v="1"/>
  </r>
  <r>
    <s v="Dečija hirurgija"/>
    <s v="Operacije"/>
    <x v="157"/>
    <x v="156"/>
    <n v="0"/>
    <n v="0"/>
    <m/>
    <n v="1"/>
    <n v="0"/>
    <n v="1"/>
  </r>
  <r>
    <s v="Dečija hirurgija"/>
    <s v="Operacije"/>
    <x v="158"/>
    <x v="157"/>
    <n v="0"/>
    <n v="0"/>
    <n v="1"/>
    <n v="1"/>
    <n v="1"/>
    <n v="1"/>
  </r>
  <r>
    <s v="Dečija hirurgija"/>
    <s v="Operacije"/>
    <x v="159"/>
    <x v="158"/>
    <n v="0"/>
    <n v="0"/>
    <m/>
    <n v="1"/>
    <n v="0"/>
    <n v="1"/>
  </r>
  <r>
    <s v="Dečija hirurgija"/>
    <s v="Operacije"/>
    <x v="160"/>
    <x v="159"/>
    <n v="0"/>
    <n v="0"/>
    <m/>
    <n v="1"/>
    <n v="0"/>
    <n v="1"/>
  </r>
  <r>
    <s v="Dečija hirurgija"/>
    <s v="Operacije"/>
    <x v="161"/>
    <x v="160"/>
    <n v="0"/>
    <n v="0"/>
    <m/>
    <n v="1"/>
    <n v="0"/>
    <n v="1"/>
  </r>
  <r>
    <s v="Dečija hirurgija"/>
    <s v="Operacije"/>
    <x v="162"/>
    <x v="161"/>
    <n v="0"/>
    <n v="0"/>
    <m/>
    <n v="1"/>
    <n v="0"/>
    <n v="1"/>
  </r>
  <r>
    <s v="Dečija hirurgija"/>
    <s v="Operacije"/>
    <x v="163"/>
    <x v="162"/>
    <n v="0"/>
    <n v="0"/>
    <m/>
    <n v="1"/>
    <n v="0"/>
    <n v="1"/>
  </r>
  <r>
    <s v="Dečija hirurgija"/>
    <s v="Operacije"/>
    <x v="2296"/>
    <x v="2292"/>
    <n v="0"/>
    <n v="1"/>
    <m/>
    <n v="1"/>
    <n v="0"/>
    <n v="2"/>
  </r>
  <r>
    <s v="Dečija hirurgija"/>
    <s v="Operacije"/>
    <x v="164"/>
    <x v="163"/>
    <n v="0"/>
    <n v="0"/>
    <m/>
    <n v="1"/>
    <n v="0"/>
    <n v="1"/>
  </r>
  <r>
    <s v="Dečija hirurgija"/>
    <s v="Operacije"/>
    <x v="165"/>
    <x v="164"/>
    <n v="0"/>
    <n v="0"/>
    <m/>
    <n v="1"/>
    <n v="0"/>
    <n v="1"/>
  </r>
  <r>
    <s v="Dečija hirurgija"/>
    <s v="Operacije"/>
    <x v="166"/>
    <x v="165"/>
    <n v="0"/>
    <n v="0"/>
    <m/>
    <n v="1"/>
    <n v="0"/>
    <n v="1"/>
  </r>
  <r>
    <s v="Dečija hirurgija"/>
    <s v="Operacije"/>
    <x v="2297"/>
    <x v="2293"/>
    <n v="0"/>
    <n v="0"/>
    <n v="2"/>
    <n v="5"/>
    <n v="2"/>
    <n v="5"/>
  </r>
  <r>
    <s v="Dečija hirurgija"/>
    <s v="Operacije"/>
    <x v="2297"/>
    <x v="2293"/>
    <n v="0"/>
    <n v="0"/>
    <n v="2"/>
    <n v="5"/>
    <n v="2"/>
    <n v="5"/>
  </r>
  <r>
    <s v="Dečija hirurgija"/>
    <s v="Operacije"/>
    <x v="167"/>
    <x v="166"/>
    <n v="0"/>
    <n v="0"/>
    <m/>
    <n v="1"/>
    <n v="0"/>
    <n v="1"/>
  </r>
  <r>
    <s v="Dečija hirurgija"/>
    <s v="Operacije"/>
    <x v="168"/>
    <x v="167"/>
    <n v="0"/>
    <n v="0"/>
    <m/>
    <n v="2"/>
    <n v="0"/>
    <n v="2"/>
  </r>
  <r>
    <s v="Dečija hirurgija"/>
    <s v="Operacije"/>
    <x v="169"/>
    <x v="168"/>
    <n v="0"/>
    <n v="0"/>
    <m/>
    <n v="1"/>
    <n v="0"/>
    <n v="1"/>
  </r>
  <r>
    <s v="Dečija hirurgija"/>
    <s v="Operacije"/>
    <x v="170"/>
    <x v="169"/>
    <n v="0"/>
    <n v="0"/>
    <m/>
    <n v="1"/>
    <n v="0"/>
    <n v="1"/>
  </r>
  <r>
    <s v="Dečija hirurgija"/>
    <s v="Operacije"/>
    <x v="171"/>
    <x v="170"/>
    <n v="0"/>
    <n v="0"/>
    <n v="2"/>
    <n v="1"/>
    <n v="2"/>
    <n v="1"/>
  </r>
  <r>
    <s v="Dečija hirurgija"/>
    <s v="Operacije"/>
    <x v="172"/>
    <x v="171"/>
    <n v="0"/>
    <n v="0"/>
    <m/>
    <n v="1"/>
    <n v="0"/>
    <n v="1"/>
  </r>
  <r>
    <s v="Dečija hirurgija"/>
    <s v="Operacije"/>
    <x v="173"/>
    <x v="172"/>
    <n v="0"/>
    <n v="0"/>
    <m/>
    <n v="1"/>
    <n v="0"/>
    <n v="1"/>
  </r>
  <r>
    <s v="Dečija hirurgija"/>
    <s v="Operacije"/>
    <x v="174"/>
    <x v="173"/>
    <n v="0"/>
    <n v="0"/>
    <m/>
    <n v="1"/>
    <n v="0"/>
    <n v="1"/>
  </r>
  <r>
    <s v="Dečija hirurgija"/>
    <s v="Operacije"/>
    <x v="175"/>
    <x v="174"/>
    <n v="0"/>
    <n v="0"/>
    <m/>
    <n v="1"/>
    <n v="0"/>
    <n v="1"/>
  </r>
  <r>
    <s v="Dečija hirurgija"/>
    <s v="Operacije"/>
    <x v="2298"/>
    <x v="2294"/>
    <n v="0"/>
    <n v="5"/>
    <m/>
    <n v="1"/>
    <n v="0"/>
    <n v="6"/>
  </r>
  <r>
    <s v="Dečija hirurgija"/>
    <s v="Operacije"/>
    <x v="176"/>
    <x v="175"/>
    <n v="0"/>
    <n v="0"/>
    <m/>
    <n v="1"/>
    <n v="0"/>
    <n v="1"/>
  </r>
  <r>
    <s v="Dečija hirurgija"/>
    <s v="Operacije"/>
    <x v="177"/>
    <x v="176"/>
    <n v="0"/>
    <n v="0"/>
    <m/>
    <n v="1"/>
    <n v="0"/>
    <n v="1"/>
  </r>
  <r>
    <s v="Dečija hirurgija"/>
    <s v="Operacije"/>
    <x v="178"/>
    <x v="177"/>
    <n v="0"/>
    <n v="0"/>
    <m/>
    <n v="1"/>
    <n v="0"/>
    <n v="1"/>
  </r>
  <r>
    <s v="Dečija hirurgija"/>
    <s v="Operacije"/>
    <x v="179"/>
    <x v="178"/>
    <n v="0"/>
    <n v="0"/>
    <m/>
    <n v="1"/>
    <n v="0"/>
    <n v="1"/>
  </r>
  <r>
    <s v="Dečija hirurgija"/>
    <s v="Operacije"/>
    <x v="180"/>
    <x v="179"/>
    <n v="0"/>
    <n v="0"/>
    <n v="5"/>
    <n v="1"/>
    <n v="5"/>
    <n v="1"/>
  </r>
  <r>
    <s v="Dečija hirurgija"/>
    <s v="Operacije"/>
    <x v="181"/>
    <x v="180"/>
    <n v="0"/>
    <n v="0"/>
    <n v="1"/>
    <n v="1"/>
    <n v="1"/>
    <n v="1"/>
  </r>
  <r>
    <s v="Dečija hirurgija"/>
    <s v="Operacije"/>
    <x v="2299"/>
    <x v="2295"/>
    <n v="0"/>
    <n v="0"/>
    <m/>
    <n v="1"/>
    <n v="0"/>
    <n v="1"/>
  </r>
  <r>
    <s v="Dečija hirurgija"/>
    <s v="Operacije"/>
    <x v="2300"/>
    <x v="2296"/>
    <n v="6"/>
    <n v="5"/>
    <m/>
    <n v="1"/>
    <n v="6"/>
    <n v="6"/>
  </r>
  <r>
    <s v="Dečija hirurgija"/>
    <s v="Operacije"/>
    <x v="182"/>
    <x v="181"/>
    <n v="0"/>
    <n v="0"/>
    <m/>
    <n v="1"/>
    <n v="0"/>
    <n v="1"/>
  </r>
  <r>
    <s v="Dečija hirurgija"/>
    <s v="Operacije"/>
    <x v="2301"/>
    <x v="2297"/>
    <n v="0"/>
    <n v="0"/>
    <m/>
    <n v="1"/>
    <n v="0"/>
    <n v="1"/>
  </r>
  <r>
    <s v="Dečija hirurgija"/>
    <s v="Operacije"/>
    <x v="183"/>
    <x v="182"/>
    <n v="0"/>
    <n v="0"/>
    <m/>
    <n v="1"/>
    <n v="0"/>
    <n v="1"/>
  </r>
  <r>
    <s v="Dečija hirurgija"/>
    <s v="Operacije"/>
    <x v="184"/>
    <x v="183"/>
    <n v="0"/>
    <n v="0"/>
    <m/>
    <n v="1"/>
    <n v="0"/>
    <n v="1"/>
  </r>
  <r>
    <s v="Dečija hirurgija"/>
    <s v="Operacije"/>
    <x v="185"/>
    <x v="184"/>
    <n v="0"/>
    <n v="0"/>
    <m/>
    <n v="1"/>
    <n v="0"/>
    <n v="1"/>
  </r>
  <r>
    <s v="Dečija hirurgija"/>
    <s v="Operacije"/>
    <x v="2302"/>
    <x v="2298"/>
    <n v="0"/>
    <n v="0"/>
    <m/>
    <n v="1"/>
    <n v="0"/>
    <n v="1"/>
  </r>
  <r>
    <s v="Dečija hirurgija"/>
    <s v="Operacije"/>
    <x v="186"/>
    <x v="185"/>
    <n v="0"/>
    <n v="0"/>
    <m/>
    <n v="1"/>
    <n v="0"/>
    <n v="1"/>
  </r>
  <r>
    <s v="Dečija hirurgija"/>
    <s v="Operacije"/>
    <x v="187"/>
    <x v="186"/>
    <n v="0"/>
    <n v="0"/>
    <m/>
    <n v="1"/>
    <n v="0"/>
    <n v="1"/>
  </r>
  <r>
    <s v="Dečija hirurgija"/>
    <s v="Operacije"/>
    <x v="188"/>
    <x v="187"/>
    <n v="0"/>
    <n v="0"/>
    <m/>
    <n v="1"/>
    <n v="0"/>
    <n v="1"/>
  </r>
  <r>
    <s v="Dečija hirurgija"/>
    <s v="Operacije"/>
    <x v="189"/>
    <x v="188"/>
    <n v="1"/>
    <n v="0"/>
    <n v="2"/>
    <n v="1"/>
    <n v="3"/>
    <n v="1"/>
  </r>
  <r>
    <s v="Dečija hirurgija"/>
    <s v="Operacije"/>
    <x v="190"/>
    <x v="189"/>
    <n v="0"/>
    <n v="0"/>
    <n v="1"/>
    <n v="1"/>
    <n v="1"/>
    <n v="1"/>
  </r>
  <r>
    <s v="Dečija hirurgija"/>
    <s v="Operacije"/>
    <x v="191"/>
    <x v="190"/>
    <n v="0"/>
    <n v="0"/>
    <m/>
    <n v="1"/>
    <n v="0"/>
    <n v="1"/>
  </r>
  <r>
    <s v="Dečija hirurgija"/>
    <s v="Operacije"/>
    <x v="192"/>
    <x v="191"/>
    <n v="0"/>
    <n v="0"/>
    <n v="4"/>
    <n v="8"/>
    <n v="4"/>
    <n v="8"/>
  </r>
  <r>
    <s v="Dečija hirurgija"/>
    <s v="Operacije"/>
    <x v="193"/>
    <x v="192"/>
    <n v="0"/>
    <n v="0"/>
    <n v="1"/>
    <n v="1"/>
    <n v="1"/>
    <n v="1"/>
  </r>
  <r>
    <s v="Dečija hirurgija"/>
    <s v="Operacije"/>
    <x v="194"/>
    <x v="193"/>
    <n v="0"/>
    <n v="0"/>
    <n v="2"/>
    <n v="1"/>
    <n v="2"/>
    <n v="1"/>
  </r>
  <r>
    <s v="Dečija hirurgija"/>
    <s v="Operacije"/>
    <x v="195"/>
    <x v="194"/>
    <n v="0"/>
    <n v="0"/>
    <n v="1"/>
    <n v="1"/>
    <n v="1"/>
    <n v="1"/>
  </r>
  <r>
    <s v="Dečija hirurgija"/>
    <s v="Operacije"/>
    <x v="196"/>
    <x v="195"/>
    <n v="0"/>
    <n v="0"/>
    <m/>
    <n v="1"/>
    <n v="0"/>
    <n v="1"/>
  </r>
  <r>
    <s v="Dečija hirurgija"/>
    <s v="Operacije"/>
    <x v="197"/>
    <x v="196"/>
    <n v="0"/>
    <n v="0"/>
    <m/>
    <n v="1"/>
    <n v="0"/>
    <n v="1"/>
  </r>
  <r>
    <s v="Dečija hirurgija"/>
    <s v="Operacije"/>
    <x v="198"/>
    <x v="197"/>
    <n v="0"/>
    <n v="0"/>
    <n v="3"/>
    <n v="2"/>
    <n v="3"/>
    <n v="2"/>
  </r>
  <r>
    <s v="Dečija hirurgija"/>
    <s v="Operacije"/>
    <x v="199"/>
    <x v="198"/>
    <n v="0"/>
    <n v="0"/>
    <m/>
    <n v="1"/>
    <n v="0"/>
    <n v="1"/>
  </r>
  <r>
    <s v="Dečija hirurgija"/>
    <s v="Operacije"/>
    <x v="200"/>
    <x v="199"/>
    <n v="0"/>
    <n v="0"/>
    <n v="2"/>
    <n v="1"/>
    <n v="2"/>
    <n v="1"/>
  </r>
  <r>
    <s v="Dečija hirurgija"/>
    <s v="Operacije"/>
    <x v="201"/>
    <x v="200"/>
    <n v="0"/>
    <n v="0"/>
    <n v="7"/>
    <n v="1"/>
    <n v="7"/>
    <n v="1"/>
  </r>
  <r>
    <s v="Dečija hirurgija"/>
    <s v="Operacije"/>
    <x v="2303"/>
    <x v="2299"/>
    <n v="6"/>
    <n v="0"/>
    <m/>
    <n v="1"/>
    <n v="6"/>
    <n v="1"/>
  </r>
  <r>
    <s v="Dečija hirurgija"/>
    <s v="Operacije"/>
    <x v="202"/>
    <x v="201"/>
    <n v="0"/>
    <n v="0"/>
    <m/>
    <n v="1"/>
    <n v="0"/>
    <n v="1"/>
  </r>
  <r>
    <s v="Dečija hirurgija"/>
    <s v="Operacije"/>
    <x v="203"/>
    <x v="202"/>
    <n v="0"/>
    <n v="0"/>
    <n v="1"/>
    <n v="1"/>
    <n v="1"/>
    <n v="1"/>
  </r>
  <r>
    <s v="Dečija hirurgija"/>
    <s v="Operacije"/>
    <x v="204"/>
    <x v="203"/>
    <n v="0"/>
    <n v="0"/>
    <n v="1"/>
    <n v="5"/>
    <n v="1"/>
    <n v="5"/>
  </r>
  <r>
    <s v="Dečija hirurgija"/>
    <s v="Operacije"/>
    <x v="205"/>
    <x v="204"/>
    <n v="0"/>
    <n v="0"/>
    <m/>
    <n v="1"/>
    <n v="0"/>
    <n v="1"/>
  </r>
  <r>
    <s v="Dečija hirurgija"/>
    <s v="Operacije"/>
    <x v="206"/>
    <x v="205"/>
    <n v="0"/>
    <n v="0"/>
    <m/>
    <n v="1"/>
    <n v="0"/>
    <n v="1"/>
  </r>
  <r>
    <s v="Dečija hirurgija"/>
    <s v="Operacije"/>
    <x v="207"/>
    <x v="206"/>
    <n v="1"/>
    <n v="0"/>
    <n v="8"/>
    <n v="5"/>
    <n v="9"/>
    <n v="5"/>
  </r>
  <r>
    <s v="Dečija hirurgija"/>
    <s v="Operacije"/>
    <x v="2304"/>
    <x v="2300"/>
    <n v="7"/>
    <n v="10"/>
    <m/>
    <n v="1"/>
    <n v="7"/>
    <n v="11"/>
  </r>
  <r>
    <s v="Dečija hirurgija"/>
    <s v="Operacije"/>
    <x v="208"/>
    <x v="207"/>
    <n v="0"/>
    <n v="0"/>
    <m/>
    <n v="1"/>
    <n v="0"/>
    <n v="1"/>
  </r>
  <r>
    <s v="Dečija hirurgija"/>
    <s v="Operacije"/>
    <x v="209"/>
    <x v="208"/>
    <n v="0"/>
    <n v="0"/>
    <m/>
    <n v="1"/>
    <n v="0"/>
    <n v="1"/>
  </r>
  <r>
    <s v="Dečija hirurgija"/>
    <s v="Operacije"/>
    <x v="210"/>
    <x v="209"/>
    <n v="0"/>
    <n v="0"/>
    <n v="7"/>
    <n v="5"/>
    <n v="7"/>
    <n v="5"/>
  </r>
  <r>
    <s v="Dečija hirurgija"/>
    <s v="Operacije"/>
    <x v="211"/>
    <x v="210"/>
    <n v="0"/>
    <n v="0"/>
    <m/>
    <n v="1"/>
    <n v="0"/>
    <n v="1"/>
  </r>
  <r>
    <s v="Dečija hirurgija"/>
    <s v="Operacije"/>
    <x v="212"/>
    <x v="211"/>
    <n v="0"/>
    <n v="0"/>
    <m/>
    <n v="1"/>
    <n v="0"/>
    <n v="1"/>
  </r>
  <r>
    <s v="Dečija hirurgija"/>
    <s v="Operacije"/>
    <x v="2305"/>
    <x v="2301"/>
    <n v="0"/>
    <n v="1"/>
    <m/>
    <n v="1"/>
    <n v="0"/>
    <n v="2"/>
  </r>
  <r>
    <s v="Dečija hirurgija"/>
    <s v="Operacije"/>
    <x v="213"/>
    <x v="212"/>
    <n v="0"/>
    <n v="0"/>
    <m/>
    <n v="1"/>
    <n v="0"/>
    <n v="1"/>
  </r>
  <r>
    <s v="Dečija hirurgija"/>
    <s v="Operacije"/>
    <x v="214"/>
    <x v="213"/>
    <n v="0"/>
    <n v="0"/>
    <m/>
    <n v="1"/>
    <n v="0"/>
    <n v="1"/>
  </r>
  <r>
    <s v="Dečija hirurgija"/>
    <s v="Operacije"/>
    <x v="215"/>
    <x v="214"/>
    <n v="0"/>
    <n v="0"/>
    <m/>
    <n v="1"/>
    <n v="0"/>
    <n v="1"/>
  </r>
  <r>
    <s v="Dečija hirurgija"/>
    <s v="Operacije"/>
    <x v="2306"/>
    <x v="2302"/>
    <n v="0"/>
    <n v="0"/>
    <m/>
    <n v="1"/>
    <n v="0"/>
    <n v="1"/>
  </r>
  <r>
    <s v="Dečija hirurgija"/>
    <s v="Operacije"/>
    <x v="216"/>
    <x v="215"/>
    <n v="0"/>
    <n v="0"/>
    <m/>
    <n v="1"/>
    <n v="0"/>
    <n v="1"/>
  </r>
  <r>
    <s v="Dečija hirurgija"/>
    <s v="Operacije"/>
    <x v="217"/>
    <x v="216"/>
    <n v="0"/>
    <n v="0"/>
    <m/>
    <n v="1"/>
    <n v="0"/>
    <n v="1"/>
  </r>
  <r>
    <s v="Dečija hirurgija"/>
    <s v="Operacije"/>
    <x v="218"/>
    <x v="217"/>
    <n v="0"/>
    <n v="0"/>
    <m/>
    <n v="1"/>
    <n v="0"/>
    <n v="1"/>
  </r>
  <r>
    <s v="Dečija hirurgija"/>
    <s v="Operacije"/>
    <x v="2307"/>
    <x v="2303"/>
    <n v="5"/>
    <n v="0"/>
    <m/>
    <n v="1"/>
    <n v="5"/>
    <n v="1"/>
  </r>
  <r>
    <s v="Dečija hirurgija"/>
    <s v="Operacije"/>
    <x v="220"/>
    <x v="219"/>
    <n v="0"/>
    <n v="0"/>
    <n v="29"/>
    <n v="30"/>
    <n v="29"/>
    <n v="30"/>
  </r>
  <r>
    <s v="Dečija hirurgija"/>
    <s v="Operacije"/>
    <x v="221"/>
    <x v="220"/>
    <n v="0"/>
    <n v="0"/>
    <n v="2"/>
    <n v="15"/>
    <n v="2"/>
    <n v="15"/>
  </r>
  <r>
    <s v="Dečija hirurgija"/>
    <s v="Operacije"/>
    <x v="222"/>
    <x v="221"/>
    <n v="2"/>
    <n v="0"/>
    <m/>
    <n v="1"/>
    <n v="2"/>
    <n v="1"/>
  </r>
  <r>
    <s v="Dečija hirurgija"/>
    <s v="Operacije"/>
    <x v="223"/>
    <x v="222"/>
    <n v="0"/>
    <n v="0"/>
    <m/>
    <n v="1"/>
    <n v="0"/>
    <n v="1"/>
  </r>
  <r>
    <s v="Dečija hirurgija"/>
    <s v="Operacije"/>
    <x v="224"/>
    <x v="223"/>
    <n v="0"/>
    <n v="0"/>
    <n v="5"/>
    <n v="10"/>
    <n v="5"/>
    <n v="10"/>
  </r>
  <r>
    <s v="Dečija hirurgija"/>
    <s v="Operacije"/>
    <x v="225"/>
    <x v="224"/>
    <n v="0"/>
    <n v="0"/>
    <n v="1"/>
    <n v="1"/>
    <n v="1"/>
    <n v="1"/>
  </r>
  <r>
    <s v="Dečija hirurgija"/>
    <s v="Operacije"/>
    <x v="228"/>
    <x v="227"/>
    <n v="1"/>
    <n v="0"/>
    <n v="38"/>
    <n v="30"/>
    <n v="39"/>
    <n v="30"/>
  </r>
  <r>
    <s v="Dečija hirurgija"/>
    <s v="Operacije"/>
    <x v="229"/>
    <x v="228"/>
    <n v="0"/>
    <n v="0"/>
    <n v="31"/>
    <n v="30"/>
    <n v="31"/>
    <n v="30"/>
  </r>
  <r>
    <s v="Dečija hirurgija"/>
    <s v="Operacije"/>
    <x v="230"/>
    <x v="229"/>
    <n v="0"/>
    <n v="0"/>
    <m/>
    <n v="1"/>
    <n v="0"/>
    <n v="1"/>
  </r>
  <r>
    <s v="Dečija hirurgija"/>
    <s v="Operacije"/>
    <x v="231"/>
    <x v="230"/>
    <n v="0"/>
    <n v="0"/>
    <m/>
    <n v="1"/>
    <n v="0"/>
    <n v="1"/>
  </r>
  <r>
    <s v="Dečija hirurgija"/>
    <s v="Operacije"/>
    <x v="232"/>
    <x v="231"/>
    <n v="0"/>
    <n v="0"/>
    <n v="10"/>
    <n v="15"/>
    <n v="10"/>
    <n v="15"/>
  </r>
  <r>
    <s v="Dečija hirurgija"/>
    <s v="Operacije"/>
    <x v="233"/>
    <x v="232"/>
    <n v="0"/>
    <n v="0"/>
    <n v="9"/>
    <n v="10"/>
    <n v="9"/>
    <n v="10"/>
  </r>
  <r>
    <s v="Dečija hirurgija"/>
    <s v="Operacije"/>
    <x v="2308"/>
    <x v="2304"/>
    <n v="0"/>
    <n v="0"/>
    <n v="1"/>
    <n v="1"/>
    <n v="1"/>
    <n v="1"/>
  </r>
  <r>
    <s v="Dečija hirurgija"/>
    <s v="Operacije"/>
    <x v="234"/>
    <x v="233"/>
    <n v="0"/>
    <n v="0"/>
    <m/>
    <n v="1"/>
    <n v="0"/>
    <n v="1"/>
  </r>
  <r>
    <s v="Dečija hirurgija"/>
    <s v="Operacije"/>
    <x v="235"/>
    <x v="234"/>
    <n v="0"/>
    <n v="0"/>
    <m/>
    <n v="1"/>
    <n v="0"/>
    <n v="1"/>
  </r>
  <r>
    <s v="Dečija hirurgija"/>
    <s v="Operacije"/>
    <x v="236"/>
    <x v="235"/>
    <n v="0"/>
    <n v="0"/>
    <m/>
    <n v="1"/>
    <n v="0"/>
    <n v="1"/>
  </r>
  <r>
    <s v="Dečija hirurgija"/>
    <s v="Operacije"/>
    <x v="237"/>
    <x v="236"/>
    <n v="0"/>
    <n v="0"/>
    <m/>
    <n v="1"/>
    <n v="0"/>
    <n v="1"/>
  </r>
  <r>
    <s v="Dečija hirurgija"/>
    <s v="Operacije"/>
    <x v="238"/>
    <x v="237"/>
    <n v="0"/>
    <n v="0"/>
    <m/>
    <n v="1"/>
    <n v="0"/>
    <n v="1"/>
  </r>
  <r>
    <s v="Dečija hirurgija"/>
    <s v="Operacije"/>
    <x v="239"/>
    <x v="238"/>
    <n v="0"/>
    <n v="0"/>
    <m/>
    <n v="1"/>
    <n v="0"/>
    <n v="1"/>
  </r>
  <r>
    <s v="Dečija hirurgija"/>
    <s v="Operacije"/>
    <x v="240"/>
    <x v="239"/>
    <n v="0"/>
    <n v="0"/>
    <n v="32"/>
    <n v="40"/>
    <n v="32"/>
    <n v="40"/>
  </r>
  <r>
    <s v="Dečija hirurgija"/>
    <s v="Operacije"/>
    <x v="241"/>
    <x v="240"/>
    <n v="0"/>
    <n v="0"/>
    <m/>
    <n v="1"/>
    <n v="0"/>
    <n v="1"/>
  </r>
  <r>
    <s v="Dečija hirurgija"/>
    <s v="Operacije"/>
    <x v="242"/>
    <x v="241"/>
    <n v="0"/>
    <n v="0"/>
    <n v="1"/>
    <n v="10"/>
    <n v="1"/>
    <n v="10"/>
  </r>
  <r>
    <s v="Dečija hirurgija"/>
    <s v="Operacije"/>
    <x v="2309"/>
    <x v="2305"/>
    <n v="0"/>
    <n v="0"/>
    <m/>
    <n v="1"/>
    <n v="0"/>
    <n v="1"/>
  </r>
  <r>
    <s v="Dečija hirurgija"/>
    <s v="Operacije"/>
    <x v="243"/>
    <x v="242"/>
    <n v="0"/>
    <n v="0"/>
    <m/>
    <n v="1"/>
    <n v="0"/>
    <n v="1"/>
  </r>
  <r>
    <s v="Dečija hirurgija"/>
    <s v="Operacije"/>
    <x v="244"/>
    <x v="243"/>
    <n v="0"/>
    <n v="0"/>
    <m/>
    <n v="1"/>
    <n v="0"/>
    <n v="1"/>
  </r>
  <r>
    <s v="Dečija hirurgija"/>
    <s v="Operacije"/>
    <x v="245"/>
    <x v="244"/>
    <n v="0"/>
    <n v="0"/>
    <n v="3"/>
    <n v="10"/>
    <n v="3"/>
    <n v="10"/>
  </r>
  <r>
    <s v="Dečija hirurgija"/>
    <s v="Operacije"/>
    <x v="245"/>
    <x v="244"/>
    <n v="0"/>
    <n v="0"/>
    <n v="3"/>
    <n v="10"/>
    <n v="3"/>
    <n v="10"/>
  </r>
  <r>
    <s v="Dečija hirurgija"/>
    <s v="Operacije"/>
    <x v="246"/>
    <x v="245"/>
    <n v="0"/>
    <n v="0"/>
    <m/>
    <n v="1"/>
    <n v="0"/>
    <n v="1"/>
  </r>
  <r>
    <s v="Dečija hirurgija"/>
    <s v="Operacije"/>
    <x v="247"/>
    <x v="246"/>
    <n v="0"/>
    <n v="0"/>
    <m/>
    <n v="1"/>
    <n v="0"/>
    <n v="1"/>
  </r>
  <r>
    <s v="Dečija hirurgija"/>
    <s v="Operacije"/>
    <x v="248"/>
    <x v="247"/>
    <n v="0"/>
    <n v="0"/>
    <n v="3"/>
    <n v="10"/>
    <n v="3"/>
    <n v="10"/>
  </r>
  <r>
    <s v="Dečija hirurgija"/>
    <s v="Operacije"/>
    <x v="249"/>
    <x v="248"/>
    <n v="0"/>
    <n v="0"/>
    <m/>
    <n v="1"/>
    <n v="0"/>
    <n v="1"/>
  </r>
  <r>
    <s v="Dečija hirurgija"/>
    <s v="Operacije"/>
    <x v="250"/>
    <x v="249"/>
    <n v="0"/>
    <n v="0"/>
    <n v="1"/>
    <n v="5"/>
    <n v="1"/>
    <n v="5"/>
  </r>
  <r>
    <s v="Dečija hirurgija"/>
    <s v="Operacije"/>
    <x v="252"/>
    <x v="251"/>
    <n v="0"/>
    <n v="0"/>
    <n v="4"/>
    <n v="6"/>
    <n v="4"/>
    <n v="6"/>
  </r>
  <r>
    <s v="Dečija hirurgija"/>
    <s v="Operacije"/>
    <x v="253"/>
    <x v="252"/>
    <n v="0"/>
    <n v="0"/>
    <m/>
    <n v="1"/>
    <n v="0"/>
    <n v="1"/>
  </r>
  <r>
    <s v="Dečija hirurgija"/>
    <s v="Operacije"/>
    <x v="253"/>
    <x v="252"/>
    <n v="0"/>
    <n v="0"/>
    <m/>
    <n v="1"/>
    <n v="0"/>
    <n v="1"/>
  </r>
  <r>
    <s v="Dečija hirurgija"/>
    <s v="Operacije"/>
    <x v="254"/>
    <x v="253"/>
    <n v="0"/>
    <n v="0"/>
    <n v="3"/>
    <n v="1"/>
    <n v="3"/>
    <n v="1"/>
  </r>
  <r>
    <s v="Dečija hirurgija"/>
    <s v="Operacije"/>
    <x v="254"/>
    <x v="253"/>
    <n v="0"/>
    <n v="0"/>
    <n v="3"/>
    <n v="1"/>
    <n v="3"/>
    <n v="1"/>
  </r>
  <r>
    <s v="Dečija hirurgija"/>
    <s v="Operacije"/>
    <x v="255"/>
    <x v="254"/>
    <n v="0"/>
    <n v="0"/>
    <m/>
    <n v="1"/>
    <n v="0"/>
    <n v="1"/>
  </r>
  <r>
    <s v="Dečija hirurgija"/>
    <s v="Operacije"/>
    <x v="256"/>
    <x v="255"/>
    <n v="0"/>
    <n v="0"/>
    <m/>
    <n v="1"/>
    <n v="0"/>
    <n v="1"/>
  </r>
  <r>
    <s v="Dečija hirurgija"/>
    <s v="Operacije"/>
    <x v="2310"/>
    <x v="2306"/>
    <n v="1"/>
    <n v="5"/>
    <m/>
    <n v="1"/>
    <n v="1"/>
    <n v="6"/>
  </r>
  <r>
    <s v="Dečija hirurgija"/>
    <s v="Operacije"/>
    <x v="2310"/>
    <x v="2306"/>
    <n v="1"/>
    <n v="5"/>
    <m/>
    <n v="1"/>
    <n v="1"/>
    <n v="6"/>
  </r>
  <r>
    <s v="Dečija hirurgija"/>
    <s v="Operacije"/>
    <x v="258"/>
    <x v="257"/>
    <n v="1"/>
    <n v="0"/>
    <m/>
    <n v="1"/>
    <n v="1"/>
    <n v="1"/>
  </r>
  <r>
    <s v="Dečija hirurgija"/>
    <s v="Operacije"/>
    <x v="259"/>
    <x v="258"/>
    <n v="2"/>
    <n v="0"/>
    <n v="3"/>
    <n v="5"/>
    <n v="5"/>
    <n v="5"/>
  </r>
  <r>
    <s v="Dečija hirurgija"/>
    <s v="Operacije"/>
    <x v="259"/>
    <x v="258"/>
    <n v="2"/>
    <n v="0"/>
    <n v="3"/>
    <n v="5"/>
    <n v="5"/>
    <n v="5"/>
  </r>
  <r>
    <s v="Dečija hirurgija"/>
    <s v="Operacije"/>
    <x v="260"/>
    <x v="259"/>
    <n v="0"/>
    <n v="0"/>
    <n v="2"/>
    <n v="5"/>
    <n v="2"/>
    <n v="5"/>
  </r>
  <r>
    <s v="Dečija hirurgija"/>
    <s v="Operacije"/>
    <x v="262"/>
    <x v="261"/>
    <n v="0"/>
    <n v="0"/>
    <n v="39"/>
    <n v="40"/>
    <n v="39"/>
    <n v="40"/>
  </r>
  <r>
    <s v="Dečija hirurgija"/>
    <s v="Operacije"/>
    <x v="263"/>
    <x v="262"/>
    <n v="0"/>
    <n v="1"/>
    <m/>
    <n v="1"/>
    <n v="0"/>
    <n v="2"/>
  </r>
  <r>
    <s v="Dečija hirurgija"/>
    <s v="Operacije"/>
    <x v="264"/>
    <x v="263"/>
    <n v="0"/>
    <n v="0"/>
    <n v="19"/>
    <n v="50"/>
    <n v="19"/>
    <n v="50"/>
  </r>
  <r>
    <s v="Dečija hirurgija"/>
    <s v="Operacije"/>
    <x v="265"/>
    <x v="264"/>
    <n v="0"/>
    <n v="0"/>
    <m/>
    <n v="1"/>
    <n v="0"/>
    <n v="1"/>
  </r>
  <r>
    <s v="Dečija hirurgija"/>
    <s v="Operacije"/>
    <x v="266"/>
    <x v="265"/>
    <n v="0"/>
    <n v="0"/>
    <m/>
    <n v="1"/>
    <n v="0"/>
    <n v="1"/>
  </r>
  <r>
    <s v="Dečija hirurgija"/>
    <s v="Operacije"/>
    <x v="266"/>
    <x v="265"/>
    <n v="0"/>
    <n v="0"/>
    <m/>
    <n v="1"/>
    <n v="0"/>
    <n v="1"/>
  </r>
  <r>
    <s v="Dečija hirurgija"/>
    <s v="Operacije"/>
    <x v="267"/>
    <x v="266"/>
    <n v="0"/>
    <n v="0"/>
    <m/>
    <n v="1"/>
    <n v="0"/>
    <n v="1"/>
  </r>
  <r>
    <s v="Dečija hirurgija"/>
    <s v="Operacije"/>
    <x v="268"/>
    <x v="267"/>
    <n v="0"/>
    <n v="0"/>
    <m/>
    <n v="1"/>
    <n v="0"/>
    <n v="1"/>
  </r>
  <r>
    <s v="Dečija hirurgija"/>
    <s v="Operacije"/>
    <x v="269"/>
    <x v="268"/>
    <n v="0"/>
    <n v="0"/>
    <m/>
    <n v="1"/>
    <n v="0"/>
    <n v="1"/>
  </r>
  <r>
    <s v="Dečija hirurgija"/>
    <s v="Operacije"/>
    <x v="270"/>
    <x v="269"/>
    <n v="0"/>
    <n v="0"/>
    <m/>
    <n v="1"/>
    <n v="0"/>
    <n v="1"/>
  </r>
  <r>
    <s v="Dečija hirurgija"/>
    <s v="Operacije"/>
    <x v="271"/>
    <x v="270"/>
    <n v="0"/>
    <n v="0"/>
    <m/>
    <n v="1"/>
    <n v="0"/>
    <n v="1"/>
  </r>
  <r>
    <s v="Dečija hirurgija"/>
    <s v="Operacije"/>
    <x v="272"/>
    <x v="271"/>
    <n v="0"/>
    <n v="0"/>
    <m/>
    <n v="1"/>
    <n v="0"/>
    <n v="1"/>
  </r>
  <r>
    <s v="Dečija hirurgija"/>
    <s v="Operacije"/>
    <x v="273"/>
    <x v="272"/>
    <n v="0"/>
    <n v="0"/>
    <m/>
    <n v="1"/>
    <n v="0"/>
    <n v="1"/>
  </r>
  <r>
    <s v="Dečija hirurgija"/>
    <s v="Operacije"/>
    <x v="274"/>
    <x v="273"/>
    <n v="0"/>
    <n v="0"/>
    <m/>
    <n v="1"/>
    <n v="0"/>
    <n v="1"/>
  </r>
  <r>
    <s v="Dečija hirurgija"/>
    <s v="Operacije"/>
    <x v="276"/>
    <x v="275"/>
    <n v="0"/>
    <n v="0"/>
    <m/>
    <n v="1"/>
    <n v="0"/>
    <n v="1"/>
  </r>
  <r>
    <s v="Dečija hirurgija"/>
    <s v="Operacije"/>
    <x v="278"/>
    <x v="277"/>
    <n v="0"/>
    <n v="0"/>
    <m/>
    <n v="1"/>
    <n v="0"/>
    <n v="1"/>
  </r>
  <r>
    <s v="Dečija hirurgija"/>
    <s v="Operacije"/>
    <x v="279"/>
    <x v="278"/>
    <n v="0"/>
    <n v="0"/>
    <m/>
    <n v="1"/>
    <n v="0"/>
    <n v="1"/>
  </r>
  <r>
    <s v="Dečija hirurgija"/>
    <s v="Operacije"/>
    <x v="2311"/>
    <x v="2307"/>
    <n v="0"/>
    <n v="0"/>
    <m/>
    <n v="1"/>
    <n v="0"/>
    <n v="1"/>
  </r>
  <r>
    <s v="Dečija hirurgija"/>
    <s v="Operacije"/>
    <x v="280"/>
    <x v="279"/>
    <n v="0"/>
    <n v="0"/>
    <m/>
    <n v="1"/>
    <n v="0"/>
    <n v="1"/>
  </r>
  <r>
    <s v="Dečija hirurgija"/>
    <s v="Operacije"/>
    <x v="2312"/>
    <x v="2308"/>
    <n v="0"/>
    <n v="0"/>
    <n v="1"/>
    <n v="1"/>
    <n v="1"/>
    <n v="1"/>
  </r>
  <r>
    <s v="Dečija hirurgija"/>
    <s v="Operacije"/>
    <x v="282"/>
    <x v="281"/>
    <n v="0"/>
    <n v="0"/>
    <m/>
    <n v="1"/>
    <n v="0"/>
    <n v="1"/>
  </r>
  <r>
    <s v="Dečija hirurgija"/>
    <s v="Operacije"/>
    <x v="283"/>
    <x v="282"/>
    <n v="0"/>
    <n v="0"/>
    <m/>
    <n v="1"/>
    <n v="0"/>
    <n v="1"/>
  </r>
  <r>
    <s v="Dečija hirurgija"/>
    <s v="Operacije"/>
    <x v="284"/>
    <x v="283"/>
    <n v="0"/>
    <n v="0"/>
    <n v="12"/>
    <n v="5"/>
    <n v="12"/>
    <n v="5"/>
  </r>
  <r>
    <s v="Dečija hirurgija"/>
    <s v="Operacije"/>
    <x v="285"/>
    <x v="284"/>
    <n v="0"/>
    <n v="0"/>
    <n v="5"/>
    <n v="6"/>
    <n v="5"/>
    <n v="6"/>
  </r>
  <r>
    <s v="Dečija hirurgija"/>
    <s v="Operacije"/>
    <x v="286"/>
    <x v="285"/>
    <n v="0"/>
    <n v="0"/>
    <n v="1"/>
    <n v="1"/>
    <n v="1"/>
    <n v="1"/>
  </r>
  <r>
    <s v="Dečija hirurgija"/>
    <s v="Operacije"/>
    <x v="289"/>
    <x v="288"/>
    <n v="0"/>
    <n v="0"/>
    <m/>
    <n v="1"/>
    <n v="0"/>
    <n v="1"/>
  </r>
  <r>
    <s v="Dečija hirurgija"/>
    <s v="Operacije"/>
    <x v="290"/>
    <x v="289"/>
    <n v="0"/>
    <n v="1"/>
    <m/>
    <n v="1"/>
    <n v="0"/>
    <n v="2"/>
  </r>
  <r>
    <s v="Dečija hirurgija"/>
    <s v="Operacije"/>
    <x v="291"/>
    <x v="290"/>
    <n v="0"/>
    <n v="0"/>
    <n v="1"/>
    <n v="5"/>
    <n v="1"/>
    <n v="5"/>
  </r>
  <r>
    <s v="Dečija hirurgija"/>
    <s v="Operacije"/>
    <x v="292"/>
    <x v="291"/>
    <n v="0"/>
    <n v="0"/>
    <m/>
    <n v="1"/>
    <n v="0"/>
    <n v="1"/>
  </r>
  <r>
    <s v="Dečija hirurgija"/>
    <s v="Operacije"/>
    <x v="2313"/>
    <x v="2309"/>
    <n v="0"/>
    <n v="0"/>
    <n v="1"/>
    <n v="1"/>
    <n v="1"/>
    <n v="1"/>
  </r>
  <r>
    <s v="Dečija hirurgija"/>
    <s v="Operacije"/>
    <x v="293"/>
    <x v="292"/>
    <n v="0"/>
    <n v="0"/>
    <m/>
    <n v="1"/>
    <n v="0"/>
    <n v="1"/>
  </r>
  <r>
    <s v="Dečija hirurgija"/>
    <s v="Operacije"/>
    <x v="294"/>
    <x v="293"/>
    <n v="0"/>
    <n v="0"/>
    <m/>
    <n v="1"/>
    <n v="0"/>
    <n v="1"/>
  </r>
  <r>
    <s v="Dečija hirurgija"/>
    <s v="Operacije"/>
    <x v="295"/>
    <x v="294"/>
    <n v="0"/>
    <n v="0"/>
    <m/>
    <n v="1"/>
    <n v="0"/>
    <n v="1"/>
  </r>
  <r>
    <s v="Dečija hirurgija"/>
    <s v="Operacije"/>
    <x v="2314"/>
    <x v="2310"/>
    <n v="0"/>
    <n v="0"/>
    <n v="2"/>
    <n v="5"/>
    <n v="2"/>
    <n v="5"/>
  </r>
  <r>
    <s v="Dečija hirurgija"/>
    <s v="Operacije"/>
    <x v="296"/>
    <x v="295"/>
    <n v="0"/>
    <n v="0"/>
    <n v="17"/>
    <n v="20"/>
    <n v="17"/>
    <n v="20"/>
  </r>
  <r>
    <s v="Dečija hirurgija"/>
    <s v="Operacije"/>
    <x v="297"/>
    <x v="296"/>
    <n v="0"/>
    <n v="0"/>
    <n v="16"/>
    <n v="10"/>
    <n v="16"/>
    <n v="10"/>
  </r>
  <r>
    <s v="Dečija hirurgija"/>
    <s v="Operacije"/>
    <x v="298"/>
    <x v="297"/>
    <n v="0"/>
    <n v="0"/>
    <n v="2"/>
    <n v="1"/>
    <n v="2"/>
    <n v="1"/>
  </r>
  <r>
    <s v="Dečija hirurgija"/>
    <s v="Operacije"/>
    <x v="299"/>
    <x v="298"/>
    <n v="0"/>
    <n v="0"/>
    <n v="1"/>
    <n v="1"/>
    <n v="1"/>
    <n v="1"/>
  </r>
  <r>
    <s v="Dečija hirurgija"/>
    <s v="Operacije"/>
    <x v="300"/>
    <x v="299"/>
    <n v="0"/>
    <n v="0"/>
    <n v="5"/>
    <n v="5"/>
    <n v="5"/>
    <n v="5"/>
  </r>
  <r>
    <s v="Dečija hirurgija"/>
    <s v="Operacije"/>
    <x v="301"/>
    <x v="300"/>
    <n v="0"/>
    <n v="0"/>
    <n v="4"/>
    <n v="2"/>
    <n v="4"/>
    <n v="2"/>
  </r>
  <r>
    <s v="Dečija hirurgija"/>
    <s v="Operacije"/>
    <x v="2315"/>
    <x v="2311"/>
    <n v="0"/>
    <n v="0"/>
    <n v="1"/>
    <n v="2"/>
    <n v="1"/>
    <n v="2"/>
  </r>
  <r>
    <s v="Dečija hirurgija"/>
    <s v="Operacije"/>
    <x v="302"/>
    <x v="301"/>
    <n v="0"/>
    <n v="0"/>
    <m/>
    <n v="1"/>
    <n v="0"/>
    <n v="1"/>
  </r>
  <r>
    <s v="Dečija hirurgija"/>
    <s v="Operacije"/>
    <x v="302"/>
    <x v="301"/>
    <n v="0"/>
    <n v="0"/>
    <m/>
    <n v="1"/>
    <n v="0"/>
    <n v="1"/>
  </r>
  <r>
    <s v="Dečija hirurgija"/>
    <s v="Operacije"/>
    <x v="303"/>
    <x v="302"/>
    <n v="0"/>
    <n v="0"/>
    <m/>
    <n v="1"/>
    <n v="0"/>
    <n v="1"/>
  </r>
  <r>
    <s v="Dečija hirurgija"/>
    <s v="Operacije"/>
    <x v="304"/>
    <x v="303"/>
    <n v="0"/>
    <n v="0"/>
    <m/>
    <n v="1"/>
    <n v="0"/>
    <n v="1"/>
  </r>
  <r>
    <s v="Dečija hirurgija"/>
    <s v="Operacije"/>
    <x v="306"/>
    <x v="305"/>
    <n v="0"/>
    <n v="0"/>
    <m/>
    <n v="1"/>
    <n v="0"/>
    <n v="1"/>
  </r>
  <r>
    <s v="Dečija hirurgija"/>
    <s v="Operacije"/>
    <x v="307"/>
    <x v="306"/>
    <n v="0"/>
    <n v="0"/>
    <m/>
    <n v="1"/>
    <n v="0"/>
    <n v="1"/>
  </r>
  <r>
    <s v="Dečija hirurgija"/>
    <s v="Operacije"/>
    <x v="308"/>
    <x v="307"/>
    <n v="0"/>
    <n v="0"/>
    <m/>
    <n v="1"/>
    <n v="0"/>
    <n v="1"/>
  </r>
  <r>
    <s v="Dečija hirurgija"/>
    <s v="Operacije"/>
    <x v="309"/>
    <x v="308"/>
    <n v="0"/>
    <n v="0"/>
    <m/>
    <n v="1"/>
    <n v="0"/>
    <n v="1"/>
  </r>
  <r>
    <s v="Dečija hirurgija"/>
    <s v="Operacije"/>
    <x v="310"/>
    <x v="309"/>
    <n v="0"/>
    <n v="0"/>
    <m/>
    <n v="1"/>
    <n v="0"/>
    <n v="1"/>
  </r>
  <r>
    <s v="Dečija hirurgija"/>
    <s v="Operacije"/>
    <x v="311"/>
    <x v="310"/>
    <n v="38"/>
    <n v="0"/>
    <m/>
    <n v="1"/>
    <n v="38"/>
    <n v="1"/>
  </r>
  <r>
    <s v="Dečija hirurgija"/>
    <s v="Operacije"/>
    <x v="2316"/>
    <x v="2312"/>
    <n v="0"/>
    <n v="0"/>
    <n v="1"/>
    <n v="1"/>
    <n v="1"/>
    <n v="1"/>
  </r>
  <r>
    <s v="Dečija hirurgija"/>
    <s v="Operacije"/>
    <x v="313"/>
    <x v="312"/>
    <n v="0"/>
    <n v="0"/>
    <n v="5"/>
    <n v="1"/>
    <n v="5"/>
    <n v="1"/>
  </r>
  <r>
    <s v="Dečija hirurgija"/>
    <s v="Operacije"/>
    <x v="314"/>
    <x v="313"/>
    <n v="0"/>
    <n v="0"/>
    <m/>
    <n v="1"/>
    <n v="0"/>
    <n v="1"/>
  </r>
  <r>
    <s v="Dečija hirurgija"/>
    <s v="Operacije"/>
    <x v="315"/>
    <x v="314"/>
    <n v="0"/>
    <n v="0"/>
    <n v="1"/>
    <n v="1"/>
    <n v="1"/>
    <n v="1"/>
  </r>
  <r>
    <s v="Dečija hirurgija"/>
    <s v="Operacije"/>
    <x v="316"/>
    <x v="315"/>
    <n v="2"/>
    <n v="0"/>
    <m/>
    <n v="1"/>
    <n v="2"/>
    <n v="1"/>
  </r>
  <r>
    <s v="Dečija hirurgija"/>
    <s v="Operacije"/>
    <x v="317"/>
    <x v="316"/>
    <n v="1"/>
    <n v="0"/>
    <m/>
    <n v="1"/>
    <n v="1"/>
    <n v="1"/>
  </r>
  <r>
    <s v="Dečija hirurgija"/>
    <s v="Operacije"/>
    <x v="318"/>
    <x v="317"/>
    <n v="0"/>
    <n v="0"/>
    <m/>
    <n v="1"/>
    <n v="0"/>
    <n v="1"/>
  </r>
  <r>
    <s v="Dečija hirurgija"/>
    <s v="Operacije"/>
    <x v="2317"/>
    <x v="2313"/>
    <n v="0"/>
    <n v="0"/>
    <m/>
    <n v="1"/>
    <n v="0"/>
    <n v="1"/>
  </r>
  <r>
    <s v="Dečija hirurgija"/>
    <s v="Operacije"/>
    <x v="320"/>
    <x v="319"/>
    <n v="0"/>
    <n v="0"/>
    <m/>
    <n v="1"/>
    <n v="0"/>
    <n v="1"/>
  </r>
  <r>
    <s v="Dečija hirurgija"/>
    <s v="Operacije"/>
    <x v="2318"/>
    <x v="2314"/>
    <n v="0"/>
    <n v="0"/>
    <m/>
    <n v="1"/>
    <n v="0"/>
    <n v="1"/>
  </r>
  <r>
    <s v="Dečija hirurgija"/>
    <s v="Operacije"/>
    <x v="321"/>
    <x v="320"/>
    <n v="0"/>
    <n v="0"/>
    <m/>
    <n v="1"/>
    <n v="0"/>
    <n v="1"/>
  </r>
  <r>
    <s v="Dečija hirurgija"/>
    <s v="Operacije"/>
    <x v="2319"/>
    <x v="2315"/>
    <n v="0"/>
    <n v="0"/>
    <m/>
    <n v="1"/>
    <n v="0"/>
    <n v="1"/>
  </r>
  <r>
    <s v="Dečija hirurgija"/>
    <s v="Operacije"/>
    <x v="322"/>
    <x v="321"/>
    <n v="0"/>
    <n v="0"/>
    <m/>
    <n v="1"/>
    <n v="0"/>
    <n v="1"/>
  </r>
  <r>
    <s v="Dečija hirurgija"/>
    <s v="Operacije"/>
    <x v="2320"/>
    <x v="2316"/>
    <n v="0"/>
    <n v="0"/>
    <m/>
    <n v="1"/>
    <n v="0"/>
    <n v="1"/>
  </r>
  <r>
    <s v="Dečija hirurgija"/>
    <s v="Operacije"/>
    <x v="323"/>
    <x v="322"/>
    <n v="0"/>
    <n v="0"/>
    <m/>
    <n v="1"/>
    <n v="0"/>
    <n v="1"/>
  </r>
  <r>
    <s v="Dečija hirurgija"/>
    <s v="Operacije"/>
    <x v="2321"/>
    <x v="2317"/>
    <n v="0"/>
    <n v="0"/>
    <m/>
    <n v="1"/>
    <n v="0"/>
    <n v="1"/>
  </r>
  <r>
    <s v="Dečija hirurgija"/>
    <s v="Operacije"/>
    <x v="324"/>
    <x v="323"/>
    <n v="0"/>
    <n v="0"/>
    <m/>
    <n v="1"/>
    <n v="0"/>
    <n v="1"/>
  </r>
  <r>
    <s v="Dečija hirurgija"/>
    <s v="Operacije"/>
    <x v="2322"/>
    <x v="2318"/>
    <n v="0"/>
    <n v="0"/>
    <m/>
    <n v="1"/>
    <n v="0"/>
    <n v="1"/>
  </r>
  <r>
    <s v="Dečija hirurgija"/>
    <s v="Operacije"/>
    <x v="325"/>
    <x v="324"/>
    <n v="0"/>
    <n v="0"/>
    <m/>
    <n v="1"/>
    <n v="0"/>
    <n v="1"/>
  </r>
  <r>
    <s v="Dečija hirurgija"/>
    <s v="Operacije"/>
    <x v="2323"/>
    <x v="2319"/>
    <n v="0"/>
    <n v="0"/>
    <m/>
    <n v="1"/>
    <n v="0"/>
    <n v="1"/>
  </r>
  <r>
    <s v="Dečija hirurgija"/>
    <s v="Operacije"/>
    <x v="326"/>
    <x v="325"/>
    <n v="0"/>
    <n v="0"/>
    <m/>
    <n v="1"/>
    <n v="0"/>
    <n v="1"/>
  </r>
  <r>
    <s v="Dečija hirurgija"/>
    <s v="Operacije"/>
    <x v="2324"/>
    <x v="2320"/>
    <n v="0"/>
    <n v="0"/>
    <m/>
    <n v="1"/>
    <n v="0"/>
    <n v="1"/>
  </r>
  <r>
    <s v="Dečija hirurgija"/>
    <s v="Operacije"/>
    <x v="327"/>
    <x v="326"/>
    <n v="0"/>
    <n v="0"/>
    <m/>
    <n v="1"/>
    <n v="0"/>
    <n v="1"/>
  </r>
  <r>
    <s v="Dečija hirurgija"/>
    <s v="Operacije"/>
    <x v="328"/>
    <x v="327"/>
    <n v="0"/>
    <n v="0"/>
    <m/>
    <n v="1"/>
    <n v="0"/>
    <n v="1"/>
  </r>
  <r>
    <s v="Dečija hirurgija"/>
    <s v="Operacije"/>
    <x v="329"/>
    <x v="328"/>
    <n v="0"/>
    <n v="0"/>
    <m/>
    <n v="1"/>
    <n v="0"/>
    <n v="1"/>
  </r>
  <r>
    <s v="Dečija hirurgija"/>
    <s v="Operacije"/>
    <x v="330"/>
    <x v="329"/>
    <n v="0"/>
    <n v="0"/>
    <m/>
    <n v="1"/>
    <n v="0"/>
    <n v="1"/>
  </r>
  <r>
    <s v="Dečija hirurgija"/>
    <s v="Operacije"/>
    <x v="332"/>
    <x v="331"/>
    <n v="0"/>
    <n v="0"/>
    <m/>
    <n v="1"/>
    <n v="0"/>
    <n v="1"/>
  </r>
  <r>
    <s v="Dečija hirurgija"/>
    <s v="Operacije"/>
    <x v="333"/>
    <x v="332"/>
    <n v="0"/>
    <n v="0"/>
    <m/>
    <n v="1"/>
    <n v="0"/>
    <n v="1"/>
  </r>
  <r>
    <s v="Dečija hirurgija"/>
    <s v="Operacije"/>
    <x v="334"/>
    <x v="333"/>
    <n v="0"/>
    <n v="0"/>
    <m/>
    <n v="1"/>
    <n v="0"/>
    <n v="1"/>
  </r>
  <r>
    <s v="Dečija hirurgija"/>
    <s v="Operacije"/>
    <x v="335"/>
    <x v="334"/>
    <n v="0"/>
    <n v="0"/>
    <m/>
    <n v="1"/>
    <n v="0"/>
    <n v="1"/>
  </r>
  <r>
    <s v="Dečija hirurgija"/>
    <s v="Operacije"/>
    <x v="336"/>
    <x v="335"/>
    <n v="0"/>
    <n v="0"/>
    <m/>
    <n v="1"/>
    <n v="0"/>
    <n v="1"/>
  </r>
  <r>
    <s v="Dečija hirurgija"/>
    <s v="Operacije"/>
    <x v="337"/>
    <x v="336"/>
    <n v="0"/>
    <n v="0"/>
    <m/>
    <n v="1"/>
    <n v="0"/>
    <n v="1"/>
  </r>
  <r>
    <s v="Dečija hirurgija"/>
    <s v="Operacije"/>
    <x v="338"/>
    <x v="337"/>
    <n v="0"/>
    <n v="0"/>
    <m/>
    <n v="1"/>
    <n v="0"/>
    <n v="1"/>
  </r>
  <r>
    <s v="Dečija hirurgija"/>
    <s v="Operacije"/>
    <x v="339"/>
    <x v="338"/>
    <n v="0"/>
    <n v="0"/>
    <m/>
    <n v="1"/>
    <n v="0"/>
    <n v="1"/>
  </r>
  <r>
    <s v="Dečija hirurgija"/>
    <s v="Operacije"/>
    <x v="340"/>
    <x v="339"/>
    <n v="0"/>
    <n v="0"/>
    <m/>
    <n v="1"/>
    <n v="0"/>
    <n v="1"/>
  </r>
  <r>
    <s v="Dečija hirurgija"/>
    <s v="Operacije"/>
    <x v="341"/>
    <x v="340"/>
    <n v="0"/>
    <n v="0"/>
    <m/>
    <n v="1"/>
    <n v="0"/>
    <n v="1"/>
  </r>
  <r>
    <s v="Dečija hirurgija"/>
    <s v="Operacije"/>
    <x v="342"/>
    <x v="341"/>
    <n v="0"/>
    <n v="0"/>
    <m/>
    <n v="1"/>
    <n v="0"/>
    <n v="1"/>
  </r>
  <r>
    <s v="Dečija hirurgija"/>
    <s v="Operacije"/>
    <x v="343"/>
    <x v="342"/>
    <n v="0"/>
    <n v="0"/>
    <m/>
    <n v="1"/>
    <n v="0"/>
    <n v="1"/>
  </r>
  <r>
    <s v="Dečija hirurgija"/>
    <s v="Operacije"/>
    <x v="344"/>
    <x v="343"/>
    <n v="0"/>
    <n v="0"/>
    <m/>
    <n v="1"/>
    <n v="0"/>
    <n v="1"/>
  </r>
  <r>
    <s v="Dečija hirurgija"/>
    <s v="Operacije"/>
    <x v="345"/>
    <x v="344"/>
    <n v="0"/>
    <n v="0"/>
    <m/>
    <n v="1"/>
    <n v="0"/>
    <n v="1"/>
  </r>
  <r>
    <s v="Dečija hirurgija"/>
    <s v="Operacije"/>
    <x v="346"/>
    <x v="345"/>
    <n v="0"/>
    <n v="0"/>
    <n v="1"/>
    <n v="1"/>
    <n v="1"/>
    <n v="1"/>
  </r>
  <r>
    <s v="Dečija hirurgija"/>
    <s v="Operacije"/>
    <x v="348"/>
    <x v="347"/>
    <n v="0"/>
    <n v="0"/>
    <m/>
    <n v="1"/>
    <n v="0"/>
    <n v="1"/>
  </r>
  <r>
    <s v="Dečija hirurgija"/>
    <s v="Operacije"/>
    <x v="349"/>
    <x v="348"/>
    <n v="0"/>
    <n v="0"/>
    <n v="1"/>
    <n v="1"/>
    <n v="1"/>
    <n v="1"/>
  </r>
  <r>
    <s v="Dečija hirurgija"/>
    <s v="Operacije"/>
    <x v="2325"/>
    <x v="2321"/>
    <n v="0"/>
    <n v="0"/>
    <n v="1"/>
    <n v="1"/>
    <n v="1"/>
    <n v="1"/>
  </r>
  <r>
    <s v="Dečija hirurgija"/>
    <s v="Operacije"/>
    <x v="351"/>
    <x v="350"/>
    <n v="0"/>
    <n v="0"/>
    <m/>
    <n v="1"/>
    <n v="0"/>
    <n v="1"/>
  </r>
  <r>
    <s v="Dečija hirurgija"/>
    <s v="Operacije"/>
    <x v="352"/>
    <x v="351"/>
    <n v="0"/>
    <n v="0"/>
    <m/>
    <n v="1"/>
    <n v="0"/>
    <n v="1"/>
  </r>
  <r>
    <s v="Dečija hirurgija"/>
    <s v="Operacije"/>
    <x v="353"/>
    <x v="352"/>
    <n v="0"/>
    <n v="0"/>
    <n v="1"/>
    <n v="5"/>
    <n v="1"/>
    <n v="5"/>
  </r>
  <r>
    <s v="Dečija hirurgija"/>
    <s v="Operacije"/>
    <x v="354"/>
    <x v="353"/>
    <n v="0"/>
    <n v="0"/>
    <m/>
    <n v="1"/>
    <n v="0"/>
    <n v="1"/>
  </r>
  <r>
    <s v="Dečija hirurgija"/>
    <s v="Operacije"/>
    <x v="355"/>
    <x v="354"/>
    <n v="0"/>
    <n v="0"/>
    <m/>
    <n v="1"/>
    <n v="0"/>
    <n v="1"/>
  </r>
  <r>
    <s v="Dečija hirurgija"/>
    <s v="Operacije"/>
    <x v="356"/>
    <x v="355"/>
    <n v="0"/>
    <n v="0"/>
    <m/>
    <n v="1"/>
    <n v="0"/>
    <n v="1"/>
  </r>
  <r>
    <s v="Dečija hirurgija"/>
    <s v="Operacije"/>
    <x v="357"/>
    <x v="356"/>
    <n v="0"/>
    <n v="0"/>
    <m/>
    <n v="1"/>
    <n v="0"/>
    <n v="1"/>
  </r>
  <r>
    <s v="Dečija hirurgija"/>
    <s v="Operacije"/>
    <x v="358"/>
    <x v="357"/>
    <n v="0"/>
    <n v="0"/>
    <m/>
    <n v="1"/>
    <n v="0"/>
    <n v="1"/>
  </r>
  <r>
    <s v="Dečija hirurgija"/>
    <s v="Operacije"/>
    <x v="359"/>
    <x v="358"/>
    <n v="0"/>
    <n v="0"/>
    <m/>
    <n v="1"/>
    <n v="0"/>
    <n v="1"/>
  </r>
  <r>
    <s v="Dečija hirurgija"/>
    <s v="Operacije"/>
    <x v="366"/>
    <x v="365"/>
    <n v="0"/>
    <n v="0"/>
    <m/>
    <n v="1"/>
    <n v="0"/>
    <n v="1"/>
  </r>
  <r>
    <s v="Dečija hirurgija"/>
    <s v="Operacije"/>
    <x v="367"/>
    <x v="366"/>
    <n v="0"/>
    <n v="0"/>
    <m/>
    <n v="1"/>
    <n v="0"/>
    <n v="1"/>
  </r>
  <r>
    <s v="Dečija hirurgija"/>
    <s v="Operacije"/>
    <x v="2326"/>
    <x v="2322"/>
    <n v="0"/>
    <n v="0"/>
    <n v="1"/>
    <n v="1"/>
    <n v="1"/>
    <n v="1"/>
  </r>
  <r>
    <s v="Dečija hirurgija"/>
    <s v="Operacije"/>
    <x v="2327"/>
    <x v="2323"/>
    <n v="0"/>
    <n v="0"/>
    <n v="1"/>
    <n v="1"/>
    <n v="1"/>
    <n v="1"/>
  </r>
  <r>
    <s v="Dečija hirurgija"/>
    <s v="Operacije"/>
    <x v="2328"/>
    <x v="2324"/>
    <n v="0"/>
    <n v="0"/>
    <n v="1"/>
    <n v="1"/>
    <n v="1"/>
    <n v="1"/>
  </r>
  <r>
    <s v="Dečija hirurgija"/>
    <s v="Operacije"/>
    <x v="2329"/>
    <x v="2325"/>
    <n v="0"/>
    <n v="0"/>
    <m/>
    <n v="1"/>
    <n v="0"/>
    <n v="1"/>
  </r>
  <r>
    <s v="Dečija hirurgija"/>
    <s v="Operacije"/>
    <x v="2330"/>
    <x v="2326"/>
    <n v="0"/>
    <n v="0"/>
    <n v="1"/>
    <n v="1"/>
    <n v="1"/>
    <n v="1"/>
  </r>
  <r>
    <s v="Dečija hirurgija"/>
    <s v="Operacije"/>
    <x v="2331"/>
    <x v="2327"/>
    <n v="0"/>
    <n v="0"/>
    <m/>
    <n v="1"/>
    <n v="0"/>
    <n v="1"/>
  </r>
  <r>
    <s v="Dečija hirurgija"/>
    <s v="Operacije"/>
    <x v="2332"/>
    <x v="2328"/>
    <n v="0"/>
    <n v="0"/>
    <n v="2"/>
    <n v="1"/>
    <n v="2"/>
    <n v="1"/>
  </r>
  <r>
    <s v="Dečija hirurgija"/>
    <s v="Operacije"/>
    <x v="2333"/>
    <x v="2329"/>
    <n v="0"/>
    <n v="0"/>
    <m/>
    <n v="1"/>
    <n v="0"/>
    <n v="1"/>
  </r>
  <r>
    <s v="Dečija hirurgija"/>
    <s v="Operacije"/>
    <x v="368"/>
    <x v="367"/>
    <n v="0"/>
    <n v="0"/>
    <n v="1"/>
    <n v="1"/>
    <n v="1"/>
    <n v="1"/>
  </r>
  <r>
    <s v="Dečija hirurgija"/>
    <s v="Operacije"/>
    <x v="369"/>
    <x v="368"/>
    <n v="0"/>
    <n v="0"/>
    <m/>
    <n v="1"/>
    <n v="0"/>
    <n v="1"/>
  </r>
  <r>
    <s v="Dečija hirurgija"/>
    <s v="Operacije"/>
    <x v="370"/>
    <x v="369"/>
    <n v="0"/>
    <n v="0"/>
    <m/>
    <n v="1"/>
    <n v="0"/>
    <n v="1"/>
  </r>
  <r>
    <s v="Dečija hirurgija"/>
    <s v="Operacije"/>
    <x v="2334"/>
    <x v="2330"/>
    <n v="0"/>
    <n v="0"/>
    <m/>
    <n v="1"/>
    <n v="0"/>
    <n v="1"/>
  </r>
  <r>
    <s v="Dečija hirurgija"/>
    <s v="Operacije"/>
    <x v="371"/>
    <x v="370"/>
    <n v="0"/>
    <n v="0"/>
    <n v="12"/>
    <n v="15"/>
    <n v="12"/>
    <n v="15"/>
  </r>
  <r>
    <s v="Dečija hirurgija"/>
    <s v="Operacije"/>
    <x v="373"/>
    <x v="372"/>
    <n v="0"/>
    <n v="0"/>
    <n v="1"/>
    <n v="1"/>
    <n v="1"/>
    <n v="1"/>
  </r>
  <r>
    <s v="Dečija hirurgija"/>
    <s v="Operacije"/>
    <x v="374"/>
    <x v="373"/>
    <n v="10"/>
    <n v="1"/>
    <n v="133"/>
    <n v="130"/>
    <n v="143"/>
    <n v="131"/>
  </r>
  <r>
    <s v="Dečija hirurgija"/>
    <s v="Operacije"/>
    <x v="375"/>
    <x v="374"/>
    <n v="0"/>
    <n v="1"/>
    <n v="5"/>
    <n v="10"/>
    <n v="5"/>
    <n v="11"/>
  </r>
  <r>
    <s v="Dečija hirurgija"/>
    <s v="Operacije"/>
    <x v="376"/>
    <x v="375"/>
    <n v="0"/>
    <n v="0"/>
    <n v="47"/>
    <n v="15"/>
    <n v="47"/>
    <n v="15"/>
  </r>
  <r>
    <s v="Dečija hirurgija"/>
    <s v="Operacije"/>
    <x v="377"/>
    <x v="376"/>
    <n v="0"/>
    <n v="0"/>
    <n v="2"/>
    <n v="5"/>
    <n v="2"/>
    <n v="5"/>
  </r>
  <r>
    <s v="Dečija hirurgija"/>
    <s v="Operacije"/>
    <x v="378"/>
    <x v="377"/>
    <n v="0"/>
    <n v="0"/>
    <n v="1"/>
    <n v="1"/>
    <n v="1"/>
    <n v="1"/>
  </r>
  <r>
    <s v="Dečija hirurgija"/>
    <s v="Operacije"/>
    <x v="379"/>
    <x v="378"/>
    <n v="0"/>
    <n v="0"/>
    <n v="1"/>
    <n v="5"/>
    <n v="1"/>
    <n v="5"/>
  </r>
  <r>
    <s v="Dečija hirurgija"/>
    <s v="Operacije"/>
    <x v="380"/>
    <x v="379"/>
    <n v="0"/>
    <n v="0"/>
    <m/>
    <n v="1"/>
    <n v="0"/>
    <n v="1"/>
  </r>
  <r>
    <s v="Dečija hirurgija"/>
    <s v="Operacije"/>
    <x v="381"/>
    <x v="380"/>
    <n v="0"/>
    <n v="0"/>
    <n v="12"/>
    <n v="16"/>
    <n v="12"/>
    <n v="16"/>
  </r>
  <r>
    <s v="Dečija hirurgija"/>
    <s v="Operacije"/>
    <x v="383"/>
    <x v="382"/>
    <n v="0"/>
    <n v="0"/>
    <n v="4"/>
    <n v="5"/>
    <n v="4"/>
    <n v="5"/>
  </r>
  <r>
    <s v="Dečija hirurgija"/>
    <s v="Operacije"/>
    <x v="384"/>
    <x v="383"/>
    <n v="0"/>
    <n v="0"/>
    <n v="2"/>
    <n v="1"/>
    <n v="2"/>
    <n v="1"/>
  </r>
  <r>
    <s v="Dečija hirurgija"/>
    <s v="Operacije"/>
    <x v="385"/>
    <x v="384"/>
    <n v="1"/>
    <n v="1"/>
    <m/>
    <n v="1"/>
    <n v="1"/>
    <n v="2"/>
  </r>
  <r>
    <s v="Dečija hirurgija"/>
    <s v="Operacije"/>
    <x v="386"/>
    <x v="385"/>
    <n v="0"/>
    <n v="0"/>
    <m/>
    <n v="5"/>
    <n v="0"/>
    <n v="5"/>
  </r>
  <r>
    <s v="Dečija hirurgija"/>
    <s v="Operacije"/>
    <x v="386"/>
    <x v="385"/>
    <n v="0"/>
    <n v="0"/>
    <m/>
    <n v="5"/>
    <n v="0"/>
    <n v="5"/>
  </r>
  <r>
    <s v="Dečija hirurgija"/>
    <s v="Operacije"/>
    <x v="387"/>
    <x v="386"/>
    <n v="0"/>
    <n v="0"/>
    <m/>
    <n v="1"/>
    <n v="0"/>
    <n v="1"/>
  </r>
  <r>
    <s v="Dečija hirurgija"/>
    <s v="Operacije"/>
    <x v="388"/>
    <x v="387"/>
    <n v="0"/>
    <n v="0"/>
    <m/>
    <n v="1"/>
    <n v="0"/>
    <n v="1"/>
  </r>
  <r>
    <s v="Dečija hirurgija"/>
    <s v="Operacije"/>
    <x v="389"/>
    <x v="388"/>
    <n v="0"/>
    <n v="0"/>
    <n v="1"/>
    <n v="1"/>
    <n v="1"/>
    <n v="1"/>
  </r>
  <r>
    <s v="Dečija hirurgija"/>
    <s v="Operacije"/>
    <x v="390"/>
    <x v="389"/>
    <n v="0"/>
    <n v="0"/>
    <m/>
    <n v="1"/>
    <n v="0"/>
    <n v="1"/>
  </r>
  <r>
    <s v="Dečija hirurgija"/>
    <s v="Operacije"/>
    <x v="391"/>
    <x v="390"/>
    <n v="0"/>
    <n v="0"/>
    <m/>
    <n v="1"/>
    <n v="0"/>
    <n v="1"/>
  </r>
  <r>
    <s v="Dečija hirurgija"/>
    <s v="Operacije"/>
    <x v="392"/>
    <x v="391"/>
    <n v="0"/>
    <n v="0"/>
    <m/>
    <n v="1"/>
    <n v="0"/>
    <n v="1"/>
  </r>
  <r>
    <s v="Dečija hirurgija"/>
    <s v="Operacije"/>
    <x v="393"/>
    <x v="392"/>
    <n v="0"/>
    <n v="0"/>
    <m/>
    <n v="1"/>
    <n v="0"/>
    <n v="1"/>
  </r>
  <r>
    <s v="Dečija hirurgija"/>
    <s v="Operacije"/>
    <x v="394"/>
    <x v="393"/>
    <n v="0"/>
    <n v="0"/>
    <m/>
    <n v="1"/>
    <n v="0"/>
    <n v="1"/>
  </r>
  <r>
    <s v="Dečija hirurgija"/>
    <s v="Operacije"/>
    <x v="395"/>
    <x v="394"/>
    <n v="1"/>
    <n v="0"/>
    <m/>
    <n v="1"/>
    <n v="1"/>
    <n v="1"/>
  </r>
  <r>
    <s v="Dečija hirurgija"/>
    <s v="Operacije"/>
    <x v="396"/>
    <x v="395"/>
    <n v="0"/>
    <n v="0"/>
    <m/>
    <n v="1"/>
    <n v="0"/>
    <n v="1"/>
  </r>
  <r>
    <s v="Dečija hirurgija"/>
    <s v="Operacije"/>
    <x v="397"/>
    <x v="396"/>
    <n v="0"/>
    <n v="0"/>
    <m/>
    <n v="1"/>
    <n v="0"/>
    <n v="1"/>
  </r>
  <r>
    <s v="Dečija hirurgija"/>
    <s v="Operacije"/>
    <x v="398"/>
    <x v="397"/>
    <n v="0"/>
    <n v="0"/>
    <m/>
    <n v="1"/>
    <n v="0"/>
    <n v="1"/>
  </r>
  <r>
    <s v="Dečija hirurgija"/>
    <s v="Operacije"/>
    <x v="399"/>
    <x v="398"/>
    <n v="0"/>
    <n v="0"/>
    <m/>
    <n v="1"/>
    <n v="0"/>
    <n v="1"/>
  </r>
  <r>
    <s v="Dečija hirurgija"/>
    <s v="Operacije"/>
    <x v="400"/>
    <x v="399"/>
    <n v="0"/>
    <n v="0"/>
    <m/>
    <n v="1"/>
    <n v="0"/>
    <n v="1"/>
  </r>
  <r>
    <s v="Dečija hirurgija"/>
    <s v="Operacije"/>
    <x v="401"/>
    <x v="400"/>
    <n v="0"/>
    <n v="0"/>
    <m/>
    <n v="1"/>
    <n v="0"/>
    <n v="1"/>
  </r>
  <r>
    <s v="Dečija hirurgija"/>
    <s v="Operacije"/>
    <x v="402"/>
    <x v="401"/>
    <n v="0"/>
    <n v="0"/>
    <m/>
    <n v="1"/>
    <n v="0"/>
    <n v="1"/>
  </r>
  <r>
    <s v="Dečija hirurgija"/>
    <s v="Operacije"/>
    <x v="403"/>
    <x v="402"/>
    <n v="0"/>
    <n v="0"/>
    <m/>
    <n v="1"/>
    <n v="0"/>
    <n v="1"/>
  </r>
  <r>
    <s v="Dečija hirurgija"/>
    <s v="Operacije"/>
    <x v="404"/>
    <x v="403"/>
    <n v="0"/>
    <n v="0"/>
    <m/>
    <n v="1"/>
    <n v="0"/>
    <n v="1"/>
  </r>
  <r>
    <s v="Dečija hirurgija"/>
    <s v="Operacije"/>
    <x v="405"/>
    <x v="404"/>
    <n v="0"/>
    <n v="0"/>
    <m/>
    <n v="1"/>
    <n v="0"/>
    <n v="1"/>
  </r>
  <r>
    <s v="Dečija hirurgija"/>
    <s v="Operacije"/>
    <x v="406"/>
    <x v="405"/>
    <n v="0"/>
    <n v="0"/>
    <m/>
    <n v="1"/>
    <n v="0"/>
    <n v="1"/>
  </r>
  <r>
    <s v="Dečija hirurgija"/>
    <s v="Operacije"/>
    <x v="407"/>
    <x v="406"/>
    <n v="0"/>
    <n v="0"/>
    <m/>
    <n v="1"/>
    <n v="0"/>
    <n v="1"/>
  </r>
  <r>
    <s v="Dečija hirurgija"/>
    <s v="Operacije"/>
    <x v="408"/>
    <x v="407"/>
    <n v="0"/>
    <n v="0"/>
    <m/>
    <n v="1"/>
    <n v="0"/>
    <n v="1"/>
  </r>
  <r>
    <s v="Dečija hirurgija"/>
    <s v="Operacije"/>
    <x v="409"/>
    <x v="408"/>
    <n v="0"/>
    <n v="0"/>
    <m/>
    <n v="1"/>
    <n v="0"/>
    <n v="1"/>
  </r>
  <r>
    <s v="Dečija hirurgija"/>
    <s v="Operacije"/>
    <x v="410"/>
    <x v="409"/>
    <n v="0"/>
    <n v="0"/>
    <m/>
    <n v="1"/>
    <n v="0"/>
    <n v="1"/>
  </r>
  <r>
    <s v="Dečija hirurgija"/>
    <s v="Operacije"/>
    <x v="411"/>
    <x v="410"/>
    <n v="0"/>
    <n v="0"/>
    <m/>
    <n v="1"/>
    <n v="0"/>
    <n v="1"/>
  </r>
  <r>
    <s v="Dečija hirurgija"/>
    <s v="Operacije"/>
    <x v="412"/>
    <x v="411"/>
    <n v="0"/>
    <n v="0"/>
    <m/>
    <n v="1"/>
    <n v="0"/>
    <n v="1"/>
  </r>
  <r>
    <s v="Dečija hirurgija"/>
    <s v="Operacije"/>
    <x v="413"/>
    <x v="412"/>
    <n v="0"/>
    <n v="0"/>
    <m/>
    <n v="1"/>
    <n v="0"/>
    <n v="1"/>
  </r>
  <r>
    <s v="Dečija hirurgija"/>
    <s v="Operacije"/>
    <x v="414"/>
    <x v="413"/>
    <n v="0"/>
    <n v="0"/>
    <m/>
    <n v="1"/>
    <n v="0"/>
    <n v="1"/>
  </r>
  <r>
    <s v="Dečija hirurgija"/>
    <s v="Operacije"/>
    <x v="415"/>
    <x v="414"/>
    <n v="0"/>
    <n v="0"/>
    <m/>
    <n v="1"/>
    <n v="0"/>
    <n v="1"/>
  </r>
  <r>
    <s v="Dečija hirurgija"/>
    <s v="Operacije"/>
    <x v="416"/>
    <x v="415"/>
    <n v="0"/>
    <n v="0"/>
    <m/>
    <n v="1"/>
    <n v="0"/>
    <n v="1"/>
  </r>
  <r>
    <s v="Dečija hirurgija"/>
    <s v="Operacije"/>
    <x v="417"/>
    <x v="416"/>
    <n v="0"/>
    <n v="0"/>
    <m/>
    <n v="1"/>
    <n v="0"/>
    <n v="1"/>
  </r>
  <r>
    <s v="Dečija hirurgija"/>
    <s v="Operacije"/>
    <x v="418"/>
    <x v="417"/>
    <n v="0"/>
    <n v="0"/>
    <m/>
    <n v="1"/>
    <n v="0"/>
    <n v="1"/>
  </r>
  <r>
    <s v="Dečija hirurgija"/>
    <s v="Operacije"/>
    <x v="419"/>
    <x v="418"/>
    <n v="0"/>
    <n v="0"/>
    <m/>
    <n v="1"/>
    <n v="0"/>
    <n v="1"/>
  </r>
  <r>
    <s v="Dečija hirurgija"/>
    <s v="Operacije"/>
    <x v="420"/>
    <x v="419"/>
    <n v="0"/>
    <n v="0"/>
    <m/>
    <n v="1"/>
    <n v="0"/>
    <n v="1"/>
  </r>
  <r>
    <s v="Dečija hirurgija"/>
    <s v="Operacije"/>
    <x v="421"/>
    <x v="420"/>
    <n v="0"/>
    <n v="0"/>
    <m/>
    <n v="1"/>
    <n v="0"/>
    <n v="1"/>
  </r>
  <r>
    <s v="Dečija hirurgija"/>
    <s v="Operacije"/>
    <x v="423"/>
    <x v="422"/>
    <n v="0"/>
    <n v="0"/>
    <m/>
    <n v="1"/>
    <n v="0"/>
    <n v="1"/>
  </r>
  <r>
    <s v="Dečija hirurgija"/>
    <s v="Operacije"/>
    <x v="424"/>
    <x v="423"/>
    <n v="0"/>
    <n v="0"/>
    <m/>
    <n v="1"/>
    <n v="0"/>
    <n v="1"/>
  </r>
  <r>
    <s v="Dečija hirurgija"/>
    <s v="Operacije"/>
    <x v="425"/>
    <x v="424"/>
    <n v="0"/>
    <n v="0"/>
    <m/>
    <n v="1"/>
    <n v="0"/>
    <n v="1"/>
  </r>
  <r>
    <s v="Dečija hirurgija"/>
    <s v="Operacije"/>
    <x v="426"/>
    <x v="425"/>
    <n v="0"/>
    <n v="0"/>
    <n v="1"/>
    <n v="1"/>
    <n v="1"/>
    <n v="1"/>
  </r>
  <r>
    <s v="Dečija hirurgija"/>
    <s v="Operacije"/>
    <x v="427"/>
    <x v="426"/>
    <n v="0"/>
    <n v="0"/>
    <m/>
    <n v="1"/>
    <n v="0"/>
    <n v="1"/>
  </r>
  <r>
    <s v="Dečija hirurgija"/>
    <s v="Operacije"/>
    <x v="428"/>
    <x v="427"/>
    <n v="0"/>
    <n v="0"/>
    <m/>
    <n v="1"/>
    <n v="0"/>
    <n v="1"/>
  </r>
  <r>
    <s v="Dečija hirurgija"/>
    <s v="Operacije"/>
    <x v="429"/>
    <x v="428"/>
    <n v="0"/>
    <n v="0"/>
    <m/>
    <n v="1"/>
    <n v="0"/>
    <n v="1"/>
  </r>
  <r>
    <s v="Dečija hirurgija"/>
    <s v="Operacije"/>
    <x v="430"/>
    <x v="429"/>
    <n v="0"/>
    <n v="0"/>
    <m/>
    <n v="1"/>
    <n v="0"/>
    <n v="1"/>
  </r>
  <r>
    <s v="Dečija hirurgija"/>
    <s v="Operacije"/>
    <x v="431"/>
    <x v="430"/>
    <n v="0"/>
    <n v="0"/>
    <m/>
    <n v="1"/>
    <n v="0"/>
    <n v="1"/>
  </r>
  <r>
    <s v="Dečija hirurgija"/>
    <s v="Operacije"/>
    <x v="436"/>
    <x v="435"/>
    <n v="0"/>
    <n v="0"/>
    <m/>
    <n v="1"/>
    <n v="0"/>
    <n v="1"/>
  </r>
  <r>
    <s v="Dečija hirurgija"/>
    <s v="Operacije"/>
    <x v="437"/>
    <x v="436"/>
    <n v="0"/>
    <n v="0"/>
    <m/>
    <n v="1"/>
    <n v="0"/>
    <n v="1"/>
  </r>
  <r>
    <s v="Dečija hirurgija"/>
    <s v="Operacije"/>
    <x v="438"/>
    <x v="437"/>
    <n v="0"/>
    <n v="0"/>
    <m/>
    <n v="1"/>
    <n v="0"/>
    <n v="1"/>
  </r>
  <r>
    <s v="Dečija hirurgija"/>
    <s v="Operacije"/>
    <x v="439"/>
    <x v="438"/>
    <n v="0"/>
    <n v="0"/>
    <m/>
    <n v="1"/>
    <n v="0"/>
    <n v="1"/>
  </r>
  <r>
    <s v="Dečija hirurgija"/>
    <s v="Operacije"/>
    <x v="440"/>
    <x v="439"/>
    <n v="0"/>
    <n v="0"/>
    <n v="1"/>
    <n v="1"/>
    <n v="1"/>
    <n v="1"/>
  </r>
  <r>
    <s v="Dečija hirurgija"/>
    <s v="Operacije"/>
    <x v="441"/>
    <x v="440"/>
    <n v="0"/>
    <n v="0"/>
    <m/>
    <n v="1"/>
    <n v="0"/>
    <n v="1"/>
  </r>
  <r>
    <s v="Dečija hirurgija"/>
    <s v="Operacije"/>
    <x v="442"/>
    <x v="441"/>
    <n v="0"/>
    <n v="0"/>
    <n v="1"/>
    <n v="1"/>
    <n v="1"/>
    <n v="1"/>
  </r>
  <r>
    <s v="Dečija hirurgija"/>
    <s v="Operacije"/>
    <x v="443"/>
    <x v="442"/>
    <n v="0"/>
    <n v="0"/>
    <m/>
    <n v="1"/>
    <n v="0"/>
    <n v="1"/>
  </r>
  <r>
    <s v="Dečija hirurgija"/>
    <s v="Operacije"/>
    <x v="444"/>
    <x v="443"/>
    <n v="0"/>
    <n v="0"/>
    <n v="1"/>
    <n v="1"/>
    <n v="1"/>
    <n v="1"/>
  </r>
  <r>
    <s v="Dečija hirurgija"/>
    <s v="Operacije"/>
    <x v="445"/>
    <x v="444"/>
    <n v="0"/>
    <n v="0"/>
    <m/>
    <n v="1"/>
    <n v="0"/>
    <n v="1"/>
  </r>
  <r>
    <s v="Dečija hirurgija"/>
    <s v="Operacije"/>
    <x v="450"/>
    <x v="449"/>
    <n v="0"/>
    <n v="0"/>
    <m/>
    <n v="1"/>
    <n v="0"/>
    <n v="1"/>
  </r>
  <r>
    <s v="Dečija hirurgija"/>
    <s v="Operacije"/>
    <x v="451"/>
    <x v="450"/>
    <n v="0"/>
    <n v="0"/>
    <m/>
    <n v="1"/>
    <n v="0"/>
    <n v="1"/>
  </r>
  <r>
    <s v="Dečija hirurgija"/>
    <s v="Operacije"/>
    <x v="452"/>
    <x v="451"/>
    <n v="0"/>
    <n v="0"/>
    <m/>
    <n v="1"/>
    <n v="0"/>
    <n v="1"/>
  </r>
  <r>
    <s v="Dečija hirurgija"/>
    <s v="Operacije"/>
    <x v="453"/>
    <x v="452"/>
    <n v="0"/>
    <n v="0"/>
    <m/>
    <n v="1"/>
    <n v="0"/>
    <n v="1"/>
  </r>
  <r>
    <s v="Dečija hirurgija"/>
    <s v="Operacije"/>
    <x v="454"/>
    <x v="453"/>
    <n v="0"/>
    <n v="0"/>
    <m/>
    <n v="1"/>
    <n v="0"/>
    <n v="1"/>
  </r>
  <r>
    <s v="Dečija hirurgija"/>
    <s v="Operacije"/>
    <x v="455"/>
    <x v="454"/>
    <n v="0"/>
    <n v="0"/>
    <m/>
    <n v="1"/>
    <n v="0"/>
    <n v="1"/>
  </r>
  <r>
    <s v="Dečija hirurgija"/>
    <s v="Operacije"/>
    <x v="456"/>
    <x v="455"/>
    <n v="0"/>
    <n v="0"/>
    <m/>
    <n v="1"/>
    <n v="0"/>
    <n v="1"/>
  </r>
  <r>
    <s v="Dečija hirurgija"/>
    <s v="Operacije"/>
    <x v="457"/>
    <x v="456"/>
    <n v="0"/>
    <n v="0"/>
    <m/>
    <n v="1"/>
    <n v="0"/>
    <n v="1"/>
  </r>
  <r>
    <s v="Dečija hirurgija"/>
    <s v="Operacije"/>
    <x v="458"/>
    <x v="457"/>
    <n v="0"/>
    <n v="0"/>
    <m/>
    <n v="1"/>
    <n v="0"/>
    <n v="1"/>
  </r>
  <r>
    <s v="Dečija hirurgija"/>
    <s v="Operacije"/>
    <x v="459"/>
    <x v="458"/>
    <n v="0"/>
    <n v="0"/>
    <m/>
    <n v="1"/>
    <n v="0"/>
    <n v="1"/>
  </r>
  <r>
    <s v="Dečija hirurgija"/>
    <s v="Operacije"/>
    <x v="460"/>
    <x v="459"/>
    <n v="0"/>
    <n v="0"/>
    <n v="1"/>
    <n v="5"/>
    <n v="1"/>
    <n v="5"/>
  </r>
  <r>
    <s v="Dečija hirurgija"/>
    <s v="Operacije"/>
    <x v="461"/>
    <x v="460"/>
    <n v="0"/>
    <n v="0"/>
    <m/>
    <n v="1"/>
    <n v="0"/>
    <n v="1"/>
  </r>
  <r>
    <s v="Dečija hirurgija"/>
    <s v="Operacije"/>
    <x v="462"/>
    <x v="461"/>
    <n v="0"/>
    <n v="0"/>
    <m/>
    <n v="1"/>
    <n v="0"/>
    <n v="1"/>
  </r>
  <r>
    <s v="Dečija hirurgija"/>
    <s v="Operacije"/>
    <x v="463"/>
    <x v="462"/>
    <n v="0"/>
    <n v="0"/>
    <m/>
    <n v="1"/>
    <n v="0"/>
    <n v="1"/>
  </r>
  <r>
    <s v="Dečija hirurgija"/>
    <s v="Operacije"/>
    <x v="464"/>
    <x v="463"/>
    <n v="0"/>
    <n v="0"/>
    <m/>
    <n v="1"/>
    <n v="0"/>
    <n v="1"/>
  </r>
  <r>
    <s v="Dečija hirurgija"/>
    <s v="Operacije"/>
    <x v="465"/>
    <x v="464"/>
    <n v="0"/>
    <n v="0"/>
    <m/>
    <n v="1"/>
    <n v="0"/>
    <n v="1"/>
  </r>
  <r>
    <s v="Dečija hirurgija"/>
    <s v="Operacije"/>
    <x v="466"/>
    <x v="465"/>
    <n v="0"/>
    <n v="0"/>
    <m/>
    <n v="1"/>
    <n v="0"/>
    <n v="1"/>
  </r>
  <r>
    <s v="Dečija hirurgija"/>
    <s v="Operacije"/>
    <x v="466"/>
    <x v="465"/>
    <n v="0"/>
    <n v="0"/>
    <m/>
    <n v="1"/>
    <n v="0"/>
    <n v="1"/>
  </r>
  <r>
    <s v="Dečija hirurgija"/>
    <s v="Operacije"/>
    <x v="467"/>
    <x v="466"/>
    <n v="0"/>
    <n v="0"/>
    <m/>
    <n v="1"/>
    <n v="0"/>
    <n v="1"/>
  </r>
  <r>
    <s v="Dečija hirurgija"/>
    <s v="Operacije"/>
    <x v="468"/>
    <x v="467"/>
    <n v="0"/>
    <n v="0"/>
    <n v="1"/>
    <n v="1"/>
    <n v="1"/>
    <n v="1"/>
  </r>
  <r>
    <s v="Dečija hirurgija"/>
    <s v="Operacije"/>
    <x v="469"/>
    <x v="468"/>
    <n v="0"/>
    <n v="0"/>
    <m/>
    <n v="1"/>
    <n v="0"/>
    <n v="1"/>
  </r>
  <r>
    <s v="Dečija hirurgija"/>
    <s v="Operacije"/>
    <x v="470"/>
    <x v="469"/>
    <n v="0"/>
    <n v="0"/>
    <m/>
    <n v="1"/>
    <n v="0"/>
    <n v="1"/>
  </r>
  <r>
    <s v="Dečija hirurgija"/>
    <s v="Operacije"/>
    <x v="471"/>
    <x v="470"/>
    <n v="0"/>
    <n v="0"/>
    <n v="1"/>
    <n v="5"/>
    <n v="1"/>
    <n v="5"/>
  </r>
  <r>
    <s v="Dečija hirurgija"/>
    <s v="Operacije"/>
    <x v="472"/>
    <x v="463"/>
    <n v="0"/>
    <n v="0"/>
    <m/>
    <n v="1"/>
    <n v="0"/>
    <n v="1"/>
  </r>
  <r>
    <s v="Dečija hirurgija"/>
    <s v="Operacije"/>
    <x v="473"/>
    <x v="471"/>
    <n v="0"/>
    <n v="0"/>
    <m/>
    <n v="1"/>
    <n v="0"/>
    <n v="1"/>
  </r>
  <r>
    <s v="Dečija hirurgija"/>
    <s v="Operacije"/>
    <x v="474"/>
    <x v="472"/>
    <n v="0"/>
    <n v="0"/>
    <m/>
    <n v="1"/>
    <n v="0"/>
    <n v="1"/>
  </r>
  <r>
    <s v="Dečija hirurgija"/>
    <s v="Operacije"/>
    <x v="475"/>
    <x v="473"/>
    <n v="0"/>
    <n v="0"/>
    <m/>
    <n v="1"/>
    <n v="0"/>
    <n v="1"/>
  </r>
  <r>
    <s v="Dečija hirurgija"/>
    <s v="Operacije"/>
    <x v="476"/>
    <x v="474"/>
    <n v="0"/>
    <n v="0"/>
    <m/>
    <n v="1"/>
    <n v="0"/>
    <n v="1"/>
  </r>
  <r>
    <s v="Dečija hirurgija"/>
    <s v="Operacije"/>
    <x v="477"/>
    <x v="475"/>
    <n v="0"/>
    <n v="0"/>
    <m/>
    <n v="1"/>
    <n v="0"/>
    <n v="1"/>
  </r>
  <r>
    <s v="Dečija hirurgija"/>
    <s v="Operacije"/>
    <x v="478"/>
    <x v="476"/>
    <n v="0"/>
    <n v="0"/>
    <m/>
    <n v="1"/>
    <n v="0"/>
    <n v="1"/>
  </r>
  <r>
    <s v="Dečija hirurgija"/>
    <s v="Operacije"/>
    <x v="479"/>
    <x v="477"/>
    <n v="0"/>
    <n v="0"/>
    <m/>
    <n v="1"/>
    <n v="0"/>
    <n v="1"/>
  </r>
  <r>
    <s v="Dečija hirurgija"/>
    <s v="Operacije"/>
    <x v="480"/>
    <x v="478"/>
    <n v="0"/>
    <n v="0"/>
    <m/>
    <n v="1"/>
    <n v="0"/>
    <n v="1"/>
  </r>
  <r>
    <s v="Dečija hirurgija"/>
    <s v="Operacije"/>
    <x v="481"/>
    <x v="479"/>
    <n v="0"/>
    <n v="0"/>
    <m/>
    <n v="1"/>
    <n v="0"/>
    <n v="1"/>
  </r>
  <r>
    <s v="Dečija hirurgija"/>
    <s v="Operacije"/>
    <x v="482"/>
    <x v="480"/>
    <n v="0"/>
    <n v="0"/>
    <m/>
    <n v="1"/>
    <n v="0"/>
    <n v="1"/>
  </r>
  <r>
    <s v="Dečija hirurgija"/>
    <s v="Operacije"/>
    <x v="497"/>
    <x v="495"/>
    <n v="0"/>
    <n v="0"/>
    <m/>
    <n v="1"/>
    <n v="0"/>
    <n v="1"/>
  </r>
  <r>
    <s v="Dečija hirurgija"/>
    <s v="Operacije"/>
    <x v="510"/>
    <x v="508"/>
    <n v="5"/>
    <n v="0"/>
    <m/>
    <n v="1"/>
    <n v="5"/>
    <n v="1"/>
  </r>
  <r>
    <s v="Dečija hirurgija"/>
    <s v="Operacije"/>
    <x v="511"/>
    <x v="509"/>
    <n v="55"/>
    <n v="45"/>
    <m/>
    <n v="1"/>
    <n v="55"/>
    <n v="46"/>
  </r>
  <r>
    <s v="Dečija hirurgija"/>
    <s v="Operacije"/>
    <x v="512"/>
    <x v="510"/>
    <n v="0"/>
    <n v="0"/>
    <m/>
    <n v="2"/>
    <n v="0"/>
    <n v="2"/>
  </r>
  <r>
    <s v="Dečija hirurgija"/>
    <s v="Operacije"/>
    <x v="513"/>
    <x v="511"/>
    <n v="0"/>
    <n v="0"/>
    <m/>
    <n v="1"/>
    <n v="0"/>
    <n v="1"/>
  </r>
  <r>
    <s v="Dečija hirurgija"/>
    <s v="Operacije"/>
    <x v="516"/>
    <x v="514"/>
    <n v="0"/>
    <n v="0"/>
    <m/>
    <n v="1"/>
    <n v="0"/>
    <n v="1"/>
  </r>
  <r>
    <s v="Dečija hirurgija"/>
    <s v="Operacije"/>
    <x v="529"/>
    <x v="527"/>
    <n v="0"/>
    <n v="0"/>
    <m/>
    <n v="1"/>
    <n v="0"/>
    <n v="1"/>
  </r>
  <r>
    <s v="Dečija hirurgija"/>
    <s v="Operacije"/>
    <x v="535"/>
    <x v="533"/>
    <n v="0"/>
    <n v="0"/>
    <m/>
    <n v="1"/>
    <n v="0"/>
    <n v="1"/>
  </r>
  <r>
    <s v="Dečija hirurgija"/>
    <s v="Operacije"/>
    <x v="546"/>
    <x v="544"/>
    <n v="0"/>
    <n v="0"/>
    <n v="1"/>
    <n v="1"/>
    <n v="1"/>
    <n v="1"/>
  </r>
  <r>
    <s v="Dečija hirurgija"/>
    <s v="Operacije"/>
    <x v="563"/>
    <x v="561"/>
    <n v="0"/>
    <n v="0"/>
    <n v="1"/>
    <n v="1"/>
    <n v="1"/>
    <n v="1"/>
  </r>
  <r>
    <s v="Dečija hirurgija"/>
    <s v="Operacije"/>
    <x v="564"/>
    <x v="562"/>
    <n v="0"/>
    <n v="0"/>
    <n v="3"/>
    <n v="1"/>
    <n v="3"/>
    <n v="1"/>
  </r>
  <r>
    <s v="Dečija hirurgija"/>
    <s v="Operacije"/>
    <x v="565"/>
    <x v="563"/>
    <n v="0"/>
    <n v="0"/>
    <n v="5"/>
    <n v="1"/>
    <n v="5"/>
    <n v="1"/>
  </r>
  <r>
    <s v="Dečija hirurgija"/>
    <s v="Operacije"/>
    <x v="566"/>
    <x v="564"/>
    <n v="0"/>
    <n v="0"/>
    <m/>
    <n v="1"/>
    <n v="0"/>
    <n v="1"/>
  </r>
  <r>
    <s v="Dečija hirurgija"/>
    <s v="Operacije"/>
    <x v="567"/>
    <x v="565"/>
    <n v="0"/>
    <n v="0"/>
    <m/>
    <n v="1"/>
    <n v="0"/>
    <n v="1"/>
  </r>
  <r>
    <s v="Dečija hirurgija"/>
    <s v="Operacije"/>
    <x v="568"/>
    <x v="566"/>
    <n v="0"/>
    <n v="0"/>
    <n v="10"/>
    <n v="1"/>
    <n v="10"/>
    <n v="1"/>
  </r>
  <r>
    <s v="Dečija hirurgija"/>
    <s v="Operacije"/>
    <x v="570"/>
    <x v="568"/>
    <n v="0"/>
    <n v="0"/>
    <m/>
    <n v="1"/>
    <n v="0"/>
    <n v="1"/>
  </r>
  <r>
    <s v="Dečija hirurgija"/>
    <s v="Operacije"/>
    <x v="571"/>
    <x v="569"/>
    <n v="0"/>
    <n v="0"/>
    <m/>
    <n v="1"/>
    <n v="0"/>
    <n v="1"/>
  </r>
  <r>
    <s v="Dečija hirurgija"/>
    <s v="Operacije"/>
    <x v="573"/>
    <x v="571"/>
    <n v="0"/>
    <n v="0"/>
    <n v="2"/>
    <n v="1"/>
    <n v="2"/>
    <n v="1"/>
  </r>
  <r>
    <s v="Dečija hirurgija"/>
    <s v="Operacije"/>
    <x v="591"/>
    <x v="589"/>
    <n v="0"/>
    <n v="0"/>
    <m/>
    <n v="1"/>
    <n v="0"/>
    <n v="1"/>
  </r>
  <r>
    <s v="Dečija hirurgija"/>
    <s v="Operacije"/>
    <x v="592"/>
    <x v="590"/>
    <n v="0"/>
    <n v="0"/>
    <m/>
    <n v="1"/>
    <n v="0"/>
    <n v="1"/>
  </r>
  <r>
    <s v="Dečija hirurgija"/>
    <s v="Operacije"/>
    <x v="593"/>
    <x v="591"/>
    <n v="0"/>
    <n v="0"/>
    <m/>
    <n v="1"/>
    <n v="0"/>
    <n v="1"/>
  </r>
  <r>
    <s v="Dečija hirurgija"/>
    <s v="Operacije"/>
    <x v="594"/>
    <x v="592"/>
    <n v="0"/>
    <n v="0"/>
    <m/>
    <n v="1"/>
    <n v="0"/>
    <n v="1"/>
  </r>
  <r>
    <s v="Dečija hirurgija"/>
    <s v="Operacije"/>
    <x v="596"/>
    <x v="594"/>
    <n v="0"/>
    <n v="0"/>
    <n v="1"/>
    <n v="1"/>
    <n v="1"/>
    <n v="1"/>
  </r>
  <r>
    <s v="Dečija hirurgija"/>
    <s v="Operacije"/>
    <x v="597"/>
    <x v="595"/>
    <n v="0"/>
    <n v="0"/>
    <m/>
    <n v="1"/>
    <n v="0"/>
    <n v="1"/>
  </r>
  <r>
    <s v="Dečija hirurgija"/>
    <s v="Operacije"/>
    <x v="599"/>
    <x v="597"/>
    <n v="0"/>
    <n v="0"/>
    <n v="10"/>
    <n v="15"/>
    <n v="10"/>
    <n v="15"/>
  </r>
  <r>
    <s v="Dečija hirurgija"/>
    <s v="Operacije"/>
    <x v="600"/>
    <x v="598"/>
    <n v="0"/>
    <n v="0"/>
    <m/>
    <n v="1"/>
    <n v="0"/>
    <n v="1"/>
  </r>
  <r>
    <s v="Dečija hirurgija"/>
    <s v="Operacije"/>
    <x v="601"/>
    <x v="599"/>
    <n v="0"/>
    <n v="0"/>
    <n v="2"/>
    <n v="10"/>
    <n v="2"/>
    <n v="10"/>
  </r>
  <r>
    <s v="Dečija hirurgija"/>
    <s v="Operacije"/>
    <x v="602"/>
    <x v="600"/>
    <n v="0"/>
    <n v="0"/>
    <m/>
    <n v="1"/>
    <n v="0"/>
    <n v="1"/>
  </r>
  <r>
    <s v="Dečija hirurgija"/>
    <s v="Operacije"/>
    <x v="606"/>
    <x v="604"/>
    <n v="0"/>
    <n v="0"/>
    <m/>
    <n v="1"/>
    <n v="0"/>
    <n v="1"/>
  </r>
  <r>
    <s v="Dečija hirurgija"/>
    <s v="Operacije"/>
    <x v="607"/>
    <x v="605"/>
    <n v="0"/>
    <n v="0"/>
    <m/>
    <n v="1"/>
    <n v="0"/>
    <n v="1"/>
  </r>
  <r>
    <s v="Dečija hirurgija"/>
    <s v="Operacije"/>
    <x v="608"/>
    <x v="606"/>
    <n v="0"/>
    <n v="0"/>
    <m/>
    <n v="1"/>
    <n v="0"/>
    <n v="1"/>
  </r>
  <r>
    <s v="Dečija hirurgija"/>
    <s v="Operacije"/>
    <x v="609"/>
    <x v="607"/>
    <n v="1"/>
    <n v="0"/>
    <n v="7"/>
    <n v="10"/>
    <n v="8"/>
    <n v="10"/>
  </r>
  <r>
    <s v="Dečija hirurgija"/>
    <s v="Operacije"/>
    <x v="609"/>
    <x v="607"/>
    <n v="1"/>
    <n v="0"/>
    <n v="7"/>
    <n v="10"/>
    <n v="8"/>
    <n v="10"/>
  </r>
  <r>
    <s v="Dečija hirurgija"/>
    <s v="Operacije"/>
    <x v="610"/>
    <x v="608"/>
    <n v="0"/>
    <n v="0"/>
    <m/>
    <n v="1"/>
    <n v="0"/>
    <n v="1"/>
  </r>
  <r>
    <s v="Dečija hirurgija"/>
    <s v="Operacije"/>
    <x v="611"/>
    <x v="609"/>
    <n v="0"/>
    <n v="0"/>
    <m/>
    <n v="1"/>
    <n v="0"/>
    <n v="1"/>
  </r>
  <r>
    <s v="Dečija hirurgija"/>
    <s v="Operacije"/>
    <x v="612"/>
    <x v="610"/>
    <n v="0"/>
    <n v="0"/>
    <m/>
    <n v="1"/>
    <n v="0"/>
    <n v="1"/>
  </r>
  <r>
    <s v="Dečija hirurgija"/>
    <s v="Operacije"/>
    <x v="614"/>
    <x v="612"/>
    <n v="0"/>
    <n v="0"/>
    <m/>
    <n v="1"/>
    <n v="0"/>
    <n v="1"/>
  </r>
  <r>
    <s v="Dečija hirurgija"/>
    <s v="Operacije"/>
    <x v="615"/>
    <x v="613"/>
    <n v="0"/>
    <n v="0"/>
    <m/>
    <n v="1"/>
    <n v="0"/>
    <n v="1"/>
  </r>
  <r>
    <s v="Dečija hirurgija"/>
    <s v="Operacije"/>
    <x v="616"/>
    <x v="614"/>
    <n v="0"/>
    <n v="0"/>
    <m/>
    <n v="1"/>
    <n v="0"/>
    <n v="1"/>
  </r>
  <r>
    <s v="Dečija hirurgija"/>
    <s v="Operacije"/>
    <x v="617"/>
    <x v="615"/>
    <n v="0"/>
    <n v="0"/>
    <m/>
    <n v="1"/>
    <n v="0"/>
    <n v="1"/>
  </r>
  <r>
    <s v="Dečija hirurgija"/>
    <s v="Operacije"/>
    <x v="618"/>
    <x v="616"/>
    <n v="0"/>
    <n v="0"/>
    <m/>
    <n v="1"/>
    <n v="0"/>
    <n v="1"/>
  </r>
  <r>
    <s v="Dečija hirurgija"/>
    <s v="Operacije"/>
    <x v="626"/>
    <x v="624"/>
    <n v="0"/>
    <n v="0"/>
    <m/>
    <n v="1"/>
    <n v="0"/>
    <n v="1"/>
  </r>
  <r>
    <s v="Dečija hirurgija"/>
    <s v="Operacije"/>
    <x v="627"/>
    <x v="625"/>
    <n v="0"/>
    <n v="0"/>
    <m/>
    <n v="1"/>
    <n v="0"/>
    <n v="1"/>
  </r>
  <r>
    <s v="Dečija hirurgija"/>
    <s v="Operacije"/>
    <x v="628"/>
    <x v="626"/>
    <n v="0"/>
    <n v="0"/>
    <m/>
    <n v="1"/>
    <n v="0"/>
    <n v="1"/>
  </r>
  <r>
    <s v="Dečija hirurgija"/>
    <s v="Operacije"/>
    <x v="629"/>
    <x v="627"/>
    <n v="0"/>
    <n v="0"/>
    <m/>
    <n v="1"/>
    <n v="0"/>
    <n v="1"/>
  </r>
  <r>
    <s v="Dečija hirurgija"/>
    <s v="Operacije"/>
    <x v="630"/>
    <x v="628"/>
    <n v="0"/>
    <n v="0"/>
    <m/>
    <n v="1"/>
    <n v="0"/>
    <n v="1"/>
  </r>
  <r>
    <s v="Dečija hirurgija"/>
    <s v="Operacije"/>
    <x v="634"/>
    <x v="632"/>
    <n v="0"/>
    <n v="0"/>
    <m/>
    <n v="1"/>
    <n v="0"/>
    <n v="1"/>
  </r>
  <r>
    <s v="Dečija hirurgija"/>
    <s v="Operacije"/>
    <x v="635"/>
    <x v="633"/>
    <n v="0"/>
    <n v="0"/>
    <m/>
    <n v="1"/>
    <n v="0"/>
    <n v="1"/>
  </r>
  <r>
    <s v="Dečija hirurgija"/>
    <s v="Operacije"/>
    <x v="637"/>
    <x v="635"/>
    <n v="0"/>
    <n v="0"/>
    <m/>
    <n v="1"/>
    <n v="0"/>
    <n v="1"/>
  </r>
  <r>
    <s v="Dečija hirurgija"/>
    <s v="Operacije"/>
    <x v="638"/>
    <x v="636"/>
    <n v="0"/>
    <n v="0"/>
    <m/>
    <n v="1"/>
    <n v="0"/>
    <n v="1"/>
  </r>
  <r>
    <s v="Dečija hirurgija"/>
    <s v="Operacije"/>
    <x v="639"/>
    <x v="637"/>
    <n v="0"/>
    <n v="0"/>
    <n v="5"/>
    <n v="10"/>
    <n v="5"/>
    <n v="10"/>
  </r>
  <r>
    <s v="Dečija hirurgija"/>
    <s v="Operacije"/>
    <x v="640"/>
    <x v="638"/>
    <n v="0"/>
    <n v="0"/>
    <m/>
    <n v="1"/>
    <n v="0"/>
    <n v="1"/>
  </r>
  <r>
    <s v="Dečija hirurgija"/>
    <s v="Operacije"/>
    <x v="641"/>
    <x v="639"/>
    <n v="0"/>
    <n v="0"/>
    <n v="3"/>
    <n v="1"/>
    <n v="3"/>
    <n v="1"/>
  </r>
  <r>
    <s v="Dečija hirurgija"/>
    <s v="Operacije"/>
    <x v="642"/>
    <x v="640"/>
    <n v="0"/>
    <n v="0"/>
    <n v="1"/>
    <n v="1"/>
    <n v="1"/>
    <n v="1"/>
  </r>
  <r>
    <s v="Dečija hirurgija"/>
    <s v="Operacije"/>
    <x v="643"/>
    <x v="641"/>
    <n v="0"/>
    <n v="0"/>
    <m/>
    <n v="1"/>
    <n v="0"/>
    <n v="1"/>
  </r>
  <r>
    <s v="Dečija hirurgija"/>
    <s v="Operacije"/>
    <x v="644"/>
    <x v="642"/>
    <n v="0"/>
    <n v="0"/>
    <n v="3"/>
    <n v="1"/>
    <n v="3"/>
    <n v="1"/>
  </r>
  <r>
    <s v="Dečija hirurgija"/>
    <s v="Operacije"/>
    <x v="645"/>
    <x v="643"/>
    <n v="0"/>
    <n v="0"/>
    <m/>
    <n v="1"/>
    <n v="0"/>
    <n v="1"/>
  </r>
  <r>
    <s v="Dečija hirurgija"/>
    <s v="Operacije"/>
    <x v="646"/>
    <x v="644"/>
    <n v="0"/>
    <n v="0"/>
    <m/>
    <n v="1"/>
    <n v="0"/>
    <n v="1"/>
  </r>
  <r>
    <s v="Dečija hirurgija"/>
    <s v="Operacije"/>
    <x v="647"/>
    <x v="645"/>
    <n v="0"/>
    <n v="0"/>
    <n v="2"/>
    <n v="1"/>
    <n v="2"/>
    <n v="1"/>
  </r>
  <r>
    <s v="Dečija hirurgija"/>
    <s v="Operacije"/>
    <x v="651"/>
    <x v="649"/>
    <n v="0"/>
    <n v="0"/>
    <m/>
    <n v="1"/>
    <n v="0"/>
    <n v="1"/>
  </r>
  <r>
    <s v="Dečija hirurgija"/>
    <s v="Operacije"/>
    <x v="652"/>
    <x v="650"/>
    <n v="0"/>
    <n v="0"/>
    <m/>
    <n v="1"/>
    <n v="0"/>
    <n v="1"/>
  </r>
  <r>
    <s v="Dečija hirurgija"/>
    <s v="Operacije"/>
    <x v="653"/>
    <x v="651"/>
    <n v="0"/>
    <n v="0"/>
    <m/>
    <n v="1"/>
    <n v="0"/>
    <n v="1"/>
  </r>
  <r>
    <s v="Dečija hirurgija"/>
    <s v="Operacije"/>
    <x v="654"/>
    <x v="652"/>
    <n v="0"/>
    <n v="0"/>
    <m/>
    <n v="1"/>
    <n v="0"/>
    <n v="1"/>
  </r>
  <r>
    <s v="Dečija hirurgija"/>
    <s v="Operacije"/>
    <x v="655"/>
    <x v="653"/>
    <n v="0"/>
    <n v="0"/>
    <m/>
    <n v="1"/>
    <n v="0"/>
    <n v="1"/>
  </r>
  <r>
    <s v="Dečija hirurgija"/>
    <s v="Operacije"/>
    <x v="656"/>
    <x v="654"/>
    <n v="0"/>
    <n v="0"/>
    <m/>
    <n v="1"/>
    <n v="0"/>
    <n v="1"/>
  </r>
  <r>
    <s v="Dečija hirurgija"/>
    <s v="Operacije"/>
    <x v="659"/>
    <x v="657"/>
    <n v="0"/>
    <n v="0"/>
    <n v="1"/>
    <n v="1"/>
    <n v="1"/>
    <n v="1"/>
  </r>
  <r>
    <s v="Dečija hirurgija"/>
    <s v="Operacije"/>
    <x v="660"/>
    <x v="658"/>
    <n v="0"/>
    <n v="0"/>
    <m/>
    <n v="1"/>
    <n v="0"/>
    <n v="1"/>
  </r>
  <r>
    <s v="Dečija hirurgija"/>
    <s v="Operacije"/>
    <x v="661"/>
    <x v="659"/>
    <n v="0"/>
    <n v="0"/>
    <m/>
    <n v="1"/>
    <n v="0"/>
    <n v="1"/>
  </r>
  <r>
    <s v="Dečija hirurgija"/>
    <s v="Operacije"/>
    <x v="662"/>
    <x v="660"/>
    <n v="0"/>
    <n v="0"/>
    <m/>
    <n v="1"/>
    <n v="0"/>
    <n v="1"/>
  </r>
  <r>
    <s v="Dečija hirurgija"/>
    <s v="Operacije"/>
    <x v="663"/>
    <x v="661"/>
    <n v="0"/>
    <n v="0"/>
    <m/>
    <n v="1"/>
    <n v="0"/>
    <n v="1"/>
  </r>
  <r>
    <s v="Dečija hirurgija"/>
    <s v="Operacije"/>
    <x v="664"/>
    <x v="662"/>
    <n v="0"/>
    <n v="0"/>
    <n v="1"/>
    <n v="1"/>
    <n v="1"/>
    <n v="1"/>
  </r>
  <r>
    <s v="Dečija hirurgija"/>
    <s v="Operacije"/>
    <x v="665"/>
    <x v="663"/>
    <n v="0"/>
    <n v="0"/>
    <m/>
    <n v="1"/>
    <n v="0"/>
    <n v="1"/>
  </r>
  <r>
    <s v="Dečija hirurgija"/>
    <s v="Operacije"/>
    <x v="667"/>
    <x v="665"/>
    <n v="0"/>
    <n v="0"/>
    <m/>
    <n v="1"/>
    <n v="0"/>
    <n v="1"/>
  </r>
  <r>
    <s v="Dečija hirurgija"/>
    <s v="Operacije"/>
    <x v="669"/>
    <x v="667"/>
    <n v="0"/>
    <n v="0"/>
    <m/>
    <n v="1"/>
    <n v="0"/>
    <n v="1"/>
  </r>
  <r>
    <s v="Dečija hirurgija"/>
    <s v="Operacije"/>
    <x v="670"/>
    <x v="668"/>
    <n v="0"/>
    <n v="0"/>
    <m/>
    <n v="1"/>
    <n v="0"/>
    <n v="1"/>
  </r>
  <r>
    <s v="Dečija hirurgija"/>
    <s v="Operacije"/>
    <x v="671"/>
    <x v="669"/>
    <n v="0"/>
    <n v="0"/>
    <m/>
    <n v="1"/>
    <n v="0"/>
    <n v="1"/>
  </r>
  <r>
    <s v="Dečija hirurgija"/>
    <s v="Operacije"/>
    <x v="672"/>
    <x v="670"/>
    <n v="1"/>
    <n v="0"/>
    <m/>
    <n v="1"/>
    <n v="1"/>
    <n v="1"/>
  </r>
  <r>
    <s v="Dečija hirurgija"/>
    <s v="Operacije"/>
    <x v="673"/>
    <x v="671"/>
    <n v="0"/>
    <n v="0"/>
    <m/>
    <n v="1"/>
    <n v="0"/>
    <n v="1"/>
  </r>
  <r>
    <s v="Dečija hirurgija"/>
    <s v="Operacije"/>
    <x v="675"/>
    <x v="673"/>
    <n v="0"/>
    <n v="0"/>
    <n v="1"/>
    <n v="1"/>
    <n v="1"/>
    <n v="1"/>
  </r>
  <r>
    <s v="Dečija hirurgija"/>
    <s v="Operacije"/>
    <x v="676"/>
    <x v="674"/>
    <n v="0"/>
    <n v="0"/>
    <m/>
    <n v="1"/>
    <n v="0"/>
    <n v="1"/>
  </r>
  <r>
    <s v="Dečija hirurgija"/>
    <s v="Operacije"/>
    <x v="677"/>
    <x v="675"/>
    <n v="0"/>
    <n v="0"/>
    <n v="1"/>
    <n v="1"/>
    <n v="1"/>
    <n v="1"/>
  </r>
  <r>
    <s v="Dečija hirurgija"/>
    <s v="Operacije"/>
    <x v="678"/>
    <x v="676"/>
    <n v="0"/>
    <n v="0"/>
    <m/>
    <n v="1"/>
    <n v="0"/>
    <n v="1"/>
  </r>
  <r>
    <s v="Dečija hirurgija"/>
    <s v="Operacije"/>
    <x v="680"/>
    <x v="678"/>
    <n v="0"/>
    <n v="1"/>
    <m/>
    <n v="1"/>
    <n v="0"/>
    <n v="2"/>
  </r>
  <r>
    <s v="Dečija hirurgija"/>
    <s v="Operacije"/>
    <x v="682"/>
    <x v="680"/>
    <n v="0"/>
    <n v="0"/>
    <n v="4"/>
    <n v="5"/>
    <n v="4"/>
    <n v="5"/>
  </r>
  <r>
    <s v="Dečija hirurgija"/>
    <s v="Operacije"/>
    <x v="684"/>
    <x v="682"/>
    <n v="0"/>
    <n v="0"/>
    <m/>
    <n v="1"/>
    <n v="0"/>
    <n v="1"/>
  </r>
  <r>
    <s v="Dečija hirurgija"/>
    <s v="Operacije"/>
    <x v="686"/>
    <x v="684"/>
    <n v="0"/>
    <n v="0"/>
    <m/>
    <n v="1"/>
    <n v="0"/>
    <n v="1"/>
  </r>
  <r>
    <s v="Dečija hirurgija"/>
    <s v="Operacije"/>
    <x v="687"/>
    <x v="685"/>
    <n v="0"/>
    <n v="0"/>
    <n v="3"/>
    <n v="1"/>
    <n v="3"/>
    <n v="1"/>
  </r>
  <r>
    <s v="Dečija hirurgija"/>
    <s v="Operacije"/>
    <x v="688"/>
    <x v="686"/>
    <n v="0"/>
    <n v="0"/>
    <n v="1"/>
    <n v="1"/>
    <n v="1"/>
    <n v="1"/>
  </r>
  <r>
    <s v="Dečija hirurgija"/>
    <s v="Operacije"/>
    <x v="689"/>
    <x v="687"/>
    <n v="0"/>
    <n v="0"/>
    <m/>
    <n v="1"/>
    <n v="0"/>
    <n v="1"/>
  </r>
  <r>
    <s v="Dečija hirurgija"/>
    <s v="Operacije"/>
    <x v="690"/>
    <x v="688"/>
    <n v="0"/>
    <n v="0"/>
    <m/>
    <n v="1"/>
    <n v="0"/>
    <n v="1"/>
  </r>
  <r>
    <s v="Dečija hirurgija"/>
    <s v="Operacije"/>
    <x v="692"/>
    <x v="690"/>
    <n v="0"/>
    <n v="0"/>
    <m/>
    <n v="1"/>
    <n v="0"/>
    <n v="1"/>
  </r>
  <r>
    <s v="Dečija hirurgija"/>
    <s v="Operacije"/>
    <x v="693"/>
    <x v="691"/>
    <n v="0"/>
    <n v="0"/>
    <m/>
    <n v="1"/>
    <n v="0"/>
    <n v="1"/>
  </r>
  <r>
    <s v="Dečija hirurgija"/>
    <s v="Operacije"/>
    <x v="695"/>
    <x v="693"/>
    <n v="0"/>
    <n v="0"/>
    <m/>
    <n v="1"/>
    <n v="0"/>
    <n v="1"/>
  </r>
  <r>
    <s v="Dečija hirurgija"/>
    <s v="Operacije"/>
    <x v="696"/>
    <x v="694"/>
    <n v="0"/>
    <n v="0"/>
    <m/>
    <n v="1"/>
    <n v="0"/>
    <n v="1"/>
  </r>
  <r>
    <s v="Dečija hirurgija"/>
    <s v="Operacije"/>
    <x v="697"/>
    <x v="695"/>
    <n v="0"/>
    <n v="0"/>
    <m/>
    <n v="1"/>
    <n v="0"/>
    <n v="1"/>
  </r>
  <r>
    <s v="Dečija hirurgija"/>
    <s v="Operacije"/>
    <x v="699"/>
    <x v="697"/>
    <n v="0"/>
    <n v="0"/>
    <m/>
    <n v="1"/>
    <n v="0"/>
    <n v="1"/>
  </r>
  <r>
    <s v="Dečija hirurgija"/>
    <s v="Operacije"/>
    <x v="701"/>
    <x v="699"/>
    <n v="0"/>
    <n v="0"/>
    <m/>
    <n v="1"/>
    <n v="0"/>
    <n v="1"/>
  </r>
  <r>
    <s v="Dečija hirurgija"/>
    <s v="Operacije"/>
    <x v="705"/>
    <x v="703"/>
    <n v="0"/>
    <n v="0"/>
    <m/>
    <n v="1"/>
    <n v="0"/>
    <n v="1"/>
  </r>
  <r>
    <s v="Dečija hirurgija"/>
    <s v="Operacije"/>
    <x v="707"/>
    <x v="705"/>
    <n v="0"/>
    <n v="0"/>
    <m/>
    <n v="1"/>
    <n v="0"/>
    <n v="1"/>
  </r>
  <r>
    <s v="Dečija hirurgija"/>
    <s v="Operacije"/>
    <x v="708"/>
    <x v="706"/>
    <n v="0"/>
    <n v="0"/>
    <m/>
    <n v="1"/>
    <n v="0"/>
    <n v="1"/>
  </r>
  <r>
    <s v="Dečija hirurgija"/>
    <s v="Operacije"/>
    <x v="709"/>
    <x v="707"/>
    <n v="0"/>
    <n v="0"/>
    <m/>
    <n v="1"/>
    <n v="0"/>
    <n v="1"/>
  </r>
  <r>
    <s v="Dečija hirurgija"/>
    <s v="Operacije"/>
    <x v="710"/>
    <x v="708"/>
    <n v="0"/>
    <n v="0"/>
    <m/>
    <n v="1"/>
    <n v="0"/>
    <n v="1"/>
  </r>
  <r>
    <s v="Dečija hirurgija"/>
    <s v="Operacije"/>
    <x v="711"/>
    <x v="709"/>
    <n v="0"/>
    <n v="0"/>
    <n v="2"/>
    <n v="1"/>
    <n v="2"/>
    <n v="1"/>
  </r>
  <r>
    <s v="Dečija hirurgija"/>
    <s v="Operacije"/>
    <x v="712"/>
    <x v="710"/>
    <n v="0"/>
    <n v="0"/>
    <m/>
    <n v="1"/>
    <n v="0"/>
    <n v="1"/>
  </r>
  <r>
    <s v="Dečija hirurgija"/>
    <s v="Operacije"/>
    <x v="713"/>
    <x v="711"/>
    <n v="0"/>
    <n v="0"/>
    <n v="2"/>
    <n v="3"/>
    <n v="2"/>
    <n v="3"/>
  </r>
  <r>
    <s v="Dečija hirurgija"/>
    <s v="Operacije"/>
    <x v="714"/>
    <x v="712"/>
    <n v="0"/>
    <n v="0"/>
    <n v="1"/>
    <n v="1"/>
    <n v="1"/>
    <n v="1"/>
  </r>
  <r>
    <s v="Dečija hirurgija"/>
    <s v="Operacije"/>
    <x v="715"/>
    <x v="713"/>
    <n v="0"/>
    <n v="0"/>
    <m/>
    <n v="1"/>
    <n v="0"/>
    <n v="1"/>
  </r>
  <r>
    <s v="Dečija hirurgija"/>
    <s v="Operacije"/>
    <x v="716"/>
    <x v="714"/>
    <n v="0"/>
    <n v="0"/>
    <m/>
    <n v="1"/>
    <n v="0"/>
    <n v="1"/>
  </r>
  <r>
    <s v="Dečija hirurgija"/>
    <s v="Operacije"/>
    <x v="717"/>
    <x v="715"/>
    <n v="0"/>
    <n v="0"/>
    <n v="2"/>
    <n v="15"/>
    <n v="2"/>
    <n v="15"/>
  </r>
  <r>
    <s v="Dečija hirurgija"/>
    <s v="Operacije"/>
    <x v="718"/>
    <x v="716"/>
    <n v="0"/>
    <n v="0"/>
    <n v="1"/>
    <n v="1"/>
    <n v="1"/>
    <n v="1"/>
  </r>
  <r>
    <s v="Dečija hirurgija"/>
    <s v="Operacije"/>
    <x v="719"/>
    <x v="717"/>
    <n v="0"/>
    <n v="0"/>
    <n v="1"/>
    <n v="1"/>
    <n v="1"/>
    <n v="1"/>
  </r>
  <r>
    <s v="Dečija hirurgija"/>
    <s v="Operacije"/>
    <x v="720"/>
    <x v="718"/>
    <n v="0"/>
    <n v="0"/>
    <m/>
    <n v="1"/>
    <n v="0"/>
    <n v="1"/>
  </r>
  <r>
    <s v="Dečija hirurgija"/>
    <s v="Operacije"/>
    <x v="721"/>
    <x v="719"/>
    <n v="0"/>
    <n v="0"/>
    <m/>
    <n v="1"/>
    <n v="0"/>
    <n v="1"/>
  </r>
  <r>
    <s v="Dečija hirurgija"/>
    <s v="Operacije"/>
    <x v="722"/>
    <x v="720"/>
    <n v="0"/>
    <n v="0"/>
    <m/>
    <n v="1"/>
    <n v="0"/>
    <n v="1"/>
  </r>
  <r>
    <s v="Dečija hirurgija"/>
    <s v="Operacije"/>
    <x v="723"/>
    <x v="721"/>
    <n v="0"/>
    <n v="0"/>
    <m/>
    <n v="1"/>
    <n v="0"/>
    <n v="1"/>
  </r>
  <r>
    <s v="Dečija hirurgija"/>
    <s v="Operacije"/>
    <x v="724"/>
    <x v="722"/>
    <n v="0"/>
    <n v="0"/>
    <m/>
    <n v="1"/>
    <n v="0"/>
    <n v="1"/>
  </r>
  <r>
    <s v="Dečija hirurgija"/>
    <s v="Operacije"/>
    <x v="725"/>
    <x v="723"/>
    <n v="0"/>
    <n v="0"/>
    <m/>
    <n v="1"/>
    <n v="0"/>
    <n v="1"/>
  </r>
  <r>
    <s v="Dečija hirurgija"/>
    <s v="Operacije"/>
    <x v="726"/>
    <x v="724"/>
    <n v="0"/>
    <n v="0"/>
    <n v="4"/>
    <n v="1"/>
    <n v="4"/>
    <n v="1"/>
  </r>
  <r>
    <s v="Dečija hirurgija"/>
    <s v="Operacije"/>
    <x v="727"/>
    <x v="725"/>
    <n v="0"/>
    <n v="0"/>
    <m/>
    <n v="1"/>
    <n v="0"/>
    <n v="1"/>
  </r>
  <r>
    <s v="Dečija hirurgija"/>
    <s v="Operacije"/>
    <x v="728"/>
    <x v="726"/>
    <n v="0"/>
    <n v="0"/>
    <m/>
    <n v="1"/>
    <n v="0"/>
    <n v="1"/>
  </r>
  <r>
    <s v="Dečija hirurgija"/>
    <s v="Operacije"/>
    <x v="729"/>
    <x v="727"/>
    <n v="0"/>
    <n v="0"/>
    <m/>
    <n v="1"/>
    <n v="0"/>
    <n v="1"/>
  </r>
  <r>
    <s v="Dečija hirurgija"/>
    <s v="Operacije"/>
    <x v="730"/>
    <x v="728"/>
    <n v="0"/>
    <n v="0"/>
    <m/>
    <n v="1"/>
    <n v="0"/>
    <n v="1"/>
  </r>
  <r>
    <s v="Dečija hirurgija"/>
    <s v="Operacije"/>
    <x v="731"/>
    <x v="729"/>
    <n v="0"/>
    <n v="0"/>
    <m/>
    <n v="1"/>
    <n v="0"/>
    <n v="1"/>
  </r>
  <r>
    <s v="Dečija hirurgija"/>
    <s v="Operacije"/>
    <x v="732"/>
    <x v="730"/>
    <n v="0"/>
    <n v="0"/>
    <m/>
    <n v="1"/>
    <n v="0"/>
    <n v="1"/>
  </r>
  <r>
    <s v="Dečija hirurgija"/>
    <s v="Operacije"/>
    <x v="733"/>
    <x v="731"/>
    <n v="0"/>
    <n v="0"/>
    <m/>
    <n v="1"/>
    <n v="0"/>
    <n v="1"/>
  </r>
  <r>
    <s v="Dečija hirurgija"/>
    <s v="Operacije"/>
    <x v="734"/>
    <x v="732"/>
    <n v="0"/>
    <n v="0"/>
    <m/>
    <n v="1"/>
    <n v="0"/>
    <n v="1"/>
  </r>
  <r>
    <s v="Dečija hirurgija"/>
    <s v="Operacije"/>
    <x v="735"/>
    <x v="733"/>
    <n v="0"/>
    <n v="0"/>
    <m/>
    <n v="1"/>
    <n v="0"/>
    <n v="1"/>
  </r>
  <r>
    <s v="Dečija hirurgija"/>
    <s v="Operacije"/>
    <x v="736"/>
    <x v="734"/>
    <n v="0"/>
    <n v="0"/>
    <m/>
    <n v="1"/>
    <n v="0"/>
    <n v="1"/>
  </r>
  <r>
    <s v="Dečija hirurgija"/>
    <s v="Operacije"/>
    <x v="737"/>
    <x v="735"/>
    <n v="0"/>
    <n v="0"/>
    <m/>
    <n v="1"/>
    <n v="0"/>
    <n v="1"/>
  </r>
  <r>
    <s v="Dečija hirurgija"/>
    <s v="Operacije"/>
    <x v="738"/>
    <x v="736"/>
    <n v="0"/>
    <n v="0"/>
    <m/>
    <n v="1"/>
    <n v="0"/>
    <n v="1"/>
  </r>
  <r>
    <s v="Dečija hirurgija"/>
    <s v="Operacije"/>
    <x v="739"/>
    <x v="737"/>
    <n v="0"/>
    <n v="0"/>
    <m/>
    <n v="1"/>
    <n v="0"/>
    <n v="1"/>
  </r>
  <r>
    <s v="Dečija hirurgija"/>
    <s v="Operacije"/>
    <x v="740"/>
    <x v="738"/>
    <n v="0"/>
    <n v="0"/>
    <m/>
    <n v="1"/>
    <n v="0"/>
    <n v="1"/>
  </r>
  <r>
    <s v="Dečija hirurgija"/>
    <s v="Operacije"/>
    <x v="741"/>
    <x v="739"/>
    <n v="0"/>
    <n v="0"/>
    <m/>
    <n v="1"/>
    <n v="0"/>
    <n v="1"/>
  </r>
  <r>
    <s v="Dečija hirurgija"/>
    <s v="Operacije"/>
    <x v="742"/>
    <x v="740"/>
    <n v="0"/>
    <n v="0"/>
    <m/>
    <n v="1"/>
    <n v="0"/>
    <n v="1"/>
  </r>
  <r>
    <s v="Dečija hirurgija"/>
    <s v="Operacije"/>
    <x v="743"/>
    <x v="741"/>
    <n v="0"/>
    <n v="0"/>
    <m/>
    <n v="1"/>
    <n v="0"/>
    <n v="1"/>
  </r>
  <r>
    <s v="Dečija hirurgija"/>
    <s v="Operacije"/>
    <x v="744"/>
    <x v="742"/>
    <n v="0"/>
    <n v="0"/>
    <n v="1"/>
    <n v="1"/>
    <n v="1"/>
    <n v="1"/>
  </r>
  <r>
    <s v="Dečija hirurgija"/>
    <s v="Operacije"/>
    <x v="745"/>
    <x v="743"/>
    <n v="0"/>
    <n v="0"/>
    <m/>
    <n v="1"/>
    <n v="0"/>
    <n v="1"/>
  </r>
  <r>
    <s v="Dečija hirurgija"/>
    <s v="Operacije"/>
    <x v="746"/>
    <x v="744"/>
    <n v="0"/>
    <n v="0"/>
    <n v="2"/>
    <n v="1"/>
    <n v="2"/>
    <n v="1"/>
  </r>
  <r>
    <s v="Dečija hirurgija"/>
    <s v="Operacije"/>
    <x v="747"/>
    <x v="745"/>
    <n v="0"/>
    <n v="0"/>
    <m/>
    <n v="1"/>
    <n v="0"/>
    <n v="1"/>
  </r>
  <r>
    <s v="Dečija hirurgija"/>
    <s v="Operacije"/>
    <x v="2335"/>
    <x v="2331"/>
    <n v="0"/>
    <n v="0"/>
    <m/>
    <n v="1"/>
    <n v="0"/>
    <n v="1"/>
  </r>
  <r>
    <s v="Dečija hirurgija"/>
    <s v="Operacije"/>
    <x v="748"/>
    <x v="746"/>
    <n v="0"/>
    <n v="0"/>
    <m/>
    <n v="1"/>
    <n v="0"/>
    <n v="1"/>
  </r>
  <r>
    <s v="Dečija hirurgija"/>
    <s v="Operacije"/>
    <x v="749"/>
    <x v="747"/>
    <n v="0"/>
    <n v="0"/>
    <m/>
    <n v="1"/>
    <n v="0"/>
    <n v="1"/>
  </r>
  <r>
    <s v="Dečija hirurgija"/>
    <s v="Operacije"/>
    <x v="750"/>
    <x v="748"/>
    <n v="0"/>
    <n v="0"/>
    <m/>
    <n v="1"/>
    <n v="0"/>
    <n v="1"/>
  </r>
  <r>
    <s v="Dečija hirurgija"/>
    <s v="Operacije"/>
    <x v="751"/>
    <x v="749"/>
    <n v="0"/>
    <n v="0"/>
    <m/>
    <n v="1"/>
    <n v="0"/>
    <n v="1"/>
  </r>
  <r>
    <s v="Dečija hirurgija"/>
    <s v="Operacije"/>
    <x v="752"/>
    <x v="750"/>
    <n v="0"/>
    <n v="0"/>
    <m/>
    <n v="1"/>
    <n v="0"/>
    <n v="1"/>
  </r>
  <r>
    <s v="Dečija hirurgija"/>
    <s v="Operacije"/>
    <x v="2336"/>
    <x v="2332"/>
    <n v="0"/>
    <n v="0"/>
    <m/>
    <n v="1"/>
    <n v="0"/>
    <n v="1"/>
  </r>
  <r>
    <s v="Dečija hirurgija"/>
    <s v="Operacije"/>
    <x v="2337"/>
    <x v="2333"/>
    <n v="0"/>
    <n v="0"/>
    <m/>
    <n v="1"/>
    <n v="0"/>
    <n v="1"/>
  </r>
  <r>
    <s v="Dečija hirurgija"/>
    <s v="Operacije"/>
    <x v="2338"/>
    <x v="2334"/>
    <n v="0"/>
    <n v="0"/>
    <m/>
    <n v="1"/>
    <n v="0"/>
    <n v="1"/>
  </r>
  <r>
    <s v="Dečija hirurgija"/>
    <s v="Operacije"/>
    <x v="2339"/>
    <x v="2335"/>
    <n v="0"/>
    <n v="0"/>
    <m/>
    <n v="1"/>
    <n v="0"/>
    <n v="1"/>
  </r>
  <r>
    <s v="Dečija hirurgija"/>
    <s v="Operacije"/>
    <x v="2340"/>
    <x v="2336"/>
    <n v="0"/>
    <n v="0"/>
    <m/>
    <n v="1"/>
    <n v="0"/>
    <n v="1"/>
  </r>
  <r>
    <s v="Dečija hirurgija"/>
    <s v="Operacije"/>
    <x v="2341"/>
    <x v="2337"/>
    <n v="0"/>
    <n v="0"/>
    <m/>
    <n v="1"/>
    <n v="0"/>
    <n v="1"/>
  </r>
  <r>
    <s v="Dečija hirurgija"/>
    <s v="Operacije"/>
    <x v="2342"/>
    <x v="2338"/>
    <n v="0"/>
    <n v="0"/>
    <m/>
    <n v="1"/>
    <n v="0"/>
    <n v="1"/>
  </r>
  <r>
    <s v="Dečija hirurgija"/>
    <s v="Operacije"/>
    <x v="1924"/>
    <x v="1921"/>
    <n v="0"/>
    <n v="1"/>
    <m/>
    <n v="1"/>
    <n v="0"/>
    <n v="2"/>
  </r>
  <r>
    <s v="Dečija hirurgija"/>
    <s v="Operacije"/>
    <x v="1927"/>
    <x v="1924"/>
    <n v="0"/>
    <n v="0"/>
    <m/>
    <n v="1"/>
    <n v="0"/>
    <n v="1"/>
  </r>
  <r>
    <s v="Dečija hirurgija"/>
    <s v="Operacije"/>
    <x v="2343"/>
    <x v="2339"/>
    <n v="0"/>
    <n v="0"/>
    <m/>
    <n v="1"/>
    <n v="0"/>
    <n v="1"/>
  </r>
  <r>
    <s v="Dečija hirurgija"/>
    <s v="Operacije"/>
    <x v="1394"/>
    <x v="1392"/>
    <n v="0"/>
    <n v="0"/>
    <m/>
    <n v="1"/>
    <n v="0"/>
    <n v="1"/>
  </r>
  <r>
    <s v="Dečija hirurgija"/>
    <s v="Operacije"/>
    <x v="1399"/>
    <x v="1397"/>
    <n v="0"/>
    <n v="0"/>
    <n v="1"/>
    <n v="1"/>
    <n v="1"/>
    <n v="1"/>
  </r>
  <r>
    <s v="Dečija hirurgija"/>
    <s v="Operacije"/>
    <x v="2344"/>
    <x v="2340"/>
    <n v="0"/>
    <n v="0"/>
    <m/>
    <n v="1"/>
    <n v="0"/>
    <n v="1"/>
  </r>
  <r>
    <s v="Dečija hirurgija"/>
    <s v="Operacije"/>
    <x v="2345"/>
    <x v="2341"/>
    <n v="0"/>
    <n v="0"/>
    <n v="1"/>
    <n v="1"/>
    <n v="1"/>
    <n v="1"/>
  </r>
  <r>
    <s v="Dečija hirurgija"/>
    <s v="Operacije"/>
    <x v="2346"/>
    <x v="2342"/>
    <n v="0"/>
    <n v="0"/>
    <m/>
    <n v="1"/>
    <n v="0"/>
    <n v="1"/>
  </r>
  <r>
    <s v="Dečija hirurgija"/>
    <s v="Operacije"/>
    <x v="2347"/>
    <x v="2343"/>
    <n v="0"/>
    <n v="0"/>
    <n v="1"/>
    <n v="1"/>
    <n v="1"/>
    <n v="1"/>
  </r>
  <r>
    <s v="Dečija hirurgija"/>
    <s v="Operacije"/>
    <x v="2348"/>
    <x v="2344"/>
    <n v="0"/>
    <n v="0"/>
    <m/>
    <n v="1"/>
    <n v="0"/>
    <n v="1"/>
  </r>
  <r>
    <s v="Dečija hirurgija"/>
    <s v="Operacije"/>
    <x v="2349"/>
    <x v="2345"/>
    <n v="0"/>
    <n v="0"/>
    <m/>
    <n v="1"/>
    <n v="0"/>
    <n v="1"/>
  </r>
  <r>
    <s v="Dečija hirurgija"/>
    <s v="Operacije"/>
    <x v="2350"/>
    <x v="2346"/>
    <n v="0"/>
    <n v="2"/>
    <m/>
    <n v="1"/>
    <n v="0"/>
    <n v="3"/>
  </r>
  <r>
    <s v="Dečija hirurgija"/>
    <s v="Operacije"/>
    <x v="2350"/>
    <x v="2346"/>
    <n v="0"/>
    <n v="2"/>
    <m/>
    <n v="1"/>
    <n v="0"/>
    <n v="3"/>
  </r>
  <r>
    <s v="Dečija hirurgija"/>
    <s v="Operacije"/>
    <x v="2351"/>
    <x v="2347"/>
    <n v="0"/>
    <n v="0"/>
    <m/>
    <n v="1"/>
    <n v="0"/>
    <n v="1"/>
  </r>
  <r>
    <s v="Dečija hirurgija"/>
    <s v="Operacije"/>
    <x v="2352"/>
    <x v="2348"/>
    <n v="0"/>
    <n v="0"/>
    <m/>
    <n v="1"/>
    <n v="0"/>
    <n v="1"/>
  </r>
  <r>
    <s v="Dečija hirurgija"/>
    <s v="Operacije"/>
    <x v="2353"/>
    <x v="2349"/>
    <n v="0"/>
    <n v="0"/>
    <m/>
    <n v="1"/>
    <n v="0"/>
    <n v="1"/>
  </r>
  <r>
    <s v="Dečija hirurgija"/>
    <s v="Operacije"/>
    <x v="2040"/>
    <x v="2037"/>
    <n v="0"/>
    <n v="0"/>
    <m/>
    <n v="1"/>
    <n v="0"/>
    <n v="1"/>
  </r>
  <r>
    <s v="Dečija hirurgija"/>
    <s v="Operacije"/>
    <x v="2041"/>
    <x v="2038"/>
    <n v="0"/>
    <n v="0"/>
    <m/>
    <n v="1"/>
    <n v="0"/>
    <n v="1"/>
  </r>
  <r>
    <s v="Dečija hirurgija"/>
    <s v="Operacije"/>
    <x v="2354"/>
    <x v="2039"/>
    <n v="0"/>
    <n v="0"/>
    <m/>
    <n v="1"/>
    <n v="0"/>
    <n v="1"/>
  </r>
  <r>
    <s v="Dečija hirurgija"/>
    <s v="Operacije"/>
    <x v="2043"/>
    <x v="2040"/>
    <n v="0"/>
    <n v="0"/>
    <n v="1"/>
    <n v="1"/>
    <n v="1"/>
    <n v="1"/>
  </r>
  <r>
    <s v="Dečija hirurgija"/>
    <s v="Operacije"/>
    <x v="2355"/>
    <x v="2350"/>
    <n v="0"/>
    <n v="0"/>
    <m/>
    <n v="1"/>
    <n v="0"/>
    <n v="1"/>
  </r>
  <r>
    <s v="Dečija hirurgija"/>
    <s v="Operacije"/>
    <x v="2356"/>
    <x v="2351"/>
    <n v="0"/>
    <n v="0"/>
    <m/>
    <n v="1"/>
    <n v="0"/>
    <n v="1"/>
  </r>
  <r>
    <s v="Dečija hirurgija"/>
    <s v="Operacije"/>
    <x v="2357"/>
    <x v="2352"/>
    <n v="0"/>
    <n v="0"/>
    <m/>
    <n v="1"/>
    <n v="0"/>
    <n v="1"/>
  </r>
  <r>
    <s v="Dečija hirurgija"/>
    <s v="Operacije"/>
    <x v="2358"/>
    <x v="2353"/>
    <n v="0"/>
    <n v="0"/>
    <n v="1"/>
    <n v="1"/>
    <n v="1"/>
    <n v="1"/>
  </r>
  <r>
    <s v="Dečija hirurgija"/>
    <s v="Operacije"/>
    <x v="1717"/>
    <x v="1714"/>
    <n v="0"/>
    <n v="0"/>
    <m/>
    <n v="1"/>
    <n v="0"/>
    <n v="1"/>
  </r>
  <r>
    <s v="Dečija hirurgija"/>
    <s v="Operacije"/>
    <x v="2359"/>
    <x v="2354"/>
    <n v="0"/>
    <n v="0"/>
    <m/>
    <n v="1"/>
    <n v="0"/>
    <n v="1"/>
  </r>
  <r>
    <s v="Dečija hirurgija"/>
    <s v="Operacije"/>
    <x v="1705"/>
    <x v="1702"/>
    <n v="0"/>
    <n v="0"/>
    <n v="6"/>
    <n v="3"/>
    <n v="6"/>
    <n v="3"/>
  </r>
  <r>
    <s v="Dečija hirurgija"/>
    <s v="Operacije"/>
    <x v="1707"/>
    <x v="1704"/>
    <n v="4"/>
    <n v="5"/>
    <n v="1"/>
    <n v="2"/>
    <n v="5"/>
    <n v="7"/>
  </r>
  <r>
    <s v="Dečija hirurgija"/>
    <s v="Operacije"/>
    <x v="2360"/>
    <x v="2355"/>
    <n v="6"/>
    <n v="5"/>
    <n v="4"/>
    <n v="15"/>
    <n v="10"/>
    <n v="20"/>
  </r>
  <r>
    <s v="Dečija hirurgija"/>
    <s v="Operacije"/>
    <x v="2361"/>
    <x v="2356"/>
    <n v="0"/>
    <n v="1"/>
    <n v="3"/>
    <n v="1"/>
    <n v="3"/>
    <n v="2"/>
  </r>
  <r>
    <s v="Dečija hirurgija"/>
    <s v="Operacije"/>
    <x v="1708"/>
    <x v="1705"/>
    <n v="0"/>
    <n v="0"/>
    <m/>
    <n v="1"/>
    <n v="0"/>
    <n v="1"/>
  </r>
  <r>
    <s v="Dečija hirurgija"/>
    <s v="Operacije"/>
    <x v="2055"/>
    <x v="2051"/>
    <n v="0"/>
    <n v="1"/>
    <m/>
    <n v="1"/>
    <n v="0"/>
    <n v="2"/>
  </r>
  <r>
    <s v="Dečija hirurgija"/>
    <s v="Operacije"/>
    <x v="2362"/>
    <x v="2357"/>
    <n v="0"/>
    <n v="0"/>
    <m/>
    <n v="1"/>
    <n v="0"/>
    <n v="1"/>
  </r>
  <r>
    <s v="Dečija hirurgija"/>
    <s v="Operacije"/>
    <x v="2363"/>
    <x v="2358"/>
    <n v="0"/>
    <n v="0"/>
    <m/>
    <n v="1"/>
    <n v="0"/>
    <n v="1"/>
  </r>
  <r>
    <s v="Dečija hirurgija"/>
    <s v="Operacije"/>
    <x v="755"/>
    <x v="753"/>
    <n v="0"/>
    <n v="0"/>
    <m/>
    <n v="1"/>
    <n v="0"/>
    <n v="1"/>
  </r>
  <r>
    <s v="Dečija hirurgija"/>
    <s v="Operacije"/>
    <x v="756"/>
    <x v="754"/>
    <n v="0"/>
    <n v="0"/>
    <m/>
    <n v="1"/>
    <n v="0"/>
    <n v="1"/>
  </r>
  <r>
    <s v="Dečija hirurgija"/>
    <s v="Operacije"/>
    <x v="758"/>
    <x v="756"/>
    <n v="0"/>
    <n v="0"/>
    <m/>
    <n v="1"/>
    <n v="0"/>
    <n v="1"/>
  </r>
  <r>
    <s v="Dečija hirurgija"/>
    <s v="Operacije"/>
    <x v="2364"/>
    <x v="2359"/>
    <n v="3"/>
    <n v="1"/>
    <n v="1"/>
    <n v="1"/>
    <n v="4"/>
    <n v="2"/>
  </r>
  <r>
    <s v="Dečija hirurgija"/>
    <s v="Operacije"/>
    <x v="759"/>
    <x v="757"/>
    <n v="0"/>
    <n v="0"/>
    <m/>
    <n v="1"/>
    <n v="0"/>
    <n v="1"/>
  </r>
  <r>
    <s v="Dečija hirurgija"/>
    <s v="Operacije"/>
    <x v="761"/>
    <x v="759"/>
    <n v="0"/>
    <n v="0"/>
    <m/>
    <n v="1"/>
    <n v="0"/>
    <n v="1"/>
  </r>
  <r>
    <s v="Dečija hirurgija"/>
    <s v="Operacije"/>
    <x v="762"/>
    <x v="760"/>
    <n v="0"/>
    <n v="0"/>
    <m/>
    <n v="1"/>
    <n v="0"/>
    <n v="1"/>
  </r>
  <r>
    <s v="Dečija hirurgija"/>
    <s v="Operacije"/>
    <x v="763"/>
    <x v="761"/>
    <n v="0"/>
    <n v="0"/>
    <n v="1"/>
    <n v="1"/>
    <n v="1"/>
    <n v="1"/>
  </r>
  <r>
    <s v="Dečija hirurgija"/>
    <s v="Operacije"/>
    <x v="764"/>
    <x v="762"/>
    <n v="0"/>
    <n v="0"/>
    <m/>
    <n v="1"/>
    <n v="0"/>
    <n v="1"/>
  </r>
  <r>
    <s v="Dečija hirurgija"/>
    <s v="Operacije"/>
    <x v="766"/>
    <x v="764"/>
    <n v="0"/>
    <n v="0"/>
    <m/>
    <n v="1"/>
    <n v="0"/>
    <n v="1"/>
  </r>
  <r>
    <s v="Dečija hirurgija"/>
    <s v="Operacije"/>
    <x v="767"/>
    <x v="765"/>
    <n v="0"/>
    <n v="0"/>
    <m/>
    <n v="1"/>
    <n v="0"/>
    <n v="1"/>
  </r>
  <r>
    <s v="Dečija hirurgija"/>
    <s v="Operacije"/>
    <x v="768"/>
    <x v="766"/>
    <n v="0"/>
    <n v="0"/>
    <n v="1"/>
    <n v="1"/>
    <n v="1"/>
    <n v="1"/>
  </r>
  <r>
    <s v="Dečija hirurgija"/>
    <s v="Operacije"/>
    <x v="768"/>
    <x v="766"/>
    <n v="0"/>
    <n v="0"/>
    <n v="1"/>
    <n v="1"/>
    <n v="1"/>
    <n v="1"/>
  </r>
  <r>
    <s v="Dečija hirurgija"/>
    <s v="Operacije"/>
    <x v="769"/>
    <x v="767"/>
    <n v="0"/>
    <n v="0"/>
    <m/>
    <n v="1"/>
    <n v="0"/>
    <n v="1"/>
  </r>
  <r>
    <s v="Dečija hirurgija"/>
    <s v="Operacije"/>
    <x v="770"/>
    <x v="768"/>
    <n v="0"/>
    <n v="0"/>
    <m/>
    <n v="1"/>
    <n v="0"/>
    <n v="1"/>
  </r>
  <r>
    <s v="Dečija hirurgija"/>
    <s v="Operacije"/>
    <x v="771"/>
    <x v="769"/>
    <n v="0"/>
    <n v="0"/>
    <n v="1"/>
    <n v="1"/>
    <n v="1"/>
    <n v="1"/>
  </r>
  <r>
    <s v="Dečija hirurgija"/>
    <s v="Operacije"/>
    <x v="775"/>
    <x v="773"/>
    <n v="0"/>
    <n v="0"/>
    <n v="2"/>
    <n v="1"/>
    <n v="2"/>
    <n v="1"/>
  </r>
  <r>
    <s v="Dečija hirurgija"/>
    <s v="Operacije"/>
    <x v="777"/>
    <x v="775"/>
    <n v="0"/>
    <n v="0"/>
    <m/>
    <n v="1"/>
    <n v="0"/>
    <n v="1"/>
  </r>
  <r>
    <s v="Dečija hirurgija"/>
    <s v="Operacije"/>
    <x v="778"/>
    <x v="776"/>
    <n v="0"/>
    <n v="0"/>
    <m/>
    <n v="1"/>
    <n v="0"/>
    <n v="1"/>
  </r>
  <r>
    <s v="Dečija hirurgija"/>
    <s v="Operacije"/>
    <x v="779"/>
    <x v="777"/>
    <n v="0"/>
    <n v="0"/>
    <m/>
    <n v="1"/>
    <n v="0"/>
    <n v="1"/>
  </r>
  <r>
    <s v="Dečija hirurgija"/>
    <s v="Operacije"/>
    <x v="780"/>
    <x v="778"/>
    <n v="0"/>
    <n v="0"/>
    <m/>
    <n v="1"/>
    <n v="0"/>
    <n v="1"/>
  </r>
  <r>
    <s v="Dečija hirurgija"/>
    <s v="Operacije"/>
    <x v="782"/>
    <x v="780"/>
    <n v="0"/>
    <n v="0"/>
    <m/>
    <n v="1"/>
    <n v="0"/>
    <n v="1"/>
  </r>
  <r>
    <s v="Dečija hirurgija"/>
    <s v="Operacije"/>
    <x v="783"/>
    <x v="781"/>
    <n v="0"/>
    <n v="0"/>
    <m/>
    <n v="1"/>
    <n v="0"/>
    <n v="1"/>
  </r>
  <r>
    <s v="Dečija hirurgija"/>
    <s v="Operacije"/>
    <x v="784"/>
    <x v="782"/>
    <n v="0"/>
    <n v="0"/>
    <m/>
    <n v="1"/>
    <n v="0"/>
    <n v="1"/>
  </r>
  <r>
    <s v="Dečija hirurgija"/>
    <s v="Operacije"/>
    <x v="785"/>
    <x v="783"/>
    <n v="0"/>
    <n v="0"/>
    <m/>
    <n v="1"/>
    <n v="0"/>
    <n v="1"/>
  </r>
  <r>
    <s v="Dečija hirurgija"/>
    <s v="Operacije"/>
    <x v="786"/>
    <x v="784"/>
    <n v="0"/>
    <n v="0"/>
    <m/>
    <n v="1"/>
    <n v="0"/>
    <n v="1"/>
  </r>
  <r>
    <s v="Dečija hirurgija"/>
    <s v="Operacije"/>
    <x v="787"/>
    <x v="785"/>
    <n v="0"/>
    <n v="0"/>
    <m/>
    <n v="1"/>
    <n v="0"/>
    <n v="1"/>
  </r>
  <r>
    <s v="Dečija hirurgija"/>
    <s v="Operacije"/>
    <x v="788"/>
    <x v="786"/>
    <n v="0"/>
    <n v="0"/>
    <m/>
    <n v="1"/>
    <n v="0"/>
    <n v="1"/>
  </r>
  <r>
    <s v="Dečija hirurgija"/>
    <s v="Operacije"/>
    <x v="789"/>
    <x v="787"/>
    <n v="0"/>
    <n v="0"/>
    <m/>
    <n v="5"/>
    <n v="0"/>
    <n v="5"/>
  </r>
  <r>
    <s v="Dečija hirurgija"/>
    <s v="Operacije"/>
    <x v="790"/>
    <x v="788"/>
    <n v="0"/>
    <n v="0"/>
    <m/>
    <n v="1"/>
    <n v="0"/>
    <n v="1"/>
  </r>
  <r>
    <s v="Dečija hirurgija"/>
    <s v="Operacije"/>
    <x v="791"/>
    <x v="789"/>
    <n v="0"/>
    <n v="0"/>
    <m/>
    <n v="1"/>
    <n v="0"/>
    <n v="1"/>
  </r>
  <r>
    <s v="Dečija hirurgija"/>
    <s v="Operacije"/>
    <x v="792"/>
    <x v="790"/>
    <n v="0"/>
    <n v="0"/>
    <m/>
    <n v="1"/>
    <n v="0"/>
    <n v="1"/>
  </r>
  <r>
    <s v="Dečija hirurgija"/>
    <s v="Operacije"/>
    <x v="793"/>
    <x v="791"/>
    <n v="0"/>
    <n v="0"/>
    <n v="8"/>
    <n v="3"/>
    <n v="8"/>
    <n v="3"/>
  </r>
  <r>
    <s v="Dečija hirurgija"/>
    <s v="Operacije"/>
    <x v="794"/>
    <x v="792"/>
    <n v="0"/>
    <n v="1"/>
    <n v="1"/>
    <n v="1"/>
    <n v="1"/>
    <n v="2"/>
  </r>
  <r>
    <s v="Dečija hirurgija"/>
    <s v="Operacije"/>
    <x v="795"/>
    <x v="793"/>
    <n v="0"/>
    <n v="0"/>
    <m/>
    <n v="1"/>
    <n v="0"/>
    <n v="1"/>
  </r>
  <r>
    <s v="Dečija hirurgija"/>
    <s v="Operacije"/>
    <x v="796"/>
    <x v="794"/>
    <n v="0"/>
    <n v="0"/>
    <m/>
    <n v="1"/>
    <n v="0"/>
    <n v="1"/>
  </r>
  <r>
    <s v="Dečija hirurgija"/>
    <s v="Operacije"/>
    <x v="797"/>
    <x v="795"/>
    <n v="0"/>
    <n v="0"/>
    <m/>
    <n v="1"/>
    <n v="0"/>
    <n v="1"/>
  </r>
  <r>
    <s v="Dečija hirurgija"/>
    <s v="Operacije"/>
    <x v="797"/>
    <x v="795"/>
    <n v="0"/>
    <n v="0"/>
    <m/>
    <n v="1"/>
    <n v="0"/>
    <n v="1"/>
  </r>
  <r>
    <s v="Dečija hirurgija"/>
    <s v="Operacije"/>
    <x v="798"/>
    <x v="796"/>
    <n v="0"/>
    <n v="0"/>
    <m/>
    <n v="1"/>
    <n v="0"/>
    <n v="1"/>
  </r>
  <r>
    <s v="Dečija hirurgija"/>
    <s v="Operacije"/>
    <x v="799"/>
    <x v="797"/>
    <n v="0"/>
    <n v="0"/>
    <m/>
    <n v="1"/>
    <n v="0"/>
    <n v="1"/>
  </r>
  <r>
    <s v="Dečija hirurgija"/>
    <s v="Operacije"/>
    <x v="800"/>
    <x v="798"/>
    <n v="0"/>
    <n v="0"/>
    <n v="1"/>
    <n v="1"/>
    <n v="1"/>
    <n v="1"/>
  </r>
  <r>
    <s v="Dečija hirurgija"/>
    <s v="Operacije"/>
    <x v="801"/>
    <x v="799"/>
    <n v="0"/>
    <n v="0"/>
    <m/>
    <n v="1"/>
    <n v="0"/>
    <n v="1"/>
  </r>
  <r>
    <s v="Dečija hirurgija"/>
    <s v="Operacije"/>
    <x v="802"/>
    <x v="800"/>
    <n v="1"/>
    <n v="0"/>
    <m/>
    <n v="1"/>
    <n v="1"/>
    <n v="1"/>
  </r>
  <r>
    <s v="Dečija hirurgija"/>
    <s v="Operacije"/>
    <x v="803"/>
    <x v="801"/>
    <n v="0"/>
    <n v="0"/>
    <m/>
    <n v="1"/>
    <n v="0"/>
    <n v="1"/>
  </r>
  <r>
    <s v="Dečija hirurgija"/>
    <s v="Operacije"/>
    <x v="804"/>
    <x v="802"/>
    <n v="0"/>
    <n v="0"/>
    <m/>
    <n v="3"/>
    <n v="0"/>
    <n v="3"/>
  </r>
  <r>
    <s v="Dečija hirurgija"/>
    <s v="Operacije"/>
    <x v="805"/>
    <x v="803"/>
    <n v="0"/>
    <n v="0"/>
    <m/>
    <n v="1"/>
    <n v="0"/>
    <n v="1"/>
  </r>
  <r>
    <s v="Dečija hirurgija"/>
    <s v="Operacije"/>
    <x v="806"/>
    <x v="804"/>
    <n v="0"/>
    <n v="0"/>
    <m/>
    <n v="1"/>
    <n v="0"/>
    <n v="1"/>
  </r>
  <r>
    <s v="Dečija hirurgija"/>
    <s v="Operacije"/>
    <x v="807"/>
    <x v="805"/>
    <n v="0"/>
    <n v="0"/>
    <m/>
    <n v="1"/>
    <n v="0"/>
    <n v="1"/>
  </r>
  <r>
    <s v="Dečija hirurgija"/>
    <s v="Operacije"/>
    <x v="810"/>
    <x v="808"/>
    <n v="0"/>
    <n v="1"/>
    <m/>
    <n v="1"/>
    <n v="0"/>
    <n v="2"/>
  </r>
  <r>
    <s v="Dečija hirurgija"/>
    <s v="Operacije"/>
    <x v="811"/>
    <x v="809"/>
    <n v="0"/>
    <n v="0"/>
    <n v="2"/>
    <n v="1"/>
    <n v="2"/>
    <n v="1"/>
  </r>
  <r>
    <s v="Dečija hirurgija"/>
    <s v="Operacije"/>
    <x v="812"/>
    <x v="810"/>
    <n v="0"/>
    <n v="0"/>
    <m/>
    <n v="1"/>
    <n v="0"/>
    <n v="1"/>
  </r>
  <r>
    <s v="Dečija hirurgija"/>
    <s v="Operacije"/>
    <x v="815"/>
    <x v="813"/>
    <n v="0"/>
    <n v="0"/>
    <m/>
    <n v="1"/>
    <n v="0"/>
    <n v="1"/>
  </r>
  <r>
    <s v="Dečija hirurgija"/>
    <s v="Operacije"/>
    <x v="815"/>
    <x v="813"/>
    <n v="0"/>
    <n v="0"/>
    <m/>
    <n v="1"/>
    <n v="0"/>
    <n v="1"/>
  </r>
  <r>
    <s v="Dečija hirurgija"/>
    <s v="Operacije"/>
    <x v="816"/>
    <x v="814"/>
    <n v="0"/>
    <n v="0"/>
    <m/>
    <n v="1"/>
    <n v="0"/>
    <n v="1"/>
  </r>
  <r>
    <s v="Dečija hirurgija"/>
    <s v="Operacije"/>
    <x v="2365"/>
    <x v="2360"/>
    <n v="0"/>
    <n v="0"/>
    <m/>
    <n v="1"/>
    <n v="0"/>
    <n v="1"/>
  </r>
  <r>
    <s v="Dečija hirurgija"/>
    <s v="Operacije"/>
    <x v="2366"/>
    <x v="2361"/>
    <n v="0"/>
    <n v="0"/>
    <m/>
    <n v="1"/>
    <n v="0"/>
    <n v="1"/>
  </r>
  <r>
    <s v="Dečija hirurgija"/>
    <s v="Operacije"/>
    <x v="821"/>
    <x v="819"/>
    <n v="0"/>
    <n v="0"/>
    <m/>
    <n v="1"/>
    <n v="0"/>
    <n v="1"/>
  </r>
  <r>
    <s v="Dečija hirurgija"/>
    <s v="Operacije"/>
    <x v="822"/>
    <x v="820"/>
    <n v="0"/>
    <n v="0"/>
    <m/>
    <n v="1"/>
    <n v="0"/>
    <n v="1"/>
  </r>
  <r>
    <s v="Dečija hirurgija"/>
    <s v="Operacije"/>
    <x v="823"/>
    <x v="821"/>
    <n v="0"/>
    <n v="0"/>
    <m/>
    <n v="1"/>
    <n v="0"/>
    <n v="1"/>
  </r>
  <r>
    <s v="Dečija hirurgija"/>
    <s v="Operacije"/>
    <x v="824"/>
    <x v="822"/>
    <n v="0"/>
    <n v="0"/>
    <m/>
    <n v="1"/>
    <n v="0"/>
    <n v="1"/>
  </r>
  <r>
    <s v="Dečija hirurgija"/>
    <s v="Operacije"/>
    <x v="825"/>
    <x v="823"/>
    <n v="0"/>
    <n v="0"/>
    <n v="1"/>
    <n v="1"/>
    <n v="1"/>
    <n v="1"/>
  </r>
  <r>
    <s v="Dečija hirurgija"/>
    <s v="Operacije"/>
    <x v="826"/>
    <x v="824"/>
    <n v="0"/>
    <n v="0"/>
    <m/>
    <n v="1"/>
    <n v="0"/>
    <n v="1"/>
  </r>
  <r>
    <s v="Dečija hirurgija"/>
    <s v="Operacije"/>
    <x v="827"/>
    <x v="825"/>
    <n v="0"/>
    <n v="0"/>
    <m/>
    <n v="1"/>
    <n v="0"/>
    <n v="1"/>
  </r>
  <r>
    <s v="Dečija hirurgija"/>
    <s v="Operacije"/>
    <x v="828"/>
    <x v="826"/>
    <n v="0"/>
    <n v="0"/>
    <m/>
    <n v="1"/>
    <n v="0"/>
    <n v="1"/>
  </r>
  <r>
    <s v="Dečija hirurgija"/>
    <s v="Operacije"/>
    <x v="829"/>
    <x v="827"/>
    <n v="0"/>
    <n v="0"/>
    <m/>
    <n v="1"/>
    <n v="0"/>
    <n v="1"/>
  </r>
  <r>
    <s v="Dečija hirurgija"/>
    <s v="Operacije"/>
    <x v="830"/>
    <x v="828"/>
    <n v="0"/>
    <n v="0"/>
    <m/>
    <n v="1"/>
    <n v="0"/>
    <n v="1"/>
  </r>
  <r>
    <s v="Dečija hirurgija"/>
    <s v="Operacije"/>
    <x v="831"/>
    <x v="829"/>
    <n v="0"/>
    <n v="0"/>
    <m/>
    <n v="1"/>
    <n v="0"/>
    <n v="1"/>
  </r>
  <r>
    <s v="Dečija hirurgija"/>
    <s v="Operacije"/>
    <x v="832"/>
    <x v="830"/>
    <n v="0"/>
    <n v="0"/>
    <m/>
    <n v="1"/>
    <n v="0"/>
    <n v="1"/>
  </r>
  <r>
    <s v="Dečija hirurgija"/>
    <s v="Operacije"/>
    <x v="833"/>
    <x v="831"/>
    <n v="0"/>
    <n v="0"/>
    <m/>
    <n v="1"/>
    <n v="0"/>
    <n v="1"/>
  </r>
  <r>
    <s v="Dečija hirurgija"/>
    <s v="Operacije"/>
    <x v="834"/>
    <x v="832"/>
    <n v="0"/>
    <n v="0"/>
    <m/>
    <n v="1"/>
    <n v="0"/>
    <n v="1"/>
  </r>
  <r>
    <s v="Dečija hirurgija"/>
    <s v="Operacije"/>
    <x v="835"/>
    <x v="833"/>
    <n v="0"/>
    <n v="0"/>
    <m/>
    <n v="1"/>
    <n v="0"/>
    <n v="1"/>
  </r>
  <r>
    <s v="Dečija hirurgija"/>
    <s v="Operacije"/>
    <x v="836"/>
    <x v="834"/>
    <n v="0"/>
    <n v="0"/>
    <n v="2"/>
    <n v="1"/>
    <n v="2"/>
    <n v="1"/>
  </r>
  <r>
    <s v="Dečija hirurgija"/>
    <s v="Operacije"/>
    <x v="839"/>
    <x v="837"/>
    <n v="0"/>
    <n v="0"/>
    <m/>
    <n v="1"/>
    <n v="0"/>
    <n v="1"/>
  </r>
  <r>
    <s v="Dečija hirurgija"/>
    <s v="Operacije"/>
    <x v="2367"/>
    <x v="2362"/>
    <n v="0"/>
    <n v="0"/>
    <m/>
    <n v="1"/>
    <n v="0"/>
    <n v="1"/>
  </r>
  <r>
    <s v="Dečija hirurgija"/>
    <s v="Operacije"/>
    <x v="2368"/>
    <x v="2363"/>
    <n v="0"/>
    <n v="0"/>
    <n v="3"/>
    <n v="5"/>
    <n v="3"/>
    <n v="5"/>
  </r>
  <r>
    <s v="Dečija hirurgija"/>
    <s v="Operacije"/>
    <x v="2369"/>
    <x v="2364"/>
    <n v="0"/>
    <n v="0"/>
    <n v="1"/>
    <n v="1"/>
    <n v="1"/>
    <n v="1"/>
  </r>
  <r>
    <s v="Dečija hirurgija"/>
    <s v="Operacije"/>
    <x v="2370"/>
    <x v="2365"/>
    <n v="0"/>
    <n v="0"/>
    <m/>
    <n v="1"/>
    <n v="0"/>
    <n v="1"/>
  </r>
  <r>
    <s v="Dečija hirurgija"/>
    <s v="Operacije"/>
    <x v="2076"/>
    <x v="2072"/>
    <n v="0"/>
    <n v="0"/>
    <m/>
    <n v="1"/>
    <n v="0"/>
    <n v="1"/>
  </r>
  <r>
    <s v="Dečija hirurgija"/>
    <s v="Operacije"/>
    <x v="2076"/>
    <x v="2072"/>
    <n v="0"/>
    <n v="0"/>
    <m/>
    <n v="1"/>
    <n v="0"/>
    <n v="1"/>
  </r>
  <r>
    <s v="Neurohirurgija"/>
    <s v="Operacije"/>
    <x v="2371"/>
    <x v="2366"/>
    <n v="0"/>
    <m/>
    <n v="137"/>
    <n v="105"/>
    <n v="137"/>
    <n v="105"/>
  </r>
  <r>
    <s v="Neurohirurgija"/>
    <s v="Operacije"/>
    <x v="2372"/>
    <x v="2367"/>
    <n v="0"/>
    <m/>
    <m/>
    <n v="1"/>
    <n v="0"/>
    <n v="1"/>
  </r>
  <r>
    <s v="Neurohirurgija"/>
    <s v="Operacije"/>
    <x v="1176"/>
    <x v="1174"/>
    <n v="0"/>
    <m/>
    <m/>
    <n v="1"/>
    <n v="0"/>
    <n v="1"/>
  </r>
  <r>
    <s v="Neurohirurgija"/>
    <s v="Operacije"/>
    <x v="2373"/>
    <x v="2368"/>
    <n v="0"/>
    <m/>
    <n v="2"/>
    <n v="1"/>
    <n v="2"/>
    <n v="1"/>
  </r>
  <r>
    <s v="Neurohirurgija"/>
    <s v="Operacije"/>
    <x v="2374"/>
    <x v="2369"/>
    <n v="0"/>
    <m/>
    <n v="24"/>
    <n v="25"/>
    <n v="24"/>
    <n v="25"/>
  </r>
  <r>
    <s v="Neurohirurgija"/>
    <s v="Operacije"/>
    <x v="2375"/>
    <x v="2370"/>
    <n v="0"/>
    <m/>
    <m/>
    <n v="2"/>
    <n v="0"/>
    <n v="2"/>
  </r>
  <r>
    <s v="Neurohirurgija"/>
    <s v="Operacije"/>
    <x v="2376"/>
    <x v="2371"/>
    <n v="0"/>
    <m/>
    <m/>
    <n v="1"/>
    <n v="0"/>
    <n v="1"/>
  </r>
  <r>
    <s v="Neurohirurgija"/>
    <s v="Operacije"/>
    <x v="1825"/>
    <x v="1822"/>
    <n v="0"/>
    <m/>
    <n v="1"/>
    <n v="1"/>
    <n v="1"/>
    <n v="1"/>
  </r>
  <r>
    <s v="Neurohirurgija"/>
    <s v="Operacije"/>
    <x v="2200"/>
    <x v="2196"/>
    <n v="0"/>
    <m/>
    <n v="11"/>
    <n v="7"/>
    <n v="11"/>
    <n v="7"/>
  </r>
  <r>
    <s v="Neurohirurgija"/>
    <s v="Operacije"/>
    <x v="2377"/>
    <x v="2372"/>
    <n v="0"/>
    <m/>
    <m/>
    <n v="1"/>
    <n v="0"/>
    <n v="1"/>
  </r>
  <r>
    <s v="Neurohirurgija"/>
    <s v="Operacije"/>
    <x v="2378"/>
    <x v="2373"/>
    <n v="0"/>
    <m/>
    <n v="28"/>
    <n v="40"/>
    <n v="28"/>
    <n v="40"/>
  </r>
  <r>
    <s v="Neurohirurgija"/>
    <s v="Operacije"/>
    <x v="1373"/>
    <x v="1371"/>
    <n v="0"/>
    <m/>
    <n v="42"/>
    <n v="65"/>
    <n v="42"/>
    <n v="65"/>
  </r>
  <r>
    <s v="Neurohirurgija"/>
    <s v="Operacije"/>
    <x v="2379"/>
    <x v="2374"/>
    <n v="0"/>
    <m/>
    <n v="49"/>
    <n v="35"/>
    <n v="49"/>
    <n v="35"/>
  </r>
  <r>
    <s v="Neurohirurgija"/>
    <s v="Operacije"/>
    <x v="2380"/>
    <x v="2375"/>
    <n v="0"/>
    <m/>
    <n v="10"/>
    <n v="10"/>
    <n v="10"/>
    <n v="10"/>
  </r>
  <r>
    <s v="Neurohirurgija"/>
    <s v="Operacije"/>
    <x v="2381"/>
    <x v="2376"/>
    <n v="0"/>
    <m/>
    <n v="1"/>
    <n v="2"/>
    <n v="1"/>
    <n v="2"/>
  </r>
  <r>
    <s v="Neurohirurgija"/>
    <s v="Operacije"/>
    <x v="2382"/>
    <x v="2377"/>
    <n v="0"/>
    <m/>
    <n v="3"/>
    <n v="5"/>
    <n v="3"/>
    <n v="5"/>
  </r>
  <r>
    <s v="Neurohirurgija"/>
    <s v="Operacije"/>
    <x v="2383"/>
    <x v="2378"/>
    <n v="0"/>
    <m/>
    <n v="3"/>
    <n v="1"/>
    <n v="3"/>
    <n v="1"/>
  </r>
  <r>
    <s v="Neurohirurgija"/>
    <s v="Operacije"/>
    <x v="2384"/>
    <x v="2379"/>
    <n v="0"/>
    <m/>
    <m/>
    <n v="1"/>
    <n v="0"/>
    <n v="1"/>
  </r>
  <r>
    <s v="Neurohirurgija"/>
    <s v="Operacije"/>
    <x v="2385"/>
    <x v="2380"/>
    <n v="0"/>
    <m/>
    <m/>
    <n v="2"/>
    <n v="0"/>
    <n v="2"/>
  </r>
  <r>
    <s v="Neurohirurgija"/>
    <s v="Operacije"/>
    <x v="2386"/>
    <x v="2381"/>
    <n v="0"/>
    <m/>
    <m/>
    <n v="1"/>
    <n v="0"/>
    <n v="1"/>
  </r>
  <r>
    <s v="Neurohirurgija"/>
    <s v="Operacije"/>
    <x v="2387"/>
    <x v="2382"/>
    <n v="0"/>
    <m/>
    <n v="1"/>
    <n v="2"/>
    <n v="1"/>
    <n v="2"/>
  </r>
  <r>
    <s v="Neurohirurgija"/>
    <s v="Operacije"/>
    <x v="2388"/>
    <x v="2383"/>
    <n v="0"/>
    <m/>
    <n v="1"/>
    <n v="5"/>
    <n v="1"/>
    <n v="5"/>
  </r>
  <r>
    <s v="Neurohirurgija"/>
    <s v="Operacije"/>
    <x v="2389"/>
    <x v="2384"/>
    <n v="0"/>
    <m/>
    <m/>
    <n v="1"/>
    <n v="0"/>
    <n v="1"/>
  </r>
  <r>
    <s v="Neurohirurgija"/>
    <s v="Operacije"/>
    <x v="2390"/>
    <x v="2385"/>
    <n v="0"/>
    <m/>
    <m/>
    <n v="1"/>
    <n v="0"/>
    <n v="1"/>
  </r>
  <r>
    <s v="Neurohirurgija"/>
    <s v="Operacije"/>
    <x v="2391"/>
    <x v="2386"/>
    <n v="0"/>
    <m/>
    <n v="2"/>
    <n v="2"/>
    <n v="2"/>
    <n v="2"/>
  </r>
  <r>
    <s v="Neurohirurgija"/>
    <s v="Operacije"/>
    <x v="2392"/>
    <x v="2387"/>
    <n v="0"/>
    <m/>
    <n v="131"/>
    <n v="100"/>
    <n v="131"/>
    <n v="100"/>
  </r>
  <r>
    <s v="Neurohirurgija"/>
    <s v="Operacije"/>
    <x v="2393"/>
    <x v="2388"/>
    <n v="0"/>
    <m/>
    <n v="16"/>
    <n v="20"/>
    <n v="16"/>
    <n v="20"/>
  </r>
  <r>
    <s v="Neurohirurgija"/>
    <s v="Operacije"/>
    <x v="2394"/>
    <x v="2389"/>
    <n v="0"/>
    <m/>
    <m/>
    <n v="2"/>
    <n v="0"/>
    <n v="2"/>
  </r>
  <r>
    <s v="Neurohirurgija"/>
    <s v="Operacije"/>
    <x v="2395"/>
    <x v="2390"/>
    <n v="0"/>
    <m/>
    <n v="13"/>
    <n v="16"/>
    <n v="13"/>
    <n v="16"/>
  </r>
  <r>
    <s v="Neurohirurgija"/>
    <s v="Operacije"/>
    <x v="2396"/>
    <x v="2391"/>
    <n v="0"/>
    <m/>
    <n v="15"/>
    <n v="13"/>
    <n v="15"/>
    <n v="13"/>
  </r>
  <r>
    <s v="Neurohirurgija"/>
    <s v="Operacije"/>
    <x v="2397"/>
    <x v="2392"/>
    <n v="0"/>
    <m/>
    <n v="3"/>
    <n v="1"/>
    <n v="3"/>
    <n v="1"/>
  </r>
  <r>
    <s v="Neurohirurgija"/>
    <s v="Operacije"/>
    <x v="2398"/>
    <x v="2393"/>
    <n v="0"/>
    <m/>
    <n v="3"/>
    <n v="10"/>
    <n v="3"/>
    <n v="10"/>
  </r>
  <r>
    <s v="Neurohirurgija"/>
    <s v="Operacije"/>
    <x v="2399"/>
    <x v="2394"/>
    <n v="0"/>
    <m/>
    <m/>
    <n v="1"/>
    <n v="0"/>
    <n v="1"/>
  </r>
  <r>
    <s v="Neurohirurgija"/>
    <s v="Operacije"/>
    <x v="2400"/>
    <x v="2395"/>
    <n v="0"/>
    <m/>
    <n v="5"/>
    <n v="12"/>
    <n v="5"/>
    <n v="12"/>
  </r>
  <r>
    <s v="Neurohirurgija"/>
    <s v="Operacije"/>
    <x v="2401"/>
    <x v="2396"/>
    <n v="0"/>
    <m/>
    <n v="16"/>
    <n v="20"/>
    <n v="16"/>
    <n v="20"/>
  </r>
  <r>
    <s v="Neurohirurgija"/>
    <s v="Operacije"/>
    <x v="2402"/>
    <x v="2397"/>
    <n v="0"/>
    <m/>
    <n v="5"/>
    <n v="5"/>
    <n v="5"/>
    <n v="5"/>
  </r>
  <r>
    <s v="Neurohirurgija"/>
    <s v="Operacije"/>
    <x v="2403"/>
    <x v="2398"/>
    <n v="0"/>
    <m/>
    <m/>
    <n v="3"/>
    <n v="0"/>
    <n v="3"/>
  </r>
  <r>
    <s v="Neurohirurgija"/>
    <s v="Operacije"/>
    <x v="2404"/>
    <x v="2399"/>
    <n v="0"/>
    <m/>
    <n v="5"/>
    <n v="5"/>
    <n v="5"/>
    <n v="5"/>
  </r>
  <r>
    <s v="Neurohirurgija"/>
    <s v="Operacije"/>
    <x v="2405"/>
    <x v="2400"/>
    <n v="0"/>
    <m/>
    <n v="23"/>
    <n v="20"/>
    <n v="23"/>
    <n v="20"/>
  </r>
  <r>
    <s v="Neurohirurgija"/>
    <s v="Operacije"/>
    <x v="2406"/>
    <x v="2401"/>
    <n v="0"/>
    <m/>
    <n v="4"/>
    <n v="7"/>
    <n v="4"/>
    <n v="7"/>
  </r>
  <r>
    <s v="Neurohirurgija"/>
    <s v="Operacije"/>
    <x v="2407"/>
    <x v="2402"/>
    <n v="0"/>
    <m/>
    <m/>
    <n v="1"/>
    <n v="0"/>
    <n v="1"/>
  </r>
  <r>
    <s v="Neurohirurgija"/>
    <s v="Operacije"/>
    <x v="2408"/>
    <x v="2403"/>
    <n v="0"/>
    <m/>
    <m/>
    <n v="1"/>
    <n v="0"/>
    <n v="1"/>
  </r>
  <r>
    <s v="Neurohirurgija"/>
    <s v="Operacije"/>
    <x v="2409"/>
    <x v="2404"/>
    <n v="0"/>
    <m/>
    <n v="1"/>
    <n v="3"/>
    <n v="1"/>
    <n v="3"/>
  </r>
  <r>
    <s v="Neurohirurgija"/>
    <s v="Operacije"/>
    <x v="2410"/>
    <x v="2405"/>
    <n v="0"/>
    <m/>
    <n v="381"/>
    <n v="410"/>
    <n v="381"/>
    <n v="410"/>
  </r>
  <r>
    <s v="Neurohirurgija"/>
    <s v="Operacije"/>
    <x v="2411"/>
    <x v="2406"/>
    <n v="0"/>
    <m/>
    <m/>
    <n v="1"/>
    <n v="0"/>
    <n v="1"/>
  </r>
  <r>
    <s v="Neurohirurgija"/>
    <s v="Operacije"/>
    <x v="2412"/>
    <x v="2407"/>
    <n v="0"/>
    <m/>
    <n v="12"/>
    <n v="22"/>
    <n v="12"/>
    <n v="22"/>
  </r>
  <r>
    <s v="Neurohirurgija"/>
    <s v="Operacije"/>
    <x v="2413"/>
    <x v="2408"/>
    <n v="0"/>
    <m/>
    <n v="3"/>
    <n v="8"/>
    <n v="3"/>
    <n v="8"/>
  </r>
  <r>
    <s v="Neurohirurgija"/>
    <s v="Operacije"/>
    <x v="2414"/>
    <x v="2409"/>
    <n v="0"/>
    <m/>
    <n v="3"/>
    <n v="2"/>
    <n v="3"/>
    <n v="2"/>
  </r>
  <r>
    <s v="Neurohirurgija"/>
    <s v="Operacije"/>
    <x v="2415"/>
    <x v="2410"/>
    <n v="0"/>
    <m/>
    <n v="298"/>
    <n v="400"/>
    <n v="298"/>
    <n v="400"/>
  </r>
  <r>
    <s v="Neurohirurgija"/>
    <s v="Operacije"/>
    <x v="2416"/>
    <x v="2411"/>
    <n v="0"/>
    <m/>
    <n v="8"/>
    <n v="13"/>
    <n v="8"/>
    <n v="13"/>
  </r>
  <r>
    <s v="Neurohirurgija"/>
    <s v="Operacije"/>
    <x v="2417"/>
    <x v="2412"/>
    <n v="0"/>
    <m/>
    <m/>
    <n v="2"/>
    <n v="0"/>
    <n v="2"/>
  </r>
  <r>
    <s v="Neurohirurgija"/>
    <s v="Operacije"/>
    <x v="2418"/>
    <x v="2413"/>
    <n v="0"/>
    <m/>
    <n v="30"/>
    <n v="22"/>
    <n v="30"/>
    <n v="22"/>
  </r>
  <r>
    <s v="Neurohirurgija"/>
    <s v="Operacije"/>
    <x v="2419"/>
    <x v="2414"/>
    <n v="0"/>
    <m/>
    <n v="15"/>
    <n v="25"/>
    <n v="15"/>
    <n v="25"/>
  </r>
  <r>
    <s v="Neurohirurgija"/>
    <s v="Operacije"/>
    <x v="2420"/>
    <x v="2415"/>
    <n v="0"/>
    <m/>
    <n v="10"/>
    <n v="5"/>
    <n v="10"/>
    <n v="5"/>
  </r>
  <r>
    <s v="Neurohirurgija"/>
    <s v="Operacije"/>
    <x v="2421"/>
    <x v="2416"/>
    <n v="0"/>
    <m/>
    <n v="2"/>
    <n v="5"/>
    <n v="2"/>
    <n v="5"/>
  </r>
  <r>
    <s v="Neurohirurgija"/>
    <s v="Operacije"/>
    <x v="2422"/>
    <x v="2417"/>
    <n v="0"/>
    <m/>
    <n v="7"/>
    <n v="8"/>
    <n v="7"/>
    <n v="8"/>
  </r>
  <r>
    <s v="Neurohirurgija"/>
    <s v="Operacije"/>
    <x v="2423"/>
    <x v="2418"/>
    <n v="0"/>
    <m/>
    <m/>
    <n v="2"/>
    <n v="0"/>
    <n v="2"/>
  </r>
  <r>
    <s v="Neurohirurgija"/>
    <s v="Operacije"/>
    <x v="2424"/>
    <x v="2419"/>
    <n v="0"/>
    <m/>
    <m/>
    <n v="1"/>
    <n v="0"/>
    <n v="1"/>
  </r>
  <r>
    <s v="Neurohirurgija"/>
    <s v="Operacije"/>
    <x v="2425"/>
    <x v="2420"/>
    <n v="0"/>
    <m/>
    <m/>
    <n v="2"/>
    <n v="0"/>
    <n v="2"/>
  </r>
  <r>
    <s v="Neurohirurgija"/>
    <s v="Operacije"/>
    <x v="2426"/>
    <x v="2421"/>
    <n v="0"/>
    <m/>
    <m/>
    <n v="1"/>
    <n v="0"/>
    <n v="1"/>
  </r>
  <r>
    <s v="Neurohirurgija"/>
    <s v="Operacije"/>
    <x v="1904"/>
    <x v="1901"/>
    <n v="0"/>
    <m/>
    <n v="1"/>
    <n v="1"/>
    <n v="1"/>
    <n v="1"/>
  </r>
  <r>
    <s v="Neurohirurgija"/>
    <s v="Operacije"/>
    <x v="1462"/>
    <x v="1460"/>
    <n v="0"/>
    <m/>
    <m/>
    <n v="1"/>
    <n v="0"/>
    <n v="1"/>
  </r>
  <r>
    <s v="Neurohirurgija"/>
    <s v="Operacije"/>
    <x v="2427"/>
    <x v="2422"/>
    <n v="0"/>
    <m/>
    <m/>
    <n v="2"/>
    <n v="0"/>
    <n v="2"/>
  </r>
  <r>
    <s v="Neurohirurgija"/>
    <s v="Operacije"/>
    <x v="362"/>
    <x v="361"/>
    <n v="0"/>
    <m/>
    <m/>
    <n v="2"/>
    <n v="0"/>
    <n v="2"/>
  </r>
  <r>
    <s v="Neurohirurgija"/>
    <s v="Operacije"/>
    <x v="363"/>
    <x v="362"/>
    <n v="0"/>
    <m/>
    <m/>
    <n v="1"/>
    <n v="0"/>
    <n v="1"/>
  </r>
  <r>
    <s v="Neurohirurgija"/>
    <s v="Operacije"/>
    <x v="2428"/>
    <x v="2423"/>
    <n v="0"/>
    <m/>
    <m/>
    <n v="1"/>
    <n v="0"/>
    <n v="1"/>
  </r>
  <r>
    <s v="Neurohirurgija"/>
    <s v="Operacije"/>
    <x v="2429"/>
    <x v="2424"/>
    <n v="0"/>
    <m/>
    <m/>
    <n v="1"/>
    <n v="0"/>
    <n v="1"/>
  </r>
  <r>
    <s v="Neurohirurgija"/>
    <s v="Operacije"/>
    <x v="2430"/>
    <x v="2425"/>
    <n v="0"/>
    <m/>
    <m/>
    <n v="1"/>
    <n v="0"/>
    <n v="1"/>
  </r>
  <r>
    <s v="Neurohirurgija"/>
    <s v="Operacije"/>
    <x v="458"/>
    <x v="457"/>
    <n v="0"/>
    <m/>
    <m/>
    <n v="1"/>
    <n v="0"/>
    <n v="1"/>
  </r>
  <r>
    <s v="Neurohirurgija"/>
    <s v="Operacije"/>
    <x v="2431"/>
    <x v="2426"/>
    <n v="0"/>
    <m/>
    <m/>
    <n v="1"/>
    <n v="0"/>
    <n v="1"/>
  </r>
  <r>
    <s v="Neurohirurgija"/>
    <s v="Operacije"/>
    <x v="2432"/>
    <x v="2427"/>
    <n v="0"/>
    <m/>
    <n v="3"/>
    <n v="10"/>
    <n v="3"/>
    <n v="10"/>
  </r>
  <r>
    <s v="Neurohirurgija"/>
    <s v="Operacije"/>
    <x v="2433"/>
    <x v="2428"/>
    <n v="0"/>
    <m/>
    <n v="8"/>
    <n v="20"/>
    <n v="8"/>
    <n v="20"/>
  </r>
  <r>
    <s v="Neurohirurgija"/>
    <s v="Operacije"/>
    <x v="2434"/>
    <x v="2429"/>
    <n v="0"/>
    <m/>
    <m/>
    <n v="1"/>
    <n v="0"/>
    <n v="1"/>
  </r>
  <r>
    <s v="Neurohirurgija"/>
    <s v="Operacije"/>
    <x v="2435"/>
    <x v="2430"/>
    <n v="0"/>
    <m/>
    <n v="4"/>
    <n v="5"/>
    <n v="4"/>
    <n v="5"/>
  </r>
  <r>
    <s v="Neurohirurgija"/>
    <s v="Operacije"/>
    <x v="2436"/>
    <x v="2431"/>
    <n v="0"/>
    <m/>
    <n v="5"/>
    <n v="10"/>
    <n v="5"/>
    <n v="10"/>
  </r>
  <r>
    <s v="Neurohirurgija"/>
    <s v="Operacije"/>
    <x v="2437"/>
    <x v="2432"/>
    <n v="0"/>
    <m/>
    <n v="1"/>
    <n v="5"/>
    <n v="1"/>
    <n v="5"/>
  </r>
  <r>
    <s v="Neurohirurgija"/>
    <s v="Operacije"/>
    <x v="2438"/>
    <x v="2433"/>
    <n v="0"/>
    <m/>
    <m/>
    <n v="1"/>
    <n v="0"/>
    <n v="1"/>
  </r>
  <r>
    <s v="Neurohirurgija"/>
    <s v="Operacije"/>
    <x v="2439"/>
    <x v="2434"/>
    <n v="0"/>
    <m/>
    <n v="1"/>
    <n v="2"/>
    <n v="1"/>
    <n v="2"/>
  </r>
  <r>
    <s v="Neurohirurgija"/>
    <s v="Operacije"/>
    <x v="484"/>
    <x v="482"/>
    <n v="0"/>
    <m/>
    <n v="1"/>
    <n v="2"/>
    <n v="1"/>
    <n v="2"/>
  </r>
  <r>
    <s v="Neurohirurgija"/>
    <s v="Operacije"/>
    <x v="485"/>
    <x v="483"/>
    <n v="0"/>
    <m/>
    <n v="2"/>
    <n v="5"/>
    <n v="2"/>
    <n v="5"/>
  </r>
  <r>
    <s v="Neurohirurgija"/>
    <s v="Operacije"/>
    <x v="2440"/>
    <x v="2435"/>
    <n v="0"/>
    <m/>
    <m/>
    <n v="2"/>
    <n v="0"/>
    <n v="2"/>
  </r>
  <r>
    <s v="Neurohirurgija"/>
    <s v="Operacije"/>
    <x v="2441"/>
    <x v="2436"/>
    <n v="0"/>
    <m/>
    <n v="29"/>
    <n v="35"/>
    <n v="29"/>
    <n v="35"/>
  </r>
  <r>
    <s v="Neurohirurgija"/>
    <s v="Operacije"/>
    <x v="2442"/>
    <x v="2437"/>
    <n v="0"/>
    <m/>
    <n v="9"/>
    <n v="20"/>
    <n v="9"/>
    <n v="20"/>
  </r>
  <r>
    <s v="Neurohirurgija"/>
    <s v="Operacije"/>
    <x v="2443"/>
    <x v="2438"/>
    <n v="0"/>
    <m/>
    <m/>
    <n v="1"/>
    <n v="0"/>
    <n v="1"/>
  </r>
  <r>
    <s v="Neurohirurgija"/>
    <s v="Operacije"/>
    <x v="2444"/>
    <x v="2439"/>
    <n v="0"/>
    <m/>
    <m/>
    <n v="1"/>
    <n v="0"/>
    <n v="1"/>
  </r>
  <r>
    <s v="Neurohirurgija"/>
    <s v="Operacije"/>
    <x v="2339"/>
    <x v="2335"/>
    <n v="0"/>
    <m/>
    <m/>
    <n v="1"/>
    <n v="0"/>
    <n v="1"/>
  </r>
  <r>
    <s v="Neurohirurgija"/>
    <s v="Operacije"/>
    <x v="2445"/>
    <x v="2440"/>
    <n v="0"/>
    <m/>
    <m/>
    <n v="1"/>
    <n v="0"/>
    <n v="1"/>
  </r>
  <r>
    <s v="Neurohirurgija"/>
    <s v="Operacije"/>
    <x v="2446"/>
    <x v="2441"/>
    <n v="0"/>
    <m/>
    <m/>
    <n v="1"/>
    <n v="0"/>
    <n v="1"/>
  </r>
  <r>
    <s v="Neurohirurgija"/>
    <s v="Operacije"/>
    <x v="2447"/>
    <x v="2442"/>
    <n v="0"/>
    <m/>
    <n v="103"/>
    <n v="88"/>
    <n v="103"/>
    <n v="88"/>
  </r>
  <r>
    <s v="Neurohirurgija"/>
    <s v="Operacije"/>
    <x v="2448"/>
    <x v="2443"/>
    <n v="0"/>
    <m/>
    <n v="26"/>
    <n v="35"/>
    <n v="26"/>
    <n v="35"/>
  </r>
  <r>
    <s v="Neurohirurgija"/>
    <s v="Operacije"/>
    <x v="40"/>
    <x v="40"/>
    <n v="0"/>
    <m/>
    <n v="3"/>
    <n v="8"/>
    <n v="3"/>
    <n v="8"/>
  </r>
  <r>
    <s v="Neurohirurgija"/>
    <s v="Operacije"/>
    <x v="43"/>
    <x v="43"/>
    <n v="0"/>
    <m/>
    <n v="6"/>
    <n v="1"/>
    <n v="6"/>
    <n v="1"/>
  </r>
  <r>
    <s v="Neurohirurgija"/>
    <s v="Operacije"/>
    <x v="44"/>
    <x v="44"/>
    <n v="0"/>
    <m/>
    <m/>
    <n v="2"/>
    <n v="0"/>
    <n v="2"/>
  </r>
  <r>
    <s v="Neurohirurgija"/>
    <s v="Operacije"/>
    <x v="2449"/>
    <x v="2444"/>
    <n v="0"/>
    <m/>
    <m/>
    <n v="1"/>
    <n v="0"/>
    <n v="1"/>
  </r>
  <r>
    <s v="Neurohirurgija"/>
    <s v="Operacije"/>
    <x v="2450"/>
    <x v="2445"/>
    <n v="0"/>
    <m/>
    <m/>
    <n v="1"/>
    <n v="0"/>
    <n v="1"/>
  </r>
  <r>
    <s v="Neurohirurgija"/>
    <s v="Operacije"/>
    <x v="2451"/>
    <x v="2446"/>
    <n v="0"/>
    <m/>
    <m/>
    <n v="1"/>
    <n v="0"/>
    <n v="1"/>
  </r>
  <r>
    <s v="Neurohirurgija"/>
    <s v="Operacije"/>
    <x v="2452"/>
    <x v="2447"/>
    <n v="0"/>
    <m/>
    <n v="1"/>
    <n v="1"/>
    <n v="1"/>
    <n v="1"/>
  </r>
  <r>
    <s v="Neurohirurgija"/>
    <s v="Operacije"/>
    <x v="65"/>
    <x v="65"/>
    <n v="0"/>
    <m/>
    <m/>
    <n v="1"/>
    <n v="0"/>
    <n v="1"/>
  </r>
  <r>
    <s v="Neurohirurgija"/>
    <s v="Operacije"/>
    <x v="1593"/>
    <x v="1591"/>
    <n v="0"/>
    <m/>
    <m/>
    <n v="1"/>
    <n v="0"/>
    <n v="1"/>
  </r>
  <r>
    <s v="Neurohirurgija"/>
    <s v="Operacije"/>
    <x v="360"/>
    <x v="359"/>
    <n v="0"/>
    <m/>
    <m/>
    <n v="1"/>
    <n v="0"/>
    <n v="1"/>
  </r>
  <r>
    <s v="Neurohirurgija"/>
    <s v="Operacije"/>
    <x v="2453"/>
    <x v="2448"/>
    <n v="0"/>
    <m/>
    <m/>
    <n v="1"/>
    <n v="0"/>
    <n v="1"/>
  </r>
  <r>
    <s v="Neurohirurgija"/>
    <s v="Operacije"/>
    <x v="2454"/>
    <x v="2449"/>
    <n v="0"/>
    <m/>
    <m/>
    <n v="1"/>
    <n v="0"/>
    <n v="1"/>
  </r>
  <r>
    <s v="Neurohirurgija"/>
    <s v="Operacije"/>
    <x v="2455"/>
    <x v="2450"/>
    <n v="0"/>
    <m/>
    <n v="27"/>
    <n v="22"/>
    <n v="27"/>
    <n v="22"/>
  </r>
  <r>
    <s v="Neurohirurgija"/>
    <s v="Operacije"/>
    <x v="2456"/>
    <x v="2451"/>
    <n v="0"/>
    <m/>
    <m/>
    <n v="1"/>
    <n v="0"/>
    <n v="1"/>
  </r>
  <r>
    <s v="Neurohirurgija"/>
    <s v="Operacije"/>
    <x v="2457"/>
    <x v="2452"/>
    <n v="0"/>
    <m/>
    <n v="5"/>
    <n v="1"/>
    <n v="5"/>
    <n v="1"/>
  </r>
  <r>
    <s v="Neurohirurgija"/>
    <s v="Operacije"/>
    <x v="790"/>
    <x v="788"/>
    <n v="0"/>
    <m/>
    <m/>
    <n v="2"/>
    <n v="0"/>
    <n v="2"/>
  </r>
  <r>
    <s v="Neurohirurgija"/>
    <s v="Operacije"/>
    <x v="2076"/>
    <x v="2072"/>
    <n v="0"/>
    <m/>
    <n v="1"/>
    <n v="1"/>
    <n v="1"/>
    <n v="1"/>
  </r>
  <r>
    <s v="Digestivna hirurgija"/>
    <s v="Operacije"/>
    <x v="2458"/>
    <x v="2453"/>
    <n v="0"/>
    <n v="0"/>
    <n v="11"/>
    <n v="5"/>
    <n v="11"/>
    <n v="5"/>
  </r>
  <r>
    <s v="Digestivna hirurgija"/>
    <s v="Operacije"/>
    <x v="2459"/>
    <x v="2454"/>
    <n v="0"/>
    <n v="0"/>
    <m/>
    <n v="1"/>
    <n v="0"/>
    <n v="1"/>
  </r>
  <r>
    <s v="Digestivna hirurgija"/>
    <s v="Operacije"/>
    <x v="2460"/>
    <x v="2455"/>
    <n v="0"/>
    <n v="0"/>
    <m/>
    <n v="1"/>
    <n v="0"/>
    <n v="1"/>
  </r>
  <r>
    <s v="Digestivna hirurgija"/>
    <s v="Operacije"/>
    <x v="2095"/>
    <x v="2091"/>
    <n v="0"/>
    <n v="0"/>
    <m/>
    <n v="1"/>
    <n v="0"/>
    <n v="1"/>
  </r>
  <r>
    <s v="Digestivna hirurgija"/>
    <s v="Operacije"/>
    <x v="16"/>
    <x v="16"/>
    <n v="0"/>
    <n v="0"/>
    <m/>
    <n v="1"/>
    <n v="0"/>
    <n v="1"/>
  </r>
  <r>
    <s v="Digestivna hirurgija"/>
    <s v="Operacije"/>
    <x v="2461"/>
    <x v="2456"/>
    <n v="0"/>
    <n v="0"/>
    <m/>
    <n v="1"/>
    <n v="0"/>
    <n v="1"/>
  </r>
  <r>
    <s v="Digestivna hirurgija"/>
    <s v="Operacije"/>
    <x v="2462"/>
    <x v="2457"/>
    <n v="0"/>
    <n v="0"/>
    <m/>
    <n v="1"/>
    <n v="0"/>
    <n v="1"/>
  </r>
  <r>
    <s v="Digestivna hirurgija"/>
    <s v="Operacije"/>
    <x v="2463"/>
    <x v="1945"/>
    <n v="0"/>
    <n v="0"/>
    <n v="3"/>
    <n v="1"/>
    <n v="3"/>
    <n v="1"/>
  </r>
  <r>
    <s v="Digestivna hirurgija"/>
    <s v="Operacije"/>
    <x v="2464"/>
    <x v="2458"/>
    <n v="0"/>
    <n v="0"/>
    <m/>
    <n v="1"/>
    <n v="0"/>
    <n v="1"/>
  </r>
  <r>
    <s v="Digestivna hirurgija"/>
    <s v="Operacije"/>
    <x v="2083"/>
    <x v="2079"/>
    <n v="0"/>
    <n v="0"/>
    <m/>
    <n v="1"/>
    <n v="0"/>
    <n v="1"/>
  </r>
  <r>
    <s v="Digestivna hirurgija"/>
    <s v="Operacije"/>
    <x v="2084"/>
    <x v="2080"/>
    <n v="0"/>
    <n v="0"/>
    <m/>
    <n v="1"/>
    <n v="0"/>
    <n v="1"/>
  </r>
  <r>
    <s v="Digestivna hirurgija"/>
    <s v="Operacije"/>
    <x v="2085"/>
    <x v="2081"/>
    <n v="0"/>
    <n v="0"/>
    <m/>
    <n v="1"/>
    <n v="0"/>
    <n v="1"/>
  </r>
  <r>
    <s v="Digestivna hirurgija"/>
    <s v="Operacije"/>
    <x v="2086"/>
    <x v="2082"/>
    <n v="0"/>
    <n v="0"/>
    <n v="2"/>
    <n v="1"/>
    <n v="2"/>
    <n v="1"/>
  </r>
  <r>
    <s v="Digestivna hirurgija"/>
    <s v="Operacije"/>
    <x v="2091"/>
    <x v="2087"/>
    <n v="0"/>
    <n v="0"/>
    <m/>
    <n v="1"/>
    <n v="0"/>
    <n v="1"/>
  </r>
  <r>
    <s v="Digestivna hirurgija"/>
    <s v="Operacije"/>
    <x v="2465"/>
    <x v="2459"/>
    <n v="0"/>
    <n v="0"/>
    <n v="1"/>
    <n v="1"/>
    <n v="1"/>
    <n v="1"/>
  </r>
  <r>
    <s v="Digestivna hirurgija"/>
    <s v="Operacije"/>
    <x v="2466"/>
    <x v="2460"/>
    <n v="0"/>
    <n v="0"/>
    <m/>
    <n v="1"/>
    <n v="0"/>
    <n v="1"/>
  </r>
  <r>
    <s v="Digestivna hirurgija"/>
    <s v="Operacije"/>
    <x v="2098"/>
    <x v="2094"/>
    <n v="0"/>
    <n v="0"/>
    <m/>
    <n v="1"/>
    <n v="0"/>
    <n v="1"/>
  </r>
  <r>
    <s v="Digestivna hirurgija"/>
    <s v="Operacije"/>
    <x v="2467"/>
    <x v="2461"/>
    <n v="0"/>
    <n v="0"/>
    <m/>
    <n v="1"/>
    <n v="0"/>
    <n v="1"/>
  </r>
  <r>
    <s v="Digestivna hirurgija"/>
    <s v="Operacije"/>
    <x v="2468"/>
    <x v="2462"/>
    <n v="0"/>
    <n v="0"/>
    <n v="1"/>
    <n v="1"/>
    <n v="1"/>
    <n v="1"/>
  </r>
  <r>
    <s v="Digestivna hirurgija"/>
    <s v="Operacije"/>
    <x v="2104"/>
    <x v="2100"/>
    <n v="0"/>
    <n v="0"/>
    <m/>
    <n v="1"/>
    <n v="0"/>
    <n v="1"/>
  </r>
  <r>
    <s v="Digestivna hirurgija"/>
    <s v="Operacije"/>
    <x v="2469"/>
    <x v="2463"/>
    <n v="0"/>
    <n v="0"/>
    <n v="1"/>
    <n v="1"/>
    <n v="1"/>
    <n v="1"/>
  </r>
  <r>
    <s v="Digestivna hirurgija"/>
    <s v="Operacije"/>
    <x v="2470"/>
    <x v="2464"/>
    <n v="0"/>
    <n v="0"/>
    <n v="1"/>
    <n v="1"/>
    <n v="1"/>
    <n v="1"/>
  </r>
  <r>
    <s v="Digestivna hirurgija"/>
    <s v="Operacije"/>
    <x v="2471"/>
    <x v="2465"/>
    <n v="0"/>
    <n v="0"/>
    <n v="1"/>
    <n v="1"/>
    <n v="1"/>
    <n v="1"/>
  </r>
  <r>
    <s v="Digestivna hirurgija"/>
    <s v="Operacije"/>
    <x v="2472"/>
    <x v="2466"/>
    <n v="0"/>
    <n v="0"/>
    <m/>
    <n v="1"/>
    <n v="0"/>
    <n v="1"/>
  </r>
  <r>
    <s v="Digestivna hirurgija"/>
    <s v="Operacije"/>
    <x v="2473"/>
    <x v="2467"/>
    <n v="0"/>
    <n v="0"/>
    <m/>
    <n v="1"/>
    <n v="0"/>
    <n v="1"/>
  </r>
  <r>
    <s v="Digestivna hirurgija"/>
    <s v="Operacije"/>
    <x v="2474"/>
    <x v="2468"/>
    <n v="0"/>
    <n v="0"/>
    <m/>
    <n v="1"/>
    <n v="0"/>
    <n v="1"/>
  </r>
  <r>
    <s v="Digestivna hirurgija"/>
    <s v="Operacije"/>
    <x v="2475"/>
    <x v="2469"/>
    <n v="0"/>
    <n v="0"/>
    <m/>
    <n v="1"/>
    <n v="0"/>
    <n v="1"/>
  </r>
  <r>
    <s v="Digestivna hirurgija"/>
    <s v="Operacije"/>
    <x v="2476"/>
    <x v="2470"/>
    <n v="0"/>
    <n v="0"/>
    <m/>
    <n v="1"/>
    <n v="0"/>
    <n v="1"/>
  </r>
  <r>
    <s v="Digestivna hirurgija"/>
    <s v="Operacije"/>
    <x v="2477"/>
    <x v="2471"/>
    <n v="0"/>
    <n v="0"/>
    <m/>
    <n v="1"/>
    <n v="0"/>
    <n v="1"/>
  </r>
  <r>
    <s v="Digestivna hirurgija"/>
    <s v="Operacije"/>
    <x v="2478"/>
    <x v="2472"/>
    <n v="0"/>
    <n v="0"/>
    <m/>
    <n v="1"/>
    <n v="0"/>
    <n v="1"/>
  </r>
  <r>
    <s v="Digestivna hirurgija"/>
    <s v="Operacije"/>
    <x v="2479"/>
    <x v="2473"/>
    <n v="0"/>
    <n v="0"/>
    <m/>
    <n v="1"/>
    <n v="0"/>
    <n v="1"/>
  </r>
  <r>
    <s v="Digestivna hirurgija"/>
    <s v="Operacije"/>
    <x v="2480"/>
    <x v="2474"/>
    <n v="0"/>
    <n v="0"/>
    <m/>
    <n v="1"/>
    <n v="0"/>
    <n v="1"/>
  </r>
  <r>
    <s v="Digestivna hirurgija"/>
    <s v="Operacije"/>
    <x v="2481"/>
    <x v="2475"/>
    <n v="0"/>
    <n v="0"/>
    <m/>
    <n v="1"/>
    <n v="0"/>
    <n v="1"/>
  </r>
  <r>
    <s v="Digestivna hirurgija"/>
    <s v="Operacije"/>
    <x v="2482"/>
    <x v="2476"/>
    <n v="0"/>
    <n v="0"/>
    <n v="3"/>
    <n v="1"/>
    <n v="3"/>
    <n v="1"/>
  </r>
  <r>
    <s v="Digestivna hirurgija"/>
    <s v="Operacije"/>
    <x v="2483"/>
    <x v="2477"/>
    <n v="0"/>
    <n v="0"/>
    <m/>
    <n v="1"/>
    <n v="0"/>
    <n v="1"/>
  </r>
  <r>
    <s v="Digestivna hirurgija"/>
    <s v="Operacije"/>
    <x v="2484"/>
    <x v="2478"/>
    <n v="0"/>
    <n v="0"/>
    <n v="1"/>
    <n v="1"/>
    <n v="1"/>
    <n v="1"/>
  </r>
  <r>
    <s v="Digestivna hirurgija"/>
    <s v="Operacije"/>
    <x v="2485"/>
    <x v="2479"/>
    <n v="0"/>
    <n v="0"/>
    <n v="1"/>
    <n v="1"/>
    <n v="1"/>
    <n v="1"/>
  </r>
  <r>
    <s v="Digestivna hirurgija"/>
    <s v="Operacije"/>
    <x v="2486"/>
    <x v="2480"/>
    <n v="0"/>
    <n v="0"/>
    <n v="1"/>
    <n v="1"/>
    <n v="1"/>
    <n v="1"/>
  </r>
  <r>
    <s v="Digestivna hirurgija"/>
    <s v="Operacije"/>
    <x v="2487"/>
    <x v="2481"/>
    <n v="0"/>
    <n v="0"/>
    <m/>
    <n v="1"/>
    <n v="0"/>
    <n v="1"/>
  </r>
  <r>
    <s v="Digestivna hirurgija"/>
    <s v="Operacije"/>
    <x v="2488"/>
    <x v="2482"/>
    <n v="0"/>
    <n v="0"/>
    <m/>
    <n v="1"/>
    <n v="0"/>
    <n v="1"/>
  </r>
  <r>
    <s v="Digestivna hirurgija"/>
    <s v="Operacije"/>
    <x v="2489"/>
    <x v="2483"/>
    <n v="0"/>
    <n v="0"/>
    <m/>
    <n v="1"/>
    <n v="0"/>
    <n v="1"/>
  </r>
  <r>
    <s v="Digestivna hirurgija"/>
    <s v="Operacije"/>
    <x v="2490"/>
    <x v="2484"/>
    <n v="0"/>
    <n v="0"/>
    <n v="1"/>
    <n v="1"/>
    <n v="1"/>
    <n v="1"/>
  </r>
  <r>
    <s v="Digestivna hirurgija"/>
    <s v="Operacije"/>
    <x v="2491"/>
    <x v="2485"/>
    <n v="0"/>
    <n v="0"/>
    <m/>
    <n v="1"/>
    <n v="0"/>
    <n v="1"/>
  </r>
  <r>
    <s v="Digestivna hirurgija"/>
    <s v="Operacije"/>
    <x v="2492"/>
    <x v="2486"/>
    <n v="0"/>
    <n v="0"/>
    <m/>
    <n v="1"/>
    <n v="0"/>
    <n v="1"/>
  </r>
  <r>
    <s v="Digestivna hirurgija"/>
    <s v="Operacije"/>
    <x v="2493"/>
    <x v="2487"/>
    <n v="0"/>
    <n v="0"/>
    <m/>
    <n v="1"/>
    <n v="0"/>
    <n v="1"/>
  </r>
  <r>
    <s v="Digestivna hirurgija"/>
    <s v="Operacije"/>
    <x v="2494"/>
    <x v="2488"/>
    <n v="0"/>
    <n v="0"/>
    <m/>
    <n v="1"/>
    <n v="0"/>
    <n v="1"/>
  </r>
  <r>
    <s v="Digestivna hirurgija"/>
    <s v="Operacije"/>
    <x v="2495"/>
    <x v="2489"/>
    <n v="0"/>
    <n v="0"/>
    <m/>
    <n v="1"/>
    <n v="0"/>
    <n v="1"/>
  </r>
  <r>
    <s v="Digestivna hirurgija"/>
    <s v="Operacije"/>
    <x v="2496"/>
    <x v="2490"/>
    <n v="0"/>
    <n v="0"/>
    <n v="1"/>
    <n v="1"/>
    <n v="1"/>
    <n v="1"/>
  </r>
  <r>
    <s v="Digestivna hirurgija"/>
    <s v="Operacije"/>
    <x v="2497"/>
    <x v="2491"/>
    <n v="0"/>
    <n v="0"/>
    <n v="2"/>
    <n v="1"/>
    <n v="2"/>
    <n v="1"/>
  </r>
  <r>
    <s v="Digestivna hirurgija"/>
    <s v="Operacije"/>
    <x v="2498"/>
    <x v="2492"/>
    <n v="0"/>
    <n v="0"/>
    <m/>
    <n v="1"/>
    <n v="0"/>
    <n v="1"/>
  </r>
  <r>
    <s v="Digestivna hirurgija"/>
    <s v="Operacije"/>
    <x v="2499"/>
    <x v="2493"/>
    <n v="0"/>
    <n v="0"/>
    <n v="1"/>
    <n v="1"/>
    <n v="1"/>
    <n v="1"/>
  </r>
  <r>
    <s v="Digestivna hirurgija"/>
    <s v="Operacije"/>
    <x v="2143"/>
    <x v="2139"/>
    <n v="0"/>
    <n v="0"/>
    <m/>
    <n v="1"/>
    <n v="0"/>
    <n v="1"/>
  </r>
  <r>
    <s v="Digestivna hirurgija"/>
    <s v="Operacije"/>
    <x v="2144"/>
    <x v="2140"/>
    <n v="0"/>
    <n v="0"/>
    <m/>
    <n v="1"/>
    <n v="0"/>
    <n v="1"/>
  </r>
  <r>
    <s v="Digestivna hirurgija"/>
    <s v="Operacije"/>
    <x v="2500"/>
    <x v="2494"/>
    <n v="0"/>
    <n v="0"/>
    <m/>
    <n v="1"/>
    <n v="0"/>
    <n v="1"/>
  </r>
  <r>
    <s v="Digestivna hirurgija"/>
    <s v="Operacije"/>
    <x v="2028"/>
    <x v="2025"/>
    <n v="0"/>
    <n v="0"/>
    <m/>
    <n v="1"/>
    <n v="0"/>
    <n v="1"/>
  </r>
  <r>
    <s v="Digestivna hirurgija"/>
    <s v="Operacije"/>
    <x v="1619"/>
    <x v="1617"/>
    <n v="0"/>
    <n v="0"/>
    <m/>
    <n v="1"/>
    <n v="0"/>
    <n v="1"/>
  </r>
  <r>
    <s v="Digestivna hirurgija"/>
    <s v="Operacije"/>
    <x v="1183"/>
    <x v="1181"/>
    <n v="0"/>
    <n v="0"/>
    <m/>
    <n v="1"/>
    <n v="0"/>
    <n v="1"/>
  </r>
  <r>
    <s v="Digestivna hirurgija"/>
    <s v="Operacije"/>
    <x v="65"/>
    <x v="65"/>
    <n v="0"/>
    <n v="0"/>
    <m/>
    <n v="1"/>
    <n v="0"/>
    <n v="1"/>
  </r>
  <r>
    <s v="Digestivna hirurgija"/>
    <s v="Operacije"/>
    <x v="1396"/>
    <x v="1394"/>
    <n v="0"/>
    <n v="0"/>
    <m/>
    <n v="1"/>
    <n v="0"/>
    <n v="1"/>
  </r>
  <r>
    <s v="Digestivna hirurgija"/>
    <s v="Operacije"/>
    <x v="2042"/>
    <x v="2039"/>
    <n v="0"/>
    <n v="0"/>
    <n v="5"/>
    <n v="1"/>
    <n v="5"/>
    <n v="1"/>
  </r>
  <r>
    <s v="Digestivna hirurgija"/>
    <s v="Operacije"/>
    <x v="2501"/>
    <x v="2495"/>
    <n v="0"/>
    <n v="0"/>
    <m/>
    <n v="1"/>
    <n v="0"/>
    <n v="1"/>
  </r>
  <r>
    <s v="Digestivna hirurgija"/>
    <s v="Operacije"/>
    <x v="2502"/>
    <x v="2496"/>
    <n v="0"/>
    <n v="0"/>
    <m/>
    <n v="1"/>
    <n v="0"/>
    <n v="1"/>
  </r>
  <r>
    <s v="Digestivna hirurgija"/>
    <s v="Operacije"/>
    <x v="2503"/>
    <x v="2497"/>
    <n v="0"/>
    <n v="0"/>
    <m/>
    <n v="1"/>
    <n v="0"/>
    <n v="1"/>
  </r>
  <r>
    <s v="Digestivna hirurgija"/>
    <s v="Operacije"/>
    <x v="2504"/>
    <x v="2498"/>
    <n v="0"/>
    <n v="0"/>
    <m/>
    <n v="1"/>
    <n v="0"/>
    <n v="1"/>
  </r>
  <r>
    <s v="Digestivna hirurgija"/>
    <s v="Operacije"/>
    <x v="2505"/>
    <x v="2499"/>
    <n v="0"/>
    <n v="0"/>
    <m/>
    <n v="1"/>
    <n v="0"/>
    <n v="1"/>
  </r>
  <r>
    <s v="Digestivna hirurgija"/>
    <s v="Operacije"/>
    <x v="2506"/>
    <x v="2500"/>
    <n v="0"/>
    <n v="0"/>
    <n v="1"/>
    <n v="1"/>
    <n v="1"/>
    <n v="1"/>
  </r>
  <r>
    <s v="Digestivna hirurgija"/>
    <s v="Operacije"/>
    <x v="2507"/>
    <x v="2501"/>
    <n v="0"/>
    <n v="0"/>
    <n v="1"/>
    <n v="2"/>
    <n v="1"/>
    <n v="2"/>
  </r>
  <r>
    <s v="Digestivna hirurgija"/>
    <s v="Operacije"/>
    <x v="2139"/>
    <x v="2135"/>
    <n v="0"/>
    <n v="0"/>
    <m/>
    <n v="2"/>
    <n v="0"/>
    <n v="2"/>
  </r>
  <r>
    <s v="Digestivna hirurgija"/>
    <s v="Operacije"/>
    <x v="2147"/>
    <x v="2143"/>
    <n v="0"/>
    <n v="0"/>
    <n v="1"/>
    <n v="1"/>
    <n v="1"/>
    <n v="1"/>
  </r>
  <r>
    <s v="Digestivna hirurgija"/>
    <s v="Operacije"/>
    <x v="2508"/>
    <x v="2502"/>
    <n v="0"/>
    <n v="0"/>
    <n v="3"/>
    <n v="1"/>
    <n v="3"/>
    <n v="1"/>
  </r>
  <r>
    <s v="Digestivna hirurgija"/>
    <s v="Operacije"/>
    <x v="2179"/>
    <x v="2175"/>
    <n v="0"/>
    <n v="0"/>
    <m/>
    <n v="1"/>
    <n v="0"/>
    <n v="1"/>
  </r>
  <r>
    <s v="Digestivna hirurgija"/>
    <s v="Operacije"/>
    <x v="2509"/>
    <x v="2503"/>
    <n v="0"/>
    <n v="0"/>
    <m/>
    <n v="1"/>
    <n v="0"/>
    <n v="1"/>
  </r>
  <r>
    <s v="Digestivna hirurgija"/>
    <s v="Operacije"/>
    <x v="2181"/>
    <x v="2177"/>
    <n v="0"/>
    <n v="0"/>
    <m/>
    <n v="1"/>
    <n v="0"/>
    <n v="1"/>
  </r>
  <r>
    <s v="Digestivna hirurgija"/>
    <s v="Operacije"/>
    <x v="2184"/>
    <x v="2180"/>
    <n v="0"/>
    <n v="0"/>
    <n v="2"/>
    <n v="2"/>
    <n v="2"/>
    <n v="2"/>
  </r>
  <r>
    <s v="Digestivna hirurgija"/>
    <s v="Operacije"/>
    <x v="2510"/>
    <x v="2504"/>
    <n v="0"/>
    <n v="0"/>
    <n v="5"/>
    <n v="5"/>
    <n v="5"/>
    <n v="5"/>
  </r>
  <r>
    <s v="Digestivna hirurgija"/>
    <s v="Operacije"/>
    <x v="2511"/>
    <x v="2505"/>
    <n v="0"/>
    <n v="0"/>
    <n v="8"/>
    <n v="10"/>
    <n v="8"/>
    <n v="10"/>
  </r>
  <r>
    <s v="Digestivna hirurgija"/>
    <s v="Operacije"/>
    <x v="2512"/>
    <x v="2506"/>
    <n v="0"/>
    <n v="0"/>
    <n v="1"/>
    <n v="1"/>
    <n v="1"/>
    <n v="1"/>
  </r>
  <r>
    <s v="Digestivna hirurgija"/>
    <s v="Operacije"/>
    <x v="2513"/>
    <x v="2507"/>
    <n v="0"/>
    <n v="0"/>
    <m/>
    <n v="1"/>
    <n v="0"/>
    <n v="1"/>
  </r>
  <r>
    <s v="Digestivna hirurgija"/>
    <s v="Operacije"/>
    <x v="2514"/>
    <x v="2508"/>
    <n v="0"/>
    <n v="0"/>
    <n v="3"/>
    <n v="1"/>
    <n v="3"/>
    <n v="1"/>
  </r>
  <r>
    <s v="Digestivna hirurgija"/>
    <s v="Operacije"/>
    <x v="2515"/>
    <x v="2509"/>
    <n v="0"/>
    <n v="0"/>
    <m/>
    <n v="1"/>
    <n v="0"/>
    <n v="1"/>
  </r>
  <r>
    <s v="Digestivna hirurgija"/>
    <s v="Operacije"/>
    <x v="2186"/>
    <x v="2182"/>
    <n v="0"/>
    <n v="0"/>
    <m/>
    <n v="0"/>
    <n v="0"/>
    <n v="0"/>
  </r>
  <r>
    <s v="Digestivna hirurgija"/>
    <s v="Operacije"/>
    <x v="2516"/>
    <x v="2510"/>
    <n v="0"/>
    <n v="0"/>
    <m/>
    <n v="1"/>
    <n v="0"/>
    <n v="1"/>
  </r>
  <r>
    <s v="Digestivna hirurgija"/>
    <s v="Operacije"/>
    <x v="1947"/>
    <x v="1944"/>
    <n v="0"/>
    <n v="0"/>
    <n v="1"/>
    <n v="2"/>
    <n v="1"/>
    <n v="2"/>
  </r>
  <r>
    <s v="Digestivna hirurgija"/>
    <s v="Operacije"/>
    <x v="2517"/>
    <x v="2511"/>
    <n v="0"/>
    <n v="0"/>
    <n v="1"/>
    <n v="1"/>
    <n v="1"/>
    <n v="1"/>
  </r>
  <r>
    <s v="Digestivna hirurgija"/>
    <s v="Operacije"/>
    <x v="2518"/>
    <x v="2512"/>
    <n v="0"/>
    <n v="0"/>
    <n v="2"/>
    <n v="7"/>
    <n v="2"/>
    <n v="7"/>
  </r>
  <r>
    <s v="Digestivna hirurgija"/>
    <s v="Operacije"/>
    <x v="2092"/>
    <x v="2088"/>
    <n v="0"/>
    <n v="0"/>
    <m/>
    <n v="1"/>
    <n v="0"/>
    <n v="1"/>
  </r>
  <r>
    <s v="Digestivna hirurgija"/>
    <s v="Operacije"/>
    <x v="2519"/>
    <x v="2513"/>
    <n v="0"/>
    <n v="0"/>
    <m/>
    <n v="1"/>
    <n v="0"/>
    <n v="1"/>
  </r>
  <r>
    <s v="Digestivna hirurgija"/>
    <s v="Operacije"/>
    <x v="2102"/>
    <x v="2098"/>
    <n v="0"/>
    <n v="0"/>
    <m/>
    <n v="1"/>
    <n v="0"/>
    <n v="1"/>
  </r>
  <r>
    <s v="Digestivna hirurgija"/>
    <s v="Operacije"/>
    <x v="2520"/>
    <x v="2514"/>
    <n v="0"/>
    <n v="0"/>
    <m/>
    <n v="1"/>
    <n v="0"/>
    <n v="1"/>
  </r>
  <r>
    <s v="Digestivna hirurgija"/>
    <s v="Operacije"/>
    <x v="2521"/>
    <x v="2515"/>
    <n v="0"/>
    <n v="0"/>
    <m/>
    <n v="1"/>
    <n v="0"/>
    <n v="1"/>
  </r>
  <r>
    <s v="Digestivna hirurgija"/>
    <s v="Operacije"/>
    <x v="2122"/>
    <x v="2118"/>
    <n v="0"/>
    <n v="0"/>
    <n v="2"/>
    <n v="2"/>
    <n v="2"/>
    <n v="2"/>
  </r>
  <r>
    <s v="Digestivna hirurgija"/>
    <s v="Operacije"/>
    <x v="2522"/>
    <x v="2516"/>
    <n v="0"/>
    <n v="0"/>
    <m/>
    <n v="1"/>
    <n v="0"/>
    <n v="1"/>
  </r>
  <r>
    <s v="Digestivna hirurgija"/>
    <s v="Operacije"/>
    <x v="2131"/>
    <x v="2127"/>
    <n v="0"/>
    <n v="0"/>
    <n v="12"/>
    <n v="15"/>
    <n v="12"/>
    <n v="15"/>
  </r>
  <r>
    <s v="Digestivna hirurgija"/>
    <s v="Operacije"/>
    <x v="2132"/>
    <x v="2128"/>
    <n v="0"/>
    <n v="0"/>
    <m/>
    <n v="3"/>
    <n v="0"/>
    <n v="3"/>
  </r>
  <r>
    <s v="Digestivna hirurgija"/>
    <s v="Operacije"/>
    <x v="2523"/>
    <x v="2517"/>
    <n v="0"/>
    <n v="0"/>
    <n v="1"/>
    <n v="2"/>
    <n v="1"/>
    <n v="2"/>
  </r>
  <r>
    <s v="Digestivna hirurgija"/>
    <s v="Operacije"/>
    <x v="2141"/>
    <x v="2137"/>
    <n v="0"/>
    <n v="0"/>
    <n v="8"/>
    <n v="10"/>
    <n v="8"/>
    <n v="10"/>
  </r>
  <r>
    <s v="Digestivna hirurgija"/>
    <s v="Operacije"/>
    <x v="2524"/>
    <x v="2518"/>
    <n v="0"/>
    <n v="0"/>
    <m/>
    <n v="1"/>
    <n v="0"/>
    <n v="1"/>
  </r>
  <r>
    <s v="Digestivna hirurgija"/>
    <s v="Operacije"/>
    <x v="2180"/>
    <x v="2176"/>
    <n v="0"/>
    <n v="0"/>
    <m/>
    <n v="1"/>
    <n v="0"/>
    <n v="1"/>
  </r>
  <r>
    <s v="Digestivna hirurgija"/>
    <s v="Operacije"/>
    <x v="2012"/>
    <x v="2009"/>
    <n v="0"/>
    <n v="0"/>
    <m/>
    <n v="1"/>
    <n v="0"/>
    <n v="1"/>
  </r>
  <r>
    <s v="Digestivna hirurgija"/>
    <s v="Operacije"/>
    <x v="2031"/>
    <x v="2028"/>
    <n v="0"/>
    <n v="0"/>
    <m/>
    <n v="1"/>
    <n v="0"/>
    <n v="1"/>
  </r>
  <r>
    <s v="Digestivna hirurgija"/>
    <s v="Operacije"/>
    <x v="2032"/>
    <x v="2029"/>
    <n v="0"/>
    <n v="0"/>
    <n v="1"/>
    <n v="1"/>
    <n v="1"/>
    <n v="1"/>
  </r>
  <r>
    <s v="Digestivna hirurgija"/>
    <s v="Operacije"/>
    <x v="2525"/>
    <x v="2519"/>
    <n v="0"/>
    <n v="0"/>
    <m/>
    <n v="1"/>
    <n v="0"/>
    <n v="1"/>
  </r>
  <r>
    <s v="Digestivna hirurgija"/>
    <s v="Operacije"/>
    <x v="2036"/>
    <x v="2033"/>
    <n v="0"/>
    <n v="0"/>
    <n v="2"/>
    <n v="1"/>
    <n v="2"/>
    <n v="1"/>
  </r>
  <r>
    <s v="Digestivna hirurgija"/>
    <s v="Operacije"/>
    <x v="2038"/>
    <x v="2035"/>
    <n v="0"/>
    <n v="0"/>
    <n v="1"/>
    <n v="1"/>
    <n v="1"/>
    <n v="1"/>
  </r>
  <r>
    <s v="Digestivna hirurgija"/>
    <s v="Operacije"/>
    <x v="2039"/>
    <x v="2036"/>
    <n v="0"/>
    <n v="0"/>
    <n v="3"/>
    <n v="1"/>
    <n v="3"/>
    <n v="1"/>
  </r>
  <r>
    <s v="Digestivna hirurgija"/>
    <s v="Operacije"/>
    <x v="1724"/>
    <x v="1721"/>
    <n v="0"/>
    <n v="0"/>
    <m/>
    <n v="1"/>
    <n v="0"/>
    <n v="1"/>
  </r>
  <r>
    <s v="Digestivna hirurgija"/>
    <s v="Operacije"/>
    <x v="1639"/>
    <x v="1637"/>
    <n v="0"/>
    <n v="0"/>
    <m/>
    <n v="1"/>
    <n v="0"/>
    <n v="1"/>
  </r>
  <r>
    <s v="Digestivna hirurgija"/>
    <s v="Operacije"/>
    <x v="1643"/>
    <x v="1640"/>
    <n v="0"/>
    <n v="0"/>
    <m/>
    <n v="1"/>
    <n v="0"/>
    <n v="1"/>
  </r>
  <r>
    <s v="Digestivna hirurgija"/>
    <s v="Operacije"/>
    <x v="1697"/>
    <x v="1694"/>
    <n v="0"/>
    <n v="0"/>
    <n v="1"/>
    <n v="1"/>
    <n v="1"/>
    <n v="1"/>
  </r>
  <r>
    <s v="Digestivna hirurgija"/>
    <s v="Operacije"/>
    <x v="1905"/>
    <x v="1902"/>
    <n v="0"/>
    <n v="0"/>
    <n v="4"/>
    <n v="1"/>
    <n v="4"/>
    <n v="1"/>
  </r>
  <r>
    <s v="Digestivna hirurgija"/>
    <s v="Operacije"/>
    <x v="1906"/>
    <x v="1903"/>
    <n v="0"/>
    <n v="0"/>
    <m/>
    <n v="2"/>
    <n v="0"/>
    <n v="2"/>
  </r>
  <r>
    <s v="Digestivna hirurgija"/>
    <s v="Operacije"/>
    <x v="2427"/>
    <x v="2422"/>
    <n v="0"/>
    <n v="0"/>
    <m/>
    <n v="1"/>
    <n v="0"/>
    <n v="1"/>
  </r>
  <r>
    <s v="Digestivna hirurgija"/>
    <s v="Operacije"/>
    <x v="1593"/>
    <x v="1591"/>
    <n v="0"/>
    <n v="0"/>
    <m/>
    <n v="1"/>
    <n v="0"/>
    <n v="1"/>
  </r>
  <r>
    <s v="Digestivna hirurgija"/>
    <s v="Operacije"/>
    <x v="1399"/>
    <x v="1397"/>
    <n v="0"/>
    <n v="0"/>
    <n v="3"/>
    <n v="2"/>
    <n v="3"/>
    <n v="2"/>
  </r>
  <r>
    <s v="Digestivna hirurgija"/>
    <s v="Operacije"/>
    <x v="2349"/>
    <x v="2345"/>
    <n v="0"/>
    <n v="0"/>
    <m/>
    <n v="1"/>
    <n v="0"/>
    <n v="1"/>
  </r>
  <r>
    <s v="Digestivna hirurgija"/>
    <s v="Operacije"/>
    <x v="2526"/>
    <x v="2520"/>
    <n v="0"/>
    <n v="0"/>
    <n v="1"/>
    <n v="1"/>
    <n v="1"/>
    <n v="1"/>
  </r>
  <r>
    <s v="Digestivna hirurgija"/>
    <s v="Operacije"/>
    <x v="2056"/>
    <x v="2052"/>
    <n v="0"/>
    <n v="0"/>
    <m/>
    <n v="1"/>
    <n v="0"/>
    <n v="1"/>
  </r>
  <r>
    <s v="Digestivna hirurgija"/>
    <s v="Operacije"/>
    <x v="15"/>
    <x v="15"/>
    <n v="0"/>
    <n v="1"/>
    <n v="17"/>
    <n v="20"/>
    <n v="17"/>
    <n v="21"/>
  </r>
  <r>
    <s v="Digestivna hirurgija"/>
    <s v="Operacije"/>
    <x v="18"/>
    <x v="18"/>
    <n v="0"/>
    <n v="1"/>
    <n v="21"/>
    <n v="15"/>
    <n v="21"/>
    <n v="16"/>
  </r>
  <r>
    <s v="Digestivna hirurgija"/>
    <s v="Operacije"/>
    <x v="1594"/>
    <x v="1592"/>
    <n v="0"/>
    <n v="0"/>
    <m/>
    <n v="1"/>
    <n v="0"/>
    <n v="1"/>
  </r>
  <r>
    <s v="Digestivna hirurgija"/>
    <s v="Operacije"/>
    <x v="2527"/>
    <x v="2521"/>
    <n v="0"/>
    <n v="1"/>
    <n v="2"/>
    <n v="2"/>
    <n v="2"/>
    <n v="3"/>
  </r>
  <r>
    <s v="Digestivna hirurgija"/>
    <s v="Operacije"/>
    <x v="2528"/>
    <x v="2522"/>
    <n v="0"/>
    <n v="1"/>
    <n v="55"/>
    <n v="50"/>
    <n v="55"/>
    <n v="51"/>
  </r>
  <r>
    <s v="Digestivna hirurgija"/>
    <s v="Operacije"/>
    <x v="1948"/>
    <x v="1945"/>
    <n v="0"/>
    <n v="1"/>
    <n v="12"/>
    <n v="15"/>
    <n v="12"/>
    <n v="16"/>
  </r>
  <r>
    <s v="Digestivna hirurgija"/>
    <s v="Operacije"/>
    <x v="2529"/>
    <x v="2523"/>
    <n v="0"/>
    <n v="1"/>
    <m/>
    <n v="1"/>
    <n v="0"/>
    <n v="2"/>
  </r>
  <r>
    <s v="Digestivna hirurgija"/>
    <s v="Operacije"/>
    <x v="2530"/>
    <x v="2524"/>
    <n v="0"/>
    <n v="1"/>
    <n v="2"/>
    <n v="1"/>
    <n v="2"/>
    <n v="2"/>
  </r>
  <r>
    <s v="Digestivna hirurgija"/>
    <s v="Operacije"/>
    <x v="28"/>
    <x v="28"/>
    <n v="0"/>
    <n v="0"/>
    <m/>
    <n v="1"/>
    <n v="0"/>
    <n v="1"/>
  </r>
  <r>
    <s v="Digestivna hirurgija"/>
    <s v="Operacije"/>
    <x v="2531"/>
    <x v="2525"/>
    <n v="0"/>
    <n v="1"/>
    <n v="1"/>
    <n v="1"/>
    <n v="1"/>
    <n v="2"/>
  </r>
  <r>
    <s v="Digestivna hirurgija"/>
    <s v="Operacije"/>
    <x v="1587"/>
    <x v="1585"/>
    <n v="0"/>
    <n v="1"/>
    <m/>
    <n v="1"/>
    <n v="0"/>
    <n v="2"/>
  </r>
  <r>
    <s v="Digestivna hirurgija"/>
    <s v="Operacije"/>
    <x v="847"/>
    <x v="845"/>
    <n v="0"/>
    <n v="0"/>
    <n v="377"/>
    <n v="422"/>
    <n v="377"/>
    <n v="422"/>
  </r>
  <r>
    <s v="Digestivna hirurgija"/>
    <s v="Operacije"/>
    <x v="2532"/>
    <x v="2526"/>
    <n v="0"/>
    <n v="0"/>
    <m/>
    <n v="1"/>
    <n v="0"/>
    <n v="1"/>
  </r>
  <r>
    <s v="Digestivna hirurgija"/>
    <s v="Operacije"/>
    <x v="2533"/>
    <x v="2527"/>
    <n v="0"/>
    <n v="0"/>
    <n v="5"/>
    <n v="7"/>
    <n v="5"/>
    <n v="7"/>
  </r>
  <r>
    <s v="Digestivna hirurgija"/>
    <s v="Operacije"/>
    <x v="2081"/>
    <x v="2077"/>
    <n v="0"/>
    <n v="0"/>
    <n v="1"/>
    <n v="2"/>
    <n v="1"/>
    <n v="2"/>
  </r>
  <r>
    <s v="Digestivna hirurgija"/>
    <s v="Operacije"/>
    <x v="2534"/>
    <x v="2528"/>
    <n v="0"/>
    <n v="0"/>
    <n v="22"/>
    <n v="27"/>
    <n v="22"/>
    <n v="27"/>
  </r>
  <r>
    <s v="Digestivna hirurgija"/>
    <s v="Operacije"/>
    <x v="2535"/>
    <x v="2529"/>
    <n v="0"/>
    <n v="0"/>
    <n v="1"/>
    <n v="5"/>
    <n v="1"/>
    <n v="5"/>
  </r>
  <r>
    <s v="Digestivna hirurgija"/>
    <s v="Operacije"/>
    <x v="2536"/>
    <x v="2530"/>
    <n v="0"/>
    <n v="0"/>
    <n v="3"/>
    <n v="5"/>
    <n v="3"/>
    <n v="5"/>
  </r>
  <r>
    <s v="Digestivna hirurgija"/>
    <s v="Operacije"/>
    <x v="2537"/>
    <x v="2531"/>
    <n v="0"/>
    <n v="0"/>
    <m/>
    <n v="1"/>
    <n v="0"/>
    <n v="1"/>
  </r>
  <r>
    <s v="Digestivna hirurgija"/>
    <s v="Operacije"/>
    <x v="2538"/>
    <x v="2532"/>
    <n v="0"/>
    <n v="0"/>
    <n v="6"/>
    <n v="10"/>
    <n v="6"/>
    <n v="10"/>
  </r>
  <r>
    <s v="Digestivna hirurgija"/>
    <s v="Operacije"/>
    <x v="2539"/>
    <x v="2533"/>
    <n v="0"/>
    <n v="0"/>
    <n v="1"/>
    <n v="1"/>
    <n v="1"/>
    <n v="1"/>
  </r>
  <r>
    <s v="Digestivna hirurgija"/>
    <s v="Operacije"/>
    <x v="2540"/>
    <x v="2534"/>
    <n v="0"/>
    <n v="0"/>
    <n v="1"/>
    <n v="1"/>
    <n v="1"/>
    <n v="1"/>
  </r>
  <r>
    <s v="Digestivna hirurgija"/>
    <s v="Operacije"/>
    <x v="2089"/>
    <x v="2085"/>
    <n v="0"/>
    <n v="0"/>
    <n v="1"/>
    <n v="3"/>
    <n v="1"/>
    <n v="3"/>
  </r>
  <r>
    <s v="Digestivna hirurgija"/>
    <s v="Operacije"/>
    <x v="1949"/>
    <x v="1946"/>
    <n v="0"/>
    <n v="0"/>
    <n v="10"/>
    <n v="15"/>
    <n v="10"/>
    <n v="15"/>
  </r>
  <r>
    <s v="Digestivna hirurgija"/>
    <s v="Operacije"/>
    <x v="1950"/>
    <x v="1947"/>
    <n v="0"/>
    <n v="0"/>
    <n v="1"/>
    <n v="1"/>
    <n v="1"/>
    <n v="1"/>
  </r>
  <r>
    <s v="Digestivna hirurgija"/>
    <s v="Operacije"/>
    <x v="1951"/>
    <x v="1948"/>
    <n v="0"/>
    <n v="0"/>
    <n v="17"/>
    <n v="30"/>
    <n v="17"/>
    <n v="30"/>
  </r>
  <r>
    <s v="Digestivna hirurgija"/>
    <s v="Operacije"/>
    <x v="1952"/>
    <x v="1949"/>
    <n v="0"/>
    <n v="0"/>
    <n v="23"/>
    <n v="20"/>
    <n v="23"/>
    <n v="20"/>
  </r>
  <r>
    <s v="Digestivna hirurgija"/>
    <s v="Operacije"/>
    <x v="1953"/>
    <x v="1950"/>
    <n v="0"/>
    <n v="0"/>
    <n v="102"/>
    <n v="90"/>
    <n v="102"/>
    <n v="90"/>
  </r>
  <r>
    <s v="Digestivna hirurgija"/>
    <s v="Operacije"/>
    <x v="2541"/>
    <x v="2535"/>
    <n v="0"/>
    <n v="0"/>
    <n v="1"/>
    <n v="1"/>
    <n v="1"/>
    <n v="1"/>
  </r>
  <r>
    <s v="Digestivna hirurgija"/>
    <s v="Operacije"/>
    <x v="848"/>
    <x v="846"/>
    <n v="0"/>
    <n v="0"/>
    <n v="34"/>
    <n v="37"/>
    <n v="34"/>
    <n v="37"/>
  </r>
  <r>
    <s v="Digestivna hirurgija"/>
    <s v="Operacije"/>
    <x v="1597"/>
    <x v="1595"/>
    <n v="0"/>
    <n v="0"/>
    <n v="152"/>
    <n v="160"/>
    <n v="152"/>
    <n v="160"/>
  </r>
  <r>
    <s v="Digestivna hirurgija"/>
    <s v="Operacije"/>
    <x v="849"/>
    <x v="847"/>
    <n v="0"/>
    <n v="0"/>
    <n v="1"/>
    <n v="1"/>
    <n v="1"/>
    <n v="1"/>
  </r>
  <r>
    <s v="Digestivna hirurgija"/>
    <s v="Operacije"/>
    <x v="2542"/>
    <x v="2536"/>
    <n v="0"/>
    <n v="0"/>
    <n v="23"/>
    <n v="15"/>
    <n v="23"/>
    <n v="15"/>
  </r>
  <r>
    <s v="Digestivna hirurgija"/>
    <s v="Operacije"/>
    <x v="850"/>
    <x v="848"/>
    <n v="0"/>
    <n v="0"/>
    <n v="3"/>
    <n v="12"/>
    <n v="3"/>
    <n v="12"/>
  </r>
  <r>
    <s v="Digestivna hirurgija"/>
    <s v="Operacije"/>
    <x v="1954"/>
    <x v="1951"/>
    <n v="0"/>
    <n v="0"/>
    <m/>
    <n v="1"/>
    <n v="0"/>
    <n v="1"/>
  </r>
  <r>
    <s v="Digestivna hirurgija"/>
    <s v="Operacije"/>
    <x v="33"/>
    <x v="33"/>
    <n v="0"/>
    <n v="0"/>
    <n v="22"/>
    <n v="30"/>
    <n v="22"/>
    <n v="30"/>
  </r>
  <r>
    <s v="Digestivna hirurgija"/>
    <s v="Operacije"/>
    <x v="1955"/>
    <x v="1952"/>
    <n v="0"/>
    <n v="1"/>
    <n v="304"/>
    <n v="360"/>
    <n v="304"/>
    <n v="361"/>
  </r>
  <r>
    <s v="Digestivna hirurgija"/>
    <s v="Operacije"/>
    <x v="2543"/>
    <x v="2537"/>
    <n v="0"/>
    <n v="0"/>
    <m/>
    <n v="1"/>
    <n v="0"/>
    <n v="1"/>
  </r>
  <r>
    <s v="Digestivna hirurgija"/>
    <s v="Operacije"/>
    <x v="1956"/>
    <x v="1953"/>
    <n v="0"/>
    <n v="0"/>
    <n v="10"/>
    <n v="6"/>
    <n v="10"/>
    <n v="6"/>
  </r>
  <r>
    <s v="Digestivna hirurgija"/>
    <s v="Operacije"/>
    <x v="2094"/>
    <x v="2090"/>
    <n v="0"/>
    <n v="0"/>
    <n v="17"/>
    <n v="20"/>
    <n v="17"/>
    <n v="20"/>
  </r>
  <r>
    <s v="Digestivna hirurgija"/>
    <s v="Operacije"/>
    <x v="1957"/>
    <x v="1954"/>
    <n v="0"/>
    <n v="1"/>
    <n v="4"/>
    <n v="5"/>
    <n v="4"/>
    <n v="6"/>
  </r>
  <r>
    <s v="Digestivna hirurgija"/>
    <s v="Operacije"/>
    <x v="2544"/>
    <x v="2538"/>
    <n v="0"/>
    <n v="0"/>
    <n v="23"/>
    <n v="12"/>
    <n v="23"/>
    <n v="12"/>
  </r>
  <r>
    <s v="Digestivna hirurgija"/>
    <s v="Operacije"/>
    <x v="2545"/>
    <x v="2539"/>
    <n v="0"/>
    <n v="0"/>
    <n v="21"/>
    <n v="33"/>
    <n v="21"/>
    <n v="33"/>
  </r>
  <r>
    <s v="Digestivna hirurgija"/>
    <s v="Operacije"/>
    <x v="2546"/>
    <x v="2540"/>
    <n v="0"/>
    <n v="0"/>
    <n v="16"/>
    <n v="15"/>
    <n v="16"/>
    <n v="15"/>
  </r>
  <r>
    <s v="Digestivna hirurgija"/>
    <s v="Operacije"/>
    <x v="2547"/>
    <x v="2541"/>
    <n v="0"/>
    <n v="0"/>
    <n v="12"/>
    <n v="15"/>
    <n v="12"/>
    <n v="15"/>
  </r>
  <r>
    <s v="Digestivna hirurgija"/>
    <s v="Operacije"/>
    <x v="2548"/>
    <x v="2542"/>
    <n v="0"/>
    <n v="0"/>
    <n v="1"/>
    <n v="5"/>
    <n v="1"/>
    <n v="5"/>
  </r>
  <r>
    <s v="Digestivna hirurgija"/>
    <s v="Operacije"/>
    <x v="2099"/>
    <x v="2095"/>
    <n v="0"/>
    <n v="0"/>
    <m/>
    <n v="1"/>
    <n v="0"/>
    <n v="1"/>
  </r>
  <r>
    <s v="Digestivna hirurgija"/>
    <s v="Operacije"/>
    <x v="2549"/>
    <x v="2543"/>
    <n v="0"/>
    <n v="0"/>
    <n v="1"/>
    <n v="2"/>
    <n v="1"/>
    <n v="2"/>
  </r>
  <r>
    <s v="Digestivna hirurgija"/>
    <s v="Operacije"/>
    <x v="2550"/>
    <x v="2544"/>
    <n v="0"/>
    <n v="0"/>
    <n v="1"/>
    <n v="1"/>
    <n v="1"/>
    <n v="1"/>
  </r>
  <r>
    <s v="Digestivna hirurgija"/>
    <s v="Operacije"/>
    <x v="2101"/>
    <x v="2097"/>
    <n v="0"/>
    <n v="0"/>
    <n v="5"/>
    <n v="5"/>
    <n v="5"/>
    <n v="5"/>
  </r>
  <r>
    <s v="Digestivna hirurgija"/>
    <s v="Operacije"/>
    <x v="2551"/>
    <x v="2545"/>
    <n v="0"/>
    <n v="0"/>
    <m/>
    <n v="1"/>
    <n v="0"/>
    <n v="1"/>
  </r>
  <r>
    <s v="Digestivna hirurgija"/>
    <s v="Operacije"/>
    <x v="2552"/>
    <x v="2546"/>
    <n v="0"/>
    <n v="1"/>
    <n v="22"/>
    <n v="22"/>
    <n v="22"/>
    <n v="23"/>
  </r>
  <r>
    <s v="Digestivna hirurgija"/>
    <s v="Operacije"/>
    <x v="2553"/>
    <x v="2547"/>
    <n v="0"/>
    <n v="1"/>
    <m/>
    <n v="1"/>
    <n v="0"/>
    <n v="2"/>
  </r>
  <r>
    <s v="Digestivna hirurgija"/>
    <s v="Operacije"/>
    <x v="2105"/>
    <x v="2101"/>
    <n v="0"/>
    <n v="0"/>
    <n v="113"/>
    <n v="140"/>
    <n v="113"/>
    <n v="140"/>
  </r>
  <r>
    <s v="Digestivna hirurgija"/>
    <s v="Operacije"/>
    <x v="2106"/>
    <x v="2102"/>
    <n v="0"/>
    <n v="0"/>
    <n v="372"/>
    <n v="325"/>
    <n v="372"/>
    <n v="325"/>
  </r>
  <r>
    <s v="Digestivna hirurgija"/>
    <s v="Operacije"/>
    <x v="2107"/>
    <x v="2103"/>
    <n v="0"/>
    <n v="0"/>
    <n v="2"/>
    <n v="1"/>
    <n v="2"/>
    <n v="1"/>
  </r>
  <r>
    <s v="Digestivna hirurgija"/>
    <s v="Operacije"/>
    <x v="2554"/>
    <x v="2548"/>
    <n v="0"/>
    <n v="0"/>
    <n v="18"/>
    <n v="20"/>
    <n v="18"/>
    <n v="20"/>
  </r>
  <r>
    <s v="Digestivna hirurgija"/>
    <s v="Operacije"/>
    <x v="2555"/>
    <x v="2549"/>
    <n v="0"/>
    <n v="0"/>
    <n v="8"/>
    <n v="6"/>
    <n v="8"/>
    <n v="6"/>
  </r>
  <r>
    <s v="Digestivna hirurgija"/>
    <s v="Operacije"/>
    <x v="2556"/>
    <x v="2550"/>
    <n v="0"/>
    <n v="0"/>
    <n v="76"/>
    <n v="90"/>
    <n v="76"/>
    <n v="90"/>
  </r>
  <r>
    <s v="Digestivna hirurgija"/>
    <s v="Operacije"/>
    <x v="2557"/>
    <x v="2551"/>
    <n v="0"/>
    <n v="0"/>
    <n v="1"/>
    <n v="2"/>
    <n v="1"/>
    <n v="2"/>
  </r>
  <r>
    <s v="Digestivna hirurgija"/>
    <s v="Operacije"/>
    <x v="2558"/>
    <x v="2552"/>
    <n v="0"/>
    <n v="0"/>
    <m/>
    <n v="1"/>
    <n v="0"/>
    <n v="1"/>
  </r>
  <r>
    <s v="Digestivna hirurgija"/>
    <s v="Operacije"/>
    <x v="2559"/>
    <x v="2553"/>
    <n v="0"/>
    <n v="0"/>
    <n v="3"/>
    <n v="2"/>
    <n v="3"/>
    <n v="2"/>
  </r>
  <r>
    <s v="Digestivna hirurgija"/>
    <s v="Operacije"/>
    <x v="2560"/>
    <x v="2554"/>
    <n v="0"/>
    <n v="0"/>
    <n v="14"/>
    <n v="33"/>
    <n v="14"/>
    <n v="33"/>
  </r>
  <r>
    <s v="Digestivna hirurgija"/>
    <s v="Operacije"/>
    <x v="2561"/>
    <x v="2555"/>
    <n v="0"/>
    <n v="0"/>
    <n v="12"/>
    <n v="2"/>
    <n v="12"/>
    <n v="2"/>
  </r>
  <r>
    <s v="Digestivna hirurgija"/>
    <s v="Operacije"/>
    <x v="2562"/>
    <x v="2556"/>
    <n v="0"/>
    <n v="0"/>
    <n v="11"/>
    <n v="12"/>
    <n v="11"/>
    <n v="12"/>
  </r>
  <r>
    <s v="Digestivna hirurgija"/>
    <s v="Operacije"/>
    <x v="2108"/>
    <x v="2104"/>
    <n v="0"/>
    <n v="0"/>
    <n v="2"/>
    <n v="5"/>
    <n v="2"/>
    <n v="5"/>
  </r>
  <r>
    <s v="Digestivna hirurgija"/>
    <s v="Operacije"/>
    <x v="2563"/>
    <x v="2557"/>
    <n v="0"/>
    <n v="0"/>
    <n v="1"/>
    <n v="1"/>
    <n v="1"/>
    <n v="1"/>
  </r>
  <r>
    <s v="Digestivna hirurgija"/>
    <s v="Operacije"/>
    <x v="2564"/>
    <x v="2558"/>
    <n v="0"/>
    <n v="0"/>
    <n v="1"/>
    <n v="1"/>
    <n v="1"/>
    <n v="1"/>
  </r>
  <r>
    <s v="Digestivna hirurgija"/>
    <s v="Operacije"/>
    <x v="2565"/>
    <x v="2559"/>
    <n v="0"/>
    <n v="0"/>
    <m/>
    <n v="1"/>
    <n v="0"/>
    <n v="1"/>
  </r>
  <r>
    <s v="Digestivna hirurgija"/>
    <s v="Operacije"/>
    <x v="2117"/>
    <x v="2113"/>
    <n v="0"/>
    <n v="1"/>
    <n v="36"/>
    <n v="30"/>
    <n v="36"/>
    <n v="31"/>
  </r>
  <r>
    <s v="Digestivna hirurgija"/>
    <s v="Operacije"/>
    <x v="2118"/>
    <x v="2114"/>
    <n v="0"/>
    <n v="0"/>
    <n v="11"/>
    <n v="6"/>
    <n v="11"/>
    <n v="6"/>
  </r>
  <r>
    <s v="Digestivna hirurgija"/>
    <s v="Operacije"/>
    <x v="2119"/>
    <x v="2115"/>
    <n v="0"/>
    <n v="0"/>
    <n v="44"/>
    <n v="35"/>
    <n v="44"/>
    <n v="35"/>
  </r>
  <r>
    <s v="Digestivna hirurgija"/>
    <s v="Operacije"/>
    <x v="2566"/>
    <x v="2560"/>
    <n v="0"/>
    <n v="0"/>
    <n v="4"/>
    <n v="10"/>
    <n v="4"/>
    <n v="10"/>
  </r>
  <r>
    <s v="Digestivna hirurgija"/>
    <s v="Operacije"/>
    <x v="2567"/>
    <x v="2561"/>
    <n v="0"/>
    <n v="0"/>
    <n v="6"/>
    <n v="12"/>
    <n v="6"/>
    <n v="12"/>
  </r>
  <r>
    <s v="Digestivna hirurgija"/>
    <s v="Operacije"/>
    <x v="2568"/>
    <x v="2562"/>
    <n v="0"/>
    <n v="0"/>
    <n v="9"/>
    <n v="5"/>
    <n v="9"/>
    <n v="5"/>
  </r>
  <r>
    <s v="Digestivna hirurgija"/>
    <s v="Operacije"/>
    <x v="2569"/>
    <x v="2563"/>
    <n v="0"/>
    <n v="0"/>
    <m/>
    <n v="1"/>
    <n v="0"/>
    <n v="1"/>
  </r>
  <r>
    <s v="Digestivna hirurgija"/>
    <s v="Operacije"/>
    <x v="2124"/>
    <x v="2120"/>
    <n v="0"/>
    <n v="0"/>
    <n v="4"/>
    <n v="1"/>
    <n v="4"/>
    <n v="1"/>
  </r>
  <r>
    <s v="Digestivna hirurgija"/>
    <s v="Operacije"/>
    <x v="2126"/>
    <x v="2122"/>
    <n v="0"/>
    <n v="0"/>
    <n v="3"/>
    <n v="1"/>
    <n v="3"/>
    <n v="1"/>
  </r>
  <r>
    <s v="Digestivna hirurgija"/>
    <s v="Operacije"/>
    <x v="2570"/>
    <x v="2564"/>
    <n v="0"/>
    <n v="0"/>
    <m/>
    <n v="1"/>
    <n v="0"/>
    <n v="1"/>
  </r>
  <r>
    <s v="Digestivna hirurgija"/>
    <s v="Operacije"/>
    <x v="2128"/>
    <x v="2124"/>
    <n v="0"/>
    <n v="0"/>
    <n v="11"/>
    <n v="10"/>
    <n v="11"/>
    <n v="10"/>
  </r>
  <r>
    <s v="Digestivna hirurgija"/>
    <s v="Operacije"/>
    <x v="2129"/>
    <x v="2125"/>
    <n v="0"/>
    <n v="0"/>
    <n v="20"/>
    <n v="15"/>
    <n v="20"/>
    <n v="15"/>
  </r>
  <r>
    <s v="Digestivna hirurgija"/>
    <s v="Operacije"/>
    <x v="2130"/>
    <x v="2126"/>
    <n v="0"/>
    <n v="0"/>
    <n v="12"/>
    <n v="10"/>
    <n v="12"/>
    <n v="10"/>
  </r>
  <r>
    <s v="Digestivna hirurgija"/>
    <s v="Operacije"/>
    <x v="2134"/>
    <x v="2130"/>
    <n v="0"/>
    <n v="0"/>
    <n v="2"/>
    <n v="1"/>
    <n v="2"/>
    <n v="1"/>
  </r>
  <r>
    <s v="Digestivna hirurgija"/>
    <s v="Operacije"/>
    <x v="2571"/>
    <x v="2565"/>
    <n v="0"/>
    <n v="0"/>
    <m/>
    <n v="1"/>
    <n v="0"/>
    <n v="1"/>
  </r>
  <r>
    <s v="Digestivna hirurgija"/>
    <s v="Operacije"/>
    <x v="1958"/>
    <x v="1955"/>
    <n v="0"/>
    <n v="0"/>
    <n v="16"/>
    <n v="15"/>
    <n v="16"/>
    <n v="15"/>
  </r>
  <r>
    <s v="Digestivna hirurgija"/>
    <s v="Operacije"/>
    <x v="1799"/>
    <x v="1796"/>
    <n v="0"/>
    <n v="0"/>
    <n v="36"/>
    <n v="25"/>
    <n v="36"/>
    <n v="25"/>
  </r>
  <r>
    <s v="Digestivna hirurgija"/>
    <s v="Operacije"/>
    <x v="1959"/>
    <x v="1956"/>
    <n v="0"/>
    <n v="0"/>
    <n v="16"/>
    <n v="15"/>
    <n v="16"/>
    <n v="15"/>
  </r>
  <r>
    <s v="Digestivna hirurgija"/>
    <s v="Operacije"/>
    <x v="2137"/>
    <x v="2133"/>
    <n v="0"/>
    <n v="0"/>
    <n v="3"/>
    <n v="5"/>
    <n v="3"/>
    <n v="5"/>
  </r>
  <r>
    <s v="Digestivna hirurgija"/>
    <s v="Operacije"/>
    <x v="2572"/>
    <x v="2566"/>
    <n v="0"/>
    <n v="0"/>
    <n v="1"/>
    <n v="1"/>
    <n v="1"/>
    <n v="1"/>
  </r>
  <r>
    <s v="Digestivna hirurgija"/>
    <s v="Operacije"/>
    <x v="2140"/>
    <x v="2136"/>
    <n v="0"/>
    <n v="0"/>
    <n v="2"/>
    <n v="6"/>
    <n v="2"/>
    <n v="6"/>
  </r>
  <r>
    <s v="Digestivna hirurgija"/>
    <s v="Operacije"/>
    <x v="2573"/>
    <x v="2567"/>
    <n v="0"/>
    <n v="0"/>
    <n v="5"/>
    <n v="5"/>
    <n v="5"/>
    <n v="5"/>
  </r>
  <r>
    <s v="Digestivna hirurgija"/>
    <s v="Operacije"/>
    <x v="2142"/>
    <x v="2138"/>
    <n v="0"/>
    <n v="0"/>
    <n v="15"/>
    <n v="6"/>
    <n v="15"/>
    <n v="6"/>
  </r>
  <r>
    <s v="Digestivna hirurgija"/>
    <s v="Operacije"/>
    <x v="2145"/>
    <x v="2141"/>
    <n v="0"/>
    <n v="0"/>
    <n v="21"/>
    <n v="25"/>
    <n v="21"/>
    <n v="25"/>
  </r>
  <r>
    <s v="Digestivna hirurgija"/>
    <s v="Operacije"/>
    <x v="2150"/>
    <x v="2146"/>
    <n v="0"/>
    <n v="0"/>
    <n v="8"/>
    <n v="10"/>
    <n v="8"/>
    <n v="10"/>
  </r>
  <r>
    <s v="Digestivna hirurgija"/>
    <s v="Operacije"/>
    <x v="2574"/>
    <x v="2568"/>
    <n v="0"/>
    <n v="0"/>
    <m/>
    <n v="1"/>
    <n v="0"/>
    <n v="1"/>
  </r>
  <r>
    <s v="Digestivna hirurgija"/>
    <s v="Operacije"/>
    <x v="2151"/>
    <x v="2147"/>
    <n v="1"/>
    <n v="0"/>
    <n v="266"/>
    <n v="260"/>
    <n v="267"/>
    <n v="260"/>
  </r>
  <r>
    <s v="Digestivna hirurgija"/>
    <s v="Operacije"/>
    <x v="2152"/>
    <x v="2148"/>
    <n v="0"/>
    <n v="0"/>
    <n v="12"/>
    <n v="20"/>
    <n v="12"/>
    <n v="20"/>
  </r>
  <r>
    <s v="Digestivna hirurgija"/>
    <s v="Operacije"/>
    <x v="2153"/>
    <x v="2149"/>
    <n v="0"/>
    <n v="0"/>
    <m/>
    <n v="1"/>
    <n v="0"/>
    <n v="1"/>
  </r>
  <r>
    <s v="Digestivna hirurgija"/>
    <s v="Operacije"/>
    <x v="2154"/>
    <x v="2150"/>
    <n v="0"/>
    <n v="0"/>
    <n v="36"/>
    <n v="40"/>
    <n v="36"/>
    <n v="40"/>
  </r>
  <r>
    <s v="Digestivna hirurgija"/>
    <s v="Operacije"/>
    <x v="2155"/>
    <x v="2151"/>
    <n v="0"/>
    <n v="0"/>
    <n v="18"/>
    <n v="20"/>
    <n v="18"/>
    <n v="20"/>
  </r>
  <r>
    <s v="Digestivna hirurgija"/>
    <s v="Operacije"/>
    <x v="2156"/>
    <x v="2152"/>
    <n v="0"/>
    <n v="0"/>
    <n v="10"/>
    <n v="15"/>
    <n v="10"/>
    <n v="15"/>
  </r>
  <r>
    <s v="Digestivna hirurgija"/>
    <s v="Operacije"/>
    <x v="1598"/>
    <x v="1596"/>
    <n v="0"/>
    <n v="1"/>
    <n v="3"/>
    <n v="2"/>
    <n v="3"/>
    <n v="3"/>
  </r>
  <r>
    <s v="Digestivna hirurgija"/>
    <s v="Operacije"/>
    <x v="2575"/>
    <x v="2569"/>
    <n v="0"/>
    <n v="1"/>
    <n v="2"/>
    <n v="2"/>
    <n v="2"/>
    <n v="3"/>
  </r>
  <r>
    <s v="Digestivna hirurgija"/>
    <s v="Operacije"/>
    <x v="2161"/>
    <x v="2157"/>
    <n v="0"/>
    <n v="1"/>
    <n v="2"/>
    <n v="2"/>
    <n v="2"/>
    <n v="3"/>
  </r>
  <r>
    <s v="Digestivna hirurgija"/>
    <s v="Operacije"/>
    <x v="2163"/>
    <x v="2159"/>
    <n v="0"/>
    <n v="1"/>
    <m/>
    <n v="1"/>
    <n v="0"/>
    <n v="2"/>
  </r>
  <r>
    <s v="Digestivna hirurgija"/>
    <s v="Operacije"/>
    <x v="2576"/>
    <x v="2570"/>
    <n v="0"/>
    <n v="1"/>
    <n v="3"/>
    <n v="5"/>
    <n v="3"/>
    <n v="6"/>
  </r>
  <r>
    <s v="Digestivna hirurgija"/>
    <s v="Operacije"/>
    <x v="1801"/>
    <x v="1798"/>
    <n v="0"/>
    <n v="0"/>
    <n v="41"/>
    <n v="27"/>
    <n v="41"/>
    <n v="27"/>
  </r>
  <r>
    <s v="Digestivna hirurgija"/>
    <s v="Operacije"/>
    <x v="1961"/>
    <x v="1958"/>
    <n v="0"/>
    <n v="0"/>
    <n v="5"/>
    <n v="6"/>
    <n v="5"/>
    <n v="6"/>
  </r>
  <r>
    <s v="Digestivna hirurgija"/>
    <s v="Operacije"/>
    <x v="1962"/>
    <x v="1959"/>
    <n v="0"/>
    <n v="0"/>
    <n v="33"/>
    <n v="35"/>
    <n v="33"/>
    <n v="35"/>
  </r>
  <r>
    <s v="Digestivna hirurgija"/>
    <s v="Operacije"/>
    <x v="1963"/>
    <x v="1960"/>
    <n v="0"/>
    <n v="0"/>
    <n v="74"/>
    <n v="75"/>
    <n v="74"/>
    <n v="75"/>
  </r>
  <r>
    <s v="Digestivna hirurgija"/>
    <s v="Operacije"/>
    <x v="2164"/>
    <x v="2160"/>
    <n v="0"/>
    <n v="0"/>
    <m/>
    <n v="1"/>
    <n v="0"/>
    <n v="1"/>
  </r>
  <r>
    <s v="Digestivna hirurgija"/>
    <s v="Operacije"/>
    <x v="2165"/>
    <x v="2161"/>
    <n v="0"/>
    <n v="0"/>
    <n v="2"/>
    <n v="5"/>
    <n v="2"/>
    <n v="5"/>
  </r>
  <r>
    <s v="Digestivna hirurgija"/>
    <s v="Operacije"/>
    <x v="2166"/>
    <x v="2162"/>
    <n v="0"/>
    <n v="0"/>
    <n v="2"/>
    <n v="5"/>
    <n v="2"/>
    <n v="5"/>
  </r>
  <r>
    <s v="Digestivna hirurgija"/>
    <s v="Operacije"/>
    <x v="2167"/>
    <x v="2163"/>
    <n v="0"/>
    <n v="0"/>
    <n v="9"/>
    <n v="15"/>
    <n v="9"/>
    <n v="15"/>
  </r>
  <r>
    <s v="Digestivna hirurgija"/>
    <s v="Operacije"/>
    <x v="1964"/>
    <x v="1961"/>
    <n v="0"/>
    <n v="0"/>
    <n v="29"/>
    <n v="30"/>
    <n v="29"/>
    <n v="30"/>
  </r>
  <r>
    <s v="Digestivna hirurgija"/>
    <s v="Operacije"/>
    <x v="1965"/>
    <x v="1962"/>
    <n v="0"/>
    <n v="0"/>
    <n v="5"/>
    <n v="5"/>
    <n v="5"/>
    <n v="5"/>
  </r>
  <r>
    <s v="Digestivna hirurgija"/>
    <s v="Operacije"/>
    <x v="2168"/>
    <x v="2164"/>
    <n v="0"/>
    <n v="0"/>
    <n v="2"/>
    <n v="5"/>
    <n v="2"/>
    <n v="5"/>
  </r>
  <r>
    <s v="Digestivna hirurgija"/>
    <s v="Operacije"/>
    <x v="2169"/>
    <x v="2165"/>
    <n v="0"/>
    <n v="0"/>
    <n v="3"/>
    <n v="1"/>
    <n v="3"/>
    <n v="1"/>
  </r>
  <r>
    <s v="Digestivna hirurgija"/>
    <s v="Operacije"/>
    <x v="2170"/>
    <x v="2166"/>
    <n v="0"/>
    <n v="0"/>
    <n v="2"/>
    <n v="1"/>
    <n v="2"/>
    <n v="1"/>
  </r>
  <r>
    <s v="Digestivna hirurgija"/>
    <s v="Operacije"/>
    <x v="2577"/>
    <x v="2571"/>
    <n v="0"/>
    <n v="0"/>
    <n v="52"/>
    <n v="65"/>
    <n v="52"/>
    <n v="65"/>
  </r>
  <r>
    <s v="Digestivna hirurgija"/>
    <s v="Operacije"/>
    <x v="2578"/>
    <x v="2572"/>
    <n v="0"/>
    <n v="0"/>
    <n v="43"/>
    <n v="55"/>
    <n v="43"/>
    <n v="55"/>
  </r>
  <r>
    <s v="Digestivna hirurgija"/>
    <s v="Operacije"/>
    <x v="2579"/>
    <x v="2573"/>
    <n v="0"/>
    <n v="0"/>
    <n v="13"/>
    <n v="5"/>
    <n v="13"/>
    <n v="5"/>
  </r>
  <r>
    <s v="Digestivna hirurgija"/>
    <s v="Operacije"/>
    <x v="2580"/>
    <x v="2574"/>
    <n v="0"/>
    <n v="0"/>
    <m/>
    <n v="1"/>
    <n v="0"/>
    <n v="1"/>
  </r>
  <r>
    <s v="Digestivna hirurgija"/>
    <s v="Operacije"/>
    <x v="2581"/>
    <x v="2575"/>
    <n v="0"/>
    <n v="0"/>
    <n v="7"/>
    <n v="5"/>
    <n v="7"/>
    <n v="5"/>
  </r>
  <r>
    <s v="Digestivna hirurgija"/>
    <s v="Operacije"/>
    <x v="2582"/>
    <x v="2576"/>
    <n v="0"/>
    <n v="0"/>
    <n v="9"/>
    <n v="2"/>
    <n v="9"/>
    <n v="2"/>
  </r>
  <r>
    <s v="Digestivna hirurgija"/>
    <s v="Operacije"/>
    <x v="2583"/>
    <x v="2577"/>
    <n v="0"/>
    <n v="0"/>
    <m/>
    <n v="1"/>
    <n v="0"/>
    <n v="1"/>
  </r>
  <r>
    <s v="Digestivna hirurgija"/>
    <s v="Operacije"/>
    <x v="2171"/>
    <x v="2167"/>
    <n v="0"/>
    <n v="0"/>
    <n v="14"/>
    <n v="25"/>
    <n v="14"/>
    <n v="25"/>
  </r>
  <r>
    <s v="Digestivna hirurgija"/>
    <s v="Operacije"/>
    <x v="2173"/>
    <x v="2169"/>
    <n v="0"/>
    <n v="0"/>
    <m/>
    <n v="1"/>
    <n v="0"/>
    <n v="1"/>
  </r>
  <r>
    <s v="Digestivna hirurgija"/>
    <s v="Operacije"/>
    <x v="2174"/>
    <x v="2170"/>
    <n v="0"/>
    <n v="0"/>
    <m/>
    <n v="1"/>
    <n v="0"/>
    <n v="1"/>
  </r>
  <r>
    <s v="Digestivna hirurgija"/>
    <s v="Operacije"/>
    <x v="2584"/>
    <x v="2578"/>
    <n v="0"/>
    <n v="1"/>
    <n v="6"/>
    <n v="6"/>
    <n v="6"/>
    <n v="7"/>
  </r>
  <r>
    <s v="Digestivna hirurgija"/>
    <s v="Operacije"/>
    <x v="2585"/>
    <x v="2579"/>
    <n v="0"/>
    <n v="1"/>
    <n v="3"/>
    <n v="1"/>
    <n v="3"/>
    <n v="2"/>
  </r>
  <r>
    <s v="Digestivna hirurgija"/>
    <s v="Operacije"/>
    <x v="2586"/>
    <x v="2580"/>
    <n v="0"/>
    <n v="1"/>
    <n v="1"/>
    <n v="5"/>
    <n v="1"/>
    <n v="6"/>
  </r>
  <r>
    <s v="Digestivna hirurgija"/>
    <s v="Operacije"/>
    <x v="2587"/>
    <x v="2581"/>
    <n v="64"/>
    <n v="70"/>
    <m/>
    <n v="1"/>
    <n v="64"/>
    <n v="71"/>
  </r>
  <r>
    <s v="Digestivna hirurgija"/>
    <s v="Operacije"/>
    <x v="2588"/>
    <x v="2582"/>
    <n v="0"/>
    <n v="0"/>
    <m/>
    <n v="1"/>
    <n v="0"/>
    <n v="1"/>
  </r>
  <r>
    <s v="Digestivna hirurgija"/>
    <s v="Operacije"/>
    <x v="2589"/>
    <x v="2583"/>
    <n v="0"/>
    <n v="1"/>
    <n v="59"/>
    <n v="55"/>
    <n v="59"/>
    <n v="56"/>
  </r>
  <r>
    <s v="Digestivna hirurgija"/>
    <s v="Operacije"/>
    <x v="2590"/>
    <x v="2584"/>
    <n v="0"/>
    <n v="0"/>
    <m/>
    <n v="1"/>
    <n v="0"/>
    <n v="1"/>
  </r>
  <r>
    <s v="Digestivna hirurgija"/>
    <s v="Operacije"/>
    <x v="2182"/>
    <x v="2178"/>
    <n v="0"/>
    <n v="1"/>
    <n v="2"/>
    <n v="5"/>
    <n v="2"/>
    <n v="6"/>
  </r>
  <r>
    <s v="Digestivna hirurgija"/>
    <s v="Operacije"/>
    <x v="2183"/>
    <x v="2179"/>
    <n v="0"/>
    <n v="1"/>
    <n v="39"/>
    <n v="22"/>
    <n v="39"/>
    <n v="23"/>
  </r>
  <r>
    <s v="Digestivna hirurgija"/>
    <s v="Operacije"/>
    <x v="2185"/>
    <x v="2181"/>
    <n v="0"/>
    <n v="1"/>
    <n v="30"/>
    <n v="35"/>
    <n v="30"/>
    <n v="36"/>
  </r>
  <r>
    <s v="Digestivna hirurgija"/>
    <s v="Operacije"/>
    <x v="2591"/>
    <x v="2585"/>
    <n v="0"/>
    <n v="1"/>
    <n v="7"/>
    <n v="5"/>
    <n v="7"/>
    <n v="6"/>
  </r>
  <r>
    <s v="Digestivna hirurgija"/>
    <s v="Operacije"/>
    <x v="2592"/>
    <x v="2586"/>
    <n v="0"/>
    <n v="1"/>
    <m/>
    <n v="1"/>
    <n v="0"/>
    <n v="2"/>
  </r>
  <r>
    <s v="Digestivna hirurgija"/>
    <s v="Operacije"/>
    <x v="2593"/>
    <x v="2587"/>
    <n v="0"/>
    <n v="1"/>
    <n v="3"/>
    <n v="2"/>
    <n v="3"/>
    <n v="3"/>
  </r>
  <r>
    <s v="Digestivna hirurgija"/>
    <s v="Operacije"/>
    <x v="2030"/>
    <x v="2027"/>
    <n v="0"/>
    <n v="0"/>
    <m/>
    <n v="1"/>
    <n v="0"/>
    <n v="1"/>
  </r>
  <r>
    <s v="Digestivna hirurgija"/>
    <s v="Operacije"/>
    <x v="2594"/>
    <x v="2588"/>
    <n v="0"/>
    <n v="0"/>
    <n v="7"/>
    <n v="12"/>
    <n v="7"/>
    <n v="12"/>
  </r>
  <r>
    <s v="Digestivna hirurgija"/>
    <s v="Operacije"/>
    <x v="1665"/>
    <x v="1662"/>
    <n v="0"/>
    <n v="0"/>
    <n v="2"/>
    <n v="2"/>
    <n v="2"/>
    <n v="2"/>
  </r>
  <r>
    <s v="Digestivna hirurgija"/>
    <s v="Operacije"/>
    <x v="2196"/>
    <x v="2192"/>
    <n v="0"/>
    <n v="0"/>
    <m/>
    <n v="1"/>
    <n v="0"/>
    <n v="1"/>
  </r>
  <r>
    <s v="Digestivna hirurgija"/>
    <s v="Operacije"/>
    <x v="2595"/>
    <x v="2589"/>
    <n v="0"/>
    <n v="0"/>
    <m/>
    <n v="1"/>
    <n v="0"/>
    <n v="1"/>
  </r>
  <r>
    <s v="Digestivna hirurgija"/>
    <s v="Operacije"/>
    <x v="2355"/>
    <x v="2350"/>
    <n v="0"/>
    <n v="1"/>
    <m/>
    <n v="1"/>
    <n v="0"/>
    <n v="2"/>
  </r>
  <r>
    <s v="Digestivna hirurgija"/>
    <s v="Operacije"/>
    <x v="2596"/>
    <x v="2590"/>
    <n v="0"/>
    <n v="1"/>
    <n v="1"/>
    <n v="1"/>
    <n v="1"/>
    <n v="2"/>
  </r>
  <r>
    <s v="Digestivna hirurgija"/>
    <s v="Operacije"/>
    <x v="2358"/>
    <x v="2353"/>
    <n v="0"/>
    <n v="1"/>
    <n v="1"/>
    <n v="2"/>
    <n v="1"/>
    <n v="3"/>
  </r>
  <r>
    <s v="Digestivna hirurgija"/>
    <s v="Operacije"/>
    <x v="2074"/>
    <x v="2070"/>
    <n v="0"/>
    <n v="0"/>
    <n v="1"/>
    <n v="1"/>
    <n v="1"/>
    <n v="1"/>
  </r>
  <r>
    <s v="Digestivna hirurgija"/>
    <s v="Operacije"/>
    <x v="19"/>
    <x v="19"/>
    <n v="0"/>
    <n v="0"/>
    <n v="6"/>
    <n v="2"/>
    <n v="6"/>
    <n v="2"/>
  </r>
  <r>
    <s v="Digestivna hirurgija"/>
    <s v="Operacije"/>
    <x v="2597"/>
    <x v="2591"/>
    <n v="0"/>
    <n v="0"/>
    <m/>
    <n v="1"/>
    <n v="0"/>
    <n v="1"/>
  </r>
  <r>
    <s v="Digestivna hirurgija"/>
    <s v="Operacije"/>
    <x v="31"/>
    <x v="31"/>
    <n v="0"/>
    <n v="0"/>
    <m/>
    <n v="1"/>
    <n v="0"/>
    <n v="1"/>
  </r>
  <r>
    <s v="Digestivna hirurgija"/>
    <s v="Operacije"/>
    <x v="2598"/>
    <x v="2592"/>
    <n v="0"/>
    <n v="0"/>
    <m/>
    <n v="1"/>
    <n v="0"/>
    <n v="1"/>
  </r>
  <r>
    <s v="Digestivna hirurgija"/>
    <s v="Operacije"/>
    <x v="1818"/>
    <x v="1815"/>
    <n v="0"/>
    <n v="0"/>
    <m/>
    <n v="1"/>
    <n v="0"/>
    <n v="1"/>
  </r>
  <r>
    <s v="Digestivna hirurgija"/>
    <s v="Operacije"/>
    <x v="1798"/>
    <x v="1795"/>
    <n v="0"/>
    <n v="0"/>
    <n v="1"/>
    <n v="1"/>
    <n v="1"/>
    <n v="1"/>
  </r>
  <r>
    <s v="Digestivna hirurgija"/>
    <s v="Operacije"/>
    <x v="2599"/>
    <x v="2593"/>
    <n v="0"/>
    <n v="0"/>
    <m/>
    <n v="1"/>
    <n v="0"/>
    <n v="1"/>
  </r>
  <r>
    <s v="Digestivna hirurgija"/>
    <s v="Operacije"/>
    <x v="2600"/>
    <x v="2594"/>
    <n v="0"/>
    <n v="0"/>
    <n v="1"/>
    <n v="1"/>
    <n v="1"/>
    <n v="1"/>
  </r>
  <r>
    <s v="Digestivna hirurgija"/>
    <s v="Operacije"/>
    <x v="2090"/>
    <x v="2086"/>
    <n v="0"/>
    <n v="0"/>
    <n v="1"/>
    <n v="1"/>
    <n v="1"/>
    <n v="1"/>
  </r>
  <r>
    <s v="Digestivna hirurgija"/>
    <s v="Operacije"/>
    <x v="2601"/>
    <x v="2595"/>
    <n v="0"/>
    <n v="0"/>
    <n v="11"/>
    <n v="10"/>
    <n v="11"/>
    <n v="10"/>
  </r>
  <r>
    <s v="Digestivna hirurgija"/>
    <s v="Operacije"/>
    <x v="2100"/>
    <x v="2096"/>
    <n v="0"/>
    <n v="0"/>
    <m/>
    <n v="1"/>
    <n v="0"/>
    <n v="1"/>
  </r>
  <r>
    <s v="Digestivna hirurgija"/>
    <s v="Operacije"/>
    <x v="2103"/>
    <x v="2099"/>
    <n v="0"/>
    <n v="0"/>
    <m/>
    <n v="1"/>
    <n v="0"/>
    <n v="1"/>
  </r>
  <r>
    <s v="Digestivna hirurgija"/>
    <s v="Operacije"/>
    <x v="2602"/>
    <x v="2596"/>
    <n v="0"/>
    <n v="0"/>
    <n v="1"/>
    <n v="5"/>
    <n v="1"/>
    <n v="5"/>
  </r>
  <r>
    <s v="Digestivna hirurgija"/>
    <s v="Operacije"/>
    <x v="2603"/>
    <x v="2597"/>
    <n v="0"/>
    <n v="0"/>
    <n v="1"/>
    <n v="1"/>
    <n v="1"/>
    <n v="1"/>
  </r>
  <r>
    <s v="Digestivna hirurgija"/>
    <s v="Operacije"/>
    <x v="2604"/>
    <x v="2598"/>
    <n v="0"/>
    <n v="0"/>
    <m/>
    <n v="1"/>
    <n v="0"/>
    <n v="1"/>
  </r>
  <r>
    <s v="Digestivna hirurgija"/>
    <s v="Operacije"/>
    <x v="2605"/>
    <x v="2599"/>
    <n v="0"/>
    <n v="0"/>
    <n v="2"/>
    <n v="6"/>
    <n v="2"/>
    <n v="6"/>
  </r>
  <r>
    <s v="Digestivna hirurgija"/>
    <s v="Operacije"/>
    <x v="2606"/>
    <x v="2600"/>
    <n v="0"/>
    <n v="0"/>
    <m/>
    <n v="1"/>
    <n v="0"/>
    <n v="1"/>
  </r>
  <r>
    <s v="Digestivna hirurgija"/>
    <s v="Operacije"/>
    <x v="2133"/>
    <x v="2129"/>
    <n v="0"/>
    <n v="0"/>
    <n v="3"/>
    <n v="6"/>
    <n v="3"/>
    <n v="6"/>
  </r>
  <r>
    <s v="Digestivna hirurgija"/>
    <s v="Operacije"/>
    <x v="2135"/>
    <x v="2131"/>
    <n v="0"/>
    <n v="0"/>
    <n v="1"/>
    <n v="2"/>
    <n v="1"/>
    <n v="2"/>
  </r>
  <r>
    <s v="Digestivna hirurgija"/>
    <s v="Operacije"/>
    <x v="2138"/>
    <x v="2134"/>
    <n v="0"/>
    <n v="0"/>
    <n v="3"/>
    <n v="1"/>
    <n v="3"/>
    <n v="1"/>
  </r>
  <r>
    <s v="Digestivna hirurgija"/>
    <s v="Operacije"/>
    <x v="2607"/>
    <x v="2601"/>
    <n v="0"/>
    <n v="0"/>
    <m/>
    <n v="1"/>
    <n v="0"/>
    <n v="1"/>
  </r>
  <r>
    <s v="Digestivna hirurgija"/>
    <s v="Operacije"/>
    <x v="40"/>
    <x v="40"/>
    <n v="0"/>
    <n v="0"/>
    <n v="5"/>
    <n v="5"/>
    <n v="5"/>
    <n v="5"/>
  </r>
  <r>
    <s v="Digestivna hirurgija"/>
    <s v="Operacije"/>
    <x v="2608"/>
    <x v="2602"/>
    <n v="0"/>
    <n v="0"/>
    <m/>
    <n v="1"/>
    <n v="0"/>
    <n v="1"/>
  </r>
  <r>
    <s v="Digestivna hirurgija"/>
    <s v="Operacije"/>
    <x v="1976"/>
    <x v="1973"/>
    <n v="0"/>
    <n v="0"/>
    <m/>
    <n v="1"/>
    <n v="0"/>
    <n v="1"/>
  </r>
  <r>
    <s v="Digestivna hirurgija"/>
    <s v="Operacije"/>
    <x v="2009"/>
    <x v="2006"/>
    <n v="0"/>
    <n v="0"/>
    <m/>
    <n v="5"/>
    <n v="0"/>
    <n v="5"/>
  </r>
  <r>
    <s v="Digestivna hirurgija"/>
    <s v="Operacije"/>
    <x v="2015"/>
    <x v="2012"/>
    <n v="0"/>
    <n v="0"/>
    <m/>
    <n v="1"/>
    <n v="0"/>
    <n v="1"/>
  </r>
  <r>
    <s v="Digestivna hirurgija"/>
    <s v="Operacije"/>
    <x v="2033"/>
    <x v="2030"/>
    <n v="0"/>
    <n v="0"/>
    <n v="1"/>
    <n v="1"/>
    <n v="1"/>
    <n v="1"/>
  </r>
  <r>
    <s v="Digestivna hirurgija"/>
    <s v="Operacije"/>
    <x v="1642"/>
    <x v="1639"/>
    <n v="0"/>
    <n v="0"/>
    <m/>
    <n v="1"/>
    <n v="0"/>
    <n v="1"/>
  </r>
  <r>
    <s v="Digestivna hirurgija"/>
    <s v="Operacije"/>
    <x v="1652"/>
    <x v="1649"/>
    <n v="0"/>
    <n v="0"/>
    <m/>
    <n v="1"/>
    <n v="0"/>
    <n v="1"/>
  </r>
  <r>
    <s v="Digestivna hirurgija"/>
    <s v="Operacije"/>
    <x v="1670"/>
    <x v="1667"/>
    <n v="0"/>
    <n v="0"/>
    <m/>
    <n v="1"/>
    <n v="0"/>
    <n v="1"/>
  </r>
  <r>
    <s v="Digestivna hirurgija"/>
    <s v="Operacije"/>
    <x v="1904"/>
    <x v="1901"/>
    <n v="0"/>
    <n v="0"/>
    <n v="13"/>
    <n v="10"/>
    <n v="13"/>
    <n v="10"/>
  </r>
  <r>
    <s v="Digestivna hirurgija"/>
    <s v="Operacije"/>
    <x v="2609"/>
    <x v="2603"/>
    <n v="0"/>
    <n v="0"/>
    <m/>
    <n v="1"/>
    <n v="0"/>
    <n v="1"/>
  </r>
  <r>
    <s v="Digestivna hirurgija"/>
    <s v="Operacije"/>
    <x v="2353"/>
    <x v="2349"/>
    <n v="0"/>
    <n v="0"/>
    <m/>
    <n v="1"/>
    <n v="0"/>
    <n v="1"/>
  </r>
  <r>
    <s v="Digestivna hirurgija"/>
    <s v="Operacije"/>
    <x v="2040"/>
    <x v="2037"/>
    <n v="0"/>
    <n v="0"/>
    <m/>
    <n v="1"/>
    <n v="0"/>
    <n v="1"/>
  </r>
  <r>
    <s v="Digestivna hirurgija"/>
    <s v="Operacije"/>
    <x v="2043"/>
    <x v="2040"/>
    <n v="0"/>
    <n v="0"/>
    <n v="9"/>
    <n v="6"/>
    <n v="9"/>
    <n v="6"/>
  </r>
  <r>
    <s v="Digestivna hirurgija"/>
    <s v="Operacije"/>
    <x v="2047"/>
    <x v="2044"/>
    <n v="0"/>
    <n v="0"/>
    <m/>
    <n v="1"/>
    <n v="0"/>
    <n v="1"/>
  </r>
  <r>
    <s v="Digestivna hirurgija"/>
    <s v="Operacije"/>
    <x v="789"/>
    <x v="787"/>
    <n v="0"/>
    <n v="0"/>
    <n v="4"/>
    <n v="1"/>
    <n v="4"/>
    <n v="1"/>
  </r>
  <r>
    <s v="Digestivna hirurgija"/>
    <s v="Operacije"/>
    <x v="2076"/>
    <x v="2072"/>
    <n v="0"/>
    <n v="1"/>
    <m/>
    <n v="1"/>
    <n v="0"/>
    <n v="2"/>
  </r>
  <r>
    <s v="Digestivna hirurgija"/>
    <s v="Operacije"/>
    <x v="2077"/>
    <x v="2073"/>
    <n v="0"/>
    <n v="1"/>
    <n v="12"/>
    <n v="15"/>
    <n v="12"/>
    <n v="16"/>
  </r>
  <r>
    <s v="Endokrina hirurgija"/>
    <s v="Operacije"/>
    <x v="18"/>
    <x v="18"/>
    <n v="0"/>
    <m/>
    <n v="28"/>
    <n v="12"/>
    <n v="28"/>
    <n v="12"/>
  </r>
  <r>
    <s v="Endokrina hirurgija"/>
    <s v="Operacije"/>
    <x v="2610"/>
    <x v="2604"/>
    <n v="0"/>
    <m/>
    <n v="90"/>
    <n v="75"/>
    <n v="90"/>
    <n v="75"/>
  </r>
  <r>
    <s v="Endokrina hirurgija"/>
    <s v="Operacije"/>
    <x v="2611"/>
    <x v="2605"/>
    <n v="0"/>
    <m/>
    <n v="1"/>
    <n v="1"/>
    <n v="1"/>
    <n v="1"/>
  </r>
  <r>
    <s v="Endokrina hirurgija"/>
    <s v="Operacije"/>
    <x v="2612"/>
    <x v="2606"/>
    <n v="0"/>
    <m/>
    <n v="41"/>
    <n v="30"/>
    <n v="41"/>
    <n v="30"/>
  </r>
  <r>
    <s v="Endokrina hirurgija"/>
    <s v="Operacije"/>
    <x v="2613"/>
    <x v="2607"/>
    <n v="0"/>
    <n v="0"/>
    <n v="3"/>
    <n v="1"/>
    <n v="3"/>
    <n v="1"/>
  </r>
  <r>
    <s v="Endokrina hirurgija"/>
    <s v="Operacije"/>
    <x v="2598"/>
    <x v="2592"/>
    <n v="0"/>
    <m/>
    <n v="1"/>
    <n v="5"/>
    <n v="1"/>
    <n v="5"/>
  </r>
  <r>
    <s v="Endokrina hirurgija"/>
    <s v="Operacije"/>
    <x v="2614"/>
    <x v="2608"/>
    <n v="0"/>
    <m/>
    <n v="11"/>
    <n v="5"/>
    <n v="11"/>
    <n v="5"/>
  </r>
  <r>
    <s v="Endokrina hirurgija"/>
    <s v="Operacije"/>
    <x v="2615"/>
    <x v="2609"/>
    <n v="0"/>
    <m/>
    <n v="17"/>
    <n v="25"/>
    <n v="17"/>
    <n v="25"/>
  </r>
  <r>
    <s v="Endokrina hirurgija"/>
    <s v="Operacije"/>
    <x v="2599"/>
    <x v="2593"/>
    <n v="0"/>
    <m/>
    <n v="5"/>
    <n v="3"/>
    <n v="5"/>
    <n v="3"/>
  </r>
  <r>
    <s v="Endokrina hirurgija"/>
    <s v="Operacije"/>
    <x v="2600"/>
    <x v="2594"/>
    <n v="0"/>
    <m/>
    <n v="136"/>
    <n v="210"/>
    <n v="136"/>
    <n v="210"/>
  </r>
  <r>
    <s v="Endokrina hirurgija"/>
    <s v="Operacije"/>
    <x v="847"/>
    <x v="845"/>
    <n v="0"/>
    <m/>
    <n v="1"/>
    <n v="5"/>
    <n v="1"/>
    <n v="5"/>
  </r>
  <r>
    <s v="Endokrina hirurgija"/>
    <s v="Operacije"/>
    <x v="849"/>
    <x v="847"/>
    <n v="0"/>
    <m/>
    <m/>
    <n v="1"/>
    <n v="0"/>
    <n v="1"/>
  </r>
  <r>
    <s v="Endokrina hirurgija"/>
    <s v="Operacije"/>
    <x v="1955"/>
    <x v="1952"/>
    <n v="0"/>
    <m/>
    <m/>
    <n v="5"/>
    <n v="0"/>
    <n v="5"/>
  </r>
  <r>
    <s v="Endokrina hirurgija"/>
    <s v="Operacije"/>
    <x v="2145"/>
    <x v="2141"/>
    <n v="0"/>
    <m/>
    <m/>
    <n v="1"/>
    <n v="0"/>
    <n v="1"/>
  </r>
  <r>
    <s v="Endokrina hirurgija"/>
    <s v="Operacije"/>
    <x v="2151"/>
    <x v="2147"/>
    <n v="0"/>
    <m/>
    <n v="2"/>
    <n v="10"/>
    <n v="2"/>
    <n v="10"/>
  </r>
  <r>
    <s v="Endokrina hirurgija"/>
    <s v="Operacije"/>
    <x v="2154"/>
    <x v="2150"/>
    <n v="0"/>
    <m/>
    <m/>
    <n v="1"/>
    <n v="0"/>
    <n v="1"/>
  </r>
  <r>
    <s v="Endokrina hirurgija"/>
    <s v="Operacije"/>
    <x v="1823"/>
    <x v="1820"/>
    <n v="0"/>
    <m/>
    <n v="3"/>
    <n v="2"/>
    <n v="3"/>
    <n v="2"/>
  </r>
  <r>
    <s v="Endokrina hirurgija"/>
    <s v="Operacije"/>
    <x v="2163"/>
    <x v="2159"/>
    <n v="1"/>
    <m/>
    <n v="241"/>
    <n v="315"/>
    <n v="242"/>
    <n v="315"/>
  </r>
  <r>
    <s v="Endokrina hirurgija"/>
    <s v="Operacije"/>
    <x v="2616"/>
    <x v="2610"/>
    <n v="0"/>
    <m/>
    <n v="13"/>
    <n v="15"/>
    <n v="13"/>
    <n v="15"/>
  </r>
  <r>
    <s v="Endokrina hirurgija"/>
    <s v="Operacije"/>
    <x v="2617"/>
    <x v="2611"/>
    <n v="0"/>
    <m/>
    <n v="94"/>
    <n v="105"/>
    <n v="94"/>
    <n v="105"/>
  </r>
  <r>
    <s v="Endokrina hirurgija"/>
    <s v="Operacije"/>
    <x v="2618"/>
    <x v="2612"/>
    <n v="0"/>
    <m/>
    <n v="4"/>
    <n v="3"/>
    <n v="4"/>
    <n v="3"/>
  </r>
  <r>
    <s v="Endokrina hirurgija"/>
    <s v="Operacije"/>
    <x v="2619"/>
    <x v="2613"/>
    <n v="0"/>
    <m/>
    <n v="12"/>
    <n v="10"/>
    <n v="12"/>
    <n v="10"/>
  </r>
  <r>
    <s v="Endokrina hirurgija"/>
    <s v="Operacije"/>
    <x v="2594"/>
    <x v="2588"/>
    <n v="0"/>
    <m/>
    <n v="3"/>
    <n v="1"/>
    <n v="3"/>
    <n v="1"/>
  </r>
  <r>
    <s v="Endokrina hirurgija"/>
    <s v="Operacije"/>
    <x v="2258"/>
    <x v="2254"/>
    <n v="0"/>
    <m/>
    <m/>
    <n v="1"/>
    <n v="0"/>
    <n v="1"/>
  </r>
  <r>
    <s v="Endokrina hirurgija"/>
    <s v="Operacije"/>
    <x v="2261"/>
    <x v="2257"/>
    <n v="0"/>
    <m/>
    <n v="1"/>
    <n v="1"/>
    <n v="1"/>
    <n v="1"/>
  </r>
  <r>
    <s v="Endokrina hirurgija"/>
    <s v="Operacije"/>
    <x v="2620"/>
    <x v="2614"/>
    <n v="0"/>
    <m/>
    <n v="18"/>
    <n v="12"/>
    <n v="18"/>
    <n v="12"/>
  </r>
  <r>
    <s v="Grudna hirurgija"/>
    <s v="Operacije"/>
    <x v="15"/>
    <x v="15"/>
    <n v="0"/>
    <m/>
    <m/>
    <n v="1"/>
    <n v="0"/>
    <n v="1"/>
  </r>
  <r>
    <s v="Grudna hirurgija"/>
    <s v="Operacije"/>
    <x v="18"/>
    <x v="18"/>
    <n v="0"/>
    <m/>
    <n v="65"/>
    <n v="95"/>
    <n v="65"/>
    <n v="95"/>
  </r>
  <r>
    <s v="Grudna hirurgija"/>
    <s v="Operacije"/>
    <x v="2621"/>
    <x v="2615"/>
    <n v="0"/>
    <m/>
    <m/>
    <n v="1"/>
    <n v="0"/>
    <n v="1"/>
  </r>
  <r>
    <s v="Grudna hirurgija"/>
    <s v="Operacije"/>
    <x v="2614"/>
    <x v="2608"/>
    <n v="0"/>
    <m/>
    <m/>
    <n v="1"/>
    <n v="0"/>
    <n v="1"/>
  </r>
  <r>
    <s v="Grudna hirurgija"/>
    <s v="Operacije"/>
    <x v="2615"/>
    <x v="2609"/>
    <n v="0"/>
    <m/>
    <m/>
    <n v="1"/>
    <n v="0"/>
    <n v="1"/>
  </r>
  <r>
    <s v="Grudna hirurgija"/>
    <s v="Operacije"/>
    <x v="846"/>
    <x v="844"/>
    <n v="0"/>
    <m/>
    <m/>
    <n v="1"/>
    <n v="0"/>
    <n v="1"/>
  </r>
  <r>
    <s v="Grudna hirurgija"/>
    <s v="Operacije"/>
    <x v="1587"/>
    <x v="1585"/>
    <n v="0"/>
    <m/>
    <m/>
    <n v="2"/>
    <n v="0"/>
    <n v="2"/>
  </r>
  <r>
    <s v="Grudna hirurgija"/>
    <s v="Operacije"/>
    <x v="847"/>
    <x v="845"/>
    <n v="0"/>
    <m/>
    <n v="20"/>
    <n v="16"/>
    <n v="20"/>
    <n v="16"/>
  </r>
  <r>
    <s v="Grudna hirurgija"/>
    <s v="Operacije"/>
    <x v="2536"/>
    <x v="2530"/>
    <n v="0"/>
    <m/>
    <n v="5"/>
    <n v="11"/>
    <n v="5"/>
    <n v="11"/>
  </r>
  <r>
    <s v="Grudna hirurgija"/>
    <s v="Operacije"/>
    <x v="850"/>
    <x v="848"/>
    <n v="0"/>
    <m/>
    <m/>
    <n v="5"/>
    <n v="0"/>
    <n v="5"/>
  </r>
  <r>
    <s v="Grudna hirurgija"/>
    <s v="Operacije"/>
    <x v="1955"/>
    <x v="1952"/>
    <n v="0"/>
    <m/>
    <n v="12"/>
    <n v="7"/>
    <n v="12"/>
    <n v="7"/>
  </r>
  <r>
    <s v="Grudna hirurgija"/>
    <s v="Operacije"/>
    <x v="2568"/>
    <x v="2562"/>
    <n v="0"/>
    <m/>
    <m/>
    <n v="10"/>
    <n v="0"/>
    <n v="10"/>
  </r>
  <r>
    <s v="Grudna hirurgija"/>
    <s v="Operacije"/>
    <x v="2145"/>
    <x v="2141"/>
    <n v="0"/>
    <m/>
    <n v="1"/>
    <n v="1"/>
    <n v="1"/>
    <n v="1"/>
  </r>
  <r>
    <s v="Grudna hirurgija"/>
    <s v="Operacije"/>
    <x v="34"/>
    <x v="34"/>
    <n v="0"/>
    <m/>
    <m/>
    <n v="1"/>
    <n v="0"/>
    <n v="1"/>
  </r>
  <r>
    <s v="Grudna hirurgija"/>
    <s v="Operacije"/>
    <x v="1932"/>
    <x v="1929"/>
    <n v="0"/>
    <m/>
    <n v="2"/>
    <n v="2"/>
    <n v="2"/>
    <n v="2"/>
  </r>
  <r>
    <s v="Grudna hirurgija"/>
    <s v="Operacije"/>
    <x v="40"/>
    <x v="40"/>
    <n v="0"/>
    <m/>
    <n v="1"/>
    <n v="2"/>
    <n v="1"/>
    <n v="2"/>
  </r>
  <r>
    <s v="Grudna hirurgija"/>
    <s v="Operacije"/>
    <x v="1822"/>
    <x v="1819"/>
    <n v="0"/>
    <m/>
    <n v="3"/>
    <n v="2"/>
    <n v="3"/>
    <n v="2"/>
  </r>
  <r>
    <s v="Grudna hirurgija"/>
    <s v="Operacije"/>
    <x v="1824"/>
    <x v="1821"/>
    <n v="0"/>
    <m/>
    <n v="2"/>
    <n v="1"/>
    <n v="2"/>
    <n v="1"/>
  </r>
  <r>
    <s v="Grudna hirurgija"/>
    <s v="Operacije"/>
    <x v="2163"/>
    <x v="2159"/>
    <n v="0"/>
    <m/>
    <m/>
    <n v="1"/>
    <n v="0"/>
    <n v="1"/>
  </r>
  <r>
    <s v="Grudna hirurgija"/>
    <s v="Operacije"/>
    <x v="2616"/>
    <x v="2610"/>
    <n v="0"/>
    <m/>
    <m/>
    <n v="1"/>
    <n v="0"/>
    <n v="1"/>
  </r>
  <r>
    <s v="Grudna hirurgija"/>
    <s v="Operacije"/>
    <x v="2622"/>
    <x v="2616"/>
    <n v="0"/>
    <m/>
    <m/>
    <n v="1"/>
    <n v="0"/>
    <n v="1"/>
  </r>
  <r>
    <s v="Grudna hirurgija"/>
    <s v="Operacije"/>
    <x v="2623"/>
    <x v="2617"/>
    <n v="0"/>
    <m/>
    <m/>
    <n v="1"/>
    <n v="0"/>
    <n v="1"/>
  </r>
  <r>
    <s v="Grudna hirurgija"/>
    <s v="Operacije"/>
    <x v="2624"/>
    <x v="2618"/>
    <n v="0"/>
    <m/>
    <m/>
    <n v="1"/>
    <n v="0"/>
    <n v="1"/>
  </r>
  <r>
    <s v="Grudna hirurgija"/>
    <s v="Operacije"/>
    <x v="2625"/>
    <x v="2619"/>
    <n v="0"/>
    <m/>
    <m/>
    <n v="1"/>
    <n v="0"/>
    <n v="1"/>
  </r>
  <r>
    <s v="Grudna hirurgija"/>
    <s v="Operacije"/>
    <x v="2594"/>
    <x v="2588"/>
    <n v="0"/>
    <m/>
    <m/>
    <n v="1"/>
    <n v="0"/>
    <n v="1"/>
  </r>
  <r>
    <s v="Grudna hirurgija"/>
    <s v="Operacije"/>
    <x v="2196"/>
    <x v="2192"/>
    <n v="0"/>
    <m/>
    <n v="6"/>
    <n v="5"/>
    <n v="6"/>
    <n v="5"/>
  </r>
  <r>
    <s v="Grudna hirurgija"/>
    <s v="Operacije"/>
    <x v="1183"/>
    <x v="1181"/>
    <n v="0"/>
    <m/>
    <n v="105"/>
    <n v="120"/>
    <n v="105"/>
    <n v="120"/>
  </r>
  <r>
    <s v="Grudna hirurgija"/>
    <s v="Operacije"/>
    <x v="2626"/>
    <x v="2620"/>
    <n v="0"/>
    <m/>
    <n v="6"/>
    <n v="2"/>
    <n v="6"/>
    <n v="2"/>
  </r>
  <r>
    <s v="Grudna hirurgija"/>
    <s v="Operacije"/>
    <x v="2627"/>
    <x v="2621"/>
    <n v="0"/>
    <m/>
    <n v="14"/>
    <n v="35"/>
    <n v="14"/>
    <n v="35"/>
  </r>
  <r>
    <s v="Grudna hirurgija"/>
    <s v="Operacije"/>
    <x v="2628"/>
    <x v="2622"/>
    <n v="0"/>
    <m/>
    <n v="5"/>
    <n v="5"/>
    <n v="5"/>
    <n v="5"/>
  </r>
  <r>
    <s v="Grudna hirurgija"/>
    <s v="Operacije"/>
    <x v="2197"/>
    <x v="2193"/>
    <n v="0"/>
    <m/>
    <m/>
    <n v="1"/>
    <n v="0"/>
    <n v="1"/>
  </r>
  <r>
    <s v="Grudna hirurgija"/>
    <s v="Operacije"/>
    <x v="2629"/>
    <x v="2623"/>
    <n v="0"/>
    <m/>
    <n v="19"/>
    <n v="50"/>
    <n v="19"/>
    <n v="50"/>
  </r>
  <r>
    <s v="Grudna hirurgija"/>
    <s v="Operacije"/>
    <x v="1185"/>
    <x v="1183"/>
    <n v="0"/>
    <m/>
    <n v="1"/>
    <n v="1"/>
    <n v="1"/>
    <n v="1"/>
  </r>
  <r>
    <s v="Grudna hirurgija"/>
    <s v="Operacije"/>
    <x v="1186"/>
    <x v="1184"/>
    <n v="0"/>
    <m/>
    <m/>
    <n v="1"/>
    <n v="0"/>
    <n v="1"/>
  </r>
  <r>
    <s v="Grudna hirurgija"/>
    <s v="Operacije"/>
    <x v="1187"/>
    <x v="1185"/>
    <n v="0"/>
    <m/>
    <m/>
    <n v="1"/>
    <n v="0"/>
    <n v="1"/>
  </r>
  <r>
    <s v="Grudna hirurgija"/>
    <s v="Operacije"/>
    <x v="2630"/>
    <x v="2624"/>
    <n v="0"/>
    <m/>
    <n v="40"/>
    <n v="25"/>
    <n v="40"/>
    <n v="25"/>
  </r>
  <r>
    <s v="Grudna hirurgija"/>
    <s v="Operacije"/>
    <x v="2631"/>
    <x v="2625"/>
    <n v="0"/>
    <m/>
    <n v="1"/>
    <n v="5"/>
    <n v="1"/>
    <n v="5"/>
  </r>
  <r>
    <s v="Grudna hirurgija"/>
    <s v="Operacije"/>
    <x v="2632"/>
    <x v="2626"/>
    <n v="0"/>
    <m/>
    <n v="27"/>
    <n v="30"/>
    <n v="27"/>
    <n v="30"/>
  </r>
  <r>
    <s v="Grudna hirurgija"/>
    <s v="Operacije"/>
    <x v="2633"/>
    <x v="2627"/>
    <n v="0"/>
    <m/>
    <m/>
    <n v="1"/>
    <n v="0"/>
    <n v="1"/>
  </r>
  <r>
    <s v="Grudna hirurgija"/>
    <s v="Operacije"/>
    <x v="2634"/>
    <x v="2628"/>
    <n v="0"/>
    <m/>
    <n v="88"/>
    <n v="95"/>
    <n v="88"/>
    <n v="95"/>
  </r>
  <r>
    <s v="Grudna hirurgija"/>
    <s v="Operacije"/>
    <x v="2635"/>
    <x v="2629"/>
    <n v="0"/>
    <m/>
    <n v="16"/>
    <n v="5"/>
    <n v="16"/>
    <n v="5"/>
  </r>
  <r>
    <s v="Grudna hirurgija"/>
    <s v="Operacije"/>
    <x v="2636"/>
    <x v="2630"/>
    <n v="0"/>
    <m/>
    <n v="9"/>
    <n v="5"/>
    <n v="9"/>
    <n v="5"/>
  </r>
  <r>
    <s v="Grudna hirurgija"/>
    <s v="Operacije"/>
    <x v="2637"/>
    <x v="2631"/>
    <n v="0"/>
    <m/>
    <m/>
    <n v="2"/>
    <n v="0"/>
    <n v="2"/>
  </r>
  <r>
    <s v="Grudna hirurgija"/>
    <s v="Operacije"/>
    <x v="1189"/>
    <x v="1187"/>
    <n v="0"/>
    <m/>
    <n v="5"/>
    <n v="42"/>
    <n v="5"/>
    <n v="42"/>
  </r>
  <r>
    <s v="Grudna hirurgija"/>
    <s v="Operacije"/>
    <x v="1190"/>
    <x v="1188"/>
    <n v="0"/>
    <m/>
    <n v="1"/>
    <n v="2"/>
    <n v="1"/>
    <n v="2"/>
  </r>
  <r>
    <s v="Grudna hirurgija"/>
    <s v="Operacije"/>
    <x v="2638"/>
    <x v="2632"/>
    <n v="0"/>
    <m/>
    <n v="2"/>
    <n v="1"/>
    <n v="2"/>
    <n v="1"/>
  </r>
  <r>
    <s v="Grudna hirurgija"/>
    <s v="Operacije"/>
    <x v="1193"/>
    <x v="1191"/>
    <n v="0"/>
    <m/>
    <n v="2"/>
    <n v="1"/>
    <n v="2"/>
    <n v="1"/>
  </r>
  <r>
    <s v="Grudna hirurgija"/>
    <s v="Operacije"/>
    <x v="2639"/>
    <x v="2633"/>
    <n v="0"/>
    <m/>
    <m/>
    <n v="1"/>
    <n v="0"/>
    <n v="1"/>
  </r>
  <r>
    <s v="Grudna hirurgija"/>
    <s v="Operacije"/>
    <x v="2640"/>
    <x v="2634"/>
    <n v="0"/>
    <m/>
    <m/>
    <n v="1"/>
    <n v="0"/>
    <n v="1"/>
  </r>
  <r>
    <s v="Grudna hirurgija"/>
    <s v="Operacije"/>
    <x v="2641"/>
    <x v="2635"/>
    <n v="0"/>
    <m/>
    <m/>
    <n v="1"/>
    <n v="0"/>
    <n v="1"/>
  </r>
  <r>
    <s v="Grudna hirurgija"/>
    <s v="Operacije"/>
    <x v="2642"/>
    <x v="2636"/>
    <n v="0"/>
    <m/>
    <m/>
    <n v="1"/>
    <n v="0"/>
    <n v="1"/>
  </r>
  <r>
    <s v="Grudna hirurgija"/>
    <s v="Operacije"/>
    <x v="2643"/>
    <x v="2637"/>
    <n v="0"/>
    <m/>
    <m/>
    <n v="1"/>
    <n v="0"/>
    <n v="1"/>
  </r>
  <r>
    <s v="Grudna hirurgija"/>
    <s v="Operacije"/>
    <x v="2644"/>
    <x v="2638"/>
    <n v="0"/>
    <m/>
    <m/>
    <n v="1"/>
    <n v="0"/>
    <n v="1"/>
  </r>
  <r>
    <s v="Grudna hirurgija"/>
    <s v="Operacije"/>
    <x v="2645"/>
    <x v="2639"/>
    <n v="0"/>
    <m/>
    <m/>
    <n v="1"/>
    <n v="0"/>
    <n v="1"/>
  </r>
  <r>
    <s v="Grudna hirurgija"/>
    <s v="Operacije"/>
    <x v="2646"/>
    <x v="2640"/>
    <n v="0"/>
    <m/>
    <m/>
    <n v="1"/>
    <n v="0"/>
    <n v="1"/>
  </r>
  <r>
    <s v="Grudna hirurgija"/>
    <s v="Operacije"/>
    <x v="1199"/>
    <x v="1197"/>
    <n v="0"/>
    <m/>
    <n v="1"/>
    <n v="1"/>
    <n v="1"/>
    <n v="1"/>
  </r>
  <r>
    <s v="Grudna hirurgija"/>
    <s v="Operacije"/>
    <x v="2647"/>
    <x v="2641"/>
    <n v="0"/>
    <m/>
    <n v="3"/>
    <n v="5"/>
    <n v="3"/>
    <n v="5"/>
  </r>
  <r>
    <s v="Grudna hirurgija"/>
    <s v="Operacije"/>
    <x v="1201"/>
    <x v="1199"/>
    <n v="0"/>
    <m/>
    <n v="11"/>
    <n v="35"/>
    <n v="11"/>
    <n v="35"/>
  </r>
  <r>
    <s v="Grudna hirurgija"/>
    <s v="Operacije"/>
    <x v="2648"/>
    <x v="2642"/>
    <n v="0"/>
    <m/>
    <m/>
    <n v="1"/>
    <n v="0"/>
    <n v="1"/>
  </r>
  <r>
    <s v="Grudna hirurgija"/>
    <s v="Operacije"/>
    <x v="1202"/>
    <x v="1200"/>
    <n v="0"/>
    <m/>
    <m/>
    <n v="1"/>
    <n v="0"/>
    <n v="1"/>
  </r>
  <r>
    <s v="Grudna hirurgija"/>
    <s v="Operacije"/>
    <x v="1203"/>
    <x v="1201"/>
    <n v="0"/>
    <m/>
    <m/>
    <n v="1"/>
    <n v="0"/>
    <n v="1"/>
  </r>
  <r>
    <s v="Grudna hirurgija"/>
    <s v="Operacije"/>
    <x v="2198"/>
    <x v="2194"/>
    <n v="0"/>
    <m/>
    <m/>
    <n v="1"/>
    <n v="0"/>
    <n v="1"/>
  </r>
  <r>
    <s v="Grudna hirurgija"/>
    <s v="Operacije"/>
    <x v="1332"/>
    <x v="1330"/>
    <n v="0"/>
    <m/>
    <n v="1"/>
    <n v="2"/>
    <n v="1"/>
    <n v="2"/>
  </r>
  <r>
    <s v="Grudna hirurgija"/>
    <s v="Operacije"/>
    <x v="2649"/>
    <x v="2643"/>
    <n v="0"/>
    <m/>
    <m/>
    <n v="1"/>
    <n v="0"/>
    <n v="1"/>
  </r>
  <r>
    <s v="Grudna hirurgija"/>
    <s v="Operacije"/>
    <x v="2649"/>
    <x v="2643"/>
    <n v="0"/>
    <m/>
    <m/>
    <n v="1"/>
    <n v="0"/>
    <n v="1"/>
  </r>
  <r>
    <s v="Grudna hirurgija"/>
    <s v="Operacije"/>
    <x v="2650"/>
    <x v="2644"/>
    <n v="0"/>
    <m/>
    <m/>
    <n v="1"/>
    <n v="0"/>
    <n v="1"/>
  </r>
  <r>
    <s v="Grudna hirurgija"/>
    <s v="Operacije"/>
    <x v="2650"/>
    <x v="2644"/>
    <n v="0"/>
    <m/>
    <m/>
    <n v="1"/>
    <n v="0"/>
    <n v="1"/>
  </r>
  <r>
    <s v="Grudna hirurgija"/>
    <s v="Operacije"/>
    <x v="2651"/>
    <x v="2645"/>
    <n v="0"/>
    <m/>
    <m/>
    <n v="1"/>
    <n v="0"/>
    <n v="1"/>
  </r>
  <r>
    <s v="Grudna hirurgija"/>
    <s v="Operacije"/>
    <x v="2652"/>
    <x v="2646"/>
    <n v="0"/>
    <m/>
    <m/>
    <n v="1"/>
    <n v="0"/>
    <n v="1"/>
  </r>
  <r>
    <s v="Grudna hirurgija"/>
    <s v="Operacije"/>
    <x v="2653"/>
    <x v="2647"/>
    <n v="0"/>
    <m/>
    <m/>
    <n v="1"/>
    <n v="0"/>
    <n v="1"/>
  </r>
  <r>
    <s v="Grudna hirurgija"/>
    <s v="Operacije"/>
    <x v="2654"/>
    <x v="2648"/>
    <n v="0"/>
    <m/>
    <m/>
    <n v="1"/>
    <n v="0"/>
    <n v="1"/>
  </r>
  <r>
    <s v="Grudna hirurgija"/>
    <s v="Operacije"/>
    <x v="2655"/>
    <x v="2649"/>
    <n v="0"/>
    <m/>
    <m/>
    <n v="1"/>
    <n v="0"/>
    <n v="1"/>
  </r>
  <r>
    <s v="Grudna hirurgija"/>
    <s v="Operacije"/>
    <x v="1377"/>
    <x v="1375"/>
    <n v="0"/>
    <m/>
    <m/>
    <n v="1"/>
    <n v="0"/>
    <n v="1"/>
  </r>
  <r>
    <s v="Grudna hirurgija"/>
    <s v="Operacije"/>
    <x v="1378"/>
    <x v="1376"/>
    <n v="0"/>
    <m/>
    <n v="1"/>
    <n v="1"/>
    <n v="1"/>
    <n v="1"/>
  </r>
  <r>
    <s v="Grudna hirurgija"/>
    <s v="Operacije"/>
    <x v="2656"/>
    <x v="2650"/>
    <n v="0"/>
    <m/>
    <m/>
    <n v="1"/>
    <n v="0"/>
    <n v="1"/>
  </r>
  <r>
    <s v="Grudna hirurgija"/>
    <s v="Operacije"/>
    <x v="2657"/>
    <x v="2651"/>
    <n v="0"/>
    <m/>
    <m/>
    <n v="1"/>
    <n v="0"/>
    <n v="1"/>
  </r>
  <r>
    <s v="Grudna hirurgija"/>
    <s v="Operacije"/>
    <x v="380"/>
    <x v="379"/>
    <n v="0"/>
    <m/>
    <m/>
    <n v="1"/>
    <n v="0"/>
    <n v="1"/>
  </r>
  <r>
    <s v="Grudna hirurgija"/>
    <s v="Operacije"/>
    <x v="2429"/>
    <x v="2424"/>
    <n v="0"/>
    <m/>
    <n v="1"/>
    <n v="1"/>
    <n v="1"/>
    <n v="1"/>
  </r>
  <r>
    <s v="Grudna hirurgija"/>
    <s v="Operacije"/>
    <x v="2658"/>
    <x v="2652"/>
    <n v="0"/>
    <m/>
    <n v="1"/>
    <n v="1"/>
    <n v="1"/>
    <n v="1"/>
  </r>
  <r>
    <s v="Grudna hirurgija"/>
    <s v="Operacije"/>
    <x v="2659"/>
    <x v="2653"/>
    <n v="0"/>
    <m/>
    <m/>
    <n v="1"/>
    <n v="0"/>
    <n v="1"/>
  </r>
  <r>
    <s v="Grudna hirurgija"/>
    <s v="Operacije"/>
    <x v="2430"/>
    <x v="2425"/>
    <n v="0"/>
    <m/>
    <m/>
    <n v="1"/>
    <n v="0"/>
    <n v="1"/>
  </r>
  <r>
    <s v="Grudna hirurgija"/>
    <s v="Operacije"/>
    <x v="2660"/>
    <x v="2654"/>
    <n v="0"/>
    <m/>
    <m/>
    <n v="1"/>
    <n v="0"/>
    <n v="1"/>
  </r>
  <r>
    <s v="Grudna hirurgija"/>
    <s v="Operacije"/>
    <x v="2661"/>
    <x v="2655"/>
    <n v="0"/>
    <m/>
    <m/>
    <n v="1"/>
    <n v="0"/>
    <n v="1"/>
  </r>
  <r>
    <s v="Grudna hirurgija"/>
    <s v="Operacije"/>
    <x v="2335"/>
    <x v="2331"/>
    <n v="0"/>
    <m/>
    <m/>
    <n v="1"/>
    <n v="0"/>
    <n v="1"/>
  </r>
  <r>
    <s v="Grudna hirurgija"/>
    <s v="Operacije"/>
    <x v="2662"/>
    <x v="2656"/>
    <n v="0"/>
    <m/>
    <n v="1"/>
    <n v="5"/>
    <n v="1"/>
    <n v="5"/>
  </r>
  <r>
    <s v="Grudna hirurgija"/>
    <s v="Operacije"/>
    <x v="2663"/>
    <x v="2657"/>
    <n v="0"/>
    <m/>
    <m/>
    <n v="22"/>
    <n v="0"/>
    <n v="22"/>
  </r>
  <r>
    <s v="Grudna hirurgija"/>
    <s v="Operacije"/>
    <x v="1935"/>
    <x v="1932"/>
    <n v="0"/>
    <m/>
    <m/>
    <n v="1"/>
    <n v="0"/>
    <n v="1"/>
  </r>
  <r>
    <s v="Grudna hirurgija"/>
    <s v="Operacije"/>
    <x v="2664"/>
    <x v="2658"/>
    <n v="0"/>
    <m/>
    <m/>
    <n v="1"/>
    <n v="0"/>
    <n v="1"/>
  </r>
  <r>
    <s v="Grudna hirurgija"/>
    <s v="Operacije"/>
    <x v="2665"/>
    <x v="2659"/>
    <n v="0"/>
    <m/>
    <m/>
    <n v="2"/>
    <n v="0"/>
    <n v="2"/>
  </r>
  <r>
    <s v="Grudna hirurgija"/>
    <s v="Operacije"/>
    <x v="2343"/>
    <x v="2339"/>
    <n v="0"/>
    <m/>
    <n v="40"/>
    <n v="60"/>
    <n v="40"/>
    <n v="60"/>
  </r>
  <r>
    <s v="Grudna hirurgija"/>
    <s v="Operacije"/>
    <x v="2666"/>
    <x v="2660"/>
    <n v="0"/>
    <m/>
    <m/>
    <n v="1"/>
    <n v="0"/>
    <n v="1"/>
  </r>
  <r>
    <s v="Grudna hirurgija"/>
    <s v="Operacije"/>
    <x v="2667"/>
    <x v="2661"/>
    <n v="0"/>
    <m/>
    <n v="42"/>
    <n v="28"/>
    <n v="42"/>
    <n v="28"/>
  </r>
  <r>
    <s v="Grudna hirurgija"/>
    <s v="Operacije"/>
    <x v="2668"/>
    <x v="2662"/>
    <n v="0"/>
    <m/>
    <n v="3"/>
    <n v="2"/>
    <n v="3"/>
    <n v="2"/>
  </r>
  <r>
    <s v="Grudna hirurgija"/>
    <s v="Operacije"/>
    <x v="2669"/>
    <x v="2663"/>
    <n v="0"/>
    <m/>
    <n v="16"/>
    <n v="15"/>
    <n v="16"/>
    <n v="15"/>
  </r>
  <r>
    <s v="Grudna hirurgija"/>
    <s v="Operacije"/>
    <x v="2670"/>
    <x v="2664"/>
    <n v="0"/>
    <m/>
    <m/>
    <n v="1"/>
    <n v="0"/>
    <n v="1"/>
  </r>
  <r>
    <s v="Grudna hirurgija"/>
    <s v="Operacije"/>
    <x v="2671"/>
    <x v="2665"/>
    <n v="0"/>
    <m/>
    <m/>
    <n v="1"/>
    <n v="0"/>
    <n v="1"/>
  </r>
  <r>
    <s v="Grudna hirurgija"/>
    <s v="Operacije"/>
    <x v="2672"/>
    <x v="2666"/>
    <n v="0"/>
    <m/>
    <n v="2"/>
    <n v="1"/>
    <n v="2"/>
    <n v="1"/>
  </r>
  <r>
    <s v="Grudna hirurgija"/>
    <s v="Operacije"/>
    <x v="2673"/>
    <x v="2667"/>
    <n v="0"/>
    <m/>
    <m/>
    <n v="1"/>
    <n v="0"/>
    <n v="1"/>
  </r>
  <r>
    <s v="Grudna hirurgija"/>
    <s v="Operacije"/>
    <x v="1394"/>
    <x v="1392"/>
    <n v="0"/>
    <m/>
    <n v="9"/>
    <n v="33"/>
    <n v="9"/>
    <n v="33"/>
  </r>
  <r>
    <s v="Grudna hirurgija"/>
    <s v="Operacije"/>
    <x v="1395"/>
    <x v="1393"/>
    <n v="0"/>
    <m/>
    <n v="35"/>
    <n v="80"/>
    <n v="35"/>
    <n v="80"/>
  </r>
  <r>
    <s v="Grudna hirurgija"/>
    <s v="Operacije"/>
    <x v="1396"/>
    <x v="1394"/>
    <n v="0"/>
    <m/>
    <n v="1"/>
    <n v="10"/>
    <n v="1"/>
    <n v="10"/>
  </r>
  <r>
    <s v="Grudna hirurgija"/>
    <s v="Operacije"/>
    <x v="1397"/>
    <x v="1395"/>
    <n v="0"/>
    <m/>
    <n v="2"/>
    <n v="1"/>
    <n v="2"/>
    <n v="1"/>
  </r>
  <r>
    <s v="Grudna hirurgija"/>
    <s v="Operacije"/>
    <x v="1398"/>
    <x v="1396"/>
    <n v="0"/>
    <m/>
    <m/>
    <n v="1"/>
    <n v="0"/>
    <n v="1"/>
  </r>
  <r>
    <s v="Grudna hirurgija"/>
    <s v="Operacije"/>
    <x v="1399"/>
    <x v="1397"/>
    <n v="0"/>
    <m/>
    <m/>
    <n v="5"/>
    <n v="0"/>
    <n v="5"/>
  </r>
  <r>
    <s v="Grudna hirurgija"/>
    <s v="Operacije"/>
    <x v="2674"/>
    <x v="2668"/>
    <n v="0"/>
    <m/>
    <m/>
    <n v="1"/>
    <n v="0"/>
    <n v="1"/>
  </r>
  <r>
    <s v="Grudna hirurgija"/>
    <s v="Operacije"/>
    <x v="2675"/>
    <x v="2669"/>
    <n v="0"/>
    <m/>
    <m/>
    <n v="1"/>
    <n v="0"/>
    <n v="1"/>
  </r>
  <r>
    <s v="Grudna hirurgija"/>
    <s v="Operacije"/>
    <x v="781"/>
    <x v="779"/>
    <n v="3"/>
    <m/>
    <n v="54"/>
    <n v="42"/>
    <n v="57"/>
    <n v="42"/>
  </r>
  <r>
    <s v="Grudna hirurgija"/>
    <s v="Operacije"/>
    <x v="789"/>
    <x v="787"/>
    <n v="0"/>
    <m/>
    <m/>
    <n v="10"/>
    <n v="0"/>
    <n v="10"/>
  </r>
  <r>
    <s v="Grudna hirurgija"/>
    <s v="Operacije"/>
    <x v="2676"/>
    <x v="2670"/>
    <n v="0"/>
    <m/>
    <m/>
    <n v="1"/>
    <n v="0"/>
    <n v="1"/>
  </r>
  <r>
    <s v="Grudna hirurgija"/>
    <s v="Operacije"/>
    <x v="2677"/>
    <x v="2671"/>
    <n v="0"/>
    <m/>
    <n v="2"/>
    <n v="1"/>
    <n v="2"/>
    <n v="1"/>
  </r>
  <r>
    <s v="Grudna hirurgija"/>
    <s v="Operacije"/>
    <x v="2678"/>
    <x v="2672"/>
    <n v="0"/>
    <m/>
    <m/>
    <n v="1"/>
    <n v="0"/>
    <n v="1"/>
  </r>
  <r>
    <s v="Grudna hirurgija"/>
    <s v="Operacije"/>
    <x v="2679"/>
    <x v="2673"/>
    <n v="0"/>
    <m/>
    <m/>
    <n v="1"/>
    <n v="0"/>
    <n v="1"/>
  </r>
  <r>
    <s v="Grudna hirurgija"/>
    <s v="Operacije"/>
    <x v="2680"/>
    <x v="2674"/>
    <n v="0"/>
    <m/>
    <n v="1"/>
    <n v="1"/>
    <n v="1"/>
    <n v="1"/>
  </r>
  <r>
    <s v="MiH"/>
    <s v="Operacije"/>
    <x v="18"/>
    <x v="18"/>
    <n v="0"/>
    <m/>
    <m/>
    <n v="1"/>
    <n v="0"/>
    <n v="1"/>
  </r>
  <r>
    <s v="MiH"/>
    <s v="Operacije"/>
    <x v="2458"/>
    <x v="2453"/>
    <n v="0"/>
    <m/>
    <m/>
    <n v="10"/>
    <n v="0"/>
    <n v="10"/>
  </r>
  <r>
    <s v="MiH"/>
    <s v="Operacije"/>
    <x v="2531"/>
    <x v="2525"/>
    <n v="0"/>
    <m/>
    <m/>
    <n v="2"/>
    <n v="0"/>
    <n v="2"/>
  </r>
  <r>
    <s v="MiH"/>
    <s v="Operacije"/>
    <x v="847"/>
    <x v="845"/>
    <n v="0"/>
    <m/>
    <n v="6"/>
    <n v="15"/>
    <n v="6"/>
    <n v="15"/>
  </r>
  <r>
    <s v="MiH"/>
    <s v="Operacije"/>
    <x v="1951"/>
    <x v="1948"/>
    <n v="0"/>
    <m/>
    <m/>
    <n v="10"/>
    <n v="0"/>
    <n v="10"/>
  </r>
  <r>
    <s v="MiH"/>
    <s v="Operacije"/>
    <x v="1953"/>
    <x v="1950"/>
    <n v="0"/>
    <m/>
    <n v="19"/>
    <n v="8"/>
    <n v="19"/>
    <n v="8"/>
  </r>
  <r>
    <s v="MiH"/>
    <s v="Operacije"/>
    <x v="848"/>
    <x v="846"/>
    <n v="0"/>
    <m/>
    <n v="2"/>
    <n v="5"/>
    <n v="2"/>
    <n v="5"/>
  </r>
  <r>
    <s v="MiH"/>
    <s v="Operacije"/>
    <x v="1597"/>
    <x v="1595"/>
    <n v="0"/>
    <m/>
    <n v="67"/>
    <n v="60"/>
    <n v="67"/>
    <n v="60"/>
  </r>
  <r>
    <s v="MiH"/>
    <s v="Operacije"/>
    <x v="849"/>
    <x v="847"/>
    <n v="0"/>
    <m/>
    <m/>
    <n v="1"/>
    <n v="0"/>
    <n v="1"/>
  </r>
  <r>
    <s v="MiH"/>
    <s v="Operacije"/>
    <x v="2542"/>
    <x v="2536"/>
    <n v="0"/>
    <m/>
    <n v="13"/>
    <n v="20"/>
    <n v="13"/>
    <n v="20"/>
  </r>
  <r>
    <s v="MiH"/>
    <s v="Operacije"/>
    <x v="850"/>
    <x v="848"/>
    <n v="0"/>
    <m/>
    <n v="3"/>
    <n v="2"/>
    <n v="3"/>
    <n v="2"/>
  </r>
  <r>
    <s v="MiH"/>
    <s v="Operacije"/>
    <x v="33"/>
    <x v="33"/>
    <n v="0"/>
    <m/>
    <m/>
    <n v="5"/>
    <n v="0"/>
    <n v="5"/>
  </r>
  <r>
    <s v="MiH"/>
    <s v="Operacije"/>
    <x v="1956"/>
    <x v="1953"/>
    <n v="0"/>
    <m/>
    <n v="7"/>
    <n v="3"/>
    <n v="7"/>
    <n v="3"/>
  </r>
  <r>
    <s v="MiH"/>
    <s v="Operacije"/>
    <x v="2094"/>
    <x v="2090"/>
    <n v="0"/>
    <m/>
    <n v="8"/>
    <n v="3"/>
    <n v="8"/>
    <n v="3"/>
  </r>
  <r>
    <s v="MiH"/>
    <s v="Operacije"/>
    <x v="2681"/>
    <x v="2675"/>
    <n v="0"/>
    <m/>
    <n v="2"/>
    <n v="2"/>
    <n v="2"/>
    <n v="2"/>
  </r>
  <r>
    <s v="MiH"/>
    <s v="Operacije"/>
    <x v="2544"/>
    <x v="2538"/>
    <n v="0"/>
    <m/>
    <n v="54"/>
    <n v="45"/>
    <n v="54"/>
    <n v="45"/>
  </r>
  <r>
    <s v="MiH"/>
    <s v="Operacije"/>
    <x v="2105"/>
    <x v="2101"/>
    <n v="0"/>
    <m/>
    <n v="3"/>
    <n v="5"/>
    <n v="3"/>
    <n v="5"/>
  </r>
  <r>
    <s v="MiH"/>
    <s v="Operacije"/>
    <x v="2106"/>
    <x v="2102"/>
    <n v="0"/>
    <m/>
    <n v="229"/>
    <n v="205"/>
    <n v="229"/>
    <n v="205"/>
  </r>
  <r>
    <s v="MiH"/>
    <s v="Operacije"/>
    <x v="2476"/>
    <x v="2470"/>
    <n v="0"/>
    <m/>
    <m/>
    <n v="10"/>
    <n v="0"/>
    <n v="10"/>
  </r>
  <r>
    <s v="MiH"/>
    <s v="Operacije"/>
    <x v="2682"/>
    <x v="2676"/>
    <n v="0"/>
    <m/>
    <m/>
    <n v="10"/>
    <n v="0"/>
    <n v="10"/>
  </r>
  <r>
    <s v="MiH"/>
    <s v="Operacije"/>
    <x v="2683"/>
    <x v="2677"/>
    <n v="0"/>
    <m/>
    <m/>
    <n v="1"/>
    <n v="0"/>
    <n v="1"/>
  </r>
  <r>
    <s v="MiH"/>
    <s v="Operacije"/>
    <x v="2504"/>
    <x v="2498"/>
    <n v="0"/>
    <m/>
    <n v="30"/>
    <n v="25"/>
    <n v="30"/>
    <n v="25"/>
  </r>
  <r>
    <s v="MiH"/>
    <s v="Operacije"/>
    <x v="2684"/>
    <x v="2678"/>
    <n v="0"/>
    <m/>
    <m/>
    <n v="10"/>
    <n v="0"/>
    <n v="10"/>
  </r>
  <r>
    <s v="MiH"/>
    <s v="Operacije"/>
    <x v="2124"/>
    <x v="2120"/>
    <n v="0"/>
    <m/>
    <n v="12"/>
    <n v="15"/>
    <n v="12"/>
    <n v="15"/>
  </r>
  <r>
    <s v="MiH"/>
    <s v="Operacije"/>
    <x v="2129"/>
    <x v="2125"/>
    <n v="0"/>
    <m/>
    <m/>
    <n v="10"/>
    <n v="0"/>
    <n v="10"/>
  </r>
  <r>
    <s v="MiH"/>
    <s v="Operacije"/>
    <x v="2131"/>
    <x v="2127"/>
    <n v="0"/>
    <m/>
    <m/>
    <n v="10"/>
    <n v="0"/>
    <n v="10"/>
  </r>
  <r>
    <s v="MiH"/>
    <s v="Operacije"/>
    <x v="2132"/>
    <x v="2128"/>
    <n v="0"/>
    <m/>
    <m/>
    <n v="10"/>
    <n v="0"/>
    <n v="10"/>
  </r>
  <r>
    <s v="MiH"/>
    <s v="Operacije"/>
    <x v="2133"/>
    <x v="2129"/>
    <n v="0"/>
    <m/>
    <m/>
    <n v="10"/>
    <n v="0"/>
    <n v="10"/>
  </r>
  <r>
    <s v="MiH"/>
    <s v="Operacije"/>
    <x v="1958"/>
    <x v="1955"/>
    <n v="0"/>
    <m/>
    <n v="1"/>
    <n v="1"/>
    <n v="1"/>
    <n v="1"/>
  </r>
  <r>
    <s v="MiH"/>
    <s v="Operacije"/>
    <x v="1799"/>
    <x v="1796"/>
    <n v="0"/>
    <m/>
    <m/>
    <n v="10"/>
    <n v="0"/>
    <n v="10"/>
  </r>
  <r>
    <s v="MiH"/>
    <s v="Operacije"/>
    <x v="1959"/>
    <x v="1956"/>
    <n v="0"/>
    <m/>
    <m/>
    <n v="1"/>
    <n v="0"/>
    <n v="1"/>
  </r>
  <r>
    <s v="MiH"/>
    <s v="Operacije"/>
    <x v="2137"/>
    <x v="2133"/>
    <n v="0"/>
    <m/>
    <n v="7"/>
    <n v="5"/>
    <n v="7"/>
    <n v="5"/>
  </r>
  <r>
    <s v="MiH"/>
    <s v="Operacije"/>
    <x v="2685"/>
    <x v="2679"/>
    <n v="0"/>
    <m/>
    <n v="18"/>
    <n v="17"/>
    <n v="18"/>
    <n v="17"/>
  </r>
  <r>
    <s v="MiH"/>
    <s v="Operacije"/>
    <x v="2149"/>
    <x v="2145"/>
    <n v="0"/>
    <m/>
    <m/>
    <n v="1"/>
    <n v="0"/>
    <n v="1"/>
  </r>
  <r>
    <s v="MiH"/>
    <s v="Operacije"/>
    <x v="2150"/>
    <x v="2146"/>
    <n v="0"/>
    <m/>
    <n v="2"/>
    <n v="9"/>
    <n v="2"/>
    <n v="9"/>
  </r>
  <r>
    <s v="MiH"/>
    <s v="Operacije"/>
    <x v="2574"/>
    <x v="2568"/>
    <n v="0"/>
    <m/>
    <m/>
    <n v="1"/>
    <n v="0"/>
    <n v="1"/>
  </r>
  <r>
    <s v="MiH"/>
    <s v="Operacije"/>
    <x v="2151"/>
    <x v="2147"/>
    <n v="0"/>
    <m/>
    <n v="281"/>
    <n v="335"/>
    <n v="281"/>
    <n v="335"/>
  </r>
  <r>
    <s v="MiH"/>
    <s v="Operacije"/>
    <x v="2152"/>
    <x v="2148"/>
    <n v="0"/>
    <m/>
    <n v="17"/>
    <n v="20"/>
    <n v="17"/>
    <n v="20"/>
  </r>
  <r>
    <s v="MiH"/>
    <s v="Operacije"/>
    <x v="2154"/>
    <x v="2150"/>
    <n v="0"/>
    <m/>
    <n v="33"/>
    <n v="35"/>
    <n v="33"/>
    <n v="35"/>
  </r>
  <r>
    <s v="MiH"/>
    <s v="Operacije"/>
    <x v="2155"/>
    <x v="2151"/>
    <n v="0"/>
    <m/>
    <n v="9"/>
    <n v="2"/>
    <n v="9"/>
    <n v="2"/>
  </r>
  <r>
    <s v="MiH"/>
    <s v="Operacije"/>
    <x v="1600"/>
    <x v="1598"/>
    <n v="0"/>
    <m/>
    <m/>
    <n v="1"/>
    <n v="0"/>
    <n v="1"/>
  </r>
  <r>
    <s v="MiH"/>
    <s v="Operacije"/>
    <x v="1932"/>
    <x v="1929"/>
    <n v="0"/>
    <m/>
    <m/>
    <n v="1"/>
    <n v="0"/>
    <n v="1"/>
  </r>
  <r>
    <s v="MiH"/>
    <s v="Operacije"/>
    <x v="40"/>
    <x v="40"/>
    <n v="0"/>
    <m/>
    <n v="8"/>
    <n v="2"/>
    <n v="8"/>
    <n v="2"/>
  </r>
  <r>
    <s v="MiH"/>
    <s v="Operacije"/>
    <x v="1961"/>
    <x v="1958"/>
    <n v="0"/>
    <m/>
    <m/>
    <n v="10"/>
    <n v="0"/>
    <n v="10"/>
  </r>
  <r>
    <s v="MiH"/>
    <s v="Operacije"/>
    <x v="1963"/>
    <x v="1960"/>
    <n v="0"/>
    <m/>
    <m/>
    <n v="10"/>
    <n v="0"/>
    <n v="10"/>
  </r>
  <r>
    <s v="MiH"/>
    <s v="Operacije"/>
    <x v="1964"/>
    <x v="1961"/>
    <n v="0"/>
    <m/>
    <m/>
    <n v="10"/>
    <n v="0"/>
    <n v="10"/>
  </r>
  <r>
    <s v="MiH"/>
    <s v="Operacije"/>
    <x v="1965"/>
    <x v="1962"/>
    <n v="0"/>
    <m/>
    <m/>
    <n v="10"/>
    <n v="0"/>
    <n v="10"/>
  </r>
  <r>
    <s v="MiH"/>
    <s v="Operacije"/>
    <x v="2577"/>
    <x v="2571"/>
    <n v="0"/>
    <m/>
    <m/>
    <n v="10"/>
    <n v="0"/>
    <n v="10"/>
  </r>
  <r>
    <s v="MiH"/>
    <s v="Operacije"/>
    <x v="2578"/>
    <x v="2572"/>
    <n v="0"/>
    <m/>
    <m/>
    <n v="10"/>
    <n v="0"/>
    <n v="10"/>
  </r>
  <r>
    <s v="MiH"/>
    <s v="Operacije"/>
    <x v="2589"/>
    <x v="2583"/>
    <n v="0"/>
    <m/>
    <n v="41"/>
    <n v="30"/>
    <n v="41"/>
    <n v="30"/>
  </r>
  <r>
    <s v="MiH"/>
    <s v="Operacije"/>
    <x v="2185"/>
    <x v="2181"/>
    <n v="0"/>
    <m/>
    <m/>
    <n v="10"/>
    <n v="0"/>
    <n v="10"/>
  </r>
  <r>
    <s v="MiH"/>
    <s v="Operacije"/>
    <x v="1697"/>
    <x v="1694"/>
    <n v="0"/>
    <m/>
    <m/>
    <n v="1"/>
    <n v="0"/>
    <n v="1"/>
  </r>
  <r>
    <s v="MiH"/>
    <s v="Operacije"/>
    <x v="781"/>
    <x v="779"/>
    <n v="2"/>
    <n v="1"/>
    <n v="4"/>
    <n v="0"/>
    <n v="6"/>
    <n v="1"/>
  </r>
  <r>
    <s v="Plasticna hirurgija"/>
    <s v="Operacije"/>
    <x v="2686"/>
    <x v="2680"/>
    <n v="0"/>
    <n v="0"/>
    <m/>
    <n v="1"/>
    <n v="0"/>
    <n v="1"/>
  </r>
  <r>
    <s v="Plasticna hirurgija"/>
    <s v="Operacije"/>
    <x v="2687"/>
    <x v="2681"/>
    <n v="0"/>
    <n v="0"/>
    <m/>
    <n v="1"/>
    <n v="0"/>
    <n v="1"/>
  </r>
  <r>
    <s v="Plasticna hirurgija"/>
    <s v="Operacije"/>
    <x v="2688"/>
    <x v="2682"/>
    <n v="0"/>
    <n v="0"/>
    <m/>
    <n v="1"/>
    <n v="0"/>
    <n v="1"/>
  </r>
  <r>
    <s v="Plasticna hirurgija"/>
    <s v="Operacije"/>
    <x v="2689"/>
    <x v="2683"/>
    <n v="0"/>
    <n v="0"/>
    <m/>
    <n v="1"/>
    <n v="0"/>
    <n v="1"/>
  </r>
  <r>
    <s v="Plasticna hirurgija"/>
    <s v="Operacije"/>
    <x v="2690"/>
    <x v="2684"/>
    <n v="0"/>
    <n v="0"/>
    <n v="14"/>
    <n v="15"/>
    <n v="14"/>
    <n v="15"/>
  </r>
  <r>
    <s v="Plasticna hirurgija"/>
    <s v="Operacije"/>
    <x v="2691"/>
    <x v="2685"/>
    <n v="0"/>
    <n v="0"/>
    <n v="2"/>
    <n v="5"/>
    <n v="2"/>
    <n v="5"/>
  </r>
  <r>
    <s v="Plasticna hirurgija"/>
    <s v="Operacije"/>
    <x v="15"/>
    <x v="15"/>
    <n v="0"/>
    <n v="1"/>
    <n v="116"/>
    <n v="127"/>
    <n v="116"/>
    <n v="128"/>
  </r>
  <r>
    <s v="Plasticna hirurgija"/>
    <s v="Operacije"/>
    <x v="16"/>
    <x v="16"/>
    <n v="1"/>
    <n v="0"/>
    <n v="17"/>
    <n v="25"/>
    <n v="18"/>
    <n v="25"/>
  </r>
  <r>
    <s v="Plasticna hirurgija"/>
    <s v="Operacije"/>
    <x v="845"/>
    <x v="843"/>
    <n v="0"/>
    <n v="0"/>
    <m/>
    <n v="1"/>
    <n v="0"/>
    <n v="1"/>
  </r>
  <r>
    <s v="Plasticna hirurgija"/>
    <s v="Operacije"/>
    <x v="2461"/>
    <x v="2456"/>
    <n v="0"/>
    <n v="0"/>
    <m/>
    <n v="1"/>
    <n v="0"/>
    <n v="1"/>
  </r>
  <r>
    <s v="Plasticna hirurgija"/>
    <s v="Operacije"/>
    <x v="2692"/>
    <x v="2686"/>
    <n v="0"/>
    <n v="0"/>
    <n v="5"/>
    <n v="5"/>
    <n v="5"/>
    <n v="5"/>
  </r>
  <r>
    <s v="Plasticna hirurgija"/>
    <s v="Operacije"/>
    <x v="1437"/>
    <x v="1435"/>
    <n v="0"/>
    <n v="0"/>
    <m/>
    <n v="1"/>
    <n v="0"/>
    <n v="1"/>
  </r>
  <r>
    <s v="Plasticna hirurgija"/>
    <s v="Operacije"/>
    <x v="2693"/>
    <x v="2687"/>
    <n v="0"/>
    <n v="0"/>
    <m/>
    <n v="1"/>
    <n v="0"/>
    <n v="1"/>
  </r>
  <r>
    <s v="Plasticna hirurgija"/>
    <s v="Operacije"/>
    <x v="17"/>
    <x v="17"/>
    <n v="4"/>
    <n v="5"/>
    <m/>
    <n v="1"/>
    <n v="4"/>
    <n v="6"/>
  </r>
  <r>
    <s v="Plasticna hirurgija"/>
    <s v="Operacije"/>
    <x v="2694"/>
    <x v="2688"/>
    <n v="0"/>
    <n v="0"/>
    <n v="18"/>
    <n v="12"/>
    <n v="18"/>
    <n v="12"/>
  </r>
  <r>
    <s v="Plasticna hirurgija"/>
    <s v="Operacije"/>
    <x v="18"/>
    <x v="18"/>
    <n v="0"/>
    <n v="0"/>
    <m/>
    <n v="1"/>
    <n v="0"/>
    <n v="1"/>
  </r>
  <r>
    <s v="Plasticna hirurgija"/>
    <s v="Operacije"/>
    <x v="19"/>
    <x v="19"/>
    <n v="0"/>
    <n v="0"/>
    <m/>
    <n v="1"/>
    <n v="0"/>
    <n v="1"/>
  </r>
  <r>
    <s v="Plasticna hirurgija"/>
    <s v="Operacije"/>
    <x v="2695"/>
    <x v="2689"/>
    <n v="0"/>
    <n v="0"/>
    <m/>
    <n v="1"/>
    <n v="0"/>
    <n v="1"/>
  </r>
  <r>
    <s v="Plasticna hirurgija"/>
    <s v="Operacije"/>
    <x v="2696"/>
    <x v="2690"/>
    <n v="0"/>
    <n v="0"/>
    <n v="1"/>
    <n v="1"/>
    <n v="1"/>
    <n v="1"/>
  </r>
  <r>
    <s v="Plasticna hirurgija"/>
    <s v="Operacije"/>
    <x v="2597"/>
    <x v="2591"/>
    <n v="0"/>
    <n v="0"/>
    <m/>
    <n v="1"/>
    <n v="0"/>
    <n v="1"/>
  </r>
  <r>
    <s v="Plasticna hirurgija"/>
    <s v="Operacije"/>
    <x v="2697"/>
    <x v="2691"/>
    <n v="0"/>
    <n v="0"/>
    <m/>
    <n v="1"/>
    <n v="0"/>
    <n v="1"/>
  </r>
  <r>
    <s v="Plasticna hirurgija"/>
    <s v="Operacije"/>
    <x v="2698"/>
    <x v="2692"/>
    <n v="0"/>
    <n v="0"/>
    <m/>
    <n v="1"/>
    <n v="0"/>
    <n v="1"/>
  </r>
  <r>
    <s v="Plasticna hirurgija"/>
    <s v="Operacije"/>
    <x v="2530"/>
    <x v="2524"/>
    <n v="0"/>
    <n v="0"/>
    <m/>
    <n v="1"/>
    <n v="0"/>
    <n v="1"/>
  </r>
  <r>
    <s v="Plasticna hirurgija"/>
    <s v="Operacije"/>
    <x v="2699"/>
    <x v="2693"/>
    <n v="0"/>
    <n v="0"/>
    <m/>
    <n v="1"/>
    <n v="0"/>
    <n v="1"/>
  </r>
  <r>
    <s v="Plasticna hirurgija"/>
    <s v="Operacije"/>
    <x v="2700"/>
    <x v="2694"/>
    <n v="0"/>
    <n v="0"/>
    <n v="1"/>
    <n v="1"/>
    <n v="1"/>
    <n v="1"/>
  </r>
  <r>
    <s v="Plasticna hirurgija"/>
    <s v="Operacije"/>
    <x v="2701"/>
    <x v="2695"/>
    <n v="2"/>
    <n v="17"/>
    <n v="117"/>
    <n v="150"/>
    <n v="119"/>
    <n v="167"/>
  </r>
  <r>
    <s v="Plasticna hirurgija"/>
    <s v="Operacije"/>
    <x v="2702"/>
    <x v="2696"/>
    <n v="10"/>
    <n v="10"/>
    <m/>
    <n v="1"/>
    <n v="10"/>
    <n v="11"/>
  </r>
  <r>
    <s v="Plasticna hirurgija"/>
    <s v="Operacije"/>
    <x v="2703"/>
    <x v="2697"/>
    <n v="105"/>
    <n v="80"/>
    <m/>
    <n v="1"/>
    <n v="105"/>
    <n v="81"/>
  </r>
  <r>
    <s v="Plasticna hirurgija"/>
    <s v="Operacije"/>
    <x v="25"/>
    <x v="25"/>
    <n v="0"/>
    <n v="1"/>
    <m/>
    <n v="1"/>
    <n v="0"/>
    <n v="2"/>
  </r>
  <r>
    <s v="Plasticna hirurgija"/>
    <s v="Operacije"/>
    <x v="28"/>
    <x v="28"/>
    <n v="0"/>
    <n v="0"/>
    <n v="1"/>
    <n v="3"/>
    <n v="1"/>
    <n v="3"/>
  </r>
  <r>
    <s v="Plasticna hirurgija"/>
    <s v="Operacije"/>
    <x v="29"/>
    <x v="29"/>
    <n v="0"/>
    <n v="0"/>
    <m/>
    <n v="1"/>
    <n v="0"/>
    <n v="1"/>
  </r>
  <r>
    <s v="Plasticna hirurgija"/>
    <s v="Operacije"/>
    <x v="30"/>
    <x v="30"/>
    <n v="0"/>
    <n v="0"/>
    <m/>
    <n v="1"/>
    <n v="0"/>
    <n v="1"/>
  </r>
  <r>
    <s v="Plasticna hirurgija"/>
    <s v="Operacije"/>
    <x v="31"/>
    <x v="31"/>
    <n v="0"/>
    <n v="0"/>
    <m/>
    <n v="1"/>
    <n v="0"/>
    <n v="1"/>
  </r>
  <r>
    <s v="Plasticna hirurgija"/>
    <s v="Operacije"/>
    <x v="32"/>
    <x v="32"/>
    <n v="0"/>
    <n v="0"/>
    <n v="8"/>
    <n v="6"/>
    <n v="8"/>
    <n v="6"/>
  </r>
  <r>
    <s v="Plasticna hirurgija"/>
    <s v="Operacije"/>
    <x v="1813"/>
    <x v="1810"/>
    <n v="0"/>
    <n v="0"/>
    <n v="1"/>
    <n v="2"/>
    <n v="1"/>
    <n v="2"/>
  </r>
  <r>
    <s v="Plasticna hirurgija"/>
    <s v="Operacije"/>
    <x v="2704"/>
    <x v="2698"/>
    <n v="0"/>
    <n v="0"/>
    <n v="3"/>
    <n v="2"/>
    <n v="3"/>
    <n v="2"/>
  </r>
  <r>
    <s v="Plasticna hirurgija"/>
    <s v="Operacije"/>
    <x v="2705"/>
    <x v="2699"/>
    <n v="0"/>
    <n v="0"/>
    <n v="2"/>
    <n v="5"/>
    <n v="2"/>
    <n v="5"/>
  </r>
  <r>
    <s v="Plasticna hirurgija"/>
    <s v="Operacije"/>
    <x v="1814"/>
    <x v="1811"/>
    <n v="0"/>
    <n v="0"/>
    <m/>
    <n v="1"/>
    <n v="0"/>
    <n v="1"/>
  </r>
  <r>
    <s v="Plasticna hirurgija"/>
    <s v="Operacije"/>
    <x v="2706"/>
    <x v="2700"/>
    <n v="0"/>
    <n v="0"/>
    <m/>
    <n v="1"/>
    <n v="0"/>
    <n v="1"/>
  </r>
  <r>
    <s v="Plasticna hirurgija"/>
    <s v="Operacije"/>
    <x v="1817"/>
    <x v="1814"/>
    <n v="0"/>
    <n v="0"/>
    <m/>
    <n v="1"/>
    <n v="0"/>
    <n v="1"/>
  </r>
  <r>
    <s v="Plasticna hirurgija"/>
    <s v="Operacije"/>
    <x v="1818"/>
    <x v="1815"/>
    <n v="0"/>
    <n v="0"/>
    <m/>
    <n v="1"/>
    <n v="0"/>
    <n v="1"/>
  </r>
  <r>
    <s v="Plasticna hirurgija"/>
    <s v="Operacije"/>
    <x v="1819"/>
    <x v="1816"/>
    <n v="0"/>
    <n v="0"/>
    <m/>
    <n v="1"/>
    <n v="0"/>
    <n v="1"/>
  </r>
  <r>
    <s v="Plasticna hirurgija"/>
    <s v="Operacije"/>
    <x v="2531"/>
    <x v="2525"/>
    <n v="0"/>
    <n v="0"/>
    <m/>
    <n v="2"/>
    <n v="0"/>
    <n v="2"/>
  </r>
  <r>
    <s v="Plasticna hirurgija"/>
    <s v="Operacije"/>
    <x v="2707"/>
    <x v="2701"/>
    <n v="0"/>
    <n v="0"/>
    <n v="7"/>
    <n v="5"/>
    <n v="7"/>
    <n v="5"/>
  </r>
  <r>
    <s v="Plasticna hirurgija"/>
    <s v="Operacije"/>
    <x v="1798"/>
    <x v="1795"/>
    <n v="0"/>
    <n v="0"/>
    <n v="9"/>
    <n v="6"/>
    <n v="9"/>
    <n v="6"/>
  </r>
  <r>
    <s v="Plasticna hirurgija"/>
    <s v="Operacije"/>
    <x v="2599"/>
    <x v="2593"/>
    <n v="0"/>
    <n v="0"/>
    <n v="1"/>
    <n v="5"/>
    <n v="1"/>
    <n v="5"/>
  </r>
  <r>
    <s v="Plasticna hirurgija"/>
    <s v="Operacije"/>
    <x v="2600"/>
    <x v="2594"/>
    <n v="0"/>
    <n v="0"/>
    <n v="10"/>
    <n v="15"/>
    <n v="10"/>
    <n v="15"/>
  </r>
  <r>
    <s v="Plasticna hirurgija"/>
    <s v="Operacije"/>
    <x v="1955"/>
    <x v="1952"/>
    <n v="0"/>
    <n v="0"/>
    <m/>
    <n v="1"/>
    <n v="0"/>
    <n v="1"/>
  </r>
  <r>
    <s v="Plasticna hirurgija"/>
    <s v="Operacije"/>
    <x v="2094"/>
    <x v="2090"/>
    <n v="0"/>
    <n v="0"/>
    <n v="1"/>
    <n v="1"/>
    <n v="1"/>
    <n v="1"/>
  </r>
  <r>
    <s v="Plasticna hirurgija"/>
    <s v="Operacije"/>
    <x v="2708"/>
    <x v="2702"/>
    <n v="0"/>
    <n v="0"/>
    <n v="1"/>
    <n v="1"/>
    <n v="1"/>
    <n v="1"/>
  </r>
  <r>
    <s v="Plasticna hirurgija"/>
    <s v="Operacije"/>
    <x v="2681"/>
    <x v="2675"/>
    <n v="0"/>
    <n v="0"/>
    <n v="1"/>
    <n v="1"/>
    <n v="1"/>
    <n v="1"/>
  </r>
  <r>
    <s v="Plasticna hirurgija"/>
    <s v="Operacije"/>
    <x v="2154"/>
    <x v="2150"/>
    <n v="0"/>
    <n v="0"/>
    <m/>
    <n v="1"/>
    <n v="0"/>
    <n v="1"/>
  </r>
  <r>
    <s v="Plasticna hirurgija"/>
    <s v="Operacije"/>
    <x v="2709"/>
    <x v="2703"/>
    <n v="0"/>
    <n v="0"/>
    <m/>
    <n v="1"/>
    <n v="0"/>
    <n v="1"/>
  </r>
  <r>
    <s v="Plasticna hirurgija"/>
    <s v="Operacije"/>
    <x v="34"/>
    <x v="34"/>
    <n v="3"/>
    <n v="12"/>
    <n v="2469"/>
    <n v="2515"/>
    <n v="2472"/>
    <n v="2527"/>
  </r>
  <r>
    <s v="Plasticna hirurgija"/>
    <s v="Operacije"/>
    <x v="2159"/>
    <x v="2155"/>
    <n v="0"/>
    <n v="0"/>
    <n v="1"/>
    <n v="6"/>
    <n v="1"/>
    <n v="6"/>
  </r>
  <r>
    <s v="Plasticna hirurgija"/>
    <s v="Operacije"/>
    <x v="1820"/>
    <x v="1817"/>
    <n v="0"/>
    <n v="0"/>
    <n v="77"/>
    <n v="112"/>
    <n v="77"/>
    <n v="112"/>
  </r>
  <r>
    <s v="Plasticna hirurgija"/>
    <s v="Operacije"/>
    <x v="2710"/>
    <x v="2704"/>
    <n v="0"/>
    <n v="0"/>
    <n v="149"/>
    <n v="260"/>
    <n v="149"/>
    <n v="260"/>
  </r>
  <r>
    <s v="Plasticna hirurgija"/>
    <s v="Operacije"/>
    <x v="1821"/>
    <x v="1818"/>
    <n v="0"/>
    <n v="0"/>
    <n v="58"/>
    <n v="72"/>
    <n v="58"/>
    <n v="72"/>
  </r>
  <r>
    <s v="Plasticna hirurgija"/>
    <s v="Operacije"/>
    <x v="2711"/>
    <x v="2705"/>
    <n v="0"/>
    <n v="0"/>
    <n v="20"/>
    <n v="33"/>
    <n v="20"/>
    <n v="33"/>
  </r>
  <r>
    <s v="Plasticna hirurgija"/>
    <s v="Operacije"/>
    <x v="35"/>
    <x v="35"/>
    <n v="0"/>
    <n v="0"/>
    <n v="32"/>
    <n v="50"/>
    <n v="32"/>
    <n v="50"/>
  </r>
  <r>
    <s v="Plasticna hirurgija"/>
    <s v="Operacije"/>
    <x v="2160"/>
    <x v="2156"/>
    <n v="0"/>
    <n v="0"/>
    <n v="11"/>
    <n v="10"/>
    <n v="11"/>
    <n v="10"/>
  </r>
  <r>
    <s v="Plasticna hirurgija"/>
    <s v="Operacije"/>
    <x v="1931"/>
    <x v="1928"/>
    <n v="0"/>
    <n v="1"/>
    <n v="666"/>
    <n v="860"/>
    <n v="666"/>
    <n v="861"/>
  </r>
  <r>
    <s v="Plasticna hirurgija"/>
    <s v="Operacije"/>
    <x v="1932"/>
    <x v="1929"/>
    <n v="0"/>
    <n v="1"/>
    <n v="101"/>
    <n v="75"/>
    <n v="101"/>
    <n v="76"/>
  </r>
  <r>
    <s v="Plasticna hirurgija"/>
    <s v="Operacije"/>
    <x v="36"/>
    <x v="36"/>
    <n v="0"/>
    <n v="0"/>
    <n v="25"/>
    <n v="45"/>
    <n v="25"/>
    <n v="45"/>
  </r>
  <r>
    <s v="Plasticna hirurgija"/>
    <s v="Operacije"/>
    <x v="37"/>
    <x v="37"/>
    <n v="0"/>
    <n v="1"/>
    <n v="249"/>
    <n v="230"/>
    <n v="249"/>
    <n v="231"/>
  </r>
  <r>
    <s v="Plasticna hirurgija"/>
    <s v="Operacije"/>
    <x v="38"/>
    <x v="38"/>
    <n v="0"/>
    <n v="1"/>
    <n v="47"/>
    <n v="40"/>
    <n v="47"/>
    <n v="41"/>
  </r>
  <r>
    <s v="Plasticna hirurgija"/>
    <s v="Operacije"/>
    <x v="2712"/>
    <x v="2706"/>
    <n v="0"/>
    <n v="0"/>
    <m/>
    <n v="1"/>
    <n v="0"/>
    <n v="1"/>
  </r>
  <r>
    <s v="Plasticna hirurgija"/>
    <s v="Operacije"/>
    <x v="2713"/>
    <x v="2707"/>
    <n v="0"/>
    <n v="0"/>
    <m/>
    <n v="1"/>
    <n v="0"/>
    <n v="1"/>
  </r>
  <r>
    <s v="Plasticna hirurgija"/>
    <s v="Operacije"/>
    <x v="1960"/>
    <x v="1957"/>
    <n v="0"/>
    <n v="0"/>
    <n v="2"/>
    <n v="1"/>
    <n v="2"/>
    <n v="1"/>
  </r>
  <r>
    <s v="Plasticna hirurgija"/>
    <s v="Operacije"/>
    <x v="2714"/>
    <x v="2708"/>
    <n v="0"/>
    <n v="0"/>
    <m/>
    <n v="1"/>
    <n v="0"/>
    <n v="1"/>
  </r>
  <r>
    <s v="Plasticna hirurgija"/>
    <s v="Operacije"/>
    <x v="39"/>
    <x v="39"/>
    <n v="0"/>
    <n v="0"/>
    <m/>
    <n v="1"/>
    <n v="0"/>
    <n v="1"/>
  </r>
  <r>
    <s v="Plasticna hirurgija"/>
    <s v="Operacije"/>
    <x v="40"/>
    <x v="40"/>
    <n v="0"/>
    <n v="2"/>
    <n v="1141"/>
    <n v="1345"/>
    <n v="1141"/>
    <n v="1347"/>
  </r>
  <r>
    <s v="Plasticna hirurgija"/>
    <s v="Operacije"/>
    <x v="2715"/>
    <x v="2709"/>
    <n v="0"/>
    <n v="0"/>
    <m/>
    <n v="1"/>
    <n v="0"/>
    <n v="1"/>
  </r>
  <r>
    <s v="Plasticna hirurgija"/>
    <s v="Operacije"/>
    <x v="1822"/>
    <x v="1819"/>
    <n v="0"/>
    <n v="0"/>
    <n v="8"/>
    <n v="15"/>
    <n v="8"/>
    <n v="15"/>
  </r>
  <r>
    <s v="Plasticna hirurgija"/>
    <s v="Operacije"/>
    <x v="1823"/>
    <x v="1820"/>
    <n v="0"/>
    <n v="0"/>
    <n v="2"/>
    <n v="1"/>
    <n v="2"/>
    <n v="1"/>
  </r>
  <r>
    <s v="Plasticna hirurgija"/>
    <s v="Operacije"/>
    <x v="1824"/>
    <x v="1821"/>
    <n v="0"/>
    <n v="0"/>
    <n v="3"/>
    <n v="5"/>
    <n v="3"/>
    <n v="5"/>
  </r>
  <r>
    <s v="Plasticna hirurgija"/>
    <s v="Operacije"/>
    <x v="2163"/>
    <x v="2159"/>
    <n v="0"/>
    <n v="0"/>
    <n v="4"/>
    <n v="5"/>
    <n v="4"/>
    <n v="5"/>
  </r>
  <r>
    <s v="Plasticna hirurgija"/>
    <s v="Operacije"/>
    <x v="2616"/>
    <x v="2610"/>
    <n v="0"/>
    <n v="0"/>
    <m/>
    <n v="1"/>
    <n v="0"/>
    <n v="1"/>
  </r>
  <r>
    <s v="Plasticna hirurgija"/>
    <s v="Operacije"/>
    <x v="2617"/>
    <x v="2611"/>
    <n v="0"/>
    <n v="0"/>
    <n v="2"/>
    <n v="1"/>
    <n v="2"/>
    <n v="1"/>
  </r>
  <r>
    <s v="Plasticna hirurgija"/>
    <s v="Operacije"/>
    <x v="2618"/>
    <x v="2612"/>
    <n v="0"/>
    <n v="0"/>
    <m/>
    <n v="1"/>
    <n v="0"/>
    <n v="1"/>
  </r>
  <r>
    <s v="Plasticna hirurgija"/>
    <s v="Operacije"/>
    <x v="2619"/>
    <x v="2613"/>
    <n v="0"/>
    <n v="0"/>
    <m/>
    <n v="5"/>
    <n v="0"/>
    <n v="5"/>
  </r>
  <r>
    <s v="Plasticna hirurgija"/>
    <s v="Operacije"/>
    <x v="2716"/>
    <x v="2710"/>
    <n v="0"/>
    <n v="0"/>
    <m/>
    <n v="2"/>
    <n v="0"/>
    <n v="2"/>
  </r>
  <r>
    <s v="Plasticna hirurgija"/>
    <s v="Operacije"/>
    <x v="2717"/>
    <x v="2711"/>
    <n v="0"/>
    <n v="0"/>
    <m/>
    <n v="1"/>
    <n v="0"/>
    <n v="1"/>
  </r>
  <r>
    <s v="Plasticna hirurgija"/>
    <s v="Operacije"/>
    <x v="2718"/>
    <x v="2712"/>
    <n v="0"/>
    <n v="0"/>
    <m/>
    <n v="1"/>
    <n v="0"/>
    <n v="1"/>
  </r>
  <r>
    <s v="Plasticna hirurgija"/>
    <s v="Operacije"/>
    <x v="923"/>
    <x v="921"/>
    <n v="0"/>
    <n v="0"/>
    <m/>
    <n v="1"/>
    <n v="0"/>
    <n v="1"/>
  </r>
  <r>
    <s v="Plasticna hirurgija"/>
    <s v="Operacije"/>
    <x v="1008"/>
    <x v="1006"/>
    <n v="0"/>
    <n v="0"/>
    <m/>
    <n v="1"/>
    <n v="0"/>
    <n v="1"/>
  </r>
  <r>
    <s v="Plasticna hirurgija"/>
    <s v="Operacije"/>
    <x v="1014"/>
    <x v="1012"/>
    <n v="0"/>
    <n v="0"/>
    <m/>
    <n v="1"/>
    <n v="0"/>
    <n v="1"/>
  </r>
  <r>
    <s v="Plasticna hirurgija"/>
    <s v="Operacije"/>
    <x v="1015"/>
    <x v="1013"/>
    <n v="0"/>
    <n v="0"/>
    <m/>
    <n v="1"/>
    <n v="0"/>
    <n v="1"/>
  </r>
  <r>
    <s v="Plasticna hirurgija"/>
    <s v="Operacije"/>
    <x v="1016"/>
    <x v="1014"/>
    <n v="0"/>
    <n v="0"/>
    <m/>
    <n v="1"/>
    <n v="0"/>
    <n v="1"/>
  </r>
  <r>
    <s v="Plasticna hirurgija"/>
    <s v="Operacije"/>
    <x v="2719"/>
    <x v="2713"/>
    <n v="0"/>
    <n v="0"/>
    <m/>
    <n v="1"/>
    <n v="0"/>
    <n v="1"/>
  </r>
  <r>
    <s v="Plasticna hirurgija"/>
    <s v="Operacije"/>
    <x v="2199"/>
    <x v="2195"/>
    <n v="0"/>
    <n v="0"/>
    <m/>
    <n v="1"/>
    <n v="0"/>
    <n v="1"/>
  </r>
  <r>
    <s v="Plasticna hirurgija"/>
    <s v="Operacije"/>
    <x v="1825"/>
    <x v="1822"/>
    <n v="0"/>
    <n v="0"/>
    <m/>
    <n v="1"/>
    <n v="0"/>
    <n v="1"/>
  </r>
  <r>
    <s v="Plasticna hirurgija"/>
    <s v="Operacije"/>
    <x v="1826"/>
    <x v="1823"/>
    <n v="0"/>
    <n v="0"/>
    <m/>
    <n v="1"/>
    <n v="0"/>
    <n v="1"/>
  </r>
  <r>
    <s v="Plasticna hirurgija"/>
    <s v="Operacije"/>
    <x v="1827"/>
    <x v="1824"/>
    <n v="0"/>
    <n v="0"/>
    <m/>
    <n v="1"/>
    <n v="0"/>
    <n v="1"/>
  </r>
  <r>
    <s v="Plasticna hirurgija"/>
    <s v="Operacije"/>
    <x v="1828"/>
    <x v="1825"/>
    <n v="0"/>
    <n v="0"/>
    <m/>
    <n v="1"/>
    <n v="0"/>
    <n v="1"/>
  </r>
  <r>
    <s v="Plasticna hirurgija"/>
    <s v="Operacije"/>
    <x v="2720"/>
    <x v="2714"/>
    <n v="0"/>
    <n v="0"/>
    <m/>
    <n v="1"/>
    <n v="0"/>
    <n v="1"/>
  </r>
  <r>
    <s v="Plasticna hirurgija"/>
    <s v="Operacije"/>
    <x v="2721"/>
    <x v="2715"/>
    <n v="0"/>
    <n v="0"/>
    <m/>
    <n v="1"/>
    <n v="0"/>
    <n v="1"/>
  </r>
  <r>
    <s v="Plasticna hirurgija"/>
    <s v="Operacije"/>
    <x v="2722"/>
    <x v="2716"/>
    <n v="0"/>
    <n v="0"/>
    <m/>
    <n v="1"/>
    <n v="0"/>
    <n v="1"/>
  </r>
  <r>
    <s v="Plasticna hirurgija"/>
    <s v="Operacije"/>
    <x v="2200"/>
    <x v="2196"/>
    <n v="0"/>
    <n v="0"/>
    <m/>
    <n v="1"/>
    <n v="0"/>
    <n v="1"/>
  </r>
  <r>
    <s v="Plasticna hirurgija"/>
    <s v="Operacije"/>
    <x v="2378"/>
    <x v="2373"/>
    <n v="0"/>
    <n v="0"/>
    <n v="107"/>
    <n v="95"/>
    <n v="107"/>
    <n v="95"/>
  </r>
  <r>
    <s v="Plasticna hirurgija"/>
    <s v="Operacije"/>
    <x v="2388"/>
    <x v="2383"/>
    <n v="0"/>
    <n v="0"/>
    <m/>
    <n v="1"/>
    <n v="0"/>
    <n v="1"/>
  </r>
  <r>
    <s v="Plasticna hirurgija"/>
    <s v="Operacije"/>
    <x v="1874"/>
    <x v="1871"/>
    <n v="0"/>
    <n v="0"/>
    <n v="3"/>
    <n v="2"/>
    <n v="3"/>
    <n v="2"/>
  </r>
  <r>
    <s v="Plasticna hirurgija"/>
    <s v="Operacije"/>
    <x v="1452"/>
    <x v="1450"/>
    <n v="0"/>
    <n v="0"/>
    <m/>
    <n v="1"/>
    <n v="0"/>
    <n v="1"/>
  </r>
  <r>
    <s v="Plasticna hirurgija"/>
    <s v="Operacije"/>
    <x v="1453"/>
    <x v="1451"/>
    <n v="0"/>
    <n v="0"/>
    <m/>
    <n v="1"/>
    <n v="0"/>
    <n v="1"/>
  </r>
  <r>
    <s v="Plasticna hirurgija"/>
    <s v="Operacije"/>
    <x v="1454"/>
    <x v="1452"/>
    <n v="0"/>
    <n v="0"/>
    <m/>
    <n v="1"/>
    <n v="0"/>
    <n v="1"/>
  </r>
  <r>
    <s v="Plasticna hirurgija"/>
    <s v="Operacije"/>
    <x v="1455"/>
    <x v="1453"/>
    <n v="0"/>
    <n v="0"/>
    <m/>
    <n v="1"/>
    <n v="0"/>
    <n v="1"/>
  </r>
  <r>
    <s v="Plasticna hirurgija"/>
    <s v="Operacije"/>
    <x v="1472"/>
    <x v="1470"/>
    <n v="0"/>
    <n v="0"/>
    <m/>
    <n v="1"/>
    <n v="0"/>
    <n v="1"/>
  </r>
  <r>
    <s v="Plasticna hirurgija"/>
    <s v="Operacije"/>
    <x v="1473"/>
    <x v="1471"/>
    <n v="0"/>
    <n v="0"/>
    <m/>
    <n v="1"/>
    <n v="0"/>
    <n v="1"/>
  </r>
  <r>
    <s v="Plasticna hirurgija"/>
    <s v="Operacije"/>
    <x v="1477"/>
    <x v="1475"/>
    <n v="0"/>
    <n v="0"/>
    <m/>
    <n v="1"/>
    <n v="0"/>
    <n v="1"/>
  </r>
  <r>
    <s v="Plasticna hirurgija"/>
    <s v="Operacije"/>
    <x v="1484"/>
    <x v="1482"/>
    <n v="0"/>
    <n v="0"/>
    <n v="1"/>
    <n v="1"/>
    <n v="1"/>
    <n v="1"/>
  </r>
  <r>
    <s v="Plasticna hirurgija"/>
    <s v="Operacije"/>
    <x v="1485"/>
    <x v="1483"/>
    <n v="0"/>
    <n v="0"/>
    <m/>
    <n v="1"/>
    <n v="0"/>
    <n v="1"/>
  </r>
  <r>
    <s v="Plasticna hirurgija"/>
    <s v="Operacije"/>
    <x v="2723"/>
    <x v="2717"/>
    <n v="0"/>
    <n v="0"/>
    <m/>
    <n v="1"/>
    <n v="0"/>
    <n v="1"/>
  </r>
  <r>
    <s v="Plasticna hirurgija"/>
    <s v="Operacije"/>
    <x v="2724"/>
    <x v="2718"/>
    <n v="0"/>
    <n v="0"/>
    <m/>
    <n v="1"/>
    <n v="0"/>
    <n v="1"/>
  </r>
  <r>
    <s v="Plasticna hirurgija"/>
    <s v="Operacije"/>
    <x v="2725"/>
    <x v="2719"/>
    <n v="0"/>
    <n v="0"/>
    <m/>
    <n v="1"/>
    <n v="0"/>
    <n v="1"/>
  </r>
  <r>
    <s v="Plasticna hirurgija"/>
    <s v="Operacije"/>
    <x v="2726"/>
    <x v="2720"/>
    <n v="0"/>
    <n v="0"/>
    <m/>
    <n v="1"/>
    <n v="0"/>
    <n v="1"/>
  </r>
  <r>
    <s v="Plasticna hirurgija"/>
    <s v="Operacije"/>
    <x v="1565"/>
    <x v="1563"/>
    <n v="0"/>
    <n v="0"/>
    <m/>
    <n v="1"/>
    <n v="0"/>
    <n v="1"/>
  </r>
  <r>
    <s v="Plasticna hirurgija"/>
    <s v="Operacije"/>
    <x v="46"/>
    <x v="46"/>
    <n v="0"/>
    <n v="0"/>
    <m/>
    <n v="1"/>
    <n v="0"/>
    <n v="1"/>
  </r>
  <r>
    <s v="Plasticna hirurgija"/>
    <s v="Operacije"/>
    <x v="47"/>
    <x v="47"/>
    <n v="0"/>
    <n v="0"/>
    <m/>
    <n v="1"/>
    <n v="0"/>
    <n v="1"/>
  </r>
  <r>
    <s v="Plasticna hirurgija"/>
    <s v="Operacije"/>
    <x v="52"/>
    <x v="52"/>
    <n v="0"/>
    <n v="0"/>
    <n v="7"/>
    <n v="10"/>
    <n v="7"/>
    <n v="10"/>
  </r>
  <r>
    <s v="Plasticna hirurgija"/>
    <s v="Operacije"/>
    <x v="53"/>
    <x v="53"/>
    <n v="0"/>
    <n v="0"/>
    <m/>
    <n v="1"/>
    <n v="0"/>
    <n v="1"/>
  </r>
  <r>
    <s v="Plasticna hirurgija"/>
    <s v="Operacije"/>
    <x v="57"/>
    <x v="57"/>
    <n v="0"/>
    <n v="0"/>
    <m/>
    <n v="1"/>
    <n v="0"/>
    <n v="1"/>
  </r>
  <r>
    <s v="Plasticna hirurgija"/>
    <s v="Operacije"/>
    <x v="1908"/>
    <x v="1905"/>
    <n v="0"/>
    <n v="0"/>
    <n v="1"/>
    <n v="2"/>
    <n v="1"/>
    <n v="2"/>
  </r>
  <r>
    <s v="Plasticna hirurgija"/>
    <s v="Operacije"/>
    <x v="2727"/>
    <x v="2721"/>
    <n v="0"/>
    <n v="0"/>
    <n v="3"/>
    <n v="2"/>
    <n v="3"/>
    <n v="2"/>
  </r>
  <r>
    <s v="Plasticna hirurgija"/>
    <s v="Operacije"/>
    <x v="2728"/>
    <x v="2722"/>
    <n v="0"/>
    <n v="0"/>
    <n v="1"/>
    <n v="1"/>
    <n v="1"/>
    <n v="1"/>
  </r>
  <r>
    <s v="Plasticna hirurgija"/>
    <s v="Operacije"/>
    <x v="2729"/>
    <x v="2723"/>
    <n v="0"/>
    <n v="0"/>
    <m/>
    <n v="1"/>
    <n v="0"/>
    <n v="1"/>
  </r>
  <r>
    <s v="Plasticna hirurgija"/>
    <s v="Operacije"/>
    <x v="2730"/>
    <x v="2724"/>
    <n v="0"/>
    <n v="0"/>
    <m/>
    <n v="1"/>
    <n v="0"/>
    <n v="1"/>
  </r>
  <r>
    <s v="Plasticna hirurgija"/>
    <s v="Operacije"/>
    <x v="2731"/>
    <x v="2725"/>
    <n v="0"/>
    <n v="0"/>
    <m/>
    <n v="1"/>
    <n v="0"/>
    <n v="1"/>
  </r>
  <r>
    <s v="Plasticna hirurgija"/>
    <s v="Operacije"/>
    <x v="2732"/>
    <x v="2726"/>
    <n v="0"/>
    <n v="0"/>
    <m/>
    <n v="1"/>
    <n v="0"/>
    <n v="1"/>
  </r>
  <r>
    <s v="Plasticna hirurgija"/>
    <s v="Operacije"/>
    <x v="2733"/>
    <x v="2727"/>
    <n v="0"/>
    <n v="0"/>
    <m/>
    <n v="1"/>
    <n v="0"/>
    <n v="1"/>
  </r>
  <r>
    <s v="Plasticna hirurgija"/>
    <s v="Operacije"/>
    <x v="2734"/>
    <x v="2728"/>
    <n v="0"/>
    <n v="0"/>
    <m/>
    <n v="1"/>
    <n v="0"/>
    <n v="1"/>
  </r>
  <r>
    <s v="Plasticna hirurgija"/>
    <s v="Operacije"/>
    <x v="2735"/>
    <x v="2729"/>
    <n v="0"/>
    <n v="0"/>
    <m/>
    <n v="1"/>
    <n v="0"/>
    <n v="1"/>
  </r>
  <r>
    <s v="Plasticna hirurgija"/>
    <s v="Operacije"/>
    <x v="2234"/>
    <x v="2230"/>
    <n v="0"/>
    <n v="0"/>
    <m/>
    <n v="1"/>
    <n v="0"/>
    <n v="1"/>
  </r>
  <r>
    <s v="Plasticna hirurgija"/>
    <s v="Operacije"/>
    <x v="2427"/>
    <x v="2422"/>
    <n v="0"/>
    <n v="0"/>
    <n v="39"/>
    <n v="67"/>
    <n v="39"/>
    <n v="67"/>
  </r>
  <r>
    <s v="Plasticna hirurgija"/>
    <s v="Operacije"/>
    <x v="2736"/>
    <x v="2730"/>
    <n v="0"/>
    <n v="0"/>
    <n v="15"/>
    <n v="15"/>
    <n v="15"/>
    <n v="15"/>
  </r>
  <r>
    <s v="Plasticna hirurgija"/>
    <s v="Operacije"/>
    <x v="2737"/>
    <x v="2731"/>
    <n v="0"/>
    <n v="0"/>
    <n v="40"/>
    <n v="65"/>
    <n v="40"/>
    <n v="65"/>
  </r>
  <r>
    <s v="Plasticna hirurgija"/>
    <s v="Operacije"/>
    <x v="2738"/>
    <x v="2732"/>
    <n v="0"/>
    <n v="0"/>
    <n v="3"/>
    <n v="2"/>
    <n v="3"/>
    <n v="2"/>
  </r>
  <r>
    <s v="Plasticna hirurgija"/>
    <s v="Operacije"/>
    <x v="2739"/>
    <x v="2733"/>
    <n v="0"/>
    <n v="0"/>
    <n v="5"/>
    <n v="6"/>
    <n v="5"/>
    <n v="6"/>
  </r>
  <r>
    <s v="Plasticna hirurgija"/>
    <s v="Operacije"/>
    <x v="2235"/>
    <x v="2231"/>
    <n v="0"/>
    <n v="0"/>
    <n v="1"/>
    <n v="5"/>
    <n v="1"/>
    <n v="5"/>
  </r>
  <r>
    <s v="Plasticna hirurgija"/>
    <s v="Operacije"/>
    <x v="2236"/>
    <x v="2232"/>
    <n v="0"/>
    <n v="0"/>
    <n v="1"/>
    <n v="5"/>
    <n v="1"/>
    <n v="5"/>
  </r>
  <r>
    <s v="Plasticna hirurgija"/>
    <s v="Operacije"/>
    <x v="2740"/>
    <x v="2734"/>
    <n v="0"/>
    <n v="0"/>
    <m/>
    <n v="1"/>
    <n v="0"/>
    <n v="1"/>
  </r>
  <r>
    <s v="Plasticna hirurgija"/>
    <s v="Operacije"/>
    <x v="2237"/>
    <x v="2233"/>
    <n v="0"/>
    <n v="0"/>
    <n v="7"/>
    <n v="6"/>
    <n v="7"/>
    <n v="6"/>
  </r>
  <r>
    <s v="Plasticna hirurgija"/>
    <s v="Operacije"/>
    <x v="2741"/>
    <x v="2735"/>
    <n v="0"/>
    <n v="0"/>
    <m/>
    <n v="1"/>
    <n v="0"/>
    <n v="1"/>
  </r>
  <r>
    <s v="Plasticna hirurgija"/>
    <s v="Operacije"/>
    <x v="1934"/>
    <x v="1931"/>
    <n v="0"/>
    <n v="0"/>
    <n v="52"/>
    <n v="45"/>
    <n v="52"/>
    <n v="45"/>
  </r>
  <r>
    <s v="Plasticna hirurgija"/>
    <s v="Operacije"/>
    <x v="2742"/>
    <x v="2736"/>
    <n v="0"/>
    <n v="0"/>
    <n v="2"/>
    <n v="1"/>
    <n v="2"/>
    <n v="1"/>
  </r>
  <r>
    <s v="Plasticna hirurgija"/>
    <s v="Operacije"/>
    <x v="2743"/>
    <x v="2737"/>
    <n v="0"/>
    <n v="0"/>
    <m/>
    <n v="1"/>
    <n v="0"/>
    <n v="1"/>
  </r>
  <r>
    <s v="Plasticna hirurgija"/>
    <s v="Operacije"/>
    <x v="2744"/>
    <x v="2738"/>
    <n v="0"/>
    <n v="0"/>
    <m/>
    <n v="1"/>
    <n v="0"/>
    <n v="1"/>
  </r>
  <r>
    <s v="Plasticna hirurgija"/>
    <s v="Operacije"/>
    <x v="2745"/>
    <x v="2739"/>
    <n v="0"/>
    <n v="0"/>
    <m/>
    <n v="1"/>
    <n v="0"/>
    <n v="1"/>
  </r>
  <r>
    <s v="Plasticna hirurgija"/>
    <s v="Operacije"/>
    <x v="2746"/>
    <x v="2740"/>
    <n v="0"/>
    <n v="0"/>
    <m/>
    <n v="1"/>
    <n v="0"/>
    <n v="1"/>
  </r>
  <r>
    <s v="Plasticna hirurgija"/>
    <s v="Operacije"/>
    <x v="2747"/>
    <x v="2741"/>
    <n v="0"/>
    <n v="0"/>
    <m/>
    <n v="1"/>
    <n v="0"/>
    <n v="1"/>
  </r>
  <r>
    <s v="Plasticna hirurgija"/>
    <s v="Operacije"/>
    <x v="2238"/>
    <x v="2234"/>
    <n v="0"/>
    <n v="0"/>
    <n v="1"/>
    <n v="2"/>
    <n v="1"/>
    <n v="2"/>
  </r>
  <r>
    <s v="Plasticna hirurgija"/>
    <s v="Operacije"/>
    <x v="64"/>
    <x v="64"/>
    <n v="0"/>
    <n v="0"/>
    <n v="18"/>
    <n v="15"/>
    <n v="18"/>
    <n v="15"/>
  </r>
  <r>
    <s v="Plasticna hirurgija"/>
    <s v="Operacije"/>
    <x v="2239"/>
    <x v="2235"/>
    <n v="0"/>
    <n v="0"/>
    <n v="3"/>
    <n v="3"/>
    <n v="3"/>
    <n v="3"/>
  </r>
  <r>
    <s v="Plasticna hirurgija"/>
    <s v="Operacije"/>
    <x v="2240"/>
    <x v="2236"/>
    <n v="0"/>
    <n v="0"/>
    <n v="2"/>
    <n v="3"/>
    <n v="2"/>
    <n v="3"/>
  </r>
  <r>
    <s v="Plasticna hirurgija"/>
    <s v="Operacije"/>
    <x v="2241"/>
    <x v="2237"/>
    <n v="0"/>
    <n v="0"/>
    <m/>
    <n v="1"/>
    <n v="0"/>
    <n v="1"/>
  </r>
  <r>
    <s v="Plasticna hirurgija"/>
    <s v="Operacije"/>
    <x v="2242"/>
    <x v="2238"/>
    <n v="0"/>
    <n v="0"/>
    <n v="3"/>
    <n v="1"/>
    <n v="3"/>
    <n v="1"/>
  </r>
  <r>
    <s v="Plasticna hirurgija"/>
    <s v="Operacije"/>
    <x v="2243"/>
    <x v="2239"/>
    <n v="0"/>
    <n v="0"/>
    <n v="6"/>
    <n v="6"/>
    <n v="6"/>
    <n v="6"/>
  </r>
  <r>
    <s v="Plasticna hirurgija"/>
    <s v="Operacije"/>
    <x v="2244"/>
    <x v="2240"/>
    <n v="0"/>
    <n v="0"/>
    <n v="2"/>
    <n v="3"/>
    <n v="2"/>
    <n v="3"/>
  </r>
  <r>
    <s v="Plasticna hirurgija"/>
    <s v="Operacije"/>
    <x v="2245"/>
    <x v="2241"/>
    <n v="0"/>
    <n v="0"/>
    <n v="2"/>
    <n v="1"/>
    <n v="2"/>
    <n v="1"/>
  </r>
  <r>
    <s v="Plasticna hirurgija"/>
    <s v="Operacije"/>
    <x v="2246"/>
    <x v="2242"/>
    <n v="0"/>
    <n v="0"/>
    <m/>
    <n v="3"/>
    <n v="0"/>
    <n v="3"/>
  </r>
  <r>
    <s v="Plasticna hirurgija"/>
    <s v="Operacije"/>
    <x v="65"/>
    <x v="65"/>
    <n v="0"/>
    <n v="0"/>
    <n v="66"/>
    <n v="100"/>
    <n v="66"/>
    <n v="100"/>
  </r>
  <r>
    <s v="Plasticna hirurgija"/>
    <s v="Operacije"/>
    <x v="1593"/>
    <x v="1591"/>
    <n v="0"/>
    <n v="0"/>
    <n v="7"/>
    <n v="5"/>
    <n v="7"/>
    <n v="5"/>
  </r>
  <r>
    <s v="Plasticna hirurgija"/>
    <s v="Operacije"/>
    <x v="2748"/>
    <x v="2742"/>
    <n v="0"/>
    <n v="0"/>
    <n v="2"/>
    <n v="2"/>
    <n v="2"/>
    <n v="2"/>
  </r>
  <r>
    <s v="Plasticna hirurgija"/>
    <s v="Operacije"/>
    <x v="2749"/>
    <x v="2743"/>
    <n v="0"/>
    <n v="0"/>
    <n v="1"/>
    <n v="1"/>
    <n v="1"/>
    <n v="1"/>
  </r>
  <r>
    <s v="Plasticna hirurgija"/>
    <s v="Operacije"/>
    <x v="2750"/>
    <x v="2744"/>
    <n v="0"/>
    <n v="0"/>
    <m/>
    <n v="1"/>
    <n v="0"/>
    <n v="1"/>
  </r>
  <r>
    <s v="Plasticna hirurgija"/>
    <s v="Operacije"/>
    <x v="2751"/>
    <x v="2745"/>
    <n v="0"/>
    <n v="0"/>
    <n v="1"/>
    <n v="3"/>
    <n v="1"/>
    <n v="3"/>
  </r>
  <r>
    <s v="Plasticna hirurgija"/>
    <s v="Operacije"/>
    <x v="2752"/>
    <x v="2746"/>
    <n v="0"/>
    <n v="0"/>
    <m/>
    <n v="1"/>
    <n v="0"/>
    <n v="1"/>
  </r>
  <r>
    <s v="Plasticna hirurgija"/>
    <s v="Operacije"/>
    <x v="2247"/>
    <x v="2243"/>
    <n v="0"/>
    <n v="0"/>
    <m/>
    <n v="1"/>
    <n v="0"/>
    <n v="1"/>
  </r>
  <r>
    <s v="Plasticna hirurgija"/>
    <s v="Operacije"/>
    <x v="2753"/>
    <x v="2747"/>
    <n v="0"/>
    <n v="0"/>
    <m/>
    <n v="1"/>
    <n v="0"/>
    <n v="1"/>
  </r>
  <r>
    <s v="Plasticna hirurgija"/>
    <s v="Operacije"/>
    <x v="2754"/>
    <x v="2748"/>
    <n v="0"/>
    <n v="0"/>
    <m/>
    <n v="1"/>
    <n v="0"/>
    <n v="1"/>
  </r>
  <r>
    <s v="Plasticna hirurgija"/>
    <s v="Operacije"/>
    <x v="2755"/>
    <x v="2749"/>
    <n v="0"/>
    <n v="0"/>
    <m/>
    <n v="1"/>
    <n v="0"/>
    <n v="1"/>
  </r>
  <r>
    <s v="Plasticna hirurgija"/>
    <s v="Operacije"/>
    <x v="2248"/>
    <x v="2244"/>
    <n v="0"/>
    <n v="0"/>
    <n v="12"/>
    <n v="20"/>
    <n v="12"/>
    <n v="20"/>
  </r>
  <r>
    <s v="Plasticna hirurgija"/>
    <s v="Operacije"/>
    <x v="2756"/>
    <x v="2750"/>
    <n v="0"/>
    <n v="0"/>
    <n v="3"/>
    <n v="13"/>
    <n v="3"/>
    <n v="13"/>
  </r>
  <r>
    <s v="Plasticna hirurgija"/>
    <s v="Operacije"/>
    <x v="2757"/>
    <x v="2751"/>
    <n v="0"/>
    <n v="0"/>
    <m/>
    <n v="1"/>
    <n v="0"/>
    <n v="1"/>
  </r>
  <r>
    <s v="Plasticna hirurgija"/>
    <s v="Operacije"/>
    <x v="2758"/>
    <x v="2752"/>
    <n v="0"/>
    <n v="0"/>
    <n v="1"/>
    <n v="3"/>
    <n v="1"/>
    <n v="3"/>
  </r>
  <r>
    <s v="Plasticna hirurgija"/>
    <s v="Operacije"/>
    <x v="2759"/>
    <x v="2753"/>
    <n v="0"/>
    <n v="0"/>
    <n v="22"/>
    <n v="21"/>
    <n v="22"/>
    <n v="21"/>
  </r>
  <r>
    <s v="Plasticna hirurgija"/>
    <s v="Operacije"/>
    <x v="2760"/>
    <x v="2754"/>
    <n v="0"/>
    <n v="0"/>
    <m/>
    <n v="1"/>
    <n v="0"/>
    <n v="1"/>
  </r>
  <r>
    <s v="Plasticna hirurgija"/>
    <s v="Operacije"/>
    <x v="2761"/>
    <x v="2755"/>
    <n v="0"/>
    <n v="0"/>
    <m/>
    <n v="2"/>
    <n v="0"/>
    <n v="2"/>
  </r>
  <r>
    <s v="Plasticna hirurgija"/>
    <s v="Operacije"/>
    <x v="2762"/>
    <x v="2756"/>
    <n v="0"/>
    <n v="0"/>
    <m/>
    <n v="1"/>
    <n v="0"/>
    <n v="1"/>
  </r>
  <r>
    <s v="Plasticna hirurgija"/>
    <s v="Operacije"/>
    <x v="2249"/>
    <x v="2245"/>
    <n v="0"/>
    <n v="0"/>
    <n v="3"/>
    <n v="2"/>
    <n v="3"/>
    <n v="2"/>
  </r>
  <r>
    <s v="Plasticna hirurgija"/>
    <s v="Operacije"/>
    <x v="2250"/>
    <x v="2246"/>
    <n v="0"/>
    <n v="0"/>
    <n v="1"/>
    <n v="1"/>
    <n v="1"/>
    <n v="1"/>
  </r>
  <r>
    <s v="Plasticna hirurgija"/>
    <s v="Operacije"/>
    <x v="2763"/>
    <x v="2757"/>
    <n v="0"/>
    <n v="0"/>
    <n v="1"/>
    <n v="1"/>
    <n v="1"/>
    <n v="1"/>
  </r>
  <r>
    <s v="Plasticna hirurgija"/>
    <s v="Operacije"/>
    <x v="2764"/>
    <x v="2758"/>
    <n v="0"/>
    <n v="0"/>
    <m/>
    <n v="1"/>
    <n v="0"/>
    <n v="1"/>
  </r>
  <r>
    <s v="Plasticna hirurgija"/>
    <s v="Operacije"/>
    <x v="2765"/>
    <x v="2759"/>
    <n v="0"/>
    <n v="0"/>
    <n v="7"/>
    <n v="8"/>
    <n v="7"/>
    <n v="8"/>
  </r>
  <r>
    <s v="Plasticna hirurgija"/>
    <s v="Operacije"/>
    <x v="2766"/>
    <x v="2760"/>
    <n v="0"/>
    <n v="0"/>
    <m/>
    <n v="1"/>
    <n v="0"/>
    <n v="1"/>
  </r>
  <r>
    <s v="Plasticna hirurgija"/>
    <s v="Operacije"/>
    <x v="2767"/>
    <x v="2761"/>
    <n v="0"/>
    <n v="0"/>
    <m/>
    <n v="1"/>
    <n v="0"/>
    <n v="1"/>
  </r>
  <r>
    <s v="Plasticna hirurgija"/>
    <s v="Operacije"/>
    <x v="2768"/>
    <x v="2762"/>
    <n v="0"/>
    <n v="0"/>
    <m/>
    <n v="1"/>
    <n v="0"/>
    <n v="1"/>
  </r>
  <r>
    <s v="Plasticna hirurgija"/>
    <s v="Operacije"/>
    <x v="2769"/>
    <x v="2763"/>
    <n v="0"/>
    <n v="0"/>
    <m/>
    <n v="1"/>
    <n v="0"/>
    <n v="1"/>
  </r>
  <r>
    <s v="Plasticna hirurgija"/>
    <s v="Operacije"/>
    <x v="2770"/>
    <x v="2764"/>
    <n v="0"/>
    <n v="0"/>
    <m/>
    <n v="1"/>
    <n v="0"/>
    <n v="1"/>
  </r>
  <r>
    <s v="Plasticna hirurgija"/>
    <s v="Operacije"/>
    <x v="2251"/>
    <x v="2247"/>
    <n v="0"/>
    <n v="0"/>
    <m/>
    <n v="1"/>
    <n v="0"/>
    <n v="1"/>
  </r>
  <r>
    <s v="Plasticna hirurgija"/>
    <s v="Operacije"/>
    <x v="2771"/>
    <x v="2765"/>
    <n v="0"/>
    <n v="0"/>
    <m/>
    <n v="1"/>
    <n v="0"/>
    <n v="1"/>
  </r>
  <r>
    <s v="Plasticna hirurgija"/>
    <s v="Operacije"/>
    <x v="2252"/>
    <x v="2248"/>
    <n v="0"/>
    <n v="0"/>
    <m/>
    <n v="1"/>
    <n v="0"/>
    <n v="1"/>
  </r>
  <r>
    <s v="Plasticna hirurgija"/>
    <s v="Operacije"/>
    <x v="2772"/>
    <x v="2766"/>
    <n v="0"/>
    <n v="0"/>
    <m/>
    <n v="1"/>
    <n v="0"/>
    <n v="1"/>
  </r>
  <r>
    <s v="Plasticna hirurgija"/>
    <s v="Operacije"/>
    <x v="2773"/>
    <x v="2767"/>
    <n v="0"/>
    <n v="0"/>
    <m/>
    <n v="1"/>
    <n v="0"/>
    <n v="1"/>
  </r>
  <r>
    <s v="Plasticna hirurgija"/>
    <s v="Operacije"/>
    <x v="2253"/>
    <x v="2249"/>
    <n v="0"/>
    <n v="0"/>
    <m/>
    <n v="1"/>
    <n v="0"/>
    <n v="1"/>
  </r>
  <r>
    <s v="Plasticna hirurgija"/>
    <s v="Operacije"/>
    <x v="2774"/>
    <x v="2768"/>
    <n v="0"/>
    <n v="0"/>
    <m/>
    <n v="1"/>
    <n v="0"/>
    <n v="1"/>
  </r>
  <r>
    <s v="Plasticna hirurgija"/>
    <s v="Operacije"/>
    <x v="2775"/>
    <x v="2769"/>
    <n v="0"/>
    <n v="0"/>
    <m/>
    <n v="1"/>
    <n v="0"/>
    <n v="1"/>
  </r>
  <r>
    <s v="Plasticna hirurgija"/>
    <s v="Operacije"/>
    <x v="2776"/>
    <x v="2770"/>
    <n v="0"/>
    <n v="0"/>
    <m/>
    <n v="1"/>
    <n v="0"/>
    <n v="1"/>
  </r>
  <r>
    <s v="Plasticna hirurgija"/>
    <s v="Operacije"/>
    <x v="2777"/>
    <x v="2771"/>
    <n v="0"/>
    <n v="0"/>
    <n v="1"/>
    <n v="3"/>
    <n v="1"/>
    <n v="3"/>
  </r>
  <r>
    <s v="Plasticna hirurgija"/>
    <s v="Operacije"/>
    <x v="2778"/>
    <x v="2772"/>
    <n v="0"/>
    <n v="0"/>
    <m/>
    <n v="1"/>
    <n v="0"/>
    <n v="1"/>
  </r>
  <r>
    <s v="Plasticna hirurgija"/>
    <s v="Operacije"/>
    <x v="2779"/>
    <x v="2773"/>
    <n v="0"/>
    <n v="0"/>
    <m/>
    <n v="1"/>
    <n v="0"/>
    <n v="1"/>
  </r>
  <r>
    <s v="Plasticna hirurgija"/>
    <s v="Operacije"/>
    <x v="2780"/>
    <x v="2774"/>
    <n v="0"/>
    <n v="0"/>
    <m/>
    <n v="1"/>
    <n v="0"/>
    <n v="1"/>
  </r>
  <r>
    <s v="Plasticna hirurgija"/>
    <s v="Operacije"/>
    <x v="2254"/>
    <x v="2250"/>
    <n v="0"/>
    <n v="0"/>
    <m/>
    <n v="1"/>
    <n v="0"/>
    <n v="1"/>
  </r>
  <r>
    <s v="Plasticna hirurgija"/>
    <s v="Operacije"/>
    <x v="2781"/>
    <x v="2775"/>
    <n v="0"/>
    <n v="0"/>
    <m/>
    <n v="1"/>
    <n v="0"/>
    <n v="1"/>
  </r>
  <r>
    <s v="Plasticna hirurgija"/>
    <s v="Operacije"/>
    <x v="2782"/>
    <x v="2776"/>
    <n v="0"/>
    <n v="0"/>
    <m/>
    <n v="1"/>
    <n v="0"/>
    <n v="1"/>
  </r>
  <r>
    <s v="Plasticna hirurgija"/>
    <s v="Operacije"/>
    <x v="2783"/>
    <x v="2777"/>
    <n v="0"/>
    <n v="0"/>
    <m/>
    <n v="1"/>
    <n v="0"/>
    <n v="1"/>
  </r>
  <r>
    <s v="Plasticna hirurgija"/>
    <s v="Operacije"/>
    <x v="2784"/>
    <x v="2778"/>
    <n v="0"/>
    <n v="0"/>
    <m/>
    <n v="1"/>
    <n v="0"/>
    <n v="1"/>
  </r>
  <r>
    <s v="Plasticna hirurgija"/>
    <s v="Operacije"/>
    <x v="2785"/>
    <x v="2779"/>
    <n v="0"/>
    <n v="0"/>
    <m/>
    <n v="1"/>
    <n v="0"/>
    <n v="1"/>
  </r>
  <r>
    <s v="Plasticna hirurgija"/>
    <s v="Operacije"/>
    <x v="2786"/>
    <x v="2780"/>
    <n v="0"/>
    <n v="0"/>
    <m/>
    <n v="1"/>
    <n v="0"/>
    <n v="1"/>
  </r>
  <r>
    <s v="Plasticna hirurgija"/>
    <s v="Operacije"/>
    <x v="2787"/>
    <x v="2781"/>
    <n v="0"/>
    <n v="0"/>
    <m/>
    <n v="1"/>
    <n v="0"/>
    <n v="1"/>
  </r>
  <r>
    <s v="Plasticna hirurgija"/>
    <s v="Operacije"/>
    <x v="2255"/>
    <x v="2251"/>
    <n v="0"/>
    <n v="0"/>
    <m/>
    <n v="1"/>
    <n v="0"/>
    <n v="1"/>
  </r>
  <r>
    <s v="Plasticna hirurgija"/>
    <s v="Operacije"/>
    <x v="2788"/>
    <x v="2782"/>
    <n v="0"/>
    <n v="0"/>
    <m/>
    <n v="1"/>
    <n v="0"/>
    <n v="1"/>
  </r>
  <r>
    <s v="Plasticna hirurgija"/>
    <s v="Operacije"/>
    <x v="2789"/>
    <x v="2783"/>
    <n v="0"/>
    <n v="0"/>
    <m/>
    <n v="1"/>
    <n v="0"/>
    <n v="1"/>
  </r>
  <r>
    <s v="Plasticna hirurgija"/>
    <s v="Operacije"/>
    <x v="2256"/>
    <x v="2252"/>
    <n v="0"/>
    <n v="0"/>
    <m/>
    <n v="1"/>
    <n v="0"/>
    <n v="1"/>
  </r>
  <r>
    <s v="Plasticna hirurgija"/>
    <s v="Operacije"/>
    <x v="2790"/>
    <x v="2784"/>
    <n v="0"/>
    <n v="0"/>
    <m/>
    <n v="1"/>
    <n v="0"/>
    <n v="1"/>
  </r>
  <r>
    <s v="Plasticna hirurgija"/>
    <s v="Operacije"/>
    <x v="2791"/>
    <x v="2785"/>
    <n v="0"/>
    <n v="0"/>
    <m/>
    <n v="1"/>
    <n v="0"/>
    <n v="1"/>
  </r>
  <r>
    <s v="Plasticna hirurgija"/>
    <s v="Operacije"/>
    <x v="2792"/>
    <x v="2786"/>
    <n v="0"/>
    <n v="0"/>
    <m/>
    <n v="1"/>
    <n v="0"/>
    <n v="1"/>
  </r>
  <r>
    <s v="Plasticna hirurgija"/>
    <s v="Operacije"/>
    <x v="2793"/>
    <x v="2787"/>
    <n v="0"/>
    <n v="0"/>
    <m/>
    <n v="1"/>
    <n v="0"/>
    <n v="1"/>
  </r>
  <r>
    <s v="Plasticna hirurgija"/>
    <s v="Operacije"/>
    <x v="2794"/>
    <x v="2788"/>
    <n v="0"/>
    <n v="0"/>
    <m/>
    <n v="1"/>
    <n v="0"/>
    <n v="1"/>
  </r>
  <r>
    <s v="Plasticna hirurgija"/>
    <s v="Operacije"/>
    <x v="2795"/>
    <x v="2789"/>
    <n v="0"/>
    <n v="0"/>
    <m/>
    <n v="1"/>
    <n v="0"/>
    <n v="1"/>
  </r>
  <r>
    <s v="Plasticna hirurgija"/>
    <s v="Operacije"/>
    <x v="2796"/>
    <x v="2790"/>
    <n v="0"/>
    <n v="0"/>
    <m/>
    <n v="1"/>
    <n v="0"/>
    <n v="1"/>
  </r>
  <r>
    <s v="Plasticna hirurgija"/>
    <s v="Operacije"/>
    <x v="2797"/>
    <x v="2791"/>
    <n v="0"/>
    <n v="0"/>
    <m/>
    <n v="1"/>
    <n v="0"/>
    <n v="1"/>
  </r>
  <r>
    <s v="Plasticna hirurgija"/>
    <s v="Operacije"/>
    <x v="2798"/>
    <x v="2792"/>
    <n v="0"/>
    <n v="0"/>
    <m/>
    <n v="1"/>
    <n v="0"/>
    <n v="1"/>
  </r>
  <r>
    <s v="Plasticna hirurgija"/>
    <s v="Operacije"/>
    <x v="2799"/>
    <x v="2793"/>
    <n v="0"/>
    <n v="0"/>
    <m/>
    <n v="1"/>
    <n v="0"/>
    <n v="1"/>
  </r>
  <r>
    <s v="Plasticna hirurgija"/>
    <s v="Operacije"/>
    <x v="2800"/>
    <x v="2794"/>
    <n v="0"/>
    <n v="0"/>
    <m/>
    <n v="1"/>
    <n v="0"/>
    <n v="1"/>
  </r>
  <r>
    <s v="Plasticna hirurgija"/>
    <s v="Operacije"/>
    <x v="2801"/>
    <x v="2795"/>
    <n v="0"/>
    <n v="0"/>
    <m/>
    <n v="1"/>
    <n v="0"/>
    <n v="1"/>
  </r>
  <r>
    <s v="Plasticna hirurgija"/>
    <s v="Operacije"/>
    <x v="2802"/>
    <x v="2796"/>
    <n v="0"/>
    <n v="0"/>
    <m/>
    <n v="1"/>
    <n v="0"/>
    <n v="1"/>
  </r>
  <r>
    <s v="Plasticna hirurgija"/>
    <s v="Operacije"/>
    <x v="2803"/>
    <x v="2797"/>
    <n v="0"/>
    <n v="0"/>
    <m/>
    <n v="1"/>
    <n v="0"/>
    <n v="1"/>
  </r>
  <r>
    <s v="Plasticna hirurgija"/>
    <s v="Operacije"/>
    <x v="2804"/>
    <x v="2798"/>
    <n v="0"/>
    <n v="0"/>
    <m/>
    <n v="1"/>
    <n v="0"/>
    <n v="1"/>
  </r>
  <r>
    <s v="Plasticna hirurgija"/>
    <s v="Operacije"/>
    <x v="2805"/>
    <x v="2799"/>
    <n v="0"/>
    <n v="0"/>
    <m/>
    <n v="1"/>
    <n v="0"/>
    <n v="1"/>
  </r>
  <r>
    <s v="Plasticna hirurgija"/>
    <s v="Operacije"/>
    <x v="2257"/>
    <x v="2253"/>
    <n v="0"/>
    <n v="0"/>
    <n v="1"/>
    <n v="3"/>
    <n v="1"/>
    <n v="3"/>
  </r>
  <r>
    <s v="Plasticna hirurgija"/>
    <s v="Operacije"/>
    <x v="2259"/>
    <x v="2255"/>
    <n v="0"/>
    <n v="0"/>
    <m/>
    <n v="2"/>
    <n v="0"/>
    <n v="2"/>
  </r>
  <r>
    <s v="Plasticna hirurgija"/>
    <s v="Operacije"/>
    <x v="2261"/>
    <x v="2257"/>
    <n v="0"/>
    <n v="0"/>
    <n v="3"/>
    <n v="10"/>
    <n v="3"/>
    <n v="10"/>
  </r>
  <r>
    <s v="Plasticna hirurgija"/>
    <s v="Operacije"/>
    <x v="2262"/>
    <x v="2258"/>
    <n v="0"/>
    <n v="0"/>
    <m/>
    <n v="1"/>
    <n v="0"/>
    <n v="1"/>
  </r>
  <r>
    <s v="Plasticna hirurgija"/>
    <s v="Operacije"/>
    <x v="2263"/>
    <x v="2259"/>
    <n v="0"/>
    <n v="0"/>
    <m/>
    <n v="2"/>
    <n v="0"/>
    <n v="2"/>
  </r>
  <r>
    <s v="Plasticna hirurgija"/>
    <s v="Operacije"/>
    <x v="2806"/>
    <x v="2800"/>
    <n v="0"/>
    <n v="0"/>
    <m/>
    <n v="5"/>
    <n v="0"/>
    <n v="5"/>
  </r>
  <r>
    <s v="Plasticna hirurgija"/>
    <s v="Operacije"/>
    <x v="2807"/>
    <x v="2801"/>
    <n v="0"/>
    <n v="0"/>
    <m/>
    <n v="2"/>
    <n v="0"/>
    <n v="2"/>
  </r>
  <r>
    <s v="Plasticna hirurgija"/>
    <s v="Operacije"/>
    <x v="2808"/>
    <x v="2802"/>
    <n v="0"/>
    <n v="0"/>
    <n v="4"/>
    <n v="1"/>
    <n v="4"/>
    <n v="1"/>
  </r>
  <r>
    <s v="Plasticna hirurgija"/>
    <s v="Operacije"/>
    <x v="2809"/>
    <x v="2803"/>
    <n v="0"/>
    <n v="0"/>
    <n v="3"/>
    <n v="2"/>
    <n v="3"/>
    <n v="2"/>
  </r>
  <r>
    <s v="Plasticna hirurgija"/>
    <s v="Operacije"/>
    <x v="2810"/>
    <x v="2804"/>
    <n v="0"/>
    <n v="0"/>
    <m/>
    <n v="1"/>
    <n v="0"/>
    <n v="1"/>
  </r>
  <r>
    <s v="Plasticna hirurgija"/>
    <s v="Operacije"/>
    <x v="2620"/>
    <x v="2614"/>
    <n v="0"/>
    <n v="0"/>
    <m/>
    <n v="1"/>
    <n v="0"/>
    <n v="1"/>
  </r>
  <r>
    <s v="Plasticna hirurgija"/>
    <s v="Operacije"/>
    <x v="2811"/>
    <x v="2805"/>
    <n v="0"/>
    <n v="0"/>
    <m/>
    <n v="1"/>
    <n v="0"/>
    <n v="1"/>
  </r>
  <r>
    <s v="Plasticna hirurgija"/>
    <s v="Operacije"/>
    <x v="2812"/>
    <x v="2806"/>
    <n v="0"/>
    <n v="0"/>
    <m/>
    <n v="1"/>
    <n v="0"/>
    <n v="1"/>
  </r>
  <r>
    <s v="Plasticna hirurgija"/>
    <s v="Operacije"/>
    <x v="2813"/>
    <x v="2807"/>
    <n v="0"/>
    <n v="0"/>
    <m/>
    <n v="1"/>
    <n v="0"/>
    <n v="1"/>
  </r>
  <r>
    <s v="Plasticna hirurgija"/>
    <s v="Operacije"/>
    <x v="2814"/>
    <x v="2808"/>
    <n v="0"/>
    <n v="0"/>
    <m/>
    <n v="1"/>
    <n v="0"/>
    <n v="1"/>
  </r>
  <r>
    <s v="Plasticna hirurgija"/>
    <s v="Operacije"/>
    <x v="2815"/>
    <x v="2809"/>
    <n v="0"/>
    <n v="0"/>
    <n v="1"/>
    <n v="3"/>
    <n v="1"/>
    <n v="3"/>
  </r>
  <r>
    <s v="Plasticna hirurgija"/>
    <s v="Operacije"/>
    <x v="2816"/>
    <x v="2810"/>
    <n v="0"/>
    <n v="0"/>
    <m/>
    <n v="1"/>
    <n v="0"/>
    <n v="1"/>
  </r>
  <r>
    <s v="Plasticna hirurgija"/>
    <s v="Operacije"/>
    <x v="2817"/>
    <x v="2811"/>
    <n v="0"/>
    <n v="0"/>
    <m/>
    <n v="1"/>
    <n v="0"/>
    <n v="1"/>
  </r>
  <r>
    <s v="Plasticna hirurgija"/>
    <s v="Operacije"/>
    <x v="2818"/>
    <x v="2812"/>
    <n v="0"/>
    <n v="0"/>
    <n v="2"/>
    <n v="3"/>
    <n v="2"/>
    <n v="3"/>
  </r>
  <r>
    <s v="Plasticna hirurgija"/>
    <s v="Operacije"/>
    <x v="2819"/>
    <x v="2813"/>
    <n v="0"/>
    <n v="0"/>
    <m/>
    <n v="1"/>
    <n v="0"/>
    <n v="1"/>
  </r>
  <r>
    <s v="Plasticna hirurgija"/>
    <s v="Operacije"/>
    <x v="2820"/>
    <x v="2814"/>
    <n v="0"/>
    <n v="0"/>
    <n v="2"/>
    <n v="2"/>
    <n v="2"/>
    <n v="2"/>
  </r>
  <r>
    <s v="Plasticna hirurgija"/>
    <s v="Operacije"/>
    <x v="2821"/>
    <x v="2815"/>
    <n v="0"/>
    <n v="0"/>
    <m/>
    <n v="1"/>
    <n v="0"/>
    <n v="1"/>
  </r>
  <r>
    <s v="Plasticna hirurgija"/>
    <s v="Operacije"/>
    <x v="1912"/>
    <x v="1909"/>
    <n v="0"/>
    <n v="0"/>
    <m/>
    <n v="1"/>
    <n v="0"/>
    <n v="1"/>
  </r>
  <r>
    <s v="Plasticna hirurgija"/>
    <s v="Operacije"/>
    <x v="1913"/>
    <x v="1910"/>
    <n v="0"/>
    <n v="0"/>
    <m/>
    <n v="1"/>
    <n v="0"/>
    <n v="1"/>
  </r>
  <r>
    <s v="Plasticna hirurgija"/>
    <s v="Operacije"/>
    <x v="2822"/>
    <x v="2816"/>
    <n v="0"/>
    <n v="0"/>
    <m/>
    <n v="1"/>
    <n v="0"/>
    <n v="1"/>
  </r>
  <r>
    <s v="Plasticna hirurgija"/>
    <s v="Operacije"/>
    <x v="2823"/>
    <x v="2817"/>
    <n v="0"/>
    <n v="0"/>
    <n v="3"/>
    <n v="3"/>
    <n v="3"/>
    <n v="3"/>
  </r>
  <r>
    <s v="Plasticna hirurgija"/>
    <s v="Operacije"/>
    <x v="2824"/>
    <x v="2818"/>
    <n v="0"/>
    <n v="0"/>
    <m/>
    <n v="1"/>
    <n v="0"/>
    <n v="1"/>
  </r>
  <r>
    <s v="Plasticna hirurgija"/>
    <s v="Operacije"/>
    <x v="2825"/>
    <x v="2819"/>
    <n v="0"/>
    <n v="0"/>
    <m/>
    <n v="1"/>
    <n v="0"/>
    <n v="1"/>
  </r>
  <r>
    <s v="Plasticna hirurgija"/>
    <s v="Operacije"/>
    <x v="2826"/>
    <x v="2820"/>
    <n v="0"/>
    <n v="0"/>
    <m/>
    <n v="1"/>
    <n v="0"/>
    <n v="1"/>
  </r>
  <r>
    <s v="Plasticna hirurgija"/>
    <s v="Operacije"/>
    <x v="2827"/>
    <x v="2821"/>
    <n v="0"/>
    <n v="0"/>
    <m/>
    <n v="1"/>
    <n v="0"/>
    <n v="1"/>
  </r>
  <r>
    <s v="Plasticna hirurgija"/>
    <s v="Operacije"/>
    <x v="2828"/>
    <x v="2822"/>
    <n v="0"/>
    <n v="0"/>
    <m/>
    <n v="1"/>
    <n v="0"/>
    <n v="1"/>
  </r>
  <r>
    <s v="Plasticna hirurgija"/>
    <s v="Operacije"/>
    <x v="2829"/>
    <x v="2823"/>
    <n v="0"/>
    <n v="0"/>
    <m/>
    <n v="1"/>
    <n v="0"/>
    <n v="1"/>
  </r>
  <r>
    <s v="Plasticna hirurgija"/>
    <s v="Operacije"/>
    <x v="2830"/>
    <x v="2824"/>
    <n v="0"/>
    <n v="0"/>
    <m/>
    <n v="1"/>
    <n v="0"/>
    <n v="1"/>
  </r>
  <r>
    <s v="Plasticna hirurgija"/>
    <s v="Operacije"/>
    <x v="2831"/>
    <x v="2825"/>
    <n v="0"/>
    <n v="0"/>
    <m/>
    <n v="1"/>
    <n v="0"/>
    <n v="1"/>
  </r>
  <r>
    <s v="Plasticna hirurgija"/>
    <s v="Operacije"/>
    <x v="2832"/>
    <x v="2826"/>
    <n v="0"/>
    <n v="0"/>
    <m/>
    <n v="1"/>
    <n v="0"/>
    <n v="1"/>
  </r>
  <r>
    <s v="Plasticna hirurgija"/>
    <s v="Operacije"/>
    <x v="2833"/>
    <x v="2827"/>
    <n v="0"/>
    <n v="0"/>
    <m/>
    <n v="1"/>
    <n v="0"/>
    <n v="1"/>
  </r>
  <r>
    <s v="Plasticna hirurgija"/>
    <s v="Operacije"/>
    <x v="2266"/>
    <x v="2262"/>
    <n v="0"/>
    <n v="0"/>
    <m/>
    <n v="1"/>
    <n v="0"/>
    <n v="1"/>
  </r>
  <r>
    <s v="Plasticna hirurgija"/>
    <s v="Operacije"/>
    <x v="1909"/>
    <x v="1906"/>
    <n v="0"/>
    <n v="0"/>
    <m/>
    <n v="1"/>
    <n v="0"/>
    <n v="1"/>
  </r>
  <r>
    <s v="Plasticna hirurgija"/>
    <s v="Operacije"/>
    <x v="2834"/>
    <x v="2828"/>
    <n v="0"/>
    <n v="0"/>
    <m/>
    <n v="1"/>
    <n v="0"/>
    <n v="1"/>
  </r>
  <r>
    <s v="Plasticna hirurgija"/>
    <s v="Operacije"/>
    <x v="2835"/>
    <x v="2829"/>
    <n v="0"/>
    <n v="0"/>
    <m/>
    <n v="1"/>
    <n v="0"/>
    <n v="1"/>
  </r>
  <r>
    <s v="Plasticna hirurgija"/>
    <s v="Operacije"/>
    <x v="2836"/>
    <x v="2830"/>
    <n v="0"/>
    <n v="0"/>
    <m/>
    <n v="1"/>
    <n v="0"/>
    <n v="1"/>
  </r>
  <r>
    <s v="Plasticna hirurgija"/>
    <s v="Operacije"/>
    <x v="2837"/>
    <x v="2831"/>
    <n v="0"/>
    <n v="0"/>
    <m/>
    <n v="1"/>
    <n v="0"/>
    <n v="1"/>
  </r>
  <r>
    <s v="Plasticna hirurgija"/>
    <s v="Operacije"/>
    <x v="2838"/>
    <x v="2832"/>
    <n v="0"/>
    <n v="0"/>
    <n v="5"/>
    <n v="7"/>
    <n v="5"/>
    <n v="7"/>
  </r>
  <r>
    <s v="Plasticna hirurgija"/>
    <s v="Operacije"/>
    <x v="2839"/>
    <x v="2833"/>
    <n v="0"/>
    <n v="0"/>
    <m/>
    <n v="1"/>
    <n v="0"/>
    <n v="1"/>
  </r>
  <r>
    <s v="Plasticna hirurgija"/>
    <s v="Operacije"/>
    <x v="2840"/>
    <x v="2834"/>
    <n v="0"/>
    <n v="0"/>
    <n v="1"/>
    <n v="2"/>
    <n v="1"/>
    <n v="2"/>
  </r>
  <r>
    <s v="Plasticna hirurgija"/>
    <s v="Operacije"/>
    <x v="2841"/>
    <x v="2835"/>
    <n v="0"/>
    <n v="0"/>
    <m/>
    <n v="1"/>
    <n v="0"/>
    <n v="1"/>
  </r>
  <r>
    <s v="Plasticna hirurgija"/>
    <s v="Operacije"/>
    <x v="2842"/>
    <x v="2836"/>
    <n v="0"/>
    <n v="0"/>
    <n v="1"/>
    <n v="1"/>
    <n v="1"/>
    <n v="1"/>
  </r>
  <r>
    <s v="Plasticna hirurgija"/>
    <s v="Operacije"/>
    <x v="2843"/>
    <x v="2837"/>
    <n v="0"/>
    <n v="0"/>
    <m/>
    <n v="1"/>
    <n v="0"/>
    <n v="1"/>
  </r>
  <r>
    <s v="Plasticna hirurgija"/>
    <s v="Operacije"/>
    <x v="2844"/>
    <x v="2838"/>
    <n v="0"/>
    <n v="0"/>
    <n v="2"/>
    <n v="1"/>
    <n v="2"/>
    <n v="1"/>
  </r>
  <r>
    <s v="Plasticna hirurgija"/>
    <s v="Operacije"/>
    <x v="2845"/>
    <x v="2839"/>
    <n v="0"/>
    <n v="0"/>
    <m/>
    <n v="1"/>
    <n v="0"/>
    <n v="1"/>
  </r>
  <r>
    <s v="Plasticna hirurgija"/>
    <s v="Operacije"/>
    <x v="2846"/>
    <x v="2840"/>
    <n v="0"/>
    <n v="0"/>
    <m/>
    <n v="1"/>
    <n v="0"/>
    <n v="1"/>
  </r>
  <r>
    <s v="Plasticna hirurgija"/>
    <s v="Operacije"/>
    <x v="2847"/>
    <x v="2841"/>
    <n v="0"/>
    <n v="0"/>
    <m/>
    <n v="1"/>
    <n v="0"/>
    <n v="1"/>
  </r>
  <r>
    <s v="Plasticna hirurgija"/>
    <s v="Operacije"/>
    <x v="2848"/>
    <x v="2842"/>
    <n v="0"/>
    <n v="0"/>
    <m/>
    <n v="1"/>
    <n v="0"/>
    <n v="1"/>
  </r>
  <r>
    <s v="Plasticna hirurgija"/>
    <s v="Operacije"/>
    <x v="2849"/>
    <x v="2843"/>
    <n v="0"/>
    <n v="0"/>
    <m/>
    <n v="1"/>
    <n v="0"/>
    <n v="1"/>
  </r>
  <r>
    <s v="Plasticna hirurgija"/>
    <s v="Operacije"/>
    <x v="2850"/>
    <x v="2844"/>
    <n v="0"/>
    <n v="0"/>
    <n v="1"/>
    <n v="1"/>
    <n v="1"/>
    <n v="1"/>
  </r>
  <r>
    <s v="Plasticna hirurgija"/>
    <s v="Operacije"/>
    <x v="2851"/>
    <x v="2845"/>
    <n v="0"/>
    <n v="0"/>
    <m/>
    <n v="1"/>
    <n v="0"/>
    <n v="1"/>
  </r>
  <r>
    <s v="Plasticna hirurgija"/>
    <s v="Operacije"/>
    <x v="1570"/>
    <x v="1568"/>
    <n v="0"/>
    <n v="0"/>
    <n v="2"/>
    <n v="3"/>
    <n v="2"/>
    <n v="3"/>
  </r>
  <r>
    <s v="Plasticna hirurgija"/>
    <s v="Operacije"/>
    <x v="1571"/>
    <x v="1569"/>
    <n v="0"/>
    <n v="0"/>
    <m/>
    <n v="1"/>
    <n v="0"/>
    <n v="1"/>
  </r>
  <r>
    <s v="Plasticna hirurgija"/>
    <s v="Operacije"/>
    <x v="1914"/>
    <x v="1911"/>
    <n v="0"/>
    <n v="0"/>
    <m/>
    <n v="1"/>
    <n v="0"/>
    <n v="1"/>
  </r>
  <r>
    <s v="Plasticna hirurgija"/>
    <s v="Operacije"/>
    <x v="1910"/>
    <x v="1907"/>
    <n v="0"/>
    <n v="0"/>
    <m/>
    <n v="1"/>
    <n v="0"/>
    <n v="1"/>
  </r>
  <r>
    <s v="Plasticna hirurgija"/>
    <s v="Operacije"/>
    <x v="1911"/>
    <x v="1908"/>
    <n v="0"/>
    <n v="0"/>
    <n v="3"/>
    <n v="1"/>
    <n v="3"/>
    <n v="1"/>
  </r>
  <r>
    <s v="Plasticna hirurgija"/>
    <s v="Operacije"/>
    <x v="2852"/>
    <x v="2846"/>
    <n v="0"/>
    <n v="0"/>
    <m/>
    <n v="1"/>
    <n v="0"/>
    <n v="1"/>
  </r>
  <r>
    <s v="Plasticna hirurgija"/>
    <s v="Operacije"/>
    <x v="2853"/>
    <x v="2847"/>
    <n v="0"/>
    <n v="0"/>
    <m/>
    <n v="1"/>
    <n v="0"/>
    <n v="1"/>
  </r>
  <r>
    <s v="Plasticna hirurgija"/>
    <s v="Operacije"/>
    <x v="2854"/>
    <x v="2848"/>
    <n v="0"/>
    <n v="0"/>
    <m/>
    <n v="1"/>
    <n v="0"/>
    <n v="1"/>
  </r>
  <r>
    <s v="Plasticna hirurgija"/>
    <s v="Operacije"/>
    <x v="1916"/>
    <x v="1913"/>
    <n v="0"/>
    <n v="0"/>
    <m/>
    <n v="1"/>
    <n v="0"/>
    <n v="1"/>
  </r>
  <r>
    <s v="Plasticna hirurgija"/>
    <s v="Operacije"/>
    <x v="2855"/>
    <x v="2849"/>
    <n v="0"/>
    <n v="0"/>
    <m/>
    <n v="1"/>
    <n v="0"/>
    <n v="1"/>
  </r>
  <r>
    <s v="Plasticna hirurgija"/>
    <s v="Operacije"/>
    <x v="2856"/>
    <x v="2850"/>
    <n v="0"/>
    <n v="0"/>
    <m/>
    <n v="1"/>
    <n v="0"/>
    <n v="1"/>
  </r>
  <r>
    <s v="Plasticna hirurgija"/>
    <s v="Operacije"/>
    <x v="2857"/>
    <x v="2851"/>
    <n v="0"/>
    <n v="0"/>
    <m/>
    <n v="1"/>
    <n v="0"/>
    <n v="1"/>
  </r>
  <r>
    <s v="Plasticna hirurgija"/>
    <s v="Operacije"/>
    <x v="1917"/>
    <x v="1914"/>
    <n v="0"/>
    <n v="0"/>
    <m/>
    <n v="1"/>
    <n v="0"/>
    <n v="1"/>
  </r>
  <r>
    <s v="Plasticna hirurgija"/>
    <s v="Operacije"/>
    <x v="2267"/>
    <x v="2263"/>
    <n v="0"/>
    <n v="0"/>
    <m/>
    <n v="1"/>
    <n v="0"/>
    <n v="1"/>
  </r>
  <r>
    <s v="Plasticna hirurgija"/>
    <s v="Operacije"/>
    <x v="2858"/>
    <x v="2852"/>
    <n v="0"/>
    <n v="0"/>
    <m/>
    <n v="1"/>
    <n v="0"/>
    <n v="1"/>
  </r>
  <r>
    <s v="Plasticna hirurgija"/>
    <s v="Operacije"/>
    <x v="2859"/>
    <x v="2853"/>
    <n v="0"/>
    <n v="0"/>
    <m/>
    <n v="1"/>
    <n v="0"/>
    <n v="1"/>
  </r>
  <r>
    <s v="Plasticna hirurgija"/>
    <s v="Operacije"/>
    <x v="1918"/>
    <x v="1915"/>
    <n v="0"/>
    <n v="0"/>
    <n v="1"/>
    <n v="1"/>
    <n v="1"/>
    <n v="1"/>
  </r>
  <r>
    <s v="Plasticna hirurgija"/>
    <s v="Operacije"/>
    <x v="2860"/>
    <x v="2854"/>
    <n v="0"/>
    <n v="0"/>
    <m/>
    <n v="1"/>
    <n v="0"/>
    <n v="1"/>
  </r>
  <r>
    <s v="Plasticna hirurgija"/>
    <s v="Operacije"/>
    <x v="1919"/>
    <x v="1916"/>
    <n v="0"/>
    <n v="0"/>
    <m/>
    <n v="1"/>
    <n v="0"/>
    <n v="1"/>
  </r>
  <r>
    <s v="Plasticna hirurgija"/>
    <s v="Operacije"/>
    <x v="2861"/>
    <x v="2855"/>
    <n v="0"/>
    <n v="0"/>
    <m/>
    <n v="1"/>
    <n v="0"/>
    <n v="1"/>
  </r>
  <r>
    <s v="Plasticna hirurgija"/>
    <s v="Operacije"/>
    <x v="2862"/>
    <x v="2856"/>
    <n v="0"/>
    <n v="0"/>
    <n v="8"/>
    <n v="8"/>
    <n v="8"/>
    <n v="8"/>
  </r>
  <r>
    <s v="Plasticna hirurgija"/>
    <s v="Operacije"/>
    <x v="2863"/>
    <x v="2857"/>
    <n v="0"/>
    <n v="0"/>
    <n v="5"/>
    <n v="5"/>
    <n v="5"/>
    <n v="5"/>
  </r>
  <r>
    <s v="Plasticna hirurgija"/>
    <s v="Operacije"/>
    <x v="2864"/>
    <x v="2858"/>
    <n v="0"/>
    <n v="0"/>
    <n v="25"/>
    <n v="12"/>
    <n v="25"/>
    <n v="12"/>
  </r>
  <r>
    <s v="Plasticna hirurgija"/>
    <s v="Operacije"/>
    <x v="2865"/>
    <x v="2859"/>
    <n v="0"/>
    <n v="0"/>
    <m/>
    <n v="1"/>
    <n v="0"/>
    <n v="1"/>
  </r>
  <r>
    <s v="Plasticna hirurgija"/>
    <s v="Operacije"/>
    <x v="2866"/>
    <x v="2860"/>
    <n v="0"/>
    <n v="0"/>
    <m/>
    <n v="3"/>
    <n v="0"/>
    <n v="3"/>
  </r>
  <r>
    <s v="Plasticna hirurgija"/>
    <s v="Operacije"/>
    <x v="2867"/>
    <x v="2861"/>
    <n v="0"/>
    <n v="0"/>
    <m/>
    <n v="1"/>
    <n v="0"/>
    <n v="1"/>
  </r>
  <r>
    <s v="Plasticna hirurgija"/>
    <s v="Operacije"/>
    <x v="2868"/>
    <x v="2862"/>
    <n v="0"/>
    <n v="0"/>
    <m/>
    <n v="1"/>
    <n v="0"/>
    <n v="1"/>
  </r>
  <r>
    <s v="Plasticna hirurgija"/>
    <s v="Operacije"/>
    <x v="2869"/>
    <x v="2863"/>
    <n v="0"/>
    <n v="0"/>
    <m/>
    <n v="1"/>
    <n v="0"/>
    <n v="1"/>
  </r>
  <r>
    <s v="Plasticna hirurgija"/>
    <s v="Operacije"/>
    <x v="66"/>
    <x v="66"/>
    <n v="0"/>
    <n v="0"/>
    <m/>
    <n v="1"/>
    <n v="0"/>
    <n v="1"/>
  </r>
  <r>
    <s v="Plasticna hirurgija"/>
    <s v="Operacije"/>
    <x v="67"/>
    <x v="67"/>
    <n v="0"/>
    <n v="0"/>
    <m/>
    <n v="1"/>
    <n v="0"/>
    <n v="1"/>
  </r>
  <r>
    <s v="Plasticna hirurgija"/>
    <s v="Operacije"/>
    <x v="72"/>
    <x v="72"/>
    <n v="0"/>
    <n v="0"/>
    <m/>
    <n v="1"/>
    <n v="0"/>
    <n v="1"/>
  </r>
  <r>
    <s v="Plasticna hirurgija"/>
    <s v="Operacije"/>
    <x v="74"/>
    <x v="74"/>
    <n v="0"/>
    <n v="0"/>
    <m/>
    <n v="1"/>
    <n v="0"/>
    <n v="1"/>
  </r>
  <r>
    <s v="Plasticna hirurgija"/>
    <s v="Operacije"/>
    <x v="86"/>
    <x v="86"/>
    <n v="0"/>
    <n v="0"/>
    <m/>
    <n v="1"/>
    <n v="0"/>
    <n v="1"/>
  </r>
  <r>
    <s v="Plasticna hirurgija"/>
    <s v="Operacije"/>
    <x v="87"/>
    <x v="87"/>
    <n v="0"/>
    <n v="0"/>
    <m/>
    <n v="1"/>
    <n v="0"/>
    <n v="1"/>
  </r>
  <r>
    <s v="Plasticna hirurgija"/>
    <s v="Operacije"/>
    <x v="88"/>
    <x v="88"/>
    <n v="0"/>
    <n v="0"/>
    <m/>
    <n v="1"/>
    <n v="0"/>
    <n v="1"/>
  </r>
  <r>
    <s v="Plasticna hirurgija"/>
    <s v="Operacije"/>
    <x v="91"/>
    <x v="91"/>
    <n v="0"/>
    <n v="0"/>
    <m/>
    <n v="1"/>
    <n v="0"/>
    <n v="1"/>
  </r>
  <r>
    <s v="Plasticna hirurgija"/>
    <s v="Operacije"/>
    <x v="92"/>
    <x v="92"/>
    <n v="0"/>
    <n v="0"/>
    <m/>
    <n v="1"/>
    <n v="0"/>
    <n v="1"/>
  </r>
  <r>
    <s v="Plasticna hirurgija"/>
    <s v="Operacije"/>
    <x v="93"/>
    <x v="93"/>
    <n v="0"/>
    <n v="0"/>
    <m/>
    <n v="1"/>
    <n v="0"/>
    <n v="1"/>
  </r>
  <r>
    <s v="Plasticna hirurgija"/>
    <s v="Operacije"/>
    <x v="95"/>
    <x v="95"/>
    <n v="0"/>
    <n v="0"/>
    <m/>
    <n v="1"/>
    <n v="0"/>
    <n v="1"/>
  </r>
  <r>
    <s v="Plasticna hirurgija"/>
    <s v="Operacije"/>
    <x v="96"/>
    <x v="96"/>
    <n v="0"/>
    <n v="0"/>
    <m/>
    <n v="1"/>
    <n v="0"/>
    <n v="1"/>
  </r>
  <r>
    <s v="Plasticna hirurgija"/>
    <s v="Operacije"/>
    <x v="98"/>
    <x v="98"/>
    <n v="0"/>
    <n v="0"/>
    <m/>
    <n v="1"/>
    <n v="0"/>
    <n v="1"/>
  </r>
  <r>
    <s v="Plasticna hirurgija"/>
    <s v="Operacije"/>
    <x v="100"/>
    <x v="100"/>
    <n v="0"/>
    <n v="0"/>
    <m/>
    <n v="1"/>
    <n v="0"/>
    <n v="1"/>
  </r>
  <r>
    <s v="Plasticna hirurgija"/>
    <s v="Operacije"/>
    <x v="101"/>
    <x v="101"/>
    <n v="0"/>
    <n v="0"/>
    <m/>
    <n v="1"/>
    <n v="0"/>
    <n v="1"/>
  </r>
  <r>
    <s v="Plasticna hirurgija"/>
    <s v="Operacije"/>
    <x v="102"/>
    <x v="102"/>
    <n v="0"/>
    <n v="0"/>
    <m/>
    <n v="1"/>
    <n v="0"/>
    <n v="1"/>
  </r>
  <r>
    <s v="Plasticna hirurgija"/>
    <s v="Operacije"/>
    <x v="103"/>
    <x v="103"/>
    <n v="0"/>
    <n v="0"/>
    <m/>
    <n v="1"/>
    <n v="0"/>
    <n v="1"/>
  </r>
  <r>
    <s v="Plasticna hirurgija"/>
    <s v="Operacije"/>
    <x v="104"/>
    <x v="104"/>
    <n v="0"/>
    <n v="0"/>
    <m/>
    <n v="1"/>
    <n v="0"/>
    <n v="1"/>
  </r>
  <r>
    <s v="Plasticna hirurgija"/>
    <s v="Operacije"/>
    <x v="105"/>
    <x v="105"/>
    <n v="0"/>
    <n v="0"/>
    <n v="57"/>
    <n v="45"/>
    <n v="57"/>
    <n v="45"/>
  </r>
  <r>
    <s v="Plasticna hirurgija"/>
    <s v="Operacije"/>
    <x v="106"/>
    <x v="106"/>
    <n v="0"/>
    <n v="0"/>
    <n v="4"/>
    <n v="5"/>
    <n v="4"/>
    <n v="5"/>
  </r>
  <r>
    <s v="Plasticna hirurgija"/>
    <s v="Operacije"/>
    <x v="107"/>
    <x v="107"/>
    <n v="0"/>
    <n v="0"/>
    <n v="18"/>
    <n v="25"/>
    <n v="18"/>
    <n v="25"/>
  </r>
  <r>
    <s v="Plasticna hirurgija"/>
    <s v="Operacije"/>
    <x v="108"/>
    <x v="108"/>
    <n v="0"/>
    <n v="0"/>
    <n v="20"/>
    <n v="20"/>
    <n v="20"/>
    <n v="20"/>
  </r>
  <r>
    <s v="Plasticna hirurgija"/>
    <s v="Operacije"/>
    <x v="109"/>
    <x v="109"/>
    <n v="0"/>
    <n v="0"/>
    <n v="12"/>
    <n v="10"/>
    <n v="12"/>
    <n v="10"/>
  </r>
  <r>
    <s v="Plasticna hirurgija"/>
    <s v="Operacije"/>
    <x v="110"/>
    <x v="110"/>
    <n v="0"/>
    <n v="0"/>
    <m/>
    <n v="1"/>
    <n v="0"/>
    <n v="1"/>
  </r>
  <r>
    <s v="Plasticna hirurgija"/>
    <s v="Operacije"/>
    <x v="111"/>
    <x v="111"/>
    <n v="0"/>
    <n v="0"/>
    <m/>
    <n v="1"/>
    <n v="0"/>
    <n v="1"/>
  </r>
  <r>
    <s v="Plasticna hirurgija"/>
    <s v="Operacije"/>
    <x v="112"/>
    <x v="112"/>
    <n v="0"/>
    <n v="0"/>
    <m/>
    <n v="1"/>
    <n v="0"/>
    <n v="1"/>
  </r>
  <r>
    <s v="Plasticna hirurgija"/>
    <s v="Operacije"/>
    <x v="113"/>
    <x v="113"/>
    <n v="0"/>
    <n v="0"/>
    <m/>
    <n v="1"/>
    <n v="0"/>
    <n v="1"/>
  </r>
  <r>
    <s v="Plasticna hirurgija"/>
    <s v="Operacije"/>
    <x v="114"/>
    <x v="114"/>
    <n v="0"/>
    <n v="0"/>
    <m/>
    <n v="1"/>
    <n v="0"/>
    <n v="1"/>
  </r>
  <r>
    <s v="Plasticna hirurgija"/>
    <s v="Operacije"/>
    <x v="115"/>
    <x v="115"/>
    <n v="0"/>
    <n v="0"/>
    <m/>
    <n v="1"/>
    <n v="0"/>
    <n v="1"/>
  </r>
  <r>
    <s v="Plasticna hirurgija"/>
    <s v="Operacije"/>
    <x v="116"/>
    <x v="116"/>
    <n v="0"/>
    <n v="0"/>
    <n v="6"/>
    <n v="6"/>
    <n v="6"/>
    <n v="6"/>
  </r>
  <r>
    <s v="Plasticna hirurgija"/>
    <s v="Operacije"/>
    <x v="117"/>
    <x v="117"/>
    <n v="0"/>
    <n v="0"/>
    <m/>
    <n v="1"/>
    <n v="0"/>
    <n v="1"/>
  </r>
  <r>
    <s v="Plasticna hirurgija"/>
    <s v="Operacije"/>
    <x v="118"/>
    <x v="118"/>
    <n v="0"/>
    <n v="0"/>
    <m/>
    <n v="1"/>
    <n v="0"/>
    <n v="1"/>
  </r>
  <r>
    <s v="Plasticna hirurgija"/>
    <s v="Operacije"/>
    <x v="119"/>
    <x v="119"/>
    <n v="0"/>
    <n v="0"/>
    <m/>
    <n v="1"/>
    <n v="0"/>
    <n v="1"/>
  </r>
  <r>
    <s v="Plasticna hirurgija"/>
    <s v="Operacije"/>
    <x v="120"/>
    <x v="120"/>
    <n v="0"/>
    <n v="0"/>
    <m/>
    <n v="1"/>
    <n v="0"/>
    <n v="1"/>
  </r>
  <r>
    <s v="Plasticna hirurgija"/>
    <s v="Operacije"/>
    <x v="121"/>
    <x v="121"/>
    <n v="0"/>
    <n v="0"/>
    <m/>
    <n v="1"/>
    <n v="0"/>
    <n v="1"/>
  </r>
  <r>
    <s v="Plasticna hirurgija"/>
    <s v="Operacije"/>
    <x v="122"/>
    <x v="122"/>
    <n v="0"/>
    <n v="0"/>
    <m/>
    <n v="1"/>
    <n v="0"/>
    <n v="1"/>
  </r>
  <r>
    <s v="Plasticna hirurgija"/>
    <s v="Operacije"/>
    <x v="127"/>
    <x v="127"/>
    <n v="0"/>
    <n v="0"/>
    <m/>
    <n v="1"/>
    <n v="0"/>
    <n v="1"/>
  </r>
  <r>
    <s v="Plasticna hirurgija"/>
    <s v="Operacije"/>
    <x v="128"/>
    <x v="128"/>
    <n v="0"/>
    <n v="0"/>
    <m/>
    <n v="1"/>
    <n v="0"/>
    <n v="1"/>
  </r>
  <r>
    <s v="Plasticna hirurgija"/>
    <s v="Operacije"/>
    <x v="129"/>
    <x v="129"/>
    <n v="0"/>
    <n v="0"/>
    <m/>
    <n v="1"/>
    <n v="0"/>
    <n v="1"/>
  </r>
  <r>
    <s v="Plasticna hirurgija"/>
    <s v="Operacije"/>
    <x v="130"/>
    <x v="130"/>
    <n v="0"/>
    <n v="0"/>
    <m/>
    <n v="1"/>
    <n v="0"/>
    <n v="1"/>
  </r>
  <r>
    <s v="Plasticna hirurgija"/>
    <s v="Operacije"/>
    <x v="131"/>
    <x v="131"/>
    <n v="0"/>
    <n v="0"/>
    <n v="4"/>
    <n v="6"/>
    <n v="4"/>
    <n v="6"/>
  </r>
  <r>
    <s v="Plasticna hirurgija"/>
    <s v="Operacije"/>
    <x v="132"/>
    <x v="132"/>
    <n v="0"/>
    <n v="0"/>
    <n v="19"/>
    <n v="15"/>
    <n v="19"/>
    <n v="15"/>
  </r>
  <r>
    <s v="Plasticna hirurgija"/>
    <s v="Operacije"/>
    <x v="133"/>
    <x v="133"/>
    <n v="0"/>
    <n v="0"/>
    <n v="3"/>
    <n v="5"/>
    <n v="3"/>
    <n v="5"/>
  </r>
  <r>
    <s v="Plasticna hirurgija"/>
    <s v="Operacije"/>
    <x v="134"/>
    <x v="134"/>
    <n v="0"/>
    <n v="0"/>
    <m/>
    <n v="1"/>
    <n v="0"/>
    <n v="1"/>
  </r>
  <r>
    <s v="Plasticna hirurgija"/>
    <s v="Operacije"/>
    <x v="135"/>
    <x v="135"/>
    <n v="0"/>
    <n v="0"/>
    <n v="4"/>
    <n v="15"/>
    <n v="4"/>
    <n v="15"/>
  </r>
  <r>
    <s v="Plasticna hirurgija"/>
    <s v="Operacije"/>
    <x v="136"/>
    <x v="136"/>
    <n v="0"/>
    <n v="0"/>
    <m/>
    <n v="1"/>
    <n v="0"/>
    <n v="1"/>
  </r>
  <r>
    <s v="Plasticna hirurgija"/>
    <s v="Operacije"/>
    <x v="2295"/>
    <x v="2291"/>
    <n v="0"/>
    <n v="0"/>
    <m/>
    <n v="1"/>
    <n v="0"/>
    <n v="1"/>
  </r>
  <r>
    <s v="Plasticna hirurgija"/>
    <s v="Operacije"/>
    <x v="137"/>
    <x v="137"/>
    <n v="0"/>
    <n v="0"/>
    <n v="3"/>
    <n v="3"/>
    <n v="3"/>
    <n v="3"/>
  </r>
  <r>
    <s v="Plasticna hirurgija"/>
    <s v="Operacije"/>
    <x v="139"/>
    <x v="139"/>
    <n v="0"/>
    <n v="0"/>
    <m/>
    <n v="1"/>
    <n v="0"/>
    <n v="1"/>
  </r>
  <r>
    <s v="Plasticna hirurgija"/>
    <s v="Operacije"/>
    <x v="140"/>
    <x v="140"/>
    <n v="0"/>
    <n v="0"/>
    <m/>
    <n v="1"/>
    <n v="0"/>
    <n v="1"/>
  </r>
  <r>
    <s v="Plasticna hirurgija"/>
    <s v="Operacije"/>
    <x v="141"/>
    <x v="141"/>
    <n v="0"/>
    <n v="0"/>
    <m/>
    <n v="1"/>
    <n v="0"/>
    <n v="1"/>
  </r>
  <r>
    <s v="Plasticna hirurgija"/>
    <s v="Operacije"/>
    <x v="142"/>
    <x v="142"/>
    <n v="0"/>
    <n v="0"/>
    <m/>
    <n v="1"/>
    <n v="0"/>
    <n v="1"/>
  </r>
  <r>
    <s v="Plasticna hirurgija"/>
    <s v="Operacije"/>
    <x v="143"/>
    <x v="143"/>
    <n v="0"/>
    <n v="0"/>
    <m/>
    <n v="1"/>
    <n v="0"/>
    <n v="1"/>
  </r>
  <r>
    <s v="Plasticna hirurgija"/>
    <s v="Operacije"/>
    <x v="144"/>
    <x v="144"/>
    <n v="0"/>
    <n v="0"/>
    <m/>
    <n v="1"/>
    <n v="0"/>
    <n v="1"/>
  </r>
  <r>
    <s v="Plasticna hirurgija"/>
    <s v="Operacije"/>
    <x v="145"/>
    <x v="52"/>
    <n v="1"/>
    <n v="0"/>
    <n v="21"/>
    <n v="30"/>
    <n v="22"/>
    <n v="30"/>
  </r>
  <r>
    <s v="Plasticna hirurgija"/>
    <s v="Operacije"/>
    <x v="146"/>
    <x v="145"/>
    <n v="0"/>
    <n v="0"/>
    <m/>
    <n v="1"/>
    <n v="0"/>
    <n v="1"/>
  </r>
  <r>
    <s v="Plasticna hirurgija"/>
    <s v="Operacije"/>
    <x v="147"/>
    <x v="146"/>
    <n v="0"/>
    <n v="0"/>
    <m/>
    <n v="1"/>
    <n v="0"/>
    <n v="1"/>
  </r>
  <r>
    <s v="Plasticna hirurgija"/>
    <s v="Operacije"/>
    <x v="2870"/>
    <x v="2864"/>
    <n v="0"/>
    <n v="0"/>
    <m/>
    <n v="1"/>
    <n v="0"/>
    <n v="1"/>
  </r>
  <r>
    <s v="Plasticna hirurgija"/>
    <s v="Operacije"/>
    <x v="148"/>
    <x v="147"/>
    <n v="0"/>
    <n v="0"/>
    <m/>
    <n v="1"/>
    <n v="0"/>
    <n v="1"/>
  </r>
  <r>
    <s v="Plasticna hirurgija"/>
    <s v="Operacije"/>
    <x v="149"/>
    <x v="148"/>
    <n v="0"/>
    <n v="0"/>
    <n v="1"/>
    <n v="1"/>
    <n v="1"/>
    <n v="1"/>
  </r>
  <r>
    <s v="Plasticna hirurgija"/>
    <s v="Operacije"/>
    <x v="150"/>
    <x v="149"/>
    <n v="0"/>
    <n v="0"/>
    <m/>
    <n v="1"/>
    <n v="0"/>
    <n v="1"/>
  </r>
  <r>
    <s v="Plasticna hirurgija"/>
    <s v="Operacije"/>
    <x v="151"/>
    <x v="150"/>
    <n v="0"/>
    <n v="0"/>
    <m/>
    <n v="6"/>
    <n v="0"/>
    <n v="6"/>
  </r>
  <r>
    <s v="Plasticna hirurgija"/>
    <s v="Operacije"/>
    <x v="152"/>
    <x v="151"/>
    <n v="0"/>
    <n v="0"/>
    <m/>
    <n v="1"/>
    <n v="0"/>
    <n v="1"/>
  </r>
  <r>
    <s v="Plasticna hirurgija"/>
    <s v="Operacije"/>
    <x v="153"/>
    <x v="152"/>
    <n v="0"/>
    <n v="0"/>
    <m/>
    <n v="1"/>
    <n v="0"/>
    <n v="1"/>
  </r>
  <r>
    <s v="Plasticna hirurgija"/>
    <s v="Operacije"/>
    <x v="154"/>
    <x v="153"/>
    <n v="0"/>
    <n v="0"/>
    <m/>
    <n v="1"/>
    <n v="0"/>
    <n v="1"/>
  </r>
  <r>
    <s v="Plasticna hirurgija"/>
    <s v="Operacije"/>
    <x v="155"/>
    <x v="154"/>
    <n v="0"/>
    <n v="0"/>
    <m/>
    <n v="1"/>
    <n v="0"/>
    <n v="1"/>
  </r>
  <r>
    <s v="Plasticna hirurgija"/>
    <s v="Operacije"/>
    <x v="156"/>
    <x v="155"/>
    <n v="0"/>
    <n v="0"/>
    <m/>
    <n v="1"/>
    <n v="0"/>
    <n v="1"/>
  </r>
  <r>
    <s v="Plasticna hirurgija"/>
    <s v="Operacije"/>
    <x v="157"/>
    <x v="156"/>
    <n v="0"/>
    <n v="0"/>
    <m/>
    <n v="1"/>
    <n v="0"/>
    <n v="1"/>
  </r>
  <r>
    <s v="Plasticna hirurgija"/>
    <s v="Operacije"/>
    <x v="158"/>
    <x v="157"/>
    <n v="0"/>
    <n v="0"/>
    <m/>
    <n v="1"/>
    <n v="0"/>
    <n v="1"/>
  </r>
  <r>
    <s v="Plasticna hirurgija"/>
    <s v="Operacije"/>
    <x v="2871"/>
    <x v="2865"/>
    <n v="0"/>
    <n v="2"/>
    <n v="4"/>
    <n v="3"/>
    <n v="4"/>
    <n v="5"/>
  </r>
  <r>
    <s v="Plasticna hirurgija"/>
    <s v="Operacije"/>
    <x v="2872"/>
    <x v="2866"/>
    <n v="0"/>
    <n v="5"/>
    <n v="12"/>
    <n v="5"/>
    <n v="12"/>
    <n v="10"/>
  </r>
  <r>
    <s v="Plasticna hirurgija"/>
    <s v="Operacije"/>
    <x v="160"/>
    <x v="159"/>
    <n v="0"/>
    <n v="0"/>
    <m/>
    <n v="1"/>
    <n v="0"/>
    <n v="1"/>
  </r>
  <r>
    <s v="Plasticna hirurgija"/>
    <s v="Operacije"/>
    <x v="161"/>
    <x v="160"/>
    <n v="0"/>
    <n v="0"/>
    <m/>
    <n v="1"/>
    <n v="0"/>
    <n v="1"/>
  </r>
  <r>
    <s v="Plasticna hirurgija"/>
    <s v="Operacije"/>
    <x v="162"/>
    <x v="161"/>
    <n v="0"/>
    <n v="0"/>
    <m/>
    <n v="1"/>
    <n v="0"/>
    <n v="1"/>
  </r>
  <r>
    <s v="Plasticna hirurgija"/>
    <s v="Operacije"/>
    <x v="2873"/>
    <x v="2867"/>
    <n v="0"/>
    <n v="0"/>
    <m/>
    <n v="1"/>
    <n v="0"/>
    <n v="1"/>
  </r>
  <r>
    <s v="Plasticna hirurgija"/>
    <s v="Operacije"/>
    <x v="2874"/>
    <x v="2868"/>
    <n v="0"/>
    <n v="0"/>
    <m/>
    <n v="1"/>
    <n v="0"/>
    <n v="1"/>
  </r>
  <r>
    <s v="Plasticna hirurgija"/>
    <s v="Operacije"/>
    <x v="2875"/>
    <x v="2869"/>
    <n v="0"/>
    <n v="0"/>
    <n v="3"/>
    <n v="5"/>
    <n v="3"/>
    <n v="5"/>
  </r>
  <r>
    <s v="Plasticna hirurgija"/>
    <s v="Operacije"/>
    <x v="2876"/>
    <x v="2870"/>
    <n v="0"/>
    <n v="0"/>
    <m/>
    <n v="1"/>
    <n v="0"/>
    <n v="1"/>
  </r>
  <r>
    <s v="Plasticna hirurgija"/>
    <s v="Operacije"/>
    <x v="178"/>
    <x v="177"/>
    <n v="0"/>
    <n v="0"/>
    <m/>
    <n v="1"/>
    <n v="0"/>
    <n v="1"/>
  </r>
  <r>
    <s v="Plasticna hirurgija"/>
    <s v="Operacije"/>
    <x v="2877"/>
    <x v="2871"/>
    <n v="0"/>
    <n v="0"/>
    <m/>
    <n v="1"/>
    <n v="0"/>
    <n v="1"/>
  </r>
  <r>
    <s v="Plasticna hirurgija"/>
    <s v="Operacije"/>
    <x v="179"/>
    <x v="178"/>
    <n v="0"/>
    <n v="0"/>
    <m/>
    <n v="1"/>
    <n v="0"/>
    <n v="1"/>
  </r>
  <r>
    <s v="Plasticna hirurgija"/>
    <s v="Operacije"/>
    <x v="2878"/>
    <x v="2872"/>
    <n v="0"/>
    <n v="0"/>
    <m/>
    <n v="1"/>
    <n v="0"/>
    <n v="1"/>
  </r>
  <r>
    <s v="Plasticna hirurgija"/>
    <s v="Operacije"/>
    <x v="189"/>
    <x v="188"/>
    <n v="0"/>
    <n v="0"/>
    <m/>
    <n v="1"/>
    <n v="0"/>
    <n v="1"/>
  </r>
  <r>
    <s v="Plasticna hirurgija"/>
    <s v="Operacije"/>
    <x v="2879"/>
    <x v="2873"/>
    <n v="0"/>
    <n v="0"/>
    <m/>
    <n v="1"/>
    <n v="0"/>
    <n v="1"/>
  </r>
  <r>
    <s v="Plasticna hirurgija"/>
    <s v="Operacije"/>
    <x v="190"/>
    <x v="189"/>
    <n v="0"/>
    <n v="0"/>
    <m/>
    <n v="1"/>
    <n v="0"/>
    <n v="1"/>
  </r>
  <r>
    <s v="Plasticna hirurgija"/>
    <s v="Operacije"/>
    <x v="191"/>
    <x v="190"/>
    <n v="0"/>
    <n v="0"/>
    <m/>
    <n v="1"/>
    <n v="0"/>
    <n v="1"/>
  </r>
  <r>
    <s v="Plasticna hirurgija"/>
    <s v="Operacije"/>
    <x v="192"/>
    <x v="191"/>
    <n v="0"/>
    <n v="0"/>
    <m/>
    <n v="1"/>
    <n v="0"/>
    <n v="1"/>
  </r>
  <r>
    <s v="Plasticna hirurgija"/>
    <s v="Operacije"/>
    <x v="193"/>
    <x v="192"/>
    <n v="0"/>
    <n v="0"/>
    <m/>
    <n v="1"/>
    <n v="0"/>
    <n v="1"/>
  </r>
  <r>
    <s v="Plasticna hirurgija"/>
    <s v="Operacije"/>
    <x v="194"/>
    <x v="193"/>
    <n v="0"/>
    <n v="0"/>
    <m/>
    <n v="1"/>
    <n v="0"/>
    <n v="1"/>
  </r>
  <r>
    <s v="Plasticna hirurgija"/>
    <s v="Operacije"/>
    <x v="2880"/>
    <x v="2874"/>
    <n v="0"/>
    <n v="0"/>
    <m/>
    <n v="1"/>
    <n v="0"/>
    <n v="1"/>
  </r>
  <r>
    <s v="Plasticna hirurgija"/>
    <s v="Operacije"/>
    <x v="195"/>
    <x v="194"/>
    <n v="0"/>
    <n v="0"/>
    <m/>
    <n v="1"/>
    <n v="0"/>
    <n v="1"/>
  </r>
  <r>
    <s v="Plasticna hirurgija"/>
    <s v="Operacije"/>
    <x v="2881"/>
    <x v="2875"/>
    <n v="0"/>
    <n v="0"/>
    <m/>
    <n v="1"/>
    <n v="0"/>
    <n v="1"/>
  </r>
  <r>
    <s v="Plasticna hirurgija"/>
    <s v="Operacije"/>
    <x v="196"/>
    <x v="195"/>
    <n v="0"/>
    <n v="0"/>
    <m/>
    <n v="1"/>
    <n v="0"/>
    <n v="1"/>
  </r>
  <r>
    <s v="Plasticna hirurgija"/>
    <s v="Operacije"/>
    <x v="197"/>
    <x v="196"/>
    <n v="0"/>
    <n v="0"/>
    <m/>
    <n v="1"/>
    <n v="0"/>
    <n v="1"/>
  </r>
  <r>
    <s v="Plasticna hirurgija"/>
    <s v="Operacije"/>
    <x v="198"/>
    <x v="197"/>
    <n v="0"/>
    <n v="0"/>
    <m/>
    <n v="1"/>
    <n v="0"/>
    <n v="1"/>
  </r>
  <r>
    <s v="Plasticna hirurgija"/>
    <s v="Operacije"/>
    <x v="199"/>
    <x v="198"/>
    <n v="0"/>
    <n v="0"/>
    <m/>
    <n v="1"/>
    <n v="0"/>
    <n v="1"/>
  </r>
  <r>
    <s v="Plasticna hirurgija"/>
    <s v="Operacije"/>
    <x v="200"/>
    <x v="199"/>
    <n v="0"/>
    <n v="0"/>
    <m/>
    <n v="1"/>
    <n v="0"/>
    <n v="1"/>
  </r>
  <r>
    <s v="Plasticna hirurgija"/>
    <s v="Operacije"/>
    <x v="2882"/>
    <x v="2876"/>
    <n v="0"/>
    <n v="0"/>
    <m/>
    <n v="1"/>
    <n v="0"/>
    <n v="1"/>
  </r>
  <r>
    <s v="Plasticna hirurgija"/>
    <s v="Operacije"/>
    <x v="201"/>
    <x v="200"/>
    <n v="0"/>
    <n v="0"/>
    <m/>
    <n v="1"/>
    <n v="0"/>
    <n v="1"/>
  </r>
  <r>
    <s v="Plasticna hirurgija"/>
    <s v="Operacije"/>
    <x v="2303"/>
    <x v="2299"/>
    <n v="0"/>
    <n v="0"/>
    <m/>
    <n v="1"/>
    <n v="0"/>
    <n v="1"/>
  </r>
  <r>
    <s v="Plasticna hirurgija"/>
    <s v="Operacije"/>
    <x v="202"/>
    <x v="201"/>
    <n v="0"/>
    <n v="0"/>
    <m/>
    <n v="1"/>
    <n v="0"/>
    <n v="1"/>
  </r>
  <r>
    <s v="Plasticna hirurgija"/>
    <s v="Operacije"/>
    <x v="203"/>
    <x v="202"/>
    <n v="0"/>
    <n v="0"/>
    <m/>
    <n v="1"/>
    <n v="0"/>
    <n v="1"/>
  </r>
  <r>
    <s v="Plasticna hirurgija"/>
    <s v="Operacije"/>
    <x v="204"/>
    <x v="203"/>
    <n v="0"/>
    <n v="0"/>
    <m/>
    <n v="1"/>
    <n v="0"/>
    <n v="1"/>
  </r>
  <r>
    <s v="Plasticna hirurgija"/>
    <s v="Operacije"/>
    <x v="205"/>
    <x v="204"/>
    <n v="0"/>
    <n v="0"/>
    <m/>
    <n v="1"/>
    <n v="0"/>
    <n v="1"/>
  </r>
  <r>
    <s v="Plasticna hirurgija"/>
    <s v="Operacije"/>
    <x v="206"/>
    <x v="205"/>
    <n v="0"/>
    <n v="0"/>
    <m/>
    <n v="1"/>
    <n v="0"/>
    <n v="1"/>
  </r>
  <r>
    <s v="Plasticna hirurgija"/>
    <s v="Operacije"/>
    <x v="2883"/>
    <x v="2877"/>
    <n v="0"/>
    <n v="0"/>
    <m/>
    <n v="1"/>
    <n v="0"/>
    <n v="1"/>
  </r>
  <r>
    <s v="Plasticna hirurgija"/>
    <s v="Operacije"/>
    <x v="207"/>
    <x v="206"/>
    <n v="0"/>
    <n v="0"/>
    <m/>
    <n v="1"/>
    <n v="0"/>
    <n v="1"/>
  </r>
  <r>
    <s v="Plasticna hirurgija"/>
    <s v="Operacije"/>
    <x v="2304"/>
    <x v="2300"/>
    <n v="0"/>
    <n v="0"/>
    <m/>
    <n v="1"/>
    <n v="0"/>
    <n v="1"/>
  </r>
  <r>
    <s v="Plasticna hirurgija"/>
    <s v="Operacije"/>
    <x v="208"/>
    <x v="207"/>
    <n v="0"/>
    <n v="0"/>
    <m/>
    <n v="1"/>
    <n v="0"/>
    <n v="1"/>
  </r>
  <r>
    <s v="Plasticna hirurgija"/>
    <s v="Operacije"/>
    <x v="209"/>
    <x v="208"/>
    <n v="0"/>
    <n v="0"/>
    <m/>
    <n v="1"/>
    <n v="0"/>
    <n v="1"/>
  </r>
  <r>
    <s v="Plasticna hirurgija"/>
    <s v="Operacije"/>
    <x v="210"/>
    <x v="209"/>
    <n v="0"/>
    <n v="0"/>
    <m/>
    <n v="1"/>
    <n v="0"/>
    <n v="1"/>
  </r>
  <r>
    <s v="Plasticna hirurgija"/>
    <s v="Operacije"/>
    <x v="211"/>
    <x v="210"/>
    <n v="0"/>
    <n v="0"/>
    <m/>
    <n v="1"/>
    <n v="0"/>
    <n v="1"/>
  </r>
  <r>
    <s v="Plasticna hirurgija"/>
    <s v="Operacije"/>
    <x v="212"/>
    <x v="211"/>
    <n v="0"/>
    <n v="0"/>
    <m/>
    <n v="1"/>
    <n v="0"/>
    <n v="1"/>
  </r>
  <r>
    <s v="Plasticna hirurgija"/>
    <s v="Operacije"/>
    <x v="2305"/>
    <x v="2301"/>
    <n v="0"/>
    <n v="0"/>
    <m/>
    <n v="1"/>
    <n v="0"/>
    <n v="1"/>
  </r>
  <r>
    <s v="Plasticna hirurgija"/>
    <s v="Operacije"/>
    <x v="213"/>
    <x v="212"/>
    <n v="0"/>
    <n v="0"/>
    <m/>
    <n v="1"/>
    <n v="0"/>
    <n v="1"/>
  </r>
  <r>
    <s v="Plasticna hirurgija"/>
    <s v="Operacije"/>
    <x v="214"/>
    <x v="213"/>
    <n v="0"/>
    <n v="0"/>
    <m/>
    <n v="1"/>
    <n v="0"/>
    <n v="1"/>
  </r>
  <r>
    <s v="Plasticna hirurgija"/>
    <s v="Operacije"/>
    <x v="215"/>
    <x v="214"/>
    <n v="0"/>
    <n v="0"/>
    <m/>
    <n v="1"/>
    <n v="0"/>
    <n v="1"/>
  </r>
  <r>
    <s v="Plasticna hirurgija"/>
    <s v="Operacije"/>
    <x v="353"/>
    <x v="352"/>
    <n v="0"/>
    <n v="0"/>
    <m/>
    <n v="1"/>
    <n v="0"/>
    <n v="1"/>
  </r>
  <r>
    <s v="Plasticna hirurgija"/>
    <s v="Operacije"/>
    <x v="2884"/>
    <x v="2878"/>
    <n v="0"/>
    <n v="0"/>
    <m/>
    <n v="1"/>
    <n v="0"/>
    <n v="1"/>
  </r>
  <r>
    <s v="Plasticna hirurgija"/>
    <s v="Operacije"/>
    <x v="354"/>
    <x v="353"/>
    <n v="0"/>
    <n v="0"/>
    <m/>
    <n v="1"/>
    <n v="0"/>
    <n v="1"/>
  </r>
  <r>
    <s v="Plasticna hirurgija"/>
    <s v="Operacije"/>
    <x v="355"/>
    <x v="354"/>
    <n v="0"/>
    <n v="0"/>
    <m/>
    <n v="1"/>
    <n v="0"/>
    <n v="1"/>
  </r>
  <r>
    <s v="Plasticna hirurgija"/>
    <s v="Operacije"/>
    <x v="356"/>
    <x v="355"/>
    <n v="0"/>
    <n v="0"/>
    <m/>
    <n v="1"/>
    <n v="0"/>
    <n v="1"/>
  </r>
  <r>
    <s v="Plasticna hirurgija"/>
    <s v="Operacije"/>
    <x v="2885"/>
    <x v="2879"/>
    <n v="0"/>
    <n v="0"/>
    <m/>
    <n v="1"/>
    <n v="0"/>
    <n v="1"/>
  </r>
  <r>
    <s v="Plasticna hirurgija"/>
    <s v="Operacije"/>
    <x v="357"/>
    <x v="356"/>
    <n v="0"/>
    <n v="0"/>
    <m/>
    <n v="1"/>
    <n v="0"/>
    <n v="1"/>
  </r>
  <r>
    <s v="Plasticna hirurgija"/>
    <s v="Operacije"/>
    <x v="358"/>
    <x v="357"/>
    <n v="0"/>
    <n v="0"/>
    <m/>
    <n v="1"/>
    <n v="0"/>
    <n v="1"/>
  </r>
  <r>
    <s v="Plasticna hirurgija"/>
    <s v="Operacije"/>
    <x v="359"/>
    <x v="358"/>
    <n v="0"/>
    <n v="0"/>
    <m/>
    <n v="1"/>
    <n v="0"/>
    <n v="1"/>
  </r>
  <r>
    <s v="Plasticna hirurgija"/>
    <s v="Operacije"/>
    <x v="375"/>
    <x v="374"/>
    <n v="0"/>
    <n v="1"/>
    <m/>
    <n v="1"/>
    <n v="0"/>
    <n v="2"/>
  </r>
  <r>
    <s v="Plasticna hirurgija"/>
    <s v="Operacije"/>
    <x v="383"/>
    <x v="382"/>
    <n v="0"/>
    <n v="0"/>
    <m/>
    <n v="1"/>
    <n v="0"/>
    <n v="1"/>
  </r>
  <r>
    <s v="Plasticna hirurgija"/>
    <s v="Operacije"/>
    <x v="384"/>
    <x v="383"/>
    <n v="0"/>
    <n v="0"/>
    <m/>
    <n v="1"/>
    <n v="0"/>
    <n v="1"/>
  </r>
  <r>
    <s v="Plasticna hirurgija"/>
    <s v="Operacije"/>
    <x v="390"/>
    <x v="389"/>
    <n v="0"/>
    <n v="0"/>
    <m/>
    <n v="1"/>
    <n v="0"/>
    <n v="1"/>
  </r>
  <r>
    <s v="Plasticna hirurgija"/>
    <s v="Operacije"/>
    <x v="391"/>
    <x v="390"/>
    <n v="0"/>
    <n v="0"/>
    <m/>
    <n v="1"/>
    <n v="0"/>
    <n v="1"/>
  </r>
  <r>
    <s v="Plasticna hirurgija"/>
    <s v="Operacije"/>
    <x v="393"/>
    <x v="392"/>
    <n v="0"/>
    <n v="0"/>
    <n v="1"/>
    <n v="1"/>
    <n v="1"/>
    <n v="1"/>
  </r>
  <r>
    <s v="Plasticna hirurgija"/>
    <s v="Operacije"/>
    <x v="394"/>
    <x v="393"/>
    <n v="0"/>
    <n v="0"/>
    <m/>
    <n v="1"/>
    <n v="0"/>
    <n v="1"/>
  </r>
  <r>
    <s v="Plasticna hirurgija"/>
    <s v="Operacije"/>
    <x v="395"/>
    <x v="394"/>
    <n v="0"/>
    <n v="0"/>
    <m/>
    <n v="1"/>
    <n v="0"/>
    <n v="1"/>
  </r>
  <r>
    <s v="Plasticna hirurgija"/>
    <s v="Operacije"/>
    <x v="396"/>
    <x v="395"/>
    <n v="0"/>
    <n v="0"/>
    <m/>
    <n v="1"/>
    <n v="0"/>
    <n v="1"/>
  </r>
  <r>
    <s v="Plasticna hirurgija"/>
    <s v="Operacije"/>
    <x v="398"/>
    <x v="397"/>
    <n v="0"/>
    <n v="0"/>
    <m/>
    <n v="1"/>
    <n v="0"/>
    <n v="1"/>
  </r>
  <r>
    <s v="Plasticna hirurgija"/>
    <s v="Operacije"/>
    <x v="641"/>
    <x v="639"/>
    <n v="0"/>
    <n v="0"/>
    <m/>
    <n v="1"/>
    <n v="0"/>
    <n v="1"/>
  </r>
  <r>
    <s v="Plasticna hirurgija"/>
    <s v="Operacije"/>
    <x v="642"/>
    <x v="640"/>
    <n v="0"/>
    <n v="0"/>
    <m/>
    <n v="1"/>
    <n v="0"/>
    <n v="1"/>
  </r>
  <r>
    <s v="Plasticna hirurgija"/>
    <s v="Operacije"/>
    <x v="664"/>
    <x v="662"/>
    <n v="0"/>
    <n v="0"/>
    <m/>
    <n v="1"/>
    <n v="0"/>
    <n v="1"/>
  </r>
  <r>
    <s v="Plasticna hirurgija"/>
    <s v="Operacije"/>
    <x v="665"/>
    <x v="663"/>
    <n v="0"/>
    <n v="0"/>
    <m/>
    <n v="1"/>
    <n v="0"/>
    <n v="1"/>
  </r>
  <r>
    <s v="Plasticna hirurgija"/>
    <s v="Operacije"/>
    <x v="2886"/>
    <x v="2880"/>
    <n v="0"/>
    <n v="0"/>
    <m/>
    <n v="1"/>
    <n v="0"/>
    <n v="1"/>
  </r>
  <r>
    <s v="Plasticna hirurgija"/>
    <s v="Operacije"/>
    <x v="708"/>
    <x v="706"/>
    <n v="0"/>
    <n v="0"/>
    <m/>
    <n v="1"/>
    <n v="0"/>
    <n v="1"/>
  </r>
  <r>
    <s v="Plasticna hirurgija"/>
    <s v="Operacije"/>
    <x v="2887"/>
    <x v="2881"/>
    <n v="0"/>
    <n v="0"/>
    <m/>
    <n v="1"/>
    <n v="0"/>
    <n v="1"/>
  </r>
  <r>
    <s v="Plasticna hirurgija"/>
    <s v="Operacije"/>
    <x v="1582"/>
    <x v="1580"/>
    <n v="0"/>
    <n v="0"/>
    <m/>
    <n v="1"/>
    <n v="0"/>
    <n v="1"/>
  </r>
  <r>
    <s v="Plasticna hirurgija"/>
    <s v="Operacije"/>
    <x v="2888"/>
    <x v="2882"/>
    <n v="0"/>
    <n v="0"/>
    <m/>
    <n v="1"/>
    <n v="0"/>
    <n v="1"/>
  </r>
  <r>
    <s v="Plasticna hirurgija"/>
    <s v="Operacije"/>
    <x v="761"/>
    <x v="759"/>
    <n v="0"/>
    <n v="0"/>
    <m/>
    <n v="1"/>
    <n v="0"/>
    <n v="1"/>
  </r>
  <r>
    <s v="Plasticna hirurgija"/>
    <s v="Operacije"/>
    <x v="762"/>
    <x v="760"/>
    <n v="0"/>
    <n v="0"/>
    <m/>
    <n v="1"/>
    <n v="0"/>
    <n v="1"/>
  </r>
  <r>
    <s v="Plasticna hirurgija"/>
    <s v="Operacije"/>
    <x v="782"/>
    <x v="780"/>
    <n v="0"/>
    <n v="0"/>
    <m/>
    <n v="1"/>
    <n v="0"/>
    <n v="1"/>
  </r>
  <r>
    <s v="Plasticna hirurgija"/>
    <s v="Operacije"/>
    <x v="792"/>
    <x v="790"/>
    <n v="0"/>
    <n v="0"/>
    <m/>
    <n v="1"/>
    <n v="0"/>
    <n v="1"/>
  </r>
  <r>
    <s v="Plasticna hirurgija"/>
    <s v="Operacije"/>
    <x v="793"/>
    <x v="791"/>
    <n v="0"/>
    <n v="0"/>
    <m/>
    <n v="1"/>
    <n v="0"/>
    <n v="1"/>
  </r>
  <r>
    <s v="Plasticna hirurgija"/>
    <s v="Operacije"/>
    <x v="796"/>
    <x v="794"/>
    <n v="0"/>
    <n v="0"/>
    <m/>
    <n v="1"/>
    <n v="0"/>
    <n v="1"/>
  </r>
  <r>
    <s v="Plasticna hirurgija"/>
    <s v="Operacije"/>
    <x v="797"/>
    <x v="795"/>
    <n v="0"/>
    <n v="0"/>
    <m/>
    <n v="1"/>
    <n v="0"/>
    <n v="1"/>
  </r>
  <r>
    <s v="Plasticna hirurgija"/>
    <s v="Operacije"/>
    <x v="798"/>
    <x v="796"/>
    <n v="0"/>
    <n v="0"/>
    <m/>
    <n v="1"/>
    <n v="0"/>
    <n v="1"/>
  </r>
  <r>
    <s v="Plasticna hirurgija"/>
    <s v="Operacije"/>
    <x v="800"/>
    <x v="798"/>
    <n v="0"/>
    <n v="0"/>
    <n v="9"/>
    <n v="6"/>
    <n v="9"/>
    <n v="6"/>
  </r>
  <r>
    <s v="Plasticna hirurgija"/>
    <s v="Operacije"/>
    <x v="801"/>
    <x v="799"/>
    <n v="0"/>
    <n v="0"/>
    <m/>
    <n v="1"/>
    <n v="0"/>
    <n v="1"/>
  </r>
  <r>
    <s v="Plasticna hirurgija"/>
    <s v="Operacije"/>
    <x v="811"/>
    <x v="809"/>
    <n v="0"/>
    <n v="0"/>
    <m/>
    <n v="1"/>
    <n v="0"/>
    <n v="1"/>
  </r>
  <r>
    <s v="Plasticna hirurgija"/>
    <s v="Operacije"/>
    <x v="825"/>
    <x v="823"/>
    <n v="0"/>
    <n v="0"/>
    <m/>
    <n v="1"/>
    <n v="0"/>
    <n v="1"/>
  </r>
  <r>
    <s v="Plasticna hirurgija"/>
    <s v="Operacije"/>
    <x v="826"/>
    <x v="824"/>
    <n v="0"/>
    <n v="0"/>
    <m/>
    <n v="1"/>
    <n v="0"/>
    <n v="1"/>
  </r>
  <r>
    <s v="Plasticna hirurgija"/>
    <s v="Operacije"/>
    <x v="2889"/>
    <x v="2883"/>
    <n v="0"/>
    <n v="0"/>
    <m/>
    <n v="1"/>
    <n v="0"/>
    <n v="1"/>
  </r>
  <r>
    <s v="Plasticna hirurgija"/>
    <s v="Operacije"/>
    <x v="2369"/>
    <x v="2364"/>
    <n v="0"/>
    <n v="0"/>
    <m/>
    <n v="1"/>
    <n v="0"/>
    <n v="1"/>
  </r>
  <r>
    <s v="Plasticna hirurgija"/>
    <s v="Operacije"/>
    <x v="2890"/>
    <x v="2884"/>
    <n v="52"/>
    <n v="90"/>
    <m/>
    <n v="1"/>
    <n v="52"/>
    <n v="91"/>
  </r>
  <r>
    <s v="Urgentni centar"/>
    <s v="Operacije"/>
    <x v="15"/>
    <x v="15"/>
    <n v="0"/>
    <n v="1"/>
    <n v="71"/>
    <n v="43"/>
    <n v="71"/>
    <n v="44"/>
  </r>
  <r>
    <s v="Urgentni centar"/>
    <s v="Operacije"/>
    <x v="1947"/>
    <x v="1944"/>
    <n v="0"/>
    <n v="0"/>
    <m/>
    <n v="1"/>
    <n v="0"/>
    <n v="1"/>
  </r>
  <r>
    <s v="Urgentni centar"/>
    <s v="Operacije"/>
    <x v="2600"/>
    <x v="2594"/>
    <n v="0"/>
    <n v="0"/>
    <m/>
    <n v="1"/>
    <n v="0"/>
    <n v="1"/>
  </r>
  <r>
    <s v="Urgentni centar"/>
    <s v="Operacije"/>
    <x v="847"/>
    <x v="845"/>
    <n v="0"/>
    <n v="1"/>
    <n v="218"/>
    <n v="210"/>
    <n v="218"/>
    <n v="211"/>
  </r>
  <r>
    <s v="Urgentni centar"/>
    <s v="Operacije"/>
    <x v="2532"/>
    <x v="2526"/>
    <n v="0"/>
    <n v="0"/>
    <m/>
    <n v="1"/>
    <n v="0"/>
    <n v="1"/>
  </r>
  <r>
    <s v="Urgentni centar"/>
    <s v="Operacije"/>
    <x v="2081"/>
    <x v="2077"/>
    <n v="0"/>
    <n v="0"/>
    <n v="2"/>
    <n v="5"/>
    <n v="2"/>
    <n v="5"/>
  </r>
  <r>
    <s v="Urgentni centar"/>
    <s v="Operacije"/>
    <x v="2534"/>
    <x v="2528"/>
    <n v="0"/>
    <n v="0"/>
    <n v="10"/>
    <n v="20"/>
    <n v="10"/>
    <n v="20"/>
  </r>
  <r>
    <s v="Urgentni centar"/>
    <s v="Operacije"/>
    <x v="2083"/>
    <x v="2079"/>
    <n v="0"/>
    <n v="0"/>
    <m/>
    <n v="1"/>
    <n v="0"/>
    <n v="1"/>
  </r>
  <r>
    <s v="Urgentni centar"/>
    <s v="Operacije"/>
    <x v="2537"/>
    <x v="2531"/>
    <n v="0"/>
    <n v="0"/>
    <n v="1"/>
    <n v="2"/>
    <n v="1"/>
    <n v="2"/>
  </r>
  <r>
    <s v="Urgentni centar"/>
    <s v="Operacije"/>
    <x v="2538"/>
    <x v="2532"/>
    <n v="0"/>
    <n v="1"/>
    <n v="44"/>
    <n v="50"/>
    <n v="44"/>
    <n v="51"/>
  </r>
  <r>
    <s v="Urgentni centar"/>
    <s v="Operacije"/>
    <x v="2084"/>
    <x v="2080"/>
    <n v="0"/>
    <n v="0"/>
    <m/>
    <n v="1"/>
    <n v="0"/>
    <n v="1"/>
  </r>
  <r>
    <s v="Urgentni centar"/>
    <s v="Operacije"/>
    <x v="2088"/>
    <x v="2084"/>
    <n v="0"/>
    <n v="0"/>
    <m/>
    <n v="1"/>
    <n v="0"/>
    <n v="1"/>
  </r>
  <r>
    <s v="Urgentni centar"/>
    <s v="Operacije"/>
    <x v="2090"/>
    <x v="2086"/>
    <n v="0"/>
    <n v="0"/>
    <m/>
    <n v="1"/>
    <n v="0"/>
    <n v="1"/>
  </r>
  <r>
    <s v="Urgentni centar"/>
    <s v="Operacije"/>
    <x v="1949"/>
    <x v="1946"/>
    <n v="0"/>
    <n v="0"/>
    <n v="12"/>
    <n v="10"/>
    <n v="12"/>
    <n v="10"/>
  </r>
  <r>
    <s v="Urgentni centar"/>
    <s v="Operacije"/>
    <x v="1950"/>
    <x v="1947"/>
    <n v="0"/>
    <n v="0"/>
    <n v="3"/>
    <n v="6"/>
    <n v="3"/>
    <n v="6"/>
  </r>
  <r>
    <s v="Urgentni centar"/>
    <s v="Operacije"/>
    <x v="1951"/>
    <x v="1948"/>
    <n v="0"/>
    <n v="0"/>
    <n v="26"/>
    <n v="20"/>
    <n v="26"/>
    <n v="20"/>
  </r>
  <r>
    <s v="Urgentni centar"/>
    <s v="Operacije"/>
    <x v="1952"/>
    <x v="1949"/>
    <n v="0"/>
    <n v="0"/>
    <n v="6"/>
    <n v="10"/>
    <n v="6"/>
    <n v="10"/>
  </r>
  <r>
    <s v="Urgentni centar"/>
    <s v="Operacije"/>
    <x v="1953"/>
    <x v="1950"/>
    <n v="0"/>
    <n v="0"/>
    <n v="57"/>
    <n v="60"/>
    <n v="57"/>
    <n v="60"/>
  </r>
  <r>
    <s v="Urgentni centar"/>
    <s v="Operacije"/>
    <x v="848"/>
    <x v="846"/>
    <n v="0"/>
    <n v="0"/>
    <n v="13"/>
    <n v="15"/>
    <n v="13"/>
    <n v="15"/>
  </r>
  <r>
    <s v="Urgentni centar"/>
    <s v="Operacije"/>
    <x v="849"/>
    <x v="847"/>
    <n v="0"/>
    <n v="0"/>
    <m/>
    <n v="1"/>
    <n v="0"/>
    <n v="1"/>
  </r>
  <r>
    <s v="Urgentni centar"/>
    <s v="Operacije"/>
    <x v="850"/>
    <x v="848"/>
    <n v="0"/>
    <n v="1"/>
    <n v="8"/>
    <n v="10"/>
    <n v="8"/>
    <n v="11"/>
  </r>
  <r>
    <s v="Urgentni centar"/>
    <s v="Operacije"/>
    <x v="33"/>
    <x v="33"/>
    <n v="0"/>
    <n v="1"/>
    <n v="25"/>
    <n v="50"/>
    <n v="25"/>
    <n v="51"/>
  </r>
  <r>
    <s v="Urgentni centar"/>
    <s v="Operacije"/>
    <x v="2519"/>
    <x v="2513"/>
    <n v="0"/>
    <n v="0"/>
    <m/>
    <n v="1"/>
    <n v="0"/>
    <n v="1"/>
  </r>
  <r>
    <s v="Urgentni centar"/>
    <s v="Operacije"/>
    <x v="2543"/>
    <x v="2537"/>
    <n v="0"/>
    <n v="0"/>
    <n v="1"/>
    <n v="1"/>
    <n v="1"/>
    <n v="1"/>
  </r>
  <r>
    <s v="Urgentni centar"/>
    <s v="Operacije"/>
    <x v="1956"/>
    <x v="1953"/>
    <n v="0"/>
    <n v="0"/>
    <n v="3"/>
    <n v="1"/>
    <n v="3"/>
    <n v="1"/>
  </r>
  <r>
    <s v="Urgentni centar"/>
    <s v="Operacije"/>
    <x v="2094"/>
    <x v="2090"/>
    <n v="0"/>
    <n v="0"/>
    <n v="5"/>
    <n v="5"/>
    <n v="5"/>
    <n v="5"/>
  </r>
  <r>
    <s v="Urgentni centar"/>
    <s v="Operacije"/>
    <x v="2681"/>
    <x v="2675"/>
    <n v="0"/>
    <n v="0"/>
    <m/>
    <n v="1"/>
    <n v="0"/>
    <n v="1"/>
  </r>
  <r>
    <s v="Urgentni centar"/>
    <s v="Operacije"/>
    <x v="2544"/>
    <x v="2538"/>
    <n v="0"/>
    <n v="0"/>
    <n v="1"/>
    <n v="1"/>
    <n v="1"/>
    <n v="1"/>
  </r>
  <r>
    <s v="Urgentni centar"/>
    <s v="Operacije"/>
    <x v="2891"/>
    <x v="2885"/>
    <n v="0"/>
    <n v="0"/>
    <n v="1"/>
    <n v="1"/>
    <n v="1"/>
    <n v="1"/>
  </r>
  <r>
    <s v="Urgentni centar"/>
    <s v="Operacije"/>
    <x v="2892"/>
    <x v="2886"/>
    <n v="0"/>
    <n v="0"/>
    <m/>
    <n v="1"/>
    <n v="0"/>
    <n v="1"/>
  </r>
  <r>
    <s v="Urgentni centar"/>
    <s v="Operacije"/>
    <x v="2545"/>
    <x v="2539"/>
    <n v="0"/>
    <n v="0"/>
    <n v="2"/>
    <n v="2"/>
    <n v="2"/>
    <n v="2"/>
  </r>
  <r>
    <s v="Urgentni centar"/>
    <s v="Operacije"/>
    <x v="2547"/>
    <x v="2541"/>
    <n v="0"/>
    <n v="0"/>
    <m/>
    <n v="1"/>
    <n v="0"/>
    <n v="1"/>
  </r>
  <r>
    <s v="Urgentni centar"/>
    <s v="Operacije"/>
    <x v="2100"/>
    <x v="2096"/>
    <n v="0"/>
    <n v="0"/>
    <n v="2"/>
    <n v="3"/>
    <n v="2"/>
    <n v="3"/>
  </r>
  <r>
    <s v="Urgentni centar"/>
    <s v="Operacije"/>
    <x v="2549"/>
    <x v="2543"/>
    <n v="0"/>
    <n v="0"/>
    <m/>
    <n v="1"/>
    <n v="0"/>
    <n v="1"/>
  </r>
  <r>
    <s v="Urgentni centar"/>
    <s v="Operacije"/>
    <x v="2105"/>
    <x v="2101"/>
    <n v="0"/>
    <n v="0"/>
    <n v="37"/>
    <n v="35"/>
    <n v="37"/>
    <n v="35"/>
  </r>
  <r>
    <s v="Urgentni centar"/>
    <s v="Operacije"/>
    <x v="2605"/>
    <x v="2599"/>
    <n v="0"/>
    <n v="0"/>
    <n v="3"/>
    <n v="8"/>
    <n v="3"/>
    <n v="8"/>
  </r>
  <r>
    <s v="Urgentni centar"/>
    <s v="Operacije"/>
    <x v="2117"/>
    <x v="2113"/>
    <n v="0"/>
    <n v="0"/>
    <n v="1"/>
    <n v="5"/>
    <n v="1"/>
    <n v="5"/>
  </r>
  <r>
    <s v="Urgentni centar"/>
    <s v="Operacije"/>
    <x v="2118"/>
    <x v="2114"/>
    <n v="0"/>
    <n v="0"/>
    <n v="2"/>
    <n v="3"/>
    <n v="2"/>
    <n v="3"/>
  </r>
  <r>
    <s v="Urgentni centar"/>
    <s v="Operacije"/>
    <x v="2119"/>
    <x v="2115"/>
    <n v="0"/>
    <n v="0"/>
    <n v="2"/>
    <n v="5"/>
    <n v="2"/>
    <n v="5"/>
  </r>
  <r>
    <s v="Urgentni centar"/>
    <s v="Operacije"/>
    <x v="2120"/>
    <x v="2116"/>
    <n v="0"/>
    <n v="0"/>
    <m/>
    <n v="1"/>
    <n v="0"/>
    <n v="1"/>
  </r>
  <r>
    <s v="Urgentni centar"/>
    <s v="Operacije"/>
    <x v="2122"/>
    <x v="2118"/>
    <n v="0"/>
    <n v="0"/>
    <n v="1"/>
    <n v="1"/>
    <n v="1"/>
    <n v="1"/>
  </r>
  <r>
    <s v="Urgentni centar"/>
    <s v="Operacije"/>
    <x v="2568"/>
    <x v="2562"/>
    <n v="0"/>
    <n v="0"/>
    <m/>
    <n v="1"/>
    <n v="0"/>
    <n v="1"/>
  </r>
  <r>
    <s v="Urgentni centar"/>
    <s v="Operacije"/>
    <x v="1958"/>
    <x v="1955"/>
    <n v="0"/>
    <n v="0"/>
    <n v="23"/>
    <n v="16"/>
    <n v="23"/>
    <n v="16"/>
  </r>
  <r>
    <s v="Urgentni centar"/>
    <s v="Operacije"/>
    <x v="1799"/>
    <x v="1796"/>
    <n v="0"/>
    <n v="0"/>
    <n v="34"/>
    <n v="15"/>
    <n v="34"/>
    <n v="15"/>
  </r>
  <r>
    <s v="Urgentni centar"/>
    <s v="Operacije"/>
    <x v="1959"/>
    <x v="1956"/>
    <n v="0"/>
    <n v="1"/>
    <n v="105"/>
    <n v="125"/>
    <n v="105"/>
    <n v="126"/>
  </r>
  <r>
    <s v="Urgentni centar"/>
    <s v="Operacije"/>
    <x v="2138"/>
    <x v="2134"/>
    <n v="0"/>
    <n v="0"/>
    <m/>
    <n v="1"/>
    <n v="0"/>
    <n v="1"/>
  </r>
  <r>
    <s v="Urgentni centar"/>
    <s v="Operacije"/>
    <x v="2145"/>
    <x v="2141"/>
    <n v="0"/>
    <n v="0"/>
    <n v="19"/>
    <n v="23"/>
    <n v="19"/>
    <n v="23"/>
  </r>
  <r>
    <s v="Urgentni centar"/>
    <s v="Operacije"/>
    <x v="2146"/>
    <x v="2142"/>
    <n v="0"/>
    <n v="0"/>
    <m/>
    <n v="1"/>
    <n v="0"/>
    <n v="1"/>
  </r>
  <r>
    <s v="Urgentni centar"/>
    <s v="Operacije"/>
    <x v="2150"/>
    <x v="2146"/>
    <n v="0"/>
    <n v="0"/>
    <n v="10"/>
    <n v="20"/>
    <n v="10"/>
    <n v="20"/>
  </r>
  <r>
    <s v="Urgentni centar"/>
    <s v="Operacije"/>
    <x v="2151"/>
    <x v="2147"/>
    <n v="0"/>
    <n v="1"/>
    <n v="66"/>
    <n v="50"/>
    <n v="66"/>
    <n v="51"/>
  </r>
  <r>
    <s v="Urgentni centar"/>
    <s v="Operacije"/>
    <x v="2152"/>
    <x v="2148"/>
    <n v="0"/>
    <n v="0"/>
    <n v="2"/>
    <n v="1"/>
    <n v="2"/>
    <n v="1"/>
  </r>
  <r>
    <s v="Urgentni centar"/>
    <s v="Operacije"/>
    <x v="2153"/>
    <x v="2149"/>
    <n v="0"/>
    <n v="0"/>
    <m/>
    <n v="5"/>
    <n v="0"/>
    <n v="5"/>
  </r>
  <r>
    <s v="Urgentni centar"/>
    <s v="Operacije"/>
    <x v="2154"/>
    <x v="2150"/>
    <n v="0"/>
    <n v="1"/>
    <n v="14"/>
    <n v="10"/>
    <n v="14"/>
    <n v="11"/>
  </r>
  <r>
    <s v="Urgentni centar"/>
    <s v="Operacije"/>
    <x v="2155"/>
    <x v="2151"/>
    <n v="0"/>
    <n v="0"/>
    <n v="6"/>
    <n v="3"/>
    <n v="6"/>
    <n v="3"/>
  </r>
  <r>
    <s v="Urgentni centar"/>
    <s v="Operacije"/>
    <x v="2156"/>
    <x v="2152"/>
    <n v="0"/>
    <n v="0"/>
    <n v="6"/>
    <n v="1"/>
    <n v="6"/>
    <n v="1"/>
  </r>
  <r>
    <s v="Urgentni centar"/>
    <s v="Operacije"/>
    <x v="1598"/>
    <x v="1596"/>
    <n v="0"/>
    <n v="0"/>
    <m/>
    <n v="1"/>
    <n v="0"/>
    <n v="1"/>
  </r>
  <r>
    <s v="Urgentni centar"/>
    <s v="Operacije"/>
    <x v="1600"/>
    <x v="1598"/>
    <n v="0"/>
    <n v="0"/>
    <m/>
    <n v="3"/>
    <n v="0"/>
    <n v="3"/>
  </r>
  <r>
    <s v="Urgentni centar"/>
    <s v="Operacije"/>
    <x v="2158"/>
    <x v="2154"/>
    <n v="0"/>
    <n v="1"/>
    <n v="3"/>
    <n v="2"/>
    <n v="3"/>
    <n v="3"/>
  </r>
  <r>
    <s v="Urgentni centar"/>
    <s v="Operacije"/>
    <x v="2163"/>
    <x v="2159"/>
    <n v="0"/>
    <n v="3"/>
    <n v="3"/>
    <n v="3"/>
    <n v="3"/>
    <n v="6"/>
  </r>
  <r>
    <s v="Urgentni centar"/>
    <s v="Operacije"/>
    <x v="2617"/>
    <x v="2611"/>
    <n v="0"/>
    <n v="0"/>
    <m/>
    <n v="1"/>
    <n v="0"/>
    <n v="1"/>
  </r>
  <r>
    <s v="Urgentni centar"/>
    <s v="Operacije"/>
    <x v="1801"/>
    <x v="1798"/>
    <n v="0"/>
    <n v="0"/>
    <n v="35"/>
    <n v="30"/>
    <n v="35"/>
    <n v="30"/>
  </r>
  <r>
    <s v="Urgentni centar"/>
    <s v="Operacije"/>
    <x v="1961"/>
    <x v="1958"/>
    <n v="0"/>
    <n v="0"/>
    <n v="10"/>
    <n v="10"/>
    <n v="10"/>
    <n v="10"/>
  </r>
  <r>
    <s v="Urgentni centar"/>
    <s v="Operacije"/>
    <x v="1962"/>
    <x v="1959"/>
    <n v="0"/>
    <n v="0"/>
    <n v="1"/>
    <n v="2"/>
    <n v="1"/>
    <n v="2"/>
  </r>
  <r>
    <s v="Urgentni centar"/>
    <s v="Operacije"/>
    <x v="1963"/>
    <x v="1960"/>
    <n v="0"/>
    <n v="0"/>
    <n v="6"/>
    <n v="10"/>
    <n v="6"/>
    <n v="10"/>
  </r>
  <r>
    <s v="Urgentni centar"/>
    <s v="Operacije"/>
    <x v="2164"/>
    <x v="2160"/>
    <n v="0"/>
    <n v="0"/>
    <m/>
    <n v="3"/>
    <n v="0"/>
    <n v="3"/>
  </r>
  <r>
    <s v="Urgentni centar"/>
    <s v="Operacije"/>
    <x v="1965"/>
    <x v="1962"/>
    <n v="0"/>
    <n v="0"/>
    <n v="4"/>
    <n v="3"/>
    <n v="4"/>
    <n v="3"/>
  </r>
  <r>
    <s v="Urgentni centar"/>
    <s v="Operacije"/>
    <x v="2168"/>
    <x v="2164"/>
    <n v="0"/>
    <n v="0"/>
    <m/>
    <n v="1"/>
    <n v="0"/>
    <n v="1"/>
  </r>
  <r>
    <s v="Urgentni centar"/>
    <s v="Operacije"/>
    <x v="2577"/>
    <x v="2571"/>
    <n v="0"/>
    <n v="0"/>
    <n v="2"/>
    <n v="2"/>
    <n v="2"/>
    <n v="2"/>
  </r>
  <r>
    <s v="Urgentni centar"/>
    <s v="Operacije"/>
    <x v="2581"/>
    <x v="2575"/>
    <n v="0"/>
    <n v="0"/>
    <n v="1"/>
    <n v="1"/>
    <n v="1"/>
    <n v="1"/>
  </r>
  <r>
    <s v="Urgentni centar"/>
    <s v="Operacije"/>
    <x v="2584"/>
    <x v="2578"/>
    <n v="0"/>
    <n v="0"/>
    <n v="2"/>
    <n v="1"/>
    <n v="2"/>
    <n v="1"/>
  </r>
  <r>
    <s v="Urgentni centar"/>
    <s v="Operacije"/>
    <x v="2179"/>
    <x v="2175"/>
    <n v="0"/>
    <n v="0"/>
    <m/>
    <n v="1"/>
    <n v="0"/>
    <n v="1"/>
  </r>
  <r>
    <s v="Urgentni centar"/>
    <s v="Operacije"/>
    <x v="2589"/>
    <x v="2583"/>
    <n v="0"/>
    <n v="0"/>
    <n v="2"/>
    <n v="5"/>
    <n v="2"/>
    <n v="5"/>
  </r>
  <r>
    <s v="Urgentni centar"/>
    <s v="Operacije"/>
    <x v="2182"/>
    <x v="2178"/>
    <n v="0"/>
    <n v="0"/>
    <n v="1"/>
    <n v="1"/>
    <n v="1"/>
    <n v="1"/>
  </r>
  <r>
    <s v="Urgentni centar"/>
    <s v="Operacije"/>
    <x v="2184"/>
    <x v="2180"/>
    <n v="0"/>
    <n v="0"/>
    <n v="3"/>
    <n v="2"/>
    <n v="3"/>
    <n v="2"/>
  </r>
  <r>
    <s v="Urgentni centar"/>
    <s v="Operacije"/>
    <x v="2185"/>
    <x v="2181"/>
    <n v="0"/>
    <n v="0"/>
    <n v="8"/>
    <n v="2"/>
    <n v="8"/>
    <n v="2"/>
  </r>
  <r>
    <s v="Urgentni centar"/>
    <s v="Operacije"/>
    <x v="2027"/>
    <x v="2024"/>
    <n v="0"/>
    <n v="0"/>
    <n v="1"/>
    <n v="1"/>
    <n v="1"/>
    <n v="1"/>
  </r>
  <r>
    <s v="Urgentni centar"/>
    <s v="Operacije"/>
    <x v="1666"/>
    <x v="1663"/>
    <n v="0"/>
    <n v="0"/>
    <n v="1"/>
    <n v="2"/>
    <n v="1"/>
    <n v="2"/>
  </r>
  <r>
    <s v="Urgentni centar"/>
    <s v="Operacije"/>
    <x v="1183"/>
    <x v="1181"/>
    <n v="0"/>
    <n v="0"/>
    <m/>
    <n v="5"/>
    <n v="0"/>
    <n v="5"/>
  </r>
  <r>
    <s v="Urgentni centar"/>
    <s v="Operacije"/>
    <x v="2635"/>
    <x v="2629"/>
    <n v="0"/>
    <n v="0"/>
    <m/>
    <n v="1"/>
    <n v="0"/>
    <n v="1"/>
  </r>
  <r>
    <s v="Urgentni centar"/>
    <s v="Operacije"/>
    <x v="2296"/>
    <x v="2292"/>
    <n v="142"/>
    <n v="175"/>
    <n v="38"/>
    <n v="36"/>
    <n v="180"/>
    <n v="211"/>
  </r>
  <r>
    <s v="Urgentni centar"/>
    <s v="Operacije"/>
    <x v="180"/>
    <x v="179"/>
    <n v="0"/>
    <n v="1"/>
    <n v="22"/>
    <n v="15"/>
    <n v="22"/>
    <n v="16"/>
  </r>
  <r>
    <s v="Urgentni centar"/>
    <s v="Operacije"/>
    <x v="207"/>
    <x v="206"/>
    <n v="0"/>
    <n v="0"/>
    <m/>
    <n v="1"/>
    <n v="0"/>
    <n v="1"/>
  </r>
  <r>
    <s v="Urgentni centar"/>
    <s v="Operacije"/>
    <x v="210"/>
    <x v="209"/>
    <n v="0"/>
    <n v="0"/>
    <n v="5"/>
    <n v="10"/>
    <n v="5"/>
    <n v="10"/>
  </r>
  <r>
    <s v="Urgentni centar"/>
    <s v="Operacije"/>
    <x v="224"/>
    <x v="223"/>
    <n v="0"/>
    <n v="0"/>
    <m/>
    <n v="1"/>
    <n v="0"/>
    <n v="1"/>
  </r>
  <r>
    <s v="Urgentni centar"/>
    <s v="Operacije"/>
    <x v="232"/>
    <x v="231"/>
    <n v="0"/>
    <n v="0"/>
    <m/>
    <n v="1"/>
    <n v="0"/>
    <n v="1"/>
  </r>
  <r>
    <s v="Urgentni centar"/>
    <s v="Operacije"/>
    <x v="233"/>
    <x v="232"/>
    <n v="0"/>
    <n v="0"/>
    <n v="1"/>
    <n v="1"/>
    <n v="1"/>
    <n v="1"/>
  </r>
  <r>
    <s v="Urgentni centar"/>
    <s v="Operacije"/>
    <x v="245"/>
    <x v="244"/>
    <n v="0"/>
    <n v="0"/>
    <m/>
    <n v="1"/>
    <n v="0"/>
    <n v="1"/>
  </r>
  <r>
    <s v="Urgentni centar"/>
    <s v="Operacije"/>
    <x v="291"/>
    <x v="290"/>
    <n v="0"/>
    <n v="0"/>
    <m/>
    <n v="1"/>
    <n v="0"/>
    <n v="1"/>
  </r>
  <r>
    <s v="Urgentni centar"/>
    <s v="Operacije"/>
    <x v="297"/>
    <x v="296"/>
    <n v="0"/>
    <n v="1"/>
    <m/>
    <n v="2"/>
    <n v="0"/>
    <n v="3"/>
  </r>
  <r>
    <s v="Urgentni centar"/>
    <s v="Operacije"/>
    <x v="298"/>
    <x v="297"/>
    <n v="0"/>
    <n v="0"/>
    <m/>
    <n v="1"/>
    <n v="0"/>
    <n v="1"/>
  </r>
  <r>
    <s v="Urgentni centar"/>
    <s v="Operacije"/>
    <x v="299"/>
    <x v="298"/>
    <n v="0"/>
    <n v="0"/>
    <m/>
    <n v="1"/>
    <n v="0"/>
    <n v="1"/>
  </r>
  <r>
    <s v="Urgentni centar"/>
    <s v="Operacije"/>
    <x v="301"/>
    <x v="300"/>
    <n v="0"/>
    <n v="0"/>
    <m/>
    <n v="1"/>
    <n v="0"/>
    <n v="1"/>
  </r>
  <r>
    <s v="Urgentni centar"/>
    <s v="Operacije"/>
    <x v="307"/>
    <x v="306"/>
    <n v="0"/>
    <n v="0"/>
    <m/>
    <n v="1"/>
    <n v="0"/>
    <n v="1"/>
  </r>
  <r>
    <s v="Urgentni centar"/>
    <s v="Operacije"/>
    <x v="313"/>
    <x v="312"/>
    <n v="0"/>
    <n v="0"/>
    <n v="2"/>
    <n v="2"/>
    <n v="2"/>
    <n v="2"/>
  </r>
  <r>
    <s v="Urgentni centar"/>
    <s v="Operacije"/>
    <x v="320"/>
    <x v="319"/>
    <n v="0"/>
    <n v="0"/>
    <m/>
    <n v="1"/>
    <n v="0"/>
    <n v="1"/>
  </r>
  <r>
    <s v="Urgentni centar"/>
    <s v="Operacije"/>
    <x v="353"/>
    <x v="352"/>
    <n v="0"/>
    <n v="0"/>
    <m/>
    <n v="1"/>
    <n v="0"/>
    <n v="1"/>
  </r>
  <r>
    <m/>
    <s v="Остале услуге"/>
    <x v="2893"/>
    <x v="0"/>
    <m/>
    <m/>
    <m/>
    <m/>
    <m/>
    <m/>
  </r>
  <r>
    <s v="Ortopedija"/>
    <s v="Dijagnostičke usluge"/>
    <x v="2894"/>
    <x v="2887"/>
    <n v="1437"/>
    <n v="1335"/>
    <m/>
    <n v="1"/>
    <n v="1437"/>
    <n v="1336"/>
  </r>
  <r>
    <s v="Ortopedija"/>
    <s v="Dijagnostičke usluge"/>
    <x v="2895"/>
    <x v="2888"/>
    <m/>
    <n v="1"/>
    <m/>
    <n v="1"/>
    <n v="0"/>
    <n v="2"/>
  </r>
  <r>
    <s v="Ortopedija"/>
    <s v="Dijagnostičke usluge"/>
    <x v="2896"/>
    <x v="2889"/>
    <m/>
    <n v="1"/>
    <m/>
    <n v="1"/>
    <n v="0"/>
    <n v="2"/>
  </r>
  <r>
    <s v="Ortopedija"/>
    <s v="Dijagnostičke usluge"/>
    <x v="2897"/>
    <x v="2890"/>
    <m/>
    <n v="1"/>
    <n v="4498"/>
    <n v="3670"/>
    <n v="4498"/>
    <n v="3671"/>
  </r>
  <r>
    <s v="Ortopedija"/>
    <s v="Dijagnostičke usluge"/>
    <x v="2898"/>
    <x v="2891"/>
    <m/>
    <n v="1"/>
    <m/>
    <n v="1"/>
    <n v="0"/>
    <n v="2"/>
  </r>
  <r>
    <s v="Ortopedija"/>
    <s v="Dijagnostičke usluge"/>
    <x v="2899"/>
    <x v="2892"/>
    <m/>
    <n v="1"/>
    <m/>
    <n v="1"/>
    <n v="0"/>
    <n v="2"/>
  </r>
  <r>
    <s v="Ortopedija"/>
    <s v="Dijagnostičke usluge"/>
    <x v="683"/>
    <x v="681"/>
    <m/>
    <n v="1"/>
    <m/>
    <n v="1"/>
    <n v="0"/>
    <n v="2"/>
  </r>
  <r>
    <s v="Ortopedija"/>
    <s v="Dijagnostičke usluge"/>
    <x v="2900"/>
    <x v="2893"/>
    <m/>
    <n v="1"/>
    <m/>
    <n v="1"/>
    <n v="0"/>
    <n v="2"/>
  </r>
  <r>
    <s v="Ortopedija"/>
    <s v="Terapijske  usluge"/>
    <x v="2901"/>
    <x v="2894"/>
    <m/>
    <n v="1"/>
    <m/>
    <n v="1"/>
    <n v="0"/>
    <n v="2"/>
  </r>
  <r>
    <s v="Ortopedija"/>
    <s v="Terapijske  usluge"/>
    <x v="2902"/>
    <x v="2895"/>
    <m/>
    <n v="1"/>
    <m/>
    <n v="1"/>
    <n v="0"/>
    <n v="2"/>
  </r>
  <r>
    <s v="Ortopedija"/>
    <s v="Terapijske  usluge"/>
    <x v="2903"/>
    <x v="2896"/>
    <m/>
    <n v="1"/>
    <m/>
    <n v="1"/>
    <n v="0"/>
    <n v="2"/>
  </r>
  <r>
    <s v="Ortopedija"/>
    <s v="Terapijske  usluge"/>
    <x v="2904"/>
    <x v="2897"/>
    <m/>
    <n v="1"/>
    <m/>
    <n v="1"/>
    <n v="0"/>
    <n v="2"/>
  </r>
  <r>
    <s v="Ortopedija"/>
    <s v="Terapijske  usluge"/>
    <x v="2905"/>
    <x v="2898"/>
    <m/>
    <n v="1"/>
    <m/>
    <n v="1"/>
    <n v="0"/>
    <n v="2"/>
  </r>
  <r>
    <s v="Ortopedija"/>
    <s v="Terapijske  usluge"/>
    <x v="2689"/>
    <x v="2683"/>
    <m/>
    <n v="1"/>
    <m/>
    <n v="1"/>
    <n v="0"/>
    <n v="2"/>
  </r>
  <r>
    <s v="Ortopedija"/>
    <s v="Terapijske  usluge"/>
    <x v="2906"/>
    <x v="2899"/>
    <m/>
    <n v="1"/>
    <m/>
    <n v="1"/>
    <n v="0"/>
    <n v="2"/>
  </r>
  <r>
    <s v="Ortopedija"/>
    <s v="Terapijske  usluge"/>
    <x v="2907"/>
    <x v="2900"/>
    <m/>
    <n v="1"/>
    <n v="2742"/>
    <n v="2340"/>
    <n v="2742"/>
    <n v="2341"/>
  </r>
  <r>
    <s v="Ortopedija"/>
    <s v="Terapijske  usluge"/>
    <x v="2908"/>
    <x v="2901"/>
    <m/>
    <n v="1"/>
    <m/>
    <n v="1"/>
    <n v="0"/>
    <n v="2"/>
  </r>
  <r>
    <s v="Ortopedija"/>
    <s v="Terapijske  usluge"/>
    <x v="2909"/>
    <x v="2902"/>
    <m/>
    <n v="1"/>
    <m/>
    <n v="1"/>
    <n v="0"/>
    <n v="2"/>
  </r>
  <r>
    <s v="Ortopedija"/>
    <s v="Terapijske  usluge"/>
    <x v="2910"/>
    <x v="2903"/>
    <m/>
    <n v="1"/>
    <m/>
    <n v="1"/>
    <n v="0"/>
    <n v="2"/>
  </r>
  <r>
    <s v="Ortopedija"/>
    <s v="Terapijske  usluge"/>
    <x v="2911"/>
    <x v="2904"/>
    <m/>
    <n v="1"/>
    <m/>
    <n v="1"/>
    <n v="0"/>
    <n v="2"/>
  </r>
  <r>
    <s v="Ortopedija"/>
    <s v="Terapijske  usluge"/>
    <x v="2912"/>
    <x v="2905"/>
    <m/>
    <n v="1"/>
    <m/>
    <n v="1"/>
    <n v="0"/>
    <n v="2"/>
  </r>
  <r>
    <s v="Ortopedija"/>
    <s v="Terapijske  usluge"/>
    <x v="2913"/>
    <x v="2906"/>
    <m/>
    <n v="1"/>
    <m/>
    <n v="1"/>
    <n v="0"/>
    <n v="2"/>
  </r>
  <r>
    <s v="Ortopedija"/>
    <s v="Terapijske  usluge"/>
    <x v="2914"/>
    <x v="2907"/>
    <m/>
    <n v="1"/>
    <m/>
    <n v="1"/>
    <n v="0"/>
    <n v="2"/>
  </r>
  <r>
    <s v="Ortopedija"/>
    <s v="Terapijske  usluge"/>
    <x v="2915"/>
    <x v="2908"/>
    <n v="22"/>
    <n v="5"/>
    <m/>
    <n v="1"/>
    <n v="22"/>
    <n v="6"/>
  </r>
  <r>
    <s v="Ortopedija"/>
    <s v="Terapijske  usluge"/>
    <x v="2464"/>
    <x v="2458"/>
    <m/>
    <n v="1"/>
    <m/>
    <n v="1"/>
    <n v="0"/>
    <n v="2"/>
  </r>
  <r>
    <s v="Ortopedija"/>
    <s v="Terapijske  usluge"/>
    <x v="2916"/>
    <x v="2909"/>
    <m/>
    <n v="1"/>
    <m/>
    <n v="1"/>
    <n v="0"/>
    <n v="2"/>
  </r>
  <r>
    <s v="Ortopedija"/>
    <s v="Terapijske  usluge"/>
    <x v="1178"/>
    <x v="1176"/>
    <m/>
    <n v="1"/>
    <m/>
    <n v="1"/>
    <n v="0"/>
    <n v="2"/>
  </r>
  <r>
    <s v="Ortopedija"/>
    <s v="Terapijske  usluge"/>
    <x v="2917"/>
    <x v="2910"/>
    <m/>
    <n v="1"/>
    <m/>
    <n v="1"/>
    <n v="0"/>
    <n v="2"/>
  </r>
  <r>
    <s v="Ortopedija"/>
    <s v="Terapijske  usluge"/>
    <x v="2918"/>
    <x v="2911"/>
    <m/>
    <n v="1"/>
    <m/>
    <n v="1"/>
    <n v="0"/>
    <n v="2"/>
  </r>
  <r>
    <s v="Ortopedija"/>
    <s v="Terapijske  usluge"/>
    <x v="2919"/>
    <x v="2912"/>
    <m/>
    <n v="1"/>
    <m/>
    <n v="1"/>
    <n v="0"/>
    <n v="2"/>
  </r>
  <r>
    <s v="Ortopedija"/>
    <s v="Terapijske  usluge"/>
    <x v="2920"/>
    <x v="2913"/>
    <m/>
    <n v="1"/>
    <m/>
    <n v="1"/>
    <n v="0"/>
    <n v="2"/>
  </r>
  <r>
    <s v="Ortopedija"/>
    <s v="Terapijske  usluge"/>
    <x v="679"/>
    <x v="677"/>
    <n v="852"/>
    <n v="765"/>
    <m/>
    <n v="3"/>
    <n v="852"/>
    <n v="768"/>
  </r>
  <r>
    <s v="Ortopedija"/>
    <s v="Terapijske  usluge"/>
    <x v="680"/>
    <x v="678"/>
    <n v="859"/>
    <n v="720"/>
    <m/>
    <n v="3"/>
    <n v="859"/>
    <n v="723"/>
  </r>
  <r>
    <s v="Ortopedija"/>
    <s v="Terapijske  usluge"/>
    <x v="2921"/>
    <x v="2914"/>
    <m/>
    <n v="1"/>
    <m/>
    <n v="1"/>
    <n v="0"/>
    <n v="2"/>
  </r>
  <r>
    <s v="Ortopedija"/>
    <s v="Terapijske  usluge"/>
    <x v="2922"/>
    <x v="2915"/>
    <m/>
    <n v="1"/>
    <m/>
    <n v="1"/>
    <n v="0"/>
    <n v="2"/>
  </r>
  <r>
    <s v="Ortopedija"/>
    <s v="Terapijske  usluge"/>
    <x v="2367"/>
    <x v="2362"/>
    <m/>
    <n v="1"/>
    <m/>
    <n v="1"/>
    <n v="0"/>
    <n v="2"/>
  </r>
  <r>
    <s v="Ortopedija"/>
    <s v="Terapijske  usluge"/>
    <x v="2923"/>
    <x v="2916"/>
    <m/>
    <n v="1"/>
    <m/>
    <n v="1"/>
    <n v="0"/>
    <n v="2"/>
  </r>
  <r>
    <s v="Ortopedija"/>
    <s v="Terapijske  usluge"/>
    <x v="2924"/>
    <x v="2917"/>
    <m/>
    <n v="1"/>
    <m/>
    <n v="1"/>
    <n v="0"/>
    <n v="2"/>
  </r>
  <r>
    <s v="Ortopedija"/>
    <s v="Terapijske  usluge"/>
    <x v="2925"/>
    <x v="2918"/>
    <m/>
    <n v="1"/>
    <n v="26"/>
    <n v="20"/>
    <n v="26"/>
    <n v="21"/>
  </r>
  <r>
    <s v="Ortopedija"/>
    <s v="Terapijske  usluge"/>
    <x v="2926"/>
    <x v="2919"/>
    <m/>
    <n v="1"/>
    <m/>
    <n v="1"/>
    <n v="0"/>
    <n v="2"/>
  </r>
  <r>
    <s v="Ortopedija"/>
    <s v="Terapijske  usluge"/>
    <x v="2927"/>
    <x v="2920"/>
    <m/>
    <n v="1"/>
    <m/>
    <n v="1"/>
    <n v="0"/>
    <n v="2"/>
  </r>
  <r>
    <s v="Ortopedija"/>
    <s v="Terapijske  usluge"/>
    <x v="2927"/>
    <x v="2920"/>
    <m/>
    <n v="1"/>
    <m/>
    <n v="1"/>
    <n v="0"/>
    <n v="2"/>
  </r>
  <r>
    <s v="Ortopedija"/>
    <s v="Terapijske  usluge"/>
    <x v="2928"/>
    <x v="2921"/>
    <m/>
    <n v="1"/>
    <m/>
    <n v="1"/>
    <n v="0"/>
    <n v="2"/>
  </r>
  <r>
    <s v="Ortopedija"/>
    <s v="Terapijske  usluge"/>
    <x v="2929"/>
    <x v="2922"/>
    <m/>
    <n v="1"/>
    <m/>
    <n v="1"/>
    <n v="0"/>
    <n v="2"/>
  </r>
  <r>
    <s v="Ortopedija"/>
    <s v="Terapijske  usluge"/>
    <x v="2930"/>
    <x v="2923"/>
    <m/>
    <n v="1"/>
    <n v="188"/>
    <n v="150"/>
    <n v="188"/>
    <n v="151"/>
  </r>
  <r>
    <s v="Ortopedija"/>
    <s v="Terapijske  usluge"/>
    <x v="2931"/>
    <x v="2924"/>
    <m/>
    <n v="1"/>
    <m/>
    <n v="1"/>
    <n v="0"/>
    <n v="2"/>
  </r>
  <r>
    <s v="Ortopedija"/>
    <s v="Terapijske  usluge"/>
    <x v="2932"/>
    <x v="2925"/>
    <m/>
    <n v="1"/>
    <m/>
    <n v="1"/>
    <n v="0"/>
    <n v="2"/>
  </r>
  <r>
    <s v="Ortopedija"/>
    <s v="Terapijske  usluge"/>
    <x v="2933"/>
    <x v="2926"/>
    <m/>
    <n v="1"/>
    <m/>
    <n v="1"/>
    <n v="0"/>
    <n v="2"/>
  </r>
  <r>
    <s v="Ortopedija"/>
    <s v="Terapijske  usluge"/>
    <x v="2934"/>
    <x v="2927"/>
    <m/>
    <n v="1"/>
    <m/>
    <n v="1"/>
    <n v="0"/>
    <n v="2"/>
  </r>
  <r>
    <s v="Ortopedija"/>
    <s v="Terapijske  usluge"/>
    <x v="2935"/>
    <x v="2928"/>
    <m/>
    <n v="1"/>
    <m/>
    <n v="1"/>
    <n v="0"/>
    <n v="2"/>
  </r>
  <r>
    <s v="Ortopedija"/>
    <s v="Terapijske  usluge"/>
    <x v="2936"/>
    <x v="2929"/>
    <m/>
    <n v="1"/>
    <m/>
    <n v="1"/>
    <n v="0"/>
    <n v="2"/>
  </r>
  <r>
    <s v="Ortopedija"/>
    <s v="Terapijske  usluge"/>
    <x v="2937"/>
    <x v="2930"/>
    <m/>
    <n v="1"/>
    <m/>
    <n v="1"/>
    <n v="0"/>
    <n v="2"/>
  </r>
  <r>
    <s v="Ortopedija"/>
    <s v="Terapijske  usluge"/>
    <x v="2938"/>
    <x v="2931"/>
    <m/>
    <n v="1"/>
    <m/>
    <n v="1"/>
    <n v="0"/>
    <n v="2"/>
  </r>
  <r>
    <s v="Ortopedija"/>
    <s v="Terapijske  usluge"/>
    <x v="2939"/>
    <x v="2932"/>
    <m/>
    <n v="1"/>
    <m/>
    <n v="1"/>
    <n v="0"/>
    <n v="2"/>
  </r>
  <r>
    <s v="Ortopedija"/>
    <s v="Terapijske  usluge"/>
    <x v="2940"/>
    <x v="2933"/>
    <m/>
    <n v="1"/>
    <m/>
    <n v="1"/>
    <n v="0"/>
    <n v="2"/>
  </r>
  <r>
    <s v="Ortopedija"/>
    <s v="Terapijske  usluge"/>
    <x v="2941"/>
    <x v="2934"/>
    <m/>
    <n v="1"/>
    <m/>
    <n v="0"/>
    <n v="0"/>
    <n v="1"/>
  </r>
  <r>
    <s v="Ortopedija"/>
    <s v="Terapijske  usluge"/>
    <x v="2942"/>
    <x v="2935"/>
    <m/>
    <n v="1"/>
    <m/>
    <n v="1"/>
    <n v="0"/>
    <n v="2"/>
  </r>
  <r>
    <s v="Ortopedija"/>
    <s v="Terapijske  usluge"/>
    <x v="2943"/>
    <x v="2936"/>
    <m/>
    <n v="1"/>
    <m/>
    <n v="1"/>
    <n v="0"/>
    <n v="2"/>
  </r>
  <r>
    <s v="Ortopedija"/>
    <s v="Terapijske  usluge"/>
    <x v="2944"/>
    <x v="2937"/>
    <m/>
    <n v="1"/>
    <m/>
    <n v="1"/>
    <n v="0"/>
    <n v="2"/>
  </r>
  <r>
    <s v="Ortopedija"/>
    <s v="Terapijske  usluge"/>
    <x v="2945"/>
    <x v="2938"/>
    <m/>
    <n v="1"/>
    <m/>
    <n v="1"/>
    <n v="0"/>
    <n v="2"/>
  </r>
  <r>
    <s v="Ortopedija"/>
    <s v="Terapijske  usluge"/>
    <x v="2946"/>
    <x v="2939"/>
    <m/>
    <n v="1"/>
    <m/>
    <n v="1"/>
    <n v="0"/>
    <n v="2"/>
  </r>
  <r>
    <s v="Ortopedija"/>
    <s v="Terapijske  usluge"/>
    <x v="2947"/>
    <x v="2940"/>
    <m/>
    <n v="1"/>
    <m/>
    <n v="1"/>
    <n v="0"/>
    <n v="2"/>
  </r>
  <r>
    <s v="Ortopedija"/>
    <s v="Terapijske  usluge"/>
    <x v="2948"/>
    <x v="2941"/>
    <m/>
    <n v="1"/>
    <m/>
    <n v="1"/>
    <n v="0"/>
    <n v="2"/>
  </r>
  <r>
    <s v="Ortopedija"/>
    <s v="Terapijske  usluge"/>
    <x v="2949"/>
    <x v="2942"/>
    <m/>
    <n v="1"/>
    <m/>
    <n v="1"/>
    <n v="0"/>
    <n v="2"/>
  </r>
  <r>
    <s v="Ortopedija"/>
    <s v="Terapijske  usluge"/>
    <x v="2950"/>
    <x v="2943"/>
    <m/>
    <n v="1"/>
    <m/>
    <n v="1"/>
    <n v="0"/>
    <n v="2"/>
  </r>
  <r>
    <s v="Ortopedija"/>
    <s v="Terapijske  usluge"/>
    <x v="2951"/>
    <x v="2944"/>
    <m/>
    <n v="1"/>
    <m/>
    <n v="1"/>
    <n v="0"/>
    <n v="2"/>
  </r>
  <r>
    <s v="Ortopedija"/>
    <s v="Terapijske  usluge"/>
    <x v="2952"/>
    <x v="2945"/>
    <m/>
    <n v="1"/>
    <m/>
    <n v="1"/>
    <n v="0"/>
    <n v="2"/>
  </r>
  <r>
    <s v="Ortopedija"/>
    <s v="Terapijske  usluge"/>
    <x v="2953"/>
    <x v="2944"/>
    <m/>
    <n v="1"/>
    <m/>
    <n v="1"/>
    <n v="0"/>
    <n v="2"/>
  </r>
  <r>
    <s v="Ortopedija"/>
    <s v="Terapijske  usluge"/>
    <x v="2954"/>
    <x v="2946"/>
    <m/>
    <n v="1"/>
    <m/>
    <n v="1"/>
    <n v="0"/>
    <n v="2"/>
  </r>
  <r>
    <s v="Ortopedija"/>
    <s v="Terapijske  usluge"/>
    <x v="2955"/>
    <x v="2947"/>
    <m/>
    <n v="1"/>
    <m/>
    <n v="1"/>
    <n v="0"/>
    <n v="2"/>
  </r>
  <r>
    <s v="Ortopedija"/>
    <s v="Terapijske  usluge"/>
    <x v="2956"/>
    <x v="2948"/>
    <m/>
    <n v="1"/>
    <m/>
    <n v="1"/>
    <n v="0"/>
    <n v="2"/>
  </r>
  <r>
    <s v="Ortopedija"/>
    <s v="Terapijske  usluge"/>
    <x v="2957"/>
    <x v="2949"/>
    <m/>
    <n v="1"/>
    <m/>
    <n v="1"/>
    <n v="0"/>
    <n v="2"/>
  </r>
  <r>
    <s v="Ortopedija"/>
    <s v="Terapijske  usluge"/>
    <x v="2958"/>
    <x v="2950"/>
    <m/>
    <n v="1"/>
    <m/>
    <n v="1"/>
    <n v="0"/>
    <n v="2"/>
  </r>
  <r>
    <s v="Ortopedija"/>
    <s v="Terapijske  usluge"/>
    <x v="2959"/>
    <x v="2951"/>
    <m/>
    <n v="1"/>
    <m/>
    <n v="1"/>
    <n v="0"/>
    <n v="2"/>
  </r>
  <r>
    <s v="Ortopedija"/>
    <s v="Terapijske  usluge"/>
    <x v="2960"/>
    <x v="2952"/>
    <m/>
    <n v="1"/>
    <m/>
    <n v="1"/>
    <n v="0"/>
    <n v="2"/>
  </r>
  <r>
    <s v="Ortopedija"/>
    <s v="Terapijske  usluge"/>
    <x v="2961"/>
    <x v="2953"/>
    <m/>
    <n v="1"/>
    <m/>
    <n v="1"/>
    <n v="0"/>
    <n v="2"/>
  </r>
  <r>
    <s v="Ortopedija"/>
    <s v="Terapijske  usluge"/>
    <x v="2962"/>
    <x v="2954"/>
    <m/>
    <n v="1"/>
    <m/>
    <n v="1"/>
    <n v="0"/>
    <n v="2"/>
  </r>
  <r>
    <s v="Ortopedija"/>
    <s v="Terapijske  usluge"/>
    <x v="2963"/>
    <x v="2955"/>
    <m/>
    <n v="1"/>
    <m/>
    <n v="1"/>
    <n v="0"/>
    <n v="2"/>
  </r>
  <r>
    <s v="Ortopedija"/>
    <s v="Terapijske  usluge"/>
    <x v="2964"/>
    <x v="2956"/>
    <m/>
    <n v="1"/>
    <m/>
    <n v="1"/>
    <n v="0"/>
    <n v="2"/>
  </r>
  <r>
    <s v="Ortopedija"/>
    <s v="Terapijske  usluge"/>
    <x v="2965"/>
    <x v="2957"/>
    <m/>
    <n v="1"/>
    <n v="4"/>
    <n v="10"/>
    <n v="4"/>
    <n v="11"/>
  </r>
  <r>
    <s v="Ortopedija"/>
    <s v="Terapijske  usluge"/>
    <x v="2966"/>
    <x v="2958"/>
    <m/>
    <n v="1"/>
    <m/>
    <n v="1"/>
    <n v="0"/>
    <n v="2"/>
  </r>
  <r>
    <s v="Ortopedija"/>
    <s v="Terapijske  usluge"/>
    <x v="2967"/>
    <x v="2959"/>
    <m/>
    <n v="1"/>
    <m/>
    <n v="1"/>
    <n v="0"/>
    <n v="2"/>
  </r>
  <r>
    <s v="Ortopedija"/>
    <s v="Terapijske  usluge"/>
    <x v="2968"/>
    <x v="2960"/>
    <m/>
    <n v="1"/>
    <m/>
    <n v="1"/>
    <n v="0"/>
    <n v="2"/>
  </r>
  <r>
    <s v="Ortopedija"/>
    <s v="Terapijske  usluge"/>
    <x v="2969"/>
    <x v="2961"/>
    <m/>
    <n v="1"/>
    <m/>
    <n v="1"/>
    <n v="0"/>
    <n v="2"/>
  </r>
  <r>
    <s v="Ortopedija"/>
    <s v="Terapijske  usluge"/>
    <x v="2970"/>
    <x v="2962"/>
    <m/>
    <n v="1"/>
    <m/>
    <n v="1"/>
    <n v="0"/>
    <n v="2"/>
  </r>
  <r>
    <s v="Ortopedija"/>
    <s v="Terapijske  usluge"/>
    <x v="2971"/>
    <x v="2963"/>
    <m/>
    <n v="1"/>
    <n v="12547"/>
    <n v="10900"/>
    <n v="12547"/>
    <n v="10901"/>
  </r>
  <r>
    <s v="Ortopedija"/>
    <s v="Terapijske  usluge"/>
    <x v="2972"/>
    <x v="2964"/>
    <m/>
    <n v="1"/>
    <m/>
    <n v="1"/>
    <n v="0"/>
    <n v="2"/>
  </r>
  <r>
    <s v="Ortopedija"/>
    <s v="Terapijske  usluge"/>
    <x v="2973"/>
    <x v="2965"/>
    <m/>
    <n v="1"/>
    <m/>
    <n v="1"/>
    <n v="0"/>
    <n v="2"/>
  </r>
  <r>
    <s v="Ortopedija"/>
    <s v="Terapijske  usluge"/>
    <x v="2974"/>
    <x v="2966"/>
    <m/>
    <n v="1"/>
    <m/>
    <n v="1"/>
    <n v="0"/>
    <n v="2"/>
  </r>
  <r>
    <s v="Ortopedija"/>
    <s v="Terapijske  usluge"/>
    <x v="2975"/>
    <x v="2967"/>
    <m/>
    <n v="1"/>
    <m/>
    <n v="1"/>
    <n v="0"/>
    <n v="2"/>
  </r>
  <r>
    <s v="Ortopedija"/>
    <s v="Terapijske  usluge"/>
    <x v="2976"/>
    <x v="2968"/>
    <m/>
    <n v="1"/>
    <m/>
    <n v="1"/>
    <n v="0"/>
    <n v="2"/>
  </r>
  <r>
    <s v="Ortopedija"/>
    <s v="Terapijske  usluge"/>
    <x v="2977"/>
    <x v="2969"/>
    <m/>
    <n v="1"/>
    <m/>
    <n v="1"/>
    <n v="0"/>
    <n v="2"/>
  </r>
  <r>
    <s v="Ortopedija"/>
    <s v="Terapijske  usluge"/>
    <x v="2978"/>
    <x v="2970"/>
    <m/>
    <n v="1"/>
    <m/>
    <n v="1"/>
    <n v="0"/>
    <n v="2"/>
  </r>
  <r>
    <s v="Ortopedija"/>
    <s v="Terapijske  usluge"/>
    <x v="2979"/>
    <x v="2971"/>
    <m/>
    <n v="1"/>
    <m/>
    <n v="1"/>
    <n v="0"/>
    <n v="2"/>
  </r>
  <r>
    <s v="Ortopedija"/>
    <s v="Terapijske  usluge"/>
    <x v="2980"/>
    <x v="2972"/>
    <m/>
    <n v="1"/>
    <m/>
    <n v="1"/>
    <n v="0"/>
    <n v="2"/>
  </r>
  <r>
    <s v="Ortopedija"/>
    <s v="Terapijske  usluge"/>
    <x v="2981"/>
    <x v="2973"/>
    <m/>
    <n v="1"/>
    <m/>
    <n v="1"/>
    <n v="0"/>
    <n v="2"/>
  </r>
  <r>
    <s v="Ortopedija"/>
    <s v="Terapijske  usluge"/>
    <x v="2982"/>
    <x v="2974"/>
    <m/>
    <n v="1"/>
    <m/>
    <n v="1"/>
    <n v="0"/>
    <n v="2"/>
  </r>
  <r>
    <s v="Ortopedija"/>
    <s v="Terapijske  usluge"/>
    <x v="2983"/>
    <x v="2975"/>
    <m/>
    <n v="1"/>
    <n v="17826"/>
    <n v="16250"/>
    <n v="17826"/>
    <n v="16251"/>
  </r>
  <r>
    <s v="Ortopedija"/>
    <s v="Terapijske  usluge"/>
    <x v="2984"/>
    <x v="2976"/>
    <m/>
    <n v="1"/>
    <n v="1010"/>
    <n v="620"/>
    <n v="1010"/>
    <n v="621"/>
  </r>
  <r>
    <s v="Ortopedija"/>
    <s v="Terapijske  usluge"/>
    <x v="2985"/>
    <x v="2977"/>
    <m/>
    <n v="1"/>
    <m/>
    <n v="1"/>
    <n v="0"/>
    <n v="2"/>
  </r>
  <r>
    <s v="Ortopedija"/>
    <s v="Terapijske  usluge"/>
    <x v="2986"/>
    <x v="2978"/>
    <m/>
    <n v="1"/>
    <n v="224"/>
    <n v="150"/>
    <n v="224"/>
    <n v="151"/>
  </r>
  <r>
    <s v="Ortopedija"/>
    <s v="Terapijske  usluge"/>
    <x v="2987"/>
    <x v="2979"/>
    <m/>
    <n v="1"/>
    <n v="518"/>
    <n v="370"/>
    <n v="518"/>
    <n v="371"/>
  </r>
  <r>
    <s v="Ortopedija"/>
    <s v="Terapijske  usluge"/>
    <x v="2988"/>
    <x v="2980"/>
    <m/>
    <n v="1"/>
    <n v="14987"/>
    <n v="11580"/>
    <n v="14987"/>
    <n v="11581"/>
  </r>
  <r>
    <s v="Ortopedija"/>
    <s v="Terapijske  usluge"/>
    <x v="2989"/>
    <x v="2981"/>
    <m/>
    <n v="1"/>
    <n v="10411"/>
    <n v="8780"/>
    <n v="10411"/>
    <n v="8781"/>
  </r>
  <r>
    <s v="Ortopedija"/>
    <s v="Terapijske  usluge"/>
    <x v="2990"/>
    <x v="2982"/>
    <m/>
    <n v="1"/>
    <m/>
    <n v="1"/>
    <n v="0"/>
    <n v="2"/>
  </r>
  <r>
    <s v="Ortopedija"/>
    <s v="Terapijske  usluge"/>
    <x v="2991"/>
    <x v="2983"/>
    <m/>
    <n v="1"/>
    <n v="12934"/>
    <n v="12550"/>
    <n v="12934"/>
    <n v="12551"/>
  </r>
  <r>
    <s v="Ortopedija"/>
    <s v="Terapijske  usluge"/>
    <x v="2992"/>
    <x v="2984"/>
    <m/>
    <n v="1"/>
    <m/>
    <n v="1"/>
    <n v="0"/>
    <n v="2"/>
  </r>
  <r>
    <s v="Ortopedija"/>
    <s v="Terapijske  usluge"/>
    <x v="2993"/>
    <x v="2985"/>
    <m/>
    <n v="1"/>
    <m/>
    <n v="1"/>
    <n v="0"/>
    <n v="2"/>
  </r>
  <r>
    <s v="Ortopedija"/>
    <s v="Terapijske  usluge"/>
    <x v="2994"/>
    <x v="2986"/>
    <m/>
    <n v="1"/>
    <m/>
    <n v="1"/>
    <n v="0"/>
    <n v="2"/>
  </r>
  <r>
    <s v="Ortopedija"/>
    <s v="Terapijske  usluge"/>
    <x v="2995"/>
    <x v="2987"/>
    <m/>
    <n v="1"/>
    <n v="176"/>
    <n v="100"/>
    <n v="176"/>
    <n v="101"/>
  </r>
  <r>
    <s v="Ortopedija"/>
    <s v="Terapijske  usluge"/>
    <x v="2996"/>
    <x v="2988"/>
    <m/>
    <n v="1"/>
    <m/>
    <n v="1"/>
    <n v="0"/>
    <n v="2"/>
  </r>
  <r>
    <s v="Ortopedija"/>
    <s v="Terapijske  usluge"/>
    <x v="2997"/>
    <x v="2989"/>
    <m/>
    <n v="1"/>
    <m/>
    <n v="1"/>
    <n v="0"/>
    <n v="2"/>
  </r>
  <r>
    <s v="Ortopedija"/>
    <s v="Terapijske  usluge"/>
    <x v="2998"/>
    <x v="2990"/>
    <m/>
    <n v="1"/>
    <m/>
    <n v="5"/>
    <n v="0"/>
    <n v="6"/>
  </r>
  <r>
    <s v="Ortopedija"/>
    <s v="Terapijske  usluge"/>
    <x v="2999"/>
    <x v="2991"/>
    <m/>
    <n v="1"/>
    <m/>
    <n v="1"/>
    <n v="0"/>
    <n v="2"/>
  </r>
  <r>
    <s v="Ortopedija"/>
    <s v="Terapijske  usluge"/>
    <x v="3000"/>
    <x v="2992"/>
    <m/>
    <n v="1"/>
    <m/>
    <n v="1"/>
    <n v="0"/>
    <n v="2"/>
  </r>
  <r>
    <s v="Ortopedija"/>
    <s v="Terapijske  usluge"/>
    <x v="3001"/>
    <x v="2993"/>
    <m/>
    <n v="1"/>
    <m/>
    <n v="1"/>
    <n v="0"/>
    <n v="2"/>
  </r>
  <r>
    <s v="Ortopedija"/>
    <s v="Terapijske  usluge"/>
    <x v="3002"/>
    <x v="2994"/>
    <m/>
    <n v="1"/>
    <m/>
    <n v="1"/>
    <n v="0"/>
    <n v="2"/>
  </r>
  <r>
    <s v="Ortopedija"/>
    <s v="Terapijske  usluge"/>
    <x v="3003"/>
    <x v="2995"/>
    <m/>
    <n v="1"/>
    <m/>
    <n v="1"/>
    <n v="0"/>
    <n v="2"/>
  </r>
  <r>
    <s v="Ortopedija"/>
    <s v="Terapijske  usluge"/>
    <x v="3004"/>
    <x v="2996"/>
    <m/>
    <n v="1"/>
    <m/>
    <n v="1"/>
    <n v="0"/>
    <n v="2"/>
  </r>
  <r>
    <s v="Ortopedija"/>
    <s v="Terapijske  usluge"/>
    <x v="3005"/>
    <x v="2997"/>
    <m/>
    <n v="1"/>
    <m/>
    <n v="1"/>
    <n v="0"/>
    <n v="2"/>
  </r>
  <r>
    <s v="Ortopedija"/>
    <s v="Terapijske  usluge"/>
    <x v="3006"/>
    <x v="2998"/>
    <m/>
    <n v="1"/>
    <m/>
    <n v="1"/>
    <n v="0"/>
    <n v="2"/>
  </r>
  <r>
    <s v="Ortopedija"/>
    <s v="Terapijske  usluge"/>
    <x v="3007"/>
    <x v="2999"/>
    <m/>
    <n v="1"/>
    <m/>
    <n v="1"/>
    <n v="0"/>
    <n v="2"/>
  </r>
  <r>
    <s v="Ortopedija"/>
    <s v="Terapijske  usluge"/>
    <x v="3008"/>
    <x v="3000"/>
    <m/>
    <n v="1"/>
    <m/>
    <n v="1"/>
    <n v="0"/>
    <n v="2"/>
  </r>
  <r>
    <s v="Ortopedija"/>
    <s v="Terapijske  usluge"/>
    <x v="3009"/>
    <x v="3001"/>
    <m/>
    <n v="1"/>
    <m/>
    <n v="1"/>
    <n v="0"/>
    <n v="2"/>
  </r>
  <r>
    <s v="Ortopedija"/>
    <s v="Terapijske  usluge"/>
    <x v="3010"/>
    <x v="3002"/>
    <m/>
    <n v="1"/>
    <m/>
    <n v="1"/>
    <n v="0"/>
    <n v="2"/>
  </r>
  <r>
    <s v="Ortopedija"/>
    <s v="Terapijske  usluge"/>
    <x v="3011"/>
    <x v="3003"/>
    <m/>
    <n v="1"/>
    <m/>
    <n v="1"/>
    <n v="0"/>
    <n v="2"/>
  </r>
  <r>
    <s v="Ortopedija"/>
    <s v="Terapijske  usluge"/>
    <x v="3012"/>
    <x v="3004"/>
    <m/>
    <n v="1"/>
    <m/>
    <n v="1"/>
    <n v="0"/>
    <n v="2"/>
  </r>
  <r>
    <s v="Ortopedija"/>
    <s v="Terapijske  usluge"/>
    <x v="3013"/>
    <x v="3005"/>
    <m/>
    <n v="1"/>
    <m/>
    <n v="1"/>
    <n v="0"/>
    <n v="2"/>
  </r>
  <r>
    <s v="Ortopedija"/>
    <s v="Terapijske  usluge"/>
    <x v="3014"/>
    <x v="3006"/>
    <m/>
    <n v="1"/>
    <m/>
    <n v="1"/>
    <n v="0"/>
    <n v="2"/>
  </r>
  <r>
    <s v="Ortopedija"/>
    <s v="Terapijske  usluge"/>
    <x v="3015"/>
    <x v="3007"/>
    <m/>
    <n v="1"/>
    <m/>
    <n v="1"/>
    <n v="0"/>
    <n v="2"/>
  </r>
  <r>
    <s v="Ortopedija"/>
    <s v="Terapijske  usluge"/>
    <x v="3016"/>
    <x v="3008"/>
    <m/>
    <n v="1"/>
    <m/>
    <n v="1"/>
    <n v="0"/>
    <n v="2"/>
  </r>
  <r>
    <s v="Ortopedija"/>
    <s v="Terapijske  usluge"/>
    <x v="3017"/>
    <x v="3009"/>
    <m/>
    <n v="1"/>
    <m/>
    <n v="1"/>
    <n v="0"/>
    <n v="2"/>
  </r>
  <r>
    <s v="Ortopedija"/>
    <s v="Terapijske  usluge"/>
    <x v="3018"/>
    <x v="3010"/>
    <m/>
    <n v="1"/>
    <m/>
    <n v="1"/>
    <n v="0"/>
    <n v="2"/>
  </r>
  <r>
    <s v="Ortopedija"/>
    <s v="Terapijske  usluge"/>
    <x v="3019"/>
    <x v="3011"/>
    <m/>
    <n v="1"/>
    <n v="29"/>
    <n v="230"/>
    <n v="29"/>
    <n v="231"/>
  </r>
  <r>
    <s v="Ortopedija"/>
    <s v="Terapijske  usluge"/>
    <x v="3020"/>
    <x v="3012"/>
    <m/>
    <n v="1"/>
    <m/>
    <n v="1"/>
    <n v="0"/>
    <n v="2"/>
  </r>
  <r>
    <s v="Ortopedija"/>
    <s v="Terapijske  usluge"/>
    <x v="3021"/>
    <x v="3013"/>
    <m/>
    <n v="1"/>
    <m/>
    <n v="1"/>
    <n v="0"/>
    <n v="2"/>
  </r>
  <r>
    <s v="Ortopedija"/>
    <s v="Terapijske  usluge"/>
    <x v="3022"/>
    <x v="3014"/>
    <m/>
    <n v="1"/>
    <m/>
    <n v="1"/>
    <n v="0"/>
    <n v="2"/>
  </r>
  <r>
    <s v="Ortopedija"/>
    <s v="Terapijske  usluge"/>
    <x v="3023"/>
    <x v="3015"/>
    <m/>
    <n v="1"/>
    <m/>
    <n v="1"/>
    <n v="0"/>
    <n v="2"/>
  </r>
  <r>
    <s v="Ortopedija"/>
    <s v="Terapijske  usluge"/>
    <x v="3024"/>
    <x v="3016"/>
    <m/>
    <n v="1"/>
    <m/>
    <n v="1"/>
    <n v="0"/>
    <n v="2"/>
  </r>
  <r>
    <s v="Ortopedija"/>
    <s v="Terapijske  usluge"/>
    <x v="3025"/>
    <x v="3017"/>
    <m/>
    <n v="1"/>
    <n v="1690"/>
    <n v="2920"/>
    <n v="1690"/>
    <n v="2921"/>
  </r>
  <r>
    <s v="Ortopedija"/>
    <s v="Terapijske  usluge"/>
    <x v="3026"/>
    <x v="3018"/>
    <m/>
    <n v="1"/>
    <m/>
    <n v="1"/>
    <n v="0"/>
    <n v="2"/>
  </r>
  <r>
    <s v="Ortopedija"/>
    <s v="Terapijske  usluge"/>
    <x v="3027"/>
    <x v="3019"/>
    <m/>
    <n v="1"/>
    <m/>
    <n v="1"/>
    <n v="0"/>
    <n v="2"/>
  </r>
  <r>
    <s v="Ortopedija"/>
    <s v="Terapijske  usluge"/>
    <x v="3028"/>
    <x v="3020"/>
    <m/>
    <n v="1"/>
    <m/>
    <n v="1"/>
    <n v="0"/>
    <n v="2"/>
  </r>
  <r>
    <s v="Ortopedija"/>
    <s v="Terapijske  usluge"/>
    <x v="3029"/>
    <x v="3021"/>
    <m/>
    <n v="1"/>
    <m/>
    <n v="1"/>
    <n v="0"/>
    <n v="2"/>
  </r>
  <r>
    <s v="Ortopedija"/>
    <s v="Terapijske  usluge"/>
    <x v="3030"/>
    <x v="3022"/>
    <m/>
    <n v="1"/>
    <m/>
    <n v="1"/>
    <n v="0"/>
    <n v="2"/>
  </r>
  <r>
    <s v="Ortopedija"/>
    <s v="Terapijske  usluge"/>
    <x v="3031"/>
    <x v="3023"/>
    <m/>
    <n v="1"/>
    <m/>
    <n v="1"/>
    <n v="0"/>
    <n v="2"/>
  </r>
  <r>
    <s v="Ortopedija"/>
    <s v="Terapijske  usluge"/>
    <x v="3032"/>
    <x v="3024"/>
    <m/>
    <n v="1"/>
    <m/>
    <n v="1"/>
    <n v="0"/>
    <n v="2"/>
  </r>
  <r>
    <s v="Ortopedija"/>
    <s v="Terapijske  usluge"/>
    <x v="3033"/>
    <x v="3025"/>
    <m/>
    <n v="1"/>
    <m/>
    <n v="1"/>
    <n v="0"/>
    <n v="2"/>
  </r>
  <r>
    <s v="Ortopedija"/>
    <s v="Terapijske  usluge"/>
    <x v="3034"/>
    <x v="3026"/>
    <m/>
    <n v="1"/>
    <m/>
    <n v="1"/>
    <n v="0"/>
    <n v="2"/>
  </r>
  <r>
    <s v="Ortopedija"/>
    <s v="Terapijske  usluge"/>
    <x v="3035"/>
    <x v="3027"/>
    <m/>
    <n v="1"/>
    <m/>
    <n v="1"/>
    <n v="0"/>
    <n v="2"/>
  </r>
  <r>
    <s v="Ortopedija"/>
    <s v="Terapijske  usluge"/>
    <x v="3036"/>
    <x v="3028"/>
    <m/>
    <n v="1"/>
    <m/>
    <n v="1"/>
    <n v="0"/>
    <n v="2"/>
  </r>
  <r>
    <s v="Ortopedija"/>
    <s v="Terapijske  usluge"/>
    <x v="3037"/>
    <x v="3029"/>
    <m/>
    <n v="1"/>
    <m/>
    <n v="1"/>
    <n v="0"/>
    <n v="2"/>
  </r>
  <r>
    <s v="Ortopedija"/>
    <s v="Terapijske  usluge"/>
    <x v="3038"/>
    <x v="3030"/>
    <m/>
    <n v="1"/>
    <m/>
    <n v="1"/>
    <n v="0"/>
    <n v="2"/>
  </r>
  <r>
    <s v="Ortopedija"/>
    <s v="Terapijske  usluge"/>
    <x v="3039"/>
    <x v="3031"/>
    <m/>
    <n v="1"/>
    <m/>
    <n v="1"/>
    <n v="0"/>
    <n v="2"/>
  </r>
  <r>
    <s v="Ortopedija"/>
    <s v="Terapijske  usluge"/>
    <x v="3040"/>
    <x v="3032"/>
    <m/>
    <n v="1"/>
    <m/>
    <n v="1"/>
    <n v="0"/>
    <n v="2"/>
  </r>
  <r>
    <s v="Ortopedija"/>
    <s v="Terapijske  usluge"/>
    <x v="3041"/>
    <x v="3033"/>
    <m/>
    <n v="1"/>
    <m/>
    <n v="1"/>
    <n v="0"/>
    <n v="2"/>
  </r>
  <r>
    <s v="Ortopedija"/>
    <s v="Terapijske  usluge"/>
    <x v="3042"/>
    <x v="3034"/>
    <m/>
    <n v="1"/>
    <m/>
    <n v="1"/>
    <n v="0"/>
    <n v="2"/>
  </r>
  <r>
    <s v="Ortopedija"/>
    <s v="Terapijske  usluge"/>
    <x v="3043"/>
    <x v="3035"/>
    <m/>
    <n v="1"/>
    <m/>
    <n v="1"/>
    <n v="0"/>
    <n v="2"/>
  </r>
  <r>
    <s v="Ortopedija"/>
    <s v="Terapijske  usluge"/>
    <x v="3044"/>
    <x v="3036"/>
    <m/>
    <n v="1"/>
    <m/>
    <n v="1"/>
    <n v="0"/>
    <n v="2"/>
  </r>
  <r>
    <s v="Ortopedija"/>
    <s v="Terapijske  usluge"/>
    <x v="3045"/>
    <x v="3037"/>
    <m/>
    <n v="1"/>
    <m/>
    <n v="1"/>
    <n v="0"/>
    <n v="2"/>
  </r>
  <r>
    <s v="Ortopedija"/>
    <s v="Terapijske  usluge"/>
    <x v="3046"/>
    <x v="3038"/>
    <m/>
    <n v="1"/>
    <m/>
    <n v="1"/>
    <n v="0"/>
    <n v="2"/>
  </r>
  <r>
    <s v="Ortopedija"/>
    <s v="Terapijske  usluge"/>
    <x v="3047"/>
    <x v="3039"/>
    <m/>
    <n v="1"/>
    <m/>
    <n v="1"/>
    <n v="0"/>
    <n v="2"/>
  </r>
  <r>
    <s v="Ortopedija"/>
    <s v="Terapijske  usluge"/>
    <x v="3048"/>
    <x v="3040"/>
    <m/>
    <n v="1"/>
    <m/>
    <n v="1"/>
    <n v="0"/>
    <n v="2"/>
  </r>
  <r>
    <s v="Ortopedija"/>
    <s v="Terapijske  usluge"/>
    <x v="3049"/>
    <x v="3041"/>
    <m/>
    <n v="1"/>
    <m/>
    <n v="1"/>
    <n v="0"/>
    <n v="2"/>
  </r>
  <r>
    <s v="Ortopedija"/>
    <s v="Terapijske  usluge"/>
    <x v="3050"/>
    <x v="3042"/>
    <m/>
    <n v="1"/>
    <m/>
    <n v="1"/>
    <n v="0"/>
    <n v="2"/>
  </r>
  <r>
    <s v="Ortopedija"/>
    <s v="Terapijske  usluge"/>
    <x v="3051"/>
    <x v="3043"/>
    <m/>
    <n v="1"/>
    <m/>
    <n v="1"/>
    <n v="0"/>
    <n v="2"/>
  </r>
  <r>
    <s v="Ortopedija"/>
    <s v="Terapijske  usluge"/>
    <x v="3052"/>
    <x v="3044"/>
    <m/>
    <n v="1"/>
    <m/>
    <n v="1"/>
    <n v="0"/>
    <n v="2"/>
  </r>
  <r>
    <s v="Ortopedija"/>
    <s v="Intervencije"/>
    <x v="3053"/>
    <x v="3045"/>
    <m/>
    <n v="1"/>
    <m/>
    <n v="1"/>
    <n v="0"/>
    <n v="2"/>
  </r>
  <r>
    <s v="Ortopedija"/>
    <s v="Intervencije"/>
    <x v="3054"/>
    <x v="3046"/>
    <m/>
    <n v="1"/>
    <m/>
    <n v="1"/>
    <n v="0"/>
    <n v="2"/>
  </r>
  <r>
    <s v="Ortopedija"/>
    <s v="Intervencije"/>
    <x v="3055"/>
    <x v="3047"/>
    <m/>
    <n v="1"/>
    <m/>
    <n v="1"/>
    <n v="0"/>
    <n v="2"/>
  </r>
  <r>
    <s v="Ortopedija"/>
    <s v="Intervencije"/>
    <x v="3056"/>
    <x v="3048"/>
    <m/>
    <n v="1"/>
    <m/>
    <n v="1"/>
    <n v="0"/>
    <n v="2"/>
  </r>
  <r>
    <s v="Ortopedija"/>
    <s v="Intervencije"/>
    <x v="3057"/>
    <x v="3049"/>
    <m/>
    <n v="1"/>
    <m/>
    <n v="1"/>
    <n v="0"/>
    <n v="2"/>
  </r>
  <r>
    <s v="Ortopedija"/>
    <s v="Intervencije"/>
    <x v="3058"/>
    <x v="3050"/>
    <m/>
    <n v="1"/>
    <m/>
    <n v="1"/>
    <n v="0"/>
    <n v="2"/>
  </r>
  <r>
    <s v="Ortopedija"/>
    <s v="Intervencije"/>
    <x v="845"/>
    <x v="843"/>
    <m/>
    <n v="1"/>
    <m/>
    <n v="1"/>
    <n v="0"/>
    <n v="2"/>
  </r>
  <r>
    <s v="Ortopedija"/>
    <s v="Intervencije"/>
    <x v="3059"/>
    <x v="3051"/>
    <n v="4468"/>
    <n v="4055"/>
    <n v="6674"/>
    <n v="6420"/>
    <n v="11142"/>
    <n v="10475"/>
  </r>
  <r>
    <s v="Ortopedija"/>
    <s v="Intervencije"/>
    <x v="3060"/>
    <x v="3052"/>
    <n v="110"/>
    <n v="120"/>
    <m/>
    <n v="1"/>
    <n v="110"/>
    <n v="121"/>
  </r>
  <r>
    <s v="Ortopedija"/>
    <s v="Intervencije"/>
    <x v="3061"/>
    <x v="3053"/>
    <m/>
    <n v="1"/>
    <m/>
    <n v="1"/>
    <n v="0"/>
    <n v="2"/>
  </r>
  <r>
    <s v="Ortopedija"/>
    <s v="Intervencije"/>
    <x v="2694"/>
    <x v="2688"/>
    <m/>
    <n v="1"/>
    <m/>
    <n v="1"/>
    <n v="0"/>
    <n v="2"/>
  </r>
  <r>
    <s v="Ortopedija"/>
    <s v="Intervencije"/>
    <x v="3062"/>
    <x v="3054"/>
    <m/>
    <n v="1"/>
    <m/>
    <n v="1"/>
    <n v="0"/>
    <n v="2"/>
  </r>
  <r>
    <s v="Ortopedija"/>
    <s v="Intervencije"/>
    <x v="3063"/>
    <x v="3055"/>
    <m/>
    <n v="1"/>
    <m/>
    <n v="1"/>
    <n v="0"/>
    <n v="2"/>
  </r>
  <r>
    <s v="Ortopedija"/>
    <s v="Intervencije"/>
    <x v="3064"/>
    <x v="3056"/>
    <m/>
    <n v="1"/>
    <m/>
    <n v="1"/>
    <n v="0"/>
    <n v="2"/>
  </r>
  <r>
    <s v="Ortopedija"/>
    <s v="Intervencije"/>
    <x v="3065"/>
    <x v="3057"/>
    <m/>
    <n v="1"/>
    <m/>
    <n v="1"/>
    <n v="0"/>
    <n v="2"/>
  </r>
  <r>
    <s v="Ortopedija"/>
    <s v="Intervencije"/>
    <x v="3066"/>
    <x v="3058"/>
    <m/>
    <n v="1"/>
    <m/>
    <n v="1"/>
    <n v="0"/>
    <n v="2"/>
  </r>
  <r>
    <s v="Ortopedija"/>
    <s v="Intervencije"/>
    <x v="2701"/>
    <x v="2695"/>
    <n v="16"/>
    <n v="20"/>
    <n v="1474"/>
    <n v="1345"/>
    <n v="1490"/>
    <n v="1365"/>
  </r>
  <r>
    <s v="Ortopedija"/>
    <s v="Intervencije"/>
    <x v="2702"/>
    <x v="2696"/>
    <m/>
    <n v="1"/>
    <n v="3"/>
    <n v="5"/>
    <n v="3"/>
    <n v="6"/>
  </r>
  <r>
    <s v="Ortopedija"/>
    <s v="Intervencije"/>
    <x v="2703"/>
    <x v="2697"/>
    <m/>
    <n v="1"/>
    <m/>
    <n v="1"/>
    <n v="0"/>
    <n v="2"/>
  </r>
  <r>
    <s v="Ortopedija"/>
    <s v="Intervencije"/>
    <x v="25"/>
    <x v="25"/>
    <m/>
    <n v="0"/>
    <n v="18"/>
    <n v="10"/>
    <n v="18"/>
    <n v="10"/>
  </r>
  <r>
    <s v="Ortopedija"/>
    <s v="Intervencije"/>
    <x v="27"/>
    <x v="27"/>
    <m/>
    <n v="1"/>
    <m/>
    <n v="1"/>
    <n v="0"/>
    <n v="2"/>
  </r>
  <r>
    <s v="Ortopedija"/>
    <s v="Intervencije"/>
    <x v="2159"/>
    <x v="2155"/>
    <m/>
    <n v="1"/>
    <m/>
    <n v="1"/>
    <n v="0"/>
    <n v="2"/>
  </r>
  <r>
    <s v="Ortopedija"/>
    <s v="Intervencije"/>
    <x v="1001"/>
    <x v="999"/>
    <m/>
    <n v="1"/>
    <m/>
    <n v="1"/>
    <n v="0"/>
    <n v="2"/>
  </r>
  <r>
    <s v="Ortopedija"/>
    <s v="Intervencije"/>
    <x v="1019"/>
    <x v="1017"/>
    <m/>
    <n v="1"/>
    <m/>
    <n v="1"/>
    <n v="0"/>
    <n v="2"/>
  </r>
  <r>
    <s v="Ortopedija"/>
    <s v="Intervencije"/>
    <x v="1055"/>
    <x v="1053"/>
    <m/>
    <n v="1"/>
    <m/>
    <n v="1"/>
    <n v="0"/>
    <n v="2"/>
  </r>
  <r>
    <s v="Ortopedija"/>
    <s v="Intervencije"/>
    <x v="1096"/>
    <x v="1094"/>
    <m/>
    <n v="1"/>
    <m/>
    <n v="1"/>
    <n v="0"/>
    <n v="2"/>
  </r>
  <r>
    <s v="Ortopedija"/>
    <s v="Intervencije"/>
    <x v="1097"/>
    <x v="1095"/>
    <m/>
    <n v="1"/>
    <m/>
    <n v="1"/>
    <n v="0"/>
    <n v="2"/>
  </r>
  <r>
    <s v="Ortopedija"/>
    <s v="Intervencije"/>
    <x v="1114"/>
    <x v="1112"/>
    <m/>
    <n v="1"/>
    <m/>
    <n v="1"/>
    <n v="0"/>
    <n v="2"/>
  </r>
  <r>
    <s v="Ortopedija"/>
    <s v="Intervencije"/>
    <x v="1115"/>
    <x v="1113"/>
    <m/>
    <n v="1"/>
    <m/>
    <n v="1"/>
    <n v="0"/>
    <n v="2"/>
  </r>
  <r>
    <s v="Ortopedija"/>
    <s v="Intervencije"/>
    <x v="1116"/>
    <x v="1114"/>
    <m/>
    <n v="1"/>
    <m/>
    <n v="1"/>
    <n v="0"/>
    <n v="2"/>
  </r>
  <r>
    <s v="Ortopedija"/>
    <s v="Intervencije"/>
    <x v="1117"/>
    <x v="1115"/>
    <m/>
    <n v="1"/>
    <m/>
    <n v="1"/>
    <n v="0"/>
    <n v="2"/>
  </r>
  <r>
    <s v="Ortopedija"/>
    <s v="Intervencije"/>
    <x v="2187"/>
    <x v="2183"/>
    <m/>
    <n v="1"/>
    <m/>
    <n v="1"/>
    <n v="0"/>
    <n v="2"/>
  </r>
  <r>
    <s v="Ortopedija"/>
    <s v="Intervencije"/>
    <x v="1177"/>
    <x v="1175"/>
    <m/>
    <n v="0"/>
    <n v="1584"/>
    <n v="1680"/>
    <n v="1584"/>
    <n v="1680"/>
  </r>
  <r>
    <s v="Ortopedija"/>
    <s v="Intervencije"/>
    <x v="1592"/>
    <x v="1590"/>
    <m/>
    <n v="1"/>
    <m/>
    <n v="1"/>
    <n v="0"/>
    <n v="2"/>
  </r>
  <r>
    <s v="Ortopedija"/>
    <s v="Intervencije"/>
    <x v="1179"/>
    <x v="1177"/>
    <m/>
    <n v="1"/>
    <m/>
    <n v="1"/>
    <n v="0"/>
    <n v="2"/>
  </r>
  <r>
    <s v="Ortopedija"/>
    <s v="Intervencije"/>
    <x v="1680"/>
    <x v="1677"/>
    <m/>
    <n v="1"/>
    <m/>
    <n v="1"/>
    <n v="0"/>
    <n v="2"/>
  </r>
  <r>
    <s v="Ortopedija"/>
    <s v="Intervencije"/>
    <x v="1371"/>
    <x v="1369"/>
    <m/>
    <n v="1"/>
    <m/>
    <n v="1"/>
    <n v="0"/>
    <n v="2"/>
  </r>
  <r>
    <s v="Ortopedija"/>
    <s v="Intervencije"/>
    <x v="3067"/>
    <x v="3059"/>
    <m/>
    <n v="1"/>
    <m/>
    <n v="1"/>
    <n v="0"/>
    <n v="2"/>
  </r>
  <r>
    <s v="Ortopedija"/>
    <s v="Intervencije"/>
    <x v="1372"/>
    <x v="1370"/>
    <m/>
    <n v="1"/>
    <m/>
    <n v="1"/>
    <n v="0"/>
    <n v="2"/>
  </r>
  <r>
    <s v="Ortopedija"/>
    <s v="Intervencije"/>
    <x v="3068"/>
    <x v="3060"/>
    <m/>
    <n v="1"/>
    <m/>
    <n v="1"/>
    <n v="0"/>
    <n v="2"/>
  </r>
  <r>
    <s v="Ortopedija"/>
    <s v="Intervencije"/>
    <x v="2261"/>
    <x v="2257"/>
    <m/>
    <n v="1"/>
    <m/>
    <n v="1"/>
    <n v="0"/>
    <n v="2"/>
  </r>
  <r>
    <s v="Ortopedija"/>
    <s v="Intervencije"/>
    <x v="2262"/>
    <x v="2258"/>
    <m/>
    <n v="1"/>
    <m/>
    <n v="1"/>
    <n v="0"/>
    <n v="2"/>
  </r>
  <r>
    <s v="Ortopedija"/>
    <s v="Intervencije"/>
    <x v="2263"/>
    <x v="2259"/>
    <m/>
    <n v="1"/>
    <m/>
    <n v="1"/>
    <n v="0"/>
    <n v="2"/>
  </r>
  <r>
    <s v="Ortopedija"/>
    <s v="Intervencije"/>
    <x v="2295"/>
    <x v="2291"/>
    <m/>
    <n v="1"/>
    <m/>
    <n v="1"/>
    <n v="0"/>
    <n v="2"/>
  </r>
  <r>
    <s v="Ortopedija"/>
    <s v="Intervencije"/>
    <x v="2871"/>
    <x v="2865"/>
    <m/>
    <n v="1"/>
    <m/>
    <n v="1"/>
    <n v="0"/>
    <n v="2"/>
  </r>
  <r>
    <s v="Ortopedija"/>
    <s v="Intervencije"/>
    <x v="2872"/>
    <x v="2866"/>
    <m/>
    <n v="1"/>
    <m/>
    <n v="1"/>
    <n v="0"/>
    <n v="2"/>
  </r>
  <r>
    <s v="Ortopedija"/>
    <s v="Intervencije"/>
    <x v="2873"/>
    <x v="2867"/>
    <m/>
    <n v="1"/>
    <m/>
    <n v="1"/>
    <n v="0"/>
    <n v="2"/>
  </r>
  <r>
    <s v="Ortopedija"/>
    <s v="Intervencije"/>
    <x v="2874"/>
    <x v="2868"/>
    <m/>
    <n v="1"/>
    <m/>
    <n v="1"/>
    <n v="0"/>
    <n v="2"/>
  </r>
  <r>
    <s v="Ortopedija"/>
    <s v="Intervencije"/>
    <x v="3069"/>
    <x v="3061"/>
    <m/>
    <n v="1"/>
    <m/>
    <n v="1"/>
    <n v="0"/>
    <n v="2"/>
  </r>
  <r>
    <s v="Ortopedija"/>
    <s v="Intervencije"/>
    <x v="2296"/>
    <x v="2292"/>
    <n v="59"/>
    <n v="70"/>
    <n v="12"/>
    <n v="14"/>
    <n v="71"/>
    <n v="84"/>
  </r>
  <r>
    <s v="Ortopedija"/>
    <s v="Intervencije"/>
    <x v="2297"/>
    <x v="2293"/>
    <m/>
    <n v="5"/>
    <n v="2"/>
    <n v="1"/>
    <n v="2"/>
    <n v="6"/>
  </r>
  <r>
    <s v="Ortopedija"/>
    <s v="Intervencije"/>
    <x v="3070"/>
    <x v="3062"/>
    <m/>
    <n v="1"/>
    <m/>
    <n v="1"/>
    <n v="0"/>
    <n v="2"/>
  </r>
  <r>
    <s v="Ortopedija"/>
    <s v="Intervencije"/>
    <x v="3071"/>
    <x v="3063"/>
    <m/>
    <n v="1"/>
    <m/>
    <n v="1"/>
    <n v="0"/>
    <n v="2"/>
  </r>
  <r>
    <s v="Ortopedija"/>
    <s v="Intervencije"/>
    <x v="2298"/>
    <x v="2294"/>
    <m/>
    <n v="1"/>
    <m/>
    <n v="1"/>
    <n v="0"/>
    <n v="2"/>
  </r>
  <r>
    <s v="Ortopedija"/>
    <s v="Intervencije"/>
    <x v="3072"/>
    <x v="3064"/>
    <m/>
    <n v="1"/>
    <m/>
    <n v="1"/>
    <n v="0"/>
    <n v="2"/>
  </r>
  <r>
    <s v="Ortopedija"/>
    <s v="Intervencije"/>
    <x v="2876"/>
    <x v="2870"/>
    <m/>
    <n v="1"/>
    <m/>
    <n v="1"/>
    <n v="0"/>
    <n v="2"/>
  </r>
  <r>
    <s v="Ortopedija"/>
    <s v="Intervencije"/>
    <x v="2877"/>
    <x v="2871"/>
    <m/>
    <n v="1"/>
    <m/>
    <n v="1"/>
    <n v="0"/>
    <n v="2"/>
  </r>
  <r>
    <s v="Ortopedija"/>
    <s v="Intervencije"/>
    <x v="180"/>
    <x v="179"/>
    <m/>
    <n v="1"/>
    <n v="11"/>
    <n v="1"/>
    <n v="11"/>
    <n v="2"/>
  </r>
  <r>
    <s v="Ortopedija"/>
    <s v="Intervencije"/>
    <x v="2299"/>
    <x v="2295"/>
    <m/>
    <n v="1"/>
    <n v="1"/>
    <n v="1"/>
    <n v="1"/>
    <n v="2"/>
  </r>
  <r>
    <s v="Ortopedija"/>
    <s v="Intervencije"/>
    <x v="2300"/>
    <x v="2296"/>
    <n v="3"/>
    <n v="5"/>
    <m/>
    <n v="1"/>
    <n v="3"/>
    <n v="6"/>
  </r>
  <r>
    <s v="Ortopedija"/>
    <s v="Intervencije"/>
    <x v="2301"/>
    <x v="2297"/>
    <m/>
    <n v="1"/>
    <n v="2"/>
    <n v="1"/>
    <n v="2"/>
    <n v="2"/>
  </r>
  <r>
    <s v="Ortopedija"/>
    <s v="Intervencije"/>
    <x v="2302"/>
    <x v="2298"/>
    <m/>
    <n v="1"/>
    <m/>
    <n v="1"/>
    <n v="0"/>
    <n v="2"/>
  </r>
  <r>
    <s v="Ortopedija"/>
    <s v="Intervencije"/>
    <x v="2878"/>
    <x v="2872"/>
    <m/>
    <n v="1"/>
    <m/>
    <n v="1"/>
    <n v="0"/>
    <n v="2"/>
  </r>
  <r>
    <s v="Ortopedija"/>
    <s v="Intervencije"/>
    <x v="2879"/>
    <x v="2873"/>
    <m/>
    <n v="1"/>
    <m/>
    <n v="1"/>
    <n v="0"/>
    <n v="2"/>
  </r>
  <r>
    <s v="Ortopedija"/>
    <s v="Intervencije"/>
    <x v="2880"/>
    <x v="2874"/>
    <m/>
    <n v="1"/>
    <m/>
    <n v="1"/>
    <n v="0"/>
    <n v="2"/>
  </r>
  <r>
    <s v="Ortopedija"/>
    <s v="Intervencije"/>
    <x v="2881"/>
    <x v="2875"/>
    <m/>
    <n v="1"/>
    <m/>
    <n v="1"/>
    <n v="0"/>
    <n v="2"/>
  </r>
  <r>
    <s v="Ortopedija"/>
    <s v="Intervencije"/>
    <x v="2882"/>
    <x v="2876"/>
    <m/>
    <n v="5"/>
    <m/>
    <n v="1"/>
    <n v="0"/>
    <n v="6"/>
  </r>
  <r>
    <s v="Ortopedija"/>
    <s v="Intervencije"/>
    <x v="2303"/>
    <x v="2299"/>
    <m/>
    <n v="1"/>
    <m/>
    <n v="1"/>
    <n v="0"/>
    <n v="2"/>
  </r>
  <r>
    <s v="Ortopedija"/>
    <s v="Intervencije"/>
    <x v="2883"/>
    <x v="2877"/>
    <m/>
    <n v="1"/>
    <n v="1"/>
    <n v="1"/>
    <n v="1"/>
    <n v="2"/>
  </r>
  <r>
    <s v="Ortopedija"/>
    <s v="Intervencije"/>
    <x v="2304"/>
    <x v="2300"/>
    <m/>
    <n v="1"/>
    <m/>
    <n v="1"/>
    <n v="0"/>
    <n v="2"/>
  </r>
  <r>
    <s v="Ortopedija"/>
    <s v="Intervencije"/>
    <x v="2305"/>
    <x v="2301"/>
    <m/>
    <n v="1"/>
    <m/>
    <n v="1"/>
    <n v="0"/>
    <n v="2"/>
  </r>
  <r>
    <s v="Ortopedija"/>
    <s v="Intervencije"/>
    <x v="2306"/>
    <x v="2302"/>
    <m/>
    <n v="1"/>
    <m/>
    <n v="1"/>
    <n v="0"/>
    <n v="2"/>
  </r>
  <r>
    <s v="Ortopedija"/>
    <s v="Intervencije"/>
    <x v="2307"/>
    <x v="2303"/>
    <m/>
    <n v="1"/>
    <n v="1"/>
    <n v="1"/>
    <n v="1"/>
    <n v="2"/>
  </r>
  <r>
    <s v="Ortopedija"/>
    <s v="Intervencije"/>
    <x v="3073"/>
    <x v="3065"/>
    <m/>
    <n v="1"/>
    <m/>
    <n v="5"/>
    <n v="0"/>
    <n v="6"/>
  </r>
  <r>
    <s v="Ortopedija"/>
    <s v="Intervencije"/>
    <x v="3074"/>
    <x v="3066"/>
    <m/>
    <n v="1"/>
    <m/>
    <n v="1"/>
    <n v="0"/>
    <n v="2"/>
  </r>
  <r>
    <s v="Ortopedija"/>
    <s v="Intervencije"/>
    <x v="3075"/>
    <x v="3067"/>
    <m/>
    <n v="1"/>
    <m/>
    <n v="1"/>
    <n v="0"/>
    <n v="2"/>
  </r>
  <r>
    <s v="Ortopedija"/>
    <s v="Intervencije"/>
    <x v="3076"/>
    <x v="3068"/>
    <m/>
    <n v="1"/>
    <m/>
    <n v="1"/>
    <n v="0"/>
    <n v="2"/>
  </r>
  <r>
    <s v="Ortopedija"/>
    <s v="Intervencije"/>
    <x v="2308"/>
    <x v="2304"/>
    <m/>
    <n v="1"/>
    <m/>
    <n v="1"/>
    <n v="0"/>
    <n v="2"/>
  </r>
  <r>
    <s v="Ortopedija"/>
    <s v="Intervencije"/>
    <x v="3077"/>
    <x v="3069"/>
    <m/>
    <n v="1"/>
    <m/>
    <n v="1"/>
    <n v="0"/>
    <n v="2"/>
  </r>
  <r>
    <s v="Ortopedija"/>
    <s v="Intervencije"/>
    <x v="3078"/>
    <x v="3070"/>
    <n v="1"/>
    <n v="10"/>
    <m/>
    <n v="1"/>
    <n v="1"/>
    <n v="11"/>
  </r>
  <r>
    <s v="Ortopedija"/>
    <s v="Intervencije"/>
    <x v="3079"/>
    <x v="3071"/>
    <m/>
    <n v="1"/>
    <n v="1"/>
    <n v="1"/>
    <n v="1"/>
    <n v="2"/>
  </r>
  <r>
    <s v="Ortopedija"/>
    <s v="Intervencije"/>
    <x v="2309"/>
    <x v="2305"/>
    <m/>
    <n v="1"/>
    <m/>
    <n v="1"/>
    <n v="0"/>
    <n v="2"/>
  </r>
  <r>
    <s v="Ortopedija"/>
    <s v="Intervencije"/>
    <x v="3080"/>
    <x v="3072"/>
    <n v="40"/>
    <n v="45"/>
    <n v="4"/>
    <n v="1"/>
    <n v="44"/>
    <n v="46"/>
  </r>
  <r>
    <s v="Ortopedija"/>
    <s v="Intervencije"/>
    <x v="251"/>
    <x v="250"/>
    <n v="18"/>
    <n v="25"/>
    <m/>
    <n v="2"/>
    <n v="18"/>
    <n v="27"/>
  </r>
  <r>
    <s v="Ortopedija"/>
    <s v="Intervencije"/>
    <x v="3081"/>
    <x v="3073"/>
    <m/>
    <n v="1"/>
    <n v="1"/>
    <n v="1"/>
    <n v="1"/>
    <n v="2"/>
  </r>
  <r>
    <s v="Ortopedija"/>
    <s v="Intervencije"/>
    <x v="2310"/>
    <x v="2306"/>
    <m/>
    <n v="1"/>
    <n v="1"/>
    <n v="1"/>
    <n v="1"/>
    <n v="2"/>
  </r>
  <r>
    <s v="Ortopedija"/>
    <s v="Intervencije"/>
    <x v="261"/>
    <x v="260"/>
    <m/>
    <n v="1"/>
    <n v="1"/>
    <n v="1"/>
    <n v="1"/>
    <n v="2"/>
  </r>
  <r>
    <s v="Ortopedija"/>
    <s v="Intervencije"/>
    <x v="3082"/>
    <x v="3074"/>
    <m/>
    <n v="1"/>
    <n v="1"/>
    <n v="1"/>
    <n v="1"/>
    <n v="2"/>
  </r>
  <r>
    <s v="Ortopedija"/>
    <s v="Intervencije"/>
    <x v="3083"/>
    <x v="3075"/>
    <n v="2"/>
    <n v="15"/>
    <m/>
    <n v="1"/>
    <n v="2"/>
    <n v="16"/>
  </r>
  <r>
    <s v="Ortopedija"/>
    <s v="Intervencije"/>
    <x v="3083"/>
    <x v="3075"/>
    <n v="2"/>
    <n v="1"/>
    <m/>
    <n v="1"/>
    <n v="2"/>
    <n v="2"/>
  </r>
  <r>
    <s v="Ortopedija"/>
    <s v="Intervencije"/>
    <x v="2311"/>
    <x v="2307"/>
    <m/>
    <n v="1"/>
    <n v="6"/>
    <n v="10"/>
    <n v="6"/>
    <n v="11"/>
  </r>
  <r>
    <s v="Ortopedija"/>
    <s v="Intervencije"/>
    <x v="3084"/>
    <x v="3076"/>
    <m/>
    <n v="1"/>
    <n v="1"/>
    <n v="1"/>
    <n v="1"/>
    <n v="2"/>
  </r>
  <r>
    <s v="Ortopedija"/>
    <s v="Intervencije"/>
    <x v="2312"/>
    <x v="2308"/>
    <m/>
    <n v="1"/>
    <m/>
    <n v="1"/>
    <n v="0"/>
    <n v="2"/>
  </r>
  <r>
    <s v="Ortopedija"/>
    <s v="Intervencije"/>
    <x v="2341"/>
    <x v="2337"/>
    <m/>
    <n v="1"/>
    <m/>
    <n v="1"/>
    <n v="0"/>
    <n v="2"/>
  </r>
  <r>
    <s v="Ortopedija"/>
    <s v="Intervencije"/>
    <x v="2313"/>
    <x v="2309"/>
    <m/>
    <n v="1"/>
    <m/>
    <n v="1"/>
    <n v="0"/>
    <n v="2"/>
  </r>
  <r>
    <s v="Ortopedija"/>
    <s v="Intervencije"/>
    <x v="3085"/>
    <x v="3077"/>
    <n v="9"/>
    <n v="5"/>
    <n v="1"/>
    <n v="1"/>
    <n v="10"/>
    <n v="6"/>
  </r>
  <r>
    <s v="Ortopedija"/>
    <s v="Intervencije"/>
    <x v="2314"/>
    <x v="2310"/>
    <m/>
    <n v="1"/>
    <n v="2"/>
    <n v="5"/>
    <n v="2"/>
    <n v="6"/>
  </r>
  <r>
    <s v="Ortopedija"/>
    <s v="Intervencije"/>
    <x v="3086"/>
    <x v="3078"/>
    <m/>
    <n v="1"/>
    <m/>
    <n v="1"/>
    <n v="0"/>
    <n v="2"/>
  </r>
  <r>
    <s v="Ortopedija"/>
    <s v="Intervencije"/>
    <x v="2315"/>
    <x v="2311"/>
    <m/>
    <n v="1"/>
    <m/>
    <n v="1"/>
    <n v="0"/>
    <n v="2"/>
  </r>
  <r>
    <s v="Ortopedija"/>
    <s v="Intervencije"/>
    <x v="3087"/>
    <x v="3079"/>
    <n v="14"/>
    <n v="15"/>
    <m/>
    <n v="1"/>
    <n v="14"/>
    <n v="16"/>
  </r>
  <r>
    <s v="Ortopedija"/>
    <s v="Intervencije"/>
    <x v="311"/>
    <x v="310"/>
    <n v="114"/>
    <n v="150"/>
    <n v="17"/>
    <n v="20"/>
    <n v="131"/>
    <n v="170"/>
  </r>
  <r>
    <s v="Ortopedija"/>
    <s v="Intervencije"/>
    <x v="2316"/>
    <x v="2312"/>
    <m/>
    <n v="1"/>
    <n v="2"/>
    <n v="1"/>
    <n v="2"/>
    <n v="2"/>
  </r>
  <r>
    <s v="Ortopedija"/>
    <s v="Intervencije"/>
    <x v="319"/>
    <x v="318"/>
    <m/>
    <n v="1"/>
    <m/>
    <n v="1"/>
    <n v="0"/>
    <n v="2"/>
  </r>
  <r>
    <s v="Ortopedija"/>
    <s v="Intervencije"/>
    <x v="2317"/>
    <x v="2313"/>
    <m/>
    <n v="1"/>
    <m/>
    <n v="1"/>
    <n v="0"/>
    <n v="2"/>
  </r>
  <r>
    <s v="Ortopedija"/>
    <s v="Intervencije"/>
    <x v="2318"/>
    <x v="2314"/>
    <m/>
    <n v="1"/>
    <n v="1"/>
    <n v="1"/>
    <n v="1"/>
    <n v="2"/>
  </r>
  <r>
    <s v="Ortopedija"/>
    <s v="Intervencije"/>
    <x v="2319"/>
    <x v="2315"/>
    <m/>
    <n v="1"/>
    <m/>
    <n v="1"/>
    <n v="0"/>
    <n v="2"/>
  </r>
  <r>
    <s v="Ortopedija"/>
    <s v="Intervencije"/>
    <x v="2320"/>
    <x v="2316"/>
    <m/>
    <n v="1"/>
    <m/>
    <n v="1"/>
    <n v="0"/>
    <n v="2"/>
  </r>
  <r>
    <s v="Ortopedija"/>
    <s v="Intervencije"/>
    <x v="2321"/>
    <x v="2317"/>
    <m/>
    <n v="1"/>
    <m/>
    <n v="1"/>
    <n v="0"/>
    <n v="2"/>
  </r>
  <r>
    <s v="Ortopedija"/>
    <s v="Intervencije"/>
    <x v="2322"/>
    <x v="2318"/>
    <m/>
    <n v="1"/>
    <m/>
    <n v="1"/>
    <n v="0"/>
    <n v="2"/>
  </r>
  <r>
    <s v="Ortopedija"/>
    <s v="Intervencije"/>
    <x v="2323"/>
    <x v="2319"/>
    <m/>
    <n v="1"/>
    <m/>
    <n v="1"/>
    <n v="0"/>
    <n v="2"/>
  </r>
  <r>
    <s v="Ortopedija"/>
    <s v="Intervencije"/>
    <x v="2324"/>
    <x v="2320"/>
    <m/>
    <n v="1"/>
    <m/>
    <n v="1"/>
    <n v="0"/>
    <n v="2"/>
  </r>
  <r>
    <s v="Ortopedija"/>
    <s v="Intervencije"/>
    <x v="2342"/>
    <x v="2338"/>
    <m/>
    <n v="1"/>
    <m/>
    <n v="1"/>
    <n v="0"/>
    <n v="2"/>
  </r>
  <r>
    <s v="Ortopedija"/>
    <s v="Intervencije"/>
    <x v="2325"/>
    <x v="2321"/>
    <m/>
    <n v="1"/>
    <m/>
    <n v="1"/>
    <n v="0"/>
    <n v="2"/>
  </r>
  <r>
    <s v="Ortopedija"/>
    <s v="Intervencije"/>
    <x v="2884"/>
    <x v="2878"/>
    <m/>
    <n v="1"/>
    <m/>
    <n v="1"/>
    <n v="0"/>
    <n v="2"/>
  </r>
  <r>
    <s v="Ortopedija"/>
    <s v="Intervencije"/>
    <x v="2885"/>
    <x v="2879"/>
    <m/>
    <n v="1"/>
    <m/>
    <n v="1"/>
    <n v="0"/>
    <n v="2"/>
  </r>
  <r>
    <s v="Ortopedija"/>
    <s v="Intervencije"/>
    <x v="3088"/>
    <x v="3080"/>
    <m/>
    <n v="1"/>
    <m/>
    <n v="1"/>
    <n v="0"/>
    <n v="2"/>
  </r>
  <r>
    <s v="Ortopedija"/>
    <s v="Intervencije"/>
    <x v="3089"/>
    <x v="3081"/>
    <m/>
    <n v="1"/>
    <m/>
    <n v="1"/>
    <n v="0"/>
    <n v="2"/>
  </r>
  <r>
    <s v="Ortopedija"/>
    <s v="Intervencije"/>
    <x v="3090"/>
    <x v="3082"/>
    <m/>
    <n v="1"/>
    <m/>
    <n v="1"/>
    <n v="0"/>
    <n v="2"/>
  </r>
  <r>
    <s v="Ortopedija"/>
    <s v="Intervencije"/>
    <x v="3091"/>
    <x v="3083"/>
    <m/>
    <n v="1"/>
    <m/>
    <n v="1"/>
    <n v="0"/>
    <n v="2"/>
  </r>
  <r>
    <s v="Ortopedija"/>
    <s v="Intervencije"/>
    <x v="3092"/>
    <x v="3084"/>
    <m/>
    <n v="1"/>
    <m/>
    <n v="1"/>
    <n v="0"/>
    <n v="2"/>
  </r>
  <r>
    <s v="Ortopedija"/>
    <s v="Intervencije"/>
    <x v="3093"/>
    <x v="3085"/>
    <m/>
    <n v="1"/>
    <m/>
    <n v="1"/>
    <n v="0"/>
    <n v="2"/>
  </r>
  <r>
    <s v="Ortopedija"/>
    <s v="Intervencije"/>
    <x v="3094"/>
    <x v="3086"/>
    <m/>
    <n v="1"/>
    <m/>
    <n v="1"/>
    <n v="0"/>
    <n v="2"/>
  </r>
  <r>
    <s v="Ortopedija"/>
    <s v="Intervencije"/>
    <x v="3095"/>
    <x v="3087"/>
    <m/>
    <n v="1"/>
    <m/>
    <n v="1"/>
    <n v="0"/>
    <n v="2"/>
  </r>
  <r>
    <s v="Ortopedija"/>
    <s v="Intervencije"/>
    <x v="2334"/>
    <x v="2330"/>
    <m/>
    <n v="1"/>
    <m/>
    <n v="1"/>
    <n v="0"/>
    <n v="2"/>
  </r>
  <r>
    <s v="Ortopedija"/>
    <s v="Intervencije"/>
    <x v="3096"/>
    <x v="3088"/>
    <m/>
    <n v="1"/>
    <m/>
    <n v="1"/>
    <n v="0"/>
    <n v="2"/>
  </r>
  <r>
    <s v="Ortopedija"/>
    <s v="Intervencije"/>
    <x v="382"/>
    <x v="381"/>
    <n v="1799"/>
    <n v="1870"/>
    <n v="1"/>
    <n v="1"/>
    <n v="1800"/>
    <n v="1871"/>
  </r>
  <r>
    <s v="Ortopedija"/>
    <s v="Intervencije"/>
    <x v="3097"/>
    <x v="3089"/>
    <m/>
    <n v="1"/>
    <m/>
    <n v="1"/>
    <n v="0"/>
    <n v="2"/>
  </r>
  <r>
    <s v="Ortopedija"/>
    <s v="Intervencije"/>
    <x v="2431"/>
    <x v="2426"/>
    <m/>
    <n v="1"/>
    <m/>
    <n v="1"/>
    <n v="0"/>
    <n v="2"/>
  </r>
  <r>
    <s v="Ortopedija"/>
    <s v="Intervencije"/>
    <x v="636"/>
    <x v="634"/>
    <n v="11"/>
    <n v="50"/>
    <n v="5"/>
    <n v="5"/>
    <n v="16"/>
    <n v="55"/>
  </r>
  <r>
    <s v="Ortopedija"/>
    <s v="Intervencije"/>
    <x v="3098"/>
    <x v="3090"/>
    <m/>
    <n v="1"/>
    <m/>
    <n v="1"/>
    <n v="0"/>
    <n v="2"/>
  </r>
  <r>
    <s v="Ortopedija"/>
    <s v="Intervencije"/>
    <x v="726"/>
    <x v="724"/>
    <n v="3"/>
    <n v="4"/>
    <n v="2"/>
    <n v="5"/>
    <n v="5"/>
    <n v="9"/>
  </r>
  <r>
    <s v="Ortopedija"/>
    <s v="Intervencije"/>
    <x v="1718"/>
    <x v="1715"/>
    <m/>
    <n v="1"/>
    <m/>
    <n v="1"/>
    <n v="0"/>
    <n v="2"/>
  </r>
  <r>
    <s v="Ortopedija"/>
    <s v="Intervencije"/>
    <x v="1719"/>
    <x v="1716"/>
    <m/>
    <n v="1"/>
    <m/>
    <n v="1"/>
    <n v="0"/>
    <n v="2"/>
  </r>
  <r>
    <s v="Ortopedija"/>
    <s v="Intervencije"/>
    <x v="2364"/>
    <x v="2359"/>
    <m/>
    <n v="1"/>
    <m/>
    <n v="1"/>
    <n v="0"/>
    <n v="2"/>
  </r>
  <r>
    <s v="Ortopedija"/>
    <s v="Intervencije"/>
    <x v="772"/>
    <x v="770"/>
    <m/>
    <n v="1"/>
    <m/>
    <n v="1"/>
    <n v="0"/>
    <n v="2"/>
  </r>
  <r>
    <s v="Ortopedija"/>
    <s v="Intervencije"/>
    <x v="779"/>
    <x v="777"/>
    <m/>
    <n v="1"/>
    <m/>
    <n v="1"/>
    <n v="0"/>
    <n v="2"/>
  </r>
  <r>
    <s v="Ortopedija"/>
    <s v="Intervencije"/>
    <x v="781"/>
    <x v="779"/>
    <m/>
    <n v="1"/>
    <m/>
    <n v="1"/>
    <n v="0"/>
    <n v="2"/>
  </r>
  <r>
    <s v="Ortopedija"/>
    <s v="Intervencije"/>
    <x v="2889"/>
    <x v="2883"/>
    <m/>
    <n v="1"/>
    <m/>
    <n v="1"/>
    <n v="0"/>
    <n v="2"/>
  </r>
  <r>
    <s v="Ortopedija"/>
    <s v="Intervencije"/>
    <x v="3099"/>
    <x v="3091"/>
    <m/>
    <n v="1"/>
    <m/>
    <n v="1"/>
    <n v="0"/>
    <n v="2"/>
  </r>
  <r>
    <s v="Ortopedija"/>
    <s v="Intervencije"/>
    <x v="3100"/>
    <x v="3092"/>
    <m/>
    <n v="1"/>
    <n v="2"/>
    <n v="6"/>
    <n v="2"/>
    <n v="7"/>
  </r>
  <r>
    <s v="Ortopedija"/>
    <s v="Intervencije"/>
    <x v="2890"/>
    <x v="2884"/>
    <m/>
    <n v="1"/>
    <m/>
    <n v="1"/>
    <n v="0"/>
    <n v="2"/>
  </r>
  <r>
    <s v="Ortopedija"/>
    <s v="Intervencije"/>
    <x v="3101"/>
    <x v="3093"/>
    <m/>
    <n v="1"/>
    <m/>
    <n v="1"/>
    <n v="0"/>
    <n v="2"/>
  </r>
  <r>
    <s v="Ortopedija"/>
    <s v="Intervencije"/>
    <x v="3102"/>
    <x v="3094"/>
    <m/>
    <n v="1"/>
    <m/>
    <n v="1"/>
    <n v="0"/>
    <n v="2"/>
  </r>
  <r>
    <s v="Ortopedija"/>
    <s v="Intervencije"/>
    <x v="3103"/>
    <x v="3095"/>
    <m/>
    <n v="1"/>
    <m/>
    <n v="1"/>
    <n v="0"/>
    <n v="2"/>
  </r>
  <r>
    <s v="Kardiohirurgija"/>
    <s v="Dijagnostičke usluge"/>
    <x v="3104"/>
    <x v="3096"/>
    <m/>
    <n v="0"/>
    <n v="3889"/>
    <n v="3610"/>
    <n v="3889"/>
    <n v="3610"/>
  </r>
  <r>
    <s v="Kardiohirurgija"/>
    <s v="Dijagnostičke usluge"/>
    <x v="3105"/>
    <x v="3097"/>
    <n v="1909"/>
    <n v="1705"/>
    <n v="3978"/>
    <n v="3800"/>
    <n v="5887"/>
    <n v="5505"/>
  </r>
  <r>
    <s v="Kardiohirurgija"/>
    <s v="Dijagnostičke usluge"/>
    <x v="2895"/>
    <x v="2888"/>
    <n v="3"/>
    <n v="10"/>
    <n v="3270"/>
    <n v="3100"/>
    <n v="3273"/>
    <n v="3110"/>
  </r>
  <r>
    <s v="Kardiohirurgija"/>
    <s v="Dijagnostičke usluge"/>
    <x v="2896"/>
    <x v="2889"/>
    <n v="1924"/>
    <n v="1710"/>
    <n v="5228"/>
    <n v="4590"/>
    <n v="7152"/>
    <n v="6300"/>
  </r>
  <r>
    <s v="Kardiohirurgija"/>
    <s v="Dijagnostičke usluge"/>
    <x v="3106"/>
    <x v="3098"/>
    <m/>
    <n v="0"/>
    <n v="4498"/>
    <n v="1"/>
    <n v="4498"/>
    <n v="1"/>
  </r>
  <r>
    <s v="Kardiohirurgija"/>
    <s v="Dijagnostičke usluge"/>
    <x v="3107"/>
    <x v="3099"/>
    <m/>
    <n v="0"/>
    <n v="1015"/>
    <n v="1"/>
    <n v="1015"/>
    <n v="1"/>
  </r>
  <r>
    <s v="Kardiohirurgija"/>
    <s v="Dijagnostičke usluge"/>
    <x v="2371"/>
    <x v="2366"/>
    <m/>
    <n v="0"/>
    <n v="79"/>
    <n v="1"/>
    <n v="79"/>
    <n v="1"/>
  </r>
  <r>
    <s v="Kardiohirurgija"/>
    <s v="Dijagnostičke usluge"/>
    <x v="3108"/>
    <x v="3100"/>
    <m/>
    <n v="110"/>
    <m/>
    <n v="135"/>
    <n v="0"/>
    <n v="245"/>
  </r>
  <r>
    <s v="Kardiohirurgija"/>
    <s v="Dijagnostičke usluge"/>
    <x v="2897"/>
    <x v="2890"/>
    <m/>
    <n v="110"/>
    <m/>
    <n v="135"/>
    <n v="0"/>
    <n v="245"/>
  </r>
  <r>
    <s v="Kardiohirurgija"/>
    <s v="Dijagnostičke usluge"/>
    <x v="3109"/>
    <x v="3101"/>
    <n v="1013"/>
    <n v="1"/>
    <n v="3"/>
    <n v="1"/>
    <n v="1016"/>
    <n v="2"/>
  </r>
  <r>
    <s v="Kardiohirurgija"/>
    <s v="Dijagnostičke usluge"/>
    <x v="3110"/>
    <x v="3102"/>
    <m/>
    <n v="110"/>
    <m/>
    <n v="135"/>
    <n v="0"/>
    <n v="245"/>
  </r>
  <r>
    <s v="Kardiohirurgija"/>
    <s v="Dijagnostičke usluge"/>
    <x v="3111"/>
    <x v="3103"/>
    <m/>
    <n v="110"/>
    <m/>
    <n v="135"/>
    <n v="0"/>
    <n v="245"/>
  </r>
  <r>
    <s v="Kardiohirurgija"/>
    <s v="Dijagnostičke usluge"/>
    <x v="3112"/>
    <x v="3104"/>
    <m/>
    <n v="110"/>
    <m/>
    <n v="135"/>
    <n v="0"/>
    <n v="245"/>
  </r>
  <r>
    <s v="Kardiohirurgija"/>
    <s v="Dijagnostičke usluge"/>
    <x v="3113"/>
    <x v="3105"/>
    <m/>
    <n v="110"/>
    <m/>
    <n v="135"/>
    <n v="0"/>
    <n v="245"/>
  </r>
  <r>
    <s v="Kardiohirurgija"/>
    <s v="Dijagnostičke usluge"/>
    <x v="3114"/>
    <x v="3106"/>
    <m/>
    <n v="110"/>
    <m/>
    <n v="135"/>
    <n v="0"/>
    <n v="245"/>
  </r>
  <r>
    <s v="Kardiohirurgija"/>
    <s v="Dijagnostičke usluge"/>
    <x v="3115"/>
    <x v="3107"/>
    <m/>
    <n v="110"/>
    <m/>
    <n v="135"/>
    <n v="0"/>
    <n v="245"/>
  </r>
  <r>
    <s v="Kardiohirurgija"/>
    <s v="Dijagnostičke usluge"/>
    <x v="3116"/>
    <x v="3108"/>
    <m/>
    <n v="110"/>
    <m/>
    <n v="135"/>
    <n v="0"/>
    <n v="245"/>
  </r>
  <r>
    <s v="Kardiohirurgija"/>
    <s v="Dijagnostičke usluge"/>
    <x v="3117"/>
    <x v="3109"/>
    <m/>
    <n v="110"/>
    <m/>
    <n v="135"/>
    <n v="0"/>
    <n v="245"/>
  </r>
  <r>
    <s v="Kardiohirurgija"/>
    <s v="Dijagnostičke usluge"/>
    <x v="3118"/>
    <x v="3110"/>
    <m/>
    <n v="110"/>
    <m/>
    <n v="135"/>
    <n v="0"/>
    <n v="245"/>
  </r>
  <r>
    <s v="Kardiohirurgija"/>
    <s v="Dijagnostičke usluge"/>
    <x v="3119"/>
    <x v="3111"/>
    <m/>
    <n v="110"/>
    <m/>
    <n v="135"/>
    <n v="0"/>
    <n v="245"/>
  </r>
  <r>
    <s v="Kardiohirurgija"/>
    <s v="Dijagnostičke usluge"/>
    <x v="3120"/>
    <x v="3112"/>
    <m/>
    <n v="110"/>
    <m/>
    <n v="135"/>
    <n v="0"/>
    <n v="245"/>
  </r>
  <r>
    <s v="Kardiohirurgija"/>
    <s v="Dijagnostičke usluge"/>
    <x v="3121"/>
    <x v="3113"/>
    <m/>
    <n v="110"/>
    <m/>
    <n v="135"/>
    <n v="0"/>
    <n v="245"/>
  </r>
  <r>
    <s v="Kardiohirurgija"/>
    <s v="Dijagnostičke usluge"/>
    <x v="3122"/>
    <x v="3114"/>
    <m/>
    <n v="110"/>
    <m/>
    <n v="135"/>
    <n v="0"/>
    <n v="245"/>
  </r>
  <r>
    <s v="Kardiohirurgija"/>
    <s v="Dijagnostičke usluge"/>
    <x v="3123"/>
    <x v="3115"/>
    <m/>
    <n v="1"/>
    <n v="1"/>
    <n v="1"/>
    <n v="1"/>
    <n v="2"/>
  </r>
  <r>
    <s v="Kradiohirurgija"/>
    <s v="Dijagnostičke usluge"/>
    <x v="3124"/>
    <x v="3116"/>
    <n v="1919"/>
    <n v="1710"/>
    <n v="544"/>
    <n v="670"/>
    <n v="2463"/>
    <n v="2380"/>
  </r>
  <r>
    <s v="Kardiohirurgija"/>
    <s v="Dijagnostičke usluge"/>
    <x v="3125"/>
    <x v="3117"/>
    <m/>
    <n v="110"/>
    <m/>
    <n v="135"/>
    <n v="0"/>
    <n v="245"/>
  </r>
  <r>
    <s v="Kardiohirurgija"/>
    <s v="Dijagnostičke usluge"/>
    <x v="3126"/>
    <x v="3118"/>
    <m/>
    <n v="110"/>
    <m/>
    <n v="135"/>
    <n v="0"/>
    <n v="245"/>
  </r>
  <r>
    <s v="Kardiohirurgija"/>
    <s v="Dijagnostičke usluge"/>
    <x v="3127"/>
    <x v="3119"/>
    <m/>
    <n v="110"/>
    <m/>
    <n v="135"/>
    <n v="0"/>
    <n v="245"/>
  </r>
  <r>
    <s v="Kardiohirurgija"/>
    <s v="Dijagnostičke usluge"/>
    <x v="3128"/>
    <x v="3120"/>
    <m/>
    <n v="1"/>
    <m/>
    <n v="1"/>
    <n v="0"/>
    <n v="2"/>
  </r>
  <r>
    <s v="Kardiohirurgija"/>
    <s v="Dijagnostičke usluge"/>
    <x v="3129"/>
    <x v="3121"/>
    <m/>
    <n v="1"/>
    <n v="3071"/>
    <n v="2980"/>
    <n v="3071"/>
    <n v="2981"/>
  </r>
  <r>
    <s v="Kardiohirurgija"/>
    <s v="Terapijske  usluge"/>
    <x v="3130"/>
    <x v="3122"/>
    <m/>
    <n v="0"/>
    <n v="126"/>
    <n v="1"/>
    <n v="126"/>
    <n v="1"/>
  </r>
  <r>
    <s v="Kardiohirurgija"/>
    <s v="Terapijske  usluge"/>
    <x v="3131"/>
    <x v="3123"/>
    <m/>
    <n v="110"/>
    <m/>
    <n v="135"/>
    <n v="0"/>
    <n v="245"/>
  </r>
  <r>
    <s v="Kardiohirurgija"/>
    <s v="Terapijske  usluge"/>
    <x v="3132"/>
    <x v="3124"/>
    <m/>
    <n v="110"/>
    <m/>
    <n v="135"/>
    <n v="0"/>
    <n v="245"/>
  </r>
  <r>
    <s v="Kardiohirurgija"/>
    <s v="Terapijske  usluge"/>
    <x v="3133"/>
    <x v="3125"/>
    <m/>
    <n v="0"/>
    <n v="509"/>
    <n v="410"/>
    <n v="509"/>
    <n v="410"/>
  </r>
  <r>
    <s v="Kardiohirurgija"/>
    <s v="Terapijske  usluge"/>
    <x v="2907"/>
    <x v="2900"/>
    <m/>
    <n v="0"/>
    <n v="1602"/>
    <n v="1350"/>
    <n v="1602"/>
    <n v="1350"/>
  </r>
  <r>
    <s v="Kardiohirurgija"/>
    <s v="Terapijske  usluge"/>
    <x v="2908"/>
    <x v="2901"/>
    <m/>
    <n v="0"/>
    <n v="854"/>
    <n v="630"/>
    <n v="854"/>
    <n v="630"/>
  </r>
  <r>
    <s v="Kardiohirurgija"/>
    <s v="Terapijske  usluge"/>
    <x v="2911"/>
    <x v="2904"/>
    <m/>
    <n v="0"/>
    <n v="1763"/>
    <n v="1450"/>
    <n v="1763"/>
    <n v="1450"/>
  </r>
  <r>
    <s v="Kardiohirurgija"/>
    <s v="Terapijske  usluge"/>
    <x v="2913"/>
    <x v="2906"/>
    <m/>
    <n v="0"/>
    <n v="2738"/>
    <n v="2340"/>
    <n v="2738"/>
    <n v="2340"/>
  </r>
  <r>
    <s v="Kardiohirurgija"/>
    <s v="Terapijske  usluge"/>
    <x v="3134"/>
    <x v="3126"/>
    <m/>
    <n v="110"/>
    <m/>
    <n v="135"/>
    <n v="0"/>
    <n v="245"/>
  </r>
  <r>
    <s v="Kardiohirurgija"/>
    <s v="Terapijske  usluge"/>
    <x v="3135"/>
    <x v="3127"/>
    <m/>
    <n v="110"/>
    <m/>
    <n v="135"/>
    <n v="0"/>
    <n v="245"/>
  </r>
  <r>
    <s v="Kardiohirurgija"/>
    <s v="Terapijske  usluge"/>
    <x v="3136"/>
    <x v="3128"/>
    <m/>
    <n v="0"/>
    <n v="369"/>
    <n v="1"/>
    <n v="369"/>
    <n v="1"/>
  </r>
  <r>
    <s v="Kardiohirurgija"/>
    <s v="Terapijske  usluge"/>
    <x v="3059"/>
    <x v="3051"/>
    <n v="2599"/>
    <n v="2155"/>
    <n v="2201"/>
    <n v="2020"/>
    <n v="4800"/>
    <n v="4175"/>
  </r>
  <r>
    <s v="Kardiohirurgija"/>
    <s v="Terapijske  usluge"/>
    <x v="3137"/>
    <x v="3129"/>
    <m/>
    <n v="110"/>
    <m/>
    <n v="135"/>
    <n v="0"/>
    <n v="245"/>
  </r>
  <r>
    <s v="Kardiohirurgija"/>
    <s v="Terapijske  usluge"/>
    <x v="3138"/>
    <x v="3130"/>
    <m/>
    <n v="110"/>
    <m/>
    <n v="135"/>
    <n v="0"/>
    <n v="245"/>
  </r>
  <r>
    <s v="Kardiohirurgija"/>
    <s v="Terapijske  usluge"/>
    <x v="3139"/>
    <x v="3131"/>
    <m/>
    <n v="110"/>
    <m/>
    <n v="135"/>
    <n v="0"/>
    <n v="245"/>
  </r>
  <r>
    <s v="Kardiohirurgija"/>
    <s v="Terapijske  usluge"/>
    <x v="3140"/>
    <x v="3132"/>
    <m/>
    <n v="110"/>
    <m/>
    <n v="135"/>
    <n v="0"/>
    <n v="245"/>
  </r>
  <r>
    <s v="Kardiohirurgija"/>
    <s v="Terapijske  usluge"/>
    <x v="3141"/>
    <x v="3133"/>
    <m/>
    <n v="110"/>
    <m/>
    <n v="135"/>
    <n v="0"/>
    <n v="245"/>
  </r>
  <r>
    <s v="Kardiohirurgija"/>
    <s v="Terapijske  usluge"/>
    <x v="3142"/>
    <x v="3134"/>
    <m/>
    <n v="110"/>
    <m/>
    <n v="135"/>
    <n v="0"/>
    <n v="245"/>
  </r>
  <r>
    <s v="Kardiohirurgija"/>
    <s v="Terapijske  usluge"/>
    <x v="3143"/>
    <x v="3135"/>
    <m/>
    <n v="110"/>
    <m/>
    <n v="135"/>
    <n v="0"/>
    <n v="245"/>
  </r>
  <r>
    <s v="Kardiohirurgija"/>
    <s v="Terapijske  usluge"/>
    <x v="3144"/>
    <x v="3136"/>
    <m/>
    <n v="110"/>
    <m/>
    <n v="135"/>
    <n v="0"/>
    <n v="245"/>
  </r>
  <r>
    <s v="Kardiohirurgija"/>
    <s v="Terapijske  usluge"/>
    <x v="3145"/>
    <x v="3137"/>
    <m/>
    <n v="110"/>
    <m/>
    <n v="135"/>
    <n v="0"/>
    <n v="245"/>
  </r>
  <r>
    <s v="Kardiohirurgija"/>
    <s v="Terapijske  usluge"/>
    <x v="3146"/>
    <x v="3138"/>
    <m/>
    <n v="110"/>
    <m/>
    <n v="135"/>
    <n v="0"/>
    <n v="245"/>
  </r>
  <r>
    <s v="Kardiohirurgija"/>
    <s v="Terapijske  usluge"/>
    <x v="3147"/>
    <x v="3139"/>
    <m/>
    <n v="110"/>
    <m/>
    <n v="135"/>
    <n v="0"/>
    <n v="245"/>
  </r>
  <r>
    <s v="Kardiohirurgija"/>
    <s v="Terapijske  usluge"/>
    <x v="3148"/>
    <x v="3140"/>
    <m/>
    <n v="110"/>
    <m/>
    <n v="135"/>
    <n v="0"/>
    <n v="245"/>
  </r>
  <r>
    <s v="Kardiohirurgija"/>
    <s v="Terapijske  usluge"/>
    <x v="3149"/>
    <x v="3141"/>
    <m/>
    <n v="0"/>
    <n v="1007"/>
    <n v="1"/>
    <n v="1007"/>
    <n v="1"/>
  </r>
  <r>
    <s v="Kardiohirurgija"/>
    <s v="Terapijske  usluge"/>
    <x v="2925"/>
    <x v="2918"/>
    <m/>
    <n v="0"/>
    <n v="3587"/>
    <n v="3330"/>
    <n v="3587"/>
    <n v="3330"/>
  </r>
  <r>
    <s v="Kardiohirurgija"/>
    <s v="Terapijske  usluge"/>
    <x v="3150"/>
    <x v="3142"/>
    <m/>
    <n v="0"/>
    <m/>
    <n v="1"/>
    <n v="0"/>
    <n v="1"/>
  </r>
  <r>
    <s v="Kardiohirurgija"/>
    <s v="Terapijske  usluge"/>
    <x v="3151"/>
    <x v="3143"/>
    <m/>
    <n v="0"/>
    <n v="573"/>
    <n v="1"/>
    <n v="573"/>
    <n v="1"/>
  </r>
  <r>
    <s v="Kardiohirurgija"/>
    <s v="Terapijske  usluge"/>
    <x v="3152"/>
    <x v="3144"/>
    <m/>
    <n v="0"/>
    <m/>
    <n v="1"/>
    <n v="0"/>
    <n v="1"/>
  </r>
  <r>
    <s v="Kardiohirurgija"/>
    <s v="Terapijske  usluge"/>
    <x v="3153"/>
    <x v="3145"/>
    <m/>
    <n v="0"/>
    <n v="4739"/>
    <n v="4600"/>
    <n v="4739"/>
    <n v="4600"/>
  </r>
  <r>
    <s v="Kardiohirurgija"/>
    <s v="Terapijske  usluge"/>
    <x v="2963"/>
    <x v="2955"/>
    <m/>
    <n v="0"/>
    <m/>
    <n v="1"/>
    <n v="0"/>
    <n v="1"/>
  </r>
  <r>
    <s v="Kardiohirurgija"/>
    <s v="Terapijske  usluge"/>
    <x v="2969"/>
    <x v="2961"/>
    <m/>
    <n v="0"/>
    <m/>
    <n v="1"/>
    <n v="0"/>
    <n v="1"/>
  </r>
  <r>
    <s v="Kardiohirurgija"/>
    <s v="Terapijske  usluge"/>
    <x v="2981"/>
    <x v="2973"/>
    <m/>
    <n v="0"/>
    <n v="80"/>
    <n v="5"/>
    <n v="80"/>
    <n v="5"/>
  </r>
  <r>
    <s v="Kardiohirurgija"/>
    <s v="Terapijske  usluge"/>
    <x v="2982"/>
    <x v="2974"/>
    <m/>
    <n v="0"/>
    <n v="1"/>
    <n v="15"/>
    <n v="1"/>
    <n v="15"/>
  </r>
  <r>
    <s v="Kardiohirurgija"/>
    <s v="Terapijske  usluge"/>
    <x v="2983"/>
    <x v="2975"/>
    <m/>
    <n v="0"/>
    <n v="16379"/>
    <n v="15008"/>
    <n v="16379"/>
    <n v="15008"/>
  </r>
  <r>
    <s v="Kardiohirurgija"/>
    <s v="Terapijske  usluge"/>
    <x v="2985"/>
    <x v="2977"/>
    <m/>
    <n v="0"/>
    <n v="877"/>
    <n v="165"/>
    <n v="877"/>
    <n v="165"/>
  </r>
  <r>
    <s v="Kardiohirurgija"/>
    <s v="Terapijske  usluge"/>
    <x v="2990"/>
    <x v="2982"/>
    <m/>
    <n v="0"/>
    <n v="14"/>
    <n v="145"/>
    <n v="14"/>
    <n v="145"/>
  </r>
  <r>
    <s v="Kardiohirurgija"/>
    <s v="Terapijske  usluge"/>
    <x v="2991"/>
    <x v="2983"/>
    <m/>
    <n v="0"/>
    <n v="9185"/>
    <n v="1"/>
    <n v="9185"/>
    <n v="1"/>
  </r>
  <r>
    <s v="Kardiohirurgija"/>
    <s v="Terapijske  usluge"/>
    <x v="2992"/>
    <x v="2984"/>
    <m/>
    <n v="0"/>
    <m/>
    <n v="5"/>
    <n v="0"/>
    <n v="5"/>
  </r>
  <r>
    <s v="Kardiohirurgija"/>
    <s v="Terapijske  usluge"/>
    <x v="2993"/>
    <x v="2985"/>
    <m/>
    <n v="0"/>
    <m/>
    <n v="1"/>
    <n v="0"/>
    <n v="1"/>
  </r>
  <r>
    <s v="Kardiohirurgija"/>
    <s v="Terapijske  usluge"/>
    <x v="2994"/>
    <x v="2986"/>
    <m/>
    <n v="0"/>
    <m/>
    <n v="1"/>
    <n v="0"/>
    <n v="1"/>
  </r>
  <r>
    <s v="Kardiohirurgija"/>
    <s v="Terapijske  usluge"/>
    <x v="2998"/>
    <x v="2990"/>
    <m/>
    <n v="0"/>
    <n v="14"/>
    <n v="65"/>
    <n v="14"/>
    <n v="65"/>
  </r>
  <r>
    <s v="Kardiohirurgija"/>
    <s v="Terapijske  usluge"/>
    <x v="3017"/>
    <x v="3009"/>
    <m/>
    <n v="0"/>
    <n v="27"/>
    <n v="40"/>
    <n v="27"/>
    <n v="40"/>
  </r>
  <r>
    <s v="Kardiohirurgija"/>
    <s v="Terapijske  usluge"/>
    <x v="3018"/>
    <x v="3010"/>
    <m/>
    <n v="0"/>
    <n v="17"/>
    <n v="30"/>
    <n v="17"/>
    <n v="30"/>
  </r>
  <r>
    <s v="Kardiohirurgija"/>
    <s v="Terapijske  usluge"/>
    <x v="3019"/>
    <x v="3011"/>
    <m/>
    <n v="0"/>
    <n v="57"/>
    <n v="45"/>
    <n v="57"/>
    <n v="45"/>
  </r>
  <r>
    <s v="Kardiohirurgija"/>
    <s v="Terapijske  usluge"/>
    <x v="3020"/>
    <x v="3012"/>
    <m/>
    <n v="0"/>
    <n v="4"/>
    <n v="1"/>
    <n v="4"/>
    <n v="1"/>
  </r>
  <r>
    <s v="Kardiohirurgija"/>
    <s v="Terapijske  usluge"/>
    <x v="3021"/>
    <x v="3013"/>
    <m/>
    <n v="0"/>
    <m/>
    <n v="1"/>
    <n v="0"/>
    <n v="1"/>
  </r>
  <r>
    <s v="Kardiohirurgija"/>
    <s v="Terapijske  usluge"/>
    <x v="3023"/>
    <x v="3015"/>
    <m/>
    <n v="0"/>
    <n v="2"/>
    <n v="10"/>
    <n v="2"/>
    <n v="10"/>
  </r>
  <r>
    <s v="Kardiohirurgija"/>
    <s v="Terapijske  usluge"/>
    <x v="3025"/>
    <x v="3017"/>
    <m/>
    <n v="0"/>
    <n v="8973"/>
    <n v="7880"/>
    <n v="8973"/>
    <n v="7880"/>
  </r>
  <r>
    <s v="Kardiohirurgija"/>
    <s v="Terapijske  usluge"/>
    <x v="3154"/>
    <x v="3146"/>
    <n v="1687"/>
    <n v="0"/>
    <n v="1409"/>
    <n v="1"/>
    <n v="3096"/>
    <n v="1"/>
  </r>
  <r>
    <s v="Kardiohirurgija"/>
    <s v="Terapijske  usluge"/>
    <x v="3155"/>
    <x v="3147"/>
    <n v="51"/>
    <n v="0"/>
    <n v="928"/>
    <n v="1"/>
    <n v="979"/>
    <n v="1"/>
  </r>
  <r>
    <s v="Kardiohirurgija"/>
    <s v="Terapijske  usluge"/>
    <x v="3156"/>
    <x v="3148"/>
    <n v="1699"/>
    <n v="0"/>
    <n v="484"/>
    <n v="1"/>
    <n v="2183"/>
    <n v="1"/>
  </r>
  <r>
    <s v="Kardiohirurgija"/>
    <s v="Terapijske  usluge"/>
    <x v="3157"/>
    <x v="3149"/>
    <n v="1698"/>
    <n v="0"/>
    <n v="538"/>
    <n v="1"/>
    <n v="2236"/>
    <n v="1"/>
  </r>
  <r>
    <s v="Kardiohirurgija"/>
    <s v="Terapijske  usluge"/>
    <x v="3158"/>
    <x v="3150"/>
    <n v="447"/>
    <n v="0"/>
    <n v="1728"/>
    <n v="1"/>
    <n v="2175"/>
    <n v="1"/>
  </r>
  <r>
    <s v="Kardiohirurgija"/>
    <s v="Terapijske  usluge"/>
    <x v="3159"/>
    <x v="3151"/>
    <m/>
    <n v="0"/>
    <n v="1735"/>
    <n v="1510"/>
    <n v="1735"/>
    <n v="1510"/>
  </r>
  <r>
    <s v="Kardiohirurgija"/>
    <s v="Terapijske  usluge"/>
    <x v="3160"/>
    <x v="3152"/>
    <m/>
    <n v="0"/>
    <n v="2"/>
    <n v="1"/>
    <n v="2"/>
    <n v="1"/>
  </r>
  <r>
    <s v="Kardiohirurgija"/>
    <s v="Terapijske  usluge"/>
    <x v="3161"/>
    <x v="3153"/>
    <m/>
    <n v="0"/>
    <n v="2"/>
    <n v="1"/>
    <n v="2"/>
    <n v="1"/>
  </r>
  <r>
    <s v="Kardiohirurgija"/>
    <s v="Terapijske  usluge"/>
    <x v="60"/>
    <x v="60"/>
    <m/>
    <n v="0"/>
    <n v="1"/>
    <n v="1"/>
    <n v="1"/>
    <n v="1"/>
  </r>
  <r>
    <s v="Kardiohirurgija"/>
    <s v="Terapijske  usluge"/>
    <x v="3162"/>
    <x v="3154"/>
    <m/>
    <n v="0"/>
    <n v="31"/>
    <n v="1"/>
    <n v="31"/>
    <n v="1"/>
  </r>
  <r>
    <s v="Kardiohirurgija"/>
    <s v="Terapijske  usluge"/>
    <x v="3047"/>
    <x v="3039"/>
    <m/>
    <n v="0"/>
    <m/>
    <n v="1"/>
    <n v="0"/>
    <n v="1"/>
  </r>
  <r>
    <s v="Kardiohirurgija"/>
    <s v="Terapijske  usluge"/>
    <x v="3052"/>
    <x v="3044"/>
    <m/>
    <n v="0"/>
    <n v="13224"/>
    <n v="9970"/>
    <n v="13224"/>
    <n v="9970"/>
  </r>
  <r>
    <s v="Kardiohirurgija"/>
    <s v="Intervencije"/>
    <x v="2894"/>
    <x v="2887"/>
    <n v="611"/>
    <n v="1"/>
    <n v="10"/>
    <n v="1"/>
    <n v="621"/>
    <n v="2"/>
  </r>
  <r>
    <s v="Kardiohirurgija"/>
    <s v="Intervencije"/>
    <x v="3163"/>
    <x v="3155"/>
    <m/>
    <n v="110"/>
    <m/>
    <n v="135"/>
    <n v="0"/>
    <n v="245"/>
  </r>
  <r>
    <s v="Kardiohirurgija"/>
    <s v="Intervencije"/>
    <x v="3164"/>
    <x v="3156"/>
    <m/>
    <n v="110"/>
    <m/>
    <n v="135"/>
    <n v="0"/>
    <n v="245"/>
  </r>
  <r>
    <s v="Kardiohirurgija"/>
    <s v="Intervencije"/>
    <x v="1939"/>
    <x v="1936"/>
    <m/>
    <n v="110"/>
    <m/>
    <n v="135"/>
    <n v="0"/>
    <n v="245"/>
  </r>
  <r>
    <s v="Kardiohirurgija"/>
    <s v="Intervencije"/>
    <x v="3165"/>
    <x v="3157"/>
    <m/>
    <n v="110"/>
    <m/>
    <n v="135"/>
    <n v="0"/>
    <n v="245"/>
  </r>
  <r>
    <s v="Kardiohirurgija"/>
    <s v="Intervencije"/>
    <x v="3166"/>
    <x v="3158"/>
    <n v="1"/>
    <n v="0"/>
    <n v="526"/>
    <n v="1"/>
    <n v="527"/>
    <n v="1"/>
  </r>
  <r>
    <s v="Kardiohirurgija"/>
    <s v="Intervencije"/>
    <x v="3055"/>
    <x v="3047"/>
    <m/>
    <n v="0"/>
    <n v="606"/>
    <n v="1"/>
    <n v="606"/>
    <n v="1"/>
  </r>
  <r>
    <s v="Kardiohirurgija"/>
    <s v="Intervencije"/>
    <x v="3167"/>
    <x v="3159"/>
    <m/>
    <n v="110"/>
    <m/>
    <n v="135"/>
    <n v="0"/>
    <n v="245"/>
  </r>
  <r>
    <s v="Kardiohirurgija"/>
    <s v="Intervencije"/>
    <x v="3057"/>
    <x v="3049"/>
    <m/>
    <n v="110"/>
    <m/>
    <n v="135"/>
    <n v="0"/>
    <n v="245"/>
  </r>
  <r>
    <s v="Kardiohirurgija"/>
    <s v="Intervencije"/>
    <x v="3058"/>
    <x v="3050"/>
    <m/>
    <n v="0"/>
    <n v="2057"/>
    <n v="1930"/>
    <n v="2057"/>
    <n v="1930"/>
  </r>
  <r>
    <s v="Kardiohirurgija"/>
    <s v="Intervencije"/>
    <x v="3168"/>
    <x v="3160"/>
    <m/>
    <n v="110"/>
    <m/>
    <n v="135"/>
    <n v="0"/>
    <n v="245"/>
  </r>
  <r>
    <s v="Kardiohirurgija"/>
    <s v="Intervencije"/>
    <x v="3169"/>
    <x v="3050"/>
    <m/>
    <n v="110"/>
    <m/>
    <n v="135"/>
    <n v="0"/>
    <n v="245"/>
  </r>
  <r>
    <s v="Kardiohirurgija"/>
    <s v="Intervencije"/>
    <x v="15"/>
    <x v="15"/>
    <n v="26"/>
    <n v="1"/>
    <n v="4"/>
    <n v="1"/>
    <n v="30"/>
    <n v="2"/>
  </r>
  <r>
    <s v="Kardiohirurgija"/>
    <s v="Intervencije"/>
    <x v="3061"/>
    <x v="3053"/>
    <m/>
    <n v="0"/>
    <n v="3"/>
    <n v="1"/>
    <n v="3"/>
    <n v="1"/>
  </r>
  <r>
    <s v="Kardiohirurgija"/>
    <s v="Intervencije"/>
    <x v="2694"/>
    <x v="2688"/>
    <m/>
    <n v="0"/>
    <m/>
    <n v="1"/>
    <n v="0"/>
    <n v="1"/>
  </r>
  <r>
    <s v="Kardiohirurgija"/>
    <s v="Intervencije"/>
    <x v="3170"/>
    <x v="3161"/>
    <m/>
    <n v="110"/>
    <m/>
    <n v="135"/>
    <n v="0"/>
    <n v="245"/>
  </r>
  <r>
    <s v="Kardiohirurgija"/>
    <s v="Intervencije"/>
    <x v="3064"/>
    <x v="3056"/>
    <m/>
    <n v="0"/>
    <m/>
    <n v="1"/>
    <n v="0"/>
    <n v="1"/>
  </r>
  <r>
    <s v="Kardiohirurgija"/>
    <s v="Intervencije"/>
    <x v="2703"/>
    <x v="2697"/>
    <m/>
    <n v="0"/>
    <n v="1"/>
    <n v="1"/>
    <n v="1"/>
    <n v="1"/>
  </r>
  <r>
    <s v="Kardiohirurgija"/>
    <s v="Intervencije"/>
    <x v="3171"/>
    <x v="3162"/>
    <m/>
    <n v="0"/>
    <m/>
    <n v="1"/>
    <n v="0"/>
    <n v="1"/>
  </r>
  <r>
    <s v="Kardiohirurgija"/>
    <s v="Intervencije"/>
    <x v="3172"/>
    <x v="3163"/>
    <m/>
    <n v="0"/>
    <m/>
    <n v="1"/>
    <n v="0"/>
    <n v="1"/>
  </r>
  <r>
    <s v="Kardiohirurgija"/>
    <s v="Intervencije"/>
    <x v="3173"/>
    <x v="3164"/>
    <m/>
    <n v="0"/>
    <m/>
    <n v="1"/>
    <n v="0"/>
    <n v="1"/>
  </r>
  <r>
    <s v="Kardiohirurgija"/>
    <s v="Intervencije"/>
    <x v="3174"/>
    <x v="3165"/>
    <m/>
    <n v="110"/>
    <m/>
    <n v="135"/>
    <n v="0"/>
    <n v="245"/>
  </r>
  <r>
    <s v="Kardiohirurgija"/>
    <s v="Intervencije"/>
    <x v="3175"/>
    <x v="3166"/>
    <m/>
    <n v="110"/>
    <m/>
    <n v="135"/>
    <n v="0"/>
    <n v="245"/>
  </r>
  <r>
    <s v="Kardiohirurgija"/>
    <s v="Intervencije"/>
    <x v="3176"/>
    <x v="3167"/>
    <m/>
    <n v="0"/>
    <m/>
    <n v="1"/>
    <n v="0"/>
    <n v="1"/>
  </r>
  <r>
    <s v="Kardiohirurgija"/>
    <s v="Intervencije"/>
    <x v="3177"/>
    <x v="3168"/>
    <m/>
    <n v="110"/>
    <m/>
    <n v="135"/>
    <n v="0"/>
    <n v="245"/>
  </r>
  <r>
    <s v="Kardiohirurgija"/>
    <s v="Intervencije"/>
    <x v="3178"/>
    <x v="3169"/>
    <m/>
    <n v="110"/>
    <m/>
    <n v="135"/>
    <n v="0"/>
    <n v="245"/>
  </r>
  <r>
    <s v="Kardiohirurgija"/>
    <s v="Intervencije"/>
    <x v="3179"/>
    <x v="3170"/>
    <m/>
    <n v="110"/>
    <m/>
    <n v="135"/>
    <n v="0"/>
    <n v="245"/>
  </r>
  <r>
    <s v="Kardiohirurgija"/>
    <s v="Intervencije"/>
    <x v="3180"/>
    <x v="3171"/>
    <m/>
    <n v="110"/>
    <m/>
    <n v="135"/>
    <n v="0"/>
    <n v="245"/>
  </r>
  <r>
    <s v="Kardiohirurgija"/>
    <s v="Intervencije"/>
    <x v="3181"/>
    <x v="3172"/>
    <m/>
    <n v="0"/>
    <m/>
    <n v="1"/>
    <n v="0"/>
    <n v="1"/>
  </r>
  <r>
    <s v="Kardiohirurgija"/>
    <s v="Intervencije"/>
    <x v="3182"/>
    <x v="3173"/>
    <m/>
    <n v="0"/>
    <m/>
    <n v="1"/>
    <n v="0"/>
    <n v="1"/>
  </r>
  <r>
    <s v="Kardiohirurgija"/>
    <s v="Intervencije"/>
    <x v="3183"/>
    <x v="3174"/>
    <m/>
    <n v="110"/>
    <m/>
    <n v="135"/>
    <n v="0"/>
    <n v="245"/>
  </r>
  <r>
    <s v="Kardiohirurgija"/>
    <s v="Intervencije"/>
    <x v="3184"/>
    <x v="3175"/>
    <m/>
    <n v="110"/>
    <m/>
    <n v="135"/>
    <n v="0"/>
    <n v="245"/>
  </r>
  <r>
    <s v="Kardiohirurgija"/>
    <s v="Intervencije"/>
    <x v="3185"/>
    <x v="3176"/>
    <m/>
    <n v="110"/>
    <m/>
    <n v="135"/>
    <n v="0"/>
    <n v="245"/>
  </r>
  <r>
    <s v="Kardiohirurgija"/>
    <s v="Intervencije"/>
    <x v="3186"/>
    <x v="3177"/>
    <m/>
    <n v="110"/>
    <m/>
    <n v="135"/>
    <n v="0"/>
    <n v="245"/>
  </r>
  <r>
    <s v="Kardiohirurgija"/>
    <s v="Intervencije"/>
    <x v="3187"/>
    <x v="3178"/>
    <m/>
    <n v="110"/>
    <m/>
    <n v="135"/>
    <n v="0"/>
    <n v="245"/>
  </r>
  <r>
    <s v="Kardiohirurgija"/>
    <s v="Intervencije"/>
    <x v="3188"/>
    <x v="3179"/>
    <m/>
    <n v="110"/>
    <m/>
    <n v="135"/>
    <n v="0"/>
    <n v="245"/>
  </r>
  <r>
    <s v="Kardiohirurgija"/>
    <s v="Intervencije"/>
    <x v="2187"/>
    <x v="2183"/>
    <n v="1"/>
    <n v="0"/>
    <n v="322"/>
    <n v="1"/>
    <n v="323"/>
    <n v="1"/>
  </r>
  <r>
    <s v="Kardiohirurgija"/>
    <s v="Intervencije"/>
    <x v="3189"/>
    <x v="3180"/>
    <m/>
    <n v="110"/>
    <m/>
    <n v="135"/>
    <n v="0"/>
    <n v="245"/>
  </r>
  <r>
    <s v="Kardiohirurgija"/>
    <s v="Intervencije"/>
    <x v="3190"/>
    <x v="3181"/>
    <m/>
    <n v="110"/>
    <m/>
    <n v="135"/>
    <n v="0"/>
    <n v="245"/>
  </r>
  <r>
    <s v="Kardiohirurgija"/>
    <s v="Intervencije"/>
    <x v="3191"/>
    <x v="3182"/>
    <m/>
    <n v="110"/>
    <m/>
    <n v="135"/>
    <n v="0"/>
    <n v="245"/>
  </r>
  <r>
    <s v="Kardiohirurgija"/>
    <s v="Intervencije"/>
    <x v="3192"/>
    <x v="3183"/>
    <m/>
    <n v="110"/>
    <m/>
    <n v="135"/>
    <n v="0"/>
    <n v="245"/>
  </r>
  <r>
    <s v="Kardiohirurgija"/>
    <s v="Intervencije"/>
    <x v="3193"/>
    <x v="3184"/>
    <m/>
    <n v="110"/>
    <m/>
    <n v="135"/>
    <n v="0"/>
    <n v="245"/>
  </r>
  <r>
    <s v="Kardiohirurgija"/>
    <s v="Intervencije"/>
    <x v="3194"/>
    <x v="3185"/>
    <m/>
    <n v="110"/>
    <m/>
    <n v="135"/>
    <n v="0"/>
    <n v="245"/>
  </r>
  <r>
    <s v="Kardiohirurgija"/>
    <s v="Intervencije"/>
    <x v="3195"/>
    <x v="3186"/>
    <m/>
    <n v="110"/>
    <m/>
    <n v="135"/>
    <n v="0"/>
    <n v="245"/>
  </r>
  <r>
    <s v="Kardiohirurgija"/>
    <s v="Intervencije"/>
    <x v="3196"/>
    <x v="3187"/>
    <m/>
    <n v="110"/>
    <m/>
    <n v="135"/>
    <n v="0"/>
    <n v="245"/>
  </r>
  <r>
    <s v="Kardiohirurgija"/>
    <s v="Intervencije"/>
    <x v="3197"/>
    <x v="3188"/>
    <m/>
    <n v="0"/>
    <m/>
    <n v="1"/>
    <n v="0"/>
    <n v="1"/>
  </r>
  <r>
    <s v="Kardiohirurgija"/>
    <s v="Intervencije"/>
    <x v="3100"/>
    <x v="3092"/>
    <m/>
    <n v="0"/>
    <n v="20"/>
    <n v="1"/>
    <n v="20"/>
    <n v="1"/>
  </r>
  <r>
    <s v="Kardiohirurgija"/>
    <s v="Intervencije"/>
    <x v="3198"/>
    <x v="3189"/>
    <m/>
    <n v="0"/>
    <m/>
    <n v="1"/>
    <n v="0"/>
    <n v="1"/>
  </r>
  <r>
    <s v="Kardiohirurgija"/>
    <s v="Intervencije"/>
    <x v="3199"/>
    <x v="3190"/>
    <m/>
    <n v="0"/>
    <n v="3561"/>
    <n v="1"/>
    <n v="3561"/>
    <n v="1"/>
  </r>
  <r>
    <s v="Kardiohirurgija"/>
    <s v="Intervencije"/>
    <x v="3200"/>
    <x v="3191"/>
    <m/>
    <n v="0"/>
    <m/>
    <n v="1"/>
    <n v="0"/>
    <n v="1"/>
  </r>
  <r>
    <s v="Kardiohirurgija"/>
    <s v="Intervencije"/>
    <x v="3201"/>
    <x v="3192"/>
    <m/>
    <n v="0"/>
    <n v="3068"/>
    <n v="1"/>
    <n v="3068"/>
    <n v="1"/>
  </r>
  <r>
    <s v="Kardiohirurgija"/>
    <s v="Intervencije"/>
    <x v="2462"/>
    <x v="2457"/>
    <m/>
    <n v="0"/>
    <n v="2397"/>
    <n v="1"/>
    <n v="2397"/>
    <n v="1"/>
  </r>
  <r>
    <s v="Kardiohirurgija"/>
    <s v="Intervencije"/>
    <x v="3202"/>
    <x v="3193"/>
    <m/>
    <n v="0"/>
    <n v="3"/>
    <n v="1"/>
    <n v="3"/>
    <n v="1"/>
  </r>
  <r>
    <s v="Kardiohirurgija"/>
    <s v="Intervencije"/>
    <x v="3203"/>
    <x v="3194"/>
    <m/>
    <n v="110"/>
    <m/>
    <n v="135"/>
    <n v="0"/>
    <n v="245"/>
  </r>
  <r>
    <s v="Kardiohirurgija"/>
    <s v="Intervencije"/>
    <x v="3204"/>
    <x v="3195"/>
    <m/>
    <n v="0"/>
    <n v="3047"/>
    <n v="1"/>
    <n v="3047"/>
    <n v="1"/>
  </r>
  <r>
    <s v="Kardiohirurgija"/>
    <s v="Intervencije"/>
    <x v="3205"/>
    <x v="3196"/>
    <m/>
    <n v="110"/>
    <m/>
    <n v="135"/>
    <n v="0"/>
    <n v="245"/>
  </r>
  <r>
    <s v="Kardiohirurgija"/>
    <s v="Intervencije"/>
    <x v="1937"/>
    <x v="1934"/>
    <m/>
    <n v="110"/>
    <m/>
    <n v="135"/>
    <n v="0"/>
    <n v="245"/>
  </r>
  <r>
    <s v="Kardiohirurgija"/>
    <s v="Intervencije"/>
    <x v="3206"/>
    <x v="3197"/>
    <m/>
    <n v="110"/>
    <m/>
    <n v="135"/>
    <n v="0"/>
    <n v="245"/>
  </r>
  <r>
    <s v="Kardiohirurgija"/>
    <s v="Intervencije"/>
    <x v="2890"/>
    <x v="2884"/>
    <m/>
    <n v="0"/>
    <m/>
    <n v="1"/>
    <n v="0"/>
    <n v="1"/>
  </r>
  <r>
    <s v="Kardiohirurgija"/>
    <s v="Intervencije"/>
    <x v="3207"/>
    <x v="3198"/>
    <m/>
    <n v="110"/>
    <m/>
    <n v="135"/>
    <n v="0"/>
    <n v="245"/>
  </r>
  <r>
    <s v="Kardiohirurgija"/>
    <s v="Intervencije"/>
    <x v="3208"/>
    <x v="3199"/>
    <m/>
    <n v="110"/>
    <m/>
    <n v="135"/>
    <n v="0"/>
    <n v="245"/>
  </r>
  <r>
    <s v="Kardiohirurgija"/>
    <s v="Intervencije"/>
    <x v="3209"/>
    <x v="3200"/>
    <m/>
    <n v="0"/>
    <n v="11101"/>
    <n v="9390"/>
    <n v="11101"/>
    <n v="9390"/>
  </r>
  <r>
    <s v="Kardiohirurgija"/>
    <s v="Intervencije"/>
    <x v="3210"/>
    <x v="3201"/>
    <m/>
    <n v="110"/>
    <m/>
    <n v="135"/>
    <n v="0"/>
    <n v="245"/>
  </r>
  <r>
    <s v="Kardiohirurgija"/>
    <s v="Intervencije"/>
    <x v="3211"/>
    <x v="3202"/>
    <m/>
    <n v="110"/>
    <m/>
    <n v="135"/>
    <n v="0"/>
    <n v="245"/>
  </r>
  <r>
    <s v="Kardiohirurgija"/>
    <s v="Intervencije"/>
    <x v="3212"/>
    <x v="3203"/>
    <m/>
    <n v="0"/>
    <n v="1085"/>
    <n v="1"/>
    <n v="1085"/>
    <n v="1"/>
  </r>
  <r>
    <s v="Kardiohirurgija"/>
    <s v="Intervencije"/>
    <x v="3101"/>
    <x v="3093"/>
    <m/>
    <n v="0"/>
    <n v="3"/>
    <n v="1"/>
    <n v="3"/>
    <n v="1"/>
  </r>
  <r>
    <s v="Kardiohirurgija"/>
    <s v="Intervencije"/>
    <x v="3102"/>
    <x v="3094"/>
    <m/>
    <n v="110"/>
    <m/>
    <n v="135"/>
    <n v="0"/>
    <n v="245"/>
  </r>
  <r>
    <s v="Kardiohirurgija"/>
    <s v="Intervencije"/>
    <x v="3103"/>
    <x v="3095"/>
    <m/>
    <n v="0"/>
    <m/>
    <n v="1"/>
    <n v="0"/>
    <n v="1"/>
  </r>
  <r>
    <s v="Kardiohirurgija"/>
    <s v="Intervencije"/>
    <x v="3213"/>
    <x v="3204"/>
    <m/>
    <n v="0"/>
    <m/>
    <n v="1"/>
    <n v="0"/>
    <n v="1"/>
  </r>
  <r>
    <s v="Kardiohirurgija"/>
    <s v="Intervencije"/>
    <x v="3214"/>
    <x v="3205"/>
    <m/>
    <n v="0"/>
    <n v="6"/>
    <n v="1"/>
    <n v="6"/>
    <n v="1"/>
  </r>
  <r>
    <s v="Kardiohirurgija"/>
    <s v="Intervencije"/>
    <x v="3215"/>
    <x v="3206"/>
    <m/>
    <n v="0"/>
    <n v="48"/>
    <n v="1"/>
    <n v="48"/>
    <n v="1"/>
  </r>
  <r>
    <s v="Kardiohirurgija"/>
    <s v="Intervencije"/>
    <x v="3216"/>
    <x v="3207"/>
    <m/>
    <n v="0"/>
    <n v="37"/>
    <n v="1"/>
    <n v="37"/>
    <n v="1"/>
  </r>
  <r>
    <s v="Kardiohirurgija"/>
    <s v="Intervencije"/>
    <x v="3217"/>
    <x v="3208"/>
    <m/>
    <n v="0"/>
    <m/>
    <n v="1"/>
    <n v="0"/>
    <n v="1"/>
  </r>
  <r>
    <s v="Kardiohirurgija"/>
    <s v="Intervencije"/>
    <x v="3218"/>
    <x v="3209"/>
    <m/>
    <n v="0"/>
    <n v="40"/>
    <n v="125"/>
    <n v="40"/>
    <n v="125"/>
  </r>
  <r>
    <s v="Kardiohirurgija"/>
    <s v="Intervencije"/>
    <x v="3219"/>
    <x v="3210"/>
    <m/>
    <n v="110"/>
    <m/>
    <n v="135"/>
    <n v="0"/>
    <n v="245"/>
  </r>
  <r>
    <s v="Kardiohirurgija"/>
    <s v="Intervencije"/>
    <x v="3220"/>
    <x v="3211"/>
    <m/>
    <n v="110"/>
    <m/>
    <n v="135"/>
    <n v="0"/>
    <n v="245"/>
  </r>
  <r>
    <s v="Kardiohirurgija"/>
    <s v="Intervencije"/>
    <x v="3221"/>
    <x v="3212"/>
    <m/>
    <n v="0"/>
    <n v="10770"/>
    <n v="1"/>
    <n v="10770"/>
    <n v="1"/>
  </r>
  <r>
    <s v="Kardiohirurgija"/>
    <s v="Intervencije"/>
    <x v="3222"/>
    <x v="3213"/>
    <m/>
    <n v="0"/>
    <n v="979"/>
    <n v="1"/>
    <n v="979"/>
    <n v="1"/>
  </r>
  <r>
    <s v="Kardiohirurgija"/>
    <s v="Intervencije"/>
    <x v="3223"/>
    <x v="3214"/>
    <m/>
    <n v="110"/>
    <m/>
    <n v="135"/>
    <n v="0"/>
    <n v="245"/>
  </r>
  <r>
    <s v="Kardiohirurgija"/>
    <s v="Intervencije"/>
    <x v="3224"/>
    <x v="3215"/>
    <m/>
    <n v="110"/>
    <m/>
    <n v="135"/>
    <n v="0"/>
    <n v="245"/>
  </r>
  <r>
    <s v="Kardiohirurgija"/>
    <s v="Intervencije"/>
    <x v="2995"/>
    <x v="2987"/>
    <m/>
    <n v="0"/>
    <n v="377"/>
    <n v="390"/>
    <n v="377"/>
    <n v="390"/>
  </r>
  <r>
    <s v="Kardiohirurgija"/>
    <s v="Intervencije"/>
    <x v="3014"/>
    <x v="3006"/>
    <m/>
    <n v="0"/>
    <n v="15"/>
    <n v="15"/>
    <n v="15"/>
    <n v="15"/>
  </r>
  <r>
    <s v="Kardiohirurgija"/>
    <s v="Intervencije"/>
    <x v="3044"/>
    <x v="3036"/>
    <m/>
    <n v="0"/>
    <n v="19"/>
    <n v="1"/>
    <n v="19"/>
    <n v="1"/>
  </r>
  <r>
    <s v="Kardiohirurgija"/>
    <s v="Intervencije"/>
    <x v="3225"/>
    <x v="3216"/>
    <m/>
    <n v="0"/>
    <n v="341"/>
    <n v="1"/>
    <n v="341"/>
    <n v="1"/>
  </r>
  <r>
    <s v="Kardiohirurgija"/>
    <s v="Intervencije"/>
    <x v="3226"/>
    <x v="3217"/>
    <m/>
    <n v="0"/>
    <n v="59"/>
    <n v="1"/>
    <n v="59"/>
    <n v="1"/>
  </r>
  <r>
    <s v="Oftalmologija"/>
    <s v="Dijagnostičke usluge"/>
    <x v="3227"/>
    <x v="3218"/>
    <m/>
    <n v="1"/>
    <m/>
    <n v="1"/>
    <n v="0"/>
    <n v="2"/>
  </r>
  <r>
    <s v="Oftalmologija"/>
    <s v="Dijagnostičke usluge"/>
    <x v="3228"/>
    <x v="3219"/>
    <n v="36056"/>
    <n v="44050"/>
    <n v="4392"/>
    <n v="4510"/>
    <n v="40448"/>
    <n v="48560"/>
  </r>
  <r>
    <s v="Oftalmologija"/>
    <s v="Dijagnostičke usluge"/>
    <x v="3229"/>
    <x v="3220"/>
    <n v="1721"/>
    <n v="2500"/>
    <n v="28"/>
    <n v="10"/>
    <n v="1749"/>
    <n v="2510"/>
  </r>
  <r>
    <s v="Oftalmologija"/>
    <s v="Dijagnostičke usluge"/>
    <x v="3230"/>
    <x v="3221"/>
    <n v="52"/>
    <n v="5"/>
    <m/>
    <n v="1"/>
    <n v="52"/>
    <n v="6"/>
  </r>
  <r>
    <s v="Oftalmologija"/>
    <s v="Dijagnostičke usluge"/>
    <x v="2897"/>
    <x v="2890"/>
    <n v="31"/>
    <n v="70"/>
    <n v="277"/>
    <n v="305"/>
    <n v="308"/>
    <n v="375"/>
  </r>
  <r>
    <s v="Oftalmologija"/>
    <s v="Dijagnostičke usluge"/>
    <x v="3231"/>
    <x v="3222"/>
    <n v="2851"/>
    <n v="3885"/>
    <m/>
    <n v="5"/>
    <n v="2851"/>
    <n v="3890"/>
  </r>
  <r>
    <s v="Oftalmologija"/>
    <s v="Dijagnostičke usluge"/>
    <x v="3232"/>
    <x v="3223"/>
    <m/>
    <n v="1"/>
    <m/>
    <n v="0"/>
    <n v="0"/>
    <n v="1"/>
  </r>
  <r>
    <s v="Oftalmologija"/>
    <s v="Dijagnostičke usluge"/>
    <x v="3233"/>
    <x v="3224"/>
    <m/>
    <n v="1"/>
    <m/>
    <n v="0"/>
    <n v="0"/>
    <n v="1"/>
  </r>
  <r>
    <s v="Oftalmologija"/>
    <s v="Dijagnostičke usluge"/>
    <x v="3234"/>
    <x v="3225"/>
    <m/>
    <n v="1"/>
    <m/>
    <n v="0"/>
    <n v="0"/>
    <n v="1"/>
  </r>
  <r>
    <s v="Oftalmologija"/>
    <s v="Dijagnostičke usluge"/>
    <x v="3235"/>
    <x v="3226"/>
    <m/>
    <n v="415"/>
    <m/>
    <n v="1"/>
    <n v="0"/>
    <n v="416"/>
  </r>
  <r>
    <s v="Oftalmologija"/>
    <s v="Dijagnostičke usluge"/>
    <x v="3236"/>
    <x v="3227"/>
    <n v="2849"/>
    <n v="3260"/>
    <m/>
    <n v="5"/>
    <n v="2849"/>
    <n v="3265"/>
  </r>
  <r>
    <s v="Oftalmologija"/>
    <s v="Dijagnostičke usluge"/>
    <x v="3237"/>
    <x v="3228"/>
    <m/>
    <n v="420"/>
    <m/>
    <n v="1"/>
    <n v="0"/>
    <n v="421"/>
  </r>
  <r>
    <s v="Oftalmologija"/>
    <s v="Dijagnostičke usluge"/>
    <x v="3238"/>
    <x v="3229"/>
    <m/>
    <n v="1"/>
    <m/>
    <n v="0"/>
    <n v="0"/>
    <n v="1"/>
  </r>
  <r>
    <s v="Oftalmologija"/>
    <s v="Dijagnostičke usluge"/>
    <x v="3239"/>
    <x v="3230"/>
    <m/>
    <n v="1"/>
    <m/>
    <n v="0"/>
    <n v="0"/>
    <n v="1"/>
  </r>
  <r>
    <s v="Oftalmologija"/>
    <s v="Dijagnostičke usluge"/>
    <x v="3240"/>
    <x v="3231"/>
    <m/>
    <n v="1"/>
    <m/>
    <n v="0"/>
    <n v="0"/>
    <n v="1"/>
  </r>
  <r>
    <s v="Oftalmologija"/>
    <s v="Dijagnostičke usluge"/>
    <x v="3241"/>
    <x v="3232"/>
    <m/>
    <n v="1"/>
    <m/>
    <n v="0"/>
    <n v="0"/>
    <n v="1"/>
  </r>
  <r>
    <s v="Oftalmologija"/>
    <s v="Dijagnostičke usluge"/>
    <x v="3242"/>
    <x v="3233"/>
    <m/>
    <n v="1"/>
    <m/>
    <n v="0"/>
    <n v="0"/>
    <n v="1"/>
  </r>
  <r>
    <s v="Oftalmologija"/>
    <s v="Dijagnostičke usluge"/>
    <x v="3243"/>
    <x v="3234"/>
    <m/>
    <n v="1"/>
    <m/>
    <n v="0"/>
    <n v="0"/>
    <n v="1"/>
  </r>
  <r>
    <s v="Oftalmologija"/>
    <s v="Dijagnostičke usluge"/>
    <x v="3244"/>
    <x v="3235"/>
    <m/>
    <n v="1"/>
    <m/>
    <n v="0"/>
    <n v="0"/>
    <n v="1"/>
  </r>
  <r>
    <s v="Oftalmologija"/>
    <s v="Dijagnostičke usluge"/>
    <x v="3245"/>
    <x v="3236"/>
    <m/>
    <n v="1"/>
    <m/>
    <n v="0"/>
    <n v="0"/>
    <n v="1"/>
  </r>
  <r>
    <s v="Oftalmologija"/>
    <s v="Dijagnostičke usluge"/>
    <x v="3246"/>
    <x v="3237"/>
    <m/>
    <n v="1"/>
    <m/>
    <n v="0"/>
    <n v="0"/>
    <n v="1"/>
  </r>
  <r>
    <s v="Oftalmologija"/>
    <s v="Dijagnostičke usluge"/>
    <x v="3247"/>
    <x v="3238"/>
    <m/>
    <n v="1"/>
    <m/>
    <n v="0"/>
    <n v="0"/>
    <n v="1"/>
  </r>
  <r>
    <s v="Oftalmologija"/>
    <s v="Dijagnostičke usluge"/>
    <x v="3248"/>
    <x v="3239"/>
    <m/>
    <n v="1"/>
    <m/>
    <n v="0"/>
    <n v="0"/>
    <n v="1"/>
  </r>
  <r>
    <s v="Oftalmologija"/>
    <s v="Dijagnostičke usluge"/>
    <x v="3249"/>
    <x v="3240"/>
    <m/>
    <n v="630"/>
    <m/>
    <n v="1"/>
    <n v="0"/>
    <n v="631"/>
  </r>
  <r>
    <s v="Oftalmologija"/>
    <s v="Dijagnostičke usluge"/>
    <x v="3250"/>
    <x v="3241"/>
    <m/>
    <n v="1"/>
    <m/>
    <n v="0"/>
    <n v="0"/>
    <n v="1"/>
  </r>
  <r>
    <s v="Oftalmologija"/>
    <s v="Dijagnostičke usluge"/>
    <x v="3251"/>
    <x v="3242"/>
    <n v="3972"/>
    <n v="4210"/>
    <n v="1"/>
    <n v="10"/>
    <n v="3973"/>
    <n v="4220"/>
  </r>
  <r>
    <s v="Oftalmologija"/>
    <s v="Dijagnostičke usluge"/>
    <x v="3252"/>
    <x v="3243"/>
    <n v="1085"/>
    <n v="1110"/>
    <n v="1"/>
    <n v="1"/>
    <n v="1086"/>
    <n v="1111"/>
  </r>
  <r>
    <s v="Oftalmologija"/>
    <s v="Dijagnostičke usluge"/>
    <x v="3253"/>
    <x v="3244"/>
    <n v="2846"/>
    <n v="3250"/>
    <m/>
    <n v="5"/>
    <n v="2846"/>
    <n v="3255"/>
  </r>
  <r>
    <s v="Oftalmologija"/>
    <s v="Dijagnostičke usluge"/>
    <x v="3254"/>
    <x v="3245"/>
    <n v="2847"/>
    <n v="3250"/>
    <m/>
    <n v="5"/>
    <n v="2847"/>
    <n v="3255"/>
  </r>
  <r>
    <s v="Oftalmologija"/>
    <s v="Dijagnostičke usluge"/>
    <x v="3255"/>
    <x v="3246"/>
    <n v="1085"/>
    <n v="1100"/>
    <n v="1"/>
    <n v="1"/>
    <n v="1086"/>
    <n v="1101"/>
  </r>
  <r>
    <s v="Oftalmologija"/>
    <s v="Dijagnostičke usluge"/>
    <x v="3256"/>
    <x v="3247"/>
    <n v="1085"/>
    <n v="1510"/>
    <n v="1"/>
    <n v="5"/>
    <n v="1086"/>
    <n v="1515"/>
  </r>
  <r>
    <s v="Oftalmologija"/>
    <s v="Dijagnostičke usluge"/>
    <x v="3257"/>
    <x v="3248"/>
    <m/>
    <n v="1"/>
    <m/>
    <n v="1"/>
    <n v="0"/>
    <n v="2"/>
  </r>
  <r>
    <s v="Oftalmologija"/>
    <s v="Dijagnostičke usluge"/>
    <x v="3258"/>
    <x v="3249"/>
    <n v="1085"/>
    <n v="1550"/>
    <n v="1"/>
    <n v="5"/>
    <n v="1086"/>
    <n v="1555"/>
  </r>
  <r>
    <s v="Oftalmologija"/>
    <s v="Dijagnostičke usluge"/>
    <x v="3259"/>
    <x v="3250"/>
    <m/>
    <n v="1"/>
    <m/>
    <n v="0"/>
    <n v="0"/>
    <n v="1"/>
  </r>
  <r>
    <s v="Oftalmologija"/>
    <s v="Dijagnostičke usluge"/>
    <x v="3260"/>
    <x v="3251"/>
    <n v="1085"/>
    <n v="1510"/>
    <n v="1"/>
    <n v="5"/>
    <n v="1086"/>
    <n v="1515"/>
  </r>
  <r>
    <s v="Oftalmologija"/>
    <s v="Dijagnostičke usluge"/>
    <x v="3261"/>
    <x v="3252"/>
    <m/>
    <n v="1"/>
    <m/>
    <n v="1"/>
    <n v="0"/>
    <n v="2"/>
  </r>
  <r>
    <s v="Oftalmologija"/>
    <s v="Dijagnostičke usluge"/>
    <x v="3262"/>
    <x v="3253"/>
    <m/>
    <n v="1"/>
    <m/>
    <n v="1"/>
    <n v="0"/>
    <n v="2"/>
  </r>
  <r>
    <s v="Oftalmologija"/>
    <s v="Dijagnostičke usluge"/>
    <x v="3263"/>
    <x v="3254"/>
    <m/>
    <n v="1"/>
    <m/>
    <n v="1"/>
    <n v="0"/>
    <n v="2"/>
  </r>
  <r>
    <s v="Oftalmologija"/>
    <s v="Dijagnostičke usluge"/>
    <x v="3264"/>
    <x v="3255"/>
    <n v="1085"/>
    <n v="1510"/>
    <n v="1"/>
    <n v="5"/>
    <n v="1086"/>
    <n v="1515"/>
  </r>
  <r>
    <s v="Oftalmologija"/>
    <s v="Dijagnostičke usluge"/>
    <x v="3265"/>
    <x v="3256"/>
    <m/>
    <n v="630"/>
    <m/>
    <n v="1"/>
    <n v="0"/>
    <n v="631"/>
  </r>
  <r>
    <s v="Oftalmologija"/>
    <s v="Dijagnostičke usluge"/>
    <x v="3266"/>
    <x v="3257"/>
    <n v="602"/>
    <n v="880"/>
    <n v="1"/>
    <n v="1"/>
    <n v="603"/>
    <n v="881"/>
  </r>
  <r>
    <s v="Oftalmologija"/>
    <s v="Dijagnostičke usluge"/>
    <x v="3267"/>
    <x v="3258"/>
    <m/>
    <n v="1"/>
    <m/>
    <n v="0"/>
    <n v="0"/>
    <n v="1"/>
  </r>
  <r>
    <s v="Oftalmologija"/>
    <s v="Dijagnostičke usluge"/>
    <x v="3268"/>
    <x v="3259"/>
    <m/>
    <n v="1"/>
    <m/>
    <n v="0"/>
    <n v="0"/>
    <n v="1"/>
  </r>
  <r>
    <s v="Oftalmologija"/>
    <s v="Dijagnostičke usluge"/>
    <x v="3269"/>
    <x v="3260"/>
    <n v="602"/>
    <n v="880"/>
    <n v="1"/>
    <n v="1"/>
    <n v="603"/>
    <n v="881"/>
  </r>
  <r>
    <s v="Oftalmologija"/>
    <s v="Dijagnostičke usluge"/>
    <x v="3270"/>
    <x v="3261"/>
    <n v="1085"/>
    <n v="1510"/>
    <n v="1"/>
    <n v="2"/>
    <n v="1086"/>
    <n v="1512"/>
  </r>
  <r>
    <s v="Oftalmologija"/>
    <s v="Dijagnostičke usluge"/>
    <x v="3271"/>
    <x v="3262"/>
    <n v="602"/>
    <n v="350"/>
    <n v="1"/>
    <n v="0"/>
    <n v="603"/>
    <n v="350"/>
  </r>
  <r>
    <s v="Oftalmologija"/>
    <s v="Dijagnostičke usluge"/>
    <x v="3272"/>
    <x v="3263"/>
    <m/>
    <n v="450"/>
    <m/>
    <n v="1"/>
    <n v="0"/>
    <n v="451"/>
  </r>
  <r>
    <s v="Oftalmologija"/>
    <s v="Dijagnostičke usluge"/>
    <x v="3273"/>
    <x v="3264"/>
    <m/>
    <n v="450"/>
    <m/>
    <n v="1"/>
    <n v="0"/>
    <n v="451"/>
  </r>
  <r>
    <s v="Oftalmologija"/>
    <s v="Dijagnostičke usluge"/>
    <x v="3274"/>
    <x v="3265"/>
    <m/>
    <n v="450"/>
    <m/>
    <n v="1"/>
    <n v="0"/>
    <n v="451"/>
  </r>
  <r>
    <s v="Oftalmologija"/>
    <s v="Dijagnostičke usluge"/>
    <x v="3275"/>
    <x v="3266"/>
    <m/>
    <n v="450"/>
    <m/>
    <n v="1"/>
    <n v="0"/>
    <n v="451"/>
  </r>
  <r>
    <s v="Oftalmologija"/>
    <s v="Dijagnostičke usluge"/>
    <x v="3276"/>
    <x v="3267"/>
    <m/>
    <n v="1"/>
    <m/>
    <n v="0"/>
    <n v="0"/>
    <n v="1"/>
  </r>
  <r>
    <s v="Oftalmologija"/>
    <s v="Dijagnostičke usluge"/>
    <x v="3277"/>
    <x v="3268"/>
    <m/>
    <n v="450"/>
    <m/>
    <n v="1"/>
    <n v="0"/>
    <n v="451"/>
  </r>
  <r>
    <s v="Oftalmologija"/>
    <s v="Dijagnostičke usluge"/>
    <x v="3278"/>
    <x v="3269"/>
    <n v="1086"/>
    <n v="1100"/>
    <n v="1"/>
    <n v="1"/>
    <n v="1087"/>
    <n v="1101"/>
  </r>
  <r>
    <s v="Oftalmologija"/>
    <s v="Dijagnostičke usluge"/>
    <x v="3279"/>
    <x v="3270"/>
    <m/>
    <n v="1"/>
    <m/>
    <n v="0"/>
    <n v="0"/>
    <n v="1"/>
  </r>
  <r>
    <s v="Oftalmologija"/>
    <s v="Dijagnostičke usluge"/>
    <x v="3280"/>
    <x v="3271"/>
    <m/>
    <n v="1"/>
    <m/>
    <n v="0"/>
    <n v="0"/>
    <n v="1"/>
  </r>
  <r>
    <s v="Oftalmologija"/>
    <s v="Dijagnostičke usluge"/>
    <x v="3281"/>
    <x v="3272"/>
    <m/>
    <n v="1"/>
    <m/>
    <n v="0"/>
    <n v="0"/>
    <n v="1"/>
  </r>
  <r>
    <s v="Oftalmologija"/>
    <s v="Dijagnostičke usluge"/>
    <x v="3282"/>
    <x v="3273"/>
    <m/>
    <n v="1"/>
    <m/>
    <n v="0"/>
    <n v="0"/>
    <n v="1"/>
  </r>
  <r>
    <s v="Oftalmologija"/>
    <s v="Dijagnostičke usluge"/>
    <x v="3283"/>
    <x v="3274"/>
    <m/>
    <n v="1"/>
    <m/>
    <n v="0"/>
    <n v="0"/>
    <n v="1"/>
  </r>
  <r>
    <s v="Oftalmologija"/>
    <s v="Dijagnostičke usluge"/>
    <x v="3284"/>
    <x v="3275"/>
    <m/>
    <n v="1"/>
    <m/>
    <n v="0"/>
    <n v="0"/>
    <n v="1"/>
  </r>
  <r>
    <s v="Oftalmologija"/>
    <s v="Dijagnostičke usluge"/>
    <x v="3285"/>
    <x v="3276"/>
    <m/>
    <n v="1"/>
    <m/>
    <n v="0"/>
    <n v="0"/>
    <n v="1"/>
  </r>
  <r>
    <s v="Oftalmologija"/>
    <s v="Dijagnostičke usluge"/>
    <x v="3286"/>
    <x v="3277"/>
    <m/>
    <n v="1"/>
    <m/>
    <n v="0"/>
    <n v="0"/>
    <n v="1"/>
  </r>
  <r>
    <s v="Oftalmologija"/>
    <s v="Dijagnostičke usluge"/>
    <x v="3287"/>
    <x v="3278"/>
    <m/>
    <n v="1"/>
    <m/>
    <n v="0"/>
    <n v="0"/>
    <n v="1"/>
  </r>
  <r>
    <s v="Oftalmologija"/>
    <s v="Dijagnostičke usluge"/>
    <x v="3288"/>
    <x v="3279"/>
    <n v="24"/>
    <n v="1"/>
    <m/>
    <n v="0"/>
    <n v="24"/>
    <n v="1"/>
  </r>
  <r>
    <s v="Oftalmologija"/>
    <s v="Dijagnostičke usluge"/>
    <x v="3289"/>
    <x v="3280"/>
    <m/>
    <n v="1"/>
    <m/>
    <n v="0"/>
    <n v="0"/>
    <n v="1"/>
  </r>
  <r>
    <s v="Oftalmologija"/>
    <s v="Dijagnostičke usluge"/>
    <x v="3290"/>
    <x v="3281"/>
    <n v="1086"/>
    <n v="1100"/>
    <n v="1"/>
    <n v="1"/>
    <n v="1087"/>
    <n v="1101"/>
  </r>
  <r>
    <s v="Oftalmologija"/>
    <s v="Dijagnostičke usluge"/>
    <x v="3291"/>
    <x v="3282"/>
    <n v="1086"/>
    <n v="1100"/>
    <n v="1"/>
    <n v="1"/>
    <n v="1087"/>
    <n v="1101"/>
  </r>
  <r>
    <s v="Oftalmologija"/>
    <s v="Dijagnostičke usluge"/>
    <x v="3292"/>
    <x v="3283"/>
    <m/>
    <n v="1"/>
    <m/>
    <n v="0"/>
    <n v="0"/>
    <n v="1"/>
  </r>
  <r>
    <s v="Oftalmologija"/>
    <s v="Dijagnostičke usluge"/>
    <x v="3293"/>
    <x v="3284"/>
    <m/>
    <n v="1"/>
    <m/>
    <n v="0"/>
    <n v="0"/>
    <n v="1"/>
  </r>
  <r>
    <s v="Oftalmologija"/>
    <s v="Dijagnostičke usluge"/>
    <x v="3294"/>
    <x v="3285"/>
    <m/>
    <n v="1"/>
    <m/>
    <n v="0"/>
    <n v="0"/>
    <n v="1"/>
  </r>
  <r>
    <s v="Oftalmologija"/>
    <s v="Dijagnostičke usluge"/>
    <x v="3295"/>
    <x v="3286"/>
    <n v="5428"/>
    <n v="4530"/>
    <n v="72"/>
    <n v="50"/>
    <n v="5500"/>
    <n v="4580"/>
  </r>
  <r>
    <s v="Oftalmologija"/>
    <s v="Dijagnostičke usluge"/>
    <x v="3296"/>
    <x v="3287"/>
    <n v="4"/>
    <n v="1"/>
    <m/>
    <n v="0"/>
    <n v="4"/>
    <n v="1"/>
  </r>
  <r>
    <s v="Oftalmologija"/>
    <s v="Dijagnostičke usluge"/>
    <x v="3297"/>
    <x v="3288"/>
    <n v="803"/>
    <n v="1"/>
    <n v="1"/>
    <n v="0"/>
    <n v="804"/>
    <n v="1"/>
  </r>
  <r>
    <s v="Oftalmologija"/>
    <s v="Dijagnostičke usluge"/>
    <x v="3298"/>
    <x v="3289"/>
    <n v="1740"/>
    <n v="3500"/>
    <n v="42"/>
    <n v="50"/>
    <n v="1782"/>
    <n v="3550"/>
  </r>
  <r>
    <s v="Oftalmologija"/>
    <s v="Dijagnostičke usluge"/>
    <x v="3299"/>
    <x v="3290"/>
    <m/>
    <n v="1"/>
    <m/>
    <n v="0"/>
    <n v="0"/>
    <n v="1"/>
  </r>
  <r>
    <s v="Oftalmologija"/>
    <s v="Dijagnostičke usluge"/>
    <x v="3300"/>
    <x v="3291"/>
    <m/>
    <n v="1"/>
    <m/>
    <n v="0"/>
    <n v="0"/>
    <n v="1"/>
  </r>
  <r>
    <s v="Oftalmologija"/>
    <s v="Dijagnostičke usluge"/>
    <x v="3301"/>
    <x v="3292"/>
    <m/>
    <n v="1"/>
    <m/>
    <n v="0"/>
    <n v="0"/>
    <n v="1"/>
  </r>
  <r>
    <s v="Oftalmologija"/>
    <s v="Dijagnostičke usluge"/>
    <x v="3302"/>
    <x v="3293"/>
    <n v="1085"/>
    <n v="1100"/>
    <n v="1"/>
    <n v="1"/>
    <n v="1086"/>
    <n v="1101"/>
  </r>
  <r>
    <s v="Oftalmologija"/>
    <s v="Dijagnostičke usluge"/>
    <x v="3303"/>
    <x v="3294"/>
    <m/>
    <n v="450"/>
    <m/>
    <n v="1"/>
    <n v="0"/>
    <n v="451"/>
  </r>
  <r>
    <s v="Oftalmologija"/>
    <s v="Dijagnostičke usluge"/>
    <x v="3304"/>
    <x v="3295"/>
    <m/>
    <n v="1"/>
    <m/>
    <n v="0"/>
    <n v="0"/>
    <n v="1"/>
  </r>
  <r>
    <s v="Oftalmologija"/>
    <s v="Dijagnostičke usluge"/>
    <x v="3305"/>
    <x v="3296"/>
    <n v="159"/>
    <n v="310"/>
    <m/>
    <n v="0"/>
    <n v="159"/>
    <n v="310"/>
  </r>
  <r>
    <s v="Oftalmologija"/>
    <s v="Dijagnostičke usluge"/>
    <x v="3306"/>
    <x v="3297"/>
    <m/>
    <n v="1"/>
    <m/>
    <n v="0"/>
    <n v="0"/>
    <n v="1"/>
  </r>
  <r>
    <s v="Oftalmologija"/>
    <s v="Dijagnostičke usluge"/>
    <x v="3307"/>
    <x v="3298"/>
    <m/>
    <n v="1"/>
    <m/>
    <n v="0"/>
    <n v="0"/>
    <n v="1"/>
  </r>
  <r>
    <s v="Oftalmologija"/>
    <s v="Dijagnostičke usluge"/>
    <x v="3308"/>
    <x v="3299"/>
    <m/>
    <n v="1"/>
    <m/>
    <n v="0"/>
    <n v="0"/>
    <n v="1"/>
  </r>
  <r>
    <s v="Oftalmologija"/>
    <s v="Dijagnostičke usluge"/>
    <x v="3309"/>
    <x v="3300"/>
    <m/>
    <n v="1"/>
    <m/>
    <n v="0"/>
    <n v="0"/>
    <n v="1"/>
  </r>
  <r>
    <s v="Oftalmologija"/>
    <s v="Dijagnostičke usluge"/>
    <x v="3310"/>
    <x v="3301"/>
    <m/>
    <n v="1"/>
    <m/>
    <n v="0"/>
    <n v="0"/>
    <n v="1"/>
  </r>
  <r>
    <s v="Oftalmologija"/>
    <s v="Dijagnostičke usluge"/>
    <x v="3311"/>
    <x v="3302"/>
    <m/>
    <n v="1"/>
    <m/>
    <n v="0"/>
    <n v="0"/>
    <n v="1"/>
  </r>
  <r>
    <s v="Oftalmologija"/>
    <s v="Dijagnostičke usluge"/>
    <x v="3312"/>
    <x v="3303"/>
    <m/>
    <n v="1"/>
    <m/>
    <n v="0"/>
    <n v="0"/>
    <n v="1"/>
  </r>
  <r>
    <s v="Oftalmologija"/>
    <s v="Dijagnostičke usluge"/>
    <x v="3313"/>
    <x v="3304"/>
    <m/>
    <n v="1"/>
    <m/>
    <n v="0"/>
    <n v="0"/>
    <n v="1"/>
  </r>
  <r>
    <s v="Oftalmologija"/>
    <s v="Dijagnostičke usluge"/>
    <x v="3314"/>
    <x v="3305"/>
    <m/>
    <n v="1"/>
    <m/>
    <n v="0"/>
    <n v="0"/>
    <n v="1"/>
  </r>
  <r>
    <s v="Oftalmologija"/>
    <s v="Dijagnostičke usluge"/>
    <x v="3315"/>
    <x v="3306"/>
    <m/>
    <n v="1"/>
    <m/>
    <n v="0"/>
    <n v="0"/>
    <n v="1"/>
  </r>
  <r>
    <s v="Oftalmologija"/>
    <s v="Dijagnostičke usluge"/>
    <x v="3316"/>
    <x v="3307"/>
    <m/>
    <n v="1"/>
    <m/>
    <n v="0"/>
    <n v="0"/>
    <n v="1"/>
  </r>
  <r>
    <s v="Oftalmologija"/>
    <s v="Dijagnostičke usluge"/>
    <x v="3317"/>
    <x v="3308"/>
    <m/>
    <n v="1"/>
    <m/>
    <n v="0"/>
    <n v="0"/>
    <n v="1"/>
  </r>
  <r>
    <s v="Oftalmologija"/>
    <s v="Dijagnostičke usluge"/>
    <x v="3318"/>
    <x v="3309"/>
    <m/>
    <n v="1"/>
    <m/>
    <n v="0"/>
    <n v="0"/>
    <n v="1"/>
  </r>
  <r>
    <s v="Oftalmologija"/>
    <s v="Dijagnostičke usluge"/>
    <x v="3319"/>
    <x v="3310"/>
    <m/>
    <n v="1"/>
    <m/>
    <n v="0"/>
    <n v="0"/>
    <n v="1"/>
  </r>
  <r>
    <s v="Oftalmologija"/>
    <s v="Dijagnostičke usluge"/>
    <x v="3320"/>
    <x v="3311"/>
    <n v="602"/>
    <n v="350"/>
    <n v="1"/>
    <n v="0"/>
    <n v="603"/>
    <n v="350"/>
  </r>
  <r>
    <s v="Oftalmologija"/>
    <s v="Dijagnostičke usluge"/>
    <x v="3321"/>
    <x v="3312"/>
    <n v="602"/>
    <n v="350"/>
    <n v="1"/>
    <n v="0"/>
    <n v="603"/>
    <n v="350"/>
  </r>
  <r>
    <s v="Oftalmologija"/>
    <s v="Dijagnostičke usluge"/>
    <x v="3322"/>
    <x v="3313"/>
    <n v="602"/>
    <n v="350"/>
    <n v="1"/>
    <n v="0"/>
    <n v="603"/>
    <n v="350"/>
  </r>
  <r>
    <s v="Oftalmologija"/>
    <s v="Dijagnostičke usluge"/>
    <x v="3323"/>
    <x v="3314"/>
    <n v="602"/>
    <n v="350"/>
    <n v="1"/>
    <n v="0"/>
    <n v="603"/>
    <n v="350"/>
  </r>
  <r>
    <s v="Oftalmologija"/>
    <s v="Dijagnostičke usluge"/>
    <x v="3324"/>
    <x v="3315"/>
    <n v="602"/>
    <n v="350"/>
    <n v="1"/>
    <n v="0"/>
    <n v="603"/>
    <n v="350"/>
  </r>
  <r>
    <s v="Oftalmologija"/>
    <s v="Dijagnostičke usluge"/>
    <x v="3325"/>
    <x v="3316"/>
    <n v="602"/>
    <n v="350"/>
    <n v="1"/>
    <n v="0"/>
    <n v="603"/>
    <n v="350"/>
  </r>
  <r>
    <s v="Oftalmologija"/>
    <s v="Dijagnostičke usluge"/>
    <x v="3326"/>
    <x v="3317"/>
    <n v="602"/>
    <n v="350"/>
    <n v="1"/>
    <n v="0"/>
    <n v="603"/>
    <n v="350"/>
  </r>
  <r>
    <s v="Oftalmologija"/>
    <s v="Dijagnostičke usluge"/>
    <x v="3327"/>
    <x v="3318"/>
    <n v="602"/>
    <n v="350"/>
    <n v="1"/>
    <n v="0"/>
    <n v="603"/>
    <n v="350"/>
  </r>
  <r>
    <s v="Oftalmologija"/>
    <s v="Dijagnostičke usluge"/>
    <x v="3328"/>
    <x v="3319"/>
    <m/>
    <n v="1"/>
    <m/>
    <n v="0"/>
    <n v="0"/>
    <n v="1"/>
  </r>
  <r>
    <s v="Oftalmologija"/>
    <s v="Dijagnostičke usluge"/>
    <x v="3329"/>
    <x v="3320"/>
    <n v="602"/>
    <n v="350"/>
    <n v="1"/>
    <n v="0"/>
    <n v="603"/>
    <n v="350"/>
  </r>
  <r>
    <s v="Oftalmologija"/>
    <s v="Dijagnostičke usluge"/>
    <x v="3330"/>
    <x v="3321"/>
    <n v="602"/>
    <n v="350"/>
    <n v="1"/>
    <n v="0"/>
    <n v="603"/>
    <n v="350"/>
  </r>
  <r>
    <s v="Oftalmologija"/>
    <s v="Dijagnostičke usluge"/>
    <x v="3331"/>
    <x v="3322"/>
    <m/>
    <n v="1"/>
    <m/>
    <n v="0"/>
    <n v="0"/>
    <n v="1"/>
  </r>
  <r>
    <s v="Oftalmologija"/>
    <s v="Dijagnostičke usluge"/>
    <x v="3332"/>
    <x v="3323"/>
    <m/>
    <n v="1"/>
    <m/>
    <n v="0"/>
    <n v="0"/>
    <n v="1"/>
  </r>
  <r>
    <s v="Oftalmologija"/>
    <s v="Dijagnostičke usluge"/>
    <x v="3333"/>
    <x v="3324"/>
    <n v="602"/>
    <n v="350"/>
    <n v="1"/>
    <n v="0"/>
    <n v="603"/>
    <n v="350"/>
  </r>
  <r>
    <s v="Oftalmologija"/>
    <s v="Dijagnostičke usluge"/>
    <x v="3334"/>
    <x v="3325"/>
    <n v="602"/>
    <n v="350"/>
    <n v="1"/>
    <n v="0"/>
    <n v="603"/>
    <n v="350"/>
  </r>
  <r>
    <s v="Oftalmologija"/>
    <s v="Dijagnostičke usluge"/>
    <x v="3335"/>
    <x v="3326"/>
    <n v="602"/>
    <n v="350"/>
    <n v="1"/>
    <n v="0"/>
    <n v="603"/>
    <n v="350"/>
  </r>
  <r>
    <s v="Oftalmologija"/>
    <s v="Dijagnostičke usluge"/>
    <x v="3336"/>
    <x v="3327"/>
    <n v="602"/>
    <n v="350"/>
    <n v="1"/>
    <n v="0"/>
    <n v="603"/>
    <n v="350"/>
  </r>
  <r>
    <s v="Oftalmologija"/>
    <s v="Dijagnostičke usluge"/>
    <x v="3337"/>
    <x v="3328"/>
    <m/>
    <n v="1"/>
    <m/>
    <n v="0"/>
    <n v="0"/>
    <n v="1"/>
  </r>
  <r>
    <s v="Oftalmologija"/>
    <s v="Dijagnostičke usluge"/>
    <x v="3338"/>
    <x v="3329"/>
    <n v="4023"/>
    <n v="4280"/>
    <n v="2"/>
    <n v="5"/>
    <n v="4025"/>
    <n v="4285"/>
  </r>
  <r>
    <s v="Oftalmologija"/>
    <s v="Dijagnostičke usluge"/>
    <x v="3339"/>
    <x v="3330"/>
    <n v="6580"/>
    <n v="1200"/>
    <n v="4716"/>
    <n v="4510"/>
    <n v="11296"/>
    <n v="5710"/>
  </r>
  <r>
    <s v="Oftalmologija"/>
    <s v="Dijagnostičke usluge"/>
    <x v="3340"/>
    <x v="3331"/>
    <m/>
    <n v="1"/>
    <m/>
    <n v="0"/>
    <n v="0"/>
    <n v="1"/>
  </r>
  <r>
    <s v="Oftalmologija"/>
    <s v="Dijagnostičke usluge"/>
    <x v="3341"/>
    <x v="3332"/>
    <m/>
    <n v="1"/>
    <m/>
    <n v="0"/>
    <n v="0"/>
    <n v="1"/>
  </r>
  <r>
    <s v="Oftalmologija"/>
    <s v="Dijagnostičke usluge"/>
    <x v="3342"/>
    <x v="3333"/>
    <m/>
    <n v="1"/>
    <m/>
    <n v="0"/>
    <n v="0"/>
    <n v="1"/>
  </r>
  <r>
    <s v="Oftalmologija"/>
    <s v="Dijagnostičke usluge"/>
    <x v="3343"/>
    <x v="3334"/>
    <m/>
    <n v="1"/>
    <m/>
    <n v="0"/>
    <n v="0"/>
    <n v="1"/>
  </r>
  <r>
    <s v="Oftalmologija"/>
    <s v="Dijagnostičke usluge"/>
    <x v="3344"/>
    <x v="3335"/>
    <m/>
    <n v="1"/>
    <m/>
    <n v="0"/>
    <n v="0"/>
    <n v="1"/>
  </r>
  <r>
    <s v="Oftalmologija"/>
    <s v="Dijagnostičke usluge"/>
    <x v="3345"/>
    <x v="3336"/>
    <m/>
    <n v="0"/>
    <m/>
    <n v="1"/>
    <n v="0"/>
    <n v="1"/>
  </r>
  <r>
    <s v="Oftalmologija"/>
    <s v="Dijagnostičke usluge"/>
    <x v="3346"/>
    <x v="3337"/>
    <n v="16909"/>
    <n v="20000"/>
    <n v="1829"/>
    <n v="1500"/>
    <n v="18738"/>
    <n v="21500"/>
  </r>
  <r>
    <s v="Oftalmologija"/>
    <s v="Dijagnostičke usluge"/>
    <x v="3347"/>
    <x v="3338"/>
    <n v="24997"/>
    <n v="26500"/>
    <n v="2241"/>
    <n v="2020"/>
    <n v="27238"/>
    <n v="28520"/>
  </r>
  <r>
    <s v="Oftalmologija"/>
    <s v="Dijagnostičke usluge"/>
    <x v="3348"/>
    <x v="3339"/>
    <n v="35298"/>
    <n v="44120"/>
    <n v="4348"/>
    <n v="4500"/>
    <n v="39646"/>
    <n v="48620"/>
  </r>
  <r>
    <s v="Oftalmologija"/>
    <s v="Dijagnostičke usluge"/>
    <x v="3349"/>
    <x v="3340"/>
    <n v="3454"/>
    <n v="3900"/>
    <n v="1"/>
    <n v="5"/>
    <n v="3455"/>
    <n v="3905"/>
  </r>
  <r>
    <s v="Oftalmologija"/>
    <s v="Dijagnostičke usluge"/>
    <x v="3156"/>
    <x v="3148"/>
    <n v="4544"/>
    <n v="5000"/>
    <n v="2"/>
    <n v="5"/>
    <n v="4546"/>
    <n v="5005"/>
  </r>
  <r>
    <s v="Oftalmologija"/>
    <s v="Terapijske  usluge"/>
    <x v="2907"/>
    <x v="2900"/>
    <m/>
    <n v="0"/>
    <m/>
    <n v="1"/>
    <n v="0"/>
    <n v="1"/>
  </r>
  <r>
    <s v="Oftalmologija"/>
    <s v="Terapijske  usluge"/>
    <x v="2908"/>
    <x v="2901"/>
    <m/>
    <n v="0"/>
    <m/>
    <n v="1"/>
    <n v="0"/>
    <n v="1"/>
  </r>
  <r>
    <s v="Oftalmologija"/>
    <s v="Terapijske  usluge"/>
    <x v="3350"/>
    <x v="3341"/>
    <m/>
    <n v="0"/>
    <m/>
    <n v="1"/>
    <n v="0"/>
    <n v="1"/>
  </r>
  <r>
    <s v="Oftalmologija"/>
    <s v="Terapijske  usluge"/>
    <x v="2952"/>
    <x v="2945"/>
    <n v="2199"/>
    <n v="3020"/>
    <n v="603"/>
    <n v="670"/>
    <n v="2802"/>
    <n v="3690"/>
  </r>
  <r>
    <s v="Oftalmologija"/>
    <s v="Terapijske  usluge"/>
    <x v="2971"/>
    <x v="2963"/>
    <n v="7"/>
    <n v="15"/>
    <n v="839"/>
    <n v="1000"/>
    <n v="846"/>
    <n v="1015"/>
  </r>
  <r>
    <s v="Oftalmologija"/>
    <s v="Terapijske  usluge"/>
    <x v="2989"/>
    <x v="2981"/>
    <n v="97"/>
    <n v="35"/>
    <n v="1121"/>
    <n v="1050"/>
    <n v="1218"/>
    <n v="1085"/>
  </r>
  <r>
    <s v="Oftalmologija"/>
    <s v="Terapijske  usluge"/>
    <x v="3153"/>
    <x v="3145"/>
    <m/>
    <n v="0"/>
    <m/>
    <n v="1"/>
    <n v="0"/>
    <n v="1"/>
  </r>
  <r>
    <s v="Oftalmologija"/>
    <s v="Terapijske  usluge"/>
    <x v="2963"/>
    <x v="2955"/>
    <m/>
    <n v="0"/>
    <m/>
    <n v="1"/>
    <n v="0"/>
    <n v="1"/>
  </r>
  <r>
    <s v="Oftalmologija"/>
    <s v="Terapijske  usluge"/>
    <x v="2981"/>
    <x v="2973"/>
    <m/>
    <n v="0"/>
    <m/>
    <n v="1"/>
    <n v="0"/>
    <n v="1"/>
  </r>
  <r>
    <s v="Oftalmologija"/>
    <s v="Terapijske  usluge"/>
    <x v="2995"/>
    <x v="2987"/>
    <m/>
    <n v="0"/>
    <n v="39"/>
    <n v="150"/>
    <n v="39"/>
    <n v="150"/>
  </r>
  <r>
    <s v="Oftalmologija"/>
    <s v="Intervencije"/>
    <x v="3351"/>
    <x v="3342"/>
    <m/>
    <n v="1"/>
    <n v="1767"/>
    <n v="2300"/>
    <n v="1767"/>
    <n v="2301"/>
  </r>
  <r>
    <s v="Oftalmologija"/>
    <s v="Intervencije"/>
    <x v="3352"/>
    <x v="3343"/>
    <m/>
    <n v="0"/>
    <m/>
    <n v="1"/>
    <n v="0"/>
    <n v="1"/>
  </r>
  <r>
    <s v="Oftalmologija"/>
    <s v="Intervencije"/>
    <x v="3353"/>
    <x v="3344"/>
    <m/>
    <n v="0"/>
    <n v="365"/>
    <n v="25"/>
    <n v="365"/>
    <n v="25"/>
  </r>
  <r>
    <s v="Oftalmologija"/>
    <s v="Intervencije"/>
    <x v="3354"/>
    <x v="3345"/>
    <m/>
    <n v="1"/>
    <m/>
    <n v="1"/>
    <n v="0"/>
    <n v="2"/>
  </r>
  <r>
    <s v="Oftalmologija"/>
    <s v="Intervencije"/>
    <x v="3060"/>
    <x v="3052"/>
    <m/>
    <n v="1"/>
    <m/>
    <n v="1"/>
    <n v="0"/>
    <n v="2"/>
  </r>
  <r>
    <s v="Oftalmologija"/>
    <s v="Intervencije"/>
    <x v="2914"/>
    <x v="2907"/>
    <n v="3"/>
    <n v="10"/>
    <m/>
    <n v="1"/>
    <n v="3"/>
    <n v="11"/>
  </r>
  <r>
    <s v="Oftalmologija"/>
    <s v="Intervencije"/>
    <x v="3355"/>
    <x v="3346"/>
    <n v="907"/>
    <n v="970"/>
    <n v="2"/>
    <n v="5"/>
    <n v="909"/>
    <n v="975"/>
  </r>
  <r>
    <s v="Oftalmologija"/>
    <s v="Intervencije"/>
    <x v="3356"/>
    <x v="3347"/>
    <m/>
    <n v="1"/>
    <m/>
    <n v="1"/>
    <n v="0"/>
    <n v="2"/>
  </r>
  <r>
    <s v="Oftalmologija"/>
    <s v="Intervencije"/>
    <x v="3357"/>
    <x v="3348"/>
    <n v="550"/>
    <n v="610"/>
    <m/>
    <n v="1"/>
    <n v="550"/>
    <n v="611"/>
  </r>
  <r>
    <s v="Oftalmologija"/>
    <s v="Intervencije"/>
    <x v="3358"/>
    <x v="3349"/>
    <n v="28"/>
    <n v="50"/>
    <m/>
    <n v="1"/>
    <n v="28"/>
    <n v="51"/>
  </r>
  <r>
    <s v="Oftalmologija"/>
    <s v="Intervencije"/>
    <x v="3359"/>
    <x v="3350"/>
    <n v="43"/>
    <n v="70"/>
    <n v="1"/>
    <n v="5"/>
    <n v="44"/>
    <n v="75"/>
  </r>
  <r>
    <s v="Oftalmologija"/>
    <s v="Intervencije"/>
    <x v="3360"/>
    <x v="3351"/>
    <n v="201"/>
    <n v="410"/>
    <m/>
    <n v="2"/>
    <n v="201"/>
    <n v="412"/>
  </r>
  <r>
    <s v="Oftalmologija"/>
    <s v="Intervencije"/>
    <x v="3361"/>
    <x v="3352"/>
    <n v="501"/>
    <n v="710"/>
    <n v="2"/>
    <n v="1"/>
    <n v="503"/>
    <n v="711"/>
  </r>
  <r>
    <s v="Oftalmologija"/>
    <s v="Intervencije"/>
    <x v="3362"/>
    <x v="3353"/>
    <n v="52"/>
    <n v="60"/>
    <n v="2"/>
    <n v="1"/>
    <n v="54"/>
    <n v="61"/>
  </r>
  <r>
    <s v="Oftalmologija"/>
    <s v="Intervencije"/>
    <x v="3363"/>
    <x v="3354"/>
    <n v="432"/>
    <n v="610"/>
    <n v="2552"/>
    <n v="3150"/>
    <n v="2984"/>
    <n v="3760"/>
  </r>
  <r>
    <s v="Oftalmologija"/>
    <s v="Intervencije"/>
    <x v="3359"/>
    <x v="3350"/>
    <n v="43"/>
    <n v="70"/>
    <n v="1"/>
    <n v="5"/>
    <n v="44"/>
    <n v="75"/>
  </r>
  <r>
    <s v="Oftalmologija"/>
    <s v="Intervencije"/>
    <x v="2838"/>
    <x v="2832"/>
    <m/>
    <n v="1"/>
    <m/>
    <n v="1"/>
    <n v="0"/>
    <n v="2"/>
  </r>
  <r>
    <s v="Vaskularna hirurgija"/>
    <s v="Dijagnostičke usluge"/>
    <x v="2371"/>
    <x v="2366"/>
    <n v="155"/>
    <n v="120"/>
    <n v="40"/>
    <n v="35"/>
    <n v="195"/>
    <n v="155"/>
  </r>
  <r>
    <s v="Vaskularna hirurgija"/>
    <s v="Dijagnostičke usluge"/>
    <x v="2896"/>
    <x v="2889"/>
    <m/>
    <n v="0"/>
    <n v="449"/>
    <n v="290"/>
    <n v="449"/>
    <n v="290"/>
  </r>
  <r>
    <s v="Vaskularna hirurgija"/>
    <s v="Dijagnostičke usluge"/>
    <x v="2897"/>
    <x v="2890"/>
    <m/>
    <n v="0"/>
    <n v="3298"/>
    <n v="3000"/>
    <n v="3298"/>
    <n v="3000"/>
  </r>
  <r>
    <s v="Vaskularna hirurgija"/>
    <s v="Dijagnostičke usluge"/>
    <x v="3154"/>
    <x v="3146"/>
    <n v="1"/>
    <n v="0"/>
    <n v="63"/>
    <n v="70"/>
    <n v="64"/>
    <n v="70"/>
  </r>
  <r>
    <s v="Vaskularna hirurgija"/>
    <s v="Terapijske  usluge"/>
    <x v="2906"/>
    <x v="2899"/>
    <m/>
    <n v="0"/>
    <m/>
    <n v="1"/>
    <n v="0"/>
    <n v="1"/>
  </r>
  <r>
    <s v="Vaskularna hirurgija"/>
    <s v="Terapijske  usluge"/>
    <x v="2907"/>
    <x v="2900"/>
    <m/>
    <n v="0"/>
    <n v="298"/>
    <n v="300"/>
    <n v="298"/>
    <n v="300"/>
  </r>
  <r>
    <s v="Vaskularna hirurgija"/>
    <s v="Terapijske  usluge"/>
    <x v="2908"/>
    <x v="2901"/>
    <m/>
    <n v="0"/>
    <n v="15"/>
    <n v="5"/>
    <n v="15"/>
    <n v="5"/>
  </r>
  <r>
    <s v="Vaskularna hirurgija"/>
    <s v="Terapijske  usluge"/>
    <x v="2913"/>
    <x v="2906"/>
    <m/>
    <n v="0"/>
    <m/>
    <n v="1"/>
    <n v="0"/>
    <n v="1"/>
  </r>
  <r>
    <s v="Vaskularna hirurgija"/>
    <s v="Terapijske  usluge"/>
    <x v="3059"/>
    <x v="3051"/>
    <n v="3233"/>
    <n v="2760"/>
    <n v="2093"/>
    <n v="1850"/>
    <n v="5326"/>
    <n v="4610"/>
  </r>
  <r>
    <s v="Vaskularna hirurgija"/>
    <s v="Terapijske  usluge"/>
    <x v="3364"/>
    <x v="3355"/>
    <m/>
    <n v="0"/>
    <m/>
    <n v="1"/>
    <n v="0"/>
    <n v="1"/>
  </r>
  <r>
    <s v="Vaskularna hirurgija"/>
    <s v="Terapijske  usluge"/>
    <x v="2929"/>
    <x v="2922"/>
    <m/>
    <n v="0"/>
    <m/>
    <n v="1"/>
    <n v="0"/>
    <n v="1"/>
  </r>
  <r>
    <s v="Vaskularna hirurgija"/>
    <s v="Terapijske  usluge"/>
    <x v="2930"/>
    <x v="2923"/>
    <m/>
    <n v="0"/>
    <n v="14"/>
    <n v="30"/>
    <n v="14"/>
    <n v="30"/>
  </r>
  <r>
    <s v="Vaskularna hirurgija"/>
    <s v="Terapijske  usluge"/>
    <x v="3365"/>
    <x v="3356"/>
    <m/>
    <n v="0"/>
    <n v="1"/>
    <n v="1"/>
    <n v="1"/>
    <n v="1"/>
  </r>
  <r>
    <s v="Vaskularna hirurgija"/>
    <s v="Terapijske  usluge"/>
    <x v="3217"/>
    <x v="3208"/>
    <m/>
    <n v="110"/>
    <m/>
    <n v="135"/>
    <n v="0"/>
    <n v="245"/>
  </r>
  <r>
    <s v="Vaskularna hirurgija"/>
    <s v="Terapijske  usluge"/>
    <x v="2965"/>
    <x v="2957"/>
    <m/>
    <n v="0"/>
    <n v="53"/>
    <n v="150"/>
    <n v="53"/>
    <n v="150"/>
  </r>
  <r>
    <s v="Vaskularna hirurgija"/>
    <s v="Terapijske  usluge"/>
    <x v="2969"/>
    <x v="2961"/>
    <m/>
    <n v="0"/>
    <m/>
    <n v="2"/>
    <n v="0"/>
    <n v="2"/>
  </r>
  <r>
    <s v="Vaskularna hirurgija"/>
    <s v="Terapijske  usluge"/>
    <x v="2970"/>
    <x v="2962"/>
    <m/>
    <n v="1"/>
    <n v="169"/>
    <n v="240"/>
    <n v="169"/>
    <n v="241"/>
  </r>
  <r>
    <s v="Vaskularna hirurgija"/>
    <s v="Terapijske  usluge"/>
    <x v="2971"/>
    <x v="2963"/>
    <m/>
    <n v="0"/>
    <n v="1"/>
    <n v="1"/>
    <n v="1"/>
    <n v="1"/>
  </r>
  <r>
    <s v="Vaskularna hirurgija"/>
    <s v="Terapijske  usluge"/>
    <x v="2982"/>
    <x v="2974"/>
    <m/>
    <n v="0"/>
    <m/>
    <n v="1"/>
    <n v="0"/>
    <n v="1"/>
  </r>
  <r>
    <s v="Vaskularna hirurgija"/>
    <s v="Terapijske  usluge"/>
    <x v="2983"/>
    <x v="2975"/>
    <m/>
    <n v="0"/>
    <n v="10232"/>
    <n v="7570"/>
    <n v="10232"/>
    <n v="7570"/>
  </r>
  <r>
    <s v="Vaskularna hirurgija"/>
    <s v="Terapijske  usluge"/>
    <x v="2986"/>
    <x v="2978"/>
    <m/>
    <n v="0"/>
    <n v="4"/>
    <n v="20"/>
    <n v="4"/>
    <n v="20"/>
  </r>
  <r>
    <s v="Vaskularna hirurgija"/>
    <s v="Terapijske  usluge"/>
    <x v="2987"/>
    <x v="2979"/>
    <n v="1"/>
    <n v="0"/>
    <n v="256"/>
    <n v="260"/>
    <n v="257"/>
    <n v="260"/>
  </r>
  <r>
    <s v="Vaskularna hirurgija"/>
    <s v="Terapijske  usluge"/>
    <x v="2988"/>
    <x v="2980"/>
    <n v="2"/>
    <n v="0"/>
    <n v="6220"/>
    <n v="4940"/>
    <n v="6222"/>
    <n v="4940"/>
  </r>
  <r>
    <s v="Vaskularna hirurgija"/>
    <s v="Terapijske  usluge"/>
    <x v="2989"/>
    <x v="2981"/>
    <m/>
    <n v="0"/>
    <n v="6691"/>
    <n v="4890"/>
    <n v="6691"/>
    <n v="4890"/>
  </r>
  <r>
    <s v="Vaskularna hirurgija"/>
    <s v="Terapijske  usluge"/>
    <x v="2990"/>
    <x v="2982"/>
    <m/>
    <n v="0"/>
    <n v="1"/>
    <n v="1"/>
    <n v="1"/>
    <n v="1"/>
  </r>
  <r>
    <s v="Vaskularna hirurgija"/>
    <s v="Terapijske  usluge"/>
    <x v="2991"/>
    <x v="2983"/>
    <m/>
    <n v="0"/>
    <n v="4217"/>
    <n v="3300"/>
    <n v="4217"/>
    <n v="3300"/>
  </r>
  <r>
    <s v="Vaskularna hirurgija"/>
    <s v="Terapijske  usluge"/>
    <x v="3018"/>
    <x v="3010"/>
    <m/>
    <n v="0"/>
    <n v="59"/>
    <n v="40"/>
    <n v="59"/>
    <n v="40"/>
  </r>
  <r>
    <s v="Vaskularna hirurgija"/>
    <s v="Terapijske  usluge"/>
    <x v="3019"/>
    <x v="3011"/>
    <m/>
    <n v="0"/>
    <n v="27"/>
    <n v="50"/>
    <n v="27"/>
    <n v="50"/>
  </r>
  <r>
    <s v="Vaskularna hirurgija"/>
    <s v="Terapijske  usluge"/>
    <x v="3025"/>
    <x v="3017"/>
    <m/>
    <n v="0"/>
    <n v="691"/>
    <n v="1650"/>
    <n v="691"/>
    <n v="1650"/>
  </r>
  <r>
    <s v="Vaskularna hirurgija"/>
    <s v="Terapijske  usluge"/>
    <x v="3036"/>
    <x v="3028"/>
    <m/>
    <n v="0"/>
    <m/>
    <n v="1"/>
    <n v="0"/>
    <n v="1"/>
  </r>
  <r>
    <s v="Vaskularna hirurgija"/>
    <s v="Terapijske  usluge"/>
    <x v="2931"/>
    <x v="2924"/>
    <m/>
    <n v="0"/>
    <n v="38"/>
    <n v="50"/>
    <n v="38"/>
    <n v="50"/>
  </r>
  <r>
    <s v="Vaskularna hirurgija"/>
    <s v="Terapijske  usluge"/>
    <x v="2981"/>
    <x v="2973"/>
    <m/>
    <n v="0"/>
    <m/>
    <n v="1"/>
    <n v="0"/>
    <n v="1"/>
  </r>
  <r>
    <s v="Vaskularna hirurgija"/>
    <s v="Terapijske  usluge"/>
    <x v="2998"/>
    <x v="2990"/>
    <m/>
    <n v="0"/>
    <n v="1"/>
    <n v="1"/>
    <n v="1"/>
    <n v="1"/>
  </r>
  <r>
    <s v="Vaskularna hirurgija"/>
    <s v="Terapijske  usluge"/>
    <x v="3052"/>
    <x v="3044"/>
    <m/>
    <n v="0"/>
    <m/>
    <n v="1"/>
    <n v="0"/>
    <n v="1"/>
  </r>
  <r>
    <s v="Vaskularna hirurgija"/>
    <s v="Intervencije"/>
    <x v="2894"/>
    <x v="2887"/>
    <n v="469"/>
    <n v="480"/>
    <n v="20"/>
    <n v="70"/>
    <n v="489"/>
    <n v="550"/>
  </r>
  <r>
    <s v="Vaskularna hirurgija"/>
    <s v="Intervencije"/>
    <x v="15"/>
    <x v="15"/>
    <n v="131"/>
    <n v="125"/>
    <n v="17"/>
    <n v="10"/>
    <n v="148"/>
    <n v="135"/>
  </r>
  <r>
    <s v="Vaskularna hirurgija"/>
    <s v="Intervencije"/>
    <x v="845"/>
    <x v="843"/>
    <n v="1"/>
    <n v="1"/>
    <n v="21"/>
    <n v="30"/>
    <n v="22"/>
    <n v="31"/>
  </r>
  <r>
    <s v="Vaskularna hirurgija"/>
    <s v="Intervencije"/>
    <x v="2461"/>
    <x v="2456"/>
    <m/>
    <n v="1"/>
    <n v="1"/>
    <n v="1"/>
    <n v="1"/>
    <n v="2"/>
  </r>
  <r>
    <s v="Vaskularna hirurgija"/>
    <s v="Intervencije"/>
    <x v="3061"/>
    <x v="3053"/>
    <m/>
    <n v="1"/>
    <m/>
    <n v="1"/>
    <n v="0"/>
    <n v="2"/>
  </r>
  <r>
    <s v="Vaskularna hirurgija"/>
    <s v="Intervencije"/>
    <x v="17"/>
    <x v="17"/>
    <m/>
    <n v="1"/>
    <m/>
    <n v="1"/>
    <n v="0"/>
    <n v="2"/>
  </r>
  <r>
    <s v="Vaskularna hirurgija"/>
    <s v="Intervencije"/>
    <x v="2701"/>
    <x v="2695"/>
    <m/>
    <n v="1"/>
    <n v="3"/>
    <n v="5"/>
    <n v="3"/>
    <n v="6"/>
  </r>
  <r>
    <s v="Vaskularna hirurgija"/>
    <s v="Intervencije"/>
    <x v="25"/>
    <x v="25"/>
    <m/>
    <n v="1"/>
    <m/>
    <n v="1"/>
    <n v="0"/>
    <n v="2"/>
  </r>
  <r>
    <s v="Vaskularna hirurgija"/>
    <s v="Intervencije"/>
    <x v="31"/>
    <x v="31"/>
    <m/>
    <n v="1"/>
    <m/>
    <n v="1"/>
    <n v="0"/>
    <n v="2"/>
  </r>
  <r>
    <s v="Vaskularna hirurgija"/>
    <s v="Intervencije"/>
    <x v="3173"/>
    <x v="3164"/>
    <m/>
    <n v="1"/>
    <m/>
    <n v="1"/>
    <n v="0"/>
    <n v="2"/>
  </r>
  <r>
    <s v="Vaskularna hirurgija"/>
    <s v="Intervencije"/>
    <x v="996"/>
    <x v="994"/>
    <m/>
    <n v="1"/>
    <n v="7"/>
    <n v="5"/>
    <n v="7"/>
    <n v="6"/>
  </r>
  <r>
    <s v="Vaskularna hirurgija"/>
    <s v="Intervencije"/>
    <x v="3181"/>
    <x v="3172"/>
    <m/>
    <n v="1"/>
    <n v="1"/>
    <n v="1"/>
    <n v="1"/>
    <n v="2"/>
  </r>
  <r>
    <s v="Vaskularna hirurgija"/>
    <s v="Intervencije"/>
    <x v="3182"/>
    <x v="3173"/>
    <m/>
    <n v="1"/>
    <n v="119"/>
    <n v="150"/>
    <n v="119"/>
    <n v="151"/>
  </r>
  <r>
    <s v="Vaskularna hirurgija"/>
    <s v="Intervencije"/>
    <x v="3184"/>
    <x v="3175"/>
    <m/>
    <n v="1"/>
    <n v="25"/>
    <n v="15"/>
    <n v="25"/>
    <n v="16"/>
  </r>
  <r>
    <s v="Vaskularna hirurgija"/>
    <s v="Intervencije"/>
    <x v="3207"/>
    <x v="3198"/>
    <m/>
    <n v="1"/>
    <n v="2066"/>
    <n v="1850"/>
    <n v="2066"/>
    <n v="1851"/>
  </r>
  <r>
    <s v="Vaskularna hirurgija"/>
    <s v="Intervencije"/>
    <x v="1937"/>
    <x v="1934"/>
    <m/>
    <n v="1"/>
    <m/>
    <n v="1"/>
    <n v="0"/>
    <n v="2"/>
  </r>
  <r>
    <s v="Vaskularna hirurgija"/>
    <s v="Intervencije"/>
    <x v="781"/>
    <x v="779"/>
    <n v="7"/>
    <n v="15"/>
    <n v="1"/>
    <n v="1"/>
    <n v="8"/>
    <n v="16"/>
  </r>
  <r>
    <s v="Vaskularna hirurgija"/>
    <s v="Intervencije"/>
    <x v="3100"/>
    <x v="3092"/>
    <m/>
    <n v="1"/>
    <n v="133"/>
    <n v="100"/>
    <n v="133"/>
    <n v="101"/>
  </r>
  <r>
    <s v="Vaskularna hirurgija"/>
    <s v="Intervencije"/>
    <x v="2926"/>
    <x v="2919"/>
    <m/>
    <n v="1"/>
    <n v="1"/>
    <n v="1"/>
    <n v="1"/>
    <n v="2"/>
  </r>
  <r>
    <s v="Vaskularna hirurgija"/>
    <s v="Intervencije"/>
    <x v="3215"/>
    <x v="3206"/>
    <m/>
    <n v="1"/>
    <n v="127"/>
    <n v="80"/>
    <n v="127"/>
    <n v="81"/>
  </r>
  <r>
    <s v="Vaskularna hirurgija"/>
    <s v="Intervencije"/>
    <x v="3216"/>
    <x v="3207"/>
    <m/>
    <n v="1"/>
    <m/>
    <n v="1"/>
    <n v="0"/>
    <n v="2"/>
  </r>
  <r>
    <s v="Urologija"/>
    <s v="Dijagnostičke usluge"/>
    <x v="2897"/>
    <x v="2890"/>
    <m/>
    <n v="1"/>
    <n v="2846"/>
    <n v="2640"/>
    <n v="2846"/>
    <n v="2641"/>
  </r>
  <r>
    <s v="Urologija"/>
    <s v="Dijagnostičke usluge"/>
    <x v="2898"/>
    <x v="2891"/>
    <m/>
    <n v="1"/>
    <m/>
    <n v="1"/>
    <n v="0"/>
    <n v="2"/>
  </r>
  <r>
    <s v="Urologija"/>
    <s v="Dijagnostičke usluge"/>
    <x v="3366"/>
    <x v="3357"/>
    <n v="339"/>
    <n v="350"/>
    <n v="38"/>
    <n v="50"/>
    <n v="377"/>
    <n v="400"/>
  </r>
  <r>
    <s v="Urologija"/>
    <s v="Dijagnostičke usluge"/>
    <x v="3367"/>
    <x v="3358"/>
    <m/>
    <n v="1"/>
    <n v="626"/>
    <n v="530"/>
    <n v="626"/>
    <n v="531"/>
  </r>
  <r>
    <s v="Urologija"/>
    <s v="Dijagnostičke usluge"/>
    <x v="3368"/>
    <x v="3359"/>
    <m/>
    <n v="1"/>
    <m/>
    <n v="1"/>
    <n v="0"/>
    <n v="2"/>
  </r>
  <r>
    <s v="Urologija"/>
    <s v="Dijagnostičke usluge"/>
    <x v="3369"/>
    <x v="3360"/>
    <m/>
    <n v="1"/>
    <m/>
    <n v="1"/>
    <n v="0"/>
    <n v="2"/>
  </r>
  <r>
    <s v="Urologija"/>
    <s v="Dijagnostičke usluge"/>
    <x v="3370"/>
    <x v="3361"/>
    <m/>
    <n v="1"/>
    <m/>
    <n v="1"/>
    <n v="0"/>
    <n v="2"/>
  </r>
  <r>
    <s v="Urologija"/>
    <s v="Dijagnostičke usluge"/>
    <x v="3371"/>
    <x v="3362"/>
    <m/>
    <n v="1"/>
    <n v="383"/>
    <n v="330"/>
    <n v="383"/>
    <n v="331"/>
  </r>
  <r>
    <s v="Urologija"/>
    <s v="Dijagnostičke usluge"/>
    <x v="3372"/>
    <x v="3363"/>
    <m/>
    <n v="1"/>
    <m/>
    <n v="1"/>
    <n v="0"/>
    <n v="2"/>
  </r>
  <r>
    <s v="Urologija"/>
    <s v="Terapijske  usluge"/>
    <x v="2907"/>
    <x v="2900"/>
    <m/>
    <n v="0"/>
    <n v="585"/>
    <n v="580"/>
    <n v="585"/>
    <n v="580"/>
  </r>
  <r>
    <s v="Urologija"/>
    <s v="Terapijske  usluge"/>
    <x v="2930"/>
    <x v="2923"/>
    <m/>
    <n v="0"/>
    <n v="65"/>
    <n v="5"/>
    <n v="65"/>
    <n v="5"/>
  </r>
  <r>
    <s v="Urologija"/>
    <s v="Terapijske  usluge"/>
    <x v="3213"/>
    <x v="3204"/>
    <m/>
    <n v="0"/>
    <n v="181"/>
    <n v="170"/>
    <n v="181"/>
    <n v="170"/>
  </r>
  <r>
    <s v="Urologija"/>
    <s v="Terapijske  usluge"/>
    <x v="3153"/>
    <x v="3145"/>
    <m/>
    <n v="0"/>
    <m/>
    <n v="1"/>
    <n v="0"/>
    <n v="1"/>
  </r>
  <r>
    <s v="Urologija"/>
    <s v="Terapijske  usluge"/>
    <x v="2965"/>
    <x v="2957"/>
    <m/>
    <n v="1"/>
    <n v="45"/>
    <n v="100"/>
    <n v="45"/>
    <n v="101"/>
  </r>
  <r>
    <s v="Urologija"/>
    <s v="Terapijske  usluge"/>
    <x v="2966"/>
    <x v="2958"/>
    <m/>
    <n v="1"/>
    <m/>
    <n v="1"/>
    <n v="0"/>
    <n v="2"/>
  </r>
  <r>
    <s v="Urologija"/>
    <s v="Terapijske  usluge"/>
    <x v="2971"/>
    <x v="2963"/>
    <n v="33"/>
    <n v="70"/>
    <n v="224"/>
    <n v="390"/>
    <n v="257"/>
    <n v="460"/>
  </r>
  <r>
    <s v="Urologija"/>
    <s v="Terapijske  usluge"/>
    <x v="2982"/>
    <x v="2974"/>
    <m/>
    <n v="1"/>
    <m/>
    <n v="1"/>
    <n v="0"/>
    <n v="2"/>
  </r>
  <r>
    <s v="Urologija"/>
    <s v="Terapijske  usluge"/>
    <x v="2983"/>
    <x v="2975"/>
    <m/>
    <n v="5"/>
    <n v="15734"/>
    <n v="14700"/>
    <n v="15734"/>
    <n v="14705"/>
  </r>
  <r>
    <s v="Urologija"/>
    <s v="Terapijske  usluge"/>
    <x v="2986"/>
    <x v="2978"/>
    <m/>
    <n v="1"/>
    <n v="739"/>
    <n v="1640"/>
    <n v="739"/>
    <n v="1641"/>
  </r>
  <r>
    <s v="Urologija"/>
    <s v="Terapijske  usluge"/>
    <x v="2988"/>
    <x v="2980"/>
    <m/>
    <n v="1"/>
    <n v="11181"/>
    <n v="12510"/>
    <n v="11181"/>
    <n v="12511"/>
  </r>
  <r>
    <s v="Urologija"/>
    <s v="Terapijske  usluge"/>
    <x v="2989"/>
    <x v="2981"/>
    <m/>
    <n v="1"/>
    <n v="7681"/>
    <n v="9000"/>
    <n v="7681"/>
    <n v="9001"/>
  </r>
  <r>
    <s v="Urologija"/>
    <s v="Terapijske  usluge"/>
    <x v="2991"/>
    <x v="2983"/>
    <m/>
    <n v="0"/>
    <n v="7239"/>
    <n v="7000"/>
    <n v="7239"/>
    <n v="7000"/>
  </r>
  <r>
    <s v="Urologija"/>
    <s v="Terapijske  usluge"/>
    <x v="2993"/>
    <x v="2985"/>
    <m/>
    <n v="0"/>
    <m/>
    <n v="1"/>
    <n v="0"/>
    <n v="1"/>
  </r>
  <r>
    <s v="Urologija"/>
    <s v="Terapijske  usluge"/>
    <x v="2994"/>
    <x v="2986"/>
    <m/>
    <n v="0"/>
    <m/>
    <n v="1"/>
    <n v="0"/>
    <n v="1"/>
  </r>
  <r>
    <s v="Urologija"/>
    <s v="Terapijske  usluge"/>
    <x v="2998"/>
    <x v="2990"/>
    <m/>
    <n v="0"/>
    <n v="1"/>
    <n v="5"/>
    <n v="1"/>
    <n v="5"/>
  </r>
  <r>
    <s v="Urologija"/>
    <s v="Terapijske  usluge"/>
    <x v="3018"/>
    <x v="3010"/>
    <m/>
    <n v="0"/>
    <m/>
    <n v="1"/>
    <n v="0"/>
    <n v="1"/>
  </r>
  <r>
    <s v="Urologija"/>
    <s v="Terapijske  usluge"/>
    <x v="3373"/>
    <x v="3364"/>
    <m/>
    <n v="0"/>
    <m/>
    <n v="1"/>
    <n v="0"/>
    <n v="1"/>
  </r>
  <r>
    <s v="Urologija"/>
    <s v="Terapijske  usluge"/>
    <x v="3374"/>
    <x v="3365"/>
    <m/>
    <n v="0"/>
    <n v="1"/>
    <n v="1"/>
    <n v="1"/>
    <n v="1"/>
  </r>
  <r>
    <s v="Urologija"/>
    <s v="Terapijske  usluge"/>
    <x v="3019"/>
    <x v="3011"/>
    <m/>
    <n v="0"/>
    <n v="6623"/>
    <n v="5230"/>
    <n v="6623"/>
    <n v="5230"/>
  </r>
  <r>
    <s v="Urologija"/>
    <s v="Terapijske  usluge"/>
    <x v="3375"/>
    <x v="3366"/>
    <m/>
    <n v="1"/>
    <m/>
    <n v="1"/>
    <n v="0"/>
    <n v="2"/>
  </r>
  <r>
    <s v="Urologija"/>
    <s v="Terapijske  usluge"/>
    <x v="3154"/>
    <x v="3146"/>
    <m/>
    <n v="1"/>
    <m/>
    <n v="1"/>
    <n v="0"/>
    <n v="2"/>
  </r>
  <r>
    <s v="Urologija"/>
    <s v="Terapijske  usluge"/>
    <x v="3159"/>
    <x v="3151"/>
    <m/>
    <n v="1"/>
    <m/>
    <n v="1"/>
    <n v="0"/>
    <n v="2"/>
  </r>
  <r>
    <s v="Urologija"/>
    <s v="Terapijske  usluge"/>
    <x v="2969"/>
    <x v="2961"/>
    <m/>
    <n v="0"/>
    <m/>
    <n v="1"/>
    <n v="0"/>
    <n v="1"/>
  </r>
  <r>
    <s v="Urologija"/>
    <s v="Terapijske  usluge"/>
    <x v="2981"/>
    <x v="2973"/>
    <m/>
    <n v="0"/>
    <m/>
    <n v="1"/>
    <n v="0"/>
    <n v="1"/>
  </r>
  <r>
    <s v="Urologija"/>
    <s v="Terapijske  usluge"/>
    <x v="2987"/>
    <x v="2979"/>
    <m/>
    <n v="0"/>
    <n v="14"/>
    <n v="20"/>
    <n v="14"/>
    <n v="20"/>
  </r>
  <r>
    <s v="Urologija"/>
    <s v="Terapijske  usluge"/>
    <x v="3020"/>
    <x v="3012"/>
    <m/>
    <n v="0"/>
    <m/>
    <n v="1"/>
    <n v="0"/>
    <n v="1"/>
  </r>
  <r>
    <s v="Urologija"/>
    <s v="Terapijske  usluge"/>
    <x v="3026"/>
    <x v="3018"/>
    <m/>
    <n v="0"/>
    <n v="557"/>
    <n v="570"/>
    <n v="557"/>
    <n v="570"/>
  </r>
  <r>
    <s v="Urologija"/>
    <s v="Terapijske  usluge"/>
    <x v="3037"/>
    <x v="3029"/>
    <m/>
    <n v="0"/>
    <m/>
    <n v="1"/>
    <n v="0"/>
    <n v="1"/>
  </r>
  <r>
    <s v="Urologija"/>
    <s v="Terapijske  usluge"/>
    <x v="3025"/>
    <x v="3017"/>
    <m/>
    <n v="0"/>
    <n v="2183"/>
    <n v="2200"/>
    <n v="2183"/>
    <n v="2200"/>
  </r>
  <r>
    <s v="Urologija"/>
    <s v="Intervencije"/>
    <x v="2894"/>
    <x v="2887"/>
    <n v="473"/>
    <n v="380"/>
    <n v="28"/>
    <n v="30"/>
    <n v="501"/>
    <n v="410"/>
  </r>
  <r>
    <s v="Urologija"/>
    <s v="Intervencije"/>
    <x v="3059"/>
    <x v="3051"/>
    <n v="2105"/>
    <n v="1780"/>
    <n v="3322"/>
    <n v="4270"/>
    <n v="5427"/>
    <n v="6050"/>
  </r>
  <r>
    <s v="Urologija"/>
    <s v="Intervencije"/>
    <x v="2702"/>
    <x v="2696"/>
    <m/>
    <n v="1"/>
    <n v="2"/>
    <n v="1"/>
    <n v="2"/>
    <n v="2"/>
  </r>
  <r>
    <s v="Urologija"/>
    <s v="Intervencije"/>
    <x v="2192"/>
    <x v="2188"/>
    <n v="23"/>
    <n v="20"/>
    <m/>
    <n v="5"/>
    <n v="23"/>
    <n v="25"/>
  </r>
  <r>
    <s v="Urologija"/>
    <s v="Intervencije"/>
    <x v="1177"/>
    <x v="1175"/>
    <n v="309"/>
    <n v="350"/>
    <n v="1879"/>
    <n v="1590"/>
    <n v="2188"/>
    <n v="1940"/>
  </r>
  <r>
    <s v="Urologija"/>
    <s v="Intervencije"/>
    <x v="1178"/>
    <x v="1176"/>
    <n v="3541"/>
    <n v="3390"/>
    <n v="95"/>
    <n v="140"/>
    <n v="3636"/>
    <n v="3530"/>
  </r>
  <r>
    <s v="Urologija"/>
    <s v="Intervencije"/>
    <x v="1592"/>
    <x v="1590"/>
    <n v="233"/>
    <n v="210"/>
    <n v="1"/>
    <n v="10"/>
    <n v="234"/>
    <n v="220"/>
  </r>
  <r>
    <s v="Urologija"/>
    <s v="Intervencije"/>
    <x v="3376"/>
    <x v="3367"/>
    <m/>
    <n v="1"/>
    <n v="2"/>
    <n v="5"/>
    <n v="2"/>
    <n v="6"/>
  </r>
  <r>
    <s v="Urologija"/>
    <s v="Intervencije"/>
    <x v="3377"/>
    <x v="3368"/>
    <m/>
    <n v="0"/>
    <m/>
    <n v="1"/>
    <n v="0"/>
    <n v="1"/>
  </r>
  <r>
    <s v="Urologija"/>
    <s v="Intervencije"/>
    <x v="3100"/>
    <x v="3092"/>
    <m/>
    <n v="0"/>
    <n v="7"/>
    <n v="20"/>
    <n v="7"/>
    <n v="20"/>
  </r>
  <r>
    <s v="Urologija"/>
    <s v="Intervencije"/>
    <x v="3378"/>
    <x v="3369"/>
    <n v="58"/>
    <n v="65"/>
    <n v="3"/>
    <n v="5"/>
    <n v="61"/>
    <n v="70"/>
  </r>
  <r>
    <s v="Urologija"/>
    <s v="Intervencije"/>
    <x v="3226"/>
    <x v="3217"/>
    <n v="128"/>
    <n v="100"/>
    <n v="2"/>
    <n v="5"/>
    <n v="130"/>
    <n v="105"/>
  </r>
  <r>
    <s v="Urologija"/>
    <s v="Intervencije"/>
    <x v="3215"/>
    <x v="3206"/>
    <n v="472"/>
    <n v="380"/>
    <n v="165"/>
    <n v="140"/>
    <n v="637"/>
    <n v="520"/>
  </r>
  <r>
    <s v="Urologija"/>
    <s v="Intervencije"/>
    <x v="2990"/>
    <x v="2982"/>
    <m/>
    <n v="0"/>
    <m/>
    <n v="15"/>
    <n v="0"/>
    <n v="15"/>
  </r>
  <r>
    <s v="Urologija"/>
    <s v="Intervencije"/>
    <x v="3379"/>
    <x v="3370"/>
    <m/>
    <n v="1"/>
    <m/>
    <n v="1"/>
    <n v="0"/>
    <n v="2"/>
  </r>
  <r>
    <s v="Urologija"/>
    <s v="Intervencije"/>
    <x v="3380"/>
    <x v="3371"/>
    <m/>
    <n v="1"/>
    <m/>
    <n v="1"/>
    <n v="0"/>
    <n v="2"/>
  </r>
  <r>
    <s v="Urologija"/>
    <s v="Intervencije"/>
    <x v="3381"/>
    <x v="3372"/>
    <m/>
    <n v="1"/>
    <m/>
    <n v="1"/>
    <n v="0"/>
    <n v="2"/>
  </r>
  <r>
    <s v="Urologija"/>
    <s v="Intervencije"/>
    <x v="3382"/>
    <x v="3373"/>
    <m/>
    <n v="1"/>
    <m/>
    <n v="1"/>
    <n v="0"/>
    <n v="2"/>
  </r>
  <r>
    <s v="Urologija"/>
    <s v="Intervencije"/>
    <x v="3383"/>
    <x v="3374"/>
    <m/>
    <n v="1"/>
    <m/>
    <n v="1"/>
    <n v="0"/>
    <n v="2"/>
  </r>
  <r>
    <s v="Urologija"/>
    <s v="Intervencije"/>
    <x v="3384"/>
    <x v="3375"/>
    <m/>
    <n v="1"/>
    <m/>
    <n v="1"/>
    <n v="0"/>
    <n v="2"/>
  </r>
  <r>
    <s v="Urologija"/>
    <s v="Intervencije"/>
    <x v="3385"/>
    <x v="3376"/>
    <m/>
    <n v="1"/>
    <m/>
    <n v="1"/>
    <n v="0"/>
    <n v="2"/>
  </r>
  <r>
    <s v="Urologija"/>
    <s v="Intervencije"/>
    <x v="3217"/>
    <x v="3208"/>
    <m/>
    <n v="2"/>
    <n v="2000"/>
    <n v="2050"/>
    <n v="2000"/>
    <n v="2052"/>
  </r>
  <r>
    <s v="Urologija"/>
    <s v="Intervencije"/>
    <x v="3386"/>
    <x v="3377"/>
    <n v="6"/>
    <n v="10"/>
    <m/>
    <n v="1"/>
    <n v="6"/>
    <n v="11"/>
  </r>
  <r>
    <s v="Urologija"/>
    <s v="Intervencije"/>
    <x v="2531"/>
    <x v="2525"/>
    <m/>
    <n v="1"/>
    <n v="1"/>
    <n v="1"/>
    <n v="1"/>
    <n v="2"/>
  </r>
  <r>
    <s v="Urologija"/>
    <s v="Intervencije"/>
    <x v="18"/>
    <x v="18"/>
    <m/>
    <n v="1"/>
    <m/>
    <n v="1"/>
    <n v="0"/>
    <n v="2"/>
  </r>
  <r>
    <s v="Urologija"/>
    <s v="Intervencije"/>
    <x v="2992"/>
    <x v="2984"/>
    <m/>
    <n v="1"/>
    <m/>
    <n v="1"/>
    <n v="0"/>
    <n v="2"/>
  </r>
  <r>
    <s v="Urologija"/>
    <s v="Intervencije"/>
    <x v="3387"/>
    <x v="3378"/>
    <n v="8"/>
    <n v="10"/>
    <m/>
    <n v="1"/>
    <n v="8"/>
    <n v="11"/>
  </r>
  <r>
    <s v="Urologija"/>
    <s v="Intervencije"/>
    <x v="3043"/>
    <x v="3035"/>
    <m/>
    <n v="1"/>
    <m/>
    <n v="1"/>
    <n v="0"/>
    <n v="2"/>
  </r>
  <r>
    <s v="ORL"/>
    <s v="Dijagnostičke usluge"/>
    <x v="3388"/>
    <x v="3379"/>
    <n v="1"/>
    <n v="1"/>
    <m/>
    <n v="0"/>
    <n v="1"/>
    <n v="1"/>
  </r>
  <r>
    <s v="ORL"/>
    <s v="Dijagnostičke usluge"/>
    <x v="3389"/>
    <x v="3380"/>
    <n v="53"/>
    <n v="50"/>
    <n v="12"/>
    <n v="20"/>
    <n v="65"/>
    <n v="70"/>
  </r>
  <r>
    <s v="ORL"/>
    <s v="Dijagnostičke usluge"/>
    <x v="3390"/>
    <x v="3381"/>
    <n v="4046"/>
    <n v="4200"/>
    <n v="21"/>
    <n v="20"/>
    <n v="4067"/>
    <n v="4220"/>
  </r>
  <r>
    <s v="ORL"/>
    <s v="Dijagnostičke usluge"/>
    <x v="3391"/>
    <x v="3382"/>
    <m/>
    <n v="1"/>
    <m/>
    <n v="1"/>
    <n v="0"/>
    <n v="2"/>
  </r>
  <r>
    <s v="ORL"/>
    <s v="Dijagnostičke usluge"/>
    <x v="3392"/>
    <x v="3383"/>
    <n v="1"/>
    <n v="1"/>
    <m/>
    <n v="1"/>
    <n v="1"/>
    <n v="2"/>
  </r>
  <r>
    <s v="ORL"/>
    <s v="Dijagnostičke usluge"/>
    <x v="3393"/>
    <x v="3384"/>
    <n v="895"/>
    <n v="770"/>
    <n v="34"/>
    <n v="15"/>
    <n v="929"/>
    <n v="785"/>
  </r>
  <r>
    <s v="ORL"/>
    <s v="Dijagnostičke usluge"/>
    <x v="3394"/>
    <x v="3385"/>
    <n v="7"/>
    <n v="310"/>
    <n v="3"/>
    <n v="5"/>
    <n v="10"/>
    <n v="315"/>
  </r>
  <r>
    <s v="ORL"/>
    <s v="Dijagnostičke usluge"/>
    <x v="3395"/>
    <x v="3386"/>
    <m/>
    <n v="5"/>
    <m/>
    <n v="1"/>
    <n v="0"/>
    <n v="6"/>
  </r>
  <r>
    <s v="ORL"/>
    <s v="Dijagnostičke usluge"/>
    <x v="3396"/>
    <x v="3387"/>
    <m/>
    <n v="110"/>
    <m/>
    <n v="135"/>
    <n v="0"/>
    <n v="245"/>
  </r>
  <r>
    <s v="ORL"/>
    <s v="Dijagnostičke usluge"/>
    <x v="3397"/>
    <x v="3388"/>
    <m/>
    <n v="110"/>
    <m/>
    <n v="135"/>
    <n v="0"/>
    <n v="245"/>
  </r>
  <r>
    <s v="ORL"/>
    <s v="Dijagnostičke usluge"/>
    <x v="3398"/>
    <x v="3389"/>
    <m/>
    <n v="110"/>
    <m/>
    <n v="135"/>
    <n v="0"/>
    <n v="245"/>
  </r>
  <r>
    <s v="ORL"/>
    <s v="Dijagnostičke usluge"/>
    <x v="3399"/>
    <x v="3390"/>
    <m/>
    <n v="1"/>
    <n v="46"/>
    <n v="55"/>
    <n v="46"/>
    <n v="56"/>
  </r>
  <r>
    <s v="ORL"/>
    <s v="Dijagnostičke usluge"/>
    <x v="2896"/>
    <x v="2889"/>
    <m/>
    <n v="1"/>
    <m/>
    <n v="5"/>
    <n v="0"/>
    <n v="6"/>
  </r>
  <r>
    <s v="ORL"/>
    <s v="Dijagnostičke usluge"/>
    <x v="3400"/>
    <x v="3391"/>
    <n v="85"/>
    <n v="1"/>
    <m/>
    <n v="1"/>
    <n v="85"/>
    <n v="2"/>
  </r>
  <r>
    <s v="ORL"/>
    <s v="Dijagnostičke usluge"/>
    <x v="2371"/>
    <x v="2366"/>
    <m/>
    <n v="1"/>
    <n v="3"/>
    <n v="1"/>
    <n v="3"/>
    <n v="2"/>
  </r>
  <r>
    <s v="ORL"/>
    <s v="Dijagnostičke usluge"/>
    <x v="2897"/>
    <x v="2890"/>
    <m/>
    <n v="5"/>
    <n v="597"/>
    <n v="850"/>
    <n v="597"/>
    <n v="855"/>
  </r>
  <r>
    <s v="ORL"/>
    <s v="Dijagnostičke usluge"/>
    <x v="3401"/>
    <x v="3392"/>
    <m/>
    <n v="1"/>
    <m/>
    <n v="5"/>
    <n v="0"/>
    <n v="6"/>
  </r>
  <r>
    <s v="ORL"/>
    <s v="Dijagnostičke usluge"/>
    <x v="3402"/>
    <x v="3393"/>
    <n v="5"/>
    <n v="10"/>
    <n v="1"/>
    <n v="1"/>
    <n v="6"/>
    <n v="11"/>
  </r>
  <r>
    <s v="ORL"/>
    <s v="Dijagnostičke usluge"/>
    <x v="3403"/>
    <x v="3394"/>
    <n v="9"/>
    <n v="5"/>
    <n v="5"/>
    <n v="5"/>
    <n v="14"/>
    <n v="10"/>
  </r>
  <r>
    <s v="ORL"/>
    <s v="Dijagnostičke usluge"/>
    <x v="3404"/>
    <x v="3395"/>
    <n v="15"/>
    <n v="15"/>
    <n v="5"/>
    <n v="10"/>
    <n v="20"/>
    <n v="25"/>
  </r>
  <r>
    <s v="ORL"/>
    <s v="Dijagnostičke usluge"/>
    <x v="3405"/>
    <x v="3396"/>
    <n v="2"/>
    <n v="5"/>
    <n v="26"/>
    <n v="15"/>
    <n v="28"/>
    <n v="20"/>
  </r>
  <r>
    <s v="ORL"/>
    <s v="Dijagnostičke usluge"/>
    <x v="3406"/>
    <x v="3397"/>
    <n v="10"/>
    <n v="5"/>
    <n v="5"/>
    <n v="1"/>
    <n v="15"/>
    <n v="6"/>
  </r>
  <r>
    <s v="ORL"/>
    <s v="Dijagnostičke usluge"/>
    <x v="3407"/>
    <x v="3398"/>
    <m/>
    <n v="1"/>
    <m/>
    <n v="1"/>
    <n v="0"/>
    <n v="2"/>
  </r>
  <r>
    <s v="ORL"/>
    <s v="Dijagnostičke usluge"/>
    <x v="3408"/>
    <x v="3399"/>
    <m/>
    <n v="1"/>
    <n v="2"/>
    <n v="1"/>
    <n v="2"/>
    <n v="2"/>
  </r>
  <r>
    <s v="ORL"/>
    <s v="Dijagnostičke usluge"/>
    <x v="2701"/>
    <x v="2695"/>
    <n v="13"/>
    <n v="20"/>
    <n v="9"/>
    <n v="5"/>
    <n v="22"/>
    <n v="25"/>
  </r>
  <r>
    <s v="ORL"/>
    <s v="Dijagnostičke usluge"/>
    <x v="2702"/>
    <x v="2696"/>
    <n v="42"/>
    <n v="40"/>
    <n v="3"/>
    <n v="10"/>
    <n v="45"/>
    <n v="50"/>
  </r>
  <r>
    <s v="ORL"/>
    <s v="Dijagnostičke usluge"/>
    <x v="2703"/>
    <x v="2697"/>
    <n v="5"/>
    <n v="10"/>
    <m/>
    <n v="1"/>
    <n v="5"/>
    <n v="11"/>
  </r>
  <r>
    <s v="ORL"/>
    <s v="Dijagnostičke usluge"/>
    <x v="25"/>
    <x v="25"/>
    <n v="9"/>
    <n v="10"/>
    <n v="17"/>
    <n v="10"/>
    <n v="26"/>
    <n v="20"/>
  </r>
  <r>
    <s v="ORL"/>
    <s v="Dijagnostičke usluge"/>
    <x v="3409"/>
    <x v="3400"/>
    <n v="227"/>
    <n v="340"/>
    <n v="2"/>
    <n v="5"/>
    <n v="229"/>
    <n v="345"/>
  </r>
  <r>
    <s v="ORL"/>
    <s v="Dijagnostičke usluge"/>
    <x v="3410"/>
    <x v="3401"/>
    <n v="117"/>
    <n v="100"/>
    <n v="3"/>
    <n v="2"/>
    <n v="120"/>
    <n v="102"/>
  </r>
  <r>
    <s v="ORL"/>
    <s v="Dijagnostičke usluge"/>
    <x v="3411"/>
    <x v="3402"/>
    <n v="14115"/>
    <n v="16200"/>
    <n v="867"/>
    <n v="890"/>
    <n v="14982"/>
    <n v="17090"/>
  </r>
  <r>
    <s v="ORL"/>
    <s v="Dijagnostičke usluge"/>
    <x v="3412"/>
    <x v="3403"/>
    <n v="5"/>
    <n v="10"/>
    <n v="2"/>
    <n v="5"/>
    <n v="7"/>
    <n v="15"/>
  </r>
  <r>
    <s v="ORL"/>
    <s v="Dijagnostičke usluge"/>
    <x v="3413"/>
    <x v="3404"/>
    <n v="56"/>
    <n v="20"/>
    <n v="1"/>
    <n v="1"/>
    <n v="57"/>
    <n v="21"/>
  </r>
  <r>
    <s v="ORL"/>
    <s v="Dijagnostičke usluge"/>
    <x v="3414"/>
    <x v="3405"/>
    <n v="186"/>
    <n v="85"/>
    <n v="7"/>
    <n v="1"/>
    <n v="193"/>
    <n v="86"/>
  </r>
  <r>
    <s v="ORL"/>
    <s v="Dijagnostičke usluge"/>
    <x v="2201"/>
    <x v="2197"/>
    <m/>
    <n v="0"/>
    <n v="15"/>
    <n v="30"/>
    <n v="15"/>
    <n v="30"/>
  </r>
  <r>
    <s v="ORL"/>
    <s v="Dijagnostičke usluge"/>
    <x v="3415"/>
    <x v="3406"/>
    <n v="3645"/>
    <n v="4000"/>
    <n v="299"/>
    <n v="300"/>
    <n v="3944"/>
    <n v="4300"/>
  </r>
  <r>
    <s v="ORL"/>
    <s v="Dijagnostičke usluge"/>
    <x v="3416"/>
    <x v="3407"/>
    <m/>
    <n v="1"/>
    <n v="10"/>
    <n v="20"/>
    <n v="10"/>
    <n v="21"/>
  </r>
  <r>
    <s v="ORL"/>
    <s v="Dijagnostičke usluge"/>
    <x v="3417"/>
    <x v="3408"/>
    <m/>
    <n v="1"/>
    <n v="3"/>
    <n v="2"/>
    <n v="3"/>
    <n v="3"/>
  </r>
  <r>
    <s v="ORL"/>
    <s v="Dijagnostičke usluge"/>
    <x v="3161"/>
    <x v="3153"/>
    <m/>
    <n v="1"/>
    <n v="12"/>
    <n v="15"/>
    <n v="12"/>
    <n v="16"/>
  </r>
  <r>
    <s v="ORL"/>
    <s v="Dijagnostičke usluge"/>
    <x v="3418"/>
    <x v="3409"/>
    <m/>
    <n v="1"/>
    <n v="1"/>
    <n v="1"/>
    <n v="1"/>
    <n v="2"/>
  </r>
  <r>
    <s v="ORL"/>
    <s v="Dijagnostičke usluge"/>
    <x v="3419"/>
    <x v="3410"/>
    <m/>
    <n v="110"/>
    <m/>
    <n v="135"/>
    <n v="0"/>
    <n v="245"/>
  </r>
  <r>
    <s v="ORL"/>
    <s v="Dijagnostičke usluge"/>
    <x v="3420"/>
    <x v="3411"/>
    <m/>
    <n v="110"/>
    <m/>
    <n v="135"/>
    <n v="0"/>
    <n v="245"/>
  </r>
  <r>
    <s v="ORL"/>
    <s v="Dijagnostičke usluge"/>
    <x v="3421"/>
    <x v="3412"/>
    <m/>
    <n v="110"/>
    <m/>
    <n v="135"/>
    <n v="0"/>
    <n v="245"/>
  </r>
  <r>
    <s v="ORL"/>
    <s v="Dijagnostičke usluge"/>
    <x v="3422"/>
    <x v="3413"/>
    <m/>
    <n v="110"/>
    <m/>
    <n v="135"/>
    <n v="0"/>
    <n v="245"/>
  </r>
  <r>
    <s v="ORL"/>
    <s v="Dijagnostičke usluge"/>
    <x v="3423"/>
    <x v="3414"/>
    <n v="1"/>
    <n v="1"/>
    <m/>
    <n v="1"/>
    <n v="1"/>
    <n v="2"/>
  </r>
  <r>
    <s v="ORL"/>
    <s v="Dijagnostičke usluge"/>
    <x v="3424"/>
    <x v="3415"/>
    <n v="70"/>
    <n v="1"/>
    <m/>
    <n v="1"/>
    <n v="70"/>
    <n v="2"/>
  </r>
  <r>
    <s v="ORL"/>
    <s v="Dijagnostičke usluge"/>
    <x v="3425"/>
    <x v="3416"/>
    <n v="16000"/>
    <n v="19000"/>
    <n v="684"/>
    <n v="600"/>
    <n v="16684"/>
    <n v="19600"/>
  </r>
  <r>
    <s v="ORL"/>
    <s v="Dijagnostičke usluge"/>
    <x v="3426"/>
    <x v="3417"/>
    <n v="2"/>
    <n v="1"/>
    <n v="1"/>
    <n v="1"/>
    <n v="3"/>
    <n v="2"/>
  </r>
  <r>
    <s v="ORL"/>
    <s v="Dijagnostičke usluge"/>
    <x v="3427"/>
    <x v="3418"/>
    <n v="37"/>
    <n v="240"/>
    <m/>
    <n v="1"/>
    <n v="37"/>
    <n v="241"/>
  </r>
  <r>
    <s v="ORL"/>
    <s v="Dijagnostičke usluge"/>
    <x v="3428"/>
    <x v="3419"/>
    <n v="34"/>
    <n v="40"/>
    <m/>
    <n v="1"/>
    <n v="34"/>
    <n v="41"/>
  </r>
  <r>
    <s v="ORL"/>
    <s v="Dijagnostičke usluge"/>
    <x v="3429"/>
    <x v="3420"/>
    <m/>
    <n v="1"/>
    <m/>
    <n v="1"/>
    <n v="0"/>
    <n v="2"/>
  </r>
  <r>
    <s v="ORL"/>
    <s v="Dijagnostičke usluge"/>
    <x v="3155"/>
    <x v="3147"/>
    <n v="137"/>
    <n v="140"/>
    <n v="1759"/>
    <n v="1340"/>
    <n v="1896"/>
    <n v="1480"/>
  </r>
  <r>
    <s v="ORL"/>
    <s v="Dijagnostičke usluge"/>
    <x v="3430"/>
    <x v="3421"/>
    <m/>
    <n v="5"/>
    <m/>
    <n v="1"/>
    <n v="0"/>
    <n v="6"/>
  </r>
  <r>
    <s v="ORL"/>
    <s v="Dijagnostičke usluge"/>
    <x v="3431"/>
    <x v="3422"/>
    <m/>
    <n v="1"/>
    <m/>
    <n v="1"/>
    <n v="0"/>
    <n v="2"/>
  </r>
  <r>
    <s v="ORL"/>
    <s v="Dijagnostičke usluge"/>
    <x v="3432"/>
    <x v="3423"/>
    <m/>
    <n v="110"/>
    <m/>
    <n v="135"/>
    <n v="0"/>
    <n v="245"/>
  </r>
  <r>
    <s v="ORL"/>
    <s v="Dijagnostičke usluge"/>
    <x v="3433"/>
    <x v="3424"/>
    <m/>
    <n v="110"/>
    <m/>
    <n v="135"/>
    <n v="0"/>
    <n v="245"/>
  </r>
  <r>
    <s v="ORL"/>
    <s v="Dijagnostičke usluge"/>
    <x v="3434"/>
    <x v="3425"/>
    <m/>
    <n v="1"/>
    <m/>
    <n v="1"/>
    <n v="0"/>
    <n v="2"/>
  </r>
  <r>
    <s v="ORL"/>
    <s v="Dijagnostičke usluge"/>
    <x v="3435"/>
    <x v="3426"/>
    <n v="2"/>
    <n v="5"/>
    <m/>
    <n v="1"/>
    <n v="2"/>
    <n v="6"/>
  </r>
  <r>
    <s v="ORL"/>
    <s v="Dijagnostičke usluge"/>
    <x v="3436"/>
    <x v="3427"/>
    <m/>
    <n v="0"/>
    <m/>
    <n v="1"/>
    <n v="0"/>
    <n v="1"/>
  </r>
  <r>
    <s v="ORL"/>
    <s v="Dijagnostičke usluge"/>
    <x v="3437"/>
    <x v="3428"/>
    <n v="14"/>
    <n v="10"/>
    <n v="1"/>
    <n v="5"/>
    <n v="15"/>
    <n v="15"/>
  </r>
  <r>
    <s v="ORL"/>
    <s v="Dijagnostičke usluge"/>
    <x v="3438"/>
    <x v="3429"/>
    <n v="7"/>
    <n v="10"/>
    <m/>
    <n v="1"/>
    <n v="7"/>
    <n v="11"/>
  </r>
  <r>
    <s v="ORL"/>
    <s v="Dijagnostičke usluge"/>
    <x v="3439"/>
    <x v="3430"/>
    <n v="9"/>
    <n v="30"/>
    <n v="1"/>
    <n v="1"/>
    <n v="10"/>
    <n v="31"/>
  </r>
  <r>
    <s v="ORL"/>
    <s v="Dijagnostičke usluge"/>
    <x v="3423"/>
    <x v="3414"/>
    <n v="1"/>
    <n v="1"/>
    <m/>
    <n v="1"/>
    <n v="1"/>
    <n v="2"/>
  </r>
  <r>
    <s v="ORL"/>
    <s v="Dijagnostičke usluge"/>
    <x v="3424"/>
    <x v="3415"/>
    <n v="70"/>
    <n v="1"/>
    <m/>
    <n v="1"/>
    <n v="70"/>
    <n v="2"/>
  </r>
  <r>
    <s v="ORL"/>
    <s v="Dijagnostičke usluge"/>
    <x v="3440"/>
    <x v="3431"/>
    <n v="6"/>
    <n v="5"/>
    <m/>
    <n v="1"/>
    <n v="6"/>
    <n v="6"/>
  </r>
  <r>
    <s v="ORL"/>
    <s v="Dijagnostičke usluge"/>
    <x v="3441"/>
    <x v="3432"/>
    <n v="15331"/>
    <n v="17700"/>
    <n v="1248"/>
    <n v="1530"/>
    <n v="16579"/>
    <n v="19230"/>
  </r>
  <r>
    <s v="ORL"/>
    <s v="Terapijske  usluge"/>
    <x v="3442"/>
    <x v="3433"/>
    <m/>
    <n v="1"/>
    <m/>
    <n v="0"/>
    <n v="0"/>
    <n v="1"/>
  </r>
  <r>
    <s v="ORL"/>
    <s v="Terapijske  usluge"/>
    <x v="3443"/>
    <x v="3434"/>
    <m/>
    <n v="1"/>
    <m/>
    <n v="0"/>
    <n v="0"/>
    <n v="1"/>
  </r>
  <r>
    <s v="ORL"/>
    <s v="Terapijske  usluge"/>
    <x v="3444"/>
    <x v="3435"/>
    <m/>
    <n v="1"/>
    <m/>
    <n v="0"/>
    <n v="0"/>
    <n v="1"/>
  </r>
  <r>
    <s v="ORL"/>
    <s v="Terapijske  usluge"/>
    <x v="3445"/>
    <x v="3436"/>
    <m/>
    <n v="1"/>
    <m/>
    <n v="0"/>
    <n v="0"/>
    <n v="1"/>
  </r>
  <r>
    <s v="ORL"/>
    <s v="Terapijske  usluge"/>
    <x v="3446"/>
    <x v="3437"/>
    <m/>
    <n v="1"/>
    <m/>
    <n v="0"/>
    <n v="0"/>
    <n v="1"/>
  </r>
  <r>
    <s v="ORL"/>
    <s v="Terapijske  usluge"/>
    <x v="3447"/>
    <x v="3438"/>
    <m/>
    <n v="1"/>
    <m/>
    <n v="0"/>
    <n v="0"/>
    <n v="1"/>
  </r>
  <r>
    <s v="ORL"/>
    <s v="Terapijske  usluge"/>
    <x v="3448"/>
    <x v="3439"/>
    <m/>
    <n v="1"/>
    <m/>
    <n v="0"/>
    <n v="0"/>
    <n v="1"/>
  </r>
  <r>
    <s v="ORL"/>
    <s v="Terapijske  usluge"/>
    <x v="3449"/>
    <x v="3440"/>
    <m/>
    <n v="1"/>
    <m/>
    <n v="0"/>
    <n v="0"/>
    <n v="1"/>
  </r>
  <r>
    <s v="ORL"/>
    <s v="Terapijske  usluge"/>
    <x v="3450"/>
    <x v="3441"/>
    <m/>
    <n v="1"/>
    <m/>
    <n v="0"/>
    <n v="0"/>
    <n v="1"/>
  </r>
  <r>
    <s v="ORL"/>
    <s v="Terapijske  usluge"/>
    <x v="3451"/>
    <x v="3442"/>
    <m/>
    <n v="1"/>
    <m/>
    <n v="0"/>
    <n v="0"/>
    <n v="1"/>
  </r>
  <r>
    <s v="ORL"/>
    <s v="Terapijske  usluge"/>
    <x v="3452"/>
    <x v="3443"/>
    <m/>
    <n v="1"/>
    <m/>
    <n v="0"/>
    <n v="0"/>
    <n v="1"/>
  </r>
  <r>
    <s v="ORL"/>
    <s v="Terapijske  usluge"/>
    <x v="3453"/>
    <x v="3444"/>
    <m/>
    <n v="1"/>
    <m/>
    <n v="0"/>
    <n v="0"/>
    <n v="1"/>
  </r>
  <r>
    <s v="ORL"/>
    <s v="Terapijske  usluge"/>
    <x v="3454"/>
    <x v="3445"/>
    <m/>
    <n v="1"/>
    <m/>
    <n v="0"/>
    <n v="0"/>
    <n v="1"/>
  </r>
  <r>
    <s v="ORL"/>
    <s v="Terapijske  usluge"/>
    <x v="2907"/>
    <x v="2900"/>
    <m/>
    <n v="0"/>
    <n v="23"/>
    <n v="20"/>
    <n v="23"/>
    <n v="20"/>
  </r>
  <r>
    <s v="ORL"/>
    <s v="Terapijske  usluge"/>
    <x v="2908"/>
    <x v="2901"/>
    <m/>
    <n v="0"/>
    <n v="2"/>
    <n v="1"/>
    <n v="2"/>
    <n v="1"/>
  </r>
  <r>
    <s v="ORL"/>
    <s v="Terapijske  usluge"/>
    <x v="3455"/>
    <x v="3446"/>
    <n v="5"/>
    <n v="10"/>
    <m/>
    <n v="1"/>
    <n v="5"/>
    <n v="11"/>
  </r>
  <r>
    <s v="ORL"/>
    <s v="Terapijske  usluge"/>
    <x v="3456"/>
    <x v="3447"/>
    <m/>
    <n v="1"/>
    <m/>
    <n v="1"/>
    <n v="0"/>
    <n v="2"/>
  </r>
  <r>
    <s v="ORL"/>
    <s v="Terapijske  usluge"/>
    <x v="3059"/>
    <x v="3051"/>
    <n v="3592"/>
    <n v="3650"/>
    <n v="2870"/>
    <n v="3000"/>
    <n v="6462"/>
    <n v="6650"/>
  </r>
  <r>
    <s v="ORL"/>
    <s v="Terapijske  usluge"/>
    <x v="2914"/>
    <x v="2907"/>
    <n v="16"/>
    <n v="30"/>
    <m/>
    <n v="5"/>
    <n v="16"/>
    <n v="35"/>
  </r>
  <r>
    <s v="ORL"/>
    <s v="Terapijske  usluge"/>
    <x v="2704"/>
    <x v="2698"/>
    <m/>
    <n v="0"/>
    <m/>
    <n v="5"/>
    <n v="0"/>
    <n v="5"/>
  </r>
  <r>
    <s v="ORL"/>
    <s v="Terapijske  usluge"/>
    <x v="2705"/>
    <x v="2699"/>
    <m/>
    <n v="0"/>
    <n v="1"/>
    <n v="5"/>
    <n v="1"/>
    <n v="5"/>
  </r>
  <r>
    <s v="ORL"/>
    <s v="Terapijske  usluge"/>
    <x v="3457"/>
    <x v="3448"/>
    <n v="1"/>
    <n v="0"/>
    <n v="3"/>
    <n v="2"/>
    <n v="4"/>
    <n v="2"/>
  </r>
  <r>
    <s v="ORL"/>
    <s v="Terapijske  usluge"/>
    <x v="3458"/>
    <x v="3449"/>
    <n v="25"/>
    <n v="30"/>
    <n v="3"/>
    <n v="5"/>
    <n v="28"/>
    <n v="35"/>
  </r>
  <r>
    <s v="ORL"/>
    <s v="Terapijske  usluge"/>
    <x v="3459"/>
    <x v="3450"/>
    <n v="2"/>
    <n v="2"/>
    <m/>
    <n v="1"/>
    <n v="2"/>
    <n v="3"/>
  </r>
  <r>
    <s v="ORL"/>
    <s v="Terapijske  usluge"/>
    <x v="3460"/>
    <x v="3451"/>
    <n v="4"/>
    <n v="5"/>
    <m/>
    <n v="1"/>
    <n v="4"/>
    <n v="6"/>
  </r>
  <r>
    <s v="ORL"/>
    <s v="Terapijske  usluge"/>
    <x v="3461"/>
    <x v="3452"/>
    <m/>
    <n v="1"/>
    <m/>
    <n v="1"/>
    <n v="0"/>
    <n v="2"/>
  </r>
  <r>
    <s v="ORL"/>
    <s v="Terapijske  usluge"/>
    <x v="3462"/>
    <x v="3453"/>
    <n v="441"/>
    <n v="550"/>
    <n v="5"/>
    <n v="5"/>
    <n v="446"/>
    <n v="555"/>
  </r>
  <r>
    <s v="ORL"/>
    <s v="Terapijske  usluge"/>
    <x v="3463"/>
    <x v="3454"/>
    <n v="290"/>
    <n v="340"/>
    <n v="4"/>
    <n v="5"/>
    <n v="294"/>
    <n v="345"/>
  </r>
  <r>
    <s v="ORL"/>
    <s v="Terapijske  usluge"/>
    <x v="3464"/>
    <x v="3455"/>
    <m/>
    <n v="2"/>
    <m/>
    <n v="1"/>
    <n v="0"/>
    <n v="3"/>
  </r>
  <r>
    <s v="ORL"/>
    <s v="Terapijske  usluge"/>
    <x v="3465"/>
    <x v="3456"/>
    <m/>
    <n v="1"/>
    <m/>
    <n v="2"/>
    <n v="0"/>
    <n v="3"/>
  </r>
  <r>
    <s v="ORL"/>
    <s v="Terapijske  usluge"/>
    <x v="3466"/>
    <x v="3457"/>
    <m/>
    <n v="1"/>
    <m/>
    <n v="5"/>
    <n v="0"/>
    <n v="6"/>
  </r>
  <r>
    <s v="ORL"/>
    <s v="Terapijske  usluge"/>
    <x v="3467"/>
    <x v="3458"/>
    <m/>
    <n v="1"/>
    <n v="6"/>
    <n v="5"/>
    <n v="6"/>
    <n v="6"/>
  </r>
  <r>
    <s v="ORL"/>
    <s v="Terapijske  usluge"/>
    <x v="3468"/>
    <x v="3459"/>
    <m/>
    <n v="1"/>
    <m/>
    <n v="1"/>
    <n v="0"/>
    <n v="2"/>
  </r>
  <r>
    <s v="ORL"/>
    <s v="Terapijske  usluge"/>
    <x v="3469"/>
    <x v="3460"/>
    <n v="99"/>
    <n v="100"/>
    <n v="30"/>
    <n v="20"/>
    <n v="129"/>
    <n v="120"/>
  </r>
  <r>
    <s v="ORL"/>
    <s v="Terapijske  usluge"/>
    <x v="3470"/>
    <x v="3461"/>
    <m/>
    <n v="1"/>
    <n v="3"/>
    <n v="5"/>
    <n v="3"/>
    <n v="6"/>
  </r>
  <r>
    <s v="ORL"/>
    <s v="Terapijske  usluge"/>
    <x v="3471"/>
    <x v="3462"/>
    <m/>
    <n v="1"/>
    <m/>
    <n v="1"/>
    <n v="0"/>
    <n v="2"/>
  </r>
  <r>
    <s v="ORL"/>
    <s v="Terapijske  usluge"/>
    <x v="3472"/>
    <x v="3463"/>
    <m/>
    <n v="1"/>
    <m/>
    <n v="1"/>
    <n v="0"/>
    <n v="2"/>
  </r>
  <r>
    <s v="ORL"/>
    <s v="Terapijske  usluge"/>
    <x v="3473"/>
    <x v="3464"/>
    <n v="304"/>
    <n v="400"/>
    <m/>
    <n v="1"/>
    <n v="304"/>
    <n v="401"/>
  </r>
  <r>
    <s v="ORL"/>
    <s v="Terapijske  usluge"/>
    <x v="3474"/>
    <x v="3465"/>
    <m/>
    <n v="1"/>
    <m/>
    <n v="1"/>
    <n v="0"/>
    <n v="2"/>
  </r>
  <r>
    <s v="ORL"/>
    <s v="Terapijske  usluge"/>
    <x v="2904"/>
    <x v="2897"/>
    <n v="78"/>
    <n v="80"/>
    <m/>
    <n v="1"/>
    <n v="78"/>
    <n v="81"/>
  </r>
  <r>
    <s v="ORL"/>
    <s v="Terapijske  usluge"/>
    <x v="3344"/>
    <x v="3335"/>
    <m/>
    <n v="1"/>
    <m/>
    <n v="1"/>
    <n v="0"/>
    <n v="2"/>
  </r>
  <r>
    <s v="ORL"/>
    <s v="Terapijske  usluge"/>
    <x v="3475"/>
    <x v="3466"/>
    <m/>
    <n v="1"/>
    <m/>
    <n v="1"/>
    <n v="0"/>
    <n v="2"/>
  </r>
  <r>
    <s v="ORL"/>
    <s v="Terapijske  usluge"/>
    <x v="3476"/>
    <x v="3467"/>
    <m/>
    <n v="1"/>
    <m/>
    <n v="1"/>
    <n v="0"/>
    <n v="2"/>
  </r>
  <r>
    <s v="ORL"/>
    <s v="Terapijske  usluge"/>
    <x v="3477"/>
    <x v="3468"/>
    <m/>
    <n v="1"/>
    <m/>
    <n v="0"/>
    <n v="0"/>
    <n v="1"/>
  </r>
  <r>
    <s v="ORL"/>
    <s v="Terapijske  usluge"/>
    <x v="3478"/>
    <x v="3469"/>
    <m/>
    <n v="1"/>
    <m/>
    <n v="0"/>
    <n v="0"/>
    <n v="1"/>
  </r>
  <r>
    <s v="ORL"/>
    <s v="Terapijske  usluge"/>
    <x v="3479"/>
    <x v="3470"/>
    <n v="5"/>
    <n v="5"/>
    <m/>
    <n v="0"/>
    <n v="5"/>
    <n v="5"/>
  </r>
  <r>
    <s v="ORL"/>
    <s v="Terapijske  usluge"/>
    <x v="3480"/>
    <x v="3471"/>
    <m/>
    <n v="1"/>
    <m/>
    <n v="1"/>
    <n v="0"/>
    <n v="2"/>
  </r>
  <r>
    <s v="ORL"/>
    <s v="Terapijske  usluge"/>
    <x v="3481"/>
    <x v="3472"/>
    <m/>
    <n v="2"/>
    <m/>
    <n v="0"/>
    <n v="0"/>
    <n v="2"/>
  </r>
  <r>
    <s v="ORL"/>
    <s v="Terapijske  usluge"/>
    <x v="3482"/>
    <x v="3473"/>
    <n v="1"/>
    <n v="5"/>
    <n v="4"/>
    <n v="8"/>
    <n v="5"/>
    <n v="13"/>
  </r>
  <r>
    <s v="ORL"/>
    <s v="Terapijske  usluge"/>
    <x v="3483"/>
    <x v="3474"/>
    <n v="6"/>
    <n v="5"/>
    <m/>
    <n v="1"/>
    <n v="6"/>
    <n v="6"/>
  </r>
  <r>
    <s v="ORL"/>
    <s v="Terapijske  usluge"/>
    <x v="3484"/>
    <x v="3475"/>
    <n v="1"/>
    <n v="1"/>
    <m/>
    <n v="1"/>
    <n v="1"/>
    <n v="2"/>
  </r>
  <r>
    <s v="ORL"/>
    <s v="Terapijske  usluge"/>
    <x v="3485"/>
    <x v="3476"/>
    <m/>
    <n v="5"/>
    <m/>
    <n v="1"/>
    <n v="0"/>
    <n v="6"/>
  </r>
  <r>
    <s v="ORL"/>
    <s v="Terapijske  usluge"/>
    <x v="3486"/>
    <x v="3477"/>
    <m/>
    <n v="1"/>
    <n v="1"/>
    <n v="2"/>
    <n v="1"/>
    <n v="3"/>
  </r>
  <r>
    <s v="ORL"/>
    <s v="Terapijske  usluge"/>
    <x v="3487"/>
    <x v="3478"/>
    <m/>
    <n v="1"/>
    <n v="1"/>
    <n v="2"/>
    <n v="1"/>
    <n v="3"/>
  </r>
  <r>
    <s v="ORL"/>
    <s v="Terapijske  usluge"/>
    <x v="3488"/>
    <x v="3479"/>
    <m/>
    <n v="1"/>
    <n v="1"/>
    <n v="5"/>
    <n v="1"/>
    <n v="6"/>
  </r>
  <r>
    <s v="ORL"/>
    <s v="Terapijske  usluge"/>
    <x v="3162"/>
    <x v="3154"/>
    <n v="968"/>
    <n v="1000"/>
    <n v="2268"/>
    <n v="2500"/>
    <n v="3236"/>
    <n v="3500"/>
  </r>
  <r>
    <s v="ORL"/>
    <s v="Terapijske  usluge"/>
    <x v="3489"/>
    <x v="3480"/>
    <m/>
    <n v="1"/>
    <m/>
    <n v="0"/>
    <n v="0"/>
    <n v="1"/>
  </r>
  <r>
    <s v="ORL"/>
    <s v="Terapijske  usluge"/>
    <x v="3490"/>
    <x v="3481"/>
    <n v="3"/>
    <n v="1"/>
    <n v="1"/>
    <n v="1"/>
    <n v="4"/>
    <n v="2"/>
  </r>
  <r>
    <s v="ORL"/>
    <s v="Terapijske  usluge"/>
    <x v="3101"/>
    <x v="3093"/>
    <n v="1877"/>
    <n v="1750"/>
    <n v="1751"/>
    <n v="1780"/>
    <n v="3628"/>
    <n v="3530"/>
  </r>
  <r>
    <s v="ORL"/>
    <s v="Terapijske  usluge"/>
    <x v="3102"/>
    <x v="3094"/>
    <n v="2"/>
    <n v="5"/>
    <n v="5"/>
    <n v="10"/>
    <n v="7"/>
    <n v="15"/>
  </r>
  <r>
    <s v="ORL"/>
    <s v="Terapijske  usluge"/>
    <x v="2930"/>
    <x v="2923"/>
    <m/>
    <n v="0"/>
    <n v="4"/>
    <n v="10"/>
    <n v="4"/>
    <n v="10"/>
  </r>
  <r>
    <s v="ORL"/>
    <s v="Terapijske  usluge"/>
    <x v="2516"/>
    <x v="2510"/>
    <m/>
    <n v="1"/>
    <m/>
    <n v="1"/>
    <n v="0"/>
    <n v="2"/>
  </r>
  <r>
    <s v="ORL"/>
    <s v="Terapijske  usluge"/>
    <x v="3491"/>
    <x v="3482"/>
    <m/>
    <n v="1"/>
    <m/>
    <n v="1"/>
    <n v="0"/>
    <n v="2"/>
  </r>
  <r>
    <s v="ORL"/>
    <s v="Terapijske  usluge"/>
    <x v="3492"/>
    <x v="3483"/>
    <n v="37"/>
    <n v="35"/>
    <m/>
    <n v="1"/>
    <n v="37"/>
    <n v="36"/>
  </r>
  <r>
    <s v="ORL"/>
    <s v="Terapijske  usluge"/>
    <x v="3493"/>
    <x v="3484"/>
    <n v="83"/>
    <n v="80"/>
    <n v="11"/>
    <n v="1"/>
    <n v="94"/>
    <n v="81"/>
  </r>
  <r>
    <s v="ORL"/>
    <s v="Terapijske  usluge"/>
    <x v="3494"/>
    <x v="3485"/>
    <n v="86"/>
    <n v="100"/>
    <n v="10"/>
    <n v="1"/>
    <n v="96"/>
    <n v="101"/>
  </r>
  <r>
    <s v="ORL"/>
    <s v="Terapijske  usluge"/>
    <x v="3495"/>
    <x v="3486"/>
    <m/>
    <n v="1"/>
    <m/>
    <n v="1"/>
    <n v="0"/>
    <n v="2"/>
  </r>
  <r>
    <s v="ORL"/>
    <s v="Terapijske  usluge"/>
    <x v="3496"/>
    <x v="3487"/>
    <m/>
    <n v="1"/>
    <m/>
    <n v="1"/>
    <n v="0"/>
    <n v="2"/>
  </r>
  <r>
    <s v="ORL"/>
    <s v="Terapijske  usluge"/>
    <x v="3497"/>
    <x v="3488"/>
    <m/>
    <n v="1"/>
    <m/>
    <n v="1"/>
    <n v="0"/>
    <n v="2"/>
  </r>
  <r>
    <s v="ORL"/>
    <s v="Terapijske  usluge"/>
    <x v="3498"/>
    <x v="3489"/>
    <m/>
    <n v="1"/>
    <m/>
    <n v="1"/>
    <n v="0"/>
    <n v="2"/>
  </r>
  <r>
    <s v="ORL"/>
    <s v="Terapijske  usluge"/>
    <x v="3157"/>
    <x v="3149"/>
    <n v="278"/>
    <n v="2200"/>
    <n v="116"/>
    <n v="350"/>
    <n v="394"/>
    <n v="2550"/>
  </r>
  <r>
    <s v="ORL"/>
    <s v="Terapijske  usluge"/>
    <x v="3499"/>
    <x v="3490"/>
    <n v="1124"/>
    <n v="1200"/>
    <n v="3"/>
    <n v="5"/>
    <n v="1127"/>
    <n v="1205"/>
  </r>
  <r>
    <s v="ORL"/>
    <s v="Terapijske  usluge"/>
    <x v="3500"/>
    <x v="3491"/>
    <n v="848"/>
    <n v="1060"/>
    <n v="11"/>
    <n v="1"/>
    <n v="859"/>
    <n v="1061"/>
  </r>
  <r>
    <s v="ORL"/>
    <s v="Terapijske  usluge"/>
    <x v="2939"/>
    <x v="2932"/>
    <n v="38"/>
    <n v="200"/>
    <m/>
    <n v="1"/>
    <n v="38"/>
    <n v="201"/>
  </r>
  <r>
    <s v="ORL"/>
    <s v="Terapijske  usluge"/>
    <x v="3154"/>
    <x v="3146"/>
    <n v="2223"/>
    <n v="3350"/>
    <n v="41"/>
    <n v="50"/>
    <n v="2264"/>
    <n v="3400"/>
  </r>
  <r>
    <s v="ORL"/>
    <s v="Terapijske  usluge"/>
    <x v="3501"/>
    <x v="3492"/>
    <n v="21"/>
    <n v="30"/>
    <m/>
    <n v="1"/>
    <n v="21"/>
    <n v="31"/>
  </r>
  <r>
    <s v="ORL"/>
    <s v="Terapijske  usluge"/>
    <x v="3158"/>
    <x v="3150"/>
    <n v="15716"/>
    <n v="15200"/>
    <n v="1005"/>
    <n v="800"/>
    <n v="16721"/>
    <n v="16000"/>
  </r>
  <r>
    <s v="ORL"/>
    <s v="Terapijske  usluge"/>
    <x v="3159"/>
    <x v="3151"/>
    <n v="9523"/>
    <n v="4520"/>
    <n v="811"/>
    <n v="620"/>
    <n v="10334"/>
    <n v="5140"/>
  </r>
  <r>
    <s v="ORL"/>
    <s v="Terapijske  usluge"/>
    <x v="3502"/>
    <x v="3493"/>
    <n v="292"/>
    <n v="410"/>
    <m/>
    <n v="1"/>
    <n v="292"/>
    <n v="411"/>
  </r>
  <r>
    <s v="ORL"/>
    <s v="Terapijske  usluge"/>
    <x v="3503"/>
    <x v="3494"/>
    <n v="40"/>
    <n v="40"/>
    <m/>
    <n v="1"/>
    <n v="40"/>
    <n v="41"/>
  </r>
  <r>
    <s v="ORL"/>
    <s v="Terapijske  usluge"/>
    <x v="3504"/>
    <x v="3495"/>
    <m/>
    <n v="1"/>
    <m/>
    <n v="1"/>
    <n v="0"/>
    <n v="2"/>
  </r>
  <r>
    <s v="ORL"/>
    <s v="Terapijske  usluge"/>
    <x v="3505"/>
    <x v="3496"/>
    <n v="359"/>
    <n v="400"/>
    <m/>
    <n v="1"/>
    <n v="359"/>
    <n v="401"/>
  </r>
  <r>
    <s v="ORL"/>
    <s v="Terapijske  usluge"/>
    <x v="2953"/>
    <x v="2944"/>
    <n v="5"/>
    <n v="1"/>
    <n v="2"/>
    <n v="1"/>
    <n v="7"/>
    <n v="2"/>
  </r>
  <r>
    <s v="ORL"/>
    <s v="Terapijske  usluge"/>
    <x v="2954"/>
    <x v="2946"/>
    <m/>
    <n v="1"/>
    <m/>
    <n v="1"/>
    <n v="0"/>
    <n v="2"/>
  </r>
  <r>
    <s v="ORL"/>
    <s v="Terapijske  usluge"/>
    <x v="2965"/>
    <x v="2957"/>
    <m/>
    <n v="1"/>
    <n v="142"/>
    <n v="240"/>
    <n v="142"/>
    <n v="241"/>
  </r>
  <r>
    <s v="ORL"/>
    <s v="Terapijske  usluge"/>
    <x v="2966"/>
    <x v="2958"/>
    <m/>
    <n v="1"/>
    <n v="54"/>
    <n v="60"/>
    <n v="54"/>
    <n v="61"/>
  </r>
  <r>
    <s v="ORL"/>
    <s v="Terapijske  usluge"/>
    <x v="2971"/>
    <x v="2963"/>
    <m/>
    <n v="1"/>
    <n v="321"/>
    <n v="320"/>
    <n v="321"/>
    <n v="321"/>
  </r>
  <r>
    <s v="ORL"/>
    <s v="Terapijske  usluge"/>
    <x v="2983"/>
    <x v="2975"/>
    <m/>
    <n v="1"/>
    <n v="8259"/>
    <n v="7550"/>
    <n v="8259"/>
    <n v="7551"/>
  </r>
  <r>
    <s v="ORL"/>
    <s v="Terapijske  usluge"/>
    <x v="2984"/>
    <x v="2976"/>
    <m/>
    <n v="1"/>
    <n v="1038"/>
    <n v="1340"/>
    <n v="1038"/>
    <n v="1341"/>
  </r>
  <r>
    <s v="ORL"/>
    <s v="Terapijske  usluge"/>
    <x v="2986"/>
    <x v="2978"/>
    <m/>
    <n v="1"/>
    <n v="21"/>
    <n v="30"/>
    <n v="21"/>
    <n v="31"/>
  </r>
  <r>
    <s v="ORL"/>
    <s v="Terapijske  usluge"/>
    <x v="2987"/>
    <x v="2979"/>
    <m/>
    <n v="1"/>
    <n v="49"/>
    <n v="50"/>
    <n v="49"/>
    <n v="51"/>
  </r>
  <r>
    <s v="ORL"/>
    <s v="Terapijske  usluge"/>
    <x v="2988"/>
    <x v="2980"/>
    <m/>
    <n v="3"/>
    <n v="3394"/>
    <n v="4470"/>
    <n v="3394"/>
    <n v="4473"/>
  </r>
  <r>
    <s v="ORL"/>
    <s v="Terapijske  usluge"/>
    <x v="2989"/>
    <x v="2981"/>
    <m/>
    <n v="2"/>
    <n v="3309"/>
    <n v="4080"/>
    <n v="3309"/>
    <n v="4082"/>
  </r>
  <r>
    <s v="ORL"/>
    <s v="Terapijske  usluge"/>
    <x v="2990"/>
    <x v="2982"/>
    <m/>
    <n v="1"/>
    <n v="25"/>
    <n v="5"/>
    <n v="25"/>
    <n v="6"/>
  </r>
  <r>
    <s v="ORL"/>
    <s v="Terapijske  usluge"/>
    <x v="2991"/>
    <x v="2983"/>
    <m/>
    <n v="1"/>
    <n v="607"/>
    <n v="770"/>
    <n v="607"/>
    <n v="771"/>
  </r>
  <r>
    <s v="ORL"/>
    <s v="Terapijske  usluge"/>
    <x v="2995"/>
    <x v="2987"/>
    <m/>
    <n v="1"/>
    <n v="28"/>
    <n v="10"/>
    <n v="28"/>
    <n v="11"/>
  </r>
  <r>
    <s v="ORL"/>
    <s v="Terapijske  usluge"/>
    <x v="3025"/>
    <x v="3017"/>
    <m/>
    <n v="1"/>
    <n v="130"/>
    <n v="100"/>
    <n v="130"/>
    <n v="101"/>
  </r>
  <r>
    <s v="ORL"/>
    <s v="Terapijske  usluge"/>
    <x v="3047"/>
    <x v="3039"/>
    <m/>
    <n v="1"/>
    <m/>
    <n v="1"/>
    <n v="0"/>
    <n v="2"/>
  </r>
  <r>
    <s v="ORL"/>
    <s v="Terapijske  usluge"/>
    <x v="2931"/>
    <x v="2924"/>
    <m/>
    <n v="1"/>
    <n v="11"/>
    <n v="10"/>
    <n v="11"/>
    <n v="11"/>
  </r>
  <r>
    <s v="ORL"/>
    <s v="Terapijske  usluge"/>
    <x v="2968"/>
    <x v="2960"/>
    <m/>
    <n v="1"/>
    <n v="1"/>
    <n v="1"/>
    <n v="1"/>
    <n v="2"/>
  </r>
  <r>
    <s v="ORL"/>
    <s v="Terapijske  usluge"/>
    <x v="2969"/>
    <x v="2961"/>
    <m/>
    <n v="1"/>
    <m/>
    <n v="1"/>
    <n v="0"/>
    <n v="2"/>
  </r>
  <r>
    <s v="ORL"/>
    <s v="Terapijske  usluge"/>
    <x v="2970"/>
    <x v="2962"/>
    <m/>
    <n v="1"/>
    <m/>
    <n v="1"/>
    <n v="0"/>
    <n v="2"/>
  </r>
  <r>
    <s v="ORL"/>
    <s v="Terapijske  usluge"/>
    <x v="2998"/>
    <x v="2990"/>
    <m/>
    <n v="1"/>
    <n v="288"/>
    <n v="205"/>
    <n v="288"/>
    <n v="206"/>
  </r>
  <r>
    <s v="ORL"/>
    <s v="Terapijske  usluge"/>
    <x v="3019"/>
    <x v="3011"/>
    <m/>
    <n v="1"/>
    <n v="567"/>
    <n v="590"/>
    <n v="567"/>
    <n v="591"/>
  </r>
  <r>
    <s v="ORL"/>
    <s v="Terapijske  usluge"/>
    <x v="3506"/>
    <x v="3497"/>
    <m/>
    <n v="1"/>
    <m/>
    <n v="5"/>
    <n v="0"/>
    <n v="6"/>
  </r>
  <r>
    <s v="ORL"/>
    <s v="Terapijske  usluge"/>
    <x v="3507"/>
    <x v="3498"/>
    <m/>
    <n v="1"/>
    <m/>
    <n v="1"/>
    <n v="0"/>
    <n v="2"/>
  </r>
  <r>
    <s v="ORL"/>
    <s v="Intervencije"/>
    <x v="3508"/>
    <x v="3499"/>
    <m/>
    <n v="5"/>
    <m/>
    <n v="1"/>
    <n v="0"/>
    <n v="6"/>
  </r>
  <r>
    <s v="ORL"/>
    <s v="Intervencije"/>
    <x v="845"/>
    <x v="843"/>
    <n v="64"/>
    <n v="60"/>
    <n v="1"/>
    <n v="1"/>
    <n v="65"/>
    <n v="61"/>
  </r>
  <r>
    <s v="ORL"/>
    <s v="Intervencije"/>
    <x v="3509"/>
    <x v="3500"/>
    <n v="1"/>
    <n v="1"/>
    <n v="4"/>
    <n v="5"/>
    <n v="5"/>
    <n v="6"/>
  </r>
  <r>
    <s v="ORL"/>
    <s v="Intervencije"/>
    <x v="2692"/>
    <x v="2686"/>
    <n v="46"/>
    <n v="40"/>
    <n v="10"/>
    <n v="15"/>
    <n v="56"/>
    <n v="55"/>
  </r>
  <r>
    <s v="ORL"/>
    <s v="Intervencije"/>
    <x v="3510"/>
    <x v="3501"/>
    <n v="42"/>
    <n v="15"/>
    <n v="4"/>
    <n v="5"/>
    <n v="46"/>
    <n v="20"/>
  </r>
  <r>
    <s v="ORL"/>
    <s v="Intervencije"/>
    <x v="2693"/>
    <x v="2687"/>
    <n v="54"/>
    <n v="90"/>
    <n v="3"/>
    <n v="5"/>
    <n v="57"/>
    <n v="95"/>
  </r>
  <r>
    <s v="ORL"/>
    <s v="Intervencije"/>
    <x v="3060"/>
    <x v="3052"/>
    <n v="6"/>
    <n v="10"/>
    <m/>
    <n v="1"/>
    <n v="6"/>
    <n v="11"/>
  </r>
  <r>
    <s v="ORL"/>
    <s v="Intervencije"/>
    <x v="3061"/>
    <x v="3053"/>
    <m/>
    <n v="1"/>
    <m/>
    <n v="1"/>
    <n v="0"/>
    <n v="2"/>
  </r>
  <r>
    <s v="ORL"/>
    <s v="Intervencije"/>
    <x v="17"/>
    <x v="17"/>
    <m/>
    <n v="1"/>
    <m/>
    <n v="1"/>
    <n v="0"/>
    <n v="2"/>
  </r>
  <r>
    <s v="ORL"/>
    <s v="Intervencije"/>
    <x v="2694"/>
    <x v="2688"/>
    <n v="2"/>
    <n v="5"/>
    <n v="1"/>
    <n v="5"/>
    <n v="3"/>
    <n v="10"/>
  </r>
  <r>
    <s v="ORL"/>
    <s v="Intervencije"/>
    <x v="2114"/>
    <x v="2110"/>
    <m/>
    <n v="1"/>
    <n v="2"/>
    <n v="10"/>
    <n v="2"/>
    <n v="11"/>
  </r>
  <r>
    <s v="ORL"/>
    <s v="Intervencije"/>
    <x v="1177"/>
    <x v="1175"/>
    <m/>
    <n v="1"/>
    <n v="9"/>
    <n v="10"/>
    <n v="9"/>
    <n v="11"/>
  </r>
  <r>
    <s v="ORL"/>
    <s v="Intervencije"/>
    <x v="1178"/>
    <x v="1176"/>
    <m/>
    <n v="1"/>
    <m/>
    <n v="1"/>
    <n v="0"/>
    <n v="2"/>
  </r>
  <r>
    <s v="ORL"/>
    <s v="Intervencije"/>
    <x v="2199"/>
    <x v="2195"/>
    <m/>
    <n v="1"/>
    <m/>
    <n v="1"/>
    <n v="0"/>
    <n v="2"/>
  </r>
  <r>
    <s v="ORL"/>
    <s v="Intervencije"/>
    <x v="2710"/>
    <x v="2704"/>
    <n v="5"/>
    <n v="20"/>
    <n v="10"/>
    <n v="15"/>
    <n v="15"/>
    <n v="35"/>
  </r>
  <r>
    <s v="ORL"/>
    <s v="Intervencije"/>
    <x v="3511"/>
    <x v="3502"/>
    <n v="77"/>
    <n v="90"/>
    <n v="9"/>
    <n v="10"/>
    <n v="86"/>
    <n v="100"/>
  </r>
  <r>
    <s v="ORL"/>
    <s v="Intervencije"/>
    <x v="3512"/>
    <x v="3503"/>
    <n v="1"/>
    <n v="35"/>
    <m/>
    <n v="5"/>
    <n v="1"/>
    <n v="40"/>
  </r>
  <r>
    <s v="ORL"/>
    <s v="Intervencije"/>
    <x v="3513"/>
    <x v="3504"/>
    <m/>
    <n v="1"/>
    <n v="2"/>
    <n v="2"/>
    <n v="2"/>
    <n v="3"/>
  </r>
  <r>
    <s v="ORL"/>
    <s v="Intervencije"/>
    <x v="3514"/>
    <x v="3505"/>
    <n v="12"/>
    <n v="15"/>
    <n v="2"/>
    <n v="1"/>
    <n v="14"/>
    <n v="16"/>
  </r>
  <r>
    <s v="ORL"/>
    <s v="Intervencije"/>
    <x v="3515"/>
    <x v="3506"/>
    <n v="29"/>
    <n v="35"/>
    <n v="2"/>
    <n v="5"/>
    <n v="31"/>
    <n v="40"/>
  </r>
  <r>
    <s v="ORL"/>
    <s v="Intervencije"/>
    <x v="3516"/>
    <x v="3507"/>
    <m/>
    <n v="1"/>
    <n v="29"/>
    <n v="90"/>
    <n v="29"/>
    <n v="91"/>
  </r>
  <r>
    <s v="ORL"/>
    <s v="Intervencije"/>
    <x v="3517"/>
    <x v="3508"/>
    <n v="171"/>
    <n v="160"/>
    <n v="34"/>
    <n v="20"/>
    <n v="205"/>
    <n v="180"/>
  </r>
  <r>
    <s v="ORL"/>
    <s v="Intervencije"/>
    <x v="3518"/>
    <x v="3509"/>
    <n v="10"/>
    <n v="10"/>
    <n v="2"/>
    <n v="5"/>
    <n v="12"/>
    <n v="15"/>
  </r>
  <r>
    <s v="ORL"/>
    <s v="Intervencije"/>
    <x v="3519"/>
    <x v="3510"/>
    <n v="37"/>
    <n v="20"/>
    <n v="92"/>
    <n v="60"/>
    <n v="129"/>
    <n v="80"/>
  </r>
  <r>
    <s v="ORL"/>
    <s v="Intervencije"/>
    <x v="3520"/>
    <x v="3511"/>
    <m/>
    <n v="1"/>
    <m/>
    <n v="5"/>
    <n v="0"/>
    <n v="6"/>
  </r>
  <r>
    <s v="ORL"/>
    <s v="Intervencije"/>
    <x v="2202"/>
    <x v="2198"/>
    <m/>
    <n v="0"/>
    <n v="1"/>
    <n v="5"/>
    <n v="1"/>
    <n v="5"/>
  </r>
  <r>
    <s v="ORL"/>
    <s v="Intervencije"/>
    <x v="2203"/>
    <x v="2199"/>
    <m/>
    <n v="1"/>
    <n v="6"/>
    <n v="10"/>
    <n v="6"/>
    <n v="11"/>
  </r>
  <r>
    <s v="ORL"/>
    <s v="Intervencije"/>
    <x v="3521"/>
    <x v="3512"/>
    <m/>
    <n v="1"/>
    <m/>
    <n v="5"/>
    <n v="0"/>
    <n v="6"/>
  </r>
  <r>
    <s v="ORL"/>
    <s v="Intervencije"/>
    <x v="2727"/>
    <x v="2721"/>
    <m/>
    <n v="1"/>
    <n v="1"/>
    <n v="5"/>
    <n v="1"/>
    <n v="6"/>
  </r>
  <r>
    <s v="ORL"/>
    <s v="Intervencije"/>
    <x v="2731"/>
    <x v="2725"/>
    <m/>
    <n v="1"/>
    <m/>
    <n v="1"/>
    <n v="0"/>
    <n v="2"/>
  </r>
  <r>
    <s v="ORL"/>
    <s v="Intervencije"/>
    <x v="2732"/>
    <x v="2726"/>
    <m/>
    <n v="1"/>
    <m/>
    <n v="1"/>
    <n v="0"/>
    <n v="2"/>
  </r>
  <r>
    <s v="ORL"/>
    <s v="Intervencije"/>
    <x v="2733"/>
    <x v="2727"/>
    <m/>
    <n v="1"/>
    <m/>
    <n v="1"/>
    <n v="0"/>
    <n v="2"/>
  </r>
  <r>
    <s v="ORL"/>
    <s v="Intervencije"/>
    <x v="3093"/>
    <x v="3085"/>
    <n v="40"/>
    <n v="30"/>
    <n v="4"/>
    <n v="5"/>
    <n v="44"/>
    <n v="35"/>
  </r>
  <r>
    <s v="ORL"/>
    <s v="Intervencije"/>
    <x v="2427"/>
    <x v="2422"/>
    <m/>
    <n v="1"/>
    <n v="1"/>
    <n v="1"/>
    <n v="1"/>
    <n v="2"/>
  </r>
  <r>
    <s v="ORL"/>
    <s v="Intervencije"/>
    <x v="2737"/>
    <x v="2731"/>
    <m/>
    <n v="1"/>
    <m/>
    <n v="6"/>
    <n v="0"/>
    <n v="7"/>
  </r>
  <r>
    <s v="ORL"/>
    <s v="Intervencije"/>
    <x v="2738"/>
    <x v="2732"/>
    <m/>
    <n v="1"/>
    <m/>
    <n v="1"/>
    <n v="0"/>
    <n v="2"/>
  </r>
  <r>
    <s v="ORL"/>
    <s v="Intervencije"/>
    <x v="2739"/>
    <x v="2733"/>
    <m/>
    <n v="1"/>
    <n v="1"/>
    <n v="1"/>
    <n v="1"/>
    <n v="2"/>
  </r>
  <r>
    <s v="ORL"/>
    <s v="Intervencije"/>
    <x v="2235"/>
    <x v="2231"/>
    <m/>
    <n v="1"/>
    <n v="2"/>
    <n v="3"/>
    <n v="2"/>
    <n v="4"/>
  </r>
  <r>
    <s v="ORL"/>
    <s v="Intervencije"/>
    <x v="1934"/>
    <x v="1931"/>
    <m/>
    <n v="1"/>
    <n v="1"/>
    <n v="1"/>
    <n v="1"/>
    <n v="2"/>
  </r>
  <r>
    <s v="ORL"/>
    <s v="Intervencije"/>
    <x v="64"/>
    <x v="64"/>
    <m/>
    <n v="1"/>
    <m/>
    <n v="1"/>
    <n v="0"/>
    <n v="2"/>
  </r>
  <r>
    <s v="ORL"/>
    <s v="Intervencije"/>
    <x v="2240"/>
    <x v="2236"/>
    <m/>
    <n v="1"/>
    <m/>
    <n v="1"/>
    <n v="0"/>
    <n v="2"/>
  </r>
  <r>
    <s v="ORL"/>
    <s v="Intervencije"/>
    <x v="65"/>
    <x v="65"/>
    <m/>
    <n v="1"/>
    <m/>
    <n v="1"/>
    <n v="0"/>
    <n v="2"/>
  </r>
  <r>
    <s v="ORL"/>
    <s v="Intervencije"/>
    <x v="1593"/>
    <x v="1591"/>
    <m/>
    <n v="1"/>
    <m/>
    <n v="1"/>
    <n v="0"/>
    <n v="2"/>
  </r>
  <r>
    <s v="ORL"/>
    <s v="Intervencije"/>
    <x v="3522"/>
    <x v="3513"/>
    <m/>
    <n v="1"/>
    <m/>
    <n v="1"/>
    <n v="0"/>
    <n v="2"/>
  </r>
  <r>
    <s v="ORL"/>
    <s v="Intervencije"/>
    <x v="2748"/>
    <x v="2742"/>
    <m/>
    <n v="1"/>
    <m/>
    <n v="1"/>
    <n v="0"/>
    <n v="2"/>
  </r>
  <r>
    <s v="ORL"/>
    <s v="Intervencije"/>
    <x v="2749"/>
    <x v="2743"/>
    <m/>
    <n v="1"/>
    <m/>
    <n v="1"/>
    <n v="0"/>
    <n v="2"/>
  </r>
  <r>
    <s v="ORL"/>
    <s v="Intervencije"/>
    <x v="2750"/>
    <x v="2744"/>
    <m/>
    <n v="1"/>
    <m/>
    <n v="1"/>
    <n v="0"/>
    <n v="2"/>
  </r>
  <r>
    <s v="ORL"/>
    <s v="Intervencije"/>
    <x v="2751"/>
    <x v="2745"/>
    <m/>
    <n v="1"/>
    <m/>
    <n v="1"/>
    <n v="0"/>
    <n v="2"/>
  </r>
  <r>
    <s v="ORL"/>
    <s v="Intervencije"/>
    <x v="2752"/>
    <x v="2746"/>
    <m/>
    <n v="1"/>
    <m/>
    <n v="1"/>
    <n v="0"/>
    <n v="2"/>
  </r>
  <r>
    <s v="ORL"/>
    <s v="Intervencije"/>
    <x v="2758"/>
    <x v="2752"/>
    <m/>
    <n v="1"/>
    <m/>
    <n v="1"/>
    <n v="0"/>
    <n v="2"/>
  </r>
  <r>
    <s v="ORL"/>
    <s v="Intervencije"/>
    <x v="2759"/>
    <x v="2753"/>
    <m/>
    <n v="1"/>
    <m/>
    <n v="1"/>
    <n v="0"/>
    <n v="2"/>
  </r>
  <r>
    <s v="ORL"/>
    <s v="Intervencije"/>
    <x v="2760"/>
    <x v="2754"/>
    <m/>
    <n v="1"/>
    <m/>
    <n v="1"/>
    <n v="0"/>
    <n v="2"/>
  </r>
  <r>
    <s v="ORL"/>
    <s v="Intervencije"/>
    <x v="2761"/>
    <x v="2755"/>
    <m/>
    <n v="1"/>
    <m/>
    <n v="1"/>
    <n v="0"/>
    <n v="2"/>
  </r>
  <r>
    <s v="ORL"/>
    <s v="Intervencije"/>
    <x v="2762"/>
    <x v="2756"/>
    <m/>
    <n v="1"/>
    <m/>
    <n v="1"/>
    <n v="0"/>
    <n v="2"/>
  </r>
  <r>
    <s v="ORL"/>
    <s v="Intervencije"/>
    <x v="2257"/>
    <x v="2253"/>
    <m/>
    <n v="1"/>
    <m/>
    <n v="1"/>
    <n v="0"/>
    <n v="2"/>
  </r>
  <r>
    <s v="ORL"/>
    <s v="Intervencije"/>
    <x v="2258"/>
    <x v="2254"/>
    <m/>
    <n v="1"/>
    <m/>
    <n v="1"/>
    <n v="0"/>
    <n v="2"/>
  </r>
  <r>
    <s v="ORL"/>
    <s v="Intervencije"/>
    <x v="2259"/>
    <x v="2255"/>
    <m/>
    <n v="1"/>
    <m/>
    <n v="1"/>
    <n v="0"/>
    <n v="2"/>
  </r>
  <r>
    <s v="ORL"/>
    <s v="Intervencije"/>
    <x v="2260"/>
    <x v="2256"/>
    <m/>
    <n v="1"/>
    <m/>
    <n v="1"/>
    <n v="0"/>
    <n v="2"/>
  </r>
  <r>
    <s v="ORL"/>
    <s v="Intervencije"/>
    <x v="2261"/>
    <x v="2257"/>
    <m/>
    <n v="1"/>
    <m/>
    <n v="1"/>
    <n v="0"/>
    <n v="2"/>
  </r>
  <r>
    <s v="ORL"/>
    <s v="Intervencije"/>
    <x v="3523"/>
    <x v="3514"/>
    <m/>
    <n v="1"/>
    <m/>
    <n v="1"/>
    <n v="0"/>
    <n v="2"/>
  </r>
  <r>
    <s v="ORL"/>
    <s v="Intervencije"/>
    <x v="3524"/>
    <x v="3515"/>
    <m/>
    <n v="1"/>
    <m/>
    <n v="1"/>
    <n v="0"/>
    <n v="2"/>
  </r>
  <r>
    <s v="ORL"/>
    <s v="Intervencije"/>
    <x v="3525"/>
    <x v="3516"/>
    <m/>
    <n v="1"/>
    <m/>
    <n v="0"/>
    <n v="0"/>
    <n v="1"/>
  </r>
  <r>
    <s v="ORL"/>
    <s v="Intervencije"/>
    <x v="3526"/>
    <x v="3517"/>
    <m/>
    <n v="5"/>
    <n v="3"/>
    <n v="2"/>
    <n v="3"/>
    <n v="7"/>
  </r>
  <r>
    <s v="ORL"/>
    <s v="Intervencije"/>
    <x v="3527"/>
    <x v="3518"/>
    <m/>
    <n v="1"/>
    <m/>
    <n v="2"/>
    <n v="0"/>
    <n v="3"/>
  </r>
  <r>
    <s v="ORL"/>
    <s v="Intervencije"/>
    <x v="3528"/>
    <x v="3519"/>
    <n v="3"/>
    <n v="5"/>
    <n v="3"/>
    <n v="1"/>
    <n v="6"/>
    <n v="6"/>
  </r>
  <r>
    <s v="ORL"/>
    <s v="Intervencije"/>
    <x v="3529"/>
    <x v="3520"/>
    <m/>
    <n v="1"/>
    <m/>
    <n v="1"/>
    <n v="0"/>
    <n v="2"/>
  </r>
  <r>
    <s v="ORL"/>
    <s v="Intervencije"/>
    <x v="3207"/>
    <x v="3198"/>
    <m/>
    <n v="5"/>
    <n v="986"/>
    <n v="990"/>
    <n v="986"/>
    <n v="995"/>
  </r>
  <r>
    <s v="ORL"/>
    <s v="Intervencije"/>
    <x v="3530"/>
    <x v="3521"/>
    <m/>
    <n v="1"/>
    <n v="1"/>
    <n v="1"/>
    <n v="1"/>
    <n v="2"/>
  </r>
  <r>
    <s v="ORL"/>
    <s v="Intervencije"/>
    <x v="3531"/>
    <x v="3522"/>
    <m/>
    <n v="1"/>
    <m/>
    <n v="1"/>
    <n v="0"/>
    <n v="2"/>
  </r>
  <r>
    <s v="ORL"/>
    <s v="Intervencije"/>
    <x v="3532"/>
    <x v="3523"/>
    <n v="4"/>
    <n v="20"/>
    <m/>
    <n v="1"/>
    <n v="4"/>
    <n v="21"/>
  </r>
  <r>
    <s v="ORL"/>
    <s v="Intervencije"/>
    <x v="3533"/>
    <x v="3524"/>
    <n v="80"/>
    <n v="50"/>
    <n v="14"/>
    <n v="60"/>
    <n v="94"/>
    <n v="110"/>
  </r>
  <r>
    <s v="ORL"/>
    <s v="Intervencije"/>
    <x v="3534"/>
    <x v="3525"/>
    <n v="24"/>
    <n v="20"/>
    <n v="8"/>
    <n v="20"/>
    <n v="32"/>
    <n v="40"/>
  </r>
  <r>
    <s v="ORL"/>
    <s v="Intervencije"/>
    <x v="3535"/>
    <x v="3526"/>
    <n v="380"/>
    <n v="350"/>
    <n v="80"/>
    <n v="100"/>
    <n v="460"/>
    <n v="450"/>
  </r>
  <r>
    <s v="ORL"/>
    <s v="Intervencije"/>
    <x v="3536"/>
    <x v="3527"/>
    <n v="38"/>
    <n v="25"/>
    <n v="24"/>
    <n v="20"/>
    <n v="62"/>
    <n v="45"/>
  </r>
  <r>
    <s v="ORL"/>
    <s v="Intervencije"/>
    <x v="3537"/>
    <x v="3528"/>
    <n v="3"/>
    <n v="1"/>
    <n v="68"/>
    <n v="90"/>
    <n v="71"/>
    <n v="91"/>
  </r>
  <r>
    <s v="ORL"/>
    <s v="Intervencije"/>
    <x v="3214"/>
    <x v="3205"/>
    <n v="5"/>
    <n v="2"/>
    <m/>
    <n v="5"/>
    <n v="5"/>
    <n v="7"/>
  </r>
  <r>
    <s v="ORL"/>
    <s v="Intervencije"/>
    <x v="2461"/>
    <x v="2456"/>
    <m/>
    <n v="1"/>
    <n v="1"/>
    <n v="1"/>
    <n v="1"/>
    <n v="2"/>
  </r>
  <r>
    <s v="ORL"/>
    <s v="Intervencije"/>
    <x v="2114"/>
    <x v="2110"/>
    <m/>
    <n v="1"/>
    <n v="2"/>
    <n v="10"/>
    <n v="2"/>
    <n v="11"/>
  </r>
  <r>
    <s v="ORL"/>
    <s v="Intervencije"/>
    <x v="1177"/>
    <x v="1175"/>
    <m/>
    <n v="1"/>
    <n v="9"/>
    <n v="10"/>
    <n v="9"/>
    <n v="11"/>
  </r>
  <r>
    <s v="ORL"/>
    <s v="Intervencije"/>
    <x v="2260"/>
    <x v="2256"/>
    <m/>
    <n v="1"/>
    <m/>
    <n v="1"/>
    <n v="0"/>
    <n v="2"/>
  </r>
  <r>
    <s v="ORL"/>
    <s v="Intervencije"/>
    <x v="3538"/>
    <x v="3529"/>
    <n v="548"/>
    <n v="520"/>
    <n v="51"/>
    <n v="80"/>
    <n v="599"/>
    <n v="600"/>
  </r>
  <r>
    <s v="Ginekologija"/>
    <s v="Dijagnostičke usluge"/>
    <x v="2371"/>
    <x v="2366"/>
    <m/>
    <n v="1"/>
    <m/>
    <n v="1"/>
    <n v="0"/>
    <n v="2"/>
  </r>
  <r>
    <s v="Ginekologija"/>
    <s v="Dijagnostičke usluge"/>
    <x v="3539"/>
    <x v="3530"/>
    <m/>
    <n v="110"/>
    <m/>
    <n v="135"/>
    <n v="0"/>
    <n v="245"/>
  </r>
  <r>
    <s v="Ginekologija"/>
    <s v="Dijagnostičke usluge"/>
    <x v="3540"/>
    <x v="3531"/>
    <m/>
    <n v="110"/>
    <m/>
    <n v="135"/>
    <n v="0"/>
    <n v="245"/>
  </r>
  <r>
    <s v="Ginekologija"/>
    <s v="Dijagnostičke usluge"/>
    <x v="3541"/>
    <x v="3532"/>
    <m/>
    <n v="110"/>
    <m/>
    <n v="135"/>
    <n v="0"/>
    <n v="245"/>
  </r>
  <r>
    <s v="Ginekologija"/>
    <s v="Dijagnostičke usluge"/>
    <x v="3542"/>
    <x v="3533"/>
    <m/>
    <n v="110"/>
    <m/>
    <n v="135"/>
    <n v="0"/>
    <n v="245"/>
  </r>
  <r>
    <s v="Ginekologija"/>
    <s v="Dijagnostičke usluge"/>
    <x v="3543"/>
    <x v="3534"/>
    <m/>
    <n v="110"/>
    <m/>
    <n v="135"/>
    <n v="0"/>
    <n v="245"/>
  </r>
  <r>
    <s v="Ginekologija"/>
    <s v="Dijagnostičke usluge"/>
    <x v="3544"/>
    <x v="3535"/>
    <m/>
    <n v="110"/>
    <m/>
    <n v="135"/>
    <n v="0"/>
    <n v="245"/>
  </r>
  <r>
    <s v="Ginekologija"/>
    <s v="Dijagnostičke usluge"/>
    <x v="3545"/>
    <x v="3536"/>
    <m/>
    <n v="110"/>
    <m/>
    <n v="135"/>
    <n v="0"/>
    <n v="245"/>
  </r>
  <r>
    <s v="Ginekologija"/>
    <s v="Dijagnostičke usluge"/>
    <x v="3546"/>
    <x v="3537"/>
    <m/>
    <n v="110"/>
    <m/>
    <n v="135"/>
    <n v="0"/>
    <n v="245"/>
  </r>
  <r>
    <s v="Ginekologija"/>
    <s v="Dijagnostičke usluge"/>
    <x v="3547"/>
    <x v="3538"/>
    <m/>
    <n v="110"/>
    <m/>
    <n v="135"/>
    <n v="0"/>
    <n v="245"/>
  </r>
  <r>
    <s v="Ginekologija"/>
    <s v="Dijagnostičke usluge"/>
    <x v="3548"/>
    <x v="3539"/>
    <m/>
    <n v="110"/>
    <m/>
    <n v="135"/>
    <n v="0"/>
    <n v="245"/>
  </r>
  <r>
    <s v="Ginekologija"/>
    <s v="Dijagnostičke usluge"/>
    <x v="3549"/>
    <x v="3540"/>
    <m/>
    <n v="110"/>
    <m/>
    <n v="135"/>
    <n v="0"/>
    <n v="245"/>
  </r>
  <r>
    <s v="Ginekologija"/>
    <s v="Dijagnostičke usluge"/>
    <x v="3550"/>
    <x v="3541"/>
    <m/>
    <n v="110"/>
    <m/>
    <n v="135"/>
    <n v="0"/>
    <n v="245"/>
  </r>
  <r>
    <s v="Ginekologija"/>
    <s v="Dijagnostičke usluge"/>
    <x v="3551"/>
    <x v="3542"/>
    <m/>
    <n v="110"/>
    <m/>
    <n v="135"/>
    <n v="0"/>
    <n v="245"/>
  </r>
  <r>
    <s v="Ginekologija"/>
    <s v="Dijagnostičke usluge"/>
    <x v="3552"/>
    <x v="3543"/>
    <m/>
    <n v="110"/>
    <m/>
    <n v="135"/>
    <n v="0"/>
    <n v="245"/>
  </r>
  <r>
    <s v="Ginekologija"/>
    <s v="Dijagnostičke usluge"/>
    <x v="3553"/>
    <x v="3544"/>
    <m/>
    <n v="110"/>
    <m/>
    <n v="135"/>
    <n v="0"/>
    <n v="245"/>
  </r>
  <r>
    <s v="Ginekologija"/>
    <s v="Dijagnostičke usluge"/>
    <x v="3554"/>
    <x v="3545"/>
    <m/>
    <n v="110"/>
    <m/>
    <n v="135"/>
    <n v="0"/>
    <n v="245"/>
  </r>
  <r>
    <s v="Ginekologija"/>
    <s v="Dijagnostičke usluge"/>
    <x v="3555"/>
    <x v="3546"/>
    <m/>
    <n v="110"/>
    <m/>
    <n v="135"/>
    <n v="0"/>
    <n v="245"/>
  </r>
  <r>
    <s v="Ginekologija"/>
    <s v="Dijagnostičke usluge"/>
    <x v="3556"/>
    <x v="3547"/>
    <m/>
    <n v="110"/>
    <m/>
    <n v="135"/>
    <n v="0"/>
    <n v="245"/>
  </r>
  <r>
    <s v="Ginekologija"/>
    <s v="Dijagnostičke usluge"/>
    <x v="3557"/>
    <x v="3548"/>
    <m/>
    <n v="110"/>
    <m/>
    <n v="135"/>
    <n v="0"/>
    <n v="245"/>
  </r>
  <r>
    <s v="Ginekologija"/>
    <s v="Dijagnostičke usluge"/>
    <x v="3558"/>
    <x v="3549"/>
    <m/>
    <n v="110"/>
    <m/>
    <n v="135"/>
    <n v="0"/>
    <n v="245"/>
  </r>
  <r>
    <s v="Ginekologija"/>
    <s v="Dijagnostičke usluge"/>
    <x v="3559"/>
    <x v="3550"/>
    <n v="17"/>
    <n v="1"/>
    <n v="1716"/>
    <n v="1"/>
    <n v="1733"/>
    <n v="2"/>
  </r>
  <r>
    <s v="Ginekologija"/>
    <s v="Dijagnostičke usluge"/>
    <x v="3394"/>
    <x v="3385"/>
    <m/>
    <n v="1"/>
    <m/>
    <n v="900"/>
    <n v="0"/>
    <n v="901"/>
  </r>
  <r>
    <s v="Ginekologija"/>
    <s v="Dijagnostičke usluge"/>
    <x v="3560"/>
    <x v="3551"/>
    <m/>
    <n v="5"/>
    <n v="11"/>
    <n v="5"/>
    <n v="11"/>
    <n v="10"/>
  </r>
  <r>
    <s v="Ginekologija"/>
    <s v="Dijagnostičke usluge"/>
    <x v="3104"/>
    <x v="3096"/>
    <m/>
    <n v="1"/>
    <n v="2"/>
    <n v="10"/>
    <n v="2"/>
    <n v="11"/>
  </r>
  <r>
    <s v="Ginekologija"/>
    <s v="Dijagnostičke usluge"/>
    <x v="3105"/>
    <x v="3097"/>
    <n v="796"/>
    <n v="800"/>
    <n v="21918"/>
    <n v="23500"/>
    <n v="22714"/>
    <n v="24300"/>
  </r>
  <r>
    <s v="Ginekologija"/>
    <s v="Dijagnostičke usluge"/>
    <x v="2895"/>
    <x v="2888"/>
    <m/>
    <n v="1"/>
    <n v="45"/>
    <n v="25"/>
    <n v="45"/>
    <n v="26"/>
  </r>
  <r>
    <s v="Ginekologija"/>
    <s v="Dijagnostičke usluge"/>
    <x v="2896"/>
    <x v="2889"/>
    <m/>
    <n v="1"/>
    <n v="130"/>
    <n v="150"/>
    <n v="130"/>
    <n v="151"/>
  </r>
  <r>
    <s v="Ginekologija"/>
    <s v="Dijagnostičke usluge"/>
    <x v="3561"/>
    <x v="3552"/>
    <m/>
    <n v="1"/>
    <m/>
    <n v="1"/>
    <n v="0"/>
    <n v="2"/>
  </r>
  <r>
    <s v="Ginekologija"/>
    <s v="Dijagnostičke usluge"/>
    <x v="3562"/>
    <x v="3553"/>
    <m/>
    <n v="1"/>
    <m/>
    <n v="18000"/>
    <n v="0"/>
    <n v="18001"/>
  </r>
  <r>
    <s v="Ginekologija"/>
    <s v="Dijagnostičke usluge"/>
    <x v="2897"/>
    <x v="2890"/>
    <n v="39"/>
    <n v="25"/>
    <n v="19043"/>
    <n v="19400"/>
    <n v="19082"/>
    <n v="19425"/>
  </r>
  <r>
    <s v="Ginekologija"/>
    <s v="Dijagnostičke usluge"/>
    <x v="3563"/>
    <x v="3554"/>
    <m/>
    <n v="1"/>
    <m/>
    <n v="1"/>
    <n v="0"/>
    <n v="2"/>
  </r>
  <r>
    <s v="Ginekologija"/>
    <s v="Dijagnostičke usluge"/>
    <x v="2898"/>
    <x v="2891"/>
    <m/>
    <n v="1"/>
    <m/>
    <n v="1"/>
    <n v="0"/>
    <n v="2"/>
  </r>
  <r>
    <s v="Ginekologija"/>
    <s v="Dijagnostičke usluge"/>
    <x v="3564"/>
    <x v="3555"/>
    <n v="5"/>
    <n v="10"/>
    <m/>
    <n v="1"/>
    <n v="5"/>
    <n v="11"/>
  </r>
  <r>
    <s v="Ginekologija"/>
    <s v="Dijagnostičke usluge"/>
    <x v="3565"/>
    <x v="3556"/>
    <n v="7792"/>
    <n v="7890"/>
    <n v="15633"/>
    <n v="17400"/>
    <n v="23425"/>
    <n v="25290"/>
  </r>
  <r>
    <s v="Ginekologija"/>
    <s v="Dijagnostičke usluge"/>
    <x v="3566"/>
    <x v="3557"/>
    <m/>
    <n v="1"/>
    <n v="139"/>
    <n v="200"/>
    <n v="139"/>
    <n v="201"/>
  </r>
  <r>
    <s v="Ginekologija"/>
    <s v="Dijagnostičke usluge"/>
    <x v="3567"/>
    <x v="3558"/>
    <n v="370"/>
    <n v="300"/>
    <n v="6"/>
    <n v="5"/>
    <n v="376"/>
    <n v="305"/>
  </r>
  <r>
    <s v="Ginekologija"/>
    <s v="Dijagnostičke usluge"/>
    <x v="3568"/>
    <x v="3559"/>
    <m/>
    <n v="1"/>
    <n v="10"/>
    <n v="20"/>
    <n v="10"/>
    <n v="21"/>
  </r>
  <r>
    <s v="Ginekologija"/>
    <s v="Dijagnostičke usluge"/>
    <x v="3569"/>
    <x v="3560"/>
    <m/>
    <n v="1"/>
    <n v="10"/>
    <n v="30"/>
    <n v="10"/>
    <n v="31"/>
  </r>
  <r>
    <s v="Ginekologija"/>
    <s v="Dijagnostičke usluge"/>
    <x v="3570"/>
    <x v="3561"/>
    <m/>
    <n v="1"/>
    <n v="959"/>
    <n v="1060"/>
    <n v="959"/>
    <n v="1061"/>
  </r>
  <r>
    <s v="Ginekologija"/>
    <s v="Dijagnostičke usluge"/>
    <x v="3571"/>
    <x v="3562"/>
    <m/>
    <n v="1"/>
    <n v="122"/>
    <n v="105"/>
    <n v="122"/>
    <n v="106"/>
  </r>
  <r>
    <s v="Ginekologija"/>
    <s v="Dijagnostičke usluge"/>
    <x v="3572"/>
    <x v="3563"/>
    <m/>
    <n v="1"/>
    <n v="204"/>
    <n v="260"/>
    <n v="204"/>
    <n v="261"/>
  </r>
  <r>
    <s v="Ginekologija"/>
    <s v="Dijagnostičke usluge"/>
    <x v="3573"/>
    <x v="3564"/>
    <m/>
    <n v="1"/>
    <n v="48"/>
    <n v="50"/>
    <n v="48"/>
    <n v="51"/>
  </r>
  <r>
    <s v="Ginekologija"/>
    <s v="Dijagnostičke usluge"/>
    <x v="3574"/>
    <x v="3565"/>
    <n v="2"/>
    <n v="30"/>
    <m/>
    <n v="1"/>
    <n v="2"/>
    <n v="31"/>
  </r>
  <r>
    <s v="Ginekologija"/>
    <s v="Dijagnostičke usluge"/>
    <x v="3575"/>
    <x v="3566"/>
    <n v="356"/>
    <n v="300"/>
    <n v="6"/>
    <n v="5"/>
    <n v="362"/>
    <n v="305"/>
  </r>
  <r>
    <s v="Ginekologija"/>
    <s v="Dijagnostičke usluge"/>
    <x v="3576"/>
    <x v="3567"/>
    <m/>
    <n v="1"/>
    <n v="7274"/>
    <n v="8370"/>
    <n v="7274"/>
    <n v="8371"/>
  </r>
  <r>
    <s v="Ginekologija"/>
    <s v="Dijagnostičke usluge"/>
    <x v="3577"/>
    <x v="3568"/>
    <m/>
    <n v="1"/>
    <m/>
    <n v="5850"/>
    <n v="0"/>
    <n v="5851"/>
  </r>
  <r>
    <s v="Ginekologija"/>
    <s v="Dijagnostičke usluge"/>
    <x v="3129"/>
    <x v="3121"/>
    <m/>
    <n v="1"/>
    <m/>
    <n v="1"/>
    <n v="0"/>
    <n v="2"/>
  </r>
  <r>
    <s v="Ginekologija"/>
    <s v="Dijagnostičke usluge"/>
    <x v="3578"/>
    <x v="3569"/>
    <m/>
    <n v="0"/>
    <m/>
    <n v="18120"/>
    <n v="0"/>
    <n v="18120"/>
  </r>
  <r>
    <s v="Ginekologija"/>
    <s v="Terapijske  usluge"/>
    <x v="3579"/>
    <x v="3570"/>
    <m/>
    <n v="1"/>
    <n v="380"/>
    <n v="430"/>
    <n v="380"/>
    <n v="431"/>
  </r>
  <r>
    <s v="Ginekologija"/>
    <s v="Terapijske  usluge"/>
    <x v="3580"/>
    <x v="3571"/>
    <m/>
    <n v="5"/>
    <n v="564"/>
    <n v="580"/>
    <n v="564"/>
    <n v="585"/>
  </r>
  <r>
    <s v="Ginekologija"/>
    <s v="Terapijske  usluge"/>
    <x v="3581"/>
    <x v="3572"/>
    <m/>
    <n v="1"/>
    <m/>
    <n v="5"/>
    <n v="0"/>
    <n v="6"/>
  </r>
  <r>
    <s v="Ginekologija"/>
    <s v="Terapijske  usluge"/>
    <x v="3582"/>
    <x v="3573"/>
    <m/>
    <n v="1"/>
    <n v="8"/>
    <n v="20"/>
    <n v="8"/>
    <n v="21"/>
  </r>
  <r>
    <s v="Ginekologija"/>
    <s v="Terapijske  usluge"/>
    <x v="3583"/>
    <x v="3574"/>
    <m/>
    <n v="1"/>
    <m/>
    <n v="5"/>
    <n v="0"/>
    <n v="6"/>
  </r>
  <r>
    <s v="Ginekologija"/>
    <s v="Terapijske  usluge"/>
    <x v="2906"/>
    <x v="2899"/>
    <m/>
    <n v="1"/>
    <m/>
    <n v="5"/>
    <n v="0"/>
    <n v="6"/>
  </r>
  <r>
    <s v="Ginekologija"/>
    <s v="Terapijske  usluge"/>
    <x v="2907"/>
    <x v="2900"/>
    <m/>
    <n v="1"/>
    <n v="658"/>
    <n v="480"/>
    <n v="658"/>
    <n v="481"/>
  </r>
  <r>
    <s v="Ginekologija"/>
    <s v="Terapijske  usluge"/>
    <x v="2908"/>
    <x v="2901"/>
    <m/>
    <n v="1"/>
    <n v="4"/>
    <n v="35"/>
    <n v="4"/>
    <n v="36"/>
  </r>
  <r>
    <s v="Ginekologija"/>
    <s v="Terapijske  usluge"/>
    <x v="3584"/>
    <x v="3575"/>
    <m/>
    <n v="1"/>
    <n v="17"/>
    <n v="25"/>
    <n v="17"/>
    <n v="26"/>
  </r>
  <r>
    <s v="Ginekologija"/>
    <s v="Terapijske  usluge"/>
    <x v="3585"/>
    <x v="3576"/>
    <m/>
    <n v="5"/>
    <n v="2686"/>
    <n v="2800"/>
    <n v="2686"/>
    <n v="2805"/>
  </r>
  <r>
    <s v="Ginekologija"/>
    <s v="Terapijske  usluge"/>
    <x v="3586"/>
    <x v="3577"/>
    <m/>
    <n v="1"/>
    <n v="1"/>
    <n v="1"/>
    <n v="1"/>
    <n v="2"/>
  </r>
  <r>
    <s v="Ginekologija"/>
    <s v="Terapijske  usluge"/>
    <x v="3587"/>
    <x v="3578"/>
    <m/>
    <n v="1"/>
    <n v="411"/>
    <n v="500"/>
    <n v="411"/>
    <n v="501"/>
  </r>
  <r>
    <s v="Ginekologija"/>
    <s v="Terapijske  usluge"/>
    <x v="3588"/>
    <x v="3579"/>
    <m/>
    <n v="1"/>
    <m/>
    <n v="1"/>
    <n v="0"/>
    <n v="2"/>
  </r>
  <r>
    <s v="Ginekologija"/>
    <s v="Terapijske  usluge"/>
    <x v="3589"/>
    <x v="3580"/>
    <m/>
    <n v="1"/>
    <n v="714"/>
    <n v="850"/>
    <n v="714"/>
    <n v="851"/>
  </r>
  <r>
    <s v="Ginekologija"/>
    <s v="Terapijske  usluge"/>
    <x v="3590"/>
    <x v="3581"/>
    <m/>
    <n v="1"/>
    <m/>
    <n v="1400"/>
    <n v="0"/>
    <n v="1401"/>
  </r>
  <r>
    <s v="Ginekologija"/>
    <s v="Terapijske  usluge"/>
    <x v="2930"/>
    <x v="2923"/>
    <m/>
    <n v="1"/>
    <n v="99"/>
    <n v="140"/>
    <n v="99"/>
    <n v="141"/>
  </r>
  <r>
    <s v="Ginekologija"/>
    <s v="Terapijske  usluge"/>
    <x v="3591"/>
    <x v="3582"/>
    <m/>
    <n v="1"/>
    <n v="316"/>
    <n v="510"/>
    <n v="316"/>
    <n v="511"/>
  </r>
  <r>
    <s v="Ginekologija"/>
    <s v="Terapijske  usluge"/>
    <x v="3592"/>
    <x v="3583"/>
    <n v="4"/>
    <n v="5"/>
    <n v="100"/>
    <n v="100"/>
    <n v="104"/>
    <n v="105"/>
  </r>
  <r>
    <s v="Ginekologija"/>
    <s v="Terapijske  usluge"/>
    <x v="3365"/>
    <x v="3356"/>
    <m/>
    <n v="1"/>
    <m/>
    <n v="1"/>
    <n v="0"/>
    <n v="2"/>
  </r>
  <r>
    <s v="Ginekologija"/>
    <s v="Terapijske  usluge"/>
    <x v="3593"/>
    <x v="3584"/>
    <m/>
    <n v="1"/>
    <m/>
    <n v="1"/>
    <n v="0"/>
    <n v="2"/>
  </r>
  <r>
    <s v="Ginekologija"/>
    <s v="Terapijske  usluge"/>
    <x v="3157"/>
    <x v="3149"/>
    <m/>
    <n v="1"/>
    <n v="256"/>
    <n v="8610"/>
    <n v="256"/>
    <n v="8611"/>
  </r>
  <r>
    <s v="Ginekologija"/>
    <s v="Terapijske  usluge"/>
    <x v="2953"/>
    <x v="2944"/>
    <m/>
    <n v="1"/>
    <n v="729"/>
    <n v="3450"/>
    <n v="729"/>
    <n v="3451"/>
  </r>
  <r>
    <s v="Ginekologija"/>
    <s v="Terapijske  usluge"/>
    <x v="2957"/>
    <x v="2949"/>
    <m/>
    <n v="1"/>
    <m/>
    <n v="1"/>
    <n v="0"/>
    <n v="2"/>
  </r>
  <r>
    <s v="Ginekologija"/>
    <s v="Terapijske  usluge"/>
    <x v="3153"/>
    <x v="3145"/>
    <m/>
    <n v="0"/>
    <m/>
    <n v="1"/>
    <n v="0"/>
    <n v="1"/>
  </r>
  <r>
    <s v="Ginekologija"/>
    <s v="Terapijske  usluge"/>
    <x v="2963"/>
    <x v="2955"/>
    <n v="1"/>
    <n v="5"/>
    <m/>
    <n v="1"/>
    <n v="1"/>
    <n v="6"/>
  </r>
  <r>
    <s v="Ginekologija"/>
    <s v="Terapijske  usluge"/>
    <x v="2964"/>
    <x v="2956"/>
    <m/>
    <n v="1"/>
    <m/>
    <n v="1"/>
    <n v="0"/>
    <n v="2"/>
  </r>
  <r>
    <s v="Ginekologija"/>
    <s v="Terapijske  usluge"/>
    <x v="2965"/>
    <x v="2957"/>
    <m/>
    <n v="1"/>
    <n v="4859"/>
    <n v="4380"/>
    <n v="4859"/>
    <n v="4381"/>
  </r>
  <r>
    <s v="Ginekologija"/>
    <s v="Terapijske  usluge"/>
    <x v="2966"/>
    <x v="2958"/>
    <n v="1"/>
    <n v="1"/>
    <m/>
    <n v="5"/>
    <n v="1"/>
    <n v="6"/>
  </r>
  <r>
    <s v="Ginekologija"/>
    <s v="Terapijske  usluge"/>
    <x v="2967"/>
    <x v="2959"/>
    <m/>
    <n v="1"/>
    <m/>
    <n v="1"/>
    <n v="0"/>
    <n v="2"/>
  </r>
  <r>
    <s v="Ginekologija"/>
    <s v="Terapijske  usluge"/>
    <x v="2968"/>
    <x v="2960"/>
    <m/>
    <n v="1"/>
    <m/>
    <n v="1"/>
    <n v="0"/>
    <n v="2"/>
  </r>
  <r>
    <s v="Ginekologija"/>
    <s v="Terapijske  usluge"/>
    <x v="2969"/>
    <x v="2961"/>
    <m/>
    <n v="1"/>
    <n v="1"/>
    <n v="1"/>
    <n v="1"/>
    <n v="2"/>
  </r>
  <r>
    <s v="Ginekologija"/>
    <s v="Terapijske  usluge"/>
    <x v="2970"/>
    <x v="2962"/>
    <m/>
    <n v="1"/>
    <m/>
    <n v="1"/>
    <n v="0"/>
    <n v="2"/>
  </r>
  <r>
    <s v="Ginekologija"/>
    <s v="Terapijske  usluge"/>
    <x v="2971"/>
    <x v="2963"/>
    <n v="245"/>
    <n v="250"/>
    <n v="14122"/>
    <n v="17890"/>
    <n v="14367"/>
    <n v="18140"/>
  </r>
  <r>
    <s v="Ginekologija"/>
    <s v="Terapijske  usluge"/>
    <x v="2981"/>
    <x v="2973"/>
    <m/>
    <n v="1"/>
    <m/>
    <n v="5"/>
    <n v="0"/>
    <n v="6"/>
  </r>
  <r>
    <s v="Ginekologija"/>
    <s v="Terapijske  usluge"/>
    <x v="2982"/>
    <x v="2974"/>
    <m/>
    <n v="1"/>
    <m/>
    <n v="1"/>
    <n v="0"/>
    <n v="2"/>
  </r>
  <r>
    <s v="Ginekologija"/>
    <s v="Terapijske  usluge"/>
    <x v="2983"/>
    <x v="2975"/>
    <m/>
    <n v="1"/>
    <n v="11737"/>
    <n v="20200"/>
    <n v="11737"/>
    <n v="20201"/>
  </r>
  <r>
    <s v="Ginekologija"/>
    <s v="Terapijske  usluge"/>
    <x v="2984"/>
    <x v="2976"/>
    <m/>
    <n v="1"/>
    <m/>
    <n v="1"/>
    <n v="0"/>
    <n v="2"/>
  </r>
  <r>
    <s v="Ginekologija"/>
    <s v="Terapijske  usluge"/>
    <x v="2985"/>
    <x v="2977"/>
    <m/>
    <n v="1"/>
    <m/>
    <n v="1"/>
    <n v="0"/>
    <n v="2"/>
  </r>
  <r>
    <s v="Ginekologija"/>
    <s v="Terapijske  usluge"/>
    <x v="2986"/>
    <x v="2978"/>
    <m/>
    <n v="1"/>
    <n v="55"/>
    <n v="35"/>
    <n v="55"/>
    <n v="36"/>
  </r>
  <r>
    <s v="Ginekologija"/>
    <s v="Terapijske  usluge"/>
    <x v="2987"/>
    <x v="2979"/>
    <n v="9"/>
    <n v="20"/>
    <n v="7490"/>
    <n v="7600"/>
    <n v="7499"/>
    <n v="7620"/>
  </r>
  <r>
    <s v="Ginekologija"/>
    <s v="Terapijske  usluge"/>
    <x v="2988"/>
    <x v="2980"/>
    <n v="5"/>
    <n v="15"/>
    <n v="6226"/>
    <n v="7400"/>
    <n v="6231"/>
    <n v="7415"/>
  </r>
  <r>
    <s v="Ginekologija"/>
    <s v="Terapijske  usluge"/>
    <x v="2989"/>
    <x v="2981"/>
    <n v="16"/>
    <n v="15"/>
    <n v="8421"/>
    <n v="8000"/>
    <n v="8437"/>
    <n v="8015"/>
  </r>
  <r>
    <s v="Ginekologija"/>
    <s v="Terapijske  usluge"/>
    <x v="2990"/>
    <x v="2982"/>
    <m/>
    <n v="1"/>
    <m/>
    <n v="1"/>
    <n v="0"/>
    <n v="2"/>
  </r>
  <r>
    <s v="Ginekologija"/>
    <s v="Terapijske  usluge"/>
    <x v="2991"/>
    <x v="2983"/>
    <m/>
    <n v="1"/>
    <n v="11519"/>
    <n v="12040"/>
    <n v="11519"/>
    <n v="12041"/>
  </r>
  <r>
    <s v="Ginekologija"/>
    <s v="Terapijske  usluge"/>
    <x v="2992"/>
    <x v="2984"/>
    <m/>
    <n v="1"/>
    <m/>
    <n v="1"/>
    <n v="0"/>
    <n v="2"/>
  </r>
  <r>
    <s v="Ginekologija"/>
    <s v="Terapijske  usluge"/>
    <x v="2993"/>
    <x v="2985"/>
    <m/>
    <n v="1"/>
    <m/>
    <n v="1"/>
    <n v="0"/>
    <n v="2"/>
  </r>
  <r>
    <s v="Ginekologija"/>
    <s v="Terapijske  usluge"/>
    <x v="2995"/>
    <x v="2987"/>
    <m/>
    <n v="1"/>
    <n v="89"/>
    <n v="50"/>
    <n v="89"/>
    <n v="51"/>
  </r>
  <r>
    <s v="Ginekologija"/>
    <s v="Terapijske  usluge"/>
    <x v="2996"/>
    <x v="2988"/>
    <m/>
    <n v="1"/>
    <m/>
    <n v="1"/>
    <n v="0"/>
    <n v="2"/>
  </r>
  <r>
    <s v="Ginekologija"/>
    <s v="Terapijske  usluge"/>
    <x v="2997"/>
    <x v="2989"/>
    <m/>
    <n v="1"/>
    <m/>
    <n v="1"/>
    <n v="0"/>
    <n v="2"/>
  </r>
  <r>
    <s v="Ginekologija"/>
    <s v="Terapijske  usluge"/>
    <x v="2998"/>
    <x v="2990"/>
    <m/>
    <n v="1"/>
    <n v="9868"/>
    <n v="10600"/>
    <n v="9868"/>
    <n v="10601"/>
  </r>
  <r>
    <s v="Ginekologija"/>
    <s v="Terapijske  usluge"/>
    <x v="3017"/>
    <x v="3009"/>
    <m/>
    <n v="1"/>
    <n v="2"/>
    <n v="5"/>
    <n v="2"/>
    <n v="6"/>
  </r>
  <r>
    <s v="Ginekologija"/>
    <s v="Terapijske  usluge"/>
    <x v="3018"/>
    <x v="3010"/>
    <m/>
    <n v="1"/>
    <m/>
    <n v="5"/>
    <n v="0"/>
    <n v="6"/>
  </r>
  <r>
    <s v="Ginekologija"/>
    <s v="Terapijske  usluge"/>
    <x v="3019"/>
    <x v="3011"/>
    <m/>
    <n v="0"/>
    <n v="1536"/>
    <n v="2150"/>
    <n v="1536"/>
    <n v="2150"/>
  </r>
  <r>
    <s v="Ginekologija"/>
    <s v="Terapijske  usluge"/>
    <x v="3021"/>
    <x v="3013"/>
    <m/>
    <n v="0"/>
    <m/>
    <n v="1"/>
    <n v="0"/>
    <n v="1"/>
  </r>
  <r>
    <s v="Ginekologija"/>
    <s v="Terapijske  usluge"/>
    <x v="3025"/>
    <x v="3017"/>
    <n v="117"/>
    <n v="100"/>
    <n v="13478"/>
    <n v="18050"/>
    <n v="13595"/>
    <n v="18150"/>
  </r>
  <r>
    <s v="Ginekologija"/>
    <s v="Terapijske  usluge"/>
    <x v="3594"/>
    <x v="3585"/>
    <m/>
    <n v="0"/>
    <m/>
    <n v="1"/>
    <n v="0"/>
    <n v="1"/>
  </r>
  <r>
    <s v="Ginekologija"/>
    <s v="Terapijske  usluge"/>
    <x v="3595"/>
    <x v="3586"/>
    <m/>
    <n v="0"/>
    <n v="16"/>
    <n v="10"/>
    <n v="16"/>
    <n v="10"/>
  </r>
  <r>
    <s v="Ginekologija"/>
    <s v="Terapijske  usluge"/>
    <x v="3596"/>
    <x v="3587"/>
    <m/>
    <n v="0"/>
    <n v="4"/>
    <n v="10"/>
    <n v="4"/>
    <n v="10"/>
  </r>
  <r>
    <s v="Ginekologija"/>
    <s v="Terapijske  usluge"/>
    <x v="3597"/>
    <x v="3588"/>
    <m/>
    <n v="0"/>
    <m/>
    <n v="1"/>
    <n v="0"/>
    <n v="1"/>
  </r>
  <r>
    <s v="Ginekologija"/>
    <s v="Terapijske  usluge"/>
    <x v="3598"/>
    <x v="3589"/>
    <m/>
    <n v="0"/>
    <m/>
    <n v="1"/>
    <n v="0"/>
    <n v="1"/>
  </r>
  <r>
    <s v="Ginekologija"/>
    <s v="Terapijske  usluge"/>
    <x v="3599"/>
    <x v="3590"/>
    <m/>
    <n v="0"/>
    <m/>
    <n v="2300"/>
    <n v="0"/>
    <n v="2300"/>
  </r>
  <r>
    <s v="Ginekologija"/>
    <s v="Terapijske  usluge"/>
    <x v="3600"/>
    <x v="3591"/>
    <m/>
    <n v="0"/>
    <n v="4"/>
    <n v="5"/>
    <n v="4"/>
    <n v="5"/>
  </r>
  <r>
    <s v="Ginekologija"/>
    <s v="Terapijske  usluge"/>
    <x v="3020"/>
    <x v="3012"/>
    <m/>
    <n v="0"/>
    <m/>
    <n v="1"/>
    <n v="0"/>
    <n v="1"/>
  </r>
  <r>
    <s v="Ginekologija"/>
    <s v="Terapijske  usluge"/>
    <x v="3022"/>
    <x v="3014"/>
    <m/>
    <n v="0"/>
    <m/>
    <n v="1"/>
    <n v="0"/>
    <n v="1"/>
  </r>
  <r>
    <s v="Ginekologija"/>
    <s v="Terapijske  usluge"/>
    <x v="3023"/>
    <x v="3015"/>
    <m/>
    <n v="0"/>
    <m/>
    <n v="1"/>
    <n v="0"/>
    <n v="1"/>
  </r>
  <r>
    <s v="Ginekologija"/>
    <s v="Terapijske  usluge"/>
    <x v="3024"/>
    <x v="3016"/>
    <m/>
    <n v="0"/>
    <m/>
    <n v="1"/>
    <n v="0"/>
    <n v="1"/>
  </r>
  <r>
    <s v="Ginekologija"/>
    <s v="Terapijske  usluge"/>
    <x v="3034"/>
    <x v="3026"/>
    <m/>
    <n v="0"/>
    <n v="885"/>
    <n v="790"/>
    <n v="885"/>
    <n v="790"/>
  </r>
  <r>
    <s v="Ginekologija"/>
    <s v="Terapijske  usluge"/>
    <x v="3036"/>
    <x v="3028"/>
    <m/>
    <n v="0"/>
    <m/>
    <n v="1"/>
    <n v="0"/>
    <n v="1"/>
  </r>
  <r>
    <s v="Ginekologija"/>
    <s v="Terapijske  usluge"/>
    <x v="3052"/>
    <x v="3044"/>
    <m/>
    <n v="0"/>
    <m/>
    <n v="1"/>
    <n v="0"/>
    <n v="1"/>
  </r>
  <r>
    <s v="Ginekologija"/>
    <s v="Intervencije"/>
    <x v="2894"/>
    <x v="2887"/>
    <n v="1126"/>
    <n v="1060"/>
    <n v="56"/>
    <n v="70"/>
    <n v="1182"/>
    <n v="1130"/>
  </r>
  <r>
    <s v="Ginekologija"/>
    <s v="Intervencije"/>
    <x v="3601"/>
    <x v="3592"/>
    <m/>
    <n v="0"/>
    <n v="373"/>
    <n v="450"/>
    <n v="373"/>
    <n v="450"/>
  </r>
  <r>
    <s v="Ginekologija"/>
    <s v="Intervencije"/>
    <x v="3602"/>
    <x v="3593"/>
    <m/>
    <n v="0"/>
    <n v="383"/>
    <n v="400"/>
    <n v="383"/>
    <n v="400"/>
  </r>
  <r>
    <s v="Ginekologija"/>
    <s v="Intervencije"/>
    <x v="3163"/>
    <x v="3155"/>
    <m/>
    <n v="1"/>
    <m/>
    <n v="1"/>
    <n v="0"/>
    <n v="2"/>
  </r>
  <r>
    <s v="Ginekologija"/>
    <s v="Intervencije"/>
    <x v="19"/>
    <x v="19"/>
    <m/>
    <n v="1"/>
    <m/>
    <n v="1"/>
    <n v="0"/>
    <n v="2"/>
  </r>
  <r>
    <s v="Ginekologija"/>
    <s v="Intervencije"/>
    <x v="3603"/>
    <x v="3594"/>
    <m/>
    <n v="1"/>
    <m/>
    <n v="3350"/>
    <n v="0"/>
    <n v="3351"/>
  </r>
  <r>
    <s v="Ginekologija"/>
    <s v="Intervencije"/>
    <x v="3599"/>
    <x v="3590"/>
    <m/>
    <n v="0"/>
    <m/>
    <n v="2300"/>
    <n v="0"/>
    <n v="2300"/>
  </r>
  <r>
    <s v="Ginekologija"/>
    <s v="Intervencije"/>
    <x v="3604"/>
    <x v="3595"/>
    <m/>
    <n v="1"/>
    <n v="32"/>
    <n v="40"/>
    <n v="32"/>
    <n v="41"/>
  </r>
  <r>
    <s v="Ginekologija"/>
    <s v="Intervencije"/>
    <x v="3605"/>
    <x v="3596"/>
    <m/>
    <n v="1"/>
    <n v="5"/>
    <n v="10"/>
    <n v="5"/>
    <n v="11"/>
  </r>
  <r>
    <s v="Ginekologija"/>
    <s v="Intervencije"/>
    <x v="3059"/>
    <x v="3051"/>
    <n v="3420"/>
    <n v="2800"/>
    <n v="9939"/>
    <n v="27750"/>
    <n v="13359"/>
    <n v="30550"/>
  </r>
  <r>
    <s v="Ginekologija"/>
    <s v="Intervencije"/>
    <x v="25"/>
    <x v="25"/>
    <m/>
    <n v="1"/>
    <m/>
    <n v="1"/>
    <n v="0"/>
    <n v="2"/>
  </r>
  <r>
    <s v="Ginekologija"/>
    <s v="Intervencije"/>
    <x v="2096"/>
    <x v="2092"/>
    <m/>
    <n v="1"/>
    <n v="6"/>
    <n v="1"/>
    <n v="6"/>
    <n v="2"/>
  </r>
  <r>
    <s v="Ginekologija"/>
    <s v="Intervencije"/>
    <x v="3606"/>
    <x v="3597"/>
    <m/>
    <n v="1"/>
    <n v="3"/>
    <n v="10"/>
    <n v="3"/>
    <n v="11"/>
  </r>
  <r>
    <s v="Ginekologija"/>
    <s v="Intervencije"/>
    <x v="3607"/>
    <x v="3598"/>
    <m/>
    <n v="1"/>
    <n v="46"/>
    <n v="40"/>
    <n v="46"/>
    <n v="41"/>
  </r>
  <r>
    <s v="Ginekologija"/>
    <s v="Intervencije"/>
    <x v="3608"/>
    <x v="3599"/>
    <m/>
    <n v="1"/>
    <n v="76"/>
    <n v="60"/>
    <n v="76"/>
    <n v="61"/>
  </r>
  <r>
    <s v="Ginekologija"/>
    <s v="Intervencije"/>
    <x v="3609"/>
    <x v="3600"/>
    <m/>
    <n v="1"/>
    <n v="1"/>
    <n v="2"/>
    <n v="1"/>
    <n v="3"/>
  </r>
  <r>
    <s v="Ginekologija"/>
    <s v="Intervencije"/>
    <x v="3610"/>
    <x v="3601"/>
    <m/>
    <n v="1"/>
    <n v="93"/>
    <n v="150"/>
    <n v="93"/>
    <n v="151"/>
  </r>
  <r>
    <s v="Ginekologija"/>
    <s v="Intervencije"/>
    <x v="1980"/>
    <x v="1977"/>
    <m/>
    <n v="1"/>
    <n v="22"/>
    <n v="20"/>
    <n v="22"/>
    <n v="21"/>
  </r>
  <r>
    <s v="Ginekologija"/>
    <s v="Intervencije"/>
    <x v="3611"/>
    <x v="3602"/>
    <m/>
    <n v="0"/>
    <m/>
    <n v="1"/>
    <n v="0"/>
    <n v="1"/>
  </r>
  <r>
    <s v="Ginekologija"/>
    <s v="Intervencije"/>
    <x v="3612"/>
    <x v="3603"/>
    <m/>
    <n v="3"/>
    <n v="41"/>
    <n v="50"/>
    <n v="41"/>
    <n v="53"/>
  </r>
  <r>
    <s v="Ginekologija"/>
    <s v="Intervencije"/>
    <x v="3613"/>
    <x v="3604"/>
    <m/>
    <n v="1"/>
    <n v="22"/>
    <n v="50"/>
    <n v="22"/>
    <n v="51"/>
  </r>
  <r>
    <s v="Ginekologija"/>
    <s v="Intervencije"/>
    <x v="3614"/>
    <x v="3605"/>
    <m/>
    <n v="0"/>
    <n v="2"/>
    <n v="5"/>
    <n v="2"/>
    <n v="5"/>
  </r>
  <r>
    <s v="Ginekologija"/>
    <s v="Intervencije"/>
    <x v="1177"/>
    <x v="1175"/>
    <n v="10"/>
    <n v="40"/>
    <n v="6734"/>
    <n v="7100"/>
    <n v="6744"/>
    <n v="7140"/>
  </r>
  <r>
    <s v="Ginekologija"/>
    <s v="Intervencije"/>
    <x v="1178"/>
    <x v="1176"/>
    <m/>
    <n v="0"/>
    <n v="26"/>
    <n v="30"/>
    <n v="26"/>
    <n v="30"/>
  </r>
  <r>
    <s v="Ginekologija"/>
    <s v="Intervencije"/>
    <x v="1592"/>
    <x v="1590"/>
    <m/>
    <n v="0"/>
    <m/>
    <n v="1"/>
    <n v="0"/>
    <n v="1"/>
  </r>
  <r>
    <s v="Ginekologija"/>
    <s v="Intervencije"/>
    <x v="3615"/>
    <x v="3606"/>
    <m/>
    <n v="1"/>
    <n v="10"/>
    <n v="15"/>
    <n v="10"/>
    <n v="16"/>
  </r>
  <r>
    <s v="Ginekologija"/>
    <s v="Intervencije"/>
    <x v="3616"/>
    <x v="3607"/>
    <m/>
    <n v="0"/>
    <n v="198"/>
    <n v="160"/>
    <n v="198"/>
    <n v="160"/>
  </r>
  <r>
    <s v="Ginekologija"/>
    <s v="Intervencije"/>
    <x v="3617"/>
    <x v="3608"/>
    <m/>
    <n v="0"/>
    <m/>
    <n v="1"/>
    <n v="0"/>
    <n v="1"/>
  </r>
  <r>
    <s v="Ginekologija"/>
    <s v="Intervencije"/>
    <x v="3618"/>
    <x v="3609"/>
    <m/>
    <n v="0"/>
    <m/>
    <n v="1"/>
    <n v="0"/>
    <n v="1"/>
  </r>
  <r>
    <s v="Ginekologija"/>
    <s v="Intervencije"/>
    <x v="3619"/>
    <x v="3610"/>
    <m/>
    <n v="0"/>
    <n v="124"/>
    <n v="150"/>
    <n v="124"/>
    <n v="150"/>
  </r>
  <r>
    <s v="Ginekologija"/>
    <s v="Intervencije"/>
    <x v="3620"/>
    <x v="3611"/>
    <m/>
    <n v="0"/>
    <n v="1127"/>
    <n v="1200"/>
    <n v="1127"/>
    <n v="1200"/>
  </r>
  <r>
    <s v="Ginekologija"/>
    <s v="Intervencije"/>
    <x v="3621"/>
    <x v="3612"/>
    <m/>
    <n v="0"/>
    <m/>
    <n v="1"/>
    <n v="0"/>
    <n v="1"/>
  </r>
  <r>
    <s v="Ginekologija"/>
    <s v="Intervencije"/>
    <x v="3622"/>
    <x v="3613"/>
    <m/>
    <n v="0"/>
    <m/>
    <n v="1"/>
    <n v="0"/>
    <n v="1"/>
  </r>
  <r>
    <s v="Ginekologija"/>
    <s v="Intervencije"/>
    <x v="3623"/>
    <x v="3614"/>
    <m/>
    <n v="0"/>
    <m/>
    <n v="1"/>
    <n v="0"/>
    <n v="1"/>
  </r>
  <r>
    <s v="Ginekologija"/>
    <s v="Intervencije"/>
    <x v="3624"/>
    <x v="3615"/>
    <m/>
    <n v="0"/>
    <m/>
    <n v="1"/>
    <n v="0"/>
    <n v="1"/>
  </r>
  <r>
    <s v="Ginekologija"/>
    <s v="Intervencije"/>
    <x v="3625"/>
    <x v="3616"/>
    <m/>
    <n v="0"/>
    <n v="14"/>
    <n v="15"/>
    <n v="14"/>
    <n v="15"/>
  </r>
  <r>
    <s v="Ginekologija"/>
    <s v="Intervencije"/>
    <x v="772"/>
    <x v="770"/>
    <m/>
    <n v="1"/>
    <n v="21"/>
    <n v="5"/>
    <n v="21"/>
    <n v="6"/>
  </r>
  <r>
    <s v="Ginekologija"/>
    <s v="Intervencije"/>
    <x v="3347"/>
    <x v="3338"/>
    <m/>
    <n v="0"/>
    <m/>
    <n v="4280"/>
    <n v="0"/>
    <n v="4280"/>
  </r>
  <r>
    <s v="Ginekologija"/>
    <s v="Intervencije"/>
    <x v="3210"/>
    <x v="3201"/>
    <m/>
    <n v="0"/>
    <m/>
    <n v="1"/>
    <n v="0"/>
    <n v="1"/>
  </r>
  <r>
    <s v="Ginekologija"/>
    <s v="Intervencije"/>
    <x v="3536"/>
    <x v="3527"/>
    <m/>
    <n v="0"/>
    <m/>
    <n v="15400"/>
    <n v="0"/>
    <n v="15400"/>
  </r>
  <r>
    <s v="Ginekologija"/>
    <s v="Intervencije"/>
    <x v="2926"/>
    <x v="2919"/>
    <m/>
    <n v="0"/>
    <n v="1"/>
    <n v="70"/>
    <n v="1"/>
    <n v="70"/>
  </r>
  <r>
    <s v="Ginekologija"/>
    <s v="Intervencije"/>
    <x v="3226"/>
    <x v="3217"/>
    <m/>
    <n v="0"/>
    <m/>
    <n v="2"/>
    <n v="0"/>
    <n v="2"/>
  </r>
  <r>
    <s v="Ginekologija"/>
    <s v="Intervencije"/>
    <x v="3626"/>
    <x v="3617"/>
    <n v="12"/>
    <n v="50"/>
    <n v="3998"/>
    <n v="3800"/>
    <n v="4010"/>
    <n v="3850"/>
  </r>
  <r>
    <s v="Ginekologija"/>
    <s v="Intervencije"/>
    <x v="3627"/>
    <x v="3618"/>
    <m/>
    <n v="0"/>
    <m/>
    <n v="1"/>
    <n v="0"/>
    <n v="1"/>
  </r>
  <r>
    <s v="Ginekologija"/>
    <s v="Intervencije"/>
    <x v="3628"/>
    <x v="3619"/>
    <m/>
    <n v="0"/>
    <n v="77"/>
    <n v="100"/>
    <n v="77"/>
    <n v="100"/>
  </r>
  <r>
    <s v="Ginekologija"/>
    <s v="Intervencije"/>
    <x v="2701"/>
    <x v="2695"/>
    <m/>
    <n v="0"/>
    <m/>
    <n v="1"/>
    <n v="0"/>
    <n v="1"/>
  </r>
  <r>
    <s v="Ginekologija"/>
    <s v="Intervencije"/>
    <x v="2500"/>
    <x v="2494"/>
    <m/>
    <n v="0"/>
    <n v="4"/>
    <n v="15"/>
    <n v="4"/>
    <n v="15"/>
  </r>
  <r>
    <s v="Ginekologija"/>
    <s v="Intervencije"/>
    <x v="2890"/>
    <x v="2884"/>
    <m/>
    <n v="0"/>
    <m/>
    <n v="110"/>
    <n v="0"/>
    <n v="110"/>
  </r>
  <r>
    <s v="Ginekologija"/>
    <s v="Intervencije"/>
    <x v="3629"/>
    <x v="3620"/>
    <m/>
    <n v="0"/>
    <m/>
    <n v="1"/>
    <n v="0"/>
    <n v="1"/>
  </r>
  <r>
    <s v="Ginekologija"/>
    <s v="Intervencije"/>
    <x v="3630"/>
    <x v="3621"/>
    <m/>
    <n v="0"/>
    <m/>
    <n v="1"/>
    <n v="0"/>
    <n v="1"/>
  </r>
  <r>
    <s v="Ginekologija"/>
    <s v="Intervencije"/>
    <x v="3631"/>
    <x v="3622"/>
    <n v="2"/>
    <n v="5"/>
    <n v="220"/>
    <n v="250"/>
    <n v="222"/>
    <n v="255"/>
  </r>
  <r>
    <s v="Ginekologija"/>
    <s v="Intervencije"/>
    <x v="3216"/>
    <x v="3207"/>
    <m/>
    <n v="0"/>
    <n v="496"/>
    <n v="750"/>
    <n v="496"/>
    <n v="750"/>
  </r>
  <r>
    <s v="Dečija hirurgija"/>
    <s v="Dijagnostičke usluge"/>
    <x v="2895"/>
    <x v="2888"/>
    <n v="0"/>
    <n v="0"/>
    <m/>
    <n v="1"/>
    <n v="0"/>
    <n v="1"/>
  </r>
  <r>
    <s v="Dečija hirurgija"/>
    <s v="Dijagnostičke usluge"/>
    <x v="2896"/>
    <x v="2889"/>
    <n v="0"/>
    <n v="0"/>
    <m/>
    <n v="1"/>
    <n v="0"/>
    <n v="1"/>
  </r>
  <r>
    <s v="Dečija hirurgija"/>
    <s v="Dijagnostičke usluge"/>
    <x v="3199"/>
    <x v="3190"/>
    <n v="0"/>
    <n v="10"/>
    <m/>
    <n v="2"/>
    <n v="0"/>
    <n v="12"/>
  </r>
  <r>
    <s v="Dečija hirurgija"/>
    <s v="Dijagnostičke usluge"/>
    <x v="2371"/>
    <x v="2366"/>
    <m/>
    <n v="110"/>
    <m/>
    <n v="135"/>
    <n v="0"/>
    <n v="245"/>
  </r>
  <r>
    <s v="Dečija hirurgija"/>
    <s v="Dijagnostičke usluge"/>
    <x v="2897"/>
    <x v="2890"/>
    <n v="0"/>
    <n v="0"/>
    <n v="1998"/>
    <n v="1850"/>
    <n v="1998"/>
    <n v="1850"/>
  </r>
  <r>
    <s v="Dečija hirurgija"/>
    <s v="Dijagnostičke usluge"/>
    <x v="3632"/>
    <x v="3623"/>
    <n v="0"/>
    <n v="0"/>
    <m/>
    <n v="1"/>
    <n v="0"/>
    <n v="1"/>
  </r>
  <r>
    <s v="Dečija hirurgija"/>
    <s v="Dijagnostičke usluge"/>
    <x v="3366"/>
    <x v="3357"/>
    <n v="168"/>
    <n v="200"/>
    <m/>
    <n v="1"/>
    <n v="168"/>
    <n v="201"/>
  </r>
  <r>
    <s v="Dečija hirurgija"/>
    <s v="Dijagnostičke usluge"/>
    <x v="3367"/>
    <x v="3358"/>
    <n v="0"/>
    <n v="0"/>
    <n v="2"/>
    <n v="10"/>
    <n v="2"/>
    <n v="10"/>
  </r>
  <r>
    <s v="Dečija hirurgija"/>
    <s v="Dijagnostičke usluge"/>
    <x v="3633"/>
    <x v="3624"/>
    <n v="94"/>
    <n v="130"/>
    <m/>
    <n v="1"/>
    <n v="94"/>
    <n v="131"/>
  </r>
  <r>
    <s v="Dečija hirurgija"/>
    <s v="Dijagnostičke usluge"/>
    <x v="3123"/>
    <x v="3115"/>
    <n v="0"/>
    <n v="0"/>
    <m/>
    <n v="5"/>
    <n v="0"/>
    <n v="5"/>
  </r>
  <r>
    <s v="Dečija hirurgija"/>
    <s v="Dijagnostičke usluge"/>
    <x v="683"/>
    <x v="681"/>
    <n v="0"/>
    <n v="0"/>
    <n v="11"/>
    <n v="10"/>
    <n v="11"/>
    <n v="10"/>
  </r>
  <r>
    <s v="Dečija hirurgija"/>
    <s v="Dijagnostičke usluge"/>
    <x v="3128"/>
    <x v="3120"/>
    <n v="0"/>
    <n v="1"/>
    <m/>
    <n v="0"/>
    <n v="0"/>
    <n v="1"/>
  </r>
  <r>
    <s v="Dečija hirurgija"/>
    <s v="Dijagnostičke usluge"/>
    <x v="3129"/>
    <x v="3121"/>
    <n v="0"/>
    <n v="1"/>
    <m/>
    <n v="0"/>
    <n v="0"/>
    <n v="1"/>
  </r>
  <r>
    <s v="Dečija hirurgija"/>
    <s v="Dijagnostičke usluge"/>
    <x v="3634"/>
    <x v="3625"/>
    <n v="0"/>
    <n v="1"/>
    <m/>
    <n v="0"/>
    <n v="0"/>
    <n v="1"/>
  </r>
  <r>
    <s v="Dečija hirurgija"/>
    <s v="Dijagnostičke usluge"/>
    <x v="3635"/>
    <x v="3626"/>
    <n v="0"/>
    <n v="1"/>
    <m/>
    <n v="1"/>
    <n v="0"/>
    <n v="2"/>
  </r>
  <r>
    <s v="Dečija hirurgija"/>
    <s v="Dijagnostičke usluge"/>
    <x v="1597"/>
    <x v="1595"/>
    <n v="0"/>
    <n v="1"/>
    <m/>
    <n v="1"/>
    <n v="0"/>
    <n v="2"/>
  </r>
  <r>
    <s v="Dečija hirurgija"/>
    <s v="Dijagnostičke usluge"/>
    <x v="3574"/>
    <x v="3565"/>
    <n v="0"/>
    <n v="1"/>
    <m/>
    <n v="1"/>
    <n v="0"/>
    <n v="2"/>
  </r>
  <r>
    <s v="Dečija hirurgija"/>
    <s v="Dijagnostičke usluge"/>
    <x v="3559"/>
    <x v="3550"/>
    <n v="0"/>
    <n v="0"/>
    <n v="642"/>
    <n v="800"/>
    <n v="642"/>
    <n v="800"/>
  </r>
  <r>
    <s v="Dečija hirurgija"/>
    <s v="Dijagnostičke usluge"/>
    <x v="3636"/>
    <x v="3627"/>
    <n v="0"/>
    <n v="0"/>
    <m/>
    <n v="1"/>
    <n v="0"/>
    <n v="1"/>
  </r>
  <r>
    <s v="Dečija hirurgija"/>
    <s v="Terapijske  usluge"/>
    <x v="2907"/>
    <x v="2900"/>
    <n v="0"/>
    <n v="0"/>
    <n v="49"/>
    <n v="40"/>
    <n v="49"/>
    <n v="40"/>
  </r>
  <r>
    <s v="Dečija hirurgija"/>
    <s v="Terapijske  usluge"/>
    <x v="2908"/>
    <x v="2901"/>
    <n v="0"/>
    <n v="0"/>
    <n v="8"/>
    <n v="1"/>
    <n v="8"/>
    <n v="1"/>
  </r>
  <r>
    <s v="Dečija hirurgija"/>
    <s v="Terapijske  usluge"/>
    <x v="1681"/>
    <x v="1678"/>
    <n v="1"/>
    <n v="1"/>
    <m/>
    <n v="1"/>
    <n v="1"/>
    <n v="2"/>
  </r>
  <r>
    <s v="Dečija hirurgija"/>
    <s v="Terapijske  usluge"/>
    <x v="3160"/>
    <x v="3152"/>
    <n v="0"/>
    <n v="0"/>
    <n v="3"/>
    <n v="5"/>
    <n v="3"/>
    <n v="5"/>
  </r>
  <r>
    <s v="Dečija hirurgija"/>
    <s v="Terapijske  usluge"/>
    <x v="3637"/>
    <x v="3628"/>
    <n v="0"/>
    <n v="0"/>
    <m/>
    <n v="1"/>
    <n v="0"/>
    <n v="1"/>
  </r>
  <r>
    <s v="Dečija hirurgija"/>
    <s v="Terapijske  usluge"/>
    <x v="772"/>
    <x v="770"/>
    <n v="0"/>
    <n v="1"/>
    <m/>
    <n v="1"/>
    <n v="0"/>
    <n v="2"/>
  </r>
  <r>
    <s v="Dečija hirurgija"/>
    <s v="Terapijske  usluge"/>
    <x v="3212"/>
    <x v="3203"/>
    <m/>
    <n v="110"/>
    <m/>
    <n v="135"/>
    <n v="0"/>
    <n v="245"/>
  </r>
  <r>
    <s v="Dečija hirurgija"/>
    <s v="Terapijske  usluge"/>
    <x v="2925"/>
    <x v="2918"/>
    <n v="0"/>
    <n v="0"/>
    <n v="2"/>
    <n v="1"/>
    <n v="2"/>
    <n v="1"/>
  </r>
  <r>
    <s v="Dečija hirurgija"/>
    <s v="Terapijske  usluge"/>
    <x v="3638"/>
    <x v="3629"/>
    <n v="0"/>
    <n v="0"/>
    <n v="188"/>
    <n v="170"/>
    <n v="188"/>
    <n v="170"/>
  </r>
  <r>
    <s v="Dečija hirurgija"/>
    <s v="Terapijske  usluge"/>
    <x v="3365"/>
    <x v="3356"/>
    <n v="0"/>
    <n v="1"/>
    <n v="34"/>
    <n v="30"/>
    <n v="34"/>
    <n v="31"/>
  </r>
  <r>
    <s v="Dečija hirurgija"/>
    <s v="Terapijske  usluge"/>
    <x v="2077"/>
    <x v="2073"/>
    <n v="0"/>
    <n v="0"/>
    <n v="18"/>
    <n v="30"/>
    <n v="18"/>
    <n v="30"/>
  </r>
  <r>
    <s v="Dečija hirurgija"/>
    <s v="Terapijske  usluge"/>
    <x v="2965"/>
    <x v="2957"/>
    <n v="0"/>
    <n v="0"/>
    <n v="24"/>
    <n v="15"/>
    <n v="24"/>
    <n v="15"/>
  </r>
  <r>
    <s v="Dečija hirurgija"/>
    <s v="Terapijske  usluge"/>
    <x v="2969"/>
    <x v="2961"/>
    <n v="0"/>
    <n v="0"/>
    <m/>
    <n v="1"/>
    <n v="0"/>
    <n v="1"/>
  </r>
  <r>
    <s v="Dečija hirurgija"/>
    <s v="Terapijske  usluge"/>
    <x v="2971"/>
    <x v="2963"/>
    <n v="0"/>
    <n v="0"/>
    <n v="1"/>
    <n v="5"/>
    <n v="1"/>
    <n v="5"/>
  </r>
  <r>
    <s v="Dečija hirurgija"/>
    <s v="Terapijske  usluge"/>
    <x v="2982"/>
    <x v="2974"/>
    <n v="0"/>
    <n v="0"/>
    <m/>
    <n v="1"/>
    <n v="0"/>
    <n v="1"/>
  </r>
  <r>
    <s v="Dečija hirurgija"/>
    <s v="Terapijske  usluge"/>
    <x v="2987"/>
    <x v="2979"/>
    <n v="0"/>
    <n v="0"/>
    <n v="1713"/>
    <n v="1600"/>
    <n v="1713"/>
    <n v="1600"/>
  </r>
  <r>
    <s v="Dečija hirurgija"/>
    <s v="Terapijske  usluge"/>
    <x v="2988"/>
    <x v="2980"/>
    <n v="0"/>
    <n v="0"/>
    <n v="2174"/>
    <n v="2550"/>
    <n v="2174"/>
    <n v="2550"/>
  </r>
  <r>
    <s v="Dečija hirurgija"/>
    <s v="Terapijske  usluge"/>
    <x v="2989"/>
    <x v="2981"/>
    <n v="0"/>
    <n v="0"/>
    <n v="2063"/>
    <n v="2200"/>
    <n v="2063"/>
    <n v="2200"/>
  </r>
  <r>
    <s v="Dečija hirurgija"/>
    <s v="Terapijske  usluge"/>
    <x v="2991"/>
    <x v="2983"/>
    <n v="0"/>
    <n v="0"/>
    <m/>
    <n v="1"/>
    <n v="0"/>
    <n v="1"/>
  </r>
  <r>
    <s v="Dečija hirurgija"/>
    <s v="Terapijske  usluge"/>
    <x v="3025"/>
    <x v="3017"/>
    <m/>
    <n v="110"/>
    <m/>
    <n v="135"/>
    <n v="0"/>
    <n v="245"/>
  </r>
  <r>
    <s v="Dečija hirurgija"/>
    <s v="Terapijske  usluge"/>
    <x v="2916"/>
    <x v="2909"/>
    <n v="0"/>
    <n v="1"/>
    <m/>
    <n v="1"/>
    <n v="0"/>
    <n v="2"/>
  </r>
  <r>
    <s v="Dečija hirurgija"/>
    <s v="Terapijske  usluge"/>
    <x v="3639"/>
    <x v="3630"/>
    <n v="0"/>
    <n v="0"/>
    <m/>
    <n v="1"/>
    <n v="0"/>
    <n v="1"/>
  </r>
  <r>
    <s v="Dečija hirurgija"/>
    <s v="Terapijske  usluge"/>
    <x v="2930"/>
    <x v="2923"/>
    <n v="0"/>
    <n v="0"/>
    <n v="10"/>
    <n v="35"/>
    <n v="10"/>
    <n v="35"/>
  </r>
  <r>
    <s v="Dečija hirurgija"/>
    <s v="Terapijske  usluge"/>
    <x v="2974"/>
    <x v="2966"/>
    <n v="0"/>
    <n v="0"/>
    <m/>
    <n v="1"/>
    <n v="0"/>
    <n v="1"/>
  </r>
  <r>
    <s v="Dečija hirurgija"/>
    <s v="Terapijske  usluge"/>
    <x v="2979"/>
    <x v="2971"/>
    <n v="0"/>
    <n v="0"/>
    <m/>
    <n v="1"/>
    <n v="0"/>
    <n v="1"/>
  </r>
  <r>
    <s v="Dečija hirurgija"/>
    <s v="Terapijske  usluge"/>
    <x v="2981"/>
    <x v="2973"/>
    <n v="0"/>
    <n v="0"/>
    <m/>
    <n v="1"/>
    <n v="0"/>
    <n v="1"/>
  </r>
  <r>
    <s v="Dečija hirurgija"/>
    <s v="Terapijske  usluge"/>
    <x v="2986"/>
    <x v="2978"/>
    <n v="0"/>
    <n v="0"/>
    <m/>
    <n v="1"/>
    <n v="0"/>
    <n v="1"/>
  </r>
  <r>
    <s v="Dečija hirurgija"/>
    <s v="Terapijske  usluge"/>
    <x v="3019"/>
    <x v="3011"/>
    <n v="0"/>
    <n v="0"/>
    <n v="508"/>
    <n v="100"/>
    <n v="508"/>
    <n v="100"/>
  </r>
  <r>
    <s v="Dečija hirurgija"/>
    <s v="Terapijske  usluge"/>
    <x v="3023"/>
    <x v="3015"/>
    <n v="0"/>
    <n v="0"/>
    <n v="1"/>
    <n v="1"/>
    <n v="1"/>
    <n v="1"/>
  </r>
  <r>
    <s v="Dečija hirurgija"/>
    <s v="Terapijske  usluge"/>
    <x v="2998"/>
    <x v="2990"/>
    <n v="0"/>
    <n v="0"/>
    <n v="218"/>
    <n v="290"/>
    <n v="218"/>
    <n v="290"/>
  </r>
  <r>
    <s v="Dečija hirurgija"/>
    <s v="Intervencije"/>
    <x v="3640"/>
    <x v="3631"/>
    <n v="0"/>
    <n v="1"/>
    <n v="2"/>
    <n v="1"/>
    <n v="2"/>
    <n v="2"/>
  </r>
  <r>
    <s v="Dečija hirurgija"/>
    <s v="Intervencije"/>
    <x v="3641"/>
    <x v="3632"/>
    <n v="136"/>
    <n v="150"/>
    <n v="70"/>
    <n v="60"/>
    <n v="206"/>
    <n v="210"/>
  </r>
  <r>
    <s v="Dečija hirurgija"/>
    <s v="Intervencije"/>
    <x v="3642"/>
    <x v="3633"/>
    <n v="1"/>
    <n v="5"/>
    <n v="23"/>
    <n v="30"/>
    <n v="24"/>
    <n v="35"/>
  </r>
  <r>
    <s v="Dečija hirurgija"/>
    <s v="Intervencije"/>
    <x v="845"/>
    <x v="843"/>
    <n v="1"/>
    <n v="20"/>
    <n v="5"/>
    <n v="2"/>
    <n v="6"/>
    <n v="22"/>
  </r>
  <r>
    <s v="Dečija hirurgija"/>
    <s v="Intervencije"/>
    <x v="2461"/>
    <x v="2456"/>
    <n v="363"/>
    <n v="330"/>
    <n v="54"/>
    <n v="80"/>
    <n v="417"/>
    <n v="410"/>
  </r>
  <r>
    <s v="Dečija hirurgija"/>
    <s v="Intervencije"/>
    <x v="3509"/>
    <x v="3500"/>
    <n v="0"/>
    <n v="1"/>
    <n v="1"/>
    <n v="1"/>
    <n v="1"/>
    <n v="2"/>
  </r>
  <r>
    <s v="Dečija hirurgija"/>
    <s v="Intervencije"/>
    <x v="2692"/>
    <x v="2686"/>
    <n v="570"/>
    <n v="510"/>
    <n v="2"/>
    <n v="5"/>
    <n v="572"/>
    <n v="515"/>
  </r>
  <r>
    <s v="Dečija hirurgija"/>
    <s v="Intervencije"/>
    <x v="3059"/>
    <x v="3051"/>
    <n v="3271"/>
    <n v="3600"/>
    <n v="1020"/>
    <n v="950"/>
    <n v="4291"/>
    <n v="4550"/>
  </r>
  <r>
    <s v="Dečija hirurgija"/>
    <s v="Intervencije"/>
    <x v="3060"/>
    <x v="3052"/>
    <n v="19"/>
    <n v="40"/>
    <m/>
    <n v="1"/>
    <n v="19"/>
    <n v="41"/>
  </r>
  <r>
    <s v="Dečija hirurgija"/>
    <s v="Intervencije"/>
    <x v="3061"/>
    <x v="3053"/>
    <n v="11"/>
    <n v="35"/>
    <n v="1"/>
    <n v="4"/>
    <n v="12"/>
    <n v="39"/>
  </r>
  <r>
    <s v="Dečija hirurgija"/>
    <s v="Intervencije"/>
    <x v="17"/>
    <x v="17"/>
    <n v="9"/>
    <n v="35"/>
    <n v="3"/>
    <n v="1"/>
    <n v="12"/>
    <n v="36"/>
  </r>
  <r>
    <s v="Dečija hirurgija"/>
    <s v="Intervencije"/>
    <x v="2694"/>
    <x v="2688"/>
    <n v="0"/>
    <n v="0"/>
    <n v="8"/>
    <n v="5"/>
    <n v="8"/>
    <n v="5"/>
  </r>
  <r>
    <s v="Dečija hirurgija"/>
    <s v="Intervencije"/>
    <x v="3064"/>
    <x v="3056"/>
    <n v="4"/>
    <n v="8"/>
    <m/>
    <n v="1"/>
    <n v="4"/>
    <n v="9"/>
  </r>
  <r>
    <s v="Dečija hirurgija"/>
    <s v="Intervencije"/>
    <x v="3065"/>
    <x v="3057"/>
    <n v="0"/>
    <n v="1"/>
    <m/>
    <n v="1"/>
    <n v="0"/>
    <n v="2"/>
  </r>
  <r>
    <s v="Dečija hirurgija"/>
    <s v="Intervencije"/>
    <x v="3066"/>
    <x v="3058"/>
    <n v="0"/>
    <n v="5"/>
    <m/>
    <n v="1"/>
    <n v="0"/>
    <n v="6"/>
  </r>
  <r>
    <s v="Dečija hirurgija"/>
    <s v="Intervencije"/>
    <x v="2701"/>
    <x v="2695"/>
    <n v="10"/>
    <n v="15"/>
    <n v="2"/>
    <n v="1"/>
    <n v="12"/>
    <n v="16"/>
  </r>
  <r>
    <s v="Dečija hirurgija"/>
    <s v="Intervencije"/>
    <x v="2702"/>
    <x v="2696"/>
    <n v="21"/>
    <n v="25"/>
    <n v="5"/>
    <n v="8"/>
    <n v="26"/>
    <n v="33"/>
  </r>
  <r>
    <s v="Dečija hirurgija"/>
    <s v="Intervencije"/>
    <x v="2703"/>
    <x v="2697"/>
    <n v="24"/>
    <n v="15"/>
    <n v="2"/>
    <n v="1"/>
    <n v="26"/>
    <n v="16"/>
  </r>
  <r>
    <s v="Dečija hirurgija"/>
    <s v="Intervencije"/>
    <x v="3643"/>
    <x v="3634"/>
    <n v="3"/>
    <n v="1"/>
    <m/>
    <n v="1"/>
    <n v="3"/>
    <n v="2"/>
  </r>
  <r>
    <s v="Dečija hirurgija"/>
    <s v="Intervencije"/>
    <x v="3458"/>
    <x v="3449"/>
    <n v="6"/>
    <n v="5"/>
    <n v="5"/>
    <n v="5"/>
    <n v="11"/>
    <n v="10"/>
  </r>
  <r>
    <s v="Dečija hirurgija"/>
    <s v="Intervencije"/>
    <x v="2576"/>
    <x v="2570"/>
    <n v="0"/>
    <n v="0"/>
    <n v="2"/>
    <n v="1"/>
    <n v="2"/>
    <n v="1"/>
  </r>
  <r>
    <s v="Dečija hirurgija"/>
    <s v="Intervencije"/>
    <x v="1177"/>
    <x v="1175"/>
    <n v="18"/>
    <n v="30"/>
    <n v="95"/>
    <n v="150"/>
    <n v="113"/>
    <n v="180"/>
  </r>
  <r>
    <s v="Dečija hirurgija"/>
    <s v="Intervencije"/>
    <x v="1178"/>
    <x v="1176"/>
    <n v="0"/>
    <n v="1"/>
    <m/>
    <n v="1"/>
    <n v="0"/>
    <n v="2"/>
  </r>
  <r>
    <s v="Dečija hirurgija"/>
    <s v="Intervencije"/>
    <x v="1371"/>
    <x v="1369"/>
    <n v="0"/>
    <n v="2"/>
    <n v="17"/>
    <n v="50"/>
    <n v="17"/>
    <n v="52"/>
  </r>
  <r>
    <s v="Dečija hirurgija"/>
    <s v="Intervencije"/>
    <x v="2872"/>
    <x v="2866"/>
    <n v="3"/>
    <n v="1"/>
    <n v="2"/>
    <n v="1"/>
    <n v="5"/>
    <n v="2"/>
  </r>
  <r>
    <s v="Dečija hirurgija"/>
    <s v="Intervencije"/>
    <x v="3069"/>
    <x v="3061"/>
    <n v="2"/>
    <n v="3"/>
    <m/>
    <n v="1"/>
    <n v="2"/>
    <n v="4"/>
  </r>
  <r>
    <s v="Dečija hirurgija"/>
    <s v="Intervencije"/>
    <x v="3070"/>
    <x v="3062"/>
    <n v="0"/>
    <n v="1"/>
    <m/>
    <n v="1"/>
    <n v="0"/>
    <n v="2"/>
  </r>
  <r>
    <s v="Dečija hirurgija"/>
    <s v="Intervencije"/>
    <x v="3072"/>
    <x v="3064"/>
    <n v="1"/>
    <n v="10"/>
    <m/>
    <n v="1"/>
    <n v="1"/>
    <n v="11"/>
  </r>
  <r>
    <s v="Dečija hirurgija"/>
    <s v="Intervencije"/>
    <x v="2876"/>
    <x v="2870"/>
    <n v="0"/>
    <n v="10"/>
    <n v="2"/>
    <n v="1"/>
    <n v="2"/>
    <n v="11"/>
  </r>
  <r>
    <s v="Dečija hirurgija"/>
    <s v="Intervencije"/>
    <x v="2877"/>
    <x v="2871"/>
    <n v="15"/>
    <n v="15"/>
    <m/>
    <n v="1"/>
    <n v="15"/>
    <n v="16"/>
  </r>
  <r>
    <s v="Dečija hirurgija"/>
    <s v="Intervencije"/>
    <x v="2878"/>
    <x v="2872"/>
    <n v="37"/>
    <n v="40"/>
    <m/>
    <n v="1"/>
    <n v="37"/>
    <n v="41"/>
  </r>
  <r>
    <s v="Dečija hirurgija"/>
    <s v="Intervencije"/>
    <x v="2879"/>
    <x v="2873"/>
    <n v="5"/>
    <n v="5"/>
    <m/>
    <n v="1"/>
    <n v="5"/>
    <n v="6"/>
  </r>
  <r>
    <s v="Dečija hirurgija"/>
    <s v="Intervencije"/>
    <x v="2880"/>
    <x v="2874"/>
    <n v="96"/>
    <n v="90"/>
    <m/>
    <n v="1"/>
    <n v="96"/>
    <n v="91"/>
  </r>
  <r>
    <s v="Dečija hirurgija"/>
    <s v="Intervencije"/>
    <x v="2881"/>
    <x v="2875"/>
    <n v="13"/>
    <n v="15"/>
    <m/>
    <n v="1"/>
    <n v="13"/>
    <n v="16"/>
  </r>
  <r>
    <s v="Dečija hirurgija"/>
    <s v="Intervencije"/>
    <x v="2882"/>
    <x v="2876"/>
    <n v="83"/>
    <n v="70"/>
    <m/>
    <n v="1"/>
    <n v="83"/>
    <n v="71"/>
  </r>
  <r>
    <s v="Dečija hirurgija"/>
    <s v="Intervencije"/>
    <x v="2303"/>
    <x v="2299"/>
    <n v="6"/>
    <n v="10"/>
    <m/>
    <n v="1"/>
    <n v="6"/>
    <n v="11"/>
  </r>
  <r>
    <s v="Dečija hirurgija"/>
    <s v="Intervencije"/>
    <x v="2883"/>
    <x v="2877"/>
    <n v="47"/>
    <n v="60"/>
    <n v="4"/>
    <n v="2"/>
    <n v="51"/>
    <n v="62"/>
  </r>
  <r>
    <s v="Dečija hirurgija"/>
    <s v="Intervencije"/>
    <x v="219"/>
    <x v="218"/>
    <n v="228"/>
    <n v="210"/>
    <n v="2"/>
    <n v="15"/>
    <n v="230"/>
    <n v="225"/>
  </r>
  <r>
    <s v="Dečija hirurgija"/>
    <s v="Intervencije"/>
    <x v="2307"/>
    <x v="2303"/>
    <n v="5"/>
    <n v="5"/>
    <m/>
    <n v="1"/>
    <n v="5"/>
    <n v="6"/>
  </r>
  <r>
    <s v="Dečija hirurgija"/>
    <s v="Intervencije"/>
    <x v="3073"/>
    <x v="3065"/>
    <n v="44"/>
    <n v="40"/>
    <n v="29"/>
    <n v="40"/>
    <n v="73"/>
    <n v="80"/>
  </r>
  <r>
    <s v="Dečija hirurgija"/>
    <s v="Intervencije"/>
    <x v="3074"/>
    <x v="3066"/>
    <n v="0"/>
    <n v="1"/>
    <n v="27"/>
    <n v="30"/>
    <n v="27"/>
    <n v="31"/>
  </r>
  <r>
    <s v="Dečija hirurgija"/>
    <s v="Intervencije"/>
    <x v="226"/>
    <x v="225"/>
    <n v="39"/>
    <n v="55"/>
    <m/>
    <n v="1"/>
    <n v="39"/>
    <n v="56"/>
  </r>
  <r>
    <s v="Dečija hirurgija"/>
    <s v="Intervencije"/>
    <x v="227"/>
    <x v="226"/>
    <n v="7"/>
    <n v="10"/>
    <n v="1"/>
    <n v="1"/>
    <n v="8"/>
    <n v="11"/>
  </r>
  <r>
    <s v="Dečija hirurgija"/>
    <s v="Intervencije"/>
    <x v="3075"/>
    <x v="3067"/>
    <n v="12"/>
    <n v="25"/>
    <n v="6"/>
    <n v="5"/>
    <n v="18"/>
    <n v="30"/>
  </r>
  <r>
    <s v="Dečija hirurgija"/>
    <s v="Intervencije"/>
    <x v="3076"/>
    <x v="3068"/>
    <n v="0"/>
    <n v="1"/>
    <n v="7"/>
    <n v="1"/>
    <n v="7"/>
    <n v="2"/>
  </r>
  <r>
    <s v="Dečija hirurgija"/>
    <s v="Intervencije"/>
    <x v="3077"/>
    <x v="3069"/>
    <n v="0"/>
    <n v="1"/>
    <m/>
    <n v="1"/>
    <n v="0"/>
    <n v="2"/>
  </r>
  <r>
    <s v="Dečija hirurgija"/>
    <s v="Intervencije"/>
    <x v="3078"/>
    <x v="3070"/>
    <n v="82"/>
    <n v="80"/>
    <n v="4"/>
    <n v="15"/>
    <n v="86"/>
    <n v="95"/>
  </r>
  <r>
    <s v="Dečija hirurgija"/>
    <s v="Intervencije"/>
    <x v="3079"/>
    <x v="3071"/>
    <n v="43"/>
    <n v="45"/>
    <n v="3"/>
    <n v="10"/>
    <n v="46"/>
    <n v="55"/>
  </r>
  <r>
    <s v="Dečija hirurgija"/>
    <s v="Intervencije"/>
    <x v="3080"/>
    <x v="3072"/>
    <n v="20"/>
    <n v="30"/>
    <n v="2"/>
    <n v="5"/>
    <n v="22"/>
    <n v="35"/>
  </r>
  <r>
    <s v="Dečija hirurgija"/>
    <s v="Intervencije"/>
    <x v="251"/>
    <x v="250"/>
    <n v="20"/>
    <n v="15"/>
    <n v="1"/>
    <n v="5"/>
    <n v="21"/>
    <n v="20"/>
  </r>
  <r>
    <s v="Dečija hirurgija"/>
    <s v="Intervencije"/>
    <x v="3081"/>
    <x v="3073"/>
    <n v="3"/>
    <n v="1"/>
    <n v="1"/>
    <n v="1"/>
    <n v="4"/>
    <n v="2"/>
  </r>
  <r>
    <s v="Dečija hirurgija"/>
    <s v="Intervencije"/>
    <x v="257"/>
    <x v="256"/>
    <n v="12"/>
    <n v="15"/>
    <m/>
    <n v="1"/>
    <n v="12"/>
    <n v="16"/>
  </r>
  <r>
    <s v="Dečija hirurgija"/>
    <s v="Intervencije"/>
    <x v="261"/>
    <x v="260"/>
    <n v="77"/>
    <n v="65"/>
    <n v="1"/>
    <n v="15"/>
    <n v="78"/>
    <n v="80"/>
  </r>
  <r>
    <s v="Dečija hirurgija"/>
    <s v="Intervencije"/>
    <x v="3082"/>
    <x v="3074"/>
    <n v="7"/>
    <n v="1"/>
    <n v="4"/>
    <n v="1"/>
    <n v="11"/>
    <n v="2"/>
  </r>
  <r>
    <s v="Dečija hirurgija"/>
    <s v="Intervencije"/>
    <x v="3083"/>
    <x v="3075"/>
    <n v="0"/>
    <n v="1"/>
    <m/>
    <n v="1"/>
    <n v="0"/>
    <n v="2"/>
  </r>
  <r>
    <s v="Dečija hirurgija"/>
    <s v="Intervencije"/>
    <x v="275"/>
    <x v="274"/>
    <n v="13"/>
    <n v="10"/>
    <n v="1"/>
    <n v="1"/>
    <n v="14"/>
    <n v="11"/>
  </r>
  <r>
    <s v="Dečija hirurgija"/>
    <s v="Intervencije"/>
    <x v="3084"/>
    <x v="3076"/>
    <n v="0"/>
    <n v="1"/>
    <n v="7"/>
    <n v="10"/>
    <n v="7"/>
    <n v="11"/>
  </r>
  <r>
    <s v="Dečija hirurgija"/>
    <s v="Intervencije"/>
    <x v="2917"/>
    <x v="2910"/>
    <n v="2"/>
    <n v="1"/>
    <m/>
    <n v="1"/>
    <n v="2"/>
    <n v="2"/>
  </r>
  <r>
    <s v="Dečija hirurgija"/>
    <s v="Intervencije"/>
    <x v="2918"/>
    <x v="2911"/>
    <n v="48"/>
    <n v="40"/>
    <m/>
    <n v="1"/>
    <n v="48"/>
    <n v="41"/>
  </r>
  <r>
    <s v="Dečija hirurgija"/>
    <s v="Intervencije"/>
    <x v="288"/>
    <x v="287"/>
    <n v="6"/>
    <n v="15"/>
    <m/>
    <n v="1"/>
    <n v="6"/>
    <n v="16"/>
  </r>
  <r>
    <s v="Dečija hirurgija"/>
    <s v="Intervencije"/>
    <x v="3085"/>
    <x v="3077"/>
    <n v="57"/>
    <n v="30"/>
    <n v="4"/>
    <n v="3"/>
    <n v="61"/>
    <n v="33"/>
  </r>
  <r>
    <s v="Dečija hirurgija"/>
    <s v="Intervencije"/>
    <x v="3086"/>
    <x v="3078"/>
    <n v="0"/>
    <n v="0"/>
    <n v="5"/>
    <n v="10"/>
    <n v="5"/>
    <n v="10"/>
  </r>
  <r>
    <s v="Dečija hirurgija"/>
    <s v="Intervencije"/>
    <x v="305"/>
    <x v="304"/>
    <n v="13"/>
    <n v="25"/>
    <m/>
    <n v="1"/>
    <n v="13"/>
    <n v="26"/>
  </r>
  <r>
    <s v="Dečija hirurgija"/>
    <s v="Intervencije"/>
    <x v="311"/>
    <x v="310"/>
    <n v="38"/>
    <n v="45"/>
    <m/>
    <n v="5"/>
    <n v="38"/>
    <n v="50"/>
  </r>
  <r>
    <s v="Dečija hirurgija"/>
    <s v="Intervencije"/>
    <x v="319"/>
    <x v="318"/>
    <n v="1"/>
    <n v="5"/>
    <m/>
    <n v="5"/>
    <n v="1"/>
    <n v="10"/>
  </r>
  <r>
    <s v="Dečija hirurgija"/>
    <s v="Intervencije"/>
    <x v="347"/>
    <x v="346"/>
    <n v="4"/>
    <n v="3"/>
    <m/>
    <n v="1"/>
    <n v="4"/>
    <n v="4"/>
  </r>
  <r>
    <s v="Dečija hirurgija"/>
    <s v="Intervencije"/>
    <x v="350"/>
    <x v="349"/>
    <n v="47"/>
    <n v="35"/>
    <n v="1"/>
    <n v="1"/>
    <n v="48"/>
    <n v="36"/>
  </r>
  <r>
    <s v="Dečija hirurgija"/>
    <s v="Intervencije"/>
    <x v="2884"/>
    <x v="2878"/>
    <n v="3"/>
    <n v="5"/>
    <m/>
    <n v="1"/>
    <n v="3"/>
    <n v="6"/>
  </r>
  <r>
    <s v="Dečija hirurgija"/>
    <s v="Intervencije"/>
    <x v="3094"/>
    <x v="3086"/>
    <n v="46"/>
    <n v="50"/>
    <m/>
    <n v="1"/>
    <n v="46"/>
    <n v="51"/>
  </r>
  <r>
    <s v="Dečija hirurgija"/>
    <s v="Intervencije"/>
    <x v="3095"/>
    <x v="3087"/>
    <n v="3"/>
    <n v="10"/>
    <n v="1"/>
    <n v="5"/>
    <n v="4"/>
    <n v="15"/>
  </r>
  <r>
    <s v="Dečija hirurgija"/>
    <s v="Intervencije"/>
    <x v="3096"/>
    <x v="3088"/>
    <n v="3"/>
    <n v="10"/>
    <n v="8"/>
    <n v="10"/>
    <n v="11"/>
    <n v="20"/>
  </r>
  <r>
    <s v="Dečija hirurgija"/>
    <s v="Intervencije"/>
    <x v="382"/>
    <x v="381"/>
    <n v="1990"/>
    <n v="1800"/>
    <n v="1"/>
    <n v="1"/>
    <n v="1991"/>
    <n v="1801"/>
  </r>
  <r>
    <s v="Dečija hirurgija"/>
    <s v="Intervencije"/>
    <x v="3097"/>
    <x v="3089"/>
    <n v="228"/>
    <n v="290"/>
    <m/>
    <n v="1"/>
    <n v="228"/>
    <n v="291"/>
  </r>
  <r>
    <s v="Dečija hirurgija"/>
    <s v="Intervencije"/>
    <x v="636"/>
    <x v="634"/>
    <n v="0"/>
    <n v="1"/>
    <m/>
    <n v="1"/>
    <n v="0"/>
    <n v="2"/>
  </r>
  <r>
    <s v="Dečija hirurgija"/>
    <s v="Intervencije"/>
    <x v="674"/>
    <x v="672"/>
    <n v="2642"/>
    <n v="2410"/>
    <n v="2"/>
    <n v="5"/>
    <n v="2644"/>
    <n v="2415"/>
  </r>
  <r>
    <s v="Dečija hirurgija"/>
    <s v="Intervencije"/>
    <x v="3098"/>
    <x v="3090"/>
    <n v="9298"/>
    <n v="8500"/>
    <n v="2"/>
    <n v="10"/>
    <n v="9300"/>
    <n v="8510"/>
  </r>
  <r>
    <s v="Dečija hirurgija"/>
    <s v="Intervencije"/>
    <x v="679"/>
    <x v="677"/>
    <n v="19"/>
    <n v="20"/>
    <n v="3"/>
    <n v="1"/>
    <n v="22"/>
    <n v="21"/>
  </r>
  <r>
    <s v="Dečija hirurgija"/>
    <s v="Intervencije"/>
    <x v="3207"/>
    <x v="3198"/>
    <n v="0"/>
    <n v="0"/>
    <n v="2711"/>
    <n v="2600"/>
    <n v="2711"/>
    <n v="2600"/>
  </r>
  <r>
    <s v="Dečija hirurgija"/>
    <s v="Intervencije"/>
    <x v="781"/>
    <x v="779"/>
    <n v="0"/>
    <n v="1"/>
    <m/>
    <n v="3"/>
    <n v="0"/>
    <n v="4"/>
  </r>
  <r>
    <s v="Dečija hirurgija"/>
    <s v="Intervencije"/>
    <x v="813"/>
    <x v="811"/>
    <n v="121"/>
    <n v="115"/>
    <m/>
    <n v="1"/>
    <n v="121"/>
    <n v="116"/>
  </r>
  <r>
    <s v="Dečija hirurgija"/>
    <s v="Intervencije"/>
    <x v="3100"/>
    <x v="3092"/>
    <n v="14"/>
    <n v="15"/>
    <n v="1"/>
    <n v="6"/>
    <n v="15"/>
    <n v="21"/>
  </r>
  <r>
    <s v="Dečija hirurgija"/>
    <s v="Intervencije"/>
    <x v="3644"/>
    <x v="3635"/>
    <n v="49"/>
    <n v="80"/>
    <n v="10"/>
    <n v="15"/>
    <n v="59"/>
    <n v="95"/>
  </r>
  <r>
    <s v="Dečija hirurgija"/>
    <s v="Intervencije"/>
    <x v="2890"/>
    <x v="2884"/>
    <n v="1285"/>
    <n v="1210"/>
    <m/>
    <n v="1"/>
    <n v="1285"/>
    <n v="1211"/>
  </r>
  <r>
    <s v="Dečija hirurgija"/>
    <s v="Intervencije"/>
    <x v="3225"/>
    <x v="3216"/>
    <n v="0"/>
    <n v="0"/>
    <n v="3"/>
    <n v="5"/>
    <n v="3"/>
    <n v="5"/>
  </r>
  <r>
    <s v="Dečija hirurgija"/>
    <s v="Intervencije"/>
    <x v="2931"/>
    <x v="2924"/>
    <n v="0"/>
    <n v="1"/>
    <n v="22"/>
    <n v="10"/>
    <n v="22"/>
    <n v="11"/>
  </r>
  <r>
    <s v="Dečija hirurgija"/>
    <s v="Intervencije"/>
    <x v="3645"/>
    <x v="3636"/>
    <n v="4"/>
    <n v="10"/>
    <m/>
    <n v="1"/>
    <n v="4"/>
    <n v="11"/>
  </r>
  <r>
    <s v="Dečija hirurgija"/>
    <s v="Intervencije"/>
    <x v="3646"/>
    <x v="3637"/>
    <n v="9"/>
    <n v="10"/>
    <m/>
    <n v="1"/>
    <n v="9"/>
    <n v="11"/>
  </r>
  <r>
    <s v="Dečija hirurgija"/>
    <s v="Intervencije"/>
    <x v="3591"/>
    <x v="3582"/>
    <n v="8"/>
    <n v="15"/>
    <n v="141"/>
    <n v="150"/>
    <n v="149"/>
    <n v="165"/>
  </r>
  <r>
    <s v="Dečija hirurgija"/>
    <s v="Intervencije"/>
    <x v="3213"/>
    <x v="3204"/>
    <n v="3"/>
    <n v="10"/>
    <m/>
    <n v="1"/>
    <n v="3"/>
    <n v="11"/>
  </r>
  <r>
    <s v="Dečija hirurgija"/>
    <s v="Intervencije"/>
    <x v="3647"/>
    <x v="3638"/>
    <n v="0"/>
    <n v="2"/>
    <n v="1"/>
    <n v="1"/>
    <n v="1"/>
    <n v="3"/>
  </r>
  <r>
    <s v="Dečija hirurgija"/>
    <s v="Intervencije"/>
    <x v="3648"/>
    <x v="3639"/>
    <n v="5"/>
    <n v="10"/>
    <m/>
    <n v="1"/>
    <n v="5"/>
    <n v="11"/>
  </r>
  <r>
    <s v="Dečija hirurgija"/>
    <s v="Intervencije"/>
    <x v="3386"/>
    <x v="3377"/>
    <n v="0"/>
    <n v="5"/>
    <m/>
    <n v="0"/>
    <n v="0"/>
    <n v="5"/>
  </r>
  <r>
    <s v="Dečija hirurgija"/>
    <s v="Intervencije"/>
    <x v="3649"/>
    <x v="3640"/>
    <n v="2461"/>
    <n v="2670"/>
    <m/>
    <n v="5"/>
    <n v="2461"/>
    <n v="2675"/>
  </r>
  <r>
    <s v="Dečija hirurgija"/>
    <s v="Intervencije"/>
    <x v="3530"/>
    <x v="3521"/>
    <n v="46"/>
    <n v="50"/>
    <m/>
    <n v="1"/>
    <n v="46"/>
    <n v="51"/>
  </r>
  <r>
    <s v="Dečija hirurgija"/>
    <s v="Intervencije"/>
    <x v="3216"/>
    <x v="3207"/>
    <n v="0"/>
    <n v="1"/>
    <m/>
    <n v="1"/>
    <n v="0"/>
    <n v="2"/>
  </r>
  <r>
    <s v="Dečija hirurgija"/>
    <s v="Intervencije"/>
    <x v="3650"/>
    <x v="3641"/>
    <n v="96"/>
    <n v="120"/>
    <n v="1"/>
    <n v="1"/>
    <n v="97"/>
    <n v="121"/>
  </r>
  <r>
    <s v="Dečija hirurgija"/>
    <s v="Intervencije"/>
    <x v="3531"/>
    <x v="3522"/>
    <n v="75"/>
    <n v="90"/>
    <m/>
    <n v="1"/>
    <n v="75"/>
    <n v="91"/>
  </r>
  <r>
    <s v="Dečija hirurgija"/>
    <s v="Intervencije"/>
    <x v="1939"/>
    <x v="1936"/>
    <n v="0"/>
    <n v="1"/>
    <n v="22"/>
    <n v="50"/>
    <n v="22"/>
    <n v="51"/>
  </r>
  <r>
    <s v="Dečija hirurgija"/>
    <s v="Intervencije"/>
    <x v="3165"/>
    <x v="3157"/>
    <n v="0"/>
    <n v="1"/>
    <m/>
    <n v="1"/>
    <n v="0"/>
    <n v="2"/>
  </r>
  <r>
    <s v="Dečija hirurgija"/>
    <s v="Intervencije"/>
    <x v="3640"/>
    <x v="3631"/>
    <n v="0"/>
    <n v="1"/>
    <n v="2"/>
    <n v="1"/>
    <n v="2"/>
    <n v="2"/>
  </r>
  <r>
    <s v="Dečija hirurgija"/>
    <s v="Intervencije"/>
    <x v="3651"/>
    <x v="3642"/>
    <n v="0"/>
    <n v="1"/>
    <m/>
    <n v="1"/>
    <n v="0"/>
    <n v="2"/>
  </r>
  <r>
    <s v="Dečija hirurgija"/>
    <s v="Intervencije"/>
    <x v="2690"/>
    <x v="2684"/>
    <n v="0"/>
    <n v="1"/>
    <n v="3"/>
    <n v="15"/>
    <n v="3"/>
    <n v="16"/>
  </r>
  <r>
    <s v="Dečija hirurgija"/>
    <s v="Intervencije"/>
    <x v="2691"/>
    <x v="2685"/>
    <n v="0"/>
    <n v="1"/>
    <n v="4"/>
    <n v="1"/>
    <n v="4"/>
    <n v="2"/>
  </r>
  <r>
    <s v="Dečija hirurgija"/>
    <s v="Intervencije"/>
    <x v="2693"/>
    <x v="2687"/>
    <n v="0"/>
    <n v="1"/>
    <m/>
    <n v="1"/>
    <n v="0"/>
    <n v="2"/>
  </r>
  <r>
    <s v="Dečija hirurgija"/>
    <s v="Intervencije"/>
    <x v="18"/>
    <x v="18"/>
    <n v="0"/>
    <n v="1"/>
    <n v="5"/>
    <n v="5"/>
    <n v="5"/>
    <n v="6"/>
  </r>
  <r>
    <s v="Dečija hirurgija"/>
    <s v="Intervencije"/>
    <x v="3652"/>
    <x v="3643"/>
    <n v="0"/>
    <n v="1"/>
    <m/>
    <n v="1"/>
    <n v="0"/>
    <n v="2"/>
  </r>
  <r>
    <s v="Dečija hirurgija"/>
    <s v="Intervencije"/>
    <x v="2527"/>
    <x v="2521"/>
    <n v="0"/>
    <n v="1"/>
    <m/>
    <n v="2"/>
    <n v="0"/>
    <n v="3"/>
  </r>
  <r>
    <s v="Dečija hirurgija"/>
    <s v="Intervencije"/>
    <x v="2527"/>
    <x v="2521"/>
    <n v="0"/>
    <n v="1"/>
    <m/>
    <n v="2"/>
    <n v="0"/>
    <n v="3"/>
  </r>
  <r>
    <s v="Dečija hirurgija"/>
    <s v="Intervencije"/>
    <x v="2528"/>
    <x v="2522"/>
    <n v="0"/>
    <n v="1"/>
    <m/>
    <n v="1"/>
    <n v="0"/>
    <n v="2"/>
  </r>
  <r>
    <s v="Dečija hirurgija"/>
    <s v="Intervencije"/>
    <x v="3653"/>
    <x v="3644"/>
    <n v="0"/>
    <n v="1"/>
    <m/>
    <n v="1"/>
    <n v="0"/>
    <n v="2"/>
  </r>
  <r>
    <s v="Dečija hirurgija"/>
    <s v="Intervencije"/>
    <x v="3653"/>
    <x v="3644"/>
    <n v="0"/>
    <n v="1"/>
    <m/>
    <n v="1"/>
    <n v="0"/>
    <n v="2"/>
  </r>
  <r>
    <s v="Dečija hirurgija"/>
    <s v="Intervencije"/>
    <x v="3654"/>
    <x v="3645"/>
    <n v="0"/>
    <n v="1"/>
    <m/>
    <n v="1"/>
    <n v="0"/>
    <n v="2"/>
  </r>
  <r>
    <s v="Dečija hirurgija"/>
    <s v="Intervencije"/>
    <x v="2699"/>
    <x v="2693"/>
    <n v="0"/>
    <n v="1"/>
    <m/>
    <n v="1"/>
    <n v="0"/>
    <n v="2"/>
  </r>
  <r>
    <s v="Dečija hirurgija"/>
    <s v="Intervencije"/>
    <x v="2700"/>
    <x v="2694"/>
    <n v="0"/>
    <n v="1"/>
    <m/>
    <n v="1"/>
    <n v="0"/>
    <n v="2"/>
  </r>
  <r>
    <s v="Dečija hirurgija"/>
    <s v="Intervencije"/>
    <x v="3655"/>
    <x v="3646"/>
    <n v="0"/>
    <n v="1"/>
    <m/>
    <n v="1"/>
    <n v="0"/>
    <n v="2"/>
  </r>
  <r>
    <s v="Dečija hirurgija"/>
    <s v="Intervencije"/>
    <x v="2531"/>
    <x v="2525"/>
    <n v="0"/>
    <n v="1"/>
    <m/>
    <n v="1"/>
    <n v="0"/>
    <n v="2"/>
  </r>
  <r>
    <s v="Dečija hirurgija"/>
    <s v="Intervencije"/>
    <x v="847"/>
    <x v="845"/>
    <n v="0"/>
    <n v="1"/>
    <n v="53"/>
    <n v="70"/>
    <n v="53"/>
    <n v="71"/>
  </r>
  <r>
    <s v="Dečija hirurgija"/>
    <s v="Intervencije"/>
    <x v="2532"/>
    <x v="2526"/>
    <n v="0"/>
    <n v="1"/>
    <m/>
    <n v="1"/>
    <n v="0"/>
    <n v="2"/>
  </r>
  <r>
    <s v="Dečija hirurgija"/>
    <s v="Intervencije"/>
    <x v="2518"/>
    <x v="2512"/>
    <n v="0"/>
    <n v="1"/>
    <m/>
    <n v="1"/>
    <n v="0"/>
    <n v="2"/>
  </r>
  <r>
    <s v="Dečija hirurgija"/>
    <s v="Intervencije"/>
    <x v="2533"/>
    <x v="2527"/>
    <n v="0"/>
    <n v="1"/>
    <m/>
    <n v="1"/>
    <n v="0"/>
    <n v="2"/>
  </r>
  <r>
    <s v="Dečija hirurgija"/>
    <s v="Intervencije"/>
    <x v="2534"/>
    <x v="2528"/>
    <n v="0"/>
    <n v="1"/>
    <m/>
    <n v="1"/>
    <n v="0"/>
    <n v="2"/>
  </r>
  <r>
    <s v="Dečija hirurgija"/>
    <s v="Intervencije"/>
    <x v="2535"/>
    <x v="2529"/>
    <n v="0"/>
    <n v="1"/>
    <m/>
    <n v="1"/>
    <n v="0"/>
    <n v="2"/>
  </r>
  <r>
    <s v="Dečija hirurgija"/>
    <s v="Intervencije"/>
    <x v="2537"/>
    <x v="2531"/>
    <n v="0"/>
    <n v="1"/>
    <n v="2"/>
    <n v="5"/>
    <n v="2"/>
    <n v="6"/>
  </r>
  <r>
    <s v="Dečija hirurgija"/>
    <s v="Intervencije"/>
    <x v="2539"/>
    <x v="2533"/>
    <n v="0"/>
    <n v="1"/>
    <m/>
    <n v="1"/>
    <n v="0"/>
    <n v="2"/>
  </r>
  <r>
    <s v="Dečija hirurgija"/>
    <s v="Intervencije"/>
    <x v="2540"/>
    <x v="2534"/>
    <n v="0"/>
    <n v="1"/>
    <m/>
    <n v="1"/>
    <n v="0"/>
    <n v="2"/>
  </r>
  <r>
    <s v="Dečija hirurgija"/>
    <s v="Intervencije"/>
    <x v="3656"/>
    <x v="3647"/>
    <n v="0"/>
    <n v="1"/>
    <m/>
    <n v="1"/>
    <n v="0"/>
    <n v="2"/>
  </r>
  <r>
    <s v="Dečija hirurgija"/>
    <s v="Intervencije"/>
    <x v="2592"/>
    <x v="2586"/>
    <n v="0"/>
    <n v="1"/>
    <m/>
    <n v="1"/>
    <n v="0"/>
    <n v="2"/>
  </r>
  <r>
    <s v="Dečija hirurgija"/>
    <s v="Intervencije"/>
    <x v="2592"/>
    <x v="2586"/>
    <n v="0"/>
    <n v="1"/>
    <m/>
    <n v="1"/>
    <n v="0"/>
    <n v="2"/>
  </r>
  <r>
    <s v="Dečija hirurgija"/>
    <s v="Intervencije"/>
    <x v="2593"/>
    <x v="2587"/>
    <n v="0"/>
    <n v="1"/>
    <m/>
    <n v="1"/>
    <n v="0"/>
    <n v="2"/>
  </r>
  <r>
    <s v="Dečija hirurgija"/>
    <s v="Intervencije"/>
    <x v="2627"/>
    <x v="2621"/>
    <n v="0"/>
    <n v="1"/>
    <m/>
    <n v="1"/>
    <n v="0"/>
    <n v="2"/>
  </r>
  <r>
    <s v="Dečija hirurgija"/>
    <s v="Intervencije"/>
    <x v="2648"/>
    <x v="2642"/>
    <n v="0"/>
    <n v="1"/>
    <m/>
    <n v="1"/>
    <n v="0"/>
    <n v="2"/>
  </r>
  <r>
    <s v="Dečija hirurgija"/>
    <s v="Intervencije"/>
    <x v="2889"/>
    <x v="2883"/>
    <n v="0"/>
    <n v="1"/>
    <m/>
    <n v="1"/>
    <n v="0"/>
    <n v="2"/>
  </r>
  <r>
    <s v="Dečija hirurgija"/>
    <s v="Intervencije"/>
    <x v="3657"/>
    <x v="3648"/>
    <n v="0"/>
    <n v="1"/>
    <m/>
    <n v="1"/>
    <n v="0"/>
    <n v="2"/>
  </r>
  <r>
    <s v="Dečija hirurgija"/>
    <s v="Intervencije"/>
    <x v="3658"/>
    <x v="3649"/>
    <n v="0"/>
    <n v="1"/>
    <m/>
    <n v="1"/>
    <n v="0"/>
    <n v="2"/>
  </r>
  <r>
    <s v="Dečija hirurgija"/>
    <s v="Intervencije"/>
    <x v="3536"/>
    <x v="3527"/>
    <n v="0"/>
    <n v="1"/>
    <n v="2"/>
    <n v="1"/>
    <n v="2"/>
    <n v="2"/>
  </r>
  <r>
    <s v="Dečija hirurgija"/>
    <s v="Intervencije"/>
    <x v="3537"/>
    <x v="3528"/>
    <n v="0"/>
    <n v="1"/>
    <m/>
    <n v="1"/>
    <n v="0"/>
    <n v="2"/>
  </r>
  <r>
    <s v="Dečija hirurgija"/>
    <s v="Intervencije"/>
    <x v="3659"/>
    <x v="3650"/>
    <n v="0"/>
    <n v="1"/>
    <m/>
    <n v="1"/>
    <n v="0"/>
    <n v="2"/>
  </r>
  <r>
    <s v="Dečija hirurgija"/>
    <s v="Intervencije"/>
    <x v="3647"/>
    <x v="3638"/>
    <n v="0"/>
    <n v="2"/>
    <n v="1"/>
    <n v="1"/>
    <n v="1"/>
    <n v="3"/>
  </r>
  <r>
    <s v="Dečija hirurgija"/>
    <s v="Intervencije"/>
    <x v="3378"/>
    <x v="3369"/>
    <n v="0"/>
    <n v="1"/>
    <m/>
    <n v="1"/>
    <n v="0"/>
    <n v="2"/>
  </r>
  <r>
    <s v="Dečija hirurgija"/>
    <s v="Intervencije"/>
    <x v="3226"/>
    <x v="3217"/>
    <n v="0"/>
    <n v="1"/>
    <m/>
    <n v="1"/>
    <n v="0"/>
    <n v="2"/>
  </r>
  <r>
    <s v="Dečija hirurgija"/>
    <s v="Intervencije"/>
    <x v="3375"/>
    <x v="3366"/>
    <n v="0"/>
    <n v="1"/>
    <m/>
    <n v="1"/>
    <n v="0"/>
    <n v="2"/>
  </r>
  <r>
    <s v="Dečija hirurgija"/>
    <s v="Intervencije"/>
    <x v="3387"/>
    <x v="3378"/>
    <n v="0"/>
    <n v="1"/>
    <m/>
    <n v="1"/>
    <n v="0"/>
    <n v="2"/>
  </r>
  <r>
    <s v="Dečija hirurgija"/>
    <s v="Intervencije"/>
    <x v="3215"/>
    <x v="3206"/>
    <n v="0"/>
    <n v="1"/>
    <m/>
    <n v="1"/>
    <n v="0"/>
    <n v="2"/>
  </r>
  <r>
    <s v="Dečija hirurgija"/>
    <s v="Intervencije"/>
    <x v="3660"/>
    <x v="3651"/>
    <n v="0"/>
    <n v="1"/>
    <m/>
    <n v="1"/>
    <n v="0"/>
    <n v="2"/>
  </r>
  <r>
    <s v="Dečija hirurgija"/>
    <s v="Intervencije"/>
    <x v="20"/>
    <x v="20"/>
    <n v="0"/>
    <n v="1"/>
    <m/>
    <n v="1"/>
    <n v="0"/>
    <n v="2"/>
  </r>
  <r>
    <s v="Dečija hirurgija"/>
    <s v="Intervencije"/>
    <x v="25"/>
    <x v="25"/>
    <n v="0"/>
    <n v="1"/>
    <n v="2"/>
    <n v="10"/>
    <n v="2"/>
    <n v="11"/>
  </r>
  <r>
    <s v="Dečija hirurgija"/>
    <s v="Intervencije"/>
    <x v="26"/>
    <x v="26"/>
    <n v="0"/>
    <n v="1"/>
    <m/>
    <n v="1"/>
    <n v="0"/>
    <n v="2"/>
  </r>
  <r>
    <s v="Dečija hirurgija"/>
    <s v="Intervencije"/>
    <x v="27"/>
    <x v="27"/>
    <n v="0"/>
    <n v="1"/>
    <m/>
    <n v="1"/>
    <n v="0"/>
    <n v="2"/>
  </r>
  <r>
    <s v="Dečija hirurgija"/>
    <s v="Intervencije"/>
    <x v="2894"/>
    <x v="2887"/>
    <n v="0"/>
    <n v="1"/>
    <m/>
    <n v="0"/>
    <n v="0"/>
    <n v="1"/>
  </r>
  <r>
    <s v="Dečija hirurgija"/>
    <s v="Intervencije"/>
    <x v="292"/>
    <x v="291"/>
    <n v="0"/>
    <n v="1"/>
    <m/>
    <n v="0"/>
    <n v="0"/>
    <n v="1"/>
  </r>
  <r>
    <s v="Dečija hirurgija"/>
    <s v="Intervencije"/>
    <x v="3087"/>
    <x v="3079"/>
    <n v="10"/>
    <n v="20"/>
    <n v="1"/>
    <n v="1"/>
    <n v="11"/>
    <n v="21"/>
  </r>
  <r>
    <s v="Dečija hirurgija"/>
    <s v="Intervencije"/>
    <x v="316"/>
    <x v="315"/>
    <n v="2"/>
    <n v="1"/>
    <m/>
    <n v="0"/>
    <n v="2"/>
    <n v="1"/>
  </r>
  <r>
    <s v="Dečija hirurgija"/>
    <s v="Intervencije"/>
    <x v="3099"/>
    <x v="3091"/>
    <n v="0"/>
    <n v="1"/>
    <m/>
    <n v="0"/>
    <n v="0"/>
    <n v="1"/>
  </r>
  <r>
    <s v="Dečija hirurgija"/>
    <s v="Intervencije"/>
    <x v="3163"/>
    <x v="3155"/>
    <n v="0"/>
    <n v="0"/>
    <n v="1"/>
    <n v="10"/>
    <n v="1"/>
    <n v="10"/>
  </r>
  <r>
    <s v="Dečija hirurgija"/>
    <s v="Intervencije"/>
    <x v="3055"/>
    <x v="3047"/>
    <n v="0"/>
    <n v="0"/>
    <n v="1"/>
    <n v="1"/>
    <n v="1"/>
    <n v="1"/>
  </r>
  <r>
    <s v="Dečija hirurgija"/>
    <s v="Intervencije"/>
    <x v="3376"/>
    <x v="3367"/>
    <n v="0"/>
    <n v="1"/>
    <n v="1"/>
    <n v="1"/>
    <n v="1"/>
    <n v="2"/>
  </r>
  <r>
    <s v="Dečija hirurgija"/>
    <s v="Intervencije"/>
    <x v="3538"/>
    <x v="3529"/>
    <n v="0"/>
    <n v="0"/>
    <m/>
    <n v="1"/>
    <n v="0"/>
    <n v="1"/>
  </r>
  <r>
    <s v="Dečija hirurgija"/>
    <s v="Intervencije"/>
    <x v="2940"/>
    <x v="2933"/>
    <n v="1"/>
    <n v="5"/>
    <m/>
    <n v="1"/>
    <n v="1"/>
    <n v="6"/>
  </r>
  <r>
    <s v="Pedijatrija"/>
    <s v="Dijagnostičke usluge"/>
    <x v="3661"/>
    <x v="3652"/>
    <m/>
    <n v="10"/>
    <m/>
    <n v="1"/>
    <n v="0"/>
    <n v="11"/>
  </r>
  <r>
    <s v="Pedijatrija"/>
    <s v="Dijagnostičke usluge"/>
    <x v="3662"/>
    <x v="3653"/>
    <n v="179"/>
    <n v="205"/>
    <n v="22"/>
    <n v="20"/>
    <n v="201"/>
    <n v="225"/>
  </r>
  <r>
    <s v="Pedijatrija"/>
    <s v="Dijagnostičke usluge"/>
    <x v="2371"/>
    <x v="2366"/>
    <m/>
    <n v="0"/>
    <n v="57"/>
    <n v="55"/>
    <n v="57"/>
    <n v="55"/>
  </r>
  <r>
    <s v="Pedijatrija"/>
    <s v="Dijagnostičke usluge"/>
    <x v="3663"/>
    <x v="3654"/>
    <n v="670"/>
    <n v="620"/>
    <n v="3"/>
    <n v="1"/>
    <n v="673"/>
    <n v="621"/>
  </r>
  <r>
    <s v="Pedijatrija"/>
    <s v="Dijagnostičke usluge"/>
    <x v="3664"/>
    <x v="3655"/>
    <m/>
    <n v="1"/>
    <m/>
    <n v="1"/>
    <n v="0"/>
    <n v="2"/>
  </r>
  <r>
    <s v="Pedijatrija"/>
    <s v="Dijagnostičke usluge"/>
    <x v="3201"/>
    <x v="3192"/>
    <n v="779"/>
    <n v="930"/>
    <n v="2"/>
    <n v="1"/>
    <n v="781"/>
    <n v="931"/>
  </r>
  <r>
    <s v="Pedijatrija"/>
    <s v="Dijagnostičke usluge"/>
    <x v="3665"/>
    <x v="3656"/>
    <n v="71"/>
    <n v="150"/>
    <m/>
    <n v="1"/>
    <n v="71"/>
    <n v="151"/>
  </r>
  <r>
    <s v="Pedijatrija"/>
    <s v="Dijagnostičke usluge"/>
    <x v="3559"/>
    <x v="3550"/>
    <n v="8"/>
    <n v="120"/>
    <n v="2115"/>
    <n v="1950"/>
    <n v="2123"/>
    <n v="2070"/>
  </r>
  <r>
    <s v="Pedijatrija"/>
    <s v="Dijagnostičke usluge"/>
    <x v="3666"/>
    <x v="3657"/>
    <n v="2391"/>
    <n v="2470"/>
    <n v="3"/>
    <n v="5"/>
    <n v="2394"/>
    <n v="2475"/>
  </r>
  <r>
    <s v="Pedijatrija"/>
    <s v="Dijagnostičke usluge"/>
    <x v="3667"/>
    <x v="3658"/>
    <n v="1571"/>
    <n v="1400"/>
    <n v="2"/>
    <n v="1"/>
    <n v="1573"/>
    <n v="1401"/>
  </r>
  <r>
    <s v="Pedijatrija"/>
    <s v="Dijagnostičke usluge"/>
    <x v="3668"/>
    <x v="3659"/>
    <m/>
    <n v="0"/>
    <m/>
    <n v="1"/>
    <n v="0"/>
    <n v="1"/>
  </r>
  <r>
    <s v="Pedijatrija"/>
    <s v="Dijagnostičke usluge"/>
    <x v="3669"/>
    <x v="3660"/>
    <m/>
    <n v="0"/>
    <m/>
    <n v="1"/>
    <n v="0"/>
    <n v="1"/>
  </r>
  <r>
    <s v="Pedijatrija"/>
    <s v="Dijagnostičke usluge"/>
    <x v="3670"/>
    <x v="3661"/>
    <m/>
    <n v="0"/>
    <m/>
    <n v="1"/>
    <n v="0"/>
    <n v="1"/>
  </r>
  <r>
    <s v="Pedijatrija"/>
    <s v="Dijagnostičke usluge"/>
    <x v="3671"/>
    <x v="3662"/>
    <m/>
    <n v="0"/>
    <m/>
    <n v="1"/>
    <n v="0"/>
    <n v="1"/>
  </r>
  <r>
    <s v="Pedijatrija"/>
    <s v="Dijagnostičke usluge"/>
    <x v="3672"/>
    <x v="3663"/>
    <n v="2844"/>
    <n v="3200"/>
    <n v="4"/>
    <n v="5"/>
    <n v="2848"/>
    <n v="3205"/>
  </r>
  <r>
    <s v="Pedijatrija"/>
    <s v="Dijagnostičke usluge"/>
    <x v="3673"/>
    <x v="3664"/>
    <n v="2308"/>
    <n v="2100"/>
    <n v="3"/>
    <n v="5"/>
    <n v="2311"/>
    <n v="2105"/>
  </r>
  <r>
    <s v="Pedijatrija"/>
    <s v="Dijagnostičke usluge"/>
    <x v="3674"/>
    <x v="3665"/>
    <n v="2060"/>
    <n v="2000"/>
    <n v="2"/>
    <n v="5"/>
    <n v="2062"/>
    <n v="2005"/>
  </r>
  <r>
    <s v="Pedijatrija"/>
    <s v="Dijagnostičke usluge"/>
    <x v="3675"/>
    <x v="3666"/>
    <m/>
    <n v="1"/>
    <m/>
    <n v="0"/>
    <n v="0"/>
    <n v="1"/>
  </r>
  <r>
    <s v="Pedijatrija"/>
    <s v="Dijagnostičke usluge"/>
    <x v="3676"/>
    <x v="3667"/>
    <m/>
    <n v="1"/>
    <m/>
    <n v="0"/>
    <n v="0"/>
    <n v="1"/>
  </r>
  <r>
    <s v="Pedijatrija"/>
    <s v="Dijagnostičke usluge"/>
    <x v="3677"/>
    <x v="3668"/>
    <m/>
    <n v="1"/>
    <m/>
    <n v="0"/>
    <n v="0"/>
    <n v="1"/>
  </r>
  <r>
    <s v="Pedijatrija"/>
    <s v="Dijagnostičke usluge"/>
    <x v="3678"/>
    <x v="3669"/>
    <m/>
    <n v="1"/>
    <m/>
    <n v="0"/>
    <n v="0"/>
    <n v="1"/>
  </r>
  <r>
    <s v="Pedijatrija"/>
    <s v="Dijagnostičke usluge"/>
    <x v="3128"/>
    <x v="3120"/>
    <m/>
    <n v="1"/>
    <n v="2"/>
    <n v="0"/>
    <n v="2"/>
    <n v="1"/>
  </r>
  <r>
    <s v="Pedijatrija"/>
    <s v="Dijagnostičke usluge"/>
    <x v="3129"/>
    <x v="3121"/>
    <n v="1"/>
    <n v="5"/>
    <n v="38078"/>
    <n v="35000"/>
    <n v="38079"/>
    <n v="35005"/>
  </r>
  <r>
    <s v="Pedijatrija"/>
    <s v="Dijagnostičke usluge"/>
    <x v="3679"/>
    <x v="3670"/>
    <m/>
    <n v="1"/>
    <m/>
    <n v="0"/>
    <n v="0"/>
    <n v="1"/>
  </r>
  <r>
    <s v="Pedijatrija"/>
    <s v="Dijagnostičke usluge"/>
    <x v="3680"/>
    <x v="3671"/>
    <m/>
    <n v="1"/>
    <m/>
    <n v="0"/>
    <n v="0"/>
    <n v="1"/>
  </r>
  <r>
    <s v="Pedijatrija"/>
    <s v="Dijagnostičke usluge"/>
    <x v="3681"/>
    <x v="3672"/>
    <m/>
    <n v="1"/>
    <m/>
    <n v="0"/>
    <n v="0"/>
    <n v="1"/>
  </r>
  <r>
    <s v="Pedijatrija"/>
    <s v="Dijagnostičke usluge"/>
    <x v="3682"/>
    <x v="3673"/>
    <m/>
    <n v="1"/>
    <m/>
    <n v="0"/>
    <n v="0"/>
    <n v="1"/>
  </r>
  <r>
    <s v="Pedijatrija"/>
    <s v="Dijagnostičke usluge"/>
    <x v="3683"/>
    <x v="3674"/>
    <m/>
    <n v="1"/>
    <m/>
    <n v="1"/>
    <n v="0"/>
    <n v="2"/>
  </r>
  <r>
    <s v="Pedijatrija"/>
    <s v="Dijagnostičke usluge"/>
    <x v="3684"/>
    <x v="3675"/>
    <m/>
    <n v="1"/>
    <m/>
    <n v="1"/>
    <n v="0"/>
    <n v="2"/>
  </r>
  <r>
    <s v="Pedijatrija"/>
    <s v="Dijagnostičke usluge"/>
    <x v="3685"/>
    <x v="3676"/>
    <m/>
    <n v="1"/>
    <m/>
    <n v="0"/>
    <n v="0"/>
    <n v="1"/>
  </r>
  <r>
    <s v="Pedijatrija"/>
    <s v="Dijagnostičke usluge"/>
    <x v="3686"/>
    <x v="3677"/>
    <m/>
    <n v="1"/>
    <n v="1"/>
    <n v="1"/>
    <n v="1"/>
    <n v="2"/>
  </r>
  <r>
    <s v="Pedijatrija"/>
    <s v="Dijagnostičke usluge"/>
    <x v="3687"/>
    <x v="3678"/>
    <m/>
    <n v="1"/>
    <m/>
    <n v="0"/>
    <n v="0"/>
    <n v="1"/>
  </r>
  <r>
    <s v="Pedijatrija"/>
    <s v="Dijagnostičke usluge"/>
    <x v="3634"/>
    <x v="3625"/>
    <m/>
    <n v="1"/>
    <n v="1"/>
    <n v="1"/>
    <n v="1"/>
    <n v="2"/>
  </r>
  <r>
    <s v="Pedijatrija"/>
    <s v="Dijagnostičke usluge"/>
    <x v="3688"/>
    <x v="3679"/>
    <n v="1379"/>
    <n v="1400"/>
    <n v="390"/>
    <n v="450"/>
    <n v="1769"/>
    <n v="1850"/>
  </r>
  <r>
    <s v="Pedijatrija"/>
    <s v="Dijagnostičke usluge"/>
    <x v="3394"/>
    <x v="3385"/>
    <m/>
    <n v="1"/>
    <n v="2325"/>
    <n v="1"/>
    <n v="2325"/>
    <n v="2"/>
  </r>
  <r>
    <s v="Pedijatrija"/>
    <s v="Dijagnostičke usluge"/>
    <x v="3689"/>
    <x v="3680"/>
    <n v="558"/>
    <n v="410"/>
    <n v="30"/>
    <n v="55"/>
    <n v="588"/>
    <n v="465"/>
  </r>
  <r>
    <s v="Pedijatrija"/>
    <s v="Dijagnostičke usluge"/>
    <x v="3560"/>
    <x v="3551"/>
    <n v="41"/>
    <n v="200"/>
    <n v="17"/>
    <n v="20"/>
    <n v="58"/>
    <n v="220"/>
  </r>
  <r>
    <s v="Pedijatrija"/>
    <s v="Dijagnostičke usluge"/>
    <x v="3105"/>
    <x v="3097"/>
    <n v="2"/>
    <n v="5"/>
    <n v="10536"/>
    <n v="8200"/>
    <n v="10538"/>
    <n v="8205"/>
  </r>
  <r>
    <s v="Pedijatrija"/>
    <s v="Dijagnostičke usluge"/>
    <x v="3399"/>
    <x v="3390"/>
    <n v="560"/>
    <n v="750"/>
    <n v="218"/>
    <n v="210"/>
    <n v="778"/>
    <n v="960"/>
  </r>
  <r>
    <s v="Pedijatrija"/>
    <s v="Dijagnostičke usluge"/>
    <x v="3690"/>
    <x v="3681"/>
    <n v="444"/>
    <n v="480"/>
    <n v="49"/>
    <n v="85"/>
    <n v="493"/>
    <n v="565"/>
  </r>
  <r>
    <s v="Pedijatrija"/>
    <s v="Dijagnostičke usluge"/>
    <x v="2896"/>
    <x v="2889"/>
    <m/>
    <n v="1"/>
    <m/>
    <n v="1"/>
    <n v="0"/>
    <n v="2"/>
  </r>
  <r>
    <s v="Pedijatrija"/>
    <s v="Dijagnostičke usluge"/>
    <x v="3400"/>
    <x v="3391"/>
    <n v="32"/>
    <n v="1"/>
    <n v="1"/>
    <n v="1"/>
    <n v="33"/>
    <n v="2"/>
  </r>
  <r>
    <s v="Pedijatrija"/>
    <s v="Dijagnostičke usluge"/>
    <x v="3163"/>
    <x v="3155"/>
    <m/>
    <n v="1"/>
    <n v="1110"/>
    <n v="1810"/>
    <n v="1110"/>
    <n v="1811"/>
  </r>
  <r>
    <s v="Pedijatrija"/>
    <s v="Dijagnostičke usluge"/>
    <x v="3562"/>
    <x v="3553"/>
    <m/>
    <n v="1"/>
    <n v="22785"/>
    <n v="22600"/>
    <n v="22785"/>
    <n v="22601"/>
  </r>
  <r>
    <s v="Pedijatrija"/>
    <s v="Dijagnostičke usluge"/>
    <x v="2897"/>
    <x v="2890"/>
    <n v="275"/>
    <n v="200"/>
    <n v="8735"/>
    <n v="8010"/>
    <n v="9010"/>
    <n v="8210"/>
  </r>
  <r>
    <s v="Pedijatrija"/>
    <s v="Dijagnostičke usluge"/>
    <x v="3691"/>
    <x v="3682"/>
    <m/>
    <n v="0"/>
    <n v="1933"/>
    <n v="3300"/>
    <n v="1933"/>
    <n v="3300"/>
  </r>
  <r>
    <s v="Pedijatrija"/>
    <s v="Dijagnostičke usluge"/>
    <x v="2911"/>
    <x v="2904"/>
    <m/>
    <n v="0"/>
    <n v="193"/>
    <n v="300"/>
    <n v="193"/>
    <n v="300"/>
  </r>
  <r>
    <s v="Pedijatrija"/>
    <s v="Dijagnostičke usluge"/>
    <x v="3202"/>
    <x v="3193"/>
    <m/>
    <n v="0"/>
    <n v="201"/>
    <n v="180"/>
    <n v="201"/>
    <n v="180"/>
  </r>
  <r>
    <s v="Pedijatrija"/>
    <s v="Dijagnostičke usluge"/>
    <x v="3203"/>
    <x v="3194"/>
    <m/>
    <n v="2"/>
    <n v="1801"/>
    <n v="1450"/>
    <n v="1801"/>
    <n v="1452"/>
  </r>
  <r>
    <s v="Pedijatrija"/>
    <s v="Dijagnostičke usluge"/>
    <x v="3058"/>
    <x v="3050"/>
    <m/>
    <n v="1"/>
    <n v="1"/>
    <n v="1"/>
    <n v="1"/>
    <n v="2"/>
  </r>
  <r>
    <s v="Pedijatrija"/>
    <s v="Dijagnostičke usluge"/>
    <x v="3652"/>
    <x v="3643"/>
    <m/>
    <n v="1"/>
    <m/>
    <n v="1"/>
    <n v="0"/>
    <n v="2"/>
  </r>
  <r>
    <s v="Pedijatrija"/>
    <s v="Dijagnostičke usluge"/>
    <x v="2078"/>
    <x v="2074"/>
    <m/>
    <n v="5"/>
    <m/>
    <n v="1"/>
    <n v="0"/>
    <n v="6"/>
  </r>
  <r>
    <s v="Pedijatrija"/>
    <s v="Dijagnostičke usluge"/>
    <x v="3654"/>
    <x v="3645"/>
    <m/>
    <n v="0"/>
    <n v="4"/>
    <n v="5"/>
    <n v="4"/>
    <n v="5"/>
  </r>
  <r>
    <s v="Pedijatrija"/>
    <s v="Dijagnostičke usluge"/>
    <x v="3632"/>
    <x v="3623"/>
    <m/>
    <n v="0"/>
    <n v="76"/>
    <n v="55"/>
    <n v="76"/>
    <n v="55"/>
  </r>
  <r>
    <s v="Pedijatrija"/>
    <s v="Dijagnostičke usluge"/>
    <x v="3692"/>
    <x v="3683"/>
    <m/>
    <n v="0"/>
    <m/>
    <n v="1"/>
    <n v="0"/>
    <n v="1"/>
  </r>
  <r>
    <s v="Pedijatrija"/>
    <s v="Dijagnostičke usluge"/>
    <x v="2098"/>
    <x v="2094"/>
    <m/>
    <n v="0"/>
    <n v="2"/>
    <n v="1"/>
    <n v="2"/>
    <n v="1"/>
  </r>
  <r>
    <s v="Pedijatrija"/>
    <s v="Dijagnostičke usluge"/>
    <x v="2109"/>
    <x v="2105"/>
    <n v="1"/>
    <n v="5"/>
    <n v="8"/>
    <n v="30"/>
    <n v="9"/>
    <n v="35"/>
  </r>
  <r>
    <s v="Pedijatrija"/>
    <s v="Dijagnostičke usluge"/>
    <x v="3693"/>
    <x v="3684"/>
    <m/>
    <n v="1"/>
    <n v="2"/>
    <n v="1"/>
    <n v="2"/>
    <n v="2"/>
  </r>
  <r>
    <s v="Pedijatrija"/>
    <s v="Dijagnostičke usluge"/>
    <x v="3694"/>
    <x v="3685"/>
    <m/>
    <n v="0"/>
    <m/>
    <n v="1"/>
    <n v="0"/>
    <n v="1"/>
  </r>
  <r>
    <s v="Pedijatrija"/>
    <s v="Dijagnostičke usluge"/>
    <x v="2111"/>
    <x v="2107"/>
    <m/>
    <n v="0"/>
    <n v="1"/>
    <n v="5"/>
    <n v="1"/>
    <n v="5"/>
  </r>
  <r>
    <s v="Pedijatrija"/>
    <s v="Dijagnostičke usluge"/>
    <x v="3695"/>
    <x v="3686"/>
    <m/>
    <n v="0"/>
    <n v="1"/>
    <n v="1"/>
    <n v="1"/>
    <n v="1"/>
  </r>
  <r>
    <s v="Pedijatrija"/>
    <s v="Dijagnostičke usluge"/>
    <x v="3696"/>
    <x v="3687"/>
    <n v="1"/>
    <n v="1"/>
    <m/>
    <n v="1"/>
    <n v="1"/>
    <n v="2"/>
  </r>
  <r>
    <s v="Pedijatrija"/>
    <s v="Dijagnostičke usluge"/>
    <x v="3697"/>
    <x v="3688"/>
    <n v="2"/>
    <n v="0"/>
    <m/>
    <n v="1"/>
    <n v="2"/>
    <n v="1"/>
  </r>
  <r>
    <s v="Pedijatrija"/>
    <s v="Dijagnostičke usluge"/>
    <x v="1177"/>
    <x v="1175"/>
    <m/>
    <n v="0"/>
    <n v="95"/>
    <n v="60"/>
    <n v="95"/>
    <n v="60"/>
  </r>
  <r>
    <s v="Pedijatrija"/>
    <s v="Dijagnostičke usluge"/>
    <x v="1179"/>
    <x v="1177"/>
    <m/>
    <n v="0"/>
    <n v="13"/>
    <n v="5"/>
    <n v="13"/>
    <n v="5"/>
  </r>
  <r>
    <s v="Pedijatrija"/>
    <s v="Dijagnostičke usluge"/>
    <x v="3698"/>
    <x v="3689"/>
    <m/>
    <n v="1"/>
    <n v="239"/>
    <n v="225"/>
    <n v="239"/>
    <n v="226"/>
  </r>
  <r>
    <s v="Pedijatrija"/>
    <s v="Dijagnostičke usluge"/>
    <x v="3516"/>
    <x v="3507"/>
    <m/>
    <n v="0"/>
    <m/>
    <n v="1"/>
    <n v="0"/>
    <n v="1"/>
  </r>
  <r>
    <s v="Pedijatrija"/>
    <s v="Dijagnostičke usluge"/>
    <x v="3519"/>
    <x v="3510"/>
    <m/>
    <n v="1"/>
    <n v="45"/>
    <n v="25"/>
    <n v="45"/>
    <n v="26"/>
  </r>
  <r>
    <s v="Pedijatrija"/>
    <s v="Dijagnostičke usluge"/>
    <x v="3413"/>
    <x v="3404"/>
    <m/>
    <n v="1"/>
    <n v="48"/>
    <n v="25"/>
    <n v="48"/>
    <n v="26"/>
  </r>
  <r>
    <s v="Pedijatrija"/>
    <s v="Dijagnostičke usluge"/>
    <x v="3414"/>
    <x v="3405"/>
    <m/>
    <n v="1"/>
    <n v="49"/>
    <n v="25"/>
    <n v="49"/>
    <n v="26"/>
  </r>
  <r>
    <s v="Pedijatrija"/>
    <s v="Dijagnostičke usluge"/>
    <x v="3161"/>
    <x v="3153"/>
    <m/>
    <n v="1"/>
    <n v="47"/>
    <n v="25"/>
    <n v="47"/>
    <n v="26"/>
  </r>
  <r>
    <s v="Pedijatrija"/>
    <s v="Dijagnostičke usluge"/>
    <x v="3699"/>
    <x v="3690"/>
    <m/>
    <n v="1"/>
    <n v="1"/>
    <n v="5"/>
    <n v="1"/>
    <n v="6"/>
  </r>
  <r>
    <s v="Pedijatrija"/>
    <s v="Dijagnostičke usluge"/>
    <x v="3700"/>
    <x v="3691"/>
    <m/>
    <n v="1"/>
    <m/>
    <n v="2"/>
    <n v="0"/>
    <n v="3"/>
  </r>
  <r>
    <s v="Pedijatrija"/>
    <s v="Dijagnostičke usluge"/>
    <x v="3701"/>
    <x v="3692"/>
    <n v="3295"/>
    <n v="1"/>
    <n v="1738"/>
    <n v="1"/>
    <n v="5033"/>
    <n v="2"/>
  </r>
  <r>
    <s v="Pedijatrija"/>
    <s v="Dijagnostičke usluge"/>
    <x v="3702"/>
    <x v="3693"/>
    <n v="5774"/>
    <n v="1"/>
    <n v="3065"/>
    <n v="1"/>
    <n v="8839"/>
    <n v="2"/>
  </r>
  <r>
    <s v="Pedijatrija"/>
    <s v="Dijagnostičke usluge"/>
    <x v="3124"/>
    <x v="3116"/>
    <n v="1715"/>
    <n v="1"/>
    <n v="590"/>
    <n v="1"/>
    <n v="2305"/>
    <n v="2"/>
  </r>
  <r>
    <s v="Pedijatrija"/>
    <s v="Dijagnostičke usluge"/>
    <x v="3703"/>
    <x v="3694"/>
    <n v="1838"/>
    <n v="1"/>
    <n v="29"/>
    <n v="1"/>
    <n v="1867"/>
    <n v="2"/>
  </r>
  <r>
    <s v="Pedijatrija"/>
    <s v="Dijagnostičke usluge"/>
    <x v="3162"/>
    <x v="3154"/>
    <m/>
    <n v="0"/>
    <n v="951"/>
    <n v="250"/>
    <n v="951"/>
    <n v="250"/>
  </r>
  <r>
    <s v="Pedijatrija"/>
    <s v="Dijagnostičke usluge"/>
    <x v="3207"/>
    <x v="3198"/>
    <n v="11"/>
    <n v="20"/>
    <n v="4594"/>
    <n v="3850"/>
    <n v="4605"/>
    <n v="3870"/>
  </r>
  <r>
    <s v="Pedijatrija"/>
    <s v="Dijagnostičke usluge"/>
    <x v="3537"/>
    <x v="3528"/>
    <m/>
    <n v="0"/>
    <n v="18102"/>
    <n v="16300"/>
    <n v="18102"/>
    <n v="16300"/>
  </r>
  <r>
    <s v="Pedijatrija"/>
    <s v="Dijagnostičke usluge"/>
    <x v="3214"/>
    <x v="3205"/>
    <m/>
    <n v="0"/>
    <n v="85"/>
    <n v="60"/>
    <n v="85"/>
    <n v="60"/>
  </r>
  <r>
    <s v="Pedijatrija"/>
    <s v="Dijagnostičke usluge"/>
    <x v="3218"/>
    <x v="3209"/>
    <m/>
    <n v="0"/>
    <n v="49"/>
    <n v="50"/>
    <n v="49"/>
    <n v="50"/>
  </r>
  <r>
    <s v="Pedijatrija"/>
    <s v="Dijagnostičke usluge"/>
    <x v="3219"/>
    <x v="3210"/>
    <m/>
    <n v="0"/>
    <n v="55"/>
    <n v="10"/>
    <n v="55"/>
    <n v="10"/>
  </r>
  <r>
    <s v="Pedijatrija"/>
    <s v="Dijagnostičke usluge"/>
    <x v="3220"/>
    <x v="3211"/>
    <m/>
    <n v="0"/>
    <n v="51"/>
    <n v="45"/>
    <n v="51"/>
    <n v="45"/>
  </r>
  <r>
    <s v="Pedijatrija"/>
    <s v="Dijagnostičke usluge"/>
    <x v="3636"/>
    <x v="3627"/>
    <m/>
    <n v="0"/>
    <m/>
    <n v="1"/>
    <n v="0"/>
    <n v="1"/>
  </r>
  <r>
    <s v="Pedijatrija"/>
    <s v="Dijagnostičke usluge"/>
    <x v="3428"/>
    <x v="3419"/>
    <m/>
    <n v="1"/>
    <m/>
    <n v="1"/>
    <n v="0"/>
    <n v="2"/>
  </r>
  <r>
    <s v="Pedijatrija"/>
    <s v="Dijagnostičke usluge"/>
    <x v="3429"/>
    <x v="3420"/>
    <m/>
    <n v="0"/>
    <m/>
    <n v="1"/>
    <n v="0"/>
    <n v="1"/>
  </r>
  <r>
    <s v="Pedijatrija"/>
    <s v="Dijagnostičke usluge"/>
    <x v="3704"/>
    <x v="3695"/>
    <n v="205"/>
    <n v="270"/>
    <n v="23"/>
    <n v="20"/>
    <n v="228"/>
    <n v="290"/>
  </r>
  <r>
    <s v="Pedijatrija"/>
    <s v="Dijagnostičke usluge"/>
    <x v="3500"/>
    <x v="3491"/>
    <m/>
    <n v="1"/>
    <m/>
    <n v="1"/>
    <n v="0"/>
    <n v="2"/>
  </r>
  <r>
    <s v="Pedijatrija"/>
    <s v="Dijagnostičke usluge"/>
    <x v="3705"/>
    <x v="3696"/>
    <n v="329"/>
    <n v="40"/>
    <n v="95"/>
    <n v="20"/>
    <n v="424"/>
    <n v="60"/>
  </r>
  <r>
    <s v="Pedijatrija"/>
    <s v="Dijagnostičke usluge"/>
    <x v="3706"/>
    <x v="3697"/>
    <m/>
    <n v="1"/>
    <m/>
    <n v="1"/>
    <n v="0"/>
    <n v="2"/>
  </r>
  <r>
    <s v="Pedijatrija"/>
    <s v="Terapijske  usluge"/>
    <x v="3707"/>
    <x v="3698"/>
    <m/>
    <n v="1"/>
    <m/>
    <n v="0"/>
    <n v="0"/>
    <n v="1"/>
  </r>
  <r>
    <s v="Pedijatrija"/>
    <s v="Terapijske  usluge"/>
    <x v="3708"/>
    <x v="3699"/>
    <m/>
    <n v="1"/>
    <m/>
    <n v="1"/>
    <n v="0"/>
    <n v="2"/>
  </r>
  <r>
    <s v="Pedijatrija"/>
    <s v="Terapijske  usluge"/>
    <x v="3709"/>
    <x v="3700"/>
    <m/>
    <n v="1"/>
    <m/>
    <n v="1"/>
    <n v="0"/>
    <n v="2"/>
  </r>
  <r>
    <s v="Pedijatrija"/>
    <s v="Terapijske  usluge"/>
    <x v="3710"/>
    <x v="3701"/>
    <m/>
    <n v="1"/>
    <m/>
    <n v="1"/>
    <n v="0"/>
    <n v="2"/>
  </r>
  <r>
    <s v="Pedijatrija"/>
    <s v="Terapijske  usluge"/>
    <x v="3711"/>
    <x v="3702"/>
    <m/>
    <n v="1"/>
    <m/>
    <n v="1"/>
    <n v="0"/>
    <n v="2"/>
  </r>
  <r>
    <s v="Pedijatrija"/>
    <s v="Terapijske  usluge"/>
    <x v="3712"/>
    <x v="3701"/>
    <m/>
    <n v="1"/>
    <m/>
    <n v="1"/>
    <n v="0"/>
    <n v="2"/>
  </r>
  <r>
    <s v="Pedijatrija"/>
    <s v="Terapijske  usluge"/>
    <x v="3130"/>
    <x v="3122"/>
    <m/>
    <n v="1"/>
    <m/>
    <n v="1"/>
    <n v="0"/>
    <n v="2"/>
  </r>
  <r>
    <s v="Pedijatrija"/>
    <s v="Terapijske  usluge"/>
    <x v="3133"/>
    <x v="3125"/>
    <m/>
    <n v="0"/>
    <n v="8"/>
    <n v="20"/>
    <n v="8"/>
    <n v="20"/>
  </r>
  <r>
    <s v="Pedijatrija"/>
    <s v="Terapijske  usluge"/>
    <x v="2906"/>
    <x v="2899"/>
    <m/>
    <n v="1"/>
    <m/>
    <n v="1"/>
    <n v="0"/>
    <n v="2"/>
  </r>
  <r>
    <s v="Pedijatrija"/>
    <s v="Terapijske  usluge"/>
    <x v="2907"/>
    <x v="2900"/>
    <m/>
    <n v="0"/>
    <n v="391"/>
    <n v="400"/>
    <n v="391"/>
    <n v="400"/>
  </r>
  <r>
    <s v="Pedijatrija"/>
    <s v="Terapijske  usluge"/>
    <x v="2908"/>
    <x v="2901"/>
    <m/>
    <n v="0"/>
    <n v="410"/>
    <n v="300"/>
    <n v="410"/>
    <n v="300"/>
  </r>
  <r>
    <s v="Pedijatrija"/>
    <s v="Terapijske  usluge"/>
    <x v="2910"/>
    <x v="2903"/>
    <m/>
    <n v="1"/>
    <n v="2"/>
    <n v="1"/>
    <n v="2"/>
    <n v="2"/>
  </r>
  <r>
    <s v="Pedijatrija"/>
    <s v="Terapijske  usluge"/>
    <x v="3713"/>
    <x v="3703"/>
    <m/>
    <n v="0"/>
    <n v="5"/>
    <n v="10"/>
    <n v="5"/>
    <n v="10"/>
  </r>
  <r>
    <s v="Pedijatrija"/>
    <s v="Terapijske  usluge"/>
    <x v="3714"/>
    <x v="3704"/>
    <m/>
    <n v="1"/>
    <m/>
    <n v="1"/>
    <n v="0"/>
    <n v="2"/>
  </r>
  <r>
    <s v="Pedijatrija"/>
    <s v="Terapijske  usluge"/>
    <x v="3590"/>
    <x v="3581"/>
    <m/>
    <n v="0"/>
    <n v="1306"/>
    <n v="1690"/>
    <n v="1306"/>
    <n v="1690"/>
  </r>
  <r>
    <s v="Pedijatrija"/>
    <s v="Terapijske  usluge"/>
    <x v="2890"/>
    <x v="2884"/>
    <m/>
    <n v="0"/>
    <n v="2202"/>
    <n v="1000"/>
    <n v="2202"/>
    <n v="1000"/>
  </r>
  <r>
    <s v="Pedijatrija"/>
    <s v="Terapijske  usluge"/>
    <x v="2923"/>
    <x v="2916"/>
    <m/>
    <n v="0"/>
    <m/>
    <n v="1"/>
    <n v="0"/>
    <n v="1"/>
  </r>
  <r>
    <s v="Pedijatrija"/>
    <s v="Terapijske  usluge"/>
    <x v="3347"/>
    <x v="3338"/>
    <m/>
    <n v="1"/>
    <n v="6156"/>
    <n v="5600"/>
    <n v="6156"/>
    <n v="5601"/>
  </r>
  <r>
    <s v="Pedijatrija"/>
    <s v="Terapijske  usluge"/>
    <x v="3212"/>
    <x v="3203"/>
    <n v="75"/>
    <n v="190"/>
    <n v="5220"/>
    <n v="6800"/>
    <n v="5295"/>
    <n v="6990"/>
  </r>
  <r>
    <s v="Pedijatrija"/>
    <s v="Terapijske  usluge"/>
    <x v="2925"/>
    <x v="2918"/>
    <n v="13"/>
    <n v="10"/>
    <n v="5099"/>
    <n v="5060"/>
    <n v="5112"/>
    <n v="5070"/>
  </r>
  <r>
    <s v="Pedijatrija"/>
    <s v="Terapijske  usluge"/>
    <x v="3103"/>
    <x v="3095"/>
    <m/>
    <n v="2"/>
    <n v="25"/>
    <n v="60"/>
    <n v="25"/>
    <n v="62"/>
  </r>
  <r>
    <s v="Pedijatrija"/>
    <s v="Terapijske  usluge"/>
    <x v="3715"/>
    <x v="3705"/>
    <m/>
    <n v="0"/>
    <n v="13"/>
    <n v="10"/>
    <n v="13"/>
    <n v="10"/>
  </r>
  <r>
    <s v="Pedijatrija"/>
    <s v="Terapijske  usluge"/>
    <x v="2927"/>
    <x v="2920"/>
    <m/>
    <n v="0"/>
    <n v="162"/>
    <n v="85"/>
    <n v="162"/>
    <n v="85"/>
  </r>
  <r>
    <s v="Pedijatrija"/>
    <s v="Terapijske  usluge"/>
    <x v="2930"/>
    <x v="2923"/>
    <m/>
    <n v="0"/>
    <n v="16"/>
    <n v="120"/>
    <n v="16"/>
    <n v="120"/>
  </r>
  <r>
    <s v="Pedijatrija"/>
    <s v="Terapijske  usluge"/>
    <x v="2931"/>
    <x v="2924"/>
    <m/>
    <n v="0"/>
    <n v="344"/>
    <n v="330"/>
    <n v="344"/>
    <n v="330"/>
  </r>
  <r>
    <s v="Pedijatrija"/>
    <s v="Terapijske  usluge"/>
    <x v="3645"/>
    <x v="3636"/>
    <m/>
    <n v="0"/>
    <m/>
    <n v="1"/>
    <n v="0"/>
    <n v="1"/>
  </r>
  <r>
    <s v="Pedijatrija"/>
    <s v="Terapijske  usluge"/>
    <x v="3716"/>
    <x v="3706"/>
    <m/>
    <n v="1"/>
    <m/>
    <n v="450"/>
    <n v="0"/>
    <n v="451"/>
  </r>
  <r>
    <s v="Pedijatrija"/>
    <s v="Terapijske  usluge"/>
    <x v="3603"/>
    <x v="3594"/>
    <m/>
    <n v="1"/>
    <n v="3161"/>
    <n v="1"/>
    <n v="3161"/>
    <n v="2"/>
  </r>
  <r>
    <s v="Pedijatrija"/>
    <s v="Terapijske  usluge"/>
    <x v="3365"/>
    <x v="3356"/>
    <m/>
    <n v="1"/>
    <n v="2"/>
    <n v="1"/>
    <n v="2"/>
    <n v="2"/>
  </r>
  <r>
    <s v="Pedijatrija"/>
    <s v="Terapijske  usluge"/>
    <x v="3599"/>
    <x v="3590"/>
    <m/>
    <n v="1"/>
    <n v="2277"/>
    <n v="1"/>
    <n v="2277"/>
    <n v="2"/>
  </r>
  <r>
    <s v="Pedijatrija"/>
    <s v="Terapijske  usluge"/>
    <x v="3576"/>
    <x v="3567"/>
    <m/>
    <n v="1"/>
    <n v="1182"/>
    <n v="1"/>
    <n v="1182"/>
    <n v="2"/>
  </r>
  <r>
    <s v="Pedijatrija"/>
    <s v="Terapijske  usluge"/>
    <x v="3491"/>
    <x v="3482"/>
    <m/>
    <n v="1"/>
    <m/>
    <n v="1"/>
    <n v="0"/>
    <n v="2"/>
  </r>
  <r>
    <s v="Pedijatrija"/>
    <s v="Terapijske  usluge"/>
    <x v="3717"/>
    <x v="3707"/>
    <n v="1099"/>
    <n v="1010"/>
    <n v="4"/>
    <n v="5"/>
    <n v="1103"/>
    <n v="1015"/>
  </r>
  <r>
    <s v="Pedijatrija"/>
    <s v="Terapijske  usluge"/>
    <x v="3577"/>
    <x v="3568"/>
    <m/>
    <n v="1"/>
    <n v="6491"/>
    <n v="5850"/>
    <n v="6491"/>
    <n v="5851"/>
  </r>
  <r>
    <s v="Pedijatrija"/>
    <s v="Terapijske  usluge"/>
    <x v="3222"/>
    <x v="3213"/>
    <m/>
    <n v="0"/>
    <m/>
    <n v="1"/>
    <n v="0"/>
    <n v="1"/>
  </r>
  <r>
    <s v="Pedijatrija"/>
    <s v="Terapijske  usluge"/>
    <x v="3718"/>
    <x v="3708"/>
    <n v="1162"/>
    <n v="750"/>
    <n v="169"/>
    <n v="80"/>
    <n v="1331"/>
    <n v="830"/>
  </r>
  <r>
    <s v="Pedijatrija"/>
    <s v="Terapijske  usluge"/>
    <x v="2941"/>
    <x v="2934"/>
    <m/>
    <n v="0"/>
    <m/>
    <n v="1"/>
    <n v="0"/>
    <n v="1"/>
  </r>
  <r>
    <s v="Pedijatrija"/>
    <s v="Terapijske  usluge"/>
    <x v="3719"/>
    <x v="3709"/>
    <m/>
    <n v="1"/>
    <m/>
    <n v="1"/>
    <n v="0"/>
    <n v="2"/>
  </r>
  <r>
    <s v="Pedijatrija"/>
    <s v="Terapijske  usluge"/>
    <x v="3720"/>
    <x v="3710"/>
    <m/>
    <n v="1"/>
    <m/>
    <n v="1"/>
    <n v="0"/>
    <n v="2"/>
  </r>
  <r>
    <s v="Pedijatrija"/>
    <s v="Terapijske  usluge"/>
    <x v="2963"/>
    <x v="2955"/>
    <n v="1"/>
    <n v="5"/>
    <n v="46"/>
    <n v="40"/>
    <n v="47"/>
    <n v="45"/>
  </r>
  <r>
    <s v="Pedijatrija"/>
    <s v="Terapijske  usluge"/>
    <x v="2965"/>
    <x v="2957"/>
    <n v="2"/>
    <n v="5"/>
    <n v="38"/>
    <n v="80"/>
    <n v="40"/>
    <n v="85"/>
  </r>
  <r>
    <s v="Pedijatrija"/>
    <s v="Terapijske  usluge"/>
    <x v="2966"/>
    <x v="2958"/>
    <n v="99"/>
    <n v="150"/>
    <n v="28"/>
    <n v="5"/>
    <n v="127"/>
    <n v="155"/>
  </r>
  <r>
    <s v="Pedijatrija"/>
    <s v="Terapijske  usluge"/>
    <x v="2970"/>
    <x v="2962"/>
    <m/>
    <n v="1"/>
    <m/>
    <n v="1"/>
    <n v="0"/>
    <n v="2"/>
  </r>
  <r>
    <s v="Pedijatrija"/>
    <s v="Terapijske  usluge"/>
    <x v="2971"/>
    <x v="2963"/>
    <n v="9"/>
    <n v="15"/>
    <n v="4393"/>
    <n v="4570"/>
    <n v="4402"/>
    <n v="4585"/>
  </r>
  <r>
    <s v="Pedijatrija"/>
    <s v="Terapijske  usluge"/>
    <x v="2972"/>
    <x v="2964"/>
    <m/>
    <n v="5"/>
    <n v="112"/>
    <n v="90"/>
    <n v="112"/>
    <n v="95"/>
  </r>
  <r>
    <s v="Pedijatrija"/>
    <s v="Terapijske  usluge"/>
    <x v="2975"/>
    <x v="2967"/>
    <m/>
    <n v="0"/>
    <n v="7"/>
    <n v="15"/>
    <n v="7"/>
    <n v="15"/>
  </r>
  <r>
    <s v="Pedijatrija"/>
    <s v="Terapijske  usluge"/>
    <x v="2980"/>
    <x v="2972"/>
    <m/>
    <n v="0"/>
    <m/>
    <n v="1"/>
    <n v="0"/>
    <n v="1"/>
  </r>
  <r>
    <s v="Pedijatrija"/>
    <s v="Terapijske  usluge"/>
    <x v="2981"/>
    <x v="2973"/>
    <n v="1"/>
    <n v="1"/>
    <n v="681"/>
    <n v="570"/>
    <n v="682"/>
    <n v="571"/>
  </r>
  <r>
    <s v="Pedijatrija"/>
    <s v="Terapijske  usluge"/>
    <x v="2982"/>
    <x v="2974"/>
    <m/>
    <n v="1"/>
    <n v="73"/>
    <n v="170"/>
    <n v="73"/>
    <n v="171"/>
  </r>
  <r>
    <s v="Pedijatrija"/>
    <s v="Terapijske  usluge"/>
    <x v="2983"/>
    <x v="2975"/>
    <m/>
    <n v="1"/>
    <n v="36685"/>
    <n v="34110"/>
    <n v="36685"/>
    <n v="34111"/>
  </r>
  <r>
    <s v="Pedijatrija"/>
    <s v="Terapijske  usluge"/>
    <x v="2984"/>
    <x v="2976"/>
    <n v="2"/>
    <n v="15"/>
    <n v="5647"/>
    <n v="5200"/>
    <n v="5649"/>
    <n v="5215"/>
  </r>
  <r>
    <s v="Pedijatrija"/>
    <s v="Terapijske  usluge"/>
    <x v="2986"/>
    <x v="2978"/>
    <m/>
    <n v="1"/>
    <n v="156"/>
    <n v="190"/>
    <n v="156"/>
    <n v="191"/>
  </r>
  <r>
    <s v="Pedijatrija"/>
    <s v="Terapijske  usluge"/>
    <x v="2987"/>
    <x v="2979"/>
    <m/>
    <n v="0"/>
    <n v="10"/>
    <n v="1"/>
    <n v="10"/>
    <n v="1"/>
  </r>
  <r>
    <s v="Pedijatrija"/>
    <s v="Terapijske  usluge"/>
    <x v="2988"/>
    <x v="2980"/>
    <n v="3"/>
    <n v="15"/>
    <n v="18000"/>
    <n v="16180"/>
    <n v="18003"/>
    <n v="16195"/>
  </r>
  <r>
    <s v="Pedijatrija"/>
    <s v="Terapijske  usluge"/>
    <x v="2989"/>
    <x v="2981"/>
    <n v="7"/>
    <n v="25"/>
    <n v="13310"/>
    <n v="12200"/>
    <n v="13317"/>
    <n v="12225"/>
  </r>
  <r>
    <s v="Pedijatrija"/>
    <s v="Terapijske  usluge"/>
    <x v="2990"/>
    <x v="2982"/>
    <n v="1"/>
    <n v="1"/>
    <n v="343"/>
    <n v="300"/>
    <n v="344"/>
    <n v="301"/>
  </r>
  <r>
    <s v="Pedijatrija"/>
    <s v="Terapijske  usluge"/>
    <x v="2991"/>
    <x v="2983"/>
    <m/>
    <n v="0"/>
    <n v="523"/>
    <n v="310"/>
    <n v="523"/>
    <n v="310"/>
  </r>
  <r>
    <s v="Pedijatrija"/>
    <s v="Terapijske  usluge"/>
    <x v="2992"/>
    <x v="2984"/>
    <m/>
    <n v="0"/>
    <m/>
    <n v="1"/>
    <n v="0"/>
    <n v="1"/>
  </r>
  <r>
    <s v="Pedijatrija"/>
    <s v="Terapijske  usluge"/>
    <x v="2993"/>
    <x v="2985"/>
    <m/>
    <n v="0"/>
    <n v="2"/>
    <n v="1"/>
    <n v="2"/>
    <n v="1"/>
  </r>
  <r>
    <s v="Pedijatrija"/>
    <s v="Terapijske  usluge"/>
    <x v="2995"/>
    <x v="2987"/>
    <m/>
    <n v="1"/>
    <n v="1116"/>
    <n v="1350"/>
    <n v="1116"/>
    <n v="1351"/>
  </r>
  <r>
    <s v="Pedijatrija"/>
    <s v="Terapijske  usluge"/>
    <x v="2998"/>
    <x v="2990"/>
    <m/>
    <n v="1"/>
    <n v="1291"/>
    <n v="1050"/>
    <n v="1291"/>
    <n v="1051"/>
  </r>
  <r>
    <s v="Pedijatrija"/>
    <s v="Terapijske  usluge"/>
    <x v="2999"/>
    <x v="2991"/>
    <m/>
    <n v="0"/>
    <m/>
    <n v="1"/>
    <n v="0"/>
    <n v="1"/>
  </r>
  <r>
    <s v="Pedijatrija"/>
    <s v="Terapijske  usluge"/>
    <x v="3014"/>
    <x v="3006"/>
    <m/>
    <n v="5"/>
    <n v="435"/>
    <n v="120"/>
    <n v="435"/>
    <n v="125"/>
  </r>
  <r>
    <s v="Pedijatrija"/>
    <s v="Terapijske  usluge"/>
    <x v="3016"/>
    <x v="3008"/>
    <m/>
    <n v="0"/>
    <n v="494"/>
    <n v="170"/>
    <n v="494"/>
    <n v="170"/>
  </r>
  <r>
    <s v="Pedijatrija"/>
    <s v="Terapijske  usluge"/>
    <x v="3017"/>
    <x v="3009"/>
    <m/>
    <n v="15"/>
    <n v="20"/>
    <n v="50"/>
    <n v="20"/>
    <n v="65"/>
  </r>
  <r>
    <s v="Pedijatrija"/>
    <s v="Terapijske  usluge"/>
    <x v="3018"/>
    <x v="3010"/>
    <m/>
    <n v="0"/>
    <n v="20"/>
    <n v="10"/>
    <n v="20"/>
    <n v="10"/>
  </r>
  <r>
    <s v="Pedijatrija"/>
    <s v="Terapijske  usluge"/>
    <x v="3019"/>
    <x v="3011"/>
    <m/>
    <n v="1"/>
    <n v="2539"/>
    <n v="1950"/>
    <n v="2539"/>
    <n v="1951"/>
  </r>
  <r>
    <s v="Pedijatrija"/>
    <s v="Terapijske  usluge"/>
    <x v="3020"/>
    <x v="3012"/>
    <m/>
    <n v="5"/>
    <n v="162"/>
    <n v="410"/>
    <n v="162"/>
    <n v="415"/>
  </r>
  <r>
    <s v="Pedijatrija"/>
    <s v="Terapijske  usluge"/>
    <x v="3022"/>
    <x v="3014"/>
    <m/>
    <n v="1"/>
    <m/>
    <n v="1"/>
    <n v="0"/>
    <n v="2"/>
  </r>
  <r>
    <s v="Pedijatrija"/>
    <s v="Terapijske  usluge"/>
    <x v="3023"/>
    <x v="3015"/>
    <m/>
    <n v="0"/>
    <n v="821"/>
    <n v="100"/>
    <n v="821"/>
    <n v="100"/>
  </r>
  <r>
    <s v="Pedijatrija"/>
    <s v="Terapijske  usluge"/>
    <x v="3024"/>
    <x v="3016"/>
    <m/>
    <n v="0"/>
    <n v="10"/>
    <n v="1"/>
    <n v="10"/>
    <n v="1"/>
  </r>
  <r>
    <s v="Pedijatrija"/>
    <s v="Terapijske  usluge"/>
    <x v="3025"/>
    <x v="3017"/>
    <n v="147"/>
    <n v="470"/>
    <n v="20731"/>
    <n v="20000"/>
    <n v="20878"/>
    <n v="20470"/>
  </r>
  <r>
    <s v="Pedijatrija"/>
    <s v="Terapijske  usluge"/>
    <x v="3026"/>
    <x v="3018"/>
    <m/>
    <n v="0"/>
    <m/>
    <n v="1"/>
    <n v="0"/>
    <n v="1"/>
  </r>
  <r>
    <s v="Pedijatrija"/>
    <s v="Terapijske  usluge"/>
    <x v="3030"/>
    <x v="3022"/>
    <m/>
    <n v="1"/>
    <n v="62"/>
    <n v="130"/>
    <n v="62"/>
    <n v="131"/>
  </r>
  <r>
    <s v="Pedijatrija"/>
    <s v="Terapijske  usluge"/>
    <x v="3031"/>
    <x v="3023"/>
    <m/>
    <n v="0"/>
    <m/>
    <n v="1"/>
    <n v="0"/>
    <n v="1"/>
  </r>
  <r>
    <s v="Pedijatrija"/>
    <s v="Terapijske  usluge"/>
    <x v="3034"/>
    <x v="3026"/>
    <m/>
    <n v="0"/>
    <n v="4"/>
    <n v="15"/>
    <n v="4"/>
    <n v="15"/>
  </r>
  <r>
    <s v="Pedijatrija"/>
    <s v="Terapijske  usluge"/>
    <x v="3035"/>
    <x v="3027"/>
    <m/>
    <n v="0"/>
    <m/>
    <n v="1"/>
    <n v="0"/>
    <n v="1"/>
  </r>
  <r>
    <s v="Pedijatrija"/>
    <s v="Intervencije"/>
    <x v="3059"/>
    <x v="3051"/>
    <m/>
    <n v="0"/>
    <n v="18805"/>
    <n v="20920"/>
    <n v="18805"/>
    <n v="20920"/>
  </r>
  <r>
    <s v="Pedijatrija"/>
    <s v="Intervencije"/>
    <x v="3721"/>
    <x v="3711"/>
    <m/>
    <n v="0"/>
    <m/>
    <n v="1"/>
    <n v="0"/>
    <n v="1"/>
  </r>
  <r>
    <s v="Pedijatrija"/>
    <s v="Intervencije"/>
    <x v="3521"/>
    <x v="3512"/>
    <m/>
    <n v="0"/>
    <n v="2"/>
    <n v="1"/>
    <n v="2"/>
    <n v="1"/>
  </r>
  <r>
    <s v="Pedijatrija"/>
    <s v="Intervencije"/>
    <x v="3722"/>
    <x v="3712"/>
    <m/>
    <n v="0"/>
    <m/>
    <n v="1"/>
    <n v="0"/>
    <n v="1"/>
  </r>
  <r>
    <s v="Pedijatrija"/>
    <s v="Intervencije"/>
    <x v="2924"/>
    <x v="2917"/>
    <m/>
    <n v="0"/>
    <m/>
    <n v="1"/>
    <n v="0"/>
    <n v="1"/>
  </r>
  <r>
    <s v="Pedijatrija"/>
    <s v="Intervencije"/>
    <x v="3723"/>
    <x v="3713"/>
    <m/>
    <n v="0"/>
    <m/>
    <n v="1"/>
    <n v="0"/>
    <n v="1"/>
  </r>
  <r>
    <s v="Pedijatrija"/>
    <s v="Intervencije"/>
    <x v="2926"/>
    <x v="2919"/>
    <m/>
    <n v="1"/>
    <n v="79"/>
    <n v="115"/>
    <n v="79"/>
    <n v="116"/>
  </r>
  <r>
    <s v="Pedijatrija"/>
    <s v="Intervencije"/>
    <x v="1939"/>
    <x v="1936"/>
    <m/>
    <n v="1"/>
    <n v="31"/>
    <n v="1"/>
    <n v="31"/>
    <n v="2"/>
  </r>
  <r>
    <s v="Pedijatrija"/>
    <s v="Intervencije"/>
    <x v="3057"/>
    <x v="3049"/>
    <m/>
    <n v="1"/>
    <n v="191"/>
    <n v="250"/>
    <n v="191"/>
    <n v="251"/>
  </r>
  <r>
    <s v="Pedijatrija"/>
    <s v="Intervencije"/>
    <x v="3536"/>
    <x v="3527"/>
    <m/>
    <n v="1"/>
    <n v="20079"/>
    <n v="19000"/>
    <n v="20079"/>
    <n v="19001"/>
  </r>
  <r>
    <s v="Pedijatrija"/>
    <s v="Intervencije"/>
    <x v="2953"/>
    <x v="2944"/>
    <n v="2"/>
    <n v="1"/>
    <n v="25337"/>
    <n v="21850"/>
    <n v="25339"/>
    <n v="21851"/>
  </r>
  <r>
    <s v="Pedijatrija"/>
    <s v="Intervencije"/>
    <x v="3724"/>
    <x v="3714"/>
    <m/>
    <n v="1"/>
    <m/>
    <n v="1"/>
    <n v="0"/>
    <n v="2"/>
  </r>
  <r>
    <s v="Pedijatrija"/>
    <s v="Intervencije"/>
    <x v="3725"/>
    <x v="3715"/>
    <m/>
    <n v="0"/>
    <m/>
    <n v="1"/>
    <n v="0"/>
    <n v="1"/>
  </r>
  <r>
    <s v="Pedijatrija"/>
    <s v="Intervencije"/>
    <x v="3494"/>
    <x v="3485"/>
    <n v="306"/>
    <n v="1"/>
    <n v="78"/>
    <n v="1"/>
    <n v="384"/>
    <n v="2"/>
  </r>
  <r>
    <s v="Pedijatrija"/>
    <s v="Intervencije"/>
    <x v="3495"/>
    <x v="3486"/>
    <m/>
    <n v="1"/>
    <m/>
    <n v="1"/>
    <n v="0"/>
    <n v="2"/>
  </r>
  <r>
    <s v="Pedijatrija"/>
    <s v="Intervencije"/>
    <x v="3726"/>
    <x v="3716"/>
    <n v="864"/>
    <n v="730"/>
    <n v="90"/>
    <n v="65"/>
    <n v="954"/>
    <n v="795"/>
  </r>
  <r>
    <s v="Pedijatrija"/>
    <s v="Intervencije"/>
    <x v="3221"/>
    <x v="3212"/>
    <n v="923"/>
    <n v="940"/>
    <m/>
    <n v="1"/>
    <n v="923"/>
    <n v="941"/>
  </r>
  <r>
    <s v="Pedijatrija"/>
    <s v="Intervencije"/>
    <x v="3727"/>
    <x v="3717"/>
    <n v="894"/>
    <n v="870"/>
    <n v="91"/>
    <n v="70"/>
    <n v="985"/>
    <n v="940"/>
  </r>
  <r>
    <s v="Pedijatrija"/>
    <s v="Intervencije"/>
    <x v="3728"/>
    <x v="3718"/>
    <n v="29"/>
    <n v="50"/>
    <n v="1"/>
    <n v="1"/>
    <n v="30"/>
    <n v="51"/>
  </r>
  <r>
    <s v="Pedijatrija"/>
    <s v="Intervencije"/>
    <x v="3729"/>
    <x v="3719"/>
    <m/>
    <n v="1"/>
    <m/>
    <n v="1"/>
    <n v="0"/>
    <n v="2"/>
  </r>
  <r>
    <s v="Pedijatrija"/>
    <s v="Intervencije"/>
    <x v="3730"/>
    <x v="3720"/>
    <n v="35"/>
    <n v="60"/>
    <m/>
    <n v="1"/>
    <n v="35"/>
    <n v="61"/>
  </r>
  <r>
    <s v="Pedijatrija"/>
    <s v="Intervencije"/>
    <x v="3731"/>
    <x v="3721"/>
    <m/>
    <n v="1"/>
    <m/>
    <n v="1"/>
    <n v="0"/>
    <n v="2"/>
  </r>
  <r>
    <s v="Pedijatrija"/>
    <s v="Intervencije"/>
    <x v="3732"/>
    <x v="3722"/>
    <n v="1189"/>
    <n v="730"/>
    <n v="189"/>
    <n v="90"/>
    <n v="1378"/>
    <n v="820"/>
  </r>
  <r>
    <s v="Pedijatrija"/>
    <s v="Intervencije"/>
    <x v="3496"/>
    <x v="3487"/>
    <n v="227"/>
    <n v="210"/>
    <m/>
    <n v="5"/>
    <n v="227"/>
    <n v="215"/>
  </r>
  <r>
    <s v="Pedijatrija"/>
    <s v="Intervencije"/>
    <x v="3155"/>
    <x v="3147"/>
    <n v="29"/>
    <n v="40"/>
    <n v="16243"/>
    <n v="15480"/>
    <n v="16272"/>
    <n v="15520"/>
  </r>
  <r>
    <s v="Pedijatrija"/>
    <s v="Intervencije"/>
    <x v="3733"/>
    <x v="3723"/>
    <m/>
    <n v="0"/>
    <m/>
    <n v="1"/>
    <n v="0"/>
    <n v="1"/>
  </r>
  <r>
    <s v="Pedijatrija"/>
    <s v="Intervencije"/>
    <x v="3156"/>
    <x v="3148"/>
    <n v="3664"/>
    <n v="2640"/>
    <n v="97"/>
    <n v="40"/>
    <n v="3761"/>
    <n v="2680"/>
  </r>
  <r>
    <s v="Pedijatrija"/>
    <s v="Intervencije"/>
    <x v="3157"/>
    <x v="3149"/>
    <m/>
    <n v="5"/>
    <n v="7478"/>
    <n v="8400"/>
    <n v="7478"/>
    <n v="8405"/>
  </r>
  <r>
    <s v="Pedijatrija"/>
    <s v="Intervencije"/>
    <x v="2939"/>
    <x v="2932"/>
    <m/>
    <n v="1"/>
    <n v="13"/>
    <n v="30"/>
    <n v="13"/>
    <n v="31"/>
  </r>
  <r>
    <s v="Pedijatrija"/>
    <s v="Intervencije"/>
    <x v="3154"/>
    <x v="3146"/>
    <n v="42"/>
    <n v="110"/>
    <m/>
    <n v="1"/>
    <n v="42"/>
    <n v="111"/>
  </r>
  <r>
    <s v="Pedijatrija"/>
    <s v="Intervencije"/>
    <x v="3158"/>
    <x v="3150"/>
    <m/>
    <n v="0"/>
    <n v="3"/>
    <n v="5"/>
    <n v="3"/>
    <n v="5"/>
  </r>
  <r>
    <s v="Pedijatrija"/>
    <s v="Intervencije"/>
    <x v="3159"/>
    <x v="3151"/>
    <m/>
    <n v="1"/>
    <m/>
    <n v="1"/>
    <n v="0"/>
    <n v="2"/>
  </r>
  <r>
    <s v="Pedijatrija"/>
    <s v="Intervencije"/>
    <x v="3734"/>
    <x v="3724"/>
    <n v="482"/>
    <n v="360"/>
    <n v="5"/>
    <n v="5"/>
    <n v="487"/>
    <n v="365"/>
  </r>
  <r>
    <s v="Pedijatrija"/>
    <s v="Intervencije"/>
    <x v="2940"/>
    <x v="2933"/>
    <m/>
    <n v="0"/>
    <m/>
    <n v="1"/>
    <n v="0"/>
    <n v="1"/>
  </r>
  <r>
    <s v="Pedijatrija"/>
    <s v="Intervencije"/>
    <x v="3735"/>
    <x v="3725"/>
    <n v="1"/>
    <n v="1"/>
    <n v="19"/>
    <n v="20"/>
    <n v="20"/>
    <n v="21"/>
  </r>
  <r>
    <s v="Pedijatrija"/>
    <s v="Intervencije"/>
    <x v="3503"/>
    <x v="3494"/>
    <m/>
    <n v="1"/>
    <m/>
    <n v="1"/>
    <n v="0"/>
    <n v="2"/>
  </r>
  <r>
    <s v="Pedijatrija"/>
    <s v="Intervencije"/>
    <x v="3504"/>
    <x v="3495"/>
    <n v="678"/>
    <n v="520"/>
    <n v="88"/>
    <n v="70"/>
    <n v="766"/>
    <n v="590"/>
  </r>
  <r>
    <s v="Pedijatrija"/>
    <s v="Intervencije"/>
    <x v="2951"/>
    <x v="2944"/>
    <m/>
    <n v="0"/>
    <m/>
    <n v="5"/>
    <n v="0"/>
    <n v="5"/>
  </r>
  <r>
    <s v="Pedijatrija"/>
    <s v="Intervencije"/>
    <x v="3736"/>
    <x v="3726"/>
    <n v="73"/>
    <n v="100"/>
    <n v="21"/>
    <n v="20"/>
    <n v="94"/>
    <n v="120"/>
  </r>
  <r>
    <s v="Pedijatrija"/>
    <s v="Intervencije"/>
    <x v="2077"/>
    <x v="2073"/>
    <m/>
    <n v="0"/>
    <m/>
    <n v="1"/>
    <n v="0"/>
    <n v="1"/>
  </r>
  <r>
    <s v="Pedijatrija"/>
    <s v="Intervencije"/>
    <x v="2985"/>
    <x v="2977"/>
    <m/>
    <n v="1"/>
    <n v="1"/>
    <n v="1"/>
    <n v="1"/>
    <n v="2"/>
  </r>
  <r>
    <s v="Anestezija"/>
    <s v="Dijagnostičke usluge"/>
    <x v="3737"/>
    <x v="3727"/>
    <m/>
    <n v="1"/>
    <m/>
    <n v="1"/>
    <n v="0"/>
    <n v="2"/>
  </r>
  <r>
    <s v="Anestezija"/>
    <s v="Dijagnostičke usluge"/>
    <x v="3738"/>
    <x v="3728"/>
    <m/>
    <n v="1"/>
    <n v="11390"/>
    <n v="9000"/>
    <n v="11390"/>
    <n v="9001"/>
  </r>
  <r>
    <s v="Anestezija"/>
    <s v="Dijagnostičke usluge"/>
    <x v="3739"/>
    <x v="3729"/>
    <m/>
    <n v="1"/>
    <n v="72"/>
    <n v="370"/>
    <n v="72"/>
    <n v="371"/>
  </r>
  <r>
    <s v="Anestezija"/>
    <s v="Dijagnostičke usluge"/>
    <x v="3740"/>
    <x v="3730"/>
    <m/>
    <n v="1"/>
    <m/>
    <n v="1"/>
    <n v="0"/>
    <n v="2"/>
  </r>
  <r>
    <s v="Anestezija"/>
    <s v="Dijagnostičke usluge"/>
    <x v="3741"/>
    <x v="3731"/>
    <m/>
    <n v="1"/>
    <m/>
    <n v="1"/>
    <n v="0"/>
    <n v="2"/>
  </r>
  <r>
    <s v="Anestezija"/>
    <s v="Dijagnostičke usluge"/>
    <x v="3742"/>
    <x v="3732"/>
    <m/>
    <n v="1"/>
    <m/>
    <n v="1"/>
    <n v="0"/>
    <n v="2"/>
  </r>
  <r>
    <s v="Anestezija"/>
    <s v="Dijagnostičke usluge"/>
    <x v="3743"/>
    <x v="3733"/>
    <m/>
    <n v="1"/>
    <m/>
    <n v="1"/>
    <n v="0"/>
    <n v="2"/>
  </r>
  <r>
    <s v="Anestezija"/>
    <s v="Dijagnostičke usluge"/>
    <x v="3744"/>
    <x v="3734"/>
    <m/>
    <n v="1"/>
    <m/>
    <n v="1"/>
    <n v="0"/>
    <n v="2"/>
  </r>
  <r>
    <s v="Anestezija"/>
    <s v="Dijagnostičke usluge"/>
    <x v="3745"/>
    <x v="3735"/>
    <m/>
    <n v="1"/>
    <m/>
    <n v="1"/>
    <n v="0"/>
    <n v="2"/>
  </r>
  <r>
    <s v="Anestezija"/>
    <s v="Dijagnostičke usluge"/>
    <x v="3746"/>
    <x v="3736"/>
    <m/>
    <n v="1"/>
    <m/>
    <n v="1"/>
    <n v="0"/>
    <n v="2"/>
  </r>
  <r>
    <s v="Anestezija"/>
    <s v="Dijagnostičke usluge"/>
    <x v="3747"/>
    <x v="3737"/>
    <n v="5"/>
    <n v="1"/>
    <n v="102"/>
    <n v="10"/>
    <n v="107"/>
    <n v="11"/>
  </r>
  <r>
    <s v="Anestezija"/>
    <s v="Dijagnostičke usluge"/>
    <x v="2371"/>
    <x v="2366"/>
    <m/>
    <n v="1"/>
    <n v="3013"/>
    <n v="2450"/>
    <n v="3013"/>
    <n v="2451"/>
  </r>
  <r>
    <s v="Anestezija"/>
    <s v="Dijagnostičke usluge"/>
    <x v="3748"/>
    <x v="3738"/>
    <m/>
    <n v="1"/>
    <n v="2"/>
    <n v="1"/>
    <n v="2"/>
    <n v="2"/>
  </r>
  <r>
    <s v="Anestezija"/>
    <s v="Dijagnostičke usluge"/>
    <x v="3749"/>
    <x v="3739"/>
    <m/>
    <n v="1"/>
    <m/>
    <n v="1"/>
    <n v="0"/>
    <n v="2"/>
  </r>
  <r>
    <s v="Anestezija"/>
    <s v="Dijagnostičke usluge"/>
    <x v="3750"/>
    <x v="3740"/>
    <m/>
    <n v="1"/>
    <m/>
    <n v="0"/>
    <n v="0"/>
    <n v="1"/>
  </r>
  <r>
    <s v="Anestezija"/>
    <s v="Dijagnostičke usluge"/>
    <x v="3107"/>
    <x v="3099"/>
    <m/>
    <n v="1"/>
    <m/>
    <n v="1"/>
    <n v="0"/>
    <n v="2"/>
  </r>
  <r>
    <s v="Anestezija"/>
    <s v="Dijagnostičke usluge"/>
    <x v="3560"/>
    <x v="3551"/>
    <m/>
    <n v="5"/>
    <n v="210"/>
    <n v="520"/>
    <n v="210"/>
    <n v="525"/>
  </r>
  <r>
    <s v="Anestezija"/>
    <s v="Dijagnostičke usluge"/>
    <x v="3198"/>
    <x v="3189"/>
    <m/>
    <n v="1"/>
    <n v="38"/>
    <n v="5"/>
    <n v="38"/>
    <n v="6"/>
  </r>
  <r>
    <s v="Anestezija"/>
    <s v="Dijagnostičke usluge"/>
    <x v="3104"/>
    <x v="3096"/>
    <n v="1"/>
    <n v="1"/>
    <n v="1520"/>
    <n v="750"/>
    <n v="1521"/>
    <n v="751"/>
  </r>
  <r>
    <s v="Anestezija"/>
    <s v="Dijagnostičke usluge"/>
    <x v="3105"/>
    <x v="3097"/>
    <n v="1304"/>
    <n v="1350"/>
    <n v="56019"/>
    <n v="52650"/>
    <n v="57323"/>
    <n v="54000"/>
  </r>
  <r>
    <s v="Anestezija"/>
    <s v="Dijagnostičke usluge"/>
    <x v="3399"/>
    <x v="3390"/>
    <m/>
    <n v="1"/>
    <n v="53"/>
    <n v="340"/>
    <n v="53"/>
    <n v="341"/>
  </r>
  <r>
    <s v="Anestezija"/>
    <s v="Dijagnostičke usluge"/>
    <x v="2895"/>
    <x v="2888"/>
    <n v="1016"/>
    <n v="1000"/>
    <n v="45561"/>
    <n v="43450"/>
    <n v="46577"/>
    <n v="44450"/>
  </r>
  <r>
    <s v="Anestezija"/>
    <s v="Dijagnostičke usluge"/>
    <x v="3690"/>
    <x v="3681"/>
    <m/>
    <n v="1"/>
    <n v="1"/>
    <n v="1"/>
    <n v="1"/>
    <n v="2"/>
  </r>
  <r>
    <s v="Anestezija"/>
    <s v="Dijagnostičke usluge"/>
    <x v="2896"/>
    <x v="2889"/>
    <m/>
    <n v="1"/>
    <n v="2368"/>
    <n v="2100"/>
    <n v="2368"/>
    <n v="2101"/>
  </r>
  <r>
    <s v="Anestezija"/>
    <s v="Terapijske  usluge"/>
    <x v="3708"/>
    <x v="3699"/>
    <m/>
    <n v="1"/>
    <n v="6"/>
    <n v="1"/>
    <n v="6"/>
    <n v="2"/>
  </r>
  <r>
    <s v="Anestezija"/>
    <s v="Terapijske  usluge"/>
    <x v="3709"/>
    <x v="3700"/>
    <m/>
    <n v="1"/>
    <m/>
    <n v="1"/>
    <n v="0"/>
    <n v="2"/>
  </r>
  <r>
    <s v="Anestezija"/>
    <s v="Terapijske  usluge"/>
    <x v="3710"/>
    <x v="3701"/>
    <m/>
    <n v="1"/>
    <m/>
    <n v="1"/>
    <n v="0"/>
    <n v="2"/>
  </r>
  <r>
    <s v="Anestezija"/>
    <s v="Terapijske  usluge"/>
    <x v="3711"/>
    <x v="3702"/>
    <m/>
    <n v="1"/>
    <m/>
    <n v="1"/>
    <n v="0"/>
    <n v="2"/>
  </r>
  <r>
    <s v="Anestezija"/>
    <s v="Terapijske  usluge"/>
    <x v="3712"/>
    <x v="3701"/>
    <m/>
    <n v="1"/>
    <n v="6"/>
    <n v="1"/>
    <n v="6"/>
    <n v="2"/>
  </r>
  <r>
    <s v="Anestezija"/>
    <s v="Terapijske  usluge"/>
    <x v="3130"/>
    <x v="3122"/>
    <m/>
    <n v="1"/>
    <m/>
    <n v="1"/>
    <n v="0"/>
    <n v="2"/>
  </r>
  <r>
    <s v="Anestezija"/>
    <s v="Terapijske  usluge"/>
    <x v="3751"/>
    <x v="3741"/>
    <m/>
    <n v="1"/>
    <m/>
    <n v="1"/>
    <n v="0"/>
    <n v="2"/>
  </r>
  <r>
    <s v="Anestezija"/>
    <s v="Terapijske  usluge"/>
    <x v="3752"/>
    <x v="3742"/>
    <m/>
    <n v="1"/>
    <m/>
    <n v="1"/>
    <n v="0"/>
    <n v="2"/>
  </r>
  <r>
    <s v="Anestezija"/>
    <s v="Terapijske  usluge"/>
    <x v="3753"/>
    <x v="3743"/>
    <m/>
    <n v="1"/>
    <m/>
    <n v="1"/>
    <n v="0"/>
    <n v="2"/>
  </r>
  <r>
    <s v="Anestezija"/>
    <s v="Dijagnostičke usluge"/>
    <x v="3562"/>
    <x v="3553"/>
    <m/>
    <n v="1"/>
    <n v="149"/>
    <n v="200"/>
    <n v="149"/>
    <n v="201"/>
  </r>
  <r>
    <s v="Anestezija"/>
    <s v="Dijagnostičke usluge"/>
    <x v="2909"/>
    <x v="2902"/>
    <m/>
    <n v="1"/>
    <m/>
    <n v="1"/>
    <n v="0"/>
    <n v="2"/>
  </r>
  <r>
    <s v="Anestezija"/>
    <s v="Dijagnostičke usluge"/>
    <x v="2910"/>
    <x v="2903"/>
    <m/>
    <n v="1"/>
    <n v="745"/>
    <n v="690"/>
    <n v="745"/>
    <n v="691"/>
  </r>
  <r>
    <s v="Anestezija"/>
    <s v="Dijagnostičke usluge"/>
    <x v="3166"/>
    <x v="3158"/>
    <m/>
    <n v="1"/>
    <m/>
    <n v="1"/>
    <n v="0"/>
    <n v="2"/>
  </r>
  <r>
    <s v="Anestezija"/>
    <s v="Dijagnostičke usluge"/>
    <x v="2897"/>
    <x v="2890"/>
    <n v="3"/>
    <n v="1"/>
    <n v="23912"/>
    <n v="20670"/>
    <n v="23915"/>
    <n v="20671"/>
  </r>
  <r>
    <s v="Anestezija"/>
    <s v="Dijagnostičke usluge"/>
    <x v="2898"/>
    <x v="2891"/>
    <m/>
    <n v="1"/>
    <n v="7"/>
    <n v="1"/>
    <n v="7"/>
    <n v="2"/>
  </r>
  <r>
    <s v="Anestezija"/>
    <s v="Dijagnostičke usluge"/>
    <x v="3754"/>
    <x v="3744"/>
    <m/>
    <n v="1"/>
    <m/>
    <n v="1"/>
    <n v="0"/>
    <n v="2"/>
  </r>
  <r>
    <s v="Anestezija"/>
    <s v="Dijagnostičke usluge"/>
    <x v="3755"/>
    <x v="3745"/>
    <m/>
    <n v="1"/>
    <m/>
    <n v="1"/>
    <n v="0"/>
    <n v="2"/>
  </r>
  <r>
    <s v="Anestezija"/>
    <s v="Dijagnostičke usluge"/>
    <x v="3756"/>
    <x v="3746"/>
    <m/>
    <n v="1"/>
    <m/>
    <n v="1"/>
    <n v="0"/>
    <n v="2"/>
  </r>
  <r>
    <s v="Anestezija"/>
    <s v="Dijagnostičke usluge"/>
    <x v="3109"/>
    <x v="3101"/>
    <n v="2"/>
    <n v="1"/>
    <n v="127"/>
    <n v="1"/>
    <n v="129"/>
    <n v="2"/>
  </r>
  <r>
    <s v="Anestezija"/>
    <s v="Dijagnostičke usluge"/>
    <x v="3663"/>
    <x v="3654"/>
    <m/>
    <n v="1"/>
    <n v="397"/>
    <n v="400"/>
    <n v="397"/>
    <n v="401"/>
  </r>
  <r>
    <s v="Anestezija"/>
    <s v="Dijagnostičke usluge"/>
    <x v="3664"/>
    <x v="3655"/>
    <m/>
    <n v="1"/>
    <m/>
    <n v="1"/>
    <n v="0"/>
    <n v="2"/>
  </r>
  <r>
    <s v="Anestezija"/>
    <s v="Dijagnostičke usluge"/>
    <x v="3201"/>
    <x v="3192"/>
    <m/>
    <n v="1"/>
    <n v="33"/>
    <n v="1"/>
    <n v="33"/>
    <n v="2"/>
  </r>
  <r>
    <s v="Anestezija"/>
    <s v="Dijagnostičke usluge"/>
    <x v="3665"/>
    <x v="3656"/>
    <m/>
    <n v="1"/>
    <m/>
    <n v="1"/>
    <n v="0"/>
    <n v="2"/>
  </r>
  <r>
    <s v="Anestezija"/>
    <s v="Dijagnostičke usluge"/>
    <x v="3757"/>
    <x v="3747"/>
    <m/>
    <n v="1"/>
    <m/>
    <n v="1"/>
    <n v="0"/>
    <n v="2"/>
  </r>
  <r>
    <s v="Anestezija"/>
    <s v="Dijagnostičke usluge"/>
    <x v="3758"/>
    <x v="3748"/>
    <m/>
    <n v="1"/>
    <m/>
    <n v="1"/>
    <n v="0"/>
    <n v="2"/>
  </r>
  <r>
    <s v="Anestezija"/>
    <s v="Dijagnostičke usluge"/>
    <x v="3759"/>
    <x v="3749"/>
    <m/>
    <n v="1"/>
    <m/>
    <n v="1"/>
    <n v="0"/>
    <n v="2"/>
  </r>
  <r>
    <s v="Anestezija"/>
    <s v="Dijagnostičke usluge"/>
    <x v="3760"/>
    <x v="3750"/>
    <m/>
    <n v="1"/>
    <m/>
    <n v="1"/>
    <n v="0"/>
    <n v="2"/>
  </r>
  <r>
    <s v="Anestezija"/>
    <s v="Dijagnostičke usluge"/>
    <x v="3761"/>
    <x v="3751"/>
    <m/>
    <n v="1"/>
    <m/>
    <n v="1"/>
    <n v="0"/>
    <n v="2"/>
  </r>
  <r>
    <s v="Anestezija"/>
    <s v="Dijagnostičke usluge"/>
    <x v="3762"/>
    <x v="3752"/>
    <m/>
    <n v="1"/>
    <m/>
    <n v="1"/>
    <n v="0"/>
    <n v="2"/>
  </r>
  <r>
    <s v="Anestezija"/>
    <s v="Dijagnostičke usluge"/>
    <x v="3763"/>
    <x v="3753"/>
    <m/>
    <n v="1"/>
    <m/>
    <n v="1"/>
    <n v="0"/>
    <n v="2"/>
  </r>
  <r>
    <s v="Anestezija"/>
    <s v="Dijagnostičke usluge"/>
    <x v="3764"/>
    <x v="3754"/>
    <m/>
    <n v="1"/>
    <m/>
    <n v="1"/>
    <n v="0"/>
    <n v="2"/>
  </r>
  <r>
    <s v="Anestezija"/>
    <s v="Dijagnostičke usluge"/>
    <x v="3765"/>
    <x v="3755"/>
    <m/>
    <n v="1"/>
    <m/>
    <n v="1"/>
    <n v="0"/>
    <n v="2"/>
  </r>
  <r>
    <s v="Anestezija"/>
    <s v="Dijagnostičke usluge"/>
    <x v="3766"/>
    <x v="3756"/>
    <m/>
    <n v="1"/>
    <m/>
    <n v="1"/>
    <n v="0"/>
    <n v="2"/>
  </r>
  <r>
    <s v="Anestezija"/>
    <s v="Dijagnostičke usluge"/>
    <x v="3767"/>
    <x v="3757"/>
    <m/>
    <n v="1"/>
    <m/>
    <n v="1"/>
    <n v="0"/>
    <n v="2"/>
  </r>
  <r>
    <s v="Anestezija"/>
    <s v="Dijagnostičke usluge"/>
    <x v="3768"/>
    <x v="3758"/>
    <m/>
    <n v="1"/>
    <m/>
    <n v="1"/>
    <n v="0"/>
    <n v="2"/>
  </r>
  <r>
    <s v="Anestezija"/>
    <s v="Dijagnostičke usluge"/>
    <x v="3769"/>
    <x v="3759"/>
    <m/>
    <n v="1"/>
    <m/>
    <n v="1"/>
    <n v="0"/>
    <n v="2"/>
  </r>
  <r>
    <s v="Anestezija"/>
    <s v="Dijagnostičke usluge"/>
    <x v="3770"/>
    <x v="3760"/>
    <m/>
    <n v="1"/>
    <m/>
    <n v="1"/>
    <n v="0"/>
    <n v="2"/>
  </r>
  <r>
    <s v="Anestezija"/>
    <s v="Dijagnostičke usluge"/>
    <x v="3771"/>
    <x v="3761"/>
    <m/>
    <n v="1"/>
    <m/>
    <n v="1"/>
    <n v="0"/>
    <n v="2"/>
  </r>
  <r>
    <s v="Anestezija"/>
    <s v="Dijagnostičke usluge"/>
    <x v="3670"/>
    <x v="3661"/>
    <m/>
    <n v="1"/>
    <m/>
    <n v="1"/>
    <n v="0"/>
    <n v="2"/>
  </r>
  <r>
    <s v="Anestezija"/>
    <s v="Dijagnostičke usluge"/>
    <x v="3188"/>
    <x v="3179"/>
    <m/>
    <n v="1"/>
    <m/>
    <n v="1"/>
    <n v="0"/>
    <n v="2"/>
  </r>
  <r>
    <s v="Anestezija"/>
    <s v="Dijagnostičke usluge"/>
    <x v="3772"/>
    <x v="3762"/>
    <m/>
    <n v="1"/>
    <m/>
    <n v="1"/>
    <n v="0"/>
    <n v="2"/>
  </r>
  <r>
    <s v="Anestezija"/>
    <s v="Dijagnostičke usluge"/>
    <x v="3773"/>
    <x v="3763"/>
    <m/>
    <n v="1"/>
    <m/>
    <n v="1"/>
    <n v="0"/>
    <n v="2"/>
  </r>
  <r>
    <s v="Anestezija"/>
    <s v="Dijagnostičke usluge"/>
    <x v="3367"/>
    <x v="3358"/>
    <m/>
    <n v="1"/>
    <m/>
    <n v="1"/>
    <n v="0"/>
    <n v="2"/>
  </r>
  <r>
    <s v="Anestezija"/>
    <s v="Dijagnostičke usluge"/>
    <x v="3371"/>
    <x v="3362"/>
    <m/>
    <n v="1"/>
    <m/>
    <n v="1"/>
    <n v="0"/>
    <n v="2"/>
  </r>
  <r>
    <s v="Anestezija"/>
    <s v="Dijagnostičke usluge"/>
    <x v="3415"/>
    <x v="3406"/>
    <n v="16"/>
    <n v="15"/>
    <n v="1328"/>
    <n v="1370"/>
    <n v="1344"/>
    <n v="1385"/>
  </r>
  <r>
    <s v="Anestezija"/>
    <s v="Dijagnostičke usluge"/>
    <x v="3577"/>
    <x v="3568"/>
    <n v="3"/>
    <n v="1"/>
    <n v="484"/>
    <n v="700"/>
    <n v="487"/>
    <n v="701"/>
  </r>
  <r>
    <s v="Anestezija"/>
    <s v="Dijagnostičke usluge"/>
    <x v="2941"/>
    <x v="2934"/>
    <m/>
    <n v="1"/>
    <m/>
    <n v="1"/>
    <n v="0"/>
    <n v="2"/>
  </r>
  <r>
    <s v="Anestezija"/>
    <s v="Dijagnostičke usluge"/>
    <x v="3719"/>
    <x v="3709"/>
    <m/>
    <n v="1"/>
    <n v="1"/>
    <n v="5"/>
    <n v="1"/>
    <n v="6"/>
  </r>
  <r>
    <s v="Anestezija"/>
    <s v="Dijagnostičke usluge"/>
    <x v="3774"/>
    <x v="3764"/>
    <m/>
    <n v="1"/>
    <n v="1817"/>
    <n v="1730"/>
    <n v="1817"/>
    <n v="1731"/>
  </r>
  <r>
    <s v="Anestezija"/>
    <s v="Dijagnostičke usluge"/>
    <x v="3775"/>
    <x v="3765"/>
    <n v="1"/>
    <n v="1"/>
    <n v="3661"/>
    <n v="3900"/>
    <n v="3662"/>
    <n v="3901"/>
  </r>
  <r>
    <s v="Anestezija"/>
    <s v="Dijagnostičke usluge"/>
    <x v="3776"/>
    <x v="3766"/>
    <m/>
    <n v="1"/>
    <m/>
    <n v="1"/>
    <n v="0"/>
    <n v="2"/>
  </r>
  <r>
    <s v="Anestezija"/>
    <s v="Dijagnostičke usluge"/>
    <x v="3777"/>
    <x v="3767"/>
    <m/>
    <n v="1"/>
    <m/>
    <n v="1"/>
    <n v="0"/>
    <n v="2"/>
  </r>
  <r>
    <s v="Anestezija"/>
    <s v="Dijagnostičke usluge"/>
    <x v="3576"/>
    <x v="3567"/>
    <n v="7"/>
    <n v="10"/>
    <n v="2470"/>
    <n v="2300"/>
    <n v="2477"/>
    <n v="2310"/>
  </r>
  <r>
    <s v="Anestezija"/>
    <s v="Dijagnostičke usluge"/>
    <x v="3630"/>
    <x v="3621"/>
    <m/>
    <n v="1"/>
    <m/>
    <n v="1"/>
    <n v="0"/>
    <n v="2"/>
  </r>
  <r>
    <s v="Anestezija"/>
    <s v="Dijagnostičke usluge"/>
    <x v="3636"/>
    <x v="3627"/>
    <n v="1333"/>
    <n v="1390"/>
    <n v="25053"/>
    <n v="18250"/>
    <n v="26386"/>
    <n v="19640"/>
  </r>
  <r>
    <s v="Anestezija"/>
    <s v="Dijagnostičke usluge"/>
    <x v="3778"/>
    <x v="3768"/>
    <n v="807"/>
    <n v="900"/>
    <n v="13311"/>
    <n v="15370"/>
    <n v="14118"/>
    <n v="16270"/>
  </r>
  <r>
    <s v="Anestezija"/>
    <s v="Dijagnostičke usluge"/>
    <x v="3779"/>
    <x v="3769"/>
    <n v="90"/>
    <n v="80"/>
    <n v="4505"/>
    <n v="4000"/>
    <n v="4595"/>
    <n v="4080"/>
  </r>
  <r>
    <s v="Anestezija"/>
    <s v="Dijagnostičke usluge"/>
    <x v="3494"/>
    <x v="3485"/>
    <m/>
    <n v="1"/>
    <m/>
    <n v="1"/>
    <n v="0"/>
    <n v="2"/>
  </r>
  <r>
    <s v="Anestezija"/>
    <s v="Dijagnostičke usluge"/>
    <x v="3780"/>
    <x v="3770"/>
    <m/>
    <n v="1"/>
    <m/>
    <n v="1"/>
    <n v="0"/>
    <n v="2"/>
  </r>
  <r>
    <s v="Anestezija"/>
    <s v="Dijagnostičke usluge"/>
    <x v="3199"/>
    <x v="3190"/>
    <m/>
    <n v="2"/>
    <n v="59048"/>
    <n v="61705"/>
    <n v="59048"/>
    <n v="61707"/>
  </r>
  <r>
    <s v="Anestezija"/>
    <s v="Dijagnostičke usluge"/>
    <x v="3565"/>
    <x v="3556"/>
    <m/>
    <n v="1"/>
    <m/>
    <n v="1"/>
    <n v="0"/>
    <n v="2"/>
  </r>
  <r>
    <s v="Anestezija"/>
    <s v="Dijagnostičke usluge"/>
    <x v="3781"/>
    <x v="3771"/>
    <m/>
    <n v="1"/>
    <n v="500"/>
    <n v="1"/>
    <n v="500"/>
    <n v="2"/>
  </r>
  <r>
    <s v="Anestezija"/>
    <s v="Dijagnostičke usluge"/>
    <x v="3221"/>
    <x v="3212"/>
    <m/>
    <n v="1"/>
    <m/>
    <n v="0"/>
    <n v="0"/>
    <n v="1"/>
  </r>
  <r>
    <s v="Anestezija"/>
    <s v="Terapijske  usluge"/>
    <x v="3782"/>
    <x v="3772"/>
    <m/>
    <n v="1"/>
    <n v="23"/>
    <n v="25"/>
    <n v="23"/>
    <n v="26"/>
  </r>
  <r>
    <s v="Anestezija"/>
    <s v="Terapijske  usluge"/>
    <x v="3783"/>
    <x v="3773"/>
    <m/>
    <n v="1"/>
    <m/>
    <n v="1"/>
    <n v="0"/>
    <n v="2"/>
  </r>
  <r>
    <s v="Anestezija"/>
    <s v="Terapijske  usluge"/>
    <x v="3784"/>
    <x v="3774"/>
    <m/>
    <n v="1"/>
    <m/>
    <n v="1"/>
    <n v="0"/>
    <n v="2"/>
  </r>
  <r>
    <s v="Anestezija"/>
    <s v="Terapijske  usluge"/>
    <x v="3785"/>
    <x v="3775"/>
    <m/>
    <n v="1"/>
    <m/>
    <n v="1"/>
    <n v="0"/>
    <n v="2"/>
  </r>
  <r>
    <s v="Anestezija"/>
    <s v="Terapijske  usluge"/>
    <x v="3786"/>
    <x v="3776"/>
    <m/>
    <n v="1"/>
    <m/>
    <n v="1"/>
    <n v="0"/>
    <n v="2"/>
  </r>
  <r>
    <s v="Anestezija"/>
    <s v="Terapijske  usluge"/>
    <x v="3787"/>
    <x v="3777"/>
    <m/>
    <n v="1"/>
    <m/>
    <n v="1"/>
    <n v="0"/>
    <n v="2"/>
  </r>
  <r>
    <s v="Anestezija"/>
    <s v="Terapijske  usluge"/>
    <x v="3788"/>
    <x v="3778"/>
    <m/>
    <n v="1"/>
    <m/>
    <n v="1"/>
    <n v="0"/>
    <n v="2"/>
  </r>
  <r>
    <s v="Anestezija"/>
    <s v="Terapijske  usluge"/>
    <x v="3789"/>
    <x v="3779"/>
    <m/>
    <n v="1"/>
    <m/>
    <n v="1"/>
    <n v="0"/>
    <n v="2"/>
  </r>
  <r>
    <s v="Anestezija"/>
    <s v="Terapijske  usluge"/>
    <x v="3790"/>
    <x v="3780"/>
    <m/>
    <n v="1"/>
    <m/>
    <n v="1"/>
    <n v="0"/>
    <n v="2"/>
  </r>
  <r>
    <s v="Anestezija"/>
    <s v="Terapijske  usluge"/>
    <x v="3791"/>
    <x v="3781"/>
    <m/>
    <n v="1"/>
    <m/>
    <n v="1"/>
    <n v="0"/>
    <n v="2"/>
  </r>
  <r>
    <s v="Anestezija"/>
    <s v="Terapijske  usluge"/>
    <x v="3792"/>
    <x v="3782"/>
    <m/>
    <n v="1"/>
    <m/>
    <n v="1"/>
    <n v="0"/>
    <n v="2"/>
  </r>
  <r>
    <s v="Anestezija"/>
    <s v="Terapijske  usluge"/>
    <x v="3793"/>
    <x v="3783"/>
    <m/>
    <n v="1"/>
    <m/>
    <n v="1"/>
    <n v="0"/>
    <n v="2"/>
  </r>
  <r>
    <s v="Anestezija"/>
    <s v="Terapijske  usluge"/>
    <x v="3794"/>
    <x v="3784"/>
    <m/>
    <n v="1"/>
    <m/>
    <n v="1"/>
    <n v="0"/>
    <n v="2"/>
  </r>
  <r>
    <s v="Anestezija"/>
    <s v="Terapijske  usluge"/>
    <x v="3795"/>
    <x v="3785"/>
    <m/>
    <n v="1"/>
    <m/>
    <n v="1"/>
    <n v="0"/>
    <n v="2"/>
  </r>
  <r>
    <s v="Anestezija"/>
    <s v="Terapijske  usluge"/>
    <x v="3133"/>
    <x v="3125"/>
    <m/>
    <n v="1"/>
    <n v="13"/>
    <n v="10"/>
    <n v="13"/>
    <n v="11"/>
  </r>
  <r>
    <s v="Anestezija"/>
    <s v="Terapijske  usluge"/>
    <x v="2906"/>
    <x v="2899"/>
    <m/>
    <n v="1"/>
    <n v="2"/>
    <n v="1"/>
    <n v="2"/>
    <n v="2"/>
  </r>
  <r>
    <s v="Anestezija"/>
    <s v="Terapijske  usluge"/>
    <x v="2907"/>
    <x v="2900"/>
    <m/>
    <n v="1"/>
    <n v="3529"/>
    <n v="4000"/>
    <n v="3529"/>
    <n v="4001"/>
  </r>
  <r>
    <s v="Anestezija"/>
    <s v="Terapijske  usluge"/>
    <x v="2908"/>
    <x v="2901"/>
    <m/>
    <n v="1"/>
    <n v="235"/>
    <n v="500"/>
    <n v="235"/>
    <n v="501"/>
  </r>
  <r>
    <s v="Anestezija"/>
    <s v="Terapijske  usluge"/>
    <x v="2911"/>
    <x v="2904"/>
    <n v="25"/>
    <n v="5"/>
    <n v="2310"/>
    <n v="1780"/>
    <n v="2335"/>
    <n v="1785"/>
  </r>
  <r>
    <s v="Anestezija"/>
    <s v="Terapijske  usluge"/>
    <x v="3202"/>
    <x v="3193"/>
    <m/>
    <n v="1"/>
    <n v="1016"/>
    <n v="750"/>
    <n v="1016"/>
    <n v="751"/>
  </r>
  <r>
    <s v="Anestezija"/>
    <s v="Terapijske  usluge"/>
    <x v="3203"/>
    <x v="3194"/>
    <m/>
    <n v="1"/>
    <n v="2017"/>
    <n v="1800"/>
    <n v="2017"/>
    <n v="1801"/>
  </r>
  <r>
    <s v="Anestezija"/>
    <s v="Terapijske  usluge"/>
    <x v="2912"/>
    <x v="2905"/>
    <m/>
    <n v="1"/>
    <n v="576"/>
    <n v="690"/>
    <n v="576"/>
    <n v="691"/>
  </r>
  <r>
    <s v="Anestezija"/>
    <s v="Terapijske  usluge"/>
    <x v="2913"/>
    <x v="2906"/>
    <n v="5"/>
    <n v="5"/>
    <n v="18798"/>
    <n v="11750"/>
    <n v="18803"/>
    <n v="11755"/>
  </r>
  <r>
    <s v="Anestezija"/>
    <s v="Terapijske  usluge"/>
    <x v="3796"/>
    <x v="3786"/>
    <m/>
    <n v="1"/>
    <m/>
    <n v="1"/>
    <n v="0"/>
    <n v="2"/>
  </r>
  <r>
    <s v="Anestezija"/>
    <s v="Terapijske  usluge"/>
    <x v="3585"/>
    <x v="3576"/>
    <m/>
    <n v="1"/>
    <n v="753"/>
    <n v="800"/>
    <n v="753"/>
    <n v="801"/>
  </r>
  <r>
    <s v="Anestezija"/>
    <s v="Terapijske  usluge"/>
    <x v="1198"/>
    <x v="1196"/>
    <m/>
    <n v="1"/>
    <m/>
    <n v="1"/>
    <n v="0"/>
    <n v="2"/>
  </r>
  <r>
    <s v="Anestezija"/>
    <s v="Terapijske  usluge"/>
    <x v="2921"/>
    <x v="2914"/>
    <m/>
    <n v="1"/>
    <m/>
    <n v="1"/>
    <n v="0"/>
    <n v="2"/>
  </r>
  <r>
    <s v="Anestezija"/>
    <s v="Terapijske  usluge"/>
    <x v="3162"/>
    <x v="3154"/>
    <m/>
    <n v="1"/>
    <n v="3017"/>
    <n v="2250"/>
    <n v="3017"/>
    <n v="2251"/>
  </r>
  <r>
    <s v="Anestezija"/>
    <s v="Terapijske  usluge"/>
    <x v="1430"/>
    <x v="1428"/>
    <m/>
    <n v="1"/>
    <m/>
    <n v="1"/>
    <n v="0"/>
    <n v="2"/>
  </r>
  <r>
    <s v="Anestezija"/>
    <s v="Terapijske  usluge"/>
    <x v="3797"/>
    <x v="3787"/>
    <m/>
    <n v="1"/>
    <m/>
    <n v="1"/>
    <n v="0"/>
    <n v="2"/>
  </r>
  <r>
    <s v="Anestezija"/>
    <s v="Terapijske  usluge"/>
    <x v="3212"/>
    <x v="3203"/>
    <n v="1"/>
    <n v="1"/>
    <n v="17639"/>
    <n v="14700"/>
    <n v="17640"/>
    <n v="14701"/>
  </r>
  <r>
    <s v="Anestezija"/>
    <s v="Terapijske  usluge"/>
    <x v="2925"/>
    <x v="2918"/>
    <n v="1064"/>
    <n v="1000"/>
    <n v="30773"/>
    <n v="26300"/>
    <n v="31837"/>
    <n v="27300"/>
  </r>
  <r>
    <s v="Anestezija"/>
    <s v="Terapijske  usluge"/>
    <x v="3798"/>
    <x v="3788"/>
    <m/>
    <n v="1"/>
    <m/>
    <n v="1"/>
    <n v="0"/>
    <n v="2"/>
  </r>
  <r>
    <s v="Anestezija"/>
    <s v="Terapijske  usluge"/>
    <x v="2927"/>
    <x v="2920"/>
    <n v="23"/>
    <n v="5"/>
    <n v="16286"/>
    <n v="12760"/>
    <n v="16309"/>
    <n v="12765"/>
  </r>
  <r>
    <s v="Anestezija"/>
    <s v="Terapijske  usluge"/>
    <x v="2928"/>
    <x v="2921"/>
    <m/>
    <n v="3"/>
    <n v="82"/>
    <n v="60"/>
    <n v="82"/>
    <n v="63"/>
  </r>
  <r>
    <s v="Anestezija"/>
    <s v="Terapijske  usluge"/>
    <x v="2930"/>
    <x v="2923"/>
    <n v="2"/>
    <n v="10"/>
    <n v="4291"/>
    <n v="4470"/>
    <n v="4293"/>
    <n v="4480"/>
  </r>
  <r>
    <s v="Anestezija"/>
    <s v="Terapijske  usluge"/>
    <x v="2931"/>
    <x v="2924"/>
    <n v="1"/>
    <n v="15"/>
    <n v="3459"/>
    <n v="2470"/>
    <n v="3460"/>
    <n v="2485"/>
  </r>
  <r>
    <s v="Anestezija"/>
    <s v="Terapijske  usluge"/>
    <x v="2932"/>
    <x v="2925"/>
    <m/>
    <n v="1"/>
    <n v="49"/>
    <n v="200"/>
    <n v="49"/>
    <n v="201"/>
  </r>
  <r>
    <s v="Anestezija"/>
    <s v="Terapijske  usluge"/>
    <x v="3591"/>
    <x v="3582"/>
    <m/>
    <n v="1"/>
    <n v="28"/>
    <n v="5"/>
    <n v="28"/>
    <n v="6"/>
  </r>
  <r>
    <s v="Anestezija"/>
    <s v="Terapijske  usluge"/>
    <x v="3213"/>
    <x v="3204"/>
    <m/>
    <n v="1"/>
    <n v="111"/>
    <n v="50"/>
    <n v="111"/>
    <n v="51"/>
  </r>
  <r>
    <s v="Anestezija"/>
    <s v="Terapijske  usluge"/>
    <x v="3375"/>
    <x v="3366"/>
    <m/>
    <n v="1"/>
    <m/>
    <n v="5"/>
    <n v="0"/>
    <n v="6"/>
  </r>
  <r>
    <s v="Anestezija"/>
    <s v="Terapijske  usluge"/>
    <x v="3638"/>
    <x v="3629"/>
    <m/>
    <n v="1"/>
    <n v="10"/>
    <n v="10"/>
    <n v="10"/>
    <n v="11"/>
  </r>
  <r>
    <s v="Anestezija"/>
    <s v="Terapijske  usluge"/>
    <x v="3365"/>
    <x v="3356"/>
    <m/>
    <n v="1"/>
    <n v="55"/>
    <n v="50"/>
    <n v="55"/>
    <n v="51"/>
  </r>
  <r>
    <s v="Anestezija"/>
    <s v="Terapijske  usluge"/>
    <x v="3151"/>
    <x v="3143"/>
    <n v="5"/>
    <n v="5"/>
    <n v="339"/>
    <n v="210"/>
    <n v="344"/>
    <n v="215"/>
  </r>
  <r>
    <s v="Anestezija"/>
    <s v="Terapijske  usluge"/>
    <x v="2967"/>
    <x v="2959"/>
    <m/>
    <n v="1"/>
    <m/>
    <n v="5"/>
    <n v="0"/>
    <n v="6"/>
  </r>
  <r>
    <s v="Anestezija"/>
    <s v="Terapijske  usluge"/>
    <x v="3001"/>
    <x v="2993"/>
    <m/>
    <n v="1"/>
    <m/>
    <n v="1"/>
    <n v="0"/>
    <n v="2"/>
  </r>
  <r>
    <s v="Anestezija"/>
    <s v="Terapijske  usluge"/>
    <x v="3002"/>
    <x v="2994"/>
    <m/>
    <n v="1"/>
    <m/>
    <n v="1"/>
    <n v="0"/>
    <n v="2"/>
  </r>
  <r>
    <s v="Anestezija"/>
    <s v="Terapijske  usluge"/>
    <x v="3003"/>
    <x v="2995"/>
    <m/>
    <n v="1"/>
    <m/>
    <n v="1"/>
    <n v="0"/>
    <n v="2"/>
  </r>
  <r>
    <s v="Anestezija"/>
    <s v="Terapijske  usluge"/>
    <x v="3004"/>
    <x v="2996"/>
    <m/>
    <n v="1"/>
    <m/>
    <n v="1"/>
    <n v="0"/>
    <n v="2"/>
  </r>
  <r>
    <s v="Anestezija"/>
    <s v="Terapijske  usluge"/>
    <x v="3005"/>
    <x v="2997"/>
    <m/>
    <n v="1"/>
    <m/>
    <n v="1"/>
    <n v="0"/>
    <n v="2"/>
  </r>
  <r>
    <s v="Anestezija"/>
    <s v="Terapijske  usluge"/>
    <x v="3006"/>
    <x v="2998"/>
    <m/>
    <n v="1"/>
    <m/>
    <n v="1"/>
    <n v="0"/>
    <n v="2"/>
  </r>
  <r>
    <s v="Anestezija"/>
    <s v="Terapijske  usluge"/>
    <x v="3007"/>
    <x v="2999"/>
    <m/>
    <n v="1"/>
    <m/>
    <n v="1"/>
    <n v="0"/>
    <n v="2"/>
  </r>
  <r>
    <s v="Anestezija"/>
    <s v="Terapijske  usluge"/>
    <x v="3010"/>
    <x v="3002"/>
    <m/>
    <n v="1"/>
    <n v="1"/>
    <n v="1"/>
    <n v="1"/>
    <n v="2"/>
  </r>
  <r>
    <s v="Anestezija"/>
    <s v="Terapijske  usluge"/>
    <x v="3011"/>
    <x v="3003"/>
    <m/>
    <n v="1"/>
    <m/>
    <n v="1"/>
    <n v="0"/>
    <n v="2"/>
  </r>
  <r>
    <s v="Anestezija"/>
    <s v="Terapijske  usluge"/>
    <x v="3012"/>
    <x v="3004"/>
    <m/>
    <n v="1"/>
    <m/>
    <n v="1"/>
    <n v="0"/>
    <n v="2"/>
  </r>
  <r>
    <s v="Anestezija"/>
    <s v="Terapijske  usluge"/>
    <x v="3013"/>
    <x v="3005"/>
    <m/>
    <n v="1"/>
    <m/>
    <n v="1"/>
    <n v="0"/>
    <n v="2"/>
  </r>
  <r>
    <s v="Anestezija"/>
    <s v="Terapijske  usluge"/>
    <x v="3015"/>
    <x v="3007"/>
    <m/>
    <n v="1"/>
    <m/>
    <n v="1"/>
    <n v="0"/>
    <n v="2"/>
  </r>
  <r>
    <s v="Anestezija"/>
    <s v="Terapijske  usluge"/>
    <x v="3021"/>
    <x v="3013"/>
    <m/>
    <n v="1"/>
    <m/>
    <n v="1"/>
    <n v="0"/>
    <n v="2"/>
  </r>
  <r>
    <s v="Anestezija"/>
    <s v="Terapijske  usluge"/>
    <x v="3022"/>
    <x v="3014"/>
    <m/>
    <n v="1"/>
    <m/>
    <n v="1"/>
    <n v="0"/>
    <n v="2"/>
  </r>
  <r>
    <s v="Anestezija"/>
    <s v="Terapijske  usluge"/>
    <x v="3024"/>
    <x v="3016"/>
    <m/>
    <n v="1"/>
    <m/>
    <n v="1"/>
    <n v="0"/>
    <n v="2"/>
  </r>
  <r>
    <s v="Anestezija"/>
    <s v="Terapijske  usluge"/>
    <x v="3028"/>
    <x v="3020"/>
    <m/>
    <n v="1"/>
    <n v="3"/>
    <n v="10"/>
    <n v="3"/>
    <n v="11"/>
  </r>
  <r>
    <s v="Anestezija"/>
    <s v="Terapijske  usluge"/>
    <x v="3029"/>
    <x v="3021"/>
    <m/>
    <n v="1"/>
    <n v="1"/>
    <n v="1"/>
    <n v="1"/>
    <n v="2"/>
  </r>
  <r>
    <s v="Anestezija"/>
    <s v="Terapijske  usluge"/>
    <x v="3030"/>
    <x v="3022"/>
    <m/>
    <n v="1"/>
    <m/>
    <n v="1"/>
    <n v="0"/>
    <n v="2"/>
  </r>
  <r>
    <s v="Anestezija"/>
    <s v="Terapijske  usluge"/>
    <x v="3031"/>
    <x v="3023"/>
    <m/>
    <n v="1"/>
    <m/>
    <n v="1"/>
    <n v="0"/>
    <n v="2"/>
  </r>
  <r>
    <s v="Anestezija"/>
    <s v="Terapijske  usluge"/>
    <x v="3032"/>
    <x v="3024"/>
    <m/>
    <n v="1"/>
    <m/>
    <n v="1"/>
    <n v="0"/>
    <n v="2"/>
  </r>
  <r>
    <s v="Anestezija"/>
    <s v="Terapijske  usluge"/>
    <x v="3033"/>
    <x v="3025"/>
    <m/>
    <n v="1"/>
    <m/>
    <n v="1"/>
    <n v="0"/>
    <n v="2"/>
  </r>
  <r>
    <s v="Anestezija"/>
    <s v="Terapijske  usluge"/>
    <x v="3037"/>
    <x v="3029"/>
    <m/>
    <n v="1"/>
    <m/>
    <n v="1"/>
    <n v="0"/>
    <n v="2"/>
  </r>
  <r>
    <s v="Anestezija"/>
    <s v="Terapijske  usluge"/>
    <x v="3038"/>
    <x v="3030"/>
    <m/>
    <n v="1"/>
    <m/>
    <n v="1"/>
    <n v="0"/>
    <n v="2"/>
  </r>
  <r>
    <s v="Anestezija"/>
    <s v="Terapijske  usluge"/>
    <x v="3039"/>
    <x v="3031"/>
    <m/>
    <n v="1"/>
    <m/>
    <n v="1"/>
    <n v="0"/>
    <n v="2"/>
  </r>
  <r>
    <s v="Anestezija"/>
    <s v="Terapijske  usluge"/>
    <x v="3040"/>
    <x v="3032"/>
    <m/>
    <n v="1"/>
    <m/>
    <n v="1"/>
    <n v="0"/>
    <n v="2"/>
  </r>
  <r>
    <s v="Anestezija"/>
    <s v="Terapijske  usluge"/>
    <x v="3041"/>
    <x v="3033"/>
    <m/>
    <n v="1"/>
    <m/>
    <n v="1"/>
    <n v="0"/>
    <n v="2"/>
  </r>
  <r>
    <s v="Anestezija"/>
    <s v="Terapijske  usluge"/>
    <x v="3042"/>
    <x v="3034"/>
    <m/>
    <n v="1"/>
    <m/>
    <n v="1"/>
    <n v="0"/>
    <n v="2"/>
  </r>
  <r>
    <s v="Anestezija"/>
    <s v="Terapijske  usluge"/>
    <x v="3048"/>
    <x v="3040"/>
    <m/>
    <n v="1"/>
    <m/>
    <n v="1"/>
    <n v="0"/>
    <n v="2"/>
  </r>
  <r>
    <s v="Anestezija"/>
    <s v="Terapijske  usluge"/>
    <x v="3050"/>
    <x v="3042"/>
    <m/>
    <n v="1"/>
    <n v="474"/>
    <n v="800"/>
    <n v="474"/>
    <n v="801"/>
  </r>
  <r>
    <s v="Anestezija"/>
    <s v="Terapijske  usluge"/>
    <x v="3505"/>
    <x v="3496"/>
    <m/>
    <n v="1"/>
    <m/>
    <n v="1"/>
    <n v="0"/>
    <n v="2"/>
  </r>
  <r>
    <s v="Anestezija"/>
    <s v="Terapijske  usluge"/>
    <x v="3799"/>
    <x v="3789"/>
    <m/>
    <n v="1"/>
    <m/>
    <n v="1"/>
    <n v="0"/>
    <n v="2"/>
  </r>
  <r>
    <s v="Anestezija"/>
    <s v="Terapijske  usluge"/>
    <x v="2953"/>
    <x v="2944"/>
    <n v="221"/>
    <n v="160"/>
    <n v="66005"/>
    <n v="52570"/>
    <n v="66226"/>
    <n v="52730"/>
  </r>
  <r>
    <s v="Anestezija"/>
    <s v="Terapijske  usluge"/>
    <x v="2954"/>
    <x v="2946"/>
    <m/>
    <n v="1"/>
    <m/>
    <n v="1"/>
    <n v="0"/>
    <n v="2"/>
  </r>
  <r>
    <s v="Anestezija"/>
    <s v="Terapijske  usluge"/>
    <x v="2963"/>
    <x v="2955"/>
    <n v="4"/>
    <n v="20"/>
    <n v="213"/>
    <n v="200"/>
    <n v="217"/>
    <n v="220"/>
  </r>
  <r>
    <s v="Anestezija"/>
    <s v="Terapijske  usluge"/>
    <x v="2965"/>
    <x v="2957"/>
    <m/>
    <n v="1"/>
    <m/>
    <n v="5"/>
    <n v="0"/>
    <n v="6"/>
  </r>
  <r>
    <s v="Anestezija"/>
    <s v="Terapijske  usluge"/>
    <x v="2966"/>
    <x v="2958"/>
    <m/>
    <n v="1"/>
    <n v="6"/>
    <n v="20"/>
    <n v="6"/>
    <n v="21"/>
  </r>
  <r>
    <s v="Anestezija"/>
    <s v="Terapijske  usluge"/>
    <x v="2968"/>
    <x v="2960"/>
    <m/>
    <n v="1"/>
    <m/>
    <n v="1"/>
    <n v="0"/>
    <n v="2"/>
  </r>
  <r>
    <s v="Anestezija"/>
    <s v="Terapijske  usluge"/>
    <x v="2969"/>
    <x v="2961"/>
    <m/>
    <n v="1"/>
    <n v="17"/>
    <n v="10"/>
    <n v="17"/>
    <n v="11"/>
  </r>
  <r>
    <s v="Anestezija"/>
    <s v="Terapijske  usluge"/>
    <x v="2970"/>
    <x v="2962"/>
    <n v="2"/>
    <n v="1"/>
    <n v="2"/>
    <n v="15"/>
    <n v="4"/>
    <n v="16"/>
  </r>
  <r>
    <s v="Anestezija"/>
    <s v="Terapijske  usluge"/>
    <x v="2971"/>
    <x v="2963"/>
    <n v="98"/>
    <n v="150"/>
    <n v="9068"/>
    <n v="9670"/>
    <n v="9166"/>
    <n v="9820"/>
  </r>
  <r>
    <s v="Anestezija"/>
    <s v="Terapijske  usluge"/>
    <x v="2974"/>
    <x v="2966"/>
    <m/>
    <n v="1"/>
    <m/>
    <n v="1"/>
    <n v="0"/>
    <n v="2"/>
  </r>
  <r>
    <s v="Anestezija"/>
    <s v="Terapijske  usluge"/>
    <x v="2981"/>
    <x v="2973"/>
    <n v="12"/>
    <n v="10"/>
    <n v="207"/>
    <n v="260"/>
    <n v="219"/>
    <n v="270"/>
  </r>
  <r>
    <s v="Anestezija"/>
    <s v="Terapijske  usluge"/>
    <x v="2982"/>
    <x v="2974"/>
    <m/>
    <n v="1"/>
    <n v="20"/>
    <n v="120"/>
    <n v="20"/>
    <n v="121"/>
  </r>
  <r>
    <s v="Anestezija"/>
    <s v="Terapijske  usluge"/>
    <x v="2983"/>
    <x v="2975"/>
    <n v="2"/>
    <n v="1"/>
    <n v="81696"/>
    <n v="67300"/>
    <n v="81698"/>
    <n v="67301"/>
  </r>
  <r>
    <s v="Anestezija"/>
    <s v="Terapijske  usluge"/>
    <x v="2984"/>
    <x v="2976"/>
    <n v="68"/>
    <n v="60"/>
    <n v="18889"/>
    <n v="17950"/>
    <n v="18957"/>
    <n v="18010"/>
  </r>
  <r>
    <s v="Anestezija"/>
    <s v="Terapijske  usluge"/>
    <x v="2985"/>
    <x v="2977"/>
    <n v="97"/>
    <n v="120"/>
    <n v="9483"/>
    <n v="9010"/>
    <n v="9580"/>
    <n v="9130"/>
  </r>
  <r>
    <s v="Anestezija"/>
    <s v="Terapijske  usluge"/>
    <x v="2986"/>
    <x v="2978"/>
    <m/>
    <n v="1"/>
    <n v="7770"/>
    <n v="6650"/>
    <n v="7770"/>
    <n v="6651"/>
  </r>
  <r>
    <s v="Anestezija"/>
    <s v="Terapijske  usluge"/>
    <x v="2987"/>
    <x v="2979"/>
    <n v="16"/>
    <n v="15"/>
    <n v="58437"/>
    <n v="50680"/>
    <n v="58453"/>
    <n v="50695"/>
  </r>
  <r>
    <s v="Anestezija"/>
    <s v="Terapijske  usluge"/>
    <x v="2988"/>
    <x v="2980"/>
    <n v="1115"/>
    <n v="1010"/>
    <n v="127012"/>
    <n v="114570"/>
    <n v="128127"/>
    <n v="115580"/>
  </r>
  <r>
    <s v="Anestezija"/>
    <s v="Terapijske  usluge"/>
    <x v="2989"/>
    <x v="2981"/>
    <n v="3787"/>
    <n v="3730"/>
    <n v="259692"/>
    <n v="247300"/>
    <n v="263479"/>
    <n v="251030"/>
  </r>
  <r>
    <s v="Anestezija"/>
    <s v="Terapijske  usluge"/>
    <x v="2990"/>
    <x v="2982"/>
    <m/>
    <n v="1"/>
    <n v="161"/>
    <n v="250"/>
    <n v="161"/>
    <n v="251"/>
  </r>
  <r>
    <s v="Anestezija"/>
    <s v="Terapijske  usluge"/>
    <x v="2991"/>
    <x v="2983"/>
    <m/>
    <n v="1"/>
    <n v="23180"/>
    <n v="19920"/>
    <n v="23180"/>
    <n v="19921"/>
  </r>
  <r>
    <s v="Anestezija"/>
    <s v="Terapijske  usluge"/>
    <x v="2992"/>
    <x v="2984"/>
    <m/>
    <n v="1"/>
    <n v="9"/>
    <n v="25"/>
    <n v="9"/>
    <n v="26"/>
  </r>
  <r>
    <s v="Anestezija"/>
    <s v="Terapijske  usluge"/>
    <x v="2993"/>
    <x v="2985"/>
    <m/>
    <n v="1"/>
    <n v="195"/>
    <n v="130"/>
    <n v="195"/>
    <n v="131"/>
  </r>
  <r>
    <s v="Anestezija"/>
    <s v="Terapijske  usluge"/>
    <x v="2994"/>
    <x v="2986"/>
    <m/>
    <n v="1"/>
    <n v="14"/>
    <n v="40"/>
    <n v="14"/>
    <n v="41"/>
  </r>
  <r>
    <s v="Anestezija"/>
    <s v="Terapijske  usluge"/>
    <x v="2995"/>
    <x v="2987"/>
    <m/>
    <n v="1"/>
    <n v="2483"/>
    <n v="1300"/>
    <n v="2483"/>
    <n v="1301"/>
  </r>
  <r>
    <s v="Anestezija"/>
    <s v="Terapijske  usluge"/>
    <x v="2996"/>
    <x v="2988"/>
    <m/>
    <n v="1"/>
    <m/>
    <n v="5"/>
    <n v="0"/>
    <n v="6"/>
  </r>
  <r>
    <s v="Anestezija"/>
    <s v="Terapijske  usluge"/>
    <x v="2997"/>
    <x v="2989"/>
    <m/>
    <n v="1"/>
    <m/>
    <n v="1"/>
    <n v="0"/>
    <n v="2"/>
  </r>
  <r>
    <s v="Anestezija"/>
    <s v="Terapijske  usluge"/>
    <x v="2998"/>
    <x v="2990"/>
    <n v="1"/>
    <n v="5"/>
    <n v="600"/>
    <n v="780"/>
    <n v="601"/>
    <n v="785"/>
  </r>
  <r>
    <s v="Anestezija"/>
    <s v="Terapijske  usluge"/>
    <x v="3000"/>
    <x v="2992"/>
    <m/>
    <n v="1"/>
    <m/>
    <n v="1"/>
    <n v="0"/>
    <n v="2"/>
  </r>
  <r>
    <s v="Anestezija"/>
    <s v="Terapijske  usluge"/>
    <x v="3008"/>
    <x v="3000"/>
    <m/>
    <n v="1"/>
    <m/>
    <n v="1"/>
    <n v="0"/>
    <n v="2"/>
  </r>
  <r>
    <s v="Anestezija"/>
    <s v="Terapijske  usluge"/>
    <x v="3009"/>
    <x v="3001"/>
    <m/>
    <n v="1"/>
    <m/>
    <n v="1"/>
    <n v="0"/>
    <n v="2"/>
  </r>
  <r>
    <s v="Anestezija"/>
    <s v="Terapijske  usluge"/>
    <x v="3014"/>
    <x v="3006"/>
    <m/>
    <n v="1"/>
    <n v="883"/>
    <n v="500"/>
    <n v="883"/>
    <n v="501"/>
  </r>
  <r>
    <s v="Anestezija"/>
    <s v="Terapijske  usluge"/>
    <x v="3016"/>
    <x v="3008"/>
    <m/>
    <n v="1"/>
    <n v="1405"/>
    <n v="500"/>
    <n v="1405"/>
    <n v="501"/>
  </r>
  <r>
    <s v="Anestezija"/>
    <s v="Terapijske  usluge"/>
    <x v="3017"/>
    <x v="3009"/>
    <m/>
    <n v="1"/>
    <n v="64"/>
    <n v="330"/>
    <n v="64"/>
    <n v="331"/>
  </r>
  <r>
    <s v="Anestezija"/>
    <s v="Terapijske  usluge"/>
    <x v="3018"/>
    <x v="3010"/>
    <m/>
    <n v="1"/>
    <n v="2"/>
    <n v="1"/>
    <n v="2"/>
    <n v="2"/>
  </r>
  <r>
    <s v="Anestezija"/>
    <s v="Terapijske  usluge"/>
    <x v="3019"/>
    <x v="3011"/>
    <m/>
    <n v="1"/>
    <n v="269"/>
    <n v="370"/>
    <n v="269"/>
    <n v="371"/>
  </r>
  <r>
    <s v="Anestezija"/>
    <s v="Terapijske  usluge"/>
    <x v="3020"/>
    <x v="3012"/>
    <m/>
    <n v="1"/>
    <n v="2"/>
    <n v="30"/>
    <n v="2"/>
    <n v="31"/>
  </r>
  <r>
    <s v="Anestezija"/>
    <s v="Terapijske  usluge"/>
    <x v="3023"/>
    <x v="3015"/>
    <n v="1"/>
    <n v="10"/>
    <n v="1456"/>
    <n v="1950"/>
    <n v="1457"/>
    <n v="1960"/>
  </r>
  <r>
    <s v="Anestezija"/>
    <s v="Terapijske  usluge"/>
    <x v="3025"/>
    <x v="3017"/>
    <m/>
    <n v="1"/>
    <n v="10300"/>
    <n v="11700"/>
    <n v="10300"/>
    <n v="11701"/>
  </r>
  <r>
    <s v="Anestezija"/>
    <s v="Terapijske  usluge"/>
    <x v="3034"/>
    <x v="3026"/>
    <m/>
    <n v="1"/>
    <n v="35"/>
    <n v="30"/>
    <n v="35"/>
    <n v="31"/>
  </r>
  <r>
    <s v="Anestezija"/>
    <s v="Terapijske  usluge"/>
    <x v="3043"/>
    <x v="3035"/>
    <m/>
    <n v="1"/>
    <n v="15"/>
    <n v="5"/>
    <n v="15"/>
    <n v="6"/>
  </r>
  <r>
    <s v="Anestezija"/>
    <s v="Terapijske  usluge"/>
    <x v="3044"/>
    <x v="3036"/>
    <n v="8"/>
    <n v="10"/>
    <n v="1044"/>
    <n v="810"/>
    <n v="1052"/>
    <n v="820"/>
  </r>
  <r>
    <s v="Anestezija"/>
    <s v="Terapijske  usluge"/>
    <x v="3045"/>
    <x v="3037"/>
    <m/>
    <n v="1"/>
    <m/>
    <n v="5"/>
    <n v="0"/>
    <n v="6"/>
  </r>
  <r>
    <s v="Anestezija"/>
    <s v="Terapijske  usluge"/>
    <x v="3046"/>
    <x v="3038"/>
    <m/>
    <n v="1"/>
    <n v="771"/>
    <n v="880"/>
    <n v="771"/>
    <n v="881"/>
  </r>
  <r>
    <s v="Anestezija"/>
    <s v="Terapijske  usluge"/>
    <x v="3047"/>
    <x v="3039"/>
    <m/>
    <n v="1"/>
    <n v="20"/>
    <n v="85"/>
    <n v="20"/>
    <n v="86"/>
  </r>
  <r>
    <s v="Anestezija"/>
    <s v="Terapijske  usluge"/>
    <x v="3049"/>
    <x v="3041"/>
    <m/>
    <n v="1"/>
    <m/>
    <n v="50"/>
    <n v="0"/>
    <n v="51"/>
  </r>
  <r>
    <s v="Anestezija"/>
    <s v="Terapijske  usluge"/>
    <x v="3051"/>
    <x v="3043"/>
    <m/>
    <n v="1"/>
    <n v="330"/>
    <n v="390"/>
    <n v="330"/>
    <n v="391"/>
  </r>
  <r>
    <s v="Anestezija"/>
    <s v="Terapijske  usluge"/>
    <x v="3052"/>
    <x v="3044"/>
    <n v="13"/>
    <n v="10"/>
    <n v="28252"/>
    <n v="22700"/>
    <n v="28265"/>
    <n v="22710"/>
  </r>
  <r>
    <s v="Anestezija"/>
    <s v="Terapijske  usluge"/>
    <x v="2901"/>
    <x v="2894"/>
    <n v="1506"/>
    <n v="1500"/>
    <n v="22492"/>
    <n v="19700"/>
    <n v="23998"/>
    <n v="21200"/>
  </r>
  <r>
    <s v="Anestezija"/>
    <s v="Terapijske  usluge"/>
    <x v="2902"/>
    <x v="2895"/>
    <m/>
    <n v="1"/>
    <m/>
    <n v="1"/>
    <n v="0"/>
    <n v="2"/>
  </r>
  <r>
    <s v="Anestezija"/>
    <s v="Terapijske  usluge"/>
    <x v="2903"/>
    <x v="2896"/>
    <m/>
    <n v="1"/>
    <m/>
    <n v="1"/>
    <n v="0"/>
    <n v="2"/>
  </r>
  <r>
    <s v="Anestezija"/>
    <s v="Terapijske  usluge"/>
    <x v="2904"/>
    <x v="2897"/>
    <m/>
    <n v="1"/>
    <m/>
    <n v="1"/>
    <n v="0"/>
    <n v="2"/>
  </r>
  <r>
    <s v="Anestezija"/>
    <s v="Terapijske  usluge"/>
    <x v="3800"/>
    <x v="3790"/>
    <m/>
    <n v="1"/>
    <m/>
    <n v="1"/>
    <n v="0"/>
    <n v="2"/>
  </r>
  <r>
    <s v="Anestezija"/>
    <s v="Terapijske  usluge"/>
    <x v="2942"/>
    <x v="2935"/>
    <m/>
    <n v="1"/>
    <m/>
    <n v="1"/>
    <n v="0"/>
    <n v="2"/>
  </r>
  <r>
    <s v="Anestezija"/>
    <s v="Terapijske  usluge"/>
    <x v="3801"/>
    <x v="3791"/>
    <m/>
    <n v="1"/>
    <m/>
    <n v="1"/>
    <n v="0"/>
    <n v="2"/>
  </r>
  <r>
    <s v="Anestezija"/>
    <s v="Terapijske  usluge"/>
    <x v="3802"/>
    <x v="3792"/>
    <m/>
    <n v="1"/>
    <m/>
    <n v="1"/>
    <n v="0"/>
    <n v="2"/>
  </r>
  <r>
    <s v="Anestezija"/>
    <s v="Terapijske  usluge"/>
    <x v="2943"/>
    <x v="2936"/>
    <m/>
    <n v="1"/>
    <m/>
    <n v="1"/>
    <n v="0"/>
    <n v="2"/>
  </r>
  <r>
    <s v="Anestezija"/>
    <s v="Terapijske  usluge"/>
    <x v="3803"/>
    <x v="3793"/>
    <m/>
    <n v="1"/>
    <m/>
    <n v="1"/>
    <n v="0"/>
    <n v="2"/>
  </r>
  <r>
    <s v="Anestezija"/>
    <s v="Terapijske  usluge"/>
    <x v="3804"/>
    <x v="3794"/>
    <m/>
    <n v="1"/>
    <m/>
    <n v="1"/>
    <n v="0"/>
    <n v="2"/>
  </r>
  <r>
    <s v="Anestezija"/>
    <s v="Terapijske  usluge"/>
    <x v="3153"/>
    <x v="3145"/>
    <m/>
    <n v="1"/>
    <n v="2"/>
    <n v="1"/>
    <n v="2"/>
    <n v="2"/>
  </r>
  <r>
    <s v="Anestezija"/>
    <s v="Terapijske  usluge"/>
    <x v="2964"/>
    <x v="2956"/>
    <m/>
    <n v="1"/>
    <n v="2"/>
    <n v="10"/>
    <n v="2"/>
    <n v="11"/>
  </r>
  <r>
    <s v="Anestezija"/>
    <s v="Terapijske  usluge"/>
    <x v="2980"/>
    <x v="2972"/>
    <m/>
    <n v="1"/>
    <m/>
    <n v="1"/>
    <n v="0"/>
    <n v="2"/>
  </r>
  <r>
    <s v="Anestezija"/>
    <s v="Terapijske  usluge"/>
    <x v="3035"/>
    <x v="3027"/>
    <m/>
    <n v="1"/>
    <m/>
    <n v="1"/>
    <n v="0"/>
    <n v="2"/>
  </r>
  <r>
    <s v="Anestezija"/>
    <s v="Terapijske  usluge"/>
    <x v="3129"/>
    <x v="3121"/>
    <n v="1542"/>
    <n v="1620"/>
    <n v="48722"/>
    <n v="45500"/>
    <n v="50264"/>
    <n v="47120"/>
  </r>
  <r>
    <s v="Anestezija"/>
    <s v="Intervencije"/>
    <x v="2894"/>
    <x v="2887"/>
    <m/>
    <n v="1"/>
    <n v="7"/>
    <n v="10"/>
    <n v="7"/>
    <n v="11"/>
  </r>
  <r>
    <s v="Anestezija"/>
    <s v="Intervencije"/>
    <x v="3163"/>
    <x v="3155"/>
    <m/>
    <n v="1"/>
    <n v="59"/>
    <n v="135"/>
    <n v="59"/>
    <n v="136"/>
  </r>
  <r>
    <s v="Anestezija"/>
    <s v="Intervencije"/>
    <x v="2689"/>
    <x v="2683"/>
    <m/>
    <n v="1"/>
    <m/>
    <n v="1"/>
    <n v="0"/>
    <n v="2"/>
  </r>
  <r>
    <s v="Anestezija"/>
    <s v="Intervencije"/>
    <x v="3055"/>
    <x v="3047"/>
    <n v="25"/>
    <n v="5"/>
    <n v="1784"/>
    <n v="1210"/>
    <n v="1809"/>
    <n v="1215"/>
  </r>
  <r>
    <s v="Anestezija"/>
    <s v="Intervencije"/>
    <x v="3167"/>
    <x v="3159"/>
    <m/>
    <n v="1"/>
    <m/>
    <n v="3"/>
    <n v="0"/>
    <n v="4"/>
  </r>
  <r>
    <s v="Anestezija"/>
    <s v="Intervencije"/>
    <x v="3057"/>
    <x v="3049"/>
    <n v="108"/>
    <n v="80"/>
    <n v="11714"/>
    <n v="11000"/>
    <n v="11822"/>
    <n v="11080"/>
  </r>
  <r>
    <s v="Anestezija"/>
    <s v="Intervencije"/>
    <x v="3058"/>
    <x v="3050"/>
    <n v="63"/>
    <n v="55"/>
    <n v="12457"/>
    <n v="11200"/>
    <n v="12520"/>
    <n v="11255"/>
  </r>
  <r>
    <s v="Anestezija"/>
    <s v="Intervencije"/>
    <x v="3641"/>
    <x v="3632"/>
    <m/>
    <n v="1"/>
    <n v="11"/>
    <n v="1"/>
    <n v="11"/>
    <n v="2"/>
  </r>
  <r>
    <s v="Anestezija"/>
    <s v="Intervencije"/>
    <x v="3642"/>
    <x v="3633"/>
    <m/>
    <n v="1"/>
    <n v="6"/>
    <n v="1"/>
    <n v="6"/>
    <n v="2"/>
  </r>
  <r>
    <s v="Anestezija"/>
    <s v="Intervencije"/>
    <x v="3059"/>
    <x v="3051"/>
    <m/>
    <n v="1"/>
    <n v="13572"/>
    <n v="13550"/>
    <n v="13572"/>
    <n v="13551"/>
  </r>
  <r>
    <s v="Anestezija"/>
    <s v="Intervencije"/>
    <x v="2462"/>
    <x v="2457"/>
    <n v="8"/>
    <n v="10"/>
    <n v="1293"/>
    <n v="1390"/>
    <n v="1301"/>
    <n v="1400"/>
  </r>
  <r>
    <s v="Anestezija"/>
    <s v="Intervencije"/>
    <x v="3066"/>
    <x v="3058"/>
    <m/>
    <n v="1"/>
    <m/>
    <n v="1"/>
    <n v="0"/>
    <n v="2"/>
  </r>
  <r>
    <s v="Anestezija"/>
    <s v="Intervencije"/>
    <x v="3173"/>
    <x v="3164"/>
    <m/>
    <n v="1"/>
    <m/>
    <n v="1"/>
    <n v="0"/>
    <n v="2"/>
  </r>
  <r>
    <s v="Anestezija"/>
    <s v="Intervencije"/>
    <x v="3141"/>
    <x v="3133"/>
    <m/>
    <n v="1"/>
    <n v="3"/>
    <n v="1"/>
    <n v="3"/>
    <n v="2"/>
  </r>
  <r>
    <s v="Anestezija"/>
    <s v="Intervencije"/>
    <x v="1154"/>
    <x v="1152"/>
    <n v="1"/>
    <n v="1"/>
    <n v="189"/>
    <n v="80"/>
    <n v="190"/>
    <n v="81"/>
  </r>
  <r>
    <s v="Anestezija"/>
    <s v="Intervencije"/>
    <x v="2187"/>
    <x v="2183"/>
    <n v="9"/>
    <n v="5"/>
    <n v="456"/>
    <n v="250"/>
    <n v="465"/>
    <n v="255"/>
  </r>
  <r>
    <s v="Anestezija"/>
    <s v="Intervencije"/>
    <x v="1177"/>
    <x v="1175"/>
    <m/>
    <n v="1"/>
    <n v="818"/>
    <n v="910"/>
    <n v="818"/>
    <n v="911"/>
  </r>
  <r>
    <s v="Anestezija"/>
    <s v="Intervencije"/>
    <x v="1178"/>
    <x v="1176"/>
    <m/>
    <n v="1"/>
    <n v="198"/>
    <n v="150"/>
    <n v="198"/>
    <n v="151"/>
  </r>
  <r>
    <s v="Anestezija"/>
    <s v="Intervencije"/>
    <x v="1592"/>
    <x v="1590"/>
    <m/>
    <n v="1"/>
    <n v="2"/>
    <n v="1"/>
    <n v="2"/>
    <n v="2"/>
  </r>
  <r>
    <s v="Anestezija"/>
    <s v="Intervencije"/>
    <x v="1179"/>
    <x v="1177"/>
    <m/>
    <n v="1"/>
    <n v="375"/>
    <n v="230"/>
    <n v="375"/>
    <n v="231"/>
  </r>
  <r>
    <s v="Anestezija"/>
    <s v="Intervencije"/>
    <x v="1270"/>
    <x v="1268"/>
    <m/>
    <n v="1"/>
    <m/>
    <n v="1"/>
    <n v="0"/>
    <n v="2"/>
  </r>
  <r>
    <s v="Anestezija"/>
    <s v="Intervencije"/>
    <x v="1319"/>
    <x v="1317"/>
    <m/>
    <n v="1"/>
    <m/>
    <n v="1"/>
    <n v="0"/>
    <n v="2"/>
  </r>
  <r>
    <s v="Anestezija"/>
    <s v="Intervencije"/>
    <x v="1371"/>
    <x v="1369"/>
    <m/>
    <n v="1"/>
    <n v="16"/>
    <n v="90"/>
    <n v="16"/>
    <n v="91"/>
  </r>
  <r>
    <s v="Anestezija"/>
    <s v="Intervencije"/>
    <x v="3067"/>
    <x v="3059"/>
    <m/>
    <n v="1"/>
    <m/>
    <n v="1"/>
    <n v="0"/>
    <n v="2"/>
  </r>
  <r>
    <s v="Anestezija"/>
    <s v="Intervencije"/>
    <x v="1372"/>
    <x v="1370"/>
    <m/>
    <n v="1"/>
    <n v="4"/>
    <n v="1"/>
    <n v="4"/>
    <n v="2"/>
  </r>
  <r>
    <s v="Anestezija"/>
    <s v="Intervencije"/>
    <x v="3805"/>
    <x v="3795"/>
    <m/>
    <n v="1"/>
    <m/>
    <n v="1"/>
    <n v="0"/>
    <n v="2"/>
  </r>
  <r>
    <s v="Anestezija"/>
    <s v="Intervencije"/>
    <x v="1904"/>
    <x v="1901"/>
    <m/>
    <n v="1"/>
    <n v="41"/>
    <n v="30"/>
    <n v="41"/>
    <n v="31"/>
  </r>
  <r>
    <s v="Anestezija"/>
    <s v="Intervencije"/>
    <x v="1905"/>
    <x v="1902"/>
    <m/>
    <n v="1"/>
    <m/>
    <n v="1"/>
    <n v="0"/>
    <n v="2"/>
  </r>
  <r>
    <s v="Anestezija"/>
    <s v="Intervencije"/>
    <x v="1906"/>
    <x v="1903"/>
    <m/>
    <n v="1"/>
    <m/>
    <n v="1"/>
    <n v="0"/>
    <n v="2"/>
  </r>
  <r>
    <s v="Anestezija"/>
    <s v="Intervencije"/>
    <x v="3806"/>
    <x v="3796"/>
    <m/>
    <n v="1"/>
    <m/>
    <n v="1"/>
    <n v="0"/>
    <n v="2"/>
  </r>
  <r>
    <s v="Anestezija"/>
    <s v="Intervencije"/>
    <x v="3161"/>
    <x v="3153"/>
    <m/>
    <n v="1"/>
    <n v="52"/>
    <n v="40"/>
    <n v="52"/>
    <n v="41"/>
  </r>
  <r>
    <s v="Anestezija"/>
    <s v="Intervencije"/>
    <x v="3418"/>
    <x v="3409"/>
    <m/>
    <n v="1"/>
    <m/>
    <n v="1"/>
    <n v="0"/>
    <n v="2"/>
  </r>
  <r>
    <s v="Anestezija"/>
    <s v="Intervencije"/>
    <x v="3699"/>
    <x v="3690"/>
    <m/>
    <n v="1"/>
    <n v="206"/>
    <n v="110"/>
    <n v="206"/>
    <n v="111"/>
  </r>
  <r>
    <s v="Anestezija"/>
    <s v="Intervencije"/>
    <x v="550"/>
    <x v="548"/>
    <m/>
    <n v="1"/>
    <m/>
    <n v="1"/>
    <n v="0"/>
    <n v="2"/>
  </r>
  <r>
    <s v="Anestezija"/>
    <s v="Intervencije"/>
    <x v="3207"/>
    <x v="3198"/>
    <n v="8"/>
    <n v="15"/>
    <n v="4266"/>
    <n v="5200"/>
    <n v="4274"/>
    <n v="5215"/>
  </r>
  <r>
    <s v="Anestezija"/>
    <s v="Intervencije"/>
    <x v="2890"/>
    <x v="2884"/>
    <m/>
    <n v="1"/>
    <n v="9"/>
    <n v="5"/>
    <n v="9"/>
    <n v="6"/>
  </r>
  <r>
    <s v="Anestezija"/>
    <s v="Intervencije"/>
    <x v="1428"/>
    <x v="1426"/>
    <m/>
    <n v="1"/>
    <m/>
    <n v="1"/>
    <n v="0"/>
    <n v="2"/>
  </r>
  <r>
    <s v="Anestezija"/>
    <s v="Intervencije"/>
    <x v="3208"/>
    <x v="3199"/>
    <m/>
    <n v="1"/>
    <m/>
    <n v="1"/>
    <n v="0"/>
    <n v="2"/>
  </r>
  <r>
    <s v="Anestezija"/>
    <s v="Intervencije"/>
    <x v="1937"/>
    <x v="1934"/>
    <m/>
    <n v="1"/>
    <m/>
    <n v="1"/>
    <n v="0"/>
    <n v="2"/>
  </r>
  <r>
    <s v="Anestezija"/>
    <s v="Intervencije"/>
    <x v="3347"/>
    <x v="3338"/>
    <m/>
    <n v="1"/>
    <n v="873"/>
    <n v="430"/>
    <n v="873"/>
    <n v="431"/>
  </r>
  <r>
    <s v="Anestezija"/>
    <s v="Intervencije"/>
    <x v="3490"/>
    <x v="3481"/>
    <m/>
    <n v="1"/>
    <m/>
    <n v="1"/>
    <n v="0"/>
    <n v="2"/>
  </r>
  <r>
    <s v="Anestezija"/>
    <s v="Intervencije"/>
    <x v="3210"/>
    <x v="3201"/>
    <n v="19"/>
    <n v="20"/>
    <n v="494"/>
    <n v="600"/>
    <n v="513"/>
    <n v="620"/>
  </r>
  <r>
    <s v="Anestezija"/>
    <s v="Intervencije"/>
    <x v="3211"/>
    <x v="3202"/>
    <m/>
    <n v="1"/>
    <m/>
    <n v="1"/>
    <n v="0"/>
    <n v="2"/>
  </r>
  <r>
    <s v="Anestezija"/>
    <s v="Intervencije"/>
    <x v="3149"/>
    <x v="3141"/>
    <m/>
    <n v="1"/>
    <n v="10"/>
    <n v="5"/>
    <n v="10"/>
    <n v="6"/>
  </r>
  <r>
    <s v="Anestezija"/>
    <s v="Intervencije"/>
    <x v="3225"/>
    <x v="3216"/>
    <m/>
    <n v="1"/>
    <n v="40"/>
    <n v="75"/>
    <n v="40"/>
    <n v="76"/>
  </r>
  <r>
    <s v="Anestezija"/>
    <s v="Intervencije"/>
    <x v="3807"/>
    <x v="3797"/>
    <m/>
    <n v="1"/>
    <m/>
    <n v="1"/>
    <n v="0"/>
    <n v="2"/>
  </r>
  <r>
    <s v="Anestezija"/>
    <s v="Intervencije"/>
    <x v="3715"/>
    <x v="3705"/>
    <m/>
    <n v="1"/>
    <m/>
    <n v="1"/>
    <n v="0"/>
    <n v="2"/>
  </r>
  <r>
    <s v="Anestezija"/>
    <s v="Intervencije"/>
    <x v="2929"/>
    <x v="2922"/>
    <m/>
    <n v="1"/>
    <n v="37"/>
    <n v="60"/>
    <n v="37"/>
    <n v="61"/>
  </r>
  <r>
    <s v="Anestezija"/>
    <s v="Intervencije"/>
    <x v="3659"/>
    <x v="3650"/>
    <m/>
    <n v="1"/>
    <m/>
    <n v="1"/>
    <n v="0"/>
    <n v="2"/>
  </r>
  <r>
    <s v="Anestezija"/>
    <s v="Intervencije"/>
    <x v="3808"/>
    <x v="3798"/>
    <m/>
    <n v="1"/>
    <m/>
    <n v="1"/>
    <n v="0"/>
    <n v="2"/>
  </r>
  <r>
    <s v="Anestezija"/>
    <s v="Intervencije"/>
    <x v="3809"/>
    <x v="3799"/>
    <m/>
    <n v="1"/>
    <m/>
    <n v="1"/>
    <n v="0"/>
    <n v="2"/>
  </r>
  <r>
    <s v="Anestezija"/>
    <s v="Intervencije"/>
    <x v="3810"/>
    <x v="3800"/>
    <m/>
    <n v="1"/>
    <m/>
    <n v="1"/>
    <n v="0"/>
    <n v="2"/>
  </r>
  <r>
    <s v="Anestezija"/>
    <s v="Intervencije"/>
    <x v="2502"/>
    <x v="2496"/>
    <m/>
    <n v="1"/>
    <n v="16"/>
    <n v="1"/>
    <n v="16"/>
    <n v="2"/>
  </r>
  <r>
    <s v="Anestezija"/>
    <s v="Intervencije"/>
    <x v="3811"/>
    <x v="3801"/>
    <m/>
    <n v="1"/>
    <m/>
    <n v="1"/>
    <n v="0"/>
    <n v="2"/>
  </r>
  <r>
    <s v="Anestezija"/>
    <s v="Intervencije"/>
    <x v="3812"/>
    <x v="3802"/>
    <m/>
    <n v="1"/>
    <m/>
    <n v="1"/>
    <n v="0"/>
    <n v="2"/>
  </r>
  <r>
    <s v="Anestezija"/>
    <s v="Intervencije"/>
    <x v="3378"/>
    <x v="3369"/>
    <m/>
    <n v="1"/>
    <n v="1"/>
    <n v="30"/>
    <n v="1"/>
    <n v="31"/>
  </r>
  <r>
    <s v="Anestezija"/>
    <s v="Intervencije"/>
    <x v="3226"/>
    <x v="3217"/>
    <m/>
    <n v="1"/>
    <n v="25"/>
    <n v="70"/>
    <n v="25"/>
    <n v="71"/>
  </r>
  <r>
    <s v="Anestezija"/>
    <s v="Intervencije"/>
    <x v="3387"/>
    <x v="3378"/>
    <m/>
    <n v="1"/>
    <m/>
    <n v="1"/>
    <n v="0"/>
    <n v="2"/>
  </r>
  <r>
    <s v="Anestezija"/>
    <s v="Intervencije"/>
    <x v="3592"/>
    <x v="3583"/>
    <m/>
    <n v="1"/>
    <m/>
    <n v="5"/>
    <n v="0"/>
    <n v="6"/>
  </r>
  <r>
    <s v="Anestezija"/>
    <s v="Intervencije"/>
    <x v="3813"/>
    <x v="3803"/>
    <m/>
    <n v="1"/>
    <m/>
    <n v="1"/>
    <n v="0"/>
    <n v="2"/>
  </r>
  <r>
    <s v="Anestezija"/>
    <s v="Intervencije"/>
    <x v="3631"/>
    <x v="3622"/>
    <m/>
    <n v="1"/>
    <n v="13"/>
    <n v="10"/>
    <n v="13"/>
    <n v="11"/>
  </r>
  <r>
    <s v="Anestezija"/>
    <s v="Intervencije"/>
    <x v="3814"/>
    <x v="3804"/>
    <m/>
    <n v="1"/>
    <m/>
    <n v="1"/>
    <n v="0"/>
    <n v="2"/>
  </r>
  <r>
    <s v="Anestezija"/>
    <s v="Intervencije"/>
    <x v="3649"/>
    <x v="3640"/>
    <m/>
    <n v="1"/>
    <m/>
    <n v="1"/>
    <n v="0"/>
    <n v="2"/>
  </r>
  <r>
    <s v="Anestezija"/>
    <s v="Intervencije"/>
    <x v="3216"/>
    <x v="3207"/>
    <m/>
    <n v="1"/>
    <n v="191"/>
    <n v="210"/>
    <n v="191"/>
    <n v="211"/>
  </r>
  <r>
    <s v="Anestezija"/>
    <s v="Intervencije"/>
    <x v="3815"/>
    <x v="3805"/>
    <m/>
    <n v="1"/>
    <m/>
    <n v="1"/>
    <n v="0"/>
    <n v="2"/>
  </r>
  <r>
    <s v="Anestezija"/>
    <s v="Intervencije"/>
    <x v="3816"/>
    <x v="3806"/>
    <m/>
    <n v="1"/>
    <m/>
    <n v="1"/>
    <n v="0"/>
    <n v="2"/>
  </r>
  <r>
    <s v="Anestezija"/>
    <s v="Intervencije"/>
    <x v="3217"/>
    <x v="3208"/>
    <m/>
    <n v="1"/>
    <n v="1394"/>
    <n v="2430"/>
    <n v="1394"/>
    <n v="2431"/>
  </r>
  <r>
    <s v="Anestezija"/>
    <s v="Intervencije"/>
    <x v="3536"/>
    <x v="3527"/>
    <n v="5"/>
    <n v="25"/>
    <n v="1527"/>
    <n v="1680"/>
    <n v="1532"/>
    <n v="1705"/>
  </r>
  <r>
    <s v="Anestezija"/>
    <s v="Intervencije"/>
    <x v="3537"/>
    <x v="3528"/>
    <m/>
    <n v="1"/>
    <n v="547"/>
    <n v="550"/>
    <n v="547"/>
    <n v="551"/>
  </r>
  <r>
    <s v="Anestezija"/>
    <s v="Intervencije"/>
    <x v="3723"/>
    <x v="3713"/>
    <m/>
    <n v="1"/>
    <m/>
    <n v="1"/>
    <n v="0"/>
    <n v="2"/>
  </r>
  <r>
    <s v="Anestezija"/>
    <s v="Intervencije"/>
    <x v="3101"/>
    <x v="3093"/>
    <m/>
    <n v="1"/>
    <n v="216"/>
    <n v="190"/>
    <n v="216"/>
    <n v="191"/>
  </r>
  <r>
    <s v="Anestezija"/>
    <s v="Intervencije"/>
    <x v="3102"/>
    <x v="3094"/>
    <m/>
    <n v="1"/>
    <n v="10"/>
    <n v="15"/>
    <n v="10"/>
    <n v="16"/>
  </r>
  <r>
    <s v="Anestezija"/>
    <s v="Intervencije"/>
    <x v="2926"/>
    <x v="2919"/>
    <n v="49"/>
    <n v="15"/>
    <n v="821"/>
    <n v="1010"/>
    <n v="870"/>
    <n v="1025"/>
  </r>
  <r>
    <s v="Anestezija"/>
    <s v="Intervencije"/>
    <x v="3103"/>
    <x v="3095"/>
    <n v="31"/>
    <n v="15"/>
    <n v="488"/>
    <n v="260"/>
    <n v="519"/>
    <n v="275"/>
  </r>
  <r>
    <s v="Anestezija"/>
    <s v="Intervencije"/>
    <x v="3725"/>
    <x v="3715"/>
    <m/>
    <n v="1"/>
    <m/>
    <n v="1"/>
    <n v="0"/>
    <n v="2"/>
  </r>
  <r>
    <s v="Anestezija"/>
    <s v="Intervencije"/>
    <x v="3645"/>
    <x v="3636"/>
    <m/>
    <n v="1"/>
    <n v="4"/>
    <n v="10"/>
    <n v="4"/>
    <n v="11"/>
  </r>
  <r>
    <s v="Anestezija"/>
    <s v="Intervencije"/>
    <x v="3214"/>
    <x v="3205"/>
    <m/>
    <n v="1"/>
    <n v="21"/>
    <n v="30"/>
    <n v="21"/>
    <n v="31"/>
  </r>
  <r>
    <s v="Anestezija"/>
    <s v="Intervencije"/>
    <x v="3626"/>
    <x v="3617"/>
    <m/>
    <n v="1"/>
    <n v="1451"/>
    <n v="1340"/>
    <n v="1451"/>
    <n v="1341"/>
  </r>
  <r>
    <s v="Anestezija"/>
    <s v="Intervencije"/>
    <x v="3648"/>
    <x v="3639"/>
    <m/>
    <n v="1"/>
    <n v="66"/>
    <n v="60"/>
    <n v="66"/>
    <n v="61"/>
  </r>
  <r>
    <s v="Anestezija"/>
    <s v="Intervencije"/>
    <x v="3530"/>
    <x v="3521"/>
    <m/>
    <n v="1"/>
    <m/>
    <n v="1"/>
    <n v="0"/>
    <n v="2"/>
  </r>
  <r>
    <s v="Anestezija"/>
    <s v="Intervencije"/>
    <x v="3538"/>
    <x v="3529"/>
    <m/>
    <n v="1"/>
    <m/>
    <n v="1"/>
    <n v="0"/>
    <n v="2"/>
  </r>
  <r>
    <s v="Anestezija"/>
    <s v="Intervencije"/>
    <x v="2583"/>
    <x v="2577"/>
    <m/>
    <n v="1"/>
    <m/>
    <n v="1"/>
    <n v="0"/>
    <n v="2"/>
  </r>
  <r>
    <s v="Anestezija"/>
    <s v="Intervencije"/>
    <x v="1549"/>
    <x v="1547"/>
    <m/>
    <n v="1"/>
    <m/>
    <n v="1"/>
    <n v="0"/>
    <n v="2"/>
  </r>
  <r>
    <s v="Anestezija"/>
    <s v="Intervencije"/>
    <x v="3817"/>
    <x v="3807"/>
    <m/>
    <n v="1"/>
    <m/>
    <n v="1"/>
    <n v="0"/>
    <n v="2"/>
  </r>
  <r>
    <s v="Anestezija"/>
    <s v="Anestezija"/>
    <x v="3691"/>
    <x v="3682"/>
    <n v="4"/>
    <n v="5"/>
    <n v="7198"/>
    <n v="6700"/>
    <n v="7202"/>
    <n v="6705"/>
  </r>
  <r>
    <s v="Anestezija"/>
    <s v="Anestezija"/>
    <x v="3818"/>
    <x v="3808"/>
    <m/>
    <n v="1"/>
    <n v="581"/>
    <n v="70"/>
    <n v="581"/>
    <n v="71"/>
  </r>
  <r>
    <s v="Anestezija"/>
    <s v="Anestezija"/>
    <x v="3819"/>
    <x v="3809"/>
    <m/>
    <n v="1"/>
    <m/>
    <n v="5"/>
    <n v="0"/>
    <n v="6"/>
  </r>
  <r>
    <s v="Anestezija"/>
    <s v="Anestezija"/>
    <x v="3820"/>
    <x v="3810"/>
    <m/>
    <n v="1"/>
    <n v="10"/>
    <n v="1"/>
    <n v="10"/>
    <n v="2"/>
  </r>
  <r>
    <s v="Anestezija"/>
    <s v="Anestezija"/>
    <x v="3821"/>
    <x v="3811"/>
    <m/>
    <n v="1"/>
    <m/>
    <n v="1"/>
    <n v="0"/>
    <n v="2"/>
  </r>
  <r>
    <s v="Anestezija"/>
    <s v="Anestezija"/>
    <x v="3822"/>
    <x v="3812"/>
    <m/>
    <n v="1"/>
    <m/>
    <n v="1"/>
    <n v="0"/>
    <n v="2"/>
  </r>
  <r>
    <s v="Anestezija"/>
    <s v="Anestezija"/>
    <x v="3823"/>
    <x v="3813"/>
    <m/>
    <n v="1"/>
    <m/>
    <n v="1"/>
    <n v="0"/>
    <n v="2"/>
  </r>
  <r>
    <s v="Anestezija"/>
    <s v="Anestezija"/>
    <x v="3824"/>
    <x v="3814"/>
    <m/>
    <n v="1"/>
    <m/>
    <n v="1"/>
    <n v="0"/>
    <n v="2"/>
  </r>
  <r>
    <s v="Anestezija"/>
    <s v="Anestezija"/>
    <x v="3825"/>
    <x v="3815"/>
    <m/>
    <n v="1"/>
    <m/>
    <n v="1"/>
    <n v="0"/>
    <n v="2"/>
  </r>
  <r>
    <s v="Anestezija"/>
    <s v="Anestezija"/>
    <x v="3826"/>
    <x v="3816"/>
    <m/>
    <n v="1"/>
    <m/>
    <n v="1"/>
    <n v="0"/>
    <n v="2"/>
  </r>
  <r>
    <s v="Anestezija"/>
    <s v="Anestezija"/>
    <x v="3827"/>
    <x v="3817"/>
    <m/>
    <n v="1"/>
    <n v="601"/>
    <n v="800"/>
    <n v="601"/>
    <n v="801"/>
  </r>
  <r>
    <s v="Anestezija"/>
    <s v="Anestezija"/>
    <x v="3828"/>
    <x v="3818"/>
    <m/>
    <n v="1"/>
    <m/>
    <n v="1"/>
    <n v="0"/>
    <n v="2"/>
  </r>
  <r>
    <s v="Anestezija"/>
    <s v="Anestezija"/>
    <x v="3829"/>
    <x v="3819"/>
    <m/>
    <n v="1"/>
    <m/>
    <n v="1"/>
    <n v="0"/>
    <n v="2"/>
  </r>
  <r>
    <s v="Anestezija"/>
    <s v="Anestezija"/>
    <x v="3830"/>
    <x v="3820"/>
    <n v="1"/>
    <n v="5"/>
    <n v="2860"/>
    <n v="2750"/>
    <n v="2861"/>
    <n v="2755"/>
  </r>
  <r>
    <s v="Anestezija"/>
    <s v="Anestezija"/>
    <x v="3831"/>
    <x v="3821"/>
    <m/>
    <n v="1"/>
    <n v="1"/>
    <n v="1"/>
    <n v="1"/>
    <n v="2"/>
  </r>
  <r>
    <s v="Anestezija"/>
    <s v="Anestezija"/>
    <x v="3832"/>
    <x v="3822"/>
    <m/>
    <n v="1"/>
    <m/>
    <n v="1"/>
    <n v="0"/>
    <n v="2"/>
  </r>
  <r>
    <s v="Anestezija"/>
    <s v="Anestezija"/>
    <x v="3833"/>
    <x v="3823"/>
    <m/>
    <n v="1"/>
    <m/>
    <n v="1"/>
    <n v="0"/>
    <n v="2"/>
  </r>
  <r>
    <s v="Anestezija"/>
    <s v="Anestezija"/>
    <x v="3834"/>
    <x v="3824"/>
    <m/>
    <n v="1"/>
    <m/>
    <n v="1"/>
    <n v="0"/>
    <n v="2"/>
  </r>
  <r>
    <s v="Anestezija"/>
    <s v="Anestezija"/>
    <x v="3835"/>
    <x v="3825"/>
    <m/>
    <n v="1"/>
    <n v="3"/>
    <n v="5"/>
    <n v="3"/>
    <n v="6"/>
  </r>
  <r>
    <s v="Anestezija"/>
    <s v="Anestezija"/>
    <x v="3836"/>
    <x v="3826"/>
    <m/>
    <n v="1"/>
    <m/>
    <n v="1"/>
    <n v="0"/>
    <n v="2"/>
  </r>
  <r>
    <s v="Anestezija"/>
    <s v="Anestezija"/>
    <x v="3837"/>
    <x v="3827"/>
    <m/>
    <n v="1"/>
    <n v="12"/>
    <n v="10"/>
    <n v="12"/>
    <n v="11"/>
  </r>
  <r>
    <s v="Anestezija"/>
    <s v="Anestezija"/>
    <x v="3838"/>
    <x v="3828"/>
    <m/>
    <n v="1"/>
    <n v="17"/>
    <n v="5"/>
    <n v="17"/>
    <n v="6"/>
  </r>
  <r>
    <s v="Anestezija"/>
    <s v="Anestezija"/>
    <x v="3839"/>
    <x v="3829"/>
    <m/>
    <n v="1"/>
    <m/>
    <n v="1"/>
    <n v="0"/>
    <n v="2"/>
  </r>
  <r>
    <s v="Anestezija"/>
    <s v="Anestezija"/>
    <x v="3840"/>
    <x v="3830"/>
    <m/>
    <n v="1"/>
    <m/>
    <n v="1"/>
    <n v="0"/>
    <n v="2"/>
  </r>
  <r>
    <s v="Anestezija"/>
    <s v="Anestezija"/>
    <x v="3841"/>
    <x v="3831"/>
    <m/>
    <n v="1"/>
    <m/>
    <n v="1"/>
    <n v="0"/>
    <n v="2"/>
  </r>
  <r>
    <s v="Anestezija"/>
    <s v="Anestezija"/>
    <x v="3842"/>
    <x v="3832"/>
    <m/>
    <n v="1"/>
    <m/>
    <n v="1"/>
    <n v="0"/>
    <n v="2"/>
  </r>
  <r>
    <s v="Anestezija"/>
    <s v="Anestezija"/>
    <x v="3843"/>
    <x v="3833"/>
    <m/>
    <n v="1"/>
    <n v="1"/>
    <n v="5"/>
    <n v="1"/>
    <n v="6"/>
  </r>
  <r>
    <s v="Anestezija"/>
    <s v="Anestezija"/>
    <x v="3844"/>
    <x v="3834"/>
    <m/>
    <n v="1"/>
    <n v="2"/>
    <n v="5"/>
    <n v="2"/>
    <n v="6"/>
  </r>
  <r>
    <s v="Anestezija"/>
    <s v="Anestezija"/>
    <x v="3845"/>
    <x v="3835"/>
    <m/>
    <n v="1"/>
    <n v="2"/>
    <n v="5"/>
    <n v="2"/>
    <n v="6"/>
  </r>
  <r>
    <s v="Anestezija"/>
    <s v="Anestezija"/>
    <x v="3846"/>
    <x v="3836"/>
    <m/>
    <n v="1"/>
    <m/>
    <n v="1"/>
    <n v="0"/>
    <n v="2"/>
  </r>
  <r>
    <s v="Anestezija"/>
    <s v="Anestezija"/>
    <x v="3847"/>
    <x v="3837"/>
    <m/>
    <n v="1"/>
    <n v="1"/>
    <n v="1"/>
    <n v="1"/>
    <n v="2"/>
  </r>
  <r>
    <s v="Anestezija"/>
    <s v="Anestezija"/>
    <x v="3848"/>
    <x v="3838"/>
    <m/>
    <n v="1"/>
    <m/>
    <n v="1"/>
    <n v="0"/>
    <n v="2"/>
  </r>
  <r>
    <s v="Anestezija"/>
    <s v="Anestezija"/>
    <x v="3849"/>
    <x v="3839"/>
    <m/>
    <n v="1"/>
    <m/>
    <n v="1"/>
    <n v="0"/>
    <n v="2"/>
  </r>
  <r>
    <s v="Anestezija"/>
    <s v="Anestezija"/>
    <x v="3850"/>
    <x v="3840"/>
    <m/>
    <n v="1"/>
    <m/>
    <n v="1"/>
    <n v="0"/>
    <n v="2"/>
  </r>
  <r>
    <s v="Anestezija"/>
    <s v="Anestezija"/>
    <x v="3851"/>
    <x v="3841"/>
    <m/>
    <n v="1"/>
    <m/>
    <n v="1"/>
    <n v="0"/>
    <n v="2"/>
  </r>
  <r>
    <s v="Anestezija"/>
    <s v="Anestezija"/>
    <x v="3852"/>
    <x v="3842"/>
    <m/>
    <n v="1"/>
    <n v="1"/>
    <n v="5"/>
    <n v="1"/>
    <n v="6"/>
  </r>
  <r>
    <s v="Anestezija"/>
    <s v="Anestezija"/>
    <x v="3853"/>
    <x v="3843"/>
    <m/>
    <n v="1"/>
    <m/>
    <n v="1"/>
    <n v="0"/>
    <n v="2"/>
  </r>
  <r>
    <s v="Anestezija"/>
    <s v="Anestezija"/>
    <x v="3854"/>
    <x v="3844"/>
    <m/>
    <n v="1"/>
    <m/>
    <n v="1"/>
    <n v="0"/>
    <n v="2"/>
  </r>
  <r>
    <s v="Anestezija"/>
    <s v="Anestezija"/>
    <x v="3855"/>
    <x v="3845"/>
    <m/>
    <n v="1"/>
    <m/>
    <n v="1"/>
    <n v="0"/>
    <n v="2"/>
  </r>
  <r>
    <s v="Anestezija"/>
    <s v="Anestezija"/>
    <x v="3856"/>
    <x v="3846"/>
    <m/>
    <n v="1"/>
    <m/>
    <n v="1"/>
    <n v="0"/>
    <n v="2"/>
  </r>
  <r>
    <s v="Anestezija"/>
    <s v="Anestezija"/>
    <x v="3857"/>
    <x v="3847"/>
    <m/>
    <n v="1"/>
    <n v="76"/>
    <n v="80"/>
    <n v="76"/>
    <n v="81"/>
  </r>
  <r>
    <s v="Anestezija"/>
    <s v="Anestezija"/>
    <x v="3858"/>
    <x v="3848"/>
    <m/>
    <n v="1"/>
    <m/>
    <n v="1"/>
    <n v="0"/>
    <n v="2"/>
  </r>
  <r>
    <s v="Anestezija"/>
    <s v="Anestezija"/>
    <x v="3859"/>
    <x v="3849"/>
    <m/>
    <n v="1"/>
    <m/>
    <n v="1"/>
    <n v="0"/>
    <n v="2"/>
  </r>
  <r>
    <s v="Anestezija"/>
    <s v="Anestezija"/>
    <x v="3860"/>
    <x v="3850"/>
    <m/>
    <n v="1"/>
    <m/>
    <n v="1"/>
    <n v="0"/>
    <n v="2"/>
  </r>
  <r>
    <s v="Anestezija"/>
    <s v="Anestezija"/>
    <x v="3861"/>
    <x v="3851"/>
    <m/>
    <n v="1"/>
    <m/>
    <n v="1"/>
    <n v="0"/>
    <n v="2"/>
  </r>
  <r>
    <s v="Anestezija"/>
    <s v="Anestezija"/>
    <x v="3862"/>
    <x v="3852"/>
    <m/>
    <n v="1"/>
    <m/>
    <n v="1"/>
    <n v="0"/>
    <n v="2"/>
  </r>
  <r>
    <s v="Anestezija"/>
    <s v="Anestezija"/>
    <x v="3863"/>
    <x v="3853"/>
    <m/>
    <n v="1"/>
    <m/>
    <n v="1"/>
    <n v="0"/>
    <n v="2"/>
  </r>
  <r>
    <s v="Anestezija"/>
    <s v="Anestezija"/>
    <x v="3864"/>
    <x v="3854"/>
    <m/>
    <n v="1"/>
    <m/>
    <n v="1"/>
    <n v="0"/>
    <n v="2"/>
  </r>
  <r>
    <s v="Anestezija"/>
    <s v="Anestezija"/>
    <x v="3865"/>
    <x v="3855"/>
    <m/>
    <n v="1"/>
    <m/>
    <n v="1"/>
    <n v="0"/>
    <n v="2"/>
  </r>
  <r>
    <s v="Anestezija"/>
    <s v="Anestezija"/>
    <x v="3866"/>
    <x v="3856"/>
    <m/>
    <n v="1"/>
    <m/>
    <n v="1"/>
    <n v="0"/>
    <n v="2"/>
  </r>
  <r>
    <s v="Anestezija"/>
    <s v="Anestezija"/>
    <x v="3168"/>
    <x v="3160"/>
    <n v="1"/>
    <n v="0"/>
    <n v="226"/>
    <n v="210"/>
    <n v="227"/>
    <n v="210"/>
  </r>
  <r>
    <s v="Anestezija"/>
    <s v="Anestezija"/>
    <x v="3169"/>
    <x v="3050"/>
    <n v="1"/>
    <n v="0"/>
    <n v="225"/>
    <n v="210"/>
    <n v="226"/>
    <n v="210"/>
  </r>
  <r>
    <s v="Anestezija"/>
    <s v="Anestezija"/>
    <x v="3205"/>
    <x v="3196"/>
    <m/>
    <n v="0"/>
    <n v="3"/>
    <n v="5"/>
    <n v="3"/>
    <n v="5"/>
  </r>
  <r>
    <s v="Anestezija"/>
    <s v="Anestezija"/>
    <x v="3196"/>
    <x v="3187"/>
    <m/>
    <n v="0"/>
    <n v="1"/>
    <n v="1"/>
    <n v="1"/>
    <n v="1"/>
  </r>
  <r>
    <s v="Anestezija"/>
    <s v="Anestezija"/>
    <x v="3867"/>
    <x v="3857"/>
    <m/>
    <n v="0"/>
    <m/>
    <n v="1"/>
    <n v="0"/>
    <n v="1"/>
  </r>
  <r>
    <s v="Anestezija"/>
    <s v="Anestezija"/>
    <x v="3218"/>
    <x v="3209"/>
    <n v="9"/>
    <n v="10"/>
    <n v="3845"/>
    <n v="4000"/>
    <n v="3854"/>
    <n v="4010"/>
  </r>
  <r>
    <s v="Anestezija"/>
    <s v="Anestezija"/>
    <x v="3219"/>
    <x v="3210"/>
    <m/>
    <n v="0"/>
    <n v="3"/>
    <n v="5"/>
    <n v="3"/>
    <n v="5"/>
  </r>
  <r>
    <s v="Anestezija"/>
    <s v="Anestezija"/>
    <x v="3220"/>
    <x v="3211"/>
    <m/>
    <n v="0"/>
    <n v="4"/>
    <n v="20"/>
    <n v="4"/>
    <n v="20"/>
  </r>
  <r>
    <s v="Anestezija"/>
    <s v="Anestezija"/>
    <x v="3868"/>
    <x v="3858"/>
    <m/>
    <n v="5"/>
    <n v="34"/>
    <n v="30"/>
    <n v="34"/>
    <n v="35"/>
  </r>
  <r>
    <s v="Anestezija"/>
    <s v="Anestezija"/>
    <x v="3869"/>
    <x v="3859"/>
    <m/>
    <n v="1"/>
    <n v="49"/>
    <n v="55"/>
    <n v="49"/>
    <n v="56"/>
  </r>
  <r>
    <s v="Anestezija"/>
    <s v="Anestezija"/>
    <x v="3870"/>
    <x v="3860"/>
    <n v="1"/>
    <n v="5"/>
    <n v="122"/>
    <n v="90"/>
    <n v="123"/>
    <n v="95"/>
  </r>
  <r>
    <s v="Anestezija"/>
    <s v="Anestezija"/>
    <x v="3871"/>
    <x v="3861"/>
    <m/>
    <n v="1"/>
    <n v="2145"/>
    <n v="2100"/>
    <n v="2145"/>
    <n v="2101"/>
  </r>
  <r>
    <s v="Anestezija"/>
    <s v="Anestezija"/>
    <x v="3872"/>
    <x v="3862"/>
    <m/>
    <n v="0"/>
    <n v="68"/>
    <n v="50"/>
    <n v="68"/>
    <n v="50"/>
  </r>
  <r>
    <s v="Anestezija"/>
    <s v="Anestezija"/>
    <x v="3873"/>
    <x v="3863"/>
    <m/>
    <n v="1"/>
    <n v="878"/>
    <n v="820"/>
    <n v="878"/>
    <n v="821"/>
  </r>
  <r>
    <s v="Anestezija"/>
    <s v="Anestezija"/>
    <x v="3874"/>
    <x v="3864"/>
    <m/>
    <n v="0"/>
    <n v="11"/>
    <n v="5"/>
    <n v="11"/>
    <n v="5"/>
  </r>
  <r>
    <s v="Anestezija"/>
    <s v="Anestezija"/>
    <x v="3875"/>
    <x v="3865"/>
    <m/>
    <n v="0"/>
    <n v="27"/>
    <n v="50"/>
    <n v="27"/>
    <n v="50"/>
  </r>
  <r>
    <s v="Anestezija"/>
    <s v="Anestezija"/>
    <x v="3876"/>
    <x v="3866"/>
    <m/>
    <n v="0"/>
    <n v="1"/>
    <n v="1"/>
    <n v="1"/>
    <n v="1"/>
  </r>
  <r>
    <s v="Anestezija"/>
    <s v="Anestezija"/>
    <x v="3877"/>
    <x v="3867"/>
    <m/>
    <n v="0"/>
    <m/>
    <n v="1"/>
    <n v="0"/>
    <n v="1"/>
  </r>
  <r>
    <s v="Anestezija"/>
    <s v="Anestezija"/>
    <x v="3878"/>
    <x v="3868"/>
    <m/>
    <n v="0"/>
    <m/>
    <n v="1"/>
    <n v="0"/>
    <n v="1"/>
  </r>
  <r>
    <s v="Anestezija"/>
    <s v="Anestezija"/>
    <x v="3879"/>
    <x v="3869"/>
    <m/>
    <n v="0"/>
    <m/>
    <n v="1"/>
    <n v="0"/>
    <n v="1"/>
  </r>
  <r>
    <s v="Anestezija"/>
    <s v="Anestezija"/>
    <x v="3880"/>
    <x v="3870"/>
    <m/>
    <n v="0"/>
    <m/>
    <n v="1"/>
    <n v="0"/>
    <n v="1"/>
  </r>
  <r>
    <s v="Anestezija"/>
    <s v="Anestezija"/>
    <x v="3881"/>
    <x v="3871"/>
    <m/>
    <n v="0"/>
    <m/>
    <n v="1"/>
    <n v="0"/>
    <n v="1"/>
  </r>
  <r>
    <s v="Anestezija"/>
    <s v="Anestezija"/>
    <x v="3882"/>
    <x v="3872"/>
    <m/>
    <n v="0"/>
    <m/>
    <n v="1"/>
    <n v="0"/>
    <n v="1"/>
  </r>
  <r>
    <s v="Anestezija"/>
    <s v="Anestezija"/>
    <x v="3883"/>
    <x v="3873"/>
    <m/>
    <n v="0"/>
    <m/>
    <n v="1"/>
    <n v="0"/>
    <n v="1"/>
  </r>
  <r>
    <s v="Anestezija"/>
    <s v="Anestezija"/>
    <x v="3884"/>
    <x v="3874"/>
    <m/>
    <n v="0"/>
    <m/>
    <n v="1"/>
    <n v="0"/>
    <n v="1"/>
  </r>
  <r>
    <s v="Anestezija"/>
    <s v="Anestezija"/>
    <x v="3885"/>
    <x v="3875"/>
    <m/>
    <n v="0"/>
    <m/>
    <n v="1"/>
    <n v="0"/>
    <n v="1"/>
  </r>
  <r>
    <s v="Anestezija"/>
    <s v="Anestezija"/>
    <x v="3886"/>
    <x v="3876"/>
    <m/>
    <n v="0"/>
    <m/>
    <n v="1"/>
    <n v="0"/>
    <n v="1"/>
  </r>
  <r>
    <s v="Anestezija"/>
    <s v="Anestezija"/>
    <x v="3887"/>
    <x v="3877"/>
    <m/>
    <n v="0"/>
    <m/>
    <n v="1"/>
    <n v="0"/>
    <n v="1"/>
  </r>
  <r>
    <s v="Anestezija"/>
    <s v="Anestezija"/>
    <x v="3888"/>
    <x v="3878"/>
    <m/>
    <n v="0"/>
    <m/>
    <n v="1"/>
    <n v="0"/>
    <n v="1"/>
  </r>
  <r>
    <s v="Anestezija"/>
    <s v="Anestezija"/>
    <x v="3889"/>
    <x v="3879"/>
    <m/>
    <n v="0"/>
    <m/>
    <n v="1"/>
    <n v="0"/>
    <n v="1"/>
  </r>
  <r>
    <s v="Anestezija"/>
    <s v="Anestezija"/>
    <x v="3890"/>
    <x v="3880"/>
    <m/>
    <n v="0"/>
    <m/>
    <n v="1"/>
    <n v="0"/>
    <n v="1"/>
  </r>
  <r>
    <s v="Anestezija"/>
    <s v="Anestezija"/>
    <x v="3891"/>
    <x v="3881"/>
    <m/>
    <n v="0"/>
    <m/>
    <n v="1"/>
    <n v="0"/>
    <n v="1"/>
  </r>
  <r>
    <s v="Anestezija"/>
    <s v="Anestezija"/>
    <x v="3892"/>
    <x v="3882"/>
    <m/>
    <n v="0"/>
    <m/>
    <n v="1"/>
    <n v="0"/>
    <n v="1"/>
  </r>
  <r>
    <s v="Anestezija"/>
    <s v="Anestezija"/>
    <x v="3893"/>
    <x v="3883"/>
    <m/>
    <n v="0"/>
    <m/>
    <n v="1"/>
    <n v="0"/>
    <n v="1"/>
  </r>
  <r>
    <s v="Anestezija"/>
    <s v="Anestezija"/>
    <x v="3894"/>
    <x v="3884"/>
    <m/>
    <n v="0"/>
    <m/>
    <n v="1"/>
    <n v="0"/>
    <n v="1"/>
  </r>
  <r>
    <s v="Anestezija"/>
    <s v="Anestezija"/>
    <x v="3895"/>
    <x v="3885"/>
    <m/>
    <n v="1"/>
    <n v="582"/>
    <n v="750"/>
    <n v="582"/>
    <n v="751"/>
  </r>
  <r>
    <s v="Anestezija"/>
    <s v="Anestezija"/>
    <x v="3896"/>
    <x v="3886"/>
    <m/>
    <n v="0"/>
    <m/>
    <n v="1"/>
    <n v="0"/>
    <n v="1"/>
  </r>
  <r>
    <s v="Anestezija"/>
    <s v="Anestezija"/>
    <x v="3897"/>
    <x v="3887"/>
    <m/>
    <n v="0"/>
    <m/>
    <n v="1"/>
    <n v="0"/>
    <n v="1"/>
  </r>
  <r>
    <s v="Anestezija"/>
    <s v="Anestezija"/>
    <x v="3898"/>
    <x v="3888"/>
    <m/>
    <n v="0"/>
    <m/>
    <n v="1"/>
    <n v="0"/>
    <n v="1"/>
  </r>
  <r>
    <s v="Anestezija"/>
    <s v="Anestezija"/>
    <x v="3899"/>
    <x v="3889"/>
    <m/>
    <n v="0"/>
    <m/>
    <n v="1"/>
    <n v="0"/>
    <n v="1"/>
  </r>
  <r>
    <s v="Anestezija"/>
    <s v="Anestezija"/>
    <x v="3900"/>
    <x v="3890"/>
    <m/>
    <n v="0"/>
    <m/>
    <n v="1"/>
    <n v="0"/>
    <n v="1"/>
  </r>
  <r>
    <s v="Anestezija"/>
    <s v="Anestezija"/>
    <x v="3901"/>
    <x v="3891"/>
    <m/>
    <n v="0"/>
    <m/>
    <n v="1"/>
    <n v="0"/>
    <n v="1"/>
  </r>
  <r>
    <s v="Anestezija"/>
    <s v="Anestezija"/>
    <x v="3902"/>
    <x v="3892"/>
    <m/>
    <n v="0"/>
    <m/>
    <n v="1"/>
    <n v="0"/>
    <n v="1"/>
  </r>
  <r>
    <s v="Anestezija"/>
    <s v="Anestezija"/>
    <x v="3903"/>
    <x v="3893"/>
    <m/>
    <n v="0"/>
    <m/>
    <n v="1"/>
    <n v="0"/>
    <n v="1"/>
  </r>
  <r>
    <s v="Anestezija"/>
    <s v="Anestezija"/>
    <x v="3904"/>
    <x v="3894"/>
    <m/>
    <n v="0"/>
    <m/>
    <n v="1"/>
    <n v="0"/>
    <n v="1"/>
  </r>
  <r>
    <s v="Anestezija"/>
    <s v="Anestezija"/>
    <x v="3905"/>
    <x v="3895"/>
    <m/>
    <n v="0"/>
    <m/>
    <n v="1"/>
    <n v="0"/>
    <n v="1"/>
  </r>
  <r>
    <s v="Anestezija"/>
    <s v="Anestezija"/>
    <x v="3906"/>
    <x v="3896"/>
    <m/>
    <n v="0"/>
    <m/>
    <n v="1"/>
    <n v="0"/>
    <n v="1"/>
  </r>
  <r>
    <s v="Anestezija"/>
    <s v="Anestezija"/>
    <x v="3907"/>
    <x v="3897"/>
    <m/>
    <n v="0"/>
    <m/>
    <n v="1"/>
    <n v="0"/>
    <n v="1"/>
  </r>
  <r>
    <s v="Anestezija"/>
    <s v="Anestezija"/>
    <x v="3908"/>
    <x v="3898"/>
    <m/>
    <n v="0"/>
    <m/>
    <n v="1"/>
    <n v="0"/>
    <n v="1"/>
  </r>
  <r>
    <s v="Anestezija"/>
    <s v="Anestezija"/>
    <x v="3909"/>
    <x v="3899"/>
    <m/>
    <n v="0"/>
    <n v="1"/>
    <n v="1"/>
    <n v="1"/>
    <n v="1"/>
  </r>
  <r>
    <s v="Anestezija"/>
    <s v="Anestezija"/>
    <x v="3910"/>
    <x v="3900"/>
    <m/>
    <n v="1"/>
    <n v="84"/>
    <n v="130"/>
    <n v="84"/>
    <n v="131"/>
  </r>
  <r>
    <s v="Anestezija"/>
    <s v="Anestezija"/>
    <x v="3911"/>
    <x v="3901"/>
    <m/>
    <n v="0"/>
    <m/>
    <n v="1"/>
    <n v="0"/>
    <n v="1"/>
  </r>
  <r>
    <s v="Anestezija"/>
    <s v="Anestezija"/>
    <x v="3912"/>
    <x v="3902"/>
    <m/>
    <n v="0"/>
    <m/>
    <n v="1"/>
    <n v="0"/>
    <n v="1"/>
  </r>
  <r>
    <s v="Anestezija"/>
    <s v="Anestezija"/>
    <x v="3913"/>
    <x v="3903"/>
    <m/>
    <n v="0"/>
    <m/>
    <n v="1"/>
    <n v="0"/>
    <n v="1"/>
  </r>
  <r>
    <s v="Anestezija"/>
    <s v="Anestezija"/>
    <x v="3914"/>
    <x v="3904"/>
    <m/>
    <n v="0"/>
    <m/>
    <n v="1"/>
    <n v="0"/>
    <n v="1"/>
  </r>
  <r>
    <s v="Anestezija"/>
    <s v="Anestezija"/>
    <x v="3915"/>
    <x v="3905"/>
    <m/>
    <n v="0"/>
    <m/>
    <n v="1"/>
    <n v="0"/>
    <n v="1"/>
  </r>
  <r>
    <s v="Anestezija"/>
    <s v="Anestezija"/>
    <x v="3916"/>
    <x v="3906"/>
    <m/>
    <n v="0"/>
    <m/>
    <n v="1"/>
    <n v="0"/>
    <n v="1"/>
  </r>
  <r>
    <s v="Anestezija"/>
    <s v="Anestezija"/>
    <x v="3917"/>
    <x v="3907"/>
    <m/>
    <n v="0"/>
    <m/>
    <n v="1"/>
    <n v="0"/>
    <n v="1"/>
  </r>
  <r>
    <s v="Anestezija"/>
    <s v="Anestezija"/>
    <x v="3918"/>
    <x v="3908"/>
    <m/>
    <n v="0"/>
    <n v="1"/>
    <n v="1"/>
    <n v="1"/>
    <n v="1"/>
  </r>
  <r>
    <s v="Anestezija"/>
    <s v="Anestezija"/>
    <x v="3919"/>
    <x v="3909"/>
    <m/>
    <n v="0"/>
    <n v="4"/>
    <n v="1"/>
    <n v="4"/>
    <n v="1"/>
  </r>
  <r>
    <s v="Anestezija"/>
    <s v="Anestezija"/>
    <x v="3920"/>
    <x v="3910"/>
    <n v="2"/>
    <n v="0"/>
    <n v="15"/>
    <n v="1"/>
    <n v="17"/>
    <n v="1"/>
  </r>
  <r>
    <s v="Anestezija"/>
    <s v="Anestezija"/>
    <x v="3921"/>
    <x v="3911"/>
    <m/>
    <n v="0"/>
    <n v="1"/>
    <n v="1"/>
    <n v="1"/>
    <n v="1"/>
  </r>
  <r>
    <s v="Anestezija"/>
    <s v="Anestezija"/>
    <x v="3922"/>
    <x v="3912"/>
    <n v="3"/>
    <n v="0"/>
    <n v="10"/>
    <n v="1"/>
    <n v="13"/>
    <n v="1"/>
  </r>
  <r>
    <s v="Anestezija"/>
    <s v="Anestezija"/>
    <x v="3923"/>
    <x v="3913"/>
    <m/>
    <n v="0"/>
    <m/>
    <n v="1"/>
    <n v="0"/>
    <n v="1"/>
  </r>
  <r>
    <s v="Anestezija"/>
    <s v="Anestezija"/>
    <x v="3924"/>
    <x v="3914"/>
    <m/>
    <n v="0"/>
    <m/>
    <n v="1"/>
    <n v="0"/>
    <n v="1"/>
  </r>
  <r>
    <s v="Anestezija"/>
    <s v="Anestezija"/>
    <x v="3925"/>
    <x v="3915"/>
    <m/>
    <n v="0"/>
    <m/>
    <n v="1"/>
    <n v="0"/>
    <n v="1"/>
  </r>
  <r>
    <s v="Anestezija"/>
    <s v="Anestezija"/>
    <x v="3926"/>
    <x v="3916"/>
    <m/>
    <n v="0"/>
    <m/>
    <n v="1"/>
    <n v="0"/>
    <n v="1"/>
  </r>
  <r>
    <s v="Anestezija"/>
    <s v="Anestezija"/>
    <x v="3927"/>
    <x v="3917"/>
    <m/>
    <n v="0"/>
    <m/>
    <n v="1"/>
    <n v="0"/>
    <n v="1"/>
  </r>
  <r>
    <s v="Anestezija"/>
    <s v="Anestezija"/>
    <x v="3928"/>
    <x v="3918"/>
    <m/>
    <n v="0"/>
    <m/>
    <n v="1"/>
    <n v="0"/>
    <n v="1"/>
  </r>
  <r>
    <s v="Anestezija"/>
    <s v="Anestezija"/>
    <x v="3929"/>
    <x v="3919"/>
    <m/>
    <n v="0"/>
    <m/>
    <n v="1"/>
    <n v="0"/>
    <n v="1"/>
  </r>
  <r>
    <s v="Anestezija"/>
    <s v="Anestezija"/>
    <x v="3930"/>
    <x v="3920"/>
    <m/>
    <n v="0"/>
    <m/>
    <n v="1"/>
    <n v="0"/>
    <n v="1"/>
  </r>
  <r>
    <s v="Anestezija"/>
    <s v="Anestezija"/>
    <x v="3931"/>
    <x v="3921"/>
    <m/>
    <n v="0"/>
    <n v="1"/>
    <n v="3"/>
    <n v="1"/>
    <n v="3"/>
  </r>
  <r>
    <s v="Anestezija"/>
    <s v="Anestezija"/>
    <x v="3932"/>
    <x v="3922"/>
    <m/>
    <n v="0"/>
    <m/>
    <n v="1"/>
    <n v="0"/>
    <n v="1"/>
  </r>
  <r>
    <s v="Anestezija"/>
    <s v="Anestezija"/>
    <x v="3933"/>
    <x v="3923"/>
    <m/>
    <n v="0"/>
    <m/>
    <n v="1"/>
    <n v="0"/>
    <n v="1"/>
  </r>
  <r>
    <s v="Anestezija"/>
    <s v="Anestezija"/>
    <x v="3934"/>
    <x v="3924"/>
    <m/>
    <n v="0"/>
    <m/>
    <n v="1"/>
    <n v="0"/>
    <n v="1"/>
  </r>
  <r>
    <s v="Anestezija"/>
    <s v="Anestezija"/>
    <x v="3935"/>
    <x v="3925"/>
    <m/>
    <n v="0"/>
    <m/>
    <n v="1"/>
    <n v="0"/>
    <n v="1"/>
  </r>
  <r>
    <s v="Anestezija"/>
    <s v="Anestezija"/>
    <x v="3936"/>
    <x v="3926"/>
    <m/>
    <n v="0"/>
    <n v="6"/>
    <n v="1"/>
    <n v="6"/>
    <n v="1"/>
  </r>
  <r>
    <s v="Anestezija"/>
    <s v="Anestezija"/>
    <x v="3937"/>
    <x v="3927"/>
    <m/>
    <n v="0"/>
    <n v="4"/>
    <n v="1"/>
    <n v="4"/>
    <n v="1"/>
  </r>
  <r>
    <s v="Anestezija"/>
    <s v="Anestezija"/>
    <x v="3938"/>
    <x v="3928"/>
    <m/>
    <n v="0"/>
    <m/>
    <n v="1"/>
    <n v="0"/>
    <n v="1"/>
  </r>
  <r>
    <s v="Anestezija"/>
    <s v="Anestezija"/>
    <x v="3939"/>
    <x v="3929"/>
    <m/>
    <n v="0"/>
    <m/>
    <n v="1"/>
    <n v="0"/>
    <n v="1"/>
  </r>
  <r>
    <s v="Anestezija"/>
    <s v="Anestezija"/>
    <x v="3940"/>
    <x v="3930"/>
    <m/>
    <n v="0"/>
    <m/>
    <n v="1"/>
    <n v="0"/>
    <n v="1"/>
  </r>
  <r>
    <s v="Anestezija"/>
    <s v="Anestezija"/>
    <x v="3941"/>
    <x v="3931"/>
    <m/>
    <n v="0"/>
    <m/>
    <n v="1"/>
    <n v="0"/>
    <n v="1"/>
  </r>
  <r>
    <s v="Anestezija"/>
    <s v="Anestezija"/>
    <x v="3942"/>
    <x v="3932"/>
    <m/>
    <n v="0"/>
    <m/>
    <n v="1"/>
    <n v="0"/>
    <n v="1"/>
  </r>
  <r>
    <s v="Anestezija"/>
    <s v="Anestezija"/>
    <x v="3943"/>
    <x v="3933"/>
    <m/>
    <n v="0"/>
    <n v="1"/>
    <n v="5"/>
    <n v="1"/>
    <n v="5"/>
  </r>
  <r>
    <s v="Anestezija"/>
    <s v="Anestezija"/>
    <x v="3944"/>
    <x v="3934"/>
    <m/>
    <n v="0"/>
    <m/>
    <n v="1"/>
    <n v="0"/>
    <n v="1"/>
  </r>
  <r>
    <s v="Anestezija"/>
    <s v="Anestezija"/>
    <x v="3945"/>
    <x v="3935"/>
    <m/>
    <n v="0"/>
    <m/>
    <n v="1"/>
    <n v="0"/>
    <n v="1"/>
  </r>
  <r>
    <s v="Anestezija"/>
    <s v="Anestezija"/>
    <x v="3946"/>
    <x v="3936"/>
    <m/>
    <n v="0"/>
    <m/>
    <n v="1"/>
    <n v="0"/>
    <n v="1"/>
  </r>
  <r>
    <s v="Anestezija"/>
    <s v="Anestezija"/>
    <x v="3947"/>
    <x v="3937"/>
    <m/>
    <n v="0"/>
    <m/>
    <n v="1"/>
    <n v="0"/>
    <n v="1"/>
  </r>
  <r>
    <s v="Anestezija"/>
    <s v="Anestezija"/>
    <x v="3948"/>
    <x v="3938"/>
    <m/>
    <n v="1"/>
    <m/>
    <n v="1"/>
    <n v="0"/>
    <n v="2"/>
  </r>
  <r>
    <s v="Anestezija"/>
    <s v="Anestezija"/>
    <x v="3949"/>
    <x v="3939"/>
    <m/>
    <n v="1"/>
    <m/>
    <n v="1"/>
    <n v="0"/>
    <n v="2"/>
  </r>
  <r>
    <s v="Anestezija"/>
    <s v="Anestezija"/>
    <x v="3950"/>
    <x v="3940"/>
    <n v="722"/>
    <n v="1160"/>
    <n v="3261"/>
    <n v="5500"/>
    <n v="3983"/>
    <n v="6660"/>
  </r>
  <r>
    <s v="Anestezija"/>
    <s v="Anestezija"/>
    <x v="3951"/>
    <x v="3941"/>
    <m/>
    <n v="0"/>
    <n v="28"/>
    <n v="1"/>
    <n v="28"/>
    <n v="1"/>
  </r>
  <r>
    <s v="Anestezija"/>
    <s v="Anestezija"/>
    <x v="3952"/>
    <x v="3942"/>
    <m/>
    <n v="0"/>
    <n v="6"/>
    <n v="5"/>
    <n v="6"/>
    <n v="5"/>
  </r>
  <r>
    <s v="Anestezija"/>
    <s v="Anestezija"/>
    <x v="3953"/>
    <x v="3943"/>
    <m/>
    <n v="0"/>
    <n v="1"/>
    <n v="3"/>
    <n v="1"/>
    <n v="3"/>
  </r>
  <r>
    <s v="Anestezija"/>
    <s v="Anestezija"/>
    <x v="3954"/>
    <x v="3944"/>
    <m/>
    <n v="0"/>
    <n v="10"/>
    <n v="1"/>
    <n v="10"/>
    <n v="1"/>
  </r>
  <r>
    <s v="Anestezija"/>
    <s v="Anestezija"/>
    <x v="3955"/>
    <x v="3945"/>
    <m/>
    <n v="0"/>
    <n v="4"/>
    <n v="5"/>
    <n v="4"/>
    <n v="5"/>
  </r>
  <r>
    <s v="Anestezija"/>
    <s v="Anestezija"/>
    <x v="3956"/>
    <x v="3946"/>
    <m/>
    <n v="0"/>
    <n v="6"/>
    <n v="1"/>
    <n v="6"/>
    <n v="1"/>
  </r>
  <r>
    <s v="Anestezija"/>
    <s v="Anestezija"/>
    <x v="3957"/>
    <x v="3947"/>
    <m/>
    <n v="0"/>
    <n v="7"/>
    <n v="1"/>
    <n v="7"/>
    <n v="1"/>
  </r>
  <r>
    <s v="Anestezija"/>
    <s v="Anestezija"/>
    <x v="3958"/>
    <x v="3948"/>
    <m/>
    <n v="0"/>
    <m/>
    <n v="1"/>
    <n v="0"/>
    <n v="1"/>
  </r>
  <r>
    <s v="Anestezija"/>
    <s v="Anestezija"/>
    <x v="3959"/>
    <x v="3949"/>
    <m/>
    <n v="0"/>
    <n v="2"/>
    <n v="1"/>
    <n v="2"/>
    <n v="1"/>
  </r>
  <r>
    <s v="Anestezija"/>
    <s v="Anestezija"/>
    <x v="3960"/>
    <x v="3950"/>
    <m/>
    <n v="0"/>
    <n v="4"/>
    <n v="1"/>
    <n v="4"/>
    <n v="1"/>
  </r>
  <r>
    <s v="Anestezija"/>
    <s v="Anestezija"/>
    <x v="3961"/>
    <x v="3951"/>
    <m/>
    <n v="0"/>
    <n v="11"/>
    <n v="1"/>
    <n v="11"/>
    <n v="1"/>
  </r>
  <r>
    <s v="Anestezija"/>
    <s v="Anestezija"/>
    <x v="3962"/>
    <x v="3952"/>
    <m/>
    <n v="0"/>
    <n v="2"/>
    <n v="1"/>
    <n v="2"/>
    <n v="1"/>
  </r>
  <r>
    <s v="Anestezija"/>
    <s v="Anestezija"/>
    <x v="3963"/>
    <x v="3953"/>
    <m/>
    <n v="0"/>
    <n v="40"/>
    <n v="1"/>
    <n v="40"/>
    <n v="1"/>
  </r>
  <r>
    <s v="Anestezija"/>
    <s v="Anestezija"/>
    <x v="3964"/>
    <x v="3954"/>
    <m/>
    <n v="0"/>
    <m/>
    <n v="1"/>
    <n v="0"/>
    <n v="1"/>
  </r>
  <r>
    <s v="Anestezija"/>
    <s v="Anestezija"/>
    <x v="3965"/>
    <x v="3955"/>
    <n v="2"/>
    <n v="3"/>
    <n v="20"/>
    <n v="40"/>
    <n v="22"/>
    <n v="43"/>
  </r>
  <r>
    <s v="Anestezija"/>
    <s v="Anestezija"/>
    <x v="3966"/>
    <x v="3956"/>
    <n v="4"/>
    <n v="10"/>
    <n v="128"/>
    <n v="180"/>
    <n v="132"/>
    <n v="190"/>
  </r>
  <r>
    <s v="Anestezija"/>
    <s v="Anestezija"/>
    <x v="3967"/>
    <x v="3957"/>
    <n v="1"/>
    <n v="5"/>
    <n v="69"/>
    <n v="50"/>
    <n v="70"/>
    <n v="55"/>
  </r>
  <r>
    <s v="Anestezija"/>
    <s v="Anestezija"/>
    <x v="3968"/>
    <x v="3958"/>
    <n v="10"/>
    <n v="15"/>
    <n v="519"/>
    <n v="530"/>
    <n v="529"/>
    <n v="545"/>
  </r>
  <r>
    <s v="Anestezija"/>
    <s v="Anestezija"/>
    <x v="3969"/>
    <x v="3959"/>
    <n v="2"/>
    <n v="5"/>
    <n v="56"/>
    <n v="60"/>
    <n v="58"/>
    <n v="65"/>
  </r>
  <r>
    <s v="Anestezija"/>
    <s v="Anestezija"/>
    <x v="3970"/>
    <x v="3960"/>
    <n v="29"/>
    <n v="15"/>
    <n v="751"/>
    <n v="510"/>
    <n v="780"/>
    <n v="525"/>
  </r>
  <r>
    <s v="Anestezija"/>
    <s v="Anestezija"/>
    <x v="3971"/>
    <x v="3961"/>
    <n v="1"/>
    <n v="1"/>
    <n v="14"/>
    <n v="10"/>
    <n v="15"/>
    <n v="11"/>
  </r>
  <r>
    <s v="Anestezija"/>
    <s v="Anestezija"/>
    <x v="3972"/>
    <x v="3962"/>
    <m/>
    <n v="5"/>
    <n v="25"/>
    <n v="50"/>
    <n v="25"/>
    <n v="55"/>
  </r>
  <r>
    <s v="Anestezija"/>
    <s v="Anestezija"/>
    <x v="3973"/>
    <x v="3963"/>
    <m/>
    <n v="0"/>
    <m/>
    <n v="1"/>
    <n v="0"/>
    <n v="1"/>
  </r>
  <r>
    <s v="Anestezija"/>
    <s v="Anestezija"/>
    <x v="3974"/>
    <x v="3964"/>
    <m/>
    <n v="1"/>
    <n v="1"/>
    <n v="1"/>
    <n v="1"/>
    <n v="2"/>
  </r>
  <r>
    <s v="Anestezija"/>
    <s v="Anestezija"/>
    <x v="3975"/>
    <x v="3965"/>
    <n v="7"/>
    <n v="15"/>
    <n v="384"/>
    <n v="410"/>
    <n v="391"/>
    <n v="425"/>
  </r>
  <r>
    <s v="Anestezija"/>
    <s v="Anestezija"/>
    <x v="3976"/>
    <x v="3966"/>
    <n v="114"/>
    <n v="160"/>
    <n v="1624"/>
    <n v="1800"/>
    <n v="1738"/>
    <n v="1960"/>
  </r>
  <r>
    <s v="Anestezija"/>
    <s v="Anestezija"/>
    <x v="3977"/>
    <x v="3967"/>
    <n v="11"/>
    <n v="20"/>
    <n v="743"/>
    <n v="650"/>
    <n v="754"/>
    <n v="670"/>
  </r>
  <r>
    <s v="Anestezija"/>
    <s v="Anestezija"/>
    <x v="3978"/>
    <x v="3968"/>
    <n v="544"/>
    <n v="450"/>
    <n v="4432"/>
    <n v="4200"/>
    <n v="4976"/>
    <n v="4650"/>
  </r>
  <r>
    <s v="Anestezija"/>
    <s v="Anestezija"/>
    <x v="3979"/>
    <x v="3969"/>
    <n v="17"/>
    <n v="35"/>
    <n v="705"/>
    <n v="680"/>
    <n v="722"/>
    <n v="715"/>
  </r>
  <r>
    <s v="Anestezija"/>
    <s v="Anestezija"/>
    <x v="3980"/>
    <x v="3970"/>
    <n v="185"/>
    <n v="190"/>
    <n v="4476"/>
    <n v="4000"/>
    <n v="4661"/>
    <n v="4190"/>
  </r>
  <r>
    <s v="Anestezija"/>
    <s v="Anestezija"/>
    <x v="3981"/>
    <x v="3971"/>
    <n v="17"/>
    <n v="20"/>
    <n v="551"/>
    <n v="440"/>
    <n v="568"/>
    <n v="460"/>
  </r>
  <r>
    <s v="Anestezija"/>
    <s v="Anestezija"/>
    <x v="3982"/>
    <x v="3972"/>
    <n v="3"/>
    <n v="10"/>
    <n v="289"/>
    <n v="350"/>
    <n v="292"/>
    <n v="360"/>
  </r>
  <r>
    <s v="Anestezija"/>
    <s v="Anestezija"/>
    <x v="3983"/>
    <x v="3973"/>
    <m/>
    <n v="5"/>
    <n v="105"/>
    <n v="90"/>
    <n v="105"/>
    <n v="95"/>
  </r>
  <r>
    <s v="Anestezija"/>
    <s v="Anestezija"/>
    <x v="3984"/>
    <x v="3974"/>
    <m/>
    <n v="0"/>
    <n v="7"/>
    <n v="15"/>
    <n v="7"/>
    <n v="15"/>
  </r>
  <r>
    <s v="Anestezija"/>
    <s v="Anestezija"/>
    <x v="3985"/>
    <x v="3975"/>
    <m/>
    <n v="0"/>
    <m/>
    <n v="1"/>
    <n v="0"/>
    <n v="1"/>
  </r>
  <r>
    <s v="Anestezija"/>
    <s v="Anestezija"/>
    <x v="3986"/>
    <x v="3976"/>
    <m/>
    <n v="0"/>
    <n v="6"/>
    <n v="1"/>
    <n v="6"/>
    <n v="1"/>
  </r>
  <r>
    <s v="Anestezija"/>
    <s v="Anestezija"/>
    <x v="3724"/>
    <x v="3714"/>
    <n v="8"/>
    <n v="5"/>
    <n v="302"/>
    <n v="380"/>
    <n v="310"/>
    <n v="385"/>
  </r>
  <r>
    <s v="Anestezija"/>
    <s v="Anestezija"/>
    <x v="3987"/>
    <x v="3977"/>
    <n v="63"/>
    <n v="100"/>
    <n v="1248"/>
    <n v="1480"/>
    <n v="1311"/>
    <n v="1580"/>
  </r>
  <r>
    <s v="Anestezija"/>
    <s v="Anestezija"/>
    <x v="3988"/>
    <x v="3978"/>
    <n v="10"/>
    <n v="15"/>
    <n v="479"/>
    <n v="420"/>
    <n v="489"/>
    <n v="435"/>
  </r>
  <r>
    <s v="Anestezija"/>
    <s v="Anestezija"/>
    <x v="3989"/>
    <x v="3979"/>
    <n v="101"/>
    <n v="120"/>
    <n v="3710"/>
    <n v="3680"/>
    <n v="3811"/>
    <n v="3800"/>
  </r>
  <r>
    <s v="Anestezija"/>
    <s v="Anestezija"/>
    <x v="3990"/>
    <x v="3980"/>
    <n v="14"/>
    <n v="10"/>
    <n v="241"/>
    <n v="250"/>
    <n v="255"/>
    <n v="260"/>
  </r>
  <r>
    <s v="Anestezija"/>
    <s v="Anestezija"/>
    <x v="3991"/>
    <x v="3981"/>
    <n v="378"/>
    <n v="600"/>
    <n v="4241"/>
    <n v="4520"/>
    <n v="4619"/>
    <n v="5120"/>
  </r>
  <r>
    <s v="Anestezija"/>
    <s v="Anestezija"/>
    <x v="3992"/>
    <x v="3982"/>
    <n v="7"/>
    <n v="10"/>
    <n v="95"/>
    <n v="110"/>
    <n v="102"/>
    <n v="120"/>
  </r>
  <r>
    <s v="Anestezija"/>
    <s v="Anestezija"/>
    <x v="3993"/>
    <x v="3983"/>
    <n v="1"/>
    <n v="5"/>
    <n v="450"/>
    <n v="320"/>
    <n v="451"/>
    <n v="325"/>
  </r>
  <r>
    <s v="Anestezija"/>
    <s v="Anestezija"/>
    <x v="3994"/>
    <x v="3984"/>
    <m/>
    <n v="2"/>
    <n v="3"/>
    <n v="5"/>
    <n v="3"/>
    <n v="7"/>
  </r>
  <r>
    <s v="Anestezija"/>
    <s v="Anestezija"/>
    <x v="3995"/>
    <x v="3985"/>
    <m/>
    <n v="0"/>
    <m/>
    <n v="1"/>
    <n v="0"/>
    <n v="1"/>
  </r>
  <r>
    <s v="Anestezija"/>
    <s v="Anestezija"/>
    <x v="3996"/>
    <x v="3986"/>
    <m/>
    <n v="0"/>
    <m/>
    <n v="1"/>
    <n v="0"/>
    <n v="1"/>
  </r>
  <r>
    <s v="Anestezija"/>
    <s v="Anestezija"/>
    <x v="2934"/>
    <x v="2927"/>
    <m/>
    <n v="0"/>
    <m/>
    <n v="1"/>
    <n v="0"/>
    <n v="1"/>
  </r>
  <r>
    <s v="Anestezija"/>
    <s v="Anestezija"/>
    <x v="2935"/>
    <x v="2928"/>
    <m/>
    <n v="1"/>
    <m/>
    <n v="1"/>
    <n v="0"/>
    <n v="2"/>
  </r>
  <r>
    <s v="Anestezija"/>
    <s v="Anestezija"/>
    <x v="2936"/>
    <x v="2929"/>
    <m/>
    <n v="0"/>
    <m/>
    <n v="1"/>
    <n v="0"/>
    <n v="1"/>
  </r>
  <r>
    <s v="Anestezija"/>
    <s v="Anestezija"/>
    <x v="2937"/>
    <x v="2930"/>
    <m/>
    <n v="0"/>
    <m/>
    <n v="1"/>
    <n v="0"/>
    <n v="1"/>
  </r>
  <r>
    <s v="Anestezija"/>
    <s v="Anestezija"/>
    <x v="2938"/>
    <x v="2931"/>
    <m/>
    <n v="0"/>
    <m/>
    <n v="1"/>
    <n v="0"/>
    <n v="1"/>
  </r>
  <r>
    <s v="Anestezija"/>
    <s v="Anestezija"/>
    <x v="3997"/>
    <x v="3987"/>
    <m/>
    <n v="0"/>
    <m/>
    <n v="1"/>
    <n v="0"/>
    <n v="1"/>
  </r>
  <r>
    <s v="Anestezija"/>
    <s v="Anestezija"/>
    <x v="3998"/>
    <x v="3988"/>
    <m/>
    <n v="0"/>
    <m/>
    <n v="1"/>
    <n v="0"/>
    <n v="1"/>
  </r>
  <r>
    <s v="Anestezija"/>
    <s v="Anestezija"/>
    <x v="3999"/>
    <x v="3989"/>
    <m/>
    <n v="0"/>
    <n v="1"/>
    <n v="1"/>
    <n v="1"/>
    <n v="1"/>
  </r>
  <r>
    <s v="Anestezija"/>
    <s v="Anestezija"/>
    <x v="4000"/>
    <x v="3990"/>
    <m/>
    <n v="0"/>
    <m/>
    <n v="1"/>
    <n v="0"/>
    <n v="1"/>
  </r>
  <r>
    <s v="Anestezija"/>
    <s v="Anestezija"/>
    <x v="4001"/>
    <x v="3991"/>
    <m/>
    <n v="0"/>
    <m/>
    <n v="1"/>
    <n v="0"/>
    <n v="1"/>
  </r>
  <r>
    <s v="Anestezija"/>
    <s v="Anestezija"/>
    <x v="4002"/>
    <x v="3992"/>
    <m/>
    <n v="0"/>
    <m/>
    <n v="1"/>
    <n v="0"/>
    <n v="1"/>
  </r>
  <r>
    <s v="Anestezija"/>
    <s v="Anestezija"/>
    <x v="4003"/>
    <x v="3993"/>
    <n v="1"/>
    <n v="1"/>
    <n v="40"/>
    <n v="50"/>
    <n v="41"/>
    <n v="51"/>
  </r>
  <r>
    <s v="Anestezija"/>
    <s v="Anestezija"/>
    <x v="4004"/>
    <x v="3994"/>
    <n v="2"/>
    <n v="1"/>
    <n v="18"/>
    <n v="50"/>
    <n v="20"/>
    <n v="51"/>
  </r>
  <r>
    <s v="Anestezija"/>
    <s v="Anestezija"/>
    <x v="4005"/>
    <x v="3995"/>
    <n v="1"/>
    <n v="5"/>
    <n v="101"/>
    <n v="130"/>
    <n v="102"/>
    <n v="135"/>
  </r>
  <r>
    <s v="Anestezija"/>
    <s v="Anestezija"/>
    <x v="4006"/>
    <x v="3996"/>
    <n v="3"/>
    <n v="5"/>
    <n v="88"/>
    <n v="100"/>
    <n v="91"/>
    <n v="105"/>
  </r>
  <r>
    <s v="Anestezija"/>
    <s v="Anestezija"/>
    <x v="4007"/>
    <x v="3997"/>
    <m/>
    <n v="1"/>
    <n v="27"/>
    <n v="35"/>
    <n v="27"/>
    <n v="36"/>
  </r>
  <r>
    <s v="Anestezija"/>
    <s v="Anestezija"/>
    <x v="4008"/>
    <x v="3998"/>
    <m/>
    <n v="0"/>
    <n v="21"/>
    <n v="40"/>
    <n v="21"/>
    <n v="40"/>
  </r>
  <r>
    <s v="Anestezija"/>
    <s v="Anestezija"/>
    <x v="4009"/>
    <x v="3999"/>
    <m/>
    <n v="0"/>
    <m/>
    <n v="1"/>
    <n v="0"/>
    <n v="1"/>
  </r>
  <r>
    <s v="Anestezija"/>
    <s v="Anestezija"/>
    <x v="4010"/>
    <x v="4000"/>
    <m/>
    <n v="0"/>
    <m/>
    <n v="1"/>
    <n v="0"/>
    <n v="1"/>
  </r>
  <r>
    <s v="Anestezija"/>
    <s v="Anestezija"/>
    <x v="4011"/>
    <x v="4001"/>
    <m/>
    <n v="0"/>
    <m/>
    <n v="1"/>
    <n v="0"/>
    <n v="1"/>
  </r>
  <r>
    <s v="Anestezija"/>
    <s v="Anestezija"/>
    <x v="4012"/>
    <x v="4002"/>
    <m/>
    <n v="1"/>
    <n v="2"/>
    <n v="1"/>
    <n v="2"/>
    <n v="2"/>
  </r>
  <r>
    <s v="Neurohirurgija"/>
    <s v="Dijagnostičke usluge"/>
    <x v="20"/>
    <x v="20"/>
    <m/>
    <n v="1"/>
    <m/>
    <n v="1"/>
    <n v="0"/>
    <n v="2"/>
  </r>
  <r>
    <s v="Neurohirurgija"/>
    <s v="Dijagnostičke usluge"/>
    <x v="3698"/>
    <x v="3689"/>
    <m/>
    <n v="1"/>
    <n v="15"/>
    <n v="20"/>
    <n v="15"/>
    <n v="21"/>
  </r>
  <r>
    <s v="Neurohirurgija"/>
    <s v="Dijagnostičke usluge"/>
    <x v="683"/>
    <x v="681"/>
    <m/>
    <n v="1"/>
    <m/>
    <n v="1"/>
    <n v="0"/>
    <n v="2"/>
  </r>
  <r>
    <s v="Neurohirurgija"/>
    <s v="Dijagnostičke usluge"/>
    <x v="2895"/>
    <x v="2888"/>
    <m/>
    <n v="1"/>
    <n v="81"/>
    <n v="95"/>
    <n v="81"/>
    <n v="96"/>
  </r>
  <r>
    <s v="Neurohirurgija"/>
    <s v="Dijagnostičke usluge"/>
    <x v="4013"/>
    <x v="4003"/>
    <m/>
    <n v="0"/>
    <n v="3"/>
    <n v="5"/>
    <n v="3"/>
    <n v="5"/>
  </r>
  <r>
    <s v="Neurohirurgija"/>
    <s v="Dijagnostičke usluge"/>
    <x v="2896"/>
    <x v="2889"/>
    <m/>
    <n v="1"/>
    <n v="397"/>
    <n v="365"/>
    <n v="397"/>
    <n v="366"/>
  </r>
  <r>
    <s v="Neurohirurgija"/>
    <s v="Dijagnostičke usluge"/>
    <x v="2897"/>
    <x v="2890"/>
    <m/>
    <n v="1"/>
    <n v="2492"/>
    <n v="2090"/>
    <n v="2492"/>
    <n v="2091"/>
  </r>
  <r>
    <s v="Neurohirurgija"/>
    <s v="Terapijske  usluge"/>
    <x v="2907"/>
    <x v="2900"/>
    <m/>
    <n v="0"/>
    <n v="173"/>
    <n v="233"/>
    <n v="173"/>
    <n v="233"/>
  </r>
  <r>
    <s v="Neurohirurgija"/>
    <s v="Terapijske  usluge"/>
    <x v="2908"/>
    <x v="2901"/>
    <m/>
    <n v="0"/>
    <n v="62"/>
    <n v="55"/>
    <n v="62"/>
    <n v="55"/>
  </r>
  <r>
    <s v="Neurohirurgija"/>
    <s v="Terapijske  usluge"/>
    <x v="845"/>
    <x v="843"/>
    <m/>
    <n v="1"/>
    <n v="2"/>
    <n v="1"/>
    <n v="2"/>
    <n v="2"/>
  </r>
  <r>
    <s v="Neurohirurgija"/>
    <s v="Terapijske  usluge"/>
    <x v="2461"/>
    <x v="2456"/>
    <m/>
    <n v="1"/>
    <n v="3"/>
    <n v="1"/>
    <n v="3"/>
    <n v="2"/>
  </r>
  <r>
    <s v="Neurohirurgija"/>
    <s v="Terapijske  usluge"/>
    <x v="3059"/>
    <x v="3051"/>
    <n v="395"/>
    <n v="380"/>
    <n v="3582"/>
    <n v="3930"/>
    <n v="3977"/>
    <n v="4310"/>
  </r>
  <r>
    <s v="Neurohirurgija"/>
    <s v="Terapijske  usluge"/>
    <x v="1372"/>
    <x v="1370"/>
    <m/>
    <n v="1"/>
    <n v="1"/>
    <n v="1"/>
    <n v="1"/>
    <n v="2"/>
  </r>
  <r>
    <s v="Neurohirurgija"/>
    <s v="Terapijske  usluge"/>
    <x v="2925"/>
    <x v="2918"/>
    <m/>
    <n v="1"/>
    <n v="86"/>
    <n v="90"/>
    <n v="86"/>
    <n v="91"/>
  </r>
  <r>
    <s v="Neurohirurgija"/>
    <s v="Terapijske  usluge"/>
    <x v="2927"/>
    <x v="2920"/>
    <m/>
    <n v="0"/>
    <n v="11324"/>
    <n v="11175"/>
    <n v="11324"/>
    <n v="11175"/>
  </r>
  <r>
    <s v="Neurohirurgija"/>
    <s v="Terapijske  usluge"/>
    <x v="2930"/>
    <x v="2923"/>
    <m/>
    <n v="0"/>
    <n v="60"/>
    <n v="50"/>
    <n v="60"/>
    <n v="50"/>
  </r>
  <r>
    <s v="Neurohirurgija"/>
    <s v="Terapijske  usluge"/>
    <x v="3365"/>
    <x v="3356"/>
    <m/>
    <n v="1"/>
    <n v="146"/>
    <n v="150"/>
    <n v="146"/>
    <n v="151"/>
  </r>
  <r>
    <s v="Neurohirurgija"/>
    <s v="Terapijske  usluge"/>
    <x v="3538"/>
    <x v="3529"/>
    <m/>
    <n v="1"/>
    <n v="6"/>
    <n v="2"/>
    <n v="6"/>
    <n v="3"/>
  </r>
  <r>
    <s v="Neurohirurgija"/>
    <s v="Terapijske  usluge"/>
    <x v="2953"/>
    <x v="2944"/>
    <m/>
    <n v="0"/>
    <n v="74"/>
    <n v="155"/>
    <n v="74"/>
    <n v="155"/>
  </r>
  <r>
    <s v="Neurohirurgija"/>
    <s v="Terapijske  usluge"/>
    <x v="2954"/>
    <x v="2946"/>
    <m/>
    <n v="0"/>
    <n v="4417"/>
    <n v="4330"/>
    <n v="4417"/>
    <n v="4330"/>
  </r>
  <r>
    <s v="Neurohirurgija"/>
    <s v="Terapijske  usluge"/>
    <x v="2965"/>
    <x v="2957"/>
    <m/>
    <n v="0"/>
    <m/>
    <n v="1"/>
    <n v="0"/>
    <n v="1"/>
  </r>
  <r>
    <s v="Neurohirurgija"/>
    <s v="Terapijske  usluge"/>
    <x v="2966"/>
    <x v="2958"/>
    <m/>
    <n v="0"/>
    <m/>
    <n v="1"/>
    <n v="0"/>
    <n v="1"/>
  </r>
  <r>
    <s v="Neurohirurgija"/>
    <s v="Terapijske  usluge"/>
    <x v="2971"/>
    <x v="2963"/>
    <m/>
    <n v="0"/>
    <n v="1792"/>
    <n v="2330"/>
    <n v="1792"/>
    <n v="2330"/>
  </r>
  <r>
    <s v="Neurohirurgija"/>
    <s v="Terapijske  usluge"/>
    <x v="2980"/>
    <x v="2972"/>
    <m/>
    <n v="0"/>
    <n v="59"/>
    <n v="72"/>
    <n v="59"/>
    <n v="72"/>
  </r>
  <r>
    <s v="Neurohirurgija"/>
    <s v="Terapijske  usluge"/>
    <x v="2983"/>
    <x v="2975"/>
    <m/>
    <n v="0"/>
    <n v="11633"/>
    <n v="10730"/>
    <n v="11633"/>
    <n v="10730"/>
  </r>
  <r>
    <s v="Neurohirurgija"/>
    <s v="Terapijske  usluge"/>
    <x v="2984"/>
    <x v="2976"/>
    <m/>
    <n v="0"/>
    <n v="9040"/>
    <n v="9395"/>
    <n v="9040"/>
    <n v="9395"/>
  </r>
  <r>
    <s v="Neurohirurgija"/>
    <s v="Terapijske  usluge"/>
    <x v="2986"/>
    <x v="2978"/>
    <m/>
    <n v="1"/>
    <n v="173"/>
    <n v="205"/>
    <n v="173"/>
    <n v="206"/>
  </r>
  <r>
    <s v="Neurohirurgija"/>
    <s v="Terapijske  usluge"/>
    <x v="2987"/>
    <x v="2979"/>
    <m/>
    <n v="0"/>
    <m/>
    <n v="1"/>
    <n v="0"/>
    <n v="1"/>
  </r>
  <r>
    <s v="Neurohirurgija"/>
    <s v="Terapijske  usluge"/>
    <x v="2988"/>
    <x v="2980"/>
    <m/>
    <n v="0"/>
    <n v="18037"/>
    <n v="19535"/>
    <n v="18037"/>
    <n v="19535"/>
  </r>
  <r>
    <s v="Neurohirurgija"/>
    <s v="Terapijske  usluge"/>
    <x v="2989"/>
    <x v="2981"/>
    <m/>
    <n v="0"/>
    <n v="26020"/>
    <n v="27435"/>
    <n v="26020"/>
    <n v="27435"/>
  </r>
  <r>
    <s v="Neurohirurgija"/>
    <s v="Terapijske  usluge"/>
    <x v="2991"/>
    <x v="2983"/>
    <m/>
    <n v="0"/>
    <n v="2902"/>
    <n v="3240"/>
    <n v="2902"/>
    <n v="3240"/>
  </r>
  <r>
    <s v="Neurohirurgija"/>
    <s v="Terapijske  usluge"/>
    <x v="2993"/>
    <x v="2985"/>
    <m/>
    <n v="0"/>
    <m/>
    <n v="2"/>
    <n v="0"/>
    <n v="2"/>
  </r>
  <r>
    <s v="Neurohirurgija"/>
    <s v="Terapijske  usluge"/>
    <x v="3014"/>
    <x v="3006"/>
    <m/>
    <n v="0"/>
    <n v="23"/>
    <n v="2"/>
    <n v="23"/>
    <n v="2"/>
  </r>
  <r>
    <s v="Neurohirurgija"/>
    <s v="Terapijske  usluge"/>
    <x v="3018"/>
    <x v="3010"/>
    <m/>
    <n v="0"/>
    <n v="3"/>
    <n v="5"/>
    <n v="3"/>
    <n v="5"/>
  </r>
  <r>
    <s v="Neurohirurgija"/>
    <s v="Terapijske  usluge"/>
    <x v="3019"/>
    <x v="3011"/>
    <m/>
    <n v="0"/>
    <n v="373"/>
    <n v="430"/>
    <n v="373"/>
    <n v="430"/>
  </r>
  <r>
    <s v="Neurohirurgija"/>
    <s v="Terapijske  usluge"/>
    <x v="3025"/>
    <x v="3017"/>
    <m/>
    <n v="0"/>
    <n v="20467"/>
    <n v="19070"/>
    <n v="20467"/>
    <n v="19070"/>
  </r>
  <r>
    <s v="Neurohirurgija"/>
    <s v="Terapijske  usluge"/>
    <x v="3034"/>
    <x v="3026"/>
    <m/>
    <n v="0"/>
    <n v="1"/>
    <n v="10"/>
    <n v="1"/>
    <n v="10"/>
  </r>
  <r>
    <s v="Neurohirurgija"/>
    <s v="Terapijske  usluge"/>
    <x v="2931"/>
    <x v="2924"/>
    <m/>
    <n v="0"/>
    <m/>
    <n v="1"/>
    <n v="0"/>
    <n v="1"/>
  </r>
  <r>
    <s v="Neurohirurgija"/>
    <s v="Terapijske  usluge"/>
    <x v="2981"/>
    <x v="2973"/>
    <m/>
    <n v="0"/>
    <m/>
    <n v="5"/>
    <n v="0"/>
    <n v="5"/>
  </r>
  <r>
    <s v="Neurohirurgija"/>
    <s v="Terapijske  usluge"/>
    <x v="2998"/>
    <x v="2990"/>
    <m/>
    <n v="0"/>
    <n v="10"/>
    <n v="2"/>
    <n v="10"/>
    <n v="2"/>
  </r>
  <r>
    <s v="Neurohirurgija"/>
    <s v="Terapijske  usluge"/>
    <x v="3020"/>
    <x v="3012"/>
    <m/>
    <n v="0"/>
    <n v="1"/>
    <n v="8"/>
    <n v="1"/>
    <n v="8"/>
  </r>
  <r>
    <s v="Neurohirurgija"/>
    <s v="Terapijske  usluge"/>
    <x v="3052"/>
    <x v="3044"/>
    <m/>
    <n v="0"/>
    <n v="634"/>
    <n v="800"/>
    <n v="634"/>
    <n v="800"/>
  </r>
  <r>
    <s v="Neurohirurgija"/>
    <s v="Intervencije"/>
    <x v="2938"/>
    <x v="2931"/>
    <m/>
    <n v="0"/>
    <n v="23"/>
    <n v="30"/>
    <n v="23"/>
    <n v="30"/>
  </r>
  <r>
    <s v="Neurohirurgija"/>
    <s v="Intervencije"/>
    <x v="2894"/>
    <x v="2887"/>
    <m/>
    <n v="1"/>
    <m/>
    <n v="1"/>
    <n v="0"/>
    <n v="2"/>
  </r>
  <r>
    <s v="Neurohirurgija"/>
    <s v="Intervencije"/>
    <x v="3055"/>
    <x v="3047"/>
    <m/>
    <n v="0"/>
    <n v="1"/>
    <n v="1"/>
    <n v="1"/>
    <n v="1"/>
  </r>
  <r>
    <s v="Neurohirurgija"/>
    <s v="Intervencije"/>
    <x v="3057"/>
    <x v="3049"/>
    <m/>
    <n v="1"/>
    <m/>
    <n v="1"/>
    <n v="0"/>
    <n v="2"/>
  </r>
  <r>
    <s v="Neurohirurgija"/>
    <s v="Intervencije"/>
    <x v="3058"/>
    <x v="3050"/>
    <m/>
    <n v="1"/>
    <m/>
    <n v="1"/>
    <n v="0"/>
    <n v="2"/>
  </r>
  <r>
    <s v="Neurohirurgija"/>
    <s v="Intervencije"/>
    <x v="3168"/>
    <x v="3160"/>
    <m/>
    <n v="1"/>
    <m/>
    <n v="1"/>
    <n v="0"/>
    <n v="2"/>
  </r>
  <r>
    <s v="Neurohirurgija"/>
    <s v="Intervencije"/>
    <x v="3169"/>
    <x v="3050"/>
    <m/>
    <n v="1"/>
    <m/>
    <n v="1"/>
    <n v="0"/>
    <n v="2"/>
  </r>
  <r>
    <s v="Neurohirurgija"/>
    <s v="Intervencije"/>
    <x v="34"/>
    <x v="34"/>
    <m/>
    <n v="1"/>
    <m/>
    <n v="1"/>
    <n v="0"/>
    <n v="2"/>
  </r>
  <r>
    <s v="Neurohirurgija"/>
    <s v="Intervencije"/>
    <x v="1931"/>
    <x v="1928"/>
    <m/>
    <n v="1"/>
    <n v="2"/>
    <n v="5"/>
    <n v="2"/>
    <n v="6"/>
  </r>
  <r>
    <s v="Neurohirurgija"/>
    <s v="Intervencije"/>
    <x v="1177"/>
    <x v="1175"/>
    <m/>
    <n v="0"/>
    <n v="244"/>
    <n v="265"/>
    <n v="244"/>
    <n v="265"/>
  </r>
  <r>
    <s v="Neurohirurgija"/>
    <s v="Intervencije"/>
    <x v="1178"/>
    <x v="1176"/>
    <m/>
    <n v="0"/>
    <n v="31"/>
    <n v="50"/>
    <n v="31"/>
    <n v="50"/>
  </r>
  <r>
    <s v="Neurohirurgija"/>
    <s v="Intervencije"/>
    <x v="1179"/>
    <x v="1177"/>
    <m/>
    <n v="0"/>
    <n v="259"/>
    <n v="240"/>
    <n v="259"/>
    <n v="240"/>
  </r>
  <r>
    <s v="Neurohirurgija"/>
    <s v="Intervencije"/>
    <x v="4014"/>
    <x v="4004"/>
    <m/>
    <n v="1"/>
    <n v="1"/>
    <n v="1"/>
    <n v="1"/>
    <n v="2"/>
  </r>
  <r>
    <s v="Neurohirurgija"/>
    <s v="Intervencije"/>
    <x v="4015"/>
    <x v="4005"/>
    <m/>
    <n v="1"/>
    <m/>
    <n v="1"/>
    <n v="0"/>
    <n v="2"/>
  </r>
  <r>
    <s v="Neurohirurgija"/>
    <s v="Intervencije"/>
    <x v="4016"/>
    <x v="4006"/>
    <m/>
    <n v="0"/>
    <n v="4"/>
    <n v="1"/>
    <n v="4"/>
    <n v="1"/>
  </r>
  <r>
    <s v="Neurohirurgija"/>
    <s v="Intervencije"/>
    <x v="4017"/>
    <x v="4007"/>
    <m/>
    <n v="1"/>
    <m/>
    <n v="1"/>
    <n v="0"/>
    <n v="2"/>
  </r>
  <r>
    <s v="Neurohirurgija"/>
    <s v="Intervencije"/>
    <x v="4018"/>
    <x v="4008"/>
    <m/>
    <n v="1"/>
    <n v="22"/>
    <n v="2"/>
    <n v="22"/>
    <n v="3"/>
  </r>
  <r>
    <s v="Neurohirurgija"/>
    <s v="Intervencije"/>
    <x v="4019"/>
    <x v="4009"/>
    <m/>
    <n v="1"/>
    <n v="4"/>
    <n v="1"/>
    <n v="4"/>
    <n v="2"/>
  </r>
  <r>
    <s v="Neurohirurgija"/>
    <s v="Intervencije"/>
    <x v="4020"/>
    <x v="4010"/>
    <m/>
    <n v="1"/>
    <n v="4"/>
    <n v="5"/>
    <n v="4"/>
    <n v="6"/>
  </r>
  <r>
    <s v="Neurohirurgija"/>
    <s v="Intervencije"/>
    <x v="4021"/>
    <x v="4011"/>
    <m/>
    <n v="1"/>
    <n v="1"/>
    <n v="1"/>
    <n v="1"/>
    <n v="2"/>
  </r>
  <r>
    <s v="Neurohirurgija"/>
    <s v="Intervencije"/>
    <x v="4022"/>
    <x v="4012"/>
    <m/>
    <n v="1"/>
    <m/>
    <n v="1"/>
    <n v="0"/>
    <n v="2"/>
  </r>
  <r>
    <s v="Neurohirurgija"/>
    <s v="Intervencije"/>
    <x v="4023"/>
    <x v="4013"/>
    <m/>
    <n v="1"/>
    <m/>
    <n v="1"/>
    <n v="0"/>
    <n v="2"/>
  </r>
  <r>
    <s v="Neurohirurgija"/>
    <s v="Intervencije"/>
    <x v="4024"/>
    <x v="4014"/>
    <m/>
    <n v="1"/>
    <m/>
    <n v="1"/>
    <n v="0"/>
    <n v="2"/>
  </r>
  <r>
    <s v="Neurohirurgija"/>
    <s v="Intervencije"/>
    <x v="4025"/>
    <x v="4015"/>
    <m/>
    <n v="1"/>
    <m/>
    <n v="1"/>
    <n v="0"/>
    <n v="2"/>
  </r>
  <r>
    <s v="Neurohirurgija"/>
    <s v="Intervencije"/>
    <x v="4026"/>
    <x v="4016"/>
    <m/>
    <n v="0"/>
    <n v="14"/>
    <n v="20"/>
    <n v="14"/>
    <n v="20"/>
  </r>
  <r>
    <s v="Neurohirurgija"/>
    <s v="Intervencije"/>
    <x v="4027"/>
    <x v="4017"/>
    <m/>
    <n v="0"/>
    <n v="117"/>
    <n v="110"/>
    <n v="117"/>
    <n v="110"/>
  </r>
  <r>
    <s v="Neurohirurgija"/>
    <s v="Intervencije"/>
    <x v="4028"/>
    <x v="4018"/>
    <m/>
    <n v="0"/>
    <n v="219"/>
    <n v="120"/>
    <n v="219"/>
    <n v="120"/>
  </r>
  <r>
    <s v="Neurohirurgija"/>
    <s v="Intervencije"/>
    <x v="4029"/>
    <x v="4019"/>
    <m/>
    <n v="0"/>
    <n v="551"/>
    <n v="630"/>
    <n v="551"/>
    <n v="630"/>
  </r>
  <r>
    <s v="Neurohirurgija"/>
    <s v="Intervencije"/>
    <x v="3530"/>
    <x v="3521"/>
    <m/>
    <n v="1"/>
    <n v="17"/>
    <n v="35"/>
    <n v="17"/>
    <n v="36"/>
  </r>
  <r>
    <s v="Digestivna hirurgija"/>
    <s v="Dijagnostičke usluge"/>
    <x v="2894"/>
    <x v="2887"/>
    <n v="939"/>
    <n v="940"/>
    <m/>
    <n v="7"/>
    <n v="939"/>
    <n v="947"/>
  </r>
  <r>
    <s v="Digestivna hirurgija"/>
    <s v="Dijagnostičke usluge"/>
    <x v="2896"/>
    <x v="2889"/>
    <m/>
    <n v="0"/>
    <m/>
    <n v="1"/>
    <n v="0"/>
    <n v="1"/>
  </r>
  <r>
    <s v="Digestivna hirurgija"/>
    <s v="Dijagnostičke usluge"/>
    <x v="2897"/>
    <x v="2890"/>
    <m/>
    <n v="1"/>
    <n v="8475"/>
    <n v="7740"/>
    <n v="8475"/>
    <n v="7741"/>
  </r>
  <r>
    <s v="Digestivna hirurgija"/>
    <s v="Dijagnostičke usluge"/>
    <x v="3652"/>
    <x v="3643"/>
    <m/>
    <n v="1"/>
    <n v="1"/>
    <n v="5"/>
    <n v="1"/>
    <n v="6"/>
  </r>
  <r>
    <s v="Digestivna hirurgija"/>
    <s v="Dijagnostičke usluge"/>
    <x v="2078"/>
    <x v="2074"/>
    <m/>
    <n v="1"/>
    <n v="1"/>
    <n v="1"/>
    <n v="1"/>
    <n v="2"/>
  </r>
  <r>
    <s v="Digestivna hirurgija"/>
    <s v="Dijagnostičke usluge"/>
    <x v="3653"/>
    <x v="3644"/>
    <m/>
    <n v="1"/>
    <n v="1"/>
    <n v="1"/>
    <n v="1"/>
    <n v="2"/>
  </r>
  <r>
    <s v="Digestivna hirurgija"/>
    <s v="Dijagnostičke usluge"/>
    <x v="20"/>
    <x v="20"/>
    <m/>
    <n v="0"/>
    <m/>
    <n v="1"/>
    <n v="0"/>
    <n v="1"/>
  </r>
  <r>
    <s v="Digestivna hirurgija"/>
    <s v="Dijagnostičke usluge"/>
    <x v="4030"/>
    <x v="4020"/>
    <m/>
    <n v="0"/>
    <m/>
    <n v="1"/>
    <n v="0"/>
    <n v="1"/>
  </r>
  <r>
    <s v="Digestivna hirurgija"/>
    <s v="Dijagnostičke usluge"/>
    <x v="2895"/>
    <x v="2888"/>
    <m/>
    <n v="0"/>
    <m/>
    <n v="1"/>
    <n v="0"/>
    <n v="1"/>
  </r>
  <r>
    <s v="Digestivna hirurgija"/>
    <s v="Dijagnostičke usluge"/>
    <x v="3401"/>
    <x v="3392"/>
    <m/>
    <n v="0"/>
    <m/>
    <n v="1"/>
    <n v="0"/>
    <n v="1"/>
  </r>
  <r>
    <s v="Digestivna hirurgija"/>
    <s v="Dijagnostičke usluge"/>
    <x v="4031"/>
    <x v="4021"/>
    <m/>
    <n v="0"/>
    <m/>
    <n v="1"/>
    <n v="0"/>
    <n v="1"/>
  </r>
  <r>
    <s v="Digestivna hirurgija"/>
    <s v="Dijagnostičke usluge"/>
    <x v="3636"/>
    <x v="3627"/>
    <m/>
    <n v="0"/>
    <m/>
    <n v="1"/>
    <n v="0"/>
    <n v="1"/>
  </r>
  <r>
    <s v="Digestivna hirurgija"/>
    <s v="Dijagnostičke usluge"/>
    <x v="3778"/>
    <x v="3768"/>
    <m/>
    <n v="0"/>
    <m/>
    <n v="1"/>
    <n v="0"/>
    <n v="1"/>
  </r>
  <r>
    <s v="Digestivna hirurgija"/>
    <s v="Dijagnostičke usluge"/>
    <x v="3366"/>
    <x v="3357"/>
    <n v="2080"/>
    <n v="1890"/>
    <n v="4"/>
    <n v="15"/>
    <n v="2084"/>
    <n v="1905"/>
  </r>
  <r>
    <s v="Digestivna hirurgija"/>
    <s v="Dijagnostičke usluge"/>
    <x v="4032"/>
    <x v="4022"/>
    <m/>
    <n v="0"/>
    <m/>
    <n v="1"/>
    <n v="0"/>
    <n v="1"/>
  </r>
  <r>
    <s v="Digestivna hirurgija"/>
    <s v="Terapijske  usluge"/>
    <x v="2907"/>
    <x v="2900"/>
    <m/>
    <n v="0"/>
    <n v="613"/>
    <n v="535"/>
    <n v="613"/>
    <n v="535"/>
  </r>
  <r>
    <s v="Digestivna hirurgija"/>
    <s v="Terapijske  usluge"/>
    <x v="2908"/>
    <x v="2901"/>
    <m/>
    <n v="0"/>
    <n v="15"/>
    <n v="25"/>
    <n v="15"/>
    <n v="25"/>
  </r>
  <r>
    <s v="Digestivna hirurgija"/>
    <s v="Terapijske  usluge"/>
    <x v="1681"/>
    <x v="1678"/>
    <m/>
    <n v="0"/>
    <m/>
    <n v="1"/>
    <n v="0"/>
    <n v="1"/>
  </r>
  <r>
    <s v="Digestivna hirurgija"/>
    <s v="Terapijske  usluge"/>
    <x v="2930"/>
    <x v="2923"/>
    <m/>
    <n v="0"/>
    <n v="33"/>
    <n v="5"/>
    <n v="33"/>
    <n v="5"/>
  </r>
  <r>
    <s v="Digestivna hirurgija"/>
    <s v="Terapijske  usluge"/>
    <x v="3213"/>
    <x v="3204"/>
    <m/>
    <n v="0"/>
    <n v="10"/>
    <n v="22"/>
    <n v="10"/>
    <n v="22"/>
  </r>
  <r>
    <s v="Digestivna hirurgija"/>
    <s v="Terapijske  usluge"/>
    <x v="2982"/>
    <x v="2974"/>
    <m/>
    <n v="0"/>
    <m/>
    <n v="1"/>
    <n v="0"/>
    <n v="1"/>
  </r>
  <r>
    <s v="Digestivna hirurgija"/>
    <s v="Terapijske  usluge"/>
    <x v="2983"/>
    <x v="2975"/>
    <m/>
    <n v="0"/>
    <n v="13002"/>
    <n v="11332"/>
    <n v="13002"/>
    <n v="11332"/>
  </r>
  <r>
    <s v="Digestivna hirurgija"/>
    <s v="Terapijske  usluge"/>
    <x v="2984"/>
    <x v="2976"/>
    <m/>
    <n v="0"/>
    <n v="2"/>
    <n v="1"/>
    <n v="2"/>
    <n v="1"/>
  </r>
  <r>
    <s v="Digestivna hirurgija"/>
    <s v="Terapijske  usluge"/>
    <x v="2986"/>
    <x v="2978"/>
    <m/>
    <n v="0"/>
    <n v="1"/>
    <n v="1"/>
    <n v="1"/>
    <n v="1"/>
  </r>
  <r>
    <s v="Digestivna hirurgija"/>
    <s v="Terapijske  usluge"/>
    <x v="2987"/>
    <x v="2979"/>
    <m/>
    <n v="0"/>
    <n v="15115"/>
    <n v="15490"/>
    <n v="15115"/>
    <n v="15490"/>
  </r>
  <r>
    <s v="Digestivna hirurgija"/>
    <s v="Terapijske  usluge"/>
    <x v="2988"/>
    <x v="2980"/>
    <m/>
    <n v="0"/>
    <n v="16626"/>
    <n v="16015"/>
    <n v="16626"/>
    <n v="16015"/>
  </r>
  <r>
    <s v="Digestivna hirurgija"/>
    <s v="Terapijske  usluge"/>
    <x v="2989"/>
    <x v="2981"/>
    <m/>
    <n v="0"/>
    <n v="16008"/>
    <n v="14790"/>
    <n v="16008"/>
    <n v="14790"/>
  </r>
  <r>
    <s v="Digestivna hirurgija"/>
    <s v="Terapijske  usluge"/>
    <x v="2991"/>
    <x v="2983"/>
    <m/>
    <n v="0"/>
    <n v="10477"/>
    <n v="9850"/>
    <n v="10477"/>
    <n v="9850"/>
  </r>
  <r>
    <s v="Digestivna hirurgija"/>
    <s v="Terapijske  usluge"/>
    <x v="2992"/>
    <x v="2984"/>
    <m/>
    <n v="0"/>
    <n v="1"/>
    <n v="8"/>
    <n v="1"/>
    <n v="8"/>
  </r>
  <r>
    <s v="Digestivna hirurgija"/>
    <s v="Terapijske  usluge"/>
    <x v="2993"/>
    <x v="2985"/>
    <m/>
    <n v="0"/>
    <m/>
    <n v="1"/>
    <n v="0"/>
    <n v="1"/>
  </r>
  <r>
    <s v="Digestivna hirurgija"/>
    <s v="Terapijske  usluge"/>
    <x v="2995"/>
    <x v="2987"/>
    <m/>
    <n v="0"/>
    <n v="51"/>
    <n v="35"/>
    <n v="51"/>
    <n v="35"/>
  </r>
  <r>
    <s v="Digestivna hirurgija"/>
    <s v="Terapijske  usluge"/>
    <x v="2998"/>
    <x v="2990"/>
    <m/>
    <n v="0"/>
    <n v="5"/>
    <n v="1"/>
    <n v="5"/>
    <n v="1"/>
  </r>
  <r>
    <s v="Digestivna hirurgija"/>
    <s v="Terapijske  usluge"/>
    <x v="3019"/>
    <x v="3011"/>
    <m/>
    <n v="0"/>
    <m/>
    <n v="8"/>
    <n v="0"/>
    <n v="8"/>
  </r>
  <r>
    <s v="Digestivna hirurgija"/>
    <s v="Terapijske  usluge"/>
    <x v="3020"/>
    <x v="3012"/>
    <m/>
    <n v="0"/>
    <m/>
    <n v="1"/>
    <n v="0"/>
    <n v="1"/>
  </r>
  <r>
    <s v="Digestivna hirurgija"/>
    <s v="Terapijske  usluge"/>
    <x v="3022"/>
    <x v="3014"/>
    <m/>
    <n v="0"/>
    <m/>
    <n v="1"/>
    <n v="0"/>
    <n v="1"/>
  </r>
  <r>
    <s v="Digestivna hirurgija"/>
    <s v="Terapijske  usluge"/>
    <x v="3025"/>
    <x v="3017"/>
    <m/>
    <n v="0"/>
    <n v="67"/>
    <n v="80"/>
    <n v="67"/>
    <n v="80"/>
  </r>
  <r>
    <s v="Digestivna hirurgija"/>
    <s v="Terapijske  usluge"/>
    <x v="4033"/>
    <x v="4023"/>
    <m/>
    <n v="0"/>
    <m/>
    <n v="1"/>
    <n v="0"/>
    <n v="1"/>
  </r>
  <r>
    <s v="Digestivna hirurgija"/>
    <s v="Terapijske  usluge"/>
    <x v="2902"/>
    <x v="2895"/>
    <m/>
    <n v="0"/>
    <m/>
    <n v="1"/>
    <n v="0"/>
    <n v="1"/>
  </r>
  <r>
    <s v="Digestivna hirurgija"/>
    <s v="Terapijske  usluge"/>
    <x v="3162"/>
    <x v="3154"/>
    <m/>
    <n v="0"/>
    <m/>
    <n v="1"/>
    <n v="0"/>
    <n v="1"/>
  </r>
  <r>
    <s v="Digestivna hirurgija"/>
    <s v="Terapijske  usluge"/>
    <x v="2925"/>
    <x v="2918"/>
    <m/>
    <n v="0"/>
    <n v="1"/>
    <n v="2"/>
    <n v="1"/>
    <n v="2"/>
  </r>
  <r>
    <s v="Digestivna hirurgija"/>
    <s v="Terapijske  usluge"/>
    <x v="2953"/>
    <x v="2944"/>
    <m/>
    <n v="0"/>
    <m/>
    <n v="1"/>
    <n v="0"/>
    <n v="1"/>
  </r>
  <r>
    <s v="Digestivna hirurgija"/>
    <s v="Terapijske  usluge"/>
    <x v="2971"/>
    <x v="2963"/>
    <m/>
    <n v="0"/>
    <n v="68"/>
    <n v="95"/>
    <n v="68"/>
    <n v="95"/>
  </r>
  <r>
    <s v="Digestivna hirurgija"/>
    <s v="Terapijske  usluge"/>
    <x v="2981"/>
    <x v="2973"/>
    <m/>
    <n v="0"/>
    <m/>
    <n v="1"/>
    <n v="0"/>
    <n v="1"/>
  </r>
  <r>
    <s v="Digestivna hirurgija"/>
    <s v="Terapijske  usluge"/>
    <x v="2985"/>
    <x v="2977"/>
    <m/>
    <n v="0"/>
    <m/>
    <n v="1"/>
    <n v="0"/>
    <n v="1"/>
  </r>
  <r>
    <s v="Digestivna hirurgija"/>
    <s v="Terapijske  usluge"/>
    <x v="2990"/>
    <x v="2982"/>
    <m/>
    <n v="0"/>
    <m/>
    <n v="1"/>
    <n v="0"/>
    <n v="1"/>
  </r>
  <r>
    <s v="Digestivna hirurgija"/>
    <s v="Terapijske  usluge"/>
    <x v="3017"/>
    <x v="3009"/>
    <m/>
    <n v="0"/>
    <n v="3"/>
    <n v="5"/>
    <n v="3"/>
    <n v="5"/>
  </r>
  <r>
    <s v="Digestivna hirurgija"/>
    <s v="Terapijske  usluge"/>
    <x v="3018"/>
    <x v="3010"/>
    <m/>
    <n v="0"/>
    <m/>
    <n v="1"/>
    <n v="0"/>
    <n v="1"/>
  </r>
  <r>
    <s v="Digestivna hirurgija"/>
    <s v="Terapijske  usluge"/>
    <x v="3036"/>
    <x v="3028"/>
    <m/>
    <n v="0"/>
    <m/>
    <n v="1"/>
    <n v="0"/>
    <n v="1"/>
  </r>
  <r>
    <s v="Digestivna hirurgija"/>
    <s v="Intervencije"/>
    <x v="4034"/>
    <x v="4024"/>
    <n v="21"/>
    <n v="20"/>
    <m/>
    <n v="1"/>
    <n v="21"/>
    <n v="21"/>
  </r>
  <r>
    <s v="Digestivna hirurgija"/>
    <s v="Intervencije"/>
    <x v="845"/>
    <x v="843"/>
    <m/>
    <n v="1"/>
    <n v="2"/>
    <n v="1"/>
    <n v="2"/>
    <n v="2"/>
  </r>
  <r>
    <s v="Digestivna hirurgija"/>
    <s v="Intervencije"/>
    <x v="3059"/>
    <x v="3051"/>
    <n v="2898"/>
    <n v="2525"/>
    <n v="14275"/>
    <n v="11915"/>
    <n v="17173"/>
    <n v="14440"/>
  </r>
  <r>
    <s v="Digestivna hirurgija"/>
    <s v="Intervencije"/>
    <x v="3061"/>
    <x v="3053"/>
    <m/>
    <n v="1"/>
    <m/>
    <n v="1"/>
    <n v="0"/>
    <n v="2"/>
  </r>
  <r>
    <s v="Digestivna hirurgija"/>
    <s v="Intervencije"/>
    <x v="2694"/>
    <x v="2688"/>
    <m/>
    <n v="1"/>
    <n v="5"/>
    <n v="5"/>
    <n v="5"/>
    <n v="6"/>
  </r>
  <r>
    <s v="Digestivna hirurgija"/>
    <s v="Intervencije"/>
    <x v="3063"/>
    <x v="3055"/>
    <m/>
    <n v="1"/>
    <n v="6"/>
    <n v="8"/>
    <n v="6"/>
    <n v="9"/>
  </r>
  <r>
    <s v="Digestivna hirurgija"/>
    <s v="Intervencije"/>
    <x v="3064"/>
    <x v="3056"/>
    <m/>
    <n v="0"/>
    <m/>
    <n v="1"/>
    <n v="0"/>
    <n v="1"/>
  </r>
  <r>
    <s v="Digestivna hirurgija"/>
    <s v="Intervencije"/>
    <x v="2701"/>
    <x v="2695"/>
    <m/>
    <n v="1"/>
    <m/>
    <n v="4"/>
    <n v="0"/>
    <n v="5"/>
  </r>
  <r>
    <s v="Digestivna hirurgija"/>
    <s v="Intervencije"/>
    <x v="2702"/>
    <x v="2696"/>
    <n v="68"/>
    <n v="50"/>
    <n v="10"/>
    <n v="5"/>
    <n v="78"/>
    <n v="55"/>
  </r>
  <r>
    <s v="Digestivna hirurgija"/>
    <s v="Intervencije"/>
    <x v="2703"/>
    <x v="2697"/>
    <m/>
    <n v="1"/>
    <n v="6"/>
    <n v="2"/>
    <n v="6"/>
    <n v="3"/>
  </r>
  <r>
    <s v="Digestivna hirurgija"/>
    <s v="Intervencije"/>
    <x v="25"/>
    <x v="25"/>
    <m/>
    <n v="1"/>
    <n v="3"/>
    <n v="2"/>
    <n v="3"/>
    <n v="3"/>
  </r>
  <r>
    <s v="Digestivna hirurgija"/>
    <s v="Intervencije"/>
    <x v="4035"/>
    <x v="4025"/>
    <m/>
    <n v="1"/>
    <n v="1"/>
    <n v="1"/>
    <n v="1"/>
    <n v="2"/>
  </r>
  <r>
    <s v="Digestivna hirurgija"/>
    <s v="Intervencije"/>
    <x v="2082"/>
    <x v="2078"/>
    <m/>
    <n v="0"/>
    <n v="2"/>
    <n v="1"/>
    <n v="2"/>
    <n v="1"/>
  </r>
  <r>
    <s v="Digestivna hirurgija"/>
    <s v="Intervencije"/>
    <x v="2096"/>
    <x v="2092"/>
    <m/>
    <n v="2"/>
    <n v="1086"/>
    <n v="1050"/>
    <n v="1086"/>
    <n v="1052"/>
  </r>
  <r>
    <s v="Digestivna hirurgija"/>
    <s v="Intervencije"/>
    <x v="2158"/>
    <x v="2154"/>
    <m/>
    <n v="1"/>
    <n v="44"/>
    <n v="25"/>
    <n v="44"/>
    <n v="26"/>
  </r>
  <r>
    <s v="Digestivna hirurgija"/>
    <s v="Intervencije"/>
    <x v="34"/>
    <x v="34"/>
    <m/>
    <n v="1"/>
    <n v="15"/>
    <n v="16"/>
    <n v="15"/>
    <n v="17"/>
  </r>
  <r>
    <s v="Digestivna hirurgija"/>
    <s v="Intervencije"/>
    <x v="4036"/>
    <x v="4026"/>
    <m/>
    <n v="0"/>
    <m/>
    <n v="1"/>
    <n v="0"/>
    <n v="1"/>
  </r>
  <r>
    <s v="Digestivna hirurgija"/>
    <s v="Intervencije"/>
    <x v="4037"/>
    <x v="4027"/>
    <n v="13"/>
    <n v="12"/>
    <m/>
    <n v="1"/>
    <n v="13"/>
    <n v="13"/>
  </r>
  <r>
    <s v="Digestivna hirurgija"/>
    <s v="Intervencije"/>
    <x v="1177"/>
    <x v="1175"/>
    <m/>
    <n v="1"/>
    <n v="1493"/>
    <n v="340"/>
    <n v="1493"/>
    <n v="341"/>
  </r>
  <r>
    <s v="Digestivna hirurgija"/>
    <s v="Intervencije"/>
    <x v="3376"/>
    <x v="3367"/>
    <m/>
    <n v="0"/>
    <m/>
    <n v="1"/>
    <n v="0"/>
    <n v="1"/>
  </r>
  <r>
    <s v="Digestivna hirurgija"/>
    <s v="Intervencije"/>
    <x v="1680"/>
    <x v="1677"/>
    <m/>
    <n v="0"/>
    <m/>
    <n v="1"/>
    <n v="0"/>
    <n v="1"/>
  </r>
  <r>
    <s v="Digestivna hirurgija"/>
    <s v="Intervencije"/>
    <x v="779"/>
    <x v="777"/>
    <m/>
    <n v="1"/>
    <m/>
    <n v="2"/>
    <n v="0"/>
    <n v="3"/>
  </r>
  <r>
    <s v="Digestivna hirurgija"/>
    <s v="Intervencije"/>
    <x v="781"/>
    <x v="779"/>
    <m/>
    <n v="1"/>
    <n v="1"/>
    <n v="1"/>
    <n v="1"/>
    <n v="2"/>
  </r>
  <r>
    <s v="Digestivna hirurgija"/>
    <s v="Intervencije"/>
    <x v="2889"/>
    <x v="2883"/>
    <m/>
    <n v="1"/>
    <m/>
    <n v="1"/>
    <n v="0"/>
    <n v="2"/>
  </r>
  <r>
    <s v="Digestivna hirurgija"/>
    <s v="Intervencije"/>
    <x v="3100"/>
    <x v="3092"/>
    <m/>
    <n v="1"/>
    <m/>
    <n v="1"/>
    <n v="0"/>
    <n v="2"/>
  </r>
  <r>
    <s v="Digestivna hirurgija"/>
    <s v="Intervencije"/>
    <x v="2890"/>
    <x v="2884"/>
    <m/>
    <n v="1"/>
    <n v="4"/>
    <n v="1"/>
    <n v="4"/>
    <n v="2"/>
  </r>
  <r>
    <s v="Digestivna hirurgija"/>
    <s v="Intervencije"/>
    <x v="3536"/>
    <x v="3527"/>
    <m/>
    <n v="1"/>
    <n v="79"/>
    <n v="105"/>
    <n v="79"/>
    <n v="106"/>
  </r>
  <r>
    <s v="Digestivna hirurgija"/>
    <s v="Intervencije"/>
    <x v="3101"/>
    <x v="3093"/>
    <m/>
    <n v="0"/>
    <m/>
    <n v="1"/>
    <n v="0"/>
    <n v="1"/>
  </r>
  <r>
    <s v="Digestivna hirurgija"/>
    <s v="Intervencije"/>
    <x v="2931"/>
    <x v="2924"/>
    <m/>
    <n v="1"/>
    <n v="293"/>
    <n v="326"/>
    <n v="293"/>
    <n v="327"/>
  </r>
  <r>
    <s v="Digestivna hirurgija"/>
    <s v="Intervencije"/>
    <x v="4038"/>
    <x v="4028"/>
    <m/>
    <n v="0"/>
    <m/>
    <n v="1"/>
    <n v="0"/>
    <n v="1"/>
  </r>
  <r>
    <s v="Digestivna hirurgija"/>
    <s v="Intervencije"/>
    <x v="4039"/>
    <x v="4029"/>
    <m/>
    <n v="1"/>
    <m/>
    <n v="1"/>
    <n v="0"/>
    <n v="2"/>
  </r>
  <r>
    <s v="Digestivna hirurgija"/>
    <s v="Intervencije"/>
    <x v="4040"/>
    <x v="4030"/>
    <m/>
    <n v="0"/>
    <m/>
    <n v="1"/>
    <n v="0"/>
    <n v="1"/>
  </r>
  <r>
    <s v="Digestivna hirurgija"/>
    <s v="Intervencije"/>
    <x v="3811"/>
    <x v="3801"/>
    <m/>
    <n v="0"/>
    <n v="1"/>
    <n v="1"/>
    <n v="1"/>
    <n v="1"/>
  </r>
  <r>
    <s v="Endokrina hirurgija"/>
    <s v="Dijagnostičke usluge"/>
    <x v="2894"/>
    <x v="2887"/>
    <n v="572"/>
    <n v="580"/>
    <n v="16"/>
    <n v="1"/>
    <n v="588"/>
    <n v="581"/>
  </r>
  <r>
    <s v="Endokrina hirurgija"/>
    <s v="Dijagnostičke usluge"/>
    <x v="2896"/>
    <x v="2889"/>
    <m/>
    <n v="0"/>
    <n v="24"/>
    <n v="30"/>
    <n v="24"/>
    <n v="30"/>
  </r>
  <r>
    <s v="Endokrina hirurgija"/>
    <s v="Dijagnostičke usluge"/>
    <x v="2897"/>
    <x v="2890"/>
    <n v="7"/>
    <n v="1"/>
    <n v="704"/>
    <n v="525"/>
    <n v="711"/>
    <n v="526"/>
  </r>
  <r>
    <s v="Endokrina hirurgija"/>
    <s v="Terapijske  usluge"/>
    <x v="2907"/>
    <x v="2900"/>
    <m/>
    <n v="1"/>
    <n v="12"/>
    <n v="15"/>
    <n v="12"/>
    <n v="16"/>
  </r>
  <r>
    <s v="Endokrina hirurgija"/>
    <s v="Terapijske  usluge"/>
    <x v="25"/>
    <x v="25"/>
    <m/>
    <n v="1"/>
    <n v="1"/>
    <n v="1"/>
    <n v="1"/>
    <n v="2"/>
  </r>
  <r>
    <s v="Endokrina hirurgija"/>
    <s v="Terapijske  usluge"/>
    <x v="3585"/>
    <x v="3576"/>
    <m/>
    <n v="1"/>
    <m/>
    <n v="1"/>
    <n v="0"/>
    <n v="2"/>
  </r>
  <r>
    <s v="Endokrina hirurgija"/>
    <s v="Terapijske  usluge"/>
    <x v="2982"/>
    <x v="2974"/>
    <m/>
    <n v="1"/>
    <n v="2"/>
    <n v="1"/>
    <n v="2"/>
    <n v="2"/>
  </r>
  <r>
    <s v="Endokrina hirurgija"/>
    <s v="Terapijske  usluge"/>
    <x v="2983"/>
    <x v="2975"/>
    <m/>
    <n v="1"/>
    <n v="1867"/>
    <n v="1782"/>
    <n v="1867"/>
    <n v="1783"/>
  </r>
  <r>
    <s v="Endokrina hirurgija"/>
    <s v="Terapijske  usluge"/>
    <x v="2984"/>
    <x v="2976"/>
    <m/>
    <n v="1"/>
    <n v="20"/>
    <n v="6"/>
    <n v="20"/>
    <n v="7"/>
  </r>
  <r>
    <s v="Endokrina hirurgija"/>
    <s v="Terapijske  usluge"/>
    <x v="2987"/>
    <x v="2979"/>
    <m/>
    <n v="1"/>
    <n v="1034"/>
    <n v="995"/>
    <n v="1034"/>
    <n v="996"/>
  </r>
  <r>
    <s v="Endokrina hirurgija"/>
    <s v="Terapijske  usluge"/>
    <x v="2988"/>
    <x v="2980"/>
    <m/>
    <n v="1"/>
    <n v="1984"/>
    <n v="1522"/>
    <n v="1984"/>
    <n v="1523"/>
  </r>
  <r>
    <s v="Endokrina hirurgija"/>
    <s v="Terapijske  usluge"/>
    <x v="2989"/>
    <x v="2981"/>
    <m/>
    <n v="1"/>
    <n v="3885"/>
    <n v="3460"/>
    <n v="3885"/>
    <n v="3461"/>
  </r>
  <r>
    <s v="Endokrina hirurgija"/>
    <s v="Terapijske  usluge"/>
    <x v="2990"/>
    <x v="2982"/>
    <m/>
    <n v="1"/>
    <n v="6"/>
    <n v="2"/>
    <n v="6"/>
    <n v="3"/>
  </r>
  <r>
    <s v="Endokrina hirurgija"/>
    <s v="Terapijske  usluge"/>
    <x v="2991"/>
    <x v="2983"/>
    <m/>
    <n v="1"/>
    <n v="751"/>
    <n v="880"/>
    <n v="751"/>
    <n v="881"/>
  </r>
  <r>
    <s v="Endokrina hirurgija"/>
    <s v="Terapijske  usluge"/>
    <x v="2993"/>
    <x v="2985"/>
    <m/>
    <n v="1"/>
    <m/>
    <n v="1"/>
    <n v="0"/>
    <n v="2"/>
  </r>
  <r>
    <s v="Endokrina hirurgija"/>
    <s v="Terapijske  usluge"/>
    <x v="2995"/>
    <x v="2987"/>
    <m/>
    <n v="1"/>
    <n v="3"/>
    <n v="25"/>
    <n v="3"/>
    <n v="26"/>
  </r>
  <r>
    <s v="Endokrina hirurgija"/>
    <s v="Terapijske  usluge"/>
    <x v="2998"/>
    <x v="2990"/>
    <m/>
    <n v="1"/>
    <n v="59"/>
    <n v="5"/>
    <n v="59"/>
    <n v="6"/>
  </r>
  <r>
    <s v="Endokrina hirurgija"/>
    <s v="Terapijske  usluge"/>
    <x v="3019"/>
    <x v="3011"/>
    <m/>
    <n v="1"/>
    <n v="41"/>
    <n v="1"/>
    <n v="41"/>
    <n v="2"/>
  </r>
  <r>
    <s v="Endokrina hirurgija"/>
    <s v="Terapijske  usluge"/>
    <x v="3026"/>
    <x v="3018"/>
    <m/>
    <n v="1"/>
    <m/>
    <n v="1"/>
    <n v="0"/>
    <n v="2"/>
  </r>
  <r>
    <s v="Endokrina hirurgija"/>
    <s v="Intervencije"/>
    <x v="3059"/>
    <x v="3051"/>
    <n v="1402"/>
    <n v="1345"/>
    <n v="734"/>
    <n v="685"/>
    <n v="2136"/>
    <n v="2030"/>
  </r>
  <r>
    <s v="Endokrina hirurgija"/>
    <s v="Intervencije"/>
    <x v="2694"/>
    <x v="2688"/>
    <m/>
    <n v="1"/>
    <n v="1"/>
    <n v="2"/>
    <n v="1"/>
    <n v="3"/>
  </r>
  <r>
    <s v="Endokrina hirurgija"/>
    <s v="Intervencije"/>
    <x v="2701"/>
    <x v="2695"/>
    <m/>
    <n v="2"/>
    <m/>
    <n v="1"/>
    <n v="0"/>
    <n v="3"/>
  </r>
  <r>
    <s v="Endokrina hirurgija"/>
    <s v="Intervencije"/>
    <x v="2703"/>
    <x v="2697"/>
    <n v="3"/>
    <n v="1"/>
    <m/>
    <n v="1"/>
    <n v="3"/>
    <n v="2"/>
  </r>
  <r>
    <s v="Endokrina hirurgija"/>
    <s v="Intervencije"/>
    <x v="2096"/>
    <x v="2092"/>
    <m/>
    <n v="0"/>
    <n v="6"/>
    <n v="16"/>
    <n v="6"/>
    <n v="16"/>
  </r>
  <r>
    <s v="Endokrina hirurgija"/>
    <s v="Intervencije"/>
    <x v="2158"/>
    <x v="2154"/>
    <m/>
    <n v="1"/>
    <m/>
    <n v="1"/>
    <n v="0"/>
    <n v="2"/>
  </r>
  <r>
    <s v="Endokrina hirurgija"/>
    <s v="Intervencije"/>
    <x v="34"/>
    <x v="34"/>
    <m/>
    <n v="1"/>
    <n v="1"/>
    <n v="1"/>
    <n v="1"/>
    <n v="2"/>
  </r>
  <r>
    <s v="Endokrina hirurgija"/>
    <s v="Intervencije"/>
    <x v="1932"/>
    <x v="1929"/>
    <m/>
    <n v="1"/>
    <n v="1"/>
    <n v="1"/>
    <n v="1"/>
    <n v="2"/>
  </r>
  <r>
    <s v="Endokrina hirurgija"/>
    <s v="Intervencije"/>
    <x v="2576"/>
    <x v="2570"/>
    <m/>
    <n v="1"/>
    <n v="203"/>
    <n v="265"/>
    <n v="203"/>
    <n v="266"/>
  </r>
  <r>
    <s v="Endokrina hirurgija"/>
    <s v="Intervencije"/>
    <x v="1177"/>
    <x v="1175"/>
    <m/>
    <n v="1"/>
    <n v="55"/>
    <n v="22"/>
    <n v="55"/>
    <n v="23"/>
  </r>
  <r>
    <s v="Endokrina hirurgija"/>
    <s v="Intervencije"/>
    <x v="781"/>
    <x v="779"/>
    <m/>
    <n v="1"/>
    <m/>
    <n v="1"/>
    <n v="0"/>
    <n v="2"/>
  </r>
  <r>
    <s v="Endokrina hirurgija"/>
    <s v="Intervencije"/>
    <x v="3536"/>
    <x v="3527"/>
    <m/>
    <n v="1"/>
    <n v="2"/>
    <n v="2"/>
    <n v="2"/>
    <n v="3"/>
  </r>
  <r>
    <s v="Endokrina hirurgija"/>
    <s v="Intervencije"/>
    <x v="3807"/>
    <x v="3797"/>
    <m/>
    <n v="0"/>
    <m/>
    <n v="1"/>
    <n v="0"/>
    <n v="1"/>
  </r>
  <r>
    <s v="Endokrina hirurgija"/>
    <s v="Intervencije"/>
    <x v="2931"/>
    <x v="2924"/>
    <m/>
    <n v="1"/>
    <m/>
    <n v="1"/>
    <n v="0"/>
    <n v="2"/>
  </r>
  <r>
    <s v="Endokrina hirurgija"/>
    <s v="Intervencije"/>
    <x v="3216"/>
    <x v="3207"/>
    <m/>
    <n v="0"/>
    <n v="58"/>
    <n v="46"/>
    <n v="58"/>
    <n v="46"/>
  </r>
  <r>
    <s v="Endokrina hirurgija"/>
    <s v="Intervencije"/>
    <x v="3538"/>
    <x v="3529"/>
    <m/>
    <n v="1"/>
    <n v="11"/>
    <n v="30"/>
    <n v="11"/>
    <n v="31"/>
  </r>
  <r>
    <s v="Grudna hirurgija"/>
    <s v="Dijagnostičke usluge"/>
    <x v="2896"/>
    <x v="2889"/>
    <m/>
    <n v="0"/>
    <n v="499"/>
    <n v="525"/>
    <n v="499"/>
    <n v="525"/>
  </r>
  <r>
    <s v="Grudna hirurgija"/>
    <s v="Dijagnostičke usluge"/>
    <x v="2897"/>
    <x v="2890"/>
    <n v="15"/>
    <n v="25"/>
    <n v="1239"/>
    <n v="992"/>
    <n v="1254"/>
    <n v="1017"/>
  </r>
  <r>
    <s v="Grudna hirurgija"/>
    <s v="Dijagnostičke usluge"/>
    <x v="3404"/>
    <x v="3395"/>
    <m/>
    <n v="0"/>
    <m/>
    <n v="1"/>
    <n v="0"/>
    <n v="1"/>
  </r>
  <r>
    <s v="Grudna hirurgija"/>
    <s v="Dijagnostičke usluge"/>
    <x v="3123"/>
    <x v="3115"/>
    <n v="87"/>
    <n v="130"/>
    <n v="121"/>
    <n v="191"/>
    <n v="208"/>
    <n v="321"/>
  </r>
  <r>
    <s v="Grudna hirurgija"/>
    <s v="Dijagnostičke usluge"/>
    <x v="4041"/>
    <x v="4031"/>
    <m/>
    <n v="0"/>
    <n v="38"/>
    <n v="50"/>
    <n v="38"/>
    <n v="50"/>
  </r>
  <r>
    <s v="Grudna hirurgija"/>
    <s v="Dijagnostičke usluge"/>
    <x v="4042"/>
    <x v="4032"/>
    <m/>
    <n v="0"/>
    <n v="30"/>
    <n v="30"/>
    <n v="30"/>
    <n v="30"/>
  </r>
  <r>
    <s v="Grudna hirurgija"/>
    <s v="Dijagnostičke usluge"/>
    <x v="3119"/>
    <x v="3111"/>
    <n v="1"/>
    <n v="0"/>
    <n v="194"/>
    <n v="200"/>
    <n v="195"/>
    <n v="200"/>
  </r>
  <r>
    <s v="Grudna hirurgija"/>
    <s v="Dijagnostičke usluge"/>
    <x v="4043"/>
    <x v="4033"/>
    <m/>
    <n v="0"/>
    <m/>
    <n v="1"/>
    <n v="0"/>
    <n v="1"/>
  </r>
  <r>
    <s v="Grudna hirurgija"/>
    <s v="Dijagnostičke usluge"/>
    <x v="3120"/>
    <x v="3112"/>
    <m/>
    <n v="0"/>
    <n v="3"/>
    <n v="5"/>
    <n v="3"/>
    <n v="5"/>
  </r>
  <r>
    <s v="Grudna hirurgija"/>
    <s v="Dijagnostičke usluge"/>
    <x v="3699"/>
    <x v="3690"/>
    <m/>
    <n v="1"/>
    <n v="5"/>
    <n v="30"/>
    <n v="5"/>
    <n v="31"/>
  </r>
  <r>
    <s v="Grudna hirurgija"/>
    <s v="Dijagnostičke usluge"/>
    <x v="3700"/>
    <x v="3691"/>
    <m/>
    <n v="1"/>
    <m/>
    <n v="1"/>
    <n v="0"/>
    <n v="2"/>
  </r>
  <r>
    <s v="Grudna hirurgija"/>
    <s v="Dijagnostičke usluge"/>
    <x v="683"/>
    <x v="681"/>
    <m/>
    <n v="110"/>
    <m/>
    <n v="135"/>
    <n v="0"/>
    <n v="245"/>
  </r>
  <r>
    <s v="Grudna hirurgija"/>
    <s v="Terapijske  usluge"/>
    <x v="3738"/>
    <x v="3728"/>
    <m/>
    <n v="0"/>
    <m/>
    <n v="1"/>
    <n v="0"/>
    <n v="1"/>
  </r>
  <r>
    <s v="Grudna hirurgija"/>
    <s v="Terapijske  usluge"/>
    <x v="3740"/>
    <x v="3730"/>
    <m/>
    <n v="0"/>
    <m/>
    <n v="1"/>
    <n v="0"/>
    <n v="1"/>
  </r>
  <r>
    <s v="Grudna hirurgija"/>
    <s v="Terapijske  usluge"/>
    <x v="3823"/>
    <x v="3813"/>
    <m/>
    <n v="0"/>
    <m/>
    <n v="0"/>
    <n v="0"/>
    <n v="0"/>
  </r>
  <r>
    <s v="Grudna hirurgija"/>
    <s v="Terapijske  usluge"/>
    <x v="3820"/>
    <x v="3810"/>
    <m/>
    <n v="0"/>
    <m/>
    <n v="0"/>
    <n v="0"/>
    <n v="0"/>
  </r>
  <r>
    <s v="Grudna hirurgija"/>
    <s v="Terapijske  usluge"/>
    <x v="3826"/>
    <x v="3816"/>
    <m/>
    <n v="0"/>
    <m/>
    <n v="0"/>
    <n v="0"/>
    <n v="0"/>
  </r>
  <r>
    <s v="Grudna hirurgija"/>
    <s v="Terapijske  usluge"/>
    <x v="2907"/>
    <x v="2900"/>
    <m/>
    <n v="0"/>
    <n v="126"/>
    <n v="102"/>
    <n v="126"/>
    <n v="102"/>
  </r>
  <r>
    <s v="Grudna hirurgija"/>
    <s v="Terapijske  usluge"/>
    <x v="2908"/>
    <x v="2901"/>
    <m/>
    <n v="0"/>
    <n v="6"/>
    <n v="2"/>
    <n v="6"/>
    <n v="2"/>
  </r>
  <r>
    <s v="Grudna hirurgija"/>
    <s v="Terapijske  usluge"/>
    <x v="3160"/>
    <x v="3152"/>
    <n v="66"/>
    <n v="85"/>
    <n v="77"/>
    <n v="130"/>
    <n v="143"/>
    <n v="215"/>
  </r>
  <r>
    <s v="Grudna hirurgija"/>
    <s v="Terapijske  usluge"/>
    <x v="3212"/>
    <x v="3203"/>
    <m/>
    <n v="0"/>
    <n v="1464"/>
    <n v="1070"/>
    <n v="1464"/>
    <n v="1070"/>
  </r>
  <r>
    <s v="Grudna hirurgija"/>
    <s v="Terapijske  usluge"/>
    <x v="2925"/>
    <x v="2918"/>
    <m/>
    <n v="0"/>
    <n v="229"/>
    <n v="170"/>
    <n v="229"/>
    <n v="170"/>
  </r>
  <r>
    <s v="Grudna hirurgija"/>
    <s v="Terapijske  usluge"/>
    <x v="2927"/>
    <x v="2920"/>
    <m/>
    <n v="0"/>
    <m/>
    <n v="1"/>
    <n v="0"/>
    <n v="1"/>
  </r>
  <r>
    <s v="Grudna hirurgija"/>
    <s v="Terapijske  usluge"/>
    <x v="3365"/>
    <x v="3356"/>
    <m/>
    <n v="1"/>
    <n v="4"/>
    <n v="12"/>
    <n v="4"/>
    <n v="13"/>
  </r>
  <r>
    <s v="Grudna hirurgija"/>
    <s v="Terapijske  usluge"/>
    <x v="3159"/>
    <x v="3151"/>
    <n v="2660"/>
    <n v="2730"/>
    <n v="649"/>
    <n v="691"/>
    <n v="3309"/>
    <n v="3421"/>
  </r>
  <r>
    <s v="Grudna hirurgija"/>
    <s v="Terapijske  usluge"/>
    <x v="3775"/>
    <x v="3765"/>
    <m/>
    <n v="0"/>
    <n v="278"/>
    <n v="133"/>
    <n v="278"/>
    <n v="133"/>
  </r>
  <r>
    <s v="Grudna hirurgija"/>
    <s v="Terapijske  usluge"/>
    <x v="2953"/>
    <x v="2944"/>
    <m/>
    <n v="0"/>
    <n v="1"/>
    <n v="1"/>
    <n v="1"/>
    <n v="1"/>
  </r>
  <r>
    <s v="Grudna hirurgija"/>
    <s v="Terapijske  usluge"/>
    <x v="2954"/>
    <x v="2946"/>
    <m/>
    <n v="0"/>
    <m/>
    <n v="1"/>
    <n v="0"/>
    <n v="1"/>
  </r>
  <r>
    <s v="Grudna hirurgija"/>
    <s v="Terapijske  usluge"/>
    <x v="2969"/>
    <x v="2961"/>
    <m/>
    <n v="0"/>
    <m/>
    <n v="1"/>
    <n v="0"/>
    <n v="1"/>
  </r>
  <r>
    <s v="Grudna hirurgija"/>
    <s v="Terapijske  usluge"/>
    <x v="2971"/>
    <x v="2963"/>
    <m/>
    <n v="0"/>
    <n v="239"/>
    <n v="200"/>
    <n v="239"/>
    <n v="200"/>
  </r>
  <r>
    <s v="Grudna hirurgija"/>
    <s v="Terapijske  usluge"/>
    <x v="2980"/>
    <x v="2972"/>
    <m/>
    <n v="0"/>
    <m/>
    <n v="1"/>
    <n v="0"/>
    <n v="1"/>
  </r>
  <r>
    <s v="Grudna hirurgija"/>
    <s v="Terapijske  usluge"/>
    <x v="2981"/>
    <x v="2973"/>
    <m/>
    <n v="0"/>
    <m/>
    <n v="1"/>
    <n v="0"/>
    <n v="1"/>
  </r>
  <r>
    <s v="Grudna hirurgija"/>
    <s v="Terapijske  usluge"/>
    <x v="2982"/>
    <x v="2974"/>
    <m/>
    <n v="0"/>
    <m/>
    <n v="1"/>
    <n v="0"/>
    <n v="1"/>
  </r>
  <r>
    <s v="Grudna hirurgija"/>
    <s v="Terapijske  usluge"/>
    <x v="2983"/>
    <x v="2975"/>
    <m/>
    <n v="0"/>
    <n v="8867"/>
    <n v="7742"/>
    <n v="8867"/>
    <n v="7742"/>
  </r>
  <r>
    <s v="Grudna hirurgija"/>
    <s v="Terapijske  usluge"/>
    <x v="2987"/>
    <x v="2979"/>
    <m/>
    <n v="0"/>
    <n v="689"/>
    <n v="672"/>
    <n v="689"/>
    <n v="672"/>
  </r>
  <r>
    <s v="Grudna hirurgija"/>
    <s v="Terapijske  usluge"/>
    <x v="2988"/>
    <x v="2980"/>
    <m/>
    <n v="0"/>
    <n v="6364"/>
    <n v="5980"/>
    <n v="6364"/>
    <n v="5980"/>
  </r>
  <r>
    <s v="Grudna hirurgija"/>
    <s v="Terapijske  usluge"/>
    <x v="2989"/>
    <x v="2981"/>
    <m/>
    <n v="2"/>
    <n v="18521"/>
    <n v="14185"/>
    <n v="18521"/>
    <n v="14187"/>
  </r>
  <r>
    <s v="Grudna hirurgija"/>
    <s v="Terapijske  usluge"/>
    <x v="2990"/>
    <x v="2982"/>
    <m/>
    <n v="0"/>
    <m/>
    <n v="1"/>
    <n v="0"/>
    <n v="1"/>
  </r>
  <r>
    <s v="Grudna hirurgija"/>
    <s v="Terapijske  usluge"/>
    <x v="2991"/>
    <x v="2983"/>
    <m/>
    <n v="0"/>
    <n v="3784"/>
    <n v="3710"/>
    <n v="3784"/>
    <n v="3710"/>
  </r>
  <r>
    <s v="Grudna hirurgija"/>
    <s v="Terapijske  usluge"/>
    <x v="2997"/>
    <x v="2989"/>
    <m/>
    <n v="0"/>
    <m/>
    <n v="1"/>
    <n v="0"/>
    <n v="1"/>
  </r>
  <r>
    <s v="Grudna hirurgija"/>
    <s v="Terapijske  usluge"/>
    <x v="3017"/>
    <x v="3009"/>
    <m/>
    <n v="0"/>
    <m/>
    <n v="2"/>
    <n v="0"/>
    <n v="2"/>
  </r>
  <r>
    <s v="Grudna hirurgija"/>
    <s v="Intervencije"/>
    <x v="2894"/>
    <x v="2887"/>
    <n v="308"/>
    <n v="360"/>
    <n v="8"/>
    <n v="5"/>
    <n v="316"/>
    <n v="365"/>
  </r>
  <r>
    <s v="Grudna hirurgija"/>
    <s v="Intervencije"/>
    <x v="3782"/>
    <x v="3772"/>
    <m/>
    <n v="0"/>
    <m/>
    <n v="1"/>
    <n v="0"/>
    <n v="1"/>
  </r>
  <r>
    <s v="Grudna hirurgija"/>
    <s v="Intervencije"/>
    <x v="2906"/>
    <x v="2899"/>
    <m/>
    <n v="0"/>
    <m/>
    <n v="1"/>
    <n v="0"/>
    <n v="1"/>
  </r>
  <r>
    <s v="Grudna hirurgija"/>
    <s v="Intervencije"/>
    <x v="4044"/>
    <x v="4034"/>
    <m/>
    <n v="0"/>
    <m/>
    <n v="1"/>
    <n v="0"/>
    <n v="1"/>
  </r>
  <r>
    <s v="Grudna hirurgija"/>
    <s v="Intervencije"/>
    <x v="4045"/>
    <x v="4035"/>
    <m/>
    <n v="0"/>
    <n v="1"/>
    <n v="1"/>
    <n v="1"/>
    <n v="1"/>
  </r>
  <r>
    <s v="Grudna hirurgija"/>
    <s v="Intervencije"/>
    <x v="3835"/>
    <x v="3825"/>
    <m/>
    <n v="0"/>
    <m/>
    <n v="1"/>
    <n v="0"/>
    <n v="1"/>
  </r>
  <r>
    <s v="Grudna hirurgija"/>
    <s v="Intervencije"/>
    <x v="3836"/>
    <x v="3826"/>
    <m/>
    <n v="0"/>
    <m/>
    <n v="1"/>
    <n v="0"/>
    <n v="1"/>
  </r>
  <r>
    <s v="Grudna hirurgija"/>
    <s v="Intervencije"/>
    <x v="3837"/>
    <x v="3827"/>
    <n v="2"/>
    <n v="1"/>
    <n v="7"/>
    <n v="12"/>
    <n v="9"/>
    <n v="13"/>
  </r>
  <r>
    <s v="Grudna hirurgija"/>
    <s v="Intervencije"/>
    <x v="3843"/>
    <x v="3833"/>
    <m/>
    <n v="0"/>
    <m/>
    <n v="1"/>
    <n v="0"/>
    <n v="1"/>
  </r>
  <r>
    <s v="Grudna hirurgija"/>
    <s v="Intervencije"/>
    <x v="3844"/>
    <x v="3834"/>
    <m/>
    <n v="0"/>
    <m/>
    <n v="1"/>
    <n v="0"/>
    <n v="1"/>
  </r>
  <r>
    <s v="Grudna hirurgija"/>
    <s v="Intervencije"/>
    <x v="3845"/>
    <x v="3835"/>
    <m/>
    <n v="0"/>
    <m/>
    <n v="1"/>
    <n v="0"/>
    <n v="1"/>
  </r>
  <r>
    <s v="Grudna hirurgija"/>
    <s v="Intervencije"/>
    <x v="3846"/>
    <x v="3836"/>
    <m/>
    <n v="0"/>
    <m/>
    <n v="1"/>
    <n v="0"/>
    <n v="1"/>
  </r>
  <r>
    <s v="Grudna hirurgija"/>
    <s v="Intervencije"/>
    <x v="3847"/>
    <x v="3837"/>
    <m/>
    <n v="0"/>
    <m/>
    <n v="1"/>
    <n v="0"/>
    <n v="1"/>
  </r>
  <r>
    <s v="Grudna hirurgija"/>
    <s v="Intervencije"/>
    <x v="3848"/>
    <x v="3838"/>
    <m/>
    <n v="0"/>
    <m/>
    <n v="1"/>
    <n v="0"/>
    <n v="1"/>
  </r>
  <r>
    <s v="Grudna hirurgija"/>
    <s v="Intervencije"/>
    <x v="3849"/>
    <x v="3839"/>
    <m/>
    <n v="0"/>
    <m/>
    <n v="1"/>
    <n v="0"/>
    <n v="1"/>
  </r>
  <r>
    <s v="Grudna hirurgija"/>
    <s v="Intervencije"/>
    <x v="3850"/>
    <x v="3840"/>
    <m/>
    <n v="0"/>
    <m/>
    <n v="1"/>
    <n v="0"/>
    <n v="1"/>
  </r>
  <r>
    <s v="Grudna hirurgija"/>
    <s v="Intervencije"/>
    <x v="3851"/>
    <x v="3841"/>
    <m/>
    <n v="0"/>
    <m/>
    <n v="1"/>
    <n v="0"/>
    <n v="1"/>
  </r>
  <r>
    <s v="Grudna hirurgija"/>
    <s v="Intervencije"/>
    <x v="3852"/>
    <x v="3842"/>
    <m/>
    <n v="0"/>
    <m/>
    <n v="1"/>
    <n v="0"/>
    <n v="1"/>
  </r>
  <r>
    <s v="Grudna hirurgija"/>
    <s v="Intervencije"/>
    <x v="3853"/>
    <x v="3843"/>
    <m/>
    <n v="0"/>
    <m/>
    <n v="1"/>
    <n v="0"/>
    <n v="1"/>
  </r>
  <r>
    <s v="Grudna hirurgija"/>
    <s v="Intervencije"/>
    <x v="3854"/>
    <x v="3844"/>
    <m/>
    <n v="0"/>
    <m/>
    <n v="25"/>
    <n v="0"/>
    <n v="25"/>
  </r>
  <r>
    <s v="Grudna hirurgija"/>
    <s v="Intervencije"/>
    <x v="3855"/>
    <x v="3845"/>
    <m/>
    <n v="0"/>
    <m/>
    <n v="25"/>
    <n v="0"/>
    <n v="25"/>
  </r>
  <r>
    <s v="Grudna hirurgija"/>
    <s v="Intervencije"/>
    <x v="3857"/>
    <x v="3847"/>
    <m/>
    <n v="0"/>
    <m/>
    <n v="25"/>
    <n v="0"/>
    <n v="25"/>
  </r>
  <r>
    <s v="Grudna hirurgija"/>
    <s v="Intervencije"/>
    <x v="3858"/>
    <x v="3848"/>
    <m/>
    <n v="0"/>
    <m/>
    <n v="25"/>
    <n v="0"/>
    <n v="25"/>
  </r>
  <r>
    <s v="Grudna hirurgija"/>
    <s v="Intervencije"/>
    <x v="3859"/>
    <x v="3849"/>
    <m/>
    <n v="0"/>
    <m/>
    <n v="25"/>
    <n v="0"/>
    <n v="25"/>
  </r>
  <r>
    <s v="Grudna hirurgija"/>
    <s v="Intervencije"/>
    <x v="3861"/>
    <x v="3851"/>
    <m/>
    <n v="0"/>
    <m/>
    <n v="25"/>
    <n v="0"/>
    <n v="25"/>
  </r>
  <r>
    <s v="Grudna hirurgija"/>
    <s v="Intervencije"/>
    <x v="3862"/>
    <x v="3852"/>
    <n v="1"/>
    <n v="0"/>
    <n v="7"/>
    <n v="25"/>
    <n v="8"/>
    <n v="25"/>
  </r>
  <r>
    <s v="Grudna hirurgija"/>
    <s v="Intervencije"/>
    <x v="3863"/>
    <x v="3853"/>
    <m/>
    <n v="0"/>
    <m/>
    <n v="25"/>
    <n v="0"/>
    <n v="25"/>
  </r>
  <r>
    <s v="Grudna hirurgija"/>
    <s v="Intervencije"/>
    <x v="3864"/>
    <x v="3854"/>
    <m/>
    <n v="0"/>
    <n v="5"/>
    <n v="25"/>
    <n v="5"/>
    <n v="25"/>
  </r>
  <r>
    <s v="Grudna hirurgija"/>
    <s v="Intervencije"/>
    <x v="3865"/>
    <x v="3855"/>
    <m/>
    <n v="0"/>
    <m/>
    <n v="25"/>
    <n v="0"/>
    <n v="25"/>
  </r>
  <r>
    <s v="Grudna hirurgija"/>
    <s v="Intervencije"/>
    <x v="3866"/>
    <x v="3856"/>
    <m/>
    <n v="0"/>
    <m/>
    <n v="25"/>
    <n v="0"/>
    <n v="25"/>
  </r>
  <r>
    <s v="Grudna hirurgija"/>
    <s v="Intervencije"/>
    <x v="4046"/>
    <x v="4036"/>
    <m/>
    <n v="0"/>
    <m/>
    <n v="25"/>
    <n v="0"/>
    <n v="25"/>
  </r>
  <r>
    <s v="Grudna hirurgija"/>
    <s v="Intervencije"/>
    <x v="4047"/>
    <x v="4037"/>
    <m/>
    <n v="0"/>
    <n v="2"/>
    <n v="1"/>
    <n v="2"/>
    <n v="1"/>
  </r>
  <r>
    <s v="Grudna hirurgija"/>
    <s v="Intervencije"/>
    <x v="4048"/>
    <x v="4038"/>
    <m/>
    <n v="0"/>
    <m/>
    <n v="1"/>
    <n v="0"/>
    <n v="1"/>
  </r>
  <r>
    <s v="Grudna hirurgija"/>
    <s v="Intervencije"/>
    <x v="4049"/>
    <x v="4039"/>
    <m/>
    <n v="0"/>
    <n v="4"/>
    <n v="1"/>
    <n v="4"/>
    <n v="1"/>
  </r>
  <r>
    <s v="Grudna hirurgija"/>
    <s v="Intervencije"/>
    <x v="4050"/>
    <x v="4040"/>
    <m/>
    <n v="0"/>
    <m/>
    <n v="1"/>
    <n v="0"/>
    <n v="1"/>
  </r>
  <r>
    <s v="Grudna hirurgija"/>
    <s v="Intervencije"/>
    <x v="845"/>
    <x v="843"/>
    <n v="5"/>
    <n v="8"/>
    <n v="6"/>
    <n v="10"/>
    <n v="11"/>
    <n v="18"/>
  </r>
  <r>
    <s v="Grudna hirurgija"/>
    <s v="Intervencije"/>
    <x v="2461"/>
    <x v="2456"/>
    <n v="30"/>
    <n v="35"/>
    <n v="178"/>
    <n v="18"/>
    <n v="208"/>
    <n v="53"/>
  </r>
  <r>
    <s v="Grudna hirurgija"/>
    <s v="Intervencije"/>
    <x v="3059"/>
    <x v="3051"/>
    <n v="785"/>
    <n v="945"/>
    <n v="1933"/>
    <n v="1782"/>
    <n v="2718"/>
    <n v="2727"/>
  </r>
  <r>
    <s v="Grudna hirurgija"/>
    <s v="Intervencije"/>
    <x v="4051"/>
    <x v="4041"/>
    <m/>
    <n v="0"/>
    <n v="1"/>
    <n v="1"/>
    <n v="1"/>
    <n v="1"/>
  </r>
  <r>
    <s v="Grudna hirurgija"/>
    <s v="Intervencije"/>
    <x v="4052"/>
    <x v="4042"/>
    <n v="1"/>
    <n v="0"/>
    <m/>
    <n v="1"/>
    <n v="1"/>
    <n v="1"/>
  </r>
  <r>
    <s v="Grudna hirurgija"/>
    <s v="Intervencije"/>
    <x v="4053"/>
    <x v="4043"/>
    <m/>
    <n v="0"/>
    <m/>
    <n v="1"/>
    <n v="0"/>
    <n v="1"/>
  </r>
  <r>
    <s v="Grudna hirurgija"/>
    <s v="Intervencije"/>
    <x v="3064"/>
    <x v="3056"/>
    <m/>
    <n v="1"/>
    <m/>
    <n v="1"/>
    <n v="0"/>
    <n v="2"/>
  </r>
  <r>
    <s v="Grudna hirurgija"/>
    <s v="Intervencije"/>
    <x v="2701"/>
    <x v="2695"/>
    <n v="1"/>
    <n v="1"/>
    <n v="1"/>
    <n v="5"/>
    <n v="2"/>
    <n v="6"/>
  </r>
  <r>
    <s v="Grudna hirurgija"/>
    <s v="Intervencije"/>
    <x v="2702"/>
    <x v="2696"/>
    <m/>
    <n v="0"/>
    <n v="1"/>
    <n v="1"/>
    <n v="1"/>
    <n v="1"/>
  </r>
  <r>
    <s v="Grudna hirurgija"/>
    <s v="Intervencije"/>
    <x v="2703"/>
    <x v="2697"/>
    <m/>
    <n v="1"/>
    <n v="30"/>
    <n v="17"/>
    <n v="30"/>
    <n v="18"/>
  </r>
  <r>
    <s v="Grudna hirurgija"/>
    <s v="Intervencije"/>
    <x v="4054"/>
    <x v="4044"/>
    <m/>
    <n v="0"/>
    <m/>
    <n v="1"/>
    <n v="0"/>
    <n v="1"/>
  </r>
  <r>
    <s v="Grudna hirurgija"/>
    <s v="Intervencije"/>
    <x v="4055"/>
    <x v="4045"/>
    <m/>
    <n v="0"/>
    <m/>
    <n v="1"/>
    <n v="0"/>
    <n v="1"/>
  </r>
  <r>
    <s v="Grudna hirurgija"/>
    <s v="Intervencije"/>
    <x v="4056"/>
    <x v="4046"/>
    <m/>
    <n v="0"/>
    <m/>
    <n v="1"/>
    <n v="0"/>
    <n v="1"/>
  </r>
  <r>
    <s v="Grudna hirurgija"/>
    <s v="Intervencije"/>
    <x v="4057"/>
    <x v="4047"/>
    <m/>
    <n v="0"/>
    <m/>
    <n v="1"/>
    <n v="0"/>
    <n v="1"/>
  </r>
  <r>
    <s v="Grudna hirurgija"/>
    <s v="Intervencije"/>
    <x v="4058"/>
    <x v="4048"/>
    <m/>
    <n v="0"/>
    <m/>
    <n v="1"/>
    <n v="0"/>
    <n v="1"/>
  </r>
  <r>
    <s v="Grudna hirurgija"/>
    <s v="Intervencije"/>
    <x v="2522"/>
    <x v="2516"/>
    <m/>
    <n v="0"/>
    <m/>
    <n v="1"/>
    <n v="0"/>
    <n v="1"/>
  </r>
  <r>
    <s v="Grudna hirurgija"/>
    <s v="Intervencije"/>
    <x v="4059"/>
    <x v="4049"/>
    <m/>
    <n v="0"/>
    <m/>
    <n v="1"/>
    <n v="0"/>
    <n v="1"/>
  </r>
  <r>
    <s v="Grudna hirurgija"/>
    <s v="Intervencije"/>
    <x v="4060"/>
    <x v="4050"/>
    <m/>
    <n v="0"/>
    <m/>
    <n v="1"/>
    <n v="0"/>
    <n v="1"/>
  </r>
  <r>
    <s v="Grudna hirurgija"/>
    <s v="Intervencije"/>
    <x v="1179"/>
    <x v="1177"/>
    <m/>
    <n v="1"/>
    <n v="250"/>
    <n v="252"/>
    <n v="250"/>
    <n v="253"/>
  </r>
  <r>
    <s v="Grudna hirurgija"/>
    <s v="Intervencije"/>
    <x v="4061"/>
    <x v="4051"/>
    <m/>
    <n v="0"/>
    <n v="8"/>
    <n v="6"/>
    <n v="8"/>
    <n v="6"/>
  </r>
  <r>
    <s v="Grudna hirurgija"/>
    <s v="Intervencije"/>
    <x v="1214"/>
    <x v="1212"/>
    <m/>
    <n v="0"/>
    <m/>
    <n v="1"/>
    <n v="0"/>
    <n v="1"/>
  </r>
  <r>
    <s v="Grudna hirurgija"/>
    <s v="Intervencije"/>
    <x v="1215"/>
    <x v="1213"/>
    <m/>
    <n v="0"/>
    <m/>
    <n v="1"/>
    <n v="0"/>
    <n v="1"/>
  </r>
  <r>
    <s v="Grudna hirurgija"/>
    <s v="Intervencije"/>
    <x v="1216"/>
    <x v="1214"/>
    <m/>
    <n v="0"/>
    <m/>
    <n v="1"/>
    <n v="0"/>
    <n v="1"/>
  </r>
  <r>
    <s v="Grudna hirurgija"/>
    <s v="Intervencije"/>
    <x v="4062"/>
    <x v="4052"/>
    <m/>
    <n v="0"/>
    <m/>
    <n v="1"/>
    <n v="0"/>
    <n v="1"/>
  </r>
  <r>
    <s v="Grudna hirurgija"/>
    <s v="Intervencije"/>
    <x v="4063"/>
    <x v="4053"/>
    <m/>
    <n v="0"/>
    <m/>
    <n v="1"/>
    <n v="0"/>
    <n v="1"/>
  </r>
  <r>
    <s v="Grudna hirurgija"/>
    <s v="Intervencije"/>
    <x v="1347"/>
    <x v="1345"/>
    <m/>
    <n v="0"/>
    <m/>
    <n v="1"/>
    <n v="0"/>
    <n v="1"/>
  </r>
  <r>
    <s v="Grudna hirurgija"/>
    <s v="Intervencije"/>
    <x v="1371"/>
    <x v="1369"/>
    <n v="285"/>
    <n v="330"/>
    <n v="529"/>
    <n v="645"/>
    <n v="814"/>
    <n v="975"/>
  </r>
  <r>
    <s v="Grudna hirurgija"/>
    <s v="Intervencije"/>
    <x v="4064"/>
    <x v="4054"/>
    <m/>
    <n v="0"/>
    <m/>
    <n v="2"/>
    <n v="0"/>
    <n v="2"/>
  </r>
  <r>
    <s v="Grudna hirurgija"/>
    <s v="Intervencije"/>
    <x v="4065"/>
    <x v="4055"/>
    <m/>
    <n v="0"/>
    <m/>
    <n v="1"/>
    <n v="0"/>
    <n v="1"/>
  </r>
  <r>
    <s v="Grudna hirurgija"/>
    <s v="Intervencije"/>
    <x v="4066"/>
    <x v="4056"/>
    <m/>
    <n v="0"/>
    <m/>
    <n v="1"/>
    <n v="0"/>
    <n v="1"/>
  </r>
  <r>
    <s v="Grudna hirurgija"/>
    <s v="Intervencije"/>
    <x v="4067"/>
    <x v="4057"/>
    <m/>
    <n v="0"/>
    <m/>
    <n v="1"/>
    <n v="0"/>
    <n v="1"/>
  </r>
  <r>
    <s v="Grudna hirurgija"/>
    <s v="Intervencije"/>
    <x v="4068"/>
    <x v="4058"/>
    <m/>
    <n v="0"/>
    <m/>
    <n v="1"/>
    <n v="0"/>
    <n v="1"/>
  </r>
  <r>
    <s v="Grudna hirurgija"/>
    <s v="Intervencije"/>
    <x v="4069"/>
    <x v="4059"/>
    <m/>
    <n v="0"/>
    <m/>
    <n v="1"/>
    <n v="0"/>
    <n v="1"/>
  </r>
  <r>
    <s v="Grudna hirurgija"/>
    <s v="Intervencije"/>
    <x v="3806"/>
    <x v="3796"/>
    <m/>
    <n v="0"/>
    <m/>
    <n v="1"/>
    <n v="0"/>
    <n v="1"/>
  </r>
  <r>
    <s v="Grudna hirurgija"/>
    <s v="Intervencije"/>
    <x v="1907"/>
    <x v="1904"/>
    <m/>
    <n v="0"/>
    <m/>
    <n v="1"/>
    <n v="0"/>
    <n v="1"/>
  </r>
  <r>
    <s v="Grudna hirurgija"/>
    <s v="Intervencije"/>
    <x v="4070"/>
    <x v="4060"/>
    <m/>
    <n v="0"/>
    <m/>
    <n v="1"/>
    <n v="0"/>
    <n v="1"/>
  </r>
  <r>
    <s v="Grudna hirurgija"/>
    <s v="Intervencije"/>
    <x v="3161"/>
    <x v="3153"/>
    <m/>
    <n v="0"/>
    <n v="1"/>
    <n v="2"/>
    <n v="1"/>
    <n v="2"/>
  </r>
  <r>
    <s v="Grudna hirurgija"/>
    <s v="Intervencije"/>
    <x v="3418"/>
    <x v="3409"/>
    <m/>
    <n v="0"/>
    <m/>
    <n v="1"/>
    <n v="0"/>
    <n v="1"/>
  </r>
  <r>
    <s v="Grudna hirurgija"/>
    <s v="Intervencije"/>
    <x v="4071"/>
    <x v="4061"/>
    <m/>
    <n v="0"/>
    <m/>
    <n v="1"/>
    <n v="0"/>
    <n v="1"/>
  </r>
  <r>
    <s v="Grudna hirurgija"/>
    <s v="Intervencije"/>
    <x v="4072"/>
    <x v="4062"/>
    <m/>
    <n v="0"/>
    <m/>
    <n v="1"/>
    <n v="0"/>
    <n v="1"/>
  </r>
  <r>
    <s v="Grudna hirurgija"/>
    <s v="Intervencije"/>
    <x v="3521"/>
    <x v="3512"/>
    <m/>
    <n v="0"/>
    <m/>
    <n v="1"/>
    <n v="0"/>
    <n v="1"/>
  </r>
  <r>
    <s v="Grudna hirurgija"/>
    <s v="Intervencije"/>
    <x v="4073"/>
    <x v="4063"/>
    <m/>
    <n v="0"/>
    <m/>
    <n v="1"/>
    <n v="0"/>
    <n v="1"/>
  </r>
  <r>
    <s v="Grudna hirurgija"/>
    <s v="Intervencije"/>
    <x v="4074"/>
    <x v="4064"/>
    <m/>
    <n v="0"/>
    <m/>
    <n v="1"/>
    <n v="0"/>
    <n v="1"/>
  </r>
  <r>
    <s v="Grudna hirurgija"/>
    <s v="Intervencije"/>
    <x v="4075"/>
    <x v="4065"/>
    <m/>
    <n v="0"/>
    <m/>
    <n v="1"/>
    <n v="0"/>
    <n v="1"/>
  </r>
  <r>
    <s v="Grudna hirurgija"/>
    <s v="Intervencije"/>
    <x v="4076"/>
    <x v="4066"/>
    <m/>
    <n v="0"/>
    <m/>
    <n v="1"/>
    <n v="0"/>
    <n v="1"/>
  </r>
  <r>
    <s v="Grudna hirurgija"/>
    <s v="Intervencije"/>
    <x v="3100"/>
    <x v="3092"/>
    <m/>
    <n v="2"/>
    <m/>
    <n v="1"/>
    <n v="0"/>
    <n v="3"/>
  </r>
  <r>
    <s v="Grudna hirurgija"/>
    <s v="Intervencije"/>
    <x v="3101"/>
    <x v="3093"/>
    <m/>
    <n v="0"/>
    <m/>
    <n v="1"/>
    <n v="0"/>
    <n v="1"/>
  </r>
  <r>
    <s v="Grudna hirurgija"/>
    <s v="Intervencije"/>
    <x v="3225"/>
    <x v="3216"/>
    <n v="59"/>
    <n v="57"/>
    <n v="426"/>
    <n v="450"/>
    <n v="485"/>
    <n v="507"/>
  </r>
  <r>
    <s v="Grudna hirurgija"/>
    <s v="Intervencije"/>
    <x v="3807"/>
    <x v="3797"/>
    <m/>
    <n v="0"/>
    <m/>
    <n v="1"/>
    <n v="0"/>
    <n v="1"/>
  </r>
  <r>
    <s v="Grudna hirurgija"/>
    <s v="Intervencije"/>
    <x v="2930"/>
    <x v="2923"/>
    <m/>
    <n v="0"/>
    <n v="8"/>
    <n v="11"/>
    <n v="8"/>
    <n v="11"/>
  </r>
  <r>
    <s v="Grudna hirurgija"/>
    <s v="Intervencije"/>
    <x v="2931"/>
    <x v="2924"/>
    <m/>
    <n v="1"/>
    <n v="19"/>
    <n v="35"/>
    <n v="19"/>
    <n v="36"/>
  </r>
  <r>
    <s v="Grudna hirurgija"/>
    <s v="Intervencije"/>
    <x v="3638"/>
    <x v="3629"/>
    <m/>
    <n v="0"/>
    <n v="4"/>
    <n v="15"/>
    <n v="4"/>
    <n v="15"/>
  </r>
  <r>
    <s v="Grudna hirurgija"/>
    <s v="Intervencije"/>
    <x v="3217"/>
    <x v="3208"/>
    <n v="53"/>
    <n v="60"/>
    <n v="300"/>
    <n v="230"/>
    <n v="353"/>
    <n v="290"/>
  </r>
  <r>
    <s v="Grudna hirurgija"/>
    <s v="Intervencije"/>
    <x v="3538"/>
    <x v="3529"/>
    <m/>
    <n v="0"/>
    <m/>
    <n v="1"/>
    <n v="0"/>
    <n v="1"/>
  </r>
  <r>
    <s v="MiH"/>
    <s v="Dijagnostičke usluge"/>
    <x v="2371"/>
    <x v="2366"/>
    <m/>
    <n v="0"/>
    <n v="6"/>
    <n v="10"/>
    <n v="6"/>
    <n v="10"/>
  </r>
  <r>
    <s v="MiH"/>
    <s v="Dijagnostičke usluge"/>
    <x v="3105"/>
    <x v="3097"/>
    <m/>
    <n v="1"/>
    <n v="5746"/>
    <n v="5610"/>
    <n v="5746"/>
    <n v="5611"/>
  </r>
  <r>
    <s v="MiH"/>
    <s v="Dijagnostičke usluge"/>
    <x v="3399"/>
    <x v="3390"/>
    <m/>
    <n v="1"/>
    <m/>
    <n v="2"/>
    <n v="0"/>
    <n v="3"/>
  </r>
  <r>
    <s v="MiH"/>
    <s v="Dijagnostičke usluge"/>
    <x v="2896"/>
    <x v="2889"/>
    <m/>
    <n v="0"/>
    <n v="348"/>
    <n v="345"/>
    <n v="348"/>
    <n v="345"/>
  </r>
  <r>
    <s v="MiH"/>
    <s v="Dijagnostičke usluge"/>
    <x v="2895"/>
    <x v="2888"/>
    <m/>
    <n v="0"/>
    <m/>
    <n v="1"/>
    <n v="0"/>
    <n v="1"/>
  </r>
  <r>
    <s v="MiH"/>
    <s v="Dijagnostičke usluge"/>
    <x v="2462"/>
    <x v="2457"/>
    <m/>
    <n v="0"/>
    <n v="1199"/>
    <n v="1246"/>
    <n v="1199"/>
    <n v="1246"/>
  </r>
  <r>
    <s v="MiH"/>
    <s v="Dijagnostičke usluge"/>
    <x v="4077"/>
    <x v="4067"/>
    <m/>
    <n v="110"/>
    <m/>
    <n v="135"/>
    <n v="0"/>
    <n v="245"/>
  </r>
  <r>
    <s v="MiH"/>
    <s v="Dijagnostičke usluge"/>
    <x v="4078"/>
    <x v="4068"/>
    <m/>
    <n v="110"/>
    <m/>
    <n v="135"/>
    <n v="0"/>
    <n v="245"/>
  </r>
  <r>
    <s v="MiH"/>
    <s v="Dijagnostičke usluge"/>
    <x v="4079"/>
    <x v="4069"/>
    <m/>
    <n v="110"/>
    <m/>
    <n v="135"/>
    <n v="0"/>
    <n v="245"/>
  </r>
  <r>
    <s v="MiH"/>
    <s v="Dijagnostičke usluge"/>
    <x v="3209"/>
    <x v="3200"/>
    <m/>
    <n v="0"/>
    <m/>
    <n v="1"/>
    <n v="0"/>
    <n v="1"/>
  </r>
  <r>
    <s v="MiH"/>
    <s v="Dijagnostičke usluge"/>
    <x v="3199"/>
    <x v="3190"/>
    <m/>
    <n v="1"/>
    <n v="423"/>
    <n v="671"/>
    <n v="423"/>
    <n v="672"/>
  </r>
  <r>
    <s v="MiH"/>
    <s v="Dijagnostičke usluge"/>
    <x v="2897"/>
    <x v="2890"/>
    <m/>
    <n v="0"/>
    <n v="1140"/>
    <n v="1020"/>
    <n v="1140"/>
    <n v="1020"/>
  </r>
  <r>
    <s v="MiH"/>
    <s v="Dijagnostičke usluge"/>
    <x v="2462"/>
    <x v="2457"/>
    <m/>
    <n v="0"/>
    <n v="1199"/>
    <n v="1246"/>
    <n v="1199"/>
    <n v="1246"/>
  </r>
  <r>
    <s v="MiH"/>
    <s v="Dijagnostičke usluge"/>
    <x v="3366"/>
    <x v="3357"/>
    <m/>
    <n v="110"/>
    <m/>
    <n v="135"/>
    <n v="0"/>
    <n v="245"/>
  </r>
  <r>
    <s v="MiH"/>
    <s v="Dijagnostičke usluge"/>
    <x v="3209"/>
    <x v="3200"/>
    <m/>
    <n v="0"/>
    <m/>
    <n v="1"/>
    <n v="0"/>
    <n v="1"/>
  </r>
  <r>
    <s v="MiH"/>
    <s v="Terapijske  usluge"/>
    <x v="2907"/>
    <x v="2900"/>
    <m/>
    <n v="0"/>
    <n v="31"/>
    <n v="25"/>
    <n v="31"/>
    <n v="25"/>
  </r>
  <r>
    <s v="MiH"/>
    <s v="Terapijske  usluge"/>
    <x v="3364"/>
    <x v="3355"/>
    <m/>
    <n v="110"/>
    <m/>
    <n v="135"/>
    <n v="0"/>
    <n v="245"/>
  </r>
  <r>
    <s v="MiH"/>
    <s v="Terapijske  usluge"/>
    <x v="3154"/>
    <x v="3146"/>
    <m/>
    <n v="1"/>
    <n v="924"/>
    <n v="810"/>
    <n v="924"/>
    <n v="811"/>
  </r>
  <r>
    <s v="MiH"/>
    <s v="Terapijske  usluge"/>
    <x v="2908"/>
    <x v="2901"/>
    <m/>
    <n v="0"/>
    <m/>
    <n v="5"/>
    <n v="0"/>
    <n v="5"/>
  </r>
  <r>
    <s v="MiH"/>
    <s v="Terapijske  usluge"/>
    <x v="4080"/>
    <x v="4070"/>
    <m/>
    <n v="110"/>
    <m/>
    <n v="135"/>
    <n v="0"/>
    <n v="245"/>
  </r>
  <r>
    <s v="MiH"/>
    <s v="Terapijske  usluge"/>
    <x v="2925"/>
    <x v="2918"/>
    <m/>
    <n v="0"/>
    <n v="9"/>
    <n v="5"/>
    <n v="9"/>
    <n v="5"/>
  </r>
  <r>
    <s v="MiH"/>
    <s v="Terapijske  usluge"/>
    <x v="2930"/>
    <x v="2923"/>
    <m/>
    <n v="0"/>
    <n v="26"/>
    <n v="30"/>
    <n v="26"/>
    <n v="30"/>
  </r>
  <r>
    <s v="MiH"/>
    <s v="Terapijske  usluge"/>
    <x v="3213"/>
    <x v="3204"/>
    <m/>
    <n v="0"/>
    <n v="3"/>
    <n v="5"/>
    <n v="3"/>
    <n v="5"/>
  </r>
  <r>
    <s v="MiH"/>
    <s v="Terapijske  usluge"/>
    <x v="3154"/>
    <x v="3146"/>
    <m/>
    <n v="1"/>
    <n v="924"/>
    <n v="810"/>
    <n v="924"/>
    <n v="811"/>
  </r>
  <r>
    <s v="MiH"/>
    <s v="Terapijske  usluge"/>
    <x v="2963"/>
    <x v="2955"/>
    <m/>
    <n v="0"/>
    <m/>
    <n v="1"/>
    <n v="0"/>
    <n v="1"/>
  </r>
  <r>
    <s v="MiH"/>
    <s v="Terapijske  usluge"/>
    <x v="2971"/>
    <x v="2963"/>
    <m/>
    <n v="0"/>
    <n v="54"/>
    <n v="140"/>
    <n v="54"/>
    <n v="140"/>
  </r>
  <r>
    <s v="MiH"/>
    <s v="Terapijske  usluge"/>
    <x v="2981"/>
    <x v="2973"/>
    <m/>
    <n v="0"/>
    <m/>
    <n v="1"/>
    <n v="0"/>
    <n v="1"/>
  </r>
  <r>
    <s v="MiH"/>
    <s v="Terapijske  usluge"/>
    <x v="2983"/>
    <x v="2975"/>
    <m/>
    <n v="0"/>
    <n v="3399"/>
    <n v="3495"/>
    <n v="3399"/>
    <n v="3495"/>
  </r>
  <r>
    <s v="MiH"/>
    <s v="Terapijske  usluge"/>
    <x v="2984"/>
    <x v="2976"/>
    <m/>
    <n v="0"/>
    <n v="312"/>
    <n v="280"/>
    <n v="312"/>
    <n v="280"/>
  </r>
  <r>
    <s v="MiH"/>
    <s v="Terapijske  usluge"/>
    <x v="2987"/>
    <x v="2979"/>
    <m/>
    <n v="0"/>
    <n v="3608"/>
    <n v="3330"/>
    <n v="3608"/>
    <n v="3330"/>
  </r>
  <r>
    <s v="MiH"/>
    <s v="Terapijske  usluge"/>
    <x v="2988"/>
    <x v="2980"/>
    <m/>
    <n v="0"/>
    <n v="4197"/>
    <n v="3897"/>
    <n v="4197"/>
    <n v="3897"/>
  </r>
  <r>
    <s v="MiH"/>
    <s v="Terapijske  usluge"/>
    <x v="2989"/>
    <x v="2981"/>
    <m/>
    <n v="0"/>
    <n v="8949"/>
    <n v="8286"/>
    <n v="8949"/>
    <n v="8286"/>
  </r>
  <r>
    <s v="MiH"/>
    <s v="Terapijske  usluge"/>
    <x v="2990"/>
    <x v="2982"/>
    <m/>
    <n v="0"/>
    <n v="2"/>
    <n v="2"/>
    <n v="2"/>
    <n v="2"/>
  </r>
  <r>
    <s v="MiH"/>
    <s v="Terapijske  usluge"/>
    <x v="2995"/>
    <x v="2987"/>
    <m/>
    <n v="0"/>
    <m/>
    <n v="1"/>
    <n v="0"/>
    <n v="1"/>
  </r>
  <r>
    <s v="MiH"/>
    <s v="Terapijske  usluge"/>
    <x v="2998"/>
    <x v="2990"/>
    <m/>
    <n v="0"/>
    <n v="114"/>
    <n v="70"/>
    <n v="114"/>
    <n v="70"/>
  </r>
  <r>
    <s v="MiH"/>
    <s v="Terapijske  usluge"/>
    <x v="3017"/>
    <x v="3009"/>
    <m/>
    <n v="0"/>
    <n v="16"/>
    <n v="6"/>
    <n v="16"/>
    <n v="6"/>
  </r>
  <r>
    <s v="MiH"/>
    <s v="Terapijske  usluge"/>
    <x v="3025"/>
    <x v="3017"/>
    <m/>
    <n v="110"/>
    <m/>
    <n v="135"/>
    <n v="0"/>
    <n v="245"/>
  </r>
  <r>
    <s v="MiH"/>
    <s v="Terapijske  usluge"/>
    <x v="3026"/>
    <x v="3018"/>
    <m/>
    <n v="0"/>
    <m/>
    <n v="1"/>
    <n v="0"/>
    <n v="1"/>
  </r>
  <r>
    <s v="MiH"/>
    <s v="Intervencije"/>
    <x v="2894"/>
    <x v="2887"/>
    <n v="371"/>
    <n v="375"/>
    <m/>
    <n v="2"/>
    <n v="371"/>
    <n v="377"/>
  </r>
  <r>
    <s v="MiH"/>
    <s v="Intervencije"/>
    <x v="4033"/>
    <x v="4023"/>
    <m/>
    <n v="0"/>
    <n v="24"/>
    <n v="30"/>
    <n v="24"/>
    <n v="30"/>
  </r>
  <r>
    <s v="MiH"/>
    <s v="Intervencije"/>
    <x v="4081"/>
    <x v="3527"/>
    <m/>
    <n v="0"/>
    <n v="3"/>
    <n v="5"/>
    <n v="3"/>
    <n v="5"/>
  </r>
  <r>
    <s v="MiH"/>
    <s v="Intervencije"/>
    <x v="4082"/>
    <x v="4071"/>
    <m/>
    <n v="110"/>
    <m/>
    <n v="135"/>
    <n v="0"/>
    <n v="245"/>
  </r>
  <r>
    <s v="MiH"/>
    <s v="Intervencije"/>
    <x v="3537"/>
    <x v="3528"/>
    <m/>
    <n v="0"/>
    <m/>
    <n v="1"/>
    <n v="0"/>
    <n v="1"/>
  </r>
  <r>
    <s v="MiH"/>
    <s v="Intervencije"/>
    <x v="3059"/>
    <x v="3051"/>
    <n v="574"/>
    <n v="545"/>
    <n v="1394"/>
    <n v="1395"/>
    <n v="1968"/>
    <n v="1940"/>
  </r>
  <r>
    <s v="MiH"/>
    <s v="Intervencije"/>
    <x v="2694"/>
    <x v="2688"/>
    <m/>
    <n v="110"/>
    <m/>
    <n v="135"/>
    <n v="0"/>
    <n v="245"/>
  </r>
  <r>
    <s v="MiH"/>
    <s v="Intervencije"/>
    <x v="2109"/>
    <x v="2105"/>
    <m/>
    <n v="0"/>
    <m/>
    <n v="1"/>
    <n v="0"/>
    <n v="1"/>
  </r>
  <r>
    <s v="MiH"/>
    <s v="Intervencije"/>
    <x v="4083"/>
    <x v="4072"/>
    <m/>
    <n v="0"/>
    <m/>
    <n v="1"/>
    <n v="0"/>
    <n v="1"/>
  </r>
  <r>
    <s v="MiH"/>
    <s v="Intervencije"/>
    <x v="3216"/>
    <x v="3207"/>
    <m/>
    <n v="1"/>
    <n v="381"/>
    <n v="350"/>
    <n v="381"/>
    <n v="351"/>
  </r>
  <r>
    <s v="MiH"/>
    <s v="Intervencije"/>
    <x v="2096"/>
    <x v="2092"/>
    <m/>
    <n v="0"/>
    <n v="74"/>
    <n v="22"/>
    <n v="74"/>
    <n v="22"/>
  </r>
  <r>
    <s v="MiH"/>
    <s v="Intervencije"/>
    <x v="4084"/>
    <x v="4073"/>
    <n v="0"/>
    <n v="110"/>
    <m/>
    <n v="135"/>
    <n v="0"/>
    <n v="245"/>
  </r>
  <r>
    <s v="MiH"/>
    <s v="Intervencije"/>
    <x v="4085"/>
    <x v="4074"/>
    <n v="0"/>
    <n v="110"/>
    <m/>
    <n v="135"/>
    <n v="0"/>
    <n v="245"/>
  </r>
  <r>
    <s v="MiH"/>
    <s v="Intervencije"/>
    <x v="4086"/>
    <x v="4075"/>
    <n v="0"/>
    <n v="110"/>
    <m/>
    <n v="135"/>
    <n v="0"/>
    <n v="245"/>
  </r>
  <r>
    <s v="MiH"/>
    <s v="Intervencije"/>
    <x v="4087"/>
    <x v="4076"/>
    <n v="0"/>
    <n v="110"/>
    <m/>
    <n v="135"/>
    <n v="0"/>
    <n v="245"/>
  </r>
  <r>
    <s v="MiH"/>
    <s v="Intervencije"/>
    <x v="4088"/>
    <x v="4077"/>
    <m/>
    <n v="0"/>
    <n v="1"/>
    <n v="1"/>
    <n v="1"/>
    <n v="1"/>
  </r>
  <r>
    <s v="MiH"/>
    <s v="Intervencije"/>
    <x v="4089"/>
    <x v="4078"/>
    <m/>
    <n v="110"/>
    <m/>
    <n v="135"/>
    <n v="0"/>
    <n v="245"/>
  </r>
  <r>
    <s v="MiH"/>
    <s v="Intervencije"/>
    <x v="4090"/>
    <x v="4079"/>
    <m/>
    <n v="110"/>
    <m/>
    <n v="135"/>
    <n v="0"/>
    <n v="245"/>
  </r>
  <r>
    <s v="MiH"/>
    <s v="Intervencije"/>
    <x v="1177"/>
    <x v="1175"/>
    <m/>
    <n v="0"/>
    <n v="26"/>
    <n v="20"/>
    <n v="26"/>
    <n v="20"/>
  </r>
  <r>
    <s v="MiH"/>
    <s v="Intervencije"/>
    <x v="4091"/>
    <x v="4080"/>
    <m/>
    <n v="0"/>
    <m/>
    <n v="1"/>
    <n v="0"/>
    <n v="1"/>
  </r>
  <r>
    <s v="MiH"/>
    <s v="Intervencije"/>
    <x v="3536"/>
    <x v="3527"/>
    <m/>
    <n v="0"/>
    <n v="3"/>
    <n v="12"/>
    <n v="3"/>
    <n v="12"/>
  </r>
  <r>
    <s v="MiH"/>
    <s v="Intervencije"/>
    <x v="3537"/>
    <x v="3528"/>
    <m/>
    <n v="0"/>
    <m/>
    <n v="1"/>
    <n v="0"/>
    <n v="1"/>
  </r>
  <r>
    <s v="MiH"/>
    <s v="Intervencije"/>
    <x v="3215"/>
    <x v="3206"/>
    <m/>
    <n v="1"/>
    <m/>
    <n v="1"/>
    <n v="0"/>
    <n v="2"/>
  </r>
  <r>
    <s v="MiH"/>
    <s v="Intervencije"/>
    <x v="3216"/>
    <x v="3207"/>
    <m/>
    <n v="1"/>
    <n v="381"/>
    <n v="350"/>
    <n v="381"/>
    <n v="351"/>
  </r>
  <r>
    <s v="MiH"/>
    <s v="Intervencije"/>
    <x v="3217"/>
    <x v="3208"/>
    <m/>
    <n v="1"/>
    <m/>
    <n v="3"/>
    <n v="0"/>
    <n v="4"/>
  </r>
  <r>
    <s v="MiH"/>
    <s v="Intervencije"/>
    <x v="3538"/>
    <x v="3529"/>
    <m/>
    <n v="0"/>
    <n v="5"/>
    <n v="10"/>
    <n v="5"/>
    <n v="10"/>
  </r>
  <r>
    <s v="Radiologija"/>
    <s v="Dijagnostičke usluge"/>
    <x v="2897"/>
    <x v="2890"/>
    <m/>
    <n v="1"/>
    <m/>
    <n v="1"/>
    <n v="0"/>
    <n v="2"/>
  </r>
  <r>
    <s v="Radiologija"/>
    <s v="Dijagnostičke usluge"/>
    <x v="2459"/>
    <x v="2454"/>
    <m/>
    <n v="1"/>
    <m/>
    <n v="1"/>
    <n v="0"/>
    <n v="2"/>
  </r>
  <r>
    <s v="Radiologija"/>
    <s v="Dijagnostičke usluge"/>
    <x v="2529"/>
    <x v="2523"/>
    <m/>
    <n v="1"/>
    <n v="29"/>
    <n v="20"/>
    <n v="29"/>
    <n v="21"/>
  </r>
  <r>
    <s v="Radiologija"/>
    <s v="Dijagnostičke usluge"/>
    <x v="2517"/>
    <x v="2511"/>
    <n v="1"/>
    <n v="2"/>
    <n v="24"/>
    <n v="16"/>
    <n v="25"/>
    <n v="18"/>
  </r>
  <r>
    <s v="Radiologija"/>
    <s v="Dijagnostičke usluge"/>
    <x v="2098"/>
    <x v="2094"/>
    <m/>
    <n v="1"/>
    <n v="126"/>
    <n v="147"/>
    <n v="126"/>
    <n v="148"/>
  </r>
  <r>
    <s v="Radiologija"/>
    <s v="Dijagnostičke usluge"/>
    <x v="2553"/>
    <x v="2547"/>
    <n v="7"/>
    <n v="10"/>
    <n v="7"/>
    <n v="10"/>
    <n v="14"/>
    <n v="20"/>
  </r>
  <r>
    <s v="Radiologija"/>
    <s v="Dijagnostičke usluge"/>
    <x v="2470"/>
    <x v="2464"/>
    <n v="2"/>
    <n v="7"/>
    <n v="76"/>
    <n v="70"/>
    <n v="78"/>
    <n v="77"/>
  </r>
  <r>
    <s v="Radiologija"/>
    <s v="Dijagnostičke usluge"/>
    <x v="2109"/>
    <x v="2105"/>
    <m/>
    <n v="0"/>
    <m/>
    <n v="1"/>
    <n v="0"/>
    <n v="1"/>
  </r>
  <r>
    <s v="Radiologija"/>
    <s v="Dijagnostičke usluge"/>
    <x v="1747"/>
    <x v="1744"/>
    <n v="167"/>
    <n v="120"/>
    <n v="36"/>
    <n v="52"/>
    <n v="203"/>
    <n v="172"/>
  </r>
  <r>
    <s v="Radiologija"/>
    <s v="Dijagnostičke usluge"/>
    <x v="1650"/>
    <x v="1647"/>
    <n v="4"/>
    <n v="5"/>
    <n v="11"/>
    <n v="7"/>
    <n v="15"/>
    <n v="12"/>
  </r>
  <r>
    <s v="Radiologija"/>
    <s v="Dijagnostičke usluge"/>
    <x v="4092"/>
    <x v="4081"/>
    <m/>
    <n v="2"/>
    <m/>
    <n v="2"/>
    <n v="0"/>
    <n v="4"/>
  </r>
  <r>
    <s v="Radiologija"/>
    <s v="Dijagnostičke usluge"/>
    <x v="4093"/>
    <x v="4082"/>
    <n v="5"/>
    <n v="8"/>
    <n v="64"/>
    <n v="75"/>
    <n v="69"/>
    <n v="83"/>
  </r>
  <r>
    <s v="Radiologija"/>
    <s v="Dijagnostičke usluge"/>
    <x v="4094"/>
    <x v="4083"/>
    <m/>
    <n v="1"/>
    <n v="3"/>
    <n v="6"/>
    <n v="3"/>
    <n v="7"/>
  </r>
  <r>
    <s v="Radiologija"/>
    <s v="Dijagnostičke usluge"/>
    <x v="4095"/>
    <x v="4084"/>
    <m/>
    <n v="1"/>
    <n v="7"/>
    <n v="15"/>
    <n v="7"/>
    <n v="16"/>
  </r>
  <r>
    <s v="Radiologija"/>
    <s v="Dijagnostičke usluge"/>
    <x v="3372"/>
    <x v="3363"/>
    <m/>
    <n v="1"/>
    <m/>
    <n v="1"/>
    <n v="0"/>
    <n v="2"/>
  </r>
  <r>
    <s v="Radiologija"/>
    <s v="Dijagnostičke usluge"/>
    <x v="4096"/>
    <x v="4085"/>
    <m/>
    <n v="1"/>
    <m/>
    <n v="0"/>
    <n v="0"/>
    <n v="1"/>
  </r>
  <r>
    <s v="Radiologija"/>
    <s v="Dijagnostičke usluge"/>
    <x v="4097"/>
    <x v="4086"/>
    <n v="3"/>
    <n v="5"/>
    <n v="1"/>
    <n v="5"/>
    <n v="4"/>
    <n v="10"/>
  </r>
  <r>
    <s v="Radiologija"/>
    <s v="Dijagnostičke usluge"/>
    <x v="4098"/>
    <x v="4087"/>
    <m/>
    <n v="0"/>
    <m/>
    <n v="1"/>
    <n v="0"/>
    <n v="1"/>
  </r>
  <r>
    <s v="Radiologija"/>
    <s v="Dijagnostičke usluge"/>
    <x v="4099"/>
    <x v="4088"/>
    <m/>
    <n v="6"/>
    <n v="428"/>
    <n v="335"/>
    <n v="428"/>
    <n v="341"/>
  </r>
  <r>
    <s v="Radiologija"/>
    <s v="Dijagnostičke usluge"/>
    <x v="4100"/>
    <x v="4089"/>
    <m/>
    <n v="1"/>
    <m/>
    <n v="1"/>
    <n v="0"/>
    <n v="2"/>
  </r>
  <r>
    <s v="Radiologija"/>
    <s v="Dijagnostičke usluge"/>
    <x v="4101"/>
    <x v="4090"/>
    <m/>
    <n v="1"/>
    <n v="5"/>
    <n v="2"/>
    <n v="5"/>
    <n v="3"/>
  </r>
  <r>
    <s v="Radiologija"/>
    <s v="Dijagnostičke usluge"/>
    <x v="4102"/>
    <x v="4091"/>
    <m/>
    <n v="1"/>
    <n v="44"/>
    <n v="47"/>
    <n v="44"/>
    <n v="48"/>
  </r>
  <r>
    <s v="Radiologija"/>
    <s v="Dijagnostičke usluge"/>
    <x v="4103"/>
    <x v="4092"/>
    <m/>
    <n v="1"/>
    <n v="8"/>
    <n v="20"/>
    <n v="8"/>
    <n v="21"/>
  </r>
  <r>
    <s v="Radiologija"/>
    <s v="Dijagnostičke usluge"/>
    <x v="4104"/>
    <x v="4093"/>
    <m/>
    <n v="2"/>
    <n v="57"/>
    <n v="50"/>
    <n v="57"/>
    <n v="52"/>
  </r>
  <r>
    <s v="Radiologija"/>
    <s v="Dijagnostičke usluge"/>
    <x v="4105"/>
    <x v="4094"/>
    <m/>
    <n v="1"/>
    <m/>
    <n v="1"/>
    <n v="0"/>
    <n v="2"/>
  </r>
  <r>
    <s v="Radiologija"/>
    <s v="Dijagnostičke usluge"/>
    <x v="4106"/>
    <x v="4095"/>
    <n v="10"/>
    <n v="8"/>
    <n v="1"/>
    <n v="1"/>
    <n v="11"/>
    <n v="9"/>
  </r>
  <r>
    <s v="Radiologija"/>
    <s v="Dijagnostičke usluge"/>
    <x v="4107"/>
    <x v="4096"/>
    <m/>
    <n v="1"/>
    <m/>
    <n v="1"/>
    <n v="0"/>
    <n v="2"/>
  </r>
  <r>
    <s v="Radiologija"/>
    <s v="Dijagnostičke usluge"/>
    <x v="4108"/>
    <x v="4097"/>
    <m/>
    <n v="1"/>
    <n v="23"/>
    <n v="10"/>
    <n v="23"/>
    <n v="11"/>
  </r>
  <r>
    <s v="Radiologija"/>
    <s v="Dijagnostičke usluge"/>
    <x v="4109"/>
    <x v="4098"/>
    <m/>
    <n v="0"/>
    <n v="3"/>
    <n v="1"/>
    <n v="3"/>
    <n v="1"/>
  </r>
  <r>
    <s v="Radiologija"/>
    <s v="Dijagnostičke usluge"/>
    <x v="2365"/>
    <x v="2360"/>
    <m/>
    <n v="1"/>
    <m/>
    <n v="1"/>
    <n v="0"/>
    <n v="2"/>
  </r>
  <r>
    <s v="Radiologija"/>
    <s v="Dijagnostičke usluge"/>
    <x v="2372"/>
    <x v="2367"/>
    <n v="1"/>
    <n v="1"/>
    <n v="3"/>
    <n v="2"/>
    <n v="4"/>
    <n v="3"/>
  </r>
  <r>
    <s v="Radiologija"/>
    <s v="Dijagnostičke usluge"/>
    <x v="3574"/>
    <x v="3565"/>
    <m/>
    <n v="1"/>
    <m/>
    <n v="0"/>
    <n v="0"/>
    <n v="1"/>
  </r>
  <r>
    <s v="Radiologija"/>
    <s v="Dijagnostičke usluge"/>
    <x v="4110"/>
    <x v="4099"/>
    <m/>
    <n v="1"/>
    <m/>
    <n v="1"/>
    <n v="0"/>
    <n v="2"/>
  </r>
  <r>
    <s v="Radiologija"/>
    <s v="Dijagnostičke usluge"/>
    <x v="4111"/>
    <x v="4100"/>
    <n v="1"/>
    <n v="10"/>
    <n v="33"/>
    <n v="30"/>
    <n v="34"/>
    <n v="40"/>
  </r>
  <r>
    <s v="Radiologija"/>
    <s v="Dijagnostičke usluge"/>
    <x v="4112"/>
    <x v="4101"/>
    <m/>
    <n v="1"/>
    <n v="1"/>
    <n v="1"/>
    <n v="1"/>
    <n v="2"/>
  </r>
  <r>
    <s v="Radiologija"/>
    <s v="Terapijske  usluge"/>
    <x v="4113"/>
    <x v="4102"/>
    <n v="9"/>
    <n v="5"/>
    <n v="108"/>
    <n v="90"/>
    <n v="117"/>
    <n v="95"/>
  </r>
  <r>
    <s v="Radiologija"/>
    <s v="Terapijske  usluge"/>
    <x v="3059"/>
    <x v="3051"/>
    <m/>
    <n v="1"/>
    <m/>
    <n v="1"/>
    <n v="0"/>
    <n v="2"/>
  </r>
  <r>
    <s v="Radiologija"/>
    <s v="Terapijske  usluge"/>
    <x v="4114"/>
    <x v="4103"/>
    <m/>
    <n v="1"/>
    <n v="1"/>
    <n v="1"/>
    <n v="1"/>
    <n v="2"/>
  </r>
  <r>
    <s v="Radiologija"/>
    <s v="Terapijske  usluge"/>
    <x v="4115"/>
    <x v="4104"/>
    <m/>
    <n v="1"/>
    <m/>
    <n v="0"/>
    <n v="0"/>
    <n v="1"/>
  </r>
  <r>
    <s v="Radiologija"/>
    <s v="Terapijske  usluge"/>
    <x v="4116"/>
    <x v="4105"/>
    <m/>
    <n v="0"/>
    <m/>
    <n v="0"/>
    <n v="0"/>
    <n v="0"/>
  </r>
  <r>
    <s v="Radiologija"/>
    <s v="Terapijske  usluge"/>
    <x v="935"/>
    <x v="933"/>
    <m/>
    <n v="0"/>
    <n v="9"/>
    <n v="1"/>
    <n v="9"/>
    <n v="1"/>
  </r>
  <r>
    <s v="Radiologija"/>
    <s v="Terapijske  usluge"/>
    <x v="980"/>
    <x v="978"/>
    <m/>
    <n v="0"/>
    <n v="56"/>
    <n v="25"/>
    <n v="56"/>
    <n v="25"/>
  </r>
  <r>
    <s v="Radiologija"/>
    <s v="Terapijske  usluge"/>
    <x v="996"/>
    <x v="994"/>
    <m/>
    <n v="0"/>
    <m/>
    <n v="1"/>
    <n v="0"/>
    <n v="1"/>
  </r>
  <r>
    <s v="Radiologija"/>
    <s v="Terapijske  usluge"/>
    <x v="4117"/>
    <x v="4106"/>
    <m/>
    <n v="1"/>
    <n v="42"/>
    <n v="20"/>
    <n v="42"/>
    <n v="21"/>
  </r>
  <r>
    <s v="Radiologija"/>
    <s v="Terapijske  usluge"/>
    <x v="4118"/>
    <x v="4107"/>
    <m/>
    <n v="0"/>
    <n v="2"/>
    <n v="1"/>
    <n v="2"/>
    <n v="1"/>
  </r>
  <r>
    <s v="Radiologija"/>
    <s v="Terapijske  usluge"/>
    <x v="4119"/>
    <x v="4108"/>
    <m/>
    <n v="1"/>
    <n v="37"/>
    <n v="40"/>
    <n v="37"/>
    <n v="41"/>
  </r>
  <r>
    <s v="Radiologija"/>
    <s v="Terapijske  usluge"/>
    <x v="4120"/>
    <x v="4109"/>
    <m/>
    <n v="1"/>
    <n v="4"/>
    <n v="3"/>
    <n v="4"/>
    <n v="4"/>
  </r>
  <r>
    <s v="Radiologija"/>
    <s v="Terapijske  usluge"/>
    <x v="4121"/>
    <x v="4110"/>
    <m/>
    <n v="0"/>
    <m/>
    <n v="1"/>
    <n v="0"/>
    <n v="1"/>
  </r>
  <r>
    <s v="Radiologija"/>
    <s v="Terapijske  usluge"/>
    <x v="4122"/>
    <x v="4111"/>
    <m/>
    <n v="1"/>
    <n v="3"/>
    <n v="3"/>
    <n v="3"/>
    <n v="4"/>
  </r>
  <r>
    <s v="Radiologija"/>
    <s v="Terapijske  usluge"/>
    <x v="4123"/>
    <x v="4112"/>
    <m/>
    <n v="0"/>
    <n v="1"/>
    <n v="1"/>
    <n v="1"/>
    <n v="1"/>
  </r>
  <r>
    <s v="Radiologija"/>
    <s v="Terapijske  usluge"/>
    <x v="4124"/>
    <x v="4113"/>
    <n v="1"/>
    <n v="1"/>
    <n v="20"/>
    <n v="15"/>
    <n v="21"/>
    <n v="16"/>
  </r>
  <r>
    <s v="Radiologija"/>
    <s v="Terapijske  usluge"/>
    <x v="4125"/>
    <x v="4114"/>
    <n v="8"/>
    <n v="7"/>
    <n v="22"/>
    <n v="15"/>
    <n v="30"/>
    <n v="22"/>
  </r>
  <r>
    <s v="Radiologija"/>
    <s v="Terapijske  usluge"/>
    <x v="4126"/>
    <x v="4115"/>
    <m/>
    <n v="0"/>
    <n v="2"/>
    <n v="1"/>
    <n v="2"/>
    <n v="1"/>
  </r>
  <r>
    <s v="Radiologija"/>
    <s v="Terapijske  usluge"/>
    <x v="4127"/>
    <x v="4116"/>
    <m/>
    <n v="0"/>
    <m/>
    <n v="1"/>
    <n v="0"/>
    <n v="1"/>
  </r>
  <r>
    <s v="Radiologija"/>
    <s v="Terapijske  usluge"/>
    <x v="4128"/>
    <x v="4117"/>
    <m/>
    <n v="0"/>
    <n v="1"/>
    <n v="1"/>
    <n v="1"/>
    <n v="1"/>
  </r>
  <r>
    <s v="Radiologija"/>
    <s v="Terapijske  usluge"/>
    <x v="3142"/>
    <x v="3134"/>
    <m/>
    <n v="0"/>
    <m/>
    <n v="1"/>
    <n v="0"/>
    <n v="1"/>
  </r>
  <r>
    <s v="Radiologija"/>
    <s v="Terapijske  usluge"/>
    <x v="3144"/>
    <x v="3136"/>
    <m/>
    <n v="0"/>
    <m/>
    <n v="1"/>
    <n v="0"/>
    <n v="1"/>
  </r>
  <r>
    <s v="Radiologija"/>
    <s v="Terapijske  usluge"/>
    <x v="3146"/>
    <x v="3138"/>
    <m/>
    <n v="0"/>
    <m/>
    <n v="1"/>
    <n v="0"/>
    <n v="1"/>
  </r>
  <r>
    <s v="Radiologija"/>
    <s v="Terapijske  usluge"/>
    <x v="43"/>
    <x v="43"/>
    <n v="19"/>
    <n v="15"/>
    <n v="5"/>
    <n v="2"/>
    <n v="24"/>
    <n v="17"/>
  </r>
  <r>
    <s v="Radiologija"/>
    <s v="Terapijske  usluge"/>
    <x v="44"/>
    <x v="44"/>
    <n v="8"/>
    <n v="10"/>
    <m/>
    <n v="1"/>
    <n v="8"/>
    <n v="11"/>
  </r>
  <r>
    <s v="Radiologija"/>
    <s v="Terapijske  usluge"/>
    <x v="4129"/>
    <x v="4118"/>
    <m/>
    <n v="0"/>
    <n v="99"/>
    <n v="80"/>
    <n v="99"/>
    <n v="80"/>
  </r>
  <r>
    <s v="Radiologija"/>
    <s v="Terapijske  usluge"/>
    <x v="4130"/>
    <x v="4119"/>
    <m/>
    <n v="1"/>
    <m/>
    <n v="1"/>
    <n v="0"/>
    <n v="2"/>
  </r>
  <r>
    <s v="Radiologija"/>
    <s v="Terapijske  usluge"/>
    <x v="1646"/>
    <x v="1643"/>
    <n v="5"/>
    <n v="7"/>
    <n v="112"/>
    <n v="110"/>
    <n v="117"/>
    <n v="117"/>
  </r>
  <r>
    <s v="Radiologija"/>
    <s v="Terapijske  usluge"/>
    <x v="1177"/>
    <x v="1175"/>
    <m/>
    <n v="0"/>
    <m/>
    <n v="1"/>
    <n v="0"/>
    <n v="1"/>
  </r>
  <r>
    <s v="Radiologija"/>
    <s v="Terapijske  usluge"/>
    <x v="4064"/>
    <x v="4054"/>
    <n v="1"/>
    <n v="1"/>
    <n v="99"/>
    <n v="75"/>
    <n v="100"/>
    <n v="76"/>
  </r>
  <r>
    <s v="Radiologija"/>
    <s v="Terapijske  usluge"/>
    <x v="3148"/>
    <x v="3140"/>
    <m/>
    <n v="0"/>
    <m/>
    <n v="1"/>
    <n v="0"/>
    <n v="1"/>
  </r>
  <r>
    <s v="Radiologija"/>
    <s v="Terapijske  usluge"/>
    <x v="4131"/>
    <x v="4120"/>
    <m/>
    <n v="1"/>
    <m/>
    <n v="0"/>
    <n v="0"/>
    <n v="1"/>
  </r>
  <r>
    <s v="Radiologija"/>
    <s v="Terapijske  usluge"/>
    <x v="4132"/>
    <x v="4121"/>
    <m/>
    <n v="0"/>
    <n v="1"/>
    <n v="1"/>
    <n v="1"/>
    <n v="1"/>
  </r>
  <r>
    <s v="Radiologija"/>
    <s v="Terapijske  usluge"/>
    <x v="2963"/>
    <x v="2955"/>
    <m/>
    <n v="1"/>
    <m/>
    <n v="0"/>
    <n v="0"/>
    <n v="1"/>
  </r>
  <r>
    <s v="Radiologija"/>
    <s v="Terapijske  usluge"/>
    <x v="2971"/>
    <x v="2963"/>
    <m/>
    <n v="1"/>
    <m/>
    <n v="0"/>
    <n v="0"/>
    <n v="1"/>
  </r>
  <r>
    <s v="Radiologija"/>
    <s v="Terapijske  usluge"/>
    <x v="2987"/>
    <x v="2979"/>
    <m/>
    <n v="1"/>
    <m/>
    <n v="0"/>
    <n v="0"/>
    <n v="1"/>
  </r>
  <r>
    <s v="Radiologija"/>
    <s v="Terapijske  usluge"/>
    <x v="2988"/>
    <x v="2980"/>
    <m/>
    <n v="1"/>
    <m/>
    <n v="1"/>
    <n v="0"/>
    <n v="2"/>
  </r>
  <r>
    <s v="Radiologija"/>
    <s v="Terapijske  usluge"/>
    <x v="2989"/>
    <x v="2981"/>
    <n v="8645"/>
    <n v="25"/>
    <n v="3943"/>
    <n v="1"/>
    <n v="12588"/>
    <n v="26"/>
  </r>
  <r>
    <s v="Radiologija"/>
    <s v="Terapijske  usluge"/>
    <x v="3017"/>
    <x v="3009"/>
    <n v="4"/>
    <n v="1"/>
    <m/>
    <n v="0"/>
    <n v="4"/>
    <n v="1"/>
  </r>
  <r>
    <s v="Plastična hirurgija"/>
    <s v="Dijagnostičke usluge"/>
    <x v="2896"/>
    <x v="2889"/>
    <m/>
    <n v="0"/>
    <n v="66"/>
    <n v="61"/>
    <n v="66"/>
    <n v="61"/>
  </r>
  <r>
    <s v="Plastična hirurgija"/>
    <s v="Dijagnostičke usluge"/>
    <x v="2462"/>
    <x v="2457"/>
    <m/>
    <n v="0"/>
    <m/>
    <n v="0"/>
    <n v="0"/>
    <n v="0"/>
  </r>
  <r>
    <s v="Plastična hirurgija"/>
    <s v="Dijagnostičke usluge"/>
    <x v="2897"/>
    <x v="2890"/>
    <m/>
    <n v="0"/>
    <n v="839"/>
    <n v="775"/>
    <n v="839"/>
    <n v="775"/>
  </r>
  <r>
    <s v="Plastična hirurgija"/>
    <s v="Dijagnostičke usluge"/>
    <x v="1587"/>
    <x v="1585"/>
    <m/>
    <n v="1"/>
    <n v="3"/>
    <n v="8"/>
    <n v="3"/>
    <n v="9"/>
  </r>
  <r>
    <s v="Plastična hirurgija"/>
    <s v="Dijagnostičke usluge"/>
    <x v="3155"/>
    <x v="3147"/>
    <m/>
    <n v="1"/>
    <m/>
    <n v="1"/>
    <n v="0"/>
    <n v="2"/>
  </r>
  <r>
    <s v="Plastična hirurgija"/>
    <s v="Terapijske  usluge"/>
    <x v="2907"/>
    <x v="2900"/>
    <m/>
    <n v="0"/>
    <n v="76"/>
    <n v="75"/>
    <n v="76"/>
    <n v="75"/>
  </r>
  <r>
    <s v="Plastična hirurgija"/>
    <s v="Terapijske  usluge"/>
    <x v="3538"/>
    <x v="3529"/>
    <n v="621"/>
    <n v="855"/>
    <n v="1"/>
    <n v="3"/>
    <n v="622"/>
    <n v="858"/>
  </r>
  <r>
    <s v="Plastična hirurgija"/>
    <s v="Terapijske  usluge"/>
    <x v="2990"/>
    <x v="2982"/>
    <m/>
    <n v="0"/>
    <m/>
    <n v="1"/>
    <n v="0"/>
    <n v="1"/>
  </r>
  <r>
    <s v="Plastična hirurgija"/>
    <s v="Terapijske  usluge"/>
    <x v="2963"/>
    <x v="2955"/>
    <m/>
    <n v="1"/>
    <m/>
    <n v="1"/>
    <n v="0"/>
    <n v="2"/>
  </r>
  <r>
    <s v="Plastična hirurgija"/>
    <s v="Terapijske  usluge"/>
    <x v="2965"/>
    <x v="2957"/>
    <m/>
    <n v="1"/>
    <n v="71"/>
    <n v="80"/>
    <n v="71"/>
    <n v="81"/>
  </r>
  <r>
    <s v="Plastična hirurgija"/>
    <s v="Terapijske  usluge"/>
    <x v="2970"/>
    <x v="2962"/>
    <m/>
    <n v="0"/>
    <m/>
    <n v="6"/>
    <n v="0"/>
    <n v="6"/>
  </r>
  <r>
    <s v="Plastična hirurgija"/>
    <s v="Terapijske  usluge"/>
    <x v="2971"/>
    <x v="2963"/>
    <n v="88"/>
    <n v="40"/>
    <n v="336"/>
    <n v="1065"/>
    <n v="424"/>
    <n v="1105"/>
  </r>
  <r>
    <s v="Plastična hirurgija"/>
    <s v="Terapijske  usluge"/>
    <x v="2979"/>
    <x v="2971"/>
    <m/>
    <n v="0"/>
    <m/>
    <n v="1"/>
    <n v="0"/>
    <n v="1"/>
  </r>
  <r>
    <s v="Plastična hirurgija"/>
    <s v="Terapijske  usluge"/>
    <x v="2981"/>
    <x v="2973"/>
    <m/>
    <n v="1"/>
    <m/>
    <n v="1"/>
    <n v="0"/>
    <n v="2"/>
  </r>
  <r>
    <s v="Plastična hirurgija"/>
    <s v="Terapijske  usluge"/>
    <x v="2983"/>
    <x v="2975"/>
    <m/>
    <n v="0"/>
    <n v="4593"/>
    <n v="3190"/>
    <n v="4593"/>
    <n v="3190"/>
  </r>
  <r>
    <s v="Plastična hirurgija"/>
    <s v="Terapijske  usluge"/>
    <x v="2987"/>
    <x v="2979"/>
    <m/>
    <n v="0"/>
    <m/>
    <n v="1"/>
    <n v="0"/>
    <n v="1"/>
  </r>
  <r>
    <s v="Plastična hirurgija"/>
    <s v="Terapijske  usluge"/>
    <x v="2988"/>
    <x v="2980"/>
    <m/>
    <n v="1"/>
    <n v="2211"/>
    <n v="1735"/>
    <n v="2211"/>
    <n v="1736"/>
  </r>
  <r>
    <s v="Plastična hirurgija"/>
    <s v="Terapijske  usluge"/>
    <x v="2989"/>
    <x v="2981"/>
    <m/>
    <n v="1"/>
    <n v="4220"/>
    <n v="2975"/>
    <n v="4220"/>
    <n v="2976"/>
  </r>
  <r>
    <s v="Plastična hirurgija"/>
    <s v="Terapijske  usluge"/>
    <x v="2991"/>
    <x v="2983"/>
    <m/>
    <n v="1"/>
    <n v="1816"/>
    <n v="1540"/>
    <n v="1816"/>
    <n v="1541"/>
  </r>
  <r>
    <s v="Plastična hirurgija"/>
    <s v="Terapijske  usluge"/>
    <x v="2993"/>
    <x v="2985"/>
    <m/>
    <n v="1"/>
    <m/>
    <n v="1"/>
    <n v="0"/>
    <n v="2"/>
  </r>
  <r>
    <s v="Plastična hirurgija"/>
    <s v="Terapijske  usluge"/>
    <x v="2995"/>
    <x v="2987"/>
    <m/>
    <n v="0"/>
    <m/>
    <n v="1"/>
    <n v="0"/>
    <n v="1"/>
  </r>
  <r>
    <s v="Plastična hirurgija"/>
    <s v="Terapijske  usluge"/>
    <x v="3018"/>
    <x v="3010"/>
    <m/>
    <n v="0"/>
    <m/>
    <n v="1"/>
    <n v="0"/>
    <n v="1"/>
  </r>
  <r>
    <s v="Plastična hirurgija"/>
    <s v="Terapijske  usluge"/>
    <x v="3019"/>
    <x v="3011"/>
    <m/>
    <n v="0"/>
    <n v="9"/>
    <n v="45"/>
    <n v="9"/>
    <n v="45"/>
  </r>
  <r>
    <s v="Plastična hirurgija"/>
    <s v="Terapijske  usluge"/>
    <x v="3023"/>
    <x v="3015"/>
    <m/>
    <n v="0"/>
    <n v="6"/>
    <n v="1"/>
    <n v="6"/>
    <n v="1"/>
  </r>
  <r>
    <s v="Plastična hirurgija"/>
    <s v="Terapijske  usluge"/>
    <x v="3025"/>
    <x v="3017"/>
    <m/>
    <n v="0"/>
    <n v="44"/>
    <n v="25"/>
    <n v="44"/>
    <n v="25"/>
  </r>
  <r>
    <s v="Plastična hirurgija"/>
    <s v="Terapijske  usluge"/>
    <x v="4133"/>
    <x v="4122"/>
    <m/>
    <n v="0"/>
    <m/>
    <n v="1"/>
    <n v="0"/>
    <n v="1"/>
  </r>
  <r>
    <s v="Plastična hirurgija"/>
    <s v="Terapijske  usluge"/>
    <x v="4134"/>
    <x v="4123"/>
    <m/>
    <n v="0"/>
    <m/>
    <n v="1"/>
    <n v="0"/>
    <n v="1"/>
  </r>
  <r>
    <s v="Plastična hirurgija"/>
    <s v="Terapijske  usluge"/>
    <x v="3783"/>
    <x v="3773"/>
    <m/>
    <n v="0"/>
    <m/>
    <n v="1"/>
    <n v="0"/>
    <n v="1"/>
  </r>
  <r>
    <s v="Plastična hirurgija"/>
    <s v="Terapijske  usluge"/>
    <x v="4135"/>
    <x v="4124"/>
    <m/>
    <n v="0"/>
    <m/>
    <n v="1"/>
    <n v="0"/>
    <n v="1"/>
  </r>
  <r>
    <s v="Plastična hirurgija"/>
    <s v="Terapijske  usluge"/>
    <x v="4136"/>
    <x v="4125"/>
    <m/>
    <n v="0"/>
    <m/>
    <n v="1"/>
    <n v="0"/>
    <n v="1"/>
  </r>
  <r>
    <s v="Plastična hirurgija"/>
    <s v="Terapijske  usluge"/>
    <x v="3784"/>
    <x v="3774"/>
    <m/>
    <n v="0"/>
    <m/>
    <n v="1"/>
    <n v="0"/>
    <n v="1"/>
  </r>
  <r>
    <s v="Plastična hirurgija"/>
    <s v="Terapijske  usluge"/>
    <x v="2906"/>
    <x v="2899"/>
    <m/>
    <n v="0"/>
    <m/>
    <n v="1"/>
    <n v="0"/>
    <n v="1"/>
  </r>
  <r>
    <s v="Plastična hirurgija"/>
    <s v="Terapijske  usluge"/>
    <x v="2908"/>
    <x v="2901"/>
    <m/>
    <n v="0"/>
    <n v="4"/>
    <n v="5"/>
    <n v="4"/>
    <n v="5"/>
  </r>
  <r>
    <s v="Plastična hirurgija"/>
    <s v="Terapijske  usluge"/>
    <x v="2910"/>
    <x v="2903"/>
    <m/>
    <n v="0"/>
    <m/>
    <n v="1"/>
    <n v="0"/>
    <n v="1"/>
  </r>
  <r>
    <s v="Plastična hirurgija"/>
    <s v="Terapijske  usluge"/>
    <x v="2916"/>
    <x v="2909"/>
    <m/>
    <n v="1"/>
    <m/>
    <n v="1"/>
    <n v="0"/>
    <n v="2"/>
  </r>
  <r>
    <s v="Plastična hirurgija"/>
    <s v="Terapijske  usluge"/>
    <x v="4137"/>
    <x v="4126"/>
    <m/>
    <n v="0"/>
    <m/>
    <n v="1"/>
    <n v="0"/>
    <n v="1"/>
  </r>
  <r>
    <s v="Plastična hirurgija"/>
    <s v="Terapijske  usluge"/>
    <x v="4138"/>
    <x v="4127"/>
    <m/>
    <n v="0"/>
    <m/>
    <n v="1"/>
    <n v="0"/>
    <n v="1"/>
  </r>
  <r>
    <s v="Plastična hirurgija"/>
    <s v="Terapijske  usluge"/>
    <x v="2931"/>
    <x v="2924"/>
    <m/>
    <n v="0"/>
    <n v="69"/>
    <n v="55"/>
    <n v="69"/>
    <n v="55"/>
  </r>
  <r>
    <s v="Plastična hirurgija"/>
    <s v="Terapijske  usluge"/>
    <x v="3365"/>
    <x v="3356"/>
    <m/>
    <n v="0"/>
    <n v="23"/>
    <n v="30"/>
    <n v="23"/>
    <n v="30"/>
  </r>
  <r>
    <s v="Plastična hirurgija"/>
    <s v="Intervencije"/>
    <x v="4139"/>
    <x v="4128"/>
    <m/>
    <n v="0"/>
    <m/>
    <n v="1"/>
    <n v="0"/>
    <n v="1"/>
  </r>
  <r>
    <s v="Plastična hirurgija"/>
    <s v="Intervencije"/>
    <x v="4034"/>
    <x v="4024"/>
    <m/>
    <n v="1"/>
    <m/>
    <n v="1"/>
    <n v="0"/>
    <n v="2"/>
  </r>
  <r>
    <s v="Plastična hirurgija"/>
    <s v="Intervencije"/>
    <x v="4140"/>
    <x v="4129"/>
    <m/>
    <n v="0"/>
    <m/>
    <n v="1"/>
    <n v="0"/>
    <n v="1"/>
  </r>
  <r>
    <s v="Plastična hirurgija"/>
    <s v="Intervencije"/>
    <x v="3641"/>
    <x v="3632"/>
    <n v="3"/>
    <n v="2"/>
    <n v="192"/>
    <n v="75"/>
    <n v="195"/>
    <n v="77"/>
  </r>
  <r>
    <s v="Plastična hirurgija"/>
    <s v="Intervencije"/>
    <x v="3642"/>
    <x v="3633"/>
    <m/>
    <n v="1"/>
    <n v="122"/>
    <n v="110"/>
    <n v="122"/>
    <n v="111"/>
  </r>
  <r>
    <s v="Plastična hirurgija"/>
    <s v="Intervencije"/>
    <x v="3059"/>
    <x v="3051"/>
    <n v="2709"/>
    <n v="2870"/>
    <n v="4856"/>
    <n v="5385"/>
    <n v="7565"/>
    <n v="8255"/>
  </r>
  <r>
    <s v="Plastična hirurgija"/>
    <s v="Intervencije"/>
    <x v="2464"/>
    <x v="2458"/>
    <m/>
    <n v="1"/>
    <n v="1"/>
    <n v="1"/>
    <n v="1"/>
    <n v="2"/>
  </r>
  <r>
    <s v="Plastična hirurgija"/>
    <s v="Intervencije"/>
    <x v="3064"/>
    <x v="3056"/>
    <n v="13"/>
    <n v="10"/>
    <n v="1"/>
    <n v="1"/>
    <n v="14"/>
    <n v="11"/>
  </r>
  <r>
    <s v="Plastična hirurgija"/>
    <s v="Intervencije"/>
    <x v="3066"/>
    <x v="3058"/>
    <n v="2"/>
    <n v="1"/>
    <m/>
    <n v="1"/>
    <n v="2"/>
    <n v="2"/>
  </r>
  <r>
    <s v="Plastična hirurgija"/>
    <s v="Intervencije"/>
    <x v="27"/>
    <x v="27"/>
    <m/>
    <n v="0"/>
    <m/>
    <n v="1"/>
    <n v="0"/>
    <n v="1"/>
  </r>
  <r>
    <s v="Plastična hirurgija"/>
    <s v="Intervencije"/>
    <x v="2576"/>
    <x v="2570"/>
    <m/>
    <n v="1"/>
    <m/>
    <n v="1"/>
    <n v="0"/>
    <n v="2"/>
  </r>
  <r>
    <s v="Plastična hirurgija"/>
    <s v="Intervencije"/>
    <x v="1177"/>
    <x v="1175"/>
    <m/>
    <n v="0"/>
    <n v="17"/>
    <n v="15"/>
    <n v="17"/>
    <n v="15"/>
  </r>
  <r>
    <s v="Plastična hirurgija"/>
    <s v="Intervencije"/>
    <x v="3517"/>
    <x v="3508"/>
    <m/>
    <n v="0"/>
    <m/>
    <n v="1"/>
    <n v="0"/>
    <n v="1"/>
  </r>
  <r>
    <s v="Plastična hirurgija"/>
    <s v="Intervencije"/>
    <x v="368"/>
    <x v="367"/>
    <n v="1"/>
    <n v="3"/>
    <m/>
    <n v="1"/>
    <n v="1"/>
    <n v="4"/>
  </r>
  <r>
    <s v="Plastična hirurgija"/>
    <s v="Intervencije"/>
    <x v="3094"/>
    <x v="3086"/>
    <n v="2"/>
    <n v="5"/>
    <n v="64"/>
    <n v="55"/>
    <n v="66"/>
    <n v="60"/>
  </r>
  <r>
    <s v="Plastična hirurgija"/>
    <s v="Intervencije"/>
    <x v="3095"/>
    <x v="3087"/>
    <n v="16"/>
    <n v="12"/>
    <n v="42"/>
    <n v="55"/>
    <n v="58"/>
    <n v="67"/>
  </r>
  <r>
    <s v="Plastična hirurgija"/>
    <s v="Intervencije"/>
    <x v="680"/>
    <x v="678"/>
    <m/>
    <n v="1"/>
    <m/>
    <n v="1"/>
    <n v="0"/>
    <n v="2"/>
  </r>
  <r>
    <s v="Plastična hirurgija"/>
    <s v="Intervencije"/>
    <x v="772"/>
    <x v="770"/>
    <m/>
    <n v="1"/>
    <m/>
    <n v="1"/>
    <n v="0"/>
    <n v="2"/>
  </r>
  <r>
    <s v="Plastična hirurgija"/>
    <s v="Intervencije"/>
    <x v="780"/>
    <x v="778"/>
    <m/>
    <n v="1"/>
    <m/>
    <n v="1"/>
    <n v="0"/>
    <n v="2"/>
  </r>
  <r>
    <s v="Plastična hirurgija"/>
    <s v="Intervencije"/>
    <x v="781"/>
    <x v="779"/>
    <n v="51"/>
    <n v="62"/>
    <m/>
    <n v="1"/>
    <n v="51"/>
    <n v="63"/>
  </r>
  <r>
    <s v="Plastična hirurgija"/>
    <s v="Intervencije"/>
    <x v="2367"/>
    <x v="2362"/>
    <n v="10"/>
    <n v="40"/>
    <m/>
    <n v="1"/>
    <n v="10"/>
    <n v="41"/>
  </r>
  <r>
    <s v="Plastična hirurgija"/>
    <s v="Intervencije"/>
    <x v="2894"/>
    <x v="2887"/>
    <m/>
    <n v="0"/>
    <m/>
    <n v="1"/>
    <n v="0"/>
    <n v="1"/>
  </r>
  <r>
    <s v="Plastična hirurgija"/>
    <s v="Intervencije"/>
    <x v="3509"/>
    <x v="3500"/>
    <m/>
    <n v="0"/>
    <m/>
    <n v="1"/>
    <n v="0"/>
    <n v="1"/>
  </r>
  <r>
    <s v="Plastična hirurgija"/>
    <s v="Intervencije"/>
    <x v="3510"/>
    <x v="3501"/>
    <m/>
    <n v="0"/>
    <m/>
    <n v="1"/>
    <n v="0"/>
    <n v="1"/>
  </r>
  <r>
    <s v="Plastična hirurgija"/>
    <s v="Intervencije"/>
    <x v="3455"/>
    <x v="3446"/>
    <m/>
    <n v="0"/>
    <m/>
    <n v="1"/>
    <n v="0"/>
    <n v="1"/>
  </r>
  <r>
    <s v="Plastična hirurgija"/>
    <s v="Intervencije"/>
    <x v="3060"/>
    <x v="3052"/>
    <m/>
    <n v="1"/>
    <m/>
    <n v="3"/>
    <n v="0"/>
    <n v="4"/>
  </r>
  <r>
    <s v="Plastična hirurgija"/>
    <s v="Intervencije"/>
    <x v="3061"/>
    <x v="3053"/>
    <m/>
    <n v="0"/>
    <n v="46"/>
    <n v="35"/>
    <n v="46"/>
    <n v="35"/>
  </r>
  <r>
    <s v="Plastična hirurgija"/>
    <s v="Intervencije"/>
    <x v="3406"/>
    <x v="3397"/>
    <m/>
    <n v="0"/>
    <m/>
    <n v="1"/>
    <n v="0"/>
    <n v="1"/>
  </r>
  <r>
    <s v="Plastična hirurgija"/>
    <s v="Intervencije"/>
    <x v="3063"/>
    <x v="3055"/>
    <m/>
    <n v="0"/>
    <m/>
    <n v="2"/>
    <n v="0"/>
    <n v="2"/>
  </r>
  <r>
    <s v="Plastična hirurgija"/>
    <s v="Intervencije"/>
    <x v="2079"/>
    <x v="2075"/>
    <m/>
    <n v="0"/>
    <m/>
    <n v="1"/>
    <n v="0"/>
    <n v="1"/>
  </r>
  <r>
    <s v="Plastična hirurgija"/>
    <s v="Intervencije"/>
    <x v="21"/>
    <x v="21"/>
    <m/>
    <n v="0"/>
    <n v="5"/>
    <n v="15"/>
    <n v="5"/>
    <n v="15"/>
  </r>
  <r>
    <s v="Plastična hirurgija"/>
    <s v="Intervencije"/>
    <x v="3655"/>
    <x v="3646"/>
    <n v="3"/>
    <n v="0"/>
    <n v="11"/>
    <n v="1"/>
    <n v="14"/>
    <n v="1"/>
  </r>
  <r>
    <s v="Plastična hirurgija"/>
    <s v="Intervencije"/>
    <x v="26"/>
    <x v="26"/>
    <m/>
    <n v="0"/>
    <m/>
    <n v="1"/>
    <n v="0"/>
    <n v="1"/>
  </r>
  <r>
    <s v="Plastična hirurgija"/>
    <s v="Intervencije"/>
    <x v="4141"/>
    <x v="4130"/>
    <m/>
    <n v="0"/>
    <n v="2"/>
    <n v="1"/>
    <n v="2"/>
    <n v="1"/>
  </r>
  <r>
    <s v="Plastična hirurgija"/>
    <s v="Intervencije"/>
    <x v="2258"/>
    <x v="2254"/>
    <m/>
    <n v="0"/>
    <m/>
    <n v="1"/>
    <n v="0"/>
    <n v="1"/>
  </r>
  <r>
    <s v="Plastična hirurgija"/>
    <s v="Intervencije"/>
    <x v="2260"/>
    <x v="2256"/>
    <m/>
    <n v="0"/>
    <n v="2"/>
    <n v="5"/>
    <n v="2"/>
    <n v="5"/>
  </r>
  <r>
    <s v="Plastična hirurgija"/>
    <s v="Intervencije"/>
    <x v="2264"/>
    <x v="2260"/>
    <m/>
    <n v="0"/>
    <m/>
    <n v="1"/>
    <n v="0"/>
    <n v="1"/>
  </r>
  <r>
    <s v="Plastična hirurgija"/>
    <s v="Intervencije"/>
    <x v="4142"/>
    <x v="4131"/>
    <m/>
    <n v="0"/>
    <m/>
    <n v="1"/>
    <n v="0"/>
    <n v="1"/>
  </r>
  <r>
    <s v="Plastična hirurgija"/>
    <s v="Intervencije"/>
    <x v="4143"/>
    <x v="4132"/>
    <m/>
    <n v="0"/>
    <m/>
    <n v="1"/>
    <n v="0"/>
    <n v="1"/>
  </r>
  <r>
    <s v="Plastična hirurgija"/>
    <s v="Intervencije"/>
    <x v="4144"/>
    <x v="4133"/>
    <m/>
    <n v="0"/>
    <m/>
    <n v="1"/>
    <n v="0"/>
    <n v="1"/>
  </r>
  <r>
    <s v="Plastična hirurgija"/>
    <s v="Intervencije"/>
    <x v="4145"/>
    <x v="4134"/>
    <m/>
    <n v="0"/>
    <m/>
    <n v="1"/>
    <n v="0"/>
    <n v="1"/>
  </r>
  <r>
    <s v="Plastična hirurgija"/>
    <s v="Intervencije"/>
    <x v="4146"/>
    <x v="4135"/>
    <m/>
    <n v="0"/>
    <m/>
    <n v="1"/>
    <n v="0"/>
    <n v="1"/>
  </r>
  <r>
    <s v="Plastična hirurgija"/>
    <s v="Intervencije"/>
    <x v="4147"/>
    <x v="4136"/>
    <m/>
    <n v="0"/>
    <m/>
    <n v="1"/>
    <n v="0"/>
    <n v="1"/>
  </r>
  <r>
    <s v="Plastična hirurgija"/>
    <s v="Intervencije"/>
    <x v="4148"/>
    <x v="4137"/>
    <m/>
    <n v="0"/>
    <m/>
    <n v="1"/>
    <n v="0"/>
    <n v="1"/>
  </r>
  <r>
    <s v="Plastična hirurgija"/>
    <s v="Intervencije"/>
    <x v="3100"/>
    <x v="3092"/>
    <m/>
    <n v="1"/>
    <m/>
    <n v="1"/>
    <n v="0"/>
    <n v="2"/>
  </r>
  <r>
    <s v="Plastična hirurgija"/>
    <s v="Intervencije"/>
    <x v="3065"/>
    <x v="3057"/>
    <n v="9"/>
    <n v="9"/>
    <m/>
    <n v="1"/>
    <n v="9"/>
    <n v="10"/>
  </r>
  <r>
    <s v="Plastična hirurgija"/>
    <s v="Intervencije"/>
    <x v="3644"/>
    <x v="3635"/>
    <m/>
    <n v="1"/>
    <m/>
    <n v="1"/>
    <n v="0"/>
    <n v="2"/>
  </r>
  <r>
    <s v="Urgentni centar"/>
    <s v="Dijagnostičke usluge"/>
    <x v="2895"/>
    <x v="2888"/>
    <n v="3161"/>
    <n v="3345"/>
    <n v="114"/>
    <n v="100"/>
    <n v="3275"/>
    <n v="3445"/>
  </r>
  <r>
    <s v="Urgentni centar"/>
    <s v="Dijagnostičke usluge"/>
    <x v="3105"/>
    <x v="3097"/>
    <n v="2"/>
    <n v="2"/>
    <m/>
    <n v="1"/>
    <n v="2"/>
    <n v="3"/>
  </r>
  <r>
    <s v="Urgentni centar"/>
    <s v="Dijagnostičke usluge"/>
    <x v="2896"/>
    <x v="2889"/>
    <n v="837"/>
    <n v="890"/>
    <n v="1294"/>
    <n v="1040"/>
    <n v="2131"/>
    <n v="1930"/>
  </r>
  <r>
    <s v="Urgentni centar"/>
    <s v="Dijagnostičke usluge"/>
    <x v="2897"/>
    <x v="2890"/>
    <n v="10336"/>
    <n v="10215"/>
    <n v="1385"/>
    <n v="1275"/>
    <n v="11721"/>
    <n v="11490"/>
  </r>
  <r>
    <s v="Urgentni centar"/>
    <s v="Dijagnostičke usluge"/>
    <x v="3576"/>
    <x v="3567"/>
    <n v="1830"/>
    <n v="2210"/>
    <n v="11"/>
    <n v="25"/>
    <n v="1841"/>
    <n v="2235"/>
  </r>
  <r>
    <s v="Urgentni centar"/>
    <s v="Terapijske  usluge"/>
    <x v="3795"/>
    <x v="3785"/>
    <m/>
    <n v="1"/>
    <m/>
    <n v="1"/>
    <n v="0"/>
    <n v="2"/>
  </r>
  <r>
    <s v="Urgentni centar"/>
    <s v="Terapijske  usluge"/>
    <x v="2907"/>
    <x v="2900"/>
    <n v="1"/>
    <n v="3"/>
    <n v="115"/>
    <n v="100"/>
    <n v="116"/>
    <n v="103"/>
  </r>
  <r>
    <s v="Urgentni centar"/>
    <s v="Terapijske  usluge"/>
    <x v="2911"/>
    <x v="2904"/>
    <m/>
    <n v="4"/>
    <m/>
    <n v="1"/>
    <n v="0"/>
    <n v="5"/>
  </r>
  <r>
    <s v="Urgentni centar"/>
    <s v="Terapijske  usluge"/>
    <x v="4149"/>
    <x v="4138"/>
    <n v="51"/>
    <n v="55"/>
    <m/>
    <n v="1"/>
    <n v="51"/>
    <n v="56"/>
  </r>
  <r>
    <s v="Urgentni centar"/>
    <s v="Terapijske  usluge"/>
    <x v="3160"/>
    <x v="3152"/>
    <n v="182"/>
    <n v="183"/>
    <n v="15"/>
    <n v="15"/>
    <n v="197"/>
    <n v="198"/>
  </r>
  <r>
    <s v="Urgentni centar"/>
    <s v="Terapijske  usluge"/>
    <x v="3797"/>
    <x v="3787"/>
    <m/>
    <n v="1"/>
    <m/>
    <n v="1"/>
    <n v="0"/>
    <n v="2"/>
  </r>
  <r>
    <s v="Urgentni centar"/>
    <s v="Terapijske  usluge"/>
    <x v="3212"/>
    <x v="3203"/>
    <n v="440"/>
    <n v="355"/>
    <n v="1"/>
    <n v="12"/>
    <n v="441"/>
    <n v="367"/>
  </r>
  <r>
    <s v="Urgentni centar"/>
    <s v="Terapijske  usluge"/>
    <x v="2925"/>
    <x v="2918"/>
    <n v="1315"/>
    <n v="1325"/>
    <n v="33"/>
    <n v="55"/>
    <n v="1348"/>
    <n v="1380"/>
  </r>
  <r>
    <s v="Urgentni centar"/>
    <s v="Terapijske  usluge"/>
    <x v="2927"/>
    <x v="2920"/>
    <n v="40"/>
    <n v="25"/>
    <n v="10"/>
    <n v="10"/>
    <n v="50"/>
    <n v="35"/>
  </r>
  <r>
    <s v="Urgentni centar"/>
    <s v="Terapijske  usluge"/>
    <x v="2930"/>
    <x v="2923"/>
    <m/>
    <n v="1"/>
    <n v="3"/>
    <n v="8"/>
    <n v="3"/>
    <n v="9"/>
  </r>
  <r>
    <s v="Urgentni centar"/>
    <s v="Terapijske  usluge"/>
    <x v="2931"/>
    <x v="2924"/>
    <m/>
    <n v="1"/>
    <n v="82"/>
    <n v="75"/>
    <n v="82"/>
    <n v="76"/>
  </r>
  <r>
    <s v="Urgentni centar"/>
    <s v="Terapijske  usluge"/>
    <x v="3365"/>
    <x v="3356"/>
    <n v="452"/>
    <n v="460"/>
    <n v="217"/>
    <n v="206"/>
    <n v="669"/>
    <n v="666"/>
  </r>
  <r>
    <s v="Urgentni centar"/>
    <s v="Terapijske  usluge"/>
    <x v="2953"/>
    <x v="2944"/>
    <n v="338"/>
    <n v="471"/>
    <n v="5"/>
    <n v="15"/>
    <n v="343"/>
    <n v="486"/>
  </r>
  <r>
    <s v="Urgentni centar"/>
    <s v="Terapijske  usluge"/>
    <x v="2966"/>
    <x v="2958"/>
    <n v="7"/>
    <n v="6"/>
    <m/>
    <n v="0"/>
    <n v="7"/>
    <n v="6"/>
  </r>
  <r>
    <s v="Urgentni centar"/>
    <s v="Terapijske  usluge"/>
    <x v="2971"/>
    <x v="2963"/>
    <n v="2153"/>
    <n v="2355"/>
    <n v="232"/>
    <n v="111"/>
    <n v="2385"/>
    <n v="2466"/>
  </r>
  <r>
    <s v="Urgentni centar"/>
    <s v="Terapijske  usluge"/>
    <x v="2981"/>
    <x v="2973"/>
    <n v="27"/>
    <n v="16"/>
    <m/>
    <n v="5"/>
    <n v="27"/>
    <n v="21"/>
  </r>
  <r>
    <s v="Urgentni centar"/>
    <s v="Terapijske  usluge"/>
    <x v="2983"/>
    <x v="2975"/>
    <n v="1330"/>
    <n v="1575"/>
    <n v="884"/>
    <n v="745"/>
    <n v="2214"/>
    <n v="2320"/>
  </r>
  <r>
    <s v="Urgentni centar"/>
    <s v="Terapijske  usluge"/>
    <x v="2984"/>
    <x v="2976"/>
    <n v="52"/>
    <n v="60"/>
    <m/>
    <n v="2"/>
    <n v="52"/>
    <n v="62"/>
  </r>
  <r>
    <s v="Urgentni centar"/>
    <s v="Terapijske  usluge"/>
    <x v="2985"/>
    <x v="2977"/>
    <n v="134"/>
    <n v="135"/>
    <m/>
    <n v="1"/>
    <n v="134"/>
    <n v="136"/>
  </r>
  <r>
    <s v="Urgentni centar"/>
    <s v="Terapijske  usluge"/>
    <x v="2986"/>
    <x v="2978"/>
    <n v="358"/>
    <n v="410"/>
    <n v="3"/>
    <n v="3"/>
    <n v="361"/>
    <n v="413"/>
  </r>
  <r>
    <s v="Urgentni centar"/>
    <s v="Terapijske  usluge"/>
    <x v="2987"/>
    <x v="2979"/>
    <n v="3472"/>
    <n v="3330"/>
    <n v="303"/>
    <n v="345"/>
    <n v="3775"/>
    <n v="3675"/>
  </r>
  <r>
    <s v="Urgentni centar"/>
    <s v="Terapijske  usluge"/>
    <x v="2988"/>
    <x v="2980"/>
    <n v="13842"/>
    <n v="13336"/>
    <n v="1088"/>
    <n v="1060"/>
    <n v="14930"/>
    <n v="14396"/>
  </r>
  <r>
    <s v="Urgentni centar"/>
    <s v="Terapijske  usluge"/>
    <x v="2989"/>
    <x v="2981"/>
    <n v="20296"/>
    <n v="22000"/>
    <n v="1867"/>
    <n v="1715"/>
    <n v="22163"/>
    <n v="23715"/>
  </r>
  <r>
    <s v="Urgentni centar"/>
    <s v="Terapijske  usluge"/>
    <x v="2990"/>
    <x v="2982"/>
    <n v="21"/>
    <n v="15"/>
    <n v="2"/>
    <n v="5"/>
    <n v="23"/>
    <n v="20"/>
  </r>
  <r>
    <s v="Urgentni centar"/>
    <s v="Terapijske  usluge"/>
    <x v="2991"/>
    <x v="2983"/>
    <n v="146"/>
    <n v="130"/>
    <n v="153"/>
    <n v="55"/>
    <n v="299"/>
    <n v="185"/>
  </r>
  <r>
    <s v="Urgentni centar"/>
    <s v="Terapijske  usluge"/>
    <x v="2993"/>
    <x v="2985"/>
    <n v="1"/>
    <n v="1"/>
    <m/>
    <n v="1"/>
    <n v="1"/>
    <n v="2"/>
  </r>
  <r>
    <s v="Urgentni centar"/>
    <s v="Terapijske  usluge"/>
    <x v="2995"/>
    <x v="2987"/>
    <n v="171"/>
    <n v="230"/>
    <n v="4"/>
    <n v="2"/>
    <n v="175"/>
    <n v="232"/>
  </r>
  <r>
    <s v="Urgentni centar"/>
    <s v="Terapijske  usluge"/>
    <x v="3017"/>
    <x v="3009"/>
    <n v="8"/>
    <n v="8"/>
    <m/>
    <n v="1"/>
    <n v="8"/>
    <n v="9"/>
  </r>
  <r>
    <s v="Urgentni centar"/>
    <s v="Terapijske  usluge"/>
    <x v="3019"/>
    <x v="3011"/>
    <n v="1"/>
    <n v="0"/>
    <m/>
    <n v="1"/>
    <n v="1"/>
    <n v="1"/>
  </r>
  <r>
    <s v="Urgentni centar"/>
    <s v="Terapijske  usluge"/>
    <x v="3025"/>
    <x v="3017"/>
    <n v="398"/>
    <n v="330"/>
    <n v="18"/>
    <n v="15"/>
    <n v="416"/>
    <n v="345"/>
  </r>
  <r>
    <s v="Urgentni centar"/>
    <s v="Intervencije"/>
    <x v="3133"/>
    <x v="3125"/>
    <n v="21"/>
    <n v="22"/>
    <n v="1"/>
    <n v="2"/>
    <n v="22"/>
    <n v="24"/>
  </r>
  <r>
    <s v="Urgentni centar"/>
    <s v="Intervencije"/>
    <x v="3057"/>
    <x v="3049"/>
    <n v="215"/>
    <n v="215"/>
    <n v="4"/>
    <n v="10"/>
    <n v="219"/>
    <n v="225"/>
  </r>
  <r>
    <s v="Urgentni centar"/>
    <s v="Intervencije"/>
    <x v="3058"/>
    <x v="3050"/>
    <n v="86"/>
    <n v="145"/>
    <n v="3"/>
    <n v="5"/>
    <n v="89"/>
    <n v="150"/>
  </r>
  <r>
    <s v="Urgentni centar"/>
    <s v="Intervencije"/>
    <x v="845"/>
    <x v="843"/>
    <n v="3172"/>
    <n v="2793"/>
    <n v="17"/>
    <n v="25"/>
    <n v="3189"/>
    <n v="2818"/>
  </r>
  <r>
    <s v="Urgentni centar"/>
    <s v="Intervencije"/>
    <x v="3059"/>
    <x v="3051"/>
    <n v="8809"/>
    <n v="7990"/>
    <n v="233"/>
    <n v="100"/>
    <n v="9042"/>
    <n v="8090"/>
  </r>
  <r>
    <s v="Urgentni centar"/>
    <s v="Intervencije"/>
    <x v="17"/>
    <x v="17"/>
    <m/>
    <n v="1"/>
    <m/>
    <n v="1"/>
    <n v="0"/>
    <n v="2"/>
  </r>
  <r>
    <s v="Urgentni centar"/>
    <s v="Intervencije"/>
    <x v="18"/>
    <x v="18"/>
    <m/>
    <n v="1"/>
    <m/>
    <n v="2"/>
    <n v="0"/>
    <n v="3"/>
  </r>
  <r>
    <s v="Urgentni centar"/>
    <s v="Intervencije"/>
    <x v="1948"/>
    <x v="1945"/>
    <m/>
    <n v="0"/>
    <n v="1"/>
    <n v="5"/>
    <n v="1"/>
    <n v="5"/>
  </r>
  <r>
    <s v="Urgentni centar"/>
    <s v="Intervencije"/>
    <x v="2701"/>
    <x v="2695"/>
    <n v="6"/>
    <n v="12"/>
    <n v="7"/>
    <n v="20"/>
    <n v="13"/>
    <n v="32"/>
  </r>
  <r>
    <s v="Urgentni centar"/>
    <s v="Intervencije"/>
    <x v="2702"/>
    <x v="2696"/>
    <n v="335"/>
    <n v="335"/>
    <n v="12"/>
    <n v="15"/>
    <n v="347"/>
    <n v="350"/>
  </r>
  <r>
    <s v="Urgentni centar"/>
    <s v="Intervencije"/>
    <x v="2703"/>
    <x v="2697"/>
    <n v="164"/>
    <n v="141"/>
    <n v="5"/>
    <n v="1"/>
    <n v="169"/>
    <n v="142"/>
  </r>
  <r>
    <s v="Urgentni centar"/>
    <s v="Intervencije"/>
    <x v="25"/>
    <x v="25"/>
    <n v="1"/>
    <n v="2"/>
    <n v="13"/>
    <n v="10"/>
    <n v="14"/>
    <n v="12"/>
  </r>
  <r>
    <s v="Urgentni centar"/>
    <s v="Intervencije"/>
    <x v="1955"/>
    <x v="1952"/>
    <m/>
    <n v="1"/>
    <n v="148"/>
    <n v="140"/>
    <n v="148"/>
    <n v="141"/>
  </r>
  <r>
    <s v="Urgentni centar"/>
    <s v="Intervencije"/>
    <x v="2096"/>
    <x v="2092"/>
    <n v="95"/>
    <n v="110"/>
    <n v="452"/>
    <n v="370"/>
    <n v="547"/>
    <n v="480"/>
  </r>
  <r>
    <s v="Urgentni centar"/>
    <s v="Intervencije"/>
    <x v="2575"/>
    <x v="2569"/>
    <n v="3"/>
    <n v="5"/>
    <m/>
    <n v="1"/>
    <n v="3"/>
    <n v="6"/>
  </r>
  <r>
    <s v="Urgentni centar"/>
    <s v="Intervencije"/>
    <x v="34"/>
    <x v="34"/>
    <n v="112"/>
    <n v="100"/>
    <n v="5"/>
    <n v="5"/>
    <n v="117"/>
    <n v="105"/>
  </r>
  <r>
    <s v="Urgentni centar"/>
    <s v="Intervencije"/>
    <x v="2576"/>
    <x v="2570"/>
    <m/>
    <n v="1"/>
    <n v="2"/>
    <n v="1"/>
    <n v="2"/>
    <n v="2"/>
  </r>
  <r>
    <s v="Urgentni centar"/>
    <s v="Intervencije"/>
    <x v="2592"/>
    <x v="2586"/>
    <m/>
    <n v="1"/>
    <n v="4"/>
    <n v="2"/>
    <n v="4"/>
    <n v="3"/>
  </r>
  <r>
    <s v="Urgentni centar"/>
    <s v="Intervencije"/>
    <x v="4150"/>
    <x v="4139"/>
    <m/>
    <n v="0"/>
    <m/>
    <n v="1"/>
    <n v="0"/>
    <n v="1"/>
  </r>
  <r>
    <s v="Urgentni centar"/>
    <s v="Intervencije"/>
    <x v="2032"/>
    <x v="2029"/>
    <m/>
    <n v="0"/>
    <m/>
    <n v="1"/>
    <n v="0"/>
    <n v="1"/>
  </r>
  <r>
    <s v="Urgentni centar"/>
    <s v="Intervencije"/>
    <x v="1177"/>
    <x v="1175"/>
    <n v="1645"/>
    <n v="1835"/>
    <n v="75"/>
    <n v="65"/>
    <n v="1720"/>
    <n v="1900"/>
  </r>
  <r>
    <s v="Urgentni centar"/>
    <s v="Intervencije"/>
    <x v="2196"/>
    <x v="2192"/>
    <m/>
    <n v="1"/>
    <m/>
    <n v="1"/>
    <n v="0"/>
    <n v="2"/>
  </r>
  <r>
    <s v="Urgentni centar"/>
    <s v="Intervencije"/>
    <x v="1371"/>
    <x v="1369"/>
    <n v="298"/>
    <n v="340"/>
    <n v="55"/>
    <n v="45"/>
    <n v="353"/>
    <n v="385"/>
  </r>
  <r>
    <s v="Urgentni centar"/>
    <s v="Intervencije"/>
    <x v="2300"/>
    <x v="2296"/>
    <n v="118"/>
    <n v="145"/>
    <n v="2"/>
    <n v="2"/>
    <n v="120"/>
    <n v="147"/>
  </r>
  <r>
    <s v="Urgentni centar"/>
    <s v="Intervencije"/>
    <x v="219"/>
    <x v="218"/>
    <n v="806"/>
    <n v="735"/>
    <n v="1"/>
    <n v="8"/>
    <n v="807"/>
    <n v="743"/>
  </r>
  <r>
    <s v="Urgentni centar"/>
    <s v="Intervencije"/>
    <x v="3080"/>
    <x v="3072"/>
    <n v="818"/>
    <n v="745"/>
    <n v="4"/>
    <n v="6"/>
    <n v="822"/>
    <n v="751"/>
  </r>
  <r>
    <s v="Urgentni centar"/>
    <s v="Intervencije"/>
    <x v="251"/>
    <x v="250"/>
    <n v="193"/>
    <n v="275"/>
    <n v="8"/>
    <n v="5"/>
    <n v="201"/>
    <n v="280"/>
  </r>
  <r>
    <s v="Urgentni centar"/>
    <s v="Intervencije"/>
    <x v="3083"/>
    <x v="3075"/>
    <n v="19"/>
    <n v="20"/>
    <m/>
    <n v="0"/>
    <n v="19"/>
    <n v="20"/>
  </r>
  <r>
    <s v="Urgentni centar"/>
    <s v="Intervencije"/>
    <x v="2311"/>
    <x v="2307"/>
    <m/>
    <n v="0"/>
    <m/>
    <n v="1"/>
    <n v="0"/>
    <n v="1"/>
  </r>
  <r>
    <s v="Urgentni centar"/>
    <s v="Intervencije"/>
    <x v="288"/>
    <x v="287"/>
    <n v="132"/>
    <n v="172"/>
    <m/>
    <n v="5"/>
    <n v="132"/>
    <n v="177"/>
  </r>
  <r>
    <s v="Urgentni centar"/>
    <s v="Intervencije"/>
    <x v="305"/>
    <x v="304"/>
    <n v="78"/>
    <n v="140"/>
    <m/>
    <n v="2"/>
    <n v="78"/>
    <n v="142"/>
  </r>
  <r>
    <s v="Urgentni centar"/>
    <s v="Intervencije"/>
    <x v="311"/>
    <x v="310"/>
    <n v="459"/>
    <n v="420"/>
    <n v="11"/>
    <n v="3"/>
    <n v="470"/>
    <n v="423"/>
  </r>
  <r>
    <s v="Urgentni centar"/>
    <s v="Intervencije"/>
    <x v="3096"/>
    <x v="3088"/>
    <m/>
    <n v="1"/>
    <m/>
    <n v="0"/>
    <n v="0"/>
    <n v="1"/>
  </r>
  <r>
    <s v="Urgentni centar"/>
    <s v="Intervencije"/>
    <x v="726"/>
    <x v="724"/>
    <n v="1"/>
    <n v="5"/>
    <n v="2"/>
    <n v="1"/>
    <n v="3"/>
    <n v="6"/>
  </r>
  <r>
    <s v="Urgentni centar"/>
    <s v="Intervencije"/>
    <x v="2889"/>
    <x v="2883"/>
    <m/>
    <n v="0"/>
    <m/>
    <n v="1"/>
    <n v="0"/>
    <n v="1"/>
  </r>
  <r>
    <s v="Urgentni centar"/>
    <s v="Intervencije"/>
    <x v="3100"/>
    <x v="3092"/>
    <m/>
    <n v="1"/>
    <n v="6"/>
    <n v="5"/>
    <n v="6"/>
    <n v="6"/>
  </r>
  <r>
    <s v="Urgentni centar"/>
    <s v="Intervencije"/>
    <x v="3644"/>
    <x v="3635"/>
    <n v="222"/>
    <n v="217"/>
    <n v="4"/>
    <n v="5"/>
    <n v="226"/>
    <n v="222"/>
  </r>
  <r>
    <s v="Urgentni centar"/>
    <s v="Intervencije"/>
    <x v="3210"/>
    <x v="3201"/>
    <m/>
    <n v="1"/>
    <m/>
    <n v="1"/>
    <n v="0"/>
    <n v="2"/>
  </r>
  <r>
    <s v="Urgentni centar"/>
    <s v="Intervencije"/>
    <x v="3536"/>
    <x v="3527"/>
    <n v="272"/>
    <n v="280"/>
    <n v="58"/>
    <n v="73"/>
    <n v="330"/>
    <n v="353"/>
  </r>
  <r>
    <s v="Urgentni centar"/>
    <s v="Intervencije"/>
    <x v="2926"/>
    <x v="2919"/>
    <n v="87"/>
    <n v="115"/>
    <n v="1"/>
    <n v="5"/>
    <n v="88"/>
    <n v="120"/>
  </r>
  <r>
    <s v="Urgentni centar"/>
    <s v="Intervencije"/>
    <x v="3591"/>
    <x v="3582"/>
    <m/>
    <n v="1"/>
    <m/>
    <n v="1"/>
    <n v="0"/>
    <n v="2"/>
  </r>
  <r>
    <s v="Urgentni centar"/>
    <s v="Intervencije"/>
    <x v="3213"/>
    <x v="3204"/>
    <n v="808"/>
    <n v="776"/>
    <n v="38"/>
    <n v="55"/>
    <n v="846"/>
    <n v="831"/>
  </r>
  <r>
    <s v="Urgentni centar"/>
    <s v="Intervencije"/>
    <x v="3538"/>
    <x v="3529"/>
    <n v="141"/>
    <n v="135"/>
    <m/>
    <n v="1"/>
    <n v="141"/>
    <n v="136"/>
  </r>
  <r>
    <s v="Urgentni centar"/>
    <s v="Intervencije"/>
    <x v="3965"/>
    <x v="3955"/>
    <n v="2950"/>
    <n v="2512"/>
    <n v="32"/>
    <n v="45"/>
    <n v="2982"/>
    <n v="2557"/>
  </r>
  <r>
    <s v="Kardiologija"/>
    <s v="Dijagnostičke usluge"/>
    <x v="3560"/>
    <x v="3551"/>
    <n v="1"/>
    <n v="1"/>
    <n v="7"/>
    <n v="1"/>
    <n v="8"/>
    <n v="2"/>
  </r>
  <r>
    <s v="Kardiologija"/>
    <s v="Dijagnostičke usluge"/>
    <x v="3399"/>
    <x v="3390"/>
    <n v="7"/>
    <n v="5"/>
    <n v="6065"/>
    <n v="4990"/>
    <n v="6072"/>
    <n v="4995"/>
  </r>
  <r>
    <s v="Kardiologija"/>
    <s v="Dijagnostičke usluge"/>
    <x v="2895"/>
    <x v="2888"/>
    <n v="993"/>
    <n v="770"/>
    <n v="148"/>
    <n v="100"/>
    <n v="1141"/>
    <n v="870"/>
  </r>
  <r>
    <s v="Kardiologija"/>
    <s v="Dijagnostičke usluge"/>
    <x v="3690"/>
    <x v="3681"/>
    <n v="1489"/>
    <n v="1420"/>
    <n v="289"/>
    <n v="300"/>
    <n v="1778"/>
    <n v="1720"/>
  </r>
  <r>
    <s v="Kardiologija"/>
    <s v="Dijagnostičke usluge"/>
    <x v="3780"/>
    <x v="3770"/>
    <n v="920"/>
    <n v="960"/>
    <n v="37"/>
    <n v="45"/>
    <n v="957"/>
    <n v="1005"/>
  </r>
  <r>
    <s v="Kardiologija"/>
    <s v="Dijagnostičke usluge"/>
    <x v="2896"/>
    <x v="2889"/>
    <n v="31203"/>
    <n v="33000"/>
    <n v="15042"/>
    <n v="13600"/>
    <n v="46245"/>
    <n v="46600"/>
  </r>
  <r>
    <s v="Kardiologija"/>
    <s v="Dijagnostičke usluge"/>
    <x v="4151"/>
    <x v="4140"/>
    <n v="1"/>
    <n v="0"/>
    <n v="16"/>
    <n v="10"/>
    <n v="17"/>
    <n v="10"/>
  </r>
  <r>
    <s v="Kardiologija"/>
    <s v="Dijagnostičke usluge"/>
    <x v="3108"/>
    <x v="3100"/>
    <m/>
    <n v="1"/>
    <n v="1"/>
    <n v="1"/>
    <n v="1"/>
    <n v="2"/>
  </r>
  <r>
    <s v="Kardiologija"/>
    <s v="Dijagnostičke usluge"/>
    <x v="2897"/>
    <x v="2890"/>
    <n v="4392"/>
    <n v="4210"/>
    <n v="8417"/>
    <n v="7150"/>
    <n v="12809"/>
    <n v="11360"/>
  </r>
  <r>
    <s v="Kardiologija"/>
    <s v="Dijagnostičke usluge"/>
    <x v="3188"/>
    <x v="3179"/>
    <m/>
    <n v="0"/>
    <m/>
    <n v="1"/>
    <n v="0"/>
    <n v="1"/>
  </r>
  <r>
    <s v="Kardiologija"/>
    <s v="Dijagnostičke usluge"/>
    <x v="4152"/>
    <x v="4141"/>
    <m/>
    <n v="1"/>
    <n v="15"/>
    <n v="5"/>
    <n v="15"/>
    <n v="6"/>
  </r>
  <r>
    <s v="Kardiologija"/>
    <s v="Dijagnostičke usluge"/>
    <x v="4153"/>
    <x v="4142"/>
    <m/>
    <n v="1"/>
    <m/>
    <n v="1"/>
    <n v="0"/>
    <n v="2"/>
  </r>
  <r>
    <s v="Kardiologija"/>
    <s v="Dijagnostičke usluge"/>
    <x v="4154"/>
    <x v="4143"/>
    <m/>
    <n v="1"/>
    <m/>
    <n v="1"/>
    <n v="0"/>
    <n v="2"/>
  </r>
  <r>
    <s v="Kardiologija"/>
    <s v="Dijagnostičke usluge"/>
    <x v="4155"/>
    <x v="4144"/>
    <n v="2"/>
    <n v="1"/>
    <n v="34"/>
    <n v="40"/>
    <n v="36"/>
    <n v="41"/>
  </r>
  <r>
    <s v="Kardiologija"/>
    <s v="Dijagnostičke usluge"/>
    <x v="4156"/>
    <x v="4145"/>
    <m/>
    <n v="0"/>
    <n v="1"/>
    <n v="5"/>
    <n v="1"/>
    <n v="5"/>
  </r>
  <r>
    <s v="Kardiologija"/>
    <s v="Dijagnostičke usluge"/>
    <x v="4157"/>
    <x v="4146"/>
    <m/>
    <n v="0"/>
    <m/>
    <n v="1"/>
    <n v="0"/>
    <n v="1"/>
  </r>
  <r>
    <s v="Kardiologija"/>
    <s v="Dijagnostičke usluge"/>
    <x v="4158"/>
    <x v="4147"/>
    <n v="3"/>
    <n v="5"/>
    <n v="3078"/>
    <n v="3410"/>
    <n v="3081"/>
    <n v="3415"/>
  </r>
  <r>
    <s v="Kardiologija"/>
    <s v="Dijagnostičke usluge"/>
    <x v="4159"/>
    <x v="4148"/>
    <m/>
    <n v="1"/>
    <m/>
    <n v="1"/>
    <n v="0"/>
    <n v="2"/>
  </r>
  <r>
    <s v="Kardiologija"/>
    <s v="Dijagnostičke usluge"/>
    <x v="4160"/>
    <x v="4149"/>
    <m/>
    <n v="1"/>
    <m/>
    <n v="1"/>
    <n v="0"/>
    <n v="2"/>
  </r>
  <r>
    <s v="Kardiologija"/>
    <s v="Dijagnostičke usluge"/>
    <x v="4161"/>
    <x v="4150"/>
    <m/>
    <n v="1"/>
    <m/>
    <n v="1"/>
    <n v="0"/>
    <n v="2"/>
  </r>
  <r>
    <s v="Kardiologija"/>
    <s v="Dijagnostičke usluge"/>
    <x v="3194"/>
    <x v="3185"/>
    <m/>
    <n v="1"/>
    <n v="17"/>
    <n v="10"/>
    <n v="17"/>
    <n v="11"/>
  </r>
  <r>
    <s v="Kardiologija"/>
    <s v="Dijagnostičke usluge"/>
    <x v="3113"/>
    <x v="3105"/>
    <n v="1"/>
    <n v="5"/>
    <n v="27"/>
    <n v="40"/>
    <n v="28"/>
    <n v="45"/>
  </r>
  <r>
    <s v="Kardiologija"/>
    <s v="Dijagnostičke usluge"/>
    <x v="3114"/>
    <x v="3106"/>
    <m/>
    <n v="0"/>
    <n v="34"/>
    <n v="15"/>
    <n v="34"/>
    <n v="15"/>
  </r>
  <r>
    <s v="Kardiologija"/>
    <s v="Dijagnostičke usluge"/>
    <x v="3117"/>
    <x v="3109"/>
    <m/>
    <n v="0"/>
    <m/>
    <n v="1"/>
    <n v="0"/>
    <n v="1"/>
  </r>
  <r>
    <s v="Kardiologija"/>
    <s v="Dijagnostičke usluge"/>
    <x v="4162"/>
    <x v="4151"/>
    <m/>
    <n v="0"/>
    <m/>
    <n v="1"/>
    <n v="0"/>
    <n v="1"/>
  </r>
  <r>
    <s v="Kardiologija"/>
    <s v="Dijagnostičke usluge"/>
    <x v="4163"/>
    <x v="4152"/>
    <m/>
    <n v="0"/>
    <n v="2"/>
    <n v="1"/>
    <n v="2"/>
    <n v="1"/>
  </r>
  <r>
    <s v="Kardiologija"/>
    <s v="Dijagnostičke usluge"/>
    <x v="4164"/>
    <x v="4152"/>
    <m/>
    <n v="0"/>
    <m/>
    <n v="5"/>
    <n v="0"/>
    <n v="5"/>
  </r>
  <r>
    <s v="Kardiologija"/>
    <s v="Dijagnostičke usluge"/>
    <x v="4165"/>
    <x v="4152"/>
    <m/>
    <n v="0"/>
    <n v="3"/>
    <n v="1"/>
    <n v="3"/>
    <n v="1"/>
  </r>
  <r>
    <s v="Kardiologija"/>
    <s v="Dijagnostičke usluge"/>
    <x v="4166"/>
    <x v="4152"/>
    <m/>
    <n v="0"/>
    <m/>
    <n v="1"/>
    <n v="0"/>
    <n v="1"/>
  </r>
  <r>
    <s v="Kardiologija"/>
    <s v="Dijagnostičke usluge"/>
    <x v="4167"/>
    <x v="4153"/>
    <n v="2"/>
    <n v="2"/>
    <n v="194"/>
    <n v="190"/>
    <n v="196"/>
    <n v="192"/>
  </r>
  <r>
    <s v="Kardiologija"/>
    <s v="Dijagnostičke usluge"/>
    <x v="4168"/>
    <x v="4153"/>
    <m/>
    <n v="0"/>
    <n v="2"/>
    <n v="5"/>
    <n v="2"/>
    <n v="5"/>
  </r>
  <r>
    <s v="Kardiologija"/>
    <s v="Dijagnostičke usluge"/>
    <x v="4169"/>
    <x v="4153"/>
    <m/>
    <n v="0"/>
    <m/>
    <n v="1"/>
    <n v="0"/>
    <n v="1"/>
  </r>
  <r>
    <s v="Kardiologija"/>
    <s v="Dijagnostičke usluge"/>
    <x v="3121"/>
    <x v="3113"/>
    <m/>
    <n v="1"/>
    <m/>
    <n v="1"/>
    <n v="0"/>
    <n v="2"/>
  </r>
  <r>
    <s v="Kardiologija"/>
    <s v="Dijagnostičke usluge"/>
    <x v="3772"/>
    <x v="3762"/>
    <m/>
    <n v="0"/>
    <n v="1"/>
    <n v="20"/>
    <n v="1"/>
    <n v="20"/>
  </r>
  <r>
    <s v="Kardiologija"/>
    <s v="Dijagnostičke usluge"/>
    <x v="3702"/>
    <x v="3693"/>
    <m/>
    <n v="1"/>
    <m/>
    <n v="0"/>
    <n v="0"/>
    <n v="1"/>
  </r>
  <r>
    <s v="Kardiologija"/>
    <s v="Dijagnostičke usluge"/>
    <x v="3124"/>
    <x v="3116"/>
    <n v="5178"/>
    <n v="5050"/>
    <n v="3962"/>
    <n v="2650"/>
    <n v="9140"/>
    <n v="7700"/>
  </r>
  <r>
    <s v="Kardiologija"/>
    <s v="Dijagnostičke usluge"/>
    <x v="4170"/>
    <x v="4154"/>
    <n v="40"/>
    <n v="15"/>
    <n v="132"/>
    <n v="100"/>
    <n v="172"/>
    <n v="115"/>
  </r>
  <r>
    <s v="Kardiologija"/>
    <s v="Dijagnostičke usluge"/>
    <x v="4171"/>
    <x v="4155"/>
    <m/>
    <n v="1"/>
    <m/>
    <n v="0"/>
    <n v="0"/>
    <n v="1"/>
  </r>
  <r>
    <s v="Kardiologija"/>
    <s v="Dijagnostičke usluge"/>
    <x v="3125"/>
    <x v="3117"/>
    <m/>
    <n v="1"/>
    <n v="6"/>
    <n v="1"/>
    <n v="6"/>
    <n v="2"/>
  </r>
  <r>
    <s v="Kardiologija"/>
    <s v="Dijagnostičke usluge"/>
    <x v="3126"/>
    <x v="3118"/>
    <m/>
    <n v="1"/>
    <n v="1"/>
    <n v="5"/>
    <n v="1"/>
    <n v="6"/>
  </r>
  <r>
    <s v="Kardiologija"/>
    <s v="Dijagnostičke usluge"/>
    <x v="3127"/>
    <x v="3119"/>
    <m/>
    <n v="1"/>
    <m/>
    <n v="1"/>
    <n v="0"/>
    <n v="2"/>
  </r>
  <r>
    <s v="Kardiologija"/>
    <s v="Dijagnostičke usluge"/>
    <x v="3209"/>
    <x v="3200"/>
    <n v="12"/>
    <n v="15"/>
    <n v="4653"/>
    <n v="4850"/>
    <n v="4665"/>
    <n v="4865"/>
  </r>
  <r>
    <s v="Kardiologija"/>
    <s v="Dijagnostičke usluge"/>
    <x v="3052"/>
    <x v="3044"/>
    <n v="61"/>
    <n v="30"/>
    <n v="193"/>
    <n v="180"/>
    <n v="254"/>
    <n v="210"/>
  </r>
  <r>
    <s v="Kardiologija"/>
    <s v="Terapijske  usluge"/>
    <x v="3104"/>
    <x v="3096"/>
    <m/>
    <n v="1"/>
    <m/>
    <n v="1"/>
    <n v="0"/>
    <n v="2"/>
  </r>
  <r>
    <s v="Kardiologija"/>
    <s v="Terapijske  usluge"/>
    <x v="3795"/>
    <x v="3785"/>
    <m/>
    <n v="0"/>
    <n v="2"/>
    <n v="1"/>
    <n v="2"/>
    <n v="1"/>
  </r>
  <r>
    <s v="Kardiologija"/>
    <s v="Terapijske  usluge"/>
    <x v="4172"/>
    <x v="4156"/>
    <m/>
    <n v="0"/>
    <n v="1"/>
    <n v="1"/>
    <n v="1"/>
    <n v="1"/>
  </r>
  <r>
    <s v="Kardiologija"/>
    <s v="Terapijske  usluge"/>
    <x v="3133"/>
    <x v="3125"/>
    <n v="2"/>
    <n v="5"/>
    <n v="111"/>
    <n v="140"/>
    <n v="113"/>
    <n v="145"/>
  </r>
  <r>
    <s v="Kardiologija"/>
    <s v="Terapijske  usluge"/>
    <x v="2906"/>
    <x v="2899"/>
    <m/>
    <n v="1"/>
    <m/>
    <n v="1"/>
    <n v="0"/>
    <n v="2"/>
  </r>
  <r>
    <s v="Kardiologija"/>
    <s v="Terapijske  usluge"/>
    <x v="2907"/>
    <x v="2900"/>
    <n v="1"/>
    <n v="1"/>
    <n v="238"/>
    <n v="240"/>
    <n v="239"/>
    <n v="241"/>
  </r>
  <r>
    <s v="Kardiologija"/>
    <s v="Terapijske  usluge"/>
    <x v="2908"/>
    <x v="2901"/>
    <m/>
    <n v="0"/>
    <n v="6"/>
    <n v="5"/>
    <n v="6"/>
    <n v="5"/>
  </r>
  <r>
    <s v="Kardiologija"/>
    <s v="Terapijske  usluge"/>
    <x v="3691"/>
    <x v="3682"/>
    <m/>
    <n v="1"/>
    <m/>
    <n v="1"/>
    <n v="0"/>
    <n v="2"/>
  </r>
  <r>
    <s v="Kardiologija"/>
    <s v="Terapijske  usluge"/>
    <x v="2911"/>
    <x v="2904"/>
    <m/>
    <n v="1"/>
    <n v="62"/>
    <n v="60"/>
    <n v="62"/>
    <n v="61"/>
  </r>
  <r>
    <s v="Kardiologija"/>
    <s v="Terapijske  usluge"/>
    <x v="3202"/>
    <x v="3193"/>
    <m/>
    <n v="1"/>
    <n v="38"/>
    <n v="32"/>
    <n v="38"/>
    <n v="33"/>
  </r>
  <r>
    <s v="Kardiologija"/>
    <s v="Terapijske  usluge"/>
    <x v="3203"/>
    <x v="3194"/>
    <m/>
    <n v="1"/>
    <n v="33"/>
    <n v="10"/>
    <n v="33"/>
    <n v="11"/>
  </r>
  <r>
    <s v="Kardiologija"/>
    <s v="Terapijske  usluge"/>
    <x v="3835"/>
    <x v="3825"/>
    <n v="6"/>
    <n v="10"/>
    <n v="810"/>
    <n v="870"/>
    <n v="816"/>
    <n v="880"/>
  </r>
  <r>
    <s v="Kardiologija"/>
    <s v="Terapijske  usluge"/>
    <x v="3844"/>
    <x v="3834"/>
    <n v="2"/>
    <n v="5"/>
    <n v="1879"/>
    <n v="1680"/>
    <n v="1881"/>
    <n v="1685"/>
  </r>
  <r>
    <s v="Kardiologija"/>
    <s v="Terapijske  usluge"/>
    <x v="3847"/>
    <x v="3837"/>
    <n v="4"/>
    <n v="5"/>
    <n v="2419"/>
    <n v="2840"/>
    <n v="2423"/>
    <n v="2845"/>
  </r>
  <r>
    <s v="Kardiologija"/>
    <s v="Terapijske  usluge"/>
    <x v="3195"/>
    <x v="3186"/>
    <m/>
    <n v="1"/>
    <n v="60"/>
    <n v="40"/>
    <n v="60"/>
    <n v="41"/>
  </r>
  <r>
    <s v="Kardiologija"/>
    <s v="Terapijske  usluge"/>
    <x v="4173"/>
    <x v="4157"/>
    <n v="1"/>
    <n v="5"/>
    <n v="1093"/>
    <n v="900"/>
    <n v="1094"/>
    <n v="905"/>
  </r>
  <r>
    <s v="Kardiologija"/>
    <s v="Terapijske  usluge"/>
    <x v="4174"/>
    <x v="4158"/>
    <m/>
    <n v="3"/>
    <n v="54"/>
    <n v="60"/>
    <n v="54"/>
    <n v="63"/>
  </r>
  <r>
    <s v="Kardiologija"/>
    <s v="Terapijske  usluge"/>
    <x v="4175"/>
    <x v="4159"/>
    <m/>
    <n v="5"/>
    <n v="758"/>
    <n v="750"/>
    <n v="758"/>
    <n v="755"/>
  </r>
  <r>
    <s v="Kardiologija"/>
    <s v="Terapijske  usluge"/>
    <x v="4176"/>
    <x v="4160"/>
    <m/>
    <n v="1"/>
    <n v="415"/>
    <n v="440"/>
    <n v="415"/>
    <n v="441"/>
  </r>
  <r>
    <s v="Kardiologija"/>
    <s v="Terapijske  usluge"/>
    <x v="4177"/>
    <x v="4161"/>
    <n v="1"/>
    <n v="1"/>
    <n v="249"/>
    <n v="240"/>
    <n v="250"/>
    <n v="241"/>
  </r>
  <r>
    <s v="Kardiologija"/>
    <s v="Terapijske  usluge"/>
    <x v="4178"/>
    <x v="4162"/>
    <n v="3"/>
    <n v="1"/>
    <n v="422"/>
    <n v="450"/>
    <n v="425"/>
    <n v="451"/>
  </r>
  <r>
    <s v="Kardiologija"/>
    <s v="Terapijske  usluge"/>
    <x v="4179"/>
    <x v="4163"/>
    <n v="3"/>
    <n v="5"/>
    <n v="418"/>
    <n v="500"/>
    <n v="421"/>
    <n v="505"/>
  </r>
  <r>
    <s v="Kardiologija"/>
    <s v="Terapijske  usluge"/>
    <x v="4180"/>
    <x v="4164"/>
    <n v="1"/>
    <n v="5"/>
    <n v="155"/>
    <n v="120"/>
    <n v="156"/>
    <n v="125"/>
  </r>
  <r>
    <s v="Kardiologija"/>
    <s v="Terapijske  usluge"/>
    <x v="1181"/>
    <x v="1179"/>
    <m/>
    <n v="1"/>
    <m/>
    <n v="1"/>
    <n v="0"/>
    <n v="2"/>
  </r>
  <r>
    <s v="Kardiologija"/>
    <s v="Terapijske  usluge"/>
    <x v="1182"/>
    <x v="1180"/>
    <m/>
    <n v="1"/>
    <n v="1"/>
    <n v="1"/>
    <n v="1"/>
    <n v="2"/>
  </r>
  <r>
    <s v="Kardiologija"/>
    <s v="Terapijske  usluge"/>
    <x v="4181"/>
    <x v="4165"/>
    <n v="1"/>
    <n v="1"/>
    <n v="139"/>
    <n v="160"/>
    <n v="140"/>
    <n v="161"/>
  </r>
  <r>
    <s v="Kardiologija"/>
    <s v="Terapijske  usluge"/>
    <x v="4182"/>
    <x v="4166"/>
    <m/>
    <n v="1"/>
    <m/>
    <n v="1"/>
    <n v="0"/>
    <n v="2"/>
  </r>
  <r>
    <s v="Kardiologija"/>
    <s v="Terapijske  usluge"/>
    <x v="4183"/>
    <x v="4167"/>
    <m/>
    <n v="1"/>
    <m/>
    <n v="1"/>
    <n v="0"/>
    <n v="2"/>
  </r>
  <r>
    <s v="Kardiologija"/>
    <s v="Terapijske  usluge"/>
    <x v="4184"/>
    <x v="4168"/>
    <n v="1"/>
    <n v="1"/>
    <n v="167"/>
    <n v="180"/>
    <n v="168"/>
    <n v="181"/>
  </r>
  <r>
    <s v="Kardiologija"/>
    <s v="Terapijske  usluge"/>
    <x v="4185"/>
    <x v="4169"/>
    <m/>
    <n v="1"/>
    <n v="16"/>
    <n v="15"/>
    <n v="16"/>
    <n v="16"/>
  </r>
  <r>
    <s v="Kardiologija"/>
    <s v="Terapijske  usluge"/>
    <x v="1198"/>
    <x v="1196"/>
    <m/>
    <n v="1"/>
    <n v="1"/>
    <n v="5"/>
    <n v="1"/>
    <n v="6"/>
  </r>
  <r>
    <s v="Kardiologija"/>
    <s v="Terapijske  usluge"/>
    <x v="3160"/>
    <x v="3152"/>
    <m/>
    <n v="0"/>
    <m/>
    <n v="1"/>
    <n v="0"/>
    <n v="1"/>
  </r>
  <r>
    <s v="Kardiologija"/>
    <s v="Terapijske  usluge"/>
    <x v="4186"/>
    <x v="4170"/>
    <n v="4"/>
    <n v="6"/>
    <n v="364"/>
    <n v="460"/>
    <n v="368"/>
    <n v="466"/>
  </r>
  <r>
    <s v="Kardiologija"/>
    <s v="Terapijske  usluge"/>
    <x v="4187"/>
    <x v="4171"/>
    <m/>
    <n v="1"/>
    <m/>
    <n v="1"/>
    <n v="0"/>
    <n v="2"/>
  </r>
  <r>
    <s v="Kardiologija"/>
    <s v="Terapijske  usluge"/>
    <x v="4188"/>
    <x v="4172"/>
    <n v="4320"/>
    <n v="4050"/>
    <n v="472"/>
    <n v="505"/>
    <n v="4792"/>
    <n v="4555"/>
  </r>
  <r>
    <s v="Kardiologija"/>
    <s v="Terapijske  usluge"/>
    <x v="4189"/>
    <x v="4173"/>
    <n v="1015"/>
    <n v="1320"/>
    <n v="178"/>
    <n v="190"/>
    <n v="1193"/>
    <n v="1510"/>
  </r>
  <r>
    <s v="Kardiologija"/>
    <s v="Terapijske  usluge"/>
    <x v="4190"/>
    <x v="4174"/>
    <n v="1"/>
    <n v="5"/>
    <n v="139"/>
    <n v="155"/>
    <n v="140"/>
    <n v="160"/>
  </r>
  <r>
    <s v="Kardiologija"/>
    <s v="Terapijske  usluge"/>
    <x v="4191"/>
    <x v="4175"/>
    <m/>
    <n v="1"/>
    <m/>
    <n v="1"/>
    <n v="0"/>
    <n v="2"/>
  </r>
  <r>
    <s v="Kardiologija"/>
    <s v="Terapijske  usluge"/>
    <x v="2925"/>
    <x v="2918"/>
    <n v="230"/>
    <n v="250"/>
    <n v="746"/>
    <n v="730"/>
    <n v="976"/>
    <n v="980"/>
  </r>
  <r>
    <s v="Kardiologija"/>
    <s v="Terapijske  usluge"/>
    <x v="2926"/>
    <x v="2919"/>
    <n v="3"/>
    <n v="5"/>
    <n v="124"/>
    <n v="140"/>
    <n v="127"/>
    <n v="145"/>
  </r>
  <r>
    <s v="Kardiologija"/>
    <s v="Terapijske  usluge"/>
    <x v="3103"/>
    <x v="3095"/>
    <n v="1"/>
    <n v="5"/>
    <n v="61"/>
    <n v="70"/>
    <n v="62"/>
    <n v="75"/>
  </r>
  <r>
    <s v="Kardiologija"/>
    <s v="Terapijske  usluge"/>
    <x v="3715"/>
    <x v="3705"/>
    <m/>
    <n v="1"/>
    <m/>
    <n v="1"/>
    <n v="0"/>
    <n v="2"/>
  </r>
  <r>
    <s v="Kardiologija"/>
    <s v="Terapijske  usluge"/>
    <x v="2929"/>
    <x v="2922"/>
    <m/>
    <n v="1"/>
    <m/>
    <n v="1"/>
    <n v="0"/>
    <n v="2"/>
  </r>
  <r>
    <s v="Kardiologija"/>
    <s v="Terapijske  usluge"/>
    <x v="2930"/>
    <x v="2923"/>
    <m/>
    <n v="0"/>
    <n v="4"/>
    <n v="1"/>
    <n v="4"/>
    <n v="1"/>
  </r>
  <r>
    <s v="Kardiologija"/>
    <s v="Terapijske  usluge"/>
    <x v="2931"/>
    <x v="2924"/>
    <m/>
    <n v="1"/>
    <n v="35"/>
    <n v="100"/>
    <n v="35"/>
    <n v="101"/>
  </r>
  <r>
    <s v="Kardiologija"/>
    <s v="Terapijske  usluge"/>
    <x v="3218"/>
    <x v="3209"/>
    <m/>
    <n v="1"/>
    <n v="13"/>
    <n v="15"/>
    <n v="13"/>
    <n v="16"/>
  </r>
  <r>
    <s v="Kardiologija"/>
    <s v="Terapijske  usluge"/>
    <x v="2953"/>
    <x v="2944"/>
    <m/>
    <n v="1"/>
    <m/>
    <n v="1"/>
    <n v="0"/>
    <n v="2"/>
  </r>
  <r>
    <s v="Kardiologija"/>
    <s v="Terapijske  usluge"/>
    <x v="2900"/>
    <x v="2893"/>
    <m/>
    <n v="0"/>
    <n v="8"/>
    <n v="1"/>
    <n v="8"/>
    <n v="1"/>
  </r>
  <r>
    <s v="Kardiologija"/>
    <s v="Terapijske  usluge"/>
    <x v="2956"/>
    <x v="2948"/>
    <m/>
    <n v="1"/>
    <n v="4"/>
    <n v="5"/>
    <n v="4"/>
    <n v="6"/>
  </r>
  <r>
    <s v="Kardiologija"/>
    <s v="Terapijske  usluge"/>
    <x v="2961"/>
    <x v="2953"/>
    <m/>
    <n v="0"/>
    <m/>
    <n v="1"/>
    <n v="0"/>
    <n v="1"/>
  </r>
  <r>
    <s v="Kardiologija"/>
    <s v="Terapijske  usluge"/>
    <x v="3153"/>
    <x v="3145"/>
    <n v="2"/>
    <n v="7"/>
    <n v="1668"/>
    <n v="1600"/>
    <n v="1670"/>
    <n v="1607"/>
  </r>
  <r>
    <s v="Kardiologija"/>
    <s v="Terapijske  usluge"/>
    <x v="2965"/>
    <x v="2957"/>
    <m/>
    <n v="1"/>
    <n v="33"/>
    <n v="30"/>
    <n v="33"/>
    <n v="31"/>
  </r>
  <r>
    <s v="Kardiologija"/>
    <s v="Terapijske  usluge"/>
    <x v="2966"/>
    <x v="2958"/>
    <m/>
    <n v="1"/>
    <n v="3"/>
    <n v="1"/>
    <n v="3"/>
    <n v="2"/>
  </r>
  <r>
    <s v="Kardiologija"/>
    <s v="Terapijske  usluge"/>
    <x v="2971"/>
    <x v="2963"/>
    <n v="79"/>
    <n v="70"/>
    <n v="376"/>
    <n v="340"/>
    <n v="455"/>
    <n v="410"/>
  </r>
  <r>
    <s v="Kardiologija"/>
    <s v="Terapijske  usluge"/>
    <x v="2981"/>
    <x v="2973"/>
    <m/>
    <n v="1"/>
    <n v="24"/>
    <n v="20"/>
    <n v="24"/>
    <n v="21"/>
  </r>
  <r>
    <s v="Kardiologija"/>
    <s v="Terapijske  usluge"/>
    <x v="2982"/>
    <x v="2974"/>
    <m/>
    <n v="1"/>
    <n v="108"/>
    <n v="70"/>
    <n v="108"/>
    <n v="71"/>
  </r>
  <r>
    <s v="Kardiologija"/>
    <s v="Terapijske  usluge"/>
    <x v="2983"/>
    <x v="2975"/>
    <m/>
    <n v="1"/>
    <n v="4641"/>
    <n v="4480"/>
    <n v="4641"/>
    <n v="4481"/>
  </r>
  <r>
    <s v="Kardiologija"/>
    <s v="Terapijske  usluge"/>
    <x v="2984"/>
    <x v="2976"/>
    <m/>
    <n v="1"/>
    <n v="1"/>
    <n v="1"/>
    <n v="1"/>
    <n v="2"/>
  </r>
  <r>
    <s v="Kardiologija"/>
    <s v="Terapijske  usluge"/>
    <x v="2985"/>
    <x v="2977"/>
    <m/>
    <n v="1"/>
    <n v="11"/>
    <n v="5"/>
    <n v="11"/>
    <n v="6"/>
  </r>
  <r>
    <s v="Kardiologija"/>
    <s v="Terapijske  usluge"/>
    <x v="2986"/>
    <x v="2978"/>
    <m/>
    <n v="1"/>
    <n v="30"/>
    <n v="30"/>
    <n v="30"/>
    <n v="31"/>
  </r>
  <r>
    <s v="Kardiologija"/>
    <s v="Terapijske  usluge"/>
    <x v="2987"/>
    <x v="2979"/>
    <m/>
    <n v="1"/>
    <n v="2"/>
    <n v="5"/>
    <n v="2"/>
    <n v="6"/>
  </r>
  <r>
    <s v="Kardiologija"/>
    <s v="Terapijske  usluge"/>
    <x v="2988"/>
    <x v="2980"/>
    <n v="780"/>
    <n v="720"/>
    <n v="7574"/>
    <n v="6690"/>
    <n v="8354"/>
    <n v="7410"/>
  </r>
  <r>
    <s v="Kardiologija"/>
    <s v="Terapijske  usluge"/>
    <x v="2989"/>
    <x v="2981"/>
    <n v="2252"/>
    <n v="2110"/>
    <n v="16010"/>
    <n v="14010"/>
    <n v="18262"/>
    <n v="16120"/>
  </r>
  <r>
    <s v="Kardiologija"/>
    <s v="Terapijske  usluge"/>
    <x v="2990"/>
    <x v="2982"/>
    <m/>
    <n v="1"/>
    <m/>
    <n v="1"/>
    <n v="0"/>
    <n v="2"/>
  </r>
  <r>
    <s v="Kardiologija"/>
    <s v="Terapijske  usluge"/>
    <x v="2992"/>
    <x v="2984"/>
    <m/>
    <n v="0"/>
    <m/>
    <n v="1"/>
    <n v="0"/>
    <n v="1"/>
  </r>
  <r>
    <s v="Kardiologija"/>
    <s v="Terapijske  usluge"/>
    <x v="2995"/>
    <x v="2987"/>
    <n v="472"/>
    <n v="420"/>
    <n v="1662"/>
    <n v="1770"/>
    <n v="2134"/>
    <n v="2190"/>
  </r>
  <r>
    <s v="Kardiologija"/>
    <s v="Terapijske  usluge"/>
    <x v="2997"/>
    <x v="2989"/>
    <m/>
    <n v="0"/>
    <m/>
    <n v="1"/>
    <n v="0"/>
    <n v="1"/>
  </r>
  <r>
    <s v="Kardiologija"/>
    <s v="Terapijske  usluge"/>
    <x v="2998"/>
    <x v="2990"/>
    <m/>
    <n v="1"/>
    <n v="15740"/>
    <n v="12470"/>
    <n v="15740"/>
    <n v="12471"/>
  </r>
  <r>
    <s v="Kardiologija"/>
    <s v="Terapijske  usluge"/>
    <x v="3014"/>
    <x v="3006"/>
    <m/>
    <n v="1"/>
    <m/>
    <n v="1"/>
    <n v="0"/>
    <n v="2"/>
  </r>
  <r>
    <s v="Kardiologija"/>
    <s v="Terapijske  usluge"/>
    <x v="3017"/>
    <x v="3009"/>
    <n v="680"/>
    <n v="3180"/>
    <n v="329"/>
    <n v="2570"/>
    <n v="1009"/>
    <n v="5750"/>
  </r>
  <r>
    <s v="Kardiologija"/>
    <s v="Terapijske  usluge"/>
    <x v="3018"/>
    <x v="3010"/>
    <m/>
    <n v="1"/>
    <n v="3"/>
    <n v="1"/>
    <n v="3"/>
    <n v="2"/>
  </r>
  <r>
    <s v="Kardiologija"/>
    <s v="Terapijske  usluge"/>
    <x v="3019"/>
    <x v="3011"/>
    <m/>
    <n v="1"/>
    <n v="1247"/>
    <n v="760"/>
    <n v="1247"/>
    <n v="761"/>
  </r>
  <r>
    <s v="Kardiologija"/>
    <s v="Terapijske  usluge"/>
    <x v="3020"/>
    <x v="3012"/>
    <m/>
    <n v="1"/>
    <m/>
    <n v="1"/>
    <n v="0"/>
    <n v="2"/>
  </r>
  <r>
    <s v="Kardiologija"/>
    <s v="Terapijske  usluge"/>
    <x v="3021"/>
    <x v="3013"/>
    <m/>
    <n v="1"/>
    <n v="1"/>
    <n v="1"/>
    <n v="1"/>
    <n v="2"/>
  </r>
  <r>
    <s v="Kardiologija"/>
    <s v="Terapijske  usluge"/>
    <x v="3022"/>
    <x v="3014"/>
    <m/>
    <n v="1"/>
    <m/>
    <n v="1"/>
    <n v="0"/>
    <n v="2"/>
  </r>
  <r>
    <s v="Kardiologija"/>
    <s v="Terapijske  usluge"/>
    <x v="3023"/>
    <x v="3015"/>
    <m/>
    <n v="1"/>
    <m/>
    <n v="1"/>
    <n v="0"/>
    <n v="2"/>
  </r>
  <r>
    <s v="Kardiologija"/>
    <s v="Terapijske  usluge"/>
    <x v="3024"/>
    <x v="3016"/>
    <m/>
    <n v="1"/>
    <n v="2"/>
    <n v="1"/>
    <n v="2"/>
    <n v="2"/>
  </r>
  <r>
    <s v="Kardiologija"/>
    <s v="Intervencije"/>
    <x v="3105"/>
    <x v="3097"/>
    <n v="33066"/>
    <n v="35000"/>
    <n v="6587"/>
    <n v="4980"/>
    <n v="39653"/>
    <n v="39980"/>
  </r>
  <r>
    <s v="Kardiologija"/>
    <s v="Intervencije"/>
    <x v="2913"/>
    <x v="2906"/>
    <m/>
    <n v="1"/>
    <m/>
    <n v="1"/>
    <n v="0"/>
    <n v="2"/>
  </r>
  <r>
    <s v="Kardiologija"/>
    <s v="Intervencije"/>
    <x v="3057"/>
    <x v="3049"/>
    <m/>
    <n v="1"/>
    <n v="1"/>
    <n v="5"/>
    <n v="1"/>
    <n v="6"/>
  </r>
  <r>
    <s v="Kardiologija"/>
    <s v="Intervencije"/>
    <x v="3058"/>
    <x v="3050"/>
    <m/>
    <n v="1"/>
    <m/>
    <n v="1"/>
    <n v="0"/>
    <n v="2"/>
  </r>
  <r>
    <s v="Kardiologija"/>
    <s v="Intervencije"/>
    <x v="3059"/>
    <x v="3051"/>
    <m/>
    <n v="1"/>
    <n v="14"/>
    <n v="20"/>
    <n v="14"/>
    <n v="21"/>
  </r>
  <r>
    <s v="Kardiologija"/>
    <s v="Intervencije"/>
    <x v="3189"/>
    <x v="3180"/>
    <n v="6"/>
    <n v="10"/>
    <n v="4024"/>
    <n v="4300"/>
    <n v="4030"/>
    <n v="4310"/>
  </r>
  <r>
    <s v="Kardiologija"/>
    <s v="Intervencije"/>
    <x v="3190"/>
    <x v="3181"/>
    <m/>
    <n v="0"/>
    <m/>
    <n v="1"/>
    <n v="0"/>
    <n v="1"/>
  </r>
  <r>
    <s v="Kardiologija"/>
    <s v="Intervencije"/>
    <x v="1177"/>
    <x v="1175"/>
    <m/>
    <n v="5"/>
    <n v="866"/>
    <n v="835"/>
    <n v="866"/>
    <n v="840"/>
  </r>
  <r>
    <s v="Kardiologija"/>
    <s v="Intervencije"/>
    <x v="4192"/>
    <x v="4176"/>
    <m/>
    <n v="1"/>
    <n v="10"/>
    <n v="10"/>
    <n v="10"/>
    <n v="11"/>
  </r>
  <r>
    <s v="Kardiologija"/>
    <s v="Intervencije"/>
    <x v="1323"/>
    <x v="1321"/>
    <m/>
    <n v="1"/>
    <n v="1"/>
    <n v="1"/>
    <n v="1"/>
    <n v="2"/>
  </r>
  <r>
    <s v="Kardiologija"/>
    <s v="Intervencije"/>
    <x v="4193"/>
    <x v="4177"/>
    <m/>
    <n v="1"/>
    <n v="2"/>
    <n v="5"/>
    <n v="2"/>
    <n v="6"/>
  </r>
  <r>
    <s v="Kardiologija"/>
    <s v="Intervencije"/>
    <x v="3197"/>
    <x v="3188"/>
    <m/>
    <n v="1"/>
    <m/>
    <n v="0"/>
    <n v="0"/>
    <n v="1"/>
  </r>
  <r>
    <s v="Kardiologija"/>
    <s v="Intervencije"/>
    <x v="4194"/>
    <x v="4178"/>
    <m/>
    <n v="1"/>
    <n v="7"/>
    <n v="10"/>
    <n v="7"/>
    <n v="11"/>
  </r>
  <r>
    <s v="Kardiologija"/>
    <s v="Intervencije"/>
    <x v="3536"/>
    <x v="3527"/>
    <m/>
    <n v="1"/>
    <n v="25"/>
    <n v="10"/>
    <n v="25"/>
    <n v="11"/>
  </r>
  <r>
    <s v="Kardiologija"/>
    <s v="Intervencije"/>
    <x v="2927"/>
    <x v="2920"/>
    <m/>
    <n v="1"/>
    <m/>
    <n v="1"/>
    <n v="0"/>
    <n v="2"/>
  </r>
  <r>
    <s v="Kardiologija"/>
    <s v="Intervencije"/>
    <x v="3728"/>
    <x v="3718"/>
    <n v="4"/>
    <n v="5"/>
    <n v="1112"/>
    <n v="1310"/>
    <n v="1116"/>
    <n v="1315"/>
  </r>
  <r>
    <s v="Kardiologija"/>
    <s v="Intervencije"/>
    <x v="3159"/>
    <x v="3151"/>
    <n v="8"/>
    <n v="15"/>
    <n v="4676"/>
    <n v="5270"/>
    <n v="4684"/>
    <n v="5285"/>
  </r>
  <r>
    <s v="Kardiologija"/>
    <s v="Intervencije"/>
    <x v="3718"/>
    <x v="3708"/>
    <n v="8"/>
    <n v="10"/>
    <n v="4966"/>
    <n v="6350"/>
    <n v="4974"/>
    <n v="6360"/>
  </r>
  <r>
    <s v="Kardiologija"/>
    <s v="Intervencije"/>
    <x v="2955"/>
    <x v="2947"/>
    <m/>
    <n v="0"/>
    <n v="2"/>
    <n v="1"/>
    <n v="2"/>
    <n v="1"/>
  </r>
  <r>
    <s v="Kardiologija"/>
    <s v="Intervencije"/>
    <x v="3025"/>
    <x v="3017"/>
    <n v="2835"/>
    <n v="70"/>
    <n v="29209"/>
    <n v="21590"/>
    <n v="32044"/>
    <n v="21660"/>
  </r>
  <r>
    <s v="Rehabilitacija"/>
    <s v="Dijagnostičke usluge"/>
    <x v="2371"/>
    <x v="2366"/>
    <m/>
    <n v="1"/>
    <n v="24"/>
    <n v="30"/>
    <n v="24"/>
    <n v="31"/>
  </r>
  <r>
    <s v="Rehabilitacija"/>
    <s v="Dijagnostičke usluge"/>
    <x v="3761"/>
    <x v="3751"/>
    <m/>
    <n v="0"/>
    <m/>
    <n v="1"/>
    <n v="0"/>
    <n v="1"/>
  </r>
  <r>
    <s v="Rehabilitacija"/>
    <s v="Dijagnostičke usluge"/>
    <x v="3765"/>
    <x v="3755"/>
    <m/>
    <n v="0"/>
    <m/>
    <n v="1"/>
    <n v="0"/>
    <n v="1"/>
  </r>
  <r>
    <s v="Rehabilitacija"/>
    <s v="Dijagnostičke usluge"/>
    <x v="4195"/>
    <x v="4179"/>
    <n v="1"/>
    <n v="1"/>
    <m/>
    <n v="1"/>
    <n v="1"/>
    <n v="2"/>
  </r>
  <r>
    <s v="Rehabilitacija"/>
    <s v="Dijagnostičke usluge"/>
    <x v="4196"/>
    <x v="4180"/>
    <m/>
    <n v="1"/>
    <m/>
    <n v="0"/>
    <n v="0"/>
    <n v="1"/>
  </r>
  <r>
    <s v="Rehabilitacija"/>
    <s v="Dijagnostičke usluge"/>
    <x v="4197"/>
    <x v="4181"/>
    <m/>
    <n v="1"/>
    <m/>
    <n v="1"/>
    <n v="0"/>
    <n v="2"/>
  </r>
  <r>
    <s v="Rehabilitacija"/>
    <s v="Dijagnostičke usluge"/>
    <x v="4198"/>
    <x v="4182"/>
    <m/>
    <n v="1"/>
    <m/>
    <n v="0"/>
    <n v="0"/>
    <n v="1"/>
  </r>
  <r>
    <s v="Rehabilitacija"/>
    <s v="Dijagnostičke usluge"/>
    <x v="4199"/>
    <x v="4183"/>
    <m/>
    <n v="1"/>
    <m/>
    <n v="0"/>
    <n v="0"/>
    <n v="1"/>
  </r>
  <r>
    <s v="Rehabilitacija"/>
    <s v="Dijagnostičke usluge"/>
    <x v="4200"/>
    <x v="4184"/>
    <m/>
    <n v="1"/>
    <m/>
    <n v="0"/>
    <n v="0"/>
    <n v="1"/>
  </r>
  <r>
    <s v="Rehabilitacija"/>
    <s v="Dijagnostičke usluge"/>
    <x v="4201"/>
    <x v="4185"/>
    <n v="5"/>
    <n v="1"/>
    <n v="135"/>
    <n v="1"/>
    <n v="140"/>
    <n v="2"/>
  </r>
  <r>
    <s v="Rehabilitacija"/>
    <s v="Dijagnostičke usluge"/>
    <x v="4202"/>
    <x v="4186"/>
    <m/>
    <n v="1"/>
    <m/>
    <n v="1"/>
    <n v="0"/>
    <n v="2"/>
  </r>
  <r>
    <s v="Rehabilitacija"/>
    <s v="Dijagnostičke usluge"/>
    <x v="3388"/>
    <x v="3379"/>
    <m/>
    <n v="1"/>
    <m/>
    <n v="1"/>
    <n v="0"/>
    <n v="2"/>
  </r>
  <r>
    <s v="Rehabilitacija"/>
    <s v="Dijagnostičke usluge"/>
    <x v="4203"/>
    <x v="4187"/>
    <m/>
    <n v="1"/>
    <m/>
    <n v="1"/>
    <n v="0"/>
    <n v="2"/>
  </r>
  <r>
    <s v="Rehabilitacija"/>
    <s v="Dijagnostičke usluge"/>
    <x v="4204"/>
    <x v="4188"/>
    <m/>
    <n v="1"/>
    <m/>
    <n v="0"/>
    <n v="0"/>
    <n v="1"/>
  </r>
  <r>
    <s v="Rehabilitacija"/>
    <s v="Dijagnostičke usluge"/>
    <x v="4205"/>
    <x v="4189"/>
    <m/>
    <n v="1"/>
    <m/>
    <n v="5"/>
    <n v="0"/>
    <n v="6"/>
  </r>
  <r>
    <s v="Rehabilitacija"/>
    <s v="Dijagnostičke usluge"/>
    <x v="3399"/>
    <x v="3390"/>
    <n v="1"/>
    <n v="1"/>
    <n v="708"/>
    <n v="700"/>
    <n v="709"/>
    <n v="701"/>
  </r>
  <r>
    <s v="Rehabilitacija"/>
    <s v="Dijagnostičke usluge"/>
    <x v="2897"/>
    <x v="2890"/>
    <m/>
    <n v="1"/>
    <n v="1124"/>
    <n v="1100"/>
    <n v="1124"/>
    <n v="1101"/>
  </r>
  <r>
    <s v="Rehabilitacija"/>
    <s v="Dijagnostičke usluge"/>
    <x v="4206"/>
    <x v="4190"/>
    <m/>
    <n v="1"/>
    <m/>
    <n v="0"/>
    <n v="0"/>
    <n v="1"/>
  </r>
  <r>
    <s v="Rehabilitacija"/>
    <s v="Dijagnostičke usluge"/>
    <x v="4207"/>
    <x v="4191"/>
    <m/>
    <n v="1"/>
    <m/>
    <n v="0"/>
    <n v="0"/>
    <n v="1"/>
  </r>
  <r>
    <s v="Rehabilitacija"/>
    <s v="Dijagnostičke usluge"/>
    <x v="4208"/>
    <x v="4192"/>
    <m/>
    <n v="1"/>
    <m/>
    <n v="0"/>
    <n v="0"/>
    <n v="1"/>
  </r>
  <r>
    <s v="Rehabilitacija"/>
    <s v="Dijagnostičke usluge"/>
    <x v="3428"/>
    <x v="3419"/>
    <m/>
    <n v="2"/>
    <m/>
    <n v="1"/>
    <n v="0"/>
    <n v="3"/>
  </r>
  <r>
    <s v="Rehabilitacija"/>
    <s v="Dijagnostičke usluge"/>
    <x v="3494"/>
    <x v="3485"/>
    <m/>
    <n v="2"/>
    <m/>
    <n v="1"/>
    <n v="0"/>
    <n v="3"/>
  </r>
  <r>
    <s v="Rehabilitacija"/>
    <s v="Dijagnostičke usluge"/>
    <x v="3495"/>
    <x v="3486"/>
    <m/>
    <n v="2"/>
    <m/>
    <n v="5"/>
    <n v="0"/>
    <n v="7"/>
  </r>
  <r>
    <s v="Rehabilitacija"/>
    <s v="Dijagnostičke usluge"/>
    <x v="3726"/>
    <x v="3716"/>
    <m/>
    <n v="1"/>
    <m/>
    <n v="1"/>
    <n v="0"/>
    <n v="2"/>
  </r>
  <r>
    <s v="Rehabilitacija"/>
    <s v="Dijagnostičke usluge"/>
    <x v="4209"/>
    <x v="4193"/>
    <m/>
    <n v="1"/>
    <m/>
    <n v="1"/>
    <n v="0"/>
    <n v="2"/>
  </r>
  <r>
    <s v="Rehabilitacija"/>
    <s v="Dijagnostičke usluge"/>
    <x v="4210"/>
    <x v="4194"/>
    <n v="7103"/>
    <n v="8050"/>
    <n v="9411"/>
    <n v="7440"/>
    <n v="16514"/>
    <n v="15490"/>
  </r>
  <r>
    <s v="Rehabilitacija"/>
    <s v="Dijagnostičke usluge"/>
    <x v="3221"/>
    <x v="3212"/>
    <m/>
    <n v="1"/>
    <m/>
    <n v="0"/>
    <n v="0"/>
    <n v="1"/>
  </r>
  <r>
    <s v="Rehabilitacija"/>
    <s v="Dijagnostičke usluge"/>
    <x v="3727"/>
    <x v="3717"/>
    <n v="1310"/>
    <n v="1000"/>
    <n v="2468"/>
    <n v="1300"/>
    <n v="3778"/>
    <n v="2300"/>
  </r>
  <r>
    <s v="Rehabilitacija"/>
    <s v="Dijagnostičke usluge"/>
    <x v="3728"/>
    <x v="3718"/>
    <m/>
    <n v="1"/>
    <m/>
    <n v="1"/>
    <n v="0"/>
    <n v="2"/>
  </r>
  <r>
    <s v="Rehabilitacija"/>
    <s v="Dijagnostičke usluge"/>
    <x v="3729"/>
    <x v="3719"/>
    <m/>
    <n v="1"/>
    <m/>
    <n v="1"/>
    <n v="0"/>
    <n v="2"/>
  </r>
  <r>
    <s v="Rehabilitacija"/>
    <s v="Dijagnostičke usluge"/>
    <x v="3577"/>
    <x v="3568"/>
    <m/>
    <n v="1"/>
    <m/>
    <n v="1"/>
    <n v="0"/>
    <n v="2"/>
  </r>
  <r>
    <s v="Rehabilitacija"/>
    <s v="Dijagnostičke usluge"/>
    <x v="3730"/>
    <x v="3720"/>
    <m/>
    <n v="1"/>
    <m/>
    <n v="1"/>
    <n v="0"/>
    <n v="2"/>
  </r>
  <r>
    <s v="Rehabilitacija"/>
    <s v="Dijagnostičke usluge"/>
    <x v="4211"/>
    <x v="4195"/>
    <m/>
    <n v="1"/>
    <m/>
    <n v="1"/>
    <n v="0"/>
    <n v="2"/>
  </r>
  <r>
    <s v="Rehabilitacija"/>
    <s v="Dijagnostičke usluge"/>
    <x v="3731"/>
    <x v="3721"/>
    <m/>
    <n v="1"/>
    <m/>
    <n v="1"/>
    <n v="0"/>
    <n v="2"/>
  </r>
  <r>
    <s v="Rehabilitacija"/>
    <s v="Dijagnostičke usluge"/>
    <x v="3732"/>
    <x v="3722"/>
    <m/>
    <n v="1"/>
    <m/>
    <n v="1"/>
    <n v="0"/>
    <n v="2"/>
  </r>
  <r>
    <s v="Rehabilitacija"/>
    <s v="Dijagnostičke usluge"/>
    <x v="3704"/>
    <x v="3695"/>
    <m/>
    <n v="1"/>
    <m/>
    <n v="1"/>
    <n v="0"/>
    <n v="2"/>
  </r>
  <r>
    <s v="Rehabilitacija"/>
    <s v="Dijagnostičke usluge"/>
    <x v="3155"/>
    <x v="3147"/>
    <n v="76"/>
    <n v="110"/>
    <n v="4267"/>
    <n v="3910"/>
    <n v="4343"/>
    <n v="4020"/>
  </r>
  <r>
    <s v="Rehabilitacija"/>
    <s v="Dijagnostičke usluge"/>
    <x v="3735"/>
    <x v="3725"/>
    <m/>
    <n v="1"/>
    <m/>
    <n v="1"/>
    <n v="0"/>
    <n v="2"/>
  </r>
  <r>
    <s v="Rehabilitacija"/>
    <s v="Dijagnostičke usluge"/>
    <x v="4212"/>
    <x v="4196"/>
    <n v="815"/>
    <n v="90"/>
    <n v="1213"/>
    <n v="520"/>
    <n v="2028"/>
    <n v="610"/>
  </r>
  <r>
    <s v="Rehabilitacija"/>
    <s v="Dijagnostičke usluge"/>
    <x v="4213"/>
    <x v="4197"/>
    <n v="2343"/>
    <n v="1500"/>
    <n v="856"/>
    <n v="570"/>
    <n v="3199"/>
    <n v="2070"/>
  </r>
  <r>
    <s v="Rehabilitacija"/>
    <s v="Dijagnostičke usluge"/>
    <x v="3736"/>
    <x v="3726"/>
    <m/>
    <n v="1"/>
    <m/>
    <n v="1"/>
    <n v="0"/>
    <n v="2"/>
  </r>
  <r>
    <s v="Rehabilitacija"/>
    <s v="Dijagnostičke usluge"/>
    <x v="3705"/>
    <x v="3696"/>
    <m/>
    <n v="1"/>
    <m/>
    <n v="1"/>
    <n v="0"/>
    <n v="2"/>
  </r>
  <r>
    <s v="Rehabilitacija"/>
    <s v="Dijagnostičke usluge"/>
    <x v="4214"/>
    <x v="4198"/>
    <m/>
    <n v="110"/>
    <m/>
    <n v="135"/>
    <n v="0"/>
    <n v="245"/>
  </r>
  <r>
    <s v="Rehabilitacija"/>
    <s v="Terapijske  usluge"/>
    <x v="3661"/>
    <x v="3652"/>
    <m/>
    <n v="1"/>
    <m/>
    <n v="0"/>
    <n v="0"/>
    <n v="1"/>
  </r>
  <r>
    <s v="Rehabilitacija"/>
    <s v="Terapijske  usluge"/>
    <x v="3662"/>
    <x v="3653"/>
    <m/>
    <n v="1"/>
    <m/>
    <n v="1"/>
    <n v="0"/>
    <n v="2"/>
  </r>
  <r>
    <s v="Rehabilitacija"/>
    <s v="Terapijske  usluge"/>
    <x v="4215"/>
    <x v="4199"/>
    <m/>
    <n v="1"/>
    <m/>
    <n v="1"/>
    <n v="0"/>
    <n v="2"/>
  </r>
  <r>
    <s v="Rehabilitacija"/>
    <s v="Terapijske  usluge"/>
    <x v="4216"/>
    <x v="4200"/>
    <n v="2512"/>
    <n v="3260"/>
    <n v="1178"/>
    <n v="1120"/>
    <n v="3690"/>
    <n v="4380"/>
  </r>
  <r>
    <s v="Rehabilitacija"/>
    <s v="Terapijske  usluge"/>
    <x v="4217"/>
    <x v="4201"/>
    <n v="234"/>
    <n v="220"/>
    <n v="39"/>
    <n v="160"/>
    <n v="273"/>
    <n v="380"/>
  </r>
  <r>
    <s v="Rehabilitacija"/>
    <s v="Terapijske  usluge"/>
    <x v="4218"/>
    <x v="4202"/>
    <n v="178"/>
    <n v="160"/>
    <n v="35"/>
    <n v="120"/>
    <n v="213"/>
    <n v="280"/>
  </r>
  <r>
    <s v="Rehabilitacija"/>
    <s v="Terapijske  usluge"/>
    <x v="4219"/>
    <x v="4203"/>
    <m/>
    <n v="1"/>
    <m/>
    <n v="1"/>
    <n v="0"/>
    <n v="2"/>
  </r>
  <r>
    <s v="Rehabilitacija"/>
    <s v="Terapijske  usluge"/>
    <x v="4220"/>
    <x v="4204"/>
    <n v="21441"/>
    <n v="23000"/>
    <n v="819"/>
    <n v="1510"/>
    <n v="22260"/>
    <n v="24510"/>
  </r>
  <r>
    <s v="Rehabilitacija"/>
    <s v="Terapijske  usluge"/>
    <x v="4221"/>
    <x v="4205"/>
    <n v="23765"/>
    <n v="23750"/>
    <n v="2964"/>
    <n v="5700"/>
    <n v="26729"/>
    <n v="29450"/>
  </r>
  <r>
    <s v="Rehabilitacija"/>
    <s v="Terapijske  usluge"/>
    <x v="4222"/>
    <x v="4206"/>
    <n v="7461"/>
    <n v="7920"/>
    <n v="308"/>
    <n v="790"/>
    <n v="7769"/>
    <n v="8710"/>
  </r>
  <r>
    <s v="Rehabilitacija"/>
    <s v="Terapijske  usluge"/>
    <x v="4223"/>
    <x v="4207"/>
    <n v="7676"/>
    <n v="7800"/>
    <n v="232"/>
    <n v="650"/>
    <n v="7908"/>
    <n v="8450"/>
  </r>
  <r>
    <s v="Rehabilitacija"/>
    <s v="Terapijske  usluge"/>
    <x v="4224"/>
    <x v="4208"/>
    <m/>
    <n v="1"/>
    <m/>
    <n v="1"/>
    <n v="0"/>
    <n v="2"/>
  </r>
  <r>
    <s v="Rehabilitacija"/>
    <s v="Terapijske  usluge"/>
    <x v="4225"/>
    <x v="4209"/>
    <n v="665"/>
    <n v="670"/>
    <m/>
    <n v="1"/>
    <n v="665"/>
    <n v="671"/>
  </r>
  <r>
    <s v="Rehabilitacija"/>
    <s v="Terapijske  usluge"/>
    <x v="4226"/>
    <x v="4210"/>
    <n v="748"/>
    <n v="800"/>
    <n v="4"/>
    <n v="1"/>
    <n v="752"/>
    <n v="801"/>
  </r>
  <r>
    <s v="Rehabilitacija"/>
    <s v="Terapijske  usluge"/>
    <x v="4227"/>
    <x v="4211"/>
    <m/>
    <n v="1"/>
    <m/>
    <n v="1"/>
    <n v="0"/>
    <n v="2"/>
  </r>
  <r>
    <s v="Rehabilitacija"/>
    <s v="Terapijske  usluge"/>
    <x v="4228"/>
    <x v="4212"/>
    <n v="32736"/>
    <n v="34780"/>
    <n v="2025"/>
    <n v="4650"/>
    <n v="34761"/>
    <n v="39430"/>
  </r>
  <r>
    <s v="Rehabilitacija"/>
    <s v="Terapijske  usluge"/>
    <x v="4229"/>
    <x v="4213"/>
    <n v="551"/>
    <n v="550"/>
    <n v="44"/>
    <n v="170"/>
    <n v="595"/>
    <n v="720"/>
  </r>
  <r>
    <s v="Rehabilitacija"/>
    <s v="Terapijske  usluge"/>
    <x v="4230"/>
    <x v="4214"/>
    <m/>
    <n v="1"/>
    <m/>
    <n v="1"/>
    <n v="0"/>
    <n v="2"/>
  </r>
  <r>
    <s v="Rehabilitacija"/>
    <s v="Terapijske  usluge"/>
    <x v="4231"/>
    <x v="4215"/>
    <m/>
    <n v="1"/>
    <m/>
    <n v="0"/>
    <n v="0"/>
    <n v="1"/>
  </r>
  <r>
    <s v="Rehabilitacija"/>
    <s v="Terapijske  usluge"/>
    <x v="3472"/>
    <x v="3463"/>
    <m/>
    <n v="1"/>
    <m/>
    <n v="1"/>
    <n v="0"/>
    <n v="2"/>
  </r>
  <r>
    <s v="Rehabilitacija"/>
    <s v="Terapijske  usluge"/>
    <x v="4232"/>
    <x v="4216"/>
    <n v="7470"/>
    <n v="4300"/>
    <n v="1429"/>
    <n v="380"/>
    <n v="8899"/>
    <n v="4680"/>
  </r>
  <r>
    <s v="Rehabilitacija"/>
    <s v="Terapijske  usluge"/>
    <x v="4233"/>
    <x v="4217"/>
    <m/>
    <n v="0"/>
    <m/>
    <n v="1"/>
    <n v="0"/>
    <n v="1"/>
  </r>
  <r>
    <s v="Rehabilitacija"/>
    <s v="Terapijske  usluge"/>
    <x v="4234"/>
    <x v="4218"/>
    <n v="3116"/>
    <n v="6110"/>
    <n v="555"/>
    <n v="390"/>
    <n v="3671"/>
    <n v="6500"/>
  </r>
  <r>
    <s v="Rehabilitacija"/>
    <s v="Terapijske  usluge"/>
    <x v="4235"/>
    <x v="4219"/>
    <m/>
    <n v="1"/>
    <m/>
    <n v="1"/>
    <n v="0"/>
    <n v="2"/>
  </r>
  <r>
    <s v="Rehabilitacija"/>
    <s v="Terapijske  usluge"/>
    <x v="4236"/>
    <x v="4220"/>
    <n v="8240"/>
    <n v="9000"/>
    <n v="1565"/>
    <n v="2800"/>
    <n v="9805"/>
    <n v="11800"/>
  </r>
  <r>
    <s v="Rehabilitacija"/>
    <s v="Terapijske  usluge"/>
    <x v="2901"/>
    <x v="2894"/>
    <n v="20137"/>
    <n v="19250"/>
    <n v="32585"/>
    <n v="27850"/>
    <n v="52722"/>
    <n v="47100"/>
  </r>
  <r>
    <s v="Rehabilitacija"/>
    <s v="Terapijske  usluge"/>
    <x v="4237"/>
    <x v="4221"/>
    <n v="3253"/>
    <n v="2205"/>
    <n v="5224"/>
    <n v="5000"/>
    <n v="8477"/>
    <n v="7205"/>
  </r>
  <r>
    <s v="Rehabilitacija"/>
    <s v="Terapijske  usluge"/>
    <x v="3473"/>
    <x v="3464"/>
    <n v="47038"/>
    <n v="50000"/>
    <n v="14458"/>
    <n v="13100"/>
    <n v="61496"/>
    <n v="63100"/>
  </r>
  <r>
    <s v="Rehabilitacija"/>
    <s v="Terapijske  usluge"/>
    <x v="4238"/>
    <x v="4222"/>
    <n v="29"/>
    <n v="50"/>
    <m/>
    <n v="1"/>
    <n v="29"/>
    <n v="51"/>
  </r>
  <r>
    <s v="Rehabilitacija"/>
    <s v="Terapijske  usluge"/>
    <x v="3474"/>
    <x v="3465"/>
    <n v="18138"/>
    <n v="20000"/>
    <n v="5307"/>
    <n v="5020"/>
    <n v="23445"/>
    <n v="25020"/>
  </r>
  <r>
    <s v="Rehabilitacija"/>
    <s v="Terapijske  usluge"/>
    <x v="4239"/>
    <x v="4223"/>
    <n v="5368"/>
    <n v="6700"/>
    <n v="8441"/>
    <n v="6660"/>
    <n v="13809"/>
    <n v="13360"/>
  </r>
  <r>
    <s v="Rehabilitacija"/>
    <s v="Terapijske  usluge"/>
    <x v="4240"/>
    <x v="4224"/>
    <n v="10"/>
    <n v="15"/>
    <m/>
    <n v="35"/>
    <n v="10"/>
    <n v="50"/>
  </r>
  <r>
    <s v="Rehabilitacija"/>
    <s v="Terapijske  usluge"/>
    <x v="4241"/>
    <x v="4225"/>
    <m/>
    <n v="1"/>
    <m/>
    <n v="1"/>
    <n v="0"/>
    <n v="2"/>
  </r>
  <r>
    <s v="Rehabilitacija"/>
    <s v="Terapijske  usluge"/>
    <x v="2902"/>
    <x v="2895"/>
    <n v="66981"/>
    <n v="67000"/>
    <n v="61771"/>
    <n v="58240"/>
    <n v="128752"/>
    <n v="125240"/>
  </r>
  <r>
    <s v="Rehabilitacija"/>
    <s v="Terapijske  usluge"/>
    <x v="2903"/>
    <x v="2896"/>
    <n v="38099"/>
    <n v="39780"/>
    <n v="47636"/>
    <n v="45830"/>
    <n v="85735"/>
    <n v="85610"/>
  </r>
  <r>
    <s v="Rehabilitacija"/>
    <s v="Terapijske  usluge"/>
    <x v="4242"/>
    <x v="4226"/>
    <n v="10632"/>
    <n v="10250"/>
    <n v="4605"/>
    <n v="5230"/>
    <n v="15237"/>
    <n v="15480"/>
  </r>
  <r>
    <s v="Rehabilitacija"/>
    <s v="Terapijske  usluge"/>
    <x v="4243"/>
    <x v="4227"/>
    <n v="50303"/>
    <n v="46000"/>
    <n v="14783"/>
    <n v="11500"/>
    <n v="65086"/>
    <n v="57500"/>
  </r>
  <r>
    <s v="Rehabilitacija"/>
    <s v="Terapijske  usluge"/>
    <x v="4244"/>
    <x v="4228"/>
    <n v="4153"/>
    <n v="3450"/>
    <n v="3680"/>
    <n v="2630"/>
    <n v="7833"/>
    <n v="6080"/>
  </r>
  <r>
    <s v="Rehabilitacija"/>
    <s v="Terapijske  usluge"/>
    <x v="4245"/>
    <x v="4229"/>
    <n v="4838"/>
    <n v="4000"/>
    <n v="4910"/>
    <n v="3260"/>
    <n v="9748"/>
    <n v="7260"/>
  </r>
  <r>
    <s v="Rehabilitacija"/>
    <s v="Terapijske  usluge"/>
    <x v="4246"/>
    <x v="4230"/>
    <n v="1289"/>
    <n v="1200"/>
    <n v="1475"/>
    <n v="1260"/>
    <n v="2764"/>
    <n v="2460"/>
  </r>
  <r>
    <s v="Rehabilitacija"/>
    <s v="Terapijske  usluge"/>
    <x v="4247"/>
    <x v="4231"/>
    <n v="5"/>
    <n v="15"/>
    <n v="12"/>
    <n v="20"/>
    <n v="17"/>
    <n v="35"/>
  </r>
  <r>
    <s v="Rehabilitacija"/>
    <s v="Terapijske  usluge"/>
    <x v="4248"/>
    <x v="4232"/>
    <m/>
    <n v="1"/>
    <m/>
    <n v="1"/>
    <n v="0"/>
    <n v="2"/>
  </r>
  <r>
    <s v="Rehabilitacija"/>
    <s v="Terapijske  usluge"/>
    <x v="2904"/>
    <x v="2897"/>
    <n v="38768"/>
    <n v="39100"/>
    <n v="60410"/>
    <n v="56400"/>
    <n v="99178"/>
    <n v="95500"/>
  </r>
  <r>
    <s v="Rehabilitacija"/>
    <s v="Terapijske  usluge"/>
    <x v="2905"/>
    <x v="2898"/>
    <n v="16220"/>
    <n v="15200"/>
    <n v="42415"/>
    <n v="38000"/>
    <n v="58635"/>
    <n v="53200"/>
  </r>
  <r>
    <s v="Rehabilitacija"/>
    <s v="Terapijske  usluge"/>
    <x v="4249"/>
    <x v="4233"/>
    <n v="3137"/>
    <n v="2740"/>
    <n v="2508"/>
    <n v="2780"/>
    <n v="5645"/>
    <n v="5520"/>
  </r>
  <r>
    <s v="Rehabilitacija"/>
    <s v="Terapijske  usluge"/>
    <x v="4250"/>
    <x v="4234"/>
    <m/>
    <n v="1"/>
    <m/>
    <n v="1"/>
    <n v="0"/>
    <n v="2"/>
  </r>
  <r>
    <s v="Rehabilitacija"/>
    <s v="Terapijske  usluge"/>
    <x v="4251"/>
    <x v="4235"/>
    <n v="11102"/>
    <n v="9100"/>
    <n v="557"/>
    <n v="500"/>
    <n v="11659"/>
    <n v="9600"/>
  </r>
  <r>
    <s v="Rehabilitacija"/>
    <s v="Terapijske  usluge"/>
    <x v="4252"/>
    <x v="4236"/>
    <m/>
    <n v="1"/>
    <m/>
    <n v="1"/>
    <n v="0"/>
    <n v="2"/>
  </r>
  <r>
    <s v="Rehabilitacija"/>
    <s v="Terapijske  usluge"/>
    <x v="4253"/>
    <x v="4237"/>
    <m/>
    <n v="1"/>
    <m/>
    <n v="1"/>
    <n v="0"/>
    <n v="2"/>
  </r>
  <r>
    <s v="Rehabilitacija"/>
    <s v="Terapijske  usluge"/>
    <x v="4254"/>
    <x v="4238"/>
    <m/>
    <n v="1"/>
    <n v="2083"/>
    <n v="2250"/>
    <n v="2083"/>
    <n v="2251"/>
  </r>
  <r>
    <s v="Rehabilitacija"/>
    <s v="Terapijske  usluge"/>
    <x v="4255"/>
    <x v="4239"/>
    <m/>
    <n v="1"/>
    <n v="2087"/>
    <n v="2250"/>
    <n v="2087"/>
    <n v="2251"/>
  </r>
  <r>
    <s v="Rehabilitacija"/>
    <s v="Terapijske  usluge"/>
    <x v="4256"/>
    <x v="4240"/>
    <n v="4"/>
    <n v="5"/>
    <n v="8188"/>
    <n v="4430"/>
    <n v="8192"/>
    <n v="4435"/>
  </r>
  <r>
    <s v="Rehabilitacija"/>
    <s v="Terapijske  usluge"/>
    <x v="4257"/>
    <x v="4241"/>
    <n v="2"/>
    <n v="1"/>
    <n v="3927"/>
    <n v="3880"/>
    <n v="3929"/>
    <n v="3881"/>
  </r>
  <r>
    <s v="Rehabilitacija"/>
    <s v="Terapijske  usluge"/>
    <x v="4258"/>
    <x v="4242"/>
    <m/>
    <n v="1"/>
    <m/>
    <n v="1"/>
    <n v="0"/>
    <n v="2"/>
  </r>
  <r>
    <s v="Rehabilitacija"/>
    <s v="Terapijske  usluge"/>
    <x v="4259"/>
    <x v="4243"/>
    <n v="14050"/>
    <n v="13700"/>
    <n v="372"/>
    <n v="1000"/>
    <n v="14422"/>
    <n v="14700"/>
  </r>
  <r>
    <s v="Rehabilitacija"/>
    <s v="Terapijske  usluge"/>
    <x v="4260"/>
    <x v="4244"/>
    <n v="2743"/>
    <n v="2215"/>
    <n v="127"/>
    <n v="480"/>
    <n v="2870"/>
    <n v="2695"/>
  </r>
  <r>
    <s v="Rehabilitacija"/>
    <s v="Terapijske  usluge"/>
    <x v="4261"/>
    <x v="4245"/>
    <m/>
    <n v="5"/>
    <n v="369"/>
    <n v="600"/>
    <n v="369"/>
    <n v="605"/>
  </r>
  <r>
    <s v="Rehabilitacija"/>
    <s v="Terapijske  usluge"/>
    <x v="4262"/>
    <x v="4246"/>
    <m/>
    <n v="1"/>
    <m/>
    <n v="0"/>
    <n v="0"/>
    <n v="1"/>
  </r>
  <r>
    <s v="Rehabilitacija"/>
    <s v="Terapijske  usluge"/>
    <x v="3476"/>
    <x v="3467"/>
    <m/>
    <n v="1"/>
    <m/>
    <n v="0"/>
    <n v="0"/>
    <n v="1"/>
  </r>
  <r>
    <s v="Rehabilitacija"/>
    <s v="Terapijske  usluge"/>
    <x v="3199"/>
    <x v="3190"/>
    <m/>
    <n v="1"/>
    <n v="845"/>
    <n v="1"/>
    <n v="845"/>
    <n v="2"/>
  </r>
  <r>
    <s v="Rehabilitacija"/>
    <s v="Terapijske  usluge"/>
    <x v="2906"/>
    <x v="2899"/>
    <m/>
    <n v="1"/>
    <m/>
    <n v="1"/>
    <n v="0"/>
    <n v="2"/>
  </r>
  <r>
    <s v="Rehabilitacija"/>
    <s v="Terapijske  usluge"/>
    <x v="2907"/>
    <x v="2900"/>
    <m/>
    <n v="0"/>
    <n v="5"/>
    <n v="15"/>
    <n v="5"/>
    <n v="15"/>
  </r>
  <r>
    <s v="Rehabilitacija"/>
    <s v="Terapijske  usluge"/>
    <x v="4263"/>
    <x v="4247"/>
    <m/>
    <n v="0"/>
    <m/>
    <n v="1"/>
    <n v="0"/>
    <n v="1"/>
  </r>
  <r>
    <s v="Rehabilitacija"/>
    <s v="Terapijske  usluge"/>
    <x v="3136"/>
    <x v="3128"/>
    <n v="4218"/>
    <n v="1"/>
    <n v="640"/>
    <n v="1"/>
    <n v="4858"/>
    <n v="2"/>
  </r>
  <r>
    <s v="Rehabilitacija"/>
    <s v="Terapijske  usluge"/>
    <x v="3098"/>
    <x v="3090"/>
    <n v="14412"/>
    <n v="15205"/>
    <n v="310"/>
    <n v="10"/>
    <n v="14722"/>
    <n v="15215"/>
  </r>
  <r>
    <s v="Rehabilitacija"/>
    <s v="Terapijske  usluge"/>
    <x v="3481"/>
    <x v="3472"/>
    <m/>
    <n v="1"/>
    <m/>
    <n v="1"/>
    <n v="0"/>
    <n v="2"/>
  </r>
  <r>
    <s v="Rehabilitacija"/>
    <s v="Terapijske  usluge"/>
    <x v="1925"/>
    <x v="1922"/>
    <m/>
    <n v="1"/>
    <m/>
    <n v="1"/>
    <n v="0"/>
    <n v="2"/>
  </r>
  <r>
    <s v="Rehabilitacija"/>
    <s v="Terapijske  usluge"/>
    <x v="4264"/>
    <x v="4248"/>
    <m/>
    <n v="0"/>
    <m/>
    <n v="1"/>
    <n v="0"/>
    <n v="1"/>
  </r>
  <r>
    <s v="Rehabilitacija"/>
    <s v="Terapijske  usluge"/>
    <x v="3207"/>
    <x v="3198"/>
    <m/>
    <n v="1"/>
    <m/>
    <n v="1"/>
    <n v="0"/>
    <n v="2"/>
  </r>
  <r>
    <s v="Rehabilitacija"/>
    <s v="Terapijske  usluge"/>
    <x v="2923"/>
    <x v="2916"/>
    <m/>
    <n v="0"/>
    <m/>
    <n v="1"/>
    <n v="0"/>
    <n v="1"/>
  </r>
  <r>
    <s v="Rehabilitacija"/>
    <s v="Terapijske  usluge"/>
    <x v="2924"/>
    <x v="2917"/>
    <m/>
    <n v="0"/>
    <m/>
    <n v="1"/>
    <n v="0"/>
    <n v="1"/>
  </r>
  <r>
    <s v="Rehabilitacija"/>
    <s v="Terapijske  usluge"/>
    <x v="3209"/>
    <x v="3200"/>
    <n v="8554"/>
    <n v="10000"/>
    <n v="8948"/>
    <n v="7800"/>
    <n v="17502"/>
    <n v="17800"/>
  </r>
  <r>
    <s v="Rehabilitacija"/>
    <s v="Terapijske  usluge"/>
    <x v="4265"/>
    <x v="4249"/>
    <m/>
    <n v="0"/>
    <m/>
    <n v="1"/>
    <n v="0"/>
    <n v="1"/>
  </r>
  <r>
    <s v="Rehabilitacija"/>
    <s v="Terapijske  usluge"/>
    <x v="4266"/>
    <x v="4250"/>
    <m/>
    <n v="1"/>
    <m/>
    <n v="1"/>
    <n v="0"/>
    <n v="2"/>
  </r>
  <r>
    <s v="Rehabilitacija"/>
    <s v="Terapijske  usluge"/>
    <x v="4267"/>
    <x v="4251"/>
    <m/>
    <n v="1"/>
    <m/>
    <n v="1"/>
    <n v="0"/>
    <n v="2"/>
  </r>
  <r>
    <s v="Rehabilitacija"/>
    <s v="Terapijske  usluge"/>
    <x v="4268"/>
    <x v="4252"/>
    <m/>
    <n v="1"/>
    <m/>
    <n v="1"/>
    <n v="0"/>
    <n v="2"/>
  </r>
  <r>
    <s v="Rehabilitacija"/>
    <s v="Terapijske  usluge"/>
    <x v="2925"/>
    <x v="2918"/>
    <n v="1"/>
    <n v="1"/>
    <n v="7"/>
    <n v="1"/>
    <n v="8"/>
    <n v="2"/>
  </r>
  <r>
    <s v="Rehabilitacija"/>
    <s v="Terapijske  usluge"/>
    <x v="2930"/>
    <x v="2923"/>
    <m/>
    <n v="0"/>
    <m/>
    <n v="1"/>
    <n v="0"/>
    <n v="1"/>
  </r>
  <r>
    <s v="Rehabilitacija"/>
    <s v="Terapijske  usluge"/>
    <x v="4269"/>
    <x v="4253"/>
    <m/>
    <n v="110"/>
    <m/>
    <n v="135"/>
    <n v="0"/>
    <n v="245"/>
  </r>
  <r>
    <s v="Rehabilitacija"/>
    <s v="Terapijske  usluge"/>
    <x v="2931"/>
    <x v="2924"/>
    <m/>
    <n v="0"/>
    <m/>
    <n v="1"/>
    <n v="0"/>
    <n v="1"/>
  </r>
  <r>
    <s v="Rehabilitacija"/>
    <s v="Terapijske  usluge"/>
    <x v="3151"/>
    <x v="3143"/>
    <m/>
    <n v="1"/>
    <m/>
    <n v="1"/>
    <n v="0"/>
    <n v="2"/>
  </r>
  <r>
    <s v="Rehabilitacija"/>
    <s v="Terapijske  usluge"/>
    <x v="3593"/>
    <x v="3584"/>
    <m/>
    <n v="1"/>
    <m/>
    <n v="1"/>
    <n v="0"/>
    <n v="2"/>
  </r>
  <r>
    <s v="Rehabilitacija"/>
    <s v="Terapijske  usluge"/>
    <x v="4270"/>
    <x v="4254"/>
    <m/>
    <n v="0"/>
    <m/>
    <n v="1"/>
    <n v="0"/>
    <n v="1"/>
  </r>
  <r>
    <s v="Rehabilitacija"/>
    <s v="Terapijske  usluge"/>
    <x v="3156"/>
    <x v="3148"/>
    <n v="4897"/>
    <n v="1"/>
    <n v="32"/>
    <n v="1"/>
    <n v="4929"/>
    <n v="2"/>
  </r>
  <r>
    <s v="Rehabilitacija"/>
    <s v="Terapijske  usluge"/>
    <x v="2939"/>
    <x v="2932"/>
    <m/>
    <n v="1"/>
    <m/>
    <n v="1"/>
    <n v="0"/>
    <n v="2"/>
  </r>
  <r>
    <s v="Rehabilitacija"/>
    <s v="Terapijske  usluge"/>
    <x v="3154"/>
    <x v="3146"/>
    <m/>
    <n v="0"/>
    <m/>
    <n v="1"/>
    <n v="0"/>
    <n v="1"/>
  </r>
  <r>
    <s v="Rehabilitacija"/>
    <s v="Terapijske  usluge"/>
    <x v="3158"/>
    <x v="3150"/>
    <m/>
    <n v="1"/>
    <m/>
    <n v="1"/>
    <n v="0"/>
    <n v="2"/>
  </r>
  <r>
    <s v="Rehabilitacija"/>
    <s v="Terapijske  usluge"/>
    <x v="3159"/>
    <x v="3151"/>
    <m/>
    <n v="0"/>
    <m/>
    <n v="1"/>
    <n v="0"/>
    <n v="1"/>
  </r>
  <r>
    <s v="Rehabilitacija"/>
    <s v="Terapijske  usluge"/>
    <x v="4271"/>
    <x v="4255"/>
    <m/>
    <n v="1"/>
    <m/>
    <n v="1"/>
    <n v="0"/>
    <n v="2"/>
  </r>
  <r>
    <s v="Rehabilitacija"/>
    <s v="Terapijske  usluge"/>
    <x v="3718"/>
    <x v="3708"/>
    <n v="6"/>
    <n v="10"/>
    <n v="120"/>
    <n v="60"/>
    <n v="126"/>
    <n v="70"/>
  </r>
  <r>
    <s v="Rehabilitacija"/>
    <s v="Terapijske  usluge"/>
    <x v="4272"/>
    <x v="4256"/>
    <m/>
    <n v="1"/>
    <m/>
    <n v="1"/>
    <n v="0"/>
    <n v="2"/>
  </r>
  <r>
    <s v="Rehabilitacija"/>
    <s v="Terapijske  usluge"/>
    <x v="3774"/>
    <x v="3764"/>
    <m/>
    <n v="1"/>
    <m/>
    <n v="1"/>
    <n v="0"/>
    <n v="2"/>
  </r>
  <r>
    <s v="Rehabilitacija"/>
    <s v="Terapijske  usluge"/>
    <x v="4273"/>
    <x v="4257"/>
    <m/>
    <n v="1"/>
    <m/>
    <n v="1"/>
    <n v="0"/>
    <n v="2"/>
  </r>
  <r>
    <s v="Rehabilitacija"/>
    <s v="Terapijske  usluge"/>
    <x v="4274"/>
    <x v="4258"/>
    <n v="905"/>
    <n v="980"/>
    <n v="741"/>
    <n v="730"/>
    <n v="1646"/>
    <n v="1710"/>
  </r>
  <r>
    <s v="Rehabilitacija"/>
    <s v="Terapijske  usluge"/>
    <x v="4275"/>
    <x v="4259"/>
    <n v="563"/>
    <n v="480"/>
    <n v="6666"/>
    <n v="4460"/>
    <n v="7229"/>
    <n v="4940"/>
  </r>
  <r>
    <s v="Rehabilitacija"/>
    <s v="Terapijske  usluge"/>
    <x v="4276"/>
    <x v="4260"/>
    <n v="547"/>
    <n v="450"/>
    <n v="3183"/>
    <n v="3850"/>
    <n v="3730"/>
    <n v="4300"/>
  </r>
  <r>
    <s v="Rehabilitacija"/>
    <s v="Terapijske  usluge"/>
    <x v="2942"/>
    <x v="2935"/>
    <n v="19679"/>
    <n v="18810"/>
    <n v="24726"/>
    <n v="20810"/>
    <n v="44405"/>
    <n v="39620"/>
  </r>
  <r>
    <s v="Rehabilitacija"/>
    <s v="Terapijske  usluge"/>
    <x v="3801"/>
    <x v="3791"/>
    <n v="11746"/>
    <n v="13500"/>
    <n v="39632"/>
    <n v="31100"/>
    <n v="51378"/>
    <n v="44600"/>
  </r>
  <r>
    <s v="Rehabilitacija"/>
    <s v="Terapijske  usluge"/>
    <x v="3802"/>
    <x v="3792"/>
    <n v="11569"/>
    <n v="13400"/>
    <n v="20456"/>
    <n v="14610"/>
    <n v="32025"/>
    <n v="28010"/>
  </r>
  <r>
    <s v="Rehabilitacija"/>
    <s v="Terapijske  usluge"/>
    <x v="2943"/>
    <x v="2936"/>
    <n v="17885"/>
    <n v="17470"/>
    <n v="43981"/>
    <n v="36760"/>
    <n v="61866"/>
    <n v="54230"/>
  </r>
  <r>
    <s v="Rehabilitacija"/>
    <s v="Terapijske  usluge"/>
    <x v="4277"/>
    <x v="4261"/>
    <n v="16755"/>
    <n v="16470"/>
    <n v="18474"/>
    <n v="13950"/>
    <n v="35229"/>
    <n v="30420"/>
  </r>
  <r>
    <s v="Rehabilitacija"/>
    <s v="Terapijske  usluge"/>
    <x v="3803"/>
    <x v="3793"/>
    <n v="16876"/>
    <n v="16690"/>
    <n v="20728"/>
    <n v="16020"/>
    <n v="37604"/>
    <n v="32710"/>
  </r>
  <r>
    <s v="Rehabilitacija"/>
    <s v="Terapijske  usluge"/>
    <x v="2944"/>
    <x v="2937"/>
    <n v="14257"/>
    <n v="14050"/>
    <n v="38625"/>
    <n v="32550"/>
    <n v="52882"/>
    <n v="46600"/>
  </r>
  <r>
    <s v="Rehabilitacija"/>
    <s v="Terapijske  usluge"/>
    <x v="4278"/>
    <x v="4262"/>
    <n v="3971"/>
    <n v="4900"/>
    <n v="24380"/>
    <n v="23520"/>
    <n v="28351"/>
    <n v="28420"/>
  </r>
  <r>
    <s v="Rehabilitacija"/>
    <s v="Terapijske  usluge"/>
    <x v="2945"/>
    <x v="2938"/>
    <n v="16907"/>
    <n v="17680"/>
    <n v="65490"/>
    <n v="56650"/>
    <n v="82397"/>
    <n v="74330"/>
  </r>
  <r>
    <s v="Rehabilitacija"/>
    <s v="Terapijske  usluge"/>
    <x v="2946"/>
    <x v="2939"/>
    <n v="15882"/>
    <n v="16500"/>
    <n v="39588"/>
    <n v="33350"/>
    <n v="55470"/>
    <n v="49850"/>
  </r>
  <r>
    <s v="Rehabilitacija"/>
    <s v="Terapijske  usluge"/>
    <x v="2947"/>
    <x v="2940"/>
    <n v="16560"/>
    <n v="17620"/>
    <n v="41499"/>
    <n v="35900"/>
    <n v="58059"/>
    <n v="53520"/>
  </r>
  <r>
    <s v="Rehabilitacija"/>
    <s v="Terapijske  usluge"/>
    <x v="2948"/>
    <x v="2941"/>
    <n v="10677"/>
    <n v="12750"/>
    <n v="44815"/>
    <n v="44200"/>
    <n v="55492"/>
    <n v="56950"/>
  </r>
  <r>
    <s v="Rehabilitacija"/>
    <s v="Terapijske  usluge"/>
    <x v="2949"/>
    <x v="2942"/>
    <n v="8129"/>
    <n v="8500"/>
    <n v="51679"/>
    <n v="46350"/>
    <n v="59808"/>
    <n v="54850"/>
  </r>
  <r>
    <s v="Rehabilitacija"/>
    <s v="Terapijske  usluge"/>
    <x v="2950"/>
    <x v="2943"/>
    <n v="2257"/>
    <n v="1950"/>
    <n v="42905"/>
    <n v="37950"/>
    <n v="45162"/>
    <n v="39900"/>
  </r>
  <r>
    <s v="Rehabilitacija"/>
    <s v="Terapijske  usluge"/>
    <x v="3502"/>
    <x v="3493"/>
    <m/>
    <n v="1"/>
    <m/>
    <n v="1"/>
    <n v="0"/>
    <n v="2"/>
  </r>
  <r>
    <s v="Rehabilitacija"/>
    <s v="Terapijske  usluge"/>
    <x v="3503"/>
    <x v="3494"/>
    <n v="350"/>
    <n v="530"/>
    <n v="712"/>
    <n v="730"/>
    <n v="1062"/>
    <n v="1260"/>
  </r>
  <r>
    <s v="Rehabilitacija"/>
    <s v="Terapijske  usluge"/>
    <x v="3504"/>
    <x v="3495"/>
    <m/>
    <n v="1"/>
    <n v="5"/>
    <n v="15"/>
    <n v="5"/>
    <n v="16"/>
  </r>
  <r>
    <s v="Rehabilitacija"/>
    <s v="Terapijske  usluge"/>
    <x v="4279"/>
    <x v="4263"/>
    <n v="353"/>
    <n v="530"/>
    <n v="724"/>
    <n v="725"/>
    <n v="1077"/>
    <n v="1255"/>
  </r>
  <r>
    <s v="Rehabilitacija"/>
    <s v="Terapijske  usluge"/>
    <x v="3505"/>
    <x v="3496"/>
    <m/>
    <n v="1"/>
    <m/>
    <n v="1"/>
    <n v="0"/>
    <n v="2"/>
  </r>
  <r>
    <s v="Rehabilitacija"/>
    <s v="Terapijske  usluge"/>
    <x v="3799"/>
    <x v="3789"/>
    <n v="352"/>
    <n v="470"/>
    <n v="32901"/>
    <n v="33500"/>
    <n v="33253"/>
    <n v="33970"/>
  </r>
  <r>
    <s v="Rehabilitacija"/>
    <s v="Terapijske  usluge"/>
    <x v="4280"/>
    <x v="4264"/>
    <n v="8"/>
    <n v="10"/>
    <n v="17115"/>
    <n v="8830"/>
    <n v="17123"/>
    <n v="8840"/>
  </r>
  <r>
    <s v="Rehabilitacija"/>
    <s v="Terapijske  usluge"/>
    <x v="2951"/>
    <x v="2944"/>
    <n v="2068"/>
    <n v="1650"/>
    <n v="30913"/>
    <n v="29600"/>
    <n v="32981"/>
    <n v="31250"/>
  </r>
  <r>
    <s v="Rehabilitacija"/>
    <s v="Terapijske  usluge"/>
    <x v="3804"/>
    <x v="3794"/>
    <n v="15708"/>
    <n v="15550"/>
    <n v="82"/>
    <n v="360"/>
    <n v="15790"/>
    <n v="15910"/>
  </r>
  <r>
    <s v="Rehabilitacija"/>
    <s v="Terapijske  usluge"/>
    <x v="3152"/>
    <x v="3144"/>
    <n v="752"/>
    <n v="10"/>
    <n v="1246"/>
    <n v="700"/>
    <n v="1998"/>
    <n v="710"/>
  </r>
  <r>
    <s v="Rehabilitacija"/>
    <s v="Terapijske  usluge"/>
    <x v="2952"/>
    <x v="2945"/>
    <m/>
    <n v="1"/>
    <m/>
    <n v="1"/>
    <n v="0"/>
    <n v="2"/>
  </r>
  <r>
    <s v="Rehabilitacija"/>
    <s v="Terapijske  usluge"/>
    <x v="2953"/>
    <x v="2944"/>
    <m/>
    <n v="60"/>
    <n v="375"/>
    <n v="700"/>
    <n v="375"/>
    <n v="760"/>
  </r>
  <r>
    <s v="Rehabilitacija"/>
    <s v="Terapijske  usluge"/>
    <x v="4281"/>
    <x v="4265"/>
    <m/>
    <n v="1"/>
    <m/>
    <n v="1"/>
    <n v="0"/>
    <n v="2"/>
  </r>
  <r>
    <s v="Rehabilitacija"/>
    <s v="Terapijske  usluge"/>
    <x v="4282"/>
    <x v="4266"/>
    <m/>
    <n v="1"/>
    <m/>
    <n v="1"/>
    <n v="0"/>
    <n v="2"/>
  </r>
  <r>
    <s v="Rehabilitacija"/>
    <s v="Terapijske  usluge"/>
    <x v="2954"/>
    <x v="2946"/>
    <n v="1853"/>
    <n v="1820"/>
    <n v="151"/>
    <n v="290"/>
    <n v="2004"/>
    <n v="2110"/>
  </r>
  <r>
    <s v="Rehabilitacija"/>
    <s v="Terapijske  usluge"/>
    <x v="4283"/>
    <x v="4267"/>
    <m/>
    <n v="0"/>
    <m/>
    <n v="1"/>
    <n v="0"/>
    <n v="1"/>
  </r>
  <r>
    <s v="Rehabilitacija"/>
    <s v="Terapijske  usluge"/>
    <x v="2964"/>
    <x v="2956"/>
    <m/>
    <n v="0"/>
    <m/>
    <n v="1"/>
    <n v="0"/>
    <n v="1"/>
  </r>
  <r>
    <s v="Rehabilitacija"/>
    <s v="Terapijske  usluge"/>
    <x v="2982"/>
    <x v="2974"/>
    <m/>
    <n v="0"/>
    <m/>
    <n v="1"/>
    <n v="0"/>
    <n v="1"/>
  </r>
  <r>
    <s v="Rehabilitacija"/>
    <s v="Terapijske  usluge"/>
    <x v="2983"/>
    <x v="2975"/>
    <m/>
    <n v="0"/>
    <n v="639"/>
    <n v="940"/>
    <n v="639"/>
    <n v="940"/>
  </r>
  <r>
    <s v="Rehabilitacija"/>
    <s v="Terapijske  usluge"/>
    <x v="2984"/>
    <x v="2976"/>
    <n v="1"/>
    <n v="0"/>
    <n v="40"/>
    <n v="17"/>
    <n v="41"/>
    <n v="17"/>
  </r>
  <r>
    <s v="Rehabilitacija"/>
    <s v="Terapijske  usluge"/>
    <x v="2986"/>
    <x v="2978"/>
    <m/>
    <n v="0"/>
    <n v="2"/>
    <n v="25"/>
    <n v="2"/>
    <n v="25"/>
  </r>
  <r>
    <s v="Rehabilitacija"/>
    <s v="Terapijske  usluge"/>
    <x v="2987"/>
    <x v="2979"/>
    <m/>
    <n v="0"/>
    <m/>
    <n v="25"/>
    <n v="0"/>
    <n v="25"/>
  </r>
  <r>
    <s v="Rehabilitacija"/>
    <s v="Terapijske  usluge"/>
    <x v="2988"/>
    <x v="2980"/>
    <m/>
    <n v="1"/>
    <n v="451"/>
    <n v="620"/>
    <n v="451"/>
    <n v="621"/>
  </r>
  <r>
    <s v="Rehabilitacija"/>
    <s v="Terapijske  usluge"/>
    <x v="2992"/>
    <x v="2984"/>
    <m/>
    <n v="0"/>
    <m/>
    <n v="1"/>
    <n v="0"/>
    <n v="1"/>
  </r>
  <r>
    <s v="Rehabilitacija"/>
    <s v="Terapijske  usluge"/>
    <x v="3018"/>
    <x v="3010"/>
    <m/>
    <n v="0"/>
    <n v="246"/>
    <n v="25"/>
    <n v="246"/>
    <n v="25"/>
  </r>
  <r>
    <s v="Rehabilitacija"/>
    <s v="Terapijske  usluge"/>
    <x v="3019"/>
    <x v="3011"/>
    <m/>
    <n v="0"/>
    <n v="883"/>
    <n v="1500"/>
    <n v="883"/>
    <n v="1500"/>
  </r>
  <r>
    <s v="Rehabilitacija"/>
    <s v="Terapijske  usluge"/>
    <x v="3020"/>
    <x v="3012"/>
    <m/>
    <n v="0"/>
    <n v="10"/>
    <n v="60"/>
    <n v="10"/>
    <n v="60"/>
  </r>
  <r>
    <s v="Rehabilitacija"/>
    <s v="Terapijske  usluge"/>
    <x v="3021"/>
    <x v="3013"/>
    <m/>
    <n v="1"/>
    <n v="1655"/>
    <n v="190"/>
    <n v="1655"/>
    <n v="191"/>
  </r>
  <r>
    <s v="Rehabilitacija"/>
    <s v="Terapijske  usluge"/>
    <x v="3025"/>
    <x v="3017"/>
    <m/>
    <n v="0"/>
    <n v="19135"/>
    <n v="21880"/>
    <n v="19135"/>
    <n v="21880"/>
  </r>
  <r>
    <s v="Rehabilitacija"/>
    <s v="Terapijske  usluge"/>
    <x v="3035"/>
    <x v="3027"/>
    <m/>
    <n v="1"/>
    <m/>
    <n v="1"/>
    <n v="0"/>
    <n v="2"/>
  </r>
  <r>
    <s v="Rehabilitacija"/>
    <s v="Terapijske  usluge"/>
    <x v="3036"/>
    <x v="3028"/>
    <m/>
    <n v="0"/>
    <m/>
    <n v="1"/>
    <n v="0"/>
    <n v="1"/>
  </r>
  <r>
    <s v="Rehabilitacija"/>
    <s v="Terapijske  usluge"/>
    <x v="3037"/>
    <x v="3029"/>
    <m/>
    <n v="1"/>
    <m/>
    <n v="1"/>
    <n v="0"/>
    <n v="2"/>
  </r>
  <r>
    <s v="Rehabilitacija"/>
    <s v="Terapijske  usluge"/>
    <x v="3038"/>
    <x v="3030"/>
    <m/>
    <n v="1"/>
    <m/>
    <n v="1"/>
    <n v="0"/>
    <n v="2"/>
  </r>
  <r>
    <s v="Rehabilitacija"/>
    <s v="Terapijske  usluge"/>
    <x v="3039"/>
    <x v="3031"/>
    <m/>
    <n v="0"/>
    <m/>
    <n v="1"/>
    <n v="0"/>
    <n v="1"/>
  </r>
  <r>
    <s v="Rehabilitacija"/>
    <s v="Terapijske  usluge"/>
    <x v="3041"/>
    <x v="3033"/>
    <m/>
    <n v="0"/>
    <m/>
    <n v="1"/>
    <n v="0"/>
    <n v="1"/>
  </r>
  <r>
    <s v="Rehabilitacija"/>
    <s v="Terapijske  usluge"/>
    <x v="3043"/>
    <x v="3035"/>
    <m/>
    <n v="1"/>
    <n v="15"/>
    <n v="660"/>
    <n v="15"/>
    <n v="661"/>
  </r>
  <r>
    <s v="Rehabilitacija"/>
    <s v="Terapijske  usluge"/>
    <x v="3678"/>
    <x v="3669"/>
    <m/>
    <n v="1"/>
    <m/>
    <n v="1"/>
    <n v="0"/>
    <n v="2"/>
  </r>
  <r>
    <s v="Rehabilitacija"/>
    <s v="Terapijske  usluge"/>
    <x v="3442"/>
    <x v="3433"/>
    <m/>
    <n v="1"/>
    <m/>
    <n v="0"/>
    <n v="0"/>
    <n v="1"/>
  </r>
  <r>
    <s v="Rehabilitacija"/>
    <s v="Terapijske  usluge"/>
    <x v="3443"/>
    <x v="3434"/>
    <m/>
    <n v="1"/>
    <m/>
    <n v="0"/>
    <n v="0"/>
    <n v="1"/>
  </r>
  <r>
    <s v="Rehabilitacija"/>
    <s v="Terapijske  usluge"/>
    <x v="3444"/>
    <x v="3435"/>
    <m/>
    <n v="1"/>
    <m/>
    <n v="0"/>
    <n v="0"/>
    <n v="1"/>
  </r>
  <r>
    <s v="Rehabilitacija"/>
    <s v="Terapijske  usluge"/>
    <x v="3445"/>
    <x v="3436"/>
    <m/>
    <n v="1"/>
    <m/>
    <n v="1"/>
    <n v="0"/>
    <n v="2"/>
  </r>
  <r>
    <s v="Rehabilitacija"/>
    <s v="Terapijske  usluge"/>
    <x v="3446"/>
    <x v="3437"/>
    <m/>
    <n v="1"/>
    <m/>
    <n v="0"/>
    <n v="0"/>
    <n v="1"/>
  </r>
  <r>
    <s v="Rehabilitacija"/>
    <s v="Terapijske  usluge"/>
    <x v="3447"/>
    <x v="3438"/>
    <n v="350"/>
    <n v="530"/>
    <n v="708"/>
    <n v="730"/>
    <n v="1058"/>
    <n v="1260"/>
  </r>
  <r>
    <s v="Rehabilitacija"/>
    <s v="Terapijske  usluge"/>
    <x v="3448"/>
    <x v="3439"/>
    <m/>
    <n v="1"/>
    <m/>
    <n v="0"/>
    <n v="0"/>
    <n v="1"/>
  </r>
  <r>
    <s v="Rehabilitacija"/>
    <s v="Terapijske  usluge"/>
    <x v="3477"/>
    <x v="3468"/>
    <m/>
    <n v="1"/>
    <m/>
    <n v="0"/>
    <n v="0"/>
    <n v="1"/>
  </r>
  <r>
    <s v="Rehabilitacija"/>
    <s v="Terapijske  usluge"/>
    <x v="3449"/>
    <x v="3440"/>
    <n v="353"/>
    <n v="530"/>
    <n v="714"/>
    <n v="730"/>
    <n v="1067"/>
    <n v="1260"/>
  </r>
  <r>
    <s v="Rehabilitacija"/>
    <s v="Terapijske  usluge"/>
    <x v="3450"/>
    <x v="3441"/>
    <m/>
    <n v="1"/>
    <m/>
    <n v="1"/>
    <n v="0"/>
    <n v="2"/>
  </r>
  <r>
    <s v="Rehabilitacija"/>
    <s v="Terapijske  usluge"/>
    <x v="3452"/>
    <x v="3443"/>
    <m/>
    <n v="1"/>
    <m/>
    <n v="1"/>
    <n v="0"/>
    <n v="2"/>
  </r>
  <r>
    <s v="Rehabilitacija"/>
    <s v="Terapijske  usluge"/>
    <x v="3707"/>
    <x v="3698"/>
    <m/>
    <n v="1"/>
    <m/>
    <n v="0"/>
    <n v="0"/>
    <n v="1"/>
  </r>
  <r>
    <s v="Rehabilitacija"/>
    <s v="Intervencije"/>
    <x v="3109"/>
    <x v="3101"/>
    <m/>
    <n v="0"/>
    <m/>
    <n v="1"/>
    <n v="0"/>
    <n v="1"/>
  </r>
  <r>
    <s v="Rehabilitacija"/>
    <s v="Intervencije"/>
    <x v="3663"/>
    <x v="3654"/>
    <m/>
    <n v="0"/>
    <m/>
    <n v="1"/>
    <n v="0"/>
    <n v="1"/>
  </r>
  <r>
    <s v="Rehabilitacija"/>
    <s v="Intervencije"/>
    <x v="3664"/>
    <x v="3655"/>
    <m/>
    <n v="0"/>
    <m/>
    <n v="1"/>
    <n v="0"/>
    <n v="1"/>
  </r>
  <r>
    <s v="Rehabilitacija"/>
    <s v="Intervencije"/>
    <x v="3201"/>
    <x v="3192"/>
    <m/>
    <n v="0"/>
    <m/>
    <n v="1"/>
    <n v="0"/>
    <n v="1"/>
  </r>
  <r>
    <s v="Rehabilitacija"/>
    <s v="Intervencije"/>
    <x v="3665"/>
    <x v="3656"/>
    <m/>
    <n v="0"/>
    <m/>
    <n v="1"/>
    <n v="0"/>
    <n v="1"/>
  </r>
  <r>
    <s v="Rehabilitacija"/>
    <s v="Intervencije"/>
    <x v="3757"/>
    <x v="3747"/>
    <m/>
    <n v="0"/>
    <m/>
    <n v="1"/>
    <n v="0"/>
    <n v="1"/>
  </r>
  <r>
    <s v="Rehabilitacija"/>
    <s v="Intervencije"/>
    <x v="3758"/>
    <x v="3748"/>
    <m/>
    <n v="0"/>
    <m/>
    <n v="1"/>
    <n v="0"/>
    <n v="1"/>
  </r>
  <r>
    <s v="Rehabilitacija"/>
    <s v="Intervencije"/>
    <x v="3759"/>
    <x v="3749"/>
    <m/>
    <n v="0"/>
    <m/>
    <n v="1"/>
    <n v="0"/>
    <n v="1"/>
  </r>
  <r>
    <s v="Rehabilitacija"/>
    <s v="Intervencije"/>
    <x v="4284"/>
    <x v="4268"/>
    <m/>
    <n v="0"/>
    <m/>
    <n v="1"/>
    <n v="0"/>
    <n v="1"/>
  </r>
  <r>
    <s v="Rehabilitacija"/>
    <s v="Intervencije"/>
    <x v="4285"/>
    <x v="4269"/>
    <m/>
    <n v="0"/>
    <m/>
    <n v="1"/>
    <n v="0"/>
    <n v="1"/>
  </r>
  <r>
    <s v="Rehabilitacija"/>
    <s v="Intervencije"/>
    <x v="3762"/>
    <x v="3752"/>
    <m/>
    <n v="0"/>
    <m/>
    <n v="1"/>
    <n v="0"/>
    <n v="1"/>
  </r>
  <r>
    <s v="Rehabilitacija"/>
    <s v="Intervencije"/>
    <x v="3763"/>
    <x v="3753"/>
    <m/>
    <n v="0"/>
    <m/>
    <n v="1"/>
    <n v="0"/>
    <n v="1"/>
  </r>
  <r>
    <s v="Rehabilitacija"/>
    <s v="Intervencije"/>
    <x v="3766"/>
    <x v="3756"/>
    <m/>
    <n v="0"/>
    <m/>
    <n v="1"/>
    <n v="0"/>
    <n v="1"/>
  </r>
  <r>
    <s v="Rehabilitacija"/>
    <s v="Intervencije"/>
    <x v="3767"/>
    <x v="3757"/>
    <m/>
    <n v="0"/>
    <m/>
    <n v="1"/>
    <n v="0"/>
    <n v="1"/>
  </r>
  <r>
    <s v="Rehabilitacija"/>
    <s v="Intervencije"/>
    <x v="3559"/>
    <x v="3550"/>
    <m/>
    <n v="0"/>
    <n v="403"/>
    <n v="510"/>
    <n v="403"/>
    <n v="510"/>
  </r>
  <r>
    <s v="Rehabilitacija"/>
    <s v="Intervencije"/>
    <x v="4286"/>
    <x v="4270"/>
    <m/>
    <n v="0"/>
    <m/>
    <n v="1"/>
    <n v="0"/>
    <n v="1"/>
  </r>
  <r>
    <s v="Rehabilitacija"/>
    <s v="Intervencije"/>
    <x v="4287"/>
    <x v="4271"/>
    <m/>
    <n v="0"/>
    <m/>
    <n v="1"/>
    <n v="0"/>
    <n v="1"/>
  </r>
  <r>
    <s v="Rehabilitacija"/>
    <s v="Intervencije"/>
    <x v="4288"/>
    <x v="4272"/>
    <m/>
    <n v="0"/>
    <m/>
    <n v="1"/>
    <n v="0"/>
    <n v="1"/>
  </r>
  <r>
    <s v="Rehabilitacija"/>
    <s v="Intervencije"/>
    <x v="14"/>
    <x v="14"/>
    <m/>
    <n v="1"/>
    <m/>
    <n v="1"/>
    <n v="0"/>
    <n v="2"/>
  </r>
  <r>
    <s v="Rehabilitacija"/>
    <s v="Intervencije"/>
    <x v="3059"/>
    <x v="3051"/>
    <m/>
    <n v="0"/>
    <n v="253"/>
    <n v="380"/>
    <n v="253"/>
    <n v="380"/>
  </r>
  <r>
    <s v="Rehabilitacija"/>
    <s v="Intervencije"/>
    <x v="1177"/>
    <x v="1175"/>
    <m/>
    <n v="0"/>
    <n v="77"/>
    <n v="105"/>
    <n v="77"/>
    <n v="105"/>
  </r>
  <r>
    <s v="Rehabilitacija"/>
    <s v="Intervencije"/>
    <x v="679"/>
    <x v="677"/>
    <m/>
    <n v="1"/>
    <m/>
    <n v="0"/>
    <n v="0"/>
    <n v="1"/>
  </r>
  <r>
    <s v="Rehabilitacija"/>
    <s v="Intervencije"/>
    <x v="3204"/>
    <x v="3195"/>
    <m/>
    <n v="0"/>
    <n v="1"/>
    <n v="75"/>
    <n v="1"/>
    <n v="75"/>
  </r>
  <r>
    <s v="Rehabilitacija"/>
    <s v="Intervencije"/>
    <x v="772"/>
    <x v="770"/>
    <m/>
    <n v="1"/>
    <m/>
    <n v="0"/>
    <n v="0"/>
    <n v="1"/>
  </r>
  <r>
    <s v="Rehabilitacija"/>
    <s v="Intervencije"/>
    <x v="3723"/>
    <x v="3713"/>
    <m/>
    <n v="1"/>
    <m/>
    <n v="1"/>
    <n v="0"/>
    <n v="2"/>
  </r>
  <r>
    <s v="Rehabilitacija"/>
    <s v="Intervencije"/>
    <x v="2926"/>
    <x v="2919"/>
    <m/>
    <n v="0"/>
    <m/>
    <n v="1"/>
    <n v="0"/>
    <n v="1"/>
  </r>
  <r>
    <s v="Rehabilitacija"/>
    <s v="Intervencije"/>
    <x v="3103"/>
    <x v="3095"/>
    <m/>
    <n v="0"/>
    <m/>
    <n v="1"/>
    <n v="0"/>
    <n v="1"/>
  </r>
  <r>
    <s v="Rehabilitacija"/>
    <s v="Intervencije"/>
    <x v="3226"/>
    <x v="3217"/>
    <m/>
    <n v="0"/>
    <m/>
    <n v="1"/>
    <n v="0"/>
    <n v="1"/>
  </r>
  <r>
    <s v="Rehabilitacija"/>
    <s v="Intervencije"/>
    <x v="3215"/>
    <x v="3206"/>
    <m/>
    <n v="0"/>
    <n v="21"/>
    <n v="40"/>
    <n v="21"/>
    <n v="40"/>
  </r>
  <r>
    <s v="Rehabilitacija"/>
    <s v="Intervencije"/>
    <x v="3648"/>
    <x v="3639"/>
    <m/>
    <n v="0"/>
    <m/>
    <n v="1"/>
    <n v="0"/>
    <n v="1"/>
  </r>
  <r>
    <s v="Rehabilitacija"/>
    <s v="Intervencije"/>
    <x v="3530"/>
    <x v="3521"/>
    <m/>
    <n v="0"/>
    <m/>
    <n v="1"/>
    <n v="0"/>
    <n v="1"/>
  </r>
  <r>
    <s v="Rehabilitacija"/>
    <s v="Intervencije"/>
    <x v="4289"/>
    <x v="4273"/>
    <m/>
    <n v="0"/>
    <m/>
    <n v="1"/>
    <n v="0"/>
    <n v="1"/>
  </r>
  <r>
    <s v="Rehabilitacija"/>
    <s v="Intervencije"/>
    <x v="3650"/>
    <x v="3641"/>
    <m/>
    <n v="0"/>
    <m/>
    <n v="1"/>
    <n v="0"/>
    <n v="1"/>
  </r>
  <r>
    <s v="Rehabilitacija"/>
    <s v="Intervencije"/>
    <x v="3217"/>
    <x v="3208"/>
    <m/>
    <n v="0"/>
    <m/>
    <n v="1"/>
    <n v="0"/>
    <n v="1"/>
  </r>
  <r>
    <s v="Rehabilitacija"/>
    <s v="Intervencije"/>
    <x v="3538"/>
    <x v="3529"/>
    <m/>
    <n v="0"/>
    <n v="90"/>
    <n v="130"/>
    <n v="90"/>
    <n v="130"/>
  </r>
  <r>
    <s v="Rehabilitacija"/>
    <s v="Intervencije"/>
    <x v="3531"/>
    <x v="3522"/>
    <m/>
    <n v="2"/>
    <m/>
    <n v="1"/>
    <n v="0"/>
    <n v="3"/>
  </r>
  <r>
    <s v="Rehabilitacija"/>
    <s v="Intervencije"/>
    <x v="3630"/>
    <x v="3621"/>
    <n v="4390"/>
    <n v="3390"/>
    <n v="300"/>
    <n v="650"/>
    <n v="4690"/>
    <n v="4040"/>
  </r>
  <r>
    <s v="Rehabilitacija"/>
    <s v="Intervencije"/>
    <x v="4290"/>
    <x v="4274"/>
    <m/>
    <n v="1"/>
    <m/>
    <n v="0"/>
    <n v="0"/>
    <n v="1"/>
  </r>
  <r>
    <s v="Rehabilitacija"/>
    <s v="Intervencije"/>
    <x v="4291"/>
    <x v="4275"/>
    <n v="922"/>
    <n v="730"/>
    <n v="2031"/>
    <n v="930"/>
    <n v="2953"/>
    <n v="1660"/>
  </r>
  <r>
    <s v="Rehabilitacija"/>
    <s v="Intervencije"/>
    <x v="4292"/>
    <x v="4276"/>
    <m/>
    <n v="1"/>
    <m/>
    <n v="0"/>
    <n v="0"/>
    <n v="1"/>
  </r>
  <r>
    <s v="Rehabilitacija"/>
    <s v="Intervencije"/>
    <x v="3492"/>
    <x v="3483"/>
    <m/>
    <n v="1"/>
    <m/>
    <n v="1"/>
    <n v="0"/>
    <n v="2"/>
  </r>
  <r>
    <s v="Rehabilitacija"/>
    <s v="Intervencije"/>
    <x v="4293"/>
    <x v="4277"/>
    <n v="3488"/>
    <n v="1420"/>
    <n v="1167"/>
    <n v="130"/>
    <n v="4655"/>
    <n v="1550"/>
  </r>
  <r>
    <s v="Rehabilitacija"/>
    <s v="Intervencije"/>
    <x v="3429"/>
    <x v="3420"/>
    <m/>
    <n v="1"/>
    <m/>
    <n v="1"/>
    <n v="0"/>
    <n v="2"/>
  </r>
  <r>
    <s v="Rehabilitacija"/>
    <s v="Intervencije"/>
    <x v="2940"/>
    <x v="2933"/>
    <m/>
    <n v="1"/>
    <m/>
    <n v="1"/>
    <n v="0"/>
    <n v="2"/>
  </r>
  <r>
    <s v="Rehabilitacija"/>
    <s v="Intervencije"/>
    <x v="2955"/>
    <x v="2947"/>
    <m/>
    <n v="0"/>
    <m/>
    <n v="1"/>
    <n v="0"/>
    <n v="1"/>
  </r>
  <r>
    <s v="Rehabilitacija"/>
    <s v="Intervencije"/>
    <x v="2965"/>
    <x v="2957"/>
    <m/>
    <n v="0"/>
    <n v="11"/>
    <n v="20"/>
    <n v="11"/>
    <n v="20"/>
  </r>
  <r>
    <s v="Rehabilitacija"/>
    <s v="Intervencije"/>
    <x v="2966"/>
    <x v="2958"/>
    <m/>
    <n v="0"/>
    <n v="82"/>
    <n v="125"/>
    <n v="82"/>
    <n v="125"/>
  </r>
  <r>
    <s v="Rehabilitacija"/>
    <s v="Intervencije"/>
    <x v="2968"/>
    <x v="2960"/>
    <m/>
    <n v="0"/>
    <m/>
    <n v="1"/>
    <n v="0"/>
    <n v="1"/>
  </r>
  <r>
    <s v="Rehabilitacija"/>
    <s v="Intervencije"/>
    <x v="2969"/>
    <x v="2961"/>
    <m/>
    <n v="0"/>
    <n v="7"/>
    <n v="25"/>
    <n v="7"/>
    <n v="25"/>
  </r>
  <r>
    <s v="Rehabilitacija"/>
    <s v="Intervencije"/>
    <x v="2970"/>
    <x v="2962"/>
    <m/>
    <n v="0"/>
    <m/>
    <n v="1"/>
    <n v="0"/>
    <n v="1"/>
  </r>
  <r>
    <s v="Rehabilitacija"/>
    <s v="Intervencije"/>
    <x v="2971"/>
    <x v="2963"/>
    <m/>
    <n v="0"/>
    <n v="452"/>
    <n v="300"/>
    <n v="452"/>
    <n v="300"/>
  </r>
  <r>
    <s v="Rehabilitacija"/>
    <s v="Intervencije"/>
    <x v="2989"/>
    <x v="2981"/>
    <n v="3"/>
    <n v="0"/>
    <n v="404"/>
    <n v="320"/>
    <n v="407"/>
    <n v="320"/>
  </r>
  <r>
    <s v="Rehabilitacija"/>
    <s v="Intervencije"/>
    <x v="2991"/>
    <x v="2983"/>
    <n v="2"/>
    <n v="0"/>
    <n v="2787"/>
    <n v="2830"/>
    <n v="2789"/>
    <n v="2830"/>
  </r>
  <r>
    <s v="Rehabilitacija"/>
    <s v="Intervencije"/>
    <x v="2993"/>
    <x v="2985"/>
    <m/>
    <n v="0"/>
    <m/>
    <n v="1"/>
    <n v="0"/>
    <n v="1"/>
  </r>
  <r>
    <s v="Rehabilitacija"/>
    <s v="Intervencije"/>
    <x v="2995"/>
    <x v="2987"/>
    <m/>
    <n v="0"/>
    <n v="1714"/>
    <n v="2070"/>
    <n v="1714"/>
    <n v="2070"/>
  </r>
  <r>
    <s v="Rehabilitacija"/>
    <s v="Intervencije"/>
    <x v="2998"/>
    <x v="2990"/>
    <m/>
    <n v="0"/>
    <m/>
    <n v="1"/>
    <n v="0"/>
    <n v="1"/>
  </r>
  <r>
    <s v="Nefrologija"/>
    <s v="Dijagnostičke usluge"/>
    <x v="3663"/>
    <x v="3654"/>
    <m/>
    <n v="0"/>
    <m/>
    <n v="1"/>
    <n v="0"/>
    <n v="1"/>
  </r>
  <r>
    <s v="Nefrologija"/>
    <s v="Dijagnostičke usluge"/>
    <x v="3666"/>
    <x v="3657"/>
    <m/>
    <n v="0"/>
    <n v="476"/>
    <n v="476.47599999999994"/>
    <n v="476"/>
    <n v="476.47599999999994"/>
  </r>
  <r>
    <s v="Nefrologija"/>
    <s v="Dijagnostičke usluge"/>
    <x v="3667"/>
    <x v="3658"/>
    <m/>
    <n v="0"/>
    <n v="531"/>
    <n v="531.53099999999995"/>
    <n v="531"/>
    <n v="531.53099999999995"/>
  </r>
  <r>
    <s v="Nefrologija"/>
    <s v="Dijagnostičke usluge"/>
    <x v="3560"/>
    <x v="3551"/>
    <m/>
    <n v="0"/>
    <m/>
    <n v="1"/>
    <n v="0"/>
    <n v="1"/>
  </r>
  <r>
    <s v="Nefrologija"/>
    <s v="Dijagnostičke usluge"/>
    <x v="3104"/>
    <x v="3096"/>
    <m/>
    <n v="0"/>
    <m/>
    <n v="1"/>
    <n v="0"/>
    <n v="1"/>
  </r>
  <r>
    <s v="Nefrologija"/>
    <s v="Dijagnostičke usluge"/>
    <x v="3105"/>
    <x v="3097"/>
    <m/>
    <n v="1"/>
    <n v="25"/>
    <n v="25.024999999999999"/>
    <n v="25"/>
    <n v="26.024999999999999"/>
  </r>
  <r>
    <s v="Nefrologija"/>
    <s v="Dijagnostičke usluge"/>
    <x v="3399"/>
    <x v="3390"/>
    <m/>
    <n v="0"/>
    <m/>
    <n v="1"/>
    <n v="0"/>
    <n v="1"/>
  </r>
  <r>
    <s v="Nefrologija"/>
    <s v="Dijagnostičke usluge"/>
    <x v="2896"/>
    <x v="2889"/>
    <n v="18"/>
    <n v="22"/>
    <n v="1832"/>
    <n v="1833.8319999999999"/>
    <n v="1850"/>
    <n v="1855.8319999999999"/>
  </r>
  <r>
    <s v="Nefrologija"/>
    <s v="Dijagnostičke usluge"/>
    <x v="2897"/>
    <x v="2890"/>
    <n v="20"/>
    <n v="30"/>
    <n v="10850"/>
    <n v="10860.849999999999"/>
    <n v="10870"/>
    <n v="10890.849999999999"/>
  </r>
  <r>
    <s v="Nefrologija"/>
    <s v="Dijagnostičke usluge"/>
    <x v="3691"/>
    <x v="3682"/>
    <m/>
    <n v="0"/>
    <n v="2"/>
    <n v="2.0019999999999998"/>
    <n v="2"/>
    <n v="2.0019999999999998"/>
  </r>
  <r>
    <s v="Nefrologija"/>
    <s v="Dijagnostičke usluge"/>
    <x v="4294"/>
    <x v="4278"/>
    <m/>
    <n v="1"/>
    <m/>
    <n v="1"/>
    <n v="0"/>
    <n v="2"/>
  </r>
  <r>
    <s v="Nefrologija"/>
    <s v="Dijagnostičke usluge"/>
    <x v="4295"/>
    <x v="4279"/>
    <m/>
    <n v="0"/>
    <n v="2"/>
    <n v="2.0019999999999998"/>
    <n v="2"/>
    <n v="2.0019999999999998"/>
  </r>
  <r>
    <s v="Nefrologija"/>
    <s v="Dijagnostičke usluge"/>
    <x v="3209"/>
    <x v="3200"/>
    <m/>
    <n v="1"/>
    <m/>
    <n v="1"/>
    <n v="0"/>
    <n v="2"/>
  </r>
  <r>
    <s v="Nefrologija"/>
    <s v="Dijagnostičke usluge"/>
    <x v="3576"/>
    <x v="3567"/>
    <m/>
    <n v="0"/>
    <n v="3034"/>
    <n v="3037.0339999999997"/>
    <n v="3034"/>
    <n v="3037.0339999999997"/>
  </r>
  <r>
    <s v="Nefrologija"/>
    <s v="Dijagnostičke usluge"/>
    <x v="3727"/>
    <x v="3717"/>
    <m/>
    <n v="0"/>
    <m/>
    <n v="1"/>
    <n v="0"/>
    <n v="1"/>
  </r>
  <r>
    <s v="Nefrologija"/>
    <s v="Dijagnostičke usluge"/>
    <x v="3728"/>
    <x v="3718"/>
    <m/>
    <n v="0"/>
    <m/>
    <n v="1"/>
    <n v="0"/>
    <n v="1"/>
  </r>
  <r>
    <s v="Nefrologija"/>
    <s v="Dijagnostičke usluge"/>
    <x v="3577"/>
    <x v="3568"/>
    <m/>
    <n v="1"/>
    <m/>
    <n v="1"/>
    <n v="0"/>
    <n v="2"/>
  </r>
  <r>
    <s v="Nefrologija"/>
    <s v="Dijagnostičke usluge"/>
    <x v="3730"/>
    <x v="3720"/>
    <m/>
    <n v="1"/>
    <m/>
    <n v="1"/>
    <n v="0"/>
    <n v="2"/>
  </r>
  <r>
    <s v="Nefrologija"/>
    <s v="Dijagnostičke usluge"/>
    <x v="3155"/>
    <x v="3147"/>
    <n v="226"/>
    <n v="190"/>
    <n v="5134"/>
    <n v="5139.1339999999991"/>
    <n v="5360"/>
    <n v="5329.1339999999991"/>
  </r>
  <r>
    <s v="Nefrologija"/>
    <s v="Dijagnostičke usluge"/>
    <x v="3129"/>
    <x v="3121"/>
    <m/>
    <n v="1"/>
    <n v="10"/>
    <n v="10.009999999999998"/>
    <n v="10"/>
    <n v="11.009999999999998"/>
  </r>
  <r>
    <s v="Nefrologija"/>
    <s v="Terapijske  usluge"/>
    <x v="4296"/>
    <x v="4280"/>
    <m/>
    <n v="0"/>
    <m/>
    <n v="1"/>
    <n v="0"/>
    <n v="1"/>
  </r>
  <r>
    <s v="Nefrologija"/>
    <s v="Terapijske  usluge"/>
    <x v="3754"/>
    <x v="3744"/>
    <m/>
    <n v="0"/>
    <m/>
    <n v="1"/>
    <n v="0"/>
    <n v="1"/>
  </r>
  <r>
    <s v="Nefrologija"/>
    <s v="Terapijske  usluge"/>
    <x v="3755"/>
    <x v="3745"/>
    <m/>
    <n v="0"/>
    <m/>
    <n v="1"/>
    <n v="0"/>
    <n v="1"/>
  </r>
  <r>
    <s v="Nefrologija"/>
    <s v="Terapijske  usluge"/>
    <x v="3756"/>
    <x v="3746"/>
    <m/>
    <n v="0"/>
    <m/>
    <n v="1"/>
    <n v="0"/>
    <n v="1"/>
  </r>
  <r>
    <s v="Nefrologija"/>
    <s v="Terapijske  usluge"/>
    <x v="3708"/>
    <x v="3699"/>
    <n v="9"/>
    <n v="10"/>
    <n v="32467"/>
    <n v="32499.466999999997"/>
    <n v="32476"/>
    <n v="32509.466999999997"/>
  </r>
  <r>
    <s v="Nefrologija"/>
    <s v="Terapijske  usluge"/>
    <x v="3709"/>
    <x v="3700"/>
    <m/>
    <n v="1"/>
    <m/>
    <n v="1"/>
    <n v="0"/>
    <n v="2"/>
  </r>
  <r>
    <s v="Nefrologija"/>
    <s v="Terapijske  usluge"/>
    <x v="3710"/>
    <x v="3701"/>
    <m/>
    <n v="1"/>
    <n v="1"/>
    <n v="1.0009999999999999"/>
    <n v="1"/>
    <n v="2.0009999999999999"/>
  </r>
  <r>
    <s v="Nefrologija"/>
    <s v="Terapijske  usluge"/>
    <x v="3711"/>
    <x v="3702"/>
    <n v="1"/>
    <n v="1"/>
    <n v="11985"/>
    <n v="11996.984999999999"/>
    <n v="11986"/>
    <n v="11997.984999999999"/>
  </r>
  <r>
    <s v="Nefrologija"/>
    <s v="Terapijske  usluge"/>
    <x v="3712"/>
    <x v="3701"/>
    <m/>
    <n v="1"/>
    <m/>
    <n v="1"/>
    <n v="0"/>
    <n v="2"/>
  </r>
  <r>
    <s v="Nefrologija"/>
    <s v="Terapijske  usluge"/>
    <x v="3130"/>
    <x v="3122"/>
    <m/>
    <n v="1"/>
    <m/>
    <n v="1"/>
    <n v="0"/>
    <n v="2"/>
  </r>
  <r>
    <s v="Nefrologija"/>
    <s v="Terapijske  usluge"/>
    <x v="3753"/>
    <x v="3743"/>
    <m/>
    <n v="0"/>
    <n v="1421"/>
    <n v="1422.4209999999998"/>
    <n v="1421"/>
    <n v="1422.4209999999998"/>
  </r>
  <r>
    <s v="Nefrologija"/>
    <s v="Terapijske  usluge"/>
    <x v="4297"/>
    <x v="4281"/>
    <m/>
    <n v="0"/>
    <n v="249"/>
    <n v="249.24899999999997"/>
    <n v="249"/>
    <n v="249.24899999999997"/>
  </r>
  <r>
    <s v="Nefrologija"/>
    <s v="Terapijske  usluge"/>
    <x v="2906"/>
    <x v="2899"/>
    <m/>
    <n v="0"/>
    <m/>
    <n v="1"/>
    <n v="0"/>
    <n v="1"/>
  </r>
  <r>
    <s v="Nefrologija"/>
    <s v="Terapijske  usluge"/>
    <x v="2907"/>
    <x v="2900"/>
    <m/>
    <n v="1"/>
    <n v="1040"/>
    <n v="1041.04"/>
    <n v="1040"/>
    <n v="1042.04"/>
  </r>
  <r>
    <s v="Nefrologija"/>
    <s v="Terapijske  usluge"/>
    <x v="2908"/>
    <x v="2901"/>
    <m/>
    <n v="0"/>
    <n v="8"/>
    <n v="8.0079999999999991"/>
    <n v="8"/>
    <n v="8.0079999999999991"/>
  </r>
  <r>
    <s v="Nefrologija"/>
    <s v="Terapijske  usluge"/>
    <x v="2910"/>
    <x v="2903"/>
    <m/>
    <n v="0"/>
    <m/>
    <n v="1"/>
    <n v="0"/>
    <n v="1"/>
  </r>
  <r>
    <s v="Nefrologija"/>
    <s v="Terapijske  usluge"/>
    <x v="4298"/>
    <x v="4282"/>
    <m/>
    <n v="0"/>
    <n v="184"/>
    <n v="184.18399999999997"/>
    <n v="184"/>
    <n v="184.18399999999997"/>
  </r>
  <r>
    <s v="Nefrologija"/>
    <s v="Terapijske  usluge"/>
    <x v="3834"/>
    <x v="3824"/>
    <m/>
    <n v="1"/>
    <m/>
    <n v="1"/>
    <n v="0"/>
    <n v="2"/>
  </r>
  <r>
    <s v="Nefrologija"/>
    <s v="Terapijske  usluge"/>
    <x v="3835"/>
    <x v="3825"/>
    <m/>
    <n v="1"/>
    <m/>
    <n v="1"/>
    <n v="0"/>
    <n v="2"/>
  </r>
  <r>
    <s v="Nefrologija"/>
    <s v="Terapijske  usluge"/>
    <x v="3847"/>
    <x v="3837"/>
    <m/>
    <n v="1"/>
    <m/>
    <n v="1"/>
    <n v="0"/>
    <n v="2"/>
  </r>
  <r>
    <s v="Nefrologija"/>
    <s v="Terapijske  usluge"/>
    <x v="2096"/>
    <x v="2092"/>
    <m/>
    <n v="1"/>
    <m/>
    <n v="1"/>
    <n v="0"/>
    <n v="2"/>
  </r>
  <r>
    <s v="Nefrologija"/>
    <s v="Terapijske  usluge"/>
    <x v="2899"/>
    <x v="2892"/>
    <m/>
    <n v="0"/>
    <m/>
    <n v="1"/>
    <n v="0"/>
    <n v="1"/>
  </r>
  <r>
    <s v="Nefrologija"/>
    <s v="Terapijske  usluge"/>
    <x v="4299"/>
    <x v="4283"/>
    <m/>
    <n v="0"/>
    <n v="1525"/>
    <n v="1526.5249999999999"/>
    <n v="1525"/>
    <n v="1526.5249999999999"/>
  </r>
  <r>
    <s v="Nefrologija"/>
    <s v="Terapijske  usluge"/>
    <x v="2925"/>
    <x v="2918"/>
    <n v="2"/>
    <n v="1"/>
    <n v="389"/>
    <n v="389.38899999999995"/>
    <n v="391"/>
    <n v="390.38899999999995"/>
  </r>
  <r>
    <s v="Nefrologija"/>
    <s v="Terapijske  usluge"/>
    <x v="2929"/>
    <x v="2922"/>
    <m/>
    <n v="0"/>
    <m/>
    <n v="1"/>
    <n v="0"/>
    <n v="1"/>
  </r>
  <r>
    <s v="Nefrologija"/>
    <s v="Terapijske  usluge"/>
    <x v="2930"/>
    <x v="2923"/>
    <m/>
    <n v="1"/>
    <n v="62"/>
    <n v="62.061999999999991"/>
    <n v="62"/>
    <n v="63.061999999999991"/>
  </r>
  <r>
    <s v="Nefrologija"/>
    <s v="Terapijske  usluge"/>
    <x v="2931"/>
    <x v="2924"/>
    <m/>
    <n v="1"/>
    <m/>
    <n v="1"/>
    <n v="0"/>
    <n v="2"/>
  </r>
  <r>
    <s v="Nefrologija"/>
    <s v="Terapijske  usluge"/>
    <x v="3591"/>
    <x v="3582"/>
    <m/>
    <n v="0"/>
    <n v="25"/>
    <n v="25.024999999999999"/>
    <n v="25"/>
    <n v="25.024999999999999"/>
  </r>
  <r>
    <s v="Nefrologija"/>
    <s v="Terapijske  usluge"/>
    <x v="3965"/>
    <x v="3955"/>
    <m/>
    <n v="1"/>
    <n v="594"/>
    <n v="594.59399999999994"/>
    <n v="594"/>
    <n v="595.59399999999994"/>
  </r>
  <r>
    <s v="Nefrologija"/>
    <s v="Terapijske  usluge"/>
    <x v="3156"/>
    <x v="3148"/>
    <m/>
    <n v="25"/>
    <n v="436"/>
    <n v="436.43599999999998"/>
    <n v="436"/>
    <n v="461.43599999999998"/>
  </r>
  <r>
    <s v="Nefrologija"/>
    <s v="Terapijske  usluge"/>
    <x v="3157"/>
    <x v="3149"/>
    <m/>
    <n v="3560"/>
    <n v="436"/>
    <n v="436.43599999999998"/>
    <n v="436"/>
    <n v="3996.4360000000001"/>
  </r>
  <r>
    <s v="Nefrologija"/>
    <s v="Terapijske  usluge"/>
    <x v="3154"/>
    <x v="3146"/>
    <m/>
    <n v="3600"/>
    <n v="434"/>
    <n v="434.43399999999997"/>
    <n v="434"/>
    <n v="4034.4340000000002"/>
  </r>
  <r>
    <s v="Nefrologija"/>
    <s v="Terapijske  usluge"/>
    <x v="3158"/>
    <x v="3150"/>
    <m/>
    <n v="0"/>
    <m/>
    <n v="1"/>
    <n v="0"/>
    <n v="1"/>
  </r>
  <r>
    <s v="Nefrologija"/>
    <s v="Terapijske  usluge"/>
    <x v="3159"/>
    <x v="3151"/>
    <m/>
    <n v="1"/>
    <m/>
    <n v="1"/>
    <n v="0"/>
    <n v="2"/>
  </r>
  <r>
    <s v="Nefrologija"/>
    <s v="Terapijske  usluge"/>
    <x v="4271"/>
    <x v="4255"/>
    <m/>
    <n v="1"/>
    <m/>
    <n v="1"/>
    <n v="0"/>
    <n v="2"/>
  </r>
  <r>
    <s v="Nefrologija"/>
    <s v="Terapijske  usluge"/>
    <x v="3775"/>
    <x v="3765"/>
    <m/>
    <n v="0"/>
    <m/>
    <n v="1"/>
    <n v="0"/>
    <n v="1"/>
  </r>
  <r>
    <s v="Nefrologija"/>
    <s v="Terapijske  usluge"/>
    <x v="2950"/>
    <x v="2943"/>
    <m/>
    <n v="0"/>
    <m/>
    <n v="1"/>
    <n v="0"/>
    <n v="1"/>
  </r>
  <r>
    <s v="Nefrologija"/>
    <s v="Terapijske  usluge"/>
    <x v="2953"/>
    <x v="2944"/>
    <m/>
    <n v="0"/>
    <m/>
    <n v="1"/>
    <n v="0"/>
    <n v="1"/>
  </r>
  <r>
    <s v="Nefrologija"/>
    <s v="Terapijske  usluge"/>
    <x v="2963"/>
    <x v="2955"/>
    <m/>
    <n v="1"/>
    <n v="1"/>
    <n v="1.0009999999999999"/>
    <n v="1"/>
    <n v="2.0009999999999999"/>
  </r>
  <r>
    <s v="Nefrologija"/>
    <s v="Terapijske  usluge"/>
    <x v="2965"/>
    <x v="2957"/>
    <m/>
    <n v="0"/>
    <m/>
    <n v="1"/>
    <n v="0"/>
    <n v="1"/>
  </r>
  <r>
    <s v="Nefrologija"/>
    <s v="Terapijske  usluge"/>
    <x v="2966"/>
    <x v="2958"/>
    <m/>
    <n v="0"/>
    <n v="1"/>
    <n v="1.0009999999999999"/>
    <n v="1"/>
    <n v="1.0009999999999999"/>
  </r>
  <r>
    <s v="Nefrologija"/>
    <s v="Terapijske  usluge"/>
    <x v="2971"/>
    <x v="2963"/>
    <n v="1"/>
    <n v="1"/>
    <n v="50"/>
    <n v="50.05"/>
    <n v="51"/>
    <n v="51.05"/>
  </r>
  <r>
    <s v="Nefrologija"/>
    <s v="Terapijske  usluge"/>
    <x v="2981"/>
    <x v="2973"/>
    <m/>
    <n v="0"/>
    <n v="15"/>
    <n v="15.014999999999999"/>
    <n v="15"/>
    <n v="15.014999999999999"/>
  </r>
  <r>
    <s v="Nefrologija"/>
    <s v="Terapijske  usluge"/>
    <x v="2982"/>
    <x v="2974"/>
    <m/>
    <n v="0"/>
    <n v="3052"/>
    <n v="3055.0519999999997"/>
    <n v="3052"/>
    <n v="3055.0519999999997"/>
  </r>
  <r>
    <s v="Nefrologija"/>
    <s v="Terapijske  usluge"/>
    <x v="2983"/>
    <x v="2975"/>
    <n v="2"/>
    <n v="3"/>
    <n v="10110"/>
    <n v="10120.109999999999"/>
    <n v="10112"/>
    <n v="10123.109999999999"/>
  </r>
  <r>
    <s v="Nefrologija"/>
    <s v="Terapijske  usluge"/>
    <x v="2984"/>
    <x v="2976"/>
    <m/>
    <n v="5"/>
    <n v="1180"/>
    <n v="1181.1799999999998"/>
    <n v="1180"/>
    <n v="1186.1799999999998"/>
  </r>
  <r>
    <s v="Nefrologija"/>
    <s v="Terapijske  usluge"/>
    <x v="2985"/>
    <x v="2977"/>
    <m/>
    <n v="1"/>
    <m/>
    <n v="1"/>
    <n v="0"/>
    <n v="2"/>
  </r>
  <r>
    <s v="Nefrologija"/>
    <s v="Terapijske  usluge"/>
    <x v="2986"/>
    <x v="2978"/>
    <n v="10"/>
    <n v="10"/>
    <n v="2084"/>
    <n v="2086.0839999999998"/>
    <n v="2094"/>
    <n v="2096.0839999999998"/>
  </r>
  <r>
    <s v="Nefrologija"/>
    <s v="Terapijske  usluge"/>
    <x v="2987"/>
    <x v="2979"/>
    <n v="63"/>
    <n v="60"/>
    <n v="22832"/>
    <n v="22854.831999999999"/>
    <n v="22895"/>
    <n v="22914.831999999999"/>
  </r>
  <r>
    <s v="Nefrologija"/>
    <s v="Terapijske  usluge"/>
    <x v="2988"/>
    <x v="2980"/>
    <n v="145"/>
    <n v="105"/>
    <n v="14147"/>
    <n v="14161.146999999999"/>
    <n v="14292"/>
    <n v="14266.146999999999"/>
  </r>
  <r>
    <s v="Nefrologija"/>
    <s v="Terapijske  usluge"/>
    <x v="2989"/>
    <x v="2981"/>
    <n v="132"/>
    <n v="100"/>
    <n v="18489"/>
    <n v="18507.488999999998"/>
    <n v="18621"/>
    <n v="18607.488999999998"/>
  </r>
  <r>
    <s v="Nefrologija"/>
    <s v="Terapijske  usluge"/>
    <x v="2990"/>
    <x v="2982"/>
    <m/>
    <n v="0"/>
    <n v="730"/>
    <n v="730.7299999999999"/>
    <n v="730"/>
    <n v="730.7299999999999"/>
  </r>
  <r>
    <s v="Nefrologija"/>
    <s v="Terapijske  usluge"/>
    <x v="2991"/>
    <x v="2983"/>
    <m/>
    <n v="1"/>
    <n v="3288"/>
    <n v="3291.2879999999996"/>
    <n v="3288"/>
    <n v="3292.2879999999996"/>
  </r>
  <r>
    <s v="Nefrologija"/>
    <s v="Terapijske  usluge"/>
    <x v="2995"/>
    <x v="2987"/>
    <m/>
    <n v="1"/>
    <n v="1443"/>
    <n v="1444.4429999999998"/>
    <n v="1443"/>
    <n v="1445.4429999999998"/>
  </r>
  <r>
    <s v="Nefrologija"/>
    <s v="Terapijske  usluge"/>
    <x v="2997"/>
    <x v="2989"/>
    <m/>
    <n v="1"/>
    <n v="3"/>
    <n v="3.0029999999999997"/>
    <n v="3"/>
    <n v="4.0030000000000001"/>
  </r>
  <r>
    <s v="Nefrologija"/>
    <s v="Terapijske  usluge"/>
    <x v="2998"/>
    <x v="2990"/>
    <n v="2010"/>
    <n v="1500"/>
    <n v="22764"/>
    <n v="22786.763999999999"/>
    <n v="24774"/>
    <n v="24286.763999999999"/>
  </r>
  <r>
    <s v="Nefrologija"/>
    <s v="Terapijske  usluge"/>
    <x v="3014"/>
    <x v="3006"/>
    <m/>
    <n v="0"/>
    <m/>
    <n v="1"/>
    <n v="0"/>
    <n v="1"/>
  </r>
  <r>
    <s v="Nefrologija"/>
    <s v="Terapijske  usluge"/>
    <x v="3016"/>
    <x v="3008"/>
    <m/>
    <n v="0"/>
    <m/>
    <n v="1"/>
    <n v="0"/>
    <n v="1"/>
  </r>
  <r>
    <s v="Nefrologija"/>
    <s v="Terapijske  usluge"/>
    <x v="3017"/>
    <x v="3009"/>
    <m/>
    <n v="0"/>
    <n v="4"/>
    <n v="4.0039999999999996"/>
    <n v="4"/>
    <n v="4.0039999999999996"/>
  </r>
  <r>
    <s v="Nefrologija"/>
    <s v="Terapijske  usluge"/>
    <x v="3018"/>
    <x v="3010"/>
    <m/>
    <n v="0"/>
    <n v="3"/>
    <n v="3.0029999999999997"/>
    <n v="3"/>
    <n v="3.0029999999999997"/>
  </r>
  <r>
    <s v="Nefrologija"/>
    <s v="Terapijske  usluge"/>
    <x v="3019"/>
    <x v="3011"/>
    <m/>
    <n v="1"/>
    <n v="1190"/>
    <n v="1191.1899999999998"/>
    <n v="1190"/>
    <n v="1192.1899999999998"/>
  </r>
  <r>
    <s v="Nefrologija"/>
    <s v="Terapijske  usluge"/>
    <x v="3020"/>
    <x v="3012"/>
    <m/>
    <n v="1"/>
    <n v="60"/>
    <n v="60.059999999999995"/>
    <n v="60"/>
    <n v="61.059999999999995"/>
  </r>
  <r>
    <s v="Nefrologija"/>
    <s v="Terapijske  usluge"/>
    <x v="3023"/>
    <x v="3015"/>
    <m/>
    <n v="0"/>
    <n v="1871"/>
    <n v="1872.8709999999999"/>
    <n v="1871"/>
    <n v="1872.8709999999999"/>
  </r>
  <r>
    <s v="Nefrologija"/>
    <s v="Terapijske  usluge"/>
    <x v="3024"/>
    <x v="3016"/>
    <n v="4"/>
    <n v="15"/>
    <n v="4"/>
    <n v="4.0039999999999996"/>
    <n v="8"/>
    <n v="19.003999999999998"/>
  </r>
  <r>
    <s v="Nefrologija"/>
    <s v="Terapijske  usluge"/>
    <x v="3025"/>
    <x v="3017"/>
    <n v="82"/>
    <n v="30"/>
    <n v="17802"/>
    <n v="17819.802"/>
    <n v="17884"/>
    <n v="17849.802"/>
  </r>
  <r>
    <s v="Nefrologija"/>
    <s v="Intervencije"/>
    <x v="4081"/>
    <x v="3527"/>
    <m/>
    <n v="1"/>
    <m/>
    <n v="1"/>
    <n v="0"/>
    <n v="2"/>
  </r>
  <r>
    <s v="Nefrologija"/>
    <s v="Intervencije"/>
    <x v="4300"/>
    <x v="4284"/>
    <m/>
    <n v="0"/>
    <m/>
    <n v="1"/>
    <n v="0"/>
    <n v="1"/>
  </r>
  <r>
    <s v="Nefrologija"/>
    <s v="Intervencije"/>
    <x v="3055"/>
    <x v="3047"/>
    <m/>
    <n v="1"/>
    <n v="1"/>
    <n v="1.0009999999999999"/>
    <n v="1"/>
    <n v="2.0009999999999999"/>
  </r>
  <r>
    <s v="Nefrologija"/>
    <s v="Intervencije"/>
    <x v="3167"/>
    <x v="3159"/>
    <m/>
    <n v="1"/>
    <m/>
    <n v="1"/>
    <n v="0"/>
    <n v="2"/>
  </r>
  <r>
    <s v="Nefrologija"/>
    <s v="Intervencije"/>
    <x v="3059"/>
    <x v="3051"/>
    <n v="15"/>
    <n v="30"/>
    <n v="814"/>
    <n v="814.81399999999996"/>
    <n v="829"/>
    <n v="844.81399999999996"/>
  </r>
  <r>
    <s v="Nefrologija"/>
    <s v="Intervencije"/>
    <x v="1085"/>
    <x v="1083"/>
    <m/>
    <n v="0"/>
    <m/>
    <n v="1"/>
    <n v="0"/>
    <n v="1"/>
  </r>
  <r>
    <s v="Nefrologija"/>
    <s v="Intervencije"/>
    <x v="1117"/>
    <x v="1115"/>
    <m/>
    <n v="1"/>
    <m/>
    <n v="1"/>
    <n v="0"/>
    <n v="2"/>
  </r>
  <r>
    <s v="Nefrologija"/>
    <s v="Intervencije"/>
    <x v="3178"/>
    <x v="3169"/>
    <m/>
    <n v="1"/>
    <n v="579"/>
    <n v="579.57899999999995"/>
    <n v="579"/>
    <n v="580.57899999999995"/>
  </r>
  <r>
    <s v="Nefrologija"/>
    <s v="Intervencije"/>
    <x v="3188"/>
    <x v="3179"/>
    <m/>
    <n v="1"/>
    <m/>
    <n v="1"/>
    <n v="0"/>
    <n v="2"/>
  </r>
  <r>
    <s v="Nefrologija"/>
    <s v="Intervencije"/>
    <x v="2187"/>
    <x v="2183"/>
    <n v="86"/>
    <n v="40"/>
    <n v="223"/>
    <n v="223.22299999999998"/>
    <n v="309"/>
    <n v="263.22299999999996"/>
  </r>
  <r>
    <s v="Nefrologija"/>
    <s v="Intervencije"/>
    <x v="3189"/>
    <x v="3180"/>
    <m/>
    <n v="0"/>
    <m/>
    <n v="1"/>
    <n v="0"/>
    <n v="1"/>
  </r>
  <r>
    <s v="Nefrologija"/>
    <s v="Intervencije"/>
    <x v="3190"/>
    <x v="3181"/>
    <m/>
    <n v="1"/>
    <m/>
    <n v="1"/>
    <n v="0"/>
    <n v="2"/>
  </r>
  <r>
    <s v="Nefrologija"/>
    <s v="Intervencije"/>
    <x v="1177"/>
    <x v="1175"/>
    <n v="2"/>
    <n v="5"/>
    <n v="209"/>
    <n v="209.20899999999997"/>
    <n v="211"/>
    <n v="214.20899999999997"/>
  </r>
  <r>
    <s v="Nefrologija"/>
    <s v="Intervencije"/>
    <x v="1937"/>
    <x v="1934"/>
    <m/>
    <n v="1"/>
    <m/>
    <n v="1"/>
    <n v="0"/>
    <n v="2"/>
  </r>
  <r>
    <s v="Nefrologija"/>
    <s v="Intervencije"/>
    <x v="4301"/>
    <x v="4285"/>
    <m/>
    <n v="0"/>
    <n v="54"/>
    <n v="54.053999999999995"/>
    <n v="54"/>
    <n v="54.053999999999995"/>
  </r>
  <r>
    <s v="Nefrologija"/>
    <s v="Intervencije"/>
    <x v="3537"/>
    <x v="3528"/>
    <m/>
    <n v="0"/>
    <m/>
    <n v="1"/>
    <n v="0"/>
    <n v="1"/>
  </r>
  <r>
    <s v="Nefrologija"/>
    <s v="Intervencije"/>
    <x v="2927"/>
    <x v="2920"/>
    <m/>
    <n v="1"/>
    <n v="982"/>
    <n v="982.98199999999986"/>
    <n v="982"/>
    <n v="983.98199999999986"/>
  </r>
  <r>
    <s v="Nefrologija"/>
    <s v="Intervencije"/>
    <x v="3226"/>
    <x v="3217"/>
    <m/>
    <n v="0"/>
    <m/>
    <n v="1"/>
    <n v="0"/>
    <n v="1"/>
  </r>
  <r>
    <s v="Nefrologija"/>
    <s v="Intervencije"/>
    <x v="3648"/>
    <x v="3639"/>
    <m/>
    <n v="0"/>
    <m/>
    <n v="1"/>
    <n v="0"/>
    <n v="1"/>
  </r>
  <r>
    <s v="Nefrologija"/>
    <s v="Intervencije"/>
    <x v="3378"/>
    <x v="3369"/>
    <m/>
    <n v="0"/>
    <m/>
    <n v="1"/>
    <n v="0"/>
    <n v="1"/>
  </r>
  <r>
    <s v="Nefrologija"/>
    <s v="Intervencije"/>
    <x v="3375"/>
    <x v="3366"/>
    <m/>
    <n v="0"/>
    <m/>
    <n v="1"/>
    <n v="0"/>
    <n v="1"/>
  </r>
  <r>
    <s v="Nefrologija"/>
    <s v="Intervencije"/>
    <x v="3387"/>
    <x v="3378"/>
    <m/>
    <n v="0"/>
    <m/>
    <n v="1"/>
    <n v="0"/>
    <n v="1"/>
  </r>
  <r>
    <s v="Nefrologija"/>
    <s v="Intervencije"/>
    <x v="3215"/>
    <x v="3206"/>
    <m/>
    <n v="0"/>
    <m/>
    <n v="1"/>
    <n v="0"/>
    <n v="1"/>
  </r>
  <r>
    <s v="Nefrologija"/>
    <s v="Intervencije"/>
    <x v="3217"/>
    <x v="3208"/>
    <m/>
    <n v="0"/>
    <n v="89"/>
    <n v="89.088999999999984"/>
    <n v="89"/>
    <n v="89.088999999999984"/>
  </r>
  <r>
    <s v="Nefrologija"/>
    <s v="Intervencije"/>
    <x v="3630"/>
    <x v="3621"/>
    <m/>
    <n v="1"/>
    <m/>
    <n v="1"/>
    <n v="0"/>
    <n v="2"/>
  </r>
  <r>
    <s v="Nefrologija"/>
    <s v="Intervencije"/>
    <x v="3218"/>
    <x v="3209"/>
    <m/>
    <n v="1"/>
    <m/>
    <n v="1"/>
    <n v="0"/>
    <n v="2"/>
  </r>
  <r>
    <s v="Nefrologija"/>
    <s v="Intervencije"/>
    <x v="2894"/>
    <x v="2887"/>
    <m/>
    <n v="1"/>
    <m/>
    <n v="1"/>
    <n v="0"/>
    <n v="2"/>
  </r>
  <r>
    <s v="Nefrologija"/>
    <s v="Intervencije"/>
    <x v="4302"/>
    <x v="4286"/>
    <m/>
    <n v="1"/>
    <m/>
    <n v="1"/>
    <n v="0"/>
    <n v="2"/>
  </r>
  <r>
    <s v="Nefrologija"/>
    <s v="Intervencije"/>
    <x v="2926"/>
    <x v="2919"/>
    <m/>
    <n v="0"/>
    <n v="30"/>
    <n v="30.029999999999998"/>
    <n v="30"/>
    <n v="30.029999999999998"/>
  </r>
  <r>
    <s v="Nefrologija"/>
    <s v="Intervencije"/>
    <x v="3103"/>
    <x v="3095"/>
    <m/>
    <n v="0"/>
    <m/>
    <n v="1"/>
    <n v="0"/>
    <n v="1"/>
  </r>
  <r>
    <s v="Nefrologija"/>
    <s v="Intervencije"/>
    <x v="4281"/>
    <x v="4265"/>
    <m/>
    <n v="0"/>
    <m/>
    <n v="1"/>
    <n v="0"/>
    <n v="1"/>
  </r>
  <r>
    <s v="Nuklearna medicina"/>
    <s v="Dijagnostičke usluge"/>
    <x v="4303"/>
    <x v="4287"/>
    <m/>
    <n v="0"/>
    <n v="1"/>
    <n v="5"/>
    <n v="1"/>
    <n v="5"/>
  </r>
  <r>
    <s v="Nuklearna medicina"/>
    <s v="Dijagnostičke usluge"/>
    <x v="4304"/>
    <x v="4288"/>
    <m/>
    <n v="0"/>
    <m/>
    <n v="0"/>
    <n v="0"/>
    <n v="0"/>
  </r>
  <r>
    <s v="Nuklearna medicina"/>
    <s v="Dijagnostičke usluge"/>
    <x v="4208"/>
    <x v="4192"/>
    <m/>
    <n v="110"/>
    <m/>
    <n v="135"/>
    <n v="0"/>
    <n v="245"/>
  </r>
  <r>
    <s v="Nuklearna medicina"/>
    <s v="Dijagnostičke usluge"/>
    <x v="4305"/>
    <x v="4289"/>
    <m/>
    <n v="110"/>
    <m/>
    <n v="135"/>
    <n v="0"/>
    <n v="245"/>
  </r>
  <r>
    <s v="Nuklearna medicina"/>
    <s v="Dijagnostičke usluge"/>
    <x v="4306"/>
    <x v="4290"/>
    <m/>
    <n v="110"/>
    <m/>
    <n v="135"/>
    <n v="0"/>
    <n v="245"/>
  </r>
  <r>
    <s v="Nuklearna medicina"/>
    <s v="Dijagnostičke usluge"/>
    <x v="4307"/>
    <x v="4291"/>
    <m/>
    <n v="110"/>
    <m/>
    <n v="135"/>
    <n v="0"/>
    <n v="245"/>
  </r>
  <r>
    <s v="Nuklearna medicina"/>
    <s v="Dijagnostičke usluge"/>
    <x v="4308"/>
    <x v="4292"/>
    <m/>
    <n v="110"/>
    <m/>
    <n v="135"/>
    <n v="0"/>
    <n v="245"/>
  </r>
  <r>
    <s v="Nuklearna medicina"/>
    <s v="Dijagnostičke usluge"/>
    <x v="4309"/>
    <x v="4293"/>
    <m/>
    <n v="110"/>
    <m/>
    <n v="135"/>
    <n v="0"/>
    <n v="245"/>
  </r>
  <r>
    <s v="Nuklearna medicina"/>
    <s v="Dijagnostičke usluge"/>
    <x v="4310"/>
    <x v="4294"/>
    <m/>
    <n v="110"/>
    <m/>
    <n v="135"/>
    <n v="0"/>
    <n v="245"/>
  </r>
  <r>
    <s v="Nuklearna medicina"/>
    <s v="Dijagnostičke usluge"/>
    <x v="4311"/>
    <x v="4295"/>
    <m/>
    <n v="110"/>
    <m/>
    <n v="135"/>
    <n v="0"/>
    <n v="245"/>
  </r>
  <r>
    <s v="Nuklearna medicina"/>
    <s v="Dijagnostičke usluge"/>
    <x v="4312"/>
    <x v="4296"/>
    <m/>
    <n v="110"/>
    <m/>
    <n v="135"/>
    <n v="0"/>
    <n v="245"/>
  </r>
  <r>
    <s v="Nuklearna medicina"/>
    <s v="Dijagnostičke usluge"/>
    <x v="4313"/>
    <x v="4297"/>
    <m/>
    <n v="110"/>
    <m/>
    <n v="135"/>
    <n v="0"/>
    <n v="245"/>
  </r>
  <r>
    <s v="Nuklearna medicina"/>
    <s v="Dijagnostičke usluge"/>
    <x v="4314"/>
    <x v="4298"/>
    <m/>
    <n v="110"/>
    <m/>
    <n v="135"/>
    <n v="0"/>
    <n v="245"/>
  </r>
  <r>
    <s v="Nuklearna medicina"/>
    <s v="Dijagnostičke usluge"/>
    <x v="4030"/>
    <x v="4020"/>
    <m/>
    <n v="110"/>
    <m/>
    <n v="135"/>
    <n v="0"/>
    <n v="245"/>
  </r>
  <r>
    <s v="Nuklearna medicina"/>
    <s v="Dijagnostičke usluge"/>
    <x v="4315"/>
    <x v="4299"/>
    <m/>
    <n v="1"/>
    <m/>
    <n v="0"/>
    <n v="0"/>
    <n v="1"/>
  </r>
  <r>
    <s v="Nuklearna medicina"/>
    <s v="Dijagnostičke usluge"/>
    <x v="4316"/>
    <x v="4300"/>
    <m/>
    <n v="1"/>
    <n v="5"/>
    <n v="1"/>
    <n v="5"/>
    <n v="2"/>
  </r>
  <r>
    <s v="Nuklearna medicina"/>
    <s v="Dijagnostičke usluge"/>
    <x v="4317"/>
    <x v="4301"/>
    <m/>
    <n v="1"/>
    <m/>
    <n v="0"/>
    <n v="0"/>
    <n v="1"/>
  </r>
  <r>
    <s v="Nuklearna medicina"/>
    <s v="Dijagnostičke usluge"/>
    <x v="4318"/>
    <x v="4302"/>
    <m/>
    <n v="1"/>
    <m/>
    <n v="0"/>
    <n v="0"/>
    <n v="1"/>
  </r>
  <r>
    <s v="Nuklearna medicina"/>
    <s v="Dijagnostičke usluge"/>
    <x v="4319"/>
    <x v="4303"/>
    <m/>
    <n v="1"/>
    <m/>
    <n v="1"/>
    <n v="0"/>
    <n v="2"/>
  </r>
  <r>
    <s v="Nuklearna medicina"/>
    <s v="Dijagnostičke usluge"/>
    <x v="4320"/>
    <x v="4304"/>
    <m/>
    <n v="1"/>
    <m/>
    <n v="0"/>
    <n v="0"/>
    <n v="1"/>
  </r>
  <r>
    <s v="Nuklearna medicina"/>
    <s v="Dijagnostičke usluge"/>
    <x v="4321"/>
    <x v="4305"/>
    <m/>
    <n v="1"/>
    <m/>
    <n v="0"/>
    <n v="0"/>
    <n v="1"/>
  </r>
  <r>
    <s v="Nuklearna medicina"/>
    <s v="Dijagnostičke usluge"/>
    <x v="4322"/>
    <x v="4306"/>
    <m/>
    <n v="1"/>
    <m/>
    <n v="0"/>
    <n v="0"/>
    <n v="1"/>
  </r>
  <r>
    <s v="Nuklearna medicina"/>
    <s v="Dijagnostičke usluge"/>
    <x v="4323"/>
    <x v="4307"/>
    <m/>
    <n v="1"/>
    <m/>
    <n v="0"/>
    <n v="0"/>
    <n v="1"/>
  </r>
  <r>
    <s v="Nuklearna medicina"/>
    <s v="Dijagnostičke usluge"/>
    <x v="4324"/>
    <x v="4308"/>
    <m/>
    <n v="1"/>
    <m/>
    <n v="0"/>
    <n v="0"/>
    <n v="1"/>
  </r>
  <r>
    <s v="Nuklearna medicina"/>
    <s v="Dijagnostičke usluge"/>
    <x v="4325"/>
    <x v="4309"/>
    <m/>
    <n v="1"/>
    <m/>
    <n v="0"/>
    <n v="0"/>
    <n v="1"/>
  </r>
  <r>
    <s v="Nuklearna medicina"/>
    <s v="Dijagnostičke usluge"/>
    <x v="4326"/>
    <x v="4310"/>
    <m/>
    <n v="1"/>
    <m/>
    <n v="0"/>
    <n v="0"/>
    <n v="1"/>
  </r>
  <r>
    <s v="Nuklearna medicina"/>
    <s v="Dijagnostičke usluge"/>
    <x v="4327"/>
    <x v="4311"/>
    <n v="5"/>
    <n v="50"/>
    <m/>
    <n v="1"/>
    <n v="5"/>
    <n v="51"/>
  </r>
  <r>
    <s v="Nuklearna medicina"/>
    <s v="Dijagnostičke usluge"/>
    <x v="4328"/>
    <x v="4312"/>
    <m/>
    <n v="1"/>
    <m/>
    <n v="1"/>
    <n v="0"/>
    <n v="2"/>
  </r>
  <r>
    <s v="Nuklearna medicina"/>
    <s v="Dijagnostičke usluge"/>
    <x v="4329"/>
    <x v="4313"/>
    <m/>
    <n v="1"/>
    <m/>
    <n v="0"/>
    <n v="0"/>
    <n v="1"/>
  </r>
  <r>
    <s v="Nuklearna medicina"/>
    <s v="Dijagnostičke usluge"/>
    <x v="4330"/>
    <x v="4314"/>
    <n v="4"/>
    <n v="15"/>
    <n v="2"/>
    <n v="1"/>
    <n v="6"/>
    <n v="16"/>
  </r>
  <r>
    <s v="Nuklearna medicina"/>
    <s v="Dijagnostičke usluge"/>
    <x v="4331"/>
    <x v="4315"/>
    <m/>
    <n v="1"/>
    <m/>
    <n v="0"/>
    <n v="0"/>
    <n v="1"/>
  </r>
  <r>
    <s v="Nuklearna medicina"/>
    <s v="Dijagnostičke usluge"/>
    <x v="4332"/>
    <x v="4316"/>
    <n v="1"/>
    <n v="1"/>
    <m/>
    <n v="1"/>
    <n v="1"/>
    <n v="2"/>
  </r>
  <r>
    <s v="Nuklearna medicina"/>
    <s v="Dijagnostičke usluge"/>
    <x v="4333"/>
    <x v="4317"/>
    <m/>
    <n v="1"/>
    <m/>
    <n v="0"/>
    <n v="0"/>
    <n v="1"/>
  </r>
  <r>
    <s v="Nuklearna medicina"/>
    <s v="Dijagnostičke usluge"/>
    <x v="4334"/>
    <x v="4318"/>
    <m/>
    <n v="1"/>
    <m/>
    <n v="1"/>
    <n v="0"/>
    <n v="2"/>
  </r>
  <r>
    <s v="Nuklearna medicina"/>
    <s v="Dijagnostičke usluge"/>
    <x v="4335"/>
    <x v="4319"/>
    <m/>
    <n v="1"/>
    <n v="2"/>
    <n v="1"/>
    <n v="2"/>
    <n v="2"/>
  </r>
  <r>
    <s v="Nuklearna medicina"/>
    <s v="Dijagnostičke usluge"/>
    <x v="4336"/>
    <x v="4320"/>
    <n v="2"/>
    <n v="1"/>
    <m/>
    <n v="1"/>
    <n v="2"/>
    <n v="2"/>
  </r>
  <r>
    <s v="Nuklearna medicina"/>
    <s v="Dijagnostičke usluge"/>
    <x v="4337"/>
    <x v="4321"/>
    <n v="1"/>
    <n v="20"/>
    <n v="1"/>
    <n v="1"/>
    <n v="2"/>
    <n v="21"/>
  </r>
  <r>
    <s v="Nuklearna medicina"/>
    <s v="Dijagnostičke usluge"/>
    <x v="4338"/>
    <x v="4322"/>
    <m/>
    <n v="1"/>
    <m/>
    <n v="0"/>
    <n v="0"/>
    <n v="1"/>
  </r>
  <r>
    <s v="Nuklearna medicina"/>
    <s v="Dijagnostičke usluge"/>
    <x v="4339"/>
    <x v="4323"/>
    <n v="1"/>
    <n v="5"/>
    <m/>
    <n v="0"/>
    <n v="1"/>
    <n v="5"/>
  </r>
  <r>
    <s v="Nuklearna medicina"/>
    <s v="Dijagnostičke usluge"/>
    <x v="4340"/>
    <x v="4324"/>
    <n v="1"/>
    <n v="1"/>
    <m/>
    <n v="0"/>
    <n v="1"/>
    <n v="1"/>
  </r>
  <r>
    <s v="Nuklearna medicina"/>
    <s v="Dijagnostičke usluge"/>
    <x v="4341"/>
    <x v="4325"/>
    <n v="15"/>
    <n v="87"/>
    <m/>
    <n v="1"/>
    <n v="15"/>
    <n v="88"/>
  </r>
  <r>
    <s v="Nuklearna medicina"/>
    <s v="Dijagnostičke usluge"/>
    <x v="4342"/>
    <x v="4326"/>
    <n v="28"/>
    <n v="100"/>
    <m/>
    <n v="3"/>
    <n v="28"/>
    <n v="103"/>
  </r>
  <r>
    <s v="Nuklearna medicina"/>
    <s v="Dijagnostičke usluge"/>
    <x v="4343"/>
    <x v="4327"/>
    <m/>
    <n v="1"/>
    <m/>
    <n v="1"/>
    <n v="0"/>
    <n v="2"/>
  </r>
  <r>
    <s v="Nuklearna medicina"/>
    <s v="Dijagnostičke usluge"/>
    <x v="4344"/>
    <x v="4328"/>
    <m/>
    <n v="1"/>
    <m/>
    <n v="0"/>
    <n v="0"/>
    <n v="1"/>
  </r>
  <r>
    <s v="Nuklearna medicina"/>
    <s v="Dijagnostičke usluge"/>
    <x v="4345"/>
    <x v="4329"/>
    <m/>
    <n v="5"/>
    <m/>
    <n v="1"/>
    <n v="0"/>
    <n v="6"/>
  </r>
  <r>
    <s v="Nuklearna medicina"/>
    <s v="Dijagnostičke usluge"/>
    <x v="4346"/>
    <x v="4330"/>
    <m/>
    <n v="1"/>
    <m/>
    <n v="0"/>
    <n v="0"/>
    <n v="1"/>
  </r>
  <r>
    <s v="Nuklearna medicina"/>
    <s v="Dijagnostičke usluge"/>
    <x v="4347"/>
    <x v="4331"/>
    <m/>
    <n v="5"/>
    <m/>
    <n v="1"/>
    <n v="0"/>
    <n v="6"/>
  </r>
  <r>
    <s v="Nuklearna medicina"/>
    <s v="Dijagnostičke usluge"/>
    <x v="4348"/>
    <x v="4332"/>
    <m/>
    <n v="1"/>
    <m/>
    <n v="0"/>
    <n v="0"/>
    <n v="1"/>
  </r>
  <r>
    <s v="Nuklearna medicina"/>
    <s v="Dijagnostičke usluge"/>
    <x v="4349"/>
    <x v="4333"/>
    <n v="9"/>
    <n v="1"/>
    <n v="3"/>
    <n v="0"/>
    <n v="12"/>
    <n v="1"/>
  </r>
  <r>
    <s v="Nuklearna medicina"/>
    <s v="Dijagnostičke usluge"/>
    <x v="4350"/>
    <x v="4334"/>
    <n v="149"/>
    <n v="1"/>
    <n v="8"/>
    <n v="15"/>
    <n v="157"/>
    <n v="16"/>
  </r>
  <r>
    <s v="Nuklearna medicina"/>
    <s v="Dijagnostičke usluge"/>
    <x v="4351"/>
    <x v="4335"/>
    <n v="70"/>
    <n v="70"/>
    <n v="59"/>
    <n v="60"/>
    <n v="129"/>
    <n v="130"/>
  </r>
  <r>
    <s v="Nuklearna medicina"/>
    <s v="Dijagnostičke usluge"/>
    <x v="4352"/>
    <x v="4336"/>
    <m/>
    <n v="1"/>
    <m/>
    <n v="0"/>
    <n v="0"/>
    <n v="1"/>
  </r>
  <r>
    <s v="Nuklearna medicina"/>
    <s v="Dijagnostičke usluge"/>
    <x v="4353"/>
    <x v="4337"/>
    <m/>
    <n v="1"/>
    <m/>
    <n v="0"/>
    <n v="0"/>
    <n v="1"/>
  </r>
  <r>
    <s v="Nuklearna medicina"/>
    <s v="Dijagnostičke usluge"/>
    <x v="4354"/>
    <x v="4338"/>
    <n v="226"/>
    <n v="70"/>
    <n v="68"/>
    <n v="80"/>
    <n v="294"/>
    <n v="150"/>
  </r>
  <r>
    <s v="Nuklearna medicina"/>
    <s v="Dijagnostičke usluge"/>
    <x v="4355"/>
    <x v="4339"/>
    <n v="34"/>
    <n v="1"/>
    <n v="5"/>
    <n v="0"/>
    <n v="39"/>
    <n v="1"/>
  </r>
  <r>
    <s v="Nuklearna medicina"/>
    <s v="Dijagnostičke usluge"/>
    <x v="4356"/>
    <x v="4340"/>
    <m/>
    <n v="1"/>
    <m/>
    <n v="0"/>
    <n v="0"/>
    <n v="1"/>
  </r>
  <r>
    <s v="Nuklearna medicina"/>
    <s v="Dijagnostičke usluge"/>
    <x v="4357"/>
    <x v="4341"/>
    <m/>
    <n v="1"/>
    <n v="38"/>
    <n v="15"/>
    <n v="38"/>
    <n v="16"/>
  </r>
  <r>
    <s v="Nuklearna medicina"/>
    <s v="Dijagnostičke usluge"/>
    <x v="4358"/>
    <x v="4342"/>
    <n v="828"/>
    <n v="1310"/>
    <n v="10"/>
    <n v="15"/>
    <n v="838"/>
    <n v="1325"/>
  </r>
  <r>
    <s v="Nuklearna medicina"/>
    <s v="Dijagnostičke usluge"/>
    <x v="4359"/>
    <x v="4343"/>
    <n v="167"/>
    <n v="180"/>
    <n v="3"/>
    <n v="10"/>
    <n v="170"/>
    <n v="190"/>
  </r>
  <r>
    <s v="Nuklearna medicina"/>
    <s v="Dijagnostičke usluge"/>
    <x v="4360"/>
    <x v="4344"/>
    <n v="2"/>
    <n v="1"/>
    <m/>
    <n v="0"/>
    <n v="2"/>
    <n v="1"/>
  </r>
  <r>
    <s v="Nuklearna medicina"/>
    <s v="Dijagnostičke usluge"/>
    <x v="4361"/>
    <x v="4345"/>
    <n v="2"/>
    <n v="1"/>
    <m/>
    <n v="0"/>
    <n v="2"/>
    <n v="1"/>
  </r>
  <r>
    <s v="Nuklearna medicina"/>
    <s v="Dijagnostičke usluge"/>
    <x v="4362"/>
    <x v="4346"/>
    <m/>
    <n v="1"/>
    <m/>
    <n v="0"/>
    <n v="0"/>
    <n v="1"/>
  </r>
  <r>
    <s v="Nuklearna medicina"/>
    <s v="Dijagnostičke usluge"/>
    <x v="4363"/>
    <x v="4347"/>
    <m/>
    <n v="5"/>
    <m/>
    <n v="0"/>
    <n v="0"/>
    <n v="5"/>
  </r>
  <r>
    <s v="Nuklearna medicina"/>
    <s v="Dijagnostičke usluge"/>
    <x v="4364"/>
    <x v="4348"/>
    <m/>
    <n v="1"/>
    <m/>
    <n v="1"/>
    <n v="0"/>
    <n v="2"/>
  </r>
  <r>
    <s v="Nuklearna medicina"/>
    <s v="Terapijske  usluge"/>
    <x v="4365"/>
    <x v="4349"/>
    <m/>
    <n v="1"/>
    <m/>
    <n v="1"/>
    <n v="0"/>
    <n v="2"/>
  </r>
  <r>
    <s v="Nuklearna medicina"/>
    <s v="Terapijske  usluge"/>
    <x v="4366"/>
    <x v="4350"/>
    <m/>
    <n v="0"/>
    <n v="75"/>
    <n v="100"/>
    <n v="75"/>
    <n v="100"/>
  </r>
  <r>
    <s v="Nuklearna medicina"/>
    <s v="Terapijske  usluge"/>
    <x v="4367"/>
    <x v="4351"/>
    <m/>
    <n v="1"/>
    <m/>
    <n v="1"/>
    <n v="0"/>
    <n v="2"/>
  </r>
  <r>
    <s v="Nuklearna medicina"/>
    <s v="Terapijske  usluge"/>
    <x v="4368"/>
    <x v="4352"/>
    <m/>
    <n v="1"/>
    <m/>
    <n v="1"/>
    <n v="0"/>
    <n v="2"/>
  </r>
  <r>
    <s v="Nuklearna medicina"/>
    <s v="Terapijske  usluge"/>
    <x v="2966"/>
    <x v="2958"/>
    <m/>
    <n v="1"/>
    <m/>
    <n v="0"/>
    <n v="0"/>
    <n v="1"/>
  </r>
  <r>
    <s v="Nuklearna medicina"/>
    <s v="Terapijske  usluge"/>
    <x v="2967"/>
    <x v="2959"/>
    <m/>
    <n v="1"/>
    <m/>
    <n v="0"/>
    <n v="0"/>
    <n v="1"/>
  </r>
  <r>
    <s v="Nuklearna medicina"/>
    <s v="Terapijske  usluge"/>
    <x v="2971"/>
    <x v="2963"/>
    <m/>
    <n v="1"/>
    <m/>
    <n v="1"/>
    <n v="0"/>
    <n v="2"/>
  </r>
  <r>
    <s v="Nuklearna medicina"/>
    <s v="Terapijske  usluge"/>
    <x v="2981"/>
    <x v="2973"/>
    <m/>
    <n v="40"/>
    <m/>
    <n v="1"/>
    <n v="0"/>
    <n v="41"/>
  </r>
  <r>
    <s v="Nuklearna medicina"/>
    <s v="Terapijske  usluge"/>
    <x v="2984"/>
    <x v="2976"/>
    <m/>
    <n v="1"/>
    <m/>
    <n v="1"/>
    <n v="0"/>
    <n v="2"/>
  </r>
  <r>
    <s v="Nuklearna medicina"/>
    <s v="Terapijske  usluge"/>
    <x v="2985"/>
    <x v="2977"/>
    <m/>
    <n v="1"/>
    <m/>
    <n v="0"/>
    <n v="0"/>
    <n v="1"/>
  </r>
  <r>
    <s v="Nuklearna medicina"/>
    <s v="Terapijske  usluge"/>
    <x v="2987"/>
    <x v="2979"/>
    <m/>
    <n v="1"/>
    <m/>
    <n v="0"/>
    <n v="0"/>
    <n v="1"/>
  </r>
  <r>
    <s v="Nuklearna medicina"/>
    <s v="Terapijske  usluge"/>
    <x v="2988"/>
    <x v="2980"/>
    <m/>
    <n v="1"/>
    <m/>
    <n v="1"/>
    <n v="0"/>
    <n v="2"/>
  </r>
  <r>
    <s v="Nuklearna medicina"/>
    <s v="Terapijske  usluge"/>
    <x v="2989"/>
    <x v="2981"/>
    <n v="1197"/>
    <n v="1700"/>
    <n v="24"/>
    <n v="15"/>
    <n v="1221"/>
    <n v="1715"/>
  </r>
  <r>
    <s v="Nuklearna medicina"/>
    <s v="Terapijske  usluge"/>
    <x v="3017"/>
    <x v="3009"/>
    <m/>
    <n v="1"/>
    <m/>
    <n v="1"/>
    <n v="0"/>
    <n v="2"/>
  </r>
  <r>
    <s v="Nuklearna medicina"/>
    <s v="Terapijske  usluge"/>
    <x v="3025"/>
    <x v="3017"/>
    <n v="68"/>
    <n v="70"/>
    <n v="230"/>
    <n v="300"/>
    <n v="298"/>
    <n v="370"/>
  </r>
  <r>
    <s v="Hematologija"/>
    <s v="Dijagnostičke usluge"/>
    <x v="2896"/>
    <x v="2889"/>
    <m/>
    <n v="1"/>
    <n v="145"/>
    <n v="65"/>
    <n v="145"/>
    <n v="66"/>
  </r>
  <r>
    <s v="Hematologija"/>
    <s v="Dijagnostičke usluge"/>
    <x v="2897"/>
    <x v="2890"/>
    <n v="98"/>
    <n v="150"/>
    <n v="9194"/>
    <n v="9400"/>
    <n v="9292"/>
    <n v="9550"/>
  </r>
  <r>
    <s v="Hematologija"/>
    <s v="Dijagnostičke usluge"/>
    <x v="3691"/>
    <x v="3682"/>
    <m/>
    <n v="0"/>
    <m/>
    <n v="1"/>
    <n v="0"/>
    <n v="1"/>
  </r>
  <r>
    <s v="Hematologija"/>
    <s v="Dijagnostičke usluge"/>
    <x v="4296"/>
    <x v="4280"/>
    <m/>
    <n v="0"/>
    <m/>
    <n v="1"/>
    <n v="0"/>
    <n v="1"/>
  </r>
  <r>
    <s v="Hematologija"/>
    <s v="Dijagnostičke usluge"/>
    <x v="3754"/>
    <x v="3744"/>
    <m/>
    <n v="0"/>
    <m/>
    <n v="1"/>
    <n v="0"/>
    <n v="1"/>
  </r>
  <r>
    <s v="Hematologija"/>
    <s v="Dijagnostičke usluge"/>
    <x v="3755"/>
    <x v="3745"/>
    <m/>
    <n v="0"/>
    <m/>
    <n v="1"/>
    <n v="0"/>
    <n v="1"/>
  </r>
  <r>
    <s v="Hematologija"/>
    <s v="Dijagnostičke usluge"/>
    <x v="3109"/>
    <x v="3101"/>
    <m/>
    <n v="0"/>
    <m/>
    <n v="1"/>
    <n v="0"/>
    <n v="1"/>
  </r>
  <r>
    <s v="Hematologija"/>
    <s v="Dijagnostičke usluge"/>
    <x v="3663"/>
    <x v="3654"/>
    <m/>
    <n v="0"/>
    <m/>
    <n v="1"/>
    <n v="0"/>
    <n v="1"/>
  </r>
  <r>
    <s v="Hematologija"/>
    <s v="Dijagnostičke usluge"/>
    <x v="3664"/>
    <x v="3655"/>
    <m/>
    <n v="0"/>
    <m/>
    <n v="1"/>
    <n v="0"/>
    <n v="1"/>
  </r>
  <r>
    <s v="Hematologija"/>
    <s v="Dijagnostičke usluge"/>
    <x v="3201"/>
    <x v="3192"/>
    <m/>
    <n v="0"/>
    <m/>
    <n v="1"/>
    <n v="0"/>
    <n v="1"/>
  </r>
  <r>
    <s v="Hematologija"/>
    <s v="Dijagnostičke usluge"/>
    <x v="3665"/>
    <x v="3656"/>
    <m/>
    <n v="0"/>
    <m/>
    <n v="1"/>
    <n v="0"/>
    <n v="1"/>
  </r>
  <r>
    <s v="Hematologija"/>
    <s v="Dijagnostičke usluge"/>
    <x v="3759"/>
    <x v="3749"/>
    <m/>
    <n v="0"/>
    <m/>
    <n v="1"/>
    <n v="0"/>
    <n v="1"/>
  </r>
  <r>
    <s v="Hematologija"/>
    <s v="Dijagnostičke usluge"/>
    <x v="4369"/>
    <x v="4353"/>
    <m/>
    <n v="0"/>
    <m/>
    <n v="1"/>
    <n v="0"/>
    <n v="1"/>
  </r>
  <r>
    <s v="Hematologija"/>
    <s v="Dijagnostičke usluge"/>
    <x v="4285"/>
    <x v="4269"/>
    <m/>
    <n v="0"/>
    <m/>
    <n v="1"/>
    <n v="0"/>
    <n v="1"/>
  </r>
  <r>
    <s v="Hematologija"/>
    <s v="Dijagnostičke usluge"/>
    <x v="3761"/>
    <x v="3751"/>
    <m/>
    <n v="0"/>
    <m/>
    <n v="1"/>
    <n v="0"/>
    <n v="1"/>
  </r>
  <r>
    <s v="Hematologija"/>
    <s v="Dijagnostičke usluge"/>
    <x v="3559"/>
    <x v="3550"/>
    <m/>
    <n v="0"/>
    <n v="65"/>
    <n v="13"/>
    <n v="65"/>
    <n v="13"/>
  </r>
  <r>
    <s v="Hematologija"/>
    <s v="Dijagnostičke usluge"/>
    <x v="3666"/>
    <x v="3657"/>
    <m/>
    <n v="0"/>
    <m/>
    <n v="1"/>
    <n v="0"/>
    <n v="1"/>
  </r>
  <r>
    <s v="Hematologija"/>
    <s v="Dijagnostičke usluge"/>
    <x v="3667"/>
    <x v="3658"/>
    <m/>
    <n v="0"/>
    <m/>
    <n v="1"/>
    <n v="0"/>
    <n v="1"/>
  </r>
  <r>
    <s v="Hematologija"/>
    <s v="Dijagnostičke usluge"/>
    <x v="3668"/>
    <x v="3659"/>
    <m/>
    <n v="0"/>
    <m/>
    <n v="1"/>
    <n v="0"/>
    <n v="1"/>
  </r>
  <r>
    <s v="Hematologija"/>
    <s v="Dijagnostičke usluge"/>
    <x v="3669"/>
    <x v="3660"/>
    <m/>
    <n v="0"/>
    <m/>
    <n v="1"/>
    <n v="0"/>
    <n v="1"/>
  </r>
  <r>
    <s v="Hematologija"/>
    <s v="Dijagnostičke usluge"/>
    <x v="3062"/>
    <x v="3054"/>
    <n v="5"/>
    <n v="25"/>
    <n v="440"/>
    <n v="420"/>
    <n v="445"/>
    <n v="445"/>
  </r>
  <r>
    <s v="Hematologija"/>
    <s v="Dijagnostičke usluge"/>
    <x v="3632"/>
    <x v="3623"/>
    <n v="6"/>
    <n v="20"/>
    <n v="499"/>
    <n v="550"/>
    <n v="505"/>
    <n v="570"/>
  </r>
  <r>
    <s v="Hematologija"/>
    <s v="Dijagnostičke usluge"/>
    <x v="20"/>
    <x v="20"/>
    <m/>
    <n v="0"/>
    <m/>
    <n v="1"/>
    <n v="0"/>
    <n v="1"/>
  </r>
  <r>
    <s v="Hematologija"/>
    <s v="Dijagnostičke usluge"/>
    <x v="3698"/>
    <x v="3689"/>
    <m/>
    <n v="0"/>
    <m/>
    <n v="1"/>
    <n v="0"/>
    <n v="1"/>
  </r>
  <r>
    <s v="Hematologija"/>
    <s v="Dijagnostičke usluge"/>
    <x v="3209"/>
    <x v="3200"/>
    <m/>
    <n v="0"/>
    <m/>
    <n v="1"/>
    <n v="0"/>
    <n v="1"/>
  </r>
  <r>
    <s v="Hematologija"/>
    <s v="Dijagnostičke usluge"/>
    <x v="3576"/>
    <x v="3567"/>
    <m/>
    <n v="1"/>
    <m/>
    <n v="1"/>
    <n v="0"/>
    <n v="2"/>
  </r>
  <r>
    <s v="Hematologija"/>
    <s v="Dijagnostičke usluge"/>
    <x v="3129"/>
    <x v="3121"/>
    <m/>
    <n v="1"/>
    <m/>
    <n v="0"/>
    <n v="0"/>
    <n v="1"/>
  </r>
  <r>
    <s v="Hematologija"/>
    <s v="Terapijske  usluge"/>
    <x v="4296"/>
    <x v="4280"/>
    <m/>
    <n v="0"/>
    <m/>
    <n v="1"/>
    <n v="0"/>
    <n v="1"/>
  </r>
  <r>
    <s v="Hematologija"/>
    <s v="Terapijske  usluge"/>
    <x v="3754"/>
    <x v="3744"/>
    <m/>
    <n v="0"/>
    <m/>
    <n v="1"/>
    <n v="0"/>
    <n v="1"/>
  </r>
  <r>
    <s v="Hematologija"/>
    <s v="Terapijske  usluge"/>
    <x v="3663"/>
    <x v="3654"/>
    <m/>
    <n v="0"/>
    <m/>
    <n v="1"/>
    <n v="0"/>
    <n v="1"/>
  </r>
  <r>
    <s v="Hematologija"/>
    <s v="Terapijske  usluge"/>
    <x v="3201"/>
    <x v="3192"/>
    <m/>
    <n v="0"/>
    <m/>
    <n v="1"/>
    <n v="0"/>
    <n v="1"/>
  </r>
  <r>
    <s v="Hematologija"/>
    <s v="Terapijske  usluge"/>
    <x v="3665"/>
    <x v="3656"/>
    <m/>
    <n v="0"/>
    <m/>
    <n v="1"/>
    <n v="0"/>
    <n v="1"/>
  </r>
  <r>
    <s v="Hematologija"/>
    <s v="Terapijske  usluge"/>
    <x v="3757"/>
    <x v="3747"/>
    <m/>
    <n v="0"/>
    <m/>
    <n v="1"/>
    <n v="0"/>
    <n v="1"/>
  </r>
  <r>
    <s v="Hematologija"/>
    <s v="Terapijske  usluge"/>
    <x v="3759"/>
    <x v="3749"/>
    <m/>
    <n v="0"/>
    <m/>
    <n v="1"/>
    <n v="0"/>
    <n v="1"/>
  </r>
  <r>
    <s v="Hematologija"/>
    <s v="Terapijske  usluge"/>
    <x v="4369"/>
    <x v="4353"/>
    <m/>
    <n v="0"/>
    <m/>
    <n v="1"/>
    <n v="0"/>
    <n v="1"/>
  </r>
  <r>
    <s v="Hematologija"/>
    <s v="Terapijske  usluge"/>
    <x v="4297"/>
    <x v="4281"/>
    <m/>
    <n v="0"/>
    <m/>
    <n v="1"/>
    <n v="0"/>
    <n v="1"/>
  </r>
  <r>
    <s v="Hematologija"/>
    <s v="Terapijske  usluge"/>
    <x v="4033"/>
    <x v="4023"/>
    <m/>
    <n v="0"/>
    <m/>
    <n v="1"/>
    <n v="0"/>
    <n v="1"/>
  </r>
  <r>
    <s v="Hematologija"/>
    <s v="Terapijske  usluge"/>
    <x v="4081"/>
    <x v="3527"/>
    <m/>
    <n v="0"/>
    <m/>
    <n v="1"/>
    <n v="0"/>
    <n v="1"/>
  </r>
  <r>
    <s v="Hematologija"/>
    <s v="Terapijske  usluge"/>
    <x v="3133"/>
    <x v="3125"/>
    <m/>
    <n v="0"/>
    <m/>
    <n v="1"/>
    <n v="0"/>
    <n v="1"/>
  </r>
  <r>
    <s v="Hematologija"/>
    <s v="Terapijske  usluge"/>
    <x v="2689"/>
    <x v="2683"/>
    <m/>
    <n v="0"/>
    <m/>
    <n v="1"/>
    <n v="0"/>
    <n v="1"/>
  </r>
  <r>
    <s v="Hematologija"/>
    <s v="Terapijske  usluge"/>
    <x v="2906"/>
    <x v="2899"/>
    <m/>
    <n v="0"/>
    <m/>
    <n v="1"/>
    <n v="0"/>
    <n v="1"/>
  </r>
  <r>
    <s v="Hematologija"/>
    <s v="Terapijske  usluge"/>
    <x v="2907"/>
    <x v="2900"/>
    <m/>
    <n v="0"/>
    <n v="1164"/>
    <n v="1280"/>
    <n v="1164"/>
    <n v="1280"/>
  </r>
  <r>
    <s v="Hematologija"/>
    <s v="Terapijske  usluge"/>
    <x v="2908"/>
    <x v="2901"/>
    <m/>
    <n v="0"/>
    <n v="928"/>
    <n v="1100"/>
    <n v="928"/>
    <n v="1100"/>
  </r>
  <r>
    <s v="Hematologija"/>
    <s v="Terapijske  usluge"/>
    <x v="2910"/>
    <x v="2903"/>
    <m/>
    <n v="0"/>
    <m/>
    <n v="1"/>
    <n v="0"/>
    <n v="1"/>
  </r>
  <r>
    <s v="Hematologija"/>
    <s v="Terapijske  usluge"/>
    <x v="2911"/>
    <x v="2904"/>
    <m/>
    <n v="0"/>
    <m/>
    <n v="1"/>
    <n v="0"/>
    <n v="1"/>
  </r>
  <r>
    <s v="Hematologija"/>
    <s v="Terapijske  usluge"/>
    <x v="3202"/>
    <x v="3193"/>
    <m/>
    <n v="0"/>
    <m/>
    <n v="1"/>
    <n v="0"/>
    <n v="1"/>
  </r>
  <r>
    <s v="Hematologija"/>
    <s v="Terapijske  usluge"/>
    <x v="3203"/>
    <x v="3194"/>
    <m/>
    <n v="0"/>
    <m/>
    <n v="1"/>
    <n v="0"/>
    <n v="1"/>
  </r>
  <r>
    <s v="Hematologija"/>
    <s v="Terapijske  usluge"/>
    <x v="2912"/>
    <x v="2905"/>
    <m/>
    <n v="0"/>
    <m/>
    <n v="1"/>
    <n v="0"/>
    <n v="1"/>
  </r>
  <r>
    <s v="Hematologija"/>
    <s v="Terapijske  usluge"/>
    <x v="2913"/>
    <x v="2906"/>
    <m/>
    <n v="0"/>
    <m/>
    <n v="1"/>
    <n v="0"/>
    <n v="1"/>
  </r>
  <r>
    <s v="Hematologija"/>
    <s v="Terapijske  usluge"/>
    <x v="2923"/>
    <x v="2916"/>
    <m/>
    <n v="0"/>
    <m/>
    <n v="1"/>
    <n v="0"/>
    <n v="1"/>
  </r>
  <r>
    <s v="Hematologija"/>
    <s v="Terapijske  usluge"/>
    <x v="2924"/>
    <x v="2917"/>
    <m/>
    <n v="0"/>
    <m/>
    <n v="1"/>
    <n v="0"/>
    <n v="1"/>
  </r>
  <r>
    <s v="Hematologija"/>
    <s v="Terapijske  usluge"/>
    <x v="2925"/>
    <x v="2918"/>
    <m/>
    <n v="0"/>
    <n v="295"/>
    <n v="205"/>
    <n v="295"/>
    <n v="205"/>
  </r>
  <r>
    <s v="Hematologija"/>
    <s v="Terapijske  usluge"/>
    <x v="2927"/>
    <x v="2920"/>
    <m/>
    <n v="0"/>
    <m/>
    <n v="1"/>
    <n v="0"/>
    <n v="1"/>
  </r>
  <r>
    <s v="Hematologija"/>
    <s v="Terapijske  usluge"/>
    <x v="2929"/>
    <x v="2922"/>
    <m/>
    <n v="0"/>
    <m/>
    <n v="1"/>
    <n v="0"/>
    <n v="1"/>
  </r>
  <r>
    <s v="Hematologija"/>
    <s v="Terapijske  usluge"/>
    <x v="2930"/>
    <x v="2923"/>
    <m/>
    <n v="0"/>
    <n v="34"/>
    <n v="35"/>
    <n v="34"/>
    <n v="35"/>
  </r>
  <r>
    <s v="Hematologija"/>
    <s v="Terapijske  usluge"/>
    <x v="2931"/>
    <x v="2924"/>
    <m/>
    <n v="0"/>
    <n v="200"/>
    <n v="160"/>
    <n v="200"/>
    <n v="160"/>
  </r>
  <r>
    <s v="Hematologija"/>
    <s v="Terapijske  usluge"/>
    <x v="2932"/>
    <x v="2925"/>
    <m/>
    <n v="0"/>
    <m/>
    <n v="1"/>
    <n v="0"/>
    <n v="1"/>
  </r>
  <r>
    <s v="Hematologija"/>
    <s v="Terapijske  usluge"/>
    <x v="3638"/>
    <x v="3629"/>
    <m/>
    <n v="0"/>
    <m/>
    <n v="1"/>
    <n v="0"/>
    <n v="1"/>
  </r>
  <r>
    <s v="Hematologija"/>
    <s v="Terapijske  usluge"/>
    <x v="3365"/>
    <x v="3356"/>
    <m/>
    <n v="0"/>
    <m/>
    <n v="1"/>
    <n v="0"/>
    <n v="1"/>
  </r>
  <r>
    <s v="Hematologija"/>
    <s v="Terapijske  usluge"/>
    <x v="2963"/>
    <x v="2955"/>
    <m/>
    <n v="0"/>
    <m/>
    <n v="1"/>
    <n v="0"/>
    <n v="1"/>
  </r>
  <r>
    <s v="Hematologija"/>
    <s v="Terapijske  usluge"/>
    <x v="2965"/>
    <x v="2957"/>
    <m/>
    <n v="1"/>
    <n v="80"/>
    <n v="40"/>
    <n v="80"/>
    <n v="41"/>
  </r>
  <r>
    <s v="Hematologija"/>
    <s v="Terapijske  usluge"/>
    <x v="2966"/>
    <x v="2958"/>
    <m/>
    <n v="1"/>
    <m/>
    <n v="1"/>
    <n v="0"/>
    <n v="2"/>
  </r>
  <r>
    <s v="Hematologija"/>
    <s v="Terapijske  usluge"/>
    <x v="2967"/>
    <x v="2959"/>
    <m/>
    <n v="0"/>
    <m/>
    <n v="1"/>
    <n v="0"/>
    <n v="1"/>
  </r>
  <r>
    <s v="Hematologija"/>
    <s v="Terapijske  usluge"/>
    <x v="2968"/>
    <x v="2960"/>
    <m/>
    <n v="0"/>
    <m/>
    <n v="1"/>
    <n v="0"/>
    <n v="1"/>
  </r>
  <r>
    <s v="Hematologija"/>
    <s v="Terapijske  usluge"/>
    <x v="2969"/>
    <x v="2961"/>
    <m/>
    <n v="0"/>
    <n v="5"/>
    <n v="1"/>
    <n v="5"/>
    <n v="1"/>
  </r>
  <r>
    <s v="Hematologija"/>
    <s v="Terapijske  usluge"/>
    <x v="2970"/>
    <x v="2962"/>
    <m/>
    <n v="0"/>
    <m/>
    <n v="1"/>
    <n v="0"/>
    <n v="1"/>
  </r>
  <r>
    <s v="Hematologija"/>
    <s v="Terapijske  usluge"/>
    <x v="2971"/>
    <x v="2963"/>
    <m/>
    <n v="0"/>
    <n v="63"/>
    <n v="10"/>
    <n v="63"/>
    <n v="10"/>
  </r>
  <r>
    <s v="Hematologija"/>
    <s v="Terapijske  usluge"/>
    <x v="2972"/>
    <x v="2964"/>
    <m/>
    <n v="0"/>
    <n v="21"/>
    <n v="30"/>
    <n v="21"/>
    <n v="30"/>
  </r>
  <r>
    <s v="Hematologija"/>
    <s v="Terapijske  usluge"/>
    <x v="2975"/>
    <x v="2967"/>
    <m/>
    <n v="0"/>
    <m/>
    <n v="1"/>
    <n v="0"/>
    <n v="1"/>
  </r>
  <r>
    <s v="Hematologija"/>
    <s v="Terapijske  usluge"/>
    <x v="2981"/>
    <x v="2973"/>
    <m/>
    <n v="1"/>
    <n v="2688"/>
    <n v="3450"/>
    <n v="2688"/>
    <n v="3451"/>
  </r>
  <r>
    <s v="Hematologija"/>
    <s v="Terapijske  usluge"/>
    <x v="2982"/>
    <x v="2974"/>
    <m/>
    <n v="0"/>
    <m/>
    <n v="1"/>
    <n v="0"/>
    <n v="1"/>
  </r>
  <r>
    <s v="Hematologija"/>
    <s v="Terapijske  usluge"/>
    <x v="2983"/>
    <x v="2975"/>
    <m/>
    <n v="1"/>
    <n v="7457"/>
    <n v="7400"/>
    <n v="7457"/>
    <n v="7401"/>
  </r>
  <r>
    <s v="Hematologija"/>
    <s v="Terapijske  usluge"/>
    <x v="2984"/>
    <x v="2976"/>
    <m/>
    <n v="1"/>
    <n v="5560"/>
    <n v="5003"/>
    <n v="5560"/>
    <n v="5004"/>
  </r>
  <r>
    <s v="Hematologija"/>
    <s v="Terapijske  usluge"/>
    <x v="2985"/>
    <x v="2977"/>
    <m/>
    <n v="0"/>
    <m/>
    <n v="1"/>
    <n v="0"/>
    <n v="1"/>
  </r>
  <r>
    <s v="Hematologija"/>
    <s v="Terapijske  usluge"/>
    <x v="2986"/>
    <x v="2978"/>
    <m/>
    <n v="0"/>
    <n v="7"/>
    <n v="1"/>
    <n v="7"/>
    <n v="1"/>
  </r>
  <r>
    <s v="Hematologija"/>
    <s v="Terapijske  usluge"/>
    <x v="2987"/>
    <x v="2979"/>
    <m/>
    <n v="0"/>
    <n v="1834"/>
    <n v="1700"/>
    <n v="1834"/>
    <n v="1700"/>
  </r>
  <r>
    <s v="Hematologija"/>
    <s v="Terapijske  usluge"/>
    <x v="2988"/>
    <x v="2980"/>
    <m/>
    <n v="1"/>
    <n v="14574"/>
    <n v="14600"/>
    <n v="14574"/>
    <n v="14601"/>
  </r>
  <r>
    <s v="Hematologija"/>
    <s v="Terapijske  usluge"/>
    <x v="2989"/>
    <x v="2981"/>
    <m/>
    <n v="1"/>
    <n v="6939"/>
    <n v="7200"/>
    <n v="6939"/>
    <n v="7201"/>
  </r>
  <r>
    <s v="Hematologija"/>
    <s v="Terapijske  usluge"/>
    <x v="2990"/>
    <x v="2982"/>
    <m/>
    <n v="0"/>
    <n v="1367"/>
    <n v="930"/>
    <n v="1367"/>
    <n v="930"/>
  </r>
  <r>
    <s v="Hematologija"/>
    <s v="Terapijske  usluge"/>
    <x v="2991"/>
    <x v="2983"/>
    <m/>
    <n v="0"/>
    <n v="626"/>
    <n v="710"/>
    <n v="626"/>
    <n v="710"/>
  </r>
  <r>
    <s v="Hematologija"/>
    <s v="Terapijske  usluge"/>
    <x v="2992"/>
    <x v="2984"/>
    <m/>
    <n v="1"/>
    <m/>
    <n v="1"/>
    <n v="0"/>
    <n v="2"/>
  </r>
  <r>
    <s v="Hematologija"/>
    <s v="Terapijske  usluge"/>
    <x v="2995"/>
    <x v="2987"/>
    <m/>
    <n v="1"/>
    <n v="422"/>
    <n v="90"/>
    <n v="422"/>
    <n v="91"/>
  </r>
  <r>
    <s v="Hematologija"/>
    <s v="Terapijske  usluge"/>
    <x v="2998"/>
    <x v="2990"/>
    <m/>
    <n v="1"/>
    <n v="1174"/>
    <n v="1460"/>
    <n v="1174"/>
    <n v="1461"/>
  </r>
  <r>
    <s v="Hematologija"/>
    <s v="Terapijske  usluge"/>
    <x v="3017"/>
    <x v="3009"/>
    <m/>
    <n v="0"/>
    <n v="2006"/>
    <n v="1580"/>
    <n v="2006"/>
    <n v="1580"/>
  </r>
  <r>
    <s v="Hematologija"/>
    <s v="Terapijske  usluge"/>
    <x v="3018"/>
    <x v="3010"/>
    <m/>
    <n v="0"/>
    <n v="2"/>
    <n v="1"/>
    <n v="2"/>
    <n v="1"/>
  </r>
  <r>
    <s v="Hematologija"/>
    <s v="Terapijske  usluge"/>
    <x v="3019"/>
    <x v="3011"/>
    <m/>
    <n v="0"/>
    <n v="2756"/>
    <n v="2820"/>
    <n v="2756"/>
    <n v="2820"/>
  </r>
  <r>
    <s v="Hematologija"/>
    <s v="Terapijske  usluge"/>
    <x v="3020"/>
    <x v="3012"/>
    <m/>
    <n v="0"/>
    <n v="582"/>
    <n v="720"/>
    <n v="582"/>
    <n v="720"/>
  </r>
  <r>
    <s v="Hematologija"/>
    <s v="Terapijske  usluge"/>
    <x v="3022"/>
    <x v="3014"/>
    <m/>
    <n v="0"/>
    <m/>
    <n v="1"/>
    <n v="0"/>
    <n v="1"/>
  </r>
  <r>
    <s v="Hematologija"/>
    <s v="Terapijske  usluge"/>
    <x v="3023"/>
    <x v="3015"/>
    <m/>
    <n v="0"/>
    <n v="20"/>
    <n v="20"/>
    <n v="20"/>
    <n v="20"/>
  </r>
  <r>
    <s v="Hematologija"/>
    <s v="Terapijske  usluge"/>
    <x v="3024"/>
    <x v="3016"/>
    <m/>
    <n v="0"/>
    <n v="17"/>
    <n v="1"/>
    <n v="17"/>
    <n v="1"/>
  </r>
  <r>
    <s v="Hematologija"/>
    <s v="Terapijske  usluge"/>
    <x v="3025"/>
    <x v="3017"/>
    <m/>
    <n v="0"/>
    <n v="5432"/>
    <n v="7230"/>
    <n v="5432"/>
    <n v="7230"/>
  </r>
  <r>
    <s v="Hematologija"/>
    <s v="Terapijske  usluge"/>
    <x v="3026"/>
    <x v="3018"/>
    <m/>
    <n v="0"/>
    <m/>
    <n v="1"/>
    <n v="0"/>
    <n v="1"/>
  </r>
  <r>
    <s v="Hematologija"/>
    <s v="Terapijske  usluge"/>
    <x v="3028"/>
    <x v="3020"/>
    <m/>
    <n v="0"/>
    <m/>
    <n v="1"/>
    <n v="0"/>
    <n v="1"/>
  </r>
  <r>
    <s v="Hematologija"/>
    <s v="Terapijske  usluge"/>
    <x v="3029"/>
    <x v="3021"/>
    <m/>
    <n v="0"/>
    <m/>
    <n v="1"/>
    <n v="0"/>
    <n v="1"/>
  </r>
  <r>
    <s v="Hematologija"/>
    <s v="Terapijske  usluge"/>
    <x v="3034"/>
    <x v="3026"/>
    <m/>
    <n v="0"/>
    <m/>
    <n v="1"/>
    <n v="0"/>
    <n v="1"/>
  </r>
  <r>
    <s v="Hematologija"/>
    <s v="Terapijske  usluge"/>
    <x v="3044"/>
    <x v="3036"/>
    <m/>
    <n v="0"/>
    <m/>
    <n v="1"/>
    <n v="0"/>
    <n v="1"/>
  </r>
  <r>
    <s v="Hematologija"/>
    <s v="Terapijske  usluge"/>
    <x v="3218"/>
    <x v="3209"/>
    <m/>
    <n v="0"/>
    <m/>
    <n v="1"/>
    <n v="0"/>
    <n v="1"/>
  </r>
  <r>
    <s v="Hematologija"/>
    <s v="Terapijske  usluge"/>
    <x v="3047"/>
    <x v="3039"/>
    <m/>
    <n v="0"/>
    <n v="1"/>
    <n v="1"/>
    <n v="1"/>
    <n v="1"/>
  </r>
  <r>
    <s v="Hematologija"/>
    <s v="Intervencije"/>
    <x v="1177"/>
    <x v="1175"/>
    <m/>
    <n v="0"/>
    <n v="164"/>
    <n v="85"/>
    <n v="164"/>
    <n v="85"/>
  </r>
  <r>
    <s v="Hematologija"/>
    <s v="Intervencije"/>
    <x v="3059"/>
    <x v="3051"/>
    <m/>
    <n v="0"/>
    <n v="316"/>
    <n v="100"/>
    <n v="316"/>
    <n v="100"/>
  </r>
  <r>
    <s v="Hematologija"/>
    <s v="Intervencije"/>
    <x v="4370"/>
    <x v="4354"/>
    <m/>
    <n v="0"/>
    <m/>
    <n v="1"/>
    <n v="0"/>
    <n v="1"/>
  </r>
  <r>
    <s v="Hematologija"/>
    <s v="Intervencije"/>
    <x v="4371"/>
    <x v="4355"/>
    <m/>
    <n v="0"/>
    <m/>
    <n v="1"/>
    <n v="0"/>
    <n v="1"/>
  </r>
  <r>
    <s v="Hematologija"/>
    <s v="Intervencije"/>
    <x v="2955"/>
    <x v="2947"/>
    <m/>
    <n v="0"/>
    <m/>
    <n v="1"/>
    <n v="0"/>
    <n v="1"/>
  </r>
  <r>
    <s v="Gastro"/>
    <s v="Dijagnostičke usluge"/>
    <x v="4372"/>
    <x v="4356"/>
    <m/>
    <n v="1"/>
    <m/>
    <n v="1"/>
    <n v="0"/>
    <n v="2"/>
  </r>
  <r>
    <s v="Gastro"/>
    <s v="Dijagnostičke usluge"/>
    <x v="3105"/>
    <x v="3097"/>
    <m/>
    <n v="1"/>
    <m/>
    <n v="1"/>
    <n v="0"/>
    <n v="2"/>
  </r>
  <r>
    <s v="Gastro"/>
    <s v="Dijagnostičke usluge"/>
    <x v="2895"/>
    <x v="2888"/>
    <m/>
    <n v="0"/>
    <n v="1393"/>
    <n v="1210"/>
    <n v="1393"/>
    <n v="1210"/>
  </r>
  <r>
    <s v="Gastro"/>
    <s v="Dijagnostičke usluge"/>
    <x v="2896"/>
    <x v="2889"/>
    <m/>
    <n v="1"/>
    <n v="2043"/>
    <n v="2130"/>
    <n v="2043"/>
    <n v="2131"/>
  </r>
  <r>
    <s v="Gastro"/>
    <s v="Dijagnostičke usluge"/>
    <x v="4373"/>
    <x v="4357"/>
    <m/>
    <n v="0"/>
    <m/>
    <n v="1"/>
    <n v="0"/>
    <n v="1"/>
  </r>
  <r>
    <s v="Gastro"/>
    <s v="Dijagnostičke usluge"/>
    <x v="2897"/>
    <x v="2890"/>
    <m/>
    <n v="1"/>
    <n v="7681"/>
    <n v="8240"/>
    <n v="7681"/>
    <n v="8241"/>
  </r>
  <r>
    <s v="Gastro"/>
    <s v="Dijagnostičke usluge"/>
    <x v="4374"/>
    <x v="4358"/>
    <m/>
    <n v="0"/>
    <m/>
    <n v="1"/>
    <n v="0"/>
    <n v="1"/>
  </r>
  <r>
    <s v="Gastro"/>
    <s v="Dijagnostičke usluge"/>
    <x v="4296"/>
    <x v="4280"/>
    <m/>
    <n v="0"/>
    <m/>
    <n v="1"/>
    <n v="0"/>
    <n v="1"/>
  </r>
  <r>
    <s v="Gastro"/>
    <s v="Dijagnostičke usluge"/>
    <x v="3754"/>
    <x v="3744"/>
    <m/>
    <n v="0"/>
    <m/>
    <n v="1"/>
    <n v="0"/>
    <n v="1"/>
  </r>
  <r>
    <s v="Gastro"/>
    <s v="Dijagnostičke usluge"/>
    <x v="3755"/>
    <x v="3745"/>
    <m/>
    <n v="0"/>
    <m/>
    <n v="1"/>
    <n v="0"/>
    <n v="1"/>
  </r>
  <r>
    <s v="Gastro"/>
    <s v="Dijagnostičke usluge"/>
    <x v="3109"/>
    <x v="3101"/>
    <m/>
    <n v="0"/>
    <m/>
    <n v="1"/>
    <n v="0"/>
    <n v="1"/>
  </r>
  <r>
    <s v="Gastro"/>
    <s v="Dijagnostičke usluge"/>
    <x v="3663"/>
    <x v="3654"/>
    <m/>
    <n v="0"/>
    <m/>
    <n v="1"/>
    <n v="0"/>
    <n v="1"/>
  </r>
  <r>
    <s v="Gastro"/>
    <s v="Dijagnostičke usluge"/>
    <x v="3664"/>
    <x v="3655"/>
    <m/>
    <n v="0"/>
    <m/>
    <n v="1"/>
    <n v="0"/>
    <n v="1"/>
  </r>
  <r>
    <s v="Gastro"/>
    <s v="Dijagnostičke usluge"/>
    <x v="3201"/>
    <x v="3192"/>
    <m/>
    <n v="0"/>
    <m/>
    <n v="1"/>
    <n v="0"/>
    <n v="1"/>
  </r>
  <r>
    <s v="Gastro"/>
    <s v="Dijagnostičke usluge"/>
    <x v="3665"/>
    <x v="3656"/>
    <m/>
    <n v="0"/>
    <m/>
    <n v="1"/>
    <n v="0"/>
    <n v="1"/>
  </r>
  <r>
    <s v="Gastro"/>
    <s v="Dijagnostičke usluge"/>
    <x v="3759"/>
    <x v="3749"/>
    <m/>
    <n v="0"/>
    <m/>
    <n v="1"/>
    <n v="0"/>
    <n v="1"/>
  </r>
  <r>
    <s v="Gastro"/>
    <s v="Dijagnostičke usluge"/>
    <x v="3761"/>
    <x v="3751"/>
    <m/>
    <n v="0"/>
    <m/>
    <n v="1"/>
    <n v="0"/>
    <n v="1"/>
  </r>
  <r>
    <s v="Gastro"/>
    <s v="Dijagnostičke usluge"/>
    <x v="3559"/>
    <x v="3550"/>
    <m/>
    <n v="0"/>
    <m/>
    <n v="1"/>
    <n v="0"/>
    <n v="1"/>
  </r>
  <r>
    <s v="Gastro"/>
    <s v="Dijagnostičke usluge"/>
    <x v="3666"/>
    <x v="3657"/>
    <m/>
    <n v="0"/>
    <m/>
    <n v="1"/>
    <n v="0"/>
    <n v="1"/>
  </r>
  <r>
    <s v="Gastro"/>
    <s v="Dijagnostičke usluge"/>
    <x v="3667"/>
    <x v="3658"/>
    <m/>
    <n v="0"/>
    <m/>
    <n v="1"/>
    <n v="0"/>
    <n v="1"/>
  </r>
  <r>
    <s v="Gastro"/>
    <s v="Dijagnostičke usluge"/>
    <x v="3668"/>
    <x v="3659"/>
    <m/>
    <n v="0"/>
    <m/>
    <n v="1"/>
    <n v="0"/>
    <n v="1"/>
  </r>
  <r>
    <s v="Gastro"/>
    <s v="Dijagnostičke usluge"/>
    <x v="3669"/>
    <x v="3660"/>
    <m/>
    <n v="0"/>
    <m/>
    <n v="1"/>
    <n v="0"/>
    <n v="1"/>
  </r>
  <r>
    <s v="Gastro"/>
    <s v="Dijagnostičke usluge"/>
    <x v="20"/>
    <x v="20"/>
    <m/>
    <n v="0"/>
    <m/>
    <n v="1"/>
    <n v="0"/>
    <n v="1"/>
  </r>
  <r>
    <s v="Gastro"/>
    <s v="Dijagnostičke usluge"/>
    <x v="2096"/>
    <x v="2092"/>
    <m/>
    <n v="1"/>
    <n v="80"/>
    <n v="100"/>
    <n v="80"/>
    <n v="101"/>
  </r>
  <r>
    <s v="Gastro"/>
    <s v="Dijagnostičke usluge"/>
    <x v="2098"/>
    <x v="2094"/>
    <m/>
    <n v="0"/>
    <m/>
    <n v="1"/>
    <n v="0"/>
    <n v="1"/>
  </r>
  <r>
    <s v="Gastro"/>
    <s v="Dijagnostičke usluge"/>
    <x v="2109"/>
    <x v="2105"/>
    <n v="2664"/>
    <n v="2570"/>
    <n v="1086"/>
    <n v="1100"/>
    <n v="3750"/>
    <n v="3670"/>
  </r>
  <r>
    <s v="Gastro"/>
    <s v="Dijagnostičke usluge"/>
    <x v="4083"/>
    <x v="4072"/>
    <n v="449"/>
    <n v="450"/>
    <n v="160"/>
    <n v="160"/>
    <n v="609"/>
    <n v="610"/>
  </r>
  <r>
    <s v="Gastro"/>
    <s v="Dijagnostičke usluge"/>
    <x v="4375"/>
    <x v="4359"/>
    <m/>
    <n v="0"/>
    <m/>
    <n v="1"/>
    <n v="0"/>
    <n v="1"/>
  </r>
  <r>
    <s v="Gastro"/>
    <s v="Dijagnostičke usluge"/>
    <x v="4376"/>
    <x v="4360"/>
    <m/>
    <n v="1"/>
    <m/>
    <n v="1"/>
    <n v="0"/>
    <n v="2"/>
  </r>
  <r>
    <s v="Gastro"/>
    <s v="Dijagnostičke usluge"/>
    <x v="2111"/>
    <x v="2107"/>
    <m/>
    <n v="2"/>
    <m/>
    <n v="1"/>
    <n v="0"/>
    <n v="3"/>
  </r>
  <r>
    <s v="Gastro"/>
    <s v="Dijagnostičke usluge"/>
    <x v="4077"/>
    <x v="4067"/>
    <m/>
    <n v="1"/>
    <m/>
    <n v="1"/>
    <n v="0"/>
    <n v="2"/>
  </r>
  <r>
    <s v="Gastro"/>
    <s v="Dijagnostičke usluge"/>
    <x v="4079"/>
    <x v="4069"/>
    <m/>
    <n v="0"/>
    <m/>
    <n v="1"/>
    <n v="0"/>
    <n v="1"/>
  </r>
  <r>
    <s v="Gastro"/>
    <s v="Dijagnostičke usluge"/>
    <x v="3370"/>
    <x v="3361"/>
    <m/>
    <n v="1"/>
    <m/>
    <n v="1"/>
    <n v="0"/>
    <n v="2"/>
  </r>
  <r>
    <s v="Gastro"/>
    <s v="Dijagnostičke usluge"/>
    <x v="3696"/>
    <x v="3687"/>
    <n v="384"/>
    <n v="385"/>
    <n v="88"/>
    <n v="150"/>
    <n v="472"/>
    <n v="535"/>
  </r>
  <r>
    <s v="Gastro"/>
    <s v="Dijagnostičke usluge"/>
    <x v="3697"/>
    <x v="3688"/>
    <n v="127"/>
    <n v="120"/>
    <n v="52"/>
    <n v="46"/>
    <n v="179"/>
    <n v="166"/>
  </r>
  <r>
    <s v="Gastro"/>
    <s v="Dijagnostičke usluge"/>
    <x v="4377"/>
    <x v="4361"/>
    <n v="11"/>
    <n v="15"/>
    <n v="1"/>
    <n v="5"/>
    <n v="12"/>
    <n v="20"/>
  </r>
  <r>
    <s v="Gastro"/>
    <s v="Dijagnostičke usluge"/>
    <x v="4378"/>
    <x v="4362"/>
    <n v="8"/>
    <n v="15"/>
    <n v="1"/>
    <n v="1"/>
    <n v="9"/>
    <n v="16"/>
  </r>
  <r>
    <s v="Gastro"/>
    <s v="Dijagnostičke usluge"/>
    <x v="4379"/>
    <x v="4363"/>
    <m/>
    <n v="0"/>
    <m/>
    <n v="1"/>
    <n v="0"/>
    <n v="1"/>
  </r>
  <r>
    <s v="Gastro"/>
    <s v="Dijagnostičke usluge"/>
    <x v="3366"/>
    <x v="3357"/>
    <n v="6"/>
    <n v="1"/>
    <n v="367"/>
    <n v="360"/>
    <n v="373"/>
    <n v="361"/>
  </r>
  <r>
    <s v="Gastro"/>
    <s v="Dijagnostičke usluge"/>
    <x v="1177"/>
    <x v="1175"/>
    <m/>
    <n v="1"/>
    <n v="713"/>
    <n v="570"/>
    <n v="713"/>
    <n v="571"/>
  </r>
  <r>
    <s v="Gastro"/>
    <s v="Dijagnostičke usluge"/>
    <x v="3576"/>
    <x v="3567"/>
    <m/>
    <n v="0"/>
    <n v="2410"/>
    <n v="2800"/>
    <n v="2410"/>
    <n v="2800"/>
  </r>
  <r>
    <s v="Gastro"/>
    <s v="Terapijske  usluge"/>
    <x v="3133"/>
    <x v="3125"/>
    <m/>
    <n v="0"/>
    <m/>
    <n v="1"/>
    <n v="0"/>
    <n v="1"/>
  </r>
  <r>
    <s v="Gastro"/>
    <s v="Terapijske  usluge"/>
    <x v="4380"/>
    <x v="4364"/>
    <m/>
    <n v="0"/>
    <m/>
    <n v="1"/>
    <n v="0"/>
    <n v="1"/>
  </r>
  <r>
    <s v="Gastro"/>
    <s v="Terapijske  usluge"/>
    <x v="3694"/>
    <x v="3685"/>
    <m/>
    <n v="0"/>
    <m/>
    <n v="1"/>
    <n v="0"/>
    <n v="1"/>
  </r>
  <r>
    <s v="Gastro"/>
    <s v="Terapijske  usluge"/>
    <x v="4381"/>
    <x v="4365"/>
    <m/>
    <n v="0"/>
    <m/>
    <n v="1"/>
    <n v="0"/>
    <n v="1"/>
  </r>
  <r>
    <s v="Gastro"/>
    <s v="Terapijske  usluge"/>
    <x v="3695"/>
    <x v="3686"/>
    <m/>
    <n v="0"/>
    <m/>
    <n v="1"/>
    <n v="0"/>
    <n v="1"/>
  </r>
  <r>
    <s v="Gastro"/>
    <s v="Terapijske  usluge"/>
    <x v="3364"/>
    <x v="3355"/>
    <n v="42"/>
    <n v="57"/>
    <n v="38"/>
    <n v="45"/>
    <n v="80"/>
    <n v="102"/>
  </r>
  <r>
    <s v="Gastro"/>
    <s v="Terapijske  usluge"/>
    <x v="4382"/>
    <x v="4366"/>
    <m/>
    <n v="0"/>
    <m/>
    <n v="1"/>
    <n v="0"/>
    <n v="1"/>
  </r>
  <r>
    <s v="Gastro"/>
    <s v="Terapijske  usluge"/>
    <x v="4383"/>
    <x v="4367"/>
    <m/>
    <n v="0"/>
    <m/>
    <n v="1"/>
    <n v="0"/>
    <n v="1"/>
  </r>
  <r>
    <s v="Gastro"/>
    <s v="Terapijske  usluge"/>
    <x v="4080"/>
    <x v="4070"/>
    <n v="22"/>
    <n v="20"/>
    <n v="10"/>
    <n v="10"/>
    <n v="32"/>
    <n v="30"/>
  </r>
  <r>
    <s v="Gastro"/>
    <s v="Terapijske  usluge"/>
    <x v="3536"/>
    <x v="3527"/>
    <m/>
    <n v="0"/>
    <n v="19"/>
    <n v="45"/>
    <n v="19"/>
    <n v="45"/>
  </r>
  <r>
    <s v="Gastro"/>
    <s v="Terapijske  usluge"/>
    <x v="2926"/>
    <x v="2919"/>
    <m/>
    <n v="1"/>
    <n v="5"/>
    <n v="62"/>
    <n v="5"/>
    <n v="63"/>
  </r>
  <r>
    <s v="Gastro"/>
    <s v="Terapijske  usluge"/>
    <x v="3591"/>
    <x v="3582"/>
    <m/>
    <n v="1"/>
    <m/>
    <n v="10"/>
    <n v="0"/>
    <n v="11"/>
  </r>
  <r>
    <s v="Gastro"/>
    <s v="Terapijske  usluge"/>
    <x v="3214"/>
    <x v="3205"/>
    <m/>
    <n v="0"/>
    <m/>
    <n v="1"/>
    <n v="0"/>
    <n v="1"/>
  </r>
  <r>
    <s v="Gastro"/>
    <s v="Terapijske  usluge"/>
    <x v="3218"/>
    <x v="3209"/>
    <m/>
    <n v="0"/>
    <n v="26"/>
    <n v="210"/>
    <n v="26"/>
    <n v="210"/>
  </r>
  <r>
    <s v="Gastro"/>
    <s v="Terapijske  usluge"/>
    <x v="3219"/>
    <x v="3210"/>
    <m/>
    <n v="0"/>
    <m/>
    <n v="1"/>
    <n v="0"/>
    <n v="1"/>
  </r>
  <r>
    <s v="Gastro"/>
    <s v="Terapijske  usluge"/>
    <x v="3157"/>
    <x v="3149"/>
    <m/>
    <n v="0"/>
    <m/>
    <n v="1"/>
    <n v="0"/>
    <n v="1"/>
  </r>
  <r>
    <s v="Gastro"/>
    <s v="Terapijske  usluge"/>
    <x v="3154"/>
    <x v="3146"/>
    <m/>
    <n v="1"/>
    <m/>
    <n v="1"/>
    <n v="0"/>
    <n v="2"/>
  </r>
  <r>
    <s v="Gastro"/>
    <s v="Terapijske  usluge"/>
    <x v="3159"/>
    <x v="3151"/>
    <m/>
    <n v="1"/>
    <m/>
    <n v="1"/>
    <n v="0"/>
    <n v="2"/>
  </r>
  <r>
    <s v="Gastro"/>
    <s v="Terapijske  usluge"/>
    <x v="3719"/>
    <x v="3709"/>
    <m/>
    <n v="0"/>
    <m/>
    <n v="1"/>
    <n v="0"/>
    <n v="1"/>
  </r>
  <r>
    <s v="Gastro"/>
    <s v="Terapijske  usluge"/>
    <x v="3774"/>
    <x v="3764"/>
    <m/>
    <n v="0"/>
    <m/>
    <n v="1"/>
    <n v="0"/>
    <n v="1"/>
  </r>
  <r>
    <s v="Gastro"/>
    <s v="Terapijske  usluge"/>
    <x v="3775"/>
    <x v="3765"/>
    <m/>
    <n v="0"/>
    <m/>
    <n v="1"/>
    <n v="0"/>
    <n v="1"/>
  </r>
  <r>
    <s v="Gastro"/>
    <s v="Terapijske  usluge"/>
    <x v="2953"/>
    <x v="2944"/>
    <m/>
    <n v="0"/>
    <m/>
    <n v="1"/>
    <n v="0"/>
    <n v="1"/>
  </r>
  <r>
    <s v="Gastro"/>
    <s v="Terapijske  usluge"/>
    <x v="2965"/>
    <x v="2957"/>
    <m/>
    <n v="1"/>
    <m/>
    <n v="1"/>
    <n v="0"/>
    <n v="2"/>
  </r>
  <r>
    <s v="Gastro"/>
    <s v="Terapijske  usluge"/>
    <x v="2966"/>
    <x v="2958"/>
    <m/>
    <n v="0"/>
    <n v="2"/>
    <n v="5"/>
    <n v="2"/>
    <n v="5"/>
  </r>
  <r>
    <s v="Gastro"/>
    <s v="Terapijske  usluge"/>
    <x v="2971"/>
    <x v="2963"/>
    <m/>
    <n v="1"/>
    <n v="1534"/>
    <n v="2300"/>
    <n v="1534"/>
    <n v="2301"/>
  </r>
  <r>
    <s v="Gastro"/>
    <s v="Terapijske  usluge"/>
    <x v="2982"/>
    <x v="2974"/>
    <m/>
    <n v="0"/>
    <m/>
    <n v="1"/>
    <n v="0"/>
    <n v="1"/>
  </r>
  <r>
    <s v="Gastro"/>
    <s v="Terapijske  usluge"/>
    <x v="2983"/>
    <x v="2975"/>
    <m/>
    <n v="1"/>
    <n v="8258"/>
    <n v="5120"/>
    <n v="8258"/>
    <n v="5121"/>
  </r>
  <r>
    <s v="Gastro"/>
    <s v="Terapijske  usluge"/>
    <x v="2984"/>
    <x v="2976"/>
    <m/>
    <n v="1"/>
    <n v="504"/>
    <n v="500"/>
    <n v="504"/>
    <n v="501"/>
  </r>
  <r>
    <s v="Gastro"/>
    <s v="Terapijske  usluge"/>
    <x v="2985"/>
    <x v="2977"/>
    <m/>
    <n v="0"/>
    <n v="8"/>
    <n v="1"/>
    <n v="8"/>
    <n v="1"/>
  </r>
  <r>
    <s v="Gastro"/>
    <s v="Terapijske  usluge"/>
    <x v="2987"/>
    <x v="2979"/>
    <m/>
    <n v="1"/>
    <n v="4697"/>
    <n v="3900"/>
    <n v="4697"/>
    <n v="3901"/>
  </r>
  <r>
    <s v="Gastro"/>
    <s v="Terapijske  usluge"/>
    <x v="2988"/>
    <x v="2980"/>
    <m/>
    <n v="1"/>
    <n v="17725"/>
    <n v="10600"/>
    <n v="17725"/>
    <n v="10601"/>
  </r>
  <r>
    <s v="Gastro"/>
    <s v="Terapijske  usluge"/>
    <x v="2989"/>
    <x v="2981"/>
    <m/>
    <n v="1"/>
    <n v="18170"/>
    <n v="10420"/>
    <n v="18170"/>
    <n v="10421"/>
  </r>
  <r>
    <s v="Gastro"/>
    <s v="Terapijske  usluge"/>
    <x v="2991"/>
    <x v="2983"/>
    <m/>
    <n v="0"/>
    <n v="2630"/>
    <n v="2400"/>
    <n v="2630"/>
    <n v="2400"/>
  </r>
  <r>
    <s v="Gastro"/>
    <s v="Terapijske  usluge"/>
    <x v="2995"/>
    <x v="2987"/>
    <m/>
    <n v="1"/>
    <n v="324"/>
    <n v="140"/>
    <n v="324"/>
    <n v="141"/>
  </r>
  <r>
    <s v="Gastro"/>
    <s v="Terapijske  usluge"/>
    <x v="2998"/>
    <x v="2990"/>
    <m/>
    <n v="0"/>
    <n v="1974"/>
    <n v="1400"/>
    <n v="1974"/>
    <n v="1400"/>
  </r>
  <r>
    <s v="Gastro"/>
    <s v="Terapijske  usluge"/>
    <x v="3014"/>
    <x v="3006"/>
    <m/>
    <n v="0"/>
    <m/>
    <n v="1"/>
    <n v="0"/>
    <n v="1"/>
  </r>
  <r>
    <s v="Gastro"/>
    <s v="Terapijske  usluge"/>
    <x v="3018"/>
    <x v="3010"/>
    <m/>
    <n v="0"/>
    <m/>
    <n v="1"/>
    <n v="0"/>
    <n v="1"/>
  </r>
  <r>
    <s v="Gastro"/>
    <s v="Terapijske  usluge"/>
    <x v="3019"/>
    <x v="3011"/>
    <m/>
    <n v="0"/>
    <m/>
    <n v="20"/>
    <n v="0"/>
    <n v="20"/>
  </r>
  <r>
    <s v="Gastro"/>
    <s v="Terapijske  usluge"/>
    <x v="3020"/>
    <x v="3012"/>
    <m/>
    <n v="0"/>
    <m/>
    <n v="1"/>
    <n v="0"/>
    <n v="1"/>
  </r>
  <r>
    <s v="Gastro"/>
    <s v="Terapijske  usluge"/>
    <x v="3023"/>
    <x v="3015"/>
    <m/>
    <n v="1"/>
    <m/>
    <n v="1"/>
    <n v="0"/>
    <n v="2"/>
  </r>
  <r>
    <s v="Gastro"/>
    <s v="Terapijske  usluge"/>
    <x v="3024"/>
    <x v="3016"/>
    <m/>
    <n v="1"/>
    <m/>
    <n v="1"/>
    <n v="0"/>
    <n v="2"/>
  </r>
  <r>
    <s v="Gastro"/>
    <s v="Terapijske  usluge"/>
    <x v="3034"/>
    <x v="3026"/>
    <m/>
    <n v="0"/>
    <n v="47"/>
    <n v="1"/>
    <n v="47"/>
    <n v="1"/>
  </r>
  <r>
    <s v="Gastro"/>
    <s v="Terapijske  usluge"/>
    <x v="4384"/>
    <x v="4368"/>
    <m/>
    <n v="0"/>
    <m/>
    <n v="1"/>
    <n v="0"/>
    <n v="1"/>
  </r>
  <r>
    <s v="Gastro"/>
    <s v="Terapijske  usluge"/>
    <x v="4385"/>
    <x v="4369"/>
    <m/>
    <n v="0"/>
    <m/>
    <n v="1"/>
    <n v="0"/>
    <n v="1"/>
  </r>
  <r>
    <s v="Gastro"/>
    <s v="Terapijske  usluge"/>
    <x v="2906"/>
    <x v="2899"/>
    <m/>
    <n v="0"/>
    <m/>
    <n v="1"/>
    <n v="0"/>
    <n v="1"/>
  </r>
  <r>
    <s v="Gastro"/>
    <s v="Terapijske  usluge"/>
    <x v="2907"/>
    <x v="2900"/>
    <m/>
    <n v="0"/>
    <n v="947"/>
    <n v="1000"/>
    <n v="947"/>
    <n v="1000"/>
  </r>
  <r>
    <s v="Gastro"/>
    <s v="Terapijske  usluge"/>
    <x v="2911"/>
    <x v="2904"/>
    <m/>
    <n v="0"/>
    <n v="24"/>
    <n v="80"/>
    <n v="24"/>
    <n v="80"/>
  </r>
  <r>
    <s v="Gastro"/>
    <s v="Terapijske  usluge"/>
    <x v="2913"/>
    <x v="2906"/>
    <m/>
    <n v="0"/>
    <m/>
    <n v="1"/>
    <n v="0"/>
    <n v="1"/>
  </r>
  <r>
    <s v="Gastro"/>
    <s v="Terapijske  usluge"/>
    <x v="2925"/>
    <x v="2918"/>
    <m/>
    <n v="0"/>
    <n v="277"/>
    <n v="50"/>
    <n v="277"/>
    <n v="50"/>
  </r>
  <r>
    <s v="Gastro"/>
    <s v="Terapijske  usluge"/>
    <x v="2932"/>
    <x v="2925"/>
    <m/>
    <n v="0"/>
    <m/>
    <n v="1"/>
    <n v="0"/>
    <n v="1"/>
  </r>
  <r>
    <s v="Gastro"/>
    <s v="Terapijske  usluge"/>
    <x v="3638"/>
    <x v="3629"/>
    <m/>
    <n v="0"/>
    <m/>
    <n v="1"/>
    <n v="0"/>
    <n v="1"/>
  </r>
  <r>
    <s v="Gastro"/>
    <s v="Terapijske  usluge"/>
    <x v="3365"/>
    <x v="3356"/>
    <m/>
    <n v="0"/>
    <m/>
    <n v="1"/>
    <n v="0"/>
    <n v="1"/>
  </r>
  <r>
    <s v="Gastro"/>
    <s v="Terapijske  usluge"/>
    <x v="3156"/>
    <x v="3148"/>
    <m/>
    <n v="0"/>
    <m/>
    <n v="1"/>
    <n v="0"/>
    <n v="1"/>
  </r>
  <r>
    <s v="Gastro"/>
    <s v="Terapijske  usluge"/>
    <x v="3157"/>
    <x v="3149"/>
    <m/>
    <n v="0"/>
    <m/>
    <n v="1"/>
    <n v="0"/>
    <n v="1"/>
  </r>
  <r>
    <s v="Gastro"/>
    <s v="Terapijske  usluge"/>
    <x v="3158"/>
    <x v="3150"/>
    <m/>
    <n v="0"/>
    <m/>
    <n v="1"/>
    <n v="0"/>
    <n v="1"/>
  </r>
  <r>
    <s v="Gastro"/>
    <s v="Terapijske  usluge"/>
    <x v="2963"/>
    <x v="2955"/>
    <m/>
    <n v="1"/>
    <m/>
    <n v="5"/>
    <n v="0"/>
    <n v="6"/>
  </r>
  <r>
    <s v="Gastro"/>
    <s v="Terapijske  usluge"/>
    <x v="2967"/>
    <x v="2959"/>
    <m/>
    <n v="0"/>
    <m/>
    <n v="1"/>
    <n v="0"/>
    <n v="1"/>
  </r>
  <r>
    <s v="Gastro"/>
    <s v="Terapijske  usluge"/>
    <x v="2968"/>
    <x v="2960"/>
    <m/>
    <n v="1"/>
    <m/>
    <n v="1"/>
    <n v="0"/>
    <n v="2"/>
  </r>
  <r>
    <s v="Gastro"/>
    <s v="Terapijske  usluge"/>
    <x v="2969"/>
    <x v="2961"/>
    <m/>
    <n v="1"/>
    <m/>
    <n v="1"/>
    <n v="0"/>
    <n v="2"/>
  </r>
  <r>
    <s v="Gastro"/>
    <s v="Terapijske  usluge"/>
    <x v="2981"/>
    <x v="2973"/>
    <m/>
    <n v="1"/>
    <n v="113"/>
    <n v="25"/>
    <n v="113"/>
    <n v="26"/>
  </r>
  <r>
    <s v="Gastro"/>
    <s v="Terapijske  usluge"/>
    <x v="2986"/>
    <x v="2978"/>
    <m/>
    <n v="1"/>
    <n v="53"/>
    <n v="120"/>
    <n v="53"/>
    <n v="121"/>
  </r>
  <r>
    <s v="Gastro"/>
    <s v="Terapijske  usluge"/>
    <x v="2990"/>
    <x v="2982"/>
    <m/>
    <n v="0"/>
    <m/>
    <n v="3"/>
    <n v="0"/>
    <n v="3"/>
  </r>
  <r>
    <s v="Gastro"/>
    <s v="Terapijske  usluge"/>
    <x v="2992"/>
    <x v="2984"/>
    <m/>
    <n v="0"/>
    <m/>
    <n v="20"/>
    <n v="0"/>
    <n v="20"/>
  </r>
  <r>
    <s v="Gastro"/>
    <s v="Terapijske  usluge"/>
    <x v="3017"/>
    <x v="3009"/>
    <m/>
    <n v="0"/>
    <m/>
    <n v="5"/>
    <n v="0"/>
    <n v="5"/>
  </r>
  <r>
    <s v="Gastro"/>
    <s v="Terapijske  usluge"/>
    <x v="3021"/>
    <x v="3013"/>
    <m/>
    <n v="0"/>
    <m/>
    <n v="1"/>
    <n v="0"/>
    <n v="1"/>
  </r>
  <r>
    <s v="Gastro"/>
    <s v="Terapijske  usluge"/>
    <x v="3025"/>
    <x v="3017"/>
    <m/>
    <n v="1"/>
    <n v="9844"/>
    <n v="8300"/>
    <n v="9844"/>
    <n v="8301"/>
  </r>
  <r>
    <s v="Gastro"/>
    <s v="Intervencije"/>
    <x v="3059"/>
    <x v="3051"/>
    <m/>
    <n v="1"/>
    <n v="273"/>
    <n v="260"/>
    <n v="273"/>
    <n v="261"/>
  </r>
  <r>
    <s v="Gastro"/>
    <s v="Intervencije"/>
    <x v="2908"/>
    <x v="2901"/>
    <m/>
    <n v="0"/>
    <n v="29"/>
    <n v="60"/>
    <n v="29"/>
    <n v="60"/>
  </r>
  <r>
    <s v="Gastro"/>
    <s v="Intervencije"/>
    <x v="3202"/>
    <x v="3193"/>
    <m/>
    <n v="0"/>
    <n v="36"/>
    <n v="5"/>
    <n v="36"/>
    <n v="5"/>
  </r>
  <r>
    <s v="Gastro"/>
    <s v="Intervencije"/>
    <x v="2930"/>
    <x v="2923"/>
    <m/>
    <n v="0"/>
    <n v="402"/>
    <n v="1200"/>
    <n v="402"/>
    <n v="1200"/>
  </r>
  <r>
    <s v="Gastro"/>
    <s v="Intervencije"/>
    <x v="2931"/>
    <x v="2924"/>
    <m/>
    <n v="0"/>
    <n v="110"/>
    <n v="60"/>
    <n v="110"/>
    <n v="60"/>
  </r>
  <r>
    <s v="Gastro"/>
    <s v="Intervencije"/>
    <x v="2964"/>
    <x v="2956"/>
    <m/>
    <n v="0"/>
    <m/>
    <n v="1"/>
    <n v="0"/>
    <n v="1"/>
  </r>
  <r>
    <s v="Gastro"/>
    <s v="Intervencije"/>
    <x v="3022"/>
    <x v="3014"/>
    <m/>
    <n v="0"/>
    <m/>
    <n v="1"/>
    <n v="0"/>
    <n v="1"/>
  </r>
  <r>
    <s v="Gastro"/>
    <s v="Intervencije"/>
    <x v="4386"/>
    <x v="4370"/>
    <m/>
    <n v="0"/>
    <m/>
    <n v="1"/>
    <n v="0"/>
    <n v="1"/>
  </r>
  <r>
    <s v="Gastro"/>
    <s v="Intervencije"/>
    <x v="4085"/>
    <x v="4074"/>
    <m/>
    <n v="0"/>
    <m/>
    <n v="1"/>
    <n v="0"/>
    <n v="1"/>
  </r>
  <r>
    <s v="Gastro"/>
    <s v="Intervencije"/>
    <x v="4086"/>
    <x v="4075"/>
    <m/>
    <n v="0"/>
    <m/>
    <n v="1"/>
    <n v="0"/>
    <n v="1"/>
  </r>
  <r>
    <s v="Gastro"/>
    <s v="Intervencije"/>
    <x v="4087"/>
    <x v="4076"/>
    <m/>
    <n v="0"/>
    <m/>
    <n v="1"/>
    <n v="0"/>
    <n v="1"/>
  </r>
  <r>
    <s v="Gastro"/>
    <s v="Intervencije"/>
    <x v="2476"/>
    <x v="2470"/>
    <m/>
    <n v="0"/>
    <m/>
    <n v="1"/>
    <n v="0"/>
    <n v="1"/>
  </r>
  <r>
    <s v="Gastro"/>
    <s v="Intervencije"/>
    <x v="2477"/>
    <x v="2471"/>
    <m/>
    <n v="0"/>
    <m/>
    <n v="1"/>
    <n v="0"/>
    <n v="1"/>
  </r>
  <r>
    <s v="Gastro"/>
    <s v="Intervencije"/>
    <x v="2478"/>
    <x v="2472"/>
    <m/>
    <n v="0"/>
    <m/>
    <n v="1"/>
    <n v="0"/>
    <n v="1"/>
  </r>
  <r>
    <s v="Gastro"/>
    <s v="Intervencije"/>
    <x v="2558"/>
    <x v="2552"/>
    <m/>
    <n v="0"/>
    <m/>
    <n v="1"/>
    <n v="0"/>
    <n v="1"/>
  </r>
  <r>
    <s v="Gastro"/>
    <s v="Intervencije"/>
    <x v="2479"/>
    <x v="2473"/>
    <m/>
    <n v="0"/>
    <m/>
    <n v="1"/>
    <n v="0"/>
    <n v="1"/>
  </r>
  <r>
    <s v="Gastro"/>
    <s v="Intervencije"/>
    <x v="2480"/>
    <x v="2474"/>
    <m/>
    <n v="0"/>
    <m/>
    <n v="1"/>
    <n v="0"/>
    <n v="1"/>
  </r>
  <r>
    <s v="Gastro"/>
    <s v="Intervencije"/>
    <x v="4387"/>
    <x v="4371"/>
    <m/>
    <n v="1"/>
    <m/>
    <n v="0"/>
    <n v="0"/>
    <n v="1"/>
  </r>
  <r>
    <s v="Gastro"/>
    <s v="Intervencije"/>
    <x v="4388"/>
    <x v="4372"/>
    <n v="13"/>
    <n v="5"/>
    <n v="20"/>
    <n v="12"/>
    <n v="33"/>
    <n v="17"/>
  </r>
  <r>
    <s v="Gastro"/>
    <s v="Intervencije"/>
    <x v="4389"/>
    <x v="4373"/>
    <m/>
    <n v="0"/>
    <m/>
    <n v="1"/>
    <n v="0"/>
    <n v="1"/>
  </r>
  <r>
    <s v="Gastro"/>
    <s v="Intervencije"/>
    <x v="2112"/>
    <x v="2108"/>
    <n v="58"/>
    <n v="35"/>
    <n v="2"/>
    <n v="5"/>
    <n v="60"/>
    <n v="40"/>
  </r>
  <r>
    <s v="Gastro"/>
    <s v="Intervencije"/>
    <x v="2113"/>
    <x v="2109"/>
    <n v="1"/>
    <n v="1"/>
    <n v="2"/>
    <n v="1"/>
    <n v="3"/>
    <n v="2"/>
  </r>
  <r>
    <s v="Gastro"/>
    <s v="Intervencije"/>
    <x v="2114"/>
    <x v="2110"/>
    <n v="38"/>
    <n v="50"/>
    <n v="2"/>
    <n v="5"/>
    <n v="40"/>
    <n v="55"/>
  </r>
  <r>
    <s v="Gastro"/>
    <s v="Intervencije"/>
    <x v="4390"/>
    <x v="4374"/>
    <m/>
    <n v="0"/>
    <m/>
    <n v="1"/>
    <n v="0"/>
    <n v="1"/>
  </r>
  <r>
    <s v="Gastro"/>
    <s v="Intervencije"/>
    <x v="4391"/>
    <x v="4375"/>
    <m/>
    <n v="0"/>
    <m/>
    <n v="1"/>
    <n v="0"/>
    <n v="1"/>
  </r>
  <r>
    <s v="Gastro"/>
    <s v="Intervencije"/>
    <x v="2115"/>
    <x v="2111"/>
    <n v="1"/>
    <n v="1"/>
    <n v="5"/>
    <n v="5"/>
    <n v="6"/>
    <n v="6"/>
  </r>
  <r>
    <s v="Gastro"/>
    <s v="Intervencije"/>
    <x v="2116"/>
    <x v="2112"/>
    <n v="1"/>
    <n v="1"/>
    <n v="1"/>
    <n v="1"/>
    <n v="2"/>
    <n v="2"/>
  </r>
  <r>
    <s v="Gastro"/>
    <s v="Intervencije"/>
    <x v="2682"/>
    <x v="2676"/>
    <m/>
    <n v="1"/>
    <m/>
    <n v="1"/>
    <n v="0"/>
    <n v="2"/>
  </r>
  <r>
    <s v="Gastro"/>
    <s v="Intervencije"/>
    <x v="2683"/>
    <x v="2677"/>
    <m/>
    <n v="1"/>
    <m/>
    <n v="1"/>
    <n v="0"/>
    <n v="2"/>
  </r>
  <r>
    <s v="Gastro"/>
    <s v="Intervencije"/>
    <x v="4392"/>
    <x v="4376"/>
    <m/>
    <n v="1"/>
    <m/>
    <n v="0"/>
    <n v="0"/>
    <n v="1"/>
  </r>
  <r>
    <s v="Gastro"/>
    <s v="Intervencije"/>
    <x v="4393"/>
    <x v="4377"/>
    <m/>
    <n v="0"/>
    <m/>
    <n v="1"/>
    <n v="0"/>
    <n v="1"/>
  </r>
  <r>
    <s v="Gastro"/>
    <s v="Intervencije"/>
    <x v="4394"/>
    <x v="4378"/>
    <m/>
    <n v="0"/>
    <m/>
    <n v="1"/>
    <n v="0"/>
    <n v="1"/>
  </r>
  <r>
    <s v="Gastro"/>
    <s v="Intervencije"/>
    <x v="4395"/>
    <x v="4379"/>
    <m/>
    <n v="0"/>
    <m/>
    <n v="1"/>
    <n v="0"/>
    <n v="1"/>
  </r>
  <r>
    <s v="Gastro"/>
    <s v="Intervencije"/>
    <x v="4088"/>
    <x v="4077"/>
    <m/>
    <n v="1"/>
    <m/>
    <n v="1"/>
    <n v="0"/>
    <n v="2"/>
  </r>
  <r>
    <s v="Gastro"/>
    <s v="Intervencije"/>
    <x v="4089"/>
    <x v="4078"/>
    <m/>
    <n v="0"/>
    <m/>
    <n v="1"/>
    <n v="0"/>
    <n v="1"/>
  </r>
  <r>
    <s v="Gastro"/>
    <s v="Intervencije"/>
    <x v="4090"/>
    <x v="4079"/>
    <m/>
    <n v="0"/>
    <m/>
    <n v="1"/>
    <n v="0"/>
    <n v="1"/>
  </r>
  <r>
    <s v="Gastro"/>
    <s v="Intervencije"/>
    <x v="4396"/>
    <x v="4380"/>
    <m/>
    <n v="0"/>
    <m/>
    <n v="1"/>
    <n v="0"/>
    <n v="1"/>
  </r>
  <r>
    <s v="Gastro"/>
    <s v="Intervencije"/>
    <x v="4397"/>
    <x v="4381"/>
    <n v="220"/>
    <n v="150"/>
    <n v="3"/>
    <n v="20"/>
    <n v="223"/>
    <n v="170"/>
  </r>
  <r>
    <s v="Mentalno"/>
    <s v="Dijagnostičke usluge"/>
    <x v="4374"/>
    <x v="4358"/>
    <m/>
    <n v="0"/>
    <m/>
    <n v="1"/>
    <n v="0"/>
    <n v="1"/>
  </r>
  <r>
    <s v="Mentalno"/>
    <s v="Dijagnostičke usluge"/>
    <x v="4296"/>
    <x v="4280"/>
    <m/>
    <n v="0"/>
    <m/>
    <n v="1"/>
    <n v="0"/>
    <n v="1"/>
  </r>
  <r>
    <s v="Mentalno"/>
    <s v="Dijagnostičke usluge"/>
    <x v="3754"/>
    <x v="3744"/>
    <m/>
    <n v="0"/>
    <m/>
    <n v="2"/>
    <n v="0"/>
    <n v="2"/>
  </r>
  <r>
    <s v="Mentalno"/>
    <s v="Dijagnostičke usluge"/>
    <x v="3755"/>
    <x v="3745"/>
    <m/>
    <n v="0"/>
    <m/>
    <n v="1"/>
    <n v="0"/>
    <n v="1"/>
  </r>
  <r>
    <s v="Mentalno"/>
    <s v="Dijagnostičke usluge"/>
    <x v="3109"/>
    <x v="3101"/>
    <m/>
    <n v="0"/>
    <m/>
    <n v="1"/>
    <n v="0"/>
    <n v="1"/>
  </r>
  <r>
    <s v="Mentalno"/>
    <s v="Dijagnostičke usluge"/>
    <x v="3663"/>
    <x v="3654"/>
    <m/>
    <n v="0"/>
    <m/>
    <n v="1"/>
    <n v="0"/>
    <n v="1"/>
  </r>
  <r>
    <s v="Mentalno"/>
    <s v="Dijagnostičke usluge"/>
    <x v="3664"/>
    <x v="3655"/>
    <m/>
    <n v="0"/>
    <m/>
    <n v="1"/>
    <n v="0"/>
    <n v="1"/>
  </r>
  <r>
    <s v="Mentalno"/>
    <s v="Dijagnostičke usluge"/>
    <x v="3201"/>
    <x v="3192"/>
    <m/>
    <n v="0"/>
    <m/>
    <n v="1"/>
    <n v="0"/>
    <n v="1"/>
  </r>
  <r>
    <s v="Mentalno"/>
    <s v="Dijagnostičke usluge"/>
    <x v="3665"/>
    <x v="3656"/>
    <m/>
    <n v="0"/>
    <m/>
    <n v="1"/>
    <n v="0"/>
    <n v="1"/>
  </r>
  <r>
    <s v="Mentalno"/>
    <s v="Dijagnostičke usluge"/>
    <x v="3759"/>
    <x v="3749"/>
    <m/>
    <n v="0"/>
    <m/>
    <n v="1"/>
    <n v="0"/>
    <n v="1"/>
  </r>
  <r>
    <s v="Mentalno"/>
    <s v="Dijagnostičke usluge"/>
    <x v="3559"/>
    <x v="3550"/>
    <m/>
    <n v="2"/>
    <n v="32"/>
    <n v="40"/>
    <n v="32"/>
    <n v="42"/>
  </r>
  <r>
    <s v="Mentalno"/>
    <s v="Dijagnostičke usluge"/>
    <x v="4244"/>
    <x v="4228"/>
    <m/>
    <n v="0"/>
    <m/>
    <n v="1"/>
    <n v="0"/>
    <n v="1"/>
  </r>
  <r>
    <s v="Mentalno"/>
    <s v="Dijagnostičke usluge"/>
    <x v="4247"/>
    <x v="4231"/>
    <m/>
    <n v="0"/>
    <m/>
    <n v="1"/>
    <n v="0"/>
    <n v="1"/>
  </r>
  <r>
    <s v="Mentalno"/>
    <s v="Dijagnostičke usluge"/>
    <x v="3688"/>
    <x v="3679"/>
    <n v="366"/>
    <n v="427"/>
    <n v="457"/>
    <n v="430"/>
    <n v="823"/>
    <n v="857"/>
  </r>
  <r>
    <s v="Mentalno"/>
    <s v="Dijagnostičke usluge"/>
    <x v="3105"/>
    <x v="3097"/>
    <m/>
    <n v="0"/>
    <m/>
    <n v="1"/>
    <n v="0"/>
    <n v="1"/>
  </r>
  <r>
    <s v="Mentalno"/>
    <s v="Dijagnostičke usluge"/>
    <x v="4398"/>
    <x v="4382"/>
    <n v="1401"/>
    <n v="450"/>
    <n v="703"/>
    <n v="340"/>
    <n v="2104"/>
    <n v="790"/>
  </r>
  <r>
    <s v="Mentalno"/>
    <s v="Dijagnostičke usluge"/>
    <x v="4293"/>
    <x v="4277"/>
    <m/>
    <n v="1"/>
    <m/>
    <n v="1"/>
    <n v="0"/>
    <n v="2"/>
  </r>
  <r>
    <s v="Mentalno"/>
    <s v="Dijagnostičke usluge"/>
    <x v="4399"/>
    <x v="4383"/>
    <m/>
    <n v="1"/>
    <m/>
    <n v="0"/>
    <n v="0"/>
    <n v="1"/>
  </r>
  <r>
    <s v="Mentalno"/>
    <s v="Dijagnostičke usluge"/>
    <x v="3428"/>
    <x v="3419"/>
    <m/>
    <n v="1"/>
    <m/>
    <n v="1"/>
    <n v="0"/>
    <n v="2"/>
  </r>
  <r>
    <s v="Mentalno"/>
    <s v="Dijagnostičke usluge"/>
    <x v="3494"/>
    <x v="3485"/>
    <m/>
    <n v="1"/>
    <n v="62"/>
    <n v="100"/>
    <n v="62"/>
    <n v="101"/>
  </r>
  <r>
    <s v="Mentalno"/>
    <s v="Dijagnostičke usluge"/>
    <x v="3495"/>
    <x v="3486"/>
    <m/>
    <n v="1"/>
    <n v="48"/>
    <n v="50"/>
    <n v="48"/>
    <n v="51"/>
  </r>
  <r>
    <s v="Mentalno"/>
    <s v="Dijagnostičke usluge"/>
    <x v="3726"/>
    <x v="3716"/>
    <m/>
    <n v="1"/>
    <n v="52"/>
    <n v="100"/>
    <n v="52"/>
    <n v="101"/>
  </r>
  <r>
    <s v="Mentalno"/>
    <s v="Dijagnostičke usluge"/>
    <x v="3727"/>
    <x v="3717"/>
    <n v="1338"/>
    <n v="830"/>
    <n v="455"/>
    <n v="250"/>
    <n v="1793"/>
    <n v="1080"/>
  </r>
  <r>
    <s v="Mentalno"/>
    <s v="Dijagnostičke usluge"/>
    <x v="3728"/>
    <x v="3718"/>
    <m/>
    <n v="1"/>
    <n v="540"/>
    <n v="520"/>
    <n v="540"/>
    <n v="521"/>
  </r>
  <r>
    <s v="Mentalno"/>
    <s v="Dijagnostičke usluge"/>
    <x v="3729"/>
    <x v="3719"/>
    <m/>
    <n v="0"/>
    <m/>
    <n v="1"/>
    <n v="0"/>
    <n v="1"/>
  </r>
  <r>
    <s v="Mentalno"/>
    <s v="Dijagnostičke usluge"/>
    <x v="3577"/>
    <x v="3568"/>
    <m/>
    <n v="1"/>
    <n v="106"/>
    <n v="40"/>
    <n v="106"/>
    <n v="41"/>
  </r>
  <r>
    <s v="Mentalno"/>
    <s v="Dijagnostičke usluge"/>
    <x v="3730"/>
    <x v="3720"/>
    <n v="29062"/>
    <n v="28800"/>
    <n v="28"/>
    <n v="115"/>
    <n v="29090"/>
    <n v="28915"/>
  </r>
  <r>
    <s v="Mentalno"/>
    <s v="Dijagnostičke usluge"/>
    <x v="4211"/>
    <x v="4195"/>
    <m/>
    <n v="1"/>
    <m/>
    <n v="0"/>
    <n v="0"/>
    <n v="1"/>
  </r>
  <r>
    <s v="Mentalno"/>
    <s v="Dijagnostičke usluge"/>
    <x v="4270"/>
    <x v="4254"/>
    <m/>
    <n v="1"/>
    <m/>
    <n v="0"/>
    <n v="0"/>
    <n v="1"/>
  </r>
  <r>
    <s v="Mentalno"/>
    <s v="Dijagnostičke usluge"/>
    <x v="3731"/>
    <x v="3721"/>
    <n v="427"/>
    <n v="200"/>
    <n v="16"/>
    <n v="50"/>
    <n v="443"/>
    <n v="250"/>
  </r>
  <r>
    <s v="Mentalno"/>
    <s v="Dijagnostičke usluge"/>
    <x v="3732"/>
    <x v="3722"/>
    <n v="5"/>
    <n v="30"/>
    <n v="210"/>
    <n v="180"/>
    <n v="215"/>
    <n v="210"/>
  </r>
  <r>
    <s v="Mentalno"/>
    <s v="Dijagnostičke usluge"/>
    <x v="3704"/>
    <x v="3695"/>
    <n v="12032"/>
    <n v="5"/>
    <n v="658"/>
    <n v="5"/>
    <n v="12690"/>
    <n v="10"/>
  </r>
  <r>
    <s v="Mentalno"/>
    <s v="Dijagnostičke usluge"/>
    <x v="4400"/>
    <x v="4384"/>
    <n v="565"/>
    <n v="310"/>
    <m/>
    <n v="1"/>
    <n v="565"/>
    <n v="311"/>
  </r>
  <r>
    <s v="Mentalno"/>
    <s v="Dijagnostičke usluge"/>
    <x v="3157"/>
    <x v="3149"/>
    <m/>
    <n v="1"/>
    <n v="38"/>
    <n v="1"/>
    <n v="38"/>
    <n v="2"/>
  </r>
  <r>
    <s v="Mentalno"/>
    <s v="Dijagnostičke usluge"/>
    <x v="4401"/>
    <x v="4385"/>
    <m/>
    <n v="1"/>
    <m/>
    <n v="1"/>
    <n v="0"/>
    <n v="2"/>
  </r>
  <r>
    <s v="Mentalno"/>
    <s v="Dijagnostičke usluge"/>
    <x v="3500"/>
    <x v="3491"/>
    <m/>
    <n v="1"/>
    <m/>
    <n v="1"/>
    <n v="0"/>
    <n v="2"/>
  </r>
  <r>
    <s v="Mentalno"/>
    <s v="Dijagnostičke usluge"/>
    <x v="3158"/>
    <x v="3150"/>
    <n v="1274"/>
    <n v="560"/>
    <n v="736"/>
    <n v="380"/>
    <n v="2010"/>
    <n v="940"/>
  </r>
  <r>
    <s v="Mentalno"/>
    <s v="Dijagnostičke usluge"/>
    <x v="4402"/>
    <x v="4386"/>
    <m/>
    <n v="1"/>
    <m/>
    <n v="0"/>
    <n v="0"/>
    <n v="1"/>
  </r>
  <r>
    <s v="Mentalno"/>
    <s v="Dijagnostičke usluge"/>
    <x v="4403"/>
    <x v="4387"/>
    <m/>
    <n v="1"/>
    <m/>
    <n v="0"/>
    <n v="0"/>
    <n v="1"/>
  </r>
  <r>
    <s v="Mentalno"/>
    <s v="Dijagnostičke usluge"/>
    <x v="4404"/>
    <x v="4388"/>
    <m/>
    <n v="1"/>
    <n v="165"/>
    <n v="215"/>
    <n v="165"/>
    <n v="216"/>
  </r>
  <r>
    <s v="Mentalno"/>
    <s v="Dijagnostičke usluge"/>
    <x v="3222"/>
    <x v="3213"/>
    <m/>
    <n v="1"/>
    <m/>
    <n v="0"/>
    <n v="0"/>
    <n v="1"/>
  </r>
  <r>
    <s v="Mentalno"/>
    <s v="Dijagnostičke usluge"/>
    <x v="3718"/>
    <x v="3708"/>
    <n v="38842"/>
    <n v="38200"/>
    <n v="425"/>
    <n v="315"/>
    <n v="39267"/>
    <n v="38515"/>
  </r>
  <r>
    <s v="Mentalno"/>
    <s v="Dijagnostičke usluge"/>
    <x v="4405"/>
    <x v="4389"/>
    <m/>
    <n v="1"/>
    <m/>
    <n v="0"/>
    <n v="0"/>
    <n v="1"/>
  </r>
  <r>
    <s v="Mentalno"/>
    <s v="Dijagnostičke usluge"/>
    <x v="3720"/>
    <x v="3710"/>
    <m/>
    <n v="0"/>
    <n v="274"/>
    <n v="250"/>
    <n v="274"/>
    <n v="250"/>
  </r>
  <r>
    <s v="Mentalno"/>
    <s v="Dijagnostičke usluge"/>
    <x v="4212"/>
    <x v="4196"/>
    <m/>
    <n v="1"/>
    <m/>
    <n v="1"/>
    <n v="0"/>
    <n v="2"/>
  </r>
  <r>
    <s v="Mentalno"/>
    <s v="Dijagnostičke usluge"/>
    <x v="3736"/>
    <x v="3726"/>
    <m/>
    <n v="1"/>
    <m/>
    <n v="0"/>
    <n v="0"/>
    <n v="1"/>
  </r>
  <r>
    <s v="Mentalno"/>
    <s v="Dijagnostičke usluge"/>
    <x v="4406"/>
    <x v="4390"/>
    <m/>
    <n v="1"/>
    <m/>
    <n v="0"/>
    <n v="0"/>
    <n v="1"/>
  </r>
  <r>
    <s v="Mentalno"/>
    <s v="Dijagnostičke usluge"/>
    <x v="4407"/>
    <x v="4391"/>
    <m/>
    <n v="0"/>
    <m/>
    <n v="1"/>
    <n v="0"/>
    <n v="1"/>
  </r>
  <r>
    <s v="Mentalno"/>
    <s v="Dijagnostičke usluge"/>
    <x v="3705"/>
    <x v="3696"/>
    <m/>
    <n v="1"/>
    <n v="1"/>
    <n v="1"/>
    <n v="1"/>
    <n v="2"/>
  </r>
  <r>
    <s v="Mentalno"/>
    <s v="Dijagnostičke usluge"/>
    <x v="3025"/>
    <x v="3017"/>
    <n v="7778"/>
    <n v="8400"/>
    <n v="11132"/>
    <n v="9500"/>
    <n v="18910"/>
    <n v="17900"/>
  </r>
  <r>
    <s v="Mentalno"/>
    <s v="Terapijske  usluge"/>
    <x v="3661"/>
    <x v="3652"/>
    <m/>
    <n v="1"/>
    <m/>
    <n v="1"/>
    <n v="0"/>
    <n v="2"/>
  </r>
  <r>
    <s v="Mentalno"/>
    <s v="Terapijske  usluge"/>
    <x v="3662"/>
    <x v="3653"/>
    <n v="342"/>
    <n v="300"/>
    <n v="363"/>
    <n v="160"/>
    <n v="705"/>
    <n v="460"/>
  </r>
  <r>
    <s v="Mentalno"/>
    <s v="Terapijske  usluge"/>
    <x v="4408"/>
    <x v="4392"/>
    <n v="840"/>
    <n v="450"/>
    <n v="746"/>
    <n v="190"/>
    <n v="1586"/>
    <n v="640"/>
  </r>
  <r>
    <s v="Mentalno"/>
    <s v="Terapijske  usluge"/>
    <x v="4409"/>
    <x v="4393"/>
    <n v="1741"/>
    <n v="1400"/>
    <n v="4520"/>
    <n v="4800"/>
    <n v="6261"/>
    <n v="6200"/>
  </r>
  <r>
    <s v="Mentalno"/>
    <s v="Terapijske  usluge"/>
    <x v="4410"/>
    <x v="4394"/>
    <n v="1317"/>
    <n v="550"/>
    <n v="799"/>
    <n v="2300"/>
    <n v="2116"/>
    <n v="2850"/>
  </r>
  <r>
    <s v="Mentalno"/>
    <s v="Terapijske  usluge"/>
    <x v="4411"/>
    <x v="4395"/>
    <n v="399"/>
    <n v="1"/>
    <m/>
    <n v="0"/>
    <n v="399"/>
    <n v="1"/>
  </r>
  <r>
    <s v="Mentalno"/>
    <s v="Terapijske  usluge"/>
    <x v="2923"/>
    <x v="2916"/>
    <n v="10275"/>
    <n v="9750"/>
    <n v="3"/>
    <n v="20"/>
    <n v="10278"/>
    <n v="9770"/>
  </r>
  <r>
    <s v="Mentalno"/>
    <s v="Terapijske  usluge"/>
    <x v="2924"/>
    <x v="2917"/>
    <n v="28566"/>
    <n v="28500"/>
    <n v="9"/>
    <n v="30"/>
    <n v="28575"/>
    <n v="28530"/>
  </r>
  <r>
    <s v="Mentalno"/>
    <s v="Terapijske  usluge"/>
    <x v="4265"/>
    <x v="4249"/>
    <m/>
    <n v="1"/>
    <m/>
    <n v="1"/>
    <n v="0"/>
    <n v="2"/>
  </r>
  <r>
    <s v="Mentalno"/>
    <s v="Terapijske  usluge"/>
    <x v="4412"/>
    <x v="4396"/>
    <m/>
    <n v="1"/>
    <m/>
    <n v="0"/>
    <n v="0"/>
    <n v="1"/>
  </r>
  <r>
    <s v="Mentalno"/>
    <s v="Terapijske  usluge"/>
    <x v="4266"/>
    <x v="4250"/>
    <m/>
    <n v="1"/>
    <m/>
    <n v="0"/>
    <n v="0"/>
    <n v="1"/>
  </r>
  <r>
    <s v="Mentalno"/>
    <s v="Terapijske  usluge"/>
    <x v="3797"/>
    <x v="3787"/>
    <m/>
    <n v="1"/>
    <m/>
    <n v="0"/>
    <n v="0"/>
    <n v="1"/>
  </r>
  <r>
    <s v="Mentalno"/>
    <s v="Terapijske  usluge"/>
    <x v="4267"/>
    <x v="4251"/>
    <m/>
    <n v="1"/>
    <m/>
    <n v="0"/>
    <n v="0"/>
    <n v="1"/>
  </r>
  <r>
    <s v="Mentalno"/>
    <s v="Terapijske  usluge"/>
    <x v="4413"/>
    <x v="4397"/>
    <m/>
    <n v="1"/>
    <m/>
    <n v="0"/>
    <n v="0"/>
    <n v="1"/>
  </r>
  <r>
    <s v="Mentalno"/>
    <s v="Terapijske  usluge"/>
    <x v="3491"/>
    <x v="3482"/>
    <m/>
    <n v="1"/>
    <m/>
    <n v="1"/>
    <n v="0"/>
    <n v="2"/>
  </r>
  <r>
    <s v="Mentalno"/>
    <s v="Terapijske  usluge"/>
    <x v="3593"/>
    <x v="3584"/>
    <n v="802"/>
    <n v="450"/>
    <n v="949"/>
    <n v="230"/>
    <n v="1751"/>
    <n v="680"/>
  </r>
  <r>
    <s v="Mentalno"/>
    <s v="Terapijske  usluge"/>
    <x v="4291"/>
    <x v="4275"/>
    <m/>
    <n v="1"/>
    <m/>
    <n v="1"/>
    <n v="0"/>
    <n v="2"/>
  </r>
  <r>
    <s v="Mentalno"/>
    <s v="Terapijske  usluge"/>
    <x v="4414"/>
    <x v="4398"/>
    <m/>
    <n v="0"/>
    <m/>
    <n v="1"/>
    <n v="0"/>
    <n v="1"/>
  </r>
  <r>
    <s v="Mentalno"/>
    <s v="Terapijske  usluge"/>
    <x v="3156"/>
    <x v="3148"/>
    <n v="10843"/>
    <n v="9800"/>
    <n v="508"/>
    <n v="370"/>
    <n v="11351"/>
    <n v="10170"/>
  </r>
  <r>
    <s v="Mentalno"/>
    <s v="Terapijske  usluge"/>
    <x v="2939"/>
    <x v="2932"/>
    <m/>
    <n v="1"/>
    <m/>
    <n v="1"/>
    <n v="0"/>
    <n v="2"/>
  </r>
  <r>
    <s v="Mentalno"/>
    <s v="Terapijske  usluge"/>
    <x v="3154"/>
    <x v="3146"/>
    <m/>
    <n v="1"/>
    <m/>
    <n v="1"/>
    <n v="0"/>
    <n v="2"/>
  </r>
  <r>
    <s v="Mentalno"/>
    <s v="Terapijske  usluge"/>
    <x v="3501"/>
    <x v="3492"/>
    <n v="16"/>
    <n v="1"/>
    <m/>
    <n v="0"/>
    <n v="16"/>
    <n v="1"/>
  </r>
  <r>
    <s v="Mentalno"/>
    <s v="Terapijske  usluge"/>
    <x v="4415"/>
    <x v="4399"/>
    <m/>
    <n v="1"/>
    <m/>
    <n v="1"/>
    <n v="0"/>
    <n v="2"/>
  </r>
  <r>
    <s v="Mentalno"/>
    <s v="Terapijske  usluge"/>
    <x v="3159"/>
    <x v="3151"/>
    <n v="28595"/>
    <n v="28500"/>
    <n v="366"/>
    <n v="290"/>
    <n v="28961"/>
    <n v="28790"/>
  </r>
  <r>
    <s v="Mentalno"/>
    <s v="Terapijske  usluge"/>
    <x v="4271"/>
    <x v="4255"/>
    <n v="924"/>
    <n v="470"/>
    <n v="421"/>
    <n v="180"/>
    <n v="1345"/>
    <n v="650"/>
  </r>
  <r>
    <s v="Mentalno"/>
    <s v="Terapijske  usluge"/>
    <x v="4416"/>
    <x v="4400"/>
    <m/>
    <n v="1"/>
    <m/>
    <n v="0"/>
    <n v="0"/>
    <n v="1"/>
  </r>
  <r>
    <s v="Mentalno"/>
    <s v="Terapijske  usluge"/>
    <x v="2941"/>
    <x v="2934"/>
    <m/>
    <n v="0"/>
    <m/>
    <n v="1"/>
    <n v="0"/>
    <n v="1"/>
  </r>
  <r>
    <s v="Mentalno"/>
    <s v="Terapijske  usluge"/>
    <x v="3719"/>
    <x v="3709"/>
    <m/>
    <n v="1"/>
    <m/>
    <n v="1"/>
    <n v="0"/>
    <n v="2"/>
  </r>
  <r>
    <s v="Mentalno"/>
    <s v="Terapijske  usluge"/>
    <x v="3774"/>
    <x v="3764"/>
    <m/>
    <n v="0"/>
    <m/>
    <n v="1"/>
    <n v="0"/>
    <n v="1"/>
  </r>
  <r>
    <s v="Mentalno"/>
    <s v="Terapijske  usluge"/>
    <x v="3775"/>
    <x v="3765"/>
    <m/>
    <n v="0"/>
    <m/>
    <n v="1"/>
    <n v="0"/>
    <n v="1"/>
  </r>
  <r>
    <s v="Mentalno"/>
    <s v="Terapijske  usluge"/>
    <x v="4417"/>
    <x v="4401"/>
    <m/>
    <n v="1"/>
    <m/>
    <n v="0"/>
    <n v="0"/>
    <n v="1"/>
  </r>
  <r>
    <s v="Mentalno"/>
    <s v="Terapijske  usluge"/>
    <x v="3735"/>
    <x v="3725"/>
    <m/>
    <n v="1"/>
    <m/>
    <n v="1"/>
    <n v="0"/>
    <n v="2"/>
  </r>
  <r>
    <s v="Mentalno"/>
    <s v="Terapijske  usluge"/>
    <x v="2951"/>
    <x v="2944"/>
    <m/>
    <n v="0"/>
    <m/>
    <n v="1"/>
    <n v="0"/>
    <n v="1"/>
  </r>
  <r>
    <s v="Mentalno"/>
    <s v="Terapijske  usluge"/>
    <x v="2955"/>
    <x v="2947"/>
    <m/>
    <n v="1"/>
    <m/>
    <n v="0"/>
    <n v="0"/>
    <n v="1"/>
  </r>
  <r>
    <s v="Mentalno"/>
    <s v="Terapijske  usluge"/>
    <x v="4418"/>
    <x v="4402"/>
    <m/>
    <n v="1"/>
    <m/>
    <n v="1"/>
    <n v="0"/>
    <n v="2"/>
  </r>
  <r>
    <s v="Mentalno"/>
    <s v="Terapijske  usluge"/>
    <x v="4283"/>
    <x v="4267"/>
    <m/>
    <n v="1"/>
    <m/>
    <n v="0"/>
    <n v="0"/>
    <n v="1"/>
  </r>
  <r>
    <s v="Mentalno"/>
    <s v="Terapijske  usluge"/>
    <x v="4419"/>
    <x v="4403"/>
    <m/>
    <n v="1"/>
    <m/>
    <n v="0"/>
    <n v="0"/>
    <n v="1"/>
  </r>
  <r>
    <s v="Mentalno"/>
    <s v="Terapijske  usluge"/>
    <x v="2968"/>
    <x v="2960"/>
    <m/>
    <n v="1"/>
    <m/>
    <n v="1"/>
    <n v="0"/>
    <n v="2"/>
  </r>
  <r>
    <s v="Mentalno"/>
    <s v="Terapijske  usluge"/>
    <x v="2971"/>
    <x v="2963"/>
    <n v="902"/>
    <n v="810"/>
    <n v="27"/>
    <n v="50"/>
    <n v="929"/>
    <n v="860"/>
  </r>
  <r>
    <s v="Mentalno"/>
    <s v="Terapijske  usluge"/>
    <x v="2989"/>
    <x v="2981"/>
    <n v="25"/>
    <n v="50"/>
    <n v="3"/>
    <n v="5"/>
    <n v="28"/>
    <n v="55"/>
  </r>
  <r>
    <s v="Mentalno"/>
    <s v="Terapijske  usluge"/>
    <x v="3016"/>
    <x v="3008"/>
    <m/>
    <n v="1"/>
    <m/>
    <n v="0"/>
    <n v="0"/>
    <n v="1"/>
  </r>
  <r>
    <s v="Mentalno"/>
    <s v="Terapijske  usluge"/>
    <x v="3019"/>
    <x v="3011"/>
    <m/>
    <n v="1"/>
    <m/>
    <n v="0"/>
    <n v="0"/>
    <n v="1"/>
  </r>
  <r>
    <s v="Mentalno"/>
    <s v="Terapijske  usluge"/>
    <x v="3052"/>
    <x v="3044"/>
    <m/>
    <n v="1"/>
    <m/>
    <n v="0"/>
    <n v="0"/>
    <n v="1"/>
  </r>
  <r>
    <s v="Onkologija"/>
    <s v="Dijagnostičke usluge"/>
    <x v="3399"/>
    <x v="3390"/>
    <m/>
    <n v="1"/>
    <n v="4"/>
    <n v="1"/>
    <n v="4"/>
    <n v="2"/>
  </r>
  <r>
    <s v="Onkologija"/>
    <s v="Dijagnostičke usluge"/>
    <x v="2896"/>
    <x v="2889"/>
    <n v="1429"/>
    <n v="13"/>
    <n v="1087"/>
    <n v="1850"/>
    <n v="2516"/>
    <n v="1863"/>
  </r>
  <r>
    <s v="Onkologija"/>
    <s v="Dijagnostičke usluge"/>
    <x v="2897"/>
    <x v="2890"/>
    <n v="32"/>
    <n v="30"/>
    <n v="2925"/>
    <n v="4000"/>
    <n v="2957"/>
    <n v="4030"/>
  </r>
  <r>
    <s v="Onkologija"/>
    <s v="Dijagnostičke usluge"/>
    <x v="3059"/>
    <x v="3051"/>
    <n v="1"/>
    <n v="1"/>
    <n v="335"/>
    <n v="4600"/>
    <n v="336"/>
    <n v="4601"/>
  </r>
  <r>
    <s v="Onkologija"/>
    <s v="Dijagnostičke usluge"/>
    <x v="3654"/>
    <x v="3645"/>
    <n v="13"/>
    <n v="15"/>
    <n v="71"/>
    <n v="80"/>
    <n v="84"/>
    <n v="95"/>
  </r>
  <r>
    <s v="Onkologija"/>
    <s v="Dijagnostičke usluge"/>
    <x v="3632"/>
    <x v="3623"/>
    <m/>
    <n v="5"/>
    <n v="5"/>
    <n v="10"/>
    <n v="5"/>
    <n v="15"/>
  </r>
  <r>
    <s v="Onkologija"/>
    <s v="Dijagnostičke usluge"/>
    <x v="3366"/>
    <x v="3357"/>
    <n v="1926"/>
    <n v="1660"/>
    <n v="1"/>
    <n v="5"/>
    <n v="1927"/>
    <n v="1665"/>
  </r>
  <r>
    <s v="Onkologija"/>
    <s v="Dijagnostičke usluge"/>
    <x v="3574"/>
    <x v="3565"/>
    <n v="1504"/>
    <n v="1110"/>
    <n v="6"/>
    <n v="5"/>
    <n v="1510"/>
    <n v="1115"/>
  </r>
  <r>
    <s v="Onkologija"/>
    <s v="Terapijske  usluge"/>
    <x v="2907"/>
    <x v="2900"/>
    <m/>
    <n v="1"/>
    <n v="516"/>
    <n v="400"/>
    <n v="516"/>
    <n v="401"/>
  </r>
  <r>
    <s v="Onkologija"/>
    <s v="Terapijske  usluge"/>
    <x v="2908"/>
    <x v="2901"/>
    <m/>
    <n v="1"/>
    <n v="77"/>
    <n v="60"/>
    <n v="77"/>
    <n v="61"/>
  </r>
  <r>
    <s v="Onkologija"/>
    <s v="Terapijske  usluge"/>
    <x v="2912"/>
    <x v="2905"/>
    <m/>
    <n v="0"/>
    <m/>
    <n v="1"/>
    <n v="0"/>
    <n v="1"/>
  </r>
  <r>
    <s v="Onkologija"/>
    <s v="Terapijske  usluge"/>
    <x v="2913"/>
    <x v="2906"/>
    <m/>
    <n v="0"/>
    <m/>
    <n v="5"/>
    <n v="0"/>
    <n v="5"/>
  </r>
  <r>
    <s v="Onkologija"/>
    <s v="Terapijske  usluge"/>
    <x v="4420"/>
    <x v="4404"/>
    <m/>
    <n v="1"/>
    <m/>
    <n v="1"/>
    <n v="0"/>
    <n v="2"/>
  </r>
  <r>
    <s v="Onkologija"/>
    <s v="Terapijske  usluge"/>
    <x v="4421"/>
    <x v="4405"/>
    <m/>
    <n v="1"/>
    <m/>
    <n v="0"/>
    <n v="0"/>
    <n v="1"/>
  </r>
  <r>
    <s v="Onkologija"/>
    <s v="Terapijske  usluge"/>
    <x v="4422"/>
    <x v="4406"/>
    <n v="1"/>
    <n v="1"/>
    <n v="2787"/>
    <n v="3260"/>
    <n v="2788"/>
    <n v="3261"/>
  </r>
  <r>
    <s v="Onkologija"/>
    <s v="Terapijske  usluge"/>
    <x v="4423"/>
    <x v="4407"/>
    <m/>
    <n v="1"/>
    <m/>
    <n v="1"/>
    <n v="0"/>
    <n v="2"/>
  </r>
  <r>
    <s v="Onkologija"/>
    <s v="Terapijske  usluge"/>
    <x v="4424"/>
    <x v="4407"/>
    <m/>
    <n v="1"/>
    <m/>
    <n v="1"/>
    <n v="0"/>
    <n v="2"/>
  </r>
  <r>
    <s v="Onkologija"/>
    <s v="Terapijske  usluge"/>
    <x v="4425"/>
    <x v="4408"/>
    <m/>
    <n v="1"/>
    <n v="40321"/>
    <n v="33705"/>
    <n v="40321"/>
    <n v="33706"/>
  </r>
  <r>
    <s v="Onkologija"/>
    <s v="Terapijske  usluge"/>
    <x v="4426"/>
    <x v="4409"/>
    <m/>
    <n v="1"/>
    <m/>
    <n v="1"/>
    <n v="0"/>
    <n v="2"/>
  </r>
  <r>
    <s v="Onkologija"/>
    <s v="Terapijske  usluge"/>
    <x v="4427"/>
    <x v="4409"/>
    <m/>
    <n v="1"/>
    <m/>
    <n v="1"/>
    <n v="0"/>
    <n v="2"/>
  </r>
  <r>
    <s v="Onkologija"/>
    <s v="Terapijske  usluge"/>
    <x v="4428"/>
    <x v="4410"/>
    <m/>
    <n v="1"/>
    <m/>
    <n v="1"/>
    <n v="0"/>
    <n v="2"/>
  </r>
  <r>
    <s v="Onkologija"/>
    <s v="Terapijske  usluge"/>
    <x v="4429"/>
    <x v="4411"/>
    <m/>
    <n v="1"/>
    <n v="527"/>
    <n v="510"/>
    <n v="527"/>
    <n v="511"/>
  </r>
  <r>
    <s v="Onkologija"/>
    <s v="Terapijske  usluge"/>
    <x v="4430"/>
    <x v="4412"/>
    <m/>
    <n v="1"/>
    <n v="154"/>
    <n v="140"/>
    <n v="154"/>
    <n v="141"/>
  </r>
  <r>
    <s v="Onkologija"/>
    <s v="Terapijske  usluge"/>
    <x v="4431"/>
    <x v="4413"/>
    <m/>
    <n v="0"/>
    <m/>
    <n v="1"/>
    <n v="0"/>
    <n v="1"/>
  </r>
  <r>
    <s v="Onkologija"/>
    <s v="Terapijske  usluge"/>
    <x v="4432"/>
    <x v="4413"/>
    <m/>
    <n v="1"/>
    <m/>
    <n v="1"/>
    <n v="0"/>
    <n v="2"/>
  </r>
  <r>
    <s v="Onkologija"/>
    <s v="Terapijske  usluge"/>
    <x v="4433"/>
    <x v="4414"/>
    <n v="21"/>
    <n v="30"/>
    <n v="2"/>
    <n v="5"/>
    <n v="23"/>
    <n v="35"/>
  </r>
  <r>
    <s v="Onkologija"/>
    <s v="Terapijske  usluge"/>
    <x v="4434"/>
    <x v="4415"/>
    <m/>
    <n v="1"/>
    <m/>
    <n v="1"/>
    <n v="0"/>
    <n v="2"/>
  </r>
  <r>
    <s v="Onkologija"/>
    <s v="Terapijske  usluge"/>
    <x v="4435"/>
    <x v="4416"/>
    <m/>
    <n v="1"/>
    <m/>
    <n v="1"/>
    <n v="0"/>
    <n v="2"/>
  </r>
  <r>
    <s v="Onkologija"/>
    <s v="Terapijske  usluge"/>
    <x v="4436"/>
    <x v="4417"/>
    <n v="1622"/>
    <n v="1135"/>
    <n v="49"/>
    <n v="70"/>
    <n v="1671"/>
    <n v="1205"/>
  </r>
  <r>
    <s v="Onkologija"/>
    <s v="Terapijske  usluge"/>
    <x v="4437"/>
    <x v="4418"/>
    <n v="188"/>
    <n v="270"/>
    <n v="24"/>
    <n v="50"/>
    <n v="212"/>
    <n v="320"/>
  </r>
  <r>
    <s v="Onkologija"/>
    <s v="Terapijske  usluge"/>
    <x v="4438"/>
    <x v="4419"/>
    <m/>
    <n v="1"/>
    <m/>
    <n v="0"/>
    <n v="0"/>
    <n v="1"/>
  </r>
  <r>
    <s v="Onkologija"/>
    <s v="Terapijske  usluge"/>
    <x v="4439"/>
    <x v="4420"/>
    <m/>
    <n v="1"/>
    <n v="702"/>
    <n v="660"/>
    <n v="702"/>
    <n v="661"/>
  </r>
  <r>
    <s v="Onkologija"/>
    <s v="Terapijske  usluge"/>
    <x v="4440"/>
    <x v="4421"/>
    <n v="1784"/>
    <n v="1300"/>
    <n v="48"/>
    <n v="60"/>
    <n v="1832"/>
    <n v="1360"/>
  </r>
  <r>
    <s v="Onkologija"/>
    <s v="Terapijske  usluge"/>
    <x v="4441"/>
    <x v="4422"/>
    <n v="1623"/>
    <n v="1140"/>
    <n v="51"/>
    <n v="60"/>
    <n v="1674"/>
    <n v="1200"/>
  </r>
  <r>
    <s v="Onkologija"/>
    <s v="Terapijske  usluge"/>
    <x v="4442"/>
    <x v="4423"/>
    <m/>
    <n v="1"/>
    <n v="6"/>
    <n v="0"/>
    <n v="6"/>
    <n v="1"/>
  </r>
  <r>
    <s v="Onkologija"/>
    <s v="Terapijske  usluge"/>
    <x v="2096"/>
    <x v="2092"/>
    <n v="73"/>
    <n v="60"/>
    <n v="4"/>
    <n v="15"/>
    <n v="77"/>
    <n v="75"/>
  </r>
  <r>
    <s v="Onkologija"/>
    <s v="Terapijske  usluge"/>
    <x v="4443"/>
    <x v="4424"/>
    <m/>
    <n v="1"/>
    <n v="162"/>
    <n v="140"/>
    <n v="162"/>
    <n v="141"/>
  </r>
  <r>
    <s v="Onkologija"/>
    <s v="Terapijske  usluge"/>
    <x v="4444"/>
    <x v="4425"/>
    <m/>
    <n v="0"/>
    <m/>
    <n v="1"/>
    <n v="0"/>
    <n v="1"/>
  </r>
  <r>
    <s v="Onkologija"/>
    <s v="Terapijske  usluge"/>
    <x v="4445"/>
    <x v="4426"/>
    <m/>
    <n v="1"/>
    <n v="707"/>
    <n v="1"/>
    <n v="707"/>
    <n v="2"/>
  </r>
  <r>
    <s v="Onkologija"/>
    <s v="Terapijske  usluge"/>
    <x v="4446"/>
    <x v="4427"/>
    <m/>
    <n v="1"/>
    <m/>
    <n v="0"/>
    <n v="0"/>
    <n v="1"/>
  </r>
  <r>
    <s v="Onkologija"/>
    <s v="Terapijske  usluge"/>
    <x v="4447"/>
    <x v="4428"/>
    <n v="81"/>
    <n v="125"/>
    <n v="12"/>
    <n v="1"/>
    <n v="93"/>
    <n v="126"/>
  </r>
  <r>
    <s v="Onkologija"/>
    <s v="Terapijske  usluge"/>
    <x v="4448"/>
    <x v="4429"/>
    <n v="1724"/>
    <n v="1520"/>
    <n v="771"/>
    <n v="1"/>
    <n v="2495"/>
    <n v="1521"/>
  </r>
  <r>
    <s v="Onkologija"/>
    <s v="Terapijske  usluge"/>
    <x v="4449"/>
    <x v="4430"/>
    <n v="1683"/>
    <n v="1480"/>
    <n v="600"/>
    <n v="1"/>
    <n v="2283"/>
    <n v="1481"/>
  </r>
  <r>
    <s v="Onkologija"/>
    <s v="Terapijske  usluge"/>
    <x v="4450"/>
    <x v="4431"/>
    <n v="1683"/>
    <n v="1480"/>
    <n v="214"/>
    <n v="1"/>
    <n v="1897"/>
    <n v="1481"/>
  </r>
  <r>
    <s v="Onkologija"/>
    <s v="Terapijske  usluge"/>
    <x v="4451"/>
    <x v="4432"/>
    <n v="1685"/>
    <n v="1480"/>
    <n v="758"/>
    <n v="1"/>
    <n v="2443"/>
    <n v="1481"/>
  </r>
  <r>
    <s v="Onkologija"/>
    <s v="Terapijske  usluge"/>
    <x v="4452"/>
    <x v="4433"/>
    <m/>
    <n v="1"/>
    <m/>
    <n v="0"/>
    <n v="0"/>
    <n v="1"/>
  </r>
  <r>
    <s v="Onkologija"/>
    <s v="Terapijske  usluge"/>
    <x v="4453"/>
    <x v="4434"/>
    <m/>
    <n v="110"/>
    <m/>
    <n v="135"/>
    <n v="0"/>
    <n v="245"/>
  </r>
  <r>
    <s v="Onkologija"/>
    <s v="Terapijske  usluge"/>
    <x v="4454"/>
    <x v="4435"/>
    <m/>
    <n v="110"/>
    <m/>
    <n v="135"/>
    <n v="0"/>
    <n v="245"/>
  </r>
  <r>
    <s v="Onkologija"/>
    <s v="Terapijske  usluge"/>
    <x v="4455"/>
    <x v="4436"/>
    <m/>
    <n v="110"/>
    <m/>
    <n v="135"/>
    <n v="0"/>
    <n v="245"/>
  </r>
  <r>
    <s v="Onkologija"/>
    <s v="Terapijske  usluge"/>
    <x v="4456"/>
    <x v="4437"/>
    <m/>
    <n v="110"/>
    <m/>
    <n v="135"/>
    <n v="0"/>
    <n v="245"/>
  </r>
  <r>
    <s v="Onkologija"/>
    <s v="Terapijske  usluge"/>
    <x v="4457"/>
    <x v="4438"/>
    <m/>
    <n v="110"/>
    <m/>
    <n v="135"/>
    <n v="0"/>
    <n v="245"/>
  </r>
  <r>
    <s v="Onkologija"/>
    <s v="Terapijske  usluge"/>
    <x v="4458"/>
    <x v="4439"/>
    <m/>
    <n v="110"/>
    <m/>
    <n v="135"/>
    <n v="0"/>
    <n v="245"/>
  </r>
  <r>
    <s v="Onkologija"/>
    <s v="Terapijske  usluge"/>
    <x v="4459"/>
    <x v="4440"/>
    <m/>
    <n v="110"/>
    <m/>
    <n v="135"/>
    <n v="0"/>
    <n v="245"/>
  </r>
  <r>
    <s v="Onkologija"/>
    <s v="Terapijske  usluge"/>
    <x v="4460"/>
    <x v="4441"/>
    <m/>
    <n v="110"/>
    <m/>
    <n v="135"/>
    <n v="0"/>
    <n v="245"/>
  </r>
  <r>
    <s v="Onkologija"/>
    <s v="Terapijske  usluge"/>
    <x v="4461"/>
    <x v="4442"/>
    <m/>
    <n v="110"/>
    <m/>
    <n v="135"/>
    <n v="0"/>
    <n v="245"/>
  </r>
  <r>
    <s v="Onkologija"/>
    <s v="Terapijske  usluge"/>
    <x v="4462"/>
    <x v="4443"/>
    <m/>
    <n v="110"/>
    <m/>
    <n v="135"/>
    <n v="0"/>
    <n v="245"/>
  </r>
  <r>
    <s v="Onkologija"/>
    <s v="Terapijske  usluge"/>
    <x v="4463"/>
    <x v="4444"/>
    <m/>
    <n v="110"/>
    <m/>
    <n v="135"/>
    <n v="0"/>
    <n v="245"/>
  </r>
  <r>
    <s v="Onkologija"/>
    <s v="Terapijske  usluge"/>
    <x v="4464"/>
    <x v="4445"/>
    <m/>
    <n v="110"/>
    <m/>
    <n v="135"/>
    <n v="0"/>
    <n v="245"/>
  </r>
  <r>
    <s v="Onkologija"/>
    <s v="Terapijske  usluge"/>
    <x v="4465"/>
    <x v="4446"/>
    <m/>
    <n v="110"/>
    <m/>
    <n v="135"/>
    <n v="0"/>
    <n v="245"/>
  </r>
  <r>
    <s v="Onkologija"/>
    <s v="Terapijske  usluge"/>
    <x v="4466"/>
    <x v="4447"/>
    <m/>
    <n v="1"/>
    <n v="3"/>
    <n v="1"/>
    <n v="3"/>
    <n v="2"/>
  </r>
  <r>
    <s v="Onkologija"/>
    <s v="Terapijske  usluge"/>
    <x v="4467"/>
    <x v="4448"/>
    <m/>
    <n v="1"/>
    <n v="12466"/>
    <n v="1"/>
    <n v="12466"/>
    <n v="2"/>
  </r>
  <r>
    <s v="Onkologija"/>
    <s v="Terapijske  usluge"/>
    <x v="4468"/>
    <x v="4449"/>
    <n v="51"/>
    <n v="310"/>
    <m/>
    <n v="0"/>
    <n v="51"/>
    <n v="310"/>
  </r>
  <r>
    <s v="Onkologija"/>
    <s v="Terapijske  usluge"/>
    <x v="4469"/>
    <x v="4450"/>
    <n v="51"/>
    <n v="310"/>
    <m/>
    <n v="0"/>
    <n v="51"/>
    <n v="310"/>
  </r>
  <r>
    <s v="Onkologija"/>
    <s v="Terapijske  usluge"/>
    <x v="4470"/>
    <x v="4451"/>
    <m/>
    <n v="1"/>
    <n v="543"/>
    <n v="1"/>
    <n v="543"/>
    <n v="2"/>
  </r>
  <r>
    <s v="Onkologija"/>
    <s v="Terapijske  usluge"/>
    <x v="4471"/>
    <x v="4452"/>
    <n v="2146"/>
    <n v="2020"/>
    <n v="13431"/>
    <n v="0"/>
    <n v="15577"/>
    <n v="2020"/>
  </r>
  <r>
    <s v="Onkologija"/>
    <s v="Terapijske  usluge"/>
    <x v="3162"/>
    <x v="3154"/>
    <m/>
    <n v="0"/>
    <n v="207"/>
    <n v="200"/>
    <n v="207"/>
    <n v="200"/>
  </r>
  <r>
    <s v="Onkologija"/>
    <s v="Terapijske  usluge"/>
    <x v="3639"/>
    <x v="3630"/>
    <n v="323"/>
    <n v="330"/>
    <n v="23"/>
    <n v="100"/>
    <n v="346"/>
    <n v="430"/>
  </r>
  <r>
    <s v="Onkologija"/>
    <s v="Terapijske  usluge"/>
    <x v="4472"/>
    <x v="4453"/>
    <n v="1377"/>
    <n v="1170"/>
    <n v="40"/>
    <n v="35"/>
    <n v="1417"/>
    <n v="1205"/>
  </r>
  <r>
    <s v="Onkologija"/>
    <s v="Terapijske  usluge"/>
    <x v="2925"/>
    <x v="2918"/>
    <m/>
    <n v="5"/>
    <n v="142"/>
    <n v="150"/>
    <n v="142"/>
    <n v="155"/>
  </r>
  <r>
    <s v="Onkologija"/>
    <s v="Terapijske  usluge"/>
    <x v="3101"/>
    <x v="3093"/>
    <m/>
    <n v="0"/>
    <m/>
    <n v="1"/>
    <n v="0"/>
    <n v="1"/>
  </r>
  <r>
    <s v="Onkologija"/>
    <s v="Terapijske  usluge"/>
    <x v="2927"/>
    <x v="2920"/>
    <m/>
    <n v="0"/>
    <m/>
    <n v="1"/>
    <n v="0"/>
    <n v="1"/>
  </r>
  <r>
    <s v="Onkologija"/>
    <s v="Terapijske  usluge"/>
    <x v="2930"/>
    <x v="2923"/>
    <m/>
    <n v="1"/>
    <n v="16"/>
    <n v="11"/>
    <n v="16"/>
    <n v="12"/>
  </r>
  <r>
    <s v="Onkologija"/>
    <s v="Terapijske  usluge"/>
    <x v="3218"/>
    <x v="3209"/>
    <m/>
    <n v="0"/>
    <m/>
    <n v="1"/>
    <n v="0"/>
    <n v="1"/>
  </r>
  <r>
    <s v="Onkologija"/>
    <s v="Terapijske  usluge"/>
    <x v="3220"/>
    <x v="3211"/>
    <m/>
    <n v="0"/>
    <m/>
    <n v="1"/>
    <n v="0"/>
    <n v="1"/>
  </r>
  <r>
    <s v="Onkologija"/>
    <s v="Terapijske  usluge"/>
    <x v="3154"/>
    <x v="3146"/>
    <m/>
    <n v="1"/>
    <m/>
    <n v="0"/>
    <n v="0"/>
    <n v="1"/>
  </r>
  <r>
    <s v="Onkologija"/>
    <s v="Terapijske  usluge"/>
    <x v="2963"/>
    <x v="2955"/>
    <n v="2"/>
    <n v="1"/>
    <n v="1426"/>
    <n v="1300"/>
    <n v="1428"/>
    <n v="1301"/>
  </r>
  <r>
    <s v="Onkologija"/>
    <s v="Terapijske  usluge"/>
    <x v="2964"/>
    <x v="2956"/>
    <m/>
    <n v="1"/>
    <m/>
    <n v="1"/>
    <n v="0"/>
    <n v="2"/>
  </r>
  <r>
    <s v="Onkologija"/>
    <s v="Terapijske  usluge"/>
    <x v="2965"/>
    <x v="2957"/>
    <m/>
    <n v="1"/>
    <m/>
    <n v="1"/>
    <n v="0"/>
    <n v="2"/>
  </r>
  <r>
    <s v="Onkologija"/>
    <s v="Terapijske  usluge"/>
    <x v="2966"/>
    <x v="2958"/>
    <m/>
    <n v="1"/>
    <m/>
    <n v="1"/>
    <n v="0"/>
    <n v="2"/>
  </r>
  <r>
    <s v="Onkologija"/>
    <s v="Terapijske  usluge"/>
    <x v="2971"/>
    <x v="2963"/>
    <n v="27"/>
    <n v="30"/>
    <n v="906"/>
    <n v="980"/>
    <n v="933"/>
    <n v="1010"/>
  </r>
  <r>
    <s v="Onkologija"/>
    <s v="Terapijske  usluge"/>
    <x v="2972"/>
    <x v="2964"/>
    <m/>
    <n v="1"/>
    <n v="5"/>
    <n v="6"/>
    <n v="5"/>
    <n v="7"/>
  </r>
  <r>
    <s v="Onkologija"/>
    <s v="Terapijske  usluge"/>
    <x v="2981"/>
    <x v="2973"/>
    <m/>
    <n v="1"/>
    <n v="11692"/>
    <n v="10680"/>
    <n v="11692"/>
    <n v="10681"/>
  </r>
  <r>
    <s v="Onkologija"/>
    <s v="Terapijske  usluge"/>
    <x v="2982"/>
    <x v="2974"/>
    <m/>
    <n v="1"/>
    <n v="15"/>
    <n v="3"/>
    <n v="15"/>
    <n v="4"/>
  </r>
  <r>
    <s v="Onkologija"/>
    <s v="Terapijske  usluge"/>
    <x v="2983"/>
    <x v="2975"/>
    <n v="2"/>
    <n v="1"/>
    <n v="3018"/>
    <n v="2250"/>
    <n v="3020"/>
    <n v="2251"/>
  </r>
  <r>
    <s v="Onkologija"/>
    <s v="Terapijske  usluge"/>
    <x v="2984"/>
    <x v="2976"/>
    <m/>
    <n v="1"/>
    <n v="3415"/>
    <n v="2000"/>
    <n v="3415"/>
    <n v="2001"/>
  </r>
  <r>
    <s v="Onkologija"/>
    <s v="Terapijske  usluge"/>
    <x v="2987"/>
    <x v="2979"/>
    <m/>
    <n v="1"/>
    <n v="25"/>
    <n v="15"/>
    <n v="25"/>
    <n v="16"/>
  </r>
  <r>
    <s v="Onkologija"/>
    <s v="Terapijske  usluge"/>
    <x v="2988"/>
    <x v="2980"/>
    <n v="101"/>
    <n v="60"/>
    <n v="10445"/>
    <n v="9000"/>
    <n v="10546"/>
    <n v="9060"/>
  </r>
  <r>
    <s v="Onkologija"/>
    <s v="Terapijske  usluge"/>
    <x v="2989"/>
    <x v="2981"/>
    <n v="43"/>
    <n v="30"/>
    <n v="11599"/>
    <n v="9000"/>
    <n v="11642"/>
    <n v="9030"/>
  </r>
  <r>
    <s v="Onkologija"/>
    <s v="Terapijske  usluge"/>
    <x v="2990"/>
    <x v="2982"/>
    <m/>
    <n v="1"/>
    <n v="1347"/>
    <n v="2560"/>
    <n v="1347"/>
    <n v="2561"/>
  </r>
  <r>
    <s v="Onkologija"/>
    <s v="Terapijske  usluge"/>
    <x v="2991"/>
    <x v="2983"/>
    <n v="5"/>
    <n v="6"/>
    <n v="3662"/>
    <n v="1880"/>
    <n v="3667"/>
    <n v="1886"/>
  </r>
  <r>
    <s v="Onkologija"/>
    <s v="Terapijske  usluge"/>
    <x v="2995"/>
    <x v="2987"/>
    <m/>
    <n v="1"/>
    <n v="101"/>
    <n v="1080"/>
    <n v="101"/>
    <n v="1081"/>
  </r>
  <r>
    <s v="Onkologija"/>
    <s v="Terapijske  usluge"/>
    <x v="2998"/>
    <x v="2990"/>
    <n v="301"/>
    <n v="150"/>
    <n v="1459"/>
    <n v="1070"/>
    <n v="1760"/>
    <n v="1220"/>
  </r>
  <r>
    <s v="Onkologija"/>
    <s v="Terapijske  usluge"/>
    <x v="3014"/>
    <x v="3006"/>
    <m/>
    <n v="1"/>
    <m/>
    <n v="1"/>
    <n v="0"/>
    <n v="2"/>
  </r>
  <r>
    <s v="Onkologija"/>
    <s v="Terapijske  usluge"/>
    <x v="3017"/>
    <x v="3009"/>
    <m/>
    <n v="0"/>
    <n v="10195"/>
    <n v="7000"/>
    <n v="10195"/>
    <n v="7000"/>
  </r>
  <r>
    <s v="Onkologija"/>
    <s v="Terapijske  usluge"/>
    <x v="3019"/>
    <x v="3011"/>
    <m/>
    <n v="0"/>
    <n v="1300"/>
    <n v="1550"/>
    <n v="1300"/>
    <n v="1550"/>
  </r>
  <r>
    <s v="Onkologija"/>
    <s v="Terapijske  usluge"/>
    <x v="3020"/>
    <x v="3012"/>
    <m/>
    <n v="0"/>
    <n v="2883"/>
    <n v="3100"/>
    <n v="2883"/>
    <n v="3100"/>
  </r>
  <r>
    <s v="Onkologija"/>
    <s v="Terapijske  usluge"/>
    <x v="3023"/>
    <x v="3015"/>
    <m/>
    <n v="0"/>
    <n v="391"/>
    <n v="260"/>
    <n v="391"/>
    <n v="260"/>
  </r>
  <r>
    <s v="Onkologija"/>
    <s v="Terapijske  usluge"/>
    <x v="3024"/>
    <x v="3016"/>
    <m/>
    <n v="0"/>
    <n v="6"/>
    <n v="2"/>
    <n v="6"/>
    <n v="2"/>
  </r>
  <r>
    <s v="Onkologija"/>
    <s v="Terapijske  usluge"/>
    <x v="3025"/>
    <x v="3017"/>
    <n v="7"/>
    <n v="5"/>
    <n v="13995"/>
    <n v="14100"/>
    <n v="14002"/>
    <n v="14105"/>
  </r>
  <r>
    <s v="Onkologija"/>
    <s v="Terapijske  usluge"/>
    <x v="3034"/>
    <x v="3026"/>
    <n v="2"/>
    <n v="1"/>
    <n v="227"/>
    <n v="370"/>
    <n v="229"/>
    <n v="371"/>
  </r>
  <r>
    <s v="Onkologija"/>
    <s v="Terapijske  usluge"/>
    <x v="3044"/>
    <x v="3036"/>
    <m/>
    <n v="0"/>
    <m/>
    <n v="1"/>
    <n v="0"/>
    <n v="1"/>
  </r>
  <r>
    <s v="Onkologija"/>
    <s v="Terapijske  usluge"/>
    <x v="4473"/>
    <x v="4454"/>
    <m/>
    <n v="110"/>
    <m/>
    <n v="135"/>
    <n v="0"/>
    <n v="245"/>
  </r>
  <r>
    <s v="Onkologija"/>
    <s v="Terapijske  usluge"/>
    <x v="4474"/>
    <x v="4455"/>
    <m/>
    <n v="110"/>
    <m/>
    <n v="135"/>
    <n v="0"/>
    <n v="245"/>
  </r>
  <r>
    <s v="Onkologija"/>
    <s v="Terapijske  usluge"/>
    <x v="4475"/>
    <x v="4456"/>
    <m/>
    <n v="110"/>
    <m/>
    <n v="135"/>
    <n v="0"/>
    <n v="245"/>
  </r>
  <r>
    <s v="Neurologija"/>
    <s v="Dijagnostičke usluge"/>
    <x v="3688"/>
    <x v="3679"/>
    <n v="474"/>
    <n v="490"/>
    <n v="345"/>
    <n v="410"/>
    <n v="819"/>
    <n v="900"/>
  </r>
  <r>
    <s v="Neurologija"/>
    <s v="Dijagnostičke usluge"/>
    <x v="3388"/>
    <x v="3379"/>
    <n v="77"/>
    <n v="100"/>
    <n v="162"/>
    <n v="156"/>
    <n v="239"/>
    <n v="256"/>
  </r>
  <r>
    <s v="Neurologija"/>
    <s v="Dijagnostičke usluge"/>
    <x v="4204"/>
    <x v="4188"/>
    <n v="2"/>
    <n v="1"/>
    <n v="3"/>
    <n v="5"/>
    <n v="5"/>
    <n v="6"/>
  </r>
  <r>
    <s v="Neurologija"/>
    <s v="Dijagnostičke usluge"/>
    <x v="4205"/>
    <x v="4189"/>
    <n v="82"/>
    <n v="110"/>
    <n v="186"/>
    <n v="180"/>
    <n v="268"/>
    <n v="290"/>
  </r>
  <r>
    <s v="Neurologija"/>
    <s v="Dijagnostičke usluge"/>
    <x v="4476"/>
    <x v="4457"/>
    <m/>
    <n v="1"/>
    <m/>
    <n v="1"/>
    <n v="0"/>
    <n v="2"/>
  </r>
  <r>
    <s v="Neurologija"/>
    <s v="Dijagnostičke usluge"/>
    <x v="4477"/>
    <x v="4458"/>
    <n v="1"/>
    <n v="1"/>
    <n v="12"/>
    <n v="20"/>
    <n v="13"/>
    <n v="21"/>
  </r>
  <r>
    <s v="Neurologija"/>
    <s v="Dijagnostičke usluge"/>
    <x v="4478"/>
    <x v="4459"/>
    <m/>
    <n v="1"/>
    <n v="1"/>
    <n v="1"/>
    <n v="1"/>
    <n v="2"/>
  </r>
  <r>
    <s v="Neurologija"/>
    <s v="Dijagnostičke usluge"/>
    <x v="4479"/>
    <x v="4459"/>
    <n v="14"/>
    <n v="20"/>
    <n v="235"/>
    <n v="190"/>
    <n v="249"/>
    <n v="210"/>
  </r>
  <r>
    <s v="Neurologija"/>
    <s v="Dijagnostičke usluge"/>
    <x v="4480"/>
    <x v="4460"/>
    <n v="6"/>
    <n v="5"/>
    <n v="17"/>
    <n v="5"/>
    <n v="23"/>
    <n v="10"/>
  </r>
  <r>
    <s v="Neurologija"/>
    <s v="Dijagnostičke usluge"/>
    <x v="4481"/>
    <x v="4461"/>
    <n v="6"/>
    <n v="5"/>
    <n v="17"/>
    <n v="5"/>
    <n v="23"/>
    <n v="10"/>
  </r>
  <r>
    <s v="Neurologija"/>
    <s v="Dijagnostičke usluge"/>
    <x v="3389"/>
    <x v="3380"/>
    <n v="3"/>
    <n v="6"/>
    <n v="11"/>
    <n v="10"/>
    <n v="14"/>
    <n v="16"/>
  </r>
  <r>
    <s v="Neurologija"/>
    <s v="Dijagnostičke usluge"/>
    <x v="3105"/>
    <x v="3097"/>
    <m/>
    <n v="1"/>
    <n v="18803"/>
    <n v="1"/>
    <n v="18803"/>
    <n v="2"/>
  </r>
  <r>
    <s v="Neurologija"/>
    <s v="Dijagnostičke usluge"/>
    <x v="4482"/>
    <x v="4462"/>
    <m/>
    <n v="1"/>
    <n v="3079"/>
    <n v="1"/>
    <n v="3079"/>
    <n v="2"/>
  </r>
  <r>
    <s v="Neurologija"/>
    <s v="Dijagnostičke usluge"/>
    <x v="2896"/>
    <x v="2889"/>
    <m/>
    <n v="1"/>
    <n v="5146"/>
    <n v="4730"/>
    <n v="5146"/>
    <n v="4731"/>
  </r>
  <r>
    <s v="Neurologija"/>
    <s v="Dijagnostičke usluge"/>
    <x v="2897"/>
    <x v="2890"/>
    <m/>
    <n v="1"/>
    <n v="5108"/>
    <n v="5130"/>
    <n v="5108"/>
    <n v="5131"/>
  </r>
  <r>
    <s v="Neurologija"/>
    <s v="Dijagnostičke usluge"/>
    <x v="1177"/>
    <x v="1175"/>
    <m/>
    <n v="1"/>
    <n v="543"/>
    <n v="570"/>
    <n v="543"/>
    <n v="571"/>
  </r>
  <r>
    <s v="Neurologija"/>
    <s v="Dijagnostičke usluge"/>
    <x v="3698"/>
    <x v="3689"/>
    <m/>
    <n v="1"/>
    <n v="242"/>
    <n v="210"/>
    <n v="242"/>
    <n v="211"/>
  </r>
  <r>
    <s v="Neurologija"/>
    <s v="Dijagnostičke usluge"/>
    <x v="3231"/>
    <x v="3222"/>
    <m/>
    <n v="0"/>
    <n v="6"/>
    <n v="1"/>
    <n v="6"/>
    <n v="1"/>
  </r>
  <r>
    <s v="Neurologija"/>
    <s v="Dijagnostičke usluge"/>
    <x v="3300"/>
    <x v="3291"/>
    <m/>
    <n v="1"/>
    <m/>
    <n v="0"/>
    <n v="0"/>
    <n v="1"/>
  </r>
  <r>
    <s v="Neurologija"/>
    <s v="Dijagnostičke usluge"/>
    <x v="3678"/>
    <x v="3669"/>
    <m/>
    <n v="1"/>
    <m/>
    <n v="0"/>
    <n v="0"/>
    <n v="1"/>
  </r>
  <r>
    <s v="Neurologija"/>
    <s v="Dijagnostičke usluge"/>
    <x v="3686"/>
    <x v="3677"/>
    <m/>
    <n v="1"/>
    <m/>
    <n v="0"/>
    <n v="0"/>
    <n v="1"/>
  </r>
  <r>
    <s v="Neurologija"/>
    <s v="Dijagnostičke usluge"/>
    <x v="4483"/>
    <x v="4463"/>
    <n v="33"/>
    <n v="15"/>
    <n v="188"/>
    <n v="155"/>
    <n v="221"/>
    <n v="170"/>
  </r>
  <r>
    <s v="Neurologija"/>
    <s v="Dijagnostičke usluge"/>
    <x v="3375"/>
    <x v="3366"/>
    <m/>
    <n v="0"/>
    <n v="1219"/>
    <n v="550"/>
    <n v="1219"/>
    <n v="550"/>
  </r>
  <r>
    <s v="Neurologija"/>
    <s v="Dijagnostičke usluge"/>
    <x v="3648"/>
    <x v="3639"/>
    <m/>
    <n v="0"/>
    <n v="262"/>
    <n v="260"/>
    <n v="262"/>
    <n v="260"/>
  </r>
  <r>
    <s v="Neurologija"/>
    <s v="Dijagnostičke usluge"/>
    <x v="4398"/>
    <x v="4382"/>
    <n v="238"/>
    <n v="1"/>
    <n v="158"/>
    <n v="1"/>
    <n v="396"/>
    <n v="2"/>
  </r>
  <r>
    <s v="Neurologija"/>
    <s v="Dijagnostičke usluge"/>
    <x v="3736"/>
    <x v="3726"/>
    <n v="240"/>
    <n v="1"/>
    <n v="158"/>
    <n v="1"/>
    <n v="398"/>
    <n v="2"/>
  </r>
  <r>
    <s v="Neurologija"/>
    <s v="Dijagnostičke usluge"/>
    <x v="3428"/>
    <x v="3419"/>
    <n v="238"/>
    <n v="1"/>
    <n v="158"/>
    <n v="1"/>
    <n v="396"/>
    <n v="2"/>
  </r>
  <r>
    <s v="Neurologija"/>
    <s v="Dijagnostičke usluge"/>
    <x v="3494"/>
    <x v="3485"/>
    <n v="239"/>
    <n v="1"/>
    <n v="158"/>
    <n v="1"/>
    <n v="397"/>
    <n v="2"/>
  </r>
  <r>
    <s v="Neurologija"/>
    <s v="Dijagnostičke usluge"/>
    <x v="3495"/>
    <x v="3486"/>
    <n v="238"/>
    <n v="1"/>
    <n v="158"/>
    <n v="1"/>
    <n v="396"/>
    <n v="2"/>
  </r>
  <r>
    <s v="Neurologija"/>
    <s v="Dijagnostičke usluge"/>
    <x v="3726"/>
    <x v="3716"/>
    <n v="238"/>
    <n v="1"/>
    <n v="158"/>
    <n v="1"/>
    <n v="396"/>
    <n v="2"/>
  </r>
  <r>
    <s v="Neurologija"/>
    <s v="Dijagnostičke usluge"/>
    <x v="3221"/>
    <x v="3212"/>
    <m/>
    <n v="0"/>
    <n v="12156"/>
    <n v="11550"/>
    <n v="12156"/>
    <n v="11550"/>
  </r>
  <r>
    <s v="Neurologija"/>
    <s v="Dijagnostičke usluge"/>
    <x v="3727"/>
    <x v="3717"/>
    <m/>
    <n v="0"/>
    <n v="11170"/>
    <n v="11600"/>
    <n v="11170"/>
    <n v="11600"/>
  </r>
  <r>
    <s v="Neurologija"/>
    <s v="Dijagnostičke usluge"/>
    <x v="4484"/>
    <x v="4464"/>
    <n v="239"/>
    <n v="1"/>
    <n v="158"/>
    <n v="1"/>
    <n v="397"/>
    <n v="2"/>
  </r>
  <r>
    <s v="Neurologija"/>
    <s v="Dijagnostičke usluge"/>
    <x v="3577"/>
    <x v="3568"/>
    <m/>
    <n v="0"/>
    <n v="11633"/>
    <n v="1500"/>
    <n v="11633"/>
    <n v="1500"/>
  </r>
  <r>
    <s v="Neurologija"/>
    <s v="Dijagnostičke usluge"/>
    <x v="3730"/>
    <x v="3720"/>
    <m/>
    <n v="0"/>
    <n v="9388"/>
    <n v="7700"/>
    <n v="9388"/>
    <n v="7700"/>
  </r>
  <r>
    <s v="Neurologija"/>
    <s v="Dijagnostičke usluge"/>
    <x v="4211"/>
    <x v="4195"/>
    <n v="238"/>
    <n v="1"/>
    <n v="158"/>
    <n v="1"/>
    <n v="396"/>
    <n v="2"/>
  </r>
  <r>
    <s v="Neurologija"/>
    <s v="Dijagnostičke usluge"/>
    <x v="4270"/>
    <x v="4254"/>
    <n v="238"/>
    <n v="1"/>
    <n v="158"/>
    <n v="1"/>
    <n v="396"/>
    <n v="2"/>
  </r>
  <r>
    <s v="Neurologija"/>
    <s v="Dijagnostičke usluge"/>
    <x v="3731"/>
    <x v="3721"/>
    <n v="238"/>
    <n v="1"/>
    <n v="158"/>
    <n v="1"/>
    <n v="396"/>
    <n v="2"/>
  </r>
  <r>
    <s v="Neurologija"/>
    <s v="Dijagnostičke usluge"/>
    <x v="3704"/>
    <x v="3695"/>
    <n v="239"/>
    <n v="1"/>
    <n v="158"/>
    <n v="1"/>
    <n v="397"/>
    <n v="2"/>
  </r>
  <r>
    <s v="Neurologija"/>
    <s v="Dijagnostičke usluge"/>
    <x v="3155"/>
    <x v="3147"/>
    <n v="601"/>
    <n v="1"/>
    <n v="1786"/>
    <n v="1"/>
    <n v="2387"/>
    <n v="2"/>
  </r>
  <r>
    <s v="Neurologija"/>
    <s v="Dijagnostičke usluge"/>
    <x v="3497"/>
    <x v="3488"/>
    <n v="238"/>
    <n v="1"/>
    <n v="158"/>
    <n v="1"/>
    <n v="396"/>
    <n v="2"/>
  </r>
  <r>
    <s v="Neurologija"/>
    <s v="Dijagnostičke usluge"/>
    <x v="4485"/>
    <x v="4465"/>
    <m/>
    <n v="1"/>
    <m/>
    <n v="1"/>
    <n v="0"/>
    <n v="2"/>
  </r>
  <r>
    <s v="Neurologija"/>
    <s v="Dijagnostičke usluge"/>
    <x v="3156"/>
    <x v="3148"/>
    <m/>
    <n v="1"/>
    <n v="1584"/>
    <n v="1"/>
    <n v="1584"/>
    <n v="2"/>
  </r>
  <r>
    <s v="Neurologija"/>
    <s v="Dijagnostičke usluge"/>
    <x v="4404"/>
    <x v="4388"/>
    <n v="241"/>
    <n v="1"/>
    <n v="158"/>
    <n v="1"/>
    <n v="399"/>
    <n v="2"/>
  </r>
  <r>
    <s v="Neurologija"/>
    <s v="Dijagnostičke usluge"/>
    <x v="2984"/>
    <x v="2976"/>
    <n v="1"/>
    <n v="1"/>
    <n v="7881"/>
    <n v="8400"/>
    <n v="7882"/>
    <n v="8401"/>
  </r>
  <r>
    <s v="Neurologija"/>
    <s v="Dijagnostičke usluge"/>
    <x v="4486"/>
    <x v="4466"/>
    <n v="238"/>
    <n v="1"/>
    <n v="158"/>
    <n v="1"/>
    <n v="396"/>
    <n v="2"/>
  </r>
  <r>
    <s v="Neurologija"/>
    <s v="Terapijske  usluge"/>
    <x v="4298"/>
    <x v="4282"/>
    <m/>
    <n v="0"/>
    <m/>
    <n v="1"/>
    <n v="0"/>
    <n v="1"/>
  </r>
  <r>
    <s v="Neurologija"/>
    <s v="Terapijske  usluge"/>
    <x v="14"/>
    <x v="14"/>
    <n v="45"/>
    <n v="50"/>
    <m/>
    <n v="1"/>
    <n v="45"/>
    <n v="51"/>
  </r>
  <r>
    <s v="Neurologija"/>
    <s v="Terapijske  usluge"/>
    <x v="3058"/>
    <x v="3050"/>
    <m/>
    <n v="1"/>
    <n v="465"/>
    <n v="360"/>
    <n v="465"/>
    <n v="361"/>
  </r>
  <r>
    <s v="Neurologija"/>
    <s v="Terapijske  usluge"/>
    <x v="2187"/>
    <x v="2183"/>
    <m/>
    <n v="1"/>
    <n v="28"/>
    <n v="1"/>
    <n v="28"/>
    <n v="2"/>
  </r>
  <r>
    <s v="Neurologija"/>
    <s v="Terapijske  usluge"/>
    <x v="3536"/>
    <x v="3527"/>
    <m/>
    <n v="0"/>
    <n v="9"/>
    <n v="15"/>
    <n v="9"/>
    <n v="15"/>
  </r>
  <r>
    <s v="Neurologija"/>
    <s v="Terapijske  usluge"/>
    <x v="3537"/>
    <x v="3528"/>
    <m/>
    <n v="0"/>
    <n v="41"/>
    <n v="100"/>
    <n v="41"/>
    <n v="100"/>
  </r>
  <r>
    <s v="Neurologija"/>
    <s v="Terapijske  usluge"/>
    <x v="3723"/>
    <x v="3713"/>
    <m/>
    <n v="1"/>
    <n v="12"/>
    <n v="1"/>
    <n v="12"/>
    <n v="2"/>
  </r>
  <r>
    <s v="Neurologija"/>
    <s v="Terapijske  usluge"/>
    <x v="2927"/>
    <x v="2920"/>
    <m/>
    <n v="1"/>
    <n v="243"/>
    <n v="1"/>
    <n v="243"/>
    <n v="2"/>
  </r>
  <r>
    <s v="Neurologija"/>
    <s v="Terapijske  usluge"/>
    <x v="2925"/>
    <x v="2918"/>
    <m/>
    <n v="0"/>
    <n v="1085"/>
    <n v="1110"/>
    <n v="1085"/>
    <n v="1110"/>
  </r>
  <r>
    <s v="Neurologija"/>
    <s v="Terapijske  usluge"/>
    <x v="2953"/>
    <x v="2944"/>
    <m/>
    <n v="0"/>
    <n v="3186"/>
    <n v="2410"/>
    <n v="3186"/>
    <n v="2410"/>
  </r>
  <r>
    <s v="Neurologija"/>
    <s v="Terapijske  usluge"/>
    <x v="2963"/>
    <x v="2955"/>
    <m/>
    <n v="1"/>
    <n v="1"/>
    <n v="1"/>
    <n v="1"/>
    <n v="2"/>
  </r>
  <r>
    <s v="Neurologija"/>
    <s v="Terapijske  usluge"/>
    <x v="2965"/>
    <x v="2957"/>
    <m/>
    <n v="1"/>
    <m/>
    <n v="40"/>
    <n v="0"/>
    <n v="41"/>
  </r>
  <r>
    <s v="Neurologija"/>
    <s v="Terapijske  usluge"/>
    <x v="2966"/>
    <x v="2958"/>
    <m/>
    <n v="1"/>
    <n v="249"/>
    <n v="170"/>
    <n v="249"/>
    <n v="171"/>
  </r>
  <r>
    <s v="Neurologija"/>
    <s v="Terapijske  usluge"/>
    <x v="2968"/>
    <x v="2960"/>
    <m/>
    <n v="0"/>
    <m/>
    <n v="1"/>
    <n v="0"/>
    <n v="1"/>
  </r>
  <r>
    <s v="Neurologija"/>
    <s v="Terapijske  usluge"/>
    <x v="2969"/>
    <x v="2961"/>
    <m/>
    <n v="1"/>
    <n v="1"/>
    <n v="5"/>
    <n v="1"/>
    <n v="6"/>
  </r>
  <r>
    <s v="Neurologija"/>
    <s v="Terapijske  usluge"/>
    <x v="2970"/>
    <x v="2962"/>
    <m/>
    <n v="0"/>
    <m/>
    <n v="1"/>
    <n v="0"/>
    <n v="1"/>
  </r>
  <r>
    <s v="Neurologija"/>
    <s v="Terapijske  usluge"/>
    <x v="2971"/>
    <x v="2963"/>
    <m/>
    <n v="1"/>
    <n v="1506"/>
    <n v="1950"/>
    <n v="1506"/>
    <n v="1951"/>
  </r>
  <r>
    <s v="Neurologija"/>
    <s v="Terapijske  usluge"/>
    <x v="2981"/>
    <x v="2973"/>
    <m/>
    <n v="1"/>
    <n v="14"/>
    <n v="1"/>
    <n v="14"/>
    <n v="2"/>
  </r>
  <r>
    <s v="Neurologija"/>
    <s v="Terapijske  usluge"/>
    <x v="2982"/>
    <x v="2974"/>
    <m/>
    <n v="1"/>
    <n v="74"/>
    <n v="60"/>
    <n v="74"/>
    <n v="61"/>
  </r>
  <r>
    <s v="Neurologija"/>
    <s v="Terapijske  usluge"/>
    <x v="2983"/>
    <x v="2975"/>
    <m/>
    <n v="1"/>
    <n v="9811"/>
    <n v="8650"/>
    <n v="9811"/>
    <n v="8651"/>
  </r>
  <r>
    <s v="Neurologija"/>
    <s v="Terapijske  usluge"/>
    <x v="2986"/>
    <x v="2978"/>
    <m/>
    <n v="1"/>
    <n v="1900"/>
    <n v="1810"/>
    <n v="1900"/>
    <n v="1811"/>
  </r>
  <r>
    <s v="Neurologija"/>
    <s v="Terapijske  usluge"/>
    <x v="2987"/>
    <x v="2979"/>
    <m/>
    <n v="1"/>
    <n v="7449"/>
    <n v="6200"/>
    <n v="7449"/>
    <n v="6201"/>
  </r>
  <r>
    <s v="Neurologija"/>
    <s v="Terapijske  usluge"/>
    <x v="2988"/>
    <x v="2980"/>
    <m/>
    <n v="1"/>
    <n v="21983"/>
    <n v="20400"/>
    <n v="21983"/>
    <n v="20401"/>
  </r>
  <r>
    <s v="Neurologija"/>
    <s v="Terapijske  usluge"/>
    <x v="2989"/>
    <x v="2981"/>
    <m/>
    <n v="1"/>
    <n v="26799"/>
    <n v="24100"/>
    <n v="26799"/>
    <n v="24101"/>
  </r>
  <r>
    <s v="Neurologija"/>
    <s v="Terapijske  usluge"/>
    <x v="2990"/>
    <x v="2982"/>
    <n v="4"/>
    <n v="0"/>
    <n v="3"/>
    <n v="10"/>
    <n v="7"/>
    <n v="10"/>
  </r>
  <r>
    <s v="Neurologija"/>
    <s v="Terapijske  usluge"/>
    <x v="2991"/>
    <x v="2983"/>
    <m/>
    <n v="1"/>
    <n v="9100"/>
    <n v="7800"/>
    <n v="9100"/>
    <n v="7801"/>
  </r>
  <r>
    <s v="Neurologija"/>
    <s v="Terapijske  usluge"/>
    <x v="2995"/>
    <x v="2987"/>
    <m/>
    <n v="1"/>
    <n v="494"/>
    <n v="500"/>
    <n v="494"/>
    <n v="501"/>
  </r>
  <r>
    <s v="Neurologija"/>
    <s v="Terapijske  usluge"/>
    <x v="2998"/>
    <x v="2990"/>
    <n v="2093"/>
    <n v="1590"/>
    <n v="721"/>
    <n v="400"/>
    <n v="2814"/>
    <n v="1990"/>
  </r>
  <r>
    <s v="Neurologija"/>
    <s v="Terapijske  usluge"/>
    <x v="3017"/>
    <x v="3009"/>
    <n v="4"/>
    <n v="1"/>
    <n v="13"/>
    <n v="5"/>
    <n v="17"/>
    <n v="6"/>
  </r>
  <r>
    <s v="Neurologija"/>
    <s v="Terapijske  usluge"/>
    <x v="3018"/>
    <x v="3010"/>
    <m/>
    <n v="1"/>
    <n v="25"/>
    <n v="40"/>
    <n v="25"/>
    <n v="41"/>
  </r>
  <r>
    <s v="Neurologija"/>
    <s v="Terapijske  usluge"/>
    <x v="3019"/>
    <x v="3011"/>
    <m/>
    <n v="0"/>
    <n v="233"/>
    <n v="300"/>
    <n v="233"/>
    <n v="300"/>
  </r>
  <r>
    <s v="Neurologija"/>
    <s v="Terapijske  usluge"/>
    <x v="3021"/>
    <x v="3013"/>
    <m/>
    <n v="0"/>
    <m/>
    <n v="1"/>
    <n v="0"/>
    <n v="1"/>
  </r>
  <r>
    <s v="Neurologija"/>
    <s v="Terapijske  usluge"/>
    <x v="3023"/>
    <x v="3015"/>
    <m/>
    <n v="0"/>
    <n v="67"/>
    <n v="170"/>
    <n v="67"/>
    <n v="170"/>
  </r>
  <r>
    <s v="Neurologija"/>
    <s v="Terapijske  usluge"/>
    <x v="3024"/>
    <x v="3016"/>
    <m/>
    <n v="0"/>
    <m/>
    <n v="1"/>
    <n v="0"/>
    <n v="1"/>
  </r>
  <r>
    <s v="Neurologija"/>
    <s v="Terapijske  usluge"/>
    <x v="3025"/>
    <x v="3017"/>
    <n v="2126"/>
    <n v="2030"/>
    <n v="10900"/>
    <n v="1440"/>
    <n v="13026"/>
    <n v="3470"/>
  </r>
  <r>
    <s v="Neurologija"/>
    <s v="Terapijske  usluge"/>
    <x v="3045"/>
    <x v="3037"/>
    <m/>
    <n v="0"/>
    <n v="19"/>
    <n v="25"/>
    <n v="19"/>
    <n v="25"/>
  </r>
  <r>
    <s v="Neurologija"/>
    <s v="Terapijske  usluge"/>
    <x v="3008"/>
    <x v="3000"/>
    <m/>
    <n v="1"/>
    <m/>
    <n v="1"/>
    <n v="0"/>
    <n v="2"/>
  </r>
  <r>
    <s v="Neurologija"/>
    <s v="Terapijske  usluge"/>
    <x v="3010"/>
    <x v="3002"/>
    <m/>
    <n v="1"/>
    <m/>
    <n v="1"/>
    <n v="0"/>
    <n v="2"/>
  </r>
  <r>
    <s v="Neurologija"/>
    <s v="Terapijske  usluge"/>
    <x v="3011"/>
    <x v="3003"/>
    <m/>
    <n v="1"/>
    <m/>
    <n v="1"/>
    <n v="0"/>
    <n v="2"/>
  </r>
  <r>
    <s v="Neurologija"/>
    <s v="Terapijske  usluge"/>
    <x v="3012"/>
    <x v="3004"/>
    <m/>
    <n v="1"/>
    <m/>
    <n v="1"/>
    <n v="0"/>
    <n v="2"/>
  </r>
  <r>
    <s v="Neurologija"/>
    <s v="Terapijske  usluge"/>
    <x v="3013"/>
    <x v="3005"/>
    <m/>
    <n v="1"/>
    <m/>
    <n v="1"/>
    <n v="0"/>
    <n v="2"/>
  </r>
  <r>
    <s v="Neurologija"/>
    <s v="Terapijske  usluge"/>
    <x v="3014"/>
    <x v="3006"/>
    <m/>
    <n v="1"/>
    <m/>
    <n v="1"/>
    <n v="0"/>
    <n v="2"/>
  </r>
  <r>
    <s v="Neurologija"/>
    <s v="Terapijske  usluge"/>
    <x v="3015"/>
    <x v="3007"/>
    <m/>
    <n v="1"/>
    <m/>
    <n v="1"/>
    <n v="0"/>
    <n v="2"/>
  </r>
  <r>
    <s v="Neurologija"/>
    <s v="Terapijske  usluge"/>
    <x v="3016"/>
    <x v="3008"/>
    <m/>
    <n v="1"/>
    <n v="142"/>
    <n v="1"/>
    <n v="142"/>
    <n v="2"/>
  </r>
  <r>
    <s v="Neurologija"/>
    <s v="Terapijske  usluge"/>
    <x v="4487"/>
    <x v="4467"/>
    <m/>
    <n v="1"/>
    <n v="9038"/>
    <n v="1"/>
    <n v="9038"/>
    <n v="2"/>
  </r>
  <r>
    <s v="Neurologija"/>
    <s v="Terapijske  usluge"/>
    <x v="3059"/>
    <x v="3051"/>
    <m/>
    <n v="1"/>
    <n v="297"/>
    <n v="1"/>
    <n v="297"/>
    <n v="2"/>
  </r>
  <r>
    <s v="Neurologija"/>
    <s v="Terapijske  usluge"/>
    <x v="3717"/>
    <x v="3707"/>
    <m/>
    <n v="1"/>
    <n v="107"/>
    <n v="1"/>
    <n v="107"/>
    <n v="2"/>
  </r>
  <r>
    <s v="Neurologija"/>
    <s v="Terapijske  usluge"/>
    <x v="4281"/>
    <x v="4265"/>
    <m/>
    <n v="1"/>
    <m/>
    <n v="1"/>
    <n v="0"/>
    <n v="2"/>
  </r>
  <r>
    <s v="Neurologija"/>
    <s v="Terapijske  usluge"/>
    <x v="2931"/>
    <x v="2924"/>
    <m/>
    <n v="1"/>
    <n v="31"/>
    <n v="45"/>
    <n v="31"/>
    <n v="46"/>
  </r>
  <r>
    <s v="Neurologija"/>
    <s v="Terapijske  usluge"/>
    <x v="2929"/>
    <x v="2922"/>
    <m/>
    <n v="1"/>
    <n v="3"/>
    <n v="1"/>
    <n v="3"/>
    <n v="2"/>
  </r>
  <r>
    <s v="Neurologija"/>
    <s v="Terapijske  usluge"/>
    <x v="2932"/>
    <x v="2925"/>
    <m/>
    <n v="1"/>
    <m/>
    <n v="1"/>
    <n v="0"/>
    <n v="2"/>
  </r>
  <r>
    <s v="Neurologija"/>
    <s v="Terapijske  usluge"/>
    <x v="3365"/>
    <x v="3356"/>
    <m/>
    <n v="1"/>
    <m/>
    <n v="1"/>
    <n v="0"/>
    <n v="2"/>
  </r>
  <r>
    <s v="Neurologija"/>
    <s v="Terapijske  usluge"/>
    <x v="3347"/>
    <x v="3338"/>
    <m/>
    <n v="1"/>
    <n v="7"/>
    <n v="1"/>
    <n v="7"/>
    <n v="2"/>
  </r>
  <r>
    <s v="Neurologija"/>
    <s v="Terapijske  usluge"/>
    <x v="3207"/>
    <x v="3198"/>
    <m/>
    <n v="1"/>
    <n v="6960"/>
    <n v="1"/>
    <n v="6960"/>
    <n v="2"/>
  </r>
  <r>
    <s v="Neurologija"/>
    <s v="Terapijske  usluge"/>
    <x v="3051"/>
    <x v="3043"/>
    <m/>
    <n v="0"/>
    <n v="511"/>
    <n v="480"/>
    <n v="511"/>
    <n v="480"/>
  </r>
  <r>
    <s v="Neurologija"/>
    <s v="Anestezija"/>
    <x v="2907"/>
    <x v="2900"/>
    <m/>
    <n v="0"/>
    <n v="99"/>
    <n v="50"/>
    <n v="99"/>
    <n v="50"/>
  </r>
  <r>
    <s v="Neurologija"/>
    <s v="Anestezija"/>
    <x v="3691"/>
    <x v="3682"/>
    <m/>
    <n v="0"/>
    <n v="464"/>
    <n v="310"/>
    <n v="464"/>
    <n v="310"/>
  </r>
  <r>
    <s v="Neurologija"/>
    <s v="Anestezija"/>
    <x v="2911"/>
    <x v="2904"/>
    <m/>
    <n v="0"/>
    <n v="105"/>
    <n v="100"/>
    <n v="105"/>
    <n v="100"/>
  </r>
  <r>
    <s v="Neurologija"/>
    <s v="Anestezija"/>
    <x v="3202"/>
    <x v="3193"/>
    <m/>
    <n v="0"/>
    <n v="163"/>
    <n v="120"/>
    <n v="163"/>
    <n v="120"/>
  </r>
  <r>
    <s v="Neurologija"/>
    <s v="Anestezija"/>
    <x v="3203"/>
    <x v="3194"/>
    <m/>
    <n v="0"/>
    <n v="292"/>
    <n v="160"/>
    <n v="292"/>
    <n v="160"/>
  </r>
  <r>
    <s v="Neurologija"/>
    <s v="Anestezija"/>
    <x v="2926"/>
    <x v="2919"/>
    <m/>
    <n v="0"/>
    <n v="146"/>
    <n v="170"/>
    <n v="146"/>
    <n v="170"/>
  </r>
  <r>
    <s v="Neurologija"/>
    <s v="Anestezija"/>
    <x v="2931"/>
    <x v="2924"/>
    <m/>
    <n v="1"/>
    <n v="31"/>
    <n v="45"/>
    <n v="31"/>
    <n v="46"/>
  </r>
  <r>
    <s v="Neurologija"/>
    <s v="Anestezija"/>
    <x v="3218"/>
    <x v="3209"/>
    <m/>
    <n v="0"/>
    <n v="8"/>
    <n v="10"/>
    <n v="8"/>
    <n v="10"/>
  </r>
  <r>
    <s v="Neurologija"/>
    <s v="Anestezija"/>
    <x v="3219"/>
    <x v="3210"/>
    <m/>
    <n v="0"/>
    <n v="2"/>
    <n v="20"/>
    <n v="2"/>
    <n v="20"/>
  </r>
  <r>
    <s v="Neurologija"/>
    <s v="Anestezija"/>
    <x v="3220"/>
    <x v="3211"/>
    <m/>
    <n v="0"/>
    <n v="1"/>
    <n v="1"/>
    <n v="1"/>
    <n v="1"/>
  </r>
  <r>
    <s v="Neurologija"/>
    <s v="Anestezija"/>
    <x v="3724"/>
    <x v="3714"/>
    <m/>
    <n v="0"/>
    <n v="424"/>
    <n v="1"/>
    <n v="424"/>
    <n v="1"/>
  </r>
  <r>
    <s v="Kožna"/>
    <s v="Dijagnostičke usluge"/>
    <x v="4488"/>
    <x v="4468"/>
    <m/>
    <n v="1"/>
    <m/>
    <n v="1"/>
    <n v="0"/>
    <n v="2"/>
  </r>
  <r>
    <s v="Kožna"/>
    <s v="Dijagnostičke usluge"/>
    <x v="4489"/>
    <x v="4469"/>
    <m/>
    <n v="1"/>
    <m/>
    <n v="1"/>
    <n v="0"/>
    <n v="2"/>
  </r>
  <r>
    <s v="Kožna"/>
    <s v="Dijagnostičke usluge"/>
    <x v="4285"/>
    <x v="4269"/>
    <m/>
    <n v="1"/>
    <m/>
    <n v="1"/>
    <n v="0"/>
    <n v="2"/>
  </r>
  <r>
    <s v="Kožna"/>
    <s v="Dijagnostičke usluge"/>
    <x v="3761"/>
    <x v="3751"/>
    <m/>
    <n v="1"/>
    <m/>
    <n v="1"/>
    <n v="0"/>
    <n v="2"/>
  </r>
  <r>
    <s v="Kožna"/>
    <s v="Dijagnostičke usluge"/>
    <x v="3559"/>
    <x v="3550"/>
    <m/>
    <n v="1"/>
    <m/>
    <n v="1"/>
    <n v="0"/>
    <n v="2"/>
  </r>
  <r>
    <s v="Kožna"/>
    <s v="Dijagnostičke usluge"/>
    <x v="4230"/>
    <x v="4214"/>
    <m/>
    <n v="1"/>
    <m/>
    <n v="1"/>
    <n v="0"/>
    <n v="2"/>
  </r>
  <r>
    <s v="Kožna"/>
    <s v="Dijagnostičke usluge"/>
    <x v="4259"/>
    <x v="4243"/>
    <m/>
    <n v="1"/>
    <m/>
    <n v="1"/>
    <n v="0"/>
    <n v="2"/>
  </r>
  <r>
    <s v="Kožna"/>
    <s v="Dijagnostičke usluge"/>
    <x v="3738"/>
    <x v="3728"/>
    <m/>
    <n v="1"/>
    <m/>
    <n v="1"/>
    <n v="0"/>
    <n v="2"/>
  </r>
  <r>
    <s v="Kožna"/>
    <s v="Dijagnostičke usluge"/>
    <x v="3739"/>
    <x v="3729"/>
    <m/>
    <n v="1"/>
    <m/>
    <n v="1"/>
    <n v="0"/>
    <n v="2"/>
  </r>
  <r>
    <s v="Kožna"/>
    <s v="Dijagnostičke usluge"/>
    <x v="3105"/>
    <x v="3097"/>
    <n v="12"/>
    <n v="30"/>
    <n v="9030"/>
    <n v="9650"/>
    <n v="9042"/>
    <n v="9680"/>
  </r>
  <r>
    <s v="Kožna"/>
    <s v="Dijagnostičke usluge"/>
    <x v="4490"/>
    <x v="4470"/>
    <m/>
    <n v="1"/>
    <m/>
    <n v="1"/>
    <n v="0"/>
    <n v="2"/>
  </r>
  <r>
    <s v="Kožna"/>
    <s v="Dijagnostičke usluge"/>
    <x v="4491"/>
    <x v="4471"/>
    <m/>
    <n v="1"/>
    <m/>
    <n v="1"/>
    <n v="0"/>
    <n v="2"/>
  </r>
  <r>
    <s v="Kožna"/>
    <s v="Dijagnostičke usluge"/>
    <x v="2371"/>
    <x v="2366"/>
    <n v="79"/>
    <n v="270"/>
    <n v="166"/>
    <n v="270"/>
    <n v="245"/>
    <n v="540"/>
  </r>
  <r>
    <s v="Kožna"/>
    <s v="Dijagnostičke usluge"/>
    <x v="4492"/>
    <x v="4472"/>
    <m/>
    <n v="1"/>
    <m/>
    <n v="1"/>
    <n v="0"/>
    <n v="2"/>
  </r>
  <r>
    <s v="Kožna"/>
    <s v="Dijagnostičke usluge"/>
    <x v="4493"/>
    <x v="4473"/>
    <m/>
    <n v="1"/>
    <m/>
    <n v="1"/>
    <n v="0"/>
    <n v="2"/>
  </r>
  <r>
    <s v="Kožna"/>
    <s v="Dijagnostičke usluge"/>
    <x v="4494"/>
    <x v="4474"/>
    <n v="228"/>
    <n v="1"/>
    <n v="14"/>
    <n v="1"/>
    <n v="242"/>
    <n v="2"/>
  </r>
  <r>
    <s v="Kožna"/>
    <s v="Dijagnostičke usluge"/>
    <x v="4495"/>
    <x v="4475"/>
    <n v="4600"/>
    <n v="1"/>
    <n v="42"/>
    <n v="1"/>
    <n v="4642"/>
    <n v="2"/>
  </r>
  <r>
    <s v="Kožna"/>
    <s v="Dijagnostičke usluge"/>
    <x v="4296"/>
    <x v="4280"/>
    <m/>
    <n v="1"/>
    <m/>
    <n v="1"/>
    <n v="0"/>
    <n v="2"/>
  </r>
  <r>
    <s v="Kožna"/>
    <s v="Dijagnostičke usluge"/>
    <x v="3754"/>
    <x v="3744"/>
    <m/>
    <n v="1"/>
    <m/>
    <n v="1"/>
    <n v="0"/>
    <n v="2"/>
  </r>
  <r>
    <s v="Kožna"/>
    <s v="Dijagnostičke usluge"/>
    <x v="3755"/>
    <x v="3745"/>
    <m/>
    <n v="1"/>
    <m/>
    <n v="1"/>
    <n v="0"/>
    <n v="2"/>
  </r>
  <r>
    <s v="Kožna"/>
    <s v="Dijagnostičke usluge"/>
    <x v="3756"/>
    <x v="3746"/>
    <m/>
    <n v="1"/>
    <m/>
    <n v="1"/>
    <n v="0"/>
    <n v="2"/>
  </r>
  <r>
    <s v="Kožna"/>
    <s v="Dijagnostičke usluge"/>
    <x v="3109"/>
    <x v="3101"/>
    <m/>
    <n v="1"/>
    <m/>
    <n v="1"/>
    <n v="0"/>
    <n v="2"/>
  </r>
  <r>
    <s v="Kožna"/>
    <s v="Dijagnostičke usluge"/>
    <x v="3663"/>
    <x v="3654"/>
    <m/>
    <n v="1"/>
    <m/>
    <n v="1"/>
    <n v="0"/>
    <n v="2"/>
  </r>
  <r>
    <s v="Kožna"/>
    <s v="Dijagnostičke usluge"/>
    <x v="3664"/>
    <x v="3655"/>
    <m/>
    <n v="1"/>
    <m/>
    <n v="1"/>
    <n v="0"/>
    <n v="2"/>
  </r>
  <r>
    <s v="Kožna"/>
    <s v="Dijagnostičke usluge"/>
    <x v="3201"/>
    <x v="3192"/>
    <m/>
    <n v="1"/>
    <m/>
    <n v="1"/>
    <n v="0"/>
    <n v="2"/>
  </r>
  <r>
    <s v="Kožna"/>
    <s v="Dijagnostičke usluge"/>
    <x v="3665"/>
    <x v="3656"/>
    <m/>
    <n v="1"/>
    <m/>
    <n v="1"/>
    <n v="0"/>
    <n v="2"/>
  </r>
  <r>
    <s v="Kožna"/>
    <s v="Dijagnostičke usluge"/>
    <x v="3757"/>
    <x v="3747"/>
    <m/>
    <n v="1"/>
    <m/>
    <n v="1"/>
    <n v="0"/>
    <n v="2"/>
  </r>
  <r>
    <s v="Kožna"/>
    <s v="Dijagnostičke usluge"/>
    <x v="3758"/>
    <x v="3748"/>
    <m/>
    <n v="1"/>
    <m/>
    <n v="1"/>
    <n v="0"/>
    <n v="2"/>
  </r>
  <r>
    <s v="Kožna"/>
    <s v="Dijagnostičke usluge"/>
    <x v="3759"/>
    <x v="3749"/>
    <m/>
    <n v="1"/>
    <m/>
    <n v="1"/>
    <n v="0"/>
    <n v="2"/>
  </r>
  <r>
    <s v="Kožna"/>
    <s v="Dijagnostičke usluge"/>
    <x v="3765"/>
    <x v="3755"/>
    <m/>
    <n v="1"/>
    <m/>
    <n v="1"/>
    <n v="0"/>
    <n v="2"/>
  </r>
  <r>
    <s v="Kožna"/>
    <s v="Dijagnostičke usluge"/>
    <x v="4496"/>
    <x v="4476"/>
    <m/>
    <n v="5"/>
    <m/>
    <n v="1"/>
    <n v="0"/>
    <n v="6"/>
  </r>
  <r>
    <s v="Kožna"/>
    <s v="Dijagnostičke usluge"/>
    <x v="3399"/>
    <x v="3390"/>
    <m/>
    <n v="0"/>
    <n v="65"/>
    <n v="35"/>
    <n v="65"/>
    <n v="35"/>
  </r>
  <r>
    <s v="Kožna"/>
    <s v="Dijagnostičke usluge"/>
    <x v="2896"/>
    <x v="2889"/>
    <m/>
    <n v="1"/>
    <m/>
    <n v="1"/>
    <n v="0"/>
    <n v="2"/>
  </r>
  <r>
    <s v="Kožna"/>
    <s v="Dijagnostičke usluge"/>
    <x v="3400"/>
    <x v="3391"/>
    <n v="15"/>
    <n v="185"/>
    <n v="2"/>
    <n v="28"/>
    <n v="17"/>
    <n v="213"/>
  </r>
  <r>
    <s v="Kožna"/>
    <s v="Dijagnostičke usluge"/>
    <x v="4497"/>
    <x v="4477"/>
    <n v="126"/>
    <n v="30"/>
    <m/>
    <n v="1"/>
    <n v="126"/>
    <n v="31"/>
  </r>
  <r>
    <s v="Kožna"/>
    <s v="Dijagnostičke usluge"/>
    <x v="4498"/>
    <x v="4478"/>
    <m/>
    <n v="1"/>
    <m/>
    <n v="1"/>
    <n v="0"/>
    <n v="2"/>
  </r>
  <r>
    <s v="Kožna"/>
    <s v="Dijagnostičke usluge"/>
    <x v="3221"/>
    <x v="3212"/>
    <n v="24142"/>
    <n v="22550"/>
    <n v="8505"/>
    <n v="8700"/>
    <n v="32647"/>
    <n v="31250"/>
  </r>
  <r>
    <s v="Kožna"/>
    <s v="Dijagnostičke usluge"/>
    <x v="3437"/>
    <x v="3428"/>
    <m/>
    <n v="1"/>
    <m/>
    <n v="0"/>
    <n v="0"/>
    <n v="1"/>
  </r>
  <r>
    <s v="Kožna"/>
    <s v="Dijagnostičke usluge"/>
    <x v="3438"/>
    <x v="3429"/>
    <m/>
    <n v="1"/>
    <m/>
    <n v="0"/>
    <n v="0"/>
    <n v="1"/>
  </r>
  <r>
    <s v="Kožna"/>
    <s v="Dijagnostičke usluge"/>
    <x v="3441"/>
    <x v="3432"/>
    <m/>
    <n v="1"/>
    <m/>
    <n v="0"/>
    <n v="0"/>
    <n v="1"/>
  </r>
  <r>
    <s v="Kožna"/>
    <s v="Dijagnostičke usluge"/>
    <x v="4499"/>
    <x v="4479"/>
    <n v="118"/>
    <n v="100"/>
    <n v="6"/>
    <n v="20"/>
    <n v="124"/>
    <n v="120"/>
  </r>
  <r>
    <s v="Kožna"/>
    <s v="Dijagnostičke usluge"/>
    <x v="4500"/>
    <x v="4480"/>
    <m/>
    <n v="1"/>
    <m/>
    <n v="1"/>
    <n v="0"/>
    <n v="2"/>
  </r>
  <r>
    <s v="Kožna"/>
    <s v="Dijagnostičke usluge"/>
    <x v="2897"/>
    <x v="2890"/>
    <n v="3"/>
    <n v="3"/>
    <n v="878"/>
    <n v="1050"/>
    <n v="881"/>
    <n v="1053"/>
  </r>
  <r>
    <s v="Kožna"/>
    <s v="Dijagnostičke usluge"/>
    <x v="2694"/>
    <x v="2688"/>
    <n v="623"/>
    <n v="605"/>
    <n v="301"/>
    <n v="362"/>
    <n v="924"/>
    <n v="967"/>
  </r>
  <r>
    <s v="Kožna"/>
    <s v="Dijagnostičke usluge"/>
    <x v="20"/>
    <x v="20"/>
    <m/>
    <n v="0"/>
    <m/>
    <n v="1"/>
    <n v="0"/>
    <n v="1"/>
  </r>
  <r>
    <s v="Kožna"/>
    <s v="Dijagnostičke usluge"/>
    <x v="3692"/>
    <x v="3683"/>
    <m/>
    <n v="0"/>
    <m/>
    <n v="1"/>
    <n v="0"/>
    <n v="1"/>
  </r>
  <r>
    <s v="Kožna"/>
    <s v="Dijagnostičke usluge"/>
    <x v="3800"/>
    <x v="3790"/>
    <n v="2"/>
    <n v="1"/>
    <m/>
    <n v="0"/>
    <n v="2"/>
    <n v="1"/>
  </r>
  <r>
    <s v="Kožna"/>
    <s v="Dijagnostičke usluge"/>
    <x v="4501"/>
    <x v="4481"/>
    <m/>
    <n v="1"/>
    <m/>
    <n v="0"/>
    <n v="0"/>
    <n v="1"/>
  </r>
  <r>
    <s v="Kožna"/>
    <s v="Dijagnostičke usluge"/>
    <x v="3496"/>
    <x v="3487"/>
    <m/>
    <n v="1"/>
    <m/>
    <n v="0"/>
    <n v="0"/>
    <n v="1"/>
  </r>
  <r>
    <s v="Kožna"/>
    <s v="Dijagnostičke usluge"/>
    <x v="3155"/>
    <x v="3147"/>
    <m/>
    <n v="110"/>
    <m/>
    <n v="135"/>
    <n v="0"/>
    <n v="245"/>
  </r>
  <r>
    <s v="Kožna"/>
    <s v="Dijagnostičke usluge"/>
    <x v="3734"/>
    <x v="3724"/>
    <m/>
    <n v="1"/>
    <m/>
    <n v="0"/>
    <n v="0"/>
    <n v="1"/>
  </r>
  <r>
    <s v="Kožna"/>
    <s v="Dijagnostičke usluge"/>
    <x v="4502"/>
    <x v="4482"/>
    <m/>
    <n v="1"/>
    <m/>
    <n v="0"/>
    <n v="0"/>
    <n v="1"/>
  </r>
  <r>
    <s v="Kožna"/>
    <s v="Dijagnostičke usluge"/>
    <x v="4503"/>
    <x v="4483"/>
    <m/>
    <n v="1"/>
    <m/>
    <n v="0"/>
    <n v="0"/>
    <n v="1"/>
  </r>
  <r>
    <s v="Kožna"/>
    <s v="Dijagnostičke usluge"/>
    <x v="4504"/>
    <x v="4484"/>
    <m/>
    <n v="1"/>
    <m/>
    <n v="0"/>
    <n v="0"/>
    <n v="1"/>
  </r>
  <r>
    <s v="Kožna"/>
    <s v="Dijagnostičke usluge"/>
    <x v="4505"/>
    <x v="4485"/>
    <m/>
    <n v="1"/>
    <m/>
    <n v="0"/>
    <n v="0"/>
    <n v="1"/>
  </r>
  <r>
    <s v="Kožna"/>
    <s v="Dijagnostičke usluge"/>
    <x v="3675"/>
    <x v="3666"/>
    <n v="348"/>
    <n v="350"/>
    <n v="16"/>
    <n v="45"/>
    <n v="364"/>
    <n v="395"/>
  </r>
  <r>
    <s v="Kožna"/>
    <s v="Dijagnostičke usluge"/>
    <x v="3676"/>
    <x v="3667"/>
    <n v="4701"/>
    <n v="4250"/>
    <n v="49"/>
    <n v="60"/>
    <n v="4750"/>
    <n v="4310"/>
  </r>
  <r>
    <s v="Kožna"/>
    <s v="Dijagnostičke usluge"/>
    <x v="4506"/>
    <x v="4486"/>
    <n v="1"/>
    <n v="1"/>
    <n v="1"/>
    <n v="1"/>
    <n v="2"/>
    <n v="2"/>
  </r>
  <r>
    <s v="Kožna"/>
    <s v="Dijagnostičke usluge"/>
    <x v="4507"/>
    <x v="4487"/>
    <m/>
    <n v="110"/>
    <m/>
    <n v="135"/>
    <n v="0"/>
    <n v="245"/>
  </r>
  <r>
    <s v="Kožna"/>
    <s v="Dijagnostičke usluge"/>
    <x v="4508"/>
    <x v="4488"/>
    <m/>
    <n v="110"/>
    <m/>
    <n v="135"/>
    <n v="0"/>
    <n v="245"/>
  </r>
  <r>
    <s v="Kožna"/>
    <s v="Dijagnostičke usluge"/>
    <x v="3677"/>
    <x v="3668"/>
    <n v="140"/>
    <n v="110"/>
    <n v="17"/>
    <n v="16"/>
    <n v="157"/>
    <n v="126"/>
  </r>
  <r>
    <s v="Kožna"/>
    <s v="Dijagnostičke usluge"/>
    <x v="3129"/>
    <x v="3121"/>
    <m/>
    <n v="1"/>
    <m/>
    <n v="1"/>
    <n v="0"/>
    <n v="2"/>
  </r>
  <r>
    <s v="Kožna"/>
    <s v="Dijagnostičke usluge"/>
    <x v="3687"/>
    <x v="3678"/>
    <m/>
    <n v="110"/>
    <m/>
    <n v="135"/>
    <n v="0"/>
    <n v="245"/>
  </r>
  <r>
    <s v="Kožna"/>
    <s v="Terapijske  usluge"/>
    <x v="2894"/>
    <x v="2887"/>
    <n v="19"/>
    <n v="1"/>
    <n v="3"/>
    <n v="1"/>
    <n v="22"/>
    <n v="2"/>
  </r>
  <r>
    <s v="Kožna"/>
    <s v="Terapijske  usluge"/>
    <x v="3782"/>
    <x v="3772"/>
    <m/>
    <n v="1"/>
    <m/>
    <n v="1"/>
    <n v="0"/>
    <n v="2"/>
  </r>
  <r>
    <s v="Kožna"/>
    <s v="Terapijske  usluge"/>
    <x v="3784"/>
    <x v="3774"/>
    <m/>
    <n v="1"/>
    <m/>
    <n v="1"/>
    <n v="0"/>
    <n v="2"/>
  </r>
  <r>
    <s v="Kožna"/>
    <s v="Terapijske  usluge"/>
    <x v="2906"/>
    <x v="2899"/>
    <m/>
    <n v="1"/>
    <m/>
    <n v="1"/>
    <n v="0"/>
    <n v="2"/>
  </r>
  <r>
    <s v="Kožna"/>
    <s v="Terapijske  usluge"/>
    <x v="2907"/>
    <x v="2900"/>
    <m/>
    <n v="1"/>
    <n v="3"/>
    <n v="5"/>
    <n v="3"/>
    <n v="6"/>
  </r>
  <r>
    <s v="Kožna"/>
    <s v="Terapijske  usluge"/>
    <x v="2908"/>
    <x v="2901"/>
    <m/>
    <n v="1"/>
    <m/>
    <n v="1"/>
    <n v="0"/>
    <n v="2"/>
  </r>
  <r>
    <s v="Kožna"/>
    <s v="Terapijske  usluge"/>
    <x v="2909"/>
    <x v="2902"/>
    <m/>
    <n v="1"/>
    <m/>
    <n v="1"/>
    <n v="0"/>
    <n v="2"/>
  </r>
  <r>
    <s v="Kožna"/>
    <s v="Terapijske  usluge"/>
    <x v="2910"/>
    <x v="2903"/>
    <m/>
    <n v="1"/>
    <n v="18"/>
    <n v="80"/>
    <n v="18"/>
    <n v="81"/>
  </r>
  <r>
    <s v="Kožna"/>
    <s v="Terapijske  usluge"/>
    <x v="4509"/>
    <x v="4489"/>
    <n v="152"/>
    <n v="4"/>
    <m/>
    <n v="2"/>
    <n v="152"/>
    <n v="6"/>
  </r>
  <r>
    <s v="Kožna"/>
    <s v="Terapijske  usluge"/>
    <x v="4510"/>
    <x v="4490"/>
    <n v="358"/>
    <n v="1"/>
    <n v="141"/>
    <n v="1"/>
    <n v="499"/>
    <n v="2"/>
  </r>
  <r>
    <s v="Kožna"/>
    <s v="Terapijske  usluge"/>
    <x v="4511"/>
    <x v="4491"/>
    <m/>
    <n v="1"/>
    <m/>
    <n v="1"/>
    <n v="0"/>
    <n v="2"/>
  </r>
  <r>
    <s v="Kožna"/>
    <s v="Terapijske  usluge"/>
    <x v="4512"/>
    <x v="4492"/>
    <m/>
    <n v="1"/>
    <m/>
    <n v="1"/>
    <n v="0"/>
    <n v="2"/>
  </r>
  <r>
    <s v="Kožna"/>
    <s v="Terapijske  usluge"/>
    <x v="4513"/>
    <x v="4493"/>
    <m/>
    <n v="1"/>
    <m/>
    <n v="1"/>
    <n v="0"/>
    <n v="2"/>
  </r>
  <r>
    <s v="Kožna"/>
    <s v="Terapijske  usluge"/>
    <x v="4263"/>
    <x v="4247"/>
    <m/>
    <n v="3"/>
    <m/>
    <n v="1"/>
    <n v="0"/>
    <n v="4"/>
  </r>
  <r>
    <s v="Kožna"/>
    <s v="Terapijske  usluge"/>
    <x v="4514"/>
    <x v="4494"/>
    <m/>
    <n v="1"/>
    <m/>
    <n v="10"/>
    <n v="0"/>
    <n v="11"/>
  </r>
  <r>
    <s v="Kožna"/>
    <s v="Terapijske  usluge"/>
    <x v="4515"/>
    <x v="4495"/>
    <m/>
    <n v="3"/>
    <m/>
    <n v="1"/>
    <n v="0"/>
    <n v="4"/>
  </r>
  <r>
    <s v="Kožna"/>
    <s v="Terapijske  usluge"/>
    <x v="4516"/>
    <x v="4496"/>
    <m/>
    <n v="1"/>
    <m/>
    <n v="1"/>
    <n v="0"/>
    <n v="2"/>
  </r>
  <r>
    <s v="Kožna"/>
    <s v="Terapijske  usluge"/>
    <x v="4517"/>
    <x v="4497"/>
    <m/>
    <n v="1"/>
    <m/>
    <n v="1"/>
    <n v="0"/>
    <n v="2"/>
  </r>
  <r>
    <s v="Kožna"/>
    <s v="Terapijske  usluge"/>
    <x v="4518"/>
    <x v="4498"/>
    <m/>
    <n v="1"/>
    <m/>
    <n v="1"/>
    <n v="0"/>
    <n v="2"/>
  </r>
  <r>
    <s v="Kožna"/>
    <s v="Terapijske  usluge"/>
    <x v="3134"/>
    <x v="3126"/>
    <m/>
    <n v="1"/>
    <m/>
    <n v="1"/>
    <n v="0"/>
    <n v="2"/>
  </r>
  <r>
    <s v="Kožna"/>
    <s v="Terapijske  usluge"/>
    <x v="3135"/>
    <x v="3127"/>
    <m/>
    <n v="1"/>
    <m/>
    <n v="1"/>
    <n v="0"/>
    <n v="2"/>
  </r>
  <r>
    <s v="Kožna"/>
    <s v="Terapijske  usluge"/>
    <x v="4519"/>
    <x v="4499"/>
    <n v="943"/>
    <n v="1200"/>
    <n v="565"/>
    <n v="1080"/>
    <n v="1508"/>
    <n v="2280"/>
  </r>
  <r>
    <s v="Kožna"/>
    <s v="Terapijske  usluge"/>
    <x v="3594"/>
    <x v="3585"/>
    <n v="10"/>
    <n v="150"/>
    <n v="11"/>
    <n v="360"/>
    <n v="21"/>
    <n v="510"/>
  </r>
  <r>
    <s v="Kožna"/>
    <s v="Terapijske  usluge"/>
    <x v="4520"/>
    <x v="4500"/>
    <n v="23"/>
    <n v="25"/>
    <n v="4"/>
    <n v="15"/>
    <n v="27"/>
    <n v="40"/>
  </r>
  <r>
    <s v="Kožna"/>
    <s v="Terapijske  usluge"/>
    <x v="4521"/>
    <x v="4501"/>
    <m/>
    <n v="1"/>
    <m/>
    <n v="1"/>
    <n v="0"/>
    <n v="2"/>
  </r>
  <r>
    <s v="Kožna"/>
    <s v="Terapijske  usluge"/>
    <x v="4522"/>
    <x v="4502"/>
    <m/>
    <n v="1"/>
    <m/>
    <n v="1"/>
    <n v="0"/>
    <n v="2"/>
  </r>
  <r>
    <s v="Kožna"/>
    <s v="Terapijske  usluge"/>
    <x v="4523"/>
    <x v="4503"/>
    <m/>
    <n v="1"/>
    <m/>
    <n v="0"/>
    <n v="0"/>
    <n v="1"/>
  </r>
  <r>
    <s v="Kožna"/>
    <s v="Terapijske  usluge"/>
    <x v="4524"/>
    <x v="4504"/>
    <n v="661"/>
    <n v="730"/>
    <n v="16"/>
    <n v="5"/>
    <n v="677"/>
    <n v="735"/>
  </r>
  <r>
    <s v="Kožna"/>
    <s v="Terapijske  usluge"/>
    <x v="4525"/>
    <x v="4505"/>
    <n v="5368"/>
    <n v="5850"/>
    <n v="66"/>
    <n v="70"/>
    <n v="5434"/>
    <n v="5920"/>
  </r>
  <r>
    <s v="Kožna"/>
    <s v="Terapijske  usluge"/>
    <x v="4526"/>
    <x v="4506"/>
    <n v="5"/>
    <n v="10"/>
    <n v="2"/>
    <n v="10"/>
    <n v="7"/>
    <n v="20"/>
  </r>
  <r>
    <s v="Kožna"/>
    <s v="Terapijske  usluge"/>
    <x v="4527"/>
    <x v="4507"/>
    <n v="808"/>
    <n v="936"/>
    <n v="14"/>
    <n v="21"/>
    <n v="822"/>
    <n v="957"/>
  </r>
  <r>
    <s v="Kožna"/>
    <s v="Terapijske  usluge"/>
    <x v="3707"/>
    <x v="3698"/>
    <n v="681"/>
    <n v="447"/>
    <n v="432"/>
    <n v="801"/>
    <n v="1113"/>
    <n v="1248"/>
  </r>
  <r>
    <s v="Kožna"/>
    <s v="Terapijske  usluge"/>
    <x v="2925"/>
    <x v="2918"/>
    <m/>
    <n v="1"/>
    <n v="6"/>
    <n v="1"/>
    <n v="6"/>
    <n v="2"/>
  </r>
  <r>
    <s v="Kožna"/>
    <s v="Terapijske  usluge"/>
    <x v="3151"/>
    <x v="3143"/>
    <m/>
    <n v="110"/>
    <m/>
    <n v="135"/>
    <n v="0"/>
    <n v="245"/>
  </r>
  <r>
    <s v="Kožna"/>
    <s v="Terapijske  usluge"/>
    <x v="2992"/>
    <x v="2984"/>
    <m/>
    <n v="1"/>
    <n v="2"/>
    <n v="2"/>
    <n v="2"/>
    <n v="3"/>
  </r>
  <r>
    <s v="Kožna"/>
    <s v="Terapijske  usluge"/>
    <x v="3021"/>
    <x v="3013"/>
    <m/>
    <n v="1"/>
    <m/>
    <n v="0"/>
    <n v="0"/>
    <n v="1"/>
  </r>
  <r>
    <s v="Kožna"/>
    <s v="Terapijske  usluge"/>
    <x v="2991"/>
    <x v="2983"/>
    <m/>
    <n v="1"/>
    <n v="168"/>
    <n v="260"/>
    <n v="168"/>
    <n v="261"/>
  </r>
  <r>
    <s v="Kožna"/>
    <s v="Terapijske  usluge"/>
    <x v="3023"/>
    <x v="3015"/>
    <m/>
    <n v="1"/>
    <m/>
    <n v="0"/>
    <n v="0"/>
    <n v="1"/>
  </r>
  <r>
    <s v="Kožna"/>
    <s v="Terapijske  usluge"/>
    <x v="3024"/>
    <x v="3016"/>
    <m/>
    <n v="1"/>
    <m/>
    <n v="0"/>
    <n v="0"/>
    <n v="1"/>
  </r>
  <r>
    <s v="Kožna"/>
    <s v="Terapijske  usluge"/>
    <x v="2930"/>
    <x v="2923"/>
    <m/>
    <n v="0"/>
    <m/>
    <n v="16"/>
    <n v="0"/>
    <n v="16"/>
  </r>
  <r>
    <s v="Kožna"/>
    <s v="Terapijske  usluge"/>
    <x v="3156"/>
    <x v="3148"/>
    <n v="24375"/>
    <n v="23780"/>
    <n v="8507"/>
    <n v="8800"/>
    <n v="32882"/>
    <n v="32580"/>
  </r>
  <r>
    <s v="Kožna"/>
    <s v="Terapijske  usluge"/>
    <x v="3157"/>
    <x v="3149"/>
    <m/>
    <n v="1"/>
    <m/>
    <n v="1"/>
    <n v="0"/>
    <n v="2"/>
  </r>
  <r>
    <s v="Kožna"/>
    <s v="Terapijske  usluge"/>
    <x v="3154"/>
    <x v="3146"/>
    <m/>
    <n v="1"/>
    <m/>
    <n v="1"/>
    <n v="0"/>
    <n v="2"/>
  </r>
  <r>
    <s v="Kožna"/>
    <s v="Terapijske  usluge"/>
    <x v="3018"/>
    <x v="3010"/>
    <m/>
    <n v="1"/>
    <m/>
    <n v="45"/>
    <n v="0"/>
    <n v="46"/>
  </r>
  <r>
    <s v="Kožna"/>
    <s v="Terapijske  usluge"/>
    <x v="3019"/>
    <x v="3011"/>
    <m/>
    <n v="1"/>
    <n v="768"/>
    <n v="610"/>
    <n v="768"/>
    <n v="611"/>
  </r>
  <r>
    <s v="Kožna"/>
    <s v="Terapijske  usluge"/>
    <x v="3020"/>
    <x v="3012"/>
    <m/>
    <n v="1"/>
    <n v="10"/>
    <n v="50"/>
    <n v="10"/>
    <n v="51"/>
  </r>
  <r>
    <s v="Kožna"/>
    <s v="Intervencije"/>
    <x v="3059"/>
    <x v="3051"/>
    <n v="606"/>
    <n v="450"/>
    <n v="499"/>
    <n v="735"/>
    <n v="1105"/>
    <n v="1185"/>
  </r>
  <r>
    <s v="Kožna"/>
    <s v="Intervencije"/>
    <x v="2593"/>
    <x v="2587"/>
    <n v="36"/>
    <n v="70"/>
    <n v="1"/>
    <n v="1"/>
    <n v="37"/>
    <n v="71"/>
  </r>
  <r>
    <s v="Kožna"/>
    <s v="Intervencije"/>
    <x v="845"/>
    <x v="843"/>
    <m/>
    <n v="110"/>
    <m/>
    <n v="135"/>
    <n v="0"/>
    <n v="245"/>
  </r>
  <r>
    <s v="Kožna"/>
    <s v="Intervencije"/>
    <x v="3061"/>
    <x v="3053"/>
    <n v="203"/>
    <n v="150"/>
    <m/>
    <n v="0"/>
    <n v="203"/>
    <n v="150"/>
  </r>
  <r>
    <s v="Kožna"/>
    <s v="Intervencije"/>
    <x v="2080"/>
    <x v="2076"/>
    <n v="48"/>
    <n v="80"/>
    <n v="3"/>
    <n v="1"/>
    <n v="51"/>
    <n v="81"/>
  </r>
  <r>
    <s v="Kožna"/>
    <s v="Intervencije"/>
    <x v="4528"/>
    <x v="4508"/>
    <n v="34"/>
    <n v="70"/>
    <n v="1"/>
    <n v="1"/>
    <n v="35"/>
    <n v="71"/>
  </r>
  <r>
    <s v="Kožna"/>
    <s v="Intervencije"/>
    <x v="4529"/>
    <x v="4509"/>
    <n v="14"/>
    <n v="20"/>
    <m/>
    <n v="1"/>
    <n v="14"/>
    <n v="21"/>
  </r>
  <r>
    <s v="Kožna"/>
    <s v="Intervencije"/>
    <x v="3655"/>
    <x v="3646"/>
    <n v="831"/>
    <n v="365"/>
    <n v="5"/>
    <n v="10"/>
    <n v="836"/>
    <n v="375"/>
  </r>
  <r>
    <s v="Kožna"/>
    <s v="Intervencije"/>
    <x v="2464"/>
    <x v="2458"/>
    <n v="96"/>
    <n v="110"/>
    <m/>
    <n v="1"/>
    <n v="96"/>
    <n v="111"/>
  </r>
  <r>
    <s v="Kožna"/>
    <s v="Intervencije"/>
    <x v="2916"/>
    <x v="2909"/>
    <n v="18"/>
    <n v="12"/>
    <m/>
    <n v="1"/>
    <n v="18"/>
    <n v="13"/>
  </r>
  <r>
    <s v="Kožna"/>
    <s v="Intervencije"/>
    <x v="34"/>
    <x v="34"/>
    <m/>
    <n v="1"/>
    <n v="6"/>
    <n v="5"/>
    <n v="6"/>
    <n v="6"/>
  </r>
  <r>
    <s v="Kožna"/>
    <s v="Intervencije"/>
    <x v="3060"/>
    <x v="3052"/>
    <m/>
    <n v="1"/>
    <m/>
    <n v="1"/>
    <n v="0"/>
    <n v="2"/>
  </r>
  <r>
    <s v="Kožna"/>
    <s v="Intervencije"/>
    <x v="4530"/>
    <x v="4510"/>
    <m/>
    <n v="1"/>
    <m/>
    <n v="1"/>
    <n v="0"/>
    <n v="2"/>
  </r>
  <r>
    <s v="Kožna"/>
    <s v="Intervencije"/>
    <x v="2915"/>
    <x v="2908"/>
    <n v="41"/>
    <n v="1"/>
    <m/>
    <n v="1"/>
    <n v="41"/>
    <n v="2"/>
  </r>
  <r>
    <s v="Kožna"/>
    <s v="Intervencije"/>
    <x v="2702"/>
    <x v="2696"/>
    <m/>
    <n v="1"/>
    <m/>
    <n v="1"/>
    <n v="0"/>
    <n v="2"/>
  </r>
  <r>
    <s v="Kožna"/>
    <s v="Intervencije"/>
    <x v="2703"/>
    <x v="2697"/>
    <m/>
    <n v="1"/>
    <m/>
    <n v="1"/>
    <n v="0"/>
    <n v="2"/>
  </r>
  <r>
    <s v="Kožna"/>
    <s v="Intervencije"/>
    <x v="2159"/>
    <x v="2155"/>
    <m/>
    <n v="1"/>
    <m/>
    <n v="1"/>
    <n v="0"/>
    <n v="2"/>
  </r>
  <r>
    <s v="Kožna"/>
    <s v="Intervencije"/>
    <x v="1820"/>
    <x v="1817"/>
    <m/>
    <n v="1"/>
    <m/>
    <n v="1"/>
    <n v="0"/>
    <n v="2"/>
  </r>
  <r>
    <s v="Kožna"/>
    <s v="Intervencije"/>
    <x v="2710"/>
    <x v="2704"/>
    <m/>
    <n v="1"/>
    <m/>
    <n v="1"/>
    <n v="0"/>
    <n v="2"/>
  </r>
  <r>
    <s v="Kožna"/>
    <s v="Intervencije"/>
    <x v="1821"/>
    <x v="1818"/>
    <m/>
    <n v="1"/>
    <m/>
    <n v="1"/>
    <n v="0"/>
    <n v="2"/>
  </r>
  <r>
    <s v="Kožna"/>
    <s v="Intervencije"/>
    <x v="2711"/>
    <x v="2705"/>
    <m/>
    <n v="1"/>
    <m/>
    <n v="1"/>
    <n v="0"/>
    <n v="2"/>
  </r>
  <r>
    <s v="Kožna"/>
    <s v="Intervencije"/>
    <x v="35"/>
    <x v="35"/>
    <m/>
    <n v="1"/>
    <m/>
    <n v="1"/>
    <n v="0"/>
    <n v="2"/>
  </r>
  <r>
    <s v="Kožna"/>
    <s v="Intervencije"/>
    <x v="2160"/>
    <x v="2156"/>
    <m/>
    <n v="1"/>
    <m/>
    <n v="1"/>
    <n v="0"/>
    <n v="2"/>
  </r>
  <r>
    <s v="Kožna"/>
    <s v="Intervencije"/>
    <x v="1931"/>
    <x v="1928"/>
    <m/>
    <n v="1"/>
    <m/>
    <n v="1"/>
    <n v="0"/>
    <n v="2"/>
  </r>
  <r>
    <s v="Kožna"/>
    <s v="Intervencije"/>
    <x v="1932"/>
    <x v="1929"/>
    <m/>
    <n v="1"/>
    <m/>
    <n v="1"/>
    <n v="0"/>
    <n v="2"/>
  </r>
  <r>
    <s v="Kožna"/>
    <s v="Intervencije"/>
    <x v="36"/>
    <x v="36"/>
    <m/>
    <n v="1"/>
    <m/>
    <n v="1"/>
    <n v="0"/>
    <n v="2"/>
  </r>
  <r>
    <s v="Kožna"/>
    <s v="Intervencije"/>
    <x v="37"/>
    <x v="37"/>
    <m/>
    <n v="1"/>
    <m/>
    <n v="1"/>
    <n v="0"/>
    <n v="2"/>
  </r>
  <r>
    <s v="Kožna"/>
    <s v="Intervencije"/>
    <x v="38"/>
    <x v="38"/>
    <m/>
    <n v="1"/>
    <m/>
    <n v="1"/>
    <n v="0"/>
    <n v="2"/>
  </r>
  <r>
    <s v="Kožna"/>
    <s v="Intervencije"/>
    <x v="4531"/>
    <x v="4511"/>
    <m/>
    <n v="1"/>
    <m/>
    <n v="0"/>
    <n v="0"/>
    <n v="1"/>
  </r>
  <r>
    <s v="Kožna"/>
    <s v="Intervencije"/>
    <x v="4532"/>
    <x v="4512"/>
    <m/>
    <n v="1"/>
    <m/>
    <n v="0"/>
    <n v="0"/>
    <n v="1"/>
  </r>
  <r>
    <s v="Kožna"/>
    <s v="Intervencije"/>
    <x v="4533"/>
    <x v="4513"/>
    <m/>
    <n v="1"/>
    <m/>
    <n v="0"/>
    <n v="0"/>
    <n v="1"/>
  </r>
  <r>
    <s v="Kožna"/>
    <s v="Intervencije"/>
    <x v="4534"/>
    <x v="4514"/>
    <m/>
    <n v="1"/>
    <m/>
    <n v="0"/>
    <n v="0"/>
    <n v="1"/>
  </r>
  <r>
    <s v="Kožna"/>
    <s v="Intervencije"/>
    <x v="4535"/>
    <x v="4515"/>
    <m/>
    <n v="1"/>
    <m/>
    <n v="0"/>
    <n v="0"/>
    <n v="1"/>
  </r>
  <r>
    <s v="Kožna"/>
    <s v="Intervencije"/>
    <x v="4536"/>
    <x v="4516"/>
    <m/>
    <n v="1"/>
    <m/>
    <n v="0"/>
    <n v="0"/>
    <n v="1"/>
  </r>
  <r>
    <s v="Kožna"/>
    <s v="Intervencije"/>
    <x v="4537"/>
    <x v="4517"/>
    <m/>
    <n v="1"/>
    <m/>
    <n v="0"/>
    <n v="0"/>
    <n v="1"/>
  </r>
  <r>
    <s v="Kožna"/>
    <s v="Intervencije"/>
    <x v="4538"/>
    <x v="4518"/>
    <m/>
    <n v="1"/>
    <m/>
    <n v="0"/>
    <n v="0"/>
    <n v="1"/>
  </r>
  <r>
    <s v="Kožna"/>
    <s v="Intervencije"/>
    <x v="3147"/>
    <x v="3139"/>
    <m/>
    <n v="1"/>
    <m/>
    <n v="0"/>
    <n v="0"/>
    <n v="1"/>
  </r>
  <r>
    <s v="Kožna"/>
    <s v="Intervencije"/>
    <x v="4539"/>
    <x v="4519"/>
    <m/>
    <n v="1"/>
    <m/>
    <n v="0"/>
    <n v="0"/>
    <n v="1"/>
  </r>
  <r>
    <s v="Kožna"/>
    <s v="Intervencije"/>
    <x v="2057"/>
    <x v="2053"/>
    <m/>
    <n v="1"/>
    <m/>
    <n v="0"/>
    <n v="0"/>
    <n v="1"/>
  </r>
  <r>
    <s v="Kožna"/>
    <s v="Intervencije"/>
    <x v="1708"/>
    <x v="1705"/>
    <m/>
    <n v="1"/>
    <m/>
    <n v="0"/>
    <n v="0"/>
    <n v="1"/>
  </r>
  <r>
    <s v="Kožna"/>
    <s v="Intervencije"/>
    <x v="3215"/>
    <x v="3206"/>
    <m/>
    <n v="1"/>
    <m/>
    <n v="0"/>
    <n v="0"/>
    <n v="1"/>
  </r>
  <r>
    <s v="Kožna"/>
    <s v="Intervencije"/>
    <x v="2053"/>
    <x v="2048"/>
    <m/>
    <n v="1"/>
    <m/>
    <n v="1"/>
    <n v="0"/>
    <n v="2"/>
  </r>
  <r>
    <s v="Kožna"/>
    <s v="Intervencije"/>
    <x v="2054"/>
    <x v="2050"/>
    <m/>
    <n v="1"/>
    <m/>
    <n v="1"/>
    <n v="0"/>
    <n v="2"/>
  </r>
  <r>
    <s v="Kožna"/>
    <s v="Intervencije"/>
    <x v="3100"/>
    <x v="3092"/>
    <m/>
    <n v="0"/>
    <m/>
    <n v="1"/>
    <n v="0"/>
    <n v="1"/>
  </r>
  <r>
    <s v="Kožna"/>
    <s v="Intervencije"/>
    <x v="2890"/>
    <x v="2884"/>
    <n v="58"/>
    <n v="58"/>
    <n v="105"/>
    <n v="190"/>
    <n v="163"/>
    <n v="248"/>
  </r>
  <r>
    <s v="Kožna"/>
    <s v="Intervencije"/>
    <x v="3531"/>
    <x v="3522"/>
    <m/>
    <n v="1"/>
    <m/>
    <n v="1"/>
    <n v="0"/>
    <n v="2"/>
  </r>
  <r>
    <s v="Kožna"/>
    <s v="Intervencije"/>
    <x v="3965"/>
    <x v="3955"/>
    <n v="618"/>
    <n v="610"/>
    <n v="302"/>
    <n v="370"/>
    <n v="920"/>
    <n v="980"/>
  </r>
  <r>
    <s v="Kožna"/>
    <s v="Intervencije"/>
    <x v="3966"/>
    <x v="3956"/>
    <m/>
    <n v="1"/>
    <m/>
    <n v="1"/>
    <n v="0"/>
    <n v="2"/>
  </r>
  <r>
    <s v="Kožna"/>
    <s v="Intervencije"/>
    <x v="3967"/>
    <x v="3957"/>
    <m/>
    <n v="1"/>
    <m/>
    <n v="1"/>
    <n v="0"/>
    <n v="2"/>
  </r>
  <r>
    <s v="Kožna"/>
    <s v="Intervencije"/>
    <x v="3968"/>
    <x v="3958"/>
    <m/>
    <n v="1"/>
    <m/>
    <n v="1"/>
    <n v="0"/>
    <n v="2"/>
  </r>
  <r>
    <s v="Kožna"/>
    <s v="Intervencije"/>
    <x v="3969"/>
    <x v="3959"/>
    <m/>
    <n v="1"/>
    <m/>
    <n v="1"/>
    <n v="0"/>
    <n v="2"/>
  </r>
  <r>
    <s v="Kožna"/>
    <s v="Intervencije"/>
    <x v="3970"/>
    <x v="3960"/>
    <m/>
    <n v="1"/>
    <m/>
    <n v="1"/>
    <n v="0"/>
    <n v="2"/>
  </r>
  <r>
    <s v="Kožna"/>
    <s v="Intervencije"/>
    <x v="3971"/>
    <x v="3961"/>
    <m/>
    <n v="1"/>
    <m/>
    <n v="1"/>
    <n v="0"/>
    <n v="2"/>
  </r>
  <r>
    <s v="Kožna"/>
    <s v="Intervencije"/>
    <x v="3972"/>
    <x v="3962"/>
    <m/>
    <n v="1"/>
    <m/>
    <n v="1"/>
    <n v="0"/>
    <n v="2"/>
  </r>
  <r>
    <s v="Kožna"/>
    <s v="Intervencije"/>
    <x v="3943"/>
    <x v="3933"/>
    <m/>
    <n v="1"/>
    <m/>
    <n v="1"/>
    <n v="0"/>
    <n v="2"/>
  </r>
  <r>
    <s v="Kožna"/>
    <s v="Intervencije"/>
    <x v="3973"/>
    <x v="3963"/>
    <m/>
    <n v="1"/>
    <m/>
    <n v="1"/>
    <n v="0"/>
    <n v="2"/>
  </r>
  <r>
    <s v="Kožna"/>
    <s v="Intervencije"/>
    <x v="3944"/>
    <x v="3934"/>
    <m/>
    <n v="1"/>
    <m/>
    <n v="1"/>
    <n v="0"/>
    <n v="2"/>
  </r>
  <r>
    <s v="Kožna"/>
    <s v="Intervencije"/>
    <x v="3974"/>
    <x v="3964"/>
    <m/>
    <n v="1"/>
    <m/>
    <n v="1"/>
    <n v="0"/>
    <n v="2"/>
  </r>
  <r>
    <s v="Kožna"/>
    <s v="Intervencije"/>
    <x v="3945"/>
    <x v="3935"/>
    <m/>
    <n v="1"/>
    <m/>
    <n v="1"/>
    <n v="0"/>
    <n v="2"/>
  </r>
  <r>
    <s v="Kožna"/>
    <s v="Intervencije"/>
    <x v="2963"/>
    <x v="2955"/>
    <n v="1"/>
    <n v="1"/>
    <m/>
    <n v="1"/>
    <n v="1"/>
    <n v="2"/>
  </r>
  <r>
    <s v="Kožna"/>
    <s v="Intervencije"/>
    <x v="2965"/>
    <x v="2957"/>
    <m/>
    <n v="5"/>
    <n v="552"/>
    <n v="520"/>
    <n v="552"/>
    <n v="525"/>
  </r>
  <r>
    <s v="Kožna"/>
    <s v="Intervencije"/>
    <x v="2966"/>
    <x v="2958"/>
    <n v="305"/>
    <n v="250"/>
    <n v="2143"/>
    <n v="2800"/>
    <n v="2448"/>
    <n v="3050"/>
  </r>
  <r>
    <s v="Kožna"/>
    <s v="Intervencije"/>
    <x v="2971"/>
    <x v="2963"/>
    <n v="223"/>
    <n v="190"/>
    <n v="2609"/>
    <n v="3020"/>
    <n v="2832"/>
    <n v="3210"/>
  </r>
  <r>
    <s v="Kožna"/>
    <s v="Intervencije"/>
    <x v="2983"/>
    <x v="2975"/>
    <m/>
    <n v="0"/>
    <n v="430"/>
    <n v="850"/>
    <n v="430"/>
    <n v="850"/>
  </r>
  <r>
    <s v="Kožna"/>
    <s v="Intervencije"/>
    <x v="2984"/>
    <x v="2976"/>
    <n v="8"/>
    <n v="20"/>
    <n v="810"/>
    <n v="920"/>
    <n v="818"/>
    <n v="940"/>
  </r>
  <r>
    <s v="Kožna"/>
    <s v="Intervencije"/>
    <x v="2987"/>
    <x v="2979"/>
    <m/>
    <n v="0"/>
    <n v="8"/>
    <n v="1"/>
    <n v="8"/>
    <n v="1"/>
  </r>
  <r>
    <s v="Kožna"/>
    <s v="Intervencije"/>
    <x v="2988"/>
    <x v="2980"/>
    <m/>
    <n v="2"/>
    <n v="17"/>
    <n v="130"/>
    <n v="17"/>
    <n v="132"/>
  </r>
  <r>
    <s v="Kožna"/>
    <s v="Intervencije"/>
    <x v="2989"/>
    <x v="2981"/>
    <n v="3"/>
    <n v="3"/>
    <n v="752"/>
    <n v="710"/>
    <n v="755"/>
    <n v="713"/>
  </r>
  <r>
    <s v="Kožna"/>
    <s v="Intervencije"/>
    <x v="2993"/>
    <x v="2985"/>
    <m/>
    <n v="1"/>
    <m/>
    <n v="2"/>
    <n v="0"/>
    <n v="3"/>
  </r>
  <r>
    <s v="Kožna"/>
    <s v="Intervencije"/>
    <x v="2995"/>
    <x v="2987"/>
    <m/>
    <n v="0"/>
    <n v="909"/>
    <n v="370"/>
    <n v="909"/>
    <n v="370"/>
  </r>
  <r>
    <s v="Kožna"/>
    <s v="Intervencije"/>
    <x v="2998"/>
    <x v="2990"/>
    <m/>
    <n v="1"/>
    <n v="5690"/>
    <n v="4300"/>
    <n v="5690"/>
    <n v="4301"/>
  </r>
  <r>
    <s v="Kožna"/>
    <s v="Intervencije"/>
    <x v="3017"/>
    <x v="3009"/>
    <m/>
    <n v="1"/>
    <m/>
    <n v="1"/>
    <n v="0"/>
    <n v="2"/>
  </r>
  <r>
    <s v="Kožna"/>
    <s v="Intervencije"/>
    <x v="3025"/>
    <x v="3017"/>
    <n v="11"/>
    <n v="20"/>
    <n v="6331"/>
    <n v="6810"/>
    <n v="6342"/>
    <n v="6830"/>
  </r>
  <r>
    <s v="Kožna"/>
    <s v="Intervencije"/>
    <x v="3028"/>
    <x v="3020"/>
    <n v="13"/>
    <n v="5"/>
    <n v="1009"/>
    <n v="730"/>
    <n v="1022"/>
    <n v="735"/>
  </r>
  <r>
    <s v="Kožna"/>
    <s v="Intervencije"/>
    <x v="3029"/>
    <x v="3021"/>
    <n v="3"/>
    <n v="10"/>
    <n v="2969"/>
    <n v="3100"/>
    <n v="2972"/>
    <n v="3110"/>
  </r>
  <r>
    <s v="Kožna"/>
    <s v="Intervencije"/>
    <x v="3034"/>
    <x v="3026"/>
    <n v="25"/>
    <n v="3"/>
    <n v="2199"/>
    <n v="1440"/>
    <n v="2224"/>
    <n v="1443"/>
  </r>
  <r>
    <s v="Plućna "/>
    <s v="Dijagnostičke usluge"/>
    <x v="2371"/>
    <x v="2366"/>
    <m/>
    <n v="0"/>
    <m/>
    <n v="1"/>
    <n v="0"/>
    <n v="1"/>
  </r>
  <r>
    <s v="Plućna "/>
    <s v="Dijagnostičke usluge"/>
    <x v="3667"/>
    <x v="3658"/>
    <m/>
    <n v="1"/>
    <n v="336"/>
    <n v="380"/>
    <n v="336"/>
    <n v="381"/>
  </r>
  <r>
    <s v="Plućna "/>
    <s v="Dijagnostičke usluge"/>
    <x v="3668"/>
    <x v="3659"/>
    <m/>
    <n v="1"/>
    <n v="393"/>
    <n v="380"/>
    <n v="393"/>
    <n v="381"/>
  </r>
  <r>
    <s v="Plućna "/>
    <s v="Dijagnostičke usluge"/>
    <x v="4540"/>
    <x v="4520"/>
    <n v="1"/>
    <n v="5"/>
    <n v="35"/>
    <n v="55"/>
    <n v="36"/>
    <n v="60"/>
  </r>
  <r>
    <s v="Plućna "/>
    <s v="Dijagnostičke usluge"/>
    <x v="4541"/>
    <x v="4521"/>
    <m/>
    <n v="0"/>
    <m/>
    <n v="1"/>
    <n v="0"/>
    <n v="1"/>
  </r>
  <r>
    <s v="Plućna "/>
    <s v="Dijagnostičke usluge"/>
    <x v="4542"/>
    <x v="4522"/>
    <m/>
    <n v="0"/>
    <m/>
    <n v="1"/>
    <n v="0"/>
    <n v="1"/>
  </r>
  <r>
    <s v="Plućna "/>
    <s v="Dijagnostičke usluge"/>
    <x v="3689"/>
    <x v="3680"/>
    <m/>
    <n v="0"/>
    <m/>
    <n v="1"/>
    <n v="0"/>
    <n v="1"/>
  </r>
  <r>
    <s v="Plućna "/>
    <s v="Dijagnostičke usluge"/>
    <x v="4543"/>
    <x v="4523"/>
    <m/>
    <n v="1"/>
    <m/>
    <n v="1"/>
    <n v="0"/>
    <n v="2"/>
  </r>
  <r>
    <s v="Plućna "/>
    <s v="Dijagnostičke usluge"/>
    <x v="3106"/>
    <x v="3098"/>
    <m/>
    <n v="1"/>
    <n v="13"/>
    <n v="10"/>
    <n v="13"/>
    <n v="11"/>
  </r>
  <r>
    <s v="Plućna "/>
    <s v="Dijagnostičke usluge"/>
    <x v="4544"/>
    <x v="4524"/>
    <n v="247"/>
    <n v="200"/>
    <n v="392"/>
    <n v="350"/>
    <n v="639"/>
    <n v="550"/>
  </r>
  <r>
    <s v="Plućna "/>
    <s v="Dijagnostičke usluge"/>
    <x v="4545"/>
    <x v="4525"/>
    <m/>
    <n v="1"/>
    <m/>
    <n v="1"/>
    <n v="0"/>
    <n v="2"/>
  </r>
  <r>
    <s v="Plućna "/>
    <s v="Dijagnostičke usluge"/>
    <x v="4546"/>
    <x v="4526"/>
    <m/>
    <n v="1"/>
    <m/>
    <n v="5"/>
    <n v="0"/>
    <n v="6"/>
  </r>
  <r>
    <s v="Plućna "/>
    <s v="Dijagnostičke usluge"/>
    <x v="4547"/>
    <x v="4527"/>
    <m/>
    <n v="0"/>
    <m/>
    <n v="1"/>
    <n v="0"/>
    <n v="1"/>
  </r>
  <r>
    <s v="Plućna "/>
    <s v="Dijagnostičke usluge"/>
    <x v="4548"/>
    <x v="4528"/>
    <m/>
    <n v="1"/>
    <n v="478"/>
    <n v="520"/>
    <n v="478"/>
    <n v="521"/>
  </r>
  <r>
    <s v="Plućna "/>
    <s v="Dijagnostičke usluge"/>
    <x v="4549"/>
    <x v="4529"/>
    <m/>
    <n v="1"/>
    <m/>
    <n v="1"/>
    <n v="0"/>
    <n v="2"/>
  </r>
  <r>
    <s v="Plućna "/>
    <s v="Dijagnostičke usluge"/>
    <x v="4550"/>
    <x v="4530"/>
    <m/>
    <n v="1"/>
    <n v="520"/>
    <n v="580"/>
    <n v="520"/>
    <n v="581"/>
  </r>
  <r>
    <s v="Plućna "/>
    <s v="Dijagnostičke usluge"/>
    <x v="4551"/>
    <x v="4531"/>
    <m/>
    <n v="1"/>
    <m/>
    <n v="0"/>
    <n v="0"/>
    <n v="1"/>
  </r>
  <r>
    <s v="Plućna "/>
    <s v="Dijagnostičke usluge"/>
    <x v="3706"/>
    <x v="3697"/>
    <m/>
    <n v="1"/>
    <m/>
    <n v="0"/>
    <n v="0"/>
    <n v="1"/>
  </r>
  <r>
    <s v="Plućna "/>
    <s v="Dijagnostičke usluge"/>
    <x v="4552"/>
    <x v="4532"/>
    <m/>
    <n v="1"/>
    <m/>
    <n v="0"/>
    <n v="0"/>
    <n v="1"/>
  </r>
  <r>
    <s v="Plućna "/>
    <s v="Dijagnostičke usluge"/>
    <x v="3107"/>
    <x v="3099"/>
    <n v="3566"/>
    <n v="3590"/>
    <n v="1845"/>
    <n v="1890"/>
    <n v="5411"/>
    <n v="5480"/>
  </r>
  <r>
    <s v="Plućna "/>
    <s v="Dijagnostičke usluge"/>
    <x v="3399"/>
    <x v="3390"/>
    <m/>
    <n v="5"/>
    <n v="2075"/>
    <n v="2130"/>
    <n v="2075"/>
    <n v="2135"/>
  </r>
  <r>
    <s v="Plućna "/>
    <s v="Dijagnostičke usluge"/>
    <x v="2895"/>
    <x v="2888"/>
    <m/>
    <n v="1"/>
    <m/>
    <n v="1"/>
    <n v="0"/>
    <n v="2"/>
  </r>
  <r>
    <s v="Plućna "/>
    <s v="Dijagnostičke usluge"/>
    <x v="2896"/>
    <x v="2889"/>
    <m/>
    <n v="3"/>
    <n v="221"/>
    <n v="250"/>
    <n v="221"/>
    <n v="253"/>
  </r>
  <r>
    <s v="Plućna "/>
    <s v="Dijagnostičke usluge"/>
    <x v="3199"/>
    <x v="3190"/>
    <m/>
    <n v="1"/>
    <m/>
    <n v="1"/>
    <n v="0"/>
    <n v="2"/>
  </r>
  <r>
    <s v="Plućna "/>
    <s v="Dijagnostičke usluge"/>
    <x v="3400"/>
    <x v="3391"/>
    <n v="1"/>
    <n v="30"/>
    <m/>
    <n v="1"/>
    <n v="1"/>
    <n v="31"/>
  </r>
  <r>
    <s v="Plućna "/>
    <s v="Dijagnostičke usluge"/>
    <x v="4497"/>
    <x v="4477"/>
    <m/>
    <n v="1"/>
    <m/>
    <n v="1"/>
    <n v="0"/>
    <n v="2"/>
  </r>
  <r>
    <s v="Plućna "/>
    <s v="Dijagnostičke usluge"/>
    <x v="4553"/>
    <x v="4533"/>
    <m/>
    <n v="0"/>
    <n v="195"/>
    <n v="190"/>
    <n v="195"/>
    <n v="190"/>
  </r>
  <r>
    <s v="Plućna "/>
    <s v="Dijagnostičke usluge"/>
    <x v="3691"/>
    <x v="3682"/>
    <n v="213"/>
    <n v="225"/>
    <n v="3911"/>
    <n v="4120"/>
    <n v="4124"/>
    <n v="4345"/>
  </r>
  <r>
    <s v="Plućna "/>
    <s v="Dijagnostičke usluge"/>
    <x v="4052"/>
    <x v="4042"/>
    <m/>
    <n v="0"/>
    <m/>
    <n v="1"/>
    <n v="0"/>
    <n v="1"/>
  </r>
  <r>
    <s v="Plućna "/>
    <s v="Dijagnostičke usluge"/>
    <x v="20"/>
    <x v="20"/>
    <m/>
    <n v="0"/>
    <m/>
    <n v="1"/>
    <n v="0"/>
    <n v="1"/>
  </r>
  <r>
    <s v="Plućna "/>
    <s v="Dijagnostičke usluge"/>
    <x v="3123"/>
    <x v="3115"/>
    <n v="1"/>
    <n v="1"/>
    <n v="105"/>
    <n v="130"/>
    <n v="106"/>
    <n v="131"/>
  </r>
  <r>
    <s v="Plućna "/>
    <s v="Dijagnostičke usluge"/>
    <x v="3161"/>
    <x v="3153"/>
    <m/>
    <n v="0"/>
    <m/>
    <n v="1"/>
    <n v="0"/>
    <n v="1"/>
  </r>
  <r>
    <s v="Plućna "/>
    <s v="Dijagnostičke usluge"/>
    <x v="3418"/>
    <x v="3409"/>
    <n v="2"/>
    <n v="1"/>
    <n v="69"/>
    <n v="10"/>
    <n v="71"/>
    <n v="11"/>
  </r>
  <r>
    <s v="Plućna "/>
    <s v="Dijagnostičke usluge"/>
    <x v="3699"/>
    <x v="3690"/>
    <n v="8"/>
    <n v="1"/>
    <n v="305"/>
    <n v="192"/>
    <n v="313"/>
    <n v="193"/>
  </r>
  <r>
    <s v="Plućna "/>
    <s v="Dijagnostičke usluge"/>
    <x v="3700"/>
    <x v="3691"/>
    <n v="7"/>
    <n v="15"/>
    <n v="593"/>
    <n v="610"/>
    <n v="600"/>
    <n v="625"/>
  </r>
  <r>
    <s v="Plućna "/>
    <s v="Dijagnostičke usluge"/>
    <x v="4554"/>
    <x v="4534"/>
    <n v="2"/>
    <n v="10"/>
    <n v="280"/>
    <n v="300"/>
    <n v="282"/>
    <n v="310"/>
  </r>
  <r>
    <s v="Plućna "/>
    <s v="Dijagnostičke usluge"/>
    <x v="3128"/>
    <x v="3120"/>
    <m/>
    <n v="1"/>
    <m/>
    <n v="0"/>
    <n v="0"/>
    <n v="1"/>
  </r>
  <r>
    <s v="Plućna "/>
    <s v="Dijagnostičke usluge"/>
    <x v="3129"/>
    <x v="3121"/>
    <m/>
    <n v="1"/>
    <m/>
    <n v="0"/>
    <n v="0"/>
    <n v="1"/>
  </r>
  <r>
    <s v="Plućna "/>
    <s v="Dijagnostičke usluge"/>
    <x v="3209"/>
    <x v="3200"/>
    <m/>
    <n v="1"/>
    <n v="679"/>
    <n v="735"/>
    <n v="679"/>
    <n v="736"/>
  </r>
  <r>
    <s v="Plućna "/>
    <s v="Dijagnostičke usluge"/>
    <x v="4555"/>
    <x v="4535"/>
    <m/>
    <n v="0"/>
    <m/>
    <n v="1"/>
    <n v="0"/>
    <n v="1"/>
  </r>
  <r>
    <s v="Plućna "/>
    <s v="Dijagnostičke usluge"/>
    <x v="3728"/>
    <x v="3718"/>
    <m/>
    <n v="1"/>
    <n v="472"/>
    <n v="520"/>
    <n v="472"/>
    <n v="521"/>
  </r>
  <r>
    <s v="Plućna "/>
    <s v="Dijagnostičke usluge"/>
    <x v="3729"/>
    <x v="3719"/>
    <m/>
    <n v="1"/>
    <n v="509"/>
    <n v="530"/>
    <n v="509"/>
    <n v="531"/>
  </r>
  <r>
    <s v="Plućna "/>
    <s v="Dijagnostičke usluge"/>
    <x v="3429"/>
    <x v="3420"/>
    <m/>
    <n v="1"/>
    <n v="382"/>
    <n v="430"/>
    <n v="382"/>
    <n v="431"/>
  </r>
  <r>
    <s v="Plućna "/>
    <s v="Dijagnostičke usluge"/>
    <x v="3731"/>
    <x v="3721"/>
    <m/>
    <n v="0"/>
    <m/>
    <n v="1"/>
    <n v="0"/>
    <n v="1"/>
  </r>
  <r>
    <s v="Plućna "/>
    <s v="Dijagnostičke usluge"/>
    <x v="3441"/>
    <x v="3432"/>
    <m/>
    <n v="1"/>
    <n v="307"/>
    <n v="340"/>
    <n v="307"/>
    <n v="341"/>
  </r>
  <r>
    <s v="Plućna "/>
    <s v="Terapijske  usluge"/>
    <x v="4556"/>
    <x v="4536"/>
    <m/>
    <n v="0"/>
    <n v="1"/>
    <n v="100"/>
    <n v="1"/>
    <n v="100"/>
  </r>
  <r>
    <s v="Plućna "/>
    <s v="Terapijske  usluge"/>
    <x v="4557"/>
    <x v="4537"/>
    <m/>
    <n v="0"/>
    <m/>
    <n v="1"/>
    <n v="0"/>
    <n v="1"/>
  </r>
  <r>
    <s v="Plućna "/>
    <s v="Terapijske  usluge"/>
    <x v="2906"/>
    <x v="2899"/>
    <m/>
    <n v="0"/>
    <m/>
    <n v="1"/>
    <n v="0"/>
    <n v="1"/>
  </r>
  <r>
    <s v="Plućna "/>
    <s v="Terapijske  usluge"/>
    <x v="2907"/>
    <x v="2900"/>
    <m/>
    <n v="0"/>
    <n v="312"/>
    <n v="230"/>
    <n v="312"/>
    <n v="230"/>
  </r>
  <r>
    <s v="Plućna "/>
    <s v="Terapijske  usluge"/>
    <x v="2908"/>
    <x v="2901"/>
    <m/>
    <n v="0"/>
    <n v="28"/>
    <n v="20"/>
    <n v="28"/>
    <n v="20"/>
  </r>
  <r>
    <s v="Plućna "/>
    <s v="Terapijske  usluge"/>
    <x v="2910"/>
    <x v="2903"/>
    <m/>
    <n v="0"/>
    <m/>
    <n v="1"/>
    <n v="0"/>
    <n v="1"/>
  </r>
  <r>
    <s v="Plućna "/>
    <s v="Terapijske  usluge"/>
    <x v="2911"/>
    <x v="2904"/>
    <m/>
    <n v="1"/>
    <n v="771"/>
    <n v="1"/>
    <n v="771"/>
    <n v="2"/>
  </r>
  <r>
    <s v="Plućna "/>
    <s v="Terapijske  usluge"/>
    <x v="3202"/>
    <x v="3193"/>
    <m/>
    <n v="1"/>
    <m/>
    <n v="1"/>
    <n v="0"/>
    <n v="2"/>
  </r>
  <r>
    <s v="Plućna "/>
    <s v="Terapijske  usluge"/>
    <x v="3203"/>
    <x v="3194"/>
    <m/>
    <n v="1"/>
    <m/>
    <n v="1"/>
    <n v="0"/>
    <n v="2"/>
  </r>
  <r>
    <s v="Plućna "/>
    <s v="Terapijske  usluge"/>
    <x v="3160"/>
    <x v="3152"/>
    <m/>
    <n v="1"/>
    <n v="10"/>
    <n v="10"/>
    <n v="10"/>
    <n v="11"/>
  </r>
  <r>
    <s v="Plućna "/>
    <s v="Terapijske  usluge"/>
    <x v="3514"/>
    <x v="3505"/>
    <m/>
    <n v="0"/>
    <m/>
    <n v="1"/>
    <n v="0"/>
    <n v="1"/>
  </r>
  <r>
    <s v="Plućna "/>
    <s v="Terapijske  usluge"/>
    <x v="3521"/>
    <x v="3512"/>
    <m/>
    <n v="0"/>
    <m/>
    <n v="1"/>
    <n v="0"/>
    <n v="1"/>
  </r>
  <r>
    <s v="Plućna "/>
    <s v="Terapijske  usluge"/>
    <x v="4075"/>
    <x v="4065"/>
    <m/>
    <n v="0"/>
    <m/>
    <n v="1"/>
    <n v="0"/>
    <n v="1"/>
  </r>
  <r>
    <s v="Plućna "/>
    <s v="Terapijske  usluge"/>
    <x v="2664"/>
    <x v="2658"/>
    <m/>
    <n v="0"/>
    <m/>
    <n v="1"/>
    <n v="0"/>
    <n v="1"/>
  </r>
  <r>
    <s v="Plućna "/>
    <s v="Terapijske  usluge"/>
    <x v="2665"/>
    <x v="2659"/>
    <n v="2"/>
    <n v="5"/>
    <n v="291"/>
    <n v="320"/>
    <n v="293"/>
    <n v="325"/>
  </r>
  <r>
    <s v="Plućna "/>
    <s v="Terapijske  usluge"/>
    <x v="2923"/>
    <x v="2916"/>
    <m/>
    <n v="0"/>
    <m/>
    <n v="1"/>
    <n v="0"/>
    <n v="1"/>
  </r>
  <r>
    <s v="Plućna "/>
    <s v="Terapijske  usluge"/>
    <x v="2924"/>
    <x v="2917"/>
    <m/>
    <n v="0"/>
    <m/>
    <n v="1"/>
    <n v="0"/>
    <n v="1"/>
  </r>
  <r>
    <s v="Plućna "/>
    <s v="Terapijske  usluge"/>
    <x v="3490"/>
    <x v="3481"/>
    <m/>
    <n v="0"/>
    <m/>
    <n v="1"/>
    <n v="0"/>
    <n v="1"/>
  </r>
  <r>
    <s v="Plućna "/>
    <s v="Terapijske  usluge"/>
    <x v="3723"/>
    <x v="3713"/>
    <m/>
    <n v="1"/>
    <m/>
    <n v="1"/>
    <n v="0"/>
    <n v="2"/>
  </r>
  <r>
    <s v="Plućna "/>
    <s v="Terapijske  usluge"/>
    <x v="3212"/>
    <x v="3203"/>
    <n v="1"/>
    <n v="1"/>
    <n v="5282"/>
    <n v="4750"/>
    <n v="5283"/>
    <n v="4751"/>
  </r>
  <r>
    <s v="Plućna "/>
    <s v="Terapijske  usluge"/>
    <x v="2925"/>
    <x v="2918"/>
    <n v="11"/>
    <n v="20"/>
    <n v="6095"/>
    <n v="6120"/>
    <n v="6106"/>
    <n v="6140"/>
  </r>
  <r>
    <s v="Plućna "/>
    <s v="Terapijske  usluge"/>
    <x v="2926"/>
    <x v="2919"/>
    <m/>
    <n v="1"/>
    <n v="8"/>
    <n v="2"/>
    <n v="8"/>
    <n v="3"/>
  </r>
  <r>
    <s v="Plućna "/>
    <s v="Terapijske  usluge"/>
    <x v="2929"/>
    <x v="2922"/>
    <m/>
    <n v="0"/>
    <m/>
    <n v="1"/>
    <n v="0"/>
    <n v="1"/>
  </r>
  <r>
    <s v="Plućna "/>
    <s v="Terapijske  usluge"/>
    <x v="2930"/>
    <x v="2923"/>
    <m/>
    <n v="0"/>
    <n v="5"/>
    <n v="10"/>
    <n v="5"/>
    <n v="10"/>
  </r>
  <r>
    <s v="Plućna "/>
    <s v="Terapijske  usluge"/>
    <x v="2931"/>
    <x v="2924"/>
    <m/>
    <n v="0"/>
    <n v="49"/>
    <n v="70"/>
    <n v="49"/>
    <n v="70"/>
  </r>
  <r>
    <s v="Plućna "/>
    <s v="Terapijske  usluge"/>
    <x v="3218"/>
    <x v="3209"/>
    <m/>
    <n v="0"/>
    <n v="854"/>
    <n v="620"/>
    <n v="854"/>
    <n v="620"/>
  </r>
  <r>
    <s v="Plućna "/>
    <s v="Terapijske  usluge"/>
    <x v="3219"/>
    <x v="3210"/>
    <m/>
    <n v="0"/>
    <n v="4"/>
    <n v="30"/>
    <n v="4"/>
    <n v="30"/>
  </r>
  <r>
    <s v="Plućna "/>
    <s v="Terapijske  usluge"/>
    <x v="3220"/>
    <x v="3211"/>
    <m/>
    <n v="0"/>
    <m/>
    <n v="1"/>
    <n v="0"/>
    <n v="1"/>
  </r>
  <r>
    <s v="Plućna "/>
    <s v="Terapijske  usluge"/>
    <x v="3491"/>
    <x v="3482"/>
    <m/>
    <n v="0"/>
    <m/>
    <n v="1"/>
    <n v="0"/>
    <n v="1"/>
  </r>
  <r>
    <s v="Plućna "/>
    <s v="Terapijske  usluge"/>
    <x v="3157"/>
    <x v="3149"/>
    <m/>
    <n v="1"/>
    <n v="215"/>
    <n v="110"/>
    <n v="215"/>
    <n v="111"/>
  </r>
  <r>
    <s v="Plućna "/>
    <s v="Terapijske  usluge"/>
    <x v="2939"/>
    <x v="2932"/>
    <m/>
    <n v="1"/>
    <n v="508"/>
    <n v="390"/>
    <n v="508"/>
    <n v="391"/>
  </r>
  <r>
    <s v="Plućna "/>
    <s v="Terapijske  usluge"/>
    <x v="3154"/>
    <x v="3146"/>
    <m/>
    <n v="6"/>
    <n v="218"/>
    <n v="280"/>
    <n v="218"/>
    <n v="286"/>
  </r>
  <r>
    <s v="Plućna "/>
    <s v="Terapijske  usluge"/>
    <x v="3158"/>
    <x v="3150"/>
    <m/>
    <n v="0"/>
    <n v="283"/>
    <n v="280"/>
    <n v="283"/>
    <n v="280"/>
  </r>
  <r>
    <s v="Plućna "/>
    <s v="Terapijske  usluge"/>
    <x v="3159"/>
    <x v="3151"/>
    <m/>
    <n v="0"/>
    <n v="281"/>
    <n v="100"/>
    <n v="281"/>
    <n v="100"/>
  </r>
  <r>
    <s v="Plućna "/>
    <s v="Terapijske  usluge"/>
    <x v="3718"/>
    <x v="3708"/>
    <m/>
    <n v="1"/>
    <n v="509"/>
    <n v="540"/>
    <n v="509"/>
    <n v="541"/>
  </r>
  <r>
    <s v="Plućna "/>
    <s v="Terapijske  usluge"/>
    <x v="3799"/>
    <x v="3789"/>
    <m/>
    <n v="0"/>
    <m/>
    <n v="1"/>
    <n v="0"/>
    <n v="1"/>
  </r>
  <r>
    <s v="Plućna "/>
    <s v="Terapijske  usluge"/>
    <x v="2951"/>
    <x v="2944"/>
    <m/>
    <n v="0"/>
    <m/>
    <n v="1"/>
    <n v="0"/>
    <n v="1"/>
  </r>
  <r>
    <s v="Plućna "/>
    <s v="Terapijske  usluge"/>
    <x v="2953"/>
    <x v="2944"/>
    <m/>
    <n v="1"/>
    <n v="552"/>
    <n v="280"/>
    <n v="552"/>
    <n v="281"/>
  </r>
  <r>
    <s v="Plućna "/>
    <s v="Terapijske  usluge"/>
    <x v="2963"/>
    <x v="2955"/>
    <m/>
    <n v="1"/>
    <n v="6"/>
    <n v="18"/>
    <n v="6"/>
    <n v="19"/>
  </r>
  <r>
    <s v="Plućna "/>
    <s v="Terapijske  usluge"/>
    <x v="2964"/>
    <x v="2956"/>
    <m/>
    <n v="1"/>
    <n v="3"/>
    <n v="1"/>
    <n v="3"/>
    <n v="2"/>
  </r>
  <r>
    <s v="Plućna "/>
    <s v="Terapijske  usluge"/>
    <x v="2965"/>
    <x v="2957"/>
    <m/>
    <n v="1"/>
    <n v="6"/>
    <n v="1"/>
    <n v="6"/>
    <n v="2"/>
  </r>
  <r>
    <s v="Plućna "/>
    <s v="Terapijske  usluge"/>
    <x v="2966"/>
    <x v="2958"/>
    <m/>
    <n v="1"/>
    <n v="19"/>
    <n v="5"/>
    <n v="19"/>
    <n v="6"/>
  </r>
  <r>
    <s v="Plućna "/>
    <s v="Terapijske  usluge"/>
    <x v="2967"/>
    <x v="2959"/>
    <m/>
    <n v="1"/>
    <m/>
    <n v="1"/>
    <n v="0"/>
    <n v="2"/>
  </r>
  <r>
    <s v="Plućna "/>
    <s v="Terapijske  usluge"/>
    <x v="2968"/>
    <x v="2960"/>
    <m/>
    <n v="0"/>
    <m/>
    <n v="1"/>
    <n v="0"/>
    <n v="1"/>
  </r>
  <r>
    <s v="Plućna "/>
    <s v="Terapijske  usluge"/>
    <x v="2969"/>
    <x v="2961"/>
    <m/>
    <n v="1"/>
    <m/>
    <n v="1"/>
    <n v="0"/>
    <n v="2"/>
  </r>
  <r>
    <s v="Plućna "/>
    <s v="Terapijske  usluge"/>
    <x v="2970"/>
    <x v="2962"/>
    <m/>
    <n v="0"/>
    <m/>
    <n v="1"/>
    <n v="0"/>
    <n v="1"/>
  </r>
  <r>
    <s v="Plućna "/>
    <s v="Terapijske  usluge"/>
    <x v="2971"/>
    <x v="2963"/>
    <m/>
    <n v="1"/>
    <n v="875"/>
    <n v="740"/>
    <n v="875"/>
    <n v="741"/>
  </r>
  <r>
    <s v="Plućna "/>
    <s v="Terapijske  usluge"/>
    <x v="2981"/>
    <x v="2973"/>
    <m/>
    <n v="1"/>
    <n v="3192"/>
    <n v="2560"/>
    <n v="3192"/>
    <n v="2561"/>
  </r>
  <r>
    <s v="Plućna "/>
    <s v="Terapijske  usluge"/>
    <x v="2982"/>
    <x v="2974"/>
    <m/>
    <n v="1"/>
    <n v="19"/>
    <n v="15"/>
    <n v="19"/>
    <n v="16"/>
  </r>
  <r>
    <s v="Plućna "/>
    <s v="Terapijske  usluge"/>
    <x v="2983"/>
    <x v="2975"/>
    <m/>
    <n v="1"/>
    <n v="13827"/>
    <n v="11330"/>
    <n v="13827"/>
    <n v="11331"/>
  </r>
  <r>
    <s v="Plućna "/>
    <s v="Terapijske  usluge"/>
    <x v="2984"/>
    <x v="2976"/>
    <m/>
    <n v="1"/>
    <n v="11467"/>
    <n v="10980"/>
    <n v="11467"/>
    <n v="10981"/>
  </r>
  <r>
    <s v="Plućna "/>
    <s v="Terapijske  usluge"/>
    <x v="2985"/>
    <x v="2977"/>
    <m/>
    <n v="1"/>
    <m/>
    <n v="1"/>
    <n v="0"/>
    <n v="2"/>
  </r>
  <r>
    <s v="Plućna "/>
    <s v="Terapijske  usluge"/>
    <x v="2986"/>
    <x v="2978"/>
    <m/>
    <n v="1"/>
    <n v="22"/>
    <n v="1"/>
    <n v="22"/>
    <n v="2"/>
  </r>
  <r>
    <s v="Plućna "/>
    <s v="Terapijske  usluge"/>
    <x v="2987"/>
    <x v="2979"/>
    <m/>
    <n v="1"/>
    <n v="1835"/>
    <n v="340"/>
    <n v="1835"/>
    <n v="341"/>
  </r>
  <r>
    <s v="Plućna "/>
    <s v="Terapijske  usluge"/>
    <x v="2988"/>
    <x v="2980"/>
    <m/>
    <n v="1"/>
    <n v="27715"/>
    <n v="24470"/>
    <n v="27715"/>
    <n v="24471"/>
  </r>
  <r>
    <s v="Plućna "/>
    <s v="Terapijske  usluge"/>
    <x v="2989"/>
    <x v="2981"/>
    <m/>
    <n v="1"/>
    <n v="20489"/>
    <n v="18630"/>
    <n v="20489"/>
    <n v="18631"/>
  </r>
  <r>
    <s v="Plućna "/>
    <s v="Terapijske  usluge"/>
    <x v="2990"/>
    <x v="2982"/>
    <m/>
    <n v="1"/>
    <m/>
    <n v="1"/>
    <n v="0"/>
    <n v="2"/>
  </r>
  <r>
    <s v="Plućna "/>
    <s v="Terapijske  usluge"/>
    <x v="2991"/>
    <x v="2983"/>
    <m/>
    <n v="1"/>
    <n v="7894"/>
    <n v="6790"/>
    <n v="7894"/>
    <n v="6791"/>
  </r>
  <r>
    <s v="Plućna "/>
    <s v="Terapijske  usluge"/>
    <x v="2992"/>
    <x v="2984"/>
    <m/>
    <n v="1"/>
    <n v="13"/>
    <n v="3"/>
    <n v="13"/>
    <n v="4"/>
  </r>
  <r>
    <s v="Plućna "/>
    <s v="Terapijske  usluge"/>
    <x v="2994"/>
    <x v="2986"/>
    <m/>
    <n v="1"/>
    <n v="4"/>
    <n v="5"/>
    <n v="4"/>
    <n v="6"/>
  </r>
  <r>
    <s v="Plućna "/>
    <s v="Terapijske  usluge"/>
    <x v="2995"/>
    <x v="2987"/>
    <m/>
    <n v="1"/>
    <n v="1551"/>
    <n v="1240"/>
    <n v="1551"/>
    <n v="1241"/>
  </r>
  <r>
    <s v="Plućna "/>
    <s v="Terapijske  usluge"/>
    <x v="2998"/>
    <x v="2990"/>
    <m/>
    <n v="0"/>
    <n v="426"/>
    <n v="330"/>
    <n v="426"/>
    <n v="330"/>
  </r>
  <r>
    <s v="Plućna "/>
    <s v="Terapijske  usluge"/>
    <x v="3008"/>
    <x v="3000"/>
    <m/>
    <n v="0"/>
    <m/>
    <n v="1"/>
    <n v="0"/>
    <n v="1"/>
  </r>
  <r>
    <s v="Plućna "/>
    <s v="Terapijske  usluge"/>
    <x v="3012"/>
    <x v="3004"/>
    <m/>
    <n v="0"/>
    <n v="11"/>
    <n v="15"/>
    <n v="11"/>
    <n v="15"/>
  </r>
  <r>
    <s v="Plućna "/>
    <s v="Terapijske  usluge"/>
    <x v="3013"/>
    <x v="3005"/>
    <m/>
    <n v="0"/>
    <n v="1"/>
    <n v="1"/>
    <n v="1"/>
    <n v="1"/>
  </r>
  <r>
    <s v="Plućna "/>
    <s v="Terapijske  usluge"/>
    <x v="3015"/>
    <x v="3007"/>
    <m/>
    <n v="0"/>
    <m/>
    <n v="1"/>
    <n v="0"/>
    <n v="1"/>
  </r>
  <r>
    <s v="Plućna "/>
    <s v="Terapijske  usluge"/>
    <x v="3016"/>
    <x v="3008"/>
    <m/>
    <n v="1"/>
    <n v="1"/>
    <n v="4"/>
    <n v="1"/>
    <n v="5"/>
  </r>
  <r>
    <s v="Plućna "/>
    <s v="Terapijske  usluge"/>
    <x v="3017"/>
    <x v="3009"/>
    <m/>
    <n v="1"/>
    <n v="538"/>
    <n v="380"/>
    <n v="538"/>
    <n v="381"/>
  </r>
  <r>
    <s v="Plućna "/>
    <s v="Terapijske  usluge"/>
    <x v="3018"/>
    <x v="3010"/>
    <m/>
    <n v="1"/>
    <n v="15"/>
    <n v="1"/>
    <n v="15"/>
    <n v="2"/>
  </r>
  <r>
    <s v="Plućna "/>
    <s v="Terapijske  usluge"/>
    <x v="3019"/>
    <x v="3011"/>
    <m/>
    <n v="0"/>
    <n v="1400"/>
    <n v="1200"/>
    <n v="1400"/>
    <n v="1200"/>
  </r>
  <r>
    <s v="Plućna "/>
    <s v="Terapijske  usluge"/>
    <x v="3020"/>
    <x v="3012"/>
    <m/>
    <n v="0"/>
    <n v="72"/>
    <n v="45"/>
    <n v="72"/>
    <n v="45"/>
  </r>
  <r>
    <s v="Plućna "/>
    <s v="Terapijske  usluge"/>
    <x v="3022"/>
    <x v="3014"/>
    <m/>
    <n v="0"/>
    <m/>
    <n v="1"/>
    <n v="0"/>
    <n v="1"/>
  </r>
  <r>
    <s v="Plućna "/>
    <s v="Terapijske  usluge"/>
    <x v="3024"/>
    <x v="3016"/>
    <m/>
    <n v="0"/>
    <m/>
    <n v="1"/>
    <n v="0"/>
    <n v="1"/>
  </r>
  <r>
    <s v="Plućna "/>
    <s v="Terapijske  usluge"/>
    <x v="3025"/>
    <x v="3017"/>
    <m/>
    <n v="1"/>
    <n v="6171"/>
    <n v="5880"/>
    <n v="6171"/>
    <n v="5881"/>
  </r>
  <r>
    <s v="Plućna "/>
    <s v="Terapijske  usluge"/>
    <x v="3028"/>
    <x v="3020"/>
    <m/>
    <n v="0"/>
    <m/>
    <n v="1"/>
    <n v="0"/>
    <n v="1"/>
  </r>
  <r>
    <s v="Plućna "/>
    <s v="Terapijske  usluge"/>
    <x v="3029"/>
    <x v="3021"/>
    <m/>
    <n v="0"/>
    <m/>
    <n v="1"/>
    <n v="0"/>
    <n v="1"/>
  </r>
  <r>
    <s v="Plućna "/>
    <s v="Terapijske  usluge"/>
    <x v="3034"/>
    <x v="3026"/>
    <m/>
    <n v="0"/>
    <m/>
    <n v="6"/>
    <n v="0"/>
    <n v="6"/>
  </r>
  <r>
    <s v="Plućna "/>
    <s v="Terapijske  usluge"/>
    <x v="3035"/>
    <x v="3027"/>
    <m/>
    <n v="0"/>
    <m/>
    <n v="1"/>
    <n v="0"/>
    <n v="1"/>
  </r>
  <r>
    <s v="Plućna "/>
    <s v="Terapijske  usluge"/>
    <x v="3036"/>
    <x v="3028"/>
    <m/>
    <n v="0"/>
    <m/>
    <n v="1"/>
    <n v="0"/>
    <n v="1"/>
  </r>
  <r>
    <s v="Plućna "/>
    <s v="Terapijske  usluge"/>
    <x v="3043"/>
    <x v="3035"/>
    <m/>
    <n v="0"/>
    <m/>
    <n v="1"/>
    <n v="0"/>
    <n v="1"/>
  </r>
  <r>
    <s v="Plućna "/>
    <s v="Intervencije"/>
    <x v="4558"/>
    <x v="4538"/>
    <m/>
    <n v="0"/>
    <m/>
    <n v="1"/>
    <n v="0"/>
    <n v="1"/>
  </r>
  <r>
    <s v="Plućna "/>
    <s v="Intervencije"/>
    <x v="4559"/>
    <x v="4539"/>
    <m/>
    <n v="0"/>
    <m/>
    <n v="1"/>
    <n v="0"/>
    <n v="1"/>
  </r>
  <r>
    <s v="Plućna "/>
    <s v="Intervencije"/>
    <x v="4560"/>
    <x v="4540"/>
    <m/>
    <n v="0"/>
    <m/>
    <n v="1"/>
    <n v="0"/>
    <n v="1"/>
  </r>
  <r>
    <s v="Plućna "/>
    <s v="Intervencije"/>
    <x v="4561"/>
    <x v="4541"/>
    <m/>
    <n v="0"/>
    <m/>
    <n v="1"/>
    <n v="0"/>
    <n v="1"/>
  </r>
  <r>
    <s v="Plućna "/>
    <s v="Intervencije"/>
    <x v="4562"/>
    <x v="4542"/>
    <m/>
    <n v="0"/>
    <m/>
    <n v="1"/>
    <n v="0"/>
    <n v="1"/>
  </r>
  <r>
    <s v="Plućna "/>
    <s v="Intervencije"/>
    <x v="4563"/>
    <x v="4543"/>
    <m/>
    <n v="0"/>
    <m/>
    <n v="1"/>
    <n v="0"/>
    <n v="1"/>
  </r>
  <r>
    <s v="Plućna "/>
    <s v="Intervencije"/>
    <x v="4564"/>
    <x v="4544"/>
    <m/>
    <n v="0"/>
    <m/>
    <n v="1"/>
    <n v="0"/>
    <n v="1"/>
  </r>
  <r>
    <s v="Plućna "/>
    <s v="Intervencije"/>
    <x v="3109"/>
    <x v="3101"/>
    <m/>
    <n v="0"/>
    <m/>
    <n v="1"/>
    <n v="0"/>
    <n v="1"/>
  </r>
  <r>
    <s v="Plućna "/>
    <s v="Intervencije"/>
    <x v="3663"/>
    <x v="3654"/>
    <m/>
    <n v="0"/>
    <m/>
    <n v="1"/>
    <n v="0"/>
    <n v="1"/>
  </r>
  <r>
    <s v="Plućna "/>
    <s v="Intervencije"/>
    <x v="3201"/>
    <x v="3192"/>
    <m/>
    <n v="0"/>
    <m/>
    <n v="1"/>
    <n v="0"/>
    <n v="1"/>
  </r>
  <r>
    <s v="Plućna "/>
    <s v="Intervencije"/>
    <x v="3665"/>
    <x v="3656"/>
    <m/>
    <n v="0"/>
    <m/>
    <n v="1"/>
    <n v="0"/>
    <n v="1"/>
  </r>
  <r>
    <s v="Plućna "/>
    <s v="Intervencije"/>
    <x v="3757"/>
    <x v="3747"/>
    <m/>
    <n v="0"/>
    <m/>
    <n v="1"/>
    <n v="0"/>
    <n v="1"/>
  </r>
  <r>
    <s v="Plućna "/>
    <s v="Intervencije"/>
    <x v="3758"/>
    <x v="3748"/>
    <m/>
    <n v="0"/>
    <m/>
    <n v="1"/>
    <n v="0"/>
    <n v="1"/>
  </r>
  <r>
    <s v="Plućna "/>
    <s v="Intervencije"/>
    <x v="4565"/>
    <x v="4545"/>
    <m/>
    <n v="0"/>
    <m/>
    <n v="1"/>
    <n v="0"/>
    <n v="1"/>
  </r>
  <r>
    <s v="Plućna "/>
    <s v="Intervencije"/>
    <x v="4566"/>
    <x v="4546"/>
    <m/>
    <n v="0"/>
    <m/>
    <n v="1"/>
    <n v="0"/>
    <n v="1"/>
  </r>
  <r>
    <s v="Plućna "/>
    <s v="Intervencije"/>
    <x v="4567"/>
    <x v="4547"/>
    <m/>
    <n v="0"/>
    <m/>
    <n v="1"/>
    <n v="0"/>
    <n v="1"/>
  </r>
  <r>
    <s v="Plućna "/>
    <s v="Intervencije"/>
    <x v="3204"/>
    <x v="3195"/>
    <m/>
    <n v="0"/>
    <m/>
    <n v="1"/>
    <n v="0"/>
    <n v="1"/>
  </r>
  <r>
    <s v="Plućna "/>
    <s v="Intervencije"/>
    <x v="3105"/>
    <x v="3097"/>
    <m/>
    <n v="2"/>
    <n v="282"/>
    <n v="270"/>
    <n v="282"/>
    <n v="272"/>
  </r>
  <r>
    <s v="Plućna "/>
    <s v="Intervencije"/>
    <x v="2897"/>
    <x v="2890"/>
    <m/>
    <n v="5"/>
    <n v="5028"/>
    <n v="4100"/>
    <n v="5028"/>
    <n v="4105"/>
  </r>
  <r>
    <s v="Plućna "/>
    <s v="Intervencije"/>
    <x v="3057"/>
    <x v="3049"/>
    <m/>
    <n v="0"/>
    <n v="1"/>
    <n v="1"/>
    <n v="1"/>
    <n v="1"/>
  </r>
  <r>
    <s v="Plućna "/>
    <s v="Intervencije"/>
    <x v="3059"/>
    <x v="3051"/>
    <m/>
    <n v="1"/>
    <n v="677"/>
    <n v="270"/>
    <n v="677"/>
    <n v="271"/>
  </r>
  <r>
    <s v="Plućna "/>
    <s v="Intervencije"/>
    <x v="1177"/>
    <x v="1175"/>
    <m/>
    <n v="1"/>
    <n v="668"/>
    <n v="710"/>
    <n v="668"/>
    <n v="711"/>
  </r>
  <r>
    <s v="Plućna "/>
    <s v="Intervencije"/>
    <x v="1178"/>
    <x v="1176"/>
    <m/>
    <n v="0"/>
    <m/>
    <n v="1"/>
    <n v="0"/>
    <n v="1"/>
  </r>
  <r>
    <s v="Plućna "/>
    <s v="Intervencije"/>
    <x v="1371"/>
    <x v="1369"/>
    <m/>
    <n v="0"/>
    <m/>
    <n v="1"/>
    <n v="0"/>
    <n v="1"/>
  </r>
  <r>
    <s v="Plućna "/>
    <s v="Intervencije"/>
    <x v="3205"/>
    <x v="3196"/>
    <m/>
    <n v="0"/>
    <m/>
    <n v="1"/>
    <n v="0"/>
    <n v="1"/>
  </r>
  <r>
    <s v="Plućna "/>
    <s v="Intervencije"/>
    <x v="3162"/>
    <x v="3154"/>
    <m/>
    <n v="1"/>
    <m/>
    <n v="1"/>
    <n v="0"/>
    <n v="2"/>
  </r>
  <r>
    <s v="Plućna "/>
    <s v="Intervencije"/>
    <x v="3100"/>
    <x v="3092"/>
    <m/>
    <n v="0"/>
    <m/>
    <n v="1"/>
    <n v="0"/>
    <n v="1"/>
  </r>
  <r>
    <s v="Plućna "/>
    <s v="Intervencije"/>
    <x v="2890"/>
    <x v="2884"/>
    <m/>
    <n v="0"/>
    <m/>
    <n v="1"/>
    <n v="0"/>
    <n v="1"/>
  </r>
  <r>
    <s v="Plućna "/>
    <s v="Intervencije"/>
    <x v="3210"/>
    <x v="3201"/>
    <m/>
    <n v="1"/>
    <m/>
    <n v="1"/>
    <n v="0"/>
    <n v="2"/>
  </r>
  <r>
    <s v="Plućna "/>
    <s v="Intervencije"/>
    <x v="3211"/>
    <x v="3202"/>
    <m/>
    <n v="0"/>
    <m/>
    <n v="1"/>
    <n v="0"/>
    <n v="1"/>
  </r>
  <r>
    <s v="Plućna "/>
    <s v="Intervencije"/>
    <x v="3215"/>
    <x v="3206"/>
    <m/>
    <n v="0"/>
    <m/>
    <n v="1"/>
    <n v="0"/>
    <n v="1"/>
  </r>
  <r>
    <s v="Plućna "/>
    <s v="Intervencije"/>
    <x v="3217"/>
    <x v="3208"/>
    <m/>
    <n v="0"/>
    <n v="3138"/>
    <n v="1850"/>
    <n v="3138"/>
    <n v="1850"/>
  </r>
  <r>
    <s v="Plućna "/>
    <s v="Intervencije"/>
    <x v="3593"/>
    <x v="3584"/>
    <m/>
    <n v="0"/>
    <m/>
    <n v="1"/>
    <n v="0"/>
    <n v="1"/>
  </r>
  <r>
    <s v="Plućna "/>
    <s v="Intervencije"/>
    <x v="2955"/>
    <x v="2947"/>
    <m/>
    <n v="0"/>
    <n v="1"/>
    <n v="1"/>
    <n v="1"/>
    <n v="1"/>
  </r>
  <r>
    <s v="Plućna "/>
    <s v="Intervencije"/>
    <x v="3044"/>
    <x v="3036"/>
    <m/>
    <n v="0"/>
    <m/>
    <n v="1"/>
    <n v="0"/>
    <n v="1"/>
  </r>
  <r>
    <s v="Plućna "/>
    <s v="Intervencije"/>
    <x v="3049"/>
    <x v="3041"/>
    <m/>
    <n v="0"/>
    <m/>
    <n v="1"/>
    <n v="0"/>
    <n v="1"/>
  </r>
  <r>
    <s v="Infektivna"/>
    <s v="Dijagnostičke usluge"/>
    <x v="3105"/>
    <x v="3097"/>
    <m/>
    <n v="1"/>
    <m/>
    <n v="1"/>
    <n v="0"/>
    <n v="2"/>
  </r>
  <r>
    <s v="Infektivna"/>
    <s v="Dijagnostičke usluge"/>
    <x v="3399"/>
    <x v="3390"/>
    <m/>
    <n v="1"/>
    <n v="2"/>
    <n v="5"/>
    <n v="2"/>
    <n v="6"/>
  </r>
  <r>
    <s v="Infektivna"/>
    <s v="Dijagnostičke usluge"/>
    <x v="2895"/>
    <x v="2888"/>
    <m/>
    <n v="110"/>
    <m/>
    <n v="135"/>
    <n v="0"/>
    <n v="245"/>
  </r>
  <r>
    <s v="Infektivna"/>
    <s v="Dijagnostičke usluge"/>
    <x v="2896"/>
    <x v="2889"/>
    <n v="3"/>
    <n v="5"/>
    <n v="342"/>
    <n v="440"/>
    <n v="345"/>
    <n v="445"/>
  </r>
  <r>
    <s v="Infektivna"/>
    <s v="Dijagnostičke usluge"/>
    <x v="4206"/>
    <x v="4190"/>
    <m/>
    <n v="110"/>
    <m/>
    <n v="135"/>
    <n v="0"/>
    <n v="245"/>
  </r>
  <r>
    <s v="Infektivna"/>
    <s v="Dijagnostičke usluge"/>
    <x v="4207"/>
    <x v="4191"/>
    <m/>
    <n v="110"/>
    <m/>
    <n v="135"/>
    <n v="0"/>
    <n v="245"/>
  </r>
  <r>
    <s v="Infektivna"/>
    <s v="Dijagnostičke usluge"/>
    <x v="3576"/>
    <x v="3567"/>
    <m/>
    <n v="0"/>
    <m/>
    <n v="1"/>
    <n v="0"/>
    <n v="1"/>
  </r>
  <r>
    <s v="Infektivna"/>
    <s v="Dijagnostičke usluge"/>
    <x v="3046"/>
    <x v="3038"/>
    <m/>
    <n v="110"/>
    <m/>
    <n v="135"/>
    <n v="0"/>
    <n v="245"/>
  </r>
  <r>
    <s v="Infektivna"/>
    <s v="Terapijske  usluge"/>
    <x v="2970"/>
    <x v="2962"/>
    <m/>
    <n v="0"/>
    <m/>
    <n v="1"/>
    <n v="0"/>
    <n v="1"/>
  </r>
  <r>
    <s v="Infektivna"/>
    <s v="Terapijske  usluge"/>
    <x v="2980"/>
    <x v="2972"/>
    <m/>
    <n v="0"/>
    <m/>
    <n v="1"/>
    <n v="0"/>
    <n v="1"/>
  </r>
  <r>
    <s v="Infektivna"/>
    <s v="Terapijske  usluge"/>
    <x v="2996"/>
    <x v="2988"/>
    <m/>
    <n v="0"/>
    <m/>
    <n v="5"/>
    <n v="0"/>
    <n v="5"/>
  </r>
  <r>
    <s v="Infektivna"/>
    <s v="Terapijske  usluge"/>
    <x v="3027"/>
    <x v="3019"/>
    <m/>
    <n v="0"/>
    <m/>
    <n v="1"/>
    <n v="0"/>
    <n v="1"/>
  </r>
  <r>
    <s v="Infektivna"/>
    <s v="Terapijske  usluge"/>
    <x v="3133"/>
    <x v="3125"/>
    <m/>
    <n v="0"/>
    <n v="1"/>
    <n v="5"/>
    <n v="1"/>
    <n v="5"/>
  </r>
  <r>
    <s v="Infektivna"/>
    <s v="Terapijske  usluge"/>
    <x v="2907"/>
    <x v="2900"/>
    <m/>
    <n v="1"/>
    <n v="280"/>
    <n v="270"/>
    <n v="280"/>
    <n v="271"/>
  </r>
  <r>
    <s v="Infektivna"/>
    <s v="Terapijske  usluge"/>
    <x v="2908"/>
    <x v="2901"/>
    <m/>
    <n v="0"/>
    <n v="35"/>
    <n v="30"/>
    <n v="35"/>
    <n v="30"/>
  </r>
  <r>
    <s v="Infektivna"/>
    <s v="Terapijske  usluge"/>
    <x v="3055"/>
    <x v="3047"/>
    <m/>
    <n v="1"/>
    <n v="78"/>
    <n v="60"/>
    <n v="78"/>
    <n v="61"/>
  </r>
  <r>
    <s v="Infektivna"/>
    <s v="Terapijske  usluge"/>
    <x v="3167"/>
    <x v="3159"/>
    <m/>
    <n v="1"/>
    <m/>
    <n v="1"/>
    <n v="0"/>
    <n v="2"/>
  </r>
  <r>
    <s v="Infektivna"/>
    <s v="Terapijske  usluge"/>
    <x v="2897"/>
    <x v="2890"/>
    <n v="672"/>
    <n v="750"/>
    <n v="3986"/>
    <n v="3730"/>
    <n v="4658"/>
    <n v="4480"/>
  </r>
  <r>
    <s v="Infektivna"/>
    <s v="Terapijske  usluge"/>
    <x v="3691"/>
    <x v="3682"/>
    <n v="1"/>
    <n v="5"/>
    <n v="1310"/>
    <n v="1576"/>
    <n v="1311"/>
    <n v="1581"/>
  </r>
  <r>
    <s v="Infektivna"/>
    <s v="Terapijske  usluge"/>
    <x v="2911"/>
    <x v="2904"/>
    <m/>
    <n v="1"/>
    <n v="95"/>
    <n v="90"/>
    <n v="95"/>
    <n v="91"/>
  </r>
  <r>
    <s v="Infektivna"/>
    <s v="Terapijske  usluge"/>
    <x v="3202"/>
    <x v="3193"/>
    <m/>
    <n v="0"/>
    <n v="226"/>
    <n v="270"/>
    <n v="226"/>
    <n v="270"/>
  </r>
  <r>
    <s v="Infektivna"/>
    <s v="Terapijske  usluge"/>
    <x v="3203"/>
    <x v="3194"/>
    <m/>
    <n v="0"/>
    <m/>
    <n v="1"/>
    <n v="0"/>
    <n v="1"/>
  </r>
  <r>
    <s v="Infektivna"/>
    <s v="Terapijske  usluge"/>
    <x v="3057"/>
    <x v="3049"/>
    <m/>
    <n v="1"/>
    <n v="74"/>
    <n v="100"/>
    <n v="74"/>
    <n v="101"/>
  </r>
  <r>
    <s v="Infektivna"/>
    <s v="Terapijske  usluge"/>
    <x v="3058"/>
    <x v="3050"/>
    <m/>
    <n v="0"/>
    <m/>
    <n v="5"/>
    <n v="0"/>
    <n v="5"/>
  </r>
  <r>
    <s v="Infektivna"/>
    <s v="Terapijske  usluge"/>
    <x v="3169"/>
    <x v="3050"/>
    <m/>
    <n v="0"/>
    <m/>
    <n v="1"/>
    <n v="0"/>
    <n v="1"/>
  </r>
  <r>
    <s v="Infektivna"/>
    <s v="Terapijske  usluge"/>
    <x v="3059"/>
    <x v="3051"/>
    <m/>
    <n v="1"/>
    <n v="903"/>
    <n v="610"/>
    <n v="903"/>
    <n v="611"/>
  </r>
  <r>
    <s v="Infektivna"/>
    <s v="Terapijske  usluge"/>
    <x v="2096"/>
    <x v="2092"/>
    <m/>
    <n v="0"/>
    <m/>
    <n v="1"/>
    <n v="0"/>
    <n v="1"/>
  </r>
  <r>
    <s v="Infektivna"/>
    <s v="Dijagnostičke usluge"/>
    <x v="2098"/>
    <x v="2094"/>
    <m/>
    <n v="1"/>
    <m/>
    <n v="1"/>
    <n v="0"/>
    <n v="2"/>
  </r>
  <r>
    <s v="Infektivna"/>
    <s v="Terapijske  usluge"/>
    <x v="3366"/>
    <x v="3357"/>
    <m/>
    <n v="1"/>
    <m/>
    <n v="1"/>
    <n v="0"/>
    <n v="2"/>
  </r>
  <r>
    <s v="Infektivna"/>
    <s v="Terapijske  usluge"/>
    <x v="3139"/>
    <x v="3131"/>
    <m/>
    <n v="1"/>
    <m/>
    <n v="1"/>
    <n v="0"/>
    <n v="2"/>
  </r>
  <r>
    <s v="Infektivna"/>
    <s v="Terapijske  usluge"/>
    <x v="2187"/>
    <x v="2183"/>
    <m/>
    <n v="1"/>
    <m/>
    <n v="1"/>
    <n v="0"/>
    <n v="2"/>
  </r>
  <r>
    <s v="Infektivna"/>
    <s v="Terapijske  usluge"/>
    <x v="3190"/>
    <x v="3181"/>
    <m/>
    <n v="1"/>
    <m/>
    <n v="1"/>
    <n v="0"/>
    <n v="2"/>
  </r>
  <r>
    <s v="Infektivna"/>
    <s v="Terapijske  usluge"/>
    <x v="1177"/>
    <x v="1175"/>
    <n v="1"/>
    <n v="1"/>
    <n v="341"/>
    <n v="405"/>
    <n v="342"/>
    <n v="406"/>
  </r>
  <r>
    <s v="Infektivna"/>
    <s v="Terapijske  usluge"/>
    <x v="1178"/>
    <x v="1176"/>
    <m/>
    <n v="1"/>
    <m/>
    <n v="1"/>
    <n v="0"/>
    <n v="2"/>
  </r>
  <r>
    <s v="Infektivna"/>
    <s v="Terapijske  usluge"/>
    <x v="3698"/>
    <x v="3689"/>
    <n v="3"/>
    <n v="1"/>
    <n v="89"/>
    <n v="85"/>
    <n v="92"/>
    <n v="86"/>
  </r>
  <r>
    <s v="Infektivna"/>
    <s v="Terapijske  usluge"/>
    <x v="3702"/>
    <x v="3693"/>
    <m/>
    <n v="1"/>
    <m/>
    <n v="1"/>
    <n v="0"/>
    <n v="2"/>
  </r>
  <r>
    <s v="Infektivna"/>
    <s v="Dijagnostičke usluge"/>
    <x v="3249"/>
    <x v="3240"/>
    <m/>
    <n v="1"/>
    <m/>
    <n v="0"/>
    <n v="0"/>
    <n v="1"/>
  </r>
  <r>
    <s v="Infektivna"/>
    <s v="Dijagnostičke usluge"/>
    <x v="3250"/>
    <x v="3241"/>
    <m/>
    <n v="1"/>
    <m/>
    <n v="0"/>
    <n v="0"/>
    <n v="1"/>
  </r>
  <r>
    <s v="Infektivna"/>
    <s v="Terapijske  usluge"/>
    <x v="3196"/>
    <x v="3187"/>
    <m/>
    <n v="0"/>
    <m/>
    <n v="1"/>
    <n v="0"/>
    <n v="1"/>
  </r>
  <r>
    <s v="Infektivna"/>
    <s v="Terapijske  usluge"/>
    <x v="3162"/>
    <x v="3154"/>
    <m/>
    <n v="0"/>
    <m/>
    <n v="1"/>
    <n v="0"/>
    <n v="1"/>
  </r>
  <r>
    <s v="Infektivna"/>
    <s v="Terapijske  usluge"/>
    <x v="3208"/>
    <x v="3199"/>
    <m/>
    <n v="0"/>
    <m/>
    <n v="1"/>
    <n v="0"/>
    <n v="1"/>
  </r>
  <r>
    <s v="Infektivna"/>
    <s v="Terapijske  usluge"/>
    <x v="3209"/>
    <x v="3200"/>
    <n v="5"/>
    <n v="1"/>
    <n v="203"/>
    <n v="1"/>
    <n v="208"/>
    <n v="2"/>
  </r>
  <r>
    <s v="Infektivna"/>
    <s v="Terapijske  usluge"/>
    <x v="3211"/>
    <x v="3202"/>
    <m/>
    <n v="0"/>
    <m/>
    <n v="1"/>
    <n v="0"/>
    <n v="1"/>
  </r>
  <r>
    <s v="Infektivna"/>
    <s v="Terapijske  usluge"/>
    <x v="3536"/>
    <x v="3527"/>
    <m/>
    <n v="0"/>
    <n v="63"/>
    <n v="50"/>
    <n v="63"/>
    <n v="50"/>
  </r>
  <r>
    <s v="Infektivna"/>
    <s v="Terapijske  usluge"/>
    <x v="3537"/>
    <x v="3528"/>
    <m/>
    <n v="0"/>
    <n v="82"/>
    <n v="110"/>
    <n v="82"/>
    <n v="110"/>
  </r>
  <r>
    <s v="Infektivna"/>
    <s v="Terapijske  usluge"/>
    <x v="3723"/>
    <x v="3713"/>
    <m/>
    <n v="1"/>
    <m/>
    <n v="0"/>
    <n v="0"/>
    <n v="1"/>
  </r>
  <r>
    <s v="Infektivna"/>
    <s v="Terapijske  usluge"/>
    <x v="2925"/>
    <x v="2918"/>
    <n v="5"/>
    <n v="5"/>
    <n v="1120"/>
    <n v="1905"/>
    <n v="1125"/>
    <n v="1910"/>
  </r>
  <r>
    <s v="Infektivna"/>
    <s v="Terapijske  usluge"/>
    <x v="3101"/>
    <x v="3093"/>
    <m/>
    <n v="0"/>
    <n v="3"/>
    <n v="1"/>
    <n v="3"/>
    <n v="1"/>
  </r>
  <r>
    <s v="Infektivna"/>
    <s v="Terapijske  usluge"/>
    <x v="3102"/>
    <x v="3094"/>
    <m/>
    <n v="0"/>
    <m/>
    <n v="1"/>
    <n v="0"/>
    <n v="1"/>
  </r>
  <r>
    <s v="Infektivna"/>
    <s v="Terapijske  usluge"/>
    <x v="2926"/>
    <x v="2919"/>
    <n v="1"/>
    <n v="2"/>
    <n v="146"/>
    <n v="133"/>
    <n v="147"/>
    <n v="135"/>
  </r>
  <r>
    <s v="Infektivna"/>
    <s v="Terapijske  usluge"/>
    <x v="3103"/>
    <x v="3095"/>
    <m/>
    <n v="1"/>
    <n v="2"/>
    <n v="1"/>
    <n v="2"/>
    <n v="2"/>
  </r>
  <r>
    <s v="Infektivna"/>
    <s v="Terapijske  usluge"/>
    <x v="3715"/>
    <x v="3705"/>
    <m/>
    <n v="0"/>
    <m/>
    <n v="1"/>
    <n v="0"/>
    <n v="1"/>
  </r>
  <r>
    <s v="Infektivna"/>
    <s v="Terapijske  usluge"/>
    <x v="2927"/>
    <x v="2920"/>
    <m/>
    <n v="0"/>
    <n v="282"/>
    <n v="100"/>
    <n v="282"/>
    <n v="100"/>
  </r>
  <r>
    <s v="Infektivna"/>
    <s v="Terapijske  usluge"/>
    <x v="2929"/>
    <x v="2922"/>
    <m/>
    <n v="0"/>
    <m/>
    <n v="1"/>
    <n v="0"/>
    <n v="1"/>
  </r>
  <r>
    <s v="Infektivna"/>
    <s v="Terapijske  usluge"/>
    <x v="2930"/>
    <x v="2923"/>
    <m/>
    <n v="1"/>
    <n v="221"/>
    <n v="170"/>
    <n v="221"/>
    <n v="171"/>
  </r>
  <r>
    <s v="Infektivna"/>
    <s v="Terapijske  usluge"/>
    <x v="2931"/>
    <x v="2924"/>
    <m/>
    <n v="1"/>
    <n v="4"/>
    <n v="1"/>
    <n v="4"/>
    <n v="2"/>
  </r>
  <r>
    <s v="Infektivna"/>
    <s v="Terapijske  usluge"/>
    <x v="3591"/>
    <x v="3582"/>
    <m/>
    <n v="0"/>
    <m/>
    <n v="1"/>
    <n v="0"/>
    <n v="1"/>
  </r>
  <r>
    <s v="Infektivna"/>
    <s v="Terapijske  usluge"/>
    <x v="3213"/>
    <x v="3204"/>
    <m/>
    <n v="0"/>
    <n v="16"/>
    <n v="20"/>
    <n v="16"/>
    <n v="20"/>
  </r>
  <r>
    <s v="Infektivna"/>
    <s v="Terapijske  usluge"/>
    <x v="3214"/>
    <x v="3205"/>
    <m/>
    <n v="0"/>
    <m/>
    <n v="1"/>
    <n v="0"/>
    <n v="1"/>
  </r>
  <r>
    <s v="Infektivna"/>
    <s v="Terapijske  usluge"/>
    <x v="3375"/>
    <x v="3366"/>
    <m/>
    <n v="0"/>
    <n v="396"/>
    <n v="130"/>
    <n v="396"/>
    <n v="130"/>
  </r>
  <r>
    <s v="Infektivna"/>
    <s v="Terapijske  usluge"/>
    <x v="3638"/>
    <x v="3629"/>
    <n v="44"/>
    <n v="30"/>
    <n v="2"/>
    <n v="5"/>
    <n v="46"/>
    <n v="35"/>
  </r>
  <r>
    <s v="Infektivna"/>
    <s v="Terapijske  usluge"/>
    <x v="3365"/>
    <x v="3356"/>
    <n v="74"/>
    <n v="40"/>
    <n v="14"/>
    <n v="15"/>
    <n v="88"/>
    <n v="55"/>
  </r>
  <r>
    <s v="Infektivna"/>
    <s v="Terapijske  usluge"/>
    <x v="4568"/>
    <x v="4548"/>
    <m/>
    <n v="0"/>
    <m/>
    <n v="1"/>
    <n v="0"/>
    <n v="1"/>
  </r>
  <r>
    <s v="Infektivna"/>
    <s v="Terapijske  usluge"/>
    <x v="3816"/>
    <x v="3806"/>
    <m/>
    <n v="0"/>
    <m/>
    <n v="1"/>
    <n v="0"/>
    <n v="1"/>
  </r>
  <r>
    <s v="Infektivna"/>
    <s v="Terapijske  usluge"/>
    <x v="3800"/>
    <x v="3790"/>
    <m/>
    <n v="0"/>
    <m/>
    <n v="1"/>
    <n v="0"/>
    <n v="1"/>
  </r>
  <r>
    <s v="Infektivna"/>
    <s v="Terapijske  usluge"/>
    <x v="3217"/>
    <x v="3208"/>
    <m/>
    <n v="0"/>
    <n v="13"/>
    <n v="10"/>
    <n v="13"/>
    <n v="10"/>
  </r>
  <r>
    <s v="Infektivna"/>
    <s v="Terapijske  usluge"/>
    <x v="3218"/>
    <x v="3209"/>
    <m/>
    <n v="1"/>
    <n v="27"/>
    <n v="20"/>
    <n v="27"/>
    <n v="21"/>
  </r>
  <r>
    <s v="Infektivna"/>
    <s v="Terapijske  usluge"/>
    <x v="3219"/>
    <x v="3210"/>
    <m/>
    <n v="0"/>
    <n v="14"/>
    <n v="40"/>
    <n v="14"/>
    <n v="40"/>
  </r>
  <r>
    <s v="Infektivna"/>
    <s v="Terapijske  usluge"/>
    <x v="3220"/>
    <x v="3211"/>
    <m/>
    <n v="0"/>
    <n v="34"/>
    <n v="4"/>
    <n v="34"/>
    <n v="4"/>
  </r>
  <r>
    <s v="Infektivna"/>
    <s v="Terapijske  usluge"/>
    <x v="3965"/>
    <x v="3955"/>
    <m/>
    <n v="1"/>
    <m/>
    <n v="1"/>
    <n v="0"/>
    <n v="2"/>
  </r>
  <r>
    <s v="Infektivna"/>
    <s v="Dijagnostičke usluge"/>
    <x v="3221"/>
    <x v="3212"/>
    <n v="1"/>
    <n v="1"/>
    <n v="70"/>
    <n v="1"/>
    <n v="71"/>
    <n v="2"/>
  </r>
  <r>
    <s v="Infektivna"/>
    <s v="Dijagnostičke usluge"/>
    <x v="3730"/>
    <x v="3720"/>
    <n v="131"/>
    <n v="70"/>
    <n v="10773"/>
    <n v="9400"/>
    <n v="10904"/>
    <n v="9470"/>
  </r>
  <r>
    <s v="Infektivna"/>
    <s v="Terapijske  usluge"/>
    <x v="3156"/>
    <x v="3148"/>
    <m/>
    <n v="1"/>
    <n v="7"/>
    <n v="1"/>
    <n v="7"/>
    <n v="2"/>
  </r>
  <r>
    <s v="Infektivna"/>
    <s v="Terapijske  usluge"/>
    <x v="3156"/>
    <x v="3148"/>
    <m/>
    <n v="1"/>
    <n v="7"/>
    <n v="1"/>
    <n v="7"/>
    <n v="2"/>
  </r>
  <r>
    <s v="Infektivna"/>
    <s v="Terapijske  usluge"/>
    <x v="3157"/>
    <x v="3149"/>
    <m/>
    <n v="1"/>
    <m/>
    <n v="1"/>
    <n v="0"/>
    <n v="2"/>
  </r>
  <r>
    <s v="Infektivna"/>
    <s v="Terapijske  usluge"/>
    <x v="3154"/>
    <x v="3146"/>
    <n v="4"/>
    <n v="1"/>
    <n v="16"/>
    <n v="1"/>
    <n v="20"/>
    <n v="2"/>
  </r>
  <r>
    <s v="Infektivna"/>
    <s v="Terapijske  usluge"/>
    <x v="4271"/>
    <x v="4255"/>
    <m/>
    <n v="1"/>
    <m/>
    <n v="0"/>
    <n v="0"/>
    <n v="1"/>
  </r>
  <r>
    <s v="Infektivna"/>
    <s v="Terapijske  usluge"/>
    <x v="3719"/>
    <x v="3709"/>
    <m/>
    <n v="110"/>
    <m/>
    <n v="135"/>
    <n v="0"/>
    <n v="245"/>
  </r>
  <r>
    <s v="Infektivna"/>
    <s v="Terapijske  usluge"/>
    <x v="3774"/>
    <x v="3764"/>
    <m/>
    <n v="110"/>
    <m/>
    <n v="135"/>
    <n v="0"/>
    <n v="245"/>
  </r>
  <r>
    <s v="Infektivna"/>
    <s v="Terapijske  usluge"/>
    <x v="3775"/>
    <x v="3765"/>
    <m/>
    <n v="110"/>
    <m/>
    <n v="135"/>
    <n v="0"/>
    <n v="245"/>
  </r>
  <r>
    <s v="Infektivna"/>
    <s v="Terapijske  usluge"/>
    <x v="2953"/>
    <x v="2944"/>
    <m/>
    <n v="1"/>
    <n v="2263"/>
    <n v="2500"/>
    <n v="2263"/>
    <n v="2501"/>
  </r>
  <r>
    <s v="Infektivna"/>
    <s v="Terapijske  usluge"/>
    <x v="2963"/>
    <x v="2955"/>
    <m/>
    <n v="1"/>
    <m/>
    <n v="1"/>
    <n v="0"/>
    <n v="2"/>
  </r>
  <r>
    <s v="Infektivna"/>
    <s v="Terapijske  usluge"/>
    <x v="2965"/>
    <x v="2957"/>
    <m/>
    <n v="1"/>
    <m/>
    <n v="1"/>
    <n v="0"/>
    <n v="2"/>
  </r>
  <r>
    <s v="Infektivna"/>
    <s v="Terapijske  usluge"/>
    <x v="2966"/>
    <x v="2958"/>
    <n v="1"/>
    <n v="1"/>
    <m/>
    <n v="1"/>
    <n v="1"/>
    <n v="2"/>
  </r>
  <r>
    <s v="Infektivna"/>
    <s v="Terapijske  usluge"/>
    <x v="2967"/>
    <x v="2959"/>
    <m/>
    <n v="2"/>
    <m/>
    <n v="1"/>
    <n v="0"/>
    <n v="3"/>
  </r>
  <r>
    <s v="Infektivna"/>
    <s v="Terapijske  usluge"/>
    <x v="2968"/>
    <x v="2960"/>
    <m/>
    <n v="1"/>
    <m/>
    <n v="1"/>
    <n v="0"/>
    <n v="2"/>
  </r>
  <r>
    <s v="Infektivna"/>
    <s v="Terapijske  usluge"/>
    <x v="2969"/>
    <x v="2961"/>
    <m/>
    <n v="1"/>
    <m/>
    <n v="1"/>
    <n v="0"/>
    <n v="2"/>
  </r>
  <r>
    <s v="Infektivna"/>
    <s v="Terapijske  usluge"/>
    <x v="2971"/>
    <x v="2963"/>
    <n v="134"/>
    <n v="105"/>
    <n v="306"/>
    <n v="390"/>
    <n v="440"/>
    <n v="495"/>
  </r>
  <r>
    <s v="Infektivna"/>
    <s v="Terapijske  usluge"/>
    <x v="2972"/>
    <x v="2964"/>
    <m/>
    <n v="110"/>
    <m/>
    <n v="135"/>
    <n v="0"/>
    <n v="245"/>
  </r>
  <r>
    <s v="Infektivna"/>
    <s v="Terapijske  usluge"/>
    <x v="2979"/>
    <x v="2971"/>
    <m/>
    <n v="1"/>
    <m/>
    <n v="0"/>
    <n v="0"/>
    <n v="1"/>
  </r>
  <r>
    <s v="Infektivna"/>
    <s v="Terapijske  usluge"/>
    <x v="2981"/>
    <x v="2973"/>
    <m/>
    <n v="1"/>
    <m/>
    <n v="1"/>
    <n v="0"/>
    <n v="2"/>
  </r>
  <r>
    <s v="Infektivna"/>
    <s v="Terapijske  usluge"/>
    <x v="2982"/>
    <x v="2974"/>
    <m/>
    <n v="1"/>
    <n v="49"/>
    <n v="70"/>
    <n v="49"/>
    <n v="71"/>
  </r>
  <r>
    <s v="Infektivna"/>
    <s v="Terapijske  usluge"/>
    <x v="2983"/>
    <x v="2975"/>
    <n v="57"/>
    <n v="100"/>
    <n v="22593"/>
    <n v="20230"/>
    <n v="22650"/>
    <n v="20330"/>
  </r>
  <r>
    <s v="Infektivna"/>
    <s v="Terapijske  usluge"/>
    <x v="2984"/>
    <x v="2976"/>
    <n v="64"/>
    <n v="95"/>
    <n v="3744"/>
    <n v="4680"/>
    <n v="3808"/>
    <n v="4775"/>
  </r>
  <r>
    <s v="Infektivna"/>
    <s v="Terapijske  usluge"/>
    <x v="2985"/>
    <x v="2977"/>
    <m/>
    <n v="1"/>
    <m/>
    <n v="1"/>
    <n v="0"/>
    <n v="2"/>
  </r>
  <r>
    <s v="Infektivna"/>
    <s v="Terapijske  usluge"/>
    <x v="2986"/>
    <x v="2978"/>
    <m/>
    <n v="1"/>
    <n v="747"/>
    <n v="456"/>
    <n v="747"/>
    <n v="457"/>
  </r>
  <r>
    <s v="Infektivna"/>
    <s v="Terapijske  usluge"/>
    <x v="2987"/>
    <x v="2979"/>
    <m/>
    <n v="1"/>
    <n v="4"/>
    <n v="56"/>
    <n v="4"/>
    <n v="57"/>
  </r>
  <r>
    <s v="Infektivna"/>
    <s v="Terapijske  usluge"/>
    <x v="2988"/>
    <x v="2980"/>
    <n v="86"/>
    <n v="97"/>
    <n v="1124"/>
    <n v="900"/>
    <n v="1210"/>
    <n v="997"/>
  </r>
  <r>
    <s v="Infektivna"/>
    <s v="Terapijske  usluge"/>
    <x v="2989"/>
    <x v="2981"/>
    <n v="401"/>
    <n v="350"/>
    <n v="19261"/>
    <n v="21165"/>
    <n v="19662"/>
    <n v="21515"/>
  </r>
  <r>
    <s v="Infektivna"/>
    <s v="Terapijske  usluge"/>
    <x v="2990"/>
    <x v="2982"/>
    <m/>
    <n v="1"/>
    <n v="1"/>
    <n v="65"/>
    <n v="1"/>
    <n v="66"/>
  </r>
  <r>
    <s v="Infektivna"/>
    <s v="Terapijske  usluge"/>
    <x v="2991"/>
    <x v="2983"/>
    <m/>
    <n v="1"/>
    <n v="3850"/>
    <n v="3670"/>
    <n v="3850"/>
    <n v="3671"/>
  </r>
  <r>
    <s v="Infektivna"/>
    <s v="Terapijske  usluge"/>
    <x v="2992"/>
    <x v="2984"/>
    <m/>
    <n v="1"/>
    <n v="17"/>
    <n v="40"/>
    <n v="17"/>
    <n v="41"/>
  </r>
  <r>
    <s v="Infektivna"/>
    <s v="Terapijske  usluge"/>
    <x v="2994"/>
    <x v="2986"/>
    <n v="10"/>
    <n v="10"/>
    <n v="21"/>
    <n v="20"/>
    <n v="31"/>
    <n v="30"/>
  </r>
  <r>
    <s v="Infektivna"/>
    <s v="Terapijske  usluge"/>
    <x v="2995"/>
    <x v="2987"/>
    <m/>
    <n v="1"/>
    <n v="588"/>
    <n v="770"/>
    <n v="588"/>
    <n v="771"/>
  </r>
  <r>
    <s v="Infektivna"/>
    <s v="Terapijske  usluge"/>
    <x v="2997"/>
    <x v="2989"/>
    <m/>
    <n v="1"/>
    <m/>
    <n v="1"/>
    <n v="0"/>
    <n v="2"/>
  </r>
  <r>
    <s v="Infektivna"/>
    <s v="Terapijske  usluge"/>
    <x v="2998"/>
    <x v="2990"/>
    <n v="2"/>
    <n v="1"/>
    <n v="13"/>
    <n v="15"/>
    <n v="15"/>
    <n v="16"/>
  </r>
  <r>
    <s v="Infektivna"/>
    <s v="Terapijske  usluge"/>
    <x v="3010"/>
    <x v="3002"/>
    <m/>
    <n v="1"/>
    <n v="29"/>
    <n v="70"/>
    <n v="29"/>
    <n v="71"/>
  </r>
  <r>
    <s v="Infektivna"/>
    <s v="Terapijske  usluge"/>
    <x v="3014"/>
    <x v="3006"/>
    <m/>
    <n v="0"/>
    <n v="157"/>
    <n v="250"/>
    <n v="157"/>
    <n v="250"/>
  </r>
  <r>
    <s v="Infektivna"/>
    <s v="Terapijske  usluge"/>
    <x v="3017"/>
    <x v="3009"/>
    <n v="1"/>
    <n v="2"/>
    <n v="2"/>
    <n v="1"/>
    <n v="3"/>
    <n v="3"/>
  </r>
  <r>
    <s v="Infektivna"/>
    <s v="Terapijske  usluge"/>
    <x v="3018"/>
    <x v="3010"/>
    <m/>
    <n v="0"/>
    <m/>
    <n v="1"/>
    <n v="0"/>
    <n v="1"/>
  </r>
  <r>
    <s v="Infektivna"/>
    <s v="Terapijske  usluge"/>
    <x v="3019"/>
    <x v="3011"/>
    <m/>
    <n v="5"/>
    <n v="457"/>
    <n v="420"/>
    <n v="457"/>
    <n v="425"/>
  </r>
  <r>
    <s v="Infektivna"/>
    <s v="Terapijske  usluge"/>
    <x v="3020"/>
    <x v="3012"/>
    <m/>
    <n v="1"/>
    <m/>
    <n v="1"/>
    <n v="0"/>
    <n v="2"/>
  </r>
  <r>
    <s v="Infektivna"/>
    <s v="Terapijske  usluge"/>
    <x v="3022"/>
    <x v="3014"/>
    <m/>
    <n v="0"/>
    <m/>
    <n v="1"/>
    <n v="0"/>
    <n v="1"/>
  </r>
  <r>
    <s v="Infektivna"/>
    <s v="Terapijske  usluge"/>
    <x v="3024"/>
    <x v="3016"/>
    <m/>
    <n v="1"/>
    <m/>
    <n v="1"/>
    <n v="0"/>
    <n v="2"/>
  </r>
  <r>
    <s v="Infektivna"/>
    <s v="Terapijske  usluge"/>
    <x v="3025"/>
    <x v="3017"/>
    <n v="159"/>
    <n v="100"/>
    <n v="12971"/>
    <n v="9880"/>
    <n v="13130"/>
    <n v="9980"/>
  </r>
  <r>
    <s v="Infektivna"/>
    <s v="Terapijske  usluge"/>
    <x v="3043"/>
    <x v="3035"/>
    <m/>
    <n v="0"/>
    <m/>
    <n v="1"/>
    <n v="0"/>
    <n v="1"/>
  </r>
  <r>
    <s v="Infektivna"/>
    <s v="Terapijske  usluge"/>
    <x v="3047"/>
    <x v="3039"/>
    <m/>
    <n v="0"/>
    <m/>
    <n v="1"/>
    <n v="0"/>
    <n v="1"/>
  </r>
  <r>
    <s v="Infektivna"/>
    <s v="Terapijske  usluge"/>
    <x v="3437"/>
    <x v="3428"/>
    <m/>
    <n v="1"/>
    <m/>
    <n v="1"/>
    <n v="0"/>
    <n v="2"/>
  </r>
  <r>
    <s v="Psihijatrija"/>
    <s v="Terapijske  usluge"/>
    <x v="2894"/>
    <x v="2887"/>
    <m/>
    <n v="0"/>
    <n v="3"/>
    <n v="1"/>
    <n v="3"/>
    <n v="1"/>
  </r>
  <r>
    <s v="Psihijatrija"/>
    <s v="Dijagnostičke usluge"/>
    <x v="3738"/>
    <x v="3728"/>
    <m/>
    <n v="0"/>
    <m/>
    <n v="1"/>
    <n v="0"/>
    <n v="1"/>
  </r>
  <r>
    <s v="Psihijatrija"/>
    <s v="Dijagnostičke usluge"/>
    <x v="3747"/>
    <x v="3737"/>
    <m/>
    <n v="0"/>
    <n v="41"/>
    <n v="390"/>
    <n v="41"/>
    <n v="390"/>
  </r>
  <r>
    <s v="Psihijatrija"/>
    <s v="Dijagnostičke usluge"/>
    <x v="4569"/>
    <x v="4549"/>
    <m/>
    <n v="110"/>
    <m/>
    <n v="135"/>
    <n v="0"/>
    <n v="245"/>
  </r>
  <r>
    <s v="Psihijatrija"/>
    <s v="Dijagnostičke usluge"/>
    <x v="3688"/>
    <x v="3679"/>
    <m/>
    <n v="110"/>
    <m/>
    <n v="135"/>
    <n v="0"/>
    <n v="245"/>
  </r>
  <r>
    <s v="Psihijatrija"/>
    <s v="Terapijske  usluge"/>
    <x v="4570"/>
    <x v="4550"/>
    <m/>
    <n v="10"/>
    <m/>
    <n v="15"/>
    <n v="0"/>
    <n v="25"/>
  </r>
  <r>
    <s v="Psihijatrija"/>
    <s v="Terapijske  usluge"/>
    <x v="3661"/>
    <x v="3652"/>
    <m/>
    <n v="1"/>
    <n v="1720"/>
    <n v="2700"/>
    <n v="1720"/>
    <n v="2701"/>
  </r>
  <r>
    <s v="Psihijatrija"/>
    <s v="Terapijske  usluge"/>
    <x v="3662"/>
    <x v="3653"/>
    <m/>
    <n v="1"/>
    <m/>
    <n v="1"/>
    <n v="0"/>
    <n v="2"/>
  </r>
  <r>
    <s v="Psihijatrija"/>
    <s v="Terapijske  usluge"/>
    <x v="4408"/>
    <x v="4392"/>
    <m/>
    <n v="1"/>
    <m/>
    <n v="1"/>
    <n v="0"/>
    <n v="2"/>
  </r>
  <r>
    <s v="Psihijatrija"/>
    <s v="Terapijske  usluge"/>
    <x v="4409"/>
    <x v="4393"/>
    <m/>
    <n v="1"/>
    <n v="3772"/>
    <n v="4800"/>
    <n v="3772"/>
    <n v="4801"/>
  </r>
  <r>
    <s v="Psihijatrija"/>
    <s v="Terapijske  usluge"/>
    <x v="4410"/>
    <x v="4394"/>
    <m/>
    <n v="1"/>
    <n v="75"/>
    <n v="80"/>
    <n v="75"/>
    <n v="81"/>
  </r>
  <r>
    <s v="Psihijatrija"/>
    <s v="Terapijske  usluge"/>
    <x v="4571"/>
    <x v="4551"/>
    <n v="681"/>
    <n v="620"/>
    <n v="2"/>
    <n v="5"/>
    <n v="683"/>
    <n v="625"/>
  </r>
  <r>
    <s v="Psihijatrija"/>
    <s v="Terapijske  usluge"/>
    <x v="4572"/>
    <x v="4552"/>
    <n v="353"/>
    <n v="300"/>
    <m/>
    <n v="1"/>
    <n v="353"/>
    <n v="301"/>
  </r>
  <r>
    <s v="Psihijatrija"/>
    <s v="Terapijske  usluge"/>
    <x v="4573"/>
    <x v="4553"/>
    <n v="147"/>
    <n v="70"/>
    <n v="1"/>
    <n v="1"/>
    <n v="148"/>
    <n v="71"/>
  </r>
  <r>
    <s v="Psihijatrija"/>
    <s v="Terapijske  usluge"/>
    <x v="4574"/>
    <x v="4554"/>
    <m/>
    <n v="1"/>
    <n v="1"/>
    <n v="15"/>
    <n v="1"/>
    <n v="16"/>
  </r>
  <r>
    <s v="Psihijatrija"/>
    <s v="Terapijske  usluge"/>
    <x v="4575"/>
    <x v="4555"/>
    <n v="6336"/>
    <n v="6320"/>
    <n v="8"/>
    <n v="10"/>
    <n v="6344"/>
    <n v="6330"/>
  </r>
  <r>
    <s v="Psihijatrija"/>
    <s v="Terapijske  usluge"/>
    <x v="4576"/>
    <x v="4556"/>
    <n v="236"/>
    <n v="170"/>
    <m/>
    <n v="1"/>
    <n v="236"/>
    <n v="171"/>
  </r>
  <r>
    <s v="Psihijatrija"/>
    <s v="Dijagnostičke usluge"/>
    <x v="4577"/>
    <x v="4557"/>
    <m/>
    <n v="1"/>
    <m/>
    <n v="1"/>
    <n v="0"/>
    <n v="2"/>
  </r>
  <r>
    <s v="Psihijatrija"/>
    <s v="Dijagnostičke usluge"/>
    <x v="4578"/>
    <x v="4558"/>
    <m/>
    <n v="1"/>
    <m/>
    <n v="1"/>
    <n v="0"/>
    <n v="2"/>
  </r>
  <r>
    <s v="Psihijatrija"/>
    <s v="Terapijske  usluge"/>
    <x v="4579"/>
    <x v="4559"/>
    <m/>
    <n v="0"/>
    <m/>
    <n v="1"/>
    <n v="0"/>
    <n v="1"/>
  </r>
  <r>
    <s v="Psihijatrija"/>
    <s v="Terapijske  usluge"/>
    <x v="4580"/>
    <x v="4560"/>
    <m/>
    <n v="0"/>
    <n v="6"/>
    <n v="1"/>
    <n v="6"/>
    <n v="1"/>
  </r>
  <r>
    <s v="Psihijatrija"/>
    <s v="Terapijske  usluge"/>
    <x v="4296"/>
    <x v="4280"/>
    <m/>
    <n v="1"/>
    <n v="531"/>
    <n v="520"/>
    <n v="531"/>
    <n v="521"/>
  </r>
  <r>
    <s v="Psihijatrija"/>
    <s v="Terapijske  usluge"/>
    <x v="3754"/>
    <x v="3744"/>
    <m/>
    <n v="1"/>
    <n v="21"/>
    <n v="20"/>
    <n v="21"/>
    <n v="21"/>
  </r>
  <r>
    <s v="Psihijatrija"/>
    <s v="Terapijske  usluge"/>
    <x v="3755"/>
    <x v="3745"/>
    <m/>
    <n v="1"/>
    <n v="2558"/>
    <n v="2500"/>
    <n v="2558"/>
    <n v="2501"/>
  </r>
  <r>
    <s v="Psihijatrija"/>
    <s v="Terapijske  usluge"/>
    <x v="3109"/>
    <x v="3101"/>
    <m/>
    <n v="1"/>
    <n v="3239"/>
    <n v="2800"/>
    <n v="3239"/>
    <n v="2801"/>
  </r>
  <r>
    <s v="Psihijatrija"/>
    <s v="Terapijske  usluge"/>
    <x v="3757"/>
    <x v="3747"/>
    <m/>
    <n v="0"/>
    <m/>
    <n v="1"/>
    <n v="0"/>
    <n v="1"/>
  </r>
  <r>
    <s v="Psihijatrija"/>
    <s v="Terapijske  usluge"/>
    <x v="3758"/>
    <x v="3748"/>
    <m/>
    <n v="0"/>
    <m/>
    <n v="1"/>
    <n v="0"/>
    <n v="1"/>
  </r>
  <r>
    <s v="Psihijatrija"/>
    <s v="Terapijske  usluge"/>
    <x v="4581"/>
    <x v="4561"/>
    <m/>
    <n v="0"/>
    <m/>
    <n v="1"/>
    <n v="0"/>
    <n v="1"/>
  </r>
  <r>
    <s v="Psihijatrija"/>
    <s v="Terapijske  usluge"/>
    <x v="4582"/>
    <x v="4562"/>
    <m/>
    <n v="1"/>
    <m/>
    <n v="1"/>
    <n v="0"/>
    <n v="2"/>
  </r>
  <r>
    <s v="Psihijatrija"/>
    <s v="Terapijske  usluge"/>
    <x v="4583"/>
    <x v="4563"/>
    <m/>
    <n v="0"/>
    <n v="15"/>
    <n v="1"/>
    <n v="15"/>
    <n v="1"/>
  </r>
  <r>
    <s v="Psihijatrija"/>
    <s v="Terapijske  usluge"/>
    <x v="4285"/>
    <x v="4269"/>
    <m/>
    <n v="0"/>
    <m/>
    <n v="1"/>
    <n v="0"/>
    <n v="1"/>
  </r>
  <r>
    <s v="Psihijatrija"/>
    <s v="Terapijske  usluge"/>
    <x v="3761"/>
    <x v="3751"/>
    <m/>
    <n v="0"/>
    <m/>
    <n v="1"/>
    <n v="0"/>
    <n v="1"/>
  </r>
  <r>
    <s v="Psihijatrija"/>
    <s v="Terapijske  usluge"/>
    <x v="3765"/>
    <x v="3755"/>
    <m/>
    <n v="0"/>
    <m/>
    <n v="1"/>
    <n v="0"/>
    <n v="1"/>
  </r>
  <r>
    <s v="Psihijatrija"/>
    <s v="Terapijske  usluge"/>
    <x v="4584"/>
    <x v="4564"/>
    <n v="1"/>
    <n v="0"/>
    <n v="15"/>
    <n v="1"/>
    <n v="16"/>
    <n v="1"/>
  </r>
  <r>
    <s v="Psihijatrija"/>
    <s v="Terapijske  usluge"/>
    <x v="4585"/>
    <x v="4565"/>
    <n v="1"/>
    <n v="0"/>
    <n v="2"/>
    <n v="1"/>
    <n v="3"/>
    <n v="1"/>
  </r>
  <r>
    <s v="Psihijatrija"/>
    <s v="Dijagnostičke usluge"/>
    <x v="3105"/>
    <x v="3097"/>
    <m/>
    <n v="0"/>
    <n v="1234"/>
    <n v="1"/>
    <n v="1234"/>
    <n v="1"/>
  </r>
  <r>
    <s v="Psihijatrija"/>
    <s v="Dijagnostičke usluge"/>
    <x v="3399"/>
    <x v="3390"/>
    <m/>
    <n v="1"/>
    <n v="7"/>
    <n v="5"/>
    <n v="7"/>
    <n v="6"/>
  </r>
  <r>
    <s v="Psihijatrija"/>
    <s v="Dijagnostičke usluge"/>
    <x v="2896"/>
    <x v="2889"/>
    <m/>
    <n v="1"/>
    <n v="121"/>
    <n v="120"/>
    <n v="121"/>
    <n v="121"/>
  </r>
  <r>
    <s v="Psihijatrija"/>
    <s v="Terapijske  usluge"/>
    <x v="2906"/>
    <x v="2899"/>
    <m/>
    <n v="0"/>
    <m/>
    <n v="1"/>
    <n v="0"/>
    <n v="1"/>
  </r>
  <r>
    <s v="Psihijatrija"/>
    <s v="Terapijske  usluge"/>
    <x v="2907"/>
    <x v="2900"/>
    <m/>
    <n v="1"/>
    <m/>
    <n v="1"/>
    <n v="0"/>
    <n v="2"/>
  </r>
  <r>
    <s v="Psihijatrija"/>
    <s v="Terapijske  usluge"/>
    <x v="2897"/>
    <x v="2890"/>
    <m/>
    <n v="1"/>
    <n v="1320"/>
    <n v="1400"/>
    <n v="1320"/>
    <n v="1401"/>
  </r>
  <r>
    <s v="Psihijatrija"/>
    <s v="Terapijske  usluge"/>
    <x v="3059"/>
    <x v="3051"/>
    <m/>
    <n v="0"/>
    <n v="121"/>
    <n v="1"/>
    <n v="121"/>
    <n v="1"/>
  </r>
  <r>
    <s v="Psihijatrija"/>
    <s v="Terapijske  usluge"/>
    <x v="1177"/>
    <x v="1175"/>
    <m/>
    <n v="0"/>
    <n v="4"/>
    <n v="1"/>
    <n v="4"/>
    <n v="1"/>
  </r>
  <r>
    <s v="Psihijatrija"/>
    <s v="Terapijske  usluge"/>
    <x v="1178"/>
    <x v="1176"/>
    <m/>
    <n v="0"/>
    <n v="1"/>
    <n v="1"/>
    <n v="1"/>
    <n v="1"/>
  </r>
  <r>
    <s v="Psihijatrija"/>
    <s v="Terapijske  usluge"/>
    <x v="1179"/>
    <x v="1177"/>
    <m/>
    <n v="0"/>
    <m/>
    <n v="1"/>
    <n v="0"/>
    <n v="1"/>
  </r>
  <r>
    <s v="Psihijatrija"/>
    <s v="Terapijske  usluge"/>
    <x v="3207"/>
    <x v="3198"/>
    <m/>
    <n v="0"/>
    <m/>
    <n v="1"/>
    <n v="0"/>
    <n v="1"/>
  </r>
  <r>
    <s v="Psihijatrija"/>
    <s v="Terapijske  usluge"/>
    <x v="2923"/>
    <x v="2916"/>
    <n v="853"/>
    <n v="670"/>
    <n v="2136"/>
    <n v="2650"/>
    <n v="2989"/>
    <n v="3320"/>
  </r>
  <r>
    <s v="Psihijatrija"/>
    <s v="Terapijske  usluge"/>
    <x v="2924"/>
    <x v="2917"/>
    <m/>
    <n v="1"/>
    <n v="70"/>
    <n v="60"/>
    <n v="70"/>
    <n v="61"/>
  </r>
  <r>
    <s v="Psihijatrija"/>
    <s v="Dijagnostičke usluge"/>
    <x v="3209"/>
    <x v="3200"/>
    <m/>
    <n v="1"/>
    <n v="1719"/>
    <n v="2200"/>
    <n v="1719"/>
    <n v="2201"/>
  </r>
  <r>
    <s v="Psihijatrija"/>
    <s v="Terapijske  usluge"/>
    <x v="4586"/>
    <x v="4566"/>
    <m/>
    <n v="1"/>
    <n v="9"/>
    <n v="15"/>
    <n v="9"/>
    <n v="16"/>
  </r>
  <r>
    <s v="Psihijatrija"/>
    <s v="Terapijske  usluge"/>
    <x v="4587"/>
    <x v="4567"/>
    <m/>
    <n v="1"/>
    <n v="11"/>
    <n v="6"/>
    <n v="11"/>
    <n v="7"/>
  </r>
  <r>
    <s v="Psihijatrija"/>
    <s v="Terapijske  usluge"/>
    <x v="4588"/>
    <x v="4568"/>
    <m/>
    <n v="1"/>
    <n v="9"/>
    <n v="10"/>
    <n v="9"/>
    <n v="11"/>
  </r>
  <r>
    <s v="Psihijatrija"/>
    <s v="Terapijske  usluge"/>
    <x v="3347"/>
    <x v="3338"/>
    <m/>
    <n v="0"/>
    <n v="90"/>
    <n v="1"/>
    <n v="90"/>
    <n v="1"/>
  </r>
  <r>
    <s v="Psihijatrija"/>
    <s v="Terapijske  usluge"/>
    <x v="2931"/>
    <x v="2924"/>
    <m/>
    <n v="1"/>
    <m/>
    <n v="1"/>
    <n v="0"/>
    <n v="2"/>
  </r>
  <r>
    <s v="Psihijatrija"/>
    <s v="Terapijske  usluge"/>
    <x v="3365"/>
    <x v="3356"/>
    <m/>
    <n v="1"/>
    <n v="39"/>
    <n v="10"/>
    <n v="39"/>
    <n v="11"/>
  </r>
  <r>
    <s v="Psihijatrija"/>
    <s v="Terapijske  usluge"/>
    <x v="3491"/>
    <x v="3482"/>
    <m/>
    <n v="1"/>
    <n v="3"/>
    <n v="10"/>
    <n v="3"/>
    <n v="11"/>
  </r>
  <r>
    <s v="Psihijatrija"/>
    <s v="Terapijske  usluge"/>
    <x v="3593"/>
    <x v="3584"/>
    <m/>
    <n v="2"/>
    <n v="1238"/>
    <n v="170"/>
    <n v="1238"/>
    <n v="172"/>
  </r>
  <r>
    <s v="Psihijatrija"/>
    <s v="Terapijske  usluge"/>
    <x v="4291"/>
    <x v="4275"/>
    <m/>
    <n v="1"/>
    <n v="760"/>
    <n v="1510"/>
    <n v="760"/>
    <n v="1511"/>
  </r>
  <r>
    <s v="Psihijatrija"/>
    <s v="Terapijske  usluge"/>
    <x v="4398"/>
    <x v="4382"/>
    <m/>
    <n v="1"/>
    <n v="3489"/>
    <n v="5000"/>
    <n v="3489"/>
    <n v="5001"/>
  </r>
  <r>
    <s v="Psihijatrija"/>
    <s v="Terapijske  usluge"/>
    <x v="4399"/>
    <x v="4383"/>
    <m/>
    <n v="1"/>
    <n v="32"/>
    <n v="32"/>
    <n v="32"/>
    <n v="33"/>
  </r>
  <r>
    <s v="Psihijatrija"/>
    <s v="Dijagnostičke usluge"/>
    <x v="3717"/>
    <x v="3707"/>
    <m/>
    <n v="1"/>
    <n v="1734"/>
    <n v="2200"/>
    <n v="1734"/>
    <n v="2201"/>
  </r>
  <r>
    <s v="Psihijatrija"/>
    <s v="Dijagnostičke usluge"/>
    <x v="3221"/>
    <x v="3212"/>
    <m/>
    <n v="1"/>
    <n v="1720"/>
    <n v="2200"/>
    <n v="1720"/>
    <n v="2201"/>
  </r>
  <r>
    <s v="Psihijatrija"/>
    <s v="Dijagnostičke usluge"/>
    <x v="3727"/>
    <x v="3717"/>
    <n v="7790"/>
    <n v="7500"/>
    <n v="5507"/>
    <n v="7000"/>
    <n v="13297"/>
    <n v="14500"/>
  </r>
  <r>
    <s v="Psihijatrija"/>
    <s v="Dijagnostičke usluge"/>
    <x v="3728"/>
    <x v="3718"/>
    <n v="20"/>
    <n v="15"/>
    <n v="1971"/>
    <n v="2520"/>
    <n v="1991"/>
    <n v="2535"/>
  </r>
  <r>
    <s v="Psihijatrija"/>
    <s v="Dijagnostičke usluge"/>
    <x v="4484"/>
    <x v="4464"/>
    <n v="7"/>
    <n v="15"/>
    <n v="63"/>
    <n v="72"/>
    <n v="70"/>
    <n v="87"/>
  </r>
  <r>
    <s v="Psihijatrija"/>
    <s v="Dijagnostičke usluge"/>
    <x v="3577"/>
    <x v="3568"/>
    <n v="7781"/>
    <n v="7451"/>
    <n v="10653"/>
    <n v="11600"/>
    <n v="18434"/>
    <n v="19051"/>
  </r>
  <r>
    <s v="Psihijatrija"/>
    <s v="Dijagnostičke usluge"/>
    <x v="3730"/>
    <x v="3720"/>
    <n v="7814"/>
    <n v="7515"/>
    <n v="10517"/>
    <n v="11800"/>
    <n v="18331"/>
    <n v="19315"/>
  </r>
  <r>
    <s v="Psihijatrija"/>
    <s v="Dijagnostičke usluge"/>
    <x v="4211"/>
    <x v="4195"/>
    <n v="7787"/>
    <n v="7515"/>
    <n v="2386"/>
    <n v="2750"/>
    <n v="10173"/>
    <n v="10265"/>
  </r>
  <r>
    <s v="Psihijatrija"/>
    <s v="Dijagnostičke usluge"/>
    <x v="4270"/>
    <x v="4254"/>
    <n v="7786"/>
    <n v="7515"/>
    <n v="2117"/>
    <n v="2660"/>
    <n v="9903"/>
    <n v="10175"/>
  </r>
  <r>
    <s v="Psihijatrija"/>
    <s v="Dijagnostičke usluge"/>
    <x v="3731"/>
    <x v="3721"/>
    <n v="7784"/>
    <n v="7515"/>
    <n v="2445"/>
    <n v="3000"/>
    <n v="10229"/>
    <n v="10515"/>
  </r>
  <r>
    <s v="Psihijatrija"/>
    <s v="Dijagnostičke usluge"/>
    <x v="3732"/>
    <x v="3722"/>
    <n v="2"/>
    <n v="10"/>
    <n v="47"/>
    <n v="59"/>
    <n v="49"/>
    <n v="69"/>
  </r>
  <r>
    <s v="Psihijatrija"/>
    <s v="Dijagnostičke usluge"/>
    <x v="3704"/>
    <x v="3695"/>
    <n v="7788"/>
    <n v="7500"/>
    <n v="8042"/>
    <n v="8750"/>
    <n v="15830"/>
    <n v="16250"/>
  </r>
  <r>
    <s v="Psihijatrija"/>
    <s v="Dijagnostičke usluge"/>
    <x v="4400"/>
    <x v="4384"/>
    <n v="860"/>
    <n v="675"/>
    <n v="2147"/>
    <n v="2750"/>
    <n v="3007"/>
    <n v="3425"/>
  </r>
  <r>
    <s v="Psihijatrija"/>
    <s v="Dijagnostičke usluge"/>
    <x v="3496"/>
    <x v="3487"/>
    <n v="5"/>
    <n v="10"/>
    <n v="32"/>
    <n v="10"/>
    <n v="37"/>
    <n v="20"/>
  </r>
  <r>
    <s v="Psihijatrija"/>
    <s v="Dijagnostičke usluge"/>
    <x v="3155"/>
    <x v="3147"/>
    <n v="8"/>
    <n v="10"/>
    <n v="74"/>
    <n v="530"/>
    <n v="82"/>
    <n v="540"/>
  </r>
  <r>
    <s v="Psihijatrija"/>
    <s v="Terapijske  usluge"/>
    <x v="3156"/>
    <x v="3148"/>
    <n v="7788"/>
    <n v="7500"/>
    <n v="2048"/>
    <n v="2600"/>
    <n v="9836"/>
    <n v="10100"/>
  </r>
  <r>
    <s v="Psihijatrija"/>
    <s v="Terapijske  usluge"/>
    <x v="3157"/>
    <x v="3149"/>
    <n v="7796"/>
    <n v="7500"/>
    <n v="107"/>
    <n v="110"/>
    <n v="7903"/>
    <n v="7610"/>
  </r>
  <r>
    <s v="Psihijatrija"/>
    <s v="Terapijske  usluge"/>
    <x v="3154"/>
    <x v="3146"/>
    <n v="7780"/>
    <n v="7500"/>
    <n v="4962"/>
    <n v="6000"/>
    <n v="12742"/>
    <n v="13500"/>
  </r>
  <r>
    <s v="Psihijatrija"/>
    <s v="Terapijske  usluge"/>
    <x v="3501"/>
    <x v="3492"/>
    <n v="1"/>
    <n v="25"/>
    <n v="93"/>
    <n v="100"/>
    <n v="94"/>
    <n v="125"/>
  </r>
  <r>
    <s v="Psihijatrija"/>
    <s v="Terapijske  usluge"/>
    <x v="4415"/>
    <x v="4399"/>
    <m/>
    <n v="5"/>
    <n v="9"/>
    <n v="5"/>
    <n v="9"/>
    <n v="10"/>
  </r>
  <r>
    <s v="Psihijatrija"/>
    <s v="Terapijske  usluge"/>
    <x v="3158"/>
    <x v="3150"/>
    <n v="7785"/>
    <n v="7505"/>
    <n v="1054"/>
    <n v="1120"/>
    <n v="8839"/>
    <n v="8625"/>
  </r>
  <r>
    <s v="Psihijatrija"/>
    <s v="Terapijske  usluge"/>
    <x v="3159"/>
    <x v="3151"/>
    <n v="6937"/>
    <n v="6835"/>
    <n v="1021"/>
    <n v="1550"/>
    <n v="7958"/>
    <n v="8385"/>
  </r>
  <r>
    <s v="Psihijatrija"/>
    <s v="Terapijske  usluge"/>
    <x v="4589"/>
    <x v="4569"/>
    <n v="5"/>
    <n v="15"/>
    <n v="73"/>
    <n v="115"/>
    <n v="78"/>
    <n v="130"/>
  </r>
  <r>
    <s v="Psihijatrija"/>
    <s v="Terapijske  usluge"/>
    <x v="4590"/>
    <x v="4570"/>
    <n v="2"/>
    <n v="5"/>
    <n v="56"/>
    <n v="80"/>
    <n v="58"/>
    <n v="85"/>
  </r>
  <r>
    <s v="Psihijatrija"/>
    <s v="Terapijske  usluge"/>
    <x v="4271"/>
    <x v="4255"/>
    <n v="7785"/>
    <n v="7500"/>
    <n v="927"/>
    <n v="415"/>
    <n v="8712"/>
    <n v="7915"/>
  </r>
  <r>
    <s v="Psihijatrija"/>
    <s v="Terapijske  usluge"/>
    <x v="4416"/>
    <x v="4400"/>
    <m/>
    <n v="1"/>
    <n v="24"/>
    <n v="40"/>
    <n v="24"/>
    <n v="41"/>
  </r>
  <r>
    <s v="Psihijatrija"/>
    <s v="Terapijske  usluge"/>
    <x v="4591"/>
    <x v="4571"/>
    <n v="1"/>
    <n v="1"/>
    <n v="35"/>
    <n v="80"/>
    <n v="36"/>
    <n v="81"/>
  </r>
  <r>
    <s v="Psihijatrija"/>
    <s v="Terapijske  usluge"/>
    <x v="4592"/>
    <x v="4572"/>
    <n v="3"/>
    <n v="10"/>
    <n v="75"/>
    <n v="100"/>
    <n v="78"/>
    <n v="110"/>
  </r>
  <r>
    <s v="Psihijatrija"/>
    <s v="Terapijske  usluge"/>
    <x v="4402"/>
    <x v="4386"/>
    <n v="1"/>
    <n v="1"/>
    <n v="13"/>
    <n v="17"/>
    <n v="14"/>
    <n v="18"/>
  </r>
  <r>
    <s v="Psihijatrija"/>
    <s v="Terapijske  usluge"/>
    <x v="4403"/>
    <x v="4387"/>
    <n v="2"/>
    <n v="5"/>
    <n v="10"/>
    <n v="8"/>
    <n v="12"/>
    <n v="13"/>
  </r>
  <r>
    <s v="Psihijatrija"/>
    <s v="Terapijske  usluge"/>
    <x v="4404"/>
    <x v="4388"/>
    <n v="17"/>
    <n v="30"/>
    <n v="95"/>
    <n v="135"/>
    <n v="112"/>
    <n v="165"/>
  </r>
  <r>
    <s v="Psihijatrija"/>
    <s v="Terapijske  usluge"/>
    <x v="4593"/>
    <x v="4573"/>
    <m/>
    <n v="1"/>
    <n v="35"/>
    <n v="20"/>
    <n v="35"/>
    <n v="21"/>
  </r>
  <r>
    <s v="Psihijatrija"/>
    <s v="Terapijske  usluge"/>
    <x v="3734"/>
    <x v="3724"/>
    <m/>
    <n v="1"/>
    <n v="13"/>
    <n v="10"/>
    <n v="13"/>
    <n v="11"/>
  </r>
  <r>
    <s v="Psihijatrija"/>
    <s v="Terapijske  usluge"/>
    <x v="3222"/>
    <x v="3213"/>
    <n v="7782"/>
    <n v="7480"/>
    <n v="2176"/>
    <n v="2720"/>
    <n v="9958"/>
    <n v="10200"/>
  </r>
  <r>
    <s v="Psihijatrija"/>
    <s v="Terapijske  usluge"/>
    <x v="3718"/>
    <x v="3708"/>
    <n v="7786"/>
    <n v="7480"/>
    <n v="2414"/>
    <n v="3030"/>
    <n v="10200"/>
    <n v="10510"/>
  </r>
  <r>
    <s v="Psihijatrija"/>
    <s v="Terapijske  usluge"/>
    <x v="2941"/>
    <x v="2934"/>
    <m/>
    <n v="1"/>
    <n v="8"/>
    <n v="22"/>
    <n v="8"/>
    <n v="23"/>
  </r>
  <r>
    <s v="Psihijatrija"/>
    <s v="Terapijske  usluge"/>
    <x v="3719"/>
    <x v="3709"/>
    <m/>
    <n v="1"/>
    <m/>
    <n v="1"/>
    <n v="0"/>
    <n v="2"/>
  </r>
  <r>
    <s v="Psihijatrija"/>
    <s v="Terapijske  usluge"/>
    <x v="3775"/>
    <x v="3765"/>
    <m/>
    <n v="1"/>
    <m/>
    <n v="1"/>
    <n v="0"/>
    <n v="2"/>
  </r>
  <r>
    <s v="Psihijatrija"/>
    <s v="Terapijske  usluge"/>
    <x v="4417"/>
    <x v="4401"/>
    <n v="1"/>
    <n v="1"/>
    <n v="817"/>
    <n v="1715"/>
    <n v="818"/>
    <n v="1716"/>
  </r>
  <r>
    <s v="Psihijatrija"/>
    <s v="Terapijske  usluge"/>
    <x v="3735"/>
    <x v="3725"/>
    <m/>
    <n v="5"/>
    <n v="33"/>
    <n v="60"/>
    <n v="33"/>
    <n v="65"/>
  </r>
  <r>
    <s v="Psihijatrija"/>
    <s v="Terapijske  usluge"/>
    <x v="4405"/>
    <x v="4389"/>
    <m/>
    <n v="1"/>
    <n v="2"/>
    <n v="1"/>
    <n v="2"/>
    <n v="2"/>
  </r>
  <r>
    <s v="Psihijatrija"/>
    <s v="Terapijske  usluge"/>
    <x v="4594"/>
    <x v="4574"/>
    <m/>
    <n v="1"/>
    <n v="2"/>
    <n v="1"/>
    <n v="2"/>
    <n v="2"/>
  </r>
  <r>
    <s v="Psihijatrija"/>
    <s v="Terapijske  usluge"/>
    <x v="2948"/>
    <x v="2941"/>
    <m/>
    <n v="1"/>
    <n v="1"/>
    <n v="1"/>
    <n v="1"/>
    <n v="2"/>
  </r>
  <r>
    <s v="Psihijatrija"/>
    <s v="Terapijske  usluge"/>
    <x v="2955"/>
    <x v="2947"/>
    <m/>
    <n v="1"/>
    <n v="6"/>
    <n v="25"/>
    <n v="6"/>
    <n v="26"/>
  </r>
  <r>
    <s v="Psihijatrija"/>
    <s v="Terapijske  usluge"/>
    <x v="3736"/>
    <x v="3726"/>
    <n v="12"/>
    <n v="10"/>
    <n v="133"/>
    <n v="770"/>
    <n v="145"/>
    <n v="780"/>
  </r>
  <r>
    <s v="Psihijatrija"/>
    <s v="Terapijske  usluge"/>
    <x v="4418"/>
    <x v="4402"/>
    <m/>
    <n v="1"/>
    <n v="47"/>
    <n v="50"/>
    <n v="47"/>
    <n v="51"/>
  </r>
  <r>
    <s v="Psihijatrija"/>
    <s v="Terapijske  usluge"/>
    <x v="4595"/>
    <x v="4575"/>
    <m/>
    <n v="16"/>
    <n v="4"/>
    <n v="5"/>
    <n v="4"/>
    <n v="21"/>
  </r>
  <r>
    <s v="Psihijatrija"/>
    <s v="Terapijske  usluge"/>
    <x v="4596"/>
    <x v="4576"/>
    <m/>
    <n v="1"/>
    <n v="3"/>
    <n v="5"/>
    <n v="3"/>
    <n v="6"/>
  </r>
  <r>
    <s v="Psihijatrija"/>
    <s v="Terapijske  usluge"/>
    <x v="4406"/>
    <x v="4390"/>
    <m/>
    <n v="1"/>
    <n v="2"/>
    <n v="5"/>
    <n v="2"/>
    <n v="6"/>
  </r>
  <r>
    <s v="Psihijatrija"/>
    <s v="Terapijske  usluge"/>
    <x v="4283"/>
    <x v="4267"/>
    <n v="2"/>
    <n v="1"/>
    <n v="58"/>
    <n v="50"/>
    <n v="60"/>
    <n v="51"/>
  </r>
  <r>
    <s v="Psihijatrija"/>
    <s v="Terapijske  usluge"/>
    <x v="4597"/>
    <x v="4577"/>
    <m/>
    <n v="1"/>
    <n v="3"/>
    <n v="1"/>
    <n v="3"/>
    <n v="2"/>
  </r>
  <r>
    <s v="Psihijatrija"/>
    <s v="Terapijske  usluge"/>
    <x v="4598"/>
    <x v="4578"/>
    <m/>
    <n v="1"/>
    <n v="4"/>
    <n v="1"/>
    <n v="4"/>
    <n v="2"/>
  </r>
  <r>
    <s v="Psihijatrija"/>
    <s v="Terapijske  usluge"/>
    <x v="3705"/>
    <x v="3696"/>
    <m/>
    <n v="1"/>
    <m/>
    <n v="1"/>
    <n v="0"/>
    <n v="2"/>
  </r>
  <r>
    <s v="Psihijatrija"/>
    <s v="Terapijske  usluge"/>
    <x v="4419"/>
    <x v="4403"/>
    <n v="29"/>
    <n v="30"/>
    <n v="111"/>
    <n v="160"/>
    <n v="140"/>
    <n v="190"/>
  </r>
  <r>
    <s v="Psihijatrija"/>
    <s v="Terapijske  usluge"/>
    <x v="4599"/>
    <x v="4579"/>
    <m/>
    <n v="1"/>
    <m/>
    <n v="1"/>
    <n v="0"/>
    <n v="2"/>
  </r>
  <r>
    <s v="Psihijatrija"/>
    <s v="Terapijske  usluge"/>
    <x v="2964"/>
    <x v="2956"/>
    <m/>
    <n v="1"/>
    <m/>
    <n v="1"/>
    <n v="0"/>
    <n v="2"/>
  </r>
  <r>
    <s v="Psihijatrija"/>
    <s v="Terapijske  usluge"/>
    <x v="2965"/>
    <x v="2957"/>
    <n v="1"/>
    <n v="1"/>
    <n v="3"/>
    <n v="1"/>
    <n v="4"/>
    <n v="2"/>
  </r>
  <r>
    <s v="Psihijatrija"/>
    <s v="Terapijske  usluge"/>
    <x v="2966"/>
    <x v="2958"/>
    <n v="3"/>
    <n v="15"/>
    <n v="1"/>
    <n v="2"/>
    <n v="4"/>
    <n v="17"/>
  </r>
  <r>
    <s v="Psihijatrija"/>
    <s v="Terapijske  usluge"/>
    <x v="2967"/>
    <x v="2959"/>
    <m/>
    <n v="1"/>
    <m/>
    <n v="1"/>
    <n v="0"/>
    <n v="2"/>
  </r>
  <r>
    <s v="Psihijatrija"/>
    <s v="Terapijske  usluge"/>
    <x v="2968"/>
    <x v="2960"/>
    <m/>
    <n v="1"/>
    <m/>
    <n v="1"/>
    <n v="0"/>
    <n v="2"/>
  </r>
  <r>
    <s v="Psihijatrija"/>
    <s v="Terapijske  usluge"/>
    <x v="2971"/>
    <x v="2963"/>
    <n v="2259"/>
    <n v="2160"/>
    <n v="4187"/>
    <n v="5640"/>
    <n v="6446"/>
    <n v="7800"/>
  </r>
  <r>
    <s v="Psihijatrija"/>
    <s v="Terapijske  usluge"/>
    <x v="2983"/>
    <x v="2975"/>
    <m/>
    <n v="1"/>
    <m/>
    <n v="1"/>
    <n v="0"/>
    <n v="2"/>
  </r>
  <r>
    <s v="Psihijatrija"/>
    <s v="Terapijske  usluge"/>
    <x v="2987"/>
    <x v="2979"/>
    <n v="1"/>
    <n v="1"/>
    <n v="7"/>
    <n v="5"/>
    <n v="8"/>
    <n v="6"/>
  </r>
  <r>
    <s v="Psihijatrija"/>
    <s v="Terapijske  usluge"/>
    <x v="2988"/>
    <x v="2980"/>
    <m/>
    <n v="1"/>
    <n v="1916"/>
    <n v="1800"/>
    <n v="1916"/>
    <n v="1801"/>
  </r>
  <r>
    <s v="Psihijatrija"/>
    <s v="Terapijske  usluge"/>
    <x v="2989"/>
    <x v="2981"/>
    <m/>
    <n v="1"/>
    <n v="34"/>
    <n v="10"/>
    <n v="34"/>
    <n v="11"/>
  </r>
  <r>
    <s v="Psihijatrija"/>
    <s v="Terapijske  usluge"/>
    <x v="2991"/>
    <x v="2983"/>
    <n v="2"/>
    <n v="2"/>
    <n v="202"/>
    <n v="205"/>
    <n v="204"/>
    <n v="207"/>
  </r>
  <r>
    <s v="Psihijatrija"/>
    <s v="Terapijske  usluge"/>
    <x v="2995"/>
    <x v="2987"/>
    <n v="1"/>
    <n v="1"/>
    <n v="28"/>
    <n v="55"/>
    <n v="29"/>
    <n v="56"/>
  </r>
  <r>
    <s v="Psihijatrija"/>
    <s v="Terapijske  usluge"/>
    <x v="2998"/>
    <x v="2990"/>
    <m/>
    <n v="1"/>
    <m/>
    <n v="1"/>
    <n v="0"/>
    <n v="2"/>
  </r>
  <r>
    <s v="Psihijatrija"/>
    <s v="Terapijske  usluge"/>
    <x v="3017"/>
    <x v="3009"/>
    <m/>
    <n v="1"/>
    <n v="374"/>
    <n v="25"/>
    <n v="374"/>
    <n v="26"/>
  </r>
  <r>
    <s v="Psihijatrija"/>
    <s v="Terapijske  usluge"/>
    <x v="3018"/>
    <x v="3010"/>
    <m/>
    <n v="1"/>
    <m/>
    <n v="1"/>
    <n v="0"/>
    <n v="2"/>
  </r>
  <r>
    <s v="Psihijatrija"/>
    <s v="Terapijske  usluge"/>
    <x v="3019"/>
    <x v="3011"/>
    <m/>
    <n v="1"/>
    <m/>
    <n v="130"/>
    <n v="0"/>
    <n v="131"/>
  </r>
  <r>
    <s v="Psihijatrija"/>
    <s v="Terapijske  usluge"/>
    <x v="3020"/>
    <x v="3012"/>
    <m/>
    <n v="0"/>
    <n v="29"/>
    <n v="25"/>
    <n v="29"/>
    <n v="25"/>
  </r>
  <r>
    <s v="Psihijatrija"/>
    <s v="Terapijske  usluge"/>
    <x v="3022"/>
    <x v="3014"/>
    <m/>
    <n v="1"/>
    <n v="4"/>
    <n v="1"/>
    <n v="4"/>
    <n v="2"/>
  </r>
  <r>
    <s v="Psihijatrija"/>
    <s v="Terapijske  usluge"/>
    <x v="3023"/>
    <x v="3015"/>
    <m/>
    <n v="1"/>
    <m/>
    <n v="1"/>
    <n v="0"/>
    <n v="2"/>
  </r>
  <r>
    <s v="Psihijatrija"/>
    <s v="Terapijske  usluge"/>
    <x v="3024"/>
    <x v="3016"/>
    <m/>
    <n v="1"/>
    <m/>
    <n v="20"/>
    <n v="0"/>
    <n v="21"/>
  </r>
  <r>
    <s v="Psihijatrija"/>
    <s v="Terapijske  usluge"/>
    <x v="3025"/>
    <x v="3017"/>
    <n v="1"/>
    <n v="1"/>
    <n v="49454"/>
    <n v="52150"/>
    <n v="49455"/>
    <n v="52151"/>
  </r>
  <r>
    <s v="Psihijatrija"/>
    <s v="Terapijske  usluge"/>
    <x v="3028"/>
    <x v="3020"/>
    <m/>
    <n v="0"/>
    <n v="53"/>
    <n v="60"/>
    <n v="53"/>
    <n v="60"/>
  </r>
  <r>
    <s v="Psihijatrija"/>
    <s v="Terapijske  usluge"/>
    <x v="3029"/>
    <x v="3021"/>
    <m/>
    <n v="0"/>
    <n v="117"/>
    <n v="45"/>
    <n v="117"/>
    <n v="45"/>
  </r>
  <r>
    <s v="Psihijatrija"/>
    <s v="Terapijske  usluge"/>
    <x v="3034"/>
    <x v="3026"/>
    <m/>
    <n v="1"/>
    <n v="208"/>
    <n v="210"/>
    <n v="208"/>
    <n v="211"/>
  </r>
  <r>
    <s v="Psihijatrija"/>
    <s v="Dijagnostičke usluge"/>
    <x v="3129"/>
    <x v="3121"/>
    <m/>
    <n v="0"/>
    <n v="390"/>
    <n v="550"/>
    <n v="390"/>
    <n v="550"/>
  </r>
  <r>
    <s v="Psihijatrija"/>
    <s v="Dijagnostičke usluge"/>
    <x v="4600"/>
    <x v="4580"/>
    <m/>
    <n v="0"/>
    <n v="2"/>
    <n v="1"/>
    <n v="2"/>
    <n v="1"/>
  </r>
  <r>
    <s v="Endokrinologija"/>
    <s v="Dijagnostičke usluge"/>
    <x v="4601"/>
    <x v="4581"/>
    <m/>
    <n v="0"/>
    <n v="239"/>
    <n v="300"/>
    <n v="239"/>
    <n v="300"/>
  </r>
  <r>
    <s v="Endokrinologija"/>
    <s v="Dijagnostičke usluge"/>
    <x v="4602"/>
    <x v="4582"/>
    <n v="1"/>
    <n v="25"/>
    <n v="8"/>
    <n v="10"/>
    <n v="9"/>
    <n v="35"/>
  </r>
  <r>
    <s v="Endokrinologija"/>
    <s v="Dijagnostičke usluge"/>
    <x v="4603"/>
    <x v="4583"/>
    <n v="167"/>
    <n v="150"/>
    <n v="580"/>
    <n v="600"/>
    <n v="747"/>
    <n v="750"/>
  </r>
  <r>
    <s v="Endokrinologija"/>
    <s v="Dijagnostičke usluge"/>
    <x v="4604"/>
    <x v="4584"/>
    <m/>
    <n v="0"/>
    <n v="1"/>
    <n v="1.02"/>
    <n v="1"/>
    <n v="1.02"/>
  </r>
  <r>
    <s v="Endokrinologija"/>
    <s v="Dijagnostičke usluge"/>
    <x v="3738"/>
    <x v="3728"/>
    <m/>
    <n v="0"/>
    <n v="1737"/>
    <n v="1850"/>
    <n v="1737"/>
    <n v="1850"/>
  </r>
  <r>
    <s v="Endokrinologija"/>
    <s v="Dijagnostičke usluge"/>
    <x v="3739"/>
    <x v="3729"/>
    <m/>
    <n v="0"/>
    <n v="65"/>
    <n v="95"/>
    <n v="65"/>
    <n v="95"/>
  </r>
  <r>
    <s v="Endokrinologija"/>
    <s v="Dijagnostičke usluge"/>
    <x v="3740"/>
    <x v="3730"/>
    <m/>
    <n v="0"/>
    <n v="1668"/>
    <n v="1800"/>
    <n v="1668"/>
    <n v="1800"/>
  </r>
  <r>
    <s v="Endokrinologija"/>
    <s v="Dijagnostičke usluge"/>
    <x v="3741"/>
    <x v="3731"/>
    <m/>
    <n v="0"/>
    <n v="29"/>
    <n v="70.38"/>
    <n v="29"/>
    <n v="70.38"/>
  </r>
  <r>
    <s v="Endokrinologija"/>
    <s v="Dijagnostičke usluge"/>
    <x v="3742"/>
    <x v="3732"/>
    <m/>
    <n v="0"/>
    <n v="14"/>
    <n v="1"/>
    <n v="14"/>
    <n v="1"/>
  </r>
  <r>
    <s v="Endokrinologija"/>
    <s v="Dijagnostičke usluge"/>
    <x v="3743"/>
    <x v="3733"/>
    <m/>
    <n v="0"/>
    <n v="1"/>
    <n v="5"/>
    <n v="1"/>
    <n v="5"/>
  </r>
  <r>
    <s v="Endokrinologija"/>
    <s v="Dijagnostičke usluge"/>
    <x v="3744"/>
    <x v="3734"/>
    <m/>
    <n v="0"/>
    <m/>
    <n v="10"/>
    <n v="0"/>
    <n v="10"/>
  </r>
  <r>
    <s v="Endokrinologija"/>
    <s v="Dijagnostičke usluge"/>
    <x v="3745"/>
    <x v="3735"/>
    <m/>
    <n v="0"/>
    <n v="19"/>
    <n v="50"/>
    <n v="19"/>
    <n v="50"/>
  </r>
  <r>
    <s v="Endokrinologija"/>
    <s v="Dijagnostičke usluge"/>
    <x v="3746"/>
    <x v="3736"/>
    <m/>
    <n v="0"/>
    <m/>
    <n v="1"/>
    <n v="0"/>
    <n v="1"/>
  </r>
  <r>
    <s v="Endokrinologija"/>
    <s v="Dijagnostičke usluge"/>
    <x v="4605"/>
    <x v="4585"/>
    <m/>
    <n v="0"/>
    <m/>
    <n v="1"/>
    <n v="0"/>
    <n v="1"/>
  </r>
  <r>
    <s v="Endokrinologija"/>
    <s v="Dijagnostičke usluge"/>
    <x v="4606"/>
    <x v="4586"/>
    <m/>
    <n v="0"/>
    <m/>
    <n v="1"/>
    <n v="0"/>
    <n v="1"/>
  </r>
  <r>
    <s v="Endokrinologija"/>
    <s v="Dijagnostičke usluge"/>
    <x v="2371"/>
    <x v="2366"/>
    <m/>
    <n v="0"/>
    <n v="7"/>
    <n v="5"/>
    <n v="7"/>
    <n v="5"/>
  </r>
  <r>
    <s v="Endokrinologija"/>
    <s v="Dijagnostičke usluge"/>
    <x v="3667"/>
    <x v="3658"/>
    <n v="166"/>
    <n v="187.68"/>
    <n v="1547"/>
    <n v="1500"/>
    <n v="1713"/>
    <n v="1687.68"/>
  </r>
  <r>
    <s v="Endokrinologija"/>
    <s v="Dijagnostičke usluge"/>
    <x v="4550"/>
    <x v="4530"/>
    <m/>
    <n v="0"/>
    <m/>
    <n v="1.02"/>
    <n v="0"/>
    <n v="1.02"/>
  </r>
  <r>
    <s v="Endokrinologija"/>
    <s v="Dijagnostičke usluge"/>
    <x v="3105"/>
    <x v="3097"/>
    <m/>
    <n v="0"/>
    <m/>
    <n v="1"/>
    <n v="0"/>
    <n v="1"/>
  </r>
  <r>
    <s v="Endokrinologija"/>
    <s v="Dijagnostičke usluge"/>
    <x v="3399"/>
    <x v="3390"/>
    <m/>
    <n v="1"/>
    <n v="441"/>
    <n v="500"/>
    <n v="441"/>
    <n v="501"/>
  </r>
  <r>
    <s v="Endokrinologija"/>
    <s v="Dijagnostičke usluge"/>
    <x v="2896"/>
    <x v="2889"/>
    <m/>
    <n v="1"/>
    <n v="1952"/>
    <n v="2000"/>
    <n v="1952"/>
    <n v="2001"/>
  </r>
  <r>
    <s v="Endokrinologija"/>
    <s v="Dijagnostičke usluge"/>
    <x v="3199"/>
    <x v="3190"/>
    <m/>
    <n v="0"/>
    <n v="1363"/>
    <n v="1300"/>
    <n v="1363"/>
    <n v="1300"/>
  </r>
  <r>
    <s v="Endokrinologija"/>
    <s v="Dijagnostičke usluge"/>
    <x v="2897"/>
    <x v="2890"/>
    <n v="49"/>
    <n v="15"/>
    <n v="4930"/>
    <n v="4800"/>
    <n v="4979"/>
    <n v="4815"/>
  </r>
  <r>
    <s v="Endokrinologija"/>
    <s v="Dijagnostičke usluge"/>
    <x v="2913"/>
    <x v="2906"/>
    <m/>
    <n v="0"/>
    <n v="40"/>
    <n v="130"/>
    <n v="40"/>
    <n v="130"/>
  </r>
  <r>
    <s v="Endokrinologija"/>
    <s v="Dijagnostičke usluge"/>
    <x v="3058"/>
    <x v="3050"/>
    <m/>
    <n v="0"/>
    <n v="96"/>
    <n v="10"/>
    <n v="96"/>
    <n v="10"/>
  </r>
  <r>
    <s v="Endokrinologija"/>
    <s v="Dijagnostičke usluge"/>
    <x v="3666"/>
    <x v="3657"/>
    <m/>
    <n v="0"/>
    <m/>
    <n v="1"/>
    <n v="0"/>
    <n v="1"/>
  </r>
  <r>
    <s v="Endokrinologija"/>
    <s v="Dijagnostičke usluge"/>
    <x v="3129"/>
    <x v="3121"/>
    <m/>
    <n v="1"/>
    <m/>
    <n v="1"/>
    <n v="0"/>
    <n v="2"/>
  </r>
  <r>
    <s v="Endokrinologija"/>
    <s v="Dijagnostičke usluge"/>
    <x v="4607"/>
    <x v="4587"/>
    <m/>
    <n v="1"/>
    <n v="6"/>
    <n v="14.280000000000001"/>
    <n v="6"/>
    <n v="15.280000000000001"/>
  </r>
  <r>
    <s v="Endokrinologija"/>
    <s v="Dijagnostičke usluge"/>
    <x v="3680"/>
    <x v="3671"/>
    <m/>
    <n v="1"/>
    <m/>
    <n v="1"/>
    <n v="0"/>
    <n v="2"/>
  </r>
  <r>
    <s v="Endokrinologija"/>
    <s v="Dijagnostičke usluge"/>
    <x v="3684"/>
    <x v="3675"/>
    <m/>
    <n v="1"/>
    <m/>
    <n v="1"/>
    <n v="0"/>
    <n v="2"/>
  </r>
  <r>
    <s v="Endokrinologija"/>
    <s v="Dijagnostičke usluge"/>
    <x v="3685"/>
    <x v="3676"/>
    <m/>
    <n v="1"/>
    <n v="3"/>
    <n v="1"/>
    <n v="3"/>
    <n v="2"/>
  </r>
  <r>
    <s v="Endokrinologija"/>
    <s v="Dijagnostičke usluge"/>
    <x v="4608"/>
    <x v="4588"/>
    <m/>
    <n v="1"/>
    <n v="1"/>
    <n v="2"/>
    <n v="1"/>
    <n v="3"/>
  </r>
  <r>
    <s v="Endokrinologija"/>
    <s v="Dijagnostičke usluge"/>
    <x v="3686"/>
    <x v="3677"/>
    <m/>
    <n v="1"/>
    <m/>
    <n v="1"/>
    <n v="0"/>
    <n v="2"/>
  </r>
  <r>
    <s v="Endokrinologija"/>
    <s v="Dijagnostičke usluge"/>
    <x v="4609"/>
    <x v="4589"/>
    <m/>
    <n v="1"/>
    <n v="1"/>
    <n v="1"/>
    <n v="1"/>
    <n v="2"/>
  </r>
  <r>
    <s v="Endokrinologija"/>
    <s v="Dijagnostičke usluge"/>
    <x v="4610"/>
    <x v="4590"/>
    <m/>
    <n v="1"/>
    <n v="1"/>
    <n v="1"/>
    <n v="1"/>
    <n v="2"/>
  </r>
  <r>
    <s v="Endokrinologija"/>
    <s v="Dijagnostičke usluge"/>
    <x v="3209"/>
    <x v="3200"/>
    <n v="165"/>
    <n v="170"/>
    <n v="1645"/>
    <n v="1750"/>
    <n v="1810"/>
    <n v="1920"/>
  </r>
  <r>
    <s v="Endokrinologija"/>
    <s v="Dijagnostičke usluge"/>
    <x v="3576"/>
    <x v="3567"/>
    <n v="522"/>
    <n v="550"/>
    <n v="10186"/>
    <n v="11000"/>
    <n v="10708"/>
    <n v="11550"/>
  </r>
  <r>
    <s v="Endokrinologija"/>
    <s v="Terapijske  usluge"/>
    <x v="2907"/>
    <x v="2900"/>
    <m/>
    <n v="0"/>
    <n v="33"/>
    <n v="25"/>
    <n v="33"/>
    <n v="25"/>
  </r>
  <r>
    <s v="Endokrinologija"/>
    <s v="Terapijske  usluge"/>
    <x v="2911"/>
    <x v="2904"/>
    <m/>
    <n v="0"/>
    <n v="33"/>
    <n v="20"/>
    <n v="33"/>
    <n v="20"/>
  </r>
  <r>
    <s v="Endokrinologija"/>
    <s v="Terapijske  usluge"/>
    <x v="3202"/>
    <x v="3193"/>
    <m/>
    <n v="0"/>
    <n v="12"/>
    <n v="15"/>
    <n v="12"/>
    <n v="15"/>
  </r>
  <r>
    <s v="Endokrinologija"/>
    <s v="Terapijske  usluge"/>
    <x v="3203"/>
    <x v="3194"/>
    <m/>
    <n v="0"/>
    <n v="67"/>
    <n v="15"/>
    <n v="67"/>
    <n v="15"/>
  </r>
  <r>
    <s v="Endokrinologija"/>
    <s v="Terapijske  usluge"/>
    <x v="4149"/>
    <x v="4138"/>
    <m/>
    <n v="1"/>
    <n v="43"/>
    <n v="40"/>
    <n v="43"/>
    <n v="41"/>
  </r>
  <r>
    <s v="Endokrinologija"/>
    <s v="Terapijske  usluge"/>
    <x v="3162"/>
    <x v="3154"/>
    <m/>
    <n v="0"/>
    <m/>
    <n v="30"/>
    <n v="0"/>
    <n v="30"/>
  </r>
  <r>
    <s v="Endokrinologija"/>
    <s v="Terapijske  usluge"/>
    <x v="4412"/>
    <x v="4396"/>
    <n v="3"/>
    <n v="5"/>
    <n v="3"/>
    <n v="1"/>
    <n v="6"/>
    <n v="6"/>
  </r>
  <r>
    <s v="Endokrinologija"/>
    <s v="Terapijske  usluge"/>
    <x v="2925"/>
    <x v="2918"/>
    <m/>
    <n v="1"/>
    <m/>
    <n v="1"/>
    <n v="0"/>
    <n v="2"/>
  </r>
  <r>
    <s v="Endokrinologija"/>
    <s v="Terapijske  usluge"/>
    <x v="2930"/>
    <x v="2923"/>
    <m/>
    <n v="0"/>
    <n v="20"/>
    <n v="8.16"/>
    <n v="20"/>
    <n v="8.16"/>
  </r>
  <r>
    <s v="Endokrinologija"/>
    <s v="Terapijske  usluge"/>
    <x v="3218"/>
    <x v="3209"/>
    <m/>
    <n v="1"/>
    <n v="102"/>
    <n v="100"/>
    <n v="102"/>
    <n v="101"/>
  </r>
  <r>
    <s v="Endokrinologija"/>
    <s v="Terapijske  usluge"/>
    <x v="3219"/>
    <x v="3210"/>
    <m/>
    <n v="0"/>
    <n v="46"/>
    <n v="30"/>
    <n v="46"/>
    <n v="30"/>
  </r>
  <r>
    <s v="Endokrinologija"/>
    <s v="Terapijske  usluge"/>
    <x v="3220"/>
    <x v="3211"/>
    <m/>
    <n v="0"/>
    <n v="33"/>
    <n v="50"/>
    <n v="33"/>
    <n v="50"/>
  </r>
  <r>
    <s v="Endokrinologija"/>
    <s v="Terapijske  usluge"/>
    <x v="3491"/>
    <x v="3482"/>
    <n v="1"/>
    <n v="0"/>
    <m/>
    <n v="1"/>
    <n v="1"/>
    <n v="1"/>
  </r>
  <r>
    <s v="Endokrinologija"/>
    <s v="Terapijske  usluge"/>
    <x v="4414"/>
    <x v="4398"/>
    <n v="4495"/>
    <n v="4600"/>
    <n v="2252"/>
    <n v="2450"/>
    <n v="6747"/>
    <n v="7050"/>
  </r>
  <r>
    <s v="Endokrinologija"/>
    <s v="Terapijske  usluge"/>
    <x v="3157"/>
    <x v="3149"/>
    <n v="4655"/>
    <n v="4800"/>
    <n v="3921"/>
    <n v="4300"/>
    <n v="8576"/>
    <n v="9100"/>
  </r>
  <r>
    <s v="Endokrinologija"/>
    <s v="Terapijske  usluge"/>
    <x v="3154"/>
    <x v="3146"/>
    <n v="4655"/>
    <n v="4650"/>
    <n v="4076"/>
    <n v="4350"/>
    <n v="8731"/>
    <n v="9000"/>
  </r>
  <r>
    <s v="Endokrinologija"/>
    <s v="Terapijske  usluge"/>
    <x v="3159"/>
    <x v="3151"/>
    <n v="180"/>
    <n v="200"/>
    <n v="3838"/>
    <n v="4100"/>
    <n v="4018"/>
    <n v="4300"/>
  </r>
  <r>
    <s v="Endokrinologija"/>
    <s v="Terapijske  usluge"/>
    <x v="4271"/>
    <x v="4255"/>
    <m/>
    <n v="1"/>
    <m/>
    <n v="1"/>
    <n v="0"/>
    <n v="2"/>
  </r>
  <r>
    <s v="Endokrinologija"/>
    <s v="Terapijske  usluge"/>
    <x v="3719"/>
    <x v="3709"/>
    <m/>
    <n v="0"/>
    <n v="8"/>
    <n v="10"/>
    <n v="8"/>
    <n v="10"/>
  </r>
  <r>
    <s v="Endokrinologija"/>
    <s v="Terapijske  usluge"/>
    <x v="2953"/>
    <x v="2944"/>
    <m/>
    <n v="0"/>
    <m/>
    <n v="1"/>
    <n v="0"/>
    <n v="1"/>
  </r>
  <r>
    <s v="Endokrinologija"/>
    <s v="Terapijske  usluge"/>
    <x v="2963"/>
    <x v="2955"/>
    <m/>
    <n v="0"/>
    <m/>
    <n v="1"/>
    <n v="0"/>
    <n v="1"/>
  </r>
  <r>
    <s v="Endokrinologija"/>
    <s v="Terapijske  usluge"/>
    <x v="2965"/>
    <x v="2957"/>
    <m/>
    <n v="1"/>
    <n v="2"/>
    <n v="1"/>
    <n v="2"/>
    <n v="2"/>
  </r>
  <r>
    <s v="Endokrinologija"/>
    <s v="Terapijske  usluge"/>
    <x v="2966"/>
    <x v="2958"/>
    <m/>
    <n v="1"/>
    <m/>
    <n v="5"/>
    <n v="0"/>
    <n v="6"/>
  </r>
  <r>
    <s v="Endokrinologija"/>
    <s v="Terapijske  usluge"/>
    <x v="2967"/>
    <x v="2959"/>
    <m/>
    <n v="1"/>
    <m/>
    <n v="1"/>
    <n v="0"/>
    <n v="2"/>
  </r>
  <r>
    <s v="Endokrinologija"/>
    <s v="Terapijske  usluge"/>
    <x v="2968"/>
    <x v="2960"/>
    <m/>
    <n v="1"/>
    <m/>
    <n v="1"/>
    <n v="0"/>
    <n v="2"/>
  </r>
  <r>
    <s v="Endokrinologija"/>
    <s v="Terapijske  usluge"/>
    <x v="2971"/>
    <x v="2963"/>
    <m/>
    <n v="1"/>
    <n v="182"/>
    <n v="250"/>
    <n v="182"/>
    <n v="251"/>
  </r>
  <r>
    <s v="Endokrinologija"/>
    <s v="Terapijske  usluge"/>
    <x v="2981"/>
    <x v="2973"/>
    <m/>
    <n v="1"/>
    <n v="2"/>
    <n v="1.02"/>
    <n v="2"/>
    <n v="2.02"/>
  </r>
  <r>
    <s v="Endokrinologija"/>
    <s v="Terapijske  usluge"/>
    <x v="2982"/>
    <x v="2974"/>
    <m/>
    <n v="1"/>
    <n v="417"/>
    <n v="380"/>
    <n v="417"/>
    <n v="381"/>
  </r>
  <r>
    <s v="Endokrinologija"/>
    <s v="Terapijske  usluge"/>
    <x v="2983"/>
    <x v="2975"/>
    <m/>
    <n v="1"/>
    <n v="1153"/>
    <n v="810"/>
    <n v="1153"/>
    <n v="811"/>
  </r>
  <r>
    <s v="Endokrinologija"/>
    <s v="Terapijske  usluge"/>
    <x v="2984"/>
    <x v="2976"/>
    <m/>
    <n v="1"/>
    <n v="376"/>
    <n v="450"/>
    <n v="376"/>
    <n v="451"/>
  </r>
  <r>
    <s v="Endokrinologija"/>
    <s v="Terapijske  usluge"/>
    <x v="2985"/>
    <x v="2977"/>
    <m/>
    <n v="1"/>
    <n v="31"/>
    <n v="30"/>
    <n v="31"/>
    <n v="31"/>
  </r>
  <r>
    <s v="Endokrinologija"/>
    <s v="Terapijske  usluge"/>
    <x v="2986"/>
    <x v="2978"/>
    <m/>
    <n v="1"/>
    <n v="343"/>
    <n v="330"/>
    <n v="343"/>
    <n v="331"/>
  </r>
  <r>
    <s v="Endokrinologija"/>
    <s v="Terapijske  usluge"/>
    <x v="2987"/>
    <x v="2979"/>
    <m/>
    <n v="1"/>
    <n v="885"/>
    <n v="800"/>
    <n v="885"/>
    <n v="801"/>
  </r>
  <r>
    <s v="Endokrinologija"/>
    <s v="Terapijske  usluge"/>
    <x v="2988"/>
    <x v="2980"/>
    <m/>
    <n v="1"/>
    <n v="1143"/>
    <n v="900"/>
    <n v="1143"/>
    <n v="901"/>
  </r>
  <r>
    <s v="Endokrinologija"/>
    <s v="Terapijske  usluge"/>
    <x v="2989"/>
    <x v="2981"/>
    <n v="1"/>
    <n v="1"/>
    <n v="1625"/>
    <n v="1550"/>
    <n v="1626"/>
    <n v="1551"/>
  </r>
  <r>
    <s v="Endokrinologija"/>
    <s v="Terapijske  usluge"/>
    <x v="2990"/>
    <x v="2982"/>
    <m/>
    <n v="0"/>
    <n v="2"/>
    <n v="1.02"/>
    <n v="2"/>
    <n v="1.02"/>
  </r>
  <r>
    <s v="Endokrinologija"/>
    <s v="Terapijske  usluge"/>
    <x v="2991"/>
    <x v="2983"/>
    <m/>
    <n v="1"/>
    <n v="385"/>
    <n v="210"/>
    <n v="385"/>
    <n v="211"/>
  </r>
  <r>
    <s v="Endokrinologija"/>
    <s v="Terapijske  usluge"/>
    <x v="2994"/>
    <x v="2986"/>
    <m/>
    <n v="1"/>
    <n v="2"/>
    <n v="5"/>
    <n v="2"/>
    <n v="6"/>
  </r>
  <r>
    <s v="Endokrinologija"/>
    <s v="Terapijske  usluge"/>
    <x v="2995"/>
    <x v="2987"/>
    <m/>
    <n v="5"/>
    <n v="3414"/>
    <n v="4300"/>
    <n v="3414"/>
    <n v="4305"/>
  </r>
  <r>
    <s v="Endokrinologija"/>
    <s v="Terapijske  usluge"/>
    <x v="2998"/>
    <x v="2990"/>
    <m/>
    <n v="1"/>
    <n v="226"/>
    <n v="270"/>
    <n v="226"/>
    <n v="271"/>
  </r>
  <r>
    <s v="Endokrinologija"/>
    <s v="Terapijske  usluge"/>
    <x v="3017"/>
    <x v="3009"/>
    <m/>
    <n v="0"/>
    <m/>
    <n v="1"/>
    <n v="0"/>
    <n v="1"/>
  </r>
  <r>
    <s v="Endokrinologija"/>
    <s v="Terapijske  usluge"/>
    <x v="3018"/>
    <x v="3010"/>
    <m/>
    <n v="1"/>
    <n v="8"/>
    <n v="9.18"/>
    <n v="8"/>
    <n v="10.18"/>
  </r>
  <r>
    <s v="Endokrinologija"/>
    <s v="Terapijske  usluge"/>
    <x v="3019"/>
    <x v="3011"/>
    <m/>
    <n v="1"/>
    <n v="198"/>
    <n v="200"/>
    <n v="198"/>
    <n v="201"/>
  </r>
  <r>
    <s v="Endokrinologija"/>
    <s v="Terapijske  usluge"/>
    <x v="3020"/>
    <x v="3012"/>
    <m/>
    <n v="1"/>
    <n v="514"/>
    <n v="500"/>
    <n v="514"/>
    <n v="501"/>
  </r>
  <r>
    <s v="Endokrinologija"/>
    <s v="Terapijske  usluge"/>
    <x v="3021"/>
    <x v="3013"/>
    <m/>
    <n v="1"/>
    <m/>
    <n v="1"/>
    <n v="0"/>
    <n v="2"/>
  </r>
  <r>
    <s v="Endokrinologija"/>
    <s v="Terapijske  usluge"/>
    <x v="3024"/>
    <x v="3016"/>
    <m/>
    <n v="0"/>
    <m/>
    <n v="1"/>
    <n v="0"/>
    <n v="1"/>
  </r>
  <r>
    <s v="Endokrinologija"/>
    <s v="Terapijske  usluge"/>
    <x v="3025"/>
    <x v="3017"/>
    <m/>
    <n v="5"/>
    <n v="3584"/>
    <n v="4000"/>
    <n v="3584"/>
    <n v="4005"/>
  </r>
  <r>
    <s v="Endokrinologija"/>
    <s v="Terapijske  usluge"/>
    <x v="3049"/>
    <x v="3041"/>
    <m/>
    <n v="0"/>
    <n v="20"/>
    <n v="55"/>
    <n v="20"/>
    <n v="55"/>
  </r>
  <r>
    <s v="Endokrinologija"/>
    <s v="Intervencije"/>
    <x v="3059"/>
    <x v="3051"/>
    <m/>
    <n v="1"/>
    <n v="156"/>
    <n v="110"/>
    <n v="156"/>
    <n v="111"/>
  </r>
  <r>
    <s v="Endokrinologija"/>
    <s v="Intervencije"/>
    <x v="1177"/>
    <x v="1175"/>
    <m/>
    <n v="1"/>
    <n v="140"/>
    <n v="140"/>
    <n v="140"/>
    <n v="141"/>
  </r>
  <r>
    <s v="Endokrinologija"/>
    <s v="Intervencije"/>
    <x v="3536"/>
    <x v="3527"/>
    <m/>
    <n v="0"/>
    <n v="3"/>
    <n v="5"/>
    <n v="3"/>
    <n v="5"/>
  </r>
  <r>
    <s v="Endokrinologija"/>
    <s v="Intervencije"/>
    <x v="2926"/>
    <x v="2919"/>
    <m/>
    <n v="0"/>
    <n v="14"/>
    <n v="10"/>
    <n v="14"/>
    <n v="10"/>
  </r>
  <r>
    <m/>
    <s v="Број услуга пружених у оквиру организованог скрининга рака**"/>
    <x v="0"/>
    <x v="0"/>
    <m/>
    <m/>
    <m/>
    <m/>
    <m/>
    <m/>
  </r>
  <r>
    <m/>
    <m/>
    <x v="4611"/>
    <x v="4591"/>
    <n v="314"/>
    <n v="380"/>
    <n v="31"/>
    <n v="40"/>
    <n v="345"/>
    <n v="420"/>
  </r>
  <r>
    <m/>
    <m/>
    <x v="4612"/>
    <x v="4592"/>
    <n v="38"/>
    <n v="10"/>
    <n v="0"/>
    <m/>
    <n v="38"/>
    <n v="10"/>
  </r>
  <r>
    <m/>
    <m/>
    <x v="4059"/>
    <x v="4049"/>
    <n v="1"/>
    <m/>
    <n v="25"/>
    <m/>
    <n v="26"/>
    <n v="0"/>
  </r>
  <r>
    <m/>
    <m/>
    <x v="4613"/>
    <x v="4593"/>
    <n v="0"/>
    <n v="2"/>
    <n v="521"/>
    <n v="550"/>
    <n v="521"/>
    <n v="552"/>
  </r>
  <r>
    <m/>
    <m/>
    <x v="4614"/>
    <x v="4594"/>
    <n v="947"/>
    <n v="900"/>
    <n v="97"/>
    <n v="130"/>
    <n v="1044"/>
    <n v="1030"/>
  </r>
  <r>
    <m/>
    <m/>
    <x v="4615"/>
    <x v="4595"/>
    <n v="309"/>
    <n v="260"/>
    <n v="6"/>
    <n v="20"/>
    <n v="315"/>
    <n v="280"/>
  </r>
  <r>
    <m/>
    <m/>
    <x v="4616"/>
    <x v="4596"/>
    <n v="88"/>
    <n v="100"/>
    <n v="39"/>
    <n v="50"/>
    <n v="127"/>
    <n v="150"/>
  </r>
  <r>
    <m/>
    <m/>
    <x v="0"/>
    <x v="0"/>
    <m/>
    <m/>
    <m/>
    <m/>
    <m/>
    <m/>
  </r>
  <r>
    <m/>
    <s v="Дијагностичке процедуре са снимањем"/>
    <x v="0"/>
    <x v="0"/>
    <n v="0"/>
    <m/>
    <n v="0"/>
    <m/>
    <m/>
    <m/>
  </r>
  <r>
    <m/>
    <s v="Укупно свих дијагностичких процедура са снимањем"/>
    <x v="0"/>
    <x v="0"/>
    <n v="303954"/>
    <n v="306064"/>
    <n v="80995"/>
    <n v="82266"/>
    <n v="384949"/>
    <n v="388330"/>
  </r>
  <r>
    <m/>
    <s v="Укупан број прегледаних пацијената"/>
    <x v="0"/>
    <x v="0"/>
    <n v="114391"/>
    <n v="114510"/>
    <n v="32803"/>
    <n v="33145"/>
    <n v="147194"/>
    <n v="147655"/>
  </r>
  <r>
    <m/>
    <s v="Рендген дијагностика (уписати број апарата и број смена)"/>
    <x v="0"/>
    <x v="0"/>
    <n v="0"/>
    <m/>
    <n v="0"/>
    <m/>
    <m/>
    <m/>
  </r>
  <r>
    <m/>
    <s v="Број прегледаних пацијената"/>
    <x v="0"/>
    <x v="0"/>
    <n v="49558"/>
    <n v="49600"/>
    <n v="10222"/>
    <n v="10500"/>
    <n v="59780"/>
    <n v="60100"/>
  </r>
  <r>
    <m/>
    <s v="Укупан број услуга"/>
    <x v="0"/>
    <x v="0"/>
    <n v="148126"/>
    <n v="152120"/>
    <n v="38983"/>
    <n v="40667"/>
    <n v="187109"/>
    <n v="192787"/>
  </r>
  <r>
    <s v="Radiologija"/>
    <m/>
    <x v="4617"/>
    <x v="4597"/>
    <n v="1"/>
    <n v="5"/>
    <n v="929"/>
    <n v="550"/>
    <n v="930"/>
    <n v="555"/>
  </r>
  <r>
    <s v="Radiologija"/>
    <m/>
    <x v="4618"/>
    <x v="4598"/>
    <n v="299"/>
    <n v="350"/>
    <m/>
    <n v="5"/>
    <n v="299"/>
    <n v="355"/>
  </r>
  <r>
    <s v="Radiologija"/>
    <m/>
    <x v="4619"/>
    <x v="4599"/>
    <n v="855"/>
    <n v="800"/>
    <n v="5"/>
    <n v="5"/>
    <n v="860"/>
    <n v="805"/>
  </r>
  <r>
    <s v="Radiologija"/>
    <m/>
    <x v="4620"/>
    <x v="4600"/>
    <n v="328"/>
    <n v="400"/>
    <m/>
    <n v="5"/>
    <n v="328"/>
    <n v="405"/>
  </r>
  <r>
    <s v="Radiologija"/>
    <m/>
    <x v="4621"/>
    <x v="4601"/>
    <n v="2631"/>
    <n v="2800"/>
    <n v="4"/>
    <n v="5"/>
    <n v="2635"/>
    <n v="2805"/>
  </r>
  <r>
    <s v="Radiologija"/>
    <m/>
    <x v="4622"/>
    <x v="4602"/>
    <n v="2848"/>
    <n v="2900"/>
    <n v="2"/>
    <n v="5"/>
    <n v="2850"/>
    <n v="2905"/>
  </r>
  <r>
    <s v="Radiologija"/>
    <m/>
    <x v="4623"/>
    <x v="4603"/>
    <n v="84"/>
    <n v="75"/>
    <m/>
    <n v="1"/>
    <n v="84"/>
    <n v="76"/>
  </r>
  <r>
    <s v="Radiologija"/>
    <m/>
    <x v="4624"/>
    <x v="4604"/>
    <n v="51"/>
    <n v="90"/>
    <m/>
    <n v="1"/>
    <n v="51"/>
    <n v="91"/>
  </r>
  <r>
    <s v="Radiologija"/>
    <m/>
    <x v="4625"/>
    <x v="4605"/>
    <n v="58"/>
    <n v="25"/>
    <m/>
    <n v="0"/>
    <n v="58"/>
    <n v="25"/>
  </r>
  <r>
    <s v="Radiologija"/>
    <m/>
    <x v="4626"/>
    <x v="4606"/>
    <n v="300"/>
    <n v="280"/>
    <m/>
    <n v="0"/>
    <n v="300"/>
    <n v="280"/>
  </r>
  <r>
    <s v="Radiologija"/>
    <m/>
    <x v="4627"/>
    <x v="4607"/>
    <n v="462"/>
    <n v="430"/>
    <m/>
    <n v="0"/>
    <n v="462"/>
    <n v="430"/>
  </r>
  <r>
    <s v="Radiologija"/>
    <m/>
    <x v="4628"/>
    <x v="4608"/>
    <n v="4086"/>
    <n v="4100"/>
    <m/>
    <n v="10"/>
    <n v="4086"/>
    <n v="4110"/>
  </r>
  <r>
    <s v="Radiologija"/>
    <m/>
    <x v="4629"/>
    <x v="4609"/>
    <n v="438"/>
    <n v="440"/>
    <n v="2"/>
    <n v="1"/>
    <n v="440"/>
    <n v="441"/>
  </r>
  <r>
    <s v="Radiologija"/>
    <m/>
    <x v="4630"/>
    <x v="4610"/>
    <n v="2594"/>
    <n v="2600"/>
    <m/>
    <n v="0"/>
    <n v="2594"/>
    <n v="2600"/>
  </r>
  <r>
    <s v="Radiologija"/>
    <m/>
    <x v="4631"/>
    <x v="4611"/>
    <n v="2166"/>
    <n v="2200"/>
    <n v="2"/>
    <n v="0"/>
    <n v="2168"/>
    <n v="2200"/>
  </r>
  <r>
    <s v="Radiologija"/>
    <m/>
    <x v="4632"/>
    <x v="4612"/>
    <n v="124"/>
    <n v="65"/>
    <m/>
    <n v="0"/>
    <n v="124"/>
    <n v="65"/>
  </r>
  <r>
    <s v="Radiologija"/>
    <m/>
    <x v="4633"/>
    <x v="4613"/>
    <n v="152"/>
    <n v="140"/>
    <m/>
    <n v="1"/>
    <n v="152"/>
    <n v="141"/>
  </r>
  <r>
    <s v="Radiologija"/>
    <m/>
    <x v="4634"/>
    <x v="4614"/>
    <n v="165"/>
    <n v="110"/>
    <m/>
    <n v="1"/>
    <n v="165"/>
    <n v="111"/>
  </r>
  <r>
    <s v="Radiologija"/>
    <m/>
    <x v="4635"/>
    <x v="4615"/>
    <n v="29"/>
    <n v="20"/>
    <m/>
    <n v="0"/>
    <n v="29"/>
    <n v="20"/>
  </r>
  <r>
    <s v="Radiologija"/>
    <m/>
    <x v="4636"/>
    <x v="4616"/>
    <n v="856"/>
    <n v="680"/>
    <m/>
    <n v="0"/>
    <n v="856"/>
    <n v="680"/>
  </r>
  <r>
    <s v="Radiologija"/>
    <m/>
    <x v="4637"/>
    <x v="4617"/>
    <n v="1941"/>
    <n v="2000"/>
    <n v="3"/>
    <n v="5"/>
    <n v="1944"/>
    <n v="2005"/>
  </r>
  <r>
    <s v="Radiologija"/>
    <m/>
    <x v="4638"/>
    <x v="4618"/>
    <n v="92"/>
    <n v="95"/>
    <m/>
    <n v="0"/>
    <n v="92"/>
    <n v="95"/>
  </r>
  <r>
    <s v="Radiologija"/>
    <m/>
    <x v="4639"/>
    <x v="4619"/>
    <n v="964"/>
    <n v="885"/>
    <m/>
    <n v="0"/>
    <n v="964"/>
    <n v="885"/>
  </r>
  <r>
    <s v="Radiologija"/>
    <m/>
    <x v="4640"/>
    <x v="4620"/>
    <n v="1969"/>
    <n v="2000"/>
    <n v="2"/>
    <n v="5"/>
    <n v="1971"/>
    <n v="2005"/>
  </r>
  <r>
    <s v="Radiologija"/>
    <m/>
    <x v="4641"/>
    <x v="4621"/>
    <n v="0"/>
    <n v="5"/>
    <m/>
    <n v="0"/>
    <n v="0"/>
    <n v="5"/>
  </r>
  <r>
    <s v="Radiologija"/>
    <m/>
    <x v="4642"/>
    <x v="4622"/>
    <n v="3175"/>
    <n v="3200"/>
    <m/>
    <n v="10"/>
    <n v="3175"/>
    <n v="3210"/>
  </r>
  <r>
    <s v="Radiologija"/>
    <m/>
    <x v="4643"/>
    <x v="4623"/>
    <n v="0"/>
    <n v="1"/>
    <m/>
    <n v="0"/>
    <n v="0"/>
    <n v="1"/>
  </r>
  <r>
    <s v="Radiologija"/>
    <m/>
    <x v="4644"/>
    <x v="4624"/>
    <n v="86"/>
    <n v="140"/>
    <m/>
    <n v="0"/>
    <n v="86"/>
    <n v="140"/>
  </r>
  <r>
    <s v="Radiologija"/>
    <m/>
    <x v="4645"/>
    <x v="4625"/>
    <n v="1"/>
    <n v="5"/>
    <m/>
    <n v="0"/>
    <n v="1"/>
    <n v="5"/>
  </r>
  <r>
    <s v="Radiologija"/>
    <m/>
    <x v="4646"/>
    <x v="4626"/>
    <n v="0"/>
    <n v="1"/>
    <m/>
    <n v="0"/>
    <n v="0"/>
    <n v="1"/>
  </r>
  <r>
    <s v="Radiologija"/>
    <m/>
    <x v="4647"/>
    <x v="4627"/>
    <n v="142"/>
    <n v="175"/>
    <m/>
    <n v="1"/>
    <n v="142"/>
    <n v="176"/>
  </r>
  <r>
    <s v="Radiologija"/>
    <m/>
    <x v="4648"/>
    <x v="4628"/>
    <n v="17"/>
    <n v="40"/>
    <m/>
    <n v="0"/>
    <n v="17"/>
    <n v="40"/>
  </r>
  <r>
    <s v="Radiologija"/>
    <m/>
    <x v="4649"/>
    <x v="4629"/>
    <n v="0"/>
    <n v="1"/>
    <m/>
    <n v="0"/>
    <n v="0"/>
    <n v="1"/>
  </r>
  <r>
    <s v="Radiologija"/>
    <m/>
    <x v="4650"/>
    <x v="4630"/>
    <n v="268"/>
    <n v="250"/>
    <m/>
    <n v="0"/>
    <n v="268"/>
    <n v="250"/>
  </r>
  <r>
    <s v="Radiologija"/>
    <m/>
    <x v="4651"/>
    <x v="4631"/>
    <n v="19"/>
    <n v="10"/>
    <m/>
    <n v="1"/>
    <n v="19"/>
    <n v="11"/>
  </r>
  <r>
    <s v="Radiologija"/>
    <m/>
    <x v="4652"/>
    <x v="4632"/>
    <n v="0"/>
    <n v="1"/>
    <m/>
    <n v="0"/>
    <n v="0"/>
    <n v="1"/>
  </r>
  <r>
    <s v="Radiologija"/>
    <m/>
    <x v="4653"/>
    <x v="4633"/>
    <n v="0"/>
    <n v="1"/>
    <m/>
    <n v="0"/>
    <n v="0"/>
    <n v="1"/>
  </r>
  <r>
    <s v="Radiologija"/>
    <m/>
    <x v="4654"/>
    <x v="4634"/>
    <n v="0"/>
    <n v="1"/>
    <m/>
    <n v="0"/>
    <n v="0"/>
    <n v="1"/>
  </r>
  <r>
    <s v="Radiologija"/>
    <m/>
    <x v="4655"/>
    <x v="4635"/>
    <n v="0"/>
    <n v="1"/>
    <m/>
    <n v="0"/>
    <n v="0"/>
    <n v="1"/>
  </r>
  <r>
    <s v="Radiologija"/>
    <m/>
    <x v="4656"/>
    <x v="4636"/>
    <n v="919"/>
    <n v="900"/>
    <m/>
    <n v="0"/>
    <n v="919"/>
    <n v="900"/>
  </r>
  <r>
    <s v="Radiologija"/>
    <m/>
    <x v="4657"/>
    <x v="4637"/>
    <n v="111"/>
    <n v="150"/>
    <m/>
    <n v="0"/>
    <n v="111"/>
    <n v="150"/>
  </r>
  <r>
    <s v="Radiologija"/>
    <m/>
    <x v="4658"/>
    <x v="4638"/>
    <n v="1536"/>
    <n v="1600"/>
    <n v="2"/>
    <n v="5"/>
    <n v="1538"/>
    <n v="1605"/>
  </r>
  <r>
    <s v="Radiologija"/>
    <m/>
    <x v="4659"/>
    <x v="4639"/>
    <n v="1"/>
    <n v="1"/>
    <m/>
    <n v="0"/>
    <n v="1"/>
    <n v="1"/>
  </r>
  <r>
    <s v="Radiologija"/>
    <m/>
    <x v="4660"/>
    <x v="4640"/>
    <n v="42"/>
    <n v="25"/>
    <m/>
    <n v="0"/>
    <n v="42"/>
    <n v="25"/>
  </r>
  <r>
    <s v="Radiologija"/>
    <m/>
    <x v="4661"/>
    <x v="4641"/>
    <n v="53"/>
    <n v="60"/>
    <m/>
    <n v="0"/>
    <n v="53"/>
    <n v="60"/>
  </r>
  <r>
    <s v="Radiologija"/>
    <m/>
    <x v="4662"/>
    <x v="4642"/>
    <n v="9"/>
    <n v="15"/>
    <m/>
    <n v="0"/>
    <n v="9"/>
    <n v="15"/>
  </r>
  <r>
    <s v="Radiologija"/>
    <m/>
    <x v="4663"/>
    <x v="4643"/>
    <n v="0"/>
    <n v="1"/>
    <m/>
    <n v="0"/>
    <n v="0"/>
    <n v="1"/>
  </r>
  <r>
    <s v="Radiologija"/>
    <m/>
    <x v="4664"/>
    <x v="4644"/>
    <n v="0"/>
    <n v="1"/>
    <m/>
    <n v="0"/>
    <n v="0"/>
    <n v="1"/>
  </r>
  <r>
    <s v="Radiologija"/>
    <m/>
    <x v="4665"/>
    <x v="4645"/>
    <n v="10115"/>
    <n v="11000"/>
    <n v="62"/>
    <n v="110"/>
    <n v="10177"/>
    <n v="11110"/>
  </r>
  <r>
    <s v="Radiologija"/>
    <m/>
    <x v="4666"/>
    <x v="4646"/>
    <n v="0"/>
    <n v="1"/>
    <m/>
    <n v="0"/>
    <n v="0"/>
    <n v="1"/>
  </r>
  <r>
    <s v="Radiologija"/>
    <m/>
    <x v="4667"/>
    <x v="4647"/>
    <n v="0"/>
    <n v="1"/>
    <m/>
    <n v="0"/>
    <n v="0"/>
    <n v="1"/>
  </r>
  <r>
    <s v="Radiologija"/>
    <m/>
    <x v="4668"/>
    <x v="4648"/>
    <n v="135"/>
    <n v="105"/>
    <m/>
    <n v="0"/>
    <n v="135"/>
    <n v="105"/>
  </r>
  <r>
    <s v="Radiologija"/>
    <m/>
    <x v="4669"/>
    <x v="4649"/>
    <n v="5"/>
    <n v="10"/>
    <m/>
    <n v="0"/>
    <n v="5"/>
    <n v="10"/>
  </r>
  <r>
    <s v="Radiologija"/>
    <m/>
    <x v="4670"/>
    <x v="4650"/>
    <n v="8"/>
    <n v="70"/>
    <m/>
    <n v="0"/>
    <n v="8"/>
    <n v="70"/>
  </r>
  <r>
    <s v="Radiologija"/>
    <m/>
    <x v="4671"/>
    <x v="4651"/>
    <n v="0"/>
    <n v="5"/>
    <m/>
    <n v="0"/>
    <n v="0"/>
    <n v="5"/>
  </r>
  <r>
    <s v="Radiologija"/>
    <m/>
    <x v="4672"/>
    <x v="4652"/>
    <n v="5"/>
    <n v="22"/>
    <m/>
    <n v="0"/>
    <n v="5"/>
    <n v="22"/>
  </r>
  <r>
    <s v="Radiologija"/>
    <m/>
    <x v="4673"/>
    <x v="4653"/>
    <n v="483"/>
    <n v="600"/>
    <m/>
    <n v="1"/>
    <n v="483"/>
    <n v="601"/>
  </r>
  <r>
    <s v="Radiologija"/>
    <m/>
    <x v="4674"/>
    <x v="4654"/>
    <n v="10"/>
    <n v="135"/>
    <m/>
    <n v="1"/>
    <n v="10"/>
    <n v="136"/>
  </r>
  <r>
    <s v="Radiologija"/>
    <m/>
    <x v="4675"/>
    <x v="4655"/>
    <n v="8"/>
    <n v="25"/>
    <m/>
    <n v="1"/>
    <n v="8"/>
    <n v="26"/>
  </r>
  <r>
    <s v="Radiologija"/>
    <m/>
    <x v="4676"/>
    <x v="4655"/>
    <n v="0"/>
    <n v="1"/>
    <m/>
    <n v="0"/>
    <n v="0"/>
    <n v="1"/>
  </r>
  <r>
    <s v="Radiologija"/>
    <m/>
    <x v="4677"/>
    <x v="4656"/>
    <n v="0"/>
    <n v="10"/>
    <m/>
    <n v="1"/>
    <n v="0"/>
    <n v="11"/>
  </r>
  <r>
    <s v="Radiologija"/>
    <m/>
    <x v="4678"/>
    <x v="4657"/>
    <n v="1"/>
    <n v="10"/>
    <m/>
    <n v="0"/>
    <n v="1"/>
    <n v="10"/>
  </r>
  <r>
    <s v="Radiologija"/>
    <m/>
    <x v="4679"/>
    <x v="4658"/>
    <n v="3515"/>
    <n v="3450"/>
    <n v="10"/>
    <n v="5"/>
    <n v="3525"/>
    <n v="3455"/>
  </r>
  <r>
    <s v="Radiologija"/>
    <m/>
    <x v="4680"/>
    <x v="4659"/>
    <n v="0"/>
    <n v="5"/>
    <m/>
    <n v="1"/>
    <n v="0"/>
    <n v="6"/>
  </r>
  <r>
    <s v="Radiologija"/>
    <m/>
    <x v="4681"/>
    <x v="4660"/>
    <n v="0"/>
    <n v="1"/>
    <m/>
    <n v="0"/>
    <n v="0"/>
    <n v="1"/>
  </r>
  <r>
    <s v="Radiologija"/>
    <m/>
    <x v="4682"/>
    <x v="4661"/>
    <n v="0"/>
    <n v="5"/>
    <m/>
    <n v="0"/>
    <n v="0"/>
    <n v="5"/>
  </r>
  <r>
    <s v="Radiologija"/>
    <m/>
    <x v="4683"/>
    <x v="4662"/>
    <n v="0"/>
    <n v="1"/>
    <m/>
    <n v="0"/>
    <n v="0"/>
    <n v="1"/>
  </r>
  <r>
    <s v="Radiologija"/>
    <m/>
    <x v="4684"/>
    <x v="4663"/>
    <n v="0"/>
    <n v="1"/>
    <m/>
    <n v="0"/>
    <n v="0"/>
    <n v="1"/>
  </r>
  <r>
    <s v="Radiologija"/>
    <m/>
    <x v="4685"/>
    <x v="4664"/>
    <n v="0"/>
    <n v="1"/>
    <m/>
    <n v="0"/>
    <n v="0"/>
    <n v="1"/>
  </r>
  <r>
    <s v="Radiologija"/>
    <m/>
    <x v="4686"/>
    <x v="4665"/>
    <n v="0"/>
    <n v="1"/>
    <m/>
    <n v="0"/>
    <n v="0"/>
    <n v="1"/>
  </r>
  <r>
    <s v="Radiologija"/>
    <m/>
    <x v="4687"/>
    <x v="4666"/>
    <n v="9"/>
    <n v="15"/>
    <m/>
    <n v="0"/>
    <n v="9"/>
    <n v="15"/>
  </r>
  <r>
    <s v="Radiologija"/>
    <m/>
    <x v="4688"/>
    <x v="4667"/>
    <n v="16991"/>
    <n v="18000"/>
    <m/>
    <n v="5"/>
    <n v="16991"/>
    <n v="18005"/>
  </r>
  <r>
    <s v="Radiologija"/>
    <m/>
    <x v="4689"/>
    <x v="4668"/>
    <n v="1"/>
    <n v="5"/>
    <m/>
    <n v="0"/>
    <n v="1"/>
    <n v="5"/>
  </r>
  <r>
    <s v="Radiologija"/>
    <m/>
    <x v="4690"/>
    <x v="4669"/>
    <n v="0"/>
    <n v="1"/>
    <m/>
    <n v="0"/>
    <n v="0"/>
    <n v="1"/>
  </r>
  <r>
    <s v="Radiologija"/>
    <m/>
    <x v="4691"/>
    <x v="4670"/>
    <n v="0"/>
    <n v="1"/>
    <m/>
    <n v="0"/>
    <n v="0"/>
    <n v="1"/>
  </r>
  <r>
    <s v="Radiologija"/>
    <m/>
    <x v="4692"/>
    <x v="4671"/>
    <n v="0"/>
    <n v="1"/>
    <m/>
    <n v="0"/>
    <n v="0"/>
    <n v="1"/>
  </r>
  <r>
    <s v="Radiologija"/>
    <m/>
    <x v="4693"/>
    <x v="4672"/>
    <n v="0"/>
    <n v="1"/>
    <m/>
    <n v="0"/>
    <n v="0"/>
    <n v="1"/>
  </r>
  <r>
    <s v="Radiologija"/>
    <m/>
    <x v="4694"/>
    <x v="4673"/>
    <n v="0"/>
    <n v="1"/>
    <m/>
    <n v="0"/>
    <n v="0"/>
    <n v="1"/>
  </r>
  <r>
    <s v="Radiologija"/>
    <m/>
    <x v="4695"/>
    <x v="4674"/>
    <n v="0"/>
    <n v="1"/>
    <m/>
    <n v="0"/>
    <n v="0"/>
    <n v="1"/>
  </r>
  <r>
    <s v="Radiologija"/>
    <m/>
    <x v="4696"/>
    <x v="4675"/>
    <n v="0"/>
    <n v="1"/>
    <m/>
    <n v="0"/>
    <n v="0"/>
    <n v="1"/>
  </r>
  <r>
    <s v="Radiologija"/>
    <m/>
    <x v="4697"/>
    <x v="4676"/>
    <n v="0"/>
    <n v="1"/>
    <m/>
    <n v="0"/>
    <n v="0"/>
    <n v="1"/>
  </r>
  <r>
    <s v="Radiologija"/>
    <m/>
    <x v="4698"/>
    <x v="4677"/>
    <n v="0"/>
    <n v="1"/>
    <m/>
    <n v="0"/>
    <n v="0"/>
    <n v="1"/>
  </r>
  <r>
    <s v="Radiologija"/>
    <m/>
    <x v="4699"/>
    <x v="4678"/>
    <n v="0"/>
    <n v="1"/>
    <m/>
    <n v="0"/>
    <n v="0"/>
    <n v="1"/>
  </r>
  <r>
    <s v="Radiologija"/>
    <m/>
    <x v="4700"/>
    <x v="4679"/>
    <n v="0"/>
    <n v="1"/>
    <m/>
    <n v="0"/>
    <n v="0"/>
    <n v="1"/>
  </r>
  <r>
    <s v="Radiologija"/>
    <m/>
    <x v="4701"/>
    <x v="4680"/>
    <n v="0"/>
    <n v="1"/>
    <m/>
    <n v="0"/>
    <n v="0"/>
    <n v="1"/>
  </r>
  <r>
    <s v="Radiologija"/>
    <m/>
    <x v="4702"/>
    <x v="4681"/>
    <n v="0"/>
    <n v="1"/>
    <m/>
    <n v="0"/>
    <n v="0"/>
    <n v="1"/>
  </r>
  <r>
    <s v="Radiologija"/>
    <m/>
    <x v="4703"/>
    <x v="4682"/>
    <n v="3"/>
    <n v="15"/>
    <n v="827"/>
    <n v="900"/>
    <n v="830"/>
    <n v="915"/>
  </r>
  <r>
    <s v="Radiologija"/>
    <m/>
    <x v="4704"/>
    <x v="4683"/>
    <n v="93"/>
    <n v="5"/>
    <n v="1914"/>
    <n v="1600"/>
    <n v="2007"/>
    <n v="1605"/>
  </r>
  <r>
    <s v="Radiologija"/>
    <m/>
    <x v="4705"/>
    <x v="4684"/>
    <n v="2"/>
    <n v="10"/>
    <n v="97"/>
    <n v="215"/>
    <n v="99"/>
    <n v="225"/>
  </r>
  <r>
    <s v="Radiologija"/>
    <m/>
    <x v="4706"/>
    <x v="4685"/>
    <n v="15"/>
    <n v="10"/>
    <n v="779"/>
    <n v="520"/>
    <n v="794"/>
    <n v="530"/>
  </r>
  <r>
    <s v="Radiologija"/>
    <m/>
    <x v="4707"/>
    <x v="4686"/>
    <n v="0"/>
    <n v="5"/>
    <n v="162"/>
    <n v="160"/>
    <n v="162"/>
    <n v="165"/>
  </r>
  <r>
    <s v="Radiologija"/>
    <m/>
    <x v="4708"/>
    <x v="4687"/>
    <n v="0"/>
    <n v="1"/>
    <n v="373"/>
    <n v="360"/>
    <n v="373"/>
    <n v="361"/>
  </r>
  <r>
    <s v="Radiologija"/>
    <m/>
    <x v="4709"/>
    <x v="4688"/>
    <n v="0"/>
    <n v="1"/>
    <n v="271"/>
    <n v="330"/>
    <n v="271"/>
    <n v="331"/>
  </r>
  <r>
    <s v="Radiologija"/>
    <m/>
    <x v="4710"/>
    <x v="4689"/>
    <n v="0"/>
    <n v="1"/>
    <n v="59"/>
    <n v="100"/>
    <n v="59"/>
    <n v="101"/>
  </r>
  <r>
    <s v="Radiologija"/>
    <m/>
    <x v="4711"/>
    <x v="4690"/>
    <n v="2"/>
    <n v="10"/>
    <n v="5356"/>
    <n v="4900"/>
    <n v="5358"/>
    <n v="4910"/>
  </r>
  <r>
    <s v="Radiologija"/>
    <m/>
    <x v="4712"/>
    <x v="4691"/>
    <n v="9"/>
    <n v="20"/>
    <n v="747"/>
    <n v="700"/>
    <n v="756"/>
    <n v="720"/>
  </r>
  <r>
    <s v="Radiologija"/>
    <m/>
    <x v="4713"/>
    <x v="4692"/>
    <n v="2"/>
    <n v="5"/>
    <n v="1780"/>
    <n v="1830"/>
    <n v="1782"/>
    <n v="1835"/>
  </r>
  <r>
    <s v="Radiologija"/>
    <m/>
    <x v="4714"/>
    <x v="4693"/>
    <n v="4"/>
    <n v="15"/>
    <n v="455"/>
    <n v="300"/>
    <n v="459"/>
    <n v="315"/>
  </r>
  <r>
    <s v="Radiologija"/>
    <m/>
    <x v="4715"/>
    <x v="4694"/>
    <n v="8"/>
    <n v="25"/>
    <n v="197"/>
    <n v="290"/>
    <n v="205"/>
    <n v="315"/>
  </r>
  <r>
    <s v="Radiologija"/>
    <m/>
    <x v="4716"/>
    <x v="4695"/>
    <n v="1"/>
    <n v="1"/>
    <n v="82"/>
    <n v="35"/>
    <n v="83"/>
    <n v="36"/>
  </r>
  <r>
    <s v="Radiologija"/>
    <m/>
    <x v="4717"/>
    <x v="4696"/>
    <n v="2"/>
    <n v="50"/>
    <n v="31"/>
    <n v="75"/>
    <n v="33"/>
    <n v="125"/>
  </r>
  <r>
    <s v="Radiologija"/>
    <m/>
    <x v="4718"/>
    <x v="4697"/>
    <n v="0"/>
    <n v="1"/>
    <n v="89"/>
    <n v="120"/>
    <n v="89"/>
    <n v="121"/>
  </r>
  <r>
    <s v="Radiologija"/>
    <m/>
    <x v="4719"/>
    <x v="4698"/>
    <n v="0"/>
    <n v="1"/>
    <n v="13"/>
    <n v="25"/>
    <n v="13"/>
    <n v="26"/>
  </r>
  <r>
    <s v="Radiologija"/>
    <m/>
    <x v="4720"/>
    <x v="4699"/>
    <n v="0"/>
    <n v="1"/>
    <n v="824"/>
    <n v="630"/>
    <n v="824"/>
    <n v="631"/>
  </r>
  <r>
    <s v="Radiologija"/>
    <m/>
    <x v="4721"/>
    <x v="4700"/>
    <n v="9"/>
    <n v="15"/>
    <n v="945"/>
    <n v="1100"/>
    <n v="954"/>
    <n v="1115"/>
  </r>
  <r>
    <s v="Radiologija"/>
    <m/>
    <x v="4722"/>
    <x v="4701"/>
    <n v="4"/>
    <n v="5"/>
    <n v="21"/>
    <n v="50"/>
    <n v="25"/>
    <n v="55"/>
  </r>
  <r>
    <s v="Radiologija"/>
    <m/>
    <x v="4723"/>
    <x v="4702"/>
    <n v="6"/>
    <n v="8"/>
    <n v="884"/>
    <n v="1880"/>
    <n v="890"/>
    <n v="1888"/>
  </r>
  <r>
    <s v="Radiologija"/>
    <m/>
    <x v="4724"/>
    <x v="4703"/>
    <n v="1"/>
    <n v="5"/>
    <n v="287"/>
    <n v="410"/>
    <n v="288"/>
    <n v="415"/>
  </r>
  <r>
    <s v="Radiologija"/>
    <m/>
    <x v="4725"/>
    <x v="4704"/>
    <n v="0"/>
    <n v="1"/>
    <m/>
    <n v="1"/>
    <n v="0"/>
    <n v="2"/>
  </r>
  <r>
    <s v="Radiologija"/>
    <m/>
    <x v="4726"/>
    <x v="4705"/>
    <n v="2"/>
    <n v="1"/>
    <n v="69"/>
    <n v="85"/>
    <n v="71"/>
    <n v="86"/>
  </r>
  <r>
    <s v="Radiologija"/>
    <m/>
    <x v="4727"/>
    <x v="4706"/>
    <n v="0"/>
    <n v="1"/>
    <m/>
    <n v="1"/>
    <n v="0"/>
    <n v="2"/>
  </r>
  <r>
    <s v="Radiologija"/>
    <m/>
    <x v="4728"/>
    <x v="4707"/>
    <n v="0"/>
    <n v="1"/>
    <n v="24"/>
    <n v="50"/>
    <n v="24"/>
    <n v="51"/>
  </r>
  <r>
    <s v="Radiologija"/>
    <m/>
    <x v="4729"/>
    <x v="4708"/>
    <n v="0"/>
    <n v="1"/>
    <m/>
    <n v="1"/>
    <n v="0"/>
    <n v="2"/>
  </r>
  <r>
    <s v="Radiologija"/>
    <m/>
    <x v="4730"/>
    <x v="4709"/>
    <n v="0"/>
    <n v="1"/>
    <m/>
    <n v="1"/>
    <n v="0"/>
    <n v="2"/>
  </r>
  <r>
    <s v="Radiologija"/>
    <m/>
    <x v="4731"/>
    <x v="4710"/>
    <n v="2"/>
    <n v="1"/>
    <n v="20"/>
    <n v="20"/>
    <n v="22"/>
    <n v="21"/>
  </r>
  <r>
    <s v="Radiologija"/>
    <m/>
    <x v="4732"/>
    <x v="4711"/>
    <n v="1"/>
    <n v="1"/>
    <n v="4"/>
    <n v="5"/>
    <n v="5"/>
    <n v="6"/>
  </r>
  <r>
    <s v="Radiologija"/>
    <m/>
    <x v="4733"/>
    <x v="4712"/>
    <n v="0"/>
    <n v="1"/>
    <m/>
    <n v="1"/>
    <n v="0"/>
    <n v="2"/>
  </r>
  <r>
    <s v="Radiologija"/>
    <m/>
    <x v="4734"/>
    <x v="4713"/>
    <n v="0"/>
    <n v="1"/>
    <n v="2"/>
    <n v="5"/>
    <n v="2"/>
    <n v="6"/>
  </r>
  <r>
    <s v="Radiologija"/>
    <m/>
    <x v="4735"/>
    <x v="4714"/>
    <n v="0"/>
    <n v="1"/>
    <m/>
    <n v="5"/>
    <n v="0"/>
    <n v="6"/>
  </r>
  <r>
    <s v="Radiologija"/>
    <m/>
    <x v="4736"/>
    <x v="4715"/>
    <n v="0"/>
    <n v="1"/>
    <m/>
    <n v="5"/>
    <n v="0"/>
    <n v="6"/>
  </r>
  <r>
    <s v="Radiologija"/>
    <m/>
    <x v="4737"/>
    <x v="4716"/>
    <n v="0"/>
    <n v="1"/>
    <m/>
    <n v="1"/>
    <n v="0"/>
    <n v="2"/>
  </r>
  <r>
    <s v="Radiologija"/>
    <m/>
    <x v="4738"/>
    <x v="4717"/>
    <n v="0"/>
    <n v="1"/>
    <m/>
    <n v="1"/>
    <n v="0"/>
    <n v="2"/>
  </r>
  <r>
    <s v="Radiologija"/>
    <m/>
    <x v="4739"/>
    <x v="4718"/>
    <n v="0"/>
    <n v="1"/>
    <m/>
    <n v="1"/>
    <n v="0"/>
    <n v="2"/>
  </r>
  <r>
    <s v="Radiologija"/>
    <m/>
    <x v="4740"/>
    <x v="4719"/>
    <n v="2"/>
    <n v="5"/>
    <n v="85"/>
    <n v="100"/>
    <n v="87"/>
    <n v="105"/>
  </r>
  <r>
    <s v="Radiologija"/>
    <m/>
    <x v="4741"/>
    <x v="4720"/>
    <n v="1"/>
    <n v="1"/>
    <n v="17"/>
    <n v="50"/>
    <n v="18"/>
    <n v="51"/>
  </r>
  <r>
    <s v="Radiologija"/>
    <m/>
    <x v="4742"/>
    <x v="4721"/>
    <n v="1"/>
    <n v="1"/>
    <n v="3183"/>
    <n v="3800"/>
    <n v="3184"/>
    <n v="3801"/>
  </r>
  <r>
    <s v="Radiologija"/>
    <m/>
    <x v="4743"/>
    <x v="4722"/>
    <n v="0"/>
    <n v="1"/>
    <m/>
    <n v="1"/>
    <n v="0"/>
    <n v="2"/>
  </r>
  <r>
    <s v="Radiologija"/>
    <m/>
    <x v="4744"/>
    <x v="4723"/>
    <n v="1"/>
    <n v="5"/>
    <n v="3"/>
    <n v="1"/>
    <n v="4"/>
    <n v="6"/>
  </r>
  <r>
    <s v="Radiologija"/>
    <m/>
    <x v="4745"/>
    <x v="4724"/>
    <n v="1"/>
    <n v="1"/>
    <n v="2"/>
    <n v="5"/>
    <n v="3"/>
    <n v="6"/>
  </r>
  <r>
    <s v="Radiologija"/>
    <m/>
    <x v="4746"/>
    <x v="4725"/>
    <n v="0"/>
    <n v="1"/>
    <m/>
    <n v="1"/>
    <n v="0"/>
    <n v="2"/>
  </r>
  <r>
    <s v="Radiologija"/>
    <m/>
    <x v="4747"/>
    <x v="4726"/>
    <n v="0"/>
    <n v="1"/>
    <m/>
    <n v="1"/>
    <n v="0"/>
    <n v="2"/>
  </r>
  <r>
    <s v="Radiologija"/>
    <m/>
    <x v="4748"/>
    <x v="4727"/>
    <n v="0"/>
    <n v="1"/>
    <n v="4"/>
    <n v="5"/>
    <n v="4"/>
    <n v="6"/>
  </r>
  <r>
    <s v="Radiologija"/>
    <m/>
    <x v="4749"/>
    <x v="4728"/>
    <n v="319"/>
    <n v="50"/>
    <n v="16529"/>
    <n v="17000"/>
    <n v="16848"/>
    <n v="17050"/>
  </r>
  <r>
    <s v="Radiologija"/>
    <m/>
    <x v="4750"/>
    <x v="4729"/>
    <n v="0"/>
    <n v="1"/>
    <m/>
    <n v="1"/>
    <n v="0"/>
    <n v="2"/>
  </r>
  <r>
    <s v="Radiologija"/>
    <m/>
    <x v="4751"/>
    <x v="4730"/>
    <n v="0"/>
    <n v="1"/>
    <m/>
    <n v="1"/>
    <n v="0"/>
    <n v="2"/>
  </r>
  <r>
    <s v="Radiologija"/>
    <m/>
    <x v="4752"/>
    <x v="4731"/>
    <n v="0"/>
    <n v="1"/>
    <n v="8"/>
    <n v="10"/>
    <n v="8"/>
    <n v="11"/>
  </r>
  <r>
    <s v="Radiologija"/>
    <m/>
    <x v="4753"/>
    <x v="4732"/>
    <n v="0"/>
    <n v="1"/>
    <m/>
    <n v="1"/>
    <n v="0"/>
    <n v="2"/>
  </r>
  <r>
    <s v="Radiologija"/>
    <m/>
    <x v="4754"/>
    <x v="4733"/>
    <n v="0"/>
    <n v="1"/>
    <n v="7"/>
    <n v="2"/>
    <n v="7"/>
    <n v="3"/>
  </r>
  <r>
    <s v="Radiologija"/>
    <m/>
    <x v="4755"/>
    <x v="4734"/>
    <n v="0"/>
    <n v="1"/>
    <m/>
    <n v="1"/>
    <n v="0"/>
    <n v="2"/>
  </r>
  <r>
    <s v="Radiologija"/>
    <m/>
    <x v="4756"/>
    <x v="4735"/>
    <n v="0"/>
    <n v="1"/>
    <m/>
    <n v="1"/>
    <n v="0"/>
    <n v="2"/>
  </r>
  <r>
    <s v="Radiologija"/>
    <m/>
    <x v="4757"/>
    <x v="4736"/>
    <n v="14"/>
    <n v="5"/>
    <n v="240"/>
    <n v="225"/>
    <n v="254"/>
    <n v="230"/>
  </r>
  <r>
    <s v="Radiologija"/>
    <m/>
    <x v="4092"/>
    <x v="4081"/>
    <n v="0"/>
    <n v="5"/>
    <m/>
    <n v="10"/>
    <n v="0"/>
    <n v="15"/>
  </r>
  <r>
    <s v="Radiologija"/>
    <m/>
    <x v="4093"/>
    <x v="4082"/>
    <n v="5"/>
    <n v="1"/>
    <n v="64"/>
    <n v="115"/>
    <n v="69"/>
    <n v="116"/>
  </r>
  <r>
    <s v="Radiologija"/>
    <m/>
    <x v="4094"/>
    <x v="4083"/>
    <n v="0"/>
    <n v="1"/>
    <n v="3"/>
    <n v="10"/>
    <n v="3"/>
    <n v="11"/>
  </r>
  <r>
    <s v="Radiologija"/>
    <m/>
    <x v="4095"/>
    <x v="4084"/>
    <n v="0"/>
    <n v="1"/>
    <n v="7"/>
    <n v="15"/>
    <n v="7"/>
    <n v="16"/>
  </r>
  <r>
    <s v="Radiologija"/>
    <m/>
    <x v="4111"/>
    <x v="4100"/>
    <n v="1"/>
    <n v="10"/>
    <n v="43"/>
    <n v="50"/>
    <n v="44"/>
    <n v="60"/>
  </r>
  <r>
    <s v="Radiologija"/>
    <m/>
    <x v="4758"/>
    <x v="4737"/>
    <n v="7"/>
    <n v="10"/>
    <n v="1226"/>
    <n v="1280"/>
    <n v="1233"/>
    <n v="1290"/>
  </r>
  <r>
    <s v="Radiologija"/>
    <m/>
    <x v="4759"/>
    <x v="4738"/>
    <n v="0"/>
    <n v="10"/>
    <n v="7"/>
    <n v="10"/>
    <n v="7"/>
    <n v="20"/>
  </r>
  <r>
    <s v="Radiologija"/>
    <m/>
    <x v="4760"/>
    <x v="4738"/>
    <n v="0"/>
    <n v="1"/>
    <m/>
    <n v="1"/>
    <n v="0"/>
    <n v="2"/>
  </r>
  <r>
    <s v="Radiologija"/>
    <m/>
    <x v="4761"/>
    <x v="4738"/>
    <n v="0"/>
    <n v="1"/>
    <n v="22"/>
    <n v="50"/>
    <n v="22"/>
    <n v="51"/>
  </r>
  <r>
    <s v="Radiologija"/>
    <m/>
    <x v="4762"/>
    <x v="4739"/>
    <n v="0"/>
    <n v="1"/>
    <m/>
    <n v="1"/>
    <n v="0"/>
    <n v="2"/>
  </r>
  <r>
    <s v="Radiologija"/>
    <m/>
    <x v="4763"/>
    <x v="4740"/>
    <n v="0"/>
    <n v="1"/>
    <m/>
    <n v="10"/>
    <n v="0"/>
    <n v="11"/>
  </r>
  <r>
    <s v="Radiologija"/>
    <m/>
    <x v="4764"/>
    <x v="4741"/>
    <n v="0"/>
    <n v="1"/>
    <m/>
    <n v="1"/>
    <n v="0"/>
    <n v="2"/>
  </r>
  <r>
    <s v="Radiologija"/>
    <m/>
    <x v="4765"/>
    <x v="4742"/>
    <n v="1"/>
    <n v="5"/>
    <n v="7"/>
    <n v="10"/>
    <n v="8"/>
    <n v="15"/>
  </r>
  <r>
    <s v="Radiologija"/>
    <m/>
    <x v="4766"/>
    <x v="4743"/>
    <n v="0"/>
    <n v="1"/>
    <m/>
    <n v="1"/>
    <n v="0"/>
    <n v="2"/>
  </r>
  <r>
    <s v="Radiologija"/>
    <m/>
    <x v="4767"/>
    <x v="4744"/>
    <n v="2"/>
    <n v="5"/>
    <n v="20"/>
    <n v="20"/>
    <n v="22"/>
    <n v="25"/>
  </r>
  <r>
    <s v="Radiologija"/>
    <m/>
    <x v="4768"/>
    <x v="4745"/>
    <n v="5"/>
    <n v="5"/>
    <n v="10"/>
    <n v="15"/>
    <n v="15"/>
    <n v="20"/>
  </r>
  <r>
    <s v="Radiologija"/>
    <m/>
    <x v="4769"/>
    <x v="4746"/>
    <n v="0"/>
    <n v="1"/>
    <m/>
    <n v="1"/>
    <n v="0"/>
    <n v="2"/>
  </r>
  <r>
    <s v="Radiologija"/>
    <m/>
    <x v="4770"/>
    <x v="4747"/>
    <n v="0"/>
    <n v="1"/>
    <m/>
    <n v="1"/>
    <n v="0"/>
    <n v="2"/>
  </r>
  <r>
    <s v="Radiologija"/>
    <m/>
    <x v="4771"/>
    <x v="4748"/>
    <n v="0"/>
    <n v="1"/>
    <m/>
    <n v="1"/>
    <n v="0"/>
    <n v="2"/>
  </r>
  <r>
    <s v="Radiologija"/>
    <m/>
    <x v="4772"/>
    <x v="4749"/>
    <n v="0"/>
    <n v="1"/>
    <m/>
    <n v="1"/>
    <n v="0"/>
    <n v="2"/>
  </r>
  <r>
    <s v="Radiologija"/>
    <m/>
    <x v="4773"/>
    <x v="4750"/>
    <n v="0"/>
    <n v="1"/>
    <m/>
    <n v="1"/>
    <n v="0"/>
    <n v="2"/>
  </r>
  <r>
    <s v="Radiologija"/>
    <m/>
    <x v="4774"/>
    <x v="4751"/>
    <n v="0"/>
    <n v="1"/>
    <m/>
    <n v="1"/>
    <n v="0"/>
    <n v="2"/>
  </r>
  <r>
    <s v="Radiologija"/>
    <m/>
    <x v="4775"/>
    <x v="4752"/>
    <n v="0"/>
    <n v="1"/>
    <m/>
    <n v="1"/>
    <n v="0"/>
    <n v="2"/>
  </r>
  <r>
    <s v="Radiologija"/>
    <m/>
    <x v="4776"/>
    <x v="4753"/>
    <n v="1"/>
    <n v="0"/>
    <n v="48"/>
    <n v="40"/>
    <n v="49"/>
    <n v="40"/>
  </r>
  <r>
    <s v="Radiologija"/>
    <m/>
    <x v="4777"/>
    <x v="4754"/>
    <n v="0"/>
    <n v="1"/>
    <m/>
    <n v="1"/>
    <n v="0"/>
    <n v="2"/>
  </r>
  <r>
    <s v="Radiologija"/>
    <m/>
    <x v="4097"/>
    <x v="4086"/>
    <n v="3"/>
    <n v="5"/>
    <m/>
    <n v="5"/>
    <n v="3"/>
    <n v="10"/>
  </r>
  <r>
    <s v="Radiologija"/>
    <m/>
    <x v="4778"/>
    <x v="4755"/>
    <n v="0"/>
    <n v="1"/>
    <m/>
    <n v="1"/>
    <n v="0"/>
    <n v="2"/>
  </r>
  <r>
    <s v="Radiologija"/>
    <m/>
    <x v="4779"/>
    <x v="4756"/>
    <n v="0"/>
    <n v="1"/>
    <m/>
    <n v="1"/>
    <n v="0"/>
    <n v="2"/>
  </r>
  <r>
    <s v="Radiologija"/>
    <m/>
    <x v="4110"/>
    <x v="4099"/>
    <n v="0"/>
    <n v="1"/>
    <m/>
    <n v="1"/>
    <n v="0"/>
    <n v="2"/>
  </r>
  <r>
    <s v="Radiologija"/>
    <m/>
    <x v="4780"/>
    <x v="4757"/>
    <n v="0"/>
    <n v="1"/>
    <m/>
    <n v="1"/>
    <n v="0"/>
    <n v="2"/>
  </r>
  <r>
    <s v="Radiologija"/>
    <m/>
    <x v="4112"/>
    <x v="4101"/>
    <n v="0"/>
    <n v="1"/>
    <m/>
    <n v="1"/>
    <n v="0"/>
    <n v="2"/>
  </r>
  <r>
    <s v="Radiologija"/>
    <m/>
    <x v="4781"/>
    <x v="4758"/>
    <n v="716"/>
    <n v="660"/>
    <m/>
    <n v="5"/>
    <n v="716"/>
    <n v="665"/>
  </r>
  <r>
    <s v="Radiologija"/>
    <m/>
    <x v="4782"/>
    <x v="4759"/>
    <n v="2321"/>
    <n v="2400"/>
    <n v="6"/>
    <n v="5"/>
    <n v="2327"/>
    <n v="2405"/>
  </r>
  <r>
    <s v="Radiologija"/>
    <m/>
    <x v="4783"/>
    <x v="4760"/>
    <n v="4147"/>
    <n v="4200"/>
    <n v="2"/>
    <n v="130"/>
    <n v="4149"/>
    <n v="4330"/>
  </r>
  <r>
    <s v="Radiologija"/>
    <m/>
    <x v="4784"/>
    <x v="4761"/>
    <n v="2812"/>
    <n v="3000"/>
    <n v="3"/>
    <n v="5"/>
    <n v="2815"/>
    <n v="3005"/>
  </r>
  <r>
    <s v="Radiologija"/>
    <m/>
    <x v="4785"/>
    <x v="4762"/>
    <n v="7100"/>
    <n v="7200"/>
    <n v="3"/>
    <n v="10"/>
    <n v="7103"/>
    <n v="7210"/>
  </r>
  <r>
    <s v="Radiologija"/>
    <m/>
    <x v="4786"/>
    <x v="4763"/>
    <n v="95"/>
    <n v="100"/>
    <m/>
    <n v="0"/>
    <n v="95"/>
    <n v="100"/>
  </r>
  <r>
    <s v="Radiologija"/>
    <m/>
    <x v="4787"/>
    <x v="4764"/>
    <n v="68"/>
    <n v="150"/>
    <m/>
    <n v="1"/>
    <n v="68"/>
    <n v="151"/>
  </r>
  <r>
    <s v="Radiologija"/>
    <m/>
    <x v="4788"/>
    <x v="4765"/>
    <n v="57"/>
    <n v="30"/>
    <m/>
    <n v="0"/>
    <n v="57"/>
    <n v="30"/>
  </r>
  <r>
    <s v="Radiologija"/>
    <m/>
    <x v="4789"/>
    <x v="4766"/>
    <n v="323"/>
    <n v="350"/>
    <m/>
    <n v="0"/>
    <n v="323"/>
    <n v="350"/>
  </r>
  <r>
    <s v="Radiologija"/>
    <m/>
    <x v="4790"/>
    <x v="4767"/>
    <n v="774"/>
    <n v="700"/>
    <m/>
    <n v="1"/>
    <n v="774"/>
    <n v="701"/>
  </r>
  <r>
    <s v="Radiologija"/>
    <m/>
    <x v="4791"/>
    <x v="4768"/>
    <n v="6952"/>
    <n v="7000"/>
    <m/>
    <n v="5"/>
    <n v="6952"/>
    <n v="7005"/>
  </r>
  <r>
    <s v="Radiologija"/>
    <m/>
    <x v="4792"/>
    <x v="4769"/>
    <n v="1598"/>
    <n v="1600"/>
    <n v="4"/>
    <n v="5"/>
    <n v="1602"/>
    <n v="1605"/>
  </r>
  <r>
    <s v="Radiologija"/>
    <m/>
    <x v="4793"/>
    <x v="4770"/>
    <n v="4499"/>
    <n v="4600"/>
    <m/>
    <n v="1"/>
    <n v="4499"/>
    <n v="4601"/>
  </r>
  <r>
    <s v="Radiologija"/>
    <m/>
    <x v="4794"/>
    <x v="4771"/>
    <n v="4771"/>
    <n v="4800"/>
    <n v="5"/>
    <n v="5"/>
    <n v="4776"/>
    <n v="4805"/>
  </r>
  <r>
    <s v="Radiologija"/>
    <m/>
    <x v="4795"/>
    <x v="4772"/>
    <n v="135"/>
    <n v="100"/>
    <m/>
    <n v="0"/>
    <n v="135"/>
    <n v="100"/>
  </r>
  <r>
    <s v="Radiologija"/>
    <m/>
    <x v="4796"/>
    <x v="4773"/>
    <n v="154"/>
    <n v="160"/>
    <m/>
    <n v="1"/>
    <n v="154"/>
    <n v="161"/>
  </r>
  <r>
    <s v="Radiologija"/>
    <m/>
    <x v="4797"/>
    <x v="4774"/>
    <n v="174"/>
    <n v="130"/>
    <m/>
    <n v="0"/>
    <n v="174"/>
    <n v="130"/>
  </r>
  <r>
    <s v="Radiologija"/>
    <m/>
    <x v="4798"/>
    <x v="4775"/>
    <n v="34"/>
    <n v="30"/>
    <m/>
    <n v="0"/>
    <n v="34"/>
    <n v="30"/>
  </r>
  <r>
    <s v="Radiologija"/>
    <m/>
    <x v="4799"/>
    <x v="4776"/>
    <n v="864"/>
    <n v="790"/>
    <m/>
    <n v="0"/>
    <n v="864"/>
    <n v="790"/>
  </r>
  <r>
    <s v="Radiologija"/>
    <m/>
    <x v="4800"/>
    <x v="4777"/>
    <n v="2221"/>
    <n v="2300"/>
    <n v="4"/>
    <n v="5"/>
    <n v="2225"/>
    <n v="2305"/>
  </r>
  <r>
    <s v="Radiologija"/>
    <m/>
    <x v="4801"/>
    <x v="4778"/>
    <n v="201"/>
    <n v="180"/>
    <m/>
    <n v="0"/>
    <n v="201"/>
    <n v="180"/>
  </r>
  <r>
    <s v="Radiologija"/>
    <m/>
    <x v="4802"/>
    <x v="4779"/>
    <n v="1202"/>
    <n v="1250"/>
    <m/>
    <n v="0"/>
    <n v="1202"/>
    <n v="1250"/>
  </r>
  <r>
    <s v="Radiologija"/>
    <m/>
    <x v="4803"/>
    <x v="4780"/>
    <n v="2115"/>
    <n v="2200"/>
    <n v="2"/>
    <n v="5"/>
    <n v="2117"/>
    <n v="2205"/>
  </r>
  <r>
    <s v="Radiologija"/>
    <m/>
    <x v="4804"/>
    <x v="4781"/>
    <n v="0"/>
    <n v="5"/>
    <m/>
    <n v="0"/>
    <n v="0"/>
    <n v="5"/>
  </r>
  <r>
    <s v="Radiologija"/>
    <m/>
    <x v="4805"/>
    <x v="4782"/>
    <n v="3461"/>
    <n v="3500"/>
    <m/>
    <n v="5"/>
    <n v="3461"/>
    <n v="3505"/>
  </r>
  <r>
    <s v="Radiologija"/>
    <m/>
    <x v="4806"/>
    <x v="4783"/>
    <n v="0"/>
    <n v="1"/>
    <m/>
    <n v="0"/>
    <n v="0"/>
    <n v="1"/>
  </r>
  <r>
    <s v="Radiologija"/>
    <m/>
    <x v="4807"/>
    <x v="4784"/>
    <n v="203"/>
    <n v="280"/>
    <m/>
    <n v="0"/>
    <n v="203"/>
    <n v="280"/>
  </r>
  <r>
    <s v="Radiologija"/>
    <m/>
    <x v="4808"/>
    <x v="4785"/>
    <n v="1"/>
    <n v="5"/>
    <m/>
    <n v="0"/>
    <n v="1"/>
    <n v="5"/>
  </r>
  <r>
    <s v="Radiologija"/>
    <m/>
    <x v="4809"/>
    <x v="4786"/>
    <n v="0"/>
    <n v="1"/>
    <m/>
    <n v="0"/>
    <n v="0"/>
    <n v="1"/>
  </r>
  <r>
    <s v="Radiologija"/>
    <m/>
    <x v="4810"/>
    <x v="4787"/>
    <n v="148"/>
    <n v="180"/>
    <m/>
    <n v="1"/>
    <n v="148"/>
    <n v="181"/>
  </r>
  <r>
    <s v="Radiologija"/>
    <m/>
    <x v="4811"/>
    <x v="4788"/>
    <n v="19"/>
    <n v="40"/>
    <m/>
    <n v="0"/>
    <n v="19"/>
    <n v="40"/>
  </r>
  <r>
    <s v="Radiologija"/>
    <m/>
    <x v="4812"/>
    <x v="4712"/>
    <n v="0"/>
    <n v="1"/>
    <m/>
    <n v="0"/>
    <n v="0"/>
    <n v="1"/>
  </r>
  <r>
    <s v="Radiologija"/>
    <m/>
    <x v="4813"/>
    <x v="4789"/>
    <n v="318"/>
    <n v="310"/>
    <m/>
    <n v="0"/>
    <n v="318"/>
    <n v="310"/>
  </r>
  <r>
    <s v="Radiologija"/>
    <m/>
    <x v="4814"/>
    <x v="4790"/>
    <n v="19"/>
    <n v="15"/>
    <m/>
    <n v="10"/>
    <n v="19"/>
    <n v="25"/>
  </r>
  <r>
    <s v="Radiologija"/>
    <m/>
    <x v="4815"/>
    <x v="4791"/>
    <n v="1"/>
    <n v="10"/>
    <m/>
    <n v="0"/>
    <n v="1"/>
    <n v="10"/>
  </r>
  <r>
    <s v="Radiologija"/>
    <m/>
    <x v="4816"/>
    <x v="4716"/>
    <n v="0"/>
    <n v="1"/>
    <m/>
    <n v="0"/>
    <n v="0"/>
    <n v="1"/>
  </r>
  <r>
    <s v="Radiologija"/>
    <m/>
    <x v="4817"/>
    <x v="4717"/>
    <n v="0"/>
    <n v="1"/>
    <m/>
    <n v="0"/>
    <n v="0"/>
    <n v="1"/>
  </r>
  <r>
    <s v="Radiologija"/>
    <m/>
    <x v="4818"/>
    <x v="4792"/>
    <n v="0"/>
    <n v="1"/>
    <m/>
    <n v="0"/>
    <n v="0"/>
    <n v="1"/>
  </r>
  <r>
    <s v="Radiologija"/>
    <m/>
    <x v="4819"/>
    <x v="4793"/>
    <n v="1076"/>
    <n v="1070"/>
    <m/>
    <n v="1"/>
    <n v="1076"/>
    <n v="1071"/>
  </r>
  <r>
    <s v="Radiologija"/>
    <m/>
    <x v="4820"/>
    <x v="4794"/>
    <n v="416"/>
    <n v="400"/>
    <m/>
    <n v="0"/>
    <n v="416"/>
    <n v="400"/>
  </r>
  <r>
    <s v="Radiologija"/>
    <m/>
    <x v="4821"/>
    <x v="4795"/>
    <n v="1970"/>
    <n v="2000"/>
    <m/>
    <n v="1"/>
    <n v="1970"/>
    <n v="2001"/>
  </r>
  <r>
    <s v="Radiologija"/>
    <m/>
    <x v="4822"/>
    <x v="4796"/>
    <n v="1"/>
    <n v="1"/>
    <m/>
    <n v="0"/>
    <n v="1"/>
    <n v="1"/>
  </r>
  <r>
    <s v="Radiologija"/>
    <m/>
    <x v="4823"/>
    <x v="4797"/>
    <n v="50"/>
    <n v="40"/>
    <m/>
    <n v="0"/>
    <n v="50"/>
    <n v="40"/>
  </r>
  <r>
    <s v="Radiologija"/>
    <m/>
    <x v="4824"/>
    <x v="4798"/>
    <n v="54"/>
    <n v="70"/>
    <m/>
    <n v="0"/>
    <n v="54"/>
    <n v="70"/>
  </r>
  <r>
    <s v="Radiologija"/>
    <m/>
    <x v="4825"/>
    <x v="4799"/>
    <n v="9"/>
    <n v="15"/>
    <m/>
    <n v="0"/>
    <n v="9"/>
    <n v="15"/>
  </r>
  <r>
    <s v="Radiologija"/>
    <m/>
    <x v="4826"/>
    <x v="4800"/>
    <n v="0"/>
    <n v="1"/>
    <m/>
    <n v="0"/>
    <n v="0"/>
    <n v="1"/>
  </r>
  <r>
    <s v="Radiologija"/>
    <m/>
    <x v="4827"/>
    <x v="4801"/>
    <n v="0"/>
    <n v="5"/>
    <m/>
    <n v="0"/>
    <n v="0"/>
    <n v="5"/>
  </r>
  <r>
    <s v="Radiologija"/>
    <m/>
    <x v="4828"/>
    <x v="4802"/>
    <n v="11970"/>
    <n v="12000"/>
    <n v="62"/>
    <n v="60"/>
    <n v="12032"/>
    <n v="12060"/>
  </r>
  <r>
    <s v="Radiologija"/>
    <m/>
    <x v="4829"/>
    <x v="4803"/>
    <n v="0"/>
    <n v="1"/>
    <m/>
    <n v="0"/>
    <n v="0"/>
    <n v="1"/>
  </r>
  <r>
    <s v="Radiologija"/>
    <m/>
    <x v="4830"/>
    <x v="4804"/>
    <n v="0"/>
    <n v="1"/>
    <m/>
    <n v="0"/>
    <n v="0"/>
    <n v="1"/>
  </r>
  <r>
    <s v="Radiologija"/>
    <m/>
    <x v="4831"/>
    <x v="4805"/>
    <n v="135"/>
    <n v="110"/>
    <m/>
    <n v="0"/>
    <n v="135"/>
    <n v="110"/>
  </r>
  <r>
    <s v="Radiologija"/>
    <m/>
    <x v="4832"/>
    <x v="4806"/>
    <n v="5"/>
    <n v="10"/>
    <m/>
    <n v="0"/>
    <n v="5"/>
    <n v="10"/>
  </r>
  <r>
    <s v="Radiologija"/>
    <m/>
    <x v="4833"/>
    <x v="4807"/>
    <n v="72"/>
    <n v="115"/>
    <m/>
    <n v="0"/>
    <n v="72"/>
    <n v="115"/>
  </r>
  <r>
    <s v="Radiologija"/>
    <m/>
    <x v="4834"/>
    <x v="4808"/>
    <n v="0"/>
    <n v="1"/>
    <m/>
    <n v="0"/>
    <n v="0"/>
    <n v="1"/>
  </r>
  <r>
    <s v="Radiologija"/>
    <m/>
    <x v="4835"/>
    <x v="4809"/>
    <n v="5"/>
    <n v="25"/>
    <m/>
    <n v="0"/>
    <n v="5"/>
    <n v="25"/>
  </r>
  <r>
    <s v="Radiologija"/>
    <m/>
    <x v="4836"/>
    <x v="4810"/>
    <n v="494"/>
    <n v="630"/>
    <m/>
    <n v="1"/>
    <n v="494"/>
    <n v="631"/>
  </r>
  <r>
    <s v="Radiologija"/>
    <m/>
    <x v="4837"/>
    <x v="4811"/>
    <n v="11"/>
    <n v="135"/>
    <m/>
    <n v="1"/>
    <n v="11"/>
    <n v="136"/>
  </r>
  <r>
    <s v="Radiologija"/>
    <m/>
    <x v="4838"/>
    <x v="4082"/>
    <n v="7"/>
    <n v="25"/>
    <m/>
    <n v="0"/>
    <n v="7"/>
    <n v="25"/>
  </r>
  <r>
    <s v="Radiologija"/>
    <m/>
    <x v="4839"/>
    <x v="4812"/>
    <n v="0"/>
    <n v="1"/>
    <m/>
    <n v="0"/>
    <n v="0"/>
    <n v="1"/>
  </r>
  <r>
    <s v="Radiologija"/>
    <m/>
    <x v="4840"/>
    <x v="4084"/>
    <n v="1"/>
    <n v="5"/>
    <m/>
    <n v="0"/>
    <n v="1"/>
    <n v="5"/>
  </r>
  <r>
    <s v="Radiologija"/>
    <m/>
    <x v="4841"/>
    <x v="3363"/>
    <n v="0"/>
    <n v="1"/>
    <m/>
    <n v="0"/>
    <n v="0"/>
    <n v="1"/>
  </r>
  <r>
    <s v="Radiologija"/>
    <m/>
    <x v="4842"/>
    <x v="4813"/>
    <n v="1"/>
    <n v="10"/>
    <m/>
    <n v="0"/>
    <n v="1"/>
    <n v="10"/>
  </r>
  <r>
    <s v="Radiologija"/>
    <m/>
    <x v="4843"/>
    <x v="4814"/>
    <n v="5651"/>
    <n v="5670"/>
    <n v="12"/>
    <n v="60"/>
    <n v="5663"/>
    <n v="5730"/>
  </r>
  <r>
    <s v="Radiologija"/>
    <m/>
    <x v="4844"/>
    <x v="4815"/>
    <n v="0"/>
    <n v="5"/>
    <m/>
    <n v="0"/>
    <n v="0"/>
    <n v="5"/>
  </r>
  <r>
    <s v="Radiologija"/>
    <m/>
    <x v="4845"/>
    <x v="4816"/>
    <n v="0"/>
    <n v="1"/>
    <m/>
    <n v="0"/>
    <n v="0"/>
    <n v="1"/>
  </r>
  <r>
    <s v="Radiologija"/>
    <m/>
    <x v="4846"/>
    <x v="4817"/>
    <n v="4"/>
    <n v="5"/>
    <m/>
    <n v="5"/>
    <n v="4"/>
    <n v="10"/>
  </r>
  <r>
    <s v="Radiologija"/>
    <m/>
    <x v="4847"/>
    <x v="4818"/>
    <n v="0"/>
    <n v="1"/>
    <m/>
    <n v="0"/>
    <n v="0"/>
    <n v="1"/>
  </r>
  <r>
    <s v="Radiologija"/>
    <m/>
    <x v="4848"/>
    <x v="4819"/>
    <n v="0"/>
    <n v="1"/>
    <m/>
    <n v="0"/>
    <n v="0"/>
    <n v="1"/>
  </r>
  <r>
    <s v="Radiologija"/>
    <m/>
    <x v="4849"/>
    <x v="4741"/>
    <n v="0"/>
    <n v="1"/>
    <m/>
    <n v="0"/>
    <n v="0"/>
    <n v="1"/>
  </r>
  <r>
    <s v="Radiologija"/>
    <m/>
    <x v="4850"/>
    <x v="4820"/>
    <n v="0"/>
    <n v="1"/>
    <m/>
    <n v="0"/>
    <n v="0"/>
    <n v="1"/>
  </r>
  <r>
    <s v="Radiologija"/>
    <m/>
    <x v="4851"/>
    <x v="4821"/>
    <n v="8"/>
    <n v="5"/>
    <m/>
    <n v="0"/>
    <n v="8"/>
    <n v="5"/>
  </r>
  <r>
    <s v="Radiologija"/>
    <m/>
    <x v="4852"/>
    <x v="4745"/>
    <n v="16990"/>
    <n v="17500"/>
    <m/>
    <n v="5"/>
    <n v="16990"/>
    <n v="17505"/>
  </r>
  <r>
    <s v="Radiologija"/>
    <m/>
    <x v="4853"/>
    <x v="4746"/>
    <n v="0"/>
    <n v="5"/>
    <m/>
    <n v="0"/>
    <n v="0"/>
    <n v="5"/>
  </r>
  <r>
    <s v="Radiologija"/>
    <m/>
    <x v="4854"/>
    <x v="4822"/>
    <n v="0"/>
    <n v="1"/>
    <m/>
    <n v="0"/>
    <n v="0"/>
    <n v="1"/>
  </r>
  <r>
    <s v="Radiologija"/>
    <m/>
    <x v="4855"/>
    <x v="4748"/>
    <n v="0"/>
    <n v="1"/>
    <m/>
    <n v="0"/>
    <n v="0"/>
    <n v="1"/>
  </r>
  <r>
    <s v="Radiologija"/>
    <m/>
    <x v="4856"/>
    <x v="4749"/>
    <n v="0"/>
    <n v="1"/>
    <m/>
    <n v="0"/>
    <n v="0"/>
    <n v="1"/>
  </r>
  <r>
    <s v="Radiologija"/>
    <m/>
    <x v="4857"/>
    <x v="4750"/>
    <n v="0"/>
    <n v="1"/>
    <m/>
    <n v="0"/>
    <n v="0"/>
    <n v="1"/>
  </r>
  <r>
    <s v="Radiologija"/>
    <m/>
    <x v="4858"/>
    <x v="4751"/>
    <n v="0"/>
    <n v="1"/>
    <m/>
    <n v="0"/>
    <n v="0"/>
    <n v="1"/>
  </r>
  <r>
    <s v="Radiologija"/>
    <m/>
    <x v="4859"/>
    <x v="4752"/>
    <n v="0"/>
    <n v="1"/>
    <m/>
    <n v="0"/>
    <n v="0"/>
    <n v="1"/>
  </r>
  <r>
    <s v="Radiologija"/>
    <m/>
    <x v="4860"/>
    <x v="4823"/>
    <n v="0"/>
    <n v="1"/>
    <m/>
    <n v="0"/>
    <n v="0"/>
    <n v="1"/>
  </r>
  <r>
    <s v="Radiologija"/>
    <m/>
    <x v="4861"/>
    <x v="4824"/>
    <n v="0"/>
    <n v="1"/>
    <m/>
    <n v="0"/>
    <n v="0"/>
    <n v="1"/>
  </r>
  <r>
    <s v="Radiologija"/>
    <m/>
    <x v="4862"/>
    <x v="4755"/>
    <n v="0"/>
    <n v="1"/>
    <m/>
    <n v="0"/>
    <n v="0"/>
    <n v="1"/>
  </r>
  <r>
    <s v="Radiologija"/>
    <m/>
    <x v="4863"/>
    <x v="4756"/>
    <n v="0"/>
    <n v="1"/>
    <m/>
    <n v="0"/>
    <n v="0"/>
    <n v="1"/>
  </r>
  <r>
    <s v="Radiologija"/>
    <m/>
    <x v="4864"/>
    <x v="4099"/>
    <n v="0"/>
    <n v="1"/>
    <m/>
    <n v="0"/>
    <n v="0"/>
    <n v="1"/>
  </r>
  <r>
    <s v="Radiologija"/>
    <m/>
    <x v="4865"/>
    <x v="4757"/>
    <n v="0"/>
    <n v="1"/>
    <m/>
    <n v="0"/>
    <n v="0"/>
    <n v="1"/>
  </r>
  <r>
    <s v="Radiologija"/>
    <m/>
    <x v="4866"/>
    <x v="4101"/>
    <n v="0"/>
    <n v="6"/>
    <m/>
    <n v="0"/>
    <n v="0"/>
    <n v="6"/>
  </r>
  <r>
    <m/>
    <s v="Услуге у оквиру организованог скрининга рака**"/>
    <x v="0"/>
    <x v="0"/>
    <m/>
    <m/>
    <m/>
    <m/>
    <m/>
    <m/>
  </r>
  <r>
    <m/>
    <m/>
    <x v="4768"/>
    <x v="4745"/>
    <n v="5"/>
    <n v="5"/>
    <n v="10"/>
    <n v="15"/>
    <n v="15"/>
    <n v="20"/>
  </r>
  <r>
    <m/>
    <s v="Ултразвучна дијагностика (уписати број апарата и број смена)"/>
    <x v="0"/>
    <x v="0"/>
    <n v="0"/>
    <m/>
    <n v="0"/>
    <m/>
    <m/>
    <m/>
  </r>
  <r>
    <m/>
    <s v="Број прегледаних пацијената"/>
    <x v="0"/>
    <x v="0"/>
    <n v="37245"/>
    <n v="37250"/>
    <n v="12548"/>
    <n v="12600"/>
    <n v="49793"/>
    <n v="49850"/>
  </r>
  <r>
    <m/>
    <s v="Укупан број услуга"/>
    <x v="0"/>
    <x v="0"/>
    <n v="68161"/>
    <n v="69253"/>
    <n v="25329"/>
    <n v="24816"/>
    <n v="93490"/>
    <n v="94069"/>
  </r>
  <r>
    <s v="Radiologija"/>
    <m/>
    <x v="4867"/>
    <x v="4825"/>
    <n v="0"/>
    <n v="1"/>
    <n v="0"/>
    <n v="1"/>
    <n v="0"/>
    <n v="2"/>
  </r>
  <r>
    <s v="Radiologija"/>
    <m/>
    <x v="4305"/>
    <x v="4289"/>
    <n v="56"/>
    <n v="40"/>
    <n v="8"/>
    <n v="5"/>
    <n v="64"/>
    <n v="45"/>
  </r>
  <r>
    <s v="Radiologija"/>
    <m/>
    <x v="4868"/>
    <x v="4826"/>
    <n v="15"/>
    <n v="1"/>
    <n v="0"/>
    <n v="1"/>
    <n v="15"/>
    <n v="2"/>
  </r>
  <r>
    <s v="Radiologija"/>
    <m/>
    <x v="3370"/>
    <x v="3361"/>
    <n v="0"/>
    <n v="5"/>
    <n v="2"/>
    <n v="10"/>
    <n v="2"/>
    <n v="15"/>
  </r>
  <r>
    <s v="Radiologija"/>
    <m/>
    <x v="3701"/>
    <x v="3692"/>
    <n v="3296"/>
    <n v="3300"/>
    <n v="1749"/>
    <n v="1486"/>
    <n v="5045"/>
    <n v="4786"/>
  </r>
  <r>
    <s v="Radiologija"/>
    <m/>
    <x v="4869"/>
    <x v="4827"/>
    <n v="0"/>
    <n v="6"/>
    <n v="0"/>
    <n v="1"/>
    <n v="0"/>
    <n v="7"/>
  </r>
  <r>
    <s v="Radiologija"/>
    <m/>
    <x v="4306"/>
    <x v="4290"/>
    <n v="1033"/>
    <n v="1150"/>
    <n v="186"/>
    <n v="200"/>
    <n v="1219"/>
    <n v="1350"/>
  </r>
  <r>
    <s v="Radiologija"/>
    <m/>
    <x v="3702"/>
    <x v="3693"/>
    <n v="15671"/>
    <n v="16000"/>
    <n v="7360"/>
    <n v="7250"/>
    <n v="23031"/>
    <n v="23250"/>
  </r>
  <r>
    <s v="Radiologija"/>
    <m/>
    <x v="4206"/>
    <x v="4190"/>
    <n v="6953"/>
    <n v="7000"/>
    <n v="1163"/>
    <n v="1350"/>
    <n v="8116"/>
    <n v="8350"/>
  </r>
  <r>
    <s v="Radiologija"/>
    <m/>
    <x v="4870"/>
    <x v="4828"/>
    <n v="255"/>
    <n v="350"/>
    <n v="429"/>
    <n v="500"/>
    <n v="684"/>
    <n v="850"/>
  </r>
  <r>
    <s v="Radiologija"/>
    <m/>
    <x v="4871"/>
    <x v="4829"/>
    <n v="1031"/>
    <n v="850"/>
    <n v="96"/>
    <n v="100"/>
    <n v="1127"/>
    <n v="950"/>
  </r>
  <r>
    <s v="Radiologija"/>
    <m/>
    <x v="4872"/>
    <x v="4830"/>
    <n v="418"/>
    <n v="230"/>
    <n v="17"/>
    <n v="5"/>
    <n v="435"/>
    <n v="235"/>
  </r>
  <r>
    <s v="Radiologija"/>
    <m/>
    <x v="4873"/>
    <x v="4831"/>
    <n v="1043"/>
    <n v="900"/>
    <n v="26"/>
    <n v="50"/>
    <n v="1069"/>
    <n v="950"/>
  </r>
  <r>
    <s v="Radiologija"/>
    <m/>
    <x v="4207"/>
    <x v="4191"/>
    <n v="1796"/>
    <n v="2510"/>
    <n v="817"/>
    <n v="1000"/>
    <n v="2613"/>
    <n v="3510"/>
  </r>
  <r>
    <s v="Radiologija"/>
    <m/>
    <x v="3124"/>
    <x v="3116"/>
    <n v="8813"/>
    <n v="9000"/>
    <n v="5096"/>
    <n v="4000"/>
    <n v="13909"/>
    <n v="13000"/>
  </r>
  <r>
    <s v="Radiologija"/>
    <m/>
    <x v="4874"/>
    <x v="4832"/>
    <n v="125"/>
    <n v="190"/>
    <n v="34"/>
    <n v="20"/>
    <n v="159"/>
    <n v="210"/>
  </r>
  <r>
    <s v="Radiologija"/>
    <m/>
    <x v="4875"/>
    <x v="4833"/>
    <n v="39"/>
    <n v="50"/>
    <n v="103"/>
    <n v="100"/>
    <n v="142"/>
    <n v="150"/>
  </r>
  <r>
    <s v="Radiologija"/>
    <m/>
    <x v="4876"/>
    <x v="4834"/>
    <n v="13"/>
    <n v="30"/>
    <n v="6"/>
    <n v="25"/>
    <n v="19"/>
    <n v="55"/>
  </r>
  <r>
    <s v="Radiologija"/>
    <m/>
    <x v="4877"/>
    <x v="4835"/>
    <n v="1"/>
    <n v="5"/>
    <n v="0"/>
    <n v="5"/>
    <n v="1"/>
    <n v="10"/>
  </r>
  <r>
    <s v="Radiologija"/>
    <m/>
    <x v="4878"/>
    <x v="4836"/>
    <n v="1411"/>
    <n v="1210"/>
    <n v="1767"/>
    <n v="1850"/>
    <n v="3178"/>
    <n v="3060"/>
  </r>
  <r>
    <s v="Radiologija"/>
    <m/>
    <x v="4879"/>
    <x v="4837"/>
    <n v="10712"/>
    <n v="11000"/>
    <n v="249"/>
    <n v="350"/>
    <n v="10961"/>
    <n v="11350"/>
  </r>
  <r>
    <s v="Radiologija"/>
    <m/>
    <x v="4880"/>
    <x v="4838"/>
    <n v="1412"/>
    <n v="1060"/>
    <n v="1886"/>
    <n v="2000"/>
    <n v="3298"/>
    <n v="3060"/>
  </r>
  <r>
    <s v="Radiologija"/>
    <m/>
    <x v="4881"/>
    <x v="4839"/>
    <n v="6878"/>
    <n v="7000"/>
    <n v="3444"/>
    <n v="3650"/>
    <n v="10322"/>
    <n v="10650"/>
  </r>
  <r>
    <s v="Radiologija"/>
    <m/>
    <x v="4882"/>
    <x v="4840"/>
    <n v="108"/>
    <n v="160"/>
    <n v="5"/>
    <n v="10"/>
    <n v="113"/>
    <n v="170"/>
  </r>
  <r>
    <s v="Radiologija"/>
    <m/>
    <x v="4883"/>
    <x v="4841"/>
    <n v="57"/>
    <n v="100"/>
    <n v="2"/>
    <n v="5"/>
    <n v="59"/>
    <n v="105"/>
  </r>
  <r>
    <s v="Radiologija"/>
    <m/>
    <x v="4884"/>
    <x v="4842"/>
    <n v="85"/>
    <n v="110"/>
    <n v="15"/>
    <n v="10"/>
    <n v="100"/>
    <n v="120"/>
  </r>
  <r>
    <s v="Radiologija"/>
    <m/>
    <x v="4885"/>
    <x v="4843"/>
    <n v="52"/>
    <n v="100"/>
    <n v="134"/>
    <n v="100"/>
    <n v="186"/>
    <n v="200"/>
  </r>
  <r>
    <s v="Radiologija"/>
    <m/>
    <x v="3703"/>
    <x v="3694"/>
    <n v="1880"/>
    <n v="2110"/>
    <n v="29"/>
    <n v="30"/>
    <n v="1909"/>
    <n v="2140"/>
  </r>
  <r>
    <s v="Radiologija"/>
    <m/>
    <x v="4886"/>
    <x v="4844"/>
    <n v="557"/>
    <n v="450"/>
    <n v="96"/>
    <n v="70"/>
    <n v="653"/>
    <n v="520"/>
  </r>
  <r>
    <s v="Radiologija"/>
    <m/>
    <x v="4887"/>
    <x v="4845"/>
    <n v="22"/>
    <n v="15"/>
    <n v="3"/>
    <n v="1"/>
    <n v="25"/>
    <n v="16"/>
  </r>
  <r>
    <s v="Radiologija"/>
    <m/>
    <x v="4888"/>
    <x v="4846"/>
    <n v="15"/>
    <n v="15"/>
    <n v="0"/>
    <n v="5"/>
    <n v="15"/>
    <n v="20"/>
  </r>
  <r>
    <s v="Radiologija"/>
    <m/>
    <x v="4889"/>
    <x v="4847"/>
    <n v="650"/>
    <n v="600"/>
    <n v="20"/>
    <n v="25"/>
    <n v="670"/>
    <n v="625"/>
  </r>
  <r>
    <s v="Radiologija"/>
    <m/>
    <x v="4890"/>
    <x v="4848"/>
    <n v="157"/>
    <n v="200"/>
    <n v="23"/>
    <n v="50"/>
    <n v="180"/>
    <n v="250"/>
  </r>
  <r>
    <s v="Radiologija"/>
    <m/>
    <x v="4891"/>
    <x v="4849"/>
    <n v="283"/>
    <n v="300"/>
    <n v="11"/>
    <n v="50"/>
    <n v="294"/>
    <n v="350"/>
  </r>
  <r>
    <s v="Radiologija"/>
    <m/>
    <x v="4892"/>
    <x v="4850"/>
    <n v="859"/>
    <n v="700"/>
    <n v="127"/>
    <n v="100"/>
    <n v="986"/>
    <n v="800"/>
  </r>
  <r>
    <s v="Radiologija"/>
    <m/>
    <x v="4893"/>
    <x v="4851"/>
    <n v="9"/>
    <n v="5"/>
    <n v="2"/>
    <n v="1"/>
    <n v="11"/>
    <n v="6"/>
  </r>
  <r>
    <s v="Radiologija"/>
    <m/>
    <x v="4208"/>
    <x v="4192"/>
    <n v="2456"/>
    <n v="2500"/>
    <n v="424"/>
    <n v="400"/>
    <n v="2880"/>
    <n v="2900"/>
  </r>
  <r>
    <m/>
    <s v="Услуге у оквиру организованог скрининга рака**"/>
    <x v="0"/>
    <x v="0"/>
    <m/>
    <m/>
    <m/>
    <m/>
    <m/>
    <m/>
  </r>
  <r>
    <s v="Radiologija"/>
    <m/>
    <x v="4873"/>
    <x v="4831"/>
    <n v="1043"/>
    <n v="900"/>
    <n v="26"/>
    <n v="50"/>
    <n v="1069"/>
    <n v="950"/>
  </r>
  <r>
    <m/>
    <s v="Доплер* (уписати број апарата и број смена)"/>
    <x v="0"/>
    <x v="0"/>
    <n v="0"/>
    <m/>
    <n v="0"/>
    <m/>
    <m/>
    <m/>
  </r>
  <r>
    <m/>
    <s v="Број прегледаних пацијената"/>
    <x v="0"/>
    <x v="0"/>
    <n v="3225"/>
    <n v="3250"/>
    <n v="1008"/>
    <n v="1010"/>
    <n v="4233"/>
    <n v="4260"/>
  </r>
  <r>
    <m/>
    <s v="Укупан број услуга"/>
    <x v="0"/>
    <x v="0"/>
    <n v="4089"/>
    <n v="3951"/>
    <n v="1577"/>
    <n v="1971"/>
    <n v="5666"/>
    <n v="5922"/>
  </r>
  <r>
    <s v="Radiologija"/>
    <m/>
    <x v="4894"/>
    <x v="4852"/>
    <n v="178"/>
    <n v="200"/>
    <n v="61"/>
    <n v="125"/>
    <n v="239"/>
    <n v="325"/>
  </r>
  <r>
    <s v="Radiologija"/>
    <m/>
    <x v="4895"/>
    <x v="4853"/>
    <n v="1"/>
    <m/>
    <m/>
    <m/>
    <n v="1"/>
    <n v="0"/>
  </r>
  <r>
    <s v="Radiologija"/>
    <m/>
    <x v="4896"/>
    <x v="4852"/>
    <n v="296"/>
    <n v="300"/>
    <n v="185"/>
    <n v="200"/>
    <n v="481"/>
    <n v="500"/>
  </r>
  <r>
    <s v="Radiologija"/>
    <m/>
    <x v="4897"/>
    <x v="4155"/>
    <n v="1287"/>
    <n v="1400"/>
    <n v="216"/>
    <n v="240"/>
    <n v="1503"/>
    <n v="1640"/>
  </r>
  <r>
    <s v="Radiologija"/>
    <m/>
    <x v="4171"/>
    <x v="4155"/>
    <n v="993"/>
    <n v="650"/>
    <n v="518"/>
    <n v="600"/>
    <n v="1511"/>
    <n v="1250"/>
  </r>
  <r>
    <s v="Radiologija"/>
    <m/>
    <x v="4898"/>
    <x v="4854"/>
    <n v="54"/>
    <n v="100"/>
    <n v="43"/>
    <n v="110"/>
    <n v="97"/>
    <n v="210"/>
  </r>
  <r>
    <s v="Radiologija"/>
    <m/>
    <x v="4899"/>
    <x v="4854"/>
    <n v="38"/>
    <n v="40"/>
    <n v="82"/>
    <n v="105"/>
    <n v="120"/>
    <n v="145"/>
  </r>
  <r>
    <s v="Radiologija"/>
    <m/>
    <x v="4900"/>
    <x v="4855"/>
    <n v="273"/>
    <n v="350"/>
    <n v="125"/>
    <n v="160"/>
    <n v="398"/>
    <n v="510"/>
  </r>
  <r>
    <s v="Radiologija"/>
    <m/>
    <x v="4901"/>
    <x v="4855"/>
    <n v="99"/>
    <n v="60"/>
    <n v="176"/>
    <n v="180"/>
    <n v="275"/>
    <n v="240"/>
  </r>
  <r>
    <s v="Radiologija"/>
    <m/>
    <x v="4902"/>
    <x v="4856"/>
    <n v="273"/>
    <n v="300"/>
    <n v="117"/>
    <n v="150"/>
    <n v="390"/>
    <n v="450"/>
  </r>
  <r>
    <s v="Radiologija"/>
    <m/>
    <x v="4903"/>
    <x v="4857"/>
    <n v="1"/>
    <n v="1"/>
    <m/>
    <n v="1"/>
    <n v="1"/>
    <n v="2"/>
  </r>
  <r>
    <s v="Radiologija"/>
    <m/>
    <x v="4904"/>
    <x v="4858"/>
    <n v="596"/>
    <n v="550"/>
    <n v="54"/>
    <n v="100"/>
    <n v="650"/>
    <n v="650"/>
  </r>
  <r>
    <m/>
    <s v="ЦТ Скенер (уписати број апарата и број смена)"/>
    <x v="0"/>
    <x v="0"/>
    <n v="0"/>
    <m/>
    <n v="0"/>
    <m/>
    <m/>
    <m/>
  </r>
  <r>
    <m/>
    <s v="Број прегледаних пацијената"/>
    <x v="0"/>
    <x v="0"/>
    <n v="17060"/>
    <n v="17100"/>
    <n v="5283"/>
    <n v="5290"/>
    <n v="22343"/>
    <n v="22390"/>
  </r>
  <r>
    <m/>
    <s v="Укупан број услуга"/>
    <x v="0"/>
    <x v="0"/>
    <n v="63943"/>
    <n v="62420"/>
    <n v="8553"/>
    <n v="9353"/>
    <n v="72496"/>
    <n v="71773"/>
  </r>
  <r>
    <s v="Radiologija"/>
    <m/>
    <x v="4905"/>
    <x v="4859"/>
    <n v="0"/>
    <n v="1"/>
    <m/>
    <n v="1"/>
    <n v="0"/>
    <n v="2"/>
  </r>
  <r>
    <s v="Radiologija"/>
    <m/>
    <x v="4906"/>
    <x v="4860"/>
    <n v="7539"/>
    <n v="7850"/>
    <n v="7"/>
    <n v="20"/>
    <n v="7546"/>
    <n v="7870"/>
  </r>
  <r>
    <s v="Radiologija"/>
    <m/>
    <x v="4907"/>
    <x v="4861"/>
    <n v="8191"/>
    <n v="8450"/>
    <n v="10"/>
    <n v="25"/>
    <n v="8201"/>
    <n v="8475"/>
  </r>
  <r>
    <s v="Radiologija"/>
    <m/>
    <x v="4908"/>
    <x v="4862"/>
    <n v="688"/>
    <n v="700"/>
    <n v="3"/>
    <n v="5"/>
    <n v="691"/>
    <n v="705"/>
  </r>
  <r>
    <s v="Radiologija"/>
    <m/>
    <x v="4909"/>
    <x v="4863"/>
    <n v="0"/>
    <n v="1"/>
    <m/>
    <n v="0"/>
    <n v="0"/>
    <n v="1"/>
  </r>
  <r>
    <s v="Radiologija"/>
    <m/>
    <x v="4910"/>
    <x v="4864"/>
    <n v="0"/>
    <n v="4"/>
    <m/>
    <n v="0"/>
    <n v="0"/>
    <n v="4"/>
  </r>
  <r>
    <s v="Radiologija"/>
    <m/>
    <x v="4911"/>
    <x v="4865"/>
    <n v="0"/>
    <n v="1"/>
    <m/>
    <n v="0"/>
    <n v="0"/>
    <n v="1"/>
  </r>
  <r>
    <s v="Radiologija"/>
    <m/>
    <x v="4912"/>
    <x v="4866"/>
    <n v="1"/>
    <n v="3"/>
    <m/>
    <n v="0"/>
    <n v="1"/>
    <n v="3"/>
  </r>
  <r>
    <s v="Radiologija"/>
    <m/>
    <x v="4913"/>
    <x v="4867"/>
    <n v="0"/>
    <n v="5"/>
    <m/>
    <n v="0"/>
    <n v="0"/>
    <n v="5"/>
  </r>
  <r>
    <s v="Radiologija"/>
    <m/>
    <x v="4914"/>
    <x v="4868"/>
    <n v="1"/>
    <n v="5"/>
    <m/>
    <n v="0"/>
    <n v="1"/>
    <n v="5"/>
  </r>
  <r>
    <s v="Radiologija"/>
    <m/>
    <x v="4915"/>
    <x v="4869"/>
    <n v="5"/>
    <n v="5"/>
    <m/>
    <n v="0"/>
    <n v="5"/>
    <n v="5"/>
  </r>
  <r>
    <s v="Radiologija"/>
    <m/>
    <x v="4916"/>
    <x v="4870"/>
    <n v="2"/>
    <n v="1"/>
    <m/>
    <n v="0"/>
    <n v="2"/>
    <n v="1"/>
  </r>
  <r>
    <s v="Radiologija"/>
    <m/>
    <x v="4917"/>
    <x v="4871"/>
    <n v="7"/>
    <n v="5"/>
    <m/>
    <n v="0"/>
    <n v="7"/>
    <n v="5"/>
  </r>
  <r>
    <s v="Radiologija"/>
    <m/>
    <x v="4918"/>
    <x v="4872"/>
    <n v="0"/>
    <n v="1"/>
    <m/>
    <n v="0"/>
    <n v="0"/>
    <n v="1"/>
  </r>
  <r>
    <s v="Radiologija"/>
    <m/>
    <x v="4919"/>
    <x v="4873"/>
    <n v="0"/>
    <n v="1"/>
    <m/>
    <n v="0"/>
    <n v="0"/>
    <n v="1"/>
  </r>
  <r>
    <s v="Radiologija"/>
    <m/>
    <x v="4920"/>
    <x v="4874"/>
    <n v="8"/>
    <n v="10"/>
    <m/>
    <n v="0"/>
    <n v="8"/>
    <n v="10"/>
  </r>
  <r>
    <s v="Radiologija"/>
    <m/>
    <x v="4921"/>
    <x v="4875"/>
    <n v="0"/>
    <n v="1"/>
    <m/>
    <n v="0"/>
    <n v="0"/>
    <n v="1"/>
  </r>
  <r>
    <s v="Radiologija"/>
    <m/>
    <x v="4922"/>
    <x v="4876"/>
    <n v="0"/>
    <n v="5"/>
    <m/>
    <n v="0"/>
    <n v="0"/>
    <n v="5"/>
  </r>
  <r>
    <s v="Radiologija"/>
    <m/>
    <x v="4923"/>
    <x v="4877"/>
    <n v="8"/>
    <n v="15"/>
    <m/>
    <n v="0"/>
    <n v="8"/>
    <n v="15"/>
  </r>
  <r>
    <s v="Radiologija"/>
    <m/>
    <x v="4924"/>
    <x v="4878"/>
    <n v="1661"/>
    <n v="1900"/>
    <n v="9"/>
    <n v="25"/>
    <n v="1670"/>
    <n v="1925"/>
  </r>
  <r>
    <s v="Radiologija"/>
    <m/>
    <x v="4925"/>
    <x v="4879"/>
    <n v="6574"/>
    <n v="6600"/>
    <n v="11"/>
    <n v="45"/>
    <n v="6585"/>
    <n v="6645"/>
  </r>
  <r>
    <s v="Radiologija"/>
    <m/>
    <x v="4926"/>
    <x v="4880"/>
    <n v="5397"/>
    <n v="6000"/>
    <n v="5"/>
    <n v="50"/>
    <n v="5402"/>
    <n v="6050"/>
  </r>
  <r>
    <s v="Radiologija"/>
    <m/>
    <x v="4927"/>
    <x v="4881"/>
    <n v="1465"/>
    <n v="2000"/>
    <n v="5"/>
    <n v="10"/>
    <n v="1470"/>
    <n v="2010"/>
  </r>
  <r>
    <s v="Radiologija"/>
    <m/>
    <x v="4928"/>
    <x v="4882"/>
    <n v="4788"/>
    <n v="4700"/>
    <n v="6"/>
    <n v="50"/>
    <n v="4794"/>
    <n v="4750"/>
  </r>
  <r>
    <s v="Radiologija"/>
    <m/>
    <x v="4929"/>
    <x v="4883"/>
    <n v="0"/>
    <n v="35"/>
    <m/>
    <n v="0"/>
    <n v="0"/>
    <n v="35"/>
  </r>
  <r>
    <s v="Radiologija"/>
    <m/>
    <x v="4930"/>
    <x v="4884"/>
    <n v="0"/>
    <n v="1"/>
    <m/>
    <n v="0"/>
    <n v="0"/>
    <n v="1"/>
  </r>
  <r>
    <s v="Radiologija"/>
    <m/>
    <x v="4931"/>
    <x v="4885"/>
    <n v="3606"/>
    <n v="3800"/>
    <n v="4"/>
    <n v="50"/>
    <n v="3610"/>
    <n v="3850"/>
  </r>
  <r>
    <s v="Radiologija"/>
    <m/>
    <x v="4932"/>
    <x v="4886"/>
    <n v="395"/>
    <n v="460"/>
    <n v="3"/>
    <n v="15"/>
    <n v="398"/>
    <n v="475"/>
  </r>
  <r>
    <s v="Radiologija"/>
    <m/>
    <x v="4933"/>
    <x v="4887"/>
    <n v="957"/>
    <n v="800"/>
    <n v="2"/>
    <n v="5"/>
    <n v="959"/>
    <n v="805"/>
  </r>
  <r>
    <s v="Radiologija"/>
    <m/>
    <x v="4934"/>
    <x v="4888"/>
    <n v="16"/>
    <n v="30"/>
    <m/>
    <n v="0"/>
    <n v="16"/>
    <n v="30"/>
  </r>
  <r>
    <s v="Radiologija"/>
    <m/>
    <x v="4935"/>
    <x v="4889"/>
    <n v="3967"/>
    <n v="3200"/>
    <n v="7"/>
    <n v="20"/>
    <n v="3974"/>
    <n v="3220"/>
  </r>
  <r>
    <s v="Radiologija"/>
    <m/>
    <x v="4936"/>
    <x v="4890"/>
    <n v="2749"/>
    <n v="210"/>
    <n v="3"/>
    <n v="5"/>
    <n v="2752"/>
    <n v="215"/>
  </r>
  <r>
    <s v="Radiologija"/>
    <m/>
    <x v="4937"/>
    <x v="4891"/>
    <n v="153"/>
    <n v="100"/>
    <m/>
    <n v="0"/>
    <n v="153"/>
    <n v="100"/>
  </r>
  <r>
    <s v="Radiologija"/>
    <m/>
    <x v="4938"/>
    <x v="4892"/>
    <n v="153"/>
    <n v="100"/>
    <m/>
    <n v="0"/>
    <n v="153"/>
    <n v="100"/>
  </r>
  <r>
    <s v="Radiologija"/>
    <m/>
    <x v="4939"/>
    <x v="4893"/>
    <n v="232"/>
    <n v="200"/>
    <m/>
    <n v="5"/>
    <n v="232"/>
    <n v="205"/>
  </r>
  <r>
    <s v="Radiologija"/>
    <m/>
    <x v="4940"/>
    <x v="4894"/>
    <n v="0"/>
    <n v="15"/>
    <m/>
    <n v="0"/>
    <n v="0"/>
    <n v="15"/>
  </r>
  <r>
    <s v="Radiologija"/>
    <m/>
    <x v="4941"/>
    <x v="4895"/>
    <n v="232"/>
    <n v="120"/>
    <m/>
    <n v="5"/>
    <n v="232"/>
    <n v="125"/>
  </r>
  <r>
    <s v="Radiologija"/>
    <m/>
    <x v="4942"/>
    <x v="4896"/>
    <n v="0"/>
    <n v="55"/>
    <m/>
    <n v="1"/>
    <n v="0"/>
    <n v="56"/>
  </r>
  <r>
    <s v="Radiologija"/>
    <m/>
    <x v="4943"/>
    <x v="4897"/>
    <n v="0"/>
    <n v="1"/>
    <m/>
    <n v="1"/>
    <n v="0"/>
    <n v="2"/>
  </r>
  <r>
    <s v="Radiologija"/>
    <m/>
    <x v="4944"/>
    <x v="4898"/>
    <n v="0"/>
    <n v="1"/>
    <m/>
    <n v="1"/>
    <n v="0"/>
    <n v="2"/>
  </r>
  <r>
    <s v="Radiologija"/>
    <m/>
    <x v="4945"/>
    <x v="4899"/>
    <n v="3986"/>
    <n v="4100"/>
    <n v="2"/>
    <n v="5"/>
    <n v="3988"/>
    <n v="4105"/>
  </r>
  <r>
    <s v="Radiologija"/>
    <m/>
    <x v="4946"/>
    <x v="4900"/>
    <n v="3985"/>
    <n v="4100"/>
    <n v="2"/>
    <n v="7"/>
    <n v="3987"/>
    <n v="4107"/>
  </r>
  <r>
    <s v="Radiologija"/>
    <m/>
    <x v="4947"/>
    <x v="4901"/>
    <n v="39"/>
    <n v="50"/>
    <m/>
    <n v="1"/>
    <n v="39"/>
    <n v="51"/>
  </r>
  <r>
    <s v="Radiologija"/>
    <m/>
    <x v="4948"/>
    <x v="4902"/>
    <n v="39"/>
    <n v="50"/>
    <m/>
    <n v="1"/>
    <n v="39"/>
    <n v="51"/>
  </r>
  <r>
    <s v="Radiologija"/>
    <m/>
    <x v="4949"/>
    <x v="4903"/>
    <n v="1516"/>
    <n v="1300"/>
    <m/>
    <n v="5"/>
    <n v="1516"/>
    <n v="1305"/>
  </r>
  <r>
    <s v="Radiologija"/>
    <m/>
    <x v="4950"/>
    <x v="4904"/>
    <n v="1516"/>
    <n v="1300"/>
    <m/>
    <n v="5"/>
    <n v="1516"/>
    <n v="1305"/>
  </r>
  <r>
    <s v="Radiologija"/>
    <m/>
    <x v="4951"/>
    <x v="4905"/>
    <n v="838"/>
    <n v="850"/>
    <m/>
    <n v="5"/>
    <n v="838"/>
    <n v="855"/>
  </r>
  <r>
    <s v="Radiologija"/>
    <m/>
    <x v="4952"/>
    <x v="4906"/>
    <n v="838"/>
    <n v="850"/>
    <m/>
    <n v="5"/>
    <n v="838"/>
    <n v="855"/>
  </r>
  <r>
    <s v="Radiologija"/>
    <m/>
    <x v="4953"/>
    <x v="4907"/>
    <n v="0"/>
    <n v="1"/>
    <m/>
    <n v="0"/>
    <n v="0"/>
    <n v="1"/>
  </r>
  <r>
    <s v="Radiologija"/>
    <m/>
    <x v="4954"/>
    <x v="4908"/>
    <n v="0"/>
    <n v="2"/>
    <m/>
    <n v="0"/>
    <n v="0"/>
    <n v="2"/>
  </r>
  <r>
    <s v="Radiologija"/>
    <m/>
    <x v="4955"/>
    <x v="4909"/>
    <n v="616"/>
    <n v="570"/>
    <m/>
    <n v="5"/>
    <n v="616"/>
    <n v="575"/>
  </r>
  <r>
    <s v="Radiologija"/>
    <m/>
    <x v="4956"/>
    <x v="4910"/>
    <n v="616"/>
    <n v="570"/>
    <m/>
    <n v="5"/>
    <n v="616"/>
    <n v="575"/>
  </r>
  <r>
    <s v="Radiologija"/>
    <m/>
    <x v="4957"/>
    <x v="4911"/>
    <n v="558"/>
    <n v="550"/>
    <m/>
    <n v="5"/>
    <n v="558"/>
    <n v="555"/>
  </r>
  <r>
    <s v="Radiologija"/>
    <m/>
    <x v="4958"/>
    <x v="4912"/>
    <n v="558"/>
    <n v="550"/>
    <m/>
    <n v="5"/>
    <n v="558"/>
    <n v="555"/>
  </r>
  <r>
    <s v="Radiologija"/>
    <m/>
    <x v="4959"/>
    <x v="4913"/>
    <n v="0"/>
    <n v="1"/>
    <m/>
    <n v="1"/>
    <n v="0"/>
    <n v="2"/>
  </r>
  <r>
    <s v="Radiologija"/>
    <m/>
    <x v="4960"/>
    <x v="4914"/>
    <n v="3"/>
    <n v="5"/>
    <n v="1648"/>
    <n v="1600"/>
    <n v="1651"/>
    <n v="1605"/>
  </r>
  <r>
    <s v="Radiologija"/>
    <m/>
    <x v="4961"/>
    <x v="4915"/>
    <n v="2"/>
    <n v="5"/>
    <n v="405"/>
    <n v="565"/>
    <n v="407"/>
    <n v="570"/>
  </r>
  <r>
    <s v="Radiologija"/>
    <m/>
    <x v="4962"/>
    <x v="4916"/>
    <n v="0"/>
    <n v="1"/>
    <m/>
    <n v="1"/>
    <n v="0"/>
    <n v="2"/>
  </r>
  <r>
    <s v="Radiologija"/>
    <m/>
    <x v="4963"/>
    <x v="4917"/>
    <n v="0"/>
    <n v="1"/>
    <m/>
    <n v="1"/>
    <n v="0"/>
    <n v="2"/>
  </r>
  <r>
    <s v="Radiologija"/>
    <m/>
    <x v="4964"/>
    <x v="4918"/>
    <n v="0"/>
    <n v="1"/>
    <m/>
    <n v="1"/>
    <n v="0"/>
    <n v="2"/>
  </r>
  <r>
    <s v="Radiologija"/>
    <m/>
    <x v="4965"/>
    <x v="4919"/>
    <n v="0"/>
    <n v="1"/>
    <m/>
    <n v="2"/>
    <n v="0"/>
    <n v="3"/>
  </r>
  <r>
    <s v="Radiologija"/>
    <m/>
    <x v="4966"/>
    <x v="4920"/>
    <n v="0"/>
    <n v="1"/>
    <m/>
    <n v="5"/>
    <n v="0"/>
    <n v="6"/>
  </r>
  <r>
    <s v="Radiologija"/>
    <m/>
    <x v="4967"/>
    <x v="4921"/>
    <n v="0"/>
    <n v="1"/>
    <m/>
    <n v="1"/>
    <n v="0"/>
    <n v="2"/>
  </r>
  <r>
    <s v="Radiologija"/>
    <m/>
    <x v="4968"/>
    <x v="4922"/>
    <n v="0"/>
    <n v="1"/>
    <m/>
    <n v="1"/>
    <n v="0"/>
    <n v="2"/>
  </r>
  <r>
    <s v="Radiologija"/>
    <m/>
    <x v="4969"/>
    <x v="4923"/>
    <n v="0"/>
    <n v="1"/>
    <m/>
    <n v="1"/>
    <n v="0"/>
    <n v="2"/>
  </r>
  <r>
    <s v="Radiologija"/>
    <m/>
    <x v="4970"/>
    <x v="4924"/>
    <n v="0"/>
    <n v="1"/>
    <m/>
    <n v="10"/>
    <n v="0"/>
    <n v="11"/>
  </r>
  <r>
    <s v="Radiologija"/>
    <m/>
    <x v="4971"/>
    <x v="4923"/>
    <n v="0"/>
    <n v="1"/>
    <m/>
    <n v="15"/>
    <n v="0"/>
    <n v="16"/>
  </r>
  <r>
    <s v="Radiologija"/>
    <m/>
    <x v="4972"/>
    <x v="4925"/>
    <n v="0"/>
    <n v="1"/>
    <m/>
    <n v="1"/>
    <n v="0"/>
    <n v="2"/>
  </r>
  <r>
    <s v="Radiologija"/>
    <m/>
    <x v="4973"/>
    <x v="4926"/>
    <n v="0"/>
    <n v="1"/>
    <m/>
    <n v="1"/>
    <n v="0"/>
    <n v="2"/>
  </r>
  <r>
    <s v="Radiologija"/>
    <m/>
    <x v="4974"/>
    <x v="4927"/>
    <n v="0"/>
    <n v="1"/>
    <m/>
    <n v="5"/>
    <n v="0"/>
    <n v="6"/>
  </r>
  <r>
    <s v="Radiologija"/>
    <m/>
    <x v="4975"/>
    <x v="4928"/>
    <n v="0"/>
    <n v="1"/>
    <n v="9"/>
    <n v="10"/>
    <n v="9"/>
    <n v="11"/>
  </r>
  <r>
    <s v="Radiologija"/>
    <m/>
    <x v="4976"/>
    <x v="4929"/>
    <n v="0"/>
    <n v="1"/>
    <m/>
    <n v="1"/>
    <n v="0"/>
    <n v="2"/>
  </r>
  <r>
    <s v="Radiologija"/>
    <m/>
    <x v="4977"/>
    <x v="4930"/>
    <n v="0"/>
    <n v="1"/>
    <m/>
    <n v="1"/>
    <n v="0"/>
    <n v="2"/>
  </r>
  <r>
    <s v="Radiologija"/>
    <m/>
    <x v="4978"/>
    <x v="4931"/>
    <n v="0"/>
    <n v="1"/>
    <n v="2"/>
    <n v="10"/>
    <n v="2"/>
    <n v="11"/>
  </r>
  <r>
    <s v="Radiologija"/>
    <m/>
    <x v="4979"/>
    <x v="4929"/>
    <n v="0"/>
    <n v="1"/>
    <m/>
    <n v="1"/>
    <n v="0"/>
    <n v="2"/>
  </r>
  <r>
    <s v="Radiologija"/>
    <m/>
    <x v="4980"/>
    <x v="4932"/>
    <n v="0"/>
    <n v="1"/>
    <m/>
    <n v="1"/>
    <n v="0"/>
    <n v="2"/>
  </r>
  <r>
    <s v="Radiologija"/>
    <m/>
    <x v="4981"/>
    <x v="4932"/>
    <n v="0"/>
    <n v="1"/>
    <m/>
    <n v="1"/>
    <n v="0"/>
    <n v="2"/>
  </r>
  <r>
    <s v="Radiologija"/>
    <m/>
    <x v="4982"/>
    <x v="4933"/>
    <n v="0"/>
    <n v="1"/>
    <n v="4"/>
    <n v="50"/>
    <n v="4"/>
    <n v="51"/>
  </r>
  <r>
    <s v="Radiologija"/>
    <m/>
    <x v="4311"/>
    <x v="4295"/>
    <n v="1"/>
    <n v="10"/>
    <n v="238"/>
    <n v="230"/>
    <n v="239"/>
    <n v="240"/>
  </r>
  <r>
    <s v="Radiologija"/>
    <m/>
    <x v="4312"/>
    <x v="4296"/>
    <n v="0"/>
    <n v="1"/>
    <m/>
    <n v="1"/>
    <n v="0"/>
    <n v="2"/>
  </r>
  <r>
    <s v="Radiologija"/>
    <m/>
    <x v="4983"/>
    <x v="4934"/>
    <n v="2"/>
    <n v="5"/>
    <n v="44"/>
    <n v="55"/>
    <n v="46"/>
    <n v="60"/>
  </r>
  <r>
    <s v="Radiologija"/>
    <m/>
    <x v="4313"/>
    <x v="4297"/>
    <n v="0"/>
    <n v="5"/>
    <n v="23"/>
    <n v="90"/>
    <n v="23"/>
    <n v="95"/>
  </r>
  <r>
    <s v="Radiologija"/>
    <m/>
    <x v="4314"/>
    <x v="4298"/>
    <n v="16"/>
    <n v="40"/>
    <n v="103"/>
    <n v="150"/>
    <n v="119"/>
    <n v="190"/>
  </r>
  <r>
    <s v="Radiologija"/>
    <m/>
    <x v="4984"/>
    <x v="4935"/>
    <n v="0"/>
    <n v="1"/>
    <n v="13"/>
    <n v="10"/>
    <n v="13"/>
    <n v="11"/>
  </r>
  <r>
    <s v="Radiologija"/>
    <m/>
    <x v="4985"/>
    <x v="4935"/>
    <n v="0"/>
    <n v="1"/>
    <n v="9"/>
    <n v="10"/>
    <n v="9"/>
    <n v="11"/>
  </r>
  <r>
    <s v="Radiologija"/>
    <m/>
    <x v="4986"/>
    <x v="4935"/>
    <n v="0"/>
    <n v="1"/>
    <n v="14"/>
    <n v="10"/>
    <n v="14"/>
    <n v="11"/>
  </r>
  <r>
    <s v="Radiologija"/>
    <m/>
    <x v="4987"/>
    <x v="4936"/>
    <n v="0"/>
    <n v="1"/>
    <m/>
    <n v="5"/>
    <n v="0"/>
    <n v="6"/>
  </r>
  <r>
    <s v="Radiologija"/>
    <m/>
    <x v="4988"/>
    <x v="4935"/>
    <n v="0"/>
    <n v="1"/>
    <n v="4"/>
    <n v="1"/>
    <n v="4"/>
    <n v="2"/>
  </r>
  <r>
    <s v="Radiologija"/>
    <m/>
    <x v="4307"/>
    <x v="4291"/>
    <n v="1"/>
    <n v="1"/>
    <n v="67"/>
    <n v="50"/>
    <n v="68"/>
    <n v="51"/>
  </r>
  <r>
    <s v="Radiologija"/>
    <m/>
    <x v="4308"/>
    <x v="4292"/>
    <n v="0"/>
    <n v="1"/>
    <n v="2"/>
    <n v="5"/>
    <n v="2"/>
    <n v="6"/>
  </r>
  <r>
    <s v="Radiologija"/>
    <m/>
    <x v="4989"/>
    <x v="4937"/>
    <n v="1"/>
    <n v="10"/>
    <n v="615"/>
    <n v="550"/>
    <n v="616"/>
    <n v="560"/>
  </r>
  <r>
    <s v="Radiologija"/>
    <m/>
    <x v="4990"/>
    <x v="4292"/>
    <n v="1"/>
    <n v="10"/>
    <n v="539"/>
    <n v="550"/>
    <n v="540"/>
    <n v="560"/>
  </r>
  <r>
    <s v="Radiologija"/>
    <m/>
    <x v="4309"/>
    <x v="4293"/>
    <n v="0"/>
    <n v="1"/>
    <n v="8"/>
    <n v="50"/>
    <n v="8"/>
    <n v="51"/>
  </r>
  <r>
    <s v="Radiologija"/>
    <m/>
    <x v="4991"/>
    <x v="4938"/>
    <n v="1"/>
    <n v="3"/>
    <n v="1127"/>
    <n v="1200"/>
    <n v="1128"/>
    <n v="1203"/>
  </r>
  <r>
    <s v="Radiologija"/>
    <m/>
    <x v="4310"/>
    <x v="4294"/>
    <n v="0"/>
    <n v="1"/>
    <n v="25"/>
    <n v="80"/>
    <n v="25"/>
    <n v="81"/>
  </r>
  <r>
    <s v="Radiologija"/>
    <m/>
    <x v="4992"/>
    <x v="4939"/>
    <n v="0"/>
    <n v="5"/>
    <n v="783"/>
    <n v="750"/>
    <n v="783"/>
    <n v="755"/>
  </r>
  <r>
    <s v="Radiologija"/>
    <m/>
    <x v="4993"/>
    <x v="4940"/>
    <n v="1"/>
    <n v="1"/>
    <n v="5"/>
    <n v="5"/>
    <n v="6"/>
    <n v="6"/>
  </r>
  <r>
    <s v="Radiologija"/>
    <m/>
    <x v="4994"/>
    <x v="4941"/>
    <n v="1"/>
    <n v="3"/>
    <n v="446"/>
    <n v="515"/>
    <n v="447"/>
    <n v="518"/>
  </r>
  <r>
    <s v="Radiologija"/>
    <m/>
    <x v="4995"/>
    <x v="4942"/>
    <n v="0"/>
    <n v="1"/>
    <m/>
    <n v="1"/>
    <n v="0"/>
    <n v="2"/>
  </r>
  <r>
    <s v="Radiologija"/>
    <m/>
    <x v="4996"/>
    <x v="4943"/>
    <n v="0"/>
    <n v="5"/>
    <n v="67"/>
    <n v="60"/>
    <n v="67"/>
    <n v="65"/>
  </r>
  <r>
    <s v="Radiologija"/>
    <m/>
    <x v="4997"/>
    <x v="4944"/>
    <n v="0"/>
    <n v="1"/>
    <m/>
    <n v="5"/>
    <n v="0"/>
    <n v="6"/>
  </r>
  <r>
    <s v="Radiologija"/>
    <m/>
    <x v="4998"/>
    <x v="4945"/>
    <n v="0"/>
    <n v="1"/>
    <m/>
    <n v="1"/>
    <n v="0"/>
    <n v="2"/>
  </r>
  <r>
    <s v="Radiologija"/>
    <m/>
    <x v="4999"/>
    <x v="4945"/>
    <n v="0"/>
    <n v="1"/>
    <n v="128"/>
    <n v="100"/>
    <n v="128"/>
    <n v="101"/>
  </r>
  <r>
    <s v="Radiologija"/>
    <m/>
    <x v="5000"/>
    <x v="4946"/>
    <n v="0"/>
    <n v="1"/>
    <m/>
    <n v="1"/>
    <n v="0"/>
    <n v="2"/>
  </r>
  <r>
    <s v="Radiologija"/>
    <m/>
    <x v="5001"/>
    <x v="4947"/>
    <n v="0"/>
    <n v="1"/>
    <m/>
    <n v="1"/>
    <n v="0"/>
    <n v="2"/>
  </r>
  <r>
    <s v="Radiologija"/>
    <m/>
    <x v="5002"/>
    <x v="4946"/>
    <n v="0"/>
    <n v="1"/>
    <m/>
    <n v="1"/>
    <n v="0"/>
    <n v="2"/>
  </r>
  <r>
    <s v="Radiologija"/>
    <m/>
    <x v="5003"/>
    <x v="4947"/>
    <n v="0"/>
    <n v="1"/>
    <m/>
    <n v="1"/>
    <n v="0"/>
    <n v="2"/>
  </r>
  <r>
    <s v="Radiologija"/>
    <m/>
    <x v="5004"/>
    <x v="4948"/>
    <n v="0"/>
    <n v="1"/>
    <m/>
    <n v="1"/>
    <n v="0"/>
    <n v="2"/>
  </r>
  <r>
    <s v="Radiologija"/>
    <m/>
    <x v="5005"/>
    <x v="4949"/>
    <n v="1"/>
    <n v="5"/>
    <n v="454"/>
    <n v="440"/>
    <n v="455"/>
    <n v="445"/>
  </r>
  <r>
    <s v="Radiologija"/>
    <m/>
    <x v="5006"/>
    <x v="4949"/>
    <n v="1"/>
    <n v="1"/>
    <n v="16"/>
    <n v="30"/>
    <n v="17"/>
    <n v="31"/>
  </r>
  <r>
    <s v="Radiologija"/>
    <m/>
    <x v="5007"/>
    <x v="4949"/>
    <n v="4"/>
    <n v="5"/>
    <n v="540"/>
    <n v="600"/>
    <n v="544"/>
    <n v="605"/>
  </r>
  <r>
    <s v="Radiologija"/>
    <m/>
    <x v="5008"/>
    <x v="4949"/>
    <n v="3"/>
    <n v="3"/>
    <n v="408"/>
    <n v="350"/>
    <n v="411"/>
    <n v="353"/>
  </r>
  <r>
    <s v="Radiologija"/>
    <m/>
    <x v="5009"/>
    <x v="4949"/>
    <n v="0"/>
    <n v="1"/>
    <m/>
    <n v="20"/>
    <n v="0"/>
    <n v="21"/>
  </r>
  <r>
    <s v="Radiologija"/>
    <m/>
    <x v="5010"/>
    <x v="4949"/>
    <n v="0"/>
    <n v="1"/>
    <m/>
    <n v="1"/>
    <n v="0"/>
    <n v="2"/>
  </r>
  <r>
    <s v="Radiologija"/>
    <m/>
    <x v="5011"/>
    <x v="4949"/>
    <n v="1"/>
    <n v="1"/>
    <n v="224"/>
    <n v="200"/>
    <n v="225"/>
    <n v="201"/>
  </r>
  <r>
    <s v="Radiologija"/>
    <m/>
    <x v="5012"/>
    <x v="4949"/>
    <n v="1"/>
    <n v="5"/>
    <n v="224"/>
    <n v="240"/>
    <n v="225"/>
    <n v="245"/>
  </r>
  <r>
    <s v="Radiologija"/>
    <m/>
    <x v="5013"/>
    <x v="4949"/>
    <n v="0"/>
    <n v="1"/>
    <m/>
    <n v="1"/>
    <n v="0"/>
    <n v="2"/>
  </r>
  <r>
    <s v="Radiologija"/>
    <m/>
    <x v="5014"/>
    <x v="4950"/>
    <n v="0"/>
    <n v="0"/>
    <m/>
    <n v="1"/>
    <n v="0"/>
    <n v="1"/>
  </r>
  <r>
    <s v="Radiologija"/>
    <m/>
    <x v="5015"/>
    <x v="4951"/>
    <n v="0"/>
    <n v="1"/>
    <m/>
    <n v="1"/>
    <n v="0"/>
    <n v="2"/>
  </r>
  <r>
    <s v="Radiologija"/>
    <m/>
    <x v="4554"/>
    <x v="4534"/>
    <n v="2"/>
    <n v="10"/>
    <n v="280"/>
    <n v="300"/>
    <n v="282"/>
    <n v="310"/>
  </r>
  <r>
    <s v="Radiologija"/>
    <m/>
    <x v="5016"/>
    <x v="4952"/>
    <n v="0"/>
    <n v="1"/>
    <m/>
    <n v="1"/>
    <n v="0"/>
    <n v="2"/>
  </r>
  <r>
    <s v="Radiologija"/>
    <m/>
    <x v="5017"/>
    <x v="4950"/>
    <n v="0"/>
    <n v="1"/>
    <m/>
    <n v="0"/>
    <n v="0"/>
    <n v="1"/>
  </r>
  <r>
    <s v="Radiologija"/>
    <m/>
    <x v="5018"/>
    <x v="4951"/>
    <n v="0"/>
    <n v="1"/>
    <m/>
    <n v="0"/>
    <n v="0"/>
    <n v="1"/>
  </r>
  <r>
    <s v="Radiologija"/>
    <m/>
    <x v="5019"/>
    <x v="4534"/>
    <n v="0"/>
    <n v="0"/>
    <m/>
    <n v="0"/>
    <n v="0"/>
    <n v="0"/>
  </r>
  <r>
    <m/>
    <s v="Магнетна резонанца (уписати број апарата и број смена)"/>
    <x v="0"/>
    <x v="0"/>
    <m/>
    <m/>
    <m/>
    <m/>
    <m/>
    <m/>
  </r>
  <r>
    <m/>
    <s v="Број прегледаних пацијената"/>
    <x v="0"/>
    <x v="0"/>
    <n v="7303"/>
    <n v="7310"/>
    <n v="3742"/>
    <n v="3745"/>
    <n v="11045"/>
    <n v="11055"/>
  </r>
  <r>
    <m/>
    <s v="Укупан број услуга"/>
    <x v="0"/>
    <x v="0"/>
    <n v="19635"/>
    <n v="18320"/>
    <n v="6553"/>
    <n v="5459"/>
    <n v="26188"/>
    <n v="23779"/>
  </r>
  <r>
    <s v="Radiologija"/>
    <m/>
    <x v="5020"/>
    <x v="4953"/>
    <n v="1481"/>
    <n v="1250"/>
    <m/>
    <n v="2"/>
    <n v="1481"/>
    <n v="1252"/>
  </r>
  <r>
    <s v="Radiologija"/>
    <m/>
    <x v="5021"/>
    <x v="4954"/>
    <n v="1482"/>
    <n v="1250"/>
    <m/>
    <n v="2"/>
    <n v="1482"/>
    <n v="1252"/>
  </r>
  <r>
    <s v="Radiologija"/>
    <m/>
    <x v="5022"/>
    <x v="4955"/>
    <n v="894"/>
    <n v="800"/>
    <n v="1"/>
    <n v="1"/>
    <n v="895"/>
    <n v="801"/>
  </r>
  <r>
    <s v="Radiologija"/>
    <m/>
    <x v="5023"/>
    <x v="4956"/>
    <n v="893"/>
    <n v="800"/>
    <n v="1"/>
    <n v="1"/>
    <n v="894"/>
    <n v="801"/>
  </r>
  <r>
    <s v="Radiologija"/>
    <m/>
    <x v="5024"/>
    <x v="4957"/>
    <n v="0"/>
    <n v="1"/>
    <m/>
    <n v="0"/>
    <n v="0"/>
    <n v="1"/>
  </r>
  <r>
    <s v="Radiologija"/>
    <m/>
    <x v="5025"/>
    <x v="4958"/>
    <n v="0"/>
    <n v="1"/>
    <m/>
    <n v="0"/>
    <n v="0"/>
    <n v="1"/>
  </r>
  <r>
    <s v="Radiologija"/>
    <m/>
    <x v="5026"/>
    <x v="4959"/>
    <n v="0"/>
    <n v="1"/>
    <m/>
    <n v="0"/>
    <n v="0"/>
    <n v="1"/>
  </r>
  <r>
    <s v="Radiologija"/>
    <m/>
    <x v="5027"/>
    <x v="4960"/>
    <n v="0"/>
    <n v="1"/>
    <m/>
    <n v="0"/>
    <n v="0"/>
    <n v="1"/>
  </r>
  <r>
    <s v="Radiologija"/>
    <m/>
    <x v="5028"/>
    <x v="4961"/>
    <n v="102"/>
    <n v="150"/>
    <m/>
    <n v="0"/>
    <n v="102"/>
    <n v="150"/>
  </r>
  <r>
    <s v="Radiologija"/>
    <m/>
    <x v="5029"/>
    <x v="4962"/>
    <n v="102"/>
    <n v="150"/>
    <m/>
    <n v="0"/>
    <n v="102"/>
    <n v="150"/>
  </r>
  <r>
    <s v="Radiologija"/>
    <m/>
    <x v="5030"/>
    <x v="4963"/>
    <n v="0"/>
    <n v="5"/>
    <m/>
    <n v="0"/>
    <n v="0"/>
    <n v="5"/>
  </r>
  <r>
    <s v="Radiologija"/>
    <m/>
    <x v="5031"/>
    <x v="4964"/>
    <n v="0"/>
    <n v="5"/>
    <m/>
    <n v="0"/>
    <n v="0"/>
    <n v="5"/>
  </r>
  <r>
    <s v="Radiologija"/>
    <m/>
    <x v="5032"/>
    <x v="4965"/>
    <n v="6"/>
    <n v="10"/>
    <m/>
    <n v="0"/>
    <n v="6"/>
    <n v="10"/>
  </r>
  <r>
    <s v="Radiologija"/>
    <m/>
    <x v="5033"/>
    <x v="4966"/>
    <n v="6"/>
    <n v="10"/>
    <m/>
    <n v="0"/>
    <n v="6"/>
    <n v="10"/>
  </r>
  <r>
    <s v="Radiologija"/>
    <m/>
    <x v="5034"/>
    <x v="4967"/>
    <n v="1"/>
    <n v="5"/>
    <m/>
    <n v="0"/>
    <n v="1"/>
    <n v="5"/>
  </r>
  <r>
    <s v="Radiologija"/>
    <m/>
    <x v="5035"/>
    <x v="4968"/>
    <n v="2"/>
    <n v="5"/>
    <m/>
    <n v="0"/>
    <n v="2"/>
    <n v="5"/>
  </r>
  <r>
    <s v="Radiologija"/>
    <m/>
    <x v="5036"/>
    <x v="4969"/>
    <n v="5"/>
    <n v="5"/>
    <m/>
    <n v="0"/>
    <n v="5"/>
    <n v="5"/>
  </r>
  <r>
    <s v="Radiologija"/>
    <m/>
    <x v="5037"/>
    <x v="4970"/>
    <n v="5"/>
    <n v="5"/>
    <m/>
    <n v="0"/>
    <n v="5"/>
    <n v="5"/>
  </r>
  <r>
    <s v="Radiologija"/>
    <m/>
    <x v="5038"/>
    <x v="4971"/>
    <n v="0"/>
    <n v="1"/>
    <m/>
    <n v="0"/>
    <n v="0"/>
    <n v="1"/>
  </r>
  <r>
    <s v="Radiologija"/>
    <m/>
    <x v="5039"/>
    <x v="4972"/>
    <n v="0"/>
    <n v="1"/>
    <m/>
    <n v="0"/>
    <n v="0"/>
    <n v="1"/>
  </r>
  <r>
    <s v="Radiologija"/>
    <m/>
    <x v="5040"/>
    <x v="4973"/>
    <n v="0"/>
    <n v="1"/>
    <m/>
    <n v="0"/>
    <n v="0"/>
    <n v="1"/>
  </r>
  <r>
    <s v="Radiologija"/>
    <m/>
    <x v="5041"/>
    <x v="4974"/>
    <n v="0"/>
    <n v="1"/>
    <m/>
    <n v="0"/>
    <n v="0"/>
    <n v="1"/>
  </r>
  <r>
    <s v="Radiologija"/>
    <m/>
    <x v="5042"/>
    <x v="4975"/>
    <n v="0"/>
    <n v="1"/>
    <m/>
    <n v="0"/>
    <n v="0"/>
    <n v="1"/>
  </r>
  <r>
    <s v="Radiologija"/>
    <m/>
    <x v="5043"/>
    <x v="4976"/>
    <n v="0"/>
    <n v="1"/>
    <m/>
    <n v="0"/>
    <n v="0"/>
    <n v="1"/>
  </r>
  <r>
    <s v="Radiologija"/>
    <m/>
    <x v="5044"/>
    <x v="4977"/>
    <n v="0"/>
    <n v="1"/>
    <m/>
    <n v="0"/>
    <n v="0"/>
    <n v="1"/>
  </r>
  <r>
    <s v="Radiologija"/>
    <m/>
    <x v="5045"/>
    <x v="4978"/>
    <n v="0"/>
    <n v="1"/>
    <m/>
    <n v="0"/>
    <n v="0"/>
    <n v="1"/>
  </r>
  <r>
    <s v="Radiologija"/>
    <m/>
    <x v="5046"/>
    <x v="4979"/>
    <n v="4"/>
    <n v="1"/>
    <m/>
    <n v="0"/>
    <n v="4"/>
    <n v="1"/>
  </r>
  <r>
    <s v="Radiologija"/>
    <m/>
    <x v="5047"/>
    <x v="4980"/>
    <n v="4"/>
    <n v="1"/>
    <m/>
    <n v="0"/>
    <n v="4"/>
    <n v="1"/>
  </r>
  <r>
    <s v="Radiologija"/>
    <m/>
    <x v="5048"/>
    <x v="4981"/>
    <n v="6"/>
    <n v="1"/>
    <m/>
    <n v="0"/>
    <n v="6"/>
    <n v="1"/>
  </r>
  <r>
    <s v="Radiologija"/>
    <m/>
    <x v="5049"/>
    <x v="4982"/>
    <n v="6"/>
    <n v="1"/>
    <m/>
    <n v="0"/>
    <n v="6"/>
    <n v="1"/>
  </r>
  <r>
    <s v="Radiologija"/>
    <m/>
    <x v="5050"/>
    <x v="4983"/>
    <n v="0"/>
    <n v="1"/>
    <m/>
    <n v="0"/>
    <n v="0"/>
    <n v="1"/>
  </r>
  <r>
    <s v="Radiologija"/>
    <m/>
    <x v="5051"/>
    <x v="4984"/>
    <n v="0"/>
    <n v="1"/>
    <m/>
    <n v="0"/>
    <n v="0"/>
    <n v="1"/>
  </r>
  <r>
    <s v="Radiologija"/>
    <m/>
    <x v="5052"/>
    <x v="4985"/>
    <n v="0"/>
    <n v="1"/>
    <m/>
    <n v="0"/>
    <n v="0"/>
    <n v="1"/>
  </r>
  <r>
    <s v="Radiologija"/>
    <m/>
    <x v="5053"/>
    <x v="4986"/>
    <n v="0"/>
    <n v="1"/>
    <m/>
    <n v="0"/>
    <n v="0"/>
    <n v="1"/>
  </r>
  <r>
    <s v="Radiologija"/>
    <m/>
    <x v="5054"/>
    <x v="4987"/>
    <n v="0"/>
    <n v="1"/>
    <m/>
    <n v="0"/>
    <n v="0"/>
    <n v="1"/>
  </r>
  <r>
    <s v="Radiologija"/>
    <m/>
    <x v="5055"/>
    <x v="4988"/>
    <n v="0"/>
    <n v="1"/>
    <m/>
    <n v="0"/>
    <n v="0"/>
    <n v="1"/>
  </r>
  <r>
    <s v="Radiologija"/>
    <m/>
    <x v="5056"/>
    <x v="4989"/>
    <n v="0"/>
    <n v="1"/>
    <m/>
    <n v="0"/>
    <n v="0"/>
    <n v="1"/>
  </r>
  <r>
    <s v="Radiologija"/>
    <m/>
    <x v="5057"/>
    <x v="4990"/>
    <n v="0"/>
    <n v="1"/>
    <m/>
    <n v="0"/>
    <n v="0"/>
    <n v="1"/>
  </r>
  <r>
    <s v="Radiologija"/>
    <m/>
    <x v="5058"/>
    <x v="4991"/>
    <n v="0"/>
    <n v="1"/>
    <m/>
    <n v="0"/>
    <n v="0"/>
    <n v="1"/>
  </r>
  <r>
    <s v="Radiologija"/>
    <m/>
    <x v="5059"/>
    <x v="4992"/>
    <n v="0"/>
    <n v="1"/>
    <m/>
    <n v="0"/>
    <n v="0"/>
    <n v="1"/>
  </r>
  <r>
    <s v="Radiologija"/>
    <m/>
    <x v="5060"/>
    <x v="4993"/>
    <n v="44"/>
    <n v="90"/>
    <m/>
    <n v="1"/>
    <n v="44"/>
    <n v="91"/>
  </r>
  <r>
    <s v="Radiologija"/>
    <m/>
    <x v="5061"/>
    <x v="4994"/>
    <n v="44"/>
    <n v="90"/>
    <m/>
    <n v="1"/>
    <n v="44"/>
    <n v="91"/>
  </r>
  <r>
    <s v="Radiologija"/>
    <m/>
    <x v="5062"/>
    <x v="4995"/>
    <n v="80"/>
    <n v="60"/>
    <m/>
    <n v="0"/>
    <n v="80"/>
    <n v="60"/>
  </r>
  <r>
    <s v="Radiologija"/>
    <m/>
    <x v="5063"/>
    <x v="4996"/>
    <n v="81"/>
    <n v="60"/>
    <m/>
    <n v="0"/>
    <n v="81"/>
    <n v="60"/>
  </r>
  <r>
    <s v="Radiologija"/>
    <m/>
    <x v="5064"/>
    <x v="4997"/>
    <n v="833"/>
    <n v="600"/>
    <m/>
    <n v="2"/>
    <n v="833"/>
    <n v="602"/>
  </r>
  <r>
    <s v="Radiologija"/>
    <m/>
    <x v="5065"/>
    <x v="4998"/>
    <n v="819"/>
    <n v="600"/>
    <m/>
    <n v="2"/>
    <n v="819"/>
    <n v="602"/>
  </r>
  <r>
    <s v="Radiologija"/>
    <m/>
    <x v="5066"/>
    <x v="4999"/>
    <n v="102"/>
    <n v="150"/>
    <m/>
    <n v="1"/>
    <n v="102"/>
    <n v="151"/>
  </r>
  <r>
    <s v="Radiologija"/>
    <m/>
    <x v="5067"/>
    <x v="5000"/>
    <n v="102"/>
    <n v="150"/>
    <m/>
    <n v="1"/>
    <n v="102"/>
    <n v="151"/>
  </r>
  <r>
    <s v="Radiologija"/>
    <m/>
    <x v="5068"/>
    <x v="5001"/>
    <n v="106"/>
    <n v="110"/>
    <m/>
    <n v="1"/>
    <n v="106"/>
    <n v="111"/>
  </r>
  <r>
    <s v="Radiologija"/>
    <m/>
    <x v="5069"/>
    <x v="5002"/>
    <n v="105"/>
    <n v="110"/>
    <m/>
    <n v="1"/>
    <n v="105"/>
    <n v="111"/>
  </r>
  <r>
    <s v="Radiologija"/>
    <m/>
    <x v="5070"/>
    <x v="5003"/>
    <n v="81"/>
    <n v="70"/>
    <m/>
    <n v="0"/>
    <n v="81"/>
    <n v="70"/>
  </r>
  <r>
    <s v="Radiologija"/>
    <m/>
    <x v="5071"/>
    <x v="5004"/>
    <n v="81"/>
    <n v="70"/>
    <m/>
    <n v="0"/>
    <n v="81"/>
    <n v="70"/>
  </r>
  <r>
    <s v="Radiologija"/>
    <m/>
    <x v="5072"/>
    <x v="5005"/>
    <n v="1846"/>
    <n v="1900"/>
    <n v="1"/>
    <n v="1"/>
    <n v="1847"/>
    <n v="1901"/>
  </r>
  <r>
    <s v="Radiologija"/>
    <m/>
    <x v="5073"/>
    <x v="5006"/>
    <n v="1847"/>
    <n v="1900"/>
    <n v="1"/>
    <n v="1"/>
    <n v="1848"/>
    <n v="1901"/>
  </r>
  <r>
    <s v="Radiologija"/>
    <m/>
    <x v="5074"/>
    <x v="5007"/>
    <n v="83"/>
    <n v="65"/>
    <m/>
    <n v="0"/>
    <n v="83"/>
    <n v="65"/>
  </r>
  <r>
    <s v="Radiologija"/>
    <m/>
    <x v="5075"/>
    <x v="5008"/>
    <n v="81"/>
    <n v="65"/>
    <m/>
    <n v="0"/>
    <n v="81"/>
    <n v="65"/>
  </r>
  <r>
    <s v="Radiologija"/>
    <m/>
    <x v="5076"/>
    <x v="5009"/>
    <n v="4"/>
    <n v="1"/>
    <m/>
    <n v="0"/>
    <n v="4"/>
    <n v="1"/>
  </r>
  <r>
    <s v="Radiologija"/>
    <m/>
    <x v="5077"/>
    <x v="5010"/>
    <n v="4"/>
    <n v="1"/>
    <m/>
    <n v="0"/>
    <n v="4"/>
    <n v="1"/>
  </r>
  <r>
    <s v="Radiologija"/>
    <m/>
    <x v="5078"/>
    <x v="5011"/>
    <n v="0"/>
    <n v="1"/>
    <m/>
    <n v="0"/>
    <n v="0"/>
    <n v="1"/>
  </r>
  <r>
    <s v="Radiologija"/>
    <m/>
    <x v="5079"/>
    <x v="5012"/>
    <n v="0"/>
    <n v="1"/>
    <m/>
    <n v="0"/>
    <n v="0"/>
    <n v="1"/>
  </r>
  <r>
    <s v="Radiologija"/>
    <m/>
    <x v="5080"/>
    <x v="5013"/>
    <n v="0"/>
    <n v="1"/>
    <m/>
    <n v="0"/>
    <n v="0"/>
    <n v="1"/>
  </r>
  <r>
    <s v="Radiologija"/>
    <m/>
    <x v="5081"/>
    <x v="5014"/>
    <n v="0"/>
    <n v="1"/>
    <m/>
    <n v="0"/>
    <n v="0"/>
    <n v="1"/>
  </r>
  <r>
    <s v="Radiologija"/>
    <m/>
    <x v="5082"/>
    <x v="5015"/>
    <n v="44"/>
    <n v="90"/>
    <m/>
    <n v="1"/>
    <n v="44"/>
    <n v="91"/>
  </r>
  <r>
    <s v="Radiologija"/>
    <m/>
    <x v="5083"/>
    <x v="5016"/>
    <n v="44"/>
    <n v="90"/>
    <m/>
    <n v="1"/>
    <n v="44"/>
    <n v="91"/>
  </r>
  <r>
    <s v="Radiologija"/>
    <m/>
    <x v="5084"/>
    <x v="5017"/>
    <n v="6"/>
    <n v="15"/>
    <m/>
    <n v="0"/>
    <n v="6"/>
    <n v="15"/>
  </r>
  <r>
    <s v="Radiologija"/>
    <m/>
    <x v="5085"/>
    <x v="5018"/>
    <n v="6"/>
    <n v="15"/>
    <m/>
    <n v="0"/>
    <n v="6"/>
    <n v="15"/>
  </r>
  <r>
    <s v="Radiologija"/>
    <m/>
    <x v="5086"/>
    <x v="5019"/>
    <n v="0"/>
    <n v="1"/>
    <m/>
    <n v="0"/>
    <n v="0"/>
    <n v="1"/>
  </r>
  <r>
    <s v="Radiologija"/>
    <m/>
    <x v="5087"/>
    <x v="5020"/>
    <n v="0"/>
    <n v="1"/>
    <m/>
    <n v="0"/>
    <n v="0"/>
    <n v="1"/>
  </r>
  <r>
    <s v="Radiologija"/>
    <m/>
    <x v="5088"/>
    <x v="5021"/>
    <n v="41"/>
    <n v="325"/>
    <m/>
    <n v="110"/>
    <n v="41"/>
    <n v="435"/>
  </r>
  <r>
    <s v="Radiologija"/>
    <m/>
    <x v="5089"/>
    <x v="5022"/>
    <n v="41"/>
    <n v="325"/>
    <m/>
    <n v="110"/>
    <n v="41"/>
    <n v="435"/>
  </r>
  <r>
    <s v="Radiologija"/>
    <m/>
    <x v="5090"/>
    <x v="5023"/>
    <n v="0"/>
    <n v="1"/>
    <m/>
    <n v="0"/>
    <n v="0"/>
    <n v="1"/>
  </r>
  <r>
    <s v="Radiologija"/>
    <m/>
    <x v="5091"/>
    <x v="5024"/>
    <n v="0"/>
    <n v="1"/>
    <m/>
    <n v="0"/>
    <n v="0"/>
    <n v="1"/>
  </r>
  <r>
    <s v="Radiologija"/>
    <m/>
    <x v="5092"/>
    <x v="5025"/>
    <n v="0"/>
    <n v="1"/>
    <m/>
    <n v="0"/>
    <n v="0"/>
    <n v="1"/>
  </r>
  <r>
    <s v="Radiologija"/>
    <m/>
    <x v="5093"/>
    <x v="5026"/>
    <n v="0"/>
    <n v="1"/>
    <m/>
    <n v="0"/>
    <n v="0"/>
    <n v="1"/>
  </r>
  <r>
    <s v="Radiologija"/>
    <m/>
    <x v="5094"/>
    <x v="5027"/>
    <n v="0"/>
    <n v="1"/>
    <m/>
    <n v="0"/>
    <n v="0"/>
    <n v="1"/>
  </r>
  <r>
    <s v="Radiologija"/>
    <m/>
    <x v="5095"/>
    <x v="5028"/>
    <n v="0"/>
    <n v="1"/>
    <m/>
    <n v="0"/>
    <n v="0"/>
    <n v="1"/>
  </r>
  <r>
    <s v="Radiologija"/>
    <m/>
    <x v="5096"/>
    <x v="5029"/>
    <n v="0"/>
    <n v="1"/>
    <m/>
    <n v="0"/>
    <n v="0"/>
    <n v="1"/>
  </r>
  <r>
    <s v="Radiologija"/>
    <m/>
    <x v="5097"/>
    <x v="5030"/>
    <n v="0"/>
    <n v="1"/>
    <m/>
    <n v="0"/>
    <n v="0"/>
    <n v="1"/>
  </r>
  <r>
    <s v="Radiologija"/>
    <m/>
    <x v="5098"/>
    <x v="5031"/>
    <n v="571"/>
    <n v="530"/>
    <n v="2"/>
    <n v="0"/>
    <n v="573"/>
    <n v="530"/>
  </r>
  <r>
    <s v="Radiologija"/>
    <m/>
    <x v="5099"/>
    <x v="5032"/>
    <n v="571"/>
    <n v="530"/>
    <n v="2"/>
    <n v="0"/>
    <n v="573"/>
    <n v="530"/>
  </r>
  <r>
    <s v="Radiologija"/>
    <m/>
    <x v="5100"/>
    <x v="5033"/>
    <n v="49"/>
    <n v="100"/>
    <m/>
    <n v="1"/>
    <n v="49"/>
    <n v="101"/>
  </r>
  <r>
    <s v="Radiologija"/>
    <m/>
    <x v="5101"/>
    <x v="5034"/>
    <n v="49"/>
    <n v="100"/>
    <m/>
    <n v="1"/>
    <n v="49"/>
    <n v="101"/>
  </r>
  <r>
    <s v="Radiologija"/>
    <m/>
    <x v="5102"/>
    <x v="5035"/>
    <n v="695"/>
    <n v="500"/>
    <m/>
    <n v="5"/>
    <n v="695"/>
    <n v="505"/>
  </r>
  <r>
    <s v="Radiologija"/>
    <m/>
    <x v="5103"/>
    <x v="5036"/>
    <n v="695"/>
    <n v="500"/>
    <m/>
    <n v="5"/>
    <n v="695"/>
    <n v="505"/>
  </r>
  <r>
    <s v="Radiologija"/>
    <m/>
    <x v="5104"/>
    <x v="5037"/>
    <n v="103"/>
    <n v="80"/>
    <m/>
    <n v="0"/>
    <n v="103"/>
    <n v="80"/>
  </r>
  <r>
    <s v="Radiologija"/>
    <m/>
    <x v="5105"/>
    <x v="5038"/>
    <n v="103"/>
    <n v="80"/>
    <m/>
    <n v="0"/>
    <n v="103"/>
    <n v="80"/>
  </r>
  <r>
    <s v="Radiologija"/>
    <m/>
    <x v="5106"/>
    <x v="5039"/>
    <n v="206"/>
    <n v="140"/>
    <n v="1"/>
    <n v="0"/>
    <n v="207"/>
    <n v="140"/>
  </r>
  <r>
    <s v="Radiologija"/>
    <m/>
    <x v="5107"/>
    <x v="5040"/>
    <n v="206"/>
    <n v="140"/>
    <n v="1"/>
    <n v="0"/>
    <n v="207"/>
    <n v="140"/>
  </r>
  <r>
    <s v="Radiologija"/>
    <m/>
    <x v="5108"/>
    <x v="5041"/>
    <n v="0"/>
    <n v="1"/>
    <m/>
    <n v="0"/>
    <n v="0"/>
    <n v="1"/>
  </r>
  <r>
    <s v="Radiologija"/>
    <m/>
    <x v="5109"/>
    <x v="5042"/>
    <n v="0"/>
    <n v="1"/>
    <m/>
    <n v="0"/>
    <n v="0"/>
    <n v="1"/>
  </r>
  <r>
    <s v="Radiologija"/>
    <m/>
    <x v="5110"/>
    <x v="5043"/>
    <n v="103"/>
    <n v="120"/>
    <m/>
    <n v="1"/>
    <n v="103"/>
    <n v="121"/>
  </r>
  <r>
    <s v="Radiologija"/>
    <m/>
    <x v="5111"/>
    <x v="5044"/>
    <n v="101"/>
    <n v="120"/>
    <m/>
    <n v="1"/>
    <n v="101"/>
    <n v="121"/>
  </r>
  <r>
    <s v="Radiologija"/>
    <m/>
    <x v="5112"/>
    <x v="5045"/>
    <n v="890"/>
    <n v="700"/>
    <m/>
    <n v="5"/>
    <n v="890"/>
    <n v="705"/>
  </r>
  <r>
    <s v="Radiologija"/>
    <m/>
    <x v="5113"/>
    <x v="5046"/>
    <n v="889"/>
    <n v="700"/>
    <m/>
    <n v="5"/>
    <n v="889"/>
    <n v="705"/>
  </r>
  <r>
    <s v="Radiologija"/>
    <m/>
    <x v="5114"/>
    <x v="5047"/>
    <n v="0"/>
    <n v="1"/>
    <m/>
    <n v="0"/>
    <n v="0"/>
    <n v="1"/>
  </r>
  <r>
    <s v="Radiologija"/>
    <m/>
    <x v="5115"/>
    <x v="5048"/>
    <n v="4"/>
    <n v="5"/>
    <m/>
    <n v="0"/>
    <n v="4"/>
    <n v="5"/>
  </r>
  <r>
    <s v="Radiologija"/>
    <m/>
    <x v="5116"/>
    <x v="5049"/>
    <n v="37"/>
    <n v="30"/>
    <m/>
    <n v="0"/>
    <n v="37"/>
    <n v="30"/>
  </r>
  <r>
    <s v="Radiologija"/>
    <m/>
    <x v="5117"/>
    <x v="5050"/>
    <n v="37"/>
    <n v="30"/>
    <m/>
    <n v="0"/>
    <n v="37"/>
    <n v="30"/>
  </r>
  <r>
    <s v="Radiologija"/>
    <m/>
    <x v="5118"/>
    <x v="5051"/>
    <n v="0"/>
    <n v="1"/>
    <m/>
    <n v="0"/>
    <n v="0"/>
    <n v="1"/>
  </r>
  <r>
    <s v="Radiologija"/>
    <m/>
    <x v="5119"/>
    <x v="5052"/>
    <n v="0"/>
    <n v="1"/>
    <m/>
    <n v="0"/>
    <n v="0"/>
    <n v="1"/>
  </r>
  <r>
    <s v="Radiologija"/>
    <m/>
    <x v="5120"/>
    <x v="5053"/>
    <n v="1"/>
    <n v="5"/>
    <m/>
    <n v="0"/>
    <n v="1"/>
    <n v="5"/>
  </r>
  <r>
    <s v="Radiologija"/>
    <m/>
    <x v="5121"/>
    <x v="5054"/>
    <n v="1"/>
    <n v="5"/>
    <m/>
    <n v="0"/>
    <n v="1"/>
    <n v="5"/>
  </r>
  <r>
    <s v="Radiologija"/>
    <m/>
    <x v="5122"/>
    <x v="5055"/>
    <n v="4"/>
    <n v="5"/>
    <m/>
    <n v="0"/>
    <n v="4"/>
    <n v="5"/>
  </r>
  <r>
    <s v="Radiologija"/>
    <m/>
    <x v="5123"/>
    <x v="5056"/>
    <n v="3"/>
    <n v="5"/>
    <m/>
    <n v="0"/>
    <n v="3"/>
    <n v="5"/>
  </r>
  <r>
    <s v="Radiologija"/>
    <m/>
    <x v="5124"/>
    <x v="5057"/>
    <n v="0"/>
    <n v="5"/>
    <m/>
    <n v="0"/>
    <n v="0"/>
    <n v="5"/>
  </r>
  <r>
    <s v="Radiologija"/>
    <m/>
    <x v="5125"/>
    <x v="5058"/>
    <n v="0"/>
    <n v="5"/>
    <m/>
    <n v="0"/>
    <n v="0"/>
    <n v="5"/>
  </r>
  <r>
    <s v="Radiologija"/>
    <m/>
    <x v="5126"/>
    <x v="5059"/>
    <n v="3"/>
    <n v="5"/>
    <m/>
    <n v="0"/>
    <n v="3"/>
    <n v="5"/>
  </r>
  <r>
    <s v="Radiologija"/>
    <m/>
    <x v="5127"/>
    <x v="5060"/>
    <n v="2"/>
    <n v="5"/>
    <m/>
    <n v="0"/>
    <n v="2"/>
    <n v="5"/>
  </r>
  <r>
    <s v="Radiologija"/>
    <m/>
    <x v="5128"/>
    <x v="5061"/>
    <n v="2"/>
    <n v="5"/>
    <m/>
    <n v="0"/>
    <n v="2"/>
    <n v="5"/>
  </r>
  <r>
    <s v="Radiologija"/>
    <m/>
    <x v="5129"/>
    <x v="5062"/>
    <n v="2"/>
    <n v="5"/>
    <m/>
    <n v="0"/>
    <n v="2"/>
    <n v="5"/>
  </r>
  <r>
    <s v="Radiologija"/>
    <m/>
    <x v="5130"/>
    <x v="5063"/>
    <n v="1"/>
    <n v="5"/>
    <m/>
    <n v="0"/>
    <n v="1"/>
    <n v="5"/>
  </r>
  <r>
    <s v="Radiologija"/>
    <m/>
    <x v="5131"/>
    <x v="5064"/>
    <n v="0"/>
    <n v="1"/>
    <m/>
    <n v="0"/>
    <n v="0"/>
    <n v="1"/>
  </r>
  <r>
    <s v="Radiologija"/>
    <m/>
    <x v="5132"/>
    <x v="5065"/>
    <n v="43"/>
    <n v="80"/>
    <m/>
    <n v="0"/>
    <n v="43"/>
    <n v="80"/>
  </r>
  <r>
    <s v="Radiologija"/>
    <m/>
    <x v="5133"/>
    <x v="5066"/>
    <n v="44"/>
    <n v="80"/>
    <m/>
    <n v="0"/>
    <n v="44"/>
    <n v="80"/>
  </r>
  <r>
    <s v="Radiologija"/>
    <m/>
    <x v="5134"/>
    <x v="5067"/>
    <n v="15"/>
    <n v="20"/>
    <m/>
    <n v="0"/>
    <n v="15"/>
    <n v="20"/>
  </r>
  <r>
    <s v="Radiologija"/>
    <m/>
    <x v="5135"/>
    <x v="5068"/>
    <n v="15"/>
    <n v="20"/>
    <m/>
    <n v="0"/>
    <n v="15"/>
    <n v="20"/>
  </r>
  <r>
    <s v="Radiologija"/>
    <m/>
    <x v="5136"/>
    <x v="5069"/>
    <n v="9"/>
    <n v="10"/>
    <m/>
    <n v="0"/>
    <n v="9"/>
    <n v="10"/>
  </r>
  <r>
    <s v="Radiologija"/>
    <m/>
    <x v="5137"/>
    <x v="5070"/>
    <n v="11"/>
    <n v="10"/>
    <m/>
    <n v="0"/>
    <n v="11"/>
    <n v="10"/>
  </r>
  <r>
    <s v="Radiologija"/>
    <m/>
    <x v="5138"/>
    <x v="5071"/>
    <n v="6"/>
    <n v="15"/>
    <m/>
    <n v="0"/>
    <n v="6"/>
    <n v="15"/>
  </r>
  <r>
    <s v="Radiologija"/>
    <m/>
    <x v="5139"/>
    <x v="5072"/>
    <n v="6"/>
    <n v="15"/>
    <m/>
    <n v="0"/>
    <n v="6"/>
    <n v="15"/>
  </r>
  <r>
    <s v="Radiologija"/>
    <m/>
    <x v="5140"/>
    <x v="5073"/>
    <n v="4"/>
    <n v="15"/>
    <m/>
    <n v="0"/>
    <n v="4"/>
    <n v="15"/>
  </r>
  <r>
    <s v="Radiologija"/>
    <m/>
    <x v="5141"/>
    <x v="5074"/>
    <n v="3"/>
    <n v="15"/>
    <m/>
    <n v="0"/>
    <n v="3"/>
    <n v="15"/>
  </r>
  <r>
    <s v="Radiologija"/>
    <m/>
    <x v="5142"/>
    <x v="5075"/>
    <n v="2"/>
    <n v="5"/>
    <m/>
    <n v="0"/>
    <n v="2"/>
    <n v="5"/>
  </r>
  <r>
    <s v="Radiologija"/>
    <m/>
    <x v="5143"/>
    <x v="5076"/>
    <n v="5"/>
    <n v="5"/>
    <m/>
    <n v="0"/>
    <n v="5"/>
    <n v="5"/>
  </r>
  <r>
    <s v="Radiologija"/>
    <m/>
    <x v="5144"/>
    <x v="5077"/>
    <n v="91"/>
    <n v="80"/>
    <m/>
    <n v="0"/>
    <n v="91"/>
    <n v="80"/>
  </r>
  <r>
    <s v="Radiologija"/>
    <m/>
    <x v="5145"/>
    <x v="5078"/>
    <n v="91"/>
    <n v="80"/>
    <m/>
    <n v="0"/>
    <n v="91"/>
    <n v="80"/>
  </r>
  <r>
    <s v="Radiologija"/>
    <m/>
    <x v="5146"/>
    <x v="5079"/>
    <n v="12"/>
    <n v="10"/>
    <m/>
    <n v="0"/>
    <n v="12"/>
    <n v="10"/>
  </r>
  <r>
    <s v="Radiologija"/>
    <m/>
    <x v="5147"/>
    <x v="5080"/>
    <n v="12"/>
    <n v="10"/>
    <m/>
    <n v="0"/>
    <n v="12"/>
    <n v="10"/>
  </r>
  <r>
    <s v="Radiologija"/>
    <m/>
    <x v="5148"/>
    <x v="5081"/>
    <n v="6"/>
    <n v="10"/>
    <m/>
    <n v="0"/>
    <n v="6"/>
    <n v="10"/>
  </r>
  <r>
    <s v="Radiologija"/>
    <m/>
    <x v="5149"/>
    <x v="5082"/>
    <n v="6"/>
    <n v="10"/>
    <m/>
    <n v="0"/>
    <n v="6"/>
    <n v="10"/>
  </r>
  <r>
    <s v="Radiologija"/>
    <m/>
    <x v="5150"/>
    <x v="5083"/>
    <n v="2"/>
    <n v="1"/>
    <m/>
    <n v="0"/>
    <n v="2"/>
    <n v="1"/>
  </r>
  <r>
    <s v="Radiologija"/>
    <m/>
    <x v="5151"/>
    <x v="5084"/>
    <n v="2"/>
    <n v="1"/>
    <m/>
    <n v="0"/>
    <n v="2"/>
    <n v="1"/>
  </r>
  <r>
    <s v="Radiologija"/>
    <m/>
    <x v="5152"/>
    <x v="5085"/>
    <n v="10"/>
    <n v="10"/>
    <m/>
    <n v="0"/>
    <n v="10"/>
    <n v="10"/>
  </r>
  <r>
    <s v="Radiologija"/>
    <m/>
    <x v="5153"/>
    <x v="5086"/>
    <n v="9"/>
    <n v="10"/>
    <m/>
    <n v="0"/>
    <n v="9"/>
    <n v="10"/>
  </r>
  <r>
    <s v="Radiologija"/>
    <m/>
    <x v="5154"/>
    <x v="5087"/>
    <n v="3"/>
    <n v="5"/>
    <m/>
    <n v="0"/>
    <n v="3"/>
    <n v="5"/>
  </r>
  <r>
    <s v="Radiologija"/>
    <m/>
    <x v="5155"/>
    <x v="5088"/>
    <n v="3"/>
    <n v="5"/>
    <m/>
    <n v="0"/>
    <n v="3"/>
    <n v="5"/>
  </r>
  <r>
    <s v="Radiologija"/>
    <m/>
    <x v="5156"/>
    <x v="5089"/>
    <n v="15"/>
    <n v="35"/>
    <m/>
    <n v="0"/>
    <n v="15"/>
    <n v="35"/>
  </r>
  <r>
    <s v="Radiologija"/>
    <m/>
    <x v="5157"/>
    <x v="5090"/>
    <n v="15"/>
    <n v="35"/>
    <m/>
    <n v="0"/>
    <n v="15"/>
    <n v="35"/>
  </r>
  <r>
    <s v="Radiologija"/>
    <m/>
    <x v="5158"/>
    <x v="5091"/>
    <n v="2"/>
    <n v="10"/>
    <m/>
    <n v="0"/>
    <n v="2"/>
    <n v="10"/>
  </r>
  <r>
    <s v="Radiologija"/>
    <m/>
    <x v="5159"/>
    <x v="5092"/>
    <n v="2"/>
    <n v="10"/>
    <m/>
    <n v="0"/>
    <n v="2"/>
    <n v="10"/>
  </r>
  <r>
    <s v="Radiologija"/>
    <m/>
    <x v="5160"/>
    <x v="5093"/>
    <n v="382"/>
    <n v="230"/>
    <n v="1"/>
    <n v="1"/>
    <n v="383"/>
    <n v="231"/>
  </r>
  <r>
    <s v="Radiologija"/>
    <m/>
    <x v="5161"/>
    <x v="5094"/>
    <n v="382"/>
    <n v="230"/>
    <n v="1"/>
    <n v="1"/>
    <n v="383"/>
    <n v="231"/>
  </r>
  <r>
    <s v="Radiologija"/>
    <m/>
    <x v="5162"/>
    <x v="5095"/>
    <n v="23"/>
    <n v="15"/>
    <m/>
    <n v="0"/>
    <n v="23"/>
    <n v="15"/>
  </r>
  <r>
    <s v="Radiologija"/>
    <m/>
    <x v="5163"/>
    <x v="5096"/>
    <n v="22"/>
    <n v="15"/>
    <m/>
    <n v="0"/>
    <n v="22"/>
    <n v="15"/>
  </r>
  <r>
    <s v="Radiologija"/>
    <m/>
    <x v="5164"/>
    <x v="5097"/>
    <n v="23"/>
    <n v="15"/>
    <m/>
    <n v="0"/>
    <n v="23"/>
    <n v="15"/>
  </r>
  <r>
    <s v="Radiologija"/>
    <m/>
    <x v="5165"/>
    <x v="5098"/>
    <n v="22"/>
    <n v="15"/>
    <m/>
    <n v="0"/>
    <n v="22"/>
    <n v="15"/>
  </r>
  <r>
    <s v="Radiologija"/>
    <m/>
    <x v="5166"/>
    <x v="5099"/>
    <n v="9"/>
    <n v="5"/>
    <m/>
    <n v="0"/>
    <n v="9"/>
    <n v="5"/>
  </r>
  <r>
    <s v="Radiologija"/>
    <m/>
    <x v="5167"/>
    <x v="5100"/>
    <n v="8"/>
    <n v="5"/>
    <m/>
    <n v="0"/>
    <n v="8"/>
    <n v="5"/>
  </r>
  <r>
    <s v="Radiologija"/>
    <m/>
    <x v="5168"/>
    <x v="5101"/>
    <n v="0"/>
    <n v="1"/>
    <m/>
    <n v="0"/>
    <n v="0"/>
    <n v="1"/>
  </r>
  <r>
    <s v="Radiologija"/>
    <m/>
    <x v="5169"/>
    <x v="5102"/>
    <n v="0"/>
    <n v="1"/>
    <m/>
    <n v="0"/>
    <n v="0"/>
    <n v="1"/>
  </r>
  <r>
    <s v="Radiologija"/>
    <m/>
    <x v="5170"/>
    <x v="5103"/>
    <n v="1"/>
    <n v="1"/>
    <m/>
    <n v="0"/>
    <n v="1"/>
    <n v="1"/>
  </r>
  <r>
    <s v="Radiologija"/>
    <m/>
    <x v="5171"/>
    <x v="5104"/>
    <n v="0"/>
    <n v="1"/>
    <m/>
    <n v="0"/>
    <n v="0"/>
    <n v="1"/>
  </r>
  <r>
    <s v="Radiologija"/>
    <m/>
    <x v="5172"/>
    <x v="5105"/>
    <n v="0"/>
    <n v="1"/>
    <m/>
    <n v="0"/>
    <n v="0"/>
    <n v="1"/>
  </r>
  <r>
    <s v="Radiologija"/>
    <m/>
    <x v="5173"/>
    <x v="5106"/>
    <n v="0"/>
    <n v="1"/>
    <m/>
    <n v="0"/>
    <n v="0"/>
    <n v="1"/>
  </r>
  <r>
    <s v="Radiologija"/>
    <m/>
    <x v="5174"/>
    <x v="5107"/>
    <n v="3"/>
    <n v="15"/>
    <m/>
    <n v="0"/>
    <n v="3"/>
    <n v="15"/>
  </r>
  <r>
    <s v="Radiologija"/>
    <m/>
    <x v="5175"/>
    <x v="5108"/>
    <n v="3"/>
    <n v="15"/>
    <m/>
    <n v="0"/>
    <n v="3"/>
    <n v="15"/>
  </r>
  <r>
    <s v="Radiologija"/>
    <m/>
    <x v="5176"/>
    <x v="5109"/>
    <n v="0"/>
    <n v="5"/>
    <m/>
    <n v="0"/>
    <n v="0"/>
    <n v="5"/>
  </r>
  <r>
    <s v="Radiologija"/>
    <m/>
    <x v="5177"/>
    <x v="5110"/>
    <n v="0"/>
    <n v="1"/>
    <m/>
    <n v="0"/>
    <n v="0"/>
    <n v="1"/>
  </r>
  <r>
    <s v="Radiologija"/>
    <m/>
    <x v="5178"/>
    <x v="5111"/>
    <n v="33"/>
    <n v="40"/>
    <m/>
    <n v="0"/>
    <n v="33"/>
    <n v="40"/>
  </r>
  <r>
    <s v="Radiologija"/>
    <m/>
    <x v="5179"/>
    <x v="5112"/>
    <n v="31"/>
    <n v="40"/>
    <m/>
    <n v="0"/>
    <n v="31"/>
    <n v="40"/>
  </r>
  <r>
    <s v="Radiologija"/>
    <m/>
    <x v="5180"/>
    <x v="5113"/>
    <n v="0"/>
    <n v="1"/>
    <m/>
    <n v="0"/>
    <n v="0"/>
    <n v="1"/>
  </r>
  <r>
    <s v="Radiologija"/>
    <m/>
    <x v="5181"/>
    <x v="5114"/>
    <n v="0"/>
    <n v="1"/>
    <m/>
    <n v="0"/>
    <n v="0"/>
    <n v="1"/>
  </r>
  <r>
    <s v="Radiologija"/>
    <m/>
    <x v="5182"/>
    <x v="5115"/>
    <n v="0"/>
    <n v="1"/>
    <m/>
    <n v="0"/>
    <n v="0"/>
    <n v="1"/>
  </r>
  <r>
    <s v="Radiologija"/>
    <m/>
    <x v="5183"/>
    <x v="5116"/>
    <n v="0"/>
    <n v="1"/>
    <m/>
    <n v="0"/>
    <n v="0"/>
    <n v="1"/>
  </r>
  <r>
    <s v="Radiologija"/>
    <m/>
    <x v="5184"/>
    <x v="5117"/>
    <n v="0"/>
    <n v="1"/>
    <m/>
    <n v="0"/>
    <n v="0"/>
    <n v="1"/>
  </r>
  <r>
    <s v="Radiologija"/>
    <m/>
    <x v="5185"/>
    <x v="5118"/>
    <n v="0"/>
    <n v="1"/>
    <m/>
    <n v="0"/>
    <n v="0"/>
    <n v="1"/>
  </r>
  <r>
    <s v="Radiologija"/>
    <m/>
    <x v="5186"/>
    <x v="5119"/>
    <n v="0"/>
    <n v="1"/>
    <m/>
    <n v="0"/>
    <n v="0"/>
    <n v="1"/>
  </r>
  <r>
    <s v="Radiologija"/>
    <m/>
    <x v="5187"/>
    <x v="5120"/>
    <n v="644"/>
    <n v="370"/>
    <m/>
    <n v="0"/>
    <n v="644"/>
    <n v="370"/>
  </r>
  <r>
    <s v="Radiologija"/>
    <m/>
    <x v="5188"/>
    <x v="5121"/>
    <n v="644"/>
    <n v="370"/>
    <m/>
    <n v="0"/>
    <n v="644"/>
    <n v="370"/>
  </r>
  <r>
    <s v="Radiologija"/>
    <m/>
    <x v="5189"/>
    <x v="5122"/>
    <n v="1"/>
    <n v="1"/>
    <m/>
    <n v="0"/>
    <n v="1"/>
    <n v="1"/>
  </r>
  <r>
    <s v="Radiologija"/>
    <m/>
    <x v="5190"/>
    <x v="5123"/>
    <n v="1"/>
    <n v="1"/>
    <m/>
    <n v="0"/>
    <n v="1"/>
    <n v="1"/>
  </r>
  <r>
    <s v="Radiologija"/>
    <m/>
    <x v="5191"/>
    <x v="5124"/>
    <n v="0"/>
    <n v="1"/>
    <m/>
    <n v="0"/>
    <n v="0"/>
    <n v="1"/>
  </r>
  <r>
    <s v="Radiologija"/>
    <m/>
    <x v="5192"/>
    <x v="5125"/>
    <n v="0"/>
    <n v="1"/>
    <m/>
    <n v="0"/>
    <n v="0"/>
    <n v="1"/>
  </r>
  <r>
    <s v="Radiologija"/>
    <m/>
    <x v="5193"/>
    <x v="5126"/>
    <n v="1"/>
    <n v="1"/>
    <m/>
    <n v="0"/>
    <n v="1"/>
    <n v="1"/>
  </r>
  <r>
    <s v="Radiologija"/>
    <m/>
    <x v="5194"/>
    <x v="5127"/>
    <n v="1"/>
    <n v="1"/>
    <m/>
    <n v="0"/>
    <n v="1"/>
    <n v="1"/>
  </r>
  <r>
    <s v="Radiologija"/>
    <m/>
    <x v="5195"/>
    <x v="5128"/>
    <n v="0"/>
    <n v="1"/>
    <m/>
    <n v="0"/>
    <n v="0"/>
    <n v="1"/>
  </r>
  <r>
    <s v="Radiologija"/>
    <m/>
    <x v="5196"/>
    <x v="5129"/>
    <n v="0"/>
    <n v="1"/>
    <m/>
    <n v="0"/>
    <n v="0"/>
    <n v="1"/>
  </r>
  <r>
    <s v="Radiologija"/>
    <m/>
    <x v="5197"/>
    <x v="5130"/>
    <n v="0"/>
    <n v="5"/>
    <m/>
    <n v="0"/>
    <n v="0"/>
    <n v="5"/>
  </r>
  <r>
    <s v="Radiologija"/>
    <m/>
    <x v="5198"/>
    <x v="5131"/>
    <n v="0"/>
    <n v="5"/>
    <m/>
    <n v="0"/>
    <n v="0"/>
    <n v="5"/>
  </r>
  <r>
    <s v="Radiologija"/>
    <m/>
    <x v="5199"/>
    <x v="5132"/>
    <n v="0"/>
    <n v="1"/>
    <m/>
    <n v="0"/>
    <n v="0"/>
    <n v="1"/>
  </r>
  <r>
    <s v="Radiologija"/>
    <m/>
    <x v="5200"/>
    <x v="5133"/>
    <n v="0"/>
    <n v="1"/>
    <m/>
    <n v="0"/>
    <n v="0"/>
    <n v="1"/>
  </r>
  <r>
    <s v="Radiologija"/>
    <m/>
    <x v="5201"/>
    <x v="5134"/>
    <n v="0"/>
    <n v="1"/>
    <m/>
    <n v="0"/>
    <n v="0"/>
    <n v="1"/>
  </r>
  <r>
    <s v="Radiologija"/>
    <m/>
    <x v="5202"/>
    <x v="5135"/>
    <n v="0"/>
    <n v="1"/>
    <m/>
    <n v="0"/>
    <n v="0"/>
    <n v="1"/>
  </r>
  <r>
    <s v="Radiologija"/>
    <m/>
    <x v="5203"/>
    <x v="5136"/>
    <n v="0"/>
    <n v="1"/>
    <m/>
    <n v="0"/>
    <n v="0"/>
    <n v="1"/>
  </r>
  <r>
    <s v="Radiologija"/>
    <m/>
    <x v="5204"/>
    <x v="5137"/>
    <n v="0"/>
    <n v="1"/>
    <m/>
    <n v="0"/>
    <n v="0"/>
    <n v="1"/>
  </r>
  <r>
    <s v="Radiologija"/>
    <m/>
    <x v="5205"/>
    <x v="5138"/>
    <n v="0"/>
    <n v="1"/>
    <m/>
    <n v="0"/>
    <n v="0"/>
    <n v="1"/>
  </r>
  <r>
    <s v="Radiologija"/>
    <m/>
    <x v="5206"/>
    <x v="5139"/>
    <n v="0"/>
    <n v="1"/>
    <m/>
    <n v="0"/>
    <n v="0"/>
    <n v="1"/>
  </r>
  <r>
    <s v="Radiologija"/>
    <m/>
    <x v="5207"/>
    <x v="5140"/>
    <n v="0"/>
    <n v="1"/>
    <m/>
    <n v="0"/>
    <n v="0"/>
    <n v="1"/>
  </r>
  <r>
    <s v="Radiologija"/>
    <m/>
    <x v="5208"/>
    <x v="5141"/>
    <n v="0"/>
    <n v="1"/>
    <m/>
    <n v="0"/>
    <n v="0"/>
    <n v="1"/>
  </r>
  <r>
    <s v="Radiologija"/>
    <m/>
    <x v="5209"/>
    <x v="5142"/>
    <n v="0"/>
    <n v="1"/>
    <m/>
    <n v="0"/>
    <n v="0"/>
    <n v="1"/>
  </r>
  <r>
    <s v="Radiologija"/>
    <m/>
    <x v="5210"/>
    <x v="5143"/>
    <n v="0"/>
    <n v="1"/>
    <m/>
    <n v="0"/>
    <n v="0"/>
    <n v="1"/>
  </r>
  <r>
    <s v="Radiologija"/>
    <m/>
    <x v="5211"/>
    <x v="5144"/>
    <n v="0"/>
    <n v="1"/>
    <m/>
    <n v="0"/>
    <n v="0"/>
    <n v="1"/>
  </r>
  <r>
    <s v="Radiologija"/>
    <m/>
    <x v="5212"/>
    <x v="5145"/>
    <n v="0"/>
    <n v="1"/>
    <m/>
    <n v="0"/>
    <n v="0"/>
    <n v="1"/>
  </r>
  <r>
    <s v="Radiologija"/>
    <m/>
    <x v="5213"/>
    <x v="5146"/>
    <n v="0"/>
    <n v="1"/>
    <m/>
    <n v="0"/>
    <n v="0"/>
    <n v="1"/>
  </r>
  <r>
    <s v="Radiologija"/>
    <m/>
    <x v="5214"/>
    <x v="5147"/>
    <n v="0"/>
    <n v="1"/>
    <m/>
    <n v="0"/>
    <n v="0"/>
    <n v="1"/>
  </r>
  <r>
    <s v="Radiologija"/>
    <m/>
    <x v="5215"/>
    <x v="5148"/>
    <n v="0"/>
    <n v="1"/>
    <m/>
    <n v="0"/>
    <n v="0"/>
    <n v="1"/>
  </r>
  <r>
    <s v="Radiologija"/>
    <m/>
    <x v="5216"/>
    <x v="5149"/>
    <n v="0"/>
    <n v="1"/>
    <m/>
    <n v="0"/>
    <n v="0"/>
    <n v="1"/>
  </r>
  <r>
    <s v="Radiologija"/>
    <m/>
    <x v="5217"/>
    <x v="5150"/>
    <n v="0"/>
    <n v="1"/>
    <m/>
    <n v="0"/>
    <n v="0"/>
    <n v="1"/>
  </r>
  <r>
    <s v="Radiologija"/>
    <m/>
    <x v="5218"/>
    <x v="5151"/>
    <n v="0"/>
    <n v="1"/>
    <m/>
    <n v="0"/>
    <n v="0"/>
    <n v="1"/>
  </r>
  <r>
    <s v="Radiologija"/>
    <m/>
    <x v="5219"/>
    <x v="5152"/>
    <n v="0"/>
    <n v="1"/>
    <m/>
    <n v="0"/>
    <n v="0"/>
    <n v="1"/>
  </r>
  <r>
    <s v="Radiologija"/>
    <m/>
    <x v="5220"/>
    <x v="5153"/>
    <n v="0"/>
    <n v="1"/>
    <m/>
    <n v="0"/>
    <n v="0"/>
    <n v="1"/>
  </r>
  <r>
    <s v="Radiologija"/>
    <m/>
    <x v="5221"/>
    <x v="5154"/>
    <n v="0"/>
    <n v="1"/>
    <m/>
    <n v="0"/>
    <n v="0"/>
    <n v="1"/>
  </r>
  <r>
    <s v="Radiologija"/>
    <m/>
    <x v="5222"/>
    <x v="5155"/>
    <n v="0"/>
    <n v="1"/>
    <m/>
    <n v="0"/>
    <n v="0"/>
    <n v="1"/>
  </r>
  <r>
    <s v="Radiologija"/>
    <m/>
    <x v="5223"/>
    <x v="5156"/>
    <n v="0"/>
    <n v="1"/>
    <m/>
    <n v="0"/>
    <n v="0"/>
    <n v="1"/>
  </r>
  <r>
    <s v="Radiologija"/>
    <m/>
    <x v="5224"/>
    <x v="5157"/>
    <n v="0"/>
    <n v="1"/>
    <m/>
    <n v="0"/>
    <n v="0"/>
    <n v="1"/>
  </r>
  <r>
    <s v="Radiologija"/>
    <m/>
    <x v="5225"/>
    <x v="5158"/>
    <n v="0"/>
    <n v="1"/>
    <m/>
    <n v="0"/>
    <n v="0"/>
    <n v="1"/>
  </r>
  <r>
    <s v="Radiologija"/>
    <m/>
    <x v="5226"/>
    <x v="5159"/>
    <n v="0"/>
    <n v="1"/>
    <m/>
    <n v="0"/>
    <n v="0"/>
    <n v="1"/>
  </r>
  <r>
    <s v="Radiologija"/>
    <m/>
    <x v="5227"/>
    <x v="5160"/>
    <n v="0"/>
    <n v="1"/>
    <m/>
    <n v="0"/>
    <n v="0"/>
    <n v="1"/>
  </r>
  <r>
    <s v="Radiologija"/>
    <m/>
    <x v="5228"/>
    <x v="5161"/>
    <n v="0"/>
    <n v="1"/>
    <m/>
    <n v="0"/>
    <n v="0"/>
    <n v="1"/>
  </r>
  <r>
    <s v="Radiologija"/>
    <m/>
    <x v="5229"/>
    <x v="5162"/>
    <n v="0"/>
    <n v="1"/>
    <m/>
    <n v="0"/>
    <n v="0"/>
    <n v="1"/>
  </r>
  <r>
    <s v="Radiologija"/>
    <m/>
    <x v="5230"/>
    <x v="5163"/>
    <n v="0"/>
    <n v="1"/>
    <m/>
    <n v="0"/>
    <n v="0"/>
    <n v="1"/>
  </r>
  <r>
    <s v="Radiologija"/>
    <m/>
    <x v="5231"/>
    <x v="5164"/>
    <n v="0"/>
    <n v="1"/>
    <m/>
    <n v="0"/>
    <n v="0"/>
    <n v="1"/>
  </r>
  <r>
    <s v="Radiologija"/>
    <m/>
    <x v="5232"/>
    <x v="5165"/>
    <n v="0"/>
    <n v="1"/>
    <m/>
    <n v="0"/>
    <n v="0"/>
    <n v="1"/>
  </r>
  <r>
    <s v="Radiologija"/>
    <m/>
    <x v="5233"/>
    <x v="5166"/>
    <n v="0"/>
    <n v="1"/>
    <m/>
    <n v="0"/>
    <n v="0"/>
    <n v="1"/>
  </r>
  <r>
    <s v="Radiologija"/>
    <m/>
    <x v="5234"/>
    <x v="5167"/>
    <n v="0"/>
    <n v="1"/>
    <m/>
    <n v="0"/>
    <n v="0"/>
    <n v="1"/>
  </r>
  <r>
    <s v="Radiologija"/>
    <m/>
    <x v="5235"/>
    <x v="5168"/>
    <n v="0"/>
    <n v="1"/>
    <m/>
    <n v="0"/>
    <n v="0"/>
    <n v="1"/>
  </r>
  <r>
    <s v="Radiologija"/>
    <m/>
    <x v="5236"/>
    <x v="5169"/>
    <n v="0"/>
    <n v="1"/>
    <m/>
    <n v="0"/>
    <n v="0"/>
    <n v="1"/>
  </r>
  <r>
    <s v="Radiologija"/>
    <m/>
    <x v="5237"/>
    <x v="5170"/>
    <n v="0"/>
    <n v="1"/>
    <m/>
    <n v="0"/>
    <n v="0"/>
    <n v="1"/>
  </r>
  <r>
    <s v="Radiologija"/>
    <m/>
    <x v="5238"/>
    <x v="5171"/>
    <n v="0"/>
    <n v="1"/>
    <m/>
    <n v="0"/>
    <n v="0"/>
    <n v="1"/>
  </r>
  <r>
    <s v="Radiologija"/>
    <m/>
    <x v="5239"/>
    <x v="5172"/>
    <n v="0"/>
    <n v="1"/>
    <m/>
    <n v="0"/>
    <n v="0"/>
    <n v="1"/>
  </r>
  <r>
    <s v="Radiologija"/>
    <m/>
    <x v="5240"/>
    <x v="5173"/>
    <n v="0"/>
    <n v="1"/>
    <m/>
    <n v="0"/>
    <n v="0"/>
    <n v="1"/>
  </r>
  <r>
    <s v="Radiologija"/>
    <m/>
    <x v="5241"/>
    <x v="5174"/>
    <n v="0"/>
    <n v="1"/>
    <m/>
    <n v="0"/>
    <n v="0"/>
    <n v="1"/>
  </r>
  <r>
    <s v="Radiologija"/>
    <m/>
    <x v="5242"/>
    <x v="5175"/>
    <n v="0"/>
    <n v="1"/>
    <m/>
    <n v="0"/>
    <n v="0"/>
    <n v="1"/>
  </r>
  <r>
    <s v="Radiologija"/>
    <m/>
    <x v="5243"/>
    <x v="5176"/>
    <n v="0"/>
    <n v="1"/>
    <m/>
    <n v="0"/>
    <n v="0"/>
    <n v="1"/>
  </r>
  <r>
    <s v="Radiologija"/>
    <m/>
    <x v="5244"/>
    <x v="5177"/>
    <n v="0"/>
    <n v="1"/>
    <m/>
    <n v="0"/>
    <n v="0"/>
    <n v="1"/>
  </r>
  <r>
    <s v="Radiologija"/>
    <m/>
    <x v="5245"/>
    <x v="5178"/>
    <n v="0"/>
    <n v="1"/>
    <m/>
    <n v="0"/>
    <n v="0"/>
    <n v="1"/>
  </r>
  <r>
    <s v="Radiologija"/>
    <m/>
    <x v="5246"/>
    <x v="5179"/>
    <n v="0"/>
    <n v="1"/>
    <m/>
    <n v="0"/>
    <n v="0"/>
    <n v="1"/>
  </r>
  <r>
    <s v="Radiologija"/>
    <m/>
    <x v="5247"/>
    <x v="5180"/>
    <n v="0"/>
    <n v="1"/>
    <m/>
    <n v="0"/>
    <n v="0"/>
    <n v="1"/>
  </r>
  <r>
    <s v="Radiologija"/>
    <m/>
    <x v="5248"/>
    <x v="5181"/>
    <n v="0"/>
    <n v="1"/>
    <m/>
    <n v="0"/>
    <n v="0"/>
    <n v="1"/>
  </r>
  <r>
    <s v="Radiologija"/>
    <m/>
    <x v="5249"/>
    <x v="5182"/>
    <n v="0"/>
    <n v="1"/>
    <m/>
    <n v="0"/>
    <n v="0"/>
    <n v="1"/>
  </r>
  <r>
    <s v="Radiologija"/>
    <m/>
    <x v="5250"/>
    <x v="5183"/>
    <n v="0"/>
    <n v="1"/>
    <m/>
    <n v="0"/>
    <n v="0"/>
    <n v="1"/>
  </r>
  <r>
    <s v="Radiologija"/>
    <m/>
    <x v="5251"/>
    <x v="5184"/>
    <n v="0"/>
    <n v="1"/>
    <m/>
    <n v="0"/>
    <n v="0"/>
    <n v="1"/>
  </r>
  <r>
    <s v="Radiologija"/>
    <m/>
    <x v="5252"/>
    <x v="5185"/>
    <n v="0"/>
    <n v="1"/>
    <m/>
    <n v="0"/>
    <n v="0"/>
    <n v="1"/>
  </r>
  <r>
    <s v="Radiologija"/>
    <m/>
    <x v="5253"/>
    <x v="5186"/>
    <n v="0"/>
    <n v="1"/>
    <m/>
    <n v="0"/>
    <n v="0"/>
    <n v="1"/>
  </r>
  <r>
    <s v="Radiologija"/>
    <m/>
    <x v="5254"/>
    <x v="5187"/>
    <n v="0"/>
    <n v="1"/>
    <m/>
    <n v="0"/>
    <n v="0"/>
    <n v="1"/>
  </r>
  <r>
    <s v="Radiologija"/>
    <m/>
    <x v="5255"/>
    <x v="5188"/>
    <n v="0"/>
    <n v="1"/>
    <m/>
    <n v="0"/>
    <n v="0"/>
    <n v="1"/>
  </r>
  <r>
    <s v="Radiologija"/>
    <m/>
    <x v="5256"/>
    <x v="5189"/>
    <n v="0"/>
    <n v="1"/>
    <m/>
    <n v="0"/>
    <n v="0"/>
    <n v="1"/>
  </r>
  <r>
    <s v="Radiologija"/>
    <m/>
    <x v="5257"/>
    <x v="5190"/>
    <n v="0"/>
    <n v="1"/>
    <m/>
    <n v="0"/>
    <n v="0"/>
    <n v="1"/>
  </r>
  <r>
    <s v="Radiologija"/>
    <m/>
    <x v="5258"/>
    <x v="5191"/>
    <n v="0"/>
    <n v="1"/>
    <m/>
    <n v="0"/>
    <n v="0"/>
    <n v="1"/>
  </r>
  <r>
    <s v="Radiologija"/>
    <m/>
    <x v="5259"/>
    <x v="5192"/>
    <n v="18"/>
    <n v="70"/>
    <n v="2231"/>
    <n v="1900"/>
    <n v="2249"/>
    <n v="1970"/>
  </r>
  <r>
    <s v="Radiologija"/>
    <m/>
    <x v="5260"/>
    <x v="5193"/>
    <n v="0"/>
    <n v="1"/>
    <n v="1"/>
    <n v="1"/>
    <n v="1"/>
    <n v="2"/>
  </r>
  <r>
    <s v="Radiologija"/>
    <m/>
    <x v="5261"/>
    <x v="5194"/>
    <n v="6"/>
    <n v="20"/>
    <n v="248"/>
    <n v="200"/>
    <n v="254"/>
    <n v="220"/>
  </r>
  <r>
    <s v="Radiologija"/>
    <m/>
    <x v="5262"/>
    <x v="5195"/>
    <n v="11"/>
    <n v="50"/>
    <n v="1067"/>
    <n v="950"/>
    <n v="1078"/>
    <n v="1000"/>
  </r>
  <r>
    <s v="Radiologija"/>
    <m/>
    <x v="5263"/>
    <x v="5196"/>
    <n v="8"/>
    <n v="50"/>
    <n v="423"/>
    <n v="300"/>
    <n v="431"/>
    <n v="350"/>
  </r>
  <r>
    <s v="Radiologija"/>
    <m/>
    <x v="5264"/>
    <x v="5197"/>
    <n v="31"/>
    <n v="70"/>
    <n v="1036"/>
    <n v="710"/>
    <n v="1067"/>
    <n v="780"/>
  </r>
  <r>
    <s v="Radiologija"/>
    <m/>
    <x v="5265"/>
    <x v="5198"/>
    <n v="20"/>
    <n v="30"/>
    <n v="618"/>
    <n v="350"/>
    <n v="638"/>
    <n v="380"/>
  </r>
  <r>
    <s v="Radiologija"/>
    <m/>
    <x v="5266"/>
    <x v="5199"/>
    <n v="7"/>
    <n v="20"/>
    <n v="291"/>
    <n v="200"/>
    <n v="298"/>
    <n v="220"/>
  </r>
  <r>
    <s v="Radiologija"/>
    <m/>
    <x v="5267"/>
    <x v="5200"/>
    <n v="0"/>
    <n v="1"/>
    <n v="203"/>
    <n v="150"/>
    <n v="203"/>
    <n v="151"/>
  </r>
  <r>
    <s v="Radiologija"/>
    <m/>
    <x v="5268"/>
    <x v="5201"/>
    <n v="0"/>
    <n v="1"/>
    <n v="18"/>
    <n v="15"/>
    <n v="18"/>
    <n v="16"/>
  </r>
  <r>
    <s v="Radiologija"/>
    <m/>
    <x v="5269"/>
    <x v="5202"/>
    <n v="1"/>
    <n v="1"/>
    <n v="32"/>
    <n v="10"/>
    <n v="33"/>
    <n v="11"/>
  </r>
  <r>
    <s v="Radiologija"/>
    <m/>
    <x v="5270"/>
    <x v="5203"/>
    <n v="3"/>
    <n v="1"/>
    <n v="372"/>
    <n v="400"/>
    <n v="375"/>
    <n v="401"/>
  </r>
  <r>
    <s v="Radiologija"/>
    <m/>
    <x v="5271"/>
    <x v="5204"/>
    <n v="0"/>
    <n v="1"/>
    <m/>
    <n v="1"/>
    <n v="0"/>
    <n v="2"/>
  </r>
  <r>
    <s v="Radiologija"/>
    <m/>
    <x v="5272"/>
    <x v="5205"/>
    <n v="0"/>
    <n v="1"/>
    <m/>
    <n v="1"/>
    <n v="0"/>
    <n v="2"/>
  </r>
  <r>
    <s v="Radiologija"/>
    <m/>
    <x v="5273"/>
    <x v="5206"/>
    <n v="0"/>
    <n v="1"/>
    <m/>
    <n v="1"/>
    <n v="0"/>
    <n v="2"/>
  </r>
  <r>
    <s v="Radiologija"/>
    <m/>
    <x v="5274"/>
    <x v="5207"/>
    <n v="0"/>
    <n v="1"/>
    <m/>
    <n v="1"/>
    <n v="0"/>
    <n v="2"/>
  </r>
  <r>
    <s v="Radiologija"/>
    <m/>
    <x v="5275"/>
    <x v="5208"/>
    <n v="0"/>
    <n v="1"/>
    <m/>
    <n v="1"/>
    <n v="0"/>
    <n v="2"/>
  </r>
  <r>
    <s v="Radiologija"/>
    <m/>
    <x v="5276"/>
    <x v="5209"/>
    <n v="0"/>
    <n v="1"/>
    <m/>
    <n v="1"/>
    <n v="0"/>
    <n v="2"/>
  </r>
  <r>
    <s v="Radiologija"/>
    <m/>
    <x v="5277"/>
    <x v="5210"/>
    <n v="0"/>
    <n v="1"/>
    <n v="1"/>
    <n v="1"/>
    <n v="1"/>
    <n v="2"/>
  </r>
  <r>
    <s v="Radiologija"/>
    <m/>
    <x v="5278"/>
    <x v="4913"/>
    <n v="0"/>
    <n v="1"/>
    <m/>
    <n v="0"/>
    <n v="0"/>
    <n v="1"/>
  </r>
  <r>
    <m/>
    <m/>
    <x v="0"/>
    <x v="0"/>
    <m/>
    <m/>
    <m/>
    <m/>
    <m/>
    <m/>
  </r>
  <r>
    <m/>
    <s v="Лабораторијска дијагностика"/>
    <x v="0"/>
    <x v="0"/>
    <n v="0"/>
    <m/>
    <n v="0"/>
    <m/>
    <m/>
    <m/>
  </r>
  <r>
    <m/>
    <s v="БРОЈ ПАЦИЈЕНАТА-УКУПНО"/>
    <x v="0"/>
    <x v="0"/>
    <n v="127369"/>
    <n v="130410"/>
    <n v="54068"/>
    <n v="75200"/>
    <n v="181437"/>
    <n v="205610"/>
  </r>
  <r>
    <m/>
    <s v="БРОЈ ПРЕГЛЕДАНИХ УЗОРАКА-УКУПНО"/>
    <x v="0"/>
    <x v="0"/>
    <n v="260998"/>
    <n v="260000"/>
    <n v="267599"/>
    <n v="260000"/>
    <n v="528597"/>
    <n v="520000"/>
  </r>
  <r>
    <m/>
    <s v="ЛАБОРАТОРИЈСКЕ АНАЛИЗЕ -УКУПНО"/>
    <x v="0"/>
    <x v="0"/>
    <n v="0"/>
    <m/>
    <n v="0"/>
    <m/>
    <m/>
    <m/>
  </r>
  <r>
    <m/>
    <s v="Број пацијената "/>
    <x v="0"/>
    <x v="0"/>
    <n v="72991"/>
    <n v="73000"/>
    <n v="35484"/>
    <n v="36000"/>
    <n v="108475"/>
    <n v="109000"/>
  </r>
  <r>
    <m/>
    <s v="Број прегледаних узорака"/>
    <x v="0"/>
    <x v="0"/>
    <n v="162252"/>
    <m/>
    <n v="207360"/>
    <m/>
    <m/>
    <m/>
  </r>
  <r>
    <m/>
    <s v="А. Биохемијске и хематолошке анализе укупно"/>
    <x v="0"/>
    <x v="0"/>
    <n v="1786390"/>
    <n v="1872655"/>
    <n v="2180116"/>
    <n v="2033516"/>
    <n v="3966506"/>
    <n v="3906171"/>
  </r>
  <r>
    <s v="Laboratorija"/>
    <m/>
    <x v="5279"/>
    <x v="5211"/>
    <n v="0"/>
    <n v="100"/>
    <m/>
    <n v="1"/>
    <n v="0"/>
    <n v="101"/>
  </r>
  <r>
    <s v="Laboratorija"/>
    <m/>
    <x v="5280"/>
    <x v="5212"/>
    <n v="195"/>
    <n v="110"/>
    <n v="2543"/>
    <n v="2180"/>
    <n v="2738"/>
    <n v="2290"/>
  </r>
  <r>
    <s v="Laboratorija"/>
    <m/>
    <x v="5281"/>
    <x v="5213"/>
    <n v="0"/>
    <n v="100"/>
    <m/>
    <n v="1"/>
    <n v="0"/>
    <n v="101"/>
  </r>
  <r>
    <s v="Laboratorija"/>
    <m/>
    <x v="5282"/>
    <x v="5214"/>
    <n v="0"/>
    <n v="100"/>
    <m/>
    <n v="1"/>
    <n v="0"/>
    <n v="101"/>
  </r>
  <r>
    <s v="Laboratorija"/>
    <m/>
    <x v="5283"/>
    <x v="5215"/>
    <n v="0"/>
    <n v="100"/>
    <m/>
    <n v="1"/>
    <n v="0"/>
    <n v="101"/>
  </r>
  <r>
    <s v="Laboratorija"/>
    <m/>
    <x v="5284"/>
    <x v="5216"/>
    <n v="162"/>
    <n v="100"/>
    <n v="2542"/>
    <n v="2077"/>
    <n v="2704"/>
    <n v="2177"/>
  </r>
  <r>
    <s v="Laboratorija"/>
    <m/>
    <x v="5285"/>
    <x v="5217"/>
    <n v="0"/>
    <n v="100"/>
    <m/>
    <n v="1"/>
    <n v="0"/>
    <n v="101"/>
  </r>
  <r>
    <s v="Laboratorija"/>
    <m/>
    <x v="5286"/>
    <x v="5218"/>
    <n v="0"/>
    <n v="100"/>
    <m/>
    <n v="1"/>
    <n v="0"/>
    <n v="101"/>
  </r>
  <r>
    <s v="Laboratorija"/>
    <m/>
    <x v="5287"/>
    <x v="5219"/>
    <n v="0"/>
    <n v="100"/>
    <m/>
    <n v="1"/>
    <n v="0"/>
    <n v="101"/>
  </r>
  <r>
    <s v="Laboratorija"/>
    <m/>
    <x v="5288"/>
    <x v="5220"/>
    <n v="29217"/>
    <n v="29407"/>
    <n v="11818"/>
    <n v="11903"/>
    <n v="41035"/>
    <n v="41310"/>
  </r>
  <r>
    <s v="Laboratorija"/>
    <m/>
    <x v="5289"/>
    <x v="5221"/>
    <n v="0"/>
    <n v="100"/>
    <m/>
    <n v="1"/>
    <n v="0"/>
    <n v="101"/>
  </r>
  <r>
    <s v="Laboratorija"/>
    <m/>
    <x v="5290"/>
    <x v="5222"/>
    <n v="0"/>
    <n v="5"/>
    <m/>
    <n v="10"/>
    <n v="0"/>
    <n v="15"/>
  </r>
  <r>
    <s v="Laboratorija"/>
    <m/>
    <x v="5291"/>
    <x v="5223"/>
    <n v="0"/>
    <n v="100"/>
    <m/>
    <n v="1"/>
    <n v="0"/>
    <n v="101"/>
  </r>
  <r>
    <s v="Laboratorija"/>
    <m/>
    <x v="5292"/>
    <x v="5224"/>
    <n v="2054"/>
    <n v="2100"/>
    <n v="19683"/>
    <n v="18801"/>
    <n v="21737"/>
    <n v="20901"/>
  </r>
  <r>
    <s v="Laboratorija"/>
    <m/>
    <x v="5293"/>
    <x v="5225"/>
    <n v="2054"/>
    <n v="2100"/>
    <n v="7785"/>
    <n v="11900"/>
    <n v="9839"/>
    <n v="14000"/>
  </r>
  <r>
    <s v="Laboratorija"/>
    <m/>
    <x v="5294"/>
    <x v="5226"/>
    <n v="0"/>
    <n v="100"/>
    <m/>
    <n v="1"/>
    <n v="0"/>
    <n v="101"/>
  </r>
  <r>
    <s v="Laboratorija"/>
    <m/>
    <x v="5295"/>
    <x v="5227"/>
    <n v="361"/>
    <n v="279"/>
    <n v="4297"/>
    <n v="5160"/>
    <n v="4658"/>
    <n v="5439"/>
  </r>
  <r>
    <s v="Laboratorija"/>
    <m/>
    <x v="5296"/>
    <x v="5228"/>
    <n v="66608"/>
    <n v="67000"/>
    <n v="114996"/>
    <n v="107235"/>
    <n v="181604"/>
    <n v="174235"/>
  </r>
  <r>
    <s v="Laboratorija"/>
    <m/>
    <x v="5297"/>
    <x v="5229"/>
    <n v="0"/>
    <n v="100"/>
    <m/>
    <n v="1"/>
    <n v="0"/>
    <n v="101"/>
  </r>
  <r>
    <s v="Laboratorija"/>
    <m/>
    <x v="5298"/>
    <x v="5230"/>
    <n v="0"/>
    <n v="100"/>
    <m/>
    <n v="1"/>
    <n v="0"/>
    <n v="101"/>
  </r>
  <r>
    <s v="Laboratorija"/>
    <m/>
    <x v="5299"/>
    <x v="5231"/>
    <n v="0"/>
    <n v="100"/>
    <m/>
    <n v="1"/>
    <n v="0"/>
    <n v="101"/>
  </r>
  <r>
    <s v="Laboratorija"/>
    <m/>
    <x v="5300"/>
    <x v="5232"/>
    <n v="26"/>
    <n v="50"/>
    <n v="585"/>
    <n v="582"/>
    <n v="611"/>
    <n v="632"/>
  </r>
  <r>
    <s v="Laboratorija"/>
    <m/>
    <x v="5301"/>
    <x v="5233"/>
    <n v="251"/>
    <n v="176"/>
    <n v="412"/>
    <n v="285"/>
    <n v="663"/>
    <n v="461"/>
  </r>
  <r>
    <s v="Laboratorija"/>
    <m/>
    <x v="5302"/>
    <x v="5234"/>
    <n v="0"/>
    <n v="100"/>
    <m/>
    <n v="1"/>
    <n v="0"/>
    <n v="101"/>
  </r>
  <r>
    <s v="Laboratorija"/>
    <m/>
    <x v="5303"/>
    <x v="5235"/>
    <n v="4"/>
    <n v="15"/>
    <m/>
    <n v="5"/>
    <n v="4"/>
    <n v="20"/>
  </r>
  <r>
    <s v="Laboratorija"/>
    <m/>
    <x v="5304"/>
    <x v="5236"/>
    <n v="23844"/>
    <n v="24000"/>
    <n v="4983"/>
    <n v="5796"/>
    <n v="28827"/>
    <n v="29796"/>
  </r>
  <r>
    <s v="Laboratorija"/>
    <m/>
    <x v="5305"/>
    <x v="5237"/>
    <n v="217"/>
    <n v="190"/>
    <n v="1271"/>
    <n v="1290"/>
    <n v="1488"/>
    <n v="1480"/>
  </r>
  <r>
    <s v="Laboratorija"/>
    <m/>
    <x v="5306"/>
    <x v="5238"/>
    <n v="9318"/>
    <n v="9500"/>
    <n v="42263"/>
    <n v="40000"/>
    <n v="51581"/>
    <n v="49500"/>
  </r>
  <r>
    <s v="Laboratorija"/>
    <m/>
    <x v="5307"/>
    <x v="5239"/>
    <n v="753"/>
    <n v="500"/>
    <n v="1872"/>
    <n v="1450"/>
    <n v="2625"/>
    <n v="1950"/>
  </r>
  <r>
    <s v="Laboratorija"/>
    <m/>
    <x v="5308"/>
    <x v="5240"/>
    <n v="8085"/>
    <n v="8200"/>
    <n v="30714"/>
    <n v="27240"/>
    <n v="38799"/>
    <n v="35440"/>
  </r>
  <r>
    <s v="Laboratorija"/>
    <m/>
    <x v="5309"/>
    <x v="5241"/>
    <n v="0"/>
    <n v="100"/>
    <m/>
    <n v="1"/>
    <n v="0"/>
    <n v="101"/>
  </r>
  <r>
    <s v="Laboratorija"/>
    <m/>
    <x v="5310"/>
    <x v="5242"/>
    <n v="0"/>
    <n v="100"/>
    <m/>
    <n v="1"/>
    <n v="0"/>
    <n v="101"/>
  </r>
  <r>
    <s v="Laboratorija"/>
    <m/>
    <x v="5311"/>
    <x v="5243"/>
    <n v="166"/>
    <n v="175"/>
    <n v="561"/>
    <n v="1450"/>
    <n v="727"/>
    <n v="1625"/>
  </r>
  <r>
    <s v="Laboratorija"/>
    <m/>
    <x v="5312"/>
    <x v="5244"/>
    <n v="0"/>
    <n v="10"/>
    <n v="5"/>
    <n v="10"/>
    <n v="5"/>
    <n v="20"/>
  </r>
  <r>
    <s v="Laboratorija"/>
    <m/>
    <x v="5313"/>
    <x v="5245"/>
    <n v="725"/>
    <n v="530"/>
    <n v="246"/>
    <n v="190"/>
    <n v="971"/>
    <n v="720"/>
  </r>
  <r>
    <s v="Laboratorija"/>
    <m/>
    <x v="5314"/>
    <x v="5246"/>
    <n v="3"/>
    <n v="5"/>
    <n v="8"/>
    <n v="10"/>
    <n v="11"/>
    <n v="15"/>
  </r>
  <r>
    <s v="Laboratorija"/>
    <m/>
    <x v="5315"/>
    <x v="5247"/>
    <n v="1"/>
    <n v="10"/>
    <n v="15"/>
    <n v="15"/>
    <n v="16"/>
    <n v="25"/>
  </r>
  <r>
    <s v="Laboratorija"/>
    <m/>
    <x v="5316"/>
    <x v="5248"/>
    <n v="1"/>
    <n v="5"/>
    <n v="7"/>
    <n v="5"/>
    <n v="8"/>
    <n v="10"/>
  </r>
  <r>
    <s v="Laboratorija"/>
    <m/>
    <x v="5317"/>
    <x v="5249"/>
    <n v="0"/>
    <n v="100"/>
    <m/>
    <n v="1"/>
    <n v="0"/>
    <n v="101"/>
  </r>
  <r>
    <s v="Laboratorija"/>
    <m/>
    <x v="5318"/>
    <x v="5250"/>
    <n v="0"/>
    <n v="10"/>
    <n v="6"/>
    <n v="10"/>
    <n v="6"/>
    <n v="20"/>
  </r>
  <r>
    <s v="Laboratorija"/>
    <m/>
    <x v="5319"/>
    <x v="5251"/>
    <n v="1"/>
    <n v="5"/>
    <n v="11"/>
    <n v="10"/>
    <n v="12"/>
    <n v="15"/>
  </r>
  <r>
    <s v="Laboratorija"/>
    <m/>
    <x v="5320"/>
    <x v="5252"/>
    <n v="1"/>
    <n v="5"/>
    <n v="11"/>
    <n v="10"/>
    <n v="12"/>
    <n v="15"/>
  </r>
  <r>
    <s v="Laboratorija"/>
    <m/>
    <x v="5321"/>
    <x v="5253"/>
    <n v="0"/>
    <n v="100"/>
    <m/>
    <n v="1"/>
    <n v="0"/>
    <n v="101"/>
  </r>
  <r>
    <s v="Laboratorija"/>
    <m/>
    <x v="5322"/>
    <x v="5254"/>
    <n v="0"/>
    <n v="100"/>
    <m/>
    <n v="1"/>
    <n v="0"/>
    <n v="101"/>
  </r>
  <r>
    <s v="Laboratorija"/>
    <m/>
    <x v="5323"/>
    <x v="5255"/>
    <n v="11943"/>
    <n v="11625"/>
    <n v="29811"/>
    <n v="30280"/>
    <n v="41754"/>
    <n v="41905"/>
  </r>
  <r>
    <s v="Laboratorija"/>
    <m/>
    <x v="5324"/>
    <x v="5256"/>
    <n v="0"/>
    <n v="100"/>
    <m/>
    <n v="1"/>
    <n v="0"/>
    <n v="101"/>
  </r>
  <r>
    <s v="Laboratorija"/>
    <m/>
    <x v="5325"/>
    <x v="5257"/>
    <n v="0"/>
    <n v="5"/>
    <m/>
    <n v="1"/>
    <n v="0"/>
    <n v="6"/>
  </r>
  <r>
    <s v="Laboratorija"/>
    <m/>
    <x v="5326"/>
    <x v="5258"/>
    <n v="0"/>
    <n v="100"/>
    <m/>
    <n v="1"/>
    <n v="0"/>
    <n v="101"/>
  </r>
  <r>
    <s v="Laboratorija"/>
    <m/>
    <x v="5327"/>
    <x v="5259"/>
    <n v="0"/>
    <n v="100"/>
    <m/>
    <n v="1"/>
    <n v="0"/>
    <n v="101"/>
  </r>
  <r>
    <s v="Laboratorija"/>
    <m/>
    <x v="5328"/>
    <x v="5260"/>
    <n v="0"/>
    <n v="100"/>
    <m/>
    <n v="1"/>
    <n v="0"/>
    <n v="101"/>
  </r>
  <r>
    <s v="Laboratorija"/>
    <m/>
    <x v="5329"/>
    <x v="5261"/>
    <n v="755"/>
    <n v="605"/>
    <n v="133"/>
    <n v="85"/>
    <n v="888"/>
    <n v="690"/>
  </r>
  <r>
    <s v="Laboratorija"/>
    <m/>
    <x v="5330"/>
    <x v="5262"/>
    <n v="0"/>
    <n v="100"/>
    <m/>
    <n v="1"/>
    <n v="0"/>
    <n v="101"/>
  </r>
  <r>
    <s v="Laboratorija"/>
    <m/>
    <x v="5331"/>
    <x v="5263"/>
    <n v="0"/>
    <n v="100"/>
    <m/>
    <n v="1"/>
    <n v="0"/>
    <n v="101"/>
  </r>
  <r>
    <s v="Laboratorija"/>
    <m/>
    <x v="5332"/>
    <x v="5264"/>
    <n v="0"/>
    <n v="100"/>
    <m/>
    <n v="1"/>
    <n v="0"/>
    <n v="101"/>
  </r>
  <r>
    <s v="Laboratorija"/>
    <m/>
    <x v="5333"/>
    <x v="5265"/>
    <n v="0"/>
    <n v="100"/>
    <m/>
    <n v="1"/>
    <n v="0"/>
    <n v="101"/>
  </r>
  <r>
    <s v="Laboratorija"/>
    <m/>
    <x v="5334"/>
    <x v="5266"/>
    <n v="704"/>
    <n v="830"/>
    <n v="163"/>
    <n v="150"/>
    <n v="867"/>
    <n v="980"/>
  </r>
  <r>
    <s v="Laboratorija"/>
    <m/>
    <x v="5335"/>
    <x v="5267"/>
    <n v="2"/>
    <n v="5"/>
    <n v="1"/>
    <n v="5"/>
    <n v="3"/>
    <n v="10"/>
  </r>
  <r>
    <s v="Laboratorija"/>
    <m/>
    <x v="5336"/>
    <x v="5268"/>
    <n v="0"/>
    <n v="100"/>
    <m/>
    <n v="1"/>
    <n v="0"/>
    <n v="101"/>
  </r>
  <r>
    <s v="Laboratorija"/>
    <m/>
    <x v="5337"/>
    <x v="5269"/>
    <n v="9003"/>
    <n v="9200"/>
    <n v="42843"/>
    <n v="42500"/>
    <n v="51846"/>
    <n v="51700"/>
  </r>
  <r>
    <s v="Laboratorija"/>
    <m/>
    <x v="5338"/>
    <x v="5270"/>
    <n v="3956"/>
    <n v="4000"/>
    <n v="41"/>
    <n v="45"/>
    <n v="3997"/>
    <n v="4045"/>
  </r>
  <r>
    <s v="Laboratorija"/>
    <m/>
    <x v="5339"/>
    <x v="5271"/>
    <n v="0"/>
    <n v="100"/>
    <m/>
    <n v="1"/>
    <n v="0"/>
    <n v="101"/>
  </r>
  <r>
    <s v="Laboratorija"/>
    <m/>
    <x v="5340"/>
    <x v="5272"/>
    <n v="654"/>
    <n v="500"/>
    <n v="156"/>
    <n v="150"/>
    <n v="810"/>
    <n v="650"/>
  </r>
  <r>
    <s v="Laboratorija"/>
    <m/>
    <x v="5341"/>
    <x v="5273"/>
    <n v="173"/>
    <n v="55"/>
    <n v="12637"/>
    <n v="3100"/>
    <n v="12810"/>
    <n v="3155"/>
  </r>
  <r>
    <s v="Laboratorija"/>
    <m/>
    <x v="5342"/>
    <x v="5274"/>
    <n v="730"/>
    <n v="570"/>
    <n v="56"/>
    <n v="30"/>
    <n v="786"/>
    <n v="600"/>
  </r>
  <r>
    <s v="Laboratorija"/>
    <m/>
    <x v="5343"/>
    <x v="5275"/>
    <n v="730"/>
    <n v="570"/>
    <n v="56"/>
    <n v="30"/>
    <n v="786"/>
    <n v="600"/>
  </r>
  <r>
    <s v="Laboratorija"/>
    <m/>
    <x v="5344"/>
    <x v="5276"/>
    <n v="757"/>
    <n v="600"/>
    <n v="132"/>
    <n v="90"/>
    <n v="889"/>
    <n v="690"/>
  </r>
  <r>
    <s v="Laboratorija"/>
    <m/>
    <x v="5345"/>
    <x v="5277"/>
    <n v="0"/>
    <n v="100"/>
    <m/>
    <n v="1"/>
    <n v="0"/>
    <n v="101"/>
  </r>
  <r>
    <s v="Laboratorija"/>
    <m/>
    <x v="5346"/>
    <x v="5278"/>
    <n v="0"/>
    <n v="100"/>
    <m/>
    <n v="1"/>
    <n v="0"/>
    <n v="101"/>
  </r>
  <r>
    <s v="Laboratorija"/>
    <m/>
    <x v="5347"/>
    <x v="5279"/>
    <n v="0"/>
    <n v="100"/>
    <m/>
    <n v="1"/>
    <n v="0"/>
    <n v="101"/>
  </r>
  <r>
    <s v="Laboratorija"/>
    <m/>
    <x v="5348"/>
    <x v="5280"/>
    <n v="681"/>
    <n v="500"/>
    <n v="208"/>
    <n v="180"/>
    <n v="889"/>
    <n v="680"/>
  </r>
  <r>
    <s v="Laboratorija"/>
    <m/>
    <x v="5349"/>
    <x v="5281"/>
    <n v="658"/>
    <n v="500"/>
    <n v="155"/>
    <n v="150"/>
    <n v="813"/>
    <n v="650"/>
  </r>
  <r>
    <s v="Laboratorija"/>
    <m/>
    <x v="5350"/>
    <x v="5282"/>
    <n v="0"/>
    <n v="100"/>
    <m/>
    <n v="1"/>
    <n v="0"/>
    <n v="101"/>
  </r>
  <r>
    <s v="Laboratorija"/>
    <m/>
    <x v="5351"/>
    <x v="5283"/>
    <n v="31"/>
    <n v="50"/>
    <n v="277"/>
    <n v="220"/>
    <n v="308"/>
    <n v="270"/>
  </r>
  <r>
    <s v="Laboratorija"/>
    <m/>
    <x v="5352"/>
    <x v="5284"/>
    <n v="37"/>
    <n v="45"/>
    <n v="281"/>
    <n v="220"/>
    <n v="318"/>
    <n v="265"/>
  </r>
  <r>
    <s v="Laboratorija"/>
    <m/>
    <x v="5353"/>
    <x v="5285"/>
    <n v="0"/>
    <n v="100"/>
    <m/>
    <n v="1"/>
    <n v="0"/>
    <n v="101"/>
  </r>
  <r>
    <s v="Laboratorija"/>
    <m/>
    <x v="5354"/>
    <x v="5286"/>
    <n v="61"/>
    <n v="75"/>
    <n v="15"/>
    <n v="25"/>
    <n v="76"/>
    <n v="100"/>
  </r>
  <r>
    <s v="Laboratorija"/>
    <m/>
    <x v="5355"/>
    <x v="5287"/>
    <n v="0"/>
    <n v="100"/>
    <m/>
    <n v="1"/>
    <n v="0"/>
    <n v="101"/>
  </r>
  <r>
    <s v="Laboratorija"/>
    <m/>
    <x v="5356"/>
    <x v="5288"/>
    <n v="3017"/>
    <n v="3100"/>
    <n v="212"/>
    <n v="170"/>
    <n v="3229"/>
    <n v="3270"/>
  </r>
  <r>
    <s v="Laboratorija"/>
    <m/>
    <x v="5357"/>
    <x v="5289"/>
    <n v="43898"/>
    <n v="64910"/>
    <n v="42342"/>
    <n v="34400"/>
    <n v="86240"/>
    <n v="99310"/>
  </r>
  <r>
    <s v="Laboratorija"/>
    <m/>
    <x v="5358"/>
    <x v="5290"/>
    <n v="3126"/>
    <n v="2620"/>
    <n v="33884"/>
    <n v="27880"/>
    <n v="37010"/>
    <n v="30500"/>
  </r>
  <r>
    <s v="Laboratorija"/>
    <m/>
    <x v="5359"/>
    <x v="5291"/>
    <n v="0"/>
    <n v="100"/>
    <m/>
    <n v="1"/>
    <n v="0"/>
    <n v="101"/>
  </r>
  <r>
    <s v="Laboratorija"/>
    <m/>
    <x v="5360"/>
    <x v="5292"/>
    <n v="0"/>
    <n v="100"/>
    <m/>
    <n v="1"/>
    <n v="0"/>
    <n v="101"/>
  </r>
  <r>
    <s v="Laboratorija"/>
    <m/>
    <x v="5361"/>
    <x v="5293"/>
    <n v="100"/>
    <n v="100"/>
    <n v="54"/>
    <n v="60"/>
    <n v="154"/>
    <n v="160"/>
  </r>
  <r>
    <s v="Laboratorija"/>
    <m/>
    <x v="5362"/>
    <x v="5294"/>
    <n v="0"/>
    <n v="100"/>
    <m/>
    <n v="1"/>
    <n v="0"/>
    <n v="101"/>
  </r>
  <r>
    <s v="Laboratorija"/>
    <m/>
    <x v="5363"/>
    <x v="5295"/>
    <n v="27"/>
    <n v="15"/>
    <n v="3370"/>
    <n v="4000"/>
    <n v="3397"/>
    <n v="4015"/>
  </r>
  <r>
    <s v="Laboratorija"/>
    <m/>
    <x v="5364"/>
    <x v="5296"/>
    <n v="3282"/>
    <n v="3300"/>
    <n v="20090"/>
    <n v="26200"/>
    <n v="23372"/>
    <n v="29500"/>
  </r>
  <r>
    <s v="Laboratorija"/>
    <m/>
    <x v="5365"/>
    <x v="5297"/>
    <n v="22953"/>
    <n v="23000"/>
    <n v="6238"/>
    <n v="5580"/>
    <n v="29191"/>
    <n v="28580"/>
  </r>
  <r>
    <s v="Laboratorija"/>
    <m/>
    <x v="5366"/>
    <x v="5298"/>
    <n v="0"/>
    <n v="100"/>
    <m/>
    <n v="1"/>
    <n v="0"/>
    <n v="101"/>
  </r>
  <r>
    <s v="Laboratorija"/>
    <m/>
    <x v="5367"/>
    <x v="5299"/>
    <n v="0"/>
    <n v="100"/>
    <m/>
    <n v="1"/>
    <n v="0"/>
    <n v="101"/>
  </r>
  <r>
    <s v="Laboratorija"/>
    <m/>
    <x v="5368"/>
    <x v="5300"/>
    <n v="0"/>
    <n v="100"/>
    <m/>
    <n v="1"/>
    <n v="0"/>
    <n v="101"/>
  </r>
  <r>
    <s v="Laboratorija"/>
    <m/>
    <x v="5369"/>
    <x v="5301"/>
    <n v="0"/>
    <n v="100"/>
    <n v="11897"/>
    <n v="10780"/>
    <n v="11897"/>
    <n v="10880"/>
  </r>
  <r>
    <s v="Laboratorija"/>
    <m/>
    <x v="5370"/>
    <x v="5302"/>
    <n v="0"/>
    <n v="100"/>
    <n v="11892"/>
    <n v="10720"/>
    <n v="11892"/>
    <n v="10820"/>
  </r>
  <r>
    <s v="Laboratorija"/>
    <m/>
    <x v="5371"/>
    <x v="5303"/>
    <n v="589"/>
    <n v="680"/>
    <n v="171"/>
    <n v="340"/>
    <n v="760"/>
    <n v="1020"/>
  </r>
  <r>
    <s v="Laboratorija"/>
    <m/>
    <x v="5372"/>
    <x v="5304"/>
    <n v="6887"/>
    <n v="7000"/>
    <n v="742"/>
    <n v="550"/>
    <n v="7629"/>
    <n v="7550"/>
  </r>
  <r>
    <s v="Laboratorija"/>
    <m/>
    <x v="5373"/>
    <x v="5305"/>
    <n v="20053"/>
    <n v="20000"/>
    <n v="1044"/>
    <n v="570"/>
    <n v="21097"/>
    <n v="20570"/>
  </r>
  <r>
    <s v="Laboratorija"/>
    <m/>
    <x v="5374"/>
    <x v="5306"/>
    <n v="0"/>
    <n v="100"/>
    <m/>
    <n v="1"/>
    <n v="0"/>
    <n v="101"/>
  </r>
  <r>
    <s v="Laboratorija"/>
    <m/>
    <x v="5375"/>
    <x v="5307"/>
    <n v="56938"/>
    <n v="57000"/>
    <n v="67537"/>
    <n v="62300"/>
    <n v="124475"/>
    <n v="119300"/>
  </r>
  <r>
    <s v="Laboratorija"/>
    <m/>
    <x v="5376"/>
    <x v="5308"/>
    <n v="35201"/>
    <n v="35000"/>
    <n v="68466"/>
    <n v="64600"/>
    <n v="103667"/>
    <n v="99600"/>
  </r>
  <r>
    <s v="Laboratorija"/>
    <m/>
    <x v="5377"/>
    <x v="5309"/>
    <n v="0"/>
    <n v="5"/>
    <n v="0"/>
    <n v="10"/>
    <n v="0"/>
    <n v="15"/>
  </r>
  <r>
    <s v="Laboratorija"/>
    <m/>
    <x v="5378"/>
    <x v="5310"/>
    <n v="0"/>
    <n v="100"/>
    <m/>
    <n v="1"/>
    <n v="0"/>
    <n v="101"/>
  </r>
  <r>
    <s v="Laboratorija"/>
    <m/>
    <x v="5379"/>
    <x v="5311"/>
    <n v="77"/>
    <n v="100"/>
    <n v="74"/>
    <n v="60"/>
    <n v="151"/>
    <n v="160"/>
  </r>
  <r>
    <s v="Laboratorija"/>
    <m/>
    <x v="5380"/>
    <x v="5312"/>
    <n v="0"/>
    <n v="100"/>
    <m/>
    <n v="1"/>
    <n v="0"/>
    <n v="101"/>
  </r>
  <r>
    <s v="Laboratorija"/>
    <m/>
    <x v="5381"/>
    <x v="5313"/>
    <n v="36351"/>
    <n v="37000"/>
    <n v="34487"/>
    <n v="31040"/>
    <n v="70838"/>
    <n v="68040"/>
  </r>
  <r>
    <s v="Laboratorija"/>
    <m/>
    <x v="5382"/>
    <x v="5314"/>
    <n v="1711"/>
    <n v="9550"/>
    <n v="516"/>
    <n v="550"/>
    <n v="2227"/>
    <n v="10100"/>
  </r>
  <r>
    <s v="Laboratorija"/>
    <m/>
    <x v="5383"/>
    <x v="5315"/>
    <n v="0"/>
    <n v="100"/>
    <m/>
    <n v="1"/>
    <n v="0"/>
    <n v="101"/>
  </r>
  <r>
    <s v="Laboratorija"/>
    <m/>
    <x v="5384"/>
    <x v="5316"/>
    <n v="0"/>
    <n v="5"/>
    <n v="0"/>
    <n v="10"/>
    <n v="0"/>
    <n v="15"/>
  </r>
  <r>
    <s v="Laboratorija"/>
    <m/>
    <x v="5385"/>
    <x v="5317"/>
    <n v="0"/>
    <n v="10"/>
    <m/>
    <n v="10"/>
    <n v="0"/>
    <n v="20"/>
  </r>
  <r>
    <s v="Laboratorija"/>
    <m/>
    <x v="5386"/>
    <x v="5318"/>
    <n v="48219"/>
    <n v="48500"/>
    <n v="44833"/>
    <n v="40730"/>
    <n v="93052"/>
    <n v="89230"/>
  </r>
  <r>
    <s v="Laboratorija"/>
    <m/>
    <x v="5387"/>
    <x v="5319"/>
    <n v="122"/>
    <n v="100"/>
    <m/>
    <n v="1"/>
    <n v="122"/>
    <n v="101"/>
  </r>
  <r>
    <s v="Laboratorija"/>
    <m/>
    <x v="5388"/>
    <x v="5320"/>
    <n v="981"/>
    <n v="900"/>
    <n v="204"/>
    <n v="250"/>
    <n v="1185"/>
    <n v="1150"/>
  </r>
  <r>
    <s v="Laboratorija"/>
    <m/>
    <x v="5389"/>
    <x v="5321"/>
    <n v="0"/>
    <n v="100"/>
    <m/>
    <n v="1"/>
    <n v="0"/>
    <n v="101"/>
  </r>
  <r>
    <s v="Laboratorija"/>
    <m/>
    <x v="5390"/>
    <x v="5322"/>
    <n v="0"/>
    <n v="100"/>
    <m/>
    <n v="1"/>
    <n v="0"/>
    <n v="101"/>
  </r>
  <r>
    <s v="Laboratorija"/>
    <m/>
    <x v="5391"/>
    <x v="5323"/>
    <n v="56474"/>
    <n v="56500"/>
    <n v="66137"/>
    <n v="61020"/>
    <n v="122611"/>
    <n v="117520"/>
  </r>
  <r>
    <s v="Laboratorija"/>
    <m/>
    <x v="5392"/>
    <x v="5324"/>
    <n v="0"/>
    <n v="100"/>
    <m/>
    <n v="1"/>
    <n v="0"/>
    <n v="101"/>
  </r>
  <r>
    <s v="Laboratorija"/>
    <m/>
    <x v="5393"/>
    <x v="5325"/>
    <n v="381"/>
    <n v="290"/>
    <n v="381"/>
    <n v="300"/>
    <n v="762"/>
    <n v="590"/>
  </r>
  <r>
    <s v="Laboratorija"/>
    <m/>
    <x v="5394"/>
    <x v="5326"/>
    <n v="0"/>
    <n v="100"/>
    <m/>
    <n v="1"/>
    <n v="0"/>
    <n v="101"/>
  </r>
  <r>
    <s v="Laboratorija"/>
    <m/>
    <x v="5395"/>
    <x v="5327"/>
    <n v="751"/>
    <n v="750"/>
    <n v="470"/>
    <n v="390"/>
    <n v="1221"/>
    <n v="1140"/>
  </r>
  <r>
    <s v="Laboratorija"/>
    <m/>
    <x v="5396"/>
    <x v="5328"/>
    <n v="0"/>
    <n v="100"/>
    <m/>
    <n v="1"/>
    <n v="0"/>
    <n v="101"/>
  </r>
  <r>
    <s v="Laboratorija"/>
    <m/>
    <x v="5397"/>
    <x v="5329"/>
    <n v="978"/>
    <n v="1060"/>
    <n v="13"/>
    <n v="30"/>
    <n v="991"/>
    <n v="1090"/>
  </r>
  <r>
    <s v="Laboratorija"/>
    <m/>
    <x v="5398"/>
    <x v="5330"/>
    <n v="1149"/>
    <n v="1200"/>
    <n v="479"/>
    <n v="470"/>
    <n v="1628"/>
    <n v="1670"/>
  </r>
  <r>
    <s v="Laboratorija"/>
    <m/>
    <x v="5399"/>
    <x v="5331"/>
    <n v="0"/>
    <n v="100"/>
    <m/>
    <n v="1"/>
    <n v="0"/>
    <n v="101"/>
  </r>
  <r>
    <s v="Laboratorija"/>
    <m/>
    <x v="5400"/>
    <x v="5332"/>
    <n v="0"/>
    <n v="100"/>
    <n v="11904"/>
    <n v="10800"/>
    <n v="11904"/>
    <n v="10900"/>
  </r>
  <r>
    <s v="Laboratorija"/>
    <m/>
    <x v="5401"/>
    <x v="5333"/>
    <n v="79"/>
    <n v="100"/>
    <n v="21"/>
    <n v="350"/>
    <n v="100"/>
    <n v="450"/>
  </r>
  <r>
    <s v="Laboratorija"/>
    <m/>
    <x v="5402"/>
    <x v="5334"/>
    <n v="44520"/>
    <n v="45000"/>
    <n v="57634"/>
    <n v="55400"/>
    <n v="102154"/>
    <n v="100400"/>
  </r>
  <r>
    <s v="Laboratorija"/>
    <m/>
    <x v="5403"/>
    <x v="5335"/>
    <n v="44326"/>
    <n v="45000"/>
    <n v="56554"/>
    <n v="54600"/>
    <n v="100880"/>
    <n v="99600"/>
  </r>
  <r>
    <s v="Laboratorija"/>
    <m/>
    <x v="5404"/>
    <x v="5336"/>
    <n v="1975"/>
    <n v="1600"/>
    <n v="5103"/>
    <n v="3800"/>
    <n v="7078"/>
    <n v="5400"/>
  </r>
  <r>
    <s v="Laboratorija"/>
    <m/>
    <x v="5405"/>
    <x v="5337"/>
    <n v="0"/>
    <n v="100"/>
    <m/>
    <n v="1"/>
    <n v="0"/>
    <n v="101"/>
  </r>
  <r>
    <s v="Laboratorija"/>
    <m/>
    <x v="5406"/>
    <x v="5338"/>
    <n v="32"/>
    <n v="50"/>
    <n v="6"/>
    <n v="10"/>
    <n v="38"/>
    <n v="60"/>
  </r>
  <r>
    <s v="Laboratorija"/>
    <m/>
    <x v="5407"/>
    <x v="5339"/>
    <n v="297"/>
    <n v="440"/>
    <n v="307"/>
    <n v="190"/>
    <n v="604"/>
    <n v="630"/>
  </r>
  <r>
    <s v="Laboratorija"/>
    <m/>
    <x v="5408"/>
    <x v="5340"/>
    <n v="0"/>
    <n v="5"/>
    <m/>
    <n v="10"/>
    <n v="0"/>
    <n v="15"/>
  </r>
  <r>
    <s v="Laboratorija"/>
    <m/>
    <x v="5409"/>
    <x v="5341"/>
    <n v="606"/>
    <n v="520"/>
    <n v="377"/>
    <n v="380"/>
    <n v="983"/>
    <n v="900"/>
  </r>
  <r>
    <s v="Laboratorija"/>
    <m/>
    <x v="5410"/>
    <x v="5342"/>
    <n v="0"/>
    <n v="100"/>
    <m/>
    <n v="1"/>
    <n v="0"/>
    <n v="101"/>
  </r>
  <r>
    <s v="Laboratorija"/>
    <m/>
    <x v="5411"/>
    <x v="5343"/>
    <n v="55734"/>
    <n v="56000"/>
    <n v="100350"/>
    <n v="94200"/>
    <n v="156084"/>
    <n v="150200"/>
  </r>
  <r>
    <s v="Laboratorija"/>
    <m/>
    <x v="5412"/>
    <x v="5344"/>
    <n v="0"/>
    <n v="100"/>
    <m/>
    <n v="1"/>
    <n v="0"/>
    <n v="101"/>
  </r>
  <r>
    <s v="Laboratorija"/>
    <m/>
    <x v="5413"/>
    <x v="5345"/>
    <n v="10"/>
    <n v="25"/>
    <n v="2"/>
    <n v="50"/>
    <n v="12"/>
    <n v="75"/>
  </r>
  <r>
    <s v="Laboratorija"/>
    <m/>
    <x v="5414"/>
    <x v="5346"/>
    <n v="0"/>
    <n v="100"/>
    <m/>
    <n v="1"/>
    <n v="0"/>
    <n v="101"/>
  </r>
  <r>
    <s v="Laboratorija"/>
    <m/>
    <x v="5415"/>
    <x v="5347"/>
    <n v="0"/>
    <n v="100"/>
    <m/>
    <n v="1"/>
    <n v="0"/>
    <n v="101"/>
  </r>
  <r>
    <s v="Laboratorija"/>
    <m/>
    <x v="5416"/>
    <x v="5348"/>
    <n v="0"/>
    <n v="100"/>
    <m/>
    <n v="1"/>
    <n v="0"/>
    <n v="101"/>
  </r>
  <r>
    <s v="Laboratorija"/>
    <m/>
    <x v="5417"/>
    <x v="5349"/>
    <n v="0"/>
    <n v="100"/>
    <m/>
    <n v="1"/>
    <n v="0"/>
    <n v="101"/>
  </r>
  <r>
    <s v="Laboratorija"/>
    <m/>
    <x v="5418"/>
    <x v="5350"/>
    <n v="13"/>
    <n v="15"/>
    <n v="56"/>
    <n v="55"/>
    <n v="69"/>
    <n v="70"/>
  </r>
  <r>
    <s v="Laboratorija"/>
    <m/>
    <x v="5419"/>
    <x v="5351"/>
    <n v="0"/>
    <n v="100"/>
    <m/>
    <n v="1"/>
    <n v="0"/>
    <n v="101"/>
  </r>
  <r>
    <s v="Laboratorija"/>
    <m/>
    <x v="5420"/>
    <x v="5352"/>
    <n v="5240"/>
    <n v="5300"/>
    <n v="498"/>
    <n v="250"/>
    <n v="5738"/>
    <n v="5550"/>
  </r>
  <r>
    <s v="Laboratorija"/>
    <m/>
    <x v="5421"/>
    <x v="5353"/>
    <n v="17998"/>
    <n v="18000"/>
    <n v="26564"/>
    <n v="23400"/>
    <n v="44562"/>
    <n v="41400"/>
  </r>
  <r>
    <s v="Laboratorija"/>
    <m/>
    <x v="5422"/>
    <x v="5354"/>
    <n v="0"/>
    <n v="100"/>
    <m/>
    <n v="1"/>
    <n v="0"/>
    <n v="101"/>
  </r>
  <r>
    <s v="Laboratorija"/>
    <m/>
    <x v="5423"/>
    <x v="5355"/>
    <n v="47454"/>
    <n v="48000"/>
    <n v="53291"/>
    <n v="48850"/>
    <n v="100745"/>
    <n v="96850"/>
  </r>
  <r>
    <s v="Laboratorija"/>
    <m/>
    <x v="5424"/>
    <x v="5356"/>
    <n v="65204"/>
    <n v="65000"/>
    <n v="90606"/>
    <n v="86500"/>
    <n v="155810"/>
    <n v="151500"/>
  </r>
  <r>
    <s v="Laboratorija"/>
    <m/>
    <x v="5425"/>
    <x v="5357"/>
    <n v="42689"/>
    <n v="43000"/>
    <n v="22663"/>
    <n v="18910"/>
    <n v="65352"/>
    <n v="61910"/>
  </r>
  <r>
    <s v="Laboratorija"/>
    <m/>
    <x v="5426"/>
    <x v="5358"/>
    <n v="693"/>
    <n v="620"/>
    <n v="947"/>
    <n v="650"/>
    <n v="1640"/>
    <n v="1270"/>
  </r>
  <r>
    <s v="Laboratorija"/>
    <m/>
    <x v="5427"/>
    <x v="5359"/>
    <n v="0"/>
    <n v="100"/>
    <m/>
    <n v="1"/>
    <n v="0"/>
    <n v="101"/>
  </r>
  <r>
    <s v="Laboratorija"/>
    <m/>
    <x v="5428"/>
    <x v="5360"/>
    <n v="0"/>
    <n v="100"/>
    <m/>
    <n v="1"/>
    <n v="0"/>
    <n v="101"/>
  </r>
  <r>
    <s v="Laboratorija"/>
    <m/>
    <x v="5429"/>
    <x v="5361"/>
    <n v="42368"/>
    <n v="43000"/>
    <n v="70103"/>
    <n v="63860"/>
    <n v="112471"/>
    <n v="106860"/>
  </r>
  <r>
    <s v="Laboratorija"/>
    <m/>
    <x v="5430"/>
    <x v="5362"/>
    <n v="0"/>
    <n v="100"/>
    <m/>
    <n v="1"/>
    <n v="0"/>
    <n v="101"/>
  </r>
  <r>
    <s v="Laboratorija"/>
    <m/>
    <x v="5431"/>
    <x v="5363"/>
    <n v="51374"/>
    <n v="51500"/>
    <n v="25939"/>
    <n v="25170"/>
    <n v="77313"/>
    <n v="76670"/>
  </r>
  <r>
    <s v="Laboratorija"/>
    <m/>
    <x v="5432"/>
    <x v="5364"/>
    <n v="0"/>
    <n v="100"/>
    <m/>
    <n v="1"/>
    <n v="0"/>
    <n v="101"/>
  </r>
  <r>
    <s v="Laboratorija"/>
    <m/>
    <x v="5433"/>
    <x v="5365"/>
    <n v="0"/>
    <n v="100"/>
    <m/>
    <n v="1"/>
    <n v="0"/>
    <n v="101"/>
  </r>
  <r>
    <s v="Laboratorija"/>
    <m/>
    <x v="5434"/>
    <x v="5366"/>
    <n v="47749"/>
    <n v="48000"/>
    <n v="20255"/>
    <n v="19500"/>
    <n v="68004"/>
    <n v="67500"/>
  </r>
  <r>
    <s v="Laboratorija"/>
    <m/>
    <x v="5435"/>
    <x v="5367"/>
    <n v="47542"/>
    <n v="48000"/>
    <n v="20114"/>
    <n v="19350"/>
    <n v="67656"/>
    <n v="67350"/>
  </r>
  <r>
    <s v="Laboratorija"/>
    <m/>
    <x v="5436"/>
    <x v="5368"/>
    <n v="0"/>
    <n v="5"/>
    <m/>
    <n v="1"/>
    <n v="0"/>
    <n v="6"/>
  </r>
  <r>
    <s v="Laboratorija"/>
    <m/>
    <x v="5437"/>
    <x v="5369"/>
    <n v="0"/>
    <n v="100"/>
    <m/>
    <n v="1"/>
    <n v="0"/>
    <n v="101"/>
  </r>
  <r>
    <s v="Laboratorija"/>
    <m/>
    <x v="5438"/>
    <x v="5370"/>
    <n v="63"/>
    <n v="80"/>
    <n v="64"/>
    <n v="180"/>
    <n v="127"/>
    <n v="260"/>
  </r>
  <r>
    <s v="Laboratorija"/>
    <m/>
    <x v="5439"/>
    <x v="5371"/>
    <n v="215"/>
    <n v="150"/>
    <n v="1077"/>
    <n v="900"/>
    <n v="1292"/>
    <n v="1050"/>
  </r>
  <r>
    <s v="Laboratorija"/>
    <m/>
    <x v="5440"/>
    <x v="5372"/>
    <n v="0"/>
    <n v="100"/>
    <m/>
    <n v="1"/>
    <n v="0"/>
    <n v="101"/>
  </r>
  <r>
    <s v="Laboratorija"/>
    <m/>
    <x v="5441"/>
    <x v="5373"/>
    <n v="0"/>
    <n v="700"/>
    <m/>
    <n v="100"/>
    <n v="0"/>
    <n v="800"/>
  </r>
  <r>
    <s v="Laboratorija"/>
    <m/>
    <x v="5442"/>
    <x v="5374"/>
    <n v="0"/>
    <n v="100"/>
    <m/>
    <n v="1"/>
    <n v="0"/>
    <n v="101"/>
  </r>
  <r>
    <s v="Laboratorija"/>
    <m/>
    <x v="5443"/>
    <x v="5375"/>
    <n v="2366"/>
    <n v="2500"/>
    <n v="1087"/>
    <n v="1050"/>
    <n v="3453"/>
    <n v="3550"/>
  </r>
  <r>
    <s v="Laboratorija"/>
    <m/>
    <x v="5444"/>
    <x v="5376"/>
    <n v="0"/>
    <n v="100"/>
    <m/>
    <n v="1"/>
    <n v="0"/>
    <n v="101"/>
  </r>
  <r>
    <s v="Laboratorija"/>
    <m/>
    <x v="5445"/>
    <x v="5377"/>
    <n v="0"/>
    <n v="100"/>
    <m/>
    <n v="1"/>
    <n v="0"/>
    <n v="101"/>
  </r>
  <r>
    <s v="Laboratorija"/>
    <m/>
    <x v="5446"/>
    <x v="5378"/>
    <n v="2634"/>
    <n v="2605"/>
    <n v="669"/>
    <n v="570"/>
    <n v="3303"/>
    <n v="3175"/>
  </r>
  <r>
    <s v="Laboratorija"/>
    <m/>
    <x v="5447"/>
    <x v="5379"/>
    <n v="0"/>
    <n v="100"/>
    <m/>
    <n v="1"/>
    <n v="0"/>
    <n v="101"/>
  </r>
  <r>
    <s v="Laboratorija"/>
    <m/>
    <x v="5448"/>
    <x v="5380"/>
    <n v="2114"/>
    <n v="2300"/>
    <n v="1192"/>
    <n v="1200"/>
    <n v="3306"/>
    <n v="3500"/>
  </r>
  <r>
    <s v="Laboratorija"/>
    <m/>
    <x v="5449"/>
    <x v="5381"/>
    <n v="0"/>
    <n v="100"/>
    <m/>
    <n v="1"/>
    <n v="0"/>
    <n v="101"/>
  </r>
  <r>
    <s v="Laboratorija"/>
    <m/>
    <x v="5450"/>
    <x v="5382"/>
    <n v="0"/>
    <n v="100"/>
    <m/>
    <n v="1"/>
    <n v="0"/>
    <n v="101"/>
  </r>
  <r>
    <s v="Laboratorija"/>
    <m/>
    <x v="5451"/>
    <x v="5383"/>
    <n v="0"/>
    <n v="100"/>
    <m/>
    <n v="1"/>
    <n v="0"/>
    <n v="101"/>
  </r>
  <r>
    <s v="Laboratorija"/>
    <m/>
    <x v="5452"/>
    <x v="5384"/>
    <n v="0"/>
    <n v="100"/>
    <m/>
    <n v="1"/>
    <n v="0"/>
    <n v="101"/>
  </r>
  <r>
    <s v="Laboratorija"/>
    <m/>
    <x v="5453"/>
    <x v="5385"/>
    <n v="0"/>
    <n v="100"/>
    <m/>
    <n v="1"/>
    <n v="0"/>
    <n v="101"/>
  </r>
  <r>
    <s v="Laboratorija"/>
    <m/>
    <x v="5454"/>
    <x v="5386"/>
    <n v="2026"/>
    <n v="2200"/>
    <n v="1017"/>
    <n v="1000"/>
    <n v="3043"/>
    <n v="3200"/>
  </r>
  <r>
    <s v="Laboratorija"/>
    <m/>
    <x v="5455"/>
    <x v="5387"/>
    <n v="0"/>
    <n v="100"/>
    <m/>
    <n v="1"/>
    <n v="0"/>
    <n v="101"/>
  </r>
  <r>
    <s v="Laboratorija"/>
    <m/>
    <x v="5456"/>
    <x v="5388"/>
    <n v="0"/>
    <n v="5"/>
    <m/>
    <n v="10"/>
    <n v="0"/>
    <n v="15"/>
  </r>
  <r>
    <s v="Laboratorija"/>
    <m/>
    <x v="5457"/>
    <x v="5389"/>
    <n v="2617"/>
    <n v="2200"/>
    <n v="1703"/>
    <n v="2010"/>
    <n v="4320"/>
    <n v="4210"/>
  </r>
  <r>
    <s v="Laboratorija"/>
    <m/>
    <x v="5458"/>
    <x v="5390"/>
    <n v="0"/>
    <n v="100"/>
    <m/>
    <n v="1"/>
    <n v="0"/>
    <n v="101"/>
  </r>
  <r>
    <s v="Laboratorija"/>
    <m/>
    <x v="5459"/>
    <x v="5391"/>
    <n v="53185"/>
    <n v="53500"/>
    <n v="80581"/>
    <n v="74500"/>
    <n v="133766"/>
    <n v="128000"/>
  </r>
  <r>
    <s v="Laboratorija"/>
    <m/>
    <x v="5460"/>
    <x v="5392"/>
    <n v="0"/>
    <n v="100"/>
    <m/>
    <n v="1"/>
    <n v="0"/>
    <n v="101"/>
  </r>
  <r>
    <s v="Laboratorija"/>
    <m/>
    <x v="5461"/>
    <x v="5393"/>
    <n v="0"/>
    <n v="2500"/>
    <m/>
    <n v="140"/>
    <n v="0"/>
    <n v="2640"/>
  </r>
  <r>
    <s v="Laboratorija"/>
    <m/>
    <x v="5462"/>
    <x v="5394"/>
    <n v="54992"/>
    <n v="55000"/>
    <n v="106099"/>
    <n v="99500"/>
    <n v="161091"/>
    <n v="154500"/>
  </r>
  <r>
    <s v="Laboratorija"/>
    <m/>
    <x v="5463"/>
    <x v="5395"/>
    <n v="0"/>
    <n v="100"/>
    <m/>
    <n v="1"/>
    <n v="0"/>
    <n v="101"/>
  </r>
  <r>
    <s v="Laboratorija"/>
    <m/>
    <x v="5464"/>
    <x v="5396"/>
    <n v="97"/>
    <n v="125"/>
    <n v="112"/>
    <n v="150"/>
    <n v="209"/>
    <n v="275"/>
  </r>
  <r>
    <s v="Laboratorija"/>
    <m/>
    <x v="5465"/>
    <x v="5397"/>
    <n v="3762"/>
    <n v="11100"/>
    <n v="462"/>
    <n v="420"/>
    <n v="4224"/>
    <n v="11520"/>
  </r>
  <r>
    <s v="Laboratorija"/>
    <m/>
    <x v="5466"/>
    <x v="5398"/>
    <n v="194"/>
    <n v="200"/>
    <n v="42"/>
    <n v="70"/>
    <n v="236"/>
    <n v="270"/>
  </r>
  <r>
    <s v="Laboratorija"/>
    <m/>
    <x v="5467"/>
    <x v="5399"/>
    <n v="0"/>
    <n v="100"/>
    <m/>
    <n v="1"/>
    <n v="0"/>
    <n v="101"/>
  </r>
  <r>
    <s v="Laboratorija"/>
    <m/>
    <x v="5468"/>
    <x v="5400"/>
    <n v="1869"/>
    <n v="1780"/>
    <n v="745"/>
    <n v="720"/>
    <n v="2614"/>
    <n v="2500"/>
  </r>
  <r>
    <s v="Laboratorija"/>
    <m/>
    <x v="5469"/>
    <x v="5401"/>
    <n v="1864"/>
    <n v="1780"/>
    <n v="741"/>
    <n v="700"/>
    <n v="2605"/>
    <n v="2480"/>
  </r>
  <r>
    <s v="Laboratorija"/>
    <m/>
    <x v="5470"/>
    <x v="5402"/>
    <n v="3888"/>
    <n v="3450"/>
    <n v="1654"/>
    <n v="1740"/>
    <n v="5542"/>
    <n v="5190"/>
  </r>
  <r>
    <s v="Laboratorija"/>
    <m/>
    <x v="5471"/>
    <x v="5403"/>
    <n v="0"/>
    <n v="100"/>
    <m/>
    <n v="1"/>
    <n v="0"/>
    <n v="101"/>
  </r>
  <r>
    <s v="Laboratorija"/>
    <m/>
    <x v="5472"/>
    <x v="5404"/>
    <n v="0"/>
    <n v="100"/>
    <m/>
    <n v="1"/>
    <n v="0"/>
    <n v="101"/>
  </r>
  <r>
    <s v="Laboratorija"/>
    <m/>
    <x v="5473"/>
    <x v="5405"/>
    <n v="35645"/>
    <n v="33400"/>
    <n v="26031"/>
    <n v="22300"/>
    <n v="61676"/>
    <n v="55700"/>
  </r>
  <r>
    <s v="Laboratorija"/>
    <m/>
    <x v="5474"/>
    <x v="5406"/>
    <n v="4569"/>
    <n v="3900"/>
    <n v="6341"/>
    <n v="5600"/>
    <n v="10910"/>
    <n v="9500"/>
  </r>
  <r>
    <s v="Laboratorija"/>
    <m/>
    <x v="5475"/>
    <x v="5407"/>
    <n v="61188"/>
    <n v="61500"/>
    <n v="85211"/>
    <n v="79400"/>
    <n v="146399"/>
    <n v="140900"/>
  </r>
  <r>
    <s v="Laboratorija"/>
    <m/>
    <x v="5476"/>
    <x v="5408"/>
    <n v="173"/>
    <n v="170"/>
    <n v="76"/>
    <n v="65"/>
    <n v="249"/>
    <n v="235"/>
  </r>
  <r>
    <s v="Laboratorija"/>
    <m/>
    <x v="5477"/>
    <x v="5409"/>
    <n v="173"/>
    <n v="170"/>
    <n v="71"/>
    <n v="65"/>
    <n v="244"/>
    <n v="235"/>
  </r>
  <r>
    <s v="Laboratorija"/>
    <m/>
    <x v="5478"/>
    <x v="5410"/>
    <n v="169"/>
    <n v="170"/>
    <n v="69"/>
    <n v="60"/>
    <n v="238"/>
    <n v="230"/>
  </r>
  <r>
    <s v="Laboratorija"/>
    <m/>
    <x v="5479"/>
    <x v="5411"/>
    <n v="549"/>
    <n v="500"/>
    <n v="267"/>
    <n v="230"/>
    <n v="816"/>
    <n v="730"/>
  </r>
  <r>
    <s v="Laboratorija"/>
    <m/>
    <x v="5480"/>
    <x v="5412"/>
    <n v="550"/>
    <n v="500"/>
    <n v="266"/>
    <n v="230"/>
    <n v="816"/>
    <n v="730"/>
  </r>
  <r>
    <s v="Laboratorija"/>
    <m/>
    <x v="5481"/>
    <x v="5413"/>
    <n v="45701"/>
    <n v="46000"/>
    <n v="56074"/>
    <n v="51000"/>
    <n v="101775"/>
    <n v="97000"/>
  </r>
  <r>
    <s v="Laboratorija"/>
    <m/>
    <x v="5482"/>
    <x v="5414"/>
    <n v="7157"/>
    <n v="7200"/>
    <n v="11345"/>
    <n v="9750"/>
    <n v="18502"/>
    <n v="16950"/>
  </r>
  <r>
    <s v="Laboratorija"/>
    <m/>
    <x v="5483"/>
    <x v="5415"/>
    <n v="15"/>
    <n v="100"/>
    <n v="12"/>
    <n v="5"/>
    <n v="27"/>
    <n v="105"/>
  </r>
  <r>
    <s v="Laboratorija"/>
    <m/>
    <x v="5484"/>
    <x v="5416"/>
    <n v="192"/>
    <n v="200"/>
    <n v="10"/>
    <n v="50"/>
    <n v="202"/>
    <n v="250"/>
  </r>
  <r>
    <s v="Laboratorija"/>
    <m/>
    <x v="5485"/>
    <x v="5417"/>
    <n v="0"/>
    <n v="100"/>
    <m/>
    <n v="1"/>
    <n v="0"/>
    <n v="101"/>
  </r>
  <r>
    <s v="Laboratorija"/>
    <m/>
    <x v="5486"/>
    <x v="5418"/>
    <n v="0"/>
    <n v="100"/>
    <m/>
    <n v="1"/>
    <n v="0"/>
    <n v="101"/>
  </r>
  <r>
    <s v="Laboratorija"/>
    <m/>
    <x v="5487"/>
    <x v="5419"/>
    <n v="15237"/>
    <n v="15300"/>
    <n v="45968"/>
    <n v="41800"/>
    <n v="61205"/>
    <n v="57100"/>
  </r>
  <r>
    <s v="Laboratorija"/>
    <m/>
    <x v="5488"/>
    <x v="5420"/>
    <n v="0"/>
    <n v="100"/>
    <n v="14"/>
    <n v="1"/>
    <n v="14"/>
    <n v="101"/>
  </r>
  <r>
    <s v="Laboratorija"/>
    <m/>
    <x v="5489"/>
    <x v="5421"/>
    <n v="64"/>
    <n v="100"/>
    <n v="36"/>
    <n v="50"/>
    <n v="100"/>
    <n v="150"/>
  </r>
  <r>
    <s v="Laboratorija"/>
    <m/>
    <x v="5490"/>
    <x v="5422"/>
    <n v="33059"/>
    <n v="33200"/>
    <n v="22726"/>
    <n v="22900"/>
    <n v="55785"/>
    <n v="56100"/>
  </r>
  <r>
    <s v="Laboratorija"/>
    <m/>
    <x v="5491"/>
    <x v="5423"/>
    <n v="0"/>
    <n v="100"/>
    <m/>
    <n v="1"/>
    <n v="0"/>
    <n v="101"/>
  </r>
  <r>
    <s v="Laboratorija"/>
    <m/>
    <x v="5492"/>
    <x v="5424"/>
    <n v="55488"/>
    <n v="55500"/>
    <n v="107743"/>
    <n v="101000"/>
    <n v="163231"/>
    <n v="156500"/>
  </r>
  <r>
    <s v="Laboratorija"/>
    <m/>
    <x v="5493"/>
    <x v="5425"/>
    <n v="6"/>
    <n v="100"/>
    <n v="47"/>
    <n v="1"/>
    <n v="53"/>
    <n v="101"/>
  </r>
  <r>
    <s v="Laboratorija"/>
    <m/>
    <x v="5494"/>
    <x v="5426"/>
    <n v="0"/>
    <n v="100"/>
    <m/>
    <n v="1"/>
    <n v="0"/>
    <n v="101"/>
  </r>
  <r>
    <s v="Laboratorija"/>
    <m/>
    <x v="5495"/>
    <x v="5427"/>
    <n v="0"/>
    <n v="100"/>
    <m/>
    <n v="1"/>
    <n v="0"/>
    <n v="101"/>
  </r>
  <r>
    <s v="Laboratorija"/>
    <m/>
    <x v="5496"/>
    <x v="5428"/>
    <n v="0"/>
    <n v="100"/>
    <m/>
    <n v="1"/>
    <n v="0"/>
    <n v="101"/>
  </r>
  <r>
    <s v="Laboratorija"/>
    <m/>
    <x v="5497"/>
    <x v="5429"/>
    <n v="971"/>
    <n v="1050"/>
    <n v="2"/>
    <n v="15"/>
    <n v="973"/>
    <n v="1065"/>
  </r>
  <r>
    <s v="Laboratorija"/>
    <m/>
    <x v="5498"/>
    <x v="5430"/>
    <n v="215"/>
    <n v="200"/>
    <n v="58"/>
    <n v="80"/>
    <n v="273"/>
    <n v="280"/>
  </r>
  <r>
    <s v="Laboratorija"/>
    <m/>
    <x v="5499"/>
    <x v="5431"/>
    <n v="2959"/>
    <n v="3000"/>
    <n v="1086"/>
    <n v="1050"/>
    <n v="4045"/>
    <n v="4050"/>
  </r>
  <r>
    <s v="Laboratorija"/>
    <m/>
    <x v="5500"/>
    <x v="5432"/>
    <n v="0"/>
    <n v="100"/>
    <m/>
    <n v="1"/>
    <n v="0"/>
    <n v="101"/>
  </r>
  <r>
    <s v="Laboratorija"/>
    <m/>
    <x v="5501"/>
    <x v="5433"/>
    <n v="1"/>
    <n v="100"/>
    <n v="122"/>
    <n v="100"/>
    <n v="123"/>
    <n v="200"/>
  </r>
  <r>
    <s v="Laboratorija"/>
    <m/>
    <x v="5502"/>
    <x v="5434"/>
    <n v="1028"/>
    <n v="590"/>
    <n v="2042"/>
    <n v="2010"/>
    <n v="3070"/>
    <n v="2600"/>
  </r>
  <r>
    <s v="Laboratorija"/>
    <m/>
    <x v="5503"/>
    <x v="5435"/>
    <n v="0"/>
    <n v="100"/>
    <m/>
    <n v="1"/>
    <n v="0"/>
    <n v="101"/>
  </r>
  <r>
    <s v="Laboratorija"/>
    <m/>
    <x v="5504"/>
    <x v="5436"/>
    <n v="1503"/>
    <n v="1740"/>
    <n v="9723"/>
    <n v="7500"/>
    <n v="11226"/>
    <n v="9240"/>
  </r>
  <r>
    <s v="Laboratorija"/>
    <m/>
    <x v="5505"/>
    <x v="5437"/>
    <n v="0"/>
    <n v="100"/>
    <m/>
    <n v="1"/>
    <n v="0"/>
    <n v="101"/>
  </r>
  <r>
    <s v="Laboratorija"/>
    <m/>
    <x v="5506"/>
    <x v="5438"/>
    <n v="0"/>
    <n v="2650"/>
    <m/>
    <n v="115"/>
    <n v="0"/>
    <n v="2765"/>
  </r>
  <r>
    <s v="Laboratorija"/>
    <m/>
    <x v="5507"/>
    <x v="5439"/>
    <n v="0"/>
    <n v="100"/>
    <m/>
    <n v="1"/>
    <n v="0"/>
    <n v="101"/>
  </r>
  <r>
    <s v="Laboratorija"/>
    <m/>
    <x v="5508"/>
    <x v="5440"/>
    <n v="0"/>
    <n v="8500"/>
    <m/>
    <n v="350"/>
    <n v="0"/>
    <n v="8850"/>
  </r>
  <r>
    <s v="Laboratorija"/>
    <m/>
    <x v="5509"/>
    <x v="5441"/>
    <n v="0"/>
    <n v="100"/>
    <m/>
    <n v="1"/>
    <n v="0"/>
    <n v="101"/>
  </r>
  <r>
    <s v="Laboratorija"/>
    <m/>
    <x v="5510"/>
    <x v="5442"/>
    <n v="0"/>
    <n v="5"/>
    <m/>
    <n v="10"/>
    <n v="0"/>
    <n v="15"/>
  </r>
  <r>
    <s v="Laboratorija"/>
    <m/>
    <x v="5511"/>
    <x v="5443"/>
    <n v="907"/>
    <n v="920"/>
    <n v="426"/>
    <n v="500"/>
    <n v="1333"/>
    <n v="1420"/>
  </r>
  <r>
    <s v="Laboratorija"/>
    <m/>
    <x v="5512"/>
    <x v="5444"/>
    <n v="47054"/>
    <n v="47000"/>
    <n v="72961"/>
    <n v="67800"/>
    <n v="120015"/>
    <n v="114800"/>
  </r>
  <r>
    <s v="Laboratorija"/>
    <m/>
    <x v="5513"/>
    <x v="5445"/>
    <n v="715"/>
    <n v="690"/>
    <n v="282"/>
    <n v="300"/>
    <n v="997"/>
    <n v="990"/>
  </r>
  <r>
    <s v="Laboratorija"/>
    <m/>
    <x v="5514"/>
    <x v="5446"/>
    <n v="0"/>
    <n v="100"/>
    <m/>
    <n v="1"/>
    <n v="0"/>
    <n v="101"/>
  </r>
  <r>
    <s v="Laboratorija"/>
    <m/>
    <x v="5515"/>
    <x v="5447"/>
    <n v="6479"/>
    <n v="6500"/>
    <n v="442"/>
    <n v="500"/>
    <n v="6921"/>
    <n v="7000"/>
  </r>
  <r>
    <s v="Laboratorija"/>
    <m/>
    <x v="5516"/>
    <x v="5448"/>
    <n v="0"/>
    <n v="100"/>
    <m/>
    <n v="1"/>
    <n v="0"/>
    <n v="101"/>
  </r>
  <r>
    <s v="Laboratorija"/>
    <m/>
    <x v="5517"/>
    <x v="5449"/>
    <n v="0"/>
    <n v="5"/>
    <n v="0"/>
    <n v="10"/>
    <n v="0"/>
    <n v="15"/>
  </r>
  <r>
    <s v="Laboratorija"/>
    <m/>
    <x v="5518"/>
    <x v="5450"/>
    <n v="0"/>
    <n v="5"/>
    <m/>
    <n v="10"/>
    <n v="0"/>
    <n v="15"/>
  </r>
  <r>
    <s v="Laboratorija"/>
    <m/>
    <x v="5519"/>
    <x v="5451"/>
    <n v="0"/>
    <n v="5"/>
    <m/>
    <n v="10"/>
    <n v="0"/>
    <n v="15"/>
  </r>
  <r>
    <s v="Laboratorija"/>
    <m/>
    <x v="5520"/>
    <x v="5452"/>
    <n v="1"/>
    <n v="3"/>
    <n v="122"/>
    <n v="100"/>
    <n v="123"/>
    <n v="103"/>
  </r>
  <r>
    <s v="Laboratorija"/>
    <m/>
    <x v="5521"/>
    <x v="5453"/>
    <n v="6160"/>
    <n v="5430"/>
    <n v="310"/>
    <n v="290"/>
    <n v="6470"/>
    <n v="5720"/>
  </r>
  <r>
    <s v="Laboratorija"/>
    <m/>
    <x v="5522"/>
    <x v="5454"/>
    <n v="0"/>
    <n v="100"/>
    <m/>
    <n v="1"/>
    <n v="0"/>
    <n v="101"/>
  </r>
  <r>
    <s v="Laboratorija"/>
    <m/>
    <x v="5523"/>
    <x v="5455"/>
    <n v="9127"/>
    <n v="8720"/>
    <n v="3595"/>
    <n v="3400"/>
    <n v="12722"/>
    <n v="12120"/>
  </r>
  <r>
    <s v="Laboratorija"/>
    <m/>
    <x v="5524"/>
    <x v="5456"/>
    <n v="44761"/>
    <n v="45650"/>
    <n v="6551"/>
    <n v="5800"/>
    <n v="51312"/>
    <n v="51450"/>
  </r>
  <r>
    <s v="Laboratorija"/>
    <m/>
    <x v="5525"/>
    <x v="5457"/>
    <n v="3230"/>
    <n v="3050"/>
    <n v="163"/>
    <n v="200"/>
    <n v="3393"/>
    <n v="3250"/>
  </r>
  <r>
    <s v="Laboratorija"/>
    <m/>
    <x v="5526"/>
    <x v="5458"/>
    <n v="43976"/>
    <n v="45000"/>
    <n v="6010"/>
    <n v="5550"/>
    <n v="49986"/>
    <n v="50550"/>
  </r>
  <r>
    <s v="Laboratorija"/>
    <m/>
    <x v="5527"/>
    <x v="5459"/>
    <n v="3987"/>
    <n v="3820"/>
    <n v="105"/>
    <n v="80"/>
    <n v="4092"/>
    <n v="3900"/>
  </r>
  <r>
    <s v="Laboratorija"/>
    <m/>
    <x v="5528"/>
    <x v="5460"/>
    <n v="205"/>
    <n v="250"/>
    <n v="1"/>
    <n v="5"/>
    <n v="206"/>
    <n v="255"/>
  </r>
  <r>
    <s v="Laboratorija"/>
    <m/>
    <x v="5529"/>
    <x v="5461"/>
    <n v="1199"/>
    <n v="1100"/>
    <n v="482"/>
    <n v="500"/>
    <n v="1681"/>
    <n v="1600"/>
  </r>
  <r>
    <s v="Laboratorija"/>
    <m/>
    <x v="5530"/>
    <x v="5462"/>
    <n v="0"/>
    <n v="100"/>
    <m/>
    <n v="1"/>
    <n v="0"/>
    <n v="101"/>
  </r>
  <r>
    <s v="Laboratorija"/>
    <m/>
    <x v="5531"/>
    <x v="5463"/>
    <n v="50697"/>
    <n v="51000"/>
    <n v="23293"/>
    <n v="22600"/>
    <n v="73990"/>
    <n v="73600"/>
  </r>
  <r>
    <s v="Laboratorija"/>
    <m/>
    <x v="5532"/>
    <x v="5464"/>
    <n v="0"/>
    <n v="5"/>
    <m/>
    <n v="1"/>
    <n v="0"/>
    <n v="6"/>
  </r>
  <r>
    <s v="Laboratorija"/>
    <m/>
    <x v="5533"/>
    <x v="5465"/>
    <n v="0"/>
    <n v="100"/>
    <m/>
    <n v="1"/>
    <n v="0"/>
    <n v="101"/>
  </r>
  <r>
    <s v="Laboratorija"/>
    <m/>
    <x v="5534"/>
    <x v="5466"/>
    <n v="348"/>
    <n v="400"/>
    <m/>
    <n v="5"/>
    <n v="348"/>
    <n v="405"/>
  </r>
  <r>
    <s v="Laboratorija"/>
    <m/>
    <x v="5535"/>
    <x v="5467"/>
    <n v="3166"/>
    <n v="3220"/>
    <n v="12118"/>
    <n v="10520"/>
    <n v="15284"/>
    <n v="13740"/>
  </r>
  <r>
    <s v="Laboratorija"/>
    <m/>
    <x v="5536"/>
    <x v="5468"/>
    <n v="0"/>
    <n v="100"/>
    <m/>
    <n v="1"/>
    <n v="0"/>
    <n v="101"/>
  </r>
  <r>
    <s v="Laboratorija"/>
    <m/>
    <x v="5537"/>
    <x v="5469"/>
    <n v="9089"/>
    <n v="8690"/>
    <n v="3589"/>
    <n v="3380"/>
    <n v="12678"/>
    <n v="12070"/>
  </r>
  <r>
    <s v="Laboratorija"/>
    <m/>
    <x v="5538"/>
    <x v="5470"/>
    <n v="0"/>
    <n v="100"/>
    <m/>
    <n v="1"/>
    <n v="0"/>
    <n v="101"/>
  </r>
  <r>
    <s v="Laboratorija"/>
    <m/>
    <x v="5539"/>
    <x v="5471"/>
    <n v="61313"/>
    <n v="62000"/>
    <n v="87110"/>
    <n v="81250"/>
    <n v="148423"/>
    <n v="143250"/>
  </r>
  <r>
    <s v="Laboratorija"/>
    <m/>
    <x v="5540"/>
    <x v="5472"/>
    <n v="0"/>
    <n v="100"/>
    <m/>
    <n v="1"/>
    <n v="0"/>
    <n v="101"/>
  </r>
  <r>
    <s v="Laboratorija"/>
    <m/>
    <x v="5541"/>
    <x v="5473"/>
    <n v="612"/>
    <n v="590"/>
    <n v="375"/>
    <n v="350"/>
    <n v="987"/>
    <n v="940"/>
  </r>
  <r>
    <s v="Laboratorija"/>
    <m/>
    <x v="5542"/>
    <x v="5474"/>
    <n v="5"/>
    <n v="15"/>
    <n v="790"/>
    <n v="450"/>
    <n v="795"/>
    <n v="465"/>
  </r>
  <r>
    <s v="Laboratorija"/>
    <m/>
    <x v="5543"/>
    <x v="5475"/>
    <n v="1755"/>
    <n v="1380"/>
    <n v="707"/>
    <n v="570"/>
    <n v="2462"/>
    <n v="1950"/>
  </r>
  <r>
    <s v="Laboratorija"/>
    <m/>
    <x v="5544"/>
    <x v="5476"/>
    <n v="0"/>
    <n v="100"/>
    <m/>
    <n v="1"/>
    <n v="0"/>
    <n v="101"/>
  </r>
  <r>
    <s v="Laboratorija"/>
    <m/>
    <x v="5545"/>
    <x v="5477"/>
    <n v="6"/>
    <n v="100"/>
    <n v="105"/>
    <n v="120"/>
    <n v="111"/>
    <n v="220"/>
  </r>
  <r>
    <s v="Laboratorija"/>
    <m/>
    <x v="5545"/>
    <x v="5477"/>
    <n v="6"/>
    <n v="100"/>
    <n v="105"/>
    <n v="120"/>
    <n v="111"/>
    <n v="220"/>
  </r>
  <r>
    <s v="Laboratorija"/>
    <m/>
    <x v="5546"/>
    <x v="5478"/>
    <n v="0"/>
    <n v="100"/>
    <m/>
    <n v="1"/>
    <n v="0"/>
    <n v="101"/>
  </r>
  <r>
    <s v="Laboratorija"/>
    <m/>
    <x v="5547"/>
    <x v="5479"/>
    <n v="27"/>
    <n v="45"/>
    <n v="2556"/>
    <n v="2430"/>
    <n v="2583"/>
    <n v="2475"/>
  </r>
  <r>
    <s v="Laboratorija"/>
    <m/>
    <x v="5548"/>
    <x v="5480"/>
    <n v="0"/>
    <n v="5"/>
    <m/>
    <n v="10"/>
    <n v="0"/>
    <n v="15"/>
  </r>
  <r>
    <s v="Laboratorija"/>
    <m/>
    <x v="5549"/>
    <x v="5481"/>
    <n v="2200"/>
    <n v="1790"/>
    <n v="1044"/>
    <n v="1100"/>
    <n v="3244"/>
    <n v="2890"/>
  </r>
  <r>
    <s v="Laboratorija"/>
    <m/>
    <x v="5550"/>
    <x v="5482"/>
    <n v="2482"/>
    <n v="1950"/>
    <n v="19777"/>
    <n v="19000"/>
    <n v="22259"/>
    <n v="20950"/>
  </r>
  <r>
    <s v="Laboratorija"/>
    <m/>
    <x v="5551"/>
    <x v="5483"/>
    <n v="2558"/>
    <n v="2150"/>
    <n v="25192"/>
    <n v="24150"/>
    <n v="27750"/>
    <n v="26300"/>
  </r>
  <r>
    <s v="Laboratorija"/>
    <m/>
    <x v="5552"/>
    <x v="5484"/>
    <n v="123"/>
    <n v="110"/>
    <n v="50"/>
    <n v="50"/>
    <n v="173"/>
    <n v="160"/>
  </r>
  <r>
    <s v="Laboratorija"/>
    <m/>
    <x v="5553"/>
    <x v="5485"/>
    <n v="0"/>
    <n v="20"/>
    <m/>
    <n v="20"/>
    <n v="0"/>
    <n v="40"/>
  </r>
  <r>
    <s v="Laboratorija"/>
    <m/>
    <x v="5554"/>
    <x v="5486"/>
    <n v="0"/>
    <n v="100"/>
    <m/>
    <n v="1"/>
    <n v="0"/>
    <n v="101"/>
  </r>
  <r>
    <s v="Laboratorija"/>
    <m/>
    <x v="5555"/>
    <x v="5487"/>
    <n v="15"/>
    <n v="100"/>
    <n v="32"/>
    <n v="1"/>
    <n v="47"/>
    <n v="101"/>
  </r>
  <r>
    <s v="Laboratorija"/>
    <m/>
    <x v="5556"/>
    <x v="5488"/>
    <n v="0"/>
    <n v="100"/>
    <m/>
    <n v="1"/>
    <n v="0"/>
    <n v="101"/>
  </r>
  <r>
    <s v="Laboratorija"/>
    <m/>
    <x v="5557"/>
    <x v="5489"/>
    <n v="0"/>
    <n v="100"/>
    <m/>
    <n v="1"/>
    <n v="0"/>
    <n v="101"/>
  </r>
  <r>
    <s v="Laboratorija"/>
    <m/>
    <x v="5558"/>
    <x v="5490"/>
    <n v="287"/>
    <n v="260"/>
    <n v="157"/>
    <n v="150"/>
    <n v="444"/>
    <n v="410"/>
  </r>
  <r>
    <s v="Laboratorija"/>
    <m/>
    <x v="5559"/>
    <x v="5491"/>
    <n v="0"/>
    <n v="100"/>
    <m/>
    <n v="1"/>
    <n v="0"/>
    <n v="101"/>
  </r>
  <r>
    <s v="Laboratorija"/>
    <m/>
    <x v="5560"/>
    <x v="5492"/>
    <n v="0"/>
    <n v="100"/>
    <m/>
    <n v="1"/>
    <n v="0"/>
    <n v="101"/>
  </r>
  <r>
    <s v="Laboratorija"/>
    <m/>
    <x v="5561"/>
    <x v="5493"/>
    <n v="1667"/>
    <n v="1390"/>
    <n v="1367"/>
    <n v="1300"/>
    <n v="3034"/>
    <n v="2690"/>
  </r>
  <r>
    <s v="Laboratorija"/>
    <m/>
    <x v="5562"/>
    <x v="5494"/>
    <n v="0"/>
    <n v="100"/>
    <m/>
    <n v="1"/>
    <n v="0"/>
    <n v="101"/>
  </r>
  <r>
    <s v="Laboratorija"/>
    <m/>
    <x v="5563"/>
    <x v="5495"/>
    <n v="0"/>
    <n v="100"/>
    <m/>
    <n v="1"/>
    <n v="0"/>
    <n v="101"/>
  </r>
  <r>
    <s v="Laboratorija"/>
    <m/>
    <x v="5564"/>
    <x v="5496"/>
    <n v="3486"/>
    <n v="3100"/>
    <n v="57"/>
    <n v="75"/>
    <n v="3543"/>
    <n v="3175"/>
  </r>
  <r>
    <s v="Laboratorija"/>
    <m/>
    <x v="5565"/>
    <x v="5497"/>
    <n v="0"/>
    <n v="100"/>
    <m/>
    <n v="1"/>
    <n v="0"/>
    <n v="101"/>
  </r>
  <r>
    <s v="Laboratorija"/>
    <m/>
    <x v="5566"/>
    <x v="5498"/>
    <n v="21"/>
    <n v="5"/>
    <n v="28"/>
    <n v="15"/>
    <n v="49"/>
    <n v="20"/>
  </r>
  <r>
    <s v="Laboratorija"/>
    <m/>
    <x v="5567"/>
    <x v="5499"/>
    <n v="35"/>
    <n v="25"/>
    <n v="39"/>
    <n v="30"/>
    <n v="74"/>
    <n v="55"/>
  </r>
  <r>
    <s v="Laboratorija"/>
    <m/>
    <x v="5568"/>
    <x v="5500"/>
    <n v="0"/>
    <n v="100"/>
    <m/>
    <n v="1"/>
    <n v="0"/>
    <n v="101"/>
  </r>
  <r>
    <s v="Laboratorija"/>
    <m/>
    <x v="5569"/>
    <x v="5501"/>
    <n v="3662"/>
    <n v="3240"/>
    <n v="130"/>
    <n v="140"/>
    <n v="3792"/>
    <n v="3380"/>
  </r>
  <r>
    <s v="Laboratorija"/>
    <m/>
    <x v="5570"/>
    <x v="5502"/>
    <n v="84"/>
    <n v="70"/>
    <n v="78"/>
    <n v="75"/>
    <n v="162"/>
    <n v="145"/>
  </r>
  <r>
    <s v="Laboratorija"/>
    <m/>
    <x v="5571"/>
    <x v="5503"/>
    <n v="16"/>
    <n v="5"/>
    <n v="2"/>
    <n v="10"/>
    <n v="18"/>
    <n v="15"/>
  </r>
  <r>
    <s v="Laboratorija"/>
    <m/>
    <x v="5572"/>
    <x v="5504"/>
    <n v="1521"/>
    <n v="1190"/>
    <n v="1235"/>
    <n v="1190"/>
    <n v="2756"/>
    <n v="2380"/>
  </r>
  <r>
    <s v="Laboratorija"/>
    <m/>
    <x v="5573"/>
    <x v="5505"/>
    <n v="0"/>
    <n v="100"/>
    <m/>
    <n v="1"/>
    <n v="0"/>
    <n v="101"/>
  </r>
  <r>
    <s v="Laboratorija"/>
    <m/>
    <x v="5574"/>
    <x v="5506"/>
    <n v="0"/>
    <n v="100"/>
    <m/>
    <n v="1"/>
    <n v="0"/>
    <n v="101"/>
  </r>
  <r>
    <s v="Laboratorija"/>
    <m/>
    <x v="5575"/>
    <x v="5507"/>
    <n v="156"/>
    <n v="150"/>
    <n v="87"/>
    <n v="90"/>
    <n v="243"/>
    <n v="240"/>
  </r>
  <r>
    <s v="Laboratorija"/>
    <m/>
    <x v="5576"/>
    <x v="5508"/>
    <n v="85"/>
    <n v="70"/>
    <n v="87"/>
    <n v="90"/>
    <n v="172"/>
    <n v="160"/>
  </r>
  <r>
    <s v="Laboratorija"/>
    <m/>
    <x v="5577"/>
    <x v="5509"/>
    <n v="9"/>
    <n v="5"/>
    <n v="7"/>
    <n v="5"/>
    <n v="16"/>
    <n v="10"/>
  </r>
  <r>
    <s v="Laboratorija"/>
    <m/>
    <x v="5578"/>
    <x v="5510"/>
    <n v="103"/>
    <n v="100"/>
    <n v="56"/>
    <n v="60"/>
    <n v="159"/>
    <n v="160"/>
  </r>
  <r>
    <s v="Laboratorija"/>
    <m/>
    <x v="5579"/>
    <x v="5511"/>
    <n v="0"/>
    <n v="100"/>
    <m/>
    <n v="1"/>
    <n v="0"/>
    <n v="101"/>
  </r>
  <r>
    <s v="Laboratorija"/>
    <m/>
    <x v="5580"/>
    <x v="5512"/>
    <n v="1"/>
    <n v="5"/>
    <n v="455"/>
    <n v="430"/>
    <n v="456"/>
    <n v="435"/>
  </r>
  <r>
    <s v="Laboratorija"/>
    <m/>
    <x v="5581"/>
    <x v="5513"/>
    <n v="1"/>
    <n v="5"/>
    <n v="453"/>
    <n v="430"/>
    <n v="454"/>
    <n v="435"/>
  </r>
  <r>
    <s v="Laboratorija"/>
    <m/>
    <x v="5582"/>
    <x v="5514"/>
    <n v="56"/>
    <n v="50"/>
    <n v="168"/>
    <n v="160"/>
    <n v="224"/>
    <n v="210"/>
  </r>
  <r>
    <s v="Laboratorija"/>
    <m/>
    <x v="5583"/>
    <x v="5515"/>
    <n v="0"/>
    <n v="100"/>
    <m/>
    <n v="1"/>
    <n v="0"/>
    <n v="101"/>
  </r>
  <r>
    <s v="Laboratorija"/>
    <m/>
    <x v="5584"/>
    <x v="5516"/>
    <n v="0"/>
    <n v="100"/>
    <m/>
    <n v="1"/>
    <n v="0"/>
    <n v="101"/>
  </r>
  <r>
    <s v="Laboratorija"/>
    <m/>
    <x v="5585"/>
    <x v="5517"/>
    <n v="56"/>
    <n v="50"/>
    <n v="168"/>
    <n v="170"/>
    <n v="224"/>
    <n v="220"/>
  </r>
  <r>
    <s v="Laboratorija"/>
    <m/>
    <x v="5586"/>
    <x v="5518"/>
    <n v="1"/>
    <n v="30"/>
    <n v="572"/>
    <n v="530"/>
    <n v="573"/>
    <n v="560"/>
  </r>
  <r>
    <s v="Laboratorija"/>
    <m/>
    <x v="5587"/>
    <x v="5519"/>
    <n v="1"/>
    <n v="10"/>
    <n v="457"/>
    <n v="420"/>
    <n v="458"/>
    <n v="430"/>
  </r>
  <r>
    <s v="Laboratorija"/>
    <m/>
    <x v="5588"/>
    <x v="5520"/>
    <n v="1"/>
    <n v="10"/>
    <n v="573"/>
    <n v="550"/>
    <n v="574"/>
    <n v="560"/>
  </r>
  <r>
    <s v="Laboratorija"/>
    <m/>
    <x v="5589"/>
    <x v="5521"/>
    <n v="0"/>
    <n v="100"/>
    <m/>
    <n v="1"/>
    <n v="0"/>
    <n v="101"/>
  </r>
  <r>
    <s v="Laboratorija"/>
    <m/>
    <x v="5590"/>
    <x v="5522"/>
    <n v="981"/>
    <n v="1350"/>
    <m/>
    <n v="1"/>
    <n v="981"/>
    <n v="1351"/>
  </r>
  <r>
    <s v="Laboratorija"/>
    <m/>
    <x v="5591"/>
    <x v="5523"/>
    <n v="1010"/>
    <n v="900"/>
    <n v="463"/>
    <n v="410"/>
    <n v="1473"/>
    <n v="1310"/>
  </r>
  <r>
    <s v="Laboratorija"/>
    <m/>
    <x v="5592"/>
    <x v="5524"/>
    <n v="103"/>
    <n v="90"/>
    <n v="255"/>
    <n v="320"/>
    <n v="358"/>
    <n v="410"/>
  </r>
  <r>
    <s v="Laboratorija"/>
    <m/>
    <x v="5593"/>
    <x v="5525"/>
    <n v="35"/>
    <n v="50"/>
    <n v="144"/>
    <n v="190"/>
    <n v="179"/>
    <n v="240"/>
  </r>
  <r>
    <s v="Laboratorija"/>
    <m/>
    <x v="5594"/>
    <x v="5526"/>
    <n v="101"/>
    <n v="90"/>
    <n v="206"/>
    <n v="270"/>
    <n v="307"/>
    <n v="360"/>
  </r>
  <r>
    <s v="Laboratorija"/>
    <m/>
    <x v="5595"/>
    <x v="5527"/>
    <n v="77"/>
    <n v="80"/>
    <n v="167"/>
    <n v="250"/>
    <n v="244"/>
    <n v="330"/>
  </r>
  <r>
    <s v="Laboratorija"/>
    <m/>
    <x v="5596"/>
    <x v="5528"/>
    <n v="56"/>
    <n v="45"/>
    <n v="135"/>
    <n v="170"/>
    <n v="191"/>
    <n v="215"/>
  </r>
  <r>
    <s v="Laboratorija"/>
    <m/>
    <x v="5597"/>
    <x v="5529"/>
    <n v="102"/>
    <n v="90"/>
    <n v="203"/>
    <n v="260"/>
    <n v="305"/>
    <n v="350"/>
  </r>
  <r>
    <s v="Laboratorija"/>
    <m/>
    <x v="5598"/>
    <x v="5530"/>
    <n v="101"/>
    <n v="85"/>
    <n v="205"/>
    <n v="260"/>
    <n v="306"/>
    <n v="345"/>
  </r>
  <r>
    <s v="Laboratorija"/>
    <m/>
    <x v="5599"/>
    <x v="5531"/>
    <n v="0"/>
    <n v="100"/>
    <m/>
    <n v="1"/>
    <n v="0"/>
    <n v="101"/>
  </r>
  <r>
    <s v="Laboratorija"/>
    <m/>
    <x v="5600"/>
    <x v="5532"/>
    <n v="0"/>
    <n v="100"/>
    <m/>
    <n v="1"/>
    <n v="0"/>
    <n v="101"/>
  </r>
  <r>
    <s v="Laboratorija"/>
    <m/>
    <x v="5601"/>
    <x v="5533"/>
    <n v="0"/>
    <n v="100"/>
    <n v="32"/>
    <n v="40"/>
    <n v="32"/>
    <n v="140"/>
  </r>
  <r>
    <s v="Laboratorija"/>
    <m/>
    <x v="5602"/>
    <x v="5534"/>
    <n v="0"/>
    <n v="100"/>
    <n v="27"/>
    <n v="25"/>
    <n v="27"/>
    <n v="125"/>
  </r>
  <r>
    <s v="Laboratorija"/>
    <m/>
    <x v="5603"/>
    <x v="5535"/>
    <n v="1"/>
    <n v="5"/>
    <n v="88"/>
    <n v="100"/>
    <n v="89"/>
    <n v="105"/>
  </r>
  <r>
    <s v="Laboratorija"/>
    <m/>
    <x v="5604"/>
    <x v="5536"/>
    <n v="0"/>
    <n v="100"/>
    <m/>
    <n v="1"/>
    <n v="0"/>
    <n v="101"/>
  </r>
  <r>
    <s v="Laboratorija"/>
    <m/>
    <x v="5605"/>
    <x v="5537"/>
    <n v="0"/>
    <n v="100"/>
    <n v="33"/>
    <n v="40"/>
    <n v="33"/>
    <n v="140"/>
  </r>
  <r>
    <s v="Laboratorija"/>
    <m/>
    <x v="5606"/>
    <x v="5538"/>
    <n v="1"/>
    <n v="5"/>
    <n v="52"/>
    <n v="60"/>
    <n v="53"/>
    <n v="65"/>
  </r>
  <r>
    <s v="Laboratorija"/>
    <m/>
    <x v="5607"/>
    <x v="5539"/>
    <n v="5"/>
    <n v="10"/>
    <n v="2"/>
    <n v="1"/>
    <n v="7"/>
    <n v="11"/>
  </r>
  <r>
    <s v="Laboratorija"/>
    <m/>
    <x v="5608"/>
    <x v="5540"/>
    <n v="18"/>
    <n v="55"/>
    <n v="69"/>
    <n v="110"/>
    <n v="87"/>
    <n v="165"/>
  </r>
  <r>
    <s v="Laboratorija"/>
    <m/>
    <x v="5609"/>
    <x v="5541"/>
    <n v="0"/>
    <n v="5"/>
    <m/>
    <n v="10"/>
    <n v="0"/>
    <n v="15"/>
  </r>
  <r>
    <s v="Laboratorija"/>
    <m/>
    <x v="5610"/>
    <x v="5542"/>
    <n v="0"/>
    <n v="100"/>
    <m/>
    <n v="1"/>
    <n v="0"/>
    <n v="101"/>
  </r>
  <r>
    <s v="Laboratorija"/>
    <m/>
    <x v="5611"/>
    <x v="5543"/>
    <n v="0"/>
    <n v="100"/>
    <m/>
    <n v="1"/>
    <n v="0"/>
    <n v="101"/>
  </r>
  <r>
    <s v="Laboratorija"/>
    <m/>
    <x v="5612"/>
    <x v="5544"/>
    <n v="0"/>
    <n v="5"/>
    <m/>
    <n v="5"/>
    <n v="0"/>
    <n v="10"/>
  </r>
  <r>
    <s v="Laboratorija"/>
    <m/>
    <x v="5613"/>
    <x v="5545"/>
    <n v="0"/>
    <n v="5"/>
    <m/>
    <n v="5"/>
    <n v="0"/>
    <n v="10"/>
  </r>
  <r>
    <s v="Laboratorija"/>
    <m/>
    <x v="5614"/>
    <x v="5546"/>
    <n v="873"/>
    <n v="760"/>
    <n v="11374"/>
    <n v="11000"/>
    <n v="12247"/>
    <n v="11760"/>
  </r>
  <r>
    <s v="Laboratorija"/>
    <m/>
    <x v="5615"/>
    <x v="5547"/>
    <n v="0"/>
    <n v="100"/>
    <m/>
    <n v="1"/>
    <n v="0"/>
    <n v="101"/>
  </r>
  <r>
    <s v="Laboratorija"/>
    <m/>
    <x v="5616"/>
    <x v="5548"/>
    <n v="0"/>
    <n v="100"/>
    <m/>
    <n v="1"/>
    <n v="0"/>
    <n v="101"/>
  </r>
  <r>
    <s v="Laboratorija"/>
    <m/>
    <x v="5617"/>
    <x v="5549"/>
    <n v="2781"/>
    <n v="2300"/>
    <n v="828"/>
    <n v="640"/>
    <n v="3609"/>
    <n v="2940"/>
  </r>
  <r>
    <s v="Laboratorija"/>
    <m/>
    <x v="5618"/>
    <x v="5550"/>
    <n v="0"/>
    <n v="100"/>
    <m/>
    <n v="1"/>
    <n v="0"/>
    <n v="101"/>
  </r>
  <r>
    <s v="Laboratorija"/>
    <m/>
    <x v="5619"/>
    <x v="5551"/>
    <n v="0"/>
    <n v="100"/>
    <m/>
    <n v="1"/>
    <n v="0"/>
    <n v="101"/>
  </r>
  <r>
    <s v="Laboratorija"/>
    <m/>
    <x v="5620"/>
    <x v="5552"/>
    <n v="0"/>
    <n v="100"/>
    <m/>
    <n v="1"/>
    <n v="0"/>
    <n v="101"/>
  </r>
  <r>
    <s v="Laboratorija"/>
    <m/>
    <x v="5621"/>
    <x v="5553"/>
    <n v="0"/>
    <n v="100"/>
    <m/>
    <n v="1"/>
    <n v="0"/>
    <n v="101"/>
  </r>
  <r>
    <s v="Laboratorija"/>
    <m/>
    <x v="5622"/>
    <x v="5554"/>
    <n v="0"/>
    <n v="100"/>
    <m/>
    <n v="1"/>
    <n v="0"/>
    <n v="101"/>
  </r>
  <r>
    <s v="Laboratorija"/>
    <m/>
    <x v="5623"/>
    <x v="5555"/>
    <n v="231"/>
    <n v="210"/>
    <n v="80"/>
    <n v="70"/>
    <n v="311"/>
    <n v="280"/>
  </r>
  <r>
    <s v="Laboratorija"/>
    <m/>
    <x v="5624"/>
    <x v="5556"/>
    <n v="0"/>
    <n v="100"/>
    <m/>
    <n v="1"/>
    <n v="0"/>
    <n v="101"/>
  </r>
  <r>
    <s v="Laboratorija"/>
    <m/>
    <x v="5625"/>
    <x v="5557"/>
    <n v="278"/>
    <n v="230"/>
    <n v="40"/>
    <n v="50"/>
    <n v="318"/>
    <n v="280"/>
  </r>
  <r>
    <s v="Laboratorija"/>
    <m/>
    <x v="5626"/>
    <x v="5558"/>
    <n v="0"/>
    <n v="100"/>
    <m/>
    <n v="1"/>
    <n v="0"/>
    <n v="101"/>
  </r>
  <r>
    <s v="Laboratorija"/>
    <m/>
    <x v="5627"/>
    <x v="5559"/>
    <n v="984"/>
    <n v="850"/>
    <n v="345"/>
    <n v="270"/>
    <n v="1329"/>
    <n v="1120"/>
  </r>
  <r>
    <s v="Laboratorija"/>
    <m/>
    <x v="5628"/>
    <x v="5560"/>
    <n v="14"/>
    <n v="15"/>
    <n v="1"/>
    <n v="5"/>
    <n v="15"/>
    <n v="20"/>
  </r>
  <r>
    <s v="Laboratorija"/>
    <m/>
    <x v="5629"/>
    <x v="5561"/>
    <n v="215"/>
    <n v="240"/>
    <n v="68"/>
    <n v="100"/>
    <n v="283"/>
    <n v="340"/>
  </r>
  <r>
    <s v="Laboratorija"/>
    <m/>
    <x v="5630"/>
    <x v="5562"/>
    <n v="215"/>
    <n v="240"/>
    <n v="68"/>
    <n v="100"/>
    <n v="283"/>
    <n v="340"/>
  </r>
  <r>
    <s v="Laboratorija"/>
    <m/>
    <x v="5631"/>
    <x v="5563"/>
    <n v="0"/>
    <n v="100"/>
    <m/>
    <n v="1"/>
    <n v="0"/>
    <n v="101"/>
  </r>
  <r>
    <s v="Laboratorija"/>
    <m/>
    <x v="5632"/>
    <x v="5564"/>
    <n v="288"/>
    <n v="260"/>
    <n v="28"/>
    <n v="25"/>
    <n v="316"/>
    <n v="285"/>
  </r>
  <r>
    <s v="Laboratorija"/>
    <m/>
    <x v="5633"/>
    <x v="5565"/>
    <n v="133"/>
    <n v="2250"/>
    <n v="10"/>
    <n v="130"/>
    <n v="143"/>
    <n v="2380"/>
  </r>
  <r>
    <s v="Laboratorija"/>
    <m/>
    <x v="5634"/>
    <x v="5566"/>
    <n v="2509"/>
    <n v="3000"/>
    <n v="124"/>
    <n v="1"/>
    <n v="2633"/>
    <n v="3001"/>
  </r>
  <r>
    <s v="Laboratorija"/>
    <m/>
    <x v="5635"/>
    <x v="5567"/>
    <n v="0"/>
    <n v="100"/>
    <m/>
    <n v="1"/>
    <n v="0"/>
    <n v="101"/>
  </r>
  <r>
    <s v="Laboratorija"/>
    <m/>
    <x v="5636"/>
    <x v="5568"/>
    <n v="1838"/>
    <n v="800"/>
    <n v="570"/>
    <n v="250"/>
    <n v="2408"/>
    <n v="1050"/>
  </r>
  <r>
    <s v="Laboratorija"/>
    <m/>
    <x v="5637"/>
    <x v="5569"/>
    <n v="468"/>
    <n v="350"/>
    <n v="32"/>
    <n v="30"/>
    <n v="500"/>
    <n v="380"/>
  </r>
  <r>
    <s v="Laboratorija"/>
    <m/>
    <x v="5638"/>
    <x v="5570"/>
    <n v="468"/>
    <n v="350"/>
    <n v="31"/>
    <n v="30"/>
    <n v="499"/>
    <n v="380"/>
  </r>
  <r>
    <s v="Laboratorija"/>
    <m/>
    <x v="5639"/>
    <x v="5571"/>
    <n v="0"/>
    <n v="100"/>
    <m/>
    <n v="1"/>
    <n v="0"/>
    <n v="101"/>
  </r>
  <r>
    <s v="Laboratorija"/>
    <m/>
    <x v="5640"/>
    <x v="5572"/>
    <n v="0"/>
    <n v="100"/>
    <m/>
    <n v="1"/>
    <n v="0"/>
    <n v="101"/>
  </r>
  <r>
    <s v="Laboratorija"/>
    <m/>
    <x v="5641"/>
    <x v="5573"/>
    <n v="287"/>
    <n v="370"/>
    <n v="33"/>
    <n v="40"/>
    <n v="320"/>
    <n v="410"/>
  </r>
  <r>
    <s v="Laboratorija"/>
    <m/>
    <x v="5642"/>
    <x v="5574"/>
    <n v="311"/>
    <n v="270"/>
    <n v="34"/>
    <n v="40"/>
    <n v="345"/>
    <n v="310"/>
  </r>
  <r>
    <s v="Laboratorija"/>
    <m/>
    <x v="5643"/>
    <x v="5575"/>
    <n v="30"/>
    <n v="50"/>
    <n v="39"/>
    <n v="50"/>
    <n v="69"/>
    <n v="100"/>
  </r>
  <r>
    <s v="Laboratorija"/>
    <m/>
    <x v="5644"/>
    <x v="5576"/>
    <n v="0"/>
    <n v="15"/>
    <m/>
    <n v="1"/>
    <n v="0"/>
    <n v="16"/>
  </r>
  <r>
    <s v="Laboratorija"/>
    <m/>
    <x v="5645"/>
    <x v="5577"/>
    <n v="15"/>
    <n v="10"/>
    <n v="4"/>
    <n v="1"/>
    <n v="19"/>
    <n v="11"/>
  </r>
  <r>
    <s v="Laboratorija"/>
    <m/>
    <x v="5646"/>
    <x v="5578"/>
    <n v="282"/>
    <n v="240"/>
    <n v="81"/>
    <n v="65"/>
    <n v="363"/>
    <n v="305"/>
  </r>
  <r>
    <s v="Laboratorija"/>
    <m/>
    <x v="5647"/>
    <x v="5579"/>
    <n v="996"/>
    <n v="900"/>
    <n v="354"/>
    <n v="300"/>
    <n v="1350"/>
    <n v="1200"/>
  </r>
  <r>
    <s v="Laboratorija"/>
    <m/>
    <x v="5648"/>
    <x v="5580"/>
    <n v="281"/>
    <n v="240"/>
    <n v="81"/>
    <n v="65"/>
    <n v="362"/>
    <n v="305"/>
  </r>
  <r>
    <s v="Laboratorija"/>
    <m/>
    <x v="5649"/>
    <x v="5581"/>
    <n v="378"/>
    <n v="410"/>
    <n v="175"/>
    <n v="210"/>
    <n v="553"/>
    <n v="620"/>
  </r>
  <r>
    <s v="Laboratorija"/>
    <m/>
    <x v="5650"/>
    <x v="5582"/>
    <n v="236"/>
    <n v="270"/>
    <n v="142"/>
    <n v="115"/>
    <n v="378"/>
    <n v="385"/>
  </r>
  <r>
    <s v="Laboratorija"/>
    <m/>
    <x v="5651"/>
    <x v="5583"/>
    <n v="340"/>
    <n v="390"/>
    <n v="174"/>
    <n v="150"/>
    <n v="514"/>
    <n v="540"/>
  </r>
  <r>
    <s v="Laboratorija"/>
    <m/>
    <x v="5652"/>
    <x v="5584"/>
    <n v="0"/>
    <n v="100"/>
    <m/>
    <n v="1"/>
    <n v="0"/>
    <n v="101"/>
  </r>
  <r>
    <s v="Laboratorija"/>
    <m/>
    <x v="5653"/>
    <x v="5585"/>
    <n v="689"/>
    <n v="450"/>
    <n v="558"/>
    <n v="300"/>
    <n v="1247"/>
    <n v="750"/>
  </r>
  <r>
    <s v="Laboratorija"/>
    <m/>
    <x v="5654"/>
    <x v="5586"/>
    <n v="0"/>
    <n v="100"/>
    <m/>
    <n v="1"/>
    <n v="0"/>
    <n v="101"/>
  </r>
  <r>
    <s v="Laboratorija"/>
    <m/>
    <x v="5655"/>
    <x v="5587"/>
    <n v="169"/>
    <n v="240"/>
    <n v="109"/>
    <n v="150"/>
    <n v="278"/>
    <n v="390"/>
  </r>
  <r>
    <s v="Laboratorija"/>
    <m/>
    <x v="5656"/>
    <x v="5588"/>
    <n v="0"/>
    <n v="2000"/>
    <m/>
    <n v="120"/>
    <n v="0"/>
    <n v="2120"/>
  </r>
  <r>
    <s v="Laboratorija"/>
    <m/>
    <x v="5657"/>
    <x v="5589"/>
    <n v="197"/>
    <n v="115"/>
    <n v="21"/>
    <n v="30"/>
    <n v="218"/>
    <n v="145"/>
  </r>
  <r>
    <s v="Laboratorija"/>
    <m/>
    <x v="5658"/>
    <x v="5590"/>
    <n v="721"/>
    <n v="650"/>
    <n v="221"/>
    <n v="150"/>
    <n v="942"/>
    <n v="800"/>
  </r>
  <r>
    <s v="Laboratorija"/>
    <m/>
    <x v="5659"/>
    <x v="5591"/>
    <n v="137"/>
    <n v="120"/>
    <n v="16"/>
    <n v="30"/>
    <n v="153"/>
    <n v="150"/>
  </r>
  <r>
    <s v="Laboratorija"/>
    <m/>
    <x v="5660"/>
    <x v="5592"/>
    <n v="157"/>
    <n v="220"/>
    <n v="140"/>
    <n v="75"/>
    <n v="297"/>
    <n v="295"/>
  </r>
  <r>
    <s v="Laboratorija"/>
    <m/>
    <x v="5661"/>
    <x v="5593"/>
    <n v="0"/>
    <n v="100"/>
    <m/>
    <n v="100"/>
    <n v="0"/>
    <n v="200"/>
  </r>
  <r>
    <s v="Laboratorija"/>
    <m/>
    <x v="5661"/>
    <x v="5593"/>
    <n v="0"/>
    <n v="100"/>
    <m/>
    <n v="100"/>
    <n v="0"/>
    <n v="200"/>
  </r>
  <r>
    <s v="Laboratorija"/>
    <m/>
    <x v="5662"/>
    <x v="5594"/>
    <n v="0"/>
    <n v="100"/>
    <m/>
    <n v="1"/>
    <n v="0"/>
    <n v="101"/>
  </r>
  <r>
    <s v="Laboratorija"/>
    <m/>
    <x v="5663"/>
    <x v="5595"/>
    <n v="0"/>
    <n v="5"/>
    <m/>
    <n v="10"/>
    <n v="0"/>
    <n v="15"/>
  </r>
  <r>
    <s v="Laboratorija"/>
    <m/>
    <x v="5664"/>
    <x v="5596"/>
    <n v="0"/>
    <n v="19050"/>
    <m/>
    <n v="1700"/>
    <n v="0"/>
    <n v="20750"/>
  </r>
  <r>
    <s v="Laboratorija"/>
    <m/>
    <x v="5665"/>
    <x v="5597"/>
    <n v="1189"/>
    <n v="1020"/>
    <n v="134"/>
    <n v="110"/>
    <n v="1323"/>
    <n v="1130"/>
  </r>
  <r>
    <s v="Laboratorija"/>
    <m/>
    <x v="5666"/>
    <x v="5598"/>
    <n v="293"/>
    <n v="250"/>
    <n v="29"/>
    <n v="25"/>
    <n v="322"/>
    <n v="275"/>
  </r>
  <r>
    <s v="Laboratorija"/>
    <m/>
    <x v="5667"/>
    <x v="5599"/>
    <n v="130"/>
    <n v="150"/>
    <n v="43"/>
    <n v="35"/>
    <n v="173"/>
    <n v="185"/>
  </r>
  <r>
    <s v="Laboratorija"/>
    <m/>
    <x v="5668"/>
    <x v="5600"/>
    <n v="0"/>
    <n v="100"/>
    <m/>
    <n v="1"/>
    <n v="0"/>
    <n v="101"/>
  </r>
  <r>
    <s v="Laboratorija"/>
    <m/>
    <x v="5669"/>
    <x v="5601"/>
    <n v="12"/>
    <n v="30"/>
    <m/>
    <n v="1"/>
    <n v="12"/>
    <n v="31"/>
  </r>
  <r>
    <s v="Laboratorija"/>
    <m/>
    <x v="5670"/>
    <x v="5602"/>
    <n v="0"/>
    <n v="100"/>
    <m/>
    <n v="1"/>
    <n v="0"/>
    <n v="101"/>
  </r>
  <r>
    <s v="Laboratorija"/>
    <m/>
    <x v="5671"/>
    <x v="5603"/>
    <n v="11569"/>
    <n v="10470"/>
    <n v="792"/>
    <n v="530"/>
    <n v="12361"/>
    <n v="11000"/>
  </r>
  <r>
    <s v="Laboratorija"/>
    <m/>
    <x v="5672"/>
    <x v="5604"/>
    <n v="6204"/>
    <n v="6010"/>
    <n v="560"/>
    <n v="450"/>
    <n v="6764"/>
    <n v="6460"/>
  </r>
  <r>
    <s v="Laboratorija"/>
    <m/>
    <x v="5673"/>
    <x v="5605"/>
    <n v="0"/>
    <n v="100"/>
    <m/>
    <n v="5"/>
    <n v="0"/>
    <n v="105"/>
  </r>
  <r>
    <s v="Laboratorija"/>
    <m/>
    <x v="5674"/>
    <x v="5606"/>
    <n v="0"/>
    <n v="100"/>
    <n v="23"/>
    <n v="50"/>
    <n v="23"/>
    <n v="150"/>
  </r>
  <r>
    <s v="Laboratorija"/>
    <m/>
    <x v="5675"/>
    <x v="5607"/>
    <n v="0"/>
    <n v="100"/>
    <m/>
    <n v="1"/>
    <n v="0"/>
    <n v="101"/>
  </r>
  <r>
    <s v="Laboratorija"/>
    <m/>
    <x v="5676"/>
    <x v="5608"/>
    <n v="0"/>
    <n v="100"/>
    <m/>
    <n v="1"/>
    <n v="0"/>
    <n v="101"/>
  </r>
  <r>
    <s v="Laboratorija"/>
    <m/>
    <x v="5677"/>
    <x v="5609"/>
    <n v="0"/>
    <n v="100"/>
    <m/>
    <n v="15"/>
    <n v="0"/>
    <n v="115"/>
  </r>
  <r>
    <s v="Laboratorija"/>
    <m/>
    <x v="5678"/>
    <x v="5610"/>
    <n v="0"/>
    <n v="100"/>
    <m/>
    <n v="1"/>
    <n v="0"/>
    <n v="101"/>
  </r>
  <r>
    <s v="Laboratorija"/>
    <m/>
    <x v="5679"/>
    <x v="5611"/>
    <n v="0"/>
    <n v="100"/>
    <n v="29"/>
    <n v="50"/>
    <n v="29"/>
    <n v="150"/>
  </r>
  <r>
    <s v="Laboratorija"/>
    <m/>
    <x v="5680"/>
    <x v="5612"/>
    <n v="0"/>
    <n v="100"/>
    <m/>
    <n v="1"/>
    <n v="0"/>
    <n v="101"/>
  </r>
  <r>
    <s v="Laboratorija"/>
    <m/>
    <x v="5681"/>
    <x v="5613"/>
    <n v="0"/>
    <n v="100"/>
    <m/>
    <n v="1"/>
    <n v="0"/>
    <n v="101"/>
  </r>
  <r>
    <s v="Laboratorija"/>
    <m/>
    <x v="5682"/>
    <x v="5614"/>
    <n v="0"/>
    <n v="100"/>
    <m/>
    <n v="1"/>
    <n v="0"/>
    <n v="101"/>
  </r>
  <r>
    <s v="Laboratorija"/>
    <m/>
    <x v="5683"/>
    <x v="5615"/>
    <n v="0"/>
    <n v="100"/>
    <m/>
    <n v="1"/>
    <n v="0"/>
    <n v="101"/>
  </r>
  <r>
    <s v="Laboratorija"/>
    <m/>
    <x v="5684"/>
    <x v="5616"/>
    <n v="823"/>
    <n v="580"/>
    <n v="328"/>
    <n v="300"/>
    <n v="1151"/>
    <n v="880"/>
  </r>
  <r>
    <s v="Laboratorija"/>
    <m/>
    <x v="5685"/>
    <x v="5617"/>
    <n v="852"/>
    <n v="730"/>
    <n v="320"/>
    <n v="340"/>
    <n v="1172"/>
    <n v="1070"/>
  </r>
  <r>
    <s v="Laboratorija"/>
    <m/>
    <x v="5686"/>
    <x v="5618"/>
    <n v="0"/>
    <n v="100"/>
    <n v="1"/>
    <n v="1"/>
    <n v="1"/>
    <n v="101"/>
  </r>
  <r>
    <s v="Laboratorija"/>
    <m/>
    <x v="5687"/>
    <x v="5619"/>
    <n v="23"/>
    <n v="70"/>
    <n v="460"/>
    <n v="380"/>
    <n v="483"/>
    <n v="450"/>
  </r>
  <r>
    <s v="Laboratorija"/>
    <m/>
    <x v="5688"/>
    <x v="5620"/>
    <n v="1"/>
    <n v="100"/>
    <n v="12"/>
    <n v="10"/>
    <n v="13"/>
    <n v="110"/>
  </r>
  <r>
    <s v="Laboratorija"/>
    <m/>
    <x v="5689"/>
    <x v="5621"/>
    <n v="58"/>
    <n v="40"/>
    <n v="17"/>
    <n v="25"/>
    <n v="75"/>
    <n v="65"/>
  </r>
  <r>
    <s v="Laboratorija"/>
    <m/>
    <x v="5690"/>
    <x v="5622"/>
    <n v="84"/>
    <n v="60"/>
    <n v="26"/>
    <n v="15"/>
    <n v="110"/>
    <n v="75"/>
  </r>
  <r>
    <s v="Laboratorija"/>
    <m/>
    <x v="5691"/>
    <x v="5623"/>
    <n v="0"/>
    <n v="100"/>
    <m/>
    <n v="1"/>
    <n v="0"/>
    <n v="101"/>
  </r>
  <r>
    <s v="Laboratorija"/>
    <m/>
    <x v="5692"/>
    <x v="5624"/>
    <n v="0"/>
    <n v="100"/>
    <m/>
    <n v="1"/>
    <n v="0"/>
    <n v="101"/>
  </r>
  <r>
    <s v="Laboratorija"/>
    <m/>
    <x v="5693"/>
    <x v="5625"/>
    <n v="0"/>
    <n v="100"/>
    <m/>
    <n v="1"/>
    <n v="0"/>
    <n v="101"/>
  </r>
  <r>
    <s v="Laboratorija"/>
    <m/>
    <x v="5694"/>
    <x v="5626"/>
    <n v="0"/>
    <n v="100"/>
    <m/>
    <n v="1"/>
    <n v="0"/>
    <n v="101"/>
  </r>
  <r>
    <m/>
    <s v="Број пацијената"/>
    <x v="0"/>
    <x v="0"/>
    <n v="1303"/>
    <n v="1000"/>
    <n v="3333"/>
    <n v="3000"/>
    <n v="4636"/>
    <n v="4000"/>
  </r>
  <r>
    <m/>
    <s v="Број прегледаних узорака"/>
    <x v="0"/>
    <x v="0"/>
    <n v="1790"/>
    <m/>
    <n v="4916"/>
    <m/>
    <m/>
    <m/>
  </r>
  <r>
    <m/>
    <s v="Б. Микробиолошке и паразитолошке анализе укупно"/>
    <x v="0"/>
    <x v="0"/>
    <n v="8461"/>
    <n v="12298"/>
    <n v="26720"/>
    <n v="26252"/>
    <n v="35181"/>
    <n v="38550"/>
  </r>
  <r>
    <s v="Laboratorija"/>
    <m/>
    <x v="5695"/>
    <x v="5627"/>
    <n v="0"/>
    <n v="220"/>
    <m/>
    <n v="150"/>
    <n v="0"/>
    <n v="370"/>
  </r>
  <r>
    <s v="Laboratorija"/>
    <m/>
    <x v="5696"/>
    <x v="5628"/>
    <n v="0"/>
    <n v="70"/>
    <m/>
    <n v="25"/>
    <n v="0"/>
    <n v="95"/>
  </r>
  <r>
    <s v="Laboratorija"/>
    <m/>
    <x v="5697"/>
    <x v="5629"/>
    <n v="0"/>
    <n v="165"/>
    <m/>
    <n v="205"/>
    <n v="0"/>
    <n v="370"/>
  </r>
  <r>
    <s v="Laboratorija"/>
    <m/>
    <x v="5698"/>
    <x v="5630"/>
    <n v="0"/>
    <n v="100"/>
    <m/>
    <n v="1"/>
    <n v="0"/>
    <n v="101"/>
  </r>
  <r>
    <s v="Laboratorija"/>
    <m/>
    <x v="5699"/>
    <x v="5631"/>
    <n v="0"/>
    <n v="190"/>
    <m/>
    <n v="680"/>
    <n v="0"/>
    <n v="870"/>
  </r>
  <r>
    <s v="Laboratorija"/>
    <m/>
    <x v="5700"/>
    <x v="5632"/>
    <n v="0"/>
    <n v="6"/>
    <m/>
    <n v="103"/>
    <n v="0"/>
    <n v="109"/>
  </r>
  <r>
    <s v="Laboratorija"/>
    <m/>
    <x v="5701"/>
    <x v="5633"/>
    <n v="0"/>
    <n v="100"/>
    <m/>
    <n v="1"/>
    <n v="0"/>
    <n v="101"/>
  </r>
  <r>
    <s v="Laboratorija"/>
    <m/>
    <x v="5702"/>
    <x v="5634"/>
    <n v="92"/>
    <n v="120"/>
    <n v="414"/>
    <n v="440"/>
    <n v="506"/>
    <n v="560"/>
  </r>
  <r>
    <s v="Laboratorija"/>
    <m/>
    <x v="5703"/>
    <x v="5635"/>
    <n v="9"/>
    <n v="60"/>
    <n v="214"/>
    <n v="70"/>
    <n v="223"/>
    <n v="130"/>
  </r>
  <r>
    <s v="Laboratorija"/>
    <m/>
    <x v="5704"/>
    <x v="5636"/>
    <n v="57"/>
    <n v="100"/>
    <n v="1298"/>
    <n v="1300"/>
    <n v="1355"/>
    <n v="1400"/>
  </r>
  <r>
    <s v="Laboratorija"/>
    <m/>
    <x v="5705"/>
    <x v="5637"/>
    <n v="413"/>
    <n v="590"/>
    <n v="418"/>
    <n v="500"/>
    <n v="831"/>
    <n v="1090"/>
  </r>
  <r>
    <s v="Laboratorija"/>
    <m/>
    <x v="5706"/>
    <x v="5638"/>
    <n v="192"/>
    <n v="300"/>
    <n v="684"/>
    <n v="670"/>
    <n v="876"/>
    <n v="970"/>
  </r>
  <r>
    <s v="Laboratorija"/>
    <m/>
    <x v="5707"/>
    <x v="5639"/>
    <n v="732"/>
    <n v="1000"/>
    <n v="2003"/>
    <n v="1890"/>
    <n v="2735"/>
    <n v="2890"/>
  </r>
  <r>
    <s v="Laboratorija"/>
    <m/>
    <x v="5708"/>
    <x v="5640"/>
    <n v="2"/>
    <n v="100"/>
    <n v="4"/>
    <n v="20"/>
    <n v="6"/>
    <n v="120"/>
  </r>
  <r>
    <s v="Laboratorija"/>
    <m/>
    <x v="5709"/>
    <x v="5641"/>
    <n v="6"/>
    <n v="30"/>
    <n v="38"/>
    <n v="30"/>
    <n v="44"/>
    <n v="60"/>
  </r>
  <r>
    <s v="Laboratorija"/>
    <m/>
    <x v="5710"/>
    <x v="5642"/>
    <n v="33"/>
    <n v="140"/>
    <n v="247"/>
    <n v="300"/>
    <n v="280"/>
    <n v="440"/>
  </r>
  <r>
    <s v="Laboratorija"/>
    <m/>
    <x v="5711"/>
    <x v="5643"/>
    <n v="241"/>
    <n v="600"/>
    <n v="1469"/>
    <n v="1200"/>
    <n v="1710"/>
    <n v="1800"/>
  </r>
  <r>
    <s v="Laboratorija"/>
    <m/>
    <x v="5712"/>
    <x v="5644"/>
    <n v="5"/>
    <n v="20"/>
    <n v="49"/>
    <n v="70"/>
    <n v="54"/>
    <n v="90"/>
  </r>
  <r>
    <s v="Laboratorija"/>
    <m/>
    <x v="5713"/>
    <x v="5645"/>
    <n v="126"/>
    <n v="350"/>
    <n v="803"/>
    <n v="650"/>
    <n v="929"/>
    <n v="1000"/>
  </r>
  <r>
    <s v="Laboratorija"/>
    <m/>
    <x v="5714"/>
    <x v="5646"/>
    <n v="25"/>
    <n v="60"/>
    <n v="248"/>
    <n v="250"/>
    <n v="273"/>
    <n v="310"/>
  </r>
  <r>
    <s v="Laboratorija"/>
    <m/>
    <x v="5715"/>
    <x v="5647"/>
    <n v="5"/>
    <n v="5"/>
    <n v="28"/>
    <n v="5"/>
    <n v="33"/>
    <n v="10"/>
  </r>
  <r>
    <s v="Laboratorija"/>
    <m/>
    <x v="5716"/>
    <x v="5648"/>
    <n v="71"/>
    <n v="65"/>
    <n v="277"/>
    <n v="170"/>
    <n v="348"/>
    <n v="235"/>
  </r>
  <r>
    <s v="Laboratorija"/>
    <m/>
    <x v="5717"/>
    <x v="5649"/>
    <n v="17"/>
    <n v="15"/>
    <n v="108"/>
    <n v="65"/>
    <n v="125"/>
    <n v="80"/>
  </r>
  <r>
    <s v="Laboratorija"/>
    <m/>
    <x v="5718"/>
    <x v="5650"/>
    <n v="30"/>
    <n v="160"/>
    <n v="333"/>
    <n v="285"/>
    <n v="363"/>
    <n v="445"/>
  </r>
  <r>
    <s v="Laboratorija"/>
    <m/>
    <x v="5719"/>
    <x v="5651"/>
    <n v="0"/>
    <n v="2"/>
    <n v="2"/>
    <n v="5"/>
    <n v="2"/>
    <n v="7"/>
  </r>
  <r>
    <s v="Laboratorija"/>
    <m/>
    <x v="5720"/>
    <x v="5652"/>
    <n v="1151"/>
    <n v="1410"/>
    <n v="582"/>
    <n v="720"/>
    <n v="1733"/>
    <n v="2130"/>
  </r>
  <r>
    <s v="Laboratorija"/>
    <m/>
    <x v="5721"/>
    <x v="5653"/>
    <n v="210"/>
    <n v="300"/>
    <m/>
    <n v="1"/>
    <n v="210"/>
    <n v="301"/>
  </r>
  <r>
    <s v="Laboratorija"/>
    <m/>
    <x v="5722"/>
    <x v="5654"/>
    <n v="245"/>
    <n v="270"/>
    <n v="1641"/>
    <n v="1500"/>
    <n v="1886"/>
    <n v="1770"/>
  </r>
  <r>
    <s v="Laboratorija"/>
    <m/>
    <x v="5723"/>
    <x v="5655"/>
    <n v="240"/>
    <n v="270"/>
    <n v="1645"/>
    <n v="1500"/>
    <n v="1885"/>
    <n v="1770"/>
  </r>
  <r>
    <s v="Laboratorija"/>
    <m/>
    <x v="5724"/>
    <x v="5656"/>
    <n v="209"/>
    <n v="270"/>
    <m/>
    <n v="1"/>
    <n v="209"/>
    <n v="271"/>
  </r>
  <r>
    <s v="Laboratorija"/>
    <m/>
    <x v="5725"/>
    <x v="5657"/>
    <n v="3"/>
    <n v="5"/>
    <n v="30"/>
    <n v="55"/>
    <n v="33"/>
    <n v="60"/>
  </r>
  <r>
    <s v="Laboratorija"/>
    <m/>
    <x v="5726"/>
    <x v="5658"/>
    <n v="609"/>
    <n v="600"/>
    <n v="4960"/>
    <n v="3700"/>
    <n v="5569"/>
    <n v="4300"/>
  </r>
  <r>
    <s v="Laboratorija"/>
    <m/>
    <x v="5727"/>
    <x v="5659"/>
    <n v="1"/>
    <n v="100"/>
    <n v="26"/>
    <n v="15"/>
    <n v="27"/>
    <n v="115"/>
  </r>
  <r>
    <s v="Laboratorija"/>
    <m/>
    <x v="5728"/>
    <x v="5660"/>
    <n v="33"/>
    <n v="140"/>
    <n v="223"/>
    <n v="270"/>
    <n v="256"/>
    <n v="410"/>
  </r>
  <r>
    <s v="Laboratorija"/>
    <m/>
    <x v="5729"/>
    <x v="5661"/>
    <n v="916"/>
    <n v="1300"/>
    <n v="578"/>
    <n v="720"/>
    <n v="1494"/>
    <n v="2020"/>
  </r>
  <r>
    <s v="Laboratorija"/>
    <m/>
    <x v="5730"/>
    <x v="5662"/>
    <n v="1694"/>
    <n v="1790"/>
    <n v="5989"/>
    <n v="5780"/>
    <n v="7683"/>
    <n v="7570"/>
  </r>
  <r>
    <s v="Laboratorija"/>
    <m/>
    <x v="5731"/>
    <x v="5663"/>
    <n v="882"/>
    <n v="750"/>
    <n v="361"/>
    <n v="540"/>
    <n v="1243"/>
    <n v="1290"/>
  </r>
  <r>
    <s v="Laboratorija"/>
    <m/>
    <x v="5732"/>
    <x v="5664"/>
    <n v="0"/>
    <n v="5"/>
    <m/>
    <n v="5"/>
    <n v="0"/>
    <n v="10"/>
  </r>
  <r>
    <s v="Laboratorija"/>
    <m/>
    <x v="5733"/>
    <x v="5665"/>
    <n v="37"/>
    <n v="120"/>
    <n v="4"/>
    <n v="10"/>
    <n v="41"/>
    <n v="130"/>
  </r>
  <r>
    <s v="Laboratorija"/>
    <m/>
    <x v="5734"/>
    <x v="5666"/>
    <n v="58"/>
    <n v="100"/>
    <n v="1294"/>
    <n v="1390"/>
    <n v="1352"/>
    <n v="1490"/>
  </r>
  <r>
    <s v="Laboratorija"/>
    <m/>
    <x v="5735"/>
    <x v="5667"/>
    <n v="52"/>
    <n v="100"/>
    <n v="452"/>
    <n v="650"/>
    <n v="504"/>
    <n v="750"/>
  </r>
  <r>
    <s v="Laboratorija"/>
    <m/>
    <x v="5736"/>
    <x v="5668"/>
    <n v="63"/>
    <n v="100"/>
    <n v="244"/>
    <n v="300"/>
    <n v="307"/>
    <n v="400"/>
  </r>
  <r>
    <s v="Laboratorija"/>
    <m/>
    <x v="5737"/>
    <x v="5669"/>
    <n v="2"/>
    <n v="100"/>
    <n v="54"/>
    <n v="10"/>
    <n v="56"/>
    <n v="110"/>
  </r>
  <r>
    <m/>
    <s v="Број пацијената"/>
    <x v="0"/>
    <x v="0"/>
    <n v="11894"/>
    <m/>
    <n v="5349"/>
    <m/>
    <m/>
    <m/>
  </r>
  <r>
    <m/>
    <s v="Број прегледаних узорака"/>
    <x v="0"/>
    <x v="0"/>
    <n v="13471"/>
    <m/>
    <n v="6102"/>
    <m/>
    <m/>
    <m/>
  </r>
  <r>
    <m/>
    <s v="В. Патохистолошке анализе укупно"/>
    <x v="0"/>
    <x v="0"/>
    <n v="165593"/>
    <n v="220327"/>
    <n v="117175"/>
    <n v="113316"/>
    <n v="282768"/>
    <n v="333643"/>
  </r>
  <r>
    <s v="Laboratorija"/>
    <m/>
    <x v="5738"/>
    <x v="5670"/>
    <n v="0"/>
    <n v="100"/>
    <m/>
    <n v="1"/>
    <n v="0"/>
    <n v="101"/>
  </r>
  <r>
    <s v="Laboratorija"/>
    <m/>
    <x v="5739"/>
    <x v="5671"/>
    <n v="0"/>
    <n v="100"/>
    <m/>
    <n v="1"/>
    <n v="0"/>
    <n v="101"/>
  </r>
  <r>
    <s v="Laboratorija"/>
    <m/>
    <x v="5740"/>
    <x v="5672"/>
    <n v="0"/>
    <n v="100"/>
    <m/>
    <n v="1"/>
    <n v="0"/>
    <n v="101"/>
  </r>
  <r>
    <s v="Laboratorija"/>
    <m/>
    <x v="5741"/>
    <x v="5673"/>
    <n v="554"/>
    <n v="570"/>
    <n v="3"/>
    <n v="1"/>
    <n v="557"/>
    <n v="571"/>
  </r>
  <r>
    <s v="Laboratorija"/>
    <m/>
    <x v="5742"/>
    <x v="5674"/>
    <n v="1067"/>
    <n v="1150"/>
    <n v="154"/>
    <n v="115"/>
    <n v="1221"/>
    <n v="1265"/>
  </r>
  <r>
    <s v="Laboratorija"/>
    <m/>
    <x v="5743"/>
    <x v="5675"/>
    <n v="11198"/>
    <n v="12720"/>
    <n v="3011"/>
    <n v="2200"/>
    <n v="14209"/>
    <n v="14920"/>
  </r>
  <r>
    <s v="Laboratorija"/>
    <m/>
    <x v="5744"/>
    <x v="5676"/>
    <n v="36584"/>
    <n v="48100"/>
    <n v="39726"/>
    <n v="40000"/>
    <n v="76310"/>
    <n v="88100"/>
  </r>
  <r>
    <s v="Laboratorija"/>
    <m/>
    <x v="5745"/>
    <x v="5677"/>
    <n v="0"/>
    <n v="100"/>
    <m/>
    <n v="1"/>
    <n v="0"/>
    <n v="101"/>
  </r>
  <r>
    <s v="Laboratorija"/>
    <m/>
    <x v="5746"/>
    <x v="5678"/>
    <n v="0"/>
    <n v="100"/>
    <m/>
    <n v="1"/>
    <n v="0"/>
    <n v="101"/>
  </r>
  <r>
    <s v="Laboratorija"/>
    <m/>
    <x v="5747"/>
    <x v="5679"/>
    <n v="0"/>
    <n v="100"/>
    <m/>
    <n v="1"/>
    <n v="0"/>
    <n v="101"/>
  </r>
  <r>
    <s v="Laboratorija"/>
    <m/>
    <x v="5748"/>
    <x v="5680"/>
    <n v="57257"/>
    <n v="72800"/>
    <n v="46719"/>
    <n v="47000"/>
    <n v="103976"/>
    <n v="119800"/>
  </r>
  <r>
    <s v="Laboratorija"/>
    <m/>
    <x v="5749"/>
    <x v="5681"/>
    <n v="13499"/>
    <n v="20230"/>
    <n v="4292"/>
    <n v="4450"/>
    <n v="17791"/>
    <n v="24680"/>
  </r>
  <r>
    <s v="Laboratorija"/>
    <m/>
    <x v="5750"/>
    <x v="5682"/>
    <n v="6713"/>
    <n v="5160"/>
    <n v="1762"/>
    <n v="100"/>
    <n v="8475"/>
    <n v="5260"/>
  </r>
  <r>
    <s v="Laboratorija"/>
    <m/>
    <x v="5751"/>
    <x v="5683"/>
    <n v="17"/>
    <n v="20"/>
    <n v="2"/>
    <n v="1"/>
    <n v="19"/>
    <n v="21"/>
  </r>
  <r>
    <s v="Laboratorija"/>
    <m/>
    <x v="5752"/>
    <x v="5684"/>
    <n v="15"/>
    <n v="40"/>
    <n v="2"/>
    <n v="10"/>
    <n v="17"/>
    <n v="50"/>
  </r>
  <r>
    <s v="Laboratorija"/>
    <m/>
    <x v="5753"/>
    <x v="5685"/>
    <n v="41"/>
    <n v="45"/>
    <n v="8"/>
    <n v="20"/>
    <n v="49"/>
    <n v="65"/>
  </r>
  <r>
    <s v="Laboratorija"/>
    <m/>
    <x v="5754"/>
    <x v="5686"/>
    <n v="21"/>
    <n v="60"/>
    <n v="14"/>
    <n v="20"/>
    <n v="35"/>
    <n v="80"/>
  </r>
  <r>
    <s v="Laboratorija"/>
    <m/>
    <x v="5755"/>
    <x v="5687"/>
    <n v="1"/>
    <n v="100"/>
    <m/>
    <n v="1"/>
    <n v="1"/>
    <n v="101"/>
  </r>
  <r>
    <s v="Laboratorija"/>
    <m/>
    <x v="5756"/>
    <x v="5688"/>
    <n v="41"/>
    <n v="60"/>
    <n v="4"/>
    <n v="5"/>
    <n v="45"/>
    <n v="65"/>
  </r>
  <r>
    <s v="Laboratorija"/>
    <m/>
    <x v="5757"/>
    <x v="5689"/>
    <n v="122"/>
    <n v="140"/>
    <n v="11"/>
    <n v="5"/>
    <n v="133"/>
    <n v="145"/>
  </r>
  <r>
    <s v="Laboratorija"/>
    <m/>
    <x v="5758"/>
    <x v="5690"/>
    <n v="23"/>
    <n v="50"/>
    <n v="27"/>
    <n v="30"/>
    <n v="50"/>
    <n v="80"/>
  </r>
  <r>
    <s v="Laboratorija"/>
    <m/>
    <x v="5759"/>
    <x v="5691"/>
    <n v="53"/>
    <n v="90"/>
    <m/>
    <n v="1"/>
    <n v="53"/>
    <n v="91"/>
  </r>
  <r>
    <s v="Laboratorija"/>
    <m/>
    <x v="5760"/>
    <x v="5692"/>
    <n v="107"/>
    <n v="130"/>
    <m/>
    <n v="1"/>
    <n v="107"/>
    <n v="131"/>
  </r>
  <r>
    <s v="Laboratorija"/>
    <m/>
    <x v="5761"/>
    <x v="5693"/>
    <n v="6"/>
    <n v="10"/>
    <m/>
    <n v="1"/>
    <n v="6"/>
    <n v="11"/>
  </r>
  <r>
    <s v="Laboratorija"/>
    <m/>
    <x v="5762"/>
    <x v="5694"/>
    <n v="44"/>
    <n v="50"/>
    <n v="3"/>
    <n v="10"/>
    <n v="47"/>
    <n v="60"/>
  </r>
  <r>
    <s v="Laboratorija"/>
    <m/>
    <x v="5763"/>
    <x v="5695"/>
    <n v="140"/>
    <n v="190"/>
    <n v="2"/>
    <n v="10"/>
    <n v="142"/>
    <n v="200"/>
  </r>
  <r>
    <s v="Laboratorija"/>
    <m/>
    <x v="5764"/>
    <x v="5696"/>
    <n v="10"/>
    <n v="35"/>
    <n v="30"/>
    <n v="20"/>
    <n v="40"/>
    <n v="55"/>
  </r>
  <r>
    <s v="Laboratorija"/>
    <m/>
    <x v="5765"/>
    <x v="5697"/>
    <n v="54"/>
    <n v="100"/>
    <n v="57"/>
    <n v="20"/>
    <n v="111"/>
    <n v="120"/>
  </r>
  <r>
    <s v="Laboratorija"/>
    <m/>
    <x v="5766"/>
    <x v="5698"/>
    <n v="149"/>
    <n v="140"/>
    <n v="224"/>
    <n v="125"/>
    <n v="373"/>
    <n v="265"/>
  </r>
  <r>
    <s v="Laboratorija"/>
    <m/>
    <x v="5767"/>
    <x v="5699"/>
    <n v="21"/>
    <n v="30"/>
    <n v="11"/>
    <n v="15"/>
    <n v="32"/>
    <n v="45"/>
  </r>
  <r>
    <s v="Laboratorija"/>
    <m/>
    <x v="5768"/>
    <x v="5700"/>
    <n v="12"/>
    <n v="35"/>
    <n v="50"/>
    <n v="30"/>
    <n v="62"/>
    <n v="65"/>
  </r>
  <r>
    <s v="Laboratorija"/>
    <m/>
    <x v="5769"/>
    <x v="5701"/>
    <n v="12"/>
    <n v="5"/>
    <n v="13"/>
    <n v="10"/>
    <n v="25"/>
    <n v="15"/>
  </r>
  <r>
    <s v="Laboratorija"/>
    <m/>
    <x v="5770"/>
    <x v="5702"/>
    <n v="128"/>
    <n v="380"/>
    <n v="595"/>
    <n v="510"/>
    <n v="723"/>
    <n v="890"/>
  </r>
  <r>
    <s v="Laboratorija"/>
    <m/>
    <x v="5771"/>
    <x v="5703"/>
    <n v="8"/>
    <n v="15"/>
    <n v="13"/>
    <n v="15"/>
    <n v="21"/>
    <n v="30"/>
  </r>
  <r>
    <s v="Laboratorija"/>
    <m/>
    <x v="5772"/>
    <x v="5704"/>
    <n v="8"/>
    <n v="5"/>
    <n v="55"/>
    <n v="35"/>
    <n v="63"/>
    <n v="40"/>
  </r>
  <r>
    <s v="Laboratorija"/>
    <m/>
    <x v="5773"/>
    <x v="5705"/>
    <n v="0"/>
    <n v="5"/>
    <n v="33"/>
    <n v="50"/>
    <n v="33"/>
    <n v="55"/>
  </r>
  <r>
    <s v="Laboratorija"/>
    <m/>
    <x v="5774"/>
    <x v="5706"/>
    <n v="0"/>
    <n v="100"/>
    <n v="30"/>
    <n v="40"/>
    <n v="30"/>
    <n v="140"/>
  </r>
  <r>
    <s v="Laboratorija"/>
    <m/>
    <x v="5775"/>
    <x v="5707"/>
    <n v="27"/>
    <n v="20"/>
    <n v="6"/>
    <n v="15"/>
    <n v="33"/>
    <n v="35"/>
  </r>
  <r>
    <s v="Laboratorija"/>
    <m/>
    <x v="5776"/>
    <x v="5708"/>
    <n v="0"/>
    <n v="5"/>
    <n v="2"/>
    <n v="15"/>
    <n v="2"/>
    <n v="20"/>
  </r>
  <r>
    <s v="Laboratorija"/>
    <m/>
    <x v="5777"/>
    <x v="5709"/>
    <n v="13"/>
    <n v="15"/>
    <n v="14"/>
    <n v="5"/>
    <n v="27"/>
    <n v="20"/>
  </r>
  <r>
    <s v="Laboratorija"/>
    <m/>
    <x v="5778"/>
    <x v="5710"/>
    <n v="0"/>
    <n v="5"/>
    <m/>
    <n v="1"/>
    <n v="0"/>
    <n v="6"/>
  </r>
  <r>
    <s v="Laboratorija"/>
    <m/>
    <x v="5779"/>
    <x v="5711"/>
    <n v="2"/>
    <n v="10"/>
    <n v="5"/>
    <n v="5"/>
    <n v="7"/>
    <n v="15"/>
  </r>
  <r>
    <s v="Laboratorija"/>
    <m/>
    <x v="5780"/>
    <x v="5712"/>
    <n v="0"/>
    <n v="100"/>
    <m/>
    <n v="1"/>
    <n v="0"/>
    <n v="101"/>
  </r>
  <r>
    <s v="Laboratorija"/>
    <m/>
    <x v="5781"/>
    <x v="5713"/>
    <n v="18"/>
    <n v="15"/>
    <n v="21"/>
    <n v="25"/>
    <n v="39"/>
    <n v="40"/>
  </r>
  <r>
    <s v="Laboratorija"/>
    <m/>
    <x v="5782"/>
    <x v="5714"/>
    <n v="11"/>
    <n v="10"/>
    <n v="28"/>
    <n v="30"/>
    <n v="39"/>
    <n v="40"/>
  </r>
  <r>
    <s v="Laboratorija"/>
    <m/>
    <x v="5783"/>
    <x v="5715"/>
    <n v="0"/>
    <n v="100"/>
    <n v="1"/>
    <n v="1"/>
    <n v="1"/>
    <n v="101"/>
  </r>
  <r>
    <s v="Laboratorija"/>
    <m/>
    <x v="5784"/>
    <x v="5716"/>
    <n v="395"/>
    <n v="510"/>
    <n v="260"/>
    <n v="180"/>
    <n v="655"/>
    <n v="690"/>
  </r>
  <r>
    <s v="Laboratorija"/>
    <m/>
    <x v="5785"/>
    <x v="5717"/>
    <n v="0"/>
    <n v="100"/>
    <m/>
    <n v="2"/>
    <n v="0"/>
    <n v="102"/>
  </r>
  <r>
    <s v="Laboratorija"/>
    <m/>
    <x v="5786"/>
    <x v="5718"/>
    <n v="0"/>
    <n v="100"/>
    <m/>
    <n v="5"/>
    <n v="0"/>
    <n v="105"/>
  </r>
  <r>
    <s v="Laboratorija"/>
    <m/>
    <x v="5787"/>
    <x v="5719"/>
    <n v="4"/>
    <n v="5"/>
    <n v="1"/>
    <n v="6"/>
    <n v="5"/>
    <n v="11"/>
  </r>
  <r>
    <s v="Laboratorija"/>
    <m/>
    <x v="5788"/>
    <x v="5720"/>
    <n v="6"/>
    <n v="10"/>
    <n v="1"/>
    <n v="5"/>
    <n v="7"/>
    <n v="15"/>
  </r>
  <r>
    <s v="Laboratorija"/>
    <m/>
    <x v="5789"/>
    <x v="5721"/>
    <n v="72"/>
    <n v="50"/>
    <n v="35"/>
    <n v="19"/>
    <n v="107"/>
    <n v="69"/>
  </r>
  <r>
    <s v="Laboratorija"/>
    <m/>
    <x v="5790"/>
    <x v="5722"/>
    <n v="8"/>
    <n v="100"/>
    <m/>
    <n v="5"/>
    <n v="8"/>
    <n v="105"/>
  </r>
  <r>
    <s v="Laboratorija"/>
    <m/>
    <x v="5791"/>
    <x v="5723"/>
    <n v="11"/>
    <n v="20"/>
    <n v="16"/>
    <n v="25"/>
    <n v="27"/>
    <n v="45"/>
  </r>
  <r>
    <s v="Laboratorija"/>
    <m/>
    <x v="5792"/>
    <x v="5724"/>
    <n v="14"/>
    <n v="50"/>
    <n v="23"/>
    <n v="50"/>
    <n v="37"/>
    <n v="100"/>
  </r>
  <r>
    <s v="Laboratorija"/>
    <m/>
    <x v="5793"/>
    <x v="5725"/>
    <n v="1"/>
    <n v="5"/>
    <m/>
    <n v="1"/>
    <n v="1"/>
    <n v="6"/>
  </r>
  <r>
    <s v="Laboratorija"/>
    <m/>
    <x v="5794"/>
    <x v="5726"/>
    <n v="0"/>
    <n v="100"/>
    <n v="1"/>
    <n v="5"/>
    <n v="1"/>
    <n v="105"/>
  </r>
  <r>
    <s v="Laboratorija"/>
    <m/>
    <x v="5795"/>
    <x v="5727"/>
    <n v="0"/>
    <n v="5"/>
    <n v="4"/>
    <n v="5"/>
    <n v="4"/>
    <n v="10"/>
  </r>
  <r>
    <s v="Laboratorija"/>
    <m/>
    <x v="5796"/>
    <x v="5728"/>
    <n v="0"/>
    <n v="100"/>
    <m/>
    <n v="5"/>
    <n v="0"/>
    <n v="105"/>
  </r>
  <r>
    <s v="Laboratorija"/>
    <m/>
    <x v="5797"/>
    <x v="5729"/>
    <n v="11"/>
    <n v="10"/>
    <n v="28"/>
    <n v="10"/>
    <n v="39"/>
    <n v="20"/>
  </r>
  <r>
    <s v="Laboratorija"/>
    <m/>
    <x v="5798"/>
    <x v="5730"/>
    <n v="26"/>
    <n v="25"/>
    <n v="40"/>
    <n v="45"/>
    <n v="66"/>
    <n v="70"/>
  </r>
  <r>
    <s v="Laboratorija"/>
    <m/>
    <x v="5799"/>
    <x v="5731"/>
    <n v="0"/>
    <n v="100"/>
    <m/>
    <n v="1"/>
    <n v="0"/>
    <n v="101"/>
  </r>
  <r>
    <s v="Laboratorija"/>
    <m/>
    <x v="5800"/>
    <x v="5732"/>
    <n v="2"/>
    <n v="100"/>
    <n v="7"/>
    <n v="15"/>
    <n v="9"/>
    <n v="115"/>
  </r>
  <r>
    <s v="Laboratorija"/>
    <m/>
    <x v="5801"/>
    <x v="5733"/>
    <n v="23"/>
    <n v="30"/>
    <n v="34"/>
    <n v="25"/>
    <n v="57"/>
    <n v="55"/>
  </r>
  <r>
    <s v="Laboratorija"/>
    <m/>
    <x v="5802"/>
    <x v="5734"/>
    <n v="38"/>
    <n v="55"/>
    <n v="28"/>
    <n v="45"/>
    <n v="66"/>
    <n v="100"/>
  </r>
  <r>
    <s v="Laboratorija"/>
    <m/>
    <x v="5803"/>
    <x v="5735"/>
    <n v="8"/>
    <n v="20"/>
    <n v="25"/>
    <n v="15"/>
    <n v="33"/>
    <n v="35"/>
  </r>
  <r>
    <s v="Laboratorija"/>
    <m/>
    <x v="5804"/>
    <x v="5736"/>
    <n v="0"/>
    <n v="5"/>
    <n v="1"/>
    <n v="1"/>
    <n v="1"/>
    <n v="6"/>
  </r>
  <r>
    <s v="Laboratorija"/>
    <m/>
    <x v="5805"/>
    <x v="5737"/>
    <n v="0"/>
    <n v="100"/>
    <m/>
    <n v="1"/>
    <n v="0"/>
    <n v="101"/>
  </r>
  <r>
    <s v="Laboratorija"/>
    <m/>
    <x v="5806"/>
    <x v="5738"/>
    <n v="0"/>
    <n v="100"/>
    <n v="1"/>
    <n v="1"/>
    <n v="1"/>
    <n v="101"/>
  </r>
  <r>
    <s v="Laboratorija"/>
    <m/>
    <x v="5807"/>
    <x v="5739"/>
    <n v="0"/>
    <n v="5"/>
    <n v="1"/>
    <n v="2"/>
    <n v="1"/>
    <n v="7"/>
  </r>
  <r>
    <s v="Laboratorija"/>
    <m/>
    <x v="5808"/>
    <x v="5740"/>
    <n v="0"/>
    <n v="100"/>
    <n v="1"/>
    <n v="1"/>
    <n v="1"/>
    <n v="101"/>
  </r>
  <r>
    <s v="Laboratorija"/>
    <m/>
    <x v="5809"/>
    <x v="5741"/>
    <n v="0"/>
    <n v="100"/>
    <m/>
    <n v="1"/>
    <n v="0"/>
    <n v="101"/>
  </r>
  <r>
    <s v="Laboratorija"/>
    <m/>
    <x v="5810"/>
    <x v="5742"/>
    <n v="0"/>
    <n v="100"/>
    <m/>
    <n v="1"/>
    <n v="0"/>
    <n v="101"/>
  </r>
  <r>
    <s v="Laboratorija"/>
    <m/>
    <x v="5811"/>
    <x v="5743"/>
    <n v="0"/>
    <n v="100"/>
    <m/>
    <n v="1"/>
    <n v="0"/>
    <n v="101"/>
  </r>
  <r>
    <s v="Laboratorija"/>
    <m/>
    <x v="5812"/>
    <x v="5744"/>
    <n v="0"/>
    <n v="100"/>
    <m/>
    <n v="1"/>
    <n v="0"/>
    <n v="101"/>
  </r>
  <r>
    <s v="Laboratorija"/>
    <m/>
    <x v="5813"/>
    <x v="5745"/>
    <n v="0"/>
    <n v="100"/>
    <m/>
    <n v="1"/>
    <n v="0"/>
    <n v="101"/>
  </r>
  <r>
    <s v="Laboratorija"/>
    <m/>
    <x v="5814"/>
    <x v="5746"/>
    <n v="1"/>
    <n v="5"/>
    <n v="1"/>
    <n v="5"/>
    <n v="2"/>
    <n v="10"/>
  </r>
  <r>
    <s v="Laboratorija"/>
    <m/>
    <x v="5815"/>
    <x v="5747"/>
    <n v="4"/>
    <n v="15"/>
    <m/>
    <n v="10"/>
    <n v="4"/>
    <n v="25"/>
  </r>
  <r>
    <s v="Laboratorija"/>
    <m/>
    <x v="5816"/>
    <x v="5748"/>
    <n v="0"/>
    <n v="10"/>
    <m/>
    <n v="5"/>
    <n v="0"/>
    <n v="15"/>
  </r>
  <r>
    <s v="Laboratorija"/>
    <m/>
    <x v="5817"/>
    <x v="5749"/>
    <n v="0"/>
    <n v="100"/>
    <n v="1"/>
    <n v="5"/>
    <n v="1"/>
    <n v="105"/>
  </r>
  <r>
    <s v="Laboratorija"/>
    <m/>
    <x v="5818"/>
    <x v="5750"/>
    <n v="1"/>
    <n v="100"/>
    <m/>
    <n v="5"/>
    <n v="1"/>
    <n v="105"/>
  </r>
  <r>
    <s v="Laboratorija"/>
    <m/>
    <x v="5819"/>
    <x v="5751"/>
    <n v="0"/>
    <n v="100"/>
    <m/>
    <n v="1"/>
    <n v="0"/>
    <n v="101"/>
  </r>
  <r>
    <s v="Laboratorija"/>
    <m/>
    <x v="5820"/>
    <x v="5752"/>
    <n v="2"/>
    <n v="100"/>
    <m/>
    <n v="1"/>
    <n v="2"/>
    <n v="101"/>
  </r>
  <r>
    <s v="Laboratorija"/>
    <m/>
    <x v="5821"/>
    <x v="5753"/>
    <n v="0"/>
    <n v="100"/>
    <n v="1"/>
    <n v="1"/>
    <n v="1"/>
    <n v="101"/>
  </r>
  <r>
    <s v="Laboratorija"/>
    <m/>
    <x v="5822"/>
    <x v="5754"/>
    <n v="0"/>
    <n v="100"/>
    <m/>
    <n v="1"/>
    <n v="0"/>
    <n v="101"/>
  </r>
  <r>
    <s v="Laboratorija"/>
    <m/>
    <x v="5823"/>
    <x v="5755"/>
    <n v="1"/>
    <n v="100"/>
    <m/>
    <n v="1"/>
    <n v="1"/>
    <n v="101"/>
  </r>
  <r>
    <s v="Laboratorija"/>
    <m/>
    <x v="5824"/>
    <x v="5756"/>
    <n v="1"/>
    <n v="100"/>
    <m/>
    <n v="1"/>
    <n v="1"/>
    <n v="101"/>
  </r>
  <r>
    <s v="Laboratorija"/>
    <m/>
    <x v="5825"/>
    <x v="5757"/>
    <n v="0"/>
    <n v="100"/>
    <m/>
    <n v="1"/>
    <n v="0"/>
    <n v="101"/>
  </r>
  <r>
    <s v="Laboratorija"/>
    <m/>
    <x v="5826"/>
    <x v="5758"/>
    <n v="0"/>
    <n v="100"/>
    <m/>
    <n v="1"/>
    <n v="0"/>
    <n v="101"/>
  </r>
  <r>
    <s v="Laboratorija"/>
    <m/>
    <x v="5827"/>
    <x v="5759"/>
    <n v="0"/>
    <n v="100"/>
    <m/>
    <n v="1"/>
    <n v="0"/>
    <n v="101"/>
  </r>
  <r>
    <s v="Laboratorija"/>
    <m/>
    <x v="5828"/>
    <x v="5760"/>
    <n v="0"/>
    <n v="100"/>
    <m/>
    <n v="1"/>
    <n v="0"/>
    <n v="101"/>
  </r>
  <r>
    <s v="Laboratorija"/>
    <m/>
    <x v="5829"/>
    <x v="5761"/>
    <n v="0"/>
    <n v="100"/>
    <m/>
    <n v="1"/>
    <n v="0"/>
    <n v="101"/>
  </r>
  <r>
    <s v="Laboratorija"/>
    <m/>
    <x v="5830"/>
    <x v="5762"/>
    <n v="2213"/>
    <n v="3690"/>
    <n v="5036"/>
    <n v="5500"/>
    <n v="7249"/>
    <n v="9190"/>
  </r>
  <r>
    <s v="Laboratorija"/>
    <m/>
    <x v="5831"/>
    <x v="5763"/>
    <n v="365"/>
    <n v="560"/>
    <n v="429"/>
    <n v="420"/>
    <n v="794"/>
    <n v="980"/>
  </r>
  <r>
    <s v="Laboratorija"/>
    <m/>
    <x v="5832"/>
    <x v="5764"/>
    <n v="3"/>
    <n v="20"/>
    <n v="58"/>
    <n v="85"/>
    <n v="61"/>
    <n v="105"/>
  </r>
  <r>
    <s v="Laboratorija"/>
    <m/>
    <x v="5833"/>
    <x v="5765"/>
    <n v="7"/>
    <n v="100"/>
    <n v="6"/>
    <n v="10"/>
    <n v="13"/>
    <n v="110"/>
  </r>
  <r>
    <s v="Laboratorija"/>
    <m/>
    <x v="5834"/>
    <x v="5766"/>
    <n v="16"/>
    <n v="25"/>
    <n v="22"/>
    <n v="30"/>
    <n v="38"/>
    <n v="55"/>
  </r>
  <r>
    <s v="Laboratorija"/>
    <m/>
    <x v="5835"/>
    <x v="5767"/>
    <n v="844"/>
    <n v="840"/>
    <n v="102"/>
    <n v="100"/>
    <n v="946"/>
    <n v="940"/>
  </r>
  <r>
    <s v="Laboratorija"/>
    <m/>
    <x v="5836"/>
    <x v="5768"/>
    <n v="1"/>
    <n v="2"/>
    <m/>
    <n v="5"/>
    <n v="1"/>
    <n v="7"/>
  </r>
  <r>
    <s v="Laboratorija"/>
    <m/>
    <x v="5837"/>
    <x v="5769"/>
    <n v="0"/>
    <n v="5"/>
    <n v="2"/>
    <n v="10"/>
    <n v="2"/>
    <n v="15"/>
  </r>
  <r>
    <s v="Laboratorija"/>
    <m/>
    <x v="5838"/>
    <x v="5770"/>
    <n v="82"/>
    <n v="100"/>
    <n v="119"/>
    <n v="150"/>
    <n v="201"/>
    <n v="250"/>
  </r>
  <r>
    <s v="Laboratorija"/>
    <m/>
    <x v="5839"/>
    <x v="5771"/>
    <n v="27"/>
    <n v="35"/>
    <n v="162"/>
    <n v="190"/>
    <n v="189"/>
    <n v="225"/>
  </r>
  <r>
    <s v="Laboratorija"/>
    <m/>
    <x v="5840"/>
    <x v="5772"/>
    <n v="4"/>
    <n v="5"/>
    <n v="2"/>
    <n v="2"/>
    <n v="6"/>
    <n v="7"/>
  </r>
  <r>
    <s v="Laboratorija"/>
    <m/>
    <x v="5841"/>
    <x v="5773"/>
    <n v="5"/>
    <n v="20"/>
    <m/>
    <n v="1"/>
    <n v="5"/>
    <n v="21"/>
  </r>
  <r>
    <s v="Laboratorija"/>
    <m/>
    <x v="5842"/>
    <x v="5774"/>
    <n v="6"/>
    <n v="10"/>
    <n v="30"/>
    <n v="60"/>
    <n v="36"/>
    <n v="70"/>
  </r>
  <r>
    <s v="Laboratorija"/>
    <m/>
    <x v="5843"/>
    <x v="5775"/>
    <n v="4"/>
    <n v="5"/>
    <n v="40"/>
    <n v="35"/>
    <n v="44"/>
    <n v="40"/>
  </r>
  <r>
    <s v="Laboratorija"/>
    <m/>
    <x v="5844"/>
    <x v="5776"/>
    <n v="8"/>
    <n v="10"/>
    <n v="84"/>
    <n v="60"/>
    <n v="92"/>
    <n v="70"/>
  </r>
  <r>
    <s v="Laboratorija"/>
    <m/>
    <x v="5845"/>
    <x v="5777"/>
    <n v="10"/>
    <n v="40"/>
    <n v="2"/>
    <n v="10"/>
    <n v="12"/>
    <n v="50"/>
  </r>
  <r>
    <s v="Laboratorija"/>
    <m/>
    <x v="5846"/>
    <x v="5778"/>
    <n v="5"/>
    <n v="100"/>
    <n v="27"/>
    <n v="25"/>
    <n v="32"/>
    <n v="125"/>
  </r>
  <r>
    <s v="Laboratorija"/>
    <m/>
    <x v="5847"/>
    <x v="5779"/>
    <n v="1"/>
    <n v="100"/>
    <n v="2"/>
    <n v="10"/>
    <n v="3"/>
    <n v="110"/>
  </r>
  <r>
    <s v="Laboratorija"/>
    <m/>
    <x v="5848"/>
    <x v="5780"/>
    <n v="4"/>
    <n v="10"/>
    <n v="14"/>
    <n v="15"/>
    <n v="18"/>
    <n v="25"/>
  </r>
  <r>
    <s v="Laboratorija"/>
    <m/>
    <x v="5849"/>
    <x v="5781"/>
    <n v="0"/>
    <n v="100"/>
    <m/>
    <n v="1"/>
    <n v="0"/>
    <n v="101"/>
  </r>
  <r>
    <s v="Laboratorija"/>
    <m/>
    <x v="5850"/>
    <x v="5782"/>
    <n v="0"/>
    <n v="100"/>
    <m/>
    <n v="1"/>
    <n v="0"/>
    <n v="101"/>
  </r>
  <r>
    <s v="Laboratorija"/>
    <m/>
    <x v="5851"/>
    <x v="5783"/>
    <n v="0"/>
    <n v="100"/>
    <m/>
    <n v="1"/>
    <n v="0"/>
    <n v="101"/>
  </r>
  <r>
    <s v="Laboratorija"/>
    <m/>
    <x v="5852"/>
    <x v="5784"/>
    <n v="1"/>
    <n v="5"/>
    <n v="1"/>
    <n v="5"/>
    <n v="2"/>
    <n v="10"/>
  </r>
  <r>
    <s v="Laboratorija"/>
    <m/>
    <x v="5853"/>
    <x v="5785"/>
    <n v="0"/>
    <n v="100"/>
    <m/>
    <n v="1"/>
    <n v="0"/>
    <n v="101"/>
  </r>
  <r>
    <s v="Laboratorija"/>
    <m/>
    <x v="5854"/>
    <x v="5786"/>
    <n v="0"/>
    <n v="100"/>
    <m/>
    <n v="1"/>
    <n v="0"/>
    <n v="101"/>
  </r>
  <r>
    <s v="Laboratorija"/>
    <m/>
    <x v="5855"/>
    <x v="5787"/>
    <n v="15"/>
    <n v="25"/>
    <n v="47"/>
    <n v="40"/>
    <n v="62"/>
    <n v="65"/>
  </r>
  <r>
    <s v="Laboratorija"/>
    <m/>
    <x v="5856"/>
    <x v="5788"/>
    <n v="3"/>
    <n v="10"/>
    <n v="4"/>
    <n v="5"/>
    <n v="7"/>
    <n v="15"/>
  </r>
  <r>
    <s v="Laboratorija"/>
    <m/>
    <x v="5857"/>
    <x v="5789"/>
    <n v="1"/>
    <n v="100"/>
    <n v="1"/>
    <n v="5"/>
    <n v="2"/>
    <n v="105"/>
  </r>
  <r>
    <s v="Laboratorija"/>
    <m/>
    <x v="5858"/>
    <x v="5790"/>
    <n v="2"/>
    <n v="100"/>
    <n v="1"/>
    <n v="5"/>
    <n v="3"/>
    <n v="105"/>
  </r>
  <r>
    <s v="Laboratorija"/>
    <m/>
    <x v="5859"/>
    <x v="5791"/>
    <n v="0"/>
    <n v="100"/>
    <n v="2"/>
    <n v="1"/>
    <n v="2"/>
    <n v="101"/>
  </r>
  <r>
    <s v="Laboratorija"/>
    <m/>
    <x v="5860"/>
    <x v="5792"/>
    <n v="1"/>
    <n v="100"/>
    <n v="1"/>
    <n v="5"/>
    <n v="2"/>
    <n v="105"/>
  </r>
  <r>
    <s v="Laboratorija"/>
    <m/>
    <x v="5861"/>
    <x v="5793"/>
    <n v="1"/>
    <n v="100"/>
    <n v="8"/>
    <n v="10"/>
    <n v="9"/>
    <n v="110"/>
  </r>
  <r>
    <s v="Laboratorija"/>
    <m/>
    <x v="5862"/>
    <x v="5794"/>
    <n v="3"/>
    <n v="100"/>
    <n v="5"/>
    <n v="5"/>
    <n v="8"/>
    <n v="105"/>
  </r>
  <r>
    <s v="Laboratorija"/>
    <m/>
    <x v="5863"/>
    <x v="5795"/>
    <n v="104"/>
    <n v="115"/>
    <n v="143"/>
    <n v="100"/>
    <n v="247"/>
    <n v="215"/>
  </r>
  <r>
    <s v="Laboratorija"/>
    <m/>
    <x v="5864"/>
    <x v="5796"/>
    <n v="218"/>
    <n v="300"/>
    <n v="312"/>
    <n v="250"/>
    <n v="530"/>
    <n v="550"/>
  </r>
  <r>
    <s v="Laboratorija"/>
    <m/>
    <x v="5865"/>
    <x v="5797"/>
    <n v="31"/>
    <n v="100"/>
    <n v="60"/>
    <n v="50"/>
    <n v="91"/>
    <n v="150"/>
  </r>
  <r>
    <s v="Laboratorija"/>
    <m/>
    <x v="5866"/>
    <x v="5798"/>
    <n v="0"/>
    <n v="100"/>
    <m/>
    <n v="1"/>
    <n v="0"/>
    <n v="101"/>
  </r>
  <r>
    <s v="Laboratorija"/>
    <m/>
    <x v="5867"/>
    <x v="5799"/>
    <n v="0"/>
    <n v="100"/>
    <m/>
    <n v="5"/>
    <n v="0"/>
    <n v="105"/>
  </r>
  <r>
    <s v="Laboratorija"/>
    <m/>
    <x v="5868"/>
    <x v="5800"/>
    <n v="0"/>
    <n v="100"/>
    <m/>
    <n v="1"/>
    <n v="0"/>
    <n v="101"/>
  </r>
  <r>
    <s v="Laboratorija"/>
    <m/>
    <x v="5869"/>
    <x v="5801"/>
    <n v="2"/>
    <n v="5"/>
    <m/>
    <n v="5"/>
    <n v="2"/>
    <n v="10"/>
  </r>
  <r>
    <s v="Laboratorija"/>
    <m/>
    <x v="5870"/>
    <x v="5802"/>
    <n v="23"/>
    <n v="5"/>
    <n v="15"/>
    <n v="40"/>
    <n v="38"/>
    <n v="45"/>
  </r>
  <r>
    <s v="Laboratorija"/>
    <m/>
    <x v="5871"/>
    <x v="5803"/>
    <n v="127"/>
    <n v="160"/>
    <n v="42"/>
    <n v="50"/>
    <n v="169"/>
    <n v="210"/>
  </r>
  <r>
    <s v="Laboratorija"/>
    <m/>
    <x v="5872"/>
    <x v="5804"/>
    <n v="20"/>
    <n v="60"/>
    <n v="36"/>
    <n v="100"/>
    <n v="56"/>
    <n v="160"/>
  </r>
  <r>
    <s v="Laboratorija"/>
    <m/>
    <x v="5873"/>
    <x v="5805"/>
    <n v="20"/>
    <n v="35"/>
    <n v="35"/>
    <n v="60"/>
    <n v="55"/>
    <n v="95"/>
  </r>
  <r>
    <s v="Laboratorija"/>
    <m/>
    <x v="5874"/>
    <x v="5806"/>
    <n v="0"/>
    <n v="100"/>
    <m/>
    <n v="1"/>
    <n v="0"/>
    <n v="101"/>
  </r>
  <r>
    <s v="Laboratorija"/>
    <m/>
    <x v="5875"/>
    <x v="5807"/>
    <n v="458"/>
    <n v="570"/>
    <n v="480"/>
    <n v="510"/>
    <n v="938"/>
    <n v="1080"/>
  </r>
  <r>
    <s v="Laboratorija"/>
    <m/>
    <x v="5876"/>
    <x v="5808"/>
    <n v="4"/>
    <n v="15"/>
    <n v="19"/>
    <n v="30"/>
    <n v="23"/>
    <n v="45"/>
  </r>
  <r>
    <s v="Laboratorija"/>
    <m/>
    <x v="5877"/>
    <x v="5809"/>
    <n v="153"/>
    <n v="150"/>
    <n v="302"/>
    <n v="300"/>
    <n v="455"/>
    <n v="450"/>
  </r>
  <r>
    <s v="Laboratorija"/>
    <m/>
    <x v="5878"/>
    <x v="5810"/>
    <n v="53"/>
    <n v="60"/>
    <n v="42"/>
    <n v="50"/>
    <n v="95"/>
    <n v="110"/>
  </r>
  <r>
    <s v="Laboratorija"/>
    <m/>
    <x v="5879"/>
    <x v="5811"/>
    <n v="14"/>
    <n v="10"/>
    <n v="14"/>
    <n v="35"/>
    <n v="28"/>
    <n v="45"/>
  </r>
  <r>
    <s v="Laboratorija"/>
    <m/>
    <x v="5880"/>
    <x v="5812"/>
    <n v="49"/>
    <n v="90"/>
    <n v="76"/>
    <n v="65"/>
    <n v="125"/>
    <n v="155"/>
  </r>
  <r>
    <s v="Laboratorija"/>
    <m/>
    <x v="5881"/>
    <x v="5813"/>
    <n v="50"/>
    <n v="90"/>
    <n v="65"/>
    <n v="50"/>
    <n v="115"/>
    <n v="140"/>
  </r>
  <r>
    <s v="Laboratorija"/>
    <m/>
    <x v="5882"/>
    <x v="5814"/>
    <n v="17"/>
    <n v="20"/>
    <n v="44"/>
    <n v="40"/>
    <n v="61"/>
    <n v="60"/>
  </r>
  <r>
    <s v="Laboratorija"/>
    <m/>
    <x v="5883"/>
    <x v="5815"/>
    <n v="787"/>
    <n v="790"/>
    <n v="73"/>
    <n v="145"/>
    <n v="860"/>
    <n v="935"/>
  </r>
  <r>
    <s v="Laboratorija"/>
    <m/>
    <x v="5884"/>
    <x v="5816"/>
    <n v="78"/>
    <n v="190"/>
    <n v="23"/>
    <n v="30"/>
    <n v="101"/>
    <n v="220"/>
  </r>
  <r>
    <s v="Laboratorija"/>
    <m/>
    <x v="5885"/>
    <x v="5817"/>
    <n v="3324"/>
    <n v="3200"/>
    <n v="262"/>
    <n v="260"/>
    <n v="3586"/>
    <n v="3460"/>
  </r>
  <r>
    <s v="Laboratorija"/>
    <m/>
    <x v="5886"/>
    <x v="5818"/>
    <n v="63"/>
    <n v="75"/>
    <n v="21"/>
    <n v="90"/>
    <n v="84"/>
    <n v="165"/>
  </r>
  <r>
    <s v="Laboratorija"/>
    <m/>
    <x v="5887"/>
    <x v="5819"/>
    <n v="16"/>
    <n v="100"/>
    <m/>
    <n v="2"/>
    <n v="16"/>
    <n v="102"/>
  </r>
  <r>
    <s v="Laboratorija"/>
    <m/>
    <x v="5888"/>
    <x v="5820"/>
    <n v="332"/>
    <n v="250"/>
    <n v="76"/>
    <n v="80"/>
    <n v="408"/>
    <n v="330"/>
  </r>
  <r>
    <s v="Laboratorija"/>
    <m/>
    <x v="5889"/>
    <x v="5821"/>
    <n v="59"/>
    <n v="80"/>
    <n v="17"/>
    <n v="50"/>
    <n v="76"/>
    <n v="130"/>
  </r>
  <r>
    <s v="Laboratorija"/>
    <m/>
    <x v="5890"/>
    <x v="5822"/>
    <n v="60"/>
    <n v="110"/>
    <n v="11"/>
    <n v="50"/>
    <n v="71"/>
    <n v="160"/>
  </r>
  <r>
    <s v="Laboratorija"/>
    <m/>
    <x v="5891"/>
    <x v="5823"/>
    <n v="182"/>
    <n v="125"/>
    <n v="54"/>
    <n v="30"/>
    <n v="236"/>
    <n v="155"/>
  </r>
  <r>
    <s v="Laboratorija"/>
    <m/>
    <x v="5892"/>
    <x v="5824"/>
    <n v="4"/>
    <n v="10"/>
    <m/>
    <n v="15"/>
    <n v="4"/>
    <n v="25"/>
  </r>
  <r>
    <s v="Laboratorija"/>
    <m/>
    <x v="5893"/>
    <x v="5825"/>
    <n v="0"/>
    <n v="100"/>
    <m/>
    <n v="1"/>
    <n v="0"/>
    <n v="101"/>
  </r>
  <r>
    <s v="Laboratorija"/>
    <m/>
    <x v="5894"/>
    <x v="5826"/>
    <n v="2"/>
    <n v="15"/>
    <m/>
    <n v="1"/>
    <n v="2"/>
    <n v="16"/>
  </r>
  <r>
    <s v="Laboratorija"/>
    <m/>
    <x v="5895"/>
    <x v="5827"/>
    <n v="501"/>
    <n v="500"/>
    <n v="115"/>
    <n v="110"/>
    <n v="616"/>
    <n v="610"/>
  </r>
  <r>
    <s v="Laboratorija"/>
    <m/>
    <x v="5896"/>
    <x v="5828"/>
    <n v="35"/>
    <n v="30"/>
    <n v="14"/>
    <n v="15"/>
    <n v="49"/>
    <n v="45"/>
  </r>
  <r>
    <s v="Laboratorija"/>
    <m/>
    <x v="5897"/>
    <x v="5829"/>
    <n v="5"/>
    <n v="10"/>
    <n v="6"/>
    <n v="10"/>
    <n v="11"/>
    <n v="20"/>
  </r>
  <r>
    <s v="Laboratorija"/>
    <m/>
    <x v="5898"/>
    <x v="5830"/>
    <n v="6"/>
    <n v="10"/>
    <n v="2"/>
    <n v="20"/>
    <n v="8"/>
    <n v="30"/>
  </r>
  <r>
    <s v="Laboratorija"/>
    <m/>
    <x v="5899"/>
    <x v="5831"/>
    <n v="7"/>
    <n v="10"/>
    <n v="1"/>
    <n v="15"/>
    <n v="8"/>
    <n v="25"/>
  </r>
  <r>
    <s v="Laboratorija"/>
    <m/>
    <x v="5900"/>
    <x v="5832"/>
    <n v="84"/>
    <n v="90"/>
    <m/>
    <n v="1"/>
    <n v="84"/>
    <n v="91"/>
  </r>
  <r>
    <s v="Laboratorija"/>
    <m/>
    <x v="5901"/>
    <x v="5833"/>
    <n v="1"/>
    <n v="100"/>
    <n v="1"/>
    <n v="1"/>
    <n v="2"/>
    <n v="101"/>
  </r>
  <r>
    <s v="Laboratorija"/>
    <m/>
    <x v="5902"/>
    <x v="5834"/>
    <n v="0"/>
    <n v="100"/>
    <n v="1"/>
    <n v="1"/>
    <n v="1"/>
    <n v="101"/>
  </r>
  <r>
    <s v="Laboratorija"/>
    <m/>
    <x v="5903"/>
    <x v="5835"/>
    <n v="2"/>
    <n v="100"/>
    <m/>
    <n v="1"/>
    <n v="2"/>
    <n v="101"/>
  </r>
  <r>
    <s v="Laboratorija"/>
    <m/>
    <x v="5904"/>
    <x v="5836"/>
    <n v="0"/>
    <n v="5"/>
    <n v="2"/>
    <n v="1"/>
    <n v="2"/>
    <n v="6"/>
  </r>
  <r>
    <s v="Laboratorija"/>
    <m/>
    <x v="5905"/>
    <x v="5837"/>
    <n v="1"/>
    <n v="100"/>
    <m/>
    <n v="1"/>
    <n v="1"/>
    <n v="101"/>
  </r>
  <r>
    <s v="Laboratorija"/>
    <m/>
    <x v="5906"/>
    <x v="5838"/>
    <n v="5"/>
    <n v="10"/>
    <n v="5"/>
    <n v="2"/>
    <n v="10"/>
    <n v="12"/>
  </r>
  <r>
    <s v="Laboratorija"/>
    <m/>
    <x v="5907"/>
    <x v="5839"/>
    <n v="10"/>
    <n v="5"/>
    <n v="2"/>
    <n v="1"/>
    <n v="12"/>
    <n v="6"/>
  </r>
  <r>
    <s v="Laboratorija"/>
    <m/>
    <x v="5908"/>
    <x v="5840"/>
    <n v="2"/>
    <n v="100"/>
    <m/>
    <n v="1"/>
    <n v="2"/>
    <n v="101"/>
  </r>
  <r>
    <s v="Laboratorija"/>
    <m/>
    <x v="5909"/>
    <x v="5841"/>
    <n v="2"/>
    <n v="100"/>
    <m/>
    <n v="1"/>
    <n v="2"/>
    <n v="101"/>
  </r>
  <r>
    <s v="Laboratorija"/>
    <m/>
    <x v="5910"/>
    <x v="5842"/>
    <n v="2"/>
    <n v="100"/>
    <n v="1"/>
    <n v="1"/>
    <n v="3"/>
    <n v="101"/>
  </r>
  <r>
    <s v="Laboratorija"/>
    <m/>
    <x v="5911"/>
    <x v="5843"/>
    <n v="0"/>
    <n v="100"/>
    <m/>
    <n v="1"/>
    <n v="0"/>
    <n v="101"/>
  </r>
  <r>
    <s v="Laboratorija"/>
    <m/>
    <x v="5912"/>
    <x v="5844"/>
    <n v="0"/>
    <n v="100"/>
    <m/>
    <n v="1"/>
    <n v="0"/>
    <n v="101"/>
  </r>
  <r>
    <s v="Laboratorija"/>
    <m/>
    <x v="5913"/>
    <x v="5845"/>
    <n v="1"/>
    <n v="100"/>
    <m/>
    <n v="1"/>
    <n v="1"/>
    <n v="101"/>
  </r>
  <r>
    <s v="Laboratorija"/>
    <m/>
    <x v="5914"/>
    <x v="5846"/>
    <n v="1"/>
    <n v="100"/>
    <m/>
    <n v="1"/>
    <n v="1"/>
    <n v="101"/>
  </r>
  <r>
    <s v="Laboratorija"/>
    <m/>
    <x v="5915"/>
    <x v="5847"/>
    <n v="0"/>
    <n v="100"/>
    <m/>
    <n v="1"/>
    <n v="0"/>
    <n v="101"/>
  </r>
  <r>
    <s v="Laboratorija"/>
    <m/>
    <x v="5916"/>
    <x v="5848"/>
    <n v="1"/>
    <n v="10"/>
    <n v="7"/>
    <n v="5"/>
    <n v="8"/>
    <n v="15"/>
  </r>
  <r>
    <s v="Laboratorija"/>
    <m/>
    <x v="5917"/>
    <x v="5849"/>
    <n v="3"/>
    <n v="15"/>
    <n v="7"/>
    <n v="15"/>
    <n v="10"/>
    <n v="30"/>
  </r>
  <r>
    <s v="Laboratorija"/>
    <m/>
    <x v="5918"/>
    <x v="5850"/>
    <n v="0"/>
    <n v="100"/>
    <n v="9"/>
    <n v="10"/>
    <n v="9"/>
    <n v="110"/>
  </r>
  <r>
    <s v="Laboratorija"/>
    <m/>
    <x v="5919"/>
    <x v="5851"/>
    <n v="1"/>
    <n v="100"/>
    <n v="2"/>
    <n v="5"/>
    <n v="3"/>
    <n v="105"/>
  </r>
  <r>
    <s v="Laboratorija"/>
    <m/>
    <x v="5920"/>
    <x v="5852"/>
    <n v="4"/>
    <n v="10"/>
    <n v="9"/>
    <n v="10"/>
    <n v="13"/>
    <n v="20"/>
  </r>
  <r>
    <s v="Laboratorija"/>
    <m/>
    <x v="5921"/>
    <x v="5853"/>
    <n v="0"/>
    <n v="100"/>
    <m/>
    <n v="1"/>
    <n v="0"/>
    <n v="101"/>
  </r>
  <r>
    <s v="Laboratorija"/>
    <m/>
    <x v="5922"/>
    <x v="5854"/>
    <n v="3"/>
    <n v="100"/>
    <n v="2"/>
    <n v="10"/>
    <n v="5"/>
    <n v="110"/>
  </r>
  <r>
    <s v="Laboratorija"/>
    <m/>
    <x v="5923"/>
    <x v="5855"/>
    <n v="12"/>
    <n v="25"/>
    <n v="5"/>
    <n v="15"/>
    <n v="17"/>
    <n v="40"/>
  </r>
  <r>
    <s v="Laboratorija"/>
    <m/>
    <x v="5924"/>
    <x v="5856"/>
    <n v="8"/>
    <n v="10"/>
    <n v="9"/>
    <n v="20"/>
    <n v="17"/>
    <n v="30"/>
  </r>
  <r>
    <s v="Laboratorija"/>
    <m/>
    <x v="5925"/>
    <x v="5857"/>
    <n v="12"/>
    <n v="30"/>
    <n v="24"/>
    <n v="35"/>
    <n v="36"/>
    <n v="65"/>
  </r>
  <r>
    <s v="Laboratorija"/>
    <m/>
    <x v="5926"/>
    <x v="5858"/>
    <n v="1"/>
    <n v="100"/>
    <n v="1"/>
    <n v="1"/>
    <n v="2"/>
    <n v="101"/>
  </r>
  <r>
    <s v="Laboratorija"/>
    <m/>
    <x v="5927"/>
    <x v="5859"/>
    <n v="1"/>
    <n v="100"/>
    <n v="3"/>
    <n v="10"/>
    <n v="4"/>
    <n v="110"/>
  </r>
  <r>
    <s v="Laboratorija"/>
    <m/>
    <x v="5928"/>
    <x v="5860"/>
    <n v="87"/>
    <n v="115"/>
    <n v="357"/>
    <n v="315"/>
    <n v="444"/>
    <n v="430"/>
  </r>
  <r>
    <s v="Laboratorija"/>
    <m/>
    <x v="5929"/>
    <x v="5861"/>
    <n v="12"/>
    <n v="50"/>
    <n v="58"/>
    <n v="35"/>
    <n v="70"/>
    <n v="85"/>
  </r>
  <r>
    <s v="Laboratorija"/>
    <m/>
    <x v="5930"/>
    <x v="5862"/>
    <n v="9"/>
    <n v="10"/>
    <n v="21"/>
    <n v="35"/>
    <n v="30"/>
    <n v="45"/>
  </r>
  <r>
    <s v="Laboratorija"/>
    <m/>
    <x v="5931"/>
    <x v="5863"/>
    <n v="4"/>
    <n v="20"/>
    <n v="37"/>
    <n v="50"/>
    <n v="41"/>
    <n v="70"/>
  </r>
  <r>
    <s v="Laboratorija"/>
    <m/>
    <x v="5932"/>
    <x v="5864"/>
    <n v="0"/>
    <n v="10"/>
    <n v="45"/>
    <n v="50"/>
    <n v="45"/>
    <n v="60"/>
  </r>
  <r>
    <s v="Laboratorija"/>
    <m/>
    <x v="5933"/>
    <x v="5865"/>
    <n v="9"/>
    <n v="100"/>
    <n v="103"/>
    <n v="25"/>
    <n v="112"/>
    <n v="125"/>
  </r>
  <r>
    <s v="Laboratorija"/>
    <m/>
    <x v="5934"/>
    <x v="5866"/>
    <n v="17"/>
    <n v="130"/>
    <n v="314"/>
    <n v="240"/>
    <n v="331"/>
    <n v="370"/>
  </r>
  <r>
    <s v="Laboratorija"/>
    <m/>
    <x v="5935"/>
    <x v="5867"/>
    <n v="1"/>
    <n v="5"/>
    <n v="8"/>
    <n v="15"/>
    <n v="9"/>
    <n v="20"/>
  </r>
  <r>
    <s v="Laboratorija"/>
    <m/>
    <x v="5936"/>
    <x v="5868"/>
    <n v="0"/>
    <n v="100"/>
    <n v="23"/>
    <n v="30"/>
    <n v="23"/>
    <n v="130"/>
  </r>
  <r>
    <s v="Laboratorija"/>
    <m/>
    <x v="5937"/>
    <x v="5869"/>
    <n v="4"/>
    <n v="25"/>
    <n v="17"/>
    <n v="25"/>
    <n v="21"/>
    <n v="50"/>
  </r>
  <r>
    <s v="Laboratorija"/>
    <m/>
    <x v="5938"/>
    <x v="5870"/>
    <n v="0"/>
    <n v="100"/>
    <n v="4"/>
    <n v="5"/>
    <n v="4"/>
    <n v="105"/>
  </r>
  <r>
    <s v="Laboratorija"/>
    <m/>
    <x v="5939"/>
    <x v="5871"/>
    <n v="1"/>
    <n v="10"/>
    <n v="4"/>
    <n v="10"/>
    <n v="5"/>
    <n v="20"/>
  </r>
  <r>
    <s v="Laboratorija"/>
    <m/>
    <x v="5940"/>
    <x v="5872"/>
    <n v="0"/>
    <n v="10"/>
    <n v="11"/>
    <n v="10"/>
    <n v="11"/>
    <n v="20"/>
  </r>
  <r>
    <s v="Laboratorija"/>
    <m/>
    <x v="5941"/>
    <x v="5873"/>
    <n v="0"/>
    <n v="5"/>
    <n v="3"/>
    <n v="5"/>
    <n v="3"/>
    <n v="10"/>
  </r>
  <r>
    <s v="Laboratorija"/>
    <m/>
    <x v="5942"/>
    <x v="5874"/>
    <n v="5"/>
    <n v="30"/>
    <n v="90"/>
    <n v="90"/>
    <n v="95"/>
    <n v="120"/>
  </r>
  <r>
    <s v="Laboratorija"/>
    <m/>
    <x v="5943"/>
    <x v="5875"/>
    <n v="1"/>
    <n v="100"/>
    <n v="26"/>
    <n v="5"/>
    <n v="27"/>
    <n v="105"/>
  </r>
  <r>
    <s v="Laboratorija"/>
    <m/>
    <x v="5944"/>
    <x v="5876"/>
    <n v="1"/>
    <n v="100"/>
    <n v="3"/>
    <n v="3"/>
    <n v="4"/>
    <n v="103"/>
  </r>
  <r>
    <s v="Laboratorija"/>
    <m/>
    <x v="5945"/>
    <x v="5877"/>
    <n v="2"/>
    <n v="10"/>
    <n v="60"/>
    <n v="60"/>
    <n v="62"/>
    <n v="70"/>
  </r>
  <r>
    <s v="Laboratorija"/>
    <m/>
    <x v="5946"/>
    <x v="5878"/>
    <n v="0"/>
    <n v="100"/>
    <n v="2"/>
    <n v="10"/>
    <n v="2"/>
    <n v="110"/>
  </r>
  <r>
    <s v="Laboratorija"/>
    <m/>
    <x v="5947"/>
    <x v="5879"/>
    <n v="0"/>
    <n v="100"/>
    <m/>
    <n v="1"/>
    <n v="0"/>
    <n v="101"/>
  </r>
  <r>
    <s v="Laboratorija"/>
    <m/>
    <x v="5948"/>
    <x v="5880"/>
    <n v="27"/>
    <n v="25"/>
    <n v="4"/>
    <n v="1"/>
    <n v="31"/>
    <n v="26"/>
  </r>
  <r>
    <s v="Laboratorija"/>
    <m/>
    <x v="5949"/>
    <x v="5881"/>
    <n v="1"/>
    <n v="15"/>
    <n v="7"/>
    <n v="20"/>
    <n v="8"/>
    <n v="35"/>
  </r>
  <r>
    <s v="Laboratorija"/>
    <m/>
    <x v="5950"/>
    <x v="5882"/>
    <n v="10"/>
    <n v="15"/>
    <n v="5"/>
    <n v="20"/>
    <n v="15"/>
    <n v="35"/>
  </r>
  <r>
    <s v="Laboratorija"/>
    <m/>
    <x v="5951"/>
    <x v="5883"/>
    <n v="15"/>
    <n v="25"/>
    <n v="8"/>
    <n v="30"/>
    <n v="23"/>
    <n v="55"/>
  </r>
  <r>
    <s v="Laboratorija"/>
    <m/>
    <x v="5952"/>
    <x v="5884"/>
    <n v="510"/>
    <n v="550"/>
    <n v="38"/>
    <n v="30"/>
    <n v="548"/>
    <n v="580"/>
  </r>
  <r>
    <s v="Laboratorija"/>
    <m/>
    <x v="5953"/>
    <x v="5885"/>
    <n v="408"/>
    <n v="550"/>
    <n v="82"/>
    <n v="50"/>
    <n v="490"/>
    <n v="600"/>
  </r>
  <r>
    <s v="Laboratorija"/>
    <m/>
    <x v="5954"/>
    <x v="5886"/>
    <n v="63"/>
    <n v="100"/>
    <n v="9"/>
    <n v="5"/>
    <n v="72"/>
    <n v="105"/>
  </r>
  <r>
    <s v="Laboratorija"/>
    <m/>
    <x v="5955"/>
    <x v="5887"/>
    <n v="0"/>
    <n v="100"/>
    <m/>
    <n v="5"/>
    <n v="0"/>
    <n v="105"/>
  </r>
  <r>
    <s v="Laboratorija"/>
    <m/>
    <x v="5956"/>
    <x v="5888"/>
    <n v="23"/>
    <n v="30"/>
    <n v="12"/>
    <n v="50"/>
    <n v="35"/>
    <n v="80"/>
  </r>
  <r>
    <s v="Laboratorija"/>
    <m/>
    <x v="5957"/>
    <x v="5889"/>
    <n v="857"/>
    <n v="930"/>
    <n v="108"/>
    <n v="80"/>
    <n v="965"/>
    <n v="1010"/>
  </r>
  <r>
    <s v="Laboratorija"/>
    <m/>
    <x v="5958"/>
    <x v="5890"/>
    <n v="41"/>
    <n v="70"/>
    <n v="7"/>
    <n v="15"/>
    <n v="48"/>
    <n v="85"/>
  </r>
  <r>
    <s v="Laboratorija"/>
    <m/>
    <x v="5959"/>
    <x v="5891"/>
    <n v="45"/>
    <n v="100"/>
    <n v="91"/>
    <n v="50"/>
    <n v="136"/>
    <n v="150"/>
  </r>
  <r>
    <s v="Laboratorija"/>
    <m/>
    <x v="5960"/>
    <x v="5892"/>
    <n v="9"/>
    <n v="100"/>
    <n v="44"/>
    <n v="5"/>
    <n v="53"/>
    <n v="105"/>
  </r>
  <r>
    <s v="Laboratorija"/>
    <m/>
    <x v="5961"/>
    <x v="5893"/>
    <n v="8"/>
    <n v="50"/>
    <n v="48"/>
    <n v="45"/>
    <n v="56"/>
    <n v="95"/>
  </r>
  <r>
    <s v="Laboratorija"/>
    <m/>
    <x v="5962"/>
    <x v="5894"/>
    <n v="4"/>
    <n v="10"/>
    <n v="16"/>
    <n v="10"/>
    <n v="20"/>
    <n v="20"/>
  </r>
  <r>
    <s v="Laboratorija"/>
    <m/>
    <x v="5963"/>
    <x v="5895"/>
    <n v="21"/>
    <n v="150"/>
    <n v="190"/>
    <n v="150"/>
    <n v="211"/>
    <n v="300"/>
  </r>
  <r>
    <s v="Laboratorija"/>
    <m/>
    <x v="5964"/>
    <x v="5896"/>
    <n v="0"/>
    <n v="35"/>
    <n v="6"/>
    <n v="30"/>
    <n v="6"/>
    <n v="65"/>
  </r>
  <r>
    <s v="Laboratorija"/>
    <m/>
    <x v="5965"/>
    <x v="5897"/>
    <n v="13"/>
    <n v="100"/>
    <n v="92"/>
    <n v="80"/>
    <n v="105"/>
    <n v="180"/>
  </r>
  <r>
    <s v="Laboratorija"/>
    <m/>
    <x v="5966"/>
    <x v="5898"/>
    <n v="1"/>
    <n v="10"/>
    <n v="8"/>
    <n v="10"/>
    <n v="9"/>
    <n v="20"/>
  </r>
  <r>
    <s v="Laboratorija"/>
    <m/>
    <x v="5967"/>
    <x v="5899"/>
    <n v="23"/>
    <n v="60"/>
    <n v="48"/>
    <n v="45"/>
    <n v="71"/>
    <n v="105"/>
  </r>
  <r>
    <s v="Laboratorija"/>
    <m/>
    <x v="5968"/>
    <x v="5900"/>
    <n v="55"/>
    <n v="105"/>
    <n v="87"/>
    <n v="70"/>
    <n v="142"/>
    <n v="175"/>
  </r>
  <r>
    <s v="Laboratorija"/>
    <m/>
    <x v="5969"/>
    <x v="5901"/>
    <n v="58"/>
    <n v="130"/>
    <n v="106"/>
    <n v="50"/>
    <n v="164"/>
    <n v="180"/>
  </r>
  <r>
    <s v="Laboratorija"/>
    <m/>
    <x v="5970"/>
    <x v="5902"/>
    <n v="0"/>
    <n v="100"/>
    <n v="3"/>
    <n v="1"/>
    <n v="3"/>
    <n v="101"/>
  </r>
  <r>
    <s v="Laboratorija"/>
    <m/>
    <x v="5971"/>
    <x v="5903"/>
    <n v="1"/>
    <n v="10"/>
    <n v="5"/>
    <n v="10"/>
    <n v="6"/>
    <n v="20"/>
  </r>
  <r>
    <s v="Laboratorija"/>
    <m/>
    <x v="5972"/>
    <x v="5904"/>
    <n v="92"/>
    <n v="205"/>
    <n v="158"/>
    <n v="80"/>
    <n v="250"/>
    <n v="285"/>
  </r>
  <r>
    <s v="Laboratorija"/>
    <m/>
    <x v="5973"/>
    <x v="5905"/>
    <n v="34"/>
    <n v="160"/>
    <n v="92"/>
    <n v="90"/>
    <n v="126"/>
    <n v="250"/>
  </r>
  <r>
    <s v="Laboratorija"/>
    <m/>
    <x v="5974"/>
    <x v="5906"/>
    <n v="3"/>
    <n v="10"/>
    <n v="7"/>
    <n v="5"/>
    <n v="10"/>
    <n v="15"/>
  </r>
  <r>
    <s v="Laboratorija"/>
    <m/>
    <x v="5975"/>
    <x v="5907"/>
    <n v="0"/>
    <n v="100"/>
    <m/>
    <n v="1"/>
    <n v="0"/>
    <n v="101"/>
  </r>
  <r>
    <s v="Laboratorija"/>
    <m/>
    <x v="5976"/>
    <x v="5908"/>
    <n v="208"/>
    <n v="300"/>
    <n v="218"/>
    <n v="150"/>
    <n v="426"/>
    <n v="450"/>
  </r>
  <r>
    <s v="Laboratorija"/>
    <m/>
    <x v="5977"/>
    <x v="5909"/>
    <n v="3"/>
    <n v="5"/>
    <n v="1"/>
    <n v="15"/>
    <n v="4"/>
    <n v="20"/>
  </r>
  <r>
    <s v="Laboratorija"/>
    <m/>
    <x v="5978"/>
    <x v="5910"/>
    <n v="0"/>
    <n v="100"/>
    <n v="1"/>
    <n v="1"/>
    <n v="1"/>
    <n v="101"/>
  </r>
  <r>
    <s v="Laboratorija"/>
    <m/>
    <x v="5979"/>
    <x v="5911"/>
    <n v="6"/>
    <n v="20"/>
    <n v="7"/>
    <n v="35"/>
    <n v="13"/>
    <n v="55"/>
  </r>
  <r>
    <s v="Laboratorija"/>
    <m/>
    <x v="5980"/>
    <x v="5912"/>
    <n v="1"/>
    <n v="100"/>
    <n v="4"/>
    <n v="1"/>
    <n v="5"/>
    <n v="101"/>
  </r>
  <r>
    <s v="Laboratorija"/>
    <m/>
    <x v="5981"/>
    <x v="5913"/>
    <n v="0"/>
    <n v="100"/>
    <m/>
    <n v="1"/>
    <n v="0"/>
    <n v="101"/>
  </r>
  <r>
    <s v="Laboratorija"/>
    <m/>
    <x v="5982"/>
    <x v="5914"/>
    <n v="53"/>
    <n v="50"/>
    <n v="137"/>
    <n v="130"/>
    <n v="190"/>
    <n v="180"/>
  </r>
  <r>
    <s v="Laboratorija"/>
    <m/>
    <x v="5983"/>
    <x v="5915"/>
    <n v="0"/>
    <n v="100"/>
    <m/>
    <n v="1"/>
    <n v="0"/>
    <n v="101"/>
  </r>
  <r>
    <s v="Laboratorija"/>
    <m/>
    <x v="5984"/>
    <x v="5916"/>
    <n v="2"/>
    <n v="100"/>
    <n v="4"/>
    <n v="10"/>
    <n v="6"/>
    <n v="110"/>
  </r>
  <r>
    <s v="Laboratorija"/>
    <m/>
    <x v="5985"/>
    <x v="5917"/>
    <n v="0"/>
    <n v="100"/>
    <m/>
    <n v="1"/>
    <n v="0"/>
    <n v="101"/>
  </r>
  <r>
    <s v="Laboratorija"/>
    <m/>
    <x v="5986"/>
    <x v="5918"/>
    <n v="0"/>
    <n v="100"/>
    <m/>
    <n v="1"/>
    <n v="0"/>
    <n v="101"/>
  </r>
  <r>
    <s v="Laboratorija"/>
    <m/>
    <x v="5987"/>
    <x v="5919"/>
    <n v="0"/>
    <n v="100"/>
    <m/>
    <n v="1"/>
    <n v="0"/>
    <n v="101"/>
  </r>
  <r>
    <s v="Laboratorija"/>
    <m/>
    <x v="5988"/>
    <x v="5920"/>
    <n v="2"/>
    <n v="100"/>
    <n v="4"/>
    <n v="1"/>
    <n v="6"/>
    <n v="101"/>
  </r>
  <r>
    <s v="Laboratorija"/>
    <m/>
    <x v="5989"/>
    <x v="5921"/>
    <n v="0"/>
    <n v="100"/>
    <m/>
    <n v="1"/>
    <n v="0"/>
    <n v="101"/>
  </r>
  <r>
    <s v="Laboratorija"/>
    <m/>
    <x v="5990"/>
    <x v="5922"/>
    <n v="0"/>
    <n v="5"/>
    <n v="1"/>
    <n v="1"/>
    <n v="1"/>
    <n v="6"/>
  </r>
  <r>
    <s v="Laboratorija"/>
    <m/>
    <x v="5991"/>
    <x v="5923"/>
    <n v="0"/>
    <n v="100"/>
    <m/>
    <n v="1"/>
    <n v="0"/>
    <n v="101"/>
  </r>
  <r>
    <s v="Laboratorija"/>
    <m/>
    <x v="5992"/>
    <x v="5924"/>
    <n v="3"/>
    <n v="10"/>
    <n v="1"/>
    <n v="5"/>
    <n v="4"/>
    <n v="15"/>
  </r>
  <r>
    <s v="Laboratorija"/>
    <m/>
    <x v="5993"/>
    <x v="5925"/>
    <n v="0"/>
    <n v="100"/>
    <m/>
    <n v="1"/>
    <n v="0"/>
    <n v="101"/>
  </r>
  <r>
    <s v="Laboratorija"/>
    <m/>
    <x v="5994"/>
    <x v="5926"/>
    <n v="0"/>
    <n v="100"/>
    <m/>
    <n v="1"/>
    <n v="0"/>
    <n v="101"/>
  </r>
  <r>
    <s v="Laboratorija"/>
    <m/>
    <x v="5995"/>
    <x v="5927"/>
    <n v="0"/>
    <n v="100"/>
    <m/>
    <n v="1"/>
    <n v="0"/>
    <n v="101"/>
  </r>
  <r>
    <s v="Laboratorija"/>
    <m/>
    <x v="5996"/>
    <x v="5928"/>
    <n v="1"/>
    <n v="100"/>
    <m/>
    <n v="1"/>
    <n v="1"/>
    <n v="101"/>
  </r>
  <r>
    <s v="Laboratorija"/>
    <m/>
    <x v="5997"/>
    <x v="5929"/>
    <n v="0"/>
    <n v="100"/>
    <m/>
    <n v="1"/>
    <n v="0"/>
    <n v="101"/>
  </r>
  <r>
    <s v="Laboratorija"/>
    <m/>
    <x v="5998"/>
    <x v="5930"/>
    <n v="0"/>
    <n v="100"/>
    <m/>
    <n v="1"/>
    <n v="0"/>
    <n v="101"/>
  </r>
  <r>
    <s v="Laboratorija"/>
    <m/>
    <x v="5999"/>
    <x v="5931"/>
    <n v="5"/>
    <n v="100"/>
    <m/>
    <n v="1"/>
    <n v="5"/>
    <n v="101"/>
  </r>
  <r>
    <s v="Laboratorija"/>
    <m/>
    <x v="6000"/>
    <x v="5932"/>
    <n v="0"/>
    <n v="5"/>
    <m/>
    <n v="1"/>
    <n v="0"/>
    <n v="6"/>
  </r>
  <r>
    <s v="Laboratorija"/>
    <m/>
    <x v="6001"/>
    <x v="5933"/>
    <n v="0"/>
    <n v="100"/>
    <m/>
    <n v="1"/>
    <n v="0"/>
    <n v="101"/>
  </r>
  <r>
    <s v="Laboratorija"/>
    <m/>
    <x v="6002"/>
    <x v="5934"/>
    <n v="0"/>
    <n v="100"/>
    <m/>
    <n v="1"/>
    <n v="0"/>
    <n v="101"/>
  </r>
  <r>
    <s v="Laboratorija"/>
    <m/>
    <x v="6003"/>
    <x v="5935"/>
    <n v="0"/>
    <n v="100"/>
    <m/>
    <n v="1"/>
    <n v="0"/>
    <n v="101"/>
  </r>
  <r>
    <s v="Laboratorija"/>
    <m/>
    <x v="6004"/>
    <x v="5936"/>
    <n v="0"/>
    <n v="100"/>
    <m/>
    <n v="1"/>
    <n v="0"/>
    <n v="101"/>
  </r>
  <r>
    <s v="Laboratorija"/>
    <m/>
    <x v="6005"/>
    <x v="5937"/>
    <n v="0"/>
    <n v="5"/>
    <m/>
    <n v="1"/>
    <n v="0"/>
    <n v="6"/>
  </r>
  <r>
    <s v="Laboratorija"/>
    <m/>
    <x v="6006"/>
    <x v="5938"/>
    <n v="0"/>
    <n v="100"/>
    <m/>
    <n v="1"/>
    <n v="0"/>
    <n v="101"/>
  </r>
  <r>
    <s v="Laboratorija"/>
    <m/>
    <x v="6007"/>
    <x v="5939"/>
    <n v="0"/>
    <n v="100"/>
    <m/>
    <n v="1"/>
    <n v="0"/>
    <n v="101"/>
  </r>
  <r>
    <s v="Laboratorija"/>
    <m/>
    <x v="6008"/>
    <x v="5940"/>
    <n v="0"/>
    <n v="100"/>
    <m/>
    <n v="1"/>
    <n v="0"/>
    <n v="101"/>
  </r>
  <r>
    <s v="Laboratorija"/>
    <m/>
    <x v="6009"/>
    <x v="5941"/>
    <n v="0"/>
    <n v="100"/>
    <m/>
    <n v="1"/>
    <n v="0"/>
    <n v="101"/>
  </r>
  <r>
    <s v="Laboratorija"/>
    <m/>
    <x v="6010"/>
    <x v="5942"/>
    <n v="0"/>
    <n v="100"/>
    <m/>
    <n v="1"/>
    <n v="0"/>
    <n v="101"/>
  </r>
  <r>
    <s v="Laboratorija"/>
    <m/>
    <x v="6011"/>
    <x v="5943"/>
    <n v="0"/>
    <n v="100"/>
    <m/>
    <n v="1"/>
    <n v="0"/>
    <n v="101"/>
  </r>
  <r>
    <s v="Laboratorija"/>
    <m/>
    <x v="6012"/>
    <x v="5944"/>
    <n v="0"/>
    <n v="100"/>
    <m/>
    <n v="1"/>
    <n v="0"/>
    <n v="101"/>
  </r>
  <r>
    <s v="Laboratorija"/>
    <m/>
    <x v="6013"/>
    <x v="5945"/>
    <n v="1"/>
    <n v="10"/>
    <m/>
    <n v="1"/>
    <n v="1"/>
    <n v="11"/>
  </r>
  <r>
    <s v="Laboratorija"/>
    <m/>
    <x v="6014"/>
    <x v="5946"/>
    <n v="0"/>
    <n v="100"/>
    <m/>
    <n v="1"/>
    <n v="0"/>
    <n v="101"/>
  </r>
  <r>
    <s v="Laboratorija"/>
    <m/>
    <x v="6015"/>
    <x v="5947"/>
    <n v="0"/>
    <n v="100"/>
    <m/>
    <n v="1"/>
    <n v="0"/>
    <n v="101"/>
  </r>
  <r>
    <s v="Laboratorija"/>
    <m/>
    <x v="6016"/>
    <x v="5948"/>
    <n v="0"/>
    <n v="100"/>
    <m/>
    <n v="1"/>
    <n v="0"/>
    <n v="101"/>
  </r>
  <r>
    <s v="Laboratorija"/>
    <m/>
    <x v="6017"/>
    <x v="5949"/>
    <n v="1"/>
    <n v="100"/>
    <m/>
    <n v="1"/>
    <n v="1"/>
    <n v="101"/>
  </r>
  <r>
    <s v="Laboratorija"/>
    <m/>
    <x v="6018"/>
    <x v="5950"/>
    <n v="0"/>
    <n v="100"/>
    <m/>
    <n v="1"/>
    <n v="0"/>
    <n v="101"/>
  </r>
  <r>
    <s v="Laboratorija"/>
    <m/>
    <x v="6019"/>
    <x v="5951"/>
    <n v="0"/>
    <n v="100"/>
    <n v="1"/>
    <n v="1"/>
    <n v="1"/>
    <n v="101"/>
  </r>
  <r>
    <s v="Laboratorija"/>
    <m/>
    <x v="6020"/>
    <x v="5952"/>
    <n v="0"/>
    <n v="100"/>
    <n v="2"/>
    <n v="1"/>
    <n v="2"/>
    <n v="101"/>
  </r>
  <r>
    <s v="Laboratorija"/>
    <m/>
    <x v="6021"/>
    <x v="5953"/>
    <n v="4"/>
    <n v="100"/>
    <n v="1"/>
    <n v="1"/>
    <n v="5"/>
    <n v="101"/>
  </r>
  <r>
    <s v="Laboratorija"/>
    <m/>
    <x v="6022"/>
    <x v="5954"/>
    <n v="0"/>
    <n v="5"/>
    <m/>
    <n v="1"/>
    <n v="0"/>
    <n v="6"/>
  </r>
  <r>
    <s v="Laboratorija"/>
    <m/>
    <x v="6023"/>
    <x v="5955"/>
    <n v="0"/>
    <n v="100"/>
    <m/>
    <n v="1"/>
    <n v="0"/>
    <n v="101"/>
  </r>
  <r>
    <s v="Laboratorija"/>
    <m/>
    <x v="6024"/>
    <x v="5956"/>
    <n v="391"/>
    <n v="405"/>
    <n v="293"/>
    <n v="300"/>
    <n v="684"/>
    <n v="705"/>
  </r>
  <r>
    <s v="Laboratorija"/>
    <m/>
    <x v="6025"/>
    <x v="5957"/>
    <n v="0"/>
    <n v="100"/>
    <m/>
    <n v="1"/>
    <n v="0"/>
    <n v="101"/>
  </r>
  <r>
    <s v="Laboratorija"/>
    <m/>
    <x v="6026"/>
    <x v="5958"/>
    <n v="0"/>
    <n v="100"/>
    <m/>
    <n v="1"/>
    <n v="0"/>
    <n v="101"/>
  </r>
  <r>
    <s v="Laboratorija"/>
    <m/>
    <x v="6027"/>
    <x v="5959"/>
    <n v="110"/>
    <n v="100"/>
    <n v="2"/>
    <n v="1"/>
    <n v="112"/>
    <n v="101"/>
  </r>
  <r>
    <s v="Laboratorija"/>
    <m/>
    <x v="6028"/>
    <x v="5960"/>
    <n v="494"/>
    <n v="515"/>
    <n v="261"/>
    <n v="105"/>
    <n v="755"/>
    <n v="620"/>
  </r>
  <r>
    <s v="Laboratorija"/>
    <m/>
    <x v="6029"/>
    <x v="5961"/>
    <n v="11792"/>
    <n v="12250"/>
    <n v="4693"/>
    <n v="2850"/>
    <n v="16485"/>
    <n v="15100"/>
  </r>
  <r>
    <s v="Laboratorija"/>
    <m/>
    <x v="6030"/>
    <x v="5962"/>
    <n v="8265"/>
    <n v="9380"/>
    <n v="2367"/>
    <n v="1800"/>
    <n v="10632"/>
    <n v="11180"/>
  </r>
  <r>
    <s v="Laboratorija"/>
    <m/>
    <x v="6031"/>
    <x v="5963"/>
    <n v="0"/>
    <n v="100"/>
    <m/>
    <n v="1"/>
    <n v="0"/>
    <n v="101"/>
  </r>
  <r>
    <s v="Laboratorija"/>
    <m/>
    <x v="6032"/>
    <x v="5964"/>
    <n v="90"/>
    <n v="175"/>
    <n v="24"/>
    <n v="90"/>
    <n v="114"/>
    <n v="265"/>
  </r>
  <r>
    <s v="Laboratorija"/>
    <m/>
    <x v="6033"/>
    <x v="5965"/>
    <n v="0"/>
    <n v="100"/>
    <m/>
    <n v="1"/>
    <n v="0"/>
    <n v="101"/>
  </r>
  <r>
    <s v="Laboratorija"/>
    <m/>
    <x v="6034"/>
    <x v="5966"/>
    <n v="5"/>
    <n v="100"/>
    <n v="7"/>
    <n v="5"/>
    <n v="12"/>
    <n v="105"/>
  </r>
  <r>
    <s v="Laboratorija"/>
    <m/>
    <x v="6035"/>
    <x v="5967"/>
    <n v="5"/>
    <n v="100"/>
    <m/>
    <n v="1"/>
    <n v="5"/>
    <n v="101"/>
  </r>
  <r>
    <s v="Laboratorija"/>
    <m/>
    <x v="6036"/>
    <x v="5968"/>
    <n v="1"/>
    <n v="15"/>
    <n v="1"/>
    <n v="1"/>
    <n v="2"/>
    <n v="16"/>
  </r>
  <r>
    <s v="Laboratorija"/>
    <m/>
    <x v="6037"/>
    <x v="5969"/>
    <n v="2"/>
    <n v="5"/>
    <m/>
    <n v="1"/>
    <n v="2"/>
    <n v="6"/>
  </r>
  <r>
    <s v="Laboratorija"/>
    <m/>
    <x v="6038"/>
    <x v="5970"/>
    <n v="0"/>
    <n v="100"/>
    <m/>
    <n v="1"/>
    <n v="0"/>
    <n v="101"/>
  </r>
  <r>
    <s v="Laboratorija"/>
    <m/>
    <x v="6039"/>
    <x v="5971"/>
    <n v="1"/>
    <n v="100"/>
    <n v="1"/>
    <n v="1"/>
    <n v="2"/>
    <n v="101"/>
  </r>
  <r>
    <s v="Laboratorija"/>
    <m/>
    <x v="6040"/>
    <x v="5972"/>
    <n v="465"/>
    <n v="370"/>
    <n v="105"/>
    <n v="120"/>
    <n v="570"/>
    <n v="490"/>
  </r>
  <r>
    <s v="Laboratorija"/>
    <m/>
    <x v="6041"/>
    <x v="5973"/>
    <n v="0"/>
    <n v="100"/>
    <m/>
    <n v="1"/>
    <n v="0"/>
    <n v="101"/>
  </r>
  <r>
    <s v="Laboratorija"/>
    <m/>
    <x v="6042"/>
    <x v="5974"/>
    <n v="52"/>
    <n v="90"/>
    <n v="13"/>
    <n v="30"/>
    <n v="65"/>
    <n v="120"/>
  </r>
  <r>
    <s v="Laboratorija"/>
    <m/>
    <x v="6043"/>
    <x v="5975"/>
    <n v="30"/>
    <n v="20"/>
    <n v="3"/>
    <n v="1"/>
    <n v="33"/>
    <n v="21"/>
  </r>
  <r>
    <s v="Laboratorija"/>
    <m/>
    <x v="6044"/>
    <x v="5976"/>
    <n v="0"/>
    <n v="5"/>
    <m/>
    <n v="1"/>
    <n v="0"/>
    <n v="6"/>
  </r>
  <r>
    <s v="Laboratorija"/>
    <m/>
    <x v="6045"/>
    <x v="5977"/>
    <n v="0"/>
    <n v="100"/>
    <m/>
    <n v="1"/>
    <n v="0"/>
    <n v="101"/>
  </r>
  <r>
    <s v="Laboratorija"/>
    <m/>
    <x v="6046"/>
    <x v="5978"/>
    <n v="338"/>
    <n v="540"/>
    <n v="53"/>
    <n v="100"/>
    <n v="391"/>
    <n v="640"/>
  </r>
  <r>
    <s v="Laboratorija"/>
    <m/>
    <x v="6047"/>
    <x v="5979"/>
    <n v="12"/>
    <n v="20"/>
    <n v="4"/>
    <n v="1"/>
    <n v="16"/>
    <n v="21"/>
  </r>
  <r>
    <s v="Laboratorija"/>
    <m/>
    <x v="6048"/>
    <x v="5980"/>
    <n v="604"/>
    <n v="450"/>
    <n v="114"/>
    <n v="80"/>
    <n v="718"/>
    <n v="530"/>
  </r>
  <r>
    <s v="Laboratorija"/>
    <m/>
    <x v="6049"/>
    <x v="5981"/>
    <n v="0"/>
    <n v="100"/>
    <m/>
    <n v="1"/>
    <n v="0"/>
    <n v="101"/>
  </r>
  <r>
    <s v="Laboratorija"/>
    <m/>
    <x v="6050"/>
    <x v="5982"/>
    <n v="38"/>
    <n v="60"/>
    <n v="21"/>
    <n v="30"/>
    <n v="59"/>
    <n v="90"/>
  </r>
  <r>
    <s v="Laboratorija"/>
    <m/>
    <x v="6051"/>
    <x v="5983"/>
    <n v="681"/>
    <n v="555"/>
    <n v="214"/>
    <n v="210"/>
    <n v="895"/>
    <n v="765"/>
  </r>
  <r>
    <s v="Laboratorija"/>
    <m/>
    <x v="6052"/>
    <x v="5984"/>
    <n v="58"/>
    <n v="120"/>
    <n v="44"/>
    <n v="15"/>
    <n v="102"/>
    <n v="135"/>
  </r>
  <r>
    <s v="Laboratorija"/>
    <m/>
    <x v="6053"/>
    <x v="5985"/>
    <n v="52"/>
    <n v="70"/>
    <n v="1"/>
    <n v="1"/>
    <n v="53"/>
    <n v="71"/>
  </r>
  <r>
    <s v="Laboratorija"/>
    <m/>
    <x v="6054"/>
    <x v="5986"/>
    <n v="0"/>
    <n v="100"/>
    <m/>
    <n v="1"/>
    <n v="0"/>
    <n v="101"/>
  </r>
  <r>
    <s v="Laboratorija"/>
    <m/>
    <x v="6055"/>
    <x v="5987"/>
    <n v="3"/>
    <n v="50"/>
    <n v="3"/>
    <n v="1"/>
    <n v="6"/>
    <n v="51"/>
  </r>
  <r>
    <s v="Laboratorija"/>
    <m/>
    <x v="6056"/>
    <x v="5988"/>
    <n v="0"/>
    <n v="100"/>
    <m/>
    <n v="1"/>
    <n v="0"/>
    <n v="101"/>
  </r>
  <r>
    <s v="Laboratorija"/>
    <m/>
    <x v="6057"/>
    <x v="5989"/>
    <n v="1"/>
    <n v="100"/>
    <m/>
    <n v="1"/>
    <n v="1"/>
    <n v="101"/>
  </r>
  <r>
    <s v="Laboratorija"/>
    <m/>
    <x v="6058"/>
    <x v="5990"/>
    <n v="0"/>
    <n v="100"/>
    <m/>
    <n v="1"/>
    <n v="0"/>
    <n v="101"/>
  </r>
  <r>
    <s v="Laboratorija"/>
    <m/>
    <x v="6059"/>
    <x v="5991"/>
    <n v="6"/>
    <n v="100"/>
    <n v="1"/>
    <n v="1"/>
    <n v="7"/>
    <n v="101"/>
  </r>
  <r>
    <s v="Laboratorija"/>
    <m/>
    <x v="6060"/>
    <x v="5992"/>
    <n v="4"/>
    <n v="100"/>
    <m/>
    <n v="1"/>
    <n v="4"/>
    <n v="101"/>
  </r>
  <r>
    <s v="Laboratorija"/>
    <m/>
    <x v="6061"/>
    <x v="5993"/>
    <n v="0"/>
    <n v="100"/>
    <m/>
    <n v="1"/>
    <n v="0"/>
    <n v="101"/>
  </r>
  <r>
    <s v="Laboratorija"/>
    <m/>
    <x v="6062"/>
    <x v="5994"/>
    <n v="55"/>
    <n v="50"/>
    <n v="1"/>
    <n v="1"/>
    <n v="56"/>
    <n v="51"/>
  </r>
  <r>
    <s v="Laboratorija"/>
    <m/>
    <x v="6063"/>
    <x v="5995"/>
    <n v="0"/>
    <n v="100"/>
    <m/>
    <n v="1"/>
    <n v="0"/>
    <n v="101"/>
  </r>
  <r>
    <s v="Laboratorija"/>
    <m/>
    <x v="6064"/>
    <x v="5996"/>
    <n v="0"/>
    <n v="100"/>
    <m/>
    <n v="1"/>
    <n v="0"/>
    <n v="101"/>
  </r>
  <r>
    <s v="Laboratorija"/>
    <m/>
    <x v="6065"/>
    <x v="5997"/>
    <n v="0"/>
    <n v="100"/>
    <m/>
    <n v="1"/>
    <n v="0"/>
    <n v="101"/>
  </r>
  <r>
    <s v="Laboratorija"/>
    <m/>
    <x v="6066"/>
    <x v="5998"/>
    <n v="17"/>
    <n v="20"/>
    <n v="4"/>
    <n v="5"/>
    <n v="21"/>
    <n v="25"/>
  </r>
  <r>
    <s v="Laboratorija"/>
    <m/>
    <x v="6067"/>
    <x v="5999"/>
    <n v="3"/>
    <n v="25"/>
    <m/>
    <n v="1"/>
    <n v="3"/>
    <n v="26"/>
  </r>
  <r>
    <s v="Laboratorija"/>
    <m/>
    <x v="6068"/>
    <x v="6000"/>
    <n v="55"/>
    <n v="50"/>
    <n v="1"/>
    <n v="1"/>
    <n v="56"/>
    <n v="51"/>
  </r>
  <r>
    <m/>
    <s v="Број пацијената"/>
    <x v="0"/>
    <x v="0"/>
    <n v="1865"/>
    <m/>
    <n v="285"/>
    <m/>
    <m/>
    <m/>
  </r>
  <r>
    <m/>
    <s v="Број прегледаних узорака"/>
    <x v="0"/>
    <x v="0"/>
    <n v="2024"/>
    <m/>
    <n v="300"/>
    <m/>
    <m/>
    <m/>
  </r>
  <r>
    <m/>
    <s v="В1 АНАЛИЗЕ ОРГАНИЗОВАНОГ СКРИНИНГА  РАКА*"/>
    <x v="0"/>
    <x v="0"/>
    <n v="2950"/>
    <n v="2785"/>
    <n v="514"/>
    <n v="505"/>
    <n v="3464"/>
    <n v="3290"/>
  </r>
  <r>
    <s v="Laboratorija"/>
    <m/>
    <x v="6069"/>
    <x v="6001"/>
    <n v="382"/>
    <n v="415"/>
    <n v="47"/>
    <n v="20"/>
    <n v="429"/>
    <n v="435"/>
  </r>
  <r>
    <s v="Laboratorija"/>
    <m/>
    <x v="6070"/>
    <x v="6002"/>
    <n v="45"/>
    <n v="15"/>
    <n v="1"/>
    <n v="5"/>
    <n v="46"/>
    <n v="20"/>
  </r>
  <r>
    <s v="Laboratorija"/>
    <m/>
    <x v="6071"/>
    <x v="6003"/>
    <n v="61"/>
    <n v="55"/>
    <n v="65"/>
    <n v="110"/>
    <n v="126"/>
    <n v="165"/>
  </r>
  <r>
    <s v="Laboratorija"/>
    <m/>
    <x v="6072"/>
    <x v="6004"/>
    <n v="880"/>
    <n v="700"/>
    <n v="149"/>
    <n v="80"/>
    <n v="1029"/>
    <n v="780"/>
  </r>
  <r>
    <s v="Laboratorija"/>
    <m/>
    <x v="6073"/>
    <x v="6005"/>
    <n v="1582"/>
    <n v="1600"/>
    <n v="252"/>
    <n v="290"/>
    <n v="1834"/>
    <n v="1890"/>
  </r>
  <r>
    <m/>
    <s v="Број пацијената"/>
    <x v="0"/>
    <x v="0"/>
    <n v="636"/>
    <m/>
    <n v="170"/>
    <m/>
    <m/>
    <m/>
  </r>
  <r>
    <m/>
    <s v="Број прегледаних узорака"/>
    <x v="0"/>
    <x v="0"/>
    <n v="660"/>
    <m/>
    <n v="175"/>
    <m/>
    <m/>
    <m/>
  </r>
  <r>
    <m/>
    <s v="Г. ЦИТОЛОШКА ЛАБОРАТОРИЈА-АНАЛИЗЕ ОРГАНИЗОВАНОГ СКРИНИНГА  РАКА  ГРЛИЋА МАТЕРИЦЕ**"/>
    <x v="0"/>
    <x v="0"/>
    <n v="134"/>
    <n v="205"/>
    <n v="75"/>
    <n v="35"/>
    <n v="209"/>
    <n v="240"/>
  </r>
  <r>
    <s v="Laboratorija"/>
    <m/>
    <x v="6074"/>
    <x v="6006"/>
    <n v="0"/>
    <m/>
    <n v="0"/>
    <m/>
    <n v="0"/>
    <n v="0"/>
  </r>
  <r>
    <s v="Laboratorija"/>
    <m/>
    <x v="6075"/>
    <x v="6007"/>
    <n v="77"/>
    <n v="100"/>
    <n v="12"/>
    <n v="5"/>
    <n v="89"/>
    <n v="105"/>
  </r>
  <r>
    <s v="Laboratorija"/>
    <m/>
    <x v="6076"/>
    <x v="6008"/>
    <n v="57"/>
    <n v="105"/>
    <n v="63"/>
    <n v="30"/>
    <n v="120"/>
    <n v="135"/>
  </r>
  <r>
    <m/>
    <s v="Број пацијената"/>
    <x v="0"/>
    <x v="0"/>
    <n v="24117"/>
    <n v="23210"/>
    <n v="3360"/>
    <n v="3000"/>
    <n v="27477"/>
    <n v="26210"/>
  </r>
  <r>
    <m/>
    <s v="Број прегледаних узорака"/>
    <x v="0"/>
    <x v="0"/>
    <n v="0"/>
    <m/>
    <n v="0"/>
    <m/>
    <m/>
    <m/>
  </r>
  <r>
    <m/>
    <s v="Д. ЦИТОГЕНЕТСКА ЛАБОРАТОРИЈА АНАЛИЗЕ УКУПНО"/>
    <x v="0"/>
    <x v="0"/>
    <n v="8359"/>
    <n v="9790"/>
    <n v="3500"/>
    <n v="2255"/>
    <n v="11859"/>
    <n v="12045"/>
  </r>
  <r>
    <s v="Laboratorija"/>
    <m/>
    <x v="6077"/>
    <x v="6009"/>
    <n v="66"/>
    <n v="110"/>
    <n v="34"/>
    <n v="50"/>
    <n v="100"/>
    <n v="160"/>
  </r>
  <r>
    <s v="Laboratorija"/>
    <m/>
    <x v="6078"/>
    <x v="6010"/>
    <n v="0"/>
    <n v="100"/>
    <m/>
    <n v="1"/>
    <n v="0"/>
    <n v="101"/>
  </r>
  <r>
    <s v="Laboratorija"/>
    <m/>
    <x v="6079"/>
    <x v="6011"/>
    <n v="0"/>
    <n v="100"/>
    <m/>
    <n v="1"/>
    <n v="0"/>
    <n v="101"/>
  </r>
  <r>
    <s v="Laboratorija"/>
    <m/>
    <x v="6080"/>
    <x v="6012"/>
    <n v="1788"/>
    <n v="1750"/>
    <n v="495"/>
    <n v="500"/>
    <n v="2283"/>
    <n v="2250"/>
  </r>
  <r>
    <s v="Laboratorija"/>
    <m/>
    <x v="6081"/>
    <x v="6013"/>
    <n v="0"/>
    <n v="100"/>
    <m/>
    <n v="1"/>
    <n v="0"/>
    <n v="101"/>
  </r>
  <r>
    <s v="Laboratorija"/>
    <m/>
    <x v="6082"/>
    <x v="6014"/>
    <n v="2051"/>
    <n v="2150"/>
    <n v="1262"/>
    <n v="600"/>
    <n v="3313"/>
    <n v="2750"/>
  </r>
  <r>
    <s v="Laboratorija"/>
    <m/>
    <x v="6083"/>
    <x v="6015"/>
    <n v="0"/>
    <n v="100"/>
    <m/>
    <n v="1"/>
    <n v="0"/>
    <n v="101"/>
  </r>
  <r>
    <s v="Laboratorija"/>
    <m/>
    <x v="6084"/>
    <x v="6016"/>
    <n v="2051"/>
    <n v="2250"/>
    <n v="1263"/>
    <n v="650"/>
    <n v="3314"/>
    <n v="2900"/>
  </r>
  <r>
    <s v="Laboratorija"/>
    <m/>
    <x v="6085"/>
    <x v="6017"/>
    <n v="1"/>
    <n v="100"/>
    <m/>
    <n v="1"/>
    <n v="1"/>
    <n v="101"/>
  </r>
  <r>
    <s v="Laboratorija"/>
    <m/>
    <x v="6086"/>
    <x v="6018"/>
    <n v="0"/>
    <n v="100"/>
    <m/>
    <n v="1"/>
    <n v="0"/>
    <n v="101"/>
  </r>
  <r>
    <s v="Laboratorija"/>
    <m/>
    <x v="6087"/>
    <x v="6019"/>
    <n v="0"/>
    <n v="100"/>
    <m/>
    <n v="1"/>
    <n v="0"/>
    <n v="101"/>
  </r>
  <r>
    <s v="Laboratorija"/>
    <m/>
    <x v="6088"/>
    <x v="6020"/>
    <n v="405"/>
    <n v="500"/>
    <n v="25"/>
    <n v="1"/>
    <n v="430"/>
    <n v="501"/>
  </r>
  <r>
    <s v="Laboratorija"/>
    <m/>
    <x v="6089"/>
    <x v="6021"/>
    <n v="248"/>
    <n v="250"/>
    <n v="119"/>
    <n v="105"/>
    <n v="367"/>
    <n v="355"/>
  </r>
  <r>
    <s v="Laboratorija"/>
    <m/>
    <x v="6090"/>
    <x v="6022"/>
    <n v="0"/>
    <n v="100"/>
    <m/>
    <n v="1"/>
    <n v="0"/>
    <n v="101"/>
  </r>
  <r>
    <s v="Laboratorija"/>
    <m/>
    <x v="6091"/>
    <x v="6023"/>
    <n v="80"/>
    <n v="150"/>
    <n v="63"/>
    <n v="100"/>
    <n v="143"/>
    <n v="250"/>
  </r>
  <r>
    <s v="Laboratorija"/>
    <m/>
    <x v="6092"/>
    <x v="6024"/>
    <n v="0"/>
    <n v="100"/>
    <m/>
    <n v="1"/>
    <n v="0"/>
    <n v="101"/>
  </r>
  <r>
    <s v="Laboratorija"/>
    <m/>
    <x v="6093"/>
    <x v="6025"/>
    <n v="712"/>
    <n v="840"/>
    <n v="207"/>
    <n v="200"/>
    <n v="919"/>
    <n v="1040"/>
  </r>
  <r>
    <s v="Laboratorija"/>
    <m/>
    <x v="6094"/>
    <x v="6026"/>
    <n v="623"/>
    <n v="530"/>
    <n v="30"/>
    <n v="30"/>
    <n v="653"/>
    <n v="560"/>
  </r>
  <r>
    <s v="Laboratorija"/>
    <m/>
    <x v="6095"/>
    <x v="6027"/>
    <n v="334"/>
    <n v="360"/>
    <n v="2"/>
    <n v="10"/>
    <n v="336"/>
    <n v="370"/>
  </r>
  <r>
    <m/>
    <s v="БРОЈ ПАЦИЈЕНАТА"/>
    <x v="0"/>
    <x v="0"/>
    <n v="14563"/>
    <n v="33200"/>
    <n v="6087"/>
    <n v="33200"/>
    <n v="20650"/>
    <n v="66400"/>
  </r>
  <r>
    <m/>
    <s v="БРОЈ ПРЕГЛЕДАНИХ УЗОРАКА"/>
    <x v="0"/>
    <x v="0"/>
    <n v="0"/>
    <m/>
    <n v="0"/>
    <m/>
    <m/>
    <m/>
  </r>
  <r>
    <m/>
    <s v="Ђ.   ОСТАЛЕ ЛАБОРАТОРИЈЕ - GAK, Pluićna Urin"/>
    <x v="0"/>
    <x v="0"/>
    <n v="68311"/>
    <n v="107367"/>
    <n v="21016"/>
    <n v="58419"/>
    <n v="89327"/>
    <n v="165786"/>
  </r>
  <r>
    <s v="Laboratorija"/>
    <m/>
    <x v="6096"/>
    <x v="6028"/>
    <n v="0"/>
    <n v="100"/>
    <n v="907"/>
    <n v="250"/>
    <n v="907"/>
    <n v="350"/>
  </r>
  <r>
    <s v="Laboratorija"/>
    <m/>
    <x v="6097"/>
    <x v="6029"/>
    <n v="476"/>
    <n v="350"/>
    <n v="30"/>
    <n v="50"/>
    <n v="506"/>
    <n v="400"/>
  </r>
  <r>
    <s v="Laboratorija"/>
    <m/>
    <x v="6098"/>
    <x v="6030"/>
    <n v="93"/>
    <n v="5"/>
    <n v="49"/>
    <n v="5"/>
    <n v="142"/>
    <n v="10"/>
  </r>
  <r>
    <s v="Laboratorija"/>
    <m/>
    <x v="6099"/>
    <x v="6031"/>
    <n v="1468"/>
    <n v="1350"/>
    <n v="6944"/>
    <n v="6900"/>
    <n v="8412"/>
    <n v="8250"/>
  </r>
  <r>
    <s v="Laboratorija"/>
    <m/>
    <x v="6100"/>
    <x v="6032"/>
    <n v="475"/>
    <n v="380"/>
    <n v="30"/>
    <n v="20"/>
    <n v="505"/>
    <n v="400"/>
  </r>
  <r>
    <s v="Laboratorija"/>
    <m/>
    <x v="6101"/>
    <x v="6033"/>
    <n v="0"/>
    <n v="10"/>
    <m/>
    <n v="1"/>
    <n v="0"/>
    <n v="11"/>
  </r>
  <r>
    <s v="Laboratorija"/>
    <m/>
    <x v="6102"/>
    <x v="6034"/>
    <n v="0"/>
    <n v="10"/>
    <n v="1"/>
    <n v="5"/>
    <n v="1"/>
    <n v="15"/>
  </r>
  <r>
    <s v="Laboratorija"/>
    <m/>
    <x v="6103"/>
    <x v="6035"/>
    <n v="0"/>
    <n v="10"/>
    <m/>
    <n v="1"/>
    <n v="0"/>
    <n v="11"/>
  </r>
  <r>
    <s v="Laboratorija"/>
    <m/>
    <x v="6104"/>
    <x v="6036"/>
    <n v="0"/>
    <n v="10"/>
    <m/>
    <n v="1"/>
    <n v="0"/>
    <n v="11"/>
  </r>
  <r>
    <s v="Laboratorija"/>
    <m/>
    <x v="6105"/>
    <x v="6037"/>
    <n v="143"/>
    <n v="140"/>
    <n v="83"/>
    <n v="65"/>
    <n v="226"/>
    <n v="205"/>
  </r>
  <r>
    <s v="Laboratorija"/>
    <m/>
    <x v="6106"/>
    <x v="6038"/>
    <n v="74"/>
    <n v="40"/>
    <n v="5"/>
    <n v="5"/>
    <n v="79"/>
    <n v="45"/>
  </r>
  <r>
    <s v="Laboratorija"/>
    <m/>
    <x v="6107"/>
    <x v="6039"/>
    <n v="118"/>
    <n v="140"/>
    <n v="8"/>
    <n v="5"/>
    <n v="126"/>
    <n v="145"/>
  </r>
  <r>
    <s v="Laboratorija"/>
    <m/>
    <x v="6108"/>
    <x v="6040"/>
    <n v="0"/>
    <n v="35"/>
    <m/>
    <n v="1"/>
    <n v="0"/>
    <n v="36"/>
  </r>
  <r>
    <s v="Laboratorija"/>
    <m/>
    <x v="6109"/>
    <x v="6041"/>
    <n v="0"/>
    <n v="100"/>
    <m/>
    <n v="1"/>
    <n v="0"/>
    <n v="101"/>
  </r>
  <r>
    <s v="Laboratorija"/>
    <m/>
    <x v="6110"/>
    <x v="6042"/>
    <n v="0"/>
    <n v="100"/>
    <m/>
    <n v="1"/>
    <n v="0"/>
    <n v="101"/>
  </r>
  <r>
    <s v="Laboratorija"/>
    <m/>
    <x v="6111"/>
    <x v="6043"/>
    <n v="0"/>
    <n v="100"/>
    <m/>
    <n v="1"/>
    <n v="0"/>
    <n v="101"/>
  </r>
  <r>
    <s v="Laboratorija"/>
    <m/>
    <x v="6112"/>
    <x v="6044"/>
    <n v="5365"/>
    <n v="4900"/>
    <n v="247"/>
    <n v="280"/>
    <n v="5612"/>
    <n v="5180"/>
  </r>
  <r>
    <s v="Laboratorija"/>
    <m/>
    <x v="6113"/>
    <x v="6045"/>
    <n v="5564"/>
    <n v="5150"/>
    <n v="338"/>
    <n v="400"/>
    <n v="5902"/>
    <n v="5550"/>
  </r>
  <r>
    <s v="Laboratorija"/>
    <m/>
    <x v="6114"/>
    <x v="6046"/>
    <n v="1032"/>
    <n v="900"/>
    <n v="124"/>
    <n v="120"/>
    <n v="1156"/>
    <n v="1020"/>
  </r>
  <r>
    <s v="Laboratorija"/>
    <m/>
    <x v="6115"/>
    <x v="6047"/>
    <n v="0"/>
    <n v="10"/>
    <m/>
    <n v="1"/>
    <n v="0"/>
    <n v="11"/>
  </r>
  <r>
    <s v="Laboratorija"/>
    <m/>
    <x v="6116"/>
    <x v="6048"/>
    <n v="0"/>
    <n v="10"/>
    <m/>
    <n v="1"/>
    <n v="0"/>
    <n v="11"/>
  </r>
  <r>
    <s v="Laboratorija"/>
    <m/>
    <x v="6117"/>
    <x v="6049"/>
    <n v="0"/>
    <n v="10"/>
    <m/>
    <n v="1"/>
    <n v="0"/>
    <n v="11"/>
  </r>
  <r>
    <s v="Laboratorija"/>
    <m/>
    <x v="6118"/>
    <x v="6050"/>
    <n v="0"/>
    <n v="120"/>
    <m/>
    <n v="1600"/>
    <n v="0"/>
    <n v="1720"/>
  </r>
  <r>
    <s v="Laboratorija"/>
    <m/>
    <x v="6119"/>
    <x v="6051"/>
    <n v="1806"/>
    <n v="1900"/>
    <n v="253"/>
    <n v="300"/>
    <n v="2059"/>
    <n v="2200"/>
  </r>
  <r>
    <s v="Laboratorija"/>
    <m/>
    <x v="6120"/>
    <x v="6052"/>
    <n v="2539"/>
    <n v="2260"/>
    <n v="155"/>
    <n v="140"/>
    <n v="2694"/>
    <n v="2400"/>
  </r>
  <r>
    <s v="Laboratorija"/>
    <m/>
    <x v="6121"/>
    <x v="6053"/>
    <n v="3139"/>
    <n v="10750"/>
    <n v="506"/>
    <n v="450"/>
    <n v="3645"/>
    <n v="11200"/>
  </r>
  <r>
    <s v="Laboratorija"/>
    <m/>
    <x v="6122"/>
    <x v="6054"/>
    <n v="0"/>
    <n v="10"/>
    <m/>
    <n v="1"/>
    <n v="0"/>
    <n v="11"/>
  </r>
  <r>
    <s v="Laboratorija"/>
    <m/>
    <x v="6123"/>
    <x v="6055"/>
    <n v="0"/>
    <n v="10"/>
    <m/>
    <n v="1"/>
    <n v="0"/>
    <n v="11"/>
  </r>
  <r>
    <s v="Laboratorija"/>
    <m/>
    <x v="6124"/>
    <x v="6056"/>
    <n v="5522"/>
    <n v="5100"/>
    <n v="337"/>
    <n v="390"/>
    <n v="5859"/>
    <n v="5490"/>
  </r>
  <r>
    <s v="Laboratorija"/>
    <m/>
    <x v="6125"/>
    <x v="6057"/>
    <n v="0"/>
    <n v="10"/>
    <m/>
    <n v="1"/>
    <n v="0"/>
    <n v="11"/>
  </r>
  <r>
    <s v="Laboratorija"/>
    <m/>
    <x v="6126"/>
    <x v="6058"/>
    <n v="0"/>
    <n v="10"/>
    <m/>
    <n v="260"/>
    <n v="0"/>
    <n v="270"/>
  </r>
  <r>
    <s v="Laboratorija"/>
    <m/>
    <x v="6127"/>
    <x v="6059"/>
    <n v="5022"/>
    <n v="4610"/>
    <n v="217"/>
    <n v="150"/>
    <n v="5239"/>
    <n v="4760"/>
  </r>
  <r>
    <s v="Laboratorija"/>
    <m/>
    <x v="6128"/>
    <x v="6060"/>
    <n v="6622"/>
    <n v="6100"/>
    <n v="972"/>
    <n v="850"/>
    <n v="7594"/>
    <n v="6950"/>
  </r>
  <r>
    <s v="Laboratorija"/>
    <m/>
    <x v="6129"/>
    <x v="6061"/>
    <n v="0"/>
    <n v="10"/>
    <m/>
    <n v="1"/>
    <n v="0"/>
    <n v="11"/>
  </r>
  <r>
    <s v="Laboratorija"/>
    <m/>
    <x v="6130"/>
    <x v="6062"/>
    <n v="0"/>
    <n v="10"/>
    <m/>
    <n v="1"/>
    <n v="0"/>
    <n v="11"/>
  </r>
  <r>
    <s v="Laboratorija"/>
    <m/>
    <x v="6131"/>
    <x v="6063"/>
    <n v="4257"/>
    <n v="4055"/>
    <n v="128"/>
    <n v="150"/>
    <n v="4385"/>
    <n v="4205"/>
  </r>
  <r>
    <s v="Laboratorija"/>
    <m/>
    <x v="6132"/>
    <x v="6064"/>
    <n v="0"/>
    <n v="10"/>
    <m/>
    <n v="1"/>
    <n v="0"/>
    <n v="11"/>
  </r>
  <r>
    <s v="Laboratorija"/>
    <m/>
    <x v="6133"/>
    <x v="6065"/>
    <n v="0"/>
    <n v="10"/>
    <m/>
    <n v="1"/>
    <n v="0"/>
    <n v="11"/>
  </r>
  <r>
    <s v="Laboratorija"/>
    <m/>
    <x v="6134"/>
    <x v="6066"/>
    <n v="0"/>
    <n v="10"/>
    <m/>
    <n v="1"/>
    <n v="0"/>
    <n v="11"/>
  </r>
  <r>
    <s v="Laboratorija"/>
    <m/>
    <x v="6135"/>
    <x v="6067"/>
    <n v="143"/>
    <n v="50"/>
    <n v="86"/>
    <n v="50"/>
    <n v="229"/>
    <n v="100"/>
  </r>
  <r>
    <s v="Laboratorija"/>
    <m/>
    <x v="6136"/>
    <x v="6068"/>
    <n v="0"/>
    <n v="10"/>
    <m/>
    <n v="1"/>
    <n v="0"/>
    <n v="11"/>
  </r>
  <r>
    <s v="Laboratorija"/>
    <m/>
    <x v="6137"/>
    <x v="6069"/>
    <n v="0"/>
    <n v="10"/>
    <m/>
    <n v="40"/>
    <n v="0"/>
    <n v="50"/>
  </r>
  <r>
    <s v="Laboratorija"/>
    <m/>
    <x v="6138"/>
    <x v="6070"/>
    <n v="0"/>
    <n v="10"/>
    <m/>
    <n v="1"/>
    <n v="0"/>
    <n v="11"/>
  </r>
  <r>
    <s v="Laboratorija"/>
    <m/>
    <x v="6139"/>
    <x v="6071"/>
    <n v="0"/>
    <n v="10"/>
    <m/>
    <n v="1"/>
    <n v="0"/>
    <n v="11"/>
  </r>
  <r>
    <s v="Laboratorija"/>
    <m/>
    <x v="6140"/>
    <x v="6072"/>
    <n v="0"/>
    <n v="10"/>
    <m/>
    <n v="1"/>
    <n v="0"/>
    <n v="11"/>
  </r>
  <r>
    <s v="Laboratorija"/>
    <m/>
    <x v="6141"/>
    <x v="6073"/>
    <n v="0"/>
    <n v="10"/>
    <m/>
    <n v="40"/>
    <n v="0"/>
    <n v="50"/>
  </r>
  <r>
    <s v="Laboratorija"/>
    <m/>
    <x v="6142"/>
    <x v="6074"/>
    <n v="0"/>
    <n v="10"/>
    <m/>
    <n v="40"/>
    <n v="0"/>
    <n v="50"/>
  </r>
  <r>
    <s v="Laboratorija"/>
    <m/>
    <x v="6143"/>
    <x v="6075"/>
    <n v="0"/>
    <n v="10"/>
    <m/>
    <n v="1"/>
    <n v="0"/>
    <n v="11"/>
  </r>
  <r>
    <s v="Laboratorija"/>
    <m/>
    <x v="6144"/>
    <x v="6076"/>
    <n v="0"/>
    <n v="10"/>
    <m/>
    <n v="1"/>
    <n v="0"/>
    <n v="11"/>
  </r>
  <r>
    <s v="Laboratorija"/>
    <m/>
    <x v="6145"/>
    <x v="6077"/>
    <n v="981"/>
    <n v="1400"/>
    <m/>
    <n v="1"/>
    <n v="981"/>
    <n v="1401"/>
  </r>
  <r>
    <s v="Laboratorija"/>
    <m/>
    <x v="6146"/>
    <x v="6078"/>
    <n v="981"/>
    <n v="1400"/>
    <m/>
    <n v="1"/>
    <n v="981"/>
    <n v="1401"/>
  </r>
  <r>
    <s v="Laboratorija"/>
    <m/>
    <x v="6147"/>
    <x v="6079"/>
    <n v="0"/>
    <n v="10"/>
    <m/>
    <n v="1"/>
    <n v="0"/>
    <n v="11"/>
  </r>
  <r>
    <s v="Laboratorija"/>
    <m/>
    <x v="6148"/>
    <x v="6080"/>
    <n v="981"/>
    <n v="1400"/>
    <m/>
    <n v="1"/>
    <n v="981"/>
    <n v="1401"/>
  </r>
  <r>
    <s v="Laboratorija"/>
    <m/>
    <x v="6149"/>
    <x v="6081"/>
    <n v="980"/>
    <n v="1400"/>
    <m/>
    <n v="1"/>
    <n v="980"/>
    <n v="1401"/>
  </r>
  <r>
    <s v="Laboratorija"/>
    <m/>
    <x v="6150"/>
    <x v="6082"/>
    <n v="981"/>
    <n v="1400"/>
    <m/>
    <n v="1"/>
    <n v="981"/>
    <n v="1401"/>
  </r>
  <r>
    <s v="Laboratorija"/>
    <m/>
    <x v="6151"/>
    <x v="6083"/>
    <n v="981"/>
    <n v="1400"/>
    <m/>
    <n v="1"/>
    <n v="981"/>
    <n v="1401"/>
  </r>
  <r>
    <s v="Laboratorija"/>
    <m/>
    <x v="6152"/>
    <x v="6084"/>
    <n v="981"/>
    <n v="1400"/>
    <m/>
    <n v="1"/>
    <n v="981"/>
    <n v="1401"/>
  </r>
  <r>
    <s v="Laboratorija"/>
    <m/>
    <x v="6153"/>
    <x v="6085"/>
    <n v="0"/>
    <n v="10"/>
    <m/>
    <n v="1"/>
    <n v="0"/>
    <n v="11"/>
  </r>
  <r>
    <s v="Laboratorija"/>
    <m/>
    <x v="6154"/>
    <x v="6086"/>
    <n v="0"/>
    <n v="10"/>
    <m/>
    <n v="1"/>
    <n v="0"/>
    <n v="11"/>
  </r>
  <r>
    <s v="Laboratorija"/>
    <m/>
    <x v="6155"/>
    <x v="6087"/>
    <n v="0"/>
    <n v="10"/>
    <m/>
    <n v="1"/>
    <n v="0"/>
    <n v="11"/>
  </r>
  <r>
    <s v="Laboratorija"/>
    <m/>
    <x v="6156"/>
    <x v="6088"/>
    <n v="0"/>
    <n v="10"/>
    <m/>
    <n v="1"/>
    <n v="0"/>
    <n v="11"/>
  </r>
  <r>
    <s v="Laboratorija"/>
    <m/>
    <x v="6157"/>
    <x v="6089"/>
    <n v="0"/>
    <n v="10"/>
    <m/>
    <n v="1"/>
    <n v="0"/>
    <n v="11"/>
  </r>
  <r>
    <s v="Laboratorija"/>
    <m/>
    <x v="6158"/>
    <x v="6090"/>
    <n v="0"/>
    <n v="10"/>
    <m/>
    <n v="1"/>
    <n v="0"/>
    <n v="11"/>
  </r>
  <r>
    <s v="Laboratorija"/>
    <m/>
    <x v="6159"/>
    <x v="6091"/>
    <n v="0"/>
    <n v="10"/>
    <m/>
    <n v="1"/>
    <n v="0"/>
    <n v="11"/>
  </r>
  <r>
    <s v="Laboratorija"/>
    <m/>
    <x v="6160"/>
    <x v="6092"/>
    <n v="0"/>
    <n v="10"/>
    <m/>
    <n v="5"/>
    <n v="0"/>
    <n v="15"/>
  </r>
  <r>
    <s v="Laboratorija"/>
    <m/>
    <x v="6161"/>
    <x v="6093"/>
    <n v="1"/>
    <n v="5"/>
    <n v="53"/>
    <n v="60"/>
    <n v="54"/>
    <n v="65"/>
  </r>
  <r>
    <s v="Laboratorija"/>
    <m/>
    <x v="6162"/>
    <x v="6094"/>
    <n v="1"/>
    <n v="100"/>
    <n v="45"/>
    <n v="60"/>
    <n v="46"/>
    <n v="160"/>
  </r>
  <r>
    <s v="Laboratorija"/>
    <m/>
    <x v="6163"/>
    <x v="6095"/>
    <n v="0"/>
    <n v="5"/>
    <m/>
    <n v="1"/>
    <n v="0"/>
    <n v="6"/>
  </r>
  <r>
    <s v="Laboratorija"/>
    <m/>
    <x v="6164"/>
    <x v="6096"/>
    <n v="0"/>
    <n v="10"/>
    <m/>
    <n v="1"/>
    <n v="0"/>
    <n v="11"/>
  </r>
  <r>
    <s v="Laboratorija"/>
    <m/>
    <x v="6165"/>
    <x v="6097"/>
    <n v="41"/>
    <n v="50"/>
    <n v="5"/>
    <n v="10"/>
    <n v="46"/>
    <n v="60"/>
  </r>
  <r>
    <s v="Laboratorija"/>
    <m/>
    <x v="6166"/>
    <x v="6098"/>
    <n v="0"/>
    <n v="10"/>
    <m/>
    <n v="1"/>
    <n v="0"/>
    <n v="11"/>
  </r>
  <r>
    <s v="Laboratorija"/>
    <m/>
    <x v="6167"/>
    <x v="6099"/>
    <n v="0"/>
    <n v="10"/>
    <m/>
    <n v="1"/>
    <n v="0"/>
    <n v="11"/>
  </r>
  <r>
    <s v="Laboratorija"/>
    <m/>
    <x v="6168"/>
    <x v="6100"/>
    <n v="0"/>
    <n v="10"/>
    <m/>
    <n v="1"/>
    <n v="0"/>
    <n v="11"/>
  </r>
  <r>
    <s v="Laboratorija"/>
    <m/>
    <x v="6169"/>
    <x v="6101"/>
    <n v="0"/>
    <n v="10"/>
    <m/>
    <n v="1"/>
    <n v="0"/>
    <n v="11"/>
  </r>
  <r>
    <s v="Laboratorija"/>
    <m/>
    <x v="6170"/>
    <x v="6102"/>
    <n v="0"/>
    <n v="10"/>
    <m/>
    <n v="1"/>
    <n v="0"/>
    <n v="11"/>
  </r>
  <r>
    <s v="Laboratorija"/>
    <m/>
    <x v="6171"/>
    <x v="6103"/>
    <n v="0"/>
    <n v="10"/>
    <m/>
    <n v="1"/>
    <n v="0"/>
    <n v="11"/>
  </r>
  <r>
    <s v="Laboratorija"/>
    <m/>
    <x v="6172"/>
    <x v="6104"/>
    <n v="0"/>
    <n v="10"/>
    <m/>
    <n v="1"/>
    <n v="0"/>
    <n v="11"/>
  </r>
  <r>
    <s v="Laboratorija"/>
    <m/>
    <x v="6173"/>
    <x v="6105"/>
    <n v="0"/>
    <n v="10"/>
    <m/>
    <n v="1"/>
    <n v="0"/>
    <n v="11"/>
  </r>
  <r>
    <s v="Laboratorija"/>
    <m/>
    <x v="6174"/>
    <x v="6106"/>
    <n v="0"/>
    <n v="10"/>
    <m/>
    <n v="1"/>
    <n v="0"/>
    <n v="11"/>
  </r>
  <r>
    <s v="Laboratorija"/>
    <m/>
    <x v="6175"/>
    <x v="6107"/>
    <n v="0"/>
    <n v="10"/>
    <m/>
    <n v="1"/>
    <n v="0"/>
    <n v="11"/>
  </r>
  <r>
    <s v="Laboratorija"/>
    <m/>
    <x v="5353"/>
    <x v="5285"/>
    <n v="0"/>
    <n v="10"/>
    <m/>
    <n v="1"/>
    <n v="0"/>
    <n v="11"/>
  </r>
  <r>
    <s v="Laboratorija"/>
    <m/>
    <x v="6176"/>
    <x v="6108"/>
    <n v="0"/>
    <n v="10"/>
    <m/>
    <n v="1"/>
    <n v="0"/>
    <n v="11"/>
  </r>
  <r>
    <s v="Laboratorija"/>
    <m/>
    <x v="5354"/>
    <x v="5286"/>
    <n v="0"/>
    <n v="10"/>
    <m/>
    <n v="20"/>
    <n v="0"/>
    <n v="30"/>
  </r>
  <r>
    <s v="Laboratorija"/>
    <m/>
    <x v="6177"/>
    <x v="6109"/>
    <n v="0"/>
    <n v="10"/>
    <m/>
    <n v="1"/>
    <n v="0"/>
    <n v="11"/>
  </r>
  <r>
    <s v="Laboratorija"/>
    <m/>
    <x v="6178"/>
    <x v="6110"/>
    <n v="0"/>
    <n v="10"/>
    <m/>
    <n v="1"/>
    <n v="0"/>
    <n v="11"/>
  </r>
  <r>
    <s v="Laboratorija"/>
    <m/>
    <x v="6179"/>
    <x v="6111"/>
    <n v="0"/>
    <n v="10"/>
    <m/>
    <n v="1"/>
    <n v="0"/>
    <n v="11"/>
  </r>
  <r>
    <s v="Laboratorija"/>
    <m/>
    <x v="6180"/>
    <x v="6112"/>
    <n v="0"/>
    <n v="10"/>
    <m/>
    <n v="1"/>
    <n v="0"/>
    <n v="11"/>
  </r>
  <r>
    <s v="Laboratorija"/>
    <m/>
    <x v="6181"/>
    <x v="6113"/>
    <n v="885"/>
    <n v="750"/>
    <n v="107"/>
    <n v="100"/>
    <n v="992"/>
    <n v="850"/>
  </r>
  <r>
    <s v="Laboratorija"/>
    <m/>
    <x v="6182"/>
    <x v="6114"/>
    <n v="0"/>
    <n v="10"/>
    <m/>
    <n v="1"/>
    <n v="0"/>
    <n v="11"/>
  </r>
  <r>
    <s v="Laboratorija"/>
    <m/>
    <x v="6183"/>
    <x v="6115"/>
    <n v="0"/>
    <n v="10"/>
    <m/>
    <n v="1"/>
    <n v="0"/>
    <n v="11"/>
  </r>
  <r>
    <s v="Laboratorija"/>
    <m/>
    <x v="6184"/>
    <x v="6116"/>
    <n v="0"/>
    <n v="10"/>
    <m/>
    <n v="1"/>
    <n v="0"/>
    <n v="11"/>
  </r>
  <r>
    <s v="Laboratorija"/>
    <m/>
    <x v="6185"/>
    <x v="6117"/>
    <n v="0"/>
    <n v="10"/>
    <m/>
    <n v="1"/>
    <n v="0"/>
    <n v="11"/>
  </r>
  <r>
    <s v="Laboratorija"/>
    <m/>
    <x v="6186"/>
    <x v="6118"/>
    <n v="191"/>
    <n v="170"/>
    <n v="13"/>
    <n v="10"/>
    <n v="204"/>
    <n v="180"/>
  </r>
  <r>
    <s v="Laboratorija"/>
    <m/>
    <x v="6187"/>
    <x v="6119"/>
    <n v="0"/>
    <n v="10"/>
    <n v="96"/>
    <n v="140"/>
    <n v="96"/>
    <n v="150"/>
  </r>
  <r>
    <s v="Laboratorija"/>
    <m/>
    <x v="6188"/>
    <x v="6120"/>
    <n v="0"/>
    <n v="10"/>
    <m/>
    <n v="1"/>
    <n v="0"/>
    <n v="11"/>
  </r>
  <r>
    <s v="Laboratorija"/>
    <m/>
    <x v="6189"/>
    <x v="6121"/>
    <n v="0"/>
    <n v="10"/>
    <m/>
    <n v="1"/>
    <n v="0"/>
    <n v="11"/>
  </r>
  <r>
    <s v="Laboratorija"/>
    <m/>
    <x v="6190"/>
    <x v="6122"/>
    <n v="0"/>
    <n v="10"/>
    <m/>
    <n v="1"/>
    <n v="0"/>
    <n v="11"/>
  </r>
  <r>
    <s v="Laboratorija"/>
    <m/>
    <x v="6191"/>
    <x v="6123"/>
    <n v="0"/>
    <n v="10"/>
    <n v="3"/>
    <n v="1"/>
    <n v="3"/>
    <n v="11"/>
  </r>
  <r>
    <s v="Laboratorija"/>
    <m/>
    <x v="6192"/>
    <x v="6124"/>
    <n v="0"/>
    <n v="10"/>
    <m/>
    <n v="1"/>
    <n v="0"/>
    <n v="11"/>
  </r>
  <r>
    <s v="Laboratorija"/>
    <m/>
    <x v="6193"/>
    <x v="6125"/>
    <n v="0"/>
    <n v="10"/>
    <n v="21"/>
    <n v="35"/>
    <n v="21"/>
    <n v="45"/>
  </r>
  <r>
    <s v="Laboratorija"/>
    <m/>
    <x v="6194"/>
    <x v="6126"/>
    <n v="0"/>
    <n v="10"/>
    <m/>
    <n v="1"/>
    <n v="0"/>
    <n v="11"/>
  </r>
  <r>
    <s v="Laboratorija"/>
    <m/>
    <x v="6195"/>
    <x v="6127"/>
    <n v="0"/>
    <n v="10"/>
    <m/>
    <n v="1"/>
    <n v="0"/>
    <n v="11"/>
  </r>
  <r>
    <s v="Laboratorija"/>
    <m/>
    <x v="6196"/>
    <x v="6128"/>
    <n v="0"/>
    <n v="10"/>
    <m/>
    <n v="1"/>
    <n v="0"/>
    <n v="11"/>
  </r>
  <r>
    <s v="Laboratorija"/>
    <m/>
    <x v="6197"/>
    <x v="6129"/>
    <n v="0"/>
    <n v="10"/>
    <m/>
    <n v="1"/>
    <n v="0"/>
    <n v="11"/>
  </r>
  <r>
    <s v="Laboratorija"/>
    <m/>
    <x v="6198"/>
    <x v="6130"/>
    <n v="0"/>
    <n v="10"/>
    <m/>
    <n v="1"/>
    <n v="0"/>
    <n v="11"/>
  </r>
  <r>
    <s v="Laboratorija"/>
    <m/>
    <x v="6199"/>
    <x v="6131"/>
    <n v="0"/>
    <n v="10"/>
    <m/>
    <n v="1"/>
    <n v="0"/>
    <n v="11"/>
  </r>
  <r>
    <s v="Laboratorija"/>
    <m/>
    <x v="6200"/>
    <x v="6132"/>
    <n v="0"/>
    <n v="10"/>
    <m/>
    <n v="1"/>
    <n v="0"/>
    <n v="11"/>
  </r>
  <r>
    <s v="Laboratorija"/>
    <m/>
    <x v="6201"/>
    <x v="6133"/>
    <n v="0"/>
    <n v="10"/>
    <m/>
    <n v="1"/>
    <n v="0"/>
    <n v="11"/>
  </r>
  <r>
    <s v="Laboratorija"/>
    <m/>
    <x v="6202"/>
    <x v="6134"/>
    <n v="0"/>
    <n v="10"/>
    <m/>
    <n v="1"/>
    <n v="0"/>
    <n v="11"/>
  </r>
  <r>
    <s v="Laboratorija"/>
    <m/>
    <x v="6203"/>
    <x v="6134"/>
    <n v="0"/>
    <n v="10"/>
    <m/>
    <n v="1"/>
    <n v="0"/>
    <n v="11"/>
  </r>
  <r>
    <s v="Laboratorija"/>
    <m/>
    <x v="6204"/>
    <x v="6135"/>
    <n v="0"/>
    <n v="10"/>
    <m/>
    <n v="1"/>
    <n v="0"/>
    <n v="11"/>
  </r>
  <r>
    <s v="Laboratorija"/>
    <m/>
    <x v="6205"/>
    <x v="6135"/>
    <n v="0"/>
    <n v="10"/>
    <m/>
    <n v="1"/>
    <n v="0"/>
    <n v="11"/>
  </r>
  <r>
    <s v="Laboratorija"/>
    <m/>
    <x v="6206"/>
    <x v="6136"/>
    <n v="0"/>
    <n v="10"/>
    <m/>
    <n v="1"/>
    <n v="0"/>
    <n v="11"/>
  </r>
  <r>
    <s v="Laboratorija"/>
    <m/>
    <x v="6207"/>
    <x v="6137"/>
    <n v="0"/>
    <n v="10"/>
    <m/>
    <n v="1"/>
    <n v="0"/>
    <n v="11"/>
  </r>
  <r>
    <s v="Laboratorija"/>
    <m/>
    <x v="6208"/>
    <x v="6138"/>
    <n v="0"/>
    <n v="10"/>
    <m/>
    <n v="1"/>
    <n v="0"/>
    <n v="11"/>
  </r>
  <r>
    <s v="Laboratorija"/>
    <m/>
    <x v="6209"/>
    <x v="6139"/>
    <n v="0"/>
    <n v="10"/>
    <m/>
    <n v="1"/>
    <n v="0"/>
    <n v="11"/>
  </r>
  <r>
    <s v="Laboratorija"/>
    <m/>
    <x v="6210"/>
    <x v="6140"/>
    <n v="0"/>
    <n v="10"/>
    <m/>
    <n v="1"/>
    <n v="0"/>
    <n v="11"/>
  </r>
  <r>
    <s v="Laboratorija"/>
    <m/>
    <x v="6211"/>
    <x v="6141"/>
    <n v="0"/>
    <n v="10"/>
    <m/>
    <n v="1"/>
    <n v="0"/>
    <n v="11"/>
  </r>
  <r>
    <s v="Laboratorija"/>
    <m/>
    <x v="6212"/>
    <x v="6141"/>
    <n v="0"/>
    <n v="10"/>
    <m/>
    <n v="1"/>
    <n v="0"/>
    <n v="11"/>
  </r>
  <r>
    <s v="Laboratorija"/>
    <m/>
    <x v="6213"/>
    <x v="6142"/>
    <n v="0"/>
    <n v="10"/>
    <m/>
    <n v="2"/>
    <n v="0"/>
    <n v="12"/>
  </r>
  <r>
    <s v="Laboratorija"/>
    <m/>
    <x v="6214"/>
    <x v="6143"/>
    <n v="0"/>
    <n v="10"/>
    <n v="94"/>
    <n v="130"/>
    <n v="94"/>
    <n v="140"/>
  </r>
  <r>
    <s v="Laboratorija"/>
    <m/>
    <x v="6215"/>
    <x v="6144"/>
    <n v="0"/>
    <n v="10"/>
    <m/>
    <n v="1"/>
    <n v="0"/>
    <n v="11"/>
  </r>
  <r>
    <s v="Laboratorija"/>
    <m/>
    <x v="6216"/>
    <x v="6145"/>
    <n v="0"/>
    <n v="10"/>
    <m/>
    <n v="1"/>
    <n v="0"/>
    <n v="11"/>
  </r>
  <r>
    <s v="Laboratorija"/>
    <m/>
    <x v="6217"/>
    <x v="6146"/>
    <n v="0"/>
    <n v="10"/>
    <m/>
    <n v="1"/>
    <n v="0"/>
    <n v="11"/>
  </r>
  <r>
    <s v="Laboratorija"/>
    <m/>
    <x v="6218"/>
    <x v="6147"/>
    <n v="0"/>
    <n v="10"/>
    <m/>
    <n v="1"/>
    <n v="0"/>
    <n v="11"/>
  </r>
  <r>
    <s v="Laboratorija"/>
    <m/>
    <x v="6219"/>
    <x v="6148"/>
    <n v="0"/>
    <n v="10"/>
    <n v="1"/>
    <n v="1"/>
    <n v="1"/>
    <n v="11"/>
  </r>
  <r>
    <s v="Laboratorija"/>
    <m/>
    <x v="6220"/>
    <x v="6149"/>
    <n v="0"/>
    <n v="10"/>
    <m/>
    <n v="1"/>
    <n v="0"/>
    <n v="11"/>
  </r>
  <r>
    <s v="Laboratorija"/>
    <m/>
    <x v="6221"/>
    <x v="6150"/>
    <n v="0"/>
    <n v="10"/>
    <m/>
    <n v="1"/>
    <n v="0"/>
    <n v="11"/>
  </r>
  <r>
    <s v="Laboratorija"/>
    <m/>
    <x v="6222"/>
    <x v="6151"/>
    <n v="0"/>
    <n v="10"/>
    <m/>
    <n v="1"/>
    <n v="0"/>
    <n v="11"/>
  </r>
  <r>
    <s v="Laboratorija"/>
    <m/>
    <x v="6223"/>
    <x v="6152"/>
    <n v="0"/>
    <n v="10"/>
    <m/>
    <n v="1"/>
    <n v="0"/>
    <n v="11"/>
  </r>
  <r>
    <s v="Laboratorija"/>
    <m/>
    <x v="6224"/>
    <x v="6153"/>
    <n v="0"/>
    <n v="10"/>
    <m/>
    <n v="1"/>
    <n v="0"/>
    <n v="11"/>
  </r>
  <r>
    <s v="Laboratorija"/>
    <m/>
    <x v="6225"/>
    <x v="6154"/>
    <n v="0"/>
    <n v="10"/>
    <m/>
    <n v="1"/>
    <n v="0"/>
    <n v="11"/>
  </r>
  <r>
    <s v="Laboratorija"/>
    <m/>
    <x v="6226"/>
    <x v="6155"/>
    <n v="0"/>
    <n v="10"/>
    <m/>
    <n v="1"/>
    <n v="0"/>
    <n v="11"/>
  </r>
  <r>
    <s v="Laboratorija"/>
    <m/>
    <x v="6227"/>
    <x v="6156"/>
    <n v="0"/>
    <n v="10"/>
    <m/>
    <n v="1"/>
    <n v="0"/>
    <n v="11"/>
  </r>
  <r>
    <s v="Laboratorija"/>
    <m/>
    <x v="6228"/>
    <x v="6157"/>
    <n v="0"/>
    <n v="10"/>
    <m/>
    <n v="1"/>
    <n v="0"/>
    <n v="11"/>
  </r>
  <r>
    <s v="Laboratorija"/>
    <m/>
    <x v="6229"/>
    <x v="6158"/>
    <n v="0"/>
    <n v="10"/>
    <m/>
    <n v="1"/>
    <n v="0"/>
    <n v="11"/>
  </r>
  <r>
    <s v="Laboratorija"/>
    <m/>
    <x v="6230"/>
    <x v="6159"/>
    <n v="0"/>
    <n v="10"/>
    <m/>
    <n v="1"/>
    <n v="0"/>
    <n v="11"/>
  </r>
  <r>
    <s v="Laboratorija"/>
    <m/>
    <x v="6231"/>
    <x v="6160"/>
    <n v="0"/>
    <n v="10"/>
    <m/>
    <n v="1"/>
    <n v="0"/>
    <n v="11"/>
  </r>
  <r>
    <s v="Laboratorija"/>
    <m/>
    <x v="6232"/>
    <x v="6161"/>
    <n v="0"/>
    <n v="10"/>
    <m/>
    <n v="1"/>
    <n v="0"/>
    <n v="11"/>
  </r>
  <r>
    <s v="Laboratorija"/>
    <m/>
    <x v="6233"/>
    <x v="6162"/>
    <n v="1683"/>
    <n v="1520"/>
    <n v="180"/>
    <n v="200"/>
    <n v="1863"/>
    <n v="1720"/>
  </r>
  <r>
    <s v="Laboratorija"/>
    <m/>
    <x v="6234"/>
    <x v="6163"/>
    <n v="0"/>
    <n v="10"/>
    <m/>
    <n v="1"/>
    <n v="0"/>
    <n v="11"/>
  </r>
  <r>
    <s v="Laboratorija"/>
    <m/>
    <x v="6235"/>
    <x v="6164"/>
    <n v="0"/>
    <n v="10"/>
    <m/>
    <n v="1"/>
    <n v="0"/>
    <n v="11"/>
  </r>
  <r>
    <s v="Laboratorija"/>
    <m/>
    <x v="6236"/>
    <x v="6165"/>
    <n v="0"/>
    <n v="10"/>
    <m/>
    <n v="1"/>
    <n v="0"/>
    <n v="11"/>
  </r>
  <r>
    <s v="Laboratorija"/>
    <m/>
    <x v="6237"/>
    <x v="6166"/>
    <n v="53"/>
    <n v="130"/>
    <n v="2346"/>
    <n v="1900"/>
    <n v="2399"/>
    <n v="2030"/>
  </r>
  <r>
    <s v="Laboratorija"/>
    <m/>
    <x v="6238"/>
    <x v="6167"/>
    <n v="0"/>
    <n v="10"/>
    <m/>
    <n v="5"/>
    <n v="0"/>
    <n v="15"/>
  </r>
  <r>
    <s v="Laboratorija"/>
    <m/>
    <x v="6239"/>
    <x v="6168"/>
    <n v="0"/>
    <n v="10"/>
    <m/>
    <n v="1"/>
    <n v="0"/>
    <n v="11"/>
  </r>
  <r>
    <s v="Laboratorija"/>
    <m/>
    <x v="6240"/>
    <x v="6169"/>
    <n v="0"/>
    <n v="10"/>
    <m/>
    <n v="5"/>
    <n v="0"/>
    <n v="15"/>
  </r>
  <r>
    <s v="Laboratorija"/>
    <m/>
    <x v="6241"/>
    <x v="6170"/>
    <n v="0"/>
    <n v="10"/>
    <m/>
    <n v="1"/>
    <n v="0"/>
    <n v="11"/>
  </r>
  <r>
    <s v="Laboratorija"/>
    <m/>
    <x v="6242"/>
    <x v="6171"/>
    <n v="0"/>
    <n v="10"/>
    <m/>
    <n v="1"/>
    <n v="0"/>
    <n v="11"/>
  </r>
  <r>
    <s v="Laboratorija"/>
    <m/>
    <x v="6243"/>
    <x v="6172"/>
    <n v="0"/>
    <n v="10"/>
    <m/>
    <n v="1"/>
    <n v="0"/>
    <n v="11"/>
  </r>
  <r>
    <s v="Laboratorija"/>
    <m/>
    <x v="6244"/>
    <x v="6173"/>
    <n v="0"/>
    <n v="10"/>
    <m/>
    <n v="1"/>
    <n v="0"/>
    <n v="11"/>
  </r>
  <r>
    <s v="Laboratorija"/>
    <m/>
    <x v="6245"/>
    <x v="6174"/>
    <n v="0"/>
    <n v="10"/>
    <m/>
    <n v="1"/>
    <n v="0"/>
    <n v="11"/>
  </r>
  <r>
    <s v="Laboratorija"/>
    <m/>
    <x v="6246"/>
    <x v="6175"/>
    <n v="0"/>
    <n v="10"/>
    <m/>
    <n v="1"/>
    <n v="0"/>
    <n v="11"/>
  </r>
  <r>
    <s v="Laboratorija"/>
    <m/>
    <x v="6247"/>
    <x v="6176"/>
    <n v="96"/>
    <n v="180"/>
    <n v="1164"/>
    <n v="1250"/>
    <n v="1260"/>
    <n v="1430"/>
  </r>
  <r>
    <s v="Laboratorija"/>
    <m/>
    <x v="6248"/>
    <x v="6177"/>
    <n v="0"/>
    <n v="10"/>
    <m/>
    <n v="1"/>
    <n v="0"/>
    <n v="11"/>
  </r>
  <r>
    <s v="Laboratorija"/>
    <m/>
    <x v="6249"/>
    <x v="6178"/>
    <n v="0"/>
    <n v="10"/>
    <m/>
    <n v="1"/>
    <n v="0"/>
    <n v="11"/>
  </r>
  <r>
    <s v="Laboratorija"/>
    <m/>
    <x v="6250"/>
    <x v="6179"/>
    <n v="0"/>
    <n v="10"/>
    <m/>
    <n v="1"/>
    <n v="0"/>
    <n v="11"/>
  </r>
  <r>
    <s v="Laboratorija"/>
    <m/>
    <x v="6251"/>
    <x v="6180"/>
    <n v="7"/>
    <n v="15"/>
    <n v="3395"/>
    <n v="3800"/>
    <n v="3402"/>
    <n v="3815"/>
  </r>
  <r>
    <s v="Laboratorija"/>
    <m/>
    <x v="6252"/>
    <x v="6181"/>
    <n v="101"/>
    <n v="70"/>
    <n v="2"/>
    <n v="1"/>
    <n v="103"/>
    <n v="71"/>
  </r>
  <r>
    <s v="Laboratorija"/>
    <m/>
    <x v="6253"/>
    <x v="6182"/>
    <n v="0"/>
    <n v="10"/>
    <m/>
    <n v="1"/>
    <n v="0"/>
    <n v="11"/>
  </r>
  <r>
    <s v="Laboratorija"/>
    <m/>
    <x v="6254"/>
    <x v="6183"/>
    <n v="0"/>
    <n v="10"/>
    <m/>
    <n v="1"/>
    <n v="0"/>
    <n v="11"/>
  </r>
  <r>
    <s v="Laboratorija"/>
    <m/>
    <x v="6255"/>
    <x v="6184"/>
    <n v="0"/>
    <n v="10"/>
    <m/>
    <n v="1"/>
    <n v="0"/>
    <n v="11"/>
  </r>
  <r>
    <s v="Laboratorija"/>
    <m/>
    <x v="6256"/>
    <x v="6185"/>
    <n v="0"/>
    <n v="10"/>
    <m/>
    <n v="1"/>
    <n v="0"/>
    <n v="11"/>
  </r>
  <r>
    <s v="Laboratorija"/>
    <m/>
    <x v="6257"/>
    <x v="6186"/>
    <n v="0"/>
    <n v="10"/>
    <m/>
    <n v="1"/>
    <n v="0"/>
    <n v="11"/>
  </r>
  <r>
    <s v="Laboratorija"/>
    <m/>
    <x v="6258"/>
    <x v="6187"/>
    <n v="0"/>
    <n v="10"/>
    <m/>
    <n v="1"/>
    <n v="0"/>
    <n v="11"/>
  </r>
  <r>
    <s v="Laboratorija"/>
    <m/>
    <x v="6259"/>
    <x v="6188"/>
    <n v="0"/>
    <n v="10"/>
    <m/>
    <n v="1"/>
    <n v="0"/>
    <n v="11"/>
  </r>
  <r>
    <s v="Laboratorija"/>
    <m/>
    <x v="6260"/>
    <x v="6189"/>
    <n v="0"/>
    <n v="10"/>
    <m/>
    <n v="1"/>
    <n v="0"/>
    <n v="11"/>
  </r>
  <r>
    <s v="Laboratorija"/>
    <m/>
    <x v="6261"/>
    <x v="6190"/>
    <n v="0"/>
    <n v="10"/>
    <n v="1"/>
    <n v="5"/>
    <n v="1"/>
    <n v="15"/>
  </r>
  <r>
    <s v="Laboratorija"/>
    <m/>
    <x v="6262"/>
    <x v="6191"/>
    <n v="0"/>
    <n v="10"/>
    <m/>
    <n v="1"/>
    <n v="0"/>
    <n v="11"/>
  </r>
  <r>
    <s v="Laboratorija"/>
    <m/>
    <x v="6263"/>
    <x v="6192"/>
    <n v="0"/>
    <n v="10"/>
    <m/>
    <n v="1"/>
    <n v="0"/>
    <n v="11"/>
  </r>
  <r>
    <s v="Laboratorija"/>
    <m/>
    <x v="6264"/>
    <x v="6193"/>
    <n v="0"/>
    <n v="10"/>
    <m/>
    <n v="30"/>
    <n v="0"/>
    <n v="40"/>
  </r>
  <r>
    <s v="Laboratorija"/>
    <m/>
    <x v="6265"/>
    <x v="6194"/>
    <n v="0"/>
    <n v="10"/>
    <n v="2"/>
    <n v="5"/>
    <n v="2"/>
    <n v="15"/>
  </r>
  <r>
    <s v="Laboratorija"/>
    <m/>
    <x v="6266"/>
    <x v="6195"/>
    <n v="1"/>
    <n v="280"/>
    <m/>
    <n v="200"/>
    <n v="1"/>
    <n v="480"/>
  </r>
  <r>
    <s v="Laboratorija"/>
    <m/>
    <x v="6267"/>
    <x v="6196"/>
    <n v="0"/>
    <n v="10"/>
    <m/>
    <n v="1"/>
    <n v="0"/>
    <n v="11"/>
  </r>
  <r>
    <s v="Laboratorija"/>
    <m/>
    <x v="6268"/>
    <x v="6197"/>
    <n v="0"/>
    <n v="10"/>
    <m/>
    <n v="1"/>
    <n v="0"/>
    <n v="11"/>
  </r>
  <r>
    <s v="Laboratorija"/>
    <m/>
    <x v="6269"/>
    <x v="6198"/>
    <n v="0"/>
    <n v="10"/>
    <m/>
    <n v="1"/>
    <n v="0"/>
    <n v="11"/>
  </r>
  <r>
    <s v="Laboratorija"/>
    <m/>
    <x v="6270"/>
    <x v="6199"/>
    <n v="0"/>
    <n v="10"/>
    <m/>
    <n v="1"/>
    <n v="0"/>
    <n v="11"/>
  </r>
  <r>
    <s v="Laboratorija"/>
    <m/>
    <x v="6271"/>
    <x v="6200"/>
    <n v="0"/>
    <n v="10"/>
    <m/>
    <n v="1"/>
    <n v="0"/>
    <n v="11"/>
  </r>
  <r>
    <s v="Laboratorija"/>
    <m/>
    <x v="6272"/>
    <x v="6201"/>
    <n v="0"/>
    <n v="10"/>
    <m/>
    <n v="1"/>
    <n v="0"/>
    <n v="11"/>
  </r>
  <r>
    <s v="Laboratorija"/>
    <m/>
    <x v="6273"/>
    <x v="6202"/>
    <n v="0"/>
    <n v="10"/>
    <m/>
    <n v="1"/>
    <n v="0"/>
    <n v="11"/>
  </r>
  <r>
    <s v="Laboratorija"/>
    <m/>
    <x v="6274"/>
    <x v="6203"/>
    <n v="0"/>
    <n v="10"/>
    <m/>
    <n v="1"/>
    <n v="0"/>
    <n v="11"/>
  </r>
  <r>
    <s v="Laboratorija"/>
    <m/>
    <x v="6275"/>
    <x v="6204"/>
    <n v="0"/>
    <n v="10"/>
    <m/>
    <n v="1"/>
    <n v="0"/>
    <n v="11"/>
  </r>
  <r>
    <s v="Laboratorija"/>
    <m/>
    <x v="6276"/>
    <x v="6205"/>
    <n v="0"/>
    <n v="10"/>
    <m/>
    <n v="1"/>
    <n v="0"/>
    <n v="11"/>
  </r>
  <r>
    <s v="Laboratorija"/>
    <m/>
    <x v="6277"/>
    <x v="6206"/>
    <n v="0"/>
    <n v="10"/>
    <m/>
    <n v="1"/>
    <n v="0"/>
    <n v="11"/>
  </r>
  <r>
    <s v="Laboratorija"/>
    <m/>
    <x v="6278"/>
    <x v="6207"/>
    <n v="0"/>
    <n v="10"/>
    <m/>
    <n v="1"/>
    <n v="0"/>
    <n v="11"/>
  </r>
  <r>
    <s v="Laboratorija"/>
    <m/>
    <x v="6279"/>
    <x v="6208"/>
    <n v="0"/>
    <n v="10"/>
    <m/>
    <n v="1"/>
    <n v="0"/>
    <n v="11"/>
  </r>
  <r>
    <s v="Laboratorija"/>
    <m/>
    <x v="6280"/>
    <x v="6209"/>
    <n v="0"/>
    <n v="10"/>
    <m/>
    <n v="1"/>
    <n v="0"/>
    <n v="11"/>
  </r>
  <r>
    <s v="Laboratorija"/>
    <m/>
    <x v="6281"/>
    <x v="6210"/>
    <n v="0"/>
    <n v="10"/>
    <m/>
    <n v="1"/>
    <n v="0"/>
    <n v="11"/>
  </r>
  <r>
    <s v="Laboratorija"/>
    <m/>
    <x v="6282"/>
    <x v="6211"/>
    <n v="0"/>
    <n v="10"/>
    <m/>
    <n v="1"/>
    <n v="0"/>
    <n v="11"/>
  </r>
  <r>
    <s v="Laboratorija"/>
    <m/>
    <x v="6283"/>
    <x v="6212"/>
    <n v="0"/>
    <n v="10"/>
    <m/>
    <n v="1"/>
    <n v="0"/>
    <n v="11"/>
  </r>
  <r>
    <s v="Laboratorija"/>
    <m/>
    <x v="6284"/>
    <x v="6213"/>
    <n v="0"/>
    <n v="10"/>
    <m/>
    <n v="1"/>
    <n v="0"/>
    <n v="11"/>
  </r>
  <r>
    <s v="Laboratorija"/>
    <m/>
    <x v="6285"/>
    <x v="6214"/>
    <n v="0"/>
    <n v="10"/>
    <m/>
    <n v="1"/>
    <n v="0"/>
    <n v="11"/>
  </r>
  <r>
    <s v="Laboratorija"/>
    <m/>
    <x v="6286"/>
    <x v="6215"/>
    <n v="475"/>
    <n v="370"/>
    <n v="30"/>
    <n v="25"/>
    <n v="505"/>
    <n v="395"/>
  </r>
  <r>
    <s v="Laboratorija"/>
    <m/>
    <x v="5356"/>
    <x v="5288"/>
    <n v="3017"/>
    <n v="2350"/>
    <n v="212"/>
    <n v="170"/>
    <n v="3229"/>
    <n v="2520"/>
  </r>
  <r>
    <s v="Laboratorija"/>
    <m/>
    <x v="6287"/>
    <x v="6216"/>
    <n v="0"/>
    <n v="10"/>
    <m/>
    <n v="1"/>
    <n v="0"/>
    <n v="11"/>
  </r>
  <r>
    <s v="Laboratorija"/>
    <m/>
    <x v="6288"/>
    <x v="6217"/>
    <n v="0"/>
    <n v="10"/>
    <m/>
    <n v="1"/>
    <n v="0"/>
    <n v="11"/>
  </r>
  <r>
    <s v="Laboratorija"/>
    <m/>
    <x v="6289"/>
    <x v="6218"/>
    <n v="0"/>
    <n v="10"/>
    <m/>
    <n v="1"/>
    <n v="0"/>
    <n v="11"/>
  </r>
  <r>
    <s v="Laboratorija"/>
    <m/>
    <x v="6290"/>
    <x v="6219"/>
    <n v="0"/>
    <n v="10"/>
    <m/>
    <n v="1"/>
    <n v="0"/>
    <n v="11"/>
  </r>
  <r>
    <s v="Laboratorija"/>
    <m/>
    <x v="6291"/>
    <x v="6220"/>
    <n v="0"/>
    <n v="10"/>
    <m/>
    <n v="1"/>
    <n v="0"/>
    <n v="11"/>
  </r>
  <r>
    <s v="Laboratorija"/>
    <m/>
    <x v="6292"/>
    <x v="6221"/>
    <n v="0"/>
    <n v="10"/>
    <m/>
    <n v="1"/>
    <n v="0"/>
    <n v="11"/>
  </r>
  <r>
    <s v="Laboratorija"/>
    <m/>
    <x v="6293"/>
    <x v="6222"/>
    <n v="0"/>
    <n v="10"/>
    <m/>
    <n v="1"/>
    <n v="0"/>
    <n v="11"/>
  </r>
  <r>
    <s v="Laboratorija"/>
    <m/>
    <x v="6294"/>
    <x v="6223"/>
    <n v="474"/>
    <n v="370"/>
    <n v="30"/>
    <n v="25"/>
    <n v="504"/>
    <n v="395"/>
  </r>
  <r>
    <s v="Laboratorija"/>
    <m/>
    <x v="6295"/>
    <x v="6224"/>
    <n v="0"/>
    <n v="10"/>
    <m/>
    <n v="1"/>
    <n v="0"/>
    <n v="11"/>
  </r>
  <r>
    <s v="Laboratorija"/>
    <m/>
    <x v="6296"/>
    <x v="6225"/>
    <n v="476"/>
    <n v="370"/>
    <n v="30"/>
    <n v="25"/>
    <n v="506"/>
    <n v="395"/>
  </r>
  <r>
    <s v="Laboratorija"/>
    <m/>
    <x v="6297"/>
    <x v="6226"/>
    <n v="0"/>
    <n v="10"/>
    <m/>
    <n v="1"/>
    <n v="0"/>
    <n v="11"/>
  </r>
  <r>
    <s v="Laboratorija"/>
    <m/>
    <x v="6298"/>
    <x v="6227"/>
    <n v="0"/>
    <n v="10"/>
    <m/>
    <n v="1"/>
    <n v="0"/>
    <n v="11"/>
  </r>
  <r>
    <s v="Laboratorija"/>
    <m/>
    <x v="6299"/>
    <x v="6228"/>
    <n v="0"/>
    <n v="10"/>
    <m/>
    <n v="1"/>
    <n v="0"/>
    <n v="11"/>
  </r>
  <r>
    <s v="Laboratorija"/>
    <m/>
    <x v="6300"/>
    <x v="6229"/>
    <n v="0"/>
    <n v="10"/>
    <m/>
    <n v="1"/>
    <n v="0"/>
    <n v="11"/>
  </r>
  <r>
    <s v="Laboratorija"/>
    <m/>
    <x v="6301"/>
    <x v="6230"/>
    <n v="0"/>
    <n v="10"/>
    <m/>
    <n v="1"/>
    <n v="0"/>
    <n v="11"/>
  </r>
  <r>
    <s v="Laboratorija"/>
    <m/>
    <x v="6302"/>
    <x v="6231"/>
    <n v="0"/>
    <n v="10"/>
    <m/>
    <n v="1"/>
    <n v="0"/>
    <n v="11"/>
  </r>
  <r>
    <s v="Laboratorija"/>
    <m/>
    <x v="6303"/>
    <x v="6232"/>
    <n v="0"/>
    <n v="10"/>
    <m/>
    <n v="1"/>
    <n v="0"/>
    <n v="11"/>
  </r>
  <r>
    <s v="Laboratorija"/>
    <m/>
    <x v="6304"/>
    <x v="6233"/>
    <n v="0"/>
    <n v="10"/>
    <m/>
    <n v="1"/>
    <n v="0"/>
    <n v="11"/>
  </r>
  <r>
    <s v="Laboratorija"/>
    <m/>
    <x v="6305"/>
    <x v="6234"/>
    <n v="0"/>
    <n v="10"/>
    <m/>
    <n v="1"/>
    <n v="0"/>
    <n v="11"/>
  </r>
  <r>
    <s v="Laboratorija"/>
    <m/>
    <x v="6306"/>
    <x v="6235"/>
    <n v="0"/>
    <n v="10"/>
    <m/>
    <n v="1"/>
    <n v="0"/>
    <n v="11"/>
  </r>
  <r>
    <s v="Laboratorija"/>
    <m/>
    <x v="6307"/>
    <x v="6236"/>
    <n v="0"/>
    <n v="10"/>
    <m/>
    <n v="1"/>
    <n v="0"/>
    <n v="11"/>
  </r>
  <r>
    <s v="Laboratorija"/>
    <m/>
    <x v="6308"/>
    <x v="6237"/>
    <n v="0"/>
    <n v="10"/>
    <m/>
    <n v="1"/>
    <n v="0"/>
    <n v="11"/>
  </r>
  <r>
    <s v="Laboratorija"/>
    <m/>
    <x v="6309"/>
    <x v="6238"/>
    <n v="0"/>
    <n v="10"/>
    <m/>
    <n v="1"/>
    <n v="0"/>
    <n v="11"/>
  </r>
  <r>
    <s v="Laboratorija"/>
    <m/>
    <x v="6310"/>
    <x v="6239"/>
    <n v="0"/>
    <n v="10"/>
    <m/>
    <n v="1"/>
    <n v="0"/>
    <n v="11"/>
  </r>
  <r>
    <s v="Laboratorija"/>
    <m/>
    <x v="6311"/>
    <x v="6240"/>
    <n v="0"/>
    <n v="10"/>
    <m/>
    <n v="1"/>
    <n v="0"/>
    <n v="11"/>
  </r>
  <r>
    <s v="Laboratorija"/>
    <m/>
    <x v="6312"/>
    <x v="6241"/>
    <n v="0"/>
    <n v="10"/>
    <m/>
    <n v="1"/>
    <n v="0"/>
    <n v="11"/>
  </r>
  <r>
    <s v="Laboratorija"/>
    <m/>
    <x v="6313"/>
    <x v="6242"/>
    <n v="0"/>
    <n v="10"/>
    <m/>
    <n v="1"/>
    <n v="0"/>
    <n v="11"/>
  </r>
  <r>
    <s v="Laboratorija"/>
    <m/>
    <x v="6314"/>
    <x v="6243"/>
    <n v="0"/>
    <n v="10"/>
    <m/>
    <n v="1"/>
    <n v="0"/>
    <n v="11"/>
  </r>
  <r>
    <s v="Laboratorija"/>
    <m/>
    <x v="6315"/>
    <x v="6244"/>
    <n v="0"/>
    <n v="10"/>
    <m/>
    <n v="1"/>
    <n v="0"/>
    <n v="11"/>
  </r>
  <r>
    <s v="Laboratorija"/>
    <m/>
    <x v="6316"/>
    <x v="6244"/>
    <n v="0"/>
    <n v="10"/>
    <m/>
    <n v="1"/>
    <n v="0"/>
    <n v="11"/>
  </r>
  <r>
    <s v="Laboratorija"/>
    <m/>
    <x v="6317"/>
    <x v="6245"/>
    <n v="0"/>
    <n v="10"/>
    <m/>
    <n v="1"/>
    <n v="0"/>
    <n v="11"/>
  </r>
  <r>
    <s v="Laboratorija"/>
    <m/>
    <x v="6318"/>
    <x v="6246"/>
    <n v="0"/>
    <n v="10"/>
    <m/>
    <n v="1"/>
    <n v="0"/>
    <n v="11"/>
  </r>
  <r>
    <s v="Laboratorija"/>
    <m/>
    <x v="6319"/>
    <x v="6247"/>
    <n v="0"/>
    <n v="10"/>
    <m/>
    <n v="1"/>
    <n v="0"/>
    <n v="11"/>
  </r>
  <r>
    <s v="Laboratorija"/>
    <m/>
    <x v="6320"/>
    <x v="6248"/>
    <n v="0"/>
    <n v="10"/>
    <m/>
    <n v="1"/>
    <n v="0"/>
    <n v="11"/>
  </r>
  <r>
    <s v="Laboratorija"/>
    <m/>
    <x v="6321"/>
    <x v="6249"/>
    <n v="0"/>
    <n v="10"/>
    <m/>
    <n v="1"/>
    <n v="0"/>
    <n v="11"/>
  </r>
  <r>
    <s v="Laboratorija"/>
    <m/>
    <x v="6322"/>
    <x v="6250"/>
    <n v="0"/>
    <n v="10"/>
    <m/>
    <n v="1"/>
    <n v="0"/>
    <n v="11"/>
  </r>
  <r>
    <s v="Laboratorija"/>
    <m/>
    <x v="6323"/>
    <x v="6251"/>
    <n v="0"/>
    <n v="10"/>
    <m/>
    <n v="1"/>
    <n v="0"/>
    <n v="11"/>
  </r>
  <r>
    <s v="Laboratorija"/>
    <m/>
    <x v="6324"/>
    <x v="6252"/>
    <n v="0"/>
    <n v="10"/>
    <m/>
    <n v="1"/>
    <n v="0"/>
    <n v="11"/>
  </r>
  <r>
    <s v="Laboratorija"/>
    <m/>
    <x v="6325"/>
    <x v="6253"/>
    <n v="0"/>
    <n v="10"/>
    <m/>
    <n v="1"/>
    <n v="0"/>
    <n v="11"/>
  </r>
  <r>
    <s v="Laboratorija"/>
    <m/>
    <x v="6326"/>
    <x v="6254"/>
    <n v="0"/>
    <n v="10"/>
    <m/>
    <n v="1"/>
    <n v="0"/>
    <n v="11"/>
  </r>
  <r>
    <s v="Laboratorija"/>
    <m/>
    <x v="6327"/>
    <x v="6255"/>
    <n v="0"/>
    <n v="10"/>
    <m/>
    <n v="1"/>
    <n v="0"/>
    <n v="11"/>
  </r>
  <r>
    <s v="Laboratorija"/>
    <m/>
    <x v="6328"/>
    <x v="6246"/>
    <n v="0"/>
    <n v="10"/>
    <m/>
    <n v="1"/>
    <n v="0"/>
    <n v="11"/>
  </r>
  <r>
    <s v="Laboratorija"/>
    <m/>
    <x v="6329"/>
    <x v="6256"/>
    <n v="0"/>
    <n v="10"/>
    <m/>
    <n v="1"/>
    <n v="0"/>
    <n v="11"/>
  </r>
  <r>
    <s v="Laboratorija"/>
    <m/>
    <x v="6330"/>
    <x v="6257"/>
    <n v="0"/>
    <n v="10"/>
    <m/>
    <n v="1"/>
    <n v="0"/>
    <n v="11"/>
  </r>
  <r>
    <s v="Laboratorija"/>
    <m/>
    <x v="6331"/>
    <x v="6258"/>
    <n v="0"/>
    <n v="10"/>
    <m/>
    <n v="1"/>
    <n v="0"/>
    <n v="11"/>
  </r>
  <r>
    <s v="Laboratorija"/>
    <m/>
    <x v="6332"/>
    <x v="6259"/>
    <n v="0"/>
    <n v="10"/>
    <m/>
    <n v="1"/>
    <n v="0"/>
    <n v="11"/>
  </r>
  <r>
    <s v="Laboratorija"/>
    <m/>
    <x v="6333"/>
    <x v="6260"/>
    <n v="0"/>
    <n v="10"/>
    <m/>
    <n v="1"/>
    <n v="0"/>
    <n v="11"/>
  </r>
  <r>
    <s v="Laboratorija"/>
    <m/>
    <x v="6334"/>
    <x v="6261"/>
    <n v="0"/>
    <n v="10"/>
    <m/>
    <n v="1"/>
    <n v="0"/>
    <n v="11"/>
  </r>
  <r>
    <s v="Laboratorija"/>
    <m/>
    <x v="6335"/>
    <x v="6262"/>
    <n v="0"/>
    <n v="10"/>
    <m/>
    <n v="1"/>
    <n v="0"/>
    <n v="11"/>
  </r>
  <r>
    <s v="Laboratorija"/>
    <m/>
    <x v="6336"/>
    <x v="6263"/>
    <n v="0"/>
    <n v="10"/>
    <m/>
    <n v="1"/>
    <n v="0"/>
    <n v="11"/>
  </r>
  <r>
    <s v="Laboratorija"/>
    <m/>
    <x v="6337"/>
    <x v="6264"/>
    <n v="0"/>
    <n v="10"/>
    <m/>
    <n v="1"/>
    <n v="0"/>
    <n v="11"/>
  </r>
  <r>
    <s v="Laboratorija"/>
    <m/>
    <x v="6338"/>
    <x v="6265"/>
    <n v="0"/>
    <n v="10"/>
    <m/>
    <n v="1"/>
    <n v="0"/>
    <n v="11"/>
  </r>
  <r>
    <s v="Laboratorija"/>
    <m/>
    <x v="6339"/>
    <x v="6266"/>
    <n v="0"/>
    <n v="10"/>
    <m/>
    <n v="1"/>
    <n v="0"/>
    <n v="11"/>
  </r>
  <r>
    <s v="Laboratorija"/>
    <m/>
    <x v="6340"/>
    <x v="6267"/>
    <n v="0"/>
    <n v="10"/>
    <m/>
    <n v="1"/>
    <n v="0"/>
    <n v="11"/>
  </r>
  <r>
    <s v="Laboratorija"/>
    <m/>
    <x v="6341"/>
    <x v="6268"/>
    <n v="0"/>
    <n v="10"/>
    <m/>
    <n v="1"/>
    <n v="0"/>
    <n v="11"/>
  </r>
  <r>
    <s v="Laboratorija"/>
    <m/>
    <x v="6342"/>
    <x v="6269"/>
    <n v="0"/>
    <n v="10"/>
    <m/>
    <n v="1"/>
    <n v="0"/>
    <n v="11"/>
  </r>
  <r>
    <s v="Laboratorija"/>
    <m/>
    <x v="6343"/>
    <x v="6270"/>
    <n v="0"/>
    <n v="10"/>
    <m/>
    <n v="1"/>
    <n v="0"/>
    <n v="11"/>
  </r>
  <r>
    <s v="Laboratorija"/>
    <m/>
    <x v="6344"/>
    <x v="6271"/>
    <n v="0"/>
    <n v="10"/>
    <m/>
    <n v="1"/>
    <n v="0"/>
    <n v="11"/>
  </r>
  <r>
    <s v="Laboratorija"/>
    <m/>
    <x v="6345"/>
    <x v="6272"/>
    <n v="0"/>
    <n v="10"/>
    <m/>
    <n v="1"/>
    <n v="0"/>
    <n v="11"/>
  </r>
  <r>
    <s v="Laboratorija"/>
    <m/>
    <x v="6346"/>
    <x v="6273"/>
    <n v="0"/>
    <n v="10"/>
    <m/>
    <n v="1"/>
    <n v="0"/>
    <n v="11"/>
  </r>
  <r>
    <s v="Laboratorija"/>
    <m/>
    <x v="6347"/>
    <x v="6274"/>
    <n v="0"/>
    <n v="10"/>
    <m/>
    <n v="1"/>
    <n v="0"/>
    <n v="11"/>
  </r>
  <r>
    <s v="Laboratorija"/>
    <m/>
    <x v="6348"/>
    <x v="6275"/>
    <n v="0"/>
    <n v="10"/>
    <m/>
    <n v="1"/>
    <n v="0"/>
    <n v="11"/>
  </r>
  <r>
    <s v="Laboratorija"/>
    <m/>
    <x v="6349"/>
    <x v="6276"/>
    <n v="0"/>
    <n v="10"/>
    <m/>
    <n v="1"/>
    <n v="0"/>
    <n v="11"/>
  </r>
  <r>
    <s v="Laboratorija"/>
    <m/>
    <x v="6350"/>
    <x v="6277"/>
    <n v="0"/>
    <n v="10"/>
    <m/>
    <n v="1"/>
    <n v="0"/>
    <n v="11"/>
  </r>
  <r>
    <s v="Laboratorija"/>
    <m/>
    <x v="6351"/>
    <x v="6278"/>
    <n v="9"/>
    <n v="260"/>
    <n v="44"/>
    <n v="500"/>
    <n v="53"/>
    <n v="760"/>
  </r>
  <r>
    <s v="Laboratorija"/>
    <m/>
    <x v="6352"/>
    <x v="6279"/>
    <n v="0"/>
    <n v="10"/>
    <m/>
    <n v="1"/>
    <n v="0"/>
    <n v="11"/>
  </r>
  <r>
    <s v="Laboratorija"/>
    <m/>
    <x v="6353"/>
    <x v="6280"/>
    <n v="3472"/>
    <n v="16835"/>
    <m/>
    <n v="12035"/>
    <n v="3472"/>
    <n v="28870"/>
  </r>
  <r>
    <s v="Laboratorija"/>
    <m/>
    <x v="6354"/>
    <x v="6281"/>
    <n v="0"/>
    <n v="10"/>
    <m/>
    <n v="1"/>
    <n v="0"/>
    <n v="11"/>
  </r>
  <r>
    <s v="Laboratorija"/>
    <m/>
    <x v="6355"/>
    <x v="6282"/>
    <n v="0"/>
    <n v="10"/>
    <m/>
    <n v="10"/>
    <n v="0"/>
    <n v="20"/>
  </r>
  <r>
    <s v="Laboratorija"/>
    <m/>
    <x v="6356"/>
    <x v="6283"/>
    <n v="0"/>
    <n v="10"/>
    <m/>
    <n v="1"/>
    <n v="0"/>
    <n v="11"/>
  </r>
  <r>
    <s v="Laboratorija"/>
    <m/>
    <x v="6357"/>
    <x v="6284"/>
    <n v="0"/>
    <n v="10"/>
    <m/>
    <n v="1"/>
    <n v="0"/>
    <n v="11"/>
  </r>
  <r>
    <s v="Laboratorija"/>
    <m/>
    <x v="6358"/>
    <x v="6285"/>
    <n v="0"/>
    <n v="10"/>
    <m/>
    <n v="1"/>
    <n v="0"/>
    <n v="11"/>
  </r>
  <r>
    <s v="Laboratorija"/>
    <m/>
    <x v="6359"/>
    <x v="6286"/>
    <n v="0"/>
    <n v="10"/>
    <m/>
    <n v="1"/>
    <n v="0"/>
    <n v="11"/>
  </r>
  <r>
    <s v="Laboratorija"/>
    <m/>
    <x v="6360"/>
    <x v="6287"/>
    <n v="0"/>
    <n v="10"/>
    <m/>
    <n v="1"/>
    <n v="0"/>
    <n v="11"/>
  </r>
  <r>
    <s v="Laboratorija"/>
    <m/>
    <x v="6361"/>
    <x v="6288"/>
    <n v="0"/>
    <n v="10"/>
    <m/>
    <n v="50"/>
    <n v="0"/>
    <n v="60"/>
  </r>
  <r>
    <s v="Laboratorija"/>
    <m/>
    <x v="6362"/>
    <x v="6289"/>
    <n v="0"/>
    <n v="10"/>
    <m/>
    <n v="1"/>
    <n v="0"/>
    <n v="11"/>
  </r>
  <r>
    <s v="Laboratorija"/>
    <m/>
    <x v="6363"/>
    <x v="6290"/>
    <n v="0"/>
    <n v="10"/>
    <m/>
    <n v="1"/>
    <n v="0"/>
    <n v="11"/>
  </r>
  <r>
    <s v="Laboratorija"/>
    <m/>
    <x v="6364"/>
    <x v="6291"/>
    <n v="2409"/>
    <n v="3042"/>
    <n v="1561"/>
    <n v="2690"/>
    <n v="3970"/>
    <n v="5732"/>
  </r>
  <r>
    <s v="Laboratorija"/>
    <m/>
    <x v="6365"/>
    <x v="6292"/>
    <n v="0"/>
    <n v="10"/>
    <m/>
    <n v="1"/>
    <n v="0"/>
    <n v="11"/>
  </r>
  <r>
    <s v="Laboratorija"/>
    <m/>
    <x v="6366"/>
    <x v="6293"/>
    <n v="3437"/>
    <n v="16770"/>
    <m/>
    <n v="11890"/>
    <n v="3437"/>
    <n v="28660"/>
  </r>
  <r>
    <s v="Laboratorija"/>
    <m/>
    <x v="6367"/>
    <x v="6294"/>
    <n v="0"/>
    <n v="10"/>
    <m/>
    <n v="1"/>
    <n v="0"/>
    <n v="11"/>
  </r>
  <r>
    <s v="Laboratorija"/>
    <m/>
    <x v="6368"/>
    <x v="6295"/>
    <n v="0"/>
    <n v="10"/>
    <m/>
    <n v="1"/>
    <n v="0"/>
    <n v="11"/>
  </r>
  <r>
    <s v="Laboratorija"/>
    <m/>
    <x v="6369"/>
    <x v="6296"/>
    <n v="0"/>
    <n v="80"/>
    <m/>
    <n v="50"/>
    <n v="0"/>
    <n v="130"/>
  </r>
  <r>
    <s v="Laboratorija"/>
    <m/>
    <x v="6370"/>
    <x v="5514"/>
    <n v="0"/>
    <n v="5"/>
    <m/>
    <n v="5"/>
    <n v="0"/>
    <n v="10"/>
  </r>
  <r>
    <s v="Laboratorija"/>
    <m/>
    <x v="6371"/>
    <x v="5515"/>
    <n v="0"/>
    <n v="350"/>
    <m/>
    <n v="150"/>
    <n v="0"/>
    <n v="500"/>
  </r>
  <r>
    <s v="Laboratorija"/>
    <m/>
    <x v="6372"/>
    <x v="6297"/>
    <n v="0"/>
    <n v="100"/>
    <m/>
    <n v="1"/>
    <n v="0"/>
    <n v="101"/>
  </r>
  <r>
    <s v="Laboratorija"/>
    <m/>
    <x v="6373"/>
    <x v="6298"/>
    <n v="0"/>
    <n v="100"/>
    <m/>
    <n v="1"/>
    <n v="0"/>
    <n v="101"/>
  </r>
  <r>
    <s v="Laboratorija"/>
    <m/>
    <x v="6374"/>
    <x v="6299"/>
    <n v="0"/>
    <n v="100"/>
    <m/>
    <n v="1"/>
    <n v="0"/>
    <n v="101"/>
  </r>
  <r>
    <s v="Laboratorija"/>
    <m/>
    <x v="6375"/>
    <x v="6300"/>
    <n v="0"/>
    <n v="15"/>
    <m/>
    <n v="15"/>
    <n v="0"/>
    <n v="30"/>
  </r>
  <r>
    <s v="Laboratorija"/>
    <m/>
    <x v="6376"/>
    <x v="6301"/>
    <n v="0"/>
    <n v="100"/>
    <m/>
    <n v="6890"/>
    <n v="0"/>
    <n v="6990"/>
  </r>
  <r>
    <s v="Laboratorija"/>
    <m/>
    <x v="6377"/>
    <x v="6302"/>
    <n v="0"/>
    <n v="25"/>
    <m/>
    <n v="60"/>
    <n v="0"/>
    <n v="85"/>
  </r>
  <r>
    <s v="Laboratorija"/>
    <m/>
    <x v="6378"/>
    <x v="6303"/>
    <n v="135"/>
    <n v="1025"/>
    <n v="131"/>
    <n v="1400"/>
    <n v="266"/>
    <n v="2425"/>
  </r>
  <r>
    <s v="Laboratorija"/>
    <m/>
    <x v="6379"/>
    <x v="6304"/>
    <n v="0"/>
    <n v="110"/>
    <m/>
    <n v="1635"/>
    <n v="0"/>
    <n v="1745"/>
  </r>
  <r>
    <s v="Laboratorija"/>
    <m/>
    <x v="6094"/>
    <x v="6026"/>
    <n v="623"/>
    <n v="530"/>
    <n v="30"/>
    <n v="30"/>
    <n v="653"/>
    <n v="560"/>
  </r>
  <r>
    <s v="Laboratorija"/>
    <m/>
    <x v="6380"/>
    <x v="6305"/>
    <n v="0"/>
    <n v="100"/>
    <m/>
    <n v="1"/>
    <n v="0"/>
    <n v="101"/>
  </r>
  <r>
    <s v="Laboratorija"/>
    <m/>
    <x v="6381"/>
    <x v="6306"/>
    <n v="0"/>
    <n v="100"/>
    <m/>
    <n v="1"/>
    <n v="0"/>
    <n v="101"/>
  </r>
  <r>
    <s v="Laboratorija"/>
    <m/>
    <x v="6382"/>
    <x v="6307"/>
    <n v="0"/>
    <n v="100"/>
    <m/>
    <n v="1"/>
    <n v="0"/>
    <n v="101"/>
  </r>
  <r>
    <s v="Laboratorija"/>
    <m/>
    <x v="6383"/>
    <x v="6308"/>
    <n v="0"/>
    <n v="100"/>
    <m/>
    <n v="1"/>
    <n v="0"/>
    <n v="101"/>
  </r>
  <r>
    <m/>
    <m/>
    <x v="0"/>
    <x v="0"/>
    <m/>
    <m/>
    <m/>
    <m/>
    <m/>
    <m/>
  </r>
  <r>
    <m/>
    <s v="Дијализе"/>
    <x v="0"/>
    <x v="0"/>
    <m/>
    <m/>
    <m/>
    <m/>
    <m/>
    <m/>
  </r>
  <r>
    <m/>
    <s v="Укупно"/>
    <x v="0"/>
    <x v="0"/>
    <m/>
    <m/>
    <m/>
    <m/>
    <m/>
    <m/>
  </r>
  <r>
    <m/>
    <s v="Број апарата"/>
    <x v="0"/>
    <x v="0"/>
    <m/>
    <m/>
    <m/>
    <m/>
    <m/>
    <m/>
  </r>
  <r>
    <m/>
    <s v="Број лица на акутној хемодијализи"/>
    <x v="0"/>
    <x v="0"/>
    <m/>
    <m/>
    <m/>
    <m/>
    <m/>
    <m/>
  </r>
  <r>
    <m/>
    <s v="Број лица на хроничној хемодијализи"/>
    <x v="0"/>
    <x v="0"/>
    <m/>
    <m/>
    <m/>
    <m/>
    <m/>
    <m/>
  </r>
  <r>
    <m/>
    <s v="1. ХЕМОДИЈАЛИЗА УКУПНО"/>
    <x v="0"/>
    <x v="0"/>
    <m/>
    <m/>
    <m/>
    <m/>
    <m/>
    <m/>
  </r>
  <r>
    <s v="Nefrologija"/>
    <s v="Terapijske  usluge"/>
    <x v="3708"/>
    <x v="3699"/>
    <n v="9"/>
    <n v="10"/>
    <n v="32467"/>
    <n v="30000"/>
    <n v="32476"/>
    <n v="30010"/>
  </r>
  <r>
    <s v="Nefrologija"/>
    <s v="Terapijske  usluge"/>
    <x v="3711"/>
    <x v="3702"/>
    <n v="1"/>
    <n v="1"/>
    <n v="11985"/>
    <n v="9100"/>
    <n v="11986"/>
    <n v="9101"/>
  </r>
  <r>
    <m/>
    <s v="2. ПЕРИТОНЕАЛНА ДИЈАЛИЗА УКУПНО"/>
    <x v="0"/>
    <x v="0"/>
    <m/>
    <m/>
    <m/>
    <m/>
    <m/>
    <m/>
  </r>
  <r>
    <s v="Nefrologija"/>
    <s v="Terapijske  usluge"/>
    <x v="3753"/>
    <x v="3743"/>
    <n v="0"/>
    <m/>
    <n v="1421"/>
    <n v="1300"/>
    <n v="1421"/>
    <n v="1300"/>
  </r>
  <r>
    <s v="Nefrologija"/>
    <s v="Terapijske  usluge"/>
    <x v="3752"/>
    <x v="3742"/>
    <n v="0"/>
    <m/>
    <n v="0"/>
    <n v="1"/>
    <n v="0"/>
    <n v="1"/>
  </r>
  <r>
    <m/>
    <s v="3. КОНТИНУИРАНИ ПОСТУПЦИ ЗАМЕНЕ БУБРЕЖНЕ ФУНКЦИЈЕ (CRRT) И ПЛАЗМАФЕРЕЗА"/>
    <x v="0"/>
    <x v="0"/>
    <n v="0"/>
    <m/>
    <n v="0"/>
    <m/>
    <m/>
    <m/>
  </r>
  <r>
    <s v="Nefrologija"/>
    <m/>
    <x v="4298"/>
    <x v="4282"/>
    <n v="0"/>
    <m/>
    <n v="184"/>
    <n v="124"/>
    <n v="184"/>
    <n v="124"/>
  </r>
  <r>
    <m/>
    <m/>
    <x v="0"/>
    <x v="0"/>
    <m/>
    <m/>
    <m/>
    <m/>
    <m/>
    <m/>
  </r>
  <r>
    <m/>
    <m/>
    <x v="0"/>
    <x v="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13FD85-9659-4A0D-8FF5-4B354EA202F2}" name="PivotTable1" cacheId="0" applyNumberFormats="0" applyBorderFormats="0" applyFontFormats="0" applyPatternFormats="0" applyAlignmentFormats="0" applyWidthHeightFormats="1" dataCaption="Values" updatedVersion="7" minRefreshableVersion="3" itemPrintTitles="1" createdVersion="6" indent="0" compact="0" compactData="0" multipleFieldFilters="0">
  <location ref="A7:D6392" firstHeaderRow="0" firstDataRow="1" firstDataCol="2"/>
  <pivotFields count="10">
    <pivotField compact="0" outline="0" showAll="0" defaultSubtotal="0"/>
    <pivotField compact="0" outline="0" showAll="0" defaultSubtotal="0"/>
    <pivotField axis="axisRow" compact="0" outline="0" showAll="0" defaultSubtotal="0">
      <items count="6493">
        <item x="3708"/>
        <item x="3711"/>
        <item x="3752"/>
        <item x="3753"/>
        <item x="4298"/>
        <item x="9"/>
        <item x="10"/>
        <item x="11"/>
        <item x="12"/>
        <item x="4059"/>
        <item x="4611"/>
        <item x="4612"/>
        <item x="4616"/>
        <item x="4614"/>
        <item x="4615"/>
        <item x="4613"/>
        <item x="4873"/>
        <item x="4768"/>
        <item x="6071"/>
        <item x="6069"/>
        <item x="6070"/>
        <item x="6073"/>
        <item x="6072"/>
        <item x="6075"/>
        <item x="6076"/>
        <item x="6074"/>
        <item x="0"/>
        <item x="13"/>
        <item x="14"/>
        <item x="15"/>
        <item x="16"/>
        <item x="17"/>
        <item x="18"/>
        <item x="19"/>
        <item x="21"/>
        <item x="22"/>
        <item x="23"/>
        <item x="24"/>
        <item x="26"/>
        <item x="28"/>
        <item x="30"/>
        <item x="31"/>
        <item x="32"/>
        <item x="33"/>
        <item x="34"/>
        <item x="35"/>
        <item x="36"/>
        <item x="37"/>
        <item x="38"/>
        <item x="40"/>
        <item x="42"/>
        <item x="43"/>
        <item x="44"/>
        <item x="47"/>
        <item x="48"/>
        <item x="50"/>
        <item x="51"/>
        <item x="52"/>
        <item x="53"/>
        <item x="54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3"/>
        <item x="77"/>
        <item x="83"/>
        <item x="85"/>
        <item x="96"/>
        <item x="97"/>
        <item x="99"/>
        <item x="105"/>
        <item x="106"/>
        <item x="113"/>
        <item x="116"/>
        <item x="118"/>
        <item x="119"/>
        <item x="120"/>
        <item x="121"/>
        <item x="122"/>
        <item x="123"/>
        <item x="124"/>
        <item x="125"/>
        <item x="126"/>
        <item x="129"/>
        <item x="131"/>
        <item x="137"/>
        <item x="140"/>
        <item x="141"/>
        <item x="142"/>
        <item x="143"/>
        <item x="145"/>
        <item x="147"/>
        <item x="148"/>
        <item x="149"/>
        <item x="150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5"/>
        <item x="256"/>
        <item x="257"/>
        <item x="258"/>
        <item x="259"/>
        <item x="260"/>
        <item x="262"/>
        <item x="263"/>
        <item x="264"/>
        <item x="265"/>
        <item x="267"/>
        <item x="268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10"/>
        <item x="312"/>
        <item x="313"/>
        <item x="314"/>
        <item x="315"/>
        <item x="316"/>
        <item x="317"/>
        <item x="318"/>
        <item x="320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8"/>
        <item x="369"/>
        <item x="371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90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7"/>
        <item x="418"/>
        <item x="421"/>
        <item x="425"/>
        <item x="426"/>
        <item x="427"/>
        <item x="428"/>
        <item x="429"/>
        <item x="430"/>
        <item x="431"/>
        <item x="433"/>
        <item x="434"/>
        <item x="435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83"/>
        <item x="484"/>
        <item x="485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3"/>
        <item x="504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9"/>
        <item x="531"/>
        <item x="532"/>
        <item x="535"/>
        <item x="537"/>
        <item x="540"/>
        <item x="546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1"/>
        <item x="572"/>
        <item x="573"/>
        <item x="574"/>
        <item x="575"/>
        <item x="576"/>
        <item x="578"/>
        <item x="579"/>
        <item x="586"/>
        <item x="587"/>
        <item x="588"/>
        <item x="591"/>
        <item x="592"/>
        <item x="593"/>
        <item x="595"/>
        <item x="597"/>
        <item x="599"/>
        <item x="600"/>
        <item x="601"/>
        <item x="602"/>
        <item x="604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3"/>
        <item x="625"/>
        <item x="628"/>
        <item x="629"/>
        <item x="630"/>
        <item x="631"/>
        <item x="632"/>
        <item x="633"/>
        <item x="634"/>
        <item x="635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6"/>
        <item x="671"/>
        <item x="674"/>
        <item x="677"/>
        <item x="681"/>
        <item x="682"/>
        <item x="701"/>
        <item x="702"/>
        <item x="703"/>
        <item x="711"/>
        <item x="712"/>
        <item x="713"/>
        <item x="714"/>
        <item x="717"/>
        <item x="718"/>
        <item x="719"/>
        <item x="720"/>
        <item x="722"/>
        <item x="723"/>
        <item x="724"/>
        <item x="725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3"/>
        <item x="744"/>
        <item x="746"/>
        <item x="747"/>
        <item x="748"/>
        <item x="750"/>
        <item x="754"/>
        <item x="755"/>
        <item x="756"/>
        <item x="757"/>
        <item x="758"/>
        <item x="759"/>
        <item x="760"/>
        <item x="761"/>
        <item x="762"/>
        <item x="764"/>
        <item x="765"/>
        <item x="766"/>
        <item x="767"/>
        <item x="768"/>
        <item x="769"/>
        <item x="770"/>
        <item x="771"/>
        <item x="775"/>
        <item x="776"/>
        <item x="778"/>
        <item x="780"/>
        <item x="782"/>
        <item x="784"/>
        <item x="785"/>
        <item x="786"/>
        <item x="787"/>
        <item x="788"/>
        <item x="789"/>
        <item x="792"/>
        <item x="793"/>
        <item x="795"/>
        <item x="796"/>
        <item x="797"/>
        <item x="798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8"/>
        <item x="821"/>
        <item x="822"/>
        <item x="823"/>
        <item x="824"/>
        <item x="827"/>
        <item x="828"/>
        <item x="829"/>
        <item x="830"/>
        <item x="831"/>
        <item x="833"/>
        <item x="834"/>
        <item x="835"/>
        <item x="836"/>
        <item x="841"/>
        <item x="842"/>
        <item x="843"/>
        <item x="845"/>
        <item x="847"/>
        <item x="848"/>
        <item x="849"/>
        <item x="850"/>
        <item x="851"/>
        <item x="852"/>
        <item x="853"/>
        <item x="854"/>
        <item x="855"/>
        <item x="856"/>
        <item x="858"/>
        <item x="859"/>
        <item x="862"/>
        <item x="863"/>
        <item x="865"/>
        <item x="869"/>
        <item x="870"/>
        <item x="871"/>
        <item x="872"/>
        <item x="873"/>
        <item x="874"/>
        <item x="877"/>
        <item x="878"/>
        <item x="879"/>
        <item x="890"/>
        <item x="893"/>
        <item x="894"/>
        <item x="895"/>
        <item x="896"/>
        <item x="897"/>
        <item x="902"/>
        <item x="904"/>
        <item x="910"/>
        <item x="911"/>
        <item x="913"/>
        <item x="915"/>
        <item x="916"/>
        <item x="917"/>
        <item x="919"/>
        <item x="920"/>
        <item x="921"/>
        <item x="922"/>
        <item x="923"/>
        <item x="924"/>
        <item x="925"/>
        <item x="926"/>
        <item x="927"/>
        <item x="928"/>
        <item x="930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8"/>
        <item x="949"/>
        <item x="951"/>
        <item x="958"/>
        <item x="975"/>
        <item x="976"/>
        <item x="980"/>
        <item x="981"/>
        <item x="985"/>
        <item x="986"/>
        <item x="987"/>
        <item x="989"/>
        <item x="992"/>
        <item x="993"/>
        <item x="994"/>
        <item x="995"/>
        <item x="996"/>
        <item x="1010"/>
        <item x="1011"/>
        <item x="1017"/>
        <item x="1018"/>
        <item x="1019"/>
        <item x="1031"/>
        <item x="1032"/>
        <item x="1033"/>
        <item x="1045"/>
        <item x="1046"/>
        <item x="1048"/>
        <item x="1049"/>
        <item x="1050"/>
        <item x="1058"/>
        <item x="1062"/>
        <item x="1063"/>
        <item x="1065"/>
        <item x="1066"/>
        <item x="1068"/>
        <item x="1077"/>
        <item x="1078"/>
        <item x="1082"/>
        <item x="1084"/>
        <item x="1085"/>
        <item x="1090"/>
        <item x="1091"/>
        <item x="1092"/>
        <item x="1144"/>
        <item x="1146"/>
        <item x="1147"/>
        <item x="1148"/>
        <item x="1149"/>
        <item x="1153"/>
        <item x="1154"/>
        <item x="1166"/>
        <item x="1174"/>
        <item x="1175"/>
        <item x="1176"/>
        <item x="1177"/>
        <item x="1178"/>
        <item x="1179"/>
        <item x="1181"/>
        <item x="1182"/>
        <item x="1191"/>
        <item x="1194"/>
        <item x="1198"/>
        <item x="1199"/>
        <item x="1208"/>
        <item x="1213"/>
        <item x="1214"/>
        <item x="1215"/>
        <item x="1233"/>
        <item x="1235"/>
        <item x="1241"/>
        <item x="1247"/>
        <item x="1249"/>
        <item x="1250"/>
        <item x="1251"/>
        <item x="1256"/>
        <item x="1257"/>
        <item x="1277"/>
        <item x="1279"/>
        <item x="1319"/>
        <item x="1320"/>
        <item x="1322"/>
        <item x="1323"/>
        <item x="1326"/>
        <item x="1331"/>
        <item x="1332"/>
        <item x="1371"/>
        <item x="1372"/>
        <item x="1373"/>
        <item x="57"/>
        <item x="3124"/>
        <item x="1418"/>
        <item x="1430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857"/>
        <item x="860"/>
        <item x="861"/>
        <item x="1588"/>
        <item x="875"/>
        <item x="876"/>
        <item x="880"/>
        <item x="881"/>
        <item x="882"/>
        <item x="883"/>
        <item x="884"/>
        <item x="885"/>
        <item x="886"/>
        <item x="887"/>
        <item x="888"/>
        <item x="898"/>
        <item x="899"/>
        <item x="900"/>
        <item x="901"/>
        <item x="903"/>
        <item x="905"/>
        <item x="906"/>
        <item x="907"/>
        <item x="908"/>
        <item x="909"/>
        <item x="912"/>
        <item x="918"/>
        <item x="929"/>
        <item x="931"/>
        <item x="932"/>
        <item x="933"/>
        <item x="945"/>
        <item x="946"/>
        <item x="947"/>
        <item x="950"/>
        <item x="953"/>
        <item x="954"/>
        <item x="955"/>
        <item x="956"/>
        <item x="982"/>
        <item x="983"/>
        <item x="1006"/>
        <item x="1008"/>
        <item x="1016"/>
        <item x="1020"/>
        <item x="1022"/>
        <item x="1023"/>
        <item x="1024"/>
        <item x="1025"/>
        <item x="1027"/>
        <item x="1034"/>
        <item x="1035"/>
        <item x="1036"/>
        <item x="1037"/>
        <item x="1038"/>
        <item x="1039"/>
        <item x="1040"/>
        <item x="1041"/>
        <item x="1052"/>
        <item x="1064"/>
        <item x="1067"/>
        <item x="1074"/>
        <item x="1075"/>
        <item x="1076"/>
        <item x="1088"/>
        <item x="1097"/>
        <item x="1101"/>
        <item x="1114"/>
        <item x="1117"/>
        <item x="1121"/>
        <item x="1589"/>
        <item x="1590"/>
        <item x="1591"/>
        <item x="1169"/>
        <item x="1592"/>
        <item x="1415"/>
        <item x="1416"/>
        <item x="1419"/>
        <item x="777"/>
        <item x="891"/>
        <item x="892"/>
        <item x="957"/>
        <item x="984"/>
        <item x="1005"/>
        <item x="1021"/>
        <item x="1026"/>
        <item x="1089"/>
        <item x="1109"/>
        <item x="1111"/>
        <item x="1129"/>
        <item x="45"/>
        <item x="55"/>
        <item x="1593"/>
        <item x="143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381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80"/>
        <item x="29"/>
        <item x="2081"/>
        <item x="2082"/>
        <item x="2083"/>
        <item x="2084"/>
        <item x="2085"/>
        <item x="2087"/>
        <item x="2088"/>
        <item x="2089"/>
        <item x="2091"/>
        <item x="2092"/>
        <item x="2093"/>
        <item x="2094"/>
        <item x="2096"/>
        <item x="2099"/>
        <item x="2100"/>
        <item x="2101"/>
        <item x="2102"/>
        <item x="2103"/>
        <item x="2104"/>
        <item x="2105"/>
        <item x="2106"/>
        <item x="2107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2"/>
        <item x="2163"/>
        <item x="2164"/>
        <item x="2165"/>
        <item x="2166"/>
        <item x="2167"/>
        <item x="2168"/>
        <item x="2169"/>
        <item x="2170"/>
        <item x="2172"/>
        <item x="2173"/>
        <item x="2175"/>
        <item x="2176"/>
        <item x="2177"/>
        <item x="2178"/>
        <item x="2179"/>
        <item x="2180"/>
        <item x="2181"/>
        <item x="2182"/>
        <item x="2184"/>
        <item x="2185"/>
        <item x="2186"/>
        <item x="2187"/>
        <item x="2188"/>
        <item x="2189"/>
        <item x="2190"/>
        <item x="2191"/>
        <item x="2193"/>
        <item x="2194"/>
        <item x="2195"/>
        <item x="2196"/>
        <item x="1183"/>
        <item x="2197"/>
        <item x="2198"/>
        <item x="2199"/>
        <item x="2200"/>
        <item x="2201"/>
        <item x="2203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1377"/>
        <item x="2221"/>
        <item x="2222"/>
        <item x="2224"/>
        <item x="2225"/>
        <item x="2226"/>
        <item x="2227"/>
        <item x="46"/>
        <item x="49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84"/>
        <item x="91"/>
        <item x="93"/>
        <item x="94"/>
        <item x="95"/>
        <item x="98"/>
        <item x="100"/>
        <item x="101"/>
        <item x="102"/>
        <item x="103"/>
        <item x="117"/>
        <item x="127"/>
        <item x="128"/>
        <item x="132"/>
        <item x="133"/>
        <item x="134"/>
        <item x="135"/>
        <item x="136"/>
        <item x="2295"/>
        <item x="138"/>
        <item x="139"/>
        <item x="144"/>
        <item x="146"/>
        <item x="151"/>
        <item x="152"/>
        <item x="153"/>
        <item x="154"/>
        <item x="155"/>
        <item x="156"/>
        <item x="2296"/>
        <item x="2297"/>
        <item x="2298"/>
        <item x="2300"/>
        <item x="2301"/>
        <item x="2304"/>
        <item x="2305"/>
        <item x="2310"/>
        <item x="266"/>
        <item x="269"/>
        <item x="2312"/>
        <item x="2314"/>
        <item x="2315"/>
        <item x="2317"/>
        <item x="2319"/>
        <item x="2320"/>
        <item x="2321"/>
        <item x="324"/>
        <item x="2322"/>
        <item x="2324"/>
        <item x="339"/>
        <item x="344"/>
        <item x="367"/>
        <item x="2326"/>
        <item x="2327"/>
        <item x="2328"/>
        <item x="2329"/>
        <item x="2330"/>
        <item x="2331"/>
        <item x="2332"/>
        <item x="2333"/>
        <item x="370"/>
        <item x="2334"/>
        <item x="389"/>
        <item x="414"/>
        <item x="420"/>
        <item x="423"/>
        <item x="424"/>
        <item x="436"/>
        <item x="437"/>
        <item x="450"/>
        <item x="451"/>
        <item x="452"/>
        <item x="453"/>
        <item x="478"/>
        <item x="479"/>
        <item x="480"/>
        <item x="594"/>
        <item x="626"/>
        <item x="627"/>
        <item x="667"/>
        <item x="673"/>
        <item x="675"/>
        <item x="680"/>
        <item x="684"/>
        <item x="688"/>
        <item x="689"/>
        <item x="690"/>
        <item x="692"/>
        <item x="695"/>
        <item x="696"/>
        <item x="697"/>
        <item x="708"/>
        <item x="710"/>
        <item x="715"/>
        <item x="740"/>
        <item x="745"/>
        <item x="2335"/>
        <item x="749"/>
        <item x="752"/>
        <item x="2336"/>
        <item x="2337"/>
        <item x="2338"/>
        <item x="2339"/>
        <item x="2340"/>
        <item x="2343"/>
        <item x="1394"/>
        <item x="1399"/>
        <item x="2344"/>
        <item x="2345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763"/>
        <item x="779"/>
        <item x="783"/>
        <item x="790"/>
        <item x="791"/>
        <item x="794"/>
        <item x="2365"/>
        <item x="2366"/>
        <item x="825"/>
        <item x="826"/>
        <item x="832"/>
        <item x="839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095"/>
        <item x="2461"/>
        <item x="2462"/>
        <item x="2463"/>
        <item x="2464"/>
        <item x="2086"/>
        <item x="2465"/>
        <item x="2466"/>
        <item x="2098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1396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108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161"/>
        <item x="2576"/>
        <item x="2577"/>
        <item x="2578"/>
        <item x="2579"/>
        <item x="2580"/>
        <item x="2581"/>
        <item x="2582"/>
        <item x="2583"/>
        <item x="2171"/>
        <item x="2174"/>
        <item x="2584"/>
        <item x="2585"/>
        <item x="2586"/>
        <item x="2587"/>
        <item x="2588"/>
        <item x="2589"/>
        <item x="2590"/>
        <item x="2183"/>
        <item x="2591"/>
        <item x="2592"/>
        <item x="2593"/>
        <item x="2594"/>
        <item x="2595"/>
        <item x="2596"/>
        <item x="2597"/>
        <item x="2598"/>
        <item x="2599"/>
        <item x="2600"/>
        <item x="209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846"/>
        <item x="2622"/>
        <item x="2623"/>
        <item x="2624"/>
        <item x="2625"/>
        <item x="2626"/>
        <item x="2627"/>
        <item x="2628"/>
        <item x="2629"/>
        <item x="1185"/>
        <item x="1186"/>
        <item x="1187"/>
        <item x="2630"/>
        <item x="2631"/>
        <item x="2632"/>
        <item x="2633"/>
        <item x="2634"/>
        <item x="2635"/>
        <item x="2636"/>
        <item x="2637"/>
        <item x="1189"/>
        <item x="1190"/>
        <item x="2638"/>
        <item x="1193"/>
        <item x="2639"/>
        <item x="2640"/>
        <item x="2641"/>
        <item x="2642"/>
        <item x="2643"/>
        <item x="2644"/>
        <item x="2645"/>
        <item x="2646"/>
        <item x="2647"/>
        <item x="1201"/>
        <item x="2648"/>
        <item x="1202"/>
        <item x="2649"/>
        <item x="2650"/>
        <item x="2651"/>
        <item x="2652"/>
        <item x="2653"/>
        <item x="2654"/>
        <item x="2655"/>
        <item x="1378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1395"/>
        <item x="1397"/>
        <item x="2674"/>
        <item x="2675"/>
        <item x="781"/>
        <item x="2676"/>
        <item x="2677"/>
        <item x="2678"/>
        <item x="2679"/>
        <item x="2680"/>
        <item x="2681"/>
        <item x="2683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5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39"/>
        <item x="2715"/>
        <item x="2716"/>
        <item x="2717"/>
        <item x="2718"/>
        <item x="1014"/>
        <item x="1015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72"/>
        <item x="74"/>
        <item x="86"/>
        <item x="87"/>
        <item x="88"/>
        <item x="92"/>
        <item x="104"/>
        <item x="107"/>
        <item x="108"/>
        <item x="109"/>
        <item x="110"/>
        <item x="111"/>
        <item x="112"/>
        <item x="114"/>
        <item x="115"/>
        <item x="130"/>
        <item x="2870"/>
        <item x="157"/>
        <item x="158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303"/>
        <item x="2883"/>
        <item x="2884"/>
        <item x="2885"/>
        <item x="391"/>
        <item x="665"/>
        <item x="2886"/>
        <item x="2888"/>
        <item x="2889"/>
        <item x="2890"/>
        <item x="2891"/>
        <item x="2892"/>
        <item x="2894"/>
        <item x="2895"/>
        <item x="2896"/>
        <item x="2897"/>
        <item x="2898"/>
        <item x="2899"/>
        <item x="683"/>
        <item x="2900"/>
        <item x="2901"/>
        <item x="2902"/>
        <item x="2903"/>
        <item x="2904"/>
        <item x="2905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679"/>
        <item x="2921"/>
        <item x="2923"/>
        <item x="2924"/>
        <item x="2925"/>
        <item x="2926"/>
        <item x="2927"/>
        <item x="2928"/>
        <item x="2929"/>
        <item x="2930"/>
        <item x="2931"/>
        <item x="2934"/>
        <item x="2935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27"/>
        <item x="1001"/>
        <item x="1055"/>
        <item x="1096"/>
        <item x="1115"/>
        <item x="1116"/>
        <item x="3067"/>
        <item x="3068"/>
        <item x="3069"/>
        <item x="3070"/>
        <item x="3071"/>
        <item x="3072"/>
        <item x="2299"/>
        <item x="2302"/>
        <item x="2307"/>
        <item x="3073"/>
        <item x="3074"/>
        <item x="3075"/>
        <item x="3076"/>
        <item x="2308"/>
        <item x="3077"/>
        <item x="3078"/>
        <item x="3079"/>
        <item x="2309"/>
        <item x="3080"/>
        <item x="251"/>
        <item x="3081"/>
        <item x="261"/>
        <item x="3082"/>
        <item x="3083"/>
        <item x="2311"/>
        <item x="3084"/>
        <item x="2341"/>
        <item x="2313"/>
        <item x="3085"/>
        <item x="3086"/>
        <item x="3087"/>
        <item x="311"/>
        <item x="2316"/>
        <item x="319"/>
        <item x="2318"/>
        <item x="2323"/>
        <item x="3088"/>
        <item x="3089"/>
        <item x="3090"/>
        <item x="3091"/>
        <item x="3092"/>
        <item x="3093"/>
        <item x="3094"/>
        <item x="3095"/>
        <item x="3096"/>
        <item x="382"/>
        <item x="3097"/>
        <item x="636"/>
        <item x="3098"/>
        <item x="726"/>
        <item x="772"/>
        <item x="3099"/>
        <item x="3100"/>
        <item x="3101"/>
        <item x="3102"/>
        <item x="3103"/>
        <item x="3104"/>
        <item x="3105"/>
        <item x="3106"/>
        <item x="3107"/>
        <item x="3109"/>
        <item x="3123"/>
        <item x="3128"/>
        <item x="3129"/>
        <item x="3130"/>
        <item x="3133"/>
        <item x="3136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6"/>
        <item x="3171"/>
        <item x="3172"/>
        <item x="3173"/>
        <item x="3176"/>
        <item x="3181"/>
        <item x="3182"/>
        <item x="3197"/>
        <item x="3198"/>
        <item x="3199"/>
        <item x="3200"/>
        <item x="3201"/>
        <item x="3202"/>
        <item x="3204"/>
        <item x="3209"/>
        <item x="3212"/>
        <item x="3213"/>
        <item x="3214"/>
        <item x="3215"/>
        <item x="3216"/>
        <item x="3217"/>
        <item x="3218"/>
        <item x="3221"/>
        <item x="3222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m="1" x="6436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m="1" x="6416"/>
        <item m="1" x="6418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2906"/>
        <item x="3364"/>
        <item x="3365"/>
        <item x="3184"/>
        <item x="3207"/>
        <item x="3366"/>
        <item x="3367"/>
        <item x="3368"/>
        <item x="3369"/>
        <item x="3370"/>
        <item x="3371"/>
        <item x="3372"/>
        <item x="3373"/>
        <item x="3374"/>
        <item x="3375"/>
        <item x="2192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25"/>
        <item x="3426"/>
        <item x="3427"/>
        <item x="3428"/>
        <item x="3429"/>
        <item x="3430"/>
        <item x="3431"/>
        <item x="3434"/>
        <item x="3435"/>
        <item x="3436"/>
        <item x="3437"/>
        <item x="3438"/>
        <item x="3439"/>
        <item x="3423"/>
        <item x="3424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2202"/>
        <item x="3521"/>
        <item x="3522"/>
        <item x="3523"/>
        <item x="3524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m="1" x="6388"/>
        <item m="1" x="6433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163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210"/>
        <item x="3626"/>
        <item x="3627"/>
        <item x="3628"/>
        <item x="3629"/>
        <item x="3630"/>
        <item x="3631"/>
        <item x="3632"/>
        <item x="3633"/>
        <item m="1" x="6421"/>
        <item m="1" x="6480"/>
        <item x="3559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165"/>
        <item x="3652"/>
        <item x="3653"/>
        <item x="3654"/>
        <item x="3655"/>
        <item x="3657"/>
        <item x="3658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m="1" x="6457"/>
        <item m="1" x="6453"/>
        <item m="1" x="6488"/>
        <item m="1" x="6398"/>
        <item x="3688"/>
        <item x="3689"/>
        <item x="3690"/>
        <item x="3691"/>
        <item x="3203"/>
        <item x="2078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219"/>
        <item x="3220"/>
        <item x="3704"/>
        <item x="3705"/>
        <item x="3706"/>
        <item x="3709"/>
        <item x="3710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m="1" x="6406"/>
        <item m="1" x="6409"/>
        <item x="3750"/>
        <item x="3751"/>
        <item m="1" x="6482"/>
        <item m="1" x="6483"/>
        <item m="1" x="6484"/>
        <item m="1" x="6485"/>
        <item m="1" x="6487"/>
        <item m="1" x="6489"/>
        <item m="1" x="6490"/>
        <item m="1" x="6491"/>
        <item m="1" x="6492"/>
        <item m="1" x="6384"/>
        <item m="1" x="6386"/>
        <item m="1" x="6464"/>
        <item m="1" x="6419"/>
        <item m="1" x="6420"/>
        <item m="1" x="6422"/>
        <item m="1" x="6423"/>
        <item m="1" x="6424"/>
        <item m="1" x="6425"/>
        <item m="1" x="6426"/>
        <item m="1" x="6427"/>
        <item m="1" x="6429"/>
        <item m="1" x="6432"/>
        <item m="1" x="6434"/>
        <item m="1" x="6435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m="1" x="6441"/>
        <item m="1" x="6442"/>
        <item m="1" x="6454"/>
        <item m="1" x="6459"/>
        <item m="1" x="6462"/>
        <item m="1" x="6463"/>
        <item x="3795"/>
        <item x="3796"/>
        <item x="3797"/>
        <item x="3798"/>
        <item x="2932"/>
        <item x="3799"/>
        <item x="3818"/>
        <item x="3800"/>
        <item x="3801"/>
        <item x="3802"/>
        <item x="3803"/>
        <item x="3804"/>
        <item x="3167"/>
        <item x="3141"/>
        <item x="1270"/>
        <item x="3805"/>
        <item x="3806"/>
        <item x="1428"/>
        <item x="3208"/>
        <item x="3211"/>
        <item x="3807"/>
        <item x="3659"/>
        <item x="3808"/>
        <item x="3809"/>
        <item x="3810"/>
        <item x="3811"/>
        <item x="3812"/>
        <item x="3813"/>
        <item x="3814"/>
        <item x="3815"/>
        <item x="3816"/>
        <item x="3817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168"/>
        <item x="3169"/>
        <item x="3205"/>
        <item x="319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293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20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3119"/>
        <item x="4043"/>
        <item x="3120"/>
        <item x="4050"/>
        <item x="4051"/>
        <item x="4052"/>
        <item x="4054"/>
        <item x="4055"/>
        <item x="4056"/>
        <item x="4057"/>
        <item x="4058"/>
        <item x="4060"/>
        <item x="4061"/>
        <item x="1216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81"/>
        <item x="4083"/>
        <item x="4088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3142"/>
        <item x="3144"/>
        <item x="3146"/>
        <item x="4129"/>
        <item x="4130"/>
        <item x="3148"/>
        <item x="4131"/>
        <item x="4132"/>
        <item x="4133"/>
        <item x="4134"/>
        <item x="4135"/>
        <item x="4136"/>
        <item x="4137"/>
        <item x="4138"/>
        <item x="4139"/>
        <item x="4140"/>
        <item x="2079"/>
        <item x="4141"/>
        <item x="4142"/>
        <item x="4143"/>
        <item x="4144"/>
        <item x="4145"/>
        <item x="4146"/>
        <item x="4147"/>
        <item x="4148"/>
        <item x="4149"/>
        <item x="4150"/>
        <item m="1" x="6428"/>
        <item x="4151"/>
        <item x="3108"/>
        <item x="3188"/>
        <item x="4152"/>
        <item x="4153"/>
        <item x="4154"/>
        <item x="4155"/>
        <item x="4156"/>
        <item x="4157"/>
        <item x="4158"/>
        <item x="4159"/>
        <item x="4160"/>
        <item x="4161"/>
        <item x="3194"/>
        <item x="3113"/>
        <item x="3114"/>
        <item x="3117"/>
        <item x="4162"/>
        <item x="4163"/>
        <item x="4164"/>
        <item x="4165"/>
        <item x="4166"/>
        <item x="4167"/>
        <item x="4168"/>
        <item x="4169"/>
        <item x="3121"/>
        <item x="3772"/>
        <item x="4170"/>
        <item x="4171"/>
        <item x="3125"/>
        <item x="3126"/>
        <item x="3127"/>
        <item x="4172"/>
        <item x="3195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m="1" x="6473"/>
        <item x="3189"/>
        <item x="3190"/>
        <item x="4192"/>
        <item x="4193"/>
        <item x="4194"/>
        <item m="1" x="6440"/>
        <item x="3761"/>
        <item m="1" x="6446"/>
        <item m="1" x="6474"/>
        <item x="4197"/>
        <item m="1" x="6476"/>
        <item m="1" x="6477"/>
        <item m="1" x="6478"/>
        <item m="1" x="6415"/>
        <item m="1" x="6414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m="1" x="6405"/>
        <item m="1" x="6408"/>
        <item m="1" x="6412"/>
        <item m="1" x="6407"/>
        <item x="4216"/>
        <item x="4217"/>
        <item x="4218"/>
        <item x="4219"/>
        <item x="4220"/>
        <item x="4221"/>
        <item x="4222"/>
        <item x="4223"/>
        <item x="4224"/>
        <item x="4225"/>
        <item m="1" x="6447"/>
        <item x="4226"/>
        <item x="4227"/>
        <item x="4228"/>
        <item x="4229"/>
        <item x="4230"/>
        <item m="1" x="6448"/>
        <item x="4232"/>
        <item x="4233"/>
        <item x="4234"/>
        <item m="1" x="6450"/>
        <item x="4236"/>
        <item x="4237"/>
        <item x="4238"/>
        <item x="4239"/>
        <item x="4240"/>
        <item x="4241"/>
        <item m="1" x="6451"/>
        <item x="4242"/>
        <item x="4243"/>
        <item x="4244"/>
        <item x="4245"/>
        <item x="4246"/>
        <item x="4247"/>
        <item x="4248"/>
        <item x="4249"/>
        <item m="1" x="6389"/>
        <item x="4251"/>
        <item m="1" x="6390"/>
        <item m="1" x="6391"/>
        <item x="4252"/>
        <item m="1" x="6392"/>
        <item x="4253"/>
        <item x="4254"/>
        <item x="4255"/>
        <item m="1" x="6395"/>
        <item x="4256"/>
        <item x="4257"/>
        <item x="4258"/>
        <item x="4259"/>
        <item m="1" x="6401"/>
        <item x="4260"/>
        <item x="4261"/>
        <item m="1" x="6430"/>
        <item m="1" x="6393"/>
        <item m="1" x="6413"/>
        <item x="4263"/>
        <item x="4264"/>
        <item x="4265"/>
        <item x="4266"/>
        <item x="4267"/>
        <item x="4268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3678"/>
        <item x="3707"/>
        <item x="4201"/>
        <item m="1" x="6385"/>
        <item m="1" x="6387"/>
        <item m="1" x="6417"/>
        <item m="1" x="6437"/>
        <item m="1" x="6444"/>
        <item m="1" x="6445"/>
        <item x="4289"/>
        <item x="4290"/>
        <item x="4291"/>
        <item x="4292"/>
        <item x="4293"/>
        <item x="3634"/>
        <item x="4294"/>
        <item x="4295"/>
        <item x="4296"/>
        <item x="4297"/>
        <item x="4299"/>
        <item x="4300"/>
        <item x="3178"/>
        <item x="4301"/>
        <item x="4302"/>
        <item x="4303"/>
        <item x="4304"/>
        <item x="4315"/>
        <item x="4316"/>
        <item x="4317"/>
        <item x="4318"/>
        <item x="4319"/>
        <item x="4320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1"/>
        <item x="4342"/>
        <item x="4344"/>
        <item x="4345"/>
        <item x="4346"/>
        <item x="4347"/>
        <item x="4348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40"/>
        <item x="4349"/>
        <item x="4365"/>
        <item x="4366"/>
        <item x="4367"/>
        <item x="4368"/>
        <item x="3754"/>
        <item x="3755"/>
        <item x="3759"/>
        <item x="4369"/>
        <item x="4285"/>
        <item m="1" x="6481"/>
        <item m="1" x="6397"/>
        <item x="4370"/>
        <item x="4371"/>
        <item m="1" x="6456"/>
        <item x="4373"/>
        <item x="4374"/>
        <item x="4375"/>
        <item x="4376"/>
        <item x="4077"/>
        <item x="4079"/>
        <item x="4377"/>
        <item x="4378"/>
        <item x="4379"/>
        <item x="4380"/>
        <item x="4381"/>
        <item x="4382"/>
        <item x="4383"/>
        <item x="4080"/>
        <item x="4384"/>
        <item x="4385"/>
        <item x="4386"/>
        <item x="4085"/>
        <item x="4086"/>
        <item x="4087"/>
        <item m="1" x="6458"/>
        <item x="4388"/>
        <item x="4389"/>
        <item x="4390"/>
        <item x="4391"/>
        <item x="2682"/>
        <item x="4392"/>
        <item x="4393"/>
        <item x="4394"/>
        <item x="4395"/>
        <item x="4089"/>
        <item x="4090"/>
        <item x="4396"/>
        <item x="4397"/>
        <item m="1" x="6460"/>
        <item m="1" x="6461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m="1" x="6466"/>
        <item x="4425"/>
        <item m="1" x="6438"/>
        <item m="1" x="6439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66"/>
        <item x="4467"/>
        <item x="4468"/>
        <item x="4469"/>
        <item x="4470"/>
        <item x="4471"/>
        <item x="4472"/>
        <item m="1" x="6396"/>
        <item x="4477"/>
        <item x="4478"/>
        <item x="4479"/>
        <item x="4480"/>
        <item x="4481"/>
        <item x="4482"/>
        <item x="3686"/>
        <item x="4483"/>
        <item x="4484"/>
        <item x="4485"/>
        <item x="4486"/>
        <item x="4487"/>
        <item x="4488"/>
        <item x="4489"/>
        <item x="4492"/>
        <item x="4490"/>
        <item x="4491"/>
        <item m="1" x="6443"/>
        <item m="1" x="6394"/>
        <item m="1" x="6404"/>
        <item m="1" x="6410"/>
        <item m="1" x="6411"/>
        <item x="4496"/>
        <item x="4497"/>
        <item m="1" x="6449"/>
        <item x="4499"/>
        <item x="4500"/>
        <item x="4501"/>
        <item x="4502"/>
        <item x="4503"/>
        <item x="4504"/>
        <item x="4498"/>
        <item x="4505"/>
        <item x="3675"/>
        <item x="3676"/>
        <item x="4506"/>
        <item x="3677"/>
        <item x="4509"/>
        <item x="4510"/>
        <item x="4511"/>
        <item x="4512"/>
        <item x="4513"/>
        <item x="4514"/>
        <item x="4515"/>
        <item x="4516"/>
        <item x="4517"/>
        <item x="4518"/>
        <item x="3134"/>
        <item x="3135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3147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m="1" x="6479"/>
        <item m="1" x="6402"/>
        <item m="1" x="6403"/>
        <item x="4553"/>
        <item x="4554"/>
        <item x="4555"/>
        <item x="4556"/>
        <item x="4557"/>
        <item x="4558"/>
        <item m="1" x="6465"/>
        <item m="1" x="6467"/>
        <item m="1" x="6468"/>
        <item m="1" x="6469"/>
        <item m="1" x="6470"/>
        <item m="1" x="6471"/>
        <item m="1" x="6475"/>
        <item m="1" x="6399"/>
        <item m="1" x="6452"/>
        <item m="1" x="6472"/>
        <item m="1" x="6400"/>
        <item x="3139"/>
        <item x="4568"/>
        <item x="4571"/>
        <item x="4572"/>
        <item x="4573"/>
        <item x="4574"/>
        <item x="4575"/>
        <item x="4576"/>
        <item x="4577"/>
        <item x="4578"/>
        <item x="4579"/>
        <item x="4580"/>
        <item x="3757"/>
        <item x="3758"/>
        <item x="4581"/>
        <item m="1" x="6486"/>
        <item x="4583"/>
        <item x="3765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m="1" x="6431"/>
        <item x="4607"/>
        <item x="3680"/>
        <item x="3684"/>
        <item x="3685"/>
        <item x="4608"/>
        <item x="4609"/>
        <item x="4610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305"/>
        <item x="4868"/>
        <item x="4869"/>
        <item x="4306"/>
        <item x="4870"/>
        <item x="4871"/>
        <item x="4872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311"/>
        <item x="4312"/>
        <item x="4983"/>
        <item x="4313"/>
        <item x="4314"/>
        <item x="4984"/>
        <item x="4985"/>
        <item x="4986"/>
        <item x="4987"/>
        <item x="4988"/>
        <item x="4307"/>
        <item x="4308"/>
        <item x="4989"/>
        <item x="4990"/>
        <item x="4309"/>
        <item x="4991"/>
        <item x="4310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8"/>
        <item x="5379"/>
        <item x="5380"/>
        <item x="5381"/>
        <item x="5382"/>
        <item x="5383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1"/>
        <item x="5512"/>
        <item x="5513"/>
        <item x="5514"/>
        <item x="5515"/>
        <item x="5516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1"/>
        <item x="2"/>
        <item x="41"/>
        <item x="70"/>
        <item x="71"/>
        <item x="75"/>
        <item x="76"/>
        <item x="78"/>
        <item x="79"/>
        <item x="80"/>
        <item x="81"/>
        <item x="82"/>
        <item x="89"/>
        <item x="90"/>
        <item x="159"/>
        <item x="308"/>
        <item x="309"/>
        <item x="321"/>
        <item x="372"/>
        <item x="392"/>
        <item x="415"/>
        <item x="416"/>
        <item x="419"/>
        <item x="422"/>
        <item x="432"/>
        <item x="481"/>
        <item x="482"/>
        <item x="486"/>
        <item x="502"/>
        <item x="505"/>
        <item x="506"/>
        <item x="528"/>
        <item x="530"/>
        <item x="533"/>
        <item x="534"/>
        <item x="536"/>
        <item x="538"/>
        <item x="539"/>
        <item x="541"/>
        <item x="542"/>
        <item x="543"/>
        <item x="544"/>
        <item x="545"/>
        <item x="547"/>
        <item x="558"/>
        <item x="569"/>
        <item x="577"/>
        <item x="580"/>
        <item x="581"/>
        <item x="582"/>
        <item x="583"/>
        <item x="584"/>
        <item x="585"/>
        <item x="589"/>
        <item x="590"/>
        <item x="596"/>
        <item x="598"/>
        <item x="603"/>
        <item x="605"/>
        <item x="620"/>
        <item x="621"/>
        <item x="622"/>
        <item x="624"/>
        <item x="648"/>
        <item x="668"/>
        <item x="669"/>
        <item x="670"/>
        <item x="672"/>
        <item x="676"/>
        <item x="678"/>
        <item x="685"/>
        <item x="686"/>
        <item x="687"/>
        <item x="691"/>
        <item x="693"/>
        <item x="694"/>
        <item x="698"/>
        <item x="699"/>
        <item x="700"/>
        <item x="704"/>
        <item x="705"/>
        <item x="706"/>
        <item x="707"/>
        <item x="709"/>
        <item x="716"/>
        <item x="721"/>
        <item x="741"/>
        <item x="742"/>
        <item x="751"/>
        <item x="753"/>
        <item x="773"/>
        <item x="774"/>
        <item x="799"/>
        <item x="817"/>
        <item x="819"/>
        <item x="820"/>
        <item x="837"/>
        <item x="838"/>
        <item x="840"/>
        <item x="2097"/>
        <item x="2148"/>
        <item x="2204"/>
        <item x="2223"/>
        <item x="2228"/>
        <item x="2280"/>
        <item x="2306"/>
        <item x="2325"/>
        <item x="2346"/>
        <item x="1203"/>
        <item x="1398"/>
        <item x="2893"/>
        <item x="2922"/>
        <item x="2933"/>
        <item x="2342"/>
        <item x="3651"/>
        <item x="3656"/>
        <item x="3660"/>
        <item x="3748"/>
        <item x="3749"/>
        <item x="3756"/>
        <item x="3760"/>
        <item x="3762"/>
        <item x="3763"/>
        <item x="3764"/>
        <item x="3766"/>
        <item x="3767"/>
        <item x="3768"/>
        <item x="3769"/>
        <item x="3770"/>
        <item x="3771"/>
        <item x="3789"/>
        <item x="3790"/>
        <item x="3791"/>
        <item x="3792"/>
        <item x="3793"/>
        <item x="3794"/>
        <item x="4044"/>
        <item x="4045"/>
        <item x="4046"/>
        <item x="4047"/>
        <item x="4048"/>
        <item x="4049"/>
        <item x="4053"/>
        <item x="1347"/>
        <item x="4195"/>
        <item x="4196"/>
        <item x="4198"/>
        <item x="4199"/>
        <item x="4200"/>
        <item x="4215"/>
        <item x="4231"/>
        <item x="4235"/>
        <item x="4250"/>
        <item x="4284"/>
        <item x="4286"/>
        <item x="4287"/>
        <item x="4288"/>
        <item x="4321"/>
        <item x="4322"/>
        <item x="4343"/>
        <item x="4493"/>
        <item x="4494"/>
        <item x="4495"/>
        <item x="4559"/>
        <item x="4560"/>
        <item x="4561"/>
        <item x="4562"/>
        <item x="4563"/>
        <item x="4564"/>
        <item x="4565"/>
        <item x="4566"/>
        <item x="4567"/>
        <item x="4582"/>
        <item x="2887"/>
        <item x="3525"/>
        <item x="3679"/>
        <item x="3681"/>
        <item x="3682"/>
        <item x="3683"/>
        <item x="4423"/>
        <item x="4424"/>
        <item x="3280"/>
        <item x="3635"/>
        <item x="3687"/>
        <item x="4202"/>
        <item x="4262"/>
        <item x="4372"/>
        <item x="4387"/>
        <item x="4426"/>
        <item x="4427"/>
        <item x="4476"/>
        <item x="4551"/>
        <item x="4552"/>
        <item x="3773"/>
        <item x="1284"/>
        <item x="1290"/>
        <item x="1299"/>
        <item x="1311"/>
        <item m="1" x="6455"/>
        <item x="4269"/>
        <item x="4214"/>
        <item x="5548"/>
        <item x="5663"/>
        <item x="6239"/>
        <item x="5510"/>
        <item x="5408"/>
        <item x="5609"/>
        <item x="5377"/>
        <item x="5384"/>
        <item x="6349"/>
        <item x="5517"/>
        <item x="5518"/>
        <item x="5519"/>
        <item x="5290"/>
        <item x="5456"/>
        <item x="2684"/>
        <item x="4078"/>
        <item x="4507"/>
        <item x="4508"/>
        <item x="3396"/>
        <item x="3397"/>
        <item x="3398"/>
        <item x="3432"/>
        <item x="3433"/>
        <item x="3419"/>
        <item x="3420"/>
        <item x="3421"/>
        <item x="3422"/>
        <item x="4473"/>
        <item x="4474"/>
        <item x="4475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569"/>
        <item x="4570"/>
        <item x="3223"/>
        <item x="3224"/>
        <item x="1272"/>
        <item x="1273"/>
        <item x="3115"/>
        <item x="3116"/>
        <item x="3118"/>
        <item x="1333"/>
        <item x="1354"/>
        <item x="1367"/>
        <item x="1368"/>
        <item x="1334"/>
        <item x="1335"/>
        <item x="1429"/>
        <item x="1207"/>
        <item x="1274"/>
        <item x="1301"/>
        <item x="1302"/>
        <item x="1303"/>
        <item x="1304"/>
        <item x="1305"/>
        <item x="1306"/>
        <item x="1307"/>
        <item x="1400"/>
        <item x="1269"/>
        <item x="1336"/>
        <item x="1337"/>
        <item x="1355"/>
        <item x="1360"/>
        <item x="1361"/>
        <item x="1362"/>
        <item x="1363"/>
        <item x="1364"/>
        <item x="1365"/>
        <item x="1366"/>
        <item x="1369"/>
        <item x="1370"/>
        <item x="1312"/>
        <item x="1356"/>
        <item x="1357"/>
        <item x="3122"/>
        <item x="1358"/>
        <item x="1359"/>
        <item x="1170"/>
        <item x="1353"/>
        <item x="1204"/>
        <item x="1206"/>
        <item x="1271"/>
        <item x="1171"/>
        <item x="1229"/>
        <item x="1313"/>
        <item x="1219"/>
        <item x="1222"/>
        <item x="1223"/>
        <item x="1226"/>
        <item x="1234"/>
        <item x="1242"/>
        <item x="1172"/>
        <item x="1209"/>
        <item x="1224"/>
        <item x="1227"/>
        <item x="1231"/>
        <item x="1232"/>
        <item x="1314"/>
        <item x="1217"/>
        <item x="1220"/>
        <item x="1230"/>
        <item x="1236"/>
        <item x="1243"/>
        <item x="1210"/>
        <item x="1205"/>
        <item x="1218"/>
        <item x="1221"/>
        <item x="1225"/>
        <item x="1228"/>
        <item x="1237"/>
        <item x="1238"/>
        <item x="1244"/>
        <item x="1315"/>
        <item x="1211"/>
        <item x="1173"/>
        <item x="1200"/>
        <item x="1212"/>
        <item x="1239"/>
        <item x="1240"/>
        <item x="1245"/>
        <item x="1246"/>
        <item x="1316"/>
        <item x="1317"/>
        <item x="1327"/>
        <item x="1328"/>
        <item x="1329"/>
        <item x="1330"/>
        <item x="1184"/>
        <item x="1180"/>
        <item x="1408"/>
        <item x="844"/>
        <item x="1308"/>
        <item x="1321"/>
        <item x="1188"/>
        <item x="1195"/>
        <item x="1196"/>
        <item x="1197"/>
        <item x="1300"/>
        <item x="1309"/>
        <item x="1310"/>
        <item x="1192"/>
        <item x="1248"/>
        <item x="1252"/>
        <item x="1253"/>
        <item x="1254"/>
        <item x="1255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318"/>
        <item x="1325"/>
        <item x="1349"/>
        <item x="1350"/>
        <item x="1401"/>
        <item x="1402"/>
        <item x="1403"/>
        <item x="1404"/>
        <item x="1275"/>
        <item x="1278"/>
        <item x="1281"/>
        <item x="1282"/>
        <item x="1285"/>
        <item x="1287"/>
        <item x="1288"/>
        <item x="1291"/>
        <item x="1292"/>
        <item x="1295"/>
        <item x="1276"/>
        <item x="1280"/>
        <item x="1283"/>
        <item x="1286"/>
        <item x="1289"/>
        <item x="1293"/>
        <item x="1294"/>
        <item x="1296"/>
        <item x="1297"/>
        <item x="1298"/>
        <item x="1338"/>
        <item x="1339"/>
        <item x="1340"/>
        <item x="1341"/>
        <item x="1342"/>
        <item x="1343"/>
        <item x="1344"/>
        <item x="1324"/>
        <item x="1376"/>
        <item x="3132"/>
        <item x="3140"/>
        <item x="1108"/>
        <item x="1110"/>
        <item x="1112"/>
        <item x="1086"/>
        <item x="1098"/>
        <item x="1099"/>
        <item x="1100"/>
        <item x="1102"/>
        <item x="1118"/>
        <item x="1119"/>
        <item x="1120"/>
        <item x="1122"/>
        <item x="1145"/>
        <item x="1374"/>
        <item x="1375"/>
        <item x="1388"/>
        <item x="1389"/>
        <item x="1390"/>
        <item x="3177"/>
        <item x="3174"/>
        <item x="3175"/>
        <item x="959"/>
        <item x="960"/>
        <item x="969"/>
        <item x="970"/>
        <item x="1128"/>
        <item x="961"/>
        <item x="962"/>
        <item x="963"/>
        <item x="964"/>
        <item x="965"/>
        <item x="966"/>
        <item x="967"/>
        <item x="968"/>
        <item x="971"/>
        <item x="972"/>
        <item x="973"/>
        <item x="974"/>
        <item x="1431"/>
        <item x="988"/>
        <item x="990"/>
        <item x="991"/>
        <item x="1167"/>
        <item x="1168"/>
        <item x="1432"/>
        <item x="864"/>
        <item x="866"/>
        <item x="867"/>
        <item x="868"/>
        <item x="889"/>
        <item x="914"/>
        <item x="952"/>
        <item x="1007"/>
        <item x="1009"/>
        <item x="1012"/>
        <item x="1013"/>
        <item x="1054"/>
        <item x="1056"/>
        <item x="1057"/>
        <item x="1087"/>
        <item x="1093"/>
        <item x="1094"/>
        <item x="1095"/>
        <item x="1103"/>
        <item x="1104"/>
        <item x="1105"/>
        <item x="1106"/>
        <item x="1107"/>
        <item x="1113"/>
        <item x="1123"/>
        <item x="1124"/>
        <item x="1125"/>
        <item x="1126"/>
        <item x="1127"/>
        <item x="1164"/>
        <item x="1165"/>
        <item x="1345"/>
        <item x="1346"/>
        <item x="1351"/>
        <item x="1391"/>
        <item x="1392"/>
        <item x="1393"/>
        <item x="1409"/>
        <item x="1410"/>
        <item x="1411"/>
        <item x="1412"/>
        <item x="1413"/>
        <item x="1414"/>
        <item x="1417"/>
        <item x="3143"/>
        <item x="3145"/>
        <item x="997"/>
        <item x="998"/>
        <item x="999"/>
        <item x="1000"/>
        <item x="1002"/>
        <item x="1003"/>
        <item x="1004"/>
        <item x="977"/>
        <item x="978"/>
        <item x="979"/>
        <item x="1028"/>
        <item x="1029"/>
        <item x="1030"/>
        <item x="1051"/>
        <item x="1053"/>
        <item x="1059"/>
        <item x="1060"/>
        <item x="1061"/>
        <item x="1069"/>
        <item x="1070"/>
        <item x="1071"/>
        <item x="1072"/>
        <item x="1073"/>
        <item x="1348"/>
        <item x="1420"/>
        <item x="1421"/>
        <item x="1422"/>
        <item x="1423"/>
        <item x="1424"/>
        <item x="1425"/>
        <item x="1426"/>
        <item x="1427"/>
        <item x="1042"/>
        <item x="1043"/>
        <item x="1044"/>
        <item x="1047"/>
        <item x="1079"/>
        <item x="1080"/>
        <item x="1081"/>
        <item x="1083"/>
        <item x="1155"/>
        <item x="1156"/>
        <item x="1157"/>
        <item x="1158"/>
        <item x="1159"/>
        <item x="1160"/>
        <item x="1161"/>
        <item x="1162"/>
        <item x="1163"/>
        <item x="1434"/>
        <item x="3164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50"/>
        <item x="1151"/>
        <item x="1152"/>
        <item x="1352"/>
        <item x="1379"/>
        <item x="1380"/>
        <item x="1382"/>
        <item x="1383"/>
        <item x="1384"/>
        <item x="1385"/>
        <item x="1386"/>
        <item x="1387"/>
        <item x="3110"/>
        <item x="3111"/>
        <item x="3112"/>
        <item x="3137"/>
        <item x="3138"/>
        <item x="3170"/>
        <item x="3179"/>
        <item x="3187"/>
        <item x="3191"/>
        <item x="3192"/>
        <item x="3193"/>
        <item x="3206"/>
        <item x="3131"/>
        <item x="3180"/>
        <item x="3183"/>
        <item x="3185"/>
        <item x="3186"/>
        <item x="4084"/>
        <item x="4082"/>
        <item x="1405"/>
        <item x="1406"/>
        <item x="1407"/>
        <item x="5317"/>
        <item x="3546"/>
        <item x="3556"/>
        <item x="3557"/>
        <item x="3558"/>
        <item x="6176"/>
        <item x="6177"/>
        <item x="6178"/>
        <item x="3539"/>
        <item x="3540"/>
        <item x="3541"/>
        <item x="3542"/>
        <item x="3543"/>
        <item x="3544"/>
        <item x="3545"/>
        <item x="3547"/>
        <item x="3548"/>
        <item x="3549"/>
        <item x="3550"/>
        <item x="3551"/>
        <item x="3552"/>
        <item x="3553"/>
        <item x="3554"/>
        <item x="3555"/>
        <item x="3"/>
        <item x="4"/>
        <item x="5"/>
        <item x="6"/>
        <item x="7"/>
        <item x="8"/>
      </items>
    </pivotField>
    <pivotField axis="axisRow" compact="0" outline="0" showAll="0" defaultSubtotal="0">
      <items count="6310">
        <item x="4591"/>
        <item x="6003"/>
        <item x="4592"/>
        <item x="10"/>
        <item x="6006"/>
        <item x="9"/>
        <item x="6007"/>
        <item x="6005"/>
        <item x="6008"/>
        <item x="6004"/>
        <item x="12"/>
        <item x="11"/>
        <item x="4594"/>
        <item x="4593"/>
        <item x="0"/>
        <item x="63"/>
        <item x="281"/>
        <item x="589"/>
        <item x="617"/>
        <item x="840"/>
        <item x="841"/>
        <item x="843"/>
        <item x="850"/>
        <item x="853"/>
        <item x="871"/>
        <item x="888"/>
        <item x="923"/>
        <item x="942"/>
        <item x="949"/>
        <item x="985"/>
        <item x="987"/>
        <item x="991"/>
        <item x="992"/>
        <item x="993"/>
        <item x="994"/>
        <item x="1017"/>
        <item x="1047"/>
        <item x="1048"/>
        <item x="1083"/>
        <item x="1142"/>
        <item x="1173"/>
        <item x="1189"/>
        <item x="1192"/>
        <item x="1197"/>
        <item x="1206"/>
        <item x="1212"/>
        <item x="1233"/>
        <item x="1239"/>
        <item x="1245"/>
        <item x="1254"/>
        <item x="1275"/>
        <item x="1277"/>
        <item x="1317"/>
        <item x="1320"/>
        <item x="1321"/>
        <item x="1324"/>
        <item x="1329"/>
        <item x="1330"/>
        <item x="1371"/>
        <item x="3116"/>
        <item x="1428"/>
        <item x="1433"/>
        <item x="1438"/>
        <item x="1465"/>
        <item x="1517"/>
        <item x="1530"/>
        <item x="1535"/>
        <item x="1568"/>
        <item x="1569"/>
        <item x="1087"/>
        <item x="1107"/>
        <item x="1127"/>
        <item x="1431"/>
        <item x="1793"/>
        <item x="1810"/>
        <item x="1811"/>
        <item x="1812"/>
        <item x="1816"/>
        <item x="1822"/>
        <item x="1823"/>
        <item x="1824"/>
        <item x="1825"/>
        <item x="1826"/>
        <item x="1827"/>
        <item x="1828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7"/>
        <item x="1891"/>
        <item x="1379"/>
        <item x="1909"/>
        <item x="1910"/>
        <item x="1911"/>
        <item x="1912"/>
        <item x="1927"/>
        <item x="1928"/>
        <item x="1929"/>
        <item x="1930"/>
        <item x="1932"/>
        <item x="1933"/>
        <item x="1794"/>
        <item x="1946"/>
        <item x="1948"/>
        <item x="1949"/>
        <item x="1950"/>
        <item x="1952"/>
        <item x="1953"/>
        <item x="1955"/>
        <item x="1796"/>
        <item x="1957"/>
        <item x="1958"/>
        <item x="1959"/>
        <item x="1960"/>
        <item x="1961"/>
        <item x="1963"/>
        <item x="1964"/>
        <item x="1968"/>
        <item x="1969"/>
        <item x="1975"/>
        <item x="1976"/>
        <item x="1977"/>
        <item x="1983"/>
        <item x="1985"/>
        <item x="2001"/>
        <item x="2012"/>
        <item x="2018"/>
        <item x="2022"/>
        <item x="2036"/>
        <item x="2037"/>
        <item x="2040"/>
        <item x="2048"/>
        <item x="2051"/>
        <item x="2052"/>
        <item x="2059"/>
        <item x="2062"/>
        <item x="2072"/>
        <item x="2128"/>
        <item x="2218"/>
        <item x="2225"/>
        <item x="2263"/>
        <item x="94"/>
        <item x="235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97"/>
        <item x="2498"/>
        <item x="2499"/>
        <item x="2500"/>
        <item x="2501"/>
        <item x="2135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345"/>
        <item x="2520"/>
        <item x="2524"/>
        <item x="2531"/>
        <item x="2591"/>
        <item x="2592"/>
        <item x="1795"/>
        <item x="2593"/>
        <item x="2595"/>
        <item x="2596"/>
        <item x="2597"/>
        <item x="2598"/>
        <item x="2599"/>
        <item x="2600"/>
        <item x="2601"/>
        <item x="2602"/>
        <item x="2603"/>
        <item x="2623"/>
        <item x="1184"/>
        <item x="2631"/>
        <item x="2640"/>
        <item x="2642"/>
        <item x="1376"/>
        <item x="1392"/>
        <item x="1393"/>
        <item x="2677"/>
        <item x="2680"/>
        <item x="2681"/>
        <item x="2682"/>
        <item x="2683"/>
        <item x="2689"/>
        <item x="2690"/>
        <item x="2693"/>
        <item x="2694"/>
        <item x="2700"/>
        <item x="1814"/>
        <item x="2701"/>
        <item x="2702"/>
        <item x="2703"/>
        <item x="2707"/>
        <item x="2708"/>
        <item x="2709"/>
        <item x="2711"/>
        <item x="2712"/>
        <item x="1012"/>
        <item x="1013"/>
        <item x="2713"/>
        <item x="2717"/>
        <item x="2721"/>
        <item x="2733"/>
        <item x="2768"/>
        <item x="2769"/>
        <item x="2770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7"/>
        <item x="2798"/>
        <item x="2799"/>
        <item x="2802"/>
        <item x="2804"/>
        <item x="2805"/>
        <item x="2806"/>
        <item x="2807"/>
        <item x="2808"/>
        <item x="2810"/>
        <item x="2814"/>
        <item x="2815"/>
        <item x="2816"/>
        <item x="2817"/>
        <item x="2818"/>
        <item x="2819"/>
        <item x="2820"/>
        <item x="2821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9"/>
        <item x="2862"/>
        <item x="2863"/>
        <item x="2864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94"/>
        <item x="2895"/>
        <item x="2896"/>
        <item x="2897"/>
        <item x="2898"/>
        <item x="2940"/>
        <item x="3098"/>
        <item x="3099"/>
        <item x="3101"/>
        <item x="3122"/>
        <item x="3128"/>
        <item x="3141"/>
        <item x="3142"/>
        <item x="3143"/>
        <item x="3144"/>
        <item x="3145"/>
        <item x="2985"/>
        <item x="2986"/>
        <item x="3146"/>
        <item x="3147"/>
        <item x="3148"/>
        <item x="3149"/>
        <item x="3150"/>
        <item x="3151"/>
        <item x="3152"/>
        <item x="3153"/>
        <item x="3154"/>
        <item x="3158"/>
        <item x="3162"/>
        <item x="3163"/>
        <item x="3164"/>
        <item x="3167"/>
        <item x="3173"/>
        <item x="3188"/>
        <item x="3189"/>
        <item x="3190"/>
        <item x="3191"/>
        <item x="3192"/>
        <item x="3193"/>
        <item x="3195"/>
        <item x="3200"/>
        <item x="3203"/>
        <item x="3095"/>
        <item x="3204"/>
        <item x="3205"/>
        <item x="3206"/>
        <item x="3207"/>
        <item x="3208"/>
        <item x="3209"/>
        <item x="3212"/>
        <item x="3213"/>
        <item x="2987"/>
        <item x="3006"/>
        <item x="3342"/>
        <item x="3343"/>
        <item x="3344"/>
        <item x="3345"/>
        <item x="3356"/>
        <item x="2990"/>
        <item x="3198"/>
        <item x="3363"/>
        <item x="3366"/>
        <item x="2961"/>
        <item x="2979"/>
        <item x="3012"/>
        <item x="3378"/>
        <item x="3379"/>
        <item x="3382"/>
        <item x="3383"/>
        <item x="3404"/>
        <item x="3405"/>
        <item x="3430"/>
        <item x="3431"/>
        <item x="3422"/>
        <item x="3425"/>
        <item x="3427"/>
        <item x="3415"/>
        <item x="3445"/>
        <item x="3452"/>
        <item x="3472"/>
        <item x="3480"/>
        <item x="2960"/>
        <item x="2962"/>
        <item x="3011"/>
        <item x="3498"/>
        <item x="3500"/>
        <item x="3574"/>
        <item x="3585"/>
        <item x="3586"/>
        <item x="3587"/>
        <item x="3588"/>
        <item x="3589"/>
        <item x="3590"/>
        <item x="3591"/>
        <item x="3014"/>
        <item x="3015"/>
        <item x="3016"/>
        <item x="3155"/>
        <item x="3594"/>
        <item x="3618"/>
        <item x="3619"/>
        <item x="3620"/>
        <item x="3621"/>
        <item x="3628"/>
        <item x="3630"/>
        <item m="1" x="6309"/>
        <item x="3639"/>
        <item x="3657"/>
        <item x="3658"/>
        <item x="3663"/>
        <item x="3664"/>
        <item x="3665"/>
        <item x="3692"/>
        <item x="3693"/>
        <item x="3694"/>
        <item x="3120"/>
        <item x="3697"/>
        <item x="3700"/>
        <item x="3701"/>
        <item x="3703"/>
        <item x="3338"/>
        <item x="3710"/>
        <item x="2975"/>
        <item x="2980"/>
        <item x="3008"/>
        <item x="3017"/>
        <item x="3711"/>
        <item x="3712"/>
        <item x="3713"/>
        <item x="3714"/>
        <item x="3715"/>
        <item x="3725"/>
        <item x="3494"/>
        <item x="2977"/>
        <item x="3727"/>
        <item x="3728"/>
        <item x="3729"/>
        <item x="3730"/>
        <item x="3731"/>
        <item x="3737"/>
        <item x="3738"/>
        <item x="3739"/>
        <item x="3740"/>
        <item x="3741"/>
        <item x="2891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661"/>
        <item x="3709"/>
        <item x="3764"/>
        <item x="3765"/>
        <item x="3766"/>
        <item x="3767"/>
        <item x="3627"/>
        <item x="3768"/>
        <item x="3769"/>
        <item x="3485"/>
        <item x="3770"/>
        <item x="3556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6"/>
        <item x="3787"/>
        <item x="3788"/>
        <item x="3582"/>
        <item x="3629"/>
        <item x="2959"/>
        <item x="2993"/>
        <item x="2994"/>
        <item x="2995"/>
        <item x="2996"/>
        <item x="2997"/>
        <item x="2998"/>
        <item x="2999"/>
        <item x="3002"/>
        <item x="3003"/>
        <item x="3004"/>
        <item x="3005"/>
        <item x="3007"/>
        <item x="3013"/>
        <item x="3789"/>
        <item x="2957"/>
        <item x="2958"/>
        <item x="2966"/>
        <item x="2984"/>
        <item x="2988"/>
        <item x="2989"/>
        <item x="3808"/>
        <item x="3790"/>
        <item x="3791"/>
        <item x="3792"/>
        <item x="3793"/>
        <item x="3794"/>
        <item x="2972"/>
        <item x="2887"/>
        <item x="3159"/>
        <item x="3133"/>
        <item x="1268"/>
        <item x="3795"/>
        <item x="1426"/>
        <item x="3202"/>
        <item x="3797"/>
        <item x="3798"/>
        <item x="3799"/>
        <item x="3800"/>
        <item x="3801"/>
        <item x="3802"/>
        <item x="3217"/>
        <item x="3803"/>
        <item x="3804"/>
        <item x="3805"/>
        <item x="3806"/>
        <item x="3617"/>
        <item x="3529"/>
        <item x="3807"/>
        <item x="3809"/>
        <item x="3810"/>
        <item x="3811"/>
        <item x="3812"/>
        <item x="3813"/>
        <item x="3814"/>
        <item x="3815"/>
        <item x="3816"/>
        <item x="3818"/>
        <item x="3819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4"/>
        <item x="3935"/>
        <item x="3936"/>
        <item x="3937"/>
        <item x="3938"/>
        <item x="3987"/>
        <item x="3988"/>
        <item x="3989"/>
        <item x="3990"/>
        <item x="3991"/>
        <item x="3992"/>
        <item x="4001"/>
        <item x="4003"/>
        <item x="4004"/>
        <item x="4005"/>
        <item x="4007"/>
        <item x="4008"/>
        <item x="4009"/>
        <item x="4010"/>
        <item x="4011"/>
        <item x="4012"/>
        <item x="4013"/>
        <item x="4014"/>
        <item x="4015"/>
        <item x="4020"/>
        <item x="4021"/>
        <item x="4022"/>
        <item x="4026"/>
        <item x="4028"/>
        <item x="4030"/>
        <item x="4066"/>
        <item x="3528"/>
        <item x="4072"/>
        <item x="4077"/>
        <item x="4080"/>
        <item x="4084"/>
        <item x="4099"/>
        <item x="4100"/>
        <item x="4105"/>
        <item x="4122"/>
        <item x="4123"/>
        <item x="4124"/>
        <item x="4125"/>
        <item x="4126"/>
        <item x="4127"/>
        <item x="4128"/>
        <item x="4129"/>
        <item x="3646"/>
        <item x="4130"/>
        <item x="4131"/>
        <item x="4132"/>
        <item x="4133"/>
        <item x="4134"/>
        <item x="4135"/>
        <item x="4136"/>
        <item x="4137"/>
        <item x="3762"/>
        <item x="4200"/>
        <item x="4201"/>
        <item x="4202"/>
        <item x="4205"/>
        <item x="4206"/>
        <item x="4207"/>
        <item x="4208"/>
        <item x="4209"/>
        <item x="4210"/>
        <item x="4212"/>
        <item x="4216"/>
        <item x="4218"/>
        <item x="4220"/>
        <item x="4221"/>
        <item x="3464"/>
        <item x="4222"/>
        <item x="3465"/>
        <item x="4223"/>
        <item x="4224"/>
        <item x="4225"/>
        <item x="4226"/>
        <item x="4227"/>
        <item x="4228"/>
        <item x="4231"/>
        <item x="3468"/>
        <item x="4254"/>
        <item x="4287"/>
        <item x="4288"/>
        <item x="4350"/>
        <item x="4351"/>
        <item x="4352"/>
        <item x="4383"/>
        <item x="4195"/>
        <item x="4391"/>
        <item x="4395"/>
        <item x="4425"/>
        <item x="4467"/>
        <item x="3707"/>
        <item x="4214"/>
        <item x="4243"/>
        <item x="4473"/>
        <item x="3429"/>
        <item x="4481"/>
        <item x="3487"/>
        <item x="3724"/>
        <item x="4482"/>
        <item x="4483"/>
        <item x="4484"/>
        <item x="4485"/>
        <item x="4486"/>
        <item x="4489"/>
        <item x="4490"/>
        <item x="4491"/>
        <item x="4492"/>
        <item x="4493"/>
        <item x="4247"/>
        <item x="4494"/>
        <item x="4495"/>
        <item x="4496"/>
        <item x="4497"/>
        <item x="4498"/>
        <item x="3126"/>
        <item x="3127"/>
        <item x="4500"/>
        <item x="4501"/>
        <item x="4512"/>
        <item x="4513"/>
        <item x="4514"/>
        <item x="4515"/>
        <item x="4516"/>
        <item x="4518"/>
        <item x="4520"/>
        <item x="4521"/>
        <item x="4522"/>
        <item x="4524"/>
        <item x="4525"/>
        <item x="4526"/>
        <item x="4529"/>
        <item x="4530"/>
        <item x="4532"/>
        <item x="3391"/>
        <item x="4533"/>
        <item x="4042"/>
        <item x="4534"/>
        <item x="4535"/>
        <item x="4537"/>
        <item x="4065"/>
        <item x="2659"/>
        <item x="2976"/>
        <item x="2978"/>
        <item x="2981"/>
        <item x="4538"/>
        <item x="4539"/>
        <item x="4540"/>
        <item x="4541"/>
        <item x="4542"/>
        <item x="4543"/>
        <item x="4544"/>
        <item x="4545"/>
        <item x="4546"/>
        <item x="4547"/>
        <item x="3196"/>
        <item x="4554"/>
        <item x="4556"/>
        <item x="4557"/>
        <item x="4558"/>
        <item x="4559"/>
        <item x="4560"/>
        <item x="4561"/>
        <item x="4563"/>
        <item x="4564"/>
        <item x="4565"/>
        <item x="4567"/>
        <item x="4570"/>
        <item x="4386"/>
        <item x="4580"/>
        <item x="4581"/>
        <item x="4582"/>
        <item x="4583"/>
        <item x="4584"/>
        <item x="3732"/>
        <item x="3734"/>
        <item x="3735"/>
        <item x="3736"/>
        <item x="4585"/>
        <item x="4586"/>
        <item x="4587"/>
        <item x="3671"/>
        <item x="4588"/>
        <item x="4138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081"/>
        <item x="4082"/>
        <item x="4812"/>
        <item x="4737"/>
        <item x="4739"/>
        <item x="4740"/>
        <item x="4741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086"/>
        <item x="4755"/>
        <item x="4756"/>
        <item x="4757"/>
        <item x="4101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289"/>
        <item x="4826"/>
        <item x="3361"/>
        <item x="4827"/>
        <item x="4290"/>
        <item x="4190"/>
        <item x="4828"/>
        <item x="4829"/>
        <item x="4830"/>
        <item x="4191"/>
        <item x="4832"/>
        <item x="4833"/>
        <item x="4834"/>
        <item x="4835"/>
        <item x="4836"/>
        <item x="4837"/>
        <item x="4838"/>
        <item x="4839"/>
        <item x="4840"/>
        <item x="4841"/>
        <item x="4843"/>
        <item x="4844"/>
        <item x="4845"/>
        <item x="4846"/>
        <item x="4847"/>
        <item x="4848"/>
        <item x="4849"/>
        <item x="4850"/>
        <item x="4851"/>
        <item x="4831"/>
        <item x="4852"/>
        <item x="4853"/>
        <item x="4155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30"/>
        <item x="4931"/>
        <item x="4932"/>
        <item x="4933"/>
        <item x="4296"/>
        <item x="4934"/>
        <item x="4297"/>
        <item x="4935"/>
        <item x="4936"/>
        <item x="4291"/>
        <item x="4292"/>
        <item x="4937"/>
        <item x="4293"/>
        <item x="4938"/>
        <item x="4294"/>
        <item x="4939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7"/>
        <item x="5290"/>
        <item x="5291"/>
        <item x="5292"/>
        <item x="5293"/>
        <item x="5294"/>
        <item x="5295"/>
        <item x="5297"/>
        <item x="5298"/>
        <item x="5299"/>
        <item x="5300"/>
        <item x="5304"/>
        <item x="5306"/>
        <item x="5517"/>
        <item x="5312"/>
        <item x="5315"/>
        <item x="5317"/>
        <item x="5322"/>
        <item x="5327"/>
        <item x="5331"/>
        <item x="5333"/>
        <item x="5338"/>
        <item x="5341"/>
        <item x="5342"/>
        <item x="5344"/>
        <item x="5348"/>
        <item x="5351"/>
        <item x="5354"/>
        <item x="5359"/>
        <item x="5360"/>
        <item x="5362"/>
        <item x="5365"/>
        <item x="5368"/>
        <item x="5371"/>
        <item x="5372"/>
        <item x="5373"/>
        <item x="5374"/>
        <item x="5378"/>
        <item x="5379"/>
        <item x="5385"/>
        <item x="5387"/>
        <item x="5389"/>
        <item x="5390"/>
        <item x="5392"/>
        <item x="5393"/>
        <item x="5394"/>
        <item x="5395"/>
        <item x="5401"/>
        <item x="5402"/>
        <item x="5403"/>
        <item x="5408"/>
        <item x="5409"/>
        <item x="5410"/>
        <item x="5411"/>
        <item x="5418"/>
        <item x="5420"/>
        <item x="5423"/>
        <item x="5428"/>
        <item x="5430"/>
        <item x="5431"/>
        <item x="5432"/>
        <item x="5433"/>
        <item x="5434"/>
        <item x="5435"/>
        <item x="5437"/>
        <item x="5439"/>
        <item x="5441"/>
        <item x="5443"/>
        <item x="5445"/>
        <item x="5446"/>
        <item x="5452"/>
        <item x="5453"/>
        <item x="5454"/>
        <item x="5455"/>
        <item x="5464"/>
        <item x="5472"/>
        <item x="5475"/>
        <item x="5476"/>
        <item x="5479"/>
        <item x="5481"/>
        <item x="5485"/>
        <item x="5486"/>
        <item x="5488"/>
        <item x="5489"/>
        <item x="5492"/>
        <item x="5505"/>
        <item x="5506"/>
        <item x="5509"/>
        <item x="5514"/>
        <item x="5515"/>
        <item x="5519"/>
        <item x="5521"/>
        <item x="5523"/>
        <item x="5531"/>
        <item x="5540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7"/>
        <item x="5568"/>
        <item x="5569"/>
        <item x="5570"/>
        <item x="5571"/>
        <item x="5572"/>
        <item x="5575"/>
        <item x="5577"/>
        <item x="5578"/>
        <item x="5579"/>
        <item x="5580"/>
        <item x="5581"/>
        <item x="5582"/>
        <item x="5583"/>
        <item x="5585"/>
        <item x="5586"/>
        <item x="5587"/>
        <item x="5588"/>
        <item x="5589"/>
        <item x="5590"/>
        <item x="5591"/>
        <item x="5592"/>
        <item x="5594"/>
        <item x="5597"/>
        <item x="5598"/>
        <item x="5599"/>
        <item x="5601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9"/>
        <item x="5651"/>
        <item x="5652"/>
        <item x="5654"/>
        <item x="5655"/>
        <item x="5656"/>
        <item x="5657"/>
        <item x="5658"/>
        <item x="5659"/>
        <item x="5661"/>
        <item x="5662"/>
        <item x="5663"/>
        <item x="5664"/>
        <item x="5666"/>
        <item x="5667"/>
        <item x="5668"/>
        <item x="5670"/>
        <item x="5671"/>
        <item x="5672"/>
        <item x="5679"/>
        <item x="5680"/>
        <item x="5681"/>
        <item x="5683"/>
        <item x="5684"/>
        <item x="5685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5"/>
        <item x="5707"/>
        <item x="5708"/>
        <item x="5709"/>
        <item x="5711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92"/>
        <item x="5830"/>
        <item x="5831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3"/>
        <item x="5975"/>
        <item x="5977"/>
        <item x="5978"/>
        <item x="5979"/>
        <item x="5980"/>
        <item x="5981"/>
        <item x="5982"/>
        <item x="5989"/>
        <item x="5990"/>
        <item x="5991"/>
        <item x="5992"/>
        <item x="5994"/>
        <item x="5995"/>
        <item x="5996"/>
        <item x="5997"/>
        <item x="5998"/>
        <item x="5999"/>
        <item x="6000"/>
        <item x="6001"/>
        <item x="6002"/>
        <item n="Ispitivanje funkcije neutrofilnih granulocita (fagocitni testovi)"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30"/>
        <item x="6031"/>
        <item x="6032"/>
        <item x="6033"/>
        <item x="6034"/>
        <item n="Laktat dehidrogenaza (LDH) u krvi - POCT metodom" x="6035"/>
        <item n="Magnezijum u krvi - POCT metodom" x="6036"/>
        <item x="6037"/>
        <item x="6038"/>
        <item x="6039"/>
        <item x="6058"/>
        <item x="6063"/>
        <item x="6066"/>
        <item x="6067"/>
        <item x="6069"/>
        <item x="6073"/>
        <item x="6074"/>
        <item x="6097"/>
        <item x="6098"/>
        <item x="6099"/>
        <item x="6101"/>
        <item x="6102"/>
        <item x="6103"/>
        <item x="6104"/>
        <item x="6105"/>
        <item x="6106"/>
        <item x="6107"/>
        <item x="5286"/>
        <item x="6111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n="Detekcija antitela na Helicobacter pylori- ELISA" x="6162"/>
        <item x="6163"/>
        <item x="6164"/>
        <item x="6165"/>
        <item x="6166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7"/>
        <item x="6278"/>
        <item x="6281"/>
        <item x="6282"/>
        <item x="6283"/>
        <item x="6284"/>
        <item x="6285"/>
        <item x="6286"/>
        <item x="6288"/>
        <item x="6290"/>
        <item x="6294"/>
        <item x="6296"/>
        <item x="6297"/>
        <item x="6298"/>
        <item x="6299"/>
        <item x="6304"/>
        <item x="6305"/>
        <item x="6306"/>
        <item x="6307"/>
        <item x="6308"/>
        <item x="1"/>
        <item x="2"/>
        <item x="900"/>
        <item x="2594"/>
        <item x="3733"/>
        <item x="3933"/>
        <item x="3957"/>
        <item x="3959"/>
        <item x="3961"/>
        <item x="3963"/>
        <item x="4192"/>
        <item x="4204"/>
        <item x="4213"/>
        <item x="4215"/>
        <item x="4387"/>
        <item x="4389"/>
        <item x="4390"/>
        <item x="4470"/>
        <item x="4471"/>
        <item x="4474"/>
        <item x="4475"/>
        <item x="4478"/>
        <item x="4502"/>
        <item x="4510"/>
        <item x="4511"/>
        <item x="4517"/>
        <item x="4523"/>
        <item x="4527"/>
        <item x="4531"/>
        <item x="4555"/>
        <item x="4566"/>
        <item x="4568"/>
        <item x="4569"/>
        <item x="4571"/>
        <item x="4572"/>
        <item x="4573"/>
        <item x="4575"/>
        <item x="4576"/>
        <item x="4577"/>
        <item x="4578"/>
        <item x="4579"/>
        <item x="4589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3139"/>
        <item x="4519"/>
        <item x="2184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5"/>
        <item x="846"/>
        <item x="847"/>
        <item x="848"/>
        <item x="849"/>
        <item x="851"/>
        <item x="852"/>
        <item x="854"/>
        <item x="856"/>
        <item x="857"/>
        <item x="860"/>
        <item x="861"/>
        <item x="863"/>
        <item x="867"/>
        <item x="868"/>
        <item x="869"/>
        <item x="870"/>
        <item x="872"/>
        <item x="875"/>
        <item x="876"/>
        <item x="877"/>
        <item x="891"/>
        <item x="892"/>
        <item x="893"/>
        <item x="894"/>
        <item x="895"/>
        <item x="902"/>
        <item x="908"/>
        <item x="909"/>
        <item x="911"/>
        <item x="913"/>
        <item x="914"/>
        <item x="915"/>
        <item x="917"/>
        <item x="918"/>
        <item x="919"/>
        <item x="920"/>
        <item x="921"/>
        <item x="922"/>
        <item x="924"/>
        <item x="925"/>
        <item x="926"/>
        <item x="928"/>
        <item x="932"/>
        <item x="934"/>
        <item x="935"/>
        <item x="936"/>
        <item x="937"/>
        <item x="938"/>
        <item x="939"/>
        <item x="940"/>
        <item x="941"/>
        <item x="946"/>
        <item x="947"/>
        <item x="956"/>
        <item x="973"/>
        <item x="974"/>
        <item x="978"/>
        <item x="979"/>
        <item x="983"/>
        <item x="984"/>
        <item x="990"/>
        <item x="1008"/>
        <item x="1009"/>
        <item x="1015"/>
        <item x="1016"/>
        <item x="1029"/>
        <item x="1030"/>
        <item x="1031"/>
        <item x="1043"/>
        <item x="1044"/>
        <item x="1046"/>
        <item x="1056"/>
        <item x="1060"/>
        <item x="1061"/>
        <item x="1063"/>
        <item x="1064"/>
        <item x="1066"/>
        <item x="1075"/>
        <item x="1076"/>
        <item x="1080"/>
        <item x="1082"/>
        <item x="1088"/>
        <item x="1089"/>
        <item x="1090"/>
        <item x="1144"/>
        <item x="1145"/>
        <item x="1146"/>
        <item x="1147"/>
        <item x="1151"/>
        <item x="1152"/>
        <item x="1164"/>
        <item x="1172"/>
        <item x="1174"/>
        <item x="1175"/>
        <item x="1176"/>
        <item x="1177"/>
        <item x="1179"/>
        <item x="1180"/>
        <item x="1196"/>
        <item x="1211"/>
        <item x="1213"/>
        <item x="1231"/>
        <item x="1247"/>
        <item x="1248"/>
        <item x="1249"/>
        <item x="1255"/>
        <item x="1318"/>
        <item x="1369"/>
        <item x="1370"/>
        <item x="1416"/>
        <item x="1434"/>
        <item x="1435"/>
        <item x="1436"/>
        <item x="1437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1"/>
        <item x="1532"/>
        <item x="1533"/>
        <item x="1534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3286"/>
        <item x="3298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855"/>
        <item x="858"/>
        <item x="859"/>
        <item x="1586"/>
        <item x="873"/>
        <item x="874"/>
        <item x="878"/>
        <item x="879"/>
        <item x="880"/>
        <item x="881"/>
        <item x="882"/>
        <item x="883"/>
        <item x="884"/>
        <item x="885"/>
        <item x="886"/>
        <item x="896"/>
        <item x="897"/>
        <item x="898"/>
        <item x="899"/>
        <item x="901"/>
        <item x="903"/>
        <item x="904"/>
        <item x="905"/>
        <item x="906"/>
        <item x="907"/>
        <item x="910"/>
        <item x="916"/>
        <item x="927"/>
        <item x="929"/>
        <item x="930"/>
        <item x="931"/>
        <item x="943"/>
        <item x="944"/>
        <item x="945"/>
        <item x="948"/>
        <item x="951"/>
        <item x="952"/>
        <item x="953"/>
        <item x="954"/>
        <item x="980"/>
        <item x="981"/>
        <item x="1004"/>
        <item x="1006"/>
        <item x="1014"/>
        <item x="1018"/>
        <item x="1020"/>
        <item x="1021"/>
        <item x="1022"/>
        <item x="1023"/>
        <item x="1025"/>
        <item x="1032"/>
        <item x="1033"/>
        <item x="1034"/>
        <item x="1035"/>
        <item x="1036"/>
        <item x="1037"/>
        <item x="1038"/>
        <item x="1039"/>
        <item x="1062"/>
        <item x="1065"/>
        <item x="1072"/>
        <item x="1073"/>
        <item x="1074"/>
        <item x="1086"/>
        <item x="1095"/>
        <item x="1112"/>
        <item x="1115"/>
        <item x="1119"/>
        <item x="1587"/>
        <item x="1588"/>
        <item x="1589"/>
        <item x="1167"/>
        <item x="1590"/>
        <item x="1413"/>
        <item x="1414"/>
        <item x="1417"/>
        <item x="889"/>
        <item x="890"/>
        <item x="955"/>
        <item x="982"/>
        <item x="1003"/>
        <item x="1019"/>
        <item x="1024"/>
        <item x="1109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808"/>
        <item x="1809"/>
        <item x="1813"/>
        <item x="1815"/>
        <item x="1817"/>
        <item x="1818"/>
        <item x="1819"/>
        <item x="1820"/>
        <item x="1821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31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7"/>
        <item x="1951"/>
        <item x="1954"/>
        <item x="1956"/>
        <item x="1962"/>
        <item x="1965"/>
        <item x="1966"/>
        <item x="1967"/>
        <item x="1970"/>
        <item x="1971"/>
        <item x="1972"/>
        <item x="1973"/>
        <item x="1974"/>
        <item x="1978"/>
        <item x="1979"/>
        <item x="1980"/>
        <item x="1981"/>
        <item x="1982"/>
        <item x="1984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2"/>
        <item x="2003"/>
        <item x="2004"/>
        <item x="2005"/>
        <item x="2006"/>
        <item x="2007"/>
        <item x="2008"/>
        <item x="2009"/>
        <item x="2010"/>
        <item x="2011"/>
        <item x="2013"/>
        <item x="2014"/>
        <item x="2015"/>
        <item x="2016"/>
        <item x="2017"/>
        <item x="2019"/>
        <item x="2020"/>
        <item x="2021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8"/>
        <item x="2039"/>
        <item x="2041"/>
        <item x="2042"/>
        <item x="2043"/>
        <item x="2044"/>
        <item x="2045"/>
        <item x="2046"/>
        <item x="2047"/>
        <item x="2049"/>
        <item x="2050"/>
        <item x="2053"/>
        <item x="2054"/>
        <item x="2055"/>
        <item x="2056"/>
        <item x="2057"/>
        <item x="2058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9"/>
        <item x="2130"/>
        <item x="2131"/>
        <item x="2132"/>
        <item x="2133"/>
        <item x="2134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5"/>
        <item x="2186"/>
        <item x="2187"/>
        <item x="2188"/>
        <item x="2189"/>
        <item x="2190"/>
        <item x="2191"/>
        <item x="2192"/>
        <item x="1181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1375"/>
        <item x="2217"/>
        <item x="2219"/>
        <item x="2220"/>
        <item x="2221"/>
        <item x="2222"/>
        <item x="2223"/>
        <item x="2224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564"/>
        <item x="2331"/>
        <item x="2332"/>
        <item x="2333"/>
        <item x="2334"/>
        <item x="2335"/>
        <item x="2336"/>
        <item x="2337"/>
        <item x="2338"/>
        <item x="2339"/>
        <item x="1397"/>
        <item x="2340"/>
        <item x="2341"/>
        <item x="2342"/>
        <item x="2343"/>
        <item x="2344"/>
        <item x="2346"/>
        <item x="2347"/>
        <item x="2348"/>
        <item x="2349"/>
        <item x="2350"/>
        <item x="2351"/>
        <item x="2352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1394"/>
        <item x="2495"/>
        <item x="2496"/>
        <item x="2521"/>
        <item x="2522"/>
        <item x="2523"/>
        <item x="2525"/>
        <item x="2526"/>
        <item x="2527"/>
        <item x="2528"/>
        <item x="2529"/>
        <item x="2530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844"/>
        <item x="2616"/>
        <item x="2617"/>
        <item x="2618"/>
        <item x="2619"/>
        <item x="2620"/>
        <item x="2621"/>
        <item x="2622"/>
        <item x="1183"/>
        <item x="1185"/>
        <item x="2624"/>
        <item x="2625"/>
        <item x="2626"/>
        <item x="2627"/>
        <item x="2628"/>
        <item x="2629"/>
        <item x="2630"/>
        <item x="1187"/>
        <item x="1188"/>
        <item x="2632"/>
        <item x="1191"/>
        <item x="2633"/>
        <item x="2634"/>
        <item x="2635"/>
        <item x="2636"/>
        <item x="2637"/>
        <item x="2638"/>
        <item x="2639"/>
        <item x="2641"/>
        <item x="1199"/>
        <item x="1200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60"/>
        <item x="2661"/>
        <item x="2662"/>
        <item x="2663"/>
        <item x="2664"/>
        <item x="2665"/>
        <item x="2666"/>
        <item x="2667"/>
        <item x="1395"/>
        <item x="1396"/>
        <item x="2668"/>
        <item x="2669"/>
        <item x="2670"/>
        <item x="2671"/>
        <item x="2672"/>
        <item x="2673"/>
        <item x="2674"/>
        <item x="2675"/>
        <item x="2679"/>
        <item x="2684"/>
        <item x="2685"/>
        <item x="2686"/>
        <item x="2687"/>
        <item x="2688"/>
        <item x="2691"/>
        <item x="2692"/>
        <item x="2695"/>
        <item x="2696"/>
        <item x="2697"/>
        <item x="2698"/>
        <item x="2699"/>
        <item x="2704"/>
        <item x="2705"/>
        <item x="2706"/>
        <item x="2710"/>
        <item x="2714"/>
        <item x="2715"/>
        <item x="2716"/>
        <item x="2718"/>
        <item x="2719"/>
        <item x="2720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71"/>
        <item x="2796"/>
        <item x="2800"/>
        <item x="2801"/>
        <item x="2803"/>
        <item x="2809"/>
        <item x="2811"/>
        <item x="2812"/>
        <item x="2813"/>
        <item x="2822"/>
        <item x="2838"/>
        <item x="2856"/>
        <item x="2857"/>
        <item x="2858"/>
        <item x="2860"/>
        <item x="2861"/>
        <item x="2865"/>
        <item x="2866"/>
        <item x="2882"/>
        <item x="2883"/>
        <item x="2884"/>
        <item x="2885"/>
        <item x="2886"/>
        <item x="2888"/>
        <item x="2889"/>
        <item x="2890"/>
        <item x="2892"/>
        <item x="2893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63"/>
        <item x="2964"/>
        <item x="2965"/>
        <item x="2967"/>
        <item x="2968"/>
        <item x="2969"/>
        <item x="2970"/>
        <item x="2971"/>
        <item x="2973"/>
        <item x="2974"/>
        <item x="2982"/>
        <item x="2983"/>
        <item x="2991"/>
        <item x="2992"/>
        <item x="3000"/>
        <item x="3001"/>
        <item x="3009"/>
        <item x="3010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999"/>
        <item x="1053"/>
        <item x="1094"/>
        <item x="1113"/>
        <item x="1114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6"/>
        <item x="3097"/>
        <item x="3115"/>
        <item x="3121"/>
        <item x="3125"/>
        <item x="3172"/>
        <item x="3216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9"/>
        <item x="3340"/>
        <item x="3341"/>
        <item x="3346"/>
        <item x="3347"/>
        <item x="3348"/>
        <item x="3349"/>
        <item x="3350"/>
        <item x="3351"/>
        <item x="3352"/>
        <item x="3353"/>
        <item x="3354"/>
        <item x="3355"/>
        <item x="3357"/>
        <item x="3358"/>
        <item x="3359"/>
        <item x="3360"/>
        <item x="3362"/>
        <item x="3364"/>
        <item x="3365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80"/>
        <item x="3381"/>
        <item x="3384"/>
        <item x="3385"/>
        <item x="3386"/>
        <item x="3390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6"/>
        <item x="3407"/>
        <item x="3408"/>
        <item x="3409"/>
        <item x="3414"/>
        <item x="3416"/>
        <item x="3417"/>
        <item x="3418"/>
        <item x="3419"/>
        <item x="3420"/>
        <item x="3421"/>
        <item x="3426"/>
        <item x="3428"/>
        <item x="3432"/>
        <item x="3433"/>
        <item x="3434"/>
        <item x="3435"/>
        <item x="3446"/>
        <item x="3447"/>
        <item x="3448"/>
        <item x="3449"/>
        <item x="3450"/>
        <item x="3451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6"/>
        <item x="3469"/>
        <item x="3470"/>
        <item x="3471"/>
        <item x="3473"/>
        <item x="3474"/>
        <item x="3475"/>
        <item x="3476"/>
        <item x="3477"/>
        <item x="3478"/>
        <item x="3479"/>
        <item x="3481"/>
        <item x="3482"/>
        <item x="3483"/>
        <item x="3484"/>
        <item x="3486"/>
        <item x="3488"/>
        <item x="3489"/>
        <item x="3490"/>
        <item x="3491"/>
        <item x="3492"/>
        <item x="3493"/>
        <item x="3495"/>
        <item x="3496"/>
        <item x="3497"/>
        <item x="3499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50"/>
        <item x="3551"/>
        <item x="3552"/>
        <item x="3553"/>
        <item x="3554"/>
        <item x="3555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5"/>
        <item x="3576"/>
        <item x="3577"/>
        <item x="3578"/>
        <item x="3579"/>
        <item x="3580"/>
        <item x="3581"/>
        <item x="3583"/>
        <item x="3584"/>
        <item x="3592"/>
        <item x="3593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201"/>
        <item x="3622"/>
        <item x="3623"/>
        <item x="3624"/>
        <item x="3625"/>
        <item x="3626"/>
        <item x="3631"/>
        <item x="3632"/>
        <item x="3633"/>
        <item x="3634"/>
        <item x="3635"/>
        <item x="3636"/>
        <item x="3637"/>
        <item x="3638"/>
        <item x="3640"/>
        <item x="3641"/>
        <item x="3157"/>
        <item x="3642"/>
        <item x="3643"/>
        <item x="3644"/>
        <item x="3645"/>
        <item x="3647"/>
        <item x="3648"/>
        <item x="3649"/>
        <item x="3650"/>
        <item x="3651"/>
        <item x="3652"/>
        <item x="3653"/>
        <item x="3654"/>
        <item x="3655"/>
        <item x="3656"/>
        <item x="3659"/>
        <item x="3660"/>
        <item x="3662"/>
        <item x="3666"/>
        <item x="3667"/>
        <item x="3668"/>
        <item x="3669"/>
        <item x="3670"/>
        <item x="3672"/>
        <item x="3673"/>
        <item x="3674"/>
        <item x="3675"/>
        <item x="3676"/>
        <item x="3677"/>
        <item x="3679"/>
        <item x="3680"/>
        <item x="3681"/>
        <item x="3682"/>
        <item x="3194"/>
        <item x="3683"/>
        <item x="3684"/>
        <item x="3685"/>
        <item x="3686"/>
        <item x="3687"/>
        <item x="3688"/>
        <item x="3689"/>
        <item x="3690"/>
        <item x="3691"/>
        <item x="3210"/>
        <item x="3211"/>
        <item x="3695"/>
        <item x="3696"/>
        <item x="3698"/>
        <item x="3699"/>
        <item x="3702"/>
        <item x="3704"/>
        <item x="3705"/>
        <item x="3706"/>
        <item x="3708"/>
        <item x="3716"/>
        <item x="3717"/>
        <item x="3718"/>
        <item x="3719"/>
        <item x="3720"/>
        <item x="3721"/>
        <item x="3722"/>
        <item x="3723"/>
        <item x="3726"/>
        <item x="3742"/>
        <item x="3743"/>
        <item x="3785"/>
        <item x="3796"/>
        <item x="3199"/>
        <item x="3817"/>
        <item x="3820"/>
        <item x="3160"/>
        <item x="3187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8"/>
        <item x="3960"/>
        <item x="3962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93"/>
        <item x="3994"/>
        <item x="3995"/>
        <item x="3996"/>
        <item x="3997"/>
        <item x="3998"/>
        <item x="3999"/>
        <item x="4000"/>
        <item x="4002"/>
        <item x="4006"/>
        <item x="4016"/>
        <item x="4017"/>
        <item x="4018"/>
        <item x="4019"/>
        <item x="4023"/>
        <item x="4024"/>
        <item x="4025"/>
        <item x="4027"/>
        <item x="4029"/>
        <item x="4031"/>
        <item x="4032"/>
        <item x="3111"/>
        <item x="4033"/>
        <item x="3112"/>
        <item x="4034"/>
        <item x="4035"/>
        <item x="4036"/>
        <item x="4037"/>
        <item x="4038"/>
        <item x="4039"/>
        <item x="4040"/>
        <item x="4041"/>
        <item x="4043"/>
        <item x="4044"/>
        <item x="4045"/>
        <item x="4046"/>
        <item x="4047"/>
        <item x="4048"/>
        <item x="4049"/>
        <item x="4050"/>
        <item x="4051"/>
        <item x="1214"/>
        <item x="4052"/>
        <item x="4053"/>
        <item x="1345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83"/>
        <item x="4085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102"/>
        <item x="4103"/>
        <item x="4104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3134"/>
        <item x="3136"/>
        <item x="3138"/>
        <item x="4118"/>
        <item x="4119"/>
        <item x="3140"/>
        <item x="4120"/>
        <item x="4121"/>
        <item x="4139"/>
        <item x="4140"/>
        <item x="3100"/>
        <item x="3179"/>
        <item x="4141"/>
        <item x="4142"/>
        <item x="4143"/>
        <item x="4144"/>
        <item x="4145"/>
        <item x="4146"/>
        <item x="4147"/>
        <item x="4148"/>
        <item x="4149"/>
        <item x="4150"/>
        <item x="3185"/>
        <item x="3105"/>
        <item x="3106"/>
        <item x="3109"/>
        <item x="4151"/>
        <item x="4152"/>
        <item x="4153"/>
        <item x="4154"/>
        <item x="3117"/>
        <item x="3118"/>
        <item x="3119"/>
        <item x="4156"/>
        <item x="318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3180"/>
        <item x="3181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3"/>
        <item x="4194"/>
        <item x="4196"/>
        <item x="4197"/>
        <item x="4199"/>
        <item x="4203"/>
        <item x="4211"/>
        <item x="4217"/>
        <item x="4219"/>
        <item x="4229"/>
        <item x="4230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4"/>
        <item x="4245"/>
        <item x="4246"/>
        <item x="3467"/>
        <item x="4248"/>
        <item x="4249"/>
        <item x="4250"/>
        <item x="4251"/>
        <item x="4252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3169"/>
        <item x="4285"/>
        <item x="4286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3"/>
        <item x="4354"/>
        <item x="4355"/>
        <item x="4356"/>
        <item x="4357"/>
        <item x="4358"/>
        <item x="4359"/>
        <item x="4360"/>
        <item x="4067"/>
        <item x="4069"/>
        <item x="4361"/>
        <item x="4362"/>
        <item x="4363"/>
        <item x="4364"/>
        <item x="4365"/>
        <item x="4366"/>
        <item x="4367"/>
        <item x="4070"/>
        <item x="4368"/>
        <item x="4369"/>
        <item x="4370"/>
        <item x="4074"/>
        <item x="4075"/>
        <item x="4076"/>
        <item x="4371"/>
        <item x="4372"/>
        <item x="4373"/>
        <item x="4374"/>
        <item x="4375"/>
        <item x="2676"/>
        <item x="4376"/>
        <item x="4377"/>
        <item x="4378"/>
        <item x="4379"/>
        <item x="4078"/>
        <item x="4079"/>
        <item x="4380"/>
        <item x="4381"/>
        <item x="4382"/>
        <item x="4384"/>
        <item x="4385"/>
        <item x="4388"/>
        <item x="4392"/>
        <item x="4393"/>
        <item x="4394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6"/>
        <item x="4427"/>
        <item x="4428"/>
        <item x="4429"/>
        <item x="4430"/>
        <item x="4431"/>
        <item x="4432"/>
        <item x="4433"/>
        <item x="4447"/>
        <item x="4448"/>
        <item x="4449"/>
        <item x="4450"/>
        <item x="4451"/>
        <item x="4452"/>
        <item x="4453"/>
        <item x="4457"/>
        <item x="4458"/>
        <item x="4459"/>
        <item x="4460"/>
        <item x="4461"/>
        <item x="4462"/>
        <item x="4463"/>
        <item x="4464"/>
        <item x="4465"/>
        <item x="4466"/>
        <item x="4468"/>
        <item x="4469"/>
        <item x="4472"/>
        <item x="4476"/>
        <item x="4477"/>
        <item x="4479"/>
        <item x="4480"/>
        <item x="4499"/>
        <item x="4503"/>
        <item x="4504"/>
        <item x="4505"/>
        <item x="4506"/>
        <item x="4507"/>
        <item x="4508"/>
        <item x="4509"/>
        <item x="4528"/>
        <item x="4536"/>
        <item x="3131"/>
        <item x="4548"/>
        <item x="4551"/>
        <item x="4552"/>
        <item x="4553"/>
        <item x="4562"/>
        <item x="4574"/>
        <item x="4590"/>
        <item x="3436"/>
        <item x="3437"/>
        <item x="3438"/>
        <item x="3439"/>
        <item x="3440"/>
        <item x="3441"/>
        <item x="3442"/>
        <item x="3443"/>
        <item x="3444"/>
        <item x="787"/>
        <item x="40"/>
        <item x="4595"/>
        <item x="4596"/>
        <item x="4738"/>
        <item x="4742"/>
        <item x="4842"/>
        <item x="4929"/>
        <item x="4295"/>
        <item x="4298"/>
        <item x="4940"/>
        <item x="5205"/>
        <item x="5219"/>
        <item x="5220"/>
        <item x="5221"/>
        <item x="5223"/>
        <item x="5236"/>
        <item x="5259"/>
        <item x="5260"/>
        <item x="5273"/>
        <item x="5274"/>
        <item x="5288"/>
        <item x="5289"/>
        <item x="5296"/>
        <item x="5301"/>
        <item x="5302"/>
        <item x="5303"/>
        <item x="5305"/>
        <item x="5307"/>
        <item x="5308"/>
        <item x="5310"/>
        <item x="5311"/>
        <item x="5313"/>
        <item x="5314"/>
        <item x="5318"/>
        <item x="5319"/>
        <item x="5320"/>
        <item x="5321"/>
        <item x="5323"/>
        <item x="5324"/>
        <item x="5325"/>
        <item x="5326"/>
        <item x="5328"/>
        <item x="5329"/>
        <item x="5330"/>
        <item x="5332"/>
        <item x="5334"/>
        <item x="5335"/>
        <item x="5336"/>
        <item x="5337"/>
        <item x="5339"/>
        <item x="5343"/>
        <item x="5345"/>
        <item x="5346"/>
        <item x="5347"/>
        <item x="5349"/>
        <item x="5350"/>
        <item x="5352"/>
        <item x="5353"/>
        <item x="5355"/>
        <item x="5356"/>
        <item x="5357"/>
        <item x="5358"/>
        <item x="5361"/>
        <item x="5363"/>
        <item x="5364"/>
        <item x="5366"/>
        <item x="5367"/>
        <item x="5369"/>
        <item x="5370"/>
        <item x="5375"/>
        <item x="5376"/>
        <item x="5377"/>
        <item x="5380"/>
        <item x="5381"/>
        <item x="5382"/>
        <item x="5383"/>
        <item x="5386"/>
        <item x="5391"/>
        <item x="5396"/>
        <item x="5397"/>
        <item x="5398"/>
        <item x="5399"/>
        <item x="5400"/>
        <item x="5404"/>
        <item x="5405"/>
        <item x="5406"/>
        <item x="5407"/>
        <item x="5412"/>
        <item x="5413"/>
        <item x="5414"/>
        <item x="5415"/>
        <item x="5416"/>
        <item x="5417"/>
        <item x="5419"/>
        <item x="5421"/>
        <item x="5422"/>
        <item x="5424"/>
        <item x="5425"/>
        <item x="5426"/>
        <item x="5427"/>
        <item x="5429"/>
        <item x="5436"/>
        <item x="5438"/>
        <item x="5440"/>
        <item x="5444"/>
        <item x="5447"/>
        <item x="5448"/>
        <item x="5456"/>
        <item x="5457"/>
        <item x="5458"/>
        <item x="5459"/>
        <item x="5460"/>
        <item x="5461"/>
        <item x="5462"/>
        <item x="5463"/>
        <item x="5465"/>
        <item x="5466"/>
        <item x="5467"/>
        <item x="5468"/>
        <item x="5469"/>
        <item x="5470"/>
        <item x="5471"/>
        <item x="5473"/>
        <item x="5474"/>
        <item x="5477"/>
        <item x="5478"/>
        <item x="5482"/>
        <item x="5483"/>
        <item x="5484"/>
        <item x="5487"/>
        <item x="5490"/>
        <item x="5491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7"/>
        <item x="5508"/>
        <item x="5510"/>
        <item x="5511"/>
        <item x="5512"/>
        <item x="5513"/>
        <item x="5516"/>
        <item x="5518"/>
        <item x="5520"/>
        <item x="5522"/>
        <item x="5524"/>
        <item x="5525"/>
        <item x="5526"/>
        <item x="5527"/>
        <item x="5528"/>
        <item x="5529"/>
        <item x="5530"/>
        <item x="5532"/>
        <item x="5533"/>
        <item x="5534"/>
        <item x="5535"/>
        <item x="5536"/>
        <item x="5537"/>
        <item x="5538"/>
        <item x="5539"/>
        <item x="5566"/>
        <item x="5573"/>
        <item x="5574"/>
        <item x="5576"/>
        <item x="5584"/>
        <item x="5593"/>
        <item x="5596"/>
        <item x="5600"/>
        <item x="5602"/>
        <item x="5648"/>
        <item x="5650"/>
        <item x="5653"/>
        <item x="5660"/>
        <item x="5665"/>
        <item x="5669"/>
        <item x="5673"/>
        <item x="5674"/>
        <item x="5675"/>
        <item x="5676"/>
        <item x="5677"/>
        <item x="5678"/>
        <item x="5682"/>
        <item x="5686"/>
        <item x="5704"/>
        <item x="5706"/>
        <item x="5710"/>
        <item x="5712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72"/>
        <item x="5974"/>
        <item x="5976"/>
        <item x="5983"/>
        <item x="5984"/>
        <item x="5985"/>
        <item x="5986"/>
        <item x="5987"/>
        <item x="5988"/>
        <item x="5993"/>
        <item x="6028"/>
        <item x="602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9"/>
        <item x="6060"/>
        <item x="6061"/>
        <item x="6062"/>
        <item x="6064"/>
        <item x="6065"/>
        <item x="6068"/>
        <item x="6070"/>
        <item x="6071"/>
        <item x="6072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100"/>
        <item x="6112"/>
        <item x="6113"/>
        <item x="6114"/>
        <item x="6115"/>
        <item x="6116"/>
        <item x="6117"/>
        <item x="6167"/>
        <item x="6279"/>
        <item x="6280"/>
        <item x="6287"/>
        <item x="6289"/>
        <item x="6291"/>
        <item x="6292"/>
        <item x="6293"/>
        <item x="6295"/>
        <item x="6300"/>
        <item x="6301"/>
        <item x="6302"/>
        <item x="6303"/>
        <item x="3763"/>
        <item x="1282"/>
        <item x="1288"/>
        <item x="1297"/>
        <item x="1309"/>
        <item x="4253"/>
        <item x="4198"/>
        <item x="5384"/>
        <item x="5480"/>
        <item x="5595"/>
        <item x="6168"/>
        <item x="5442"/>
        <item x="5340"/>
        <item x="5541"/>
        <item x="5309"/>
        <item x="5316"/>
        <item x="6276"/>
        <item x="5449"/>
        <item x="5450"/>
        <item x="5451"/>
        <item x="5222"/>
        <item x="5388"/>
        <item x="2678"/>
        <item x="4068"/>
        <item x="4487"/>
        <item x="4488"/>
        <item x="3678"/>
        <item x="3387"/>
        <item x="3388"/>
        <item x="3389"/>
        <item x="3423"/>
        <item x="3424"/>
        <item x="3410"/>
        <item x="3411"/>
        <item x="3412"/>
        <item x="3413"/>
        <item x="4454"/>
        <item x="4455"/>
        <item x="4456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549"/>
        <item x="4550"/>
        <item x="3214"/>
        <item x="3215"/>
        <item x="1270"/>
        <item x="1271"/>
        <item x="3107"/>
        <item x="3108"/>
        <item x="3110"/>
        <item x="1331"/>
        <item x="1352"/>
        <item x="1365"/>
        <item x="1366"/>
        <item x="1332"/>
        <item x="1333"/>
        <item x="1427"/>
        <item x="1205"/>
        <item x="1272"/>
        <item x="1299"/>
        <item x="1300"/>
        <item x="1301"/>
        <item x="1302"/>
        <item x="1303"/>
        <item x="1304"/>
        <item x="1305"/>
        <item x="1398"/>
        <item x="1267"/>
        <item x="1334"/>
        <item x="1335"/>
        <item x="1353"/>
        <item x="1358"/>
        <item x="1359"/>
        <item x="1360"/>
        <item x="1361"/>
        <item x="1362"/>
        <item x="1363"/>
        <item x="1364"/>
        <item x="1367"/>
        <item x="1368"/>
        <item x="1310"/>
        <item x="1354"/>
        <item x="1355"/>
        <item x="3113"/>
        <item x="3114"/>
        <item x="1356"/>
        <item x="1357"/>
        <item x="1168"/>
        <item x="1351"/>
        <item x="1202"/>
        <item x="1204"/>
        <item x="1269"/>
        <item x="1169"/>
        <item x="1227"/>
        <item x="1311"/>
        <item x="1217"/>
        <item x="1220"/>
        <item x="1221"/>
        <item x="1224"/>
        <item x="1232"/>
        <item x="1240"/>
        <item x="1170"/>
        <item x="1207"/>
        <item x="1222"/>
        <item x="1225"/>
        <item x="1229"/>
        <item x="1230"/>
        <item x="1312"/>
        <item x="1215"/>
        <item x="1218"/>
        <item x="1228"/>
        <item x="1234"/>
        <item x="1241"/>
        <item x="1208"/>
        <item x="1203"/>
        <item x="1216"/>
        <item x="1219"/>
        <item x="1223"/>
        <item x="1226"/>
        <item x="1235"/>
        <item x="1236"/>
        <item x="1242"/>
        <item x="1313"/>
        <item x="1209"/>
        <item x="1171"/>
        <item x="1198"/>
        <item x="1210"/>
        <item x="1237"/>
        <item x="1238"/>
        <item x="1243"/>
        <item x="1244"/>
        <item x="1314"/>
        <item x="1315"/>
        <item x="1325"/>
        <item x="1326"/>
        <item x="1327"/>
        <item x="1328"/>
        <item x="1182"/>
        <item x="1178"/>
        <item x="1406"/>
        <item x="842"/>
        <item x="1306"/>
        <item x="1319"/>
        <item x="1186"/>
        <item x="1193"/>
        <item x="1194"/>
        <item x="1195"/>
        <item x="1201"/>
        <item x="1298"/>
        <item x="1307"/>
        <item x="1308"/>
        <item x="1190"/>
        <item x="1246"/>
        <item x="1250"/>
        <item x="1251"/>
        <item x="1252"/>
        <item x="1253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316"/>
        <item x="1323"/>
        <item x="1347"/>
        <item x="1348"/>
        <item x="1399"/>
        <item x="1400"/>
        <item x="1401"/>
        <item x="1402"/>
        <item x="1273"/>
        <item x="1276"/>
        <item x="1279"/>
        <item x="1280"/>
        <item x="1283"/>
        <item x="1285"/>
        <item x="1286"/>
        <item x="1289"/>
        <item x="1290"/>
        <item x="1293"/>
        <item x="1274"/>
        <item x="1278"/>
        <item x="1281"/>
        <item x="1284"/>
        <item x="1287"/>
        <item x="1291"/>
        <item x="1292"/>
        <item x="1294"/>
        <item x="1295"/>
        <item x="1296"/>
        <item x="1336"/>
        <item x="1337"/>
        <item x="1338"/>
        <item x="1339"/>
        <item x="1340"/>
        <item x="1341"/>
        <item x="1342"/>
        <item x="1322"/>
        <item x="1374"/>
        <item x="3124"/>
        <item x="3132"/>
        <item x="1106"/>
        <item x="1108"/>
        <item x="1110"/>
        <item x="1084"/>
        <item x="1096"/>
        <item x="1097"/>
        <item x="1098"/>
        <item x="1099"/>
        <item x="1100"/>
        <item x="1116"/>
        <item x="1117"/>
        <item x="1118"/>
        <item x="1120"/>
        <item x="1143"/>
        <item x="1372"/>
        <item x="1373"/>
        <item x="1386"/>
        <item x="1387"/>
        <item x="1388"/>
        <item x="3168"/>
        <item x="3165"/>
        <item x="3166"/>
        <item x="957"/>
        <item x="958"/>
        <item x="967"/>
        <item x="968"/>
        <item x="1126"/>
        <item x="959"/>
        <item x="960"/>
        <item x="961"/>
        <item x="962"/>
        <item x="963"/>
        <item x="964"/>
        <item x="965"/>
        <item x="966"/>
        <item x="969"/>
        <item x="970"/>
        <item x="971"/>
        <item x="972"/>
        <item x="1429"/>
        <item x="986"/>
        <item x="988"/>
        <item x="989"/>
        <item x="1165"/>
        <item x="1166"/>
        <item x="1430"/>
        <item x="862"/>
        <item x="864"/>
        <item x="865"/>
        <item x="866"/>
        <item x="887"/>
        <item x="912"/>
        <item x="950"/>
        <item x="1005"/>
        <item x="1007"/>
        <item x="1010"/>
        <item x="1011"/>
        <item x="1050"/>
        <item x="1052"/>
        <item x="1054"/>
        <item x="1055"/>
        <item x="1085"/>
        <item x="1091"/>
        <item x="1092"/>
        <item x="1093"/>
        <item x="1101"/>
        <item x="1102"/>
        <item x="1103"/>
        <item x="1104"/>
        <item x="1105"/>
        <item x="1111"/>
        <item x="1121"/>
        <item x="1122"/>
        <item x="1123"/>
        <item x="1124"/>
        <item x="1125"/>
        <item x="1162"/>
        <item x="1163"/>
        <item x="1343"/>
        <item x="1344"/>
        <item x="1349"/>
        <item x="1389"/>
        <item x="1390"/>
        <item x="1391"/>
        <item x="1407"/>
        <item x="1408"/>
        <item x="1409"/>
        <item x="1410"/>
        <item x="1411"/>
        <item x="1412"/>
        <item x="1415"/>
        <item x="3135"/>
        <item x="3137"/>
        <item x="995"/>
        <item x="996"/>
        <item x="997"/>
        <item x="998"/>
        <item x="1000"/>
        <item x="1001"/>
        <item x="1002"/>
        <item x="975"/>
        <item x="976"/>
        <item x="977"/>
        <item x="1026"/>
        <item x="1027"/>
        <item x="1028"/>
        <item x="1049"/>
        <item x="1051"/>
        <item x="1057"/>
        <item x="1058"/>
        <item x="1059"/>
        <item x="1067"/>
        <item x="1068"/>
        <item x="1069"/>
        <item x="1070"/>
        <item x="1071"/>
        <item x="1346"/>
        <item x="1418"/>
        <item x="1419"/>
        <item x="1420"/>
        <item x="1421"/>
        <item x="1422"/>
        <item x="1423"/>
        <item x="1424"/>
        <item x="1425"/>
        <item x="1040"/>
        <item x="1041"/>
        <item x="1042"/>
        <item x="1045"/>
        <item x="1077"/>
        <item x="1078"/>
        <item x="1079"/>
        <item x="1081"/>
        <item x="1153"/>
        <item x="1154"/>
        <item x="1155"/>
        <item x="1156"/>
        <item x="1157"/>
        <item x="1158"/>
        <item x="1159"/>
        <item x="1160"/>
        <item x="1161"/>
        <item x="1432"/>
        <item x="3156"/>
        <item x="933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8"/>
        <item x="1149"/>
        <item x="1150"/>
        <item x="1350"/>
        <item x="1377"/>
        <item x="1378"/>
        <item x="1380"/>
        <item x="1381"/>
        <item x="1382"/>
        <item x="1383"/>
        <item x="1384"/>
        <item x="1385"/>
        <item x="3102"/>
        <item x="3103"/>
        <item x="3104"/>
        <item x="3129"/>
        <item x="3130"/>
        <item x="3161"/>
        <item x="3170"/>
        <item x="3178"/>
        <item x="3182"/>
        <item x="3183"/>
        <item x="3184"/>
        <item x="3197"/>
        <item x="3123"/>
        <item x="3171"/>
        <item x="3174"/>
        <item x="3175"/>
        <item x="3176"/>
        <item x="3177"/>
        <item x="4073"/>
        <item x="4071"/>
        <item x="1403"/>
        <item x="1404"/>
        <item x="1405"/>
        <item x="3537"/>
        <item x="3547"/>
        <item x="3548"/>
        <item x="3549"/>
        <item x="6108"/>
        <item x="6109"/>
        <item x="6110"/>
        <item x="3530"/>
        <item x="3531"/>
        <item x="3532"/>
        <item x="3533"/>
        <item x="3534"/>
        <item x="3535"/>
        <item x="3536"/>
        <item x="3538"/>
        <item x="3539"/>
        <item x="3540"/>
        <item x="3541"/>
        <item x="3542"/>
        <item x="3543"/>
        <item x="3544"/>
        <item x="3545"/>
        <item x="3546"/>
        <item x="3"/>
        <item x="4"/>
        <item x="5"/>
        <item x="6"/>
        <item x="7"/>
        <item x="8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6385">
    <i>
      <x/>
      <x v="4907"/>
    </i>
    <i>
      <x v="1"/>
      <x v="4908"/>
    </i>
    <i>
      <x v="2"/>
      <x v="4922"/>
    </i>
    <i>
      <x v="3"/>
      <x v="4923"/>
    </i>
    <i>
      <x v="4"/>
      <x v="5200"/>
    </i>
    <i>
      <x v="5"/>
      <x v="5"/>
    </i>
    <i>
      <x v="6"/>
      <x v="3"/>
    </i>
    <i>
      <x v="7"/>
      <x v="11"/>
    </i>
    <i>
      <x v="8"/>
      <x v="10"/>
    </i>
    <i>
      <x v="9"/>
      <x v="5025"/>
    </i>
    <i>
      <x v="10"/>
      <x/>
    </i>
    <i>
      <x v="11"/>
      <x v="2"/>
    </i>
    <i>
      <x v="12"/>
      <x v="5393"/>
    </i>
    <i>
      <x v="13"/>
      <x v="12"/>
    </i>
    <i>
      <x v="14"/>
      <x v="5392"/>
    </i>
    <i>
      <x v="15"/>
      <x v="13"/>
    </i>
    <i>
      <x v="16"/>
      <x v="1136"/>
    </i>
    <i>
      <x v="17"/>
      <x v="1025"/>
    </i>
    <i>
      <x v="18"/>
      <x v="1"/>
    </i>
    <i>
      <x v="19"/>
      <x v="1881"/>
    </i>
    <i>
      <x v="20"/>
      <x v="1882"/>
    </i>
    <i>
      <x v="21"/>
      <x v="7"/>
    </i>
    <i>
      <x v="22"/>
      <x v="9"/>
    </i>
    <i>
      <x v="23"/>
      <x v="6"/>
    </i>
    <i>
      <x v="24"/>
      <x v="8"/>
    </i>
    <i>
      <x v="25"/>
      <x v="4"/>
    </i>
    <i>
      <x v="26"/>
      <x v="14"/>
    </i>
    <i>
      <x v="27"/>
      <x v="2163"/>
    </i>
    <i>
      <x v="28"/>
      <x v="2164"/>
    </i>
    <i>
      <x v="29"/>
      <x v="2165"/>
    </i>
    <i>
      <x v="30"/>
      <x v="2166"/>
    </i>
    <i>
      <x v="31"/>
      <x v="2167"/>
    </i>
    <i>
      <x v="32"/>
      <x v="2168"/>
    </i>
    <i>
      <x v="33"/>
      <x v="2169"/>
    </i>
    <i>
      <x v="34"/>
      <x v="2171"/>
    </i>
    <i>
      <x v="35"/>
      <x v="2172"/>
    </i>
    <i>
      <x v="36"/>
      <x v="2173"/>
    </i>
    <i>
      <x v="37"/>
      <x v="2174"/>
    </i>
    <i>
      <x v="38"/>
      <x v="2176"/>
    </i>
    <i>
      <x v="39"/>
      <x v="2178"/>
    </i>
    <i>
      <x v="40"/>
      <x v="2180"/>
    </i>
    <i>
      <x v="41"/>
      <x v="2181"/>
    </i>
    <i>
      <x v="42"/>
      <x v="2182"/>
    </i>
    <i>
      <x v="43"/>
      <x v="2183"/>
    </i>
    <i>
      <x v="44"/>
      <x v="2184"/>
    </i>
    <i>
      <x v="45"/>
      <x v="2185"/>
    </i>
    <i>
      <x v="46"/>
      <x v="2186"/>
    </i>
    <i>
      <x v="47"/>
      <x v="2187"/>
    </i>
    <i>
      <x v="48"/>
      <x v="2188"/>
    </i>
    <i>
      <x v="49"/>
      <x v="5391"/>
    </i>
    <i>
      <x v="50"/>
      <x v="2191"/>
    </i>
    <i>
      <x v="51"/>
      <x v="2192"/>
    </i>
    <i>
      <x v="52"/>
      <x v="2193"/>
    </i>
    <i>
      <x v="53"/>
      <x v="2196"/>
    </i>
    <i>
      <x v="54"/>
      <x v="2197"/>
    </i>
    <i>
      <x v="55"/>
      <x v="2199"/>
    </i>
    <i>
      <x v="56"/>
      <x v="2200"/>
    </i>
    <i>
      <x v="57"/>
      <x v="2201"/>
    </i>
    <i>
      <x v="58"/>
      <x v="2202"/>
    </i>
    <i>
      <x v="59"/>
      <x v="2203"/>
    </i>
    <i>
      <x v="60"/>
      <x v="2205"/>
    </i>
    <i>
      <x v="61"/>
      <x v="2207"/>
    </i>
    <i>
      <x v="62"/>
      <x v="2208"/>
    </i>
    <i>
      <x v="63"/>
      <x v="2209"/>
    </i>
    <i>
      <x v="64"/>
      <x v="2210"/>
    </i>
    <i>
      <x v="65"/>
      <x v="2211"/>
    </i>
    <i>
      <x v="66"/>
      <x v="15"/>
    </i>
    <i>
      <x v="67"/>
      <x v="2212"/>
    </i>
    <i>
      <x v="68"/>
      <x v="2213"/>
    </i>
    <i>
      <x v="69"/>
      <x v="2214"/>
    </i>
    <i>
      <x v="70"/>
      <x v="2215"/>
    </i>
    <i>
      <x v="71"/>
      <x v="2216"/>
    </i>
    <i>
      <x v="72"/>
      <x v="2217"/>
    </i>
    <i>
      <x v="73"/>
      <x v="2221"/>
    </i>
    <i>
      <x v="74"/>
      <x v="2225"/>
    </i>
    <i>
      <x v="75"/>
      <x v="2231"/>
    </i>
    <i>
      <x v="76"/>
      <x v="2233"/>
    </i>
    <i>
      <x v="77"/>
      <x v="2243"/>
    </i>
    <i>
      <x v="78"/>
      <x v="2244"/>
    </i>
    <i>
      <x v="79"/>
      <x v="2246"/>
    </i>
    <i>
      <x v="80"/>
      <x v="2252"/>
    </i>
    <i>
      <x v="81"/>
      <x v="2253"/>
    </i>
    <i>
      <x v="82"/>
      <x v="2260"/>
    </i>
    <i>
      <x v="83"/>
      <x v="2263"/>
    </i>
    <i>
      <x v="84"/>
      <x v="2265"/>
    </i>
    <i>
      <x v="85"/>
      <x v="2266"/>
    </i>
    <i>
      <x v="86"/>
      <x v="2267"/>
    </i>
    <i>
      <x v="87"/>
      <x v="2268"/>
    </i>
    <i>
      <x v="88"/>
      <x v="2269"/>
    </i>
    <i>
      <x v="89"/>
      <x v="2270"/>
    </i>
    <i>
      <x v="90"/>
      <x v="2271"/>
    </i>
    <i>
      <x v="91"/>
      <x v="2272"/>
    </i>
    <i>
      <x v="92"/>
      <x v="2273"/>
    </i>
    <i>
      <x v="93"/>
      <x v="2276"/>
    </i>
    <i>
      <x v="94"/>
      <x v="2278"/>
    </i>
    <i>
      <x v="95"/>
      <x v="2284"/>
    </i>
    <i>
      <x v="96"/>
      <x v="2287"/>
    </i>
    <i>
      <x v="97"/>
      <x v="2288"/>
    </i>
    <i>
      <x v="98"/>
      <x v="2289"/>
    </i>
    <i>
      <x v="99"/>
      <x v="2290"/>
    </i>
    <i>
      <x v="100"/>
      <x v="2201"/>
    </i>
    <i>
      <x v="101"/>
      <x v="2293"/>
    </i>
    <i>
      <x v="102"/>
      <x v="2294"/>
    </i>
    <i>
      <x v="103"/>
      <x v="2295"/>
    </i>
    <i>
      <x v="104"/>
      <x v="2296"/>
    </i>
    <i>
      <x v="105"/>
      <x v="2306"/>
    </i>
    <i>
      <x v="106"/>
      <x v="2307"/>
    </i>
    <i>
      <x v="107"/>
      <x v="2308"/>
    </i>
    <i>
      <x v="108"/>
      <x v="2309"/>
    </i>
    <i>
      <x v="109"/>
      <x v="2310"/>
    </i>
    <i>
      <x v="110"/>
      <x v="2311"/>
    </i>
    <i>
      <x v="111"/>
      <x v="2312"/>
    </i>
    <i>
      <x v="112"/>
      <x v="2313"/>
    </i>
    <i>
      <x v="113"/>
      <x v="2314"/>
    </i>
    <i>
      <x v="114"/>
      <x v="2315"/>
    </i>
    <i>
      <x v="115"/>
      <x v="2316"/>
    </i>
    <i>
      <x v="116"/>
      <x v="2317"/>
    </i>
    <i>
      <x v="117"/>
      <x v="2318"/>
    </i>
    <i>
      <x v="118"/>
      <x v="2319"/>
    </i>
    <i>
      <x v="119"/>
      <x v="2320"/>
    </i>
    <i>
      <x v="120"/>
      <x v="2321"/>
    </i>
    <i>
      <x v="121"/>
      <x v="2322"/>
    </i>
    <i>
      <x v="122"/>
      <x v="2323"/>
    </i>
    <i>
      <x v="123"/>
      <x v="2324"/>
    </i>
    <i>
      <x v="124"/>
      <x v="2325"/>
    </i>
    <i>
      <x v="125"/>
      <x v="2326"/>
    </i>
    <i>
      <x v="126"/>
      <x v="2327"/>
    </i>
    <i>
      <x v="127"/>
      <x v="2328"/>
    </i>
    <i>
      <x v="128"/>
      <x v="2329"/>
    </i>
    <i>
      <x v="129"/>
      <x v="2330"/>
    </i>
    <i>
      <x v="130"/>
      <x v="2331"/>
    </i>
    <i>
      <x v="131"/>
      <x v="2332"/>
    </i>
    <i>
      <x v="132"/>
      <x v="2333"/>
    </i>
    <i>
      <x v="133"/>
      <x v="2334"/>
    </i>
    <i>
      <x v="134"/>
      <x v="2335"/>
    </i>
    <i>
      <x v="135"/>
      <x v="2336"/>
    </i>
    <i>
      <x v="136"/>
      <x v="2337"/>
    </i>
    <i>
      <x v="137"/>
      <x v="2338"/>
    </i>
    <i>
      <x v="138"/>
      <x v="2339"/>
    </i>
    <i>
      <x v="139"/>
      <x v="2340"/>
    </i>
    <i>
      <x v="140"/>
      <x v="2341"/>
    </i>
    <i>
      <x v="141"/>
      <x v="2342"/>
    </i>
    <i>
      <x v="142"/>
      <x v="2343"/>
    </i>
    <i>
      <x v="143"/>
      <x v="2344"/>
    </i>
    <i>
      <x v="144"/>
      <x v="2345"/>
    </i>
    <i>
      <x v="145"/>
      <x v="2346"/>
    </i>
    <i>
      <x v="146"/>
      <x v="2347"/>
    </i>
    <i>
      <x v="147"/>
      <x v="2348"/>
    </i>
    <i>
      <x v="148"/>
      <x v="2349"/>
    </i>
    <i>
      <x v="149"/>
      <x v="2350"/>
    </i>
    <i>
      <x v="150"/>
      <x v="2351"/>
    </i>
    <i>
      <x v="151"/>
      <x v="2352"/>
    </i>
    <i>
      <x v="152"/>
      <x v="2353"/>
    </i>
    <i>
      <x v="153"/>
      <x v="2354"/>
    </i>
    <i>
      <x v="154"/>
      <x v="2355"/>
    </i>
    <i>
      <x v="155"/>
      <x v="2356"/>
    </i>
    <i>
      <x v="156"/>
      <x v="2357"/>
    </i>
    <i>
      <x v="157"/>
      <x v="2358"/>
    </i>
    <i>
      <x v="158"/>
      <x v="2359"/>
    </i>
    <i>
      <x v="159"/>
      <x v="2360"/>
    </i>
    <i>
      <x v="160"/>
      <x v="2361"/>
    </i>
    <i>
      <x v="161"/>
      <x v="2362"/>
    </i>
    <i>
      <x v="162"/>
      <x v="2363"/>
    </i>
    <i>
      <x v="163"/>
      <x v="2364"/>
    </i>
    <i>
      <x v="164"/>
      <x v="2365"/>
    </i>
    <i>
      <x v="165"/>
      <x v="2366"/>
    </i>
    <i>
      <x v="166"/>
      <x v="2367"/>
    </i>
    <i>
      <x v="167"/>
      <x v="2368"/>
    </i>
    <i>
      <x v="168"/>
      <x v="2369"/>
    </i>
    <i>
      <x v="169"/>
      <x v="2370"/>
    </i>
    <i>
      <x v="170"/>
      <x v="2371"/>
    </i>
    <i>
      <x v="171"/>
      <x v="2372"/>
    </i>
    <i>
      <x v="172"/>
      <x v="2373"/>
    </i>
    <i>
      <x v="173"/>
      <x v="2374"/>
    </i>
    <i>
      <x v="174"/>
      <x v="2375"/>
    </i>
    <i>
      <x v="175"/>
      <x v="2376"/>
    </i>
    <i>
      <x v="176"/>
      <x v="2377"/>
    </i>
    <i>
      <x v="177"/>
      <x v="2378"/>
    </i>
    <i>
      <x v="178"/>
      <x v="2379"/>
    </i>
    <i>
      <x v="179"/>
      <x v="2380"/>
    </i>
    <i>
      <x v="180"/>
      <x v="2381"/>
    </i>
    <i>
      <x v="181"/>
      <x v="2382"/>
    </i>
    <i>
      <x v="182"/>
      <x v="2383"/>
    </i>
    <i>
      <x v="183"/>
      <x v="2384"/>
    </i>
    <i>
      <x v="184"/>
      <x v="2385"/>
    </i>
    <i>
      <x v="185"/>
      <x v="2386"/>
    </i>
    <i>
      <x v="186"/>
      <x v="2387"/>
    </i>
    <i>
      <x v="187"/>
      <x v="2388"/>
    </i>
    <i>
      <x v="188"/>
      <x v="2389"/>
    </i>
    <i>
      <x v="189"/>
      <x v="2390"/>
    </i>
    <i>
      <x v="190"/>
      <x v="2391"/>
    </i>
    <i>
      <x v="191"/>
      <x v="2392"/>
    </i>
    <i>
      <x v="192"/>
      <x v="2393"/>
    </i>
    <i>
      <x v="193"/>
      <x v="2394"/>
    </i>
    <i>
      <x v="194"/>
      <x v="2395"/>
    </i>
    <i>
      <x v="195"/>
      <x v="2396"/>
    </i>
    <i>
      <x v="196"/>
      <x v="2398"/>
    </i>
    <i>
      <x v="197"/>
      <x v="2399"/>
    </i>
    <i>
      <x v="198"/>
      <x v="2400"/>
    </i>
    <i>
      <x v="199"/>
      <x v="2401"/>
    </i>
    <i>
      <x v="200"/>
      <x v="2402"/>
    </i>
    <i>
      <x v="201"/>
      <x v="2403"/>
    </i>
    <i>
      <x v="202"/>
      <x v="2404"/>
    </i>
    <i>
      <x v="203"/>
      <x v="2405"/>
    </i>
    <i>
      <x v="204"/>
      <x v="2406"/>
    </i>
    <i>
      <x v="205"/>
      <x v="2408"/>
    </i>
    <i>
      <x v="206"/>
      <x v="2409"/>
    </i>
    <i>
      <x v="207"/>
      <x v="2410"/>
    </i>
    <i>
      <x v="208"/>
      <x v="2411"/>
    </i>
    <i>
      <x v="209"/>
      <x v="2413"/>
    </i>
    <i>
      <x v="210"/>
      <x v="2414"/>
    </i>
    <i>
      <x v="211"/>
      <x v="2416"/>
    </i>
    <i>
      <x v="212"/>
      <x v="2417"/>
    </i>
    <i>
      <x v="213"/>
      <x v="2418"/>
    </i>
    <i>
      <x v="214"/>
      <x v="2419"/>
    </i>
    <i>
      <x v="215"/>
      <x v="2420"/>
    </i>
    <i>
      <x v="216"/>
      <x v="2421"/>
    </i>
    <i>
      <x v="217"/>
      <x v="2422"/>
    </i>
    <i>
      <x v="218"/>
      <x v="2423"/>
    </i>
    <i>
      <x v="219"/>
      <x v="2424"/>
    </i>
    <i>
      <x v="220"/>
      <x v="2425"/>
    </i>
    <i>
      <x v="221"/>
      <x v="2426"/>
    </i>
    <i>
      <x v="222"/>
      <x v="2427"/>
    </i>
    <i>
      <x v="223"/>
      <x v="16"/>
    </i>
    <i>
      <x v="224"/>
      <x v="2428"/>
    </i>
    <i>
      <x v="225"/>
      <x v="2429"/>
    </i>
    <i>
      <x v="226"/>
      <x v="2430"/>
    </i>
    <i>
      <x v="227"/>
      <x v="2431"/>
    </i>
    <i>
      <x v="228"/>
      <x v="2432"/>
    </i>
    <i>
      <x v="229"/>
      <x v="2433"/>
    </i>
    <i>
      <x v="230"/>
      <x v="2434"/>
    </i>
    <i>
      <x v="231"/>
      <x v="2435"/>
    </i>
    <i>
      <x v="232"/>
      <x v="2436"/>
    </i>
    <i>
      <x v="233"/>
      <x v="2437"/>
    </i>
    <i>
      <x v="234"/>
      <x v="2438"/>
    </i>
    <i>
      <x v="235"/>
      <x v="2439"/>
    </i>
    <i>
      <x v="236"/>
      <x v="2440"/>
    </i>
    <i>
      <x v="237"/>
      <x v="2441"/>
    </i>
    <i>
      <x v="238"/>
      <x v="2442"/>
    </i>
    <i>
      <x v="239"/>
      <x v="2443"/>
    </i>
    <i>
      <x v="240"/>
      <x v="2444"/>
    </i>
    <i>
      <x v="241"/>
      <x v="2445"/>
    </i>
    <i>
      <x v="242"/>
      <x v="2446"/>
    </i>
    <i>
      <x v="243"/>
      <x v="2447"/>
    </i>
    <i>
      <x v="244"/>
      <x v="2448"/>
    </i>
    <i>
      <x v="245"/>
      <x v="2449"/>
    </i>
    <i>
      <x v="246"/>
      <x v="2450"/>
    </i>
    <i>
      <x v="247"/>
      <x v="2451"/>
    </i>
    <i>
      <x v="248"/>
      <x v="2452"/>
    </i>
    <i>
      <x v="249"/>
      <x v="2455"/>
    </i>
    <i>
      <x v="250"/>
      <x v="2457"/>
    </i>
    <i>
      <x v="251"/>
      <x v="2458"/>
    </i>
    <i>
      <x v="252"/>
      <x v="2459"/>
    </i>
    <i>
      <x v="253"/>
      <x v="2460"/>
    </i>
    <i>
      <x v="254"/>
      <x v="2461"/>
    </i>
    <i>
      <x v="255"/>
      <x v="2462"/>
    </i>
    <i>
      <x v="256"/>
      <x v="2463"/>
    </i>
    <i>
      <x v="257"/>
      <x v="2465"/>
    </i>
    <i>
      <x v="258"/>
      <x v="2467"/>
    </i>
    <i>
      <x v="259"/>
      <x v="2468"/>
    </i>
    <i>
      <x v="260"/>
      <x v="2470"/>
    </i>
    <i>
      <x v="261"/>
      <x v="2471"/>
    </i>
    <i>
      <x v="262"/>
      <x v="2472"/>
    </i>
    <i>
      <x v="263"/>
      <x v="2473"/>
    </i>
    <i>
      <x v="264"/>
      <x v="2474"/>
    </i>
    <i>
      <x v="265"/>
      <x v="2475"/>
    </i>
    <i>
      <x v="266"/>
      <x v="2476"/>
    </i>
    <i>
      <x v="267"/>
      <x v="2477"/>
    </i>
    <i>
      <x v="268"/>
      <x v="2478"/>
    </i>
    <i>
      <x v="269"/>
      <x v="2479"/>
    </i>
    <i>
      <x v="270"/>
      <x v="2480"/>
    </i>
    <i>
      <x v="271"/>
      <x v="2481"/>
    </i>
    <i>
      <x v="272"/>
      <x v="2482"/>
    </i>
    <i>
      <x v="273"/>
      <x v="2483"/>
    </i>
    <i>
      <x v="274"/>
      <x v="2485"/>
    </i>
    <i>
      <x v="275"/>
      <x v="2486"/>
    </i>
    <i>
      <x v="276"/>
      <x v="2487"/>
    </i>
    <i>
      <x v="277"/>
      <x v="2488"/>
    </i>
    <i>
      <x v="278"/>
      <x v="2490"/>
    </i>
    <i>
      <x v="279"/>
      <x v="2491"/>
    </i>
    <i>
      <x v="280"/>
      <x v="2492"/>
    </i>
    <i>
      <x v="281"/>
      <x v="2493"/>
    </i>
    <i>
      <x v="282"/>
      <x v="2494"/>
    </i>
    <i>
      <x v="283"/>
      <x v="2495"/>
    </i>
    <i>
      <x v="284"/>
      <x v="2496"/>
    </i>
    <i>
      <x v="285"/>
      <x v="2497"/>
    </i>
    <i>
      <x v="286"/>
      <x v="2498"/>
    </i>
    <i>
      <x v="287"/>
      <x v="2499"/>
    </i>
    <i>
      <x v="288"/>
      <x v="2500"/>
    </i>
    <i>
      <x v="289"/>
      <x v="2501"/>
    </i>
    <i>
      <x v="290"/>
      <x v="2502"/>
    </i>
    <i>
      <x v="291"/>
      <x v="2503"/>
    </i>
    <i>
      <x v="292"/>
      <x v="2504"/>
    </i>
    <i>
      <x v="293"/>
      <x v="2505"/>
    </i>
    <i>
      <x v="294"/>
      <x v="2506"/>
    </i>
    <i>
      <x v="295"/>
      <x v="2507"/>
    </i>
    <i>
      <x v="296"/>
      <x v="2508"/>
    </i>
    <i>
      <x v="297"/>
      <x v="2509"/>
    </i>
    <i>
      <x v="298"/>
      <x v="2510"/>
    </i>
    <i>
      <x v="299"/>
      <x v="2511"/>
    </i>
    <i>
      <x v="300"/>
      <x v="2513"/>
    </i>
    <i>
      <x v="301"/>
      <x v="2514"/>
    </i>
    <i>
      <x v="302"/>
      <x v="2516"/>
    </i>
    <i>
      <x v="303"/>
      <x v="2518"/>
    </i>
    <i>
      <x v="304"/>
      <x v="2519"/>
    </i>
    <i>
      <x v="305"/>
      <x v="2520"/>
    </i>
    <i>
      <x v="306"/>
      <x v="2521"/>
    </i>
    <i>
      <x v="307"/>
      <x v="2522"/>
    </i>
    <i>
      <x v="308"/>
      <x v="2523"/>
    </i>
    <i>
      <x v="309"/>
      <x v="2524"/>
    </i>
    <i>
      <x v="310"/>
      <x v="2525"/>
    </i>
    <i>
      <x v="311"/>
      <x v="2526"/>
    </i>
    <i>
      <x v="312"/>
      <x v="2528"/>
    </i>
    <i>
      <x v="313"/>
      <x v="2529"/>
    </i>
    <i>
      <x v="314"/>
      <x v="2530"/>
    </i>
    <i>
      <x v="315"/>
      <x v="2531"/>
    </i>
    <i>
      <x v="316"/>
      <x v="2532"/>
    </i>
    <i>
      <x v="317"/>
      <x v="2533"/>
    </i>
    <i>
      <x v="318"/>
      <x v="2535"/>
    </i>
    <i>
      <x v="319"/>
      <x v="2538"/>
    </i>
    <i>
      <x v="320"/>
      <x v="2539"/>
    </i>
    <i>
      <x v="321"/>
      <x v="2540"/>
    </i>
    <i>
      <x v="322"/>
      <x v="2541"/>
    </i>
    <i>
      <x v="323"/>
      <x v="2542"/>
    </i>
    <i>
      <x v="324"/>
      <x v="2543"/>
    </i>
    <i>
      <x v="325"/>
      <x v="2544"/>
    </i>
    <i>
      <x v="326"/>
      <x v="2545"/>
    </i>
    <i>
      <x v="327"/>
      <x v="2546"/>
    </i>
    <i>
      <x v="328"/>
      <x v="2547"/>
    </i>
    <i>
      <x v="329"/>
      <x v="2548"/>
    </i>
    <i>
      <x v="330"/>
      <x v="2549"/>
    </i>
    <i>
      <x v="331"/>
      <x v="2550"/>
    </i>
    <i>
      <x v="332"/>
      <x v="2551"/>
    </i>
    <i>
      <x v="333"/>
      <x v="2552"/>
    </i>
    <i>
      <x v="334"/>
      <x v="2553"/>
    </i>
    <i>
      <x v="335"/>
      <x v="2554"/>
    </i>
    <i>
      <x v="336"/>
      <x v="2555"/>
    </i>
    <i>
      <x v="337"/>
      <x v="2556"/>
    </i>
    <i>
      <x v="338"/>
      <x v="2557"/>
    </i>
    <i>
      <x v="339"/>
      <x v="2558"/>
    </i>
    <i>
      <x v="340"/>
      <x v="2562"/>
    </i>
    <i>
      <x v="341"/>
      <x v="2563"/>
    </i>
    <i>
      <x v="342"/>
      <x v="2566"/>
    </i>
    <i>
      <x v="343"/>
      <x v="2570"/>
    </i>
    <i>
      <x v="344"/>
      <x v="2571"/>
    </i>
    <i>
      <x v="345"/>
      <x v="2572"/>
    </i>
    <i>
      <x v="346"/>
      <x v="2573"/>
    </i>
    <i>
      <x v="347"/>
      <x v="2574"/>
    </i>
    <i>
      <x v="348"/>
      <x v="2575"/>
    </i>
    <i>
      <x v="349"/>
      <x v="2576"/>
    </i>
    <i>
      <x v="350"/>
      <x v="2578"/>
    </i>
    <i>
      <x v="351"/>
      <x v="2579"/>
    </i>
    <i>
      <x v="352"/>
      <x v="2580"/>
    </i>
    <i>
      <x v="353"/>
      <x v="2583"/>
    </i>
    <i>
      <x v="354"/>
      <x v="2584"/>
    </i>
    <i>
      <x v="355"/>
      <x v="2585"/>
    </i>
    <i>
      <x v="356"/>
      <x v="2586"/>
    </i>
    <i>
      <x v="357"/>
      <x v="2587"/>
    </i>
    <i>
      <x v="358"/>
      <x v="2588"/>
    </i>
    <i>
      <x v="359"/>
      <x v="2589"/>
    </i>
    <i>
      <x v="360"/>
      <x v="2590"/>
    </i>
    <i>
      <x v="361"/>
      <x v="2591"/>
    </i>
    <i>
      <x v="362"/>
      <x v="2592"/>
    </i>
    <i>
      <x v="363"/>
      <x v="2593"/>
    </i>
    <i>
      <x v="364"/>
      <x v="2594"/>
    </i>
    <i>
      <x v="365"/>
      <x v="2599"/>
    </i>
    <i>
      <x v="366"/>
      <x v="2600"/>
    </i>
    <i>
      <x v="367"/>
      <x v="2601"/>
    </i>
    <i>
      <x v="368"/>
      <x v="2602"/>
    </i>
    <i>
      <x v="369"/>
      <x v="2603"/>
    </i>
    <i>
      <x v="370"/>
      <x v="2604"/>
    </i>
    <i>
      <x v="371"/>
      <x v="2605"/>
    </i>
    <i>
      <x v="372"/>
      <x v="2606"/>
    </i>
    <i>
      <x v="373"/>
      <x v="2607"/>
    </i>
    <i>
      <x v="374"/>
      <x v="2608"/>
    </i>
    <i>
      <x v="375"/>
      <x v="2609"/>
    </i>
    <i>
      <x v="376"/>
      <x v="2610"/>
    </i>
    <i>
      <x v="377"/>
      <x v="2611"/>
    </i>
    <i>
      <x v="378"/>
      <x v="2612"/>
    </i>
    <i>
      <x v="379"/>
      <x v="2613"/>
    </i>
    <i>
      <x v="380"/>
      <x v="2614"/>
    </i>
    <i>
      <x v="381"/>
      <x v="2615"/>
    </i>
    <i>
      <x v="382"/>
      <x v="2616"/>
    </i>
    <i>
      <x v="383"/>
      <x v="2609"/>
    </i>
    <i>
      <x v="384"/>
      <x v="2617"/>
    </i>
    <i>
      <x v="385"/>
      <x v="2618"/>
    </i>
    <i>
      <x v="386"/>
      <x v="2619"/>
    </i>
    <i>
      <x v="387"/>
      <x v="2620"/>
    </i>
    <i>
      <x v="388"/>
      <x v="2621"/>
    </i>
    <i>
      <x v="389"/>
      <x v="2627"/>
    </i>
    <i>
      <x v="390"/>
      <x v="2628"/>
    </i>
    <i>
      <x v="391"/>
      <x v="2629"/>
    </i>
    <i>
      <x v="392"/>
      <x v="2631"/>
    </i>
    <i>
      <x v="393"/>
      <x v="2632"/>
    </i>
    <i>
      <x v="394"/>
      <x v="2633"/>
    </i>
    <i>
      <x v="395"/>
      <x v="2634"/>
    </i>
    <i>
      <x v="396"/>
      <x v="2635"/>
    </i>
    <i>
      <x v="397"/>
      <x v="2636"/>
    </i>
    <i>
      <x v="398"/>
      <x v="2637"/>
    </i>
    <i>
      <x v="399"/>
      <x v="2638"/>
    </i>
    <i>
      <x v="400"/>
      <x v="2639"/>
    </i>
    <i>
      <x v="401"/>
      <x v="2640"/>
    </i>
    <i>
      <x v="402"/>
      <x v="2641"/>
    </i>
    <i>
      <x v="403"/>
      <x v="2642"/>
    </i>
    <i>
      <x v="404"/>
      <x v="2643"/>
    </i>
    <i>
      <x v="405"/>
      <x v="2644"/>
    </i>
    <i>
      <x v="406"/>
      <x v="2645"/>
    </i>
    <i>
      <x v="407"/>
      <x v="2647"/>
    </i>
    <i>
      <x v="408"/>
      <x v="2648"/>
    </i>
    <i>
      <x v="409"/>
      <x v="2651"/>
    </i>
    <i>
      <x v="410"/>
      <x v="2652"/>
    </i>
    <i>
      <x v="411"/>
      <x v="2653"/>
    </i>
    <i>
      <x v="412"/>
      <x v="2654"/>
    </i>
    <i>
      <x v="413"/>
      <x v="2655"/>
    </i>
    <i>
      <x v="414"/>
      <x v="2656"/>
    </i>
    <i>
      <x v="415"/>
      <x v="2657"/>
    </i>
    <i>
      <x v="416"/>
      <x v="2658"/>
    </i>
    <i>
      <x v="417"/>
      <x v="2659"/>
    </i>
    <i>
      <x v="418"/>
      <x v="2660"/>
    </i>
    <i>
      <x v="419"/>
      <x v="2661"/>
    </i>
    <i>
      <x v="420"/>
      <x v="2662"/>
    </i>
    <i>
      <x v="421"/>
      <x v="2663"/>
    </i>
    <i>
      <x v="422"/>
      <x v="2664"/>
    </i>
    <i>
      <x v="423"/>
      <x v="2665"/>
    </i>
    <i>
      <x v="424"/>
      <x v="2666"/>
    </i>
    <i>
      <x v="425"/>
      <x v="2667"/>
    </i>
    <i>
      <x v="426"/>
      <x v="2668"/>
    </i>
    <i>
      <x v="427"/>
      <x v="2669"/>
    </i>
    <i>
      <x v="428"/>
      <x v="2670"/>
    </i>
    <i>
      <x v="429"/>
      <x v="2671"/>
    </i>
    <i>
      <x v="430"/>
      <x v="2673"/>
    </i>
    <i>
      <x v="431"/>
      <x v="2675"/>
    </i>
    <i>
      <x v="432"/>
      <x v="2676"/>
    </i>
    <i>
      <x v="433"/>
      <x v="2679"/>
    </i>
    <i>
      <x v="434"/>
      <x v="2681"/>
    </i>
    <i>
      <x v="435"/>
      <x v="2684"/>
    </i>
    <i>
      <x v="436"/>
      <x v="2690"/>
    </i>
    <i>
      <x v="437"/>
      <x v="2692"/>
    </i>
    <i>
      <x v="438"/>
      <x v="2693"/>
    </i>
    <i>
      <x v="439"/>
      <x v="2694"/>
    </i>
    <i>
      <x v="440"/>
      <x v="2695"/>
    </i>
    <i>
      <x v="441"/>
      <x v="2696"/>
    </i>
    <i>
      <x v="442"/>
      <x v="2697"/>
    </i>
    <i>
      <x v="443"/>
      <x v="2698"/>
    </i>
    <i>
      <x v="444"/>
      <x v="2699"/>
    </i>
    <i>
      <x v="445"/>
      <x v="2700"/>
    </i>
    <i>
      <x v="446"/>
      <x v="2701"/>
    </i>
    <i>
      <x v="447"/>
      <x v="2703"/>
    </i>
    <i>
      <x v="448"/>
      <x v="2704"/>
    </i>
    <i>
      <x v="449"/>
      <x v="2705"/>
    </i>
    <i>
      <x v="450"/>
      <x v="2706"/>
    </i>
    <i>
      <x v="451"/>
      <x v="2707"/>
    </i>
    <i>
      <x v="452"/>
      <x v="2708"/>
    </i>
    <i>
      <x v="453"/>
      <x v="2709"/>
    </i>
    <i>
      <x v="454"/>
      <x v="3973"/>
    </i>
    <i>
      <x v="455"/>
      <x v="2710"/>
    </i>
    <i>
      <x v="456"/>
      <x v="2711"/>
    </i>
    <i>
      <x v="457"/>
      <x v="2713"/>
    </i>
    <i>
      <x v="458"/>
      <x v="2714"/>
    </i>
    <i>
      <x v="459"/>
      <x v="2715"/>
    </i>
    <i>
      <x v="460"/>
      <x v="2716"/>
    </i>
    <i>
      <x v="461"/>
      <x v="2717"/>
    </i>
    <i>
      <x v="462"/>
      <x v="2718"/>
    </i>
    <i>
      <x v="463"/>
      <x v="2719"/>
    </i>
    <i>
      <x v="464"/>
      <x v="2721"/>
    </i>
    <i>
      <x v="465"/>
      <x v="2722"/>
    </i>
    <i>
      <x v="466"/>
      <x v="2729"/>
    </i>
    <i>
      <x v="467"/>
      <x v="2730"/>
    </i>
    <i>
      <x v="468"/>
      <x v="2731"/>
    </i>
    <i>
      <x v="469"/>
      <x v="17"/>
    </i>
    <i>
      <x v="470"/>
      <x v="2734"/>
    </i>
    <i>
      <x v="471"/>
      <x v="2735"/>
    </i>
    <i>
      <x v="472"/>
      <x v="2737"/>
    </i>
    <i>
      <x v="473"/>
      <x v="2739"/>
    </i>
    <i>
      <x v="474"/>
      <x v="2741"/>
    </i>
    <i>
      <x v="475"/>
      <x v="2742"/>
    </i>
    <i>
      <x v="476"/>
      <x v="2743"/>
    </i>
    <i>
      <x v="477"/>
      <x v="2744"/>
    </i>
    <i>
      <x v="478"/>
      <x v="2746"/>
    </i>
    <i>
      <x v="479"/>
      <x v="2748"/>
    </i>
    <i>
      <x v="480"/>
      <x v="2749"/>
    </i>
    <i>
      <x v="481"/>
      <x v="2750"/>
    </i>
    <i>
      <x v="482"/>
      <x v="2751"/>
    </i>
    <i>
      <x v="483"/>
      <x v="2752"/>
    </i>
    <i>
      <x v="484"/>
      <x v="2753"/>
    </i>
    <i>
      <x v="485"/>
      <x v="2754"/>
    </i>
    <i>
      <x v="486"/>
      <x v="2755"/>
    </i>
    <i>
      <x v="487"/>
      <x v="2756"/>
    </i>
    <i>
      <x v="488"/>
      <x v="2757"/>
    </i>
    <i>
      <x v="489"/>
      <x v="2758"/>
    </i>
    <i>
      <x v="490"/>
      <x v="2759"/>
    </i>
    <i>
      <x v="491"/>
      <x v="2760"/>
    </i>
    <i>
      <x v="492"/>
      <x v="18"/>
    </i>
    <i>
      <x v="493"/>
      <x v="2764"/>
    </i>
    <i>
      <x v="494"/>
      <x v="2766"/>
    </i>
    <i>
      <x v="495"/>
      <x v="2769"/>
    </i>
    <i>
      <x v="496"/>
      <x v="2770"/>
    </i>
    <i>
      <x v="497"/>
      <x v="2771"/>
    </i>
    <i>
      <x v="498"/>
      <x v="2772"/>
    </i>
    <i>
      <x v="499"/>
      <x v="2773"/>
    </i>
    <i>
      <x v="500"/>
      <x v="2774"/>
    </i>
    <i>
      <x v="501"/>
      <x v="2775"/>
    </i>
    <i>
      <x v="502"/>
      <x v="2776"/>
    </i>
    <i>
      <x v="503"/>
      <x v="2778"/>
    </i>
    <i>
      <x v="504"/>
      <x v="2779"/>
    </i>
    <i>
      <x v="505"/>
      <x v="2780"/>
    </i>
    <i>
      <x v="506"/>
      <x v="2781"/>
    </i>
    <i>
      <x v="507"/>
      <x v="2782"/>
    </i>
    <i>
      <x v="508"/>
      <x v="2783"/>
    </i>
    <i>
      <x v="509"/>
      <x v="2784"/>
    </i>
    <i>
      <x v="510"/>
      <x v="2785"/>
    </i>
    <i>
      <x v="511"/>
      <x v="2786"/>
    </i>
    <i>
      <x v="512"/>
      <x v="2787"/>
    </i>
    <i>
      <x v="513"/>
      <x v="2788"/>
    </i>
    <i>
      <x v="514"/>
      <x v="2790"/>
    </i>
    <i>
      <x v="515"/>
      <x v="2791"/>
    </i>
    <i>
      <x v="516"/>
      <x v="2792"/>
    </i>
    <i>
      <x v="517"/>
      <x v="2793"/>
    </i>
    <i>
      <x v="518"/>
      <x v="2794"/>
    </i>
    <i>
      <x v="519"/>
      <x v="2795"/>
    </i>
    <i>
      <x v="520"/>
      <x v="2796"/>
    </i>
    <i>
      <x v="521"/>
      <x v="2797"/>
    </i>
    <i>
      <x v="522"/>
      <x v="2798"/>
    </i>
    <i>
      <x v="523"/>
      <x v="2799"/>
    </i>
    <i>
      <x v="524"/>
      <x v="2800"/>
    </i>
    <i>
      <x v="525"/>
      <x v="2801"/>
    </i>
    <i>
      <x v="526"/>
      <x v="2802"/>
    </i>
    <i>
      <x v="527"/>
      <x v="2803"/>
    </i>
    <i>
      <x v="528"/>
      <x v="2804"/>
    </i>
    <i>
      <x v="529"/>
      <x v="2805"/>
    </i>
    <i>
      <x v="530"/>
      <x v="2807"/>
    </i>
    <i>
      <x v="531"/>
      <x v="2812"/>
    </i>
    <i>
      <x v="532"/>
      <x v="2815"/>
    </i>
    <i>
      <x v="533"/>
      <x v="2818"/>
    </i>
    <i>
      <x v="534"/>
      <x v="2822"/>
    </i>
    <i>
      <x v="535"/>
      <x v="2823"/>
    </i>
    <i>
      <x v="536"/>
      <x v="2842"/>
    </i>
    <i>
      <x v="537"/>
      <x v="2843"/>
    </i>
    <i>
      <x v="538"/>
      <x v="2844"/>
    </i>
    <i>
      <x v="539"/>
      <x v="2852"/>
    </i>
    <i>
      <x v="540"/>
      <x v="2853"/>
    </i>
    <i>
      <x v="541"/>
      <x v="2854"/>
    </i>
    <i>
      <x v="542"/>
      <x v="2855"/>
    </i>
    <i>
      <x v="543"/>
      <x v="2858"/>
    </i>
    <i>
      <x v="544"/>
      <x v="2859"/>
    </i>
    <i>
      <x v="545"/>
      <x v="2860"/>
    </i>
    <i>
      <x v="546"/>
      <x v="2861"/>
    </i>
    <i>
      <x v="547"/>
      <x v="2863"/>
    </i>
    <i>
      <x v="548"/>
      <x v="2864"/>
    </i>
    <i>
      <x v="549"/>
      <x v="2865"/>
    </i>
    <i>
      <x v="550"/>
      <x v="2866"/>
    </i>
    <i>
      <x v="551"/>
      <x v="2868"/>
    </i>
    <i>
      <x v="552"/>
      <x v="2869"/>
    </i>
    <i>
      <x v="553"/>
      <x v="2870"/>
    </i>
    <i>
      <x v="554"/>
      <x v="2871"/>
    </i>
    <i>
      <x v="555"/>
      <x v="2872"/>
    </i>
    <i>
      <x v="556"/>
      <x v="2873"/>
    </i>
    <i>
      <x v="557"/>
      <x v="2874"/>
    </i>
    <i>
      <x v="558"/>
      <x v="2875"/>
    </i>
    <i>
      <x v="559"/>
      <x v="2876"/>
    </i>
    <i>
      <x v="560"/>
      <x v="2877"/>
    </i>
    <i>
      <x v="561"/>
      <x v="2878"/>
    </i>
    <i>
      <x v="562"/>
      <x v="2879"/>
    </i>
    <i>
      <x v="563"/>
      <x v="2880"/>
    </i>
    <i>
      <x v="564"/>
      <x v="2884"/>
    </i>
    <i>
      <x v="565"/>
      <x v="2885"/>
    </i>
    <i>
      <x v="566"/>
      <x v="2887"/>
    </i>
    <i>
      <x v="567"/>
      <x v="2888"/>
    </i>
    <i>
      <x v="568"/>
      <x v="2889"/>
    </i>
    <i>
      <x v="569"/>
      <x v="2891"/>
    </i>
    <i>
      <x v="570"/>
      <x v="2895"/>
    </i>
    <i>
      <x v="571"/>
      <x v="2896"/>
    </i>
    <i>
      <x v="572"/>
      <x v="2897"/>
    </i>
    <i>
      <x v="573"/>
      <x v="2898"/>
    </i>
    <i>
      <x v="574"/>
      <x v="2899"/>
    </i>
    <i>
      <x v="575"/>
      <x v="2900"/>
    </i>
    <i>
      <x v="576"/>
      <x v="2901"/>
    </i>
    <i>
      <x v="577"/>
      <x v="2902"/>
    </i>
    <i>
      <x v="578"/>
      <x v="2903"/>
    </i>
    <i>
      <x v="579"/>
      <x v="2905"/>
    </i>
    <i>
      <x v="580"/>
      <x v="2906"/>
    </i>
    <i>
      <x v="581"/>
      <x v="2907"/>
    </i>
    <i>
      <x v="582"/>
      <x v="2908"/>
    </i>
    <i>
      <x v="583"/>
      <x v="2909"/>
    </i>
    <i>
      <x v="584"/>
      <x v="2910"/>
    </i>
    <i>
      <x v="585"/>
      <x v="2911"/>
    </i>
    <i>
      <x v="586"/>
      <x v="2912"/>
    </i>
    <i>
      <x v="587"/>
      <x v="2916"/>
    </i>
    <i>
      <x v="588"/>
      <x v="2917"/>
    </i>
    <i>
      <x v="589"/>
      <x v="2919"/>
    </i>
    <i>
      <x v="590"/>
      <x v="2921"/>
    </i>
    <i>
      <x v="591"/>
      <x v="2923"/>
    </i>
    <i>
      <x v="592"/>
      <x v="2925"/>
    </i>
    <i>
      <x v="593"/>
      <x v="2926"/>
    </i>
    <i>
      <x v="594"/>
      <x v="2927"/>
    </i>
    <i>
      <x v="595"/>
      <x v="2928"/>
    </i>
    <i>
      <x v="596"/>
      <x v="2929"/>
    </i>
    <i>
      <x v="597"/>
      <x v="5390"/>
    </i>
    <i>
      <x v="598"/>
      <x v="2932"/>
    </i>
    <i>
      <x v="599"/>
      <x v="2933"/>
    </i>
    <i>
      <x v="600"/>
      <x v="2935"/>
    </i>
    <i>
      <x v="601"/>
      <x v="2936"/>
    </i>
    <i>
      <x v="602"/>
      <x v="2937"/>
    </i>
    <i>
      <x v="603"/>
      <x v="2938"/>
    </i>
    <i>
      <x v="604"/>
      <x v="2940"/>
    </i>
    <i>
      <x v="605"/>
      <x v="2941"/>
    </i>
    <i>
      <x v="606"/>
      <x v="2942"/>
    </i>
    <i>
      <x v="607"/>
      <x v="2943"/>
    </i>
    <i>
      <x v="608"/>
      <x v="2944"/>
    </i>
    <i>
      <x v="609"/>
      <x v="2945"/>
    </i>
    <i>
      <x v="610"/>
      <x v="2946"/>
    </i>
    <i>
      <x v="611"/>
      <x v="2947"/>
    </i>
    <i>
      <x v="612"/>
      <x v="2948"/>
    </i>
    <i>
      <x v="613"/>
      <x v="2949"/>
    </i>
    <i>
      <x v="614"/>
      <x v="2950"/>
    </i>
    <i>
      <x v="615"/>
      <x v="2951"/>
    </i>
    <i>
      <x v="616"/>
      <x v="2952"/>
    </i>
    <i>
      <x v="617"/>
      <x v="2953"/>
    </i>
    <i>
      <x v="618"/>
      <x v="2954"/>
    </i>
    <i>
      <x v="619"/>
      <x v="2955"/>
    </i>
    <i>
      <x v="620"/>
      <x v="2956"/>
    </i>
    <i>
      <x v="621"/>
      <x v="2958"/>
    </i>
    <i>
      <x v="622"/>
      <x v="2961"/>
    </i>
    <i>
      <x v="623"/>
      <x v="2962"/>
    </i>
    <i>
      <x v="624"/>
      <x v="2963"/>
    </i>
    <i>
      <x v="625"/>
      <x v="2964"/>
    </i>
    <i>
      <x v="626"/>
      <x v="2967"/>
    </i>
    <i>
      <x v="627"/>
      <x v="2968"/>
    </i>
    <i>
      <x v="628"/>
      <x v="2969"/>
    </i>
    <i>
      <x v="629"/>
      <x v="2970"/>
    </i>
    <i>
      <x v="630"/>
      <x v="2971"/>
    </i>
    <i>
      <x v="631"/>
      <x v="2973"/>
    </i>
    <i>
      <x v="632"/>
      <x v="2974"/>
    </i>
    <i>
      <x v="633"/>
      <x v="2975"/>
    </i>
    <i>
      <x v="634"/>
      <x v="2976"/>
    </i>
    <i>
      <x v="635"/>
      <x v="2981"/>
    </i>
    <i>
      <x v="636"/>
      <x v="19"/>
    </i>
    <i>
      <x v="637"/>
      <x v="20"/>
    </i>
    <i>
      <x v="638"/>
      <x v="21"/>
    </i>
    <i>
      <x v="639"/>
      <x v="2982"/>
    </i>
    <i>
      <x v="640"/>
      <x v="2983"/>
    </i>
    <i>
      <x v="641"/>
      <x v="2984"/>
    </i>
    <i>
      <x v="642"/>
      <x v="2985"/>
    </i>
    <i>
      <x v="643"/>
      <x v="2986"/>
    </i>
    <i>
      <x v="644"/>
      <x v="22"/>
    </i>
    <i>
      <x v="645"/>
      <x v="2987"/>
    </i>
    <i>
      <x v="646"/>
      <x v="2988"/>
    </i>
    <i>
      <x v="647"/>
      <x v="23"/>
    </i>
    <i>
      <x v="648"/>
      <x v="2989"/>
    </i>
    <i>
      <x v="649"/>
      <x v="2990"/>
    </i>
    <i>
      <x v="650"/>
      <x v="2991"/>
    </i>
    <i>
      <x v="651"/>
      <x v="2992"/>
    </i>
    <i>
      <x v="652"/>
      <x v="2993"/>
    </i>
    <i>
      <x v="653"/>
      <x v="2994"/>
    </i>
    <i>
      <x v="654"/>
      <x v="2995"/>
    </i>
    <i>
      <x v="655"/>
      <x v="2996"/>
    </i>
    <i>
      <x v="656"/>
      <x v="2997"/>
    </i>
    <i>
      <x v="657"/>
      <x v="2998"/>
    </i>
    <i>
      <x v="658"/>
      <x v="24"/>
    </i>
    <i>
      <x v="659"/>
      <x v="2999"/>
    </i>
    <i>
      <x v="660"/>
      <x v="3000"/>
    </i>
    <i>
      <x v="661"/>
      <x v="3001"/>
    </i>
    <i>
      <x v="662"/>
      <x v="3002"/>
    </i>
    <i>
      <x v="663"/>
      <x v="25"/>
    </i>
    <i>
      <x v="664"/>
      <x v="3003"/>
    </i>
    <i>
      <x v="665"/>
      <x v="3004"/>
    </i>
    <i>
      <x v="666"/>
      <x v="3005"/>
    </i>
    <i>
      <x v="667"/>
      <x v="3006"/>
    </i>
    <i>
      <x v="668"/>
      <x v="3007"/>
    </i>
    <i>
      <x v="669"/>
      <x v="2109"/>
    </i>
    <i>
      <x v="670"/>
      <x v="3008"/>
    </i>
    <i>
      <x v="671"/>
      <x v="3009"/>
    </i>
    <i>
      <x v="672"/>
      <x v="3010"/>
    </i>
    <i>
      <x v="673"/>
      <x v="3011"/>
    </i>
    <i>
      <x v="674"/>
      <x v="3012"/>
    </i>
    <i>
      <x v="675"/>
      <x v="3013"/>
    </i>
    <i>
      <x v="676"/>
      <x v="3014"/>
    </i>
    <i>
      <x v="677"/>
      <x v="3015"/>
    </i>
    <i>
      <x v="678"/>
      <x v="3016"/>
    </i>
    <i>
      <x v="679"/>
      <x v="3017"/>
    </i>
    <i>
      <x v="680"/>
      <x v="3018"/>
    </i>
    <i>
      <x v="681"/>
      <x v="3019"/>
    </i>
    <i>
      <x v="682"/>
      <x v="3020"/>
    </i>
    <i>
      <x v="683"/>
      <x v="26"/>
    </i>
    <i>
      <x v="684"/>
      <x v="3021"/>
    </i>
    <i>
      <x v="685"/>
      <x v="3022"/>
    </i>
    <i>
      <x v="686"/>
      <x v="3023"/>
    </i>
    <i>
      <x v="687"/>
      <x v="3024"/>
    </i>
    <i>
      <x v="688"/>
      <x v="3025"/>
    </i>
    <i>
      <x v="689"/>
      <x v="6231"/>
    </i>
    <i>
      <x v="690"/>
      <x v="3026"/>
    </i>
    <i>
      <x v="691"/>
      <x v="3027"/>
    </i>
    <i>
      <x v="692"/>
      <x v="3028"/>
    </i>
    <i>
      <x v="693"/>
      <x v="3029"/>
    </i>
    <i>
      <x v="694"/>
      <x v="3030"/>
    </i>
    <i>
      <x v="695"/>
      <x v="3031"/>
    </i>
    <i>
      <x v="696"/>
      <x v="3032"/>
    </i>
    <i>
      <x v="697"/>
      <x v="3033"/>
    </i>
    <i>
      <x v="698"/>
      <x v="27"/>
    </i>
    <i>
      <x v="699"/>
      <x v="3034"/>
    </i>
    <i>
      <x v="700"/>
      <x v="3035"/>
    </i>
    <i>
      <x v="701"/>
      <x v="28"/>
    </i>
    <i>
      <x v="702"/>
      <x v="3036"/>
    </i>
    <i>
      <x v="703"/>
      <x v="3037"/>
    </i>
    <i>
      <x v="704"/>
      <x v="3038"/>
    </i>
    <i>
      <x v="705"/>
      <x v="3039"/>
    </i>
    <i>
      <x v="706"/>
      <x v="3040"/>
    </i>
    <i>
      <x v="707"/>
      <x v="3041"/>
    </i>
    <i>
      <x v="708"/>
      <x v="3042"/>
    </i>
    <i>
      <x v="709"/>
      <x v="29"/>
    </i>
    <i>
      <x v="710"/>
      <x v="30"/>
    </i>
    <i>
      <x v="711"/>
      <x v="3043"/>
    </i>
    <i>
      <x v="712"/>
      <x v="31"/>
    </i>
    <i>
      <x v="713"/>
      <x v="32"/>
    </i>
    <i>
      <x v="714"/>
      <x v="33"/>
    </i>
    <i>
      <x v="715"/>
      <x v="34"/>
    </i>
    <i>
      <x v="716"/>
      <x v="3044"/>
    </i>
    <i>
      <x v="717"/>
      <x v="3045"/>
    </i>
    <i>
      <x v="718"/>
      <x v="3046"/>
    </i>
    <i>
      <x v="719"/>
      <x v="3047"/>
    </i>
    <i>
      <x v="720"/>
      <x v="35"/>
    </i>
    <i>
      <x v="721"/>
      <x v="3048"/>
    </i>
    <i>
      <x v="722"/>
      <x v="3049"/>
    </i>
    <i>
      <x v="723"/>
      <x v="3050"/>
    </i>
    <i>
      <x v="724"/>
      <x v="3051"/>
    </i>
    <i>
      <x v="725"/>
      <x v="3052"/>
    </i>
    <i>
      <x v="726"/>
      <x v="3053"/>
    </i>
    <i>
      <x v="727"/>
      <x v="36"/>
    </i>
    <i>
      <x v="728"/>
      <x v="37"/>
    </i>
    <i>
      <x v="729"/>
      <x v="3054"/>
    </i>
    <i>
      <x v="730"/>
      <x v="3055"/>
    </i>
    <i>
      <x v="731"/>
      <x v="3056"/>
    </i>
    <i>
      <x v="732"/>
      <x v="3057"/>
    </i>
    <i>
      <x v="733"/>
      <x v="3058"/>
    </i>
    <i>
      <x v="734"/>
      <x v="3059"/>
    </i>
    <i>
      <x v="735"/>
      <x v="3060"/>
    </i>
    <i>
      <x v="736"/>
      <x v="3061"/>
    </i>
    <i>
      <x v="737"/>
      <x v="3062"/>
    </i>
    <i>
      <x v="738"/>
      <x v="3063"/>
    </i>
    <i>
      <x v="739"/>
      <x v="38"/>
    </i>
    <i>
      <x v="740"/>
      <x v="3064"/>
    </i>
    <i>
      <x v="741"/>
      <x v="3065"/>
    </i>
    <i>
      <x v="742"/>
      <x v="3066"/>
    </i>
    <i>
      <x v="743"/>
      <x v="39"/>
    </i>
    <i>
      <x v="744"/>
      <x v="3067"/>
    </i>
    <i>
      <x v="745"/>
      <x v="3068"/>
    </i>
    <i>
      <x v="746"/>
      <x v="3069"/>
    </i>
    <i>
      <x v="747"/>
      <x v="3070"/>
    </i>
    <i>
      <x v="748"/>
      <x v="3071"/>
    </i>
    <i>
      <x v="749"/>
      <x v="3072"/>
    </i>
    <i>
      <x v="750"/>
      <x v="3073"/>
    </i>
    <i>
      <x v="751"/>
      <x v="3074"/>
    </i>
    <i>
      <x v="752"/>
      <x v="40"/>
    </i>
    <i>
      <x v="753"/>
      <x v="3075"/>
    </i>
    <i>
      <x v="754"/>
      <x v="3076"/>
    </i>
    <i>
      <x v="755"/>
      <x v="3077"/>
    </i>
    <i>
      <x v="756"/>
      <x v="3078"/>
    </i>
    <i>
      <x v="757"/>
      <x v="3079"/>
    </i>
    <i>
      <x v="758"/>
      <x v="3080"/>
    </i>
    <i>
      <x v="759"/>
      <x v="41"/>
    </i>
    <i>
      <x v="760"/>
      <x v="42"/>
    </i>
    <i>
      <x v="761"/>
      <x v="3081"/>
    </i>
    <i>
      <x v="762"/>
      <x v="43"/>
    </i>
    <i>
      <x v="763"/>
      <x v="44"/>
    </i>
    <i>
      <x v="764"/>
      <x v="3082"/>
    </i>
    <i>
      <x v="765"/>
      <x v="45"/>
    </i>
    <i>
      <x v="766"/>
      <x v="3083"/>
    </i>
    <i>
      <x v="767"/>
      <x v="3084"/>
    </i>
    <i>
      <x v="768"/>
      <x v="46"/>
    </i>
    <i>
      <x v="769"/>
      <x v="47"/>
    </i>
    <i>
      <x v="770"/>
      <x v="48"/>
    </i>
    <i>
      <x v="771"/>
      <x v="3085"/>
    </i>
    <i>
      <x v="772"/>
      <x v="3086"/>
    </i>
    <i>
      <x v="773"/>
      <x v="3087"/>
    </i>
    <i>
      <x v="774"/>
      <x v="49"/>
    </i>
    <i>
      <x v="775"/>
      <x v="3088"/>
    </i>
    <i>
      <x v="776"/>
      <x v="50"/>
    </i>
    <i>
      <x v="777"/>
      <x v="51"/>
    </i>
    <i>
      <x v="778"/>
      <x v="52"/>
    </i>
    <i>
      <x v="779"/>
      <x v="3089"/>
    </i>
    <i>
      <x v="780"/>
      <x v="53"/>
    </i>
    <i>
      <x v="781"/>
      <x v="54"/>
    </i>
    <i>
      <x v="782"/>
      <x v="55"/>
    </i>
    <i>
      <x v="783"/>
      <x v="56"/>
    </i>
    <i>
      <x v="784"/>
      <x v="57"/>
    </i>
    <i>
      <x v="785"/>
      <x v="3090"/>
    </i>
    <i>
      <x v="786"/>
      <x v="3091"/>
    </i>
    <i>
      <x v="787"/>
      <x v="58"/>
    </i>
    <i>
      <x v="788"/>
      <x v="2206"/>
    </i>
    <i>
      <x v="789"/>
      <x v="59"/>
    </i>
    <i>
      <x v="790"/>
      <x v="3092"/>
    </i>
    <i>
      <x v="791"/>
      <x v="60"/>
    </i>
    <i>
      <x v="792"/>
      <x v="61"/>
    </i>
    <i>
      <x v="793"/>
      <x v="3093"/>
    </i>
    <i>
      <x v="794"/>
      <x v="3094"/>
    </i>
    <i>
      <x v="795"/>
      <x v="3095"/>
    </i>
    <i>
      <x v="796"/>
      <x v="3096"/>
    </i>
    <i>
      <x v="797"/>
      <x v="62"/>
    </i>
    <i>
      <x v="798"/>
      <x v="3097"/>
    </i>
    <i>
      <x v="799"/>
      <x v="3098"/>
    </i>
    <i>
      <x v="800"/>
      <x v="3099"/>
    </i>
    <i>
      <x v="801"/>
      <x v="3100"/>
    </i>
    <i>
      <x v="802"/>
      <x v="3101"/>
    </i>
    <i>
      <x v="803"/>
      <x v="3102"/>
    </i>
    <i>
      <x v="804"/>
      <x v="3103"/>
    </i>
    <i>
      <x v="805"/>
      <x v="3104"/>
    </i>
    <i>
      <x v="806"/>
      <x v="3105"/>
    </i>
    <i>
      <x v="807"/>
      <x v="3106"/>
    </i>
    <i>
      <x v="808"/>
      <x v="3107"/>
    </i>
    <i>
      <x v="809"/>
      <x v="3108"/>
    </i>
    <i>
      <x v="810"/>
      <x v="3109"/>
    </i>
    <i>
      <x v="811"/>
      <x v="3110"/>
    </i>
    <i>
      <x v="812"/>
      <x v="3111"/>
    </i>
    <i>
      <x v="813"/>
      <x v="3112"/>
    </i>
    <i>
      <x v="814"/>
      <x v="3113"/>
    </i>
    <i>
      <x v="815"/>
      <x v="3114"/>
    </i>
    <i>
      <x v="816"/>
      <x v="3115"/>
    </i>
    <i>
      <x v="817"/>
      <x v="3116"/>
    </i>
    <i>
      <x v="818"/>
      <x v="3117"/>
    </i>
    <i>
      <x v="819"/>
      <x v="3118"/>
    </i>
    <i>
      <x v="820"/>
      <x v="3119"/>
    </i>
    <i>
      <x v="821"/>
      <x v="3120"/>
    </i>
    <i>
      <x v="822"/>
      <x v="3121"/>
    </i>
    <i>
      <x v="823"/>
      <x v="3122"/>
    </i>
    <i>
      <x v="824"/>
      <x v="63"/>
    </i>
    <i>
      <x v="825"/>
      <x v="3123"/>
    </i>
    <i>
      <x v="826"/>
      <x v="3124"/>
    </i>
    <i>
      <x v="827"/>
      <x v="3125"/>
    </i>
    <i>
      <x v="828"/>
      <x v="3126"/>
    </i>
    <i>
      <x v="829"/>
      <x v="3127"/>
    </i>
    <i>
      <x v="830"/>
      <x v="3128"/>
    </i>
    <i>
      <x v="831"/>
      <x v="3129"/>
    </i>
    <i>
      <x v="832"/>
      <x v="3130"/>
    </i>
    <i>
      <x v="833"/>
      <x v="3131"/>
    </i>
    <i>
      <x v="834"/>
      <x v="3132"/>
    </i>
    <i>
      <x v="835"/>
      <x v="3133"/>
    </i>
    <i>
      <x v="836"/>
      <x v="3134"/>
    </i>
    <i>
      <x v="837"/>
      <x v="3135"/>
    </i>
    <i>
      <x v="838"/>
      <x v="3136"/>
    </i>
    <i>
      <x v="839"/>
      <x v="3137"/>
    </i>
    <i>
      <x v="840"/>
      <x v="3138"/>
    </i>
    <i>
      <x v="841"/>
      <x v="3139"/>
    </i>
    <i>
      <x v="842"/>
      <x v="3140"/>
    </i>
    <i>
      <x v="843"/>
      <x v="3141"/>
    </i>
    <i>
      <x v="844"/>
      <x v="3142"/>
    </i>
    <i>
      <x v="845"/>
      <x v="3143"/>
    </i>
    <i>
      <x v="846"/>
      <x v="3144"/>
    </i>
    <i>
      <x v="847"/>
      <x v="3145"/>
    </i>
    <i>
      <x v="848"/>
      <x v="3146"/>
    </i>
    <i>
      <x v="849"/>
      <x v="3147"/>
    </i>
    <i>
      <x v="850"/>
      <x v="3148"/>
    </i>
    <i>
      <x v="851"/>
      <x v="3149"/>
    </i>
    <i>
      <x v="852"/>
      <x v="3150"/>
    </i>
    <i>
      <x v="853"/>
      <x v="3151"/>
    </i>
    <i>
      <x v="854"/>
      <x v="3152"/>
    </i>
    <i>
      <x v="855"/>
      <x v="3153"/>
    </i>
    <i>
      <x v="856"/>
      <x v="3154"/>
    </i>
    <i>
      <x v="857"/>
      <x v="3155"/>
    </i>
    <i>
      <x v="858"/>
      <x v="3156"/>
    </i>
    <i>
      <x v="859"/>
      <x v="3157"/>
    </i>
    <i>
      <x v="860"/>
      <x v="3158"/>
    </i>
    <i>
      <x v="861"/>
      <x v="3159"/>
    </i>
    <i>
      <x v="862"/>
      <x v="3160"/>
    </i>
    <i>
      <x v="863"/>
      <x v="3161"/>
    </i>
    <i>
      <x v="864"/>
      <x v="3162"/>
    </i>
    <i>
      <x v="865"/>
      <x v="3163"/>
    </i>
    <i>
      <x v="866"/>
      <x v="3164"/>
    </i>
    <i>
      <x v="867"/>
      <x v="3165"/>
    </i>
    <i>
      <x v="868"/>
      <x v="3166"/>
    </i>
    <i>
      <x v="869"/>
      <x v="3167"/>
    </i>
    <i>
      <x v="870"/>
      <x v="3168"/>
    </i>
    <i>
      <x v="871"/>
      <x v="3169"/>
    </i>
    <i>
      <x v="872"/>
      <x v="3170"/>
    </i>
    <i>
      <x v="873"/>
      <x v="3171"/>
    </i>
    <i>
      <x v="874"/>
      <x v="3172"/>
    </i>
    <i>
      <x v="875"/>
      <x v="3173"/>
    </i>
    <i>
      <x v="876"/>
      <x v="64"/>
    </i>
    <i>
      <x v="877"/>
      <x v="3174"/>
    </i>
    <i>
      <x v="878"/>
      <x v="3175"/>
    </i>
    <i>
      <x v="879"/>
      <x v="3176"/>
    </i>
    <i>
      <x v="880"/>
      <x v="3177"/>
    </i>
    <i>
      <x v="881"/>
      <x v="3178"/>
    </i>
    <i>
      <x v="882"/>
      <x v="3179"/>
    </i>
    <i>
      <x v="883"/>
      <x v="3180"/>
    </i>
    <i>
      <x v="884"/>
      <x v="3181"/>
    </i>
    <i>
      <x v="885"/>
      <x v="3182"/>
    </i>
    <i>
      <x v="886"/>
      <x v="3183"/>
    </i>
    <i>
      <x v="887"/>
      <x v="3184"/>
    </i>
    <i>
      <x v="888"/>
      <x v="3185"/>
    </i>
    <i>
      <x v="889"/>
      <x v="65"/>
    </i>
    <i>
      <x v="890"/>
      <x v="3186"/>
    </i>
    <i>
      <x v="891"/>
      <x v="3187"/>
    </i>
    <i>
      <x v="892"/>
      <x v="3188"/>
    </i>
    <i>
      <x v="893"/>
      <x v="3189"/>
    </i>
    <i>
      <x v="894"/>
      <x v="66"/>
    </i>
    <i>
      <x v="895"/>
      <x v="3190"/>
    </i>
    <i>
      <x v="896"/>
      <x v="3191"/>
    </i>
    <i>
      <x v="897"/>
      <x v="3192"/>
    </i>
    <i>
      <x v="898"/>
      <x v="3193"/>
    </i>
    <i>
      <x v="899"/>
      <x v="3194"/>
    </i>
    <i>
      <x v="900"/>
      <x v="3195"/>
    </i>
    <i>
      <x v="901"/>
      <x v="3196"/>
    </i>
    <i>
      <x v="902"/>
      <x v="3197"/>
    </i>
    <i>
      <x v="903"/>
      <x v="3198"/>
    </i>
    <i>
      <x v="904"/>
      <x v="3199"/>
    </i>
    <i>
      <x v="905"/>
      <x v="3200"/>
    </i>
    <i>
      <x v="906"/>
      <x v="3201"/>
    </i>
    <i>
      <x v="907"/>
      <x v="3202"/>
    </i>
    <i>
      <x v="908"/>
      <x v="3203"/>
    </i>
    <i>
      <x v="909"/>
      <x v="3204"/>
    </i>
    <i>
      <x v="910"/>
      <x v="3205"/>
    </i>
    <i>
      <x v="911"/>
      <x v="3206"/>
    </i>
    <i>
      <x v="912"/>
      <x v="3207"/>
    </i>
    <i>
      <x v="913"/>
      <x v="3208"/>
    </i>
    <i>
      <x v="914"/>
      <x v="3209"/>
    </i>
    <i>
      <x v="915"/>
      <x v="3210"/>
    </i>
    <i>
      <x v="916"/>
      <x v="3211"/>
    </i>
    <i>
      <x v="917"/>
      <x v="3212"/>
    </i>
    <i>
      <x v="918"/>
      <x v="3213"/>
    </i>
    <i>
      <x v="919"/>
      <x v="3214"/>
    </i>
    <i>
      <x v="920"/>
      <x v="3215"/>
    </i>
    <i>
      <x v="921"/>
      <x v="3216"/>
    </i>
    <i>
      <x v="922"/>
      <x v="3217"/>
    </i>
    <i>
      <x v="923"/>
      <x v="3218"/>
    </i>
    <i>
      <x v="924"/>
      <x v="3219"/>
    </i>
    <i>
      <x v="925"/>
      <x v="3220"/>
    </i>
    <i>
      <x v="926"/>
      <x v="3221"/>
    </i>
    <i>
      <x v="927"/>
      <x v="67"/>
    </i>
    <i>
      <x v="928"/>
      <x v="68"/>
    </i>
    <i>
      <x v="929"/>
      <x v="3224"/>
    </i>
    <i>
      <x v="930"/>
      <x v="3225"/>
    </i>
    <i>
      <x v="931"/>
      <x v="3226"/>
    </i>
    <i>
      <x v="932"/>
      <x v="3227"/>
    </i>
    <i>
      <x v="933"/>
      <x v="3228"/>
    </i>
    <i>
      <x v="934"/>
      <x v="3229"/>
    </i>
    <i>
      <x v="935"/>
      <x v="3230"/>
    </i>
    <i>
      <x v="936"/>
      <x v="3231"/>
    </i>
    <i>
      <x v="937"/>
      <x v="3232"/>
    </i>
    <i>
      <x v="938"/>
      <x v="3233"/>
    </i>
    <i>
      <x v="939"/>
      <x v="3234"/>
    </i>
    <i>
      <x v="940"/>
      <x v="3235"/>
    </i>
    <i>
      <x v="941"/>
      <x v="3236"/>
    </i>
    <i>
      <x v="942"/>
      <x v="3237"/>
    </i>
    <i>
      <x v="943"/>
      <x v="3238"/>
    </i>
    <i>
      <x v="944"/>
      <x v="3239"/>
    </i>
    <i>
      <x v="945"/>
      <x v="3240"/>
    </i>
    <i>
      <x v="946"/>
      <x v="3241"/>
    </i>
    <i>
      <x v="947"/>
      <x v="3242"/>
    </i>
    <i>
      <x v="948"/>
      <x v="3243"/>
    </i>
    <i>
      <x v="949"/>
      <x v="3244"/>
    </i>
    <i>
      <x v="950"/>
      <x v="3245"/>
    </i>
    <i>
      <x v="951"/>
      <x v="3246"/>
    </i>
    <i>
      <x v="952"/>
      <x v="3247"/>
    </i>
    <i>
      <x v="953"/>
      <x v="3248"/>
    </i>
    <i>
      <x v="954"/>
      <x v="3249"/>
    </i>
    <i>
      <x v="955"/>
      <x v="3250"/>
    </i>
    <i>
      <x v="956"/>
      <x v="3251"/>
    </i>
    <i>
      <x v="957"/>
      <x v="3252"/>
    </i>
    <i>
      <x v="958"/>
      <x v="3253"/>
    </i>
    <i>
      <x v="959"/>
      <x v="3254"/>
    </i>
    <i>
      <x v="960"/>
      <x v="3255"/>
    </i>
    <i>
      <x v="961"/>
      <x v="3256"/>
    </i>
    <i>
      <x v="962"/>
      <x v="3257"/>
    </i>
    <i>
      <x v="963"/>
      <x v="3258"/>
    </i>
    <i>
      <x v="964"/>
      <x v="3259"/>
    </i>
    <i>
      <x v="965"/>
      <x v="3260"/>
    </i>
    <i>
      <x v="966"/>
      <x v="3261"/>
    </i>
    <i>
      <x v="967"/>
      <x v="3262"/>
    </i>
    <i>
      <x v="968"/>
      <x v="3263"/>
    </i>
    <i>
      <x v="969"/>
      <x v="3264"/>
    </i>
    <i>
      <x v="970"/>
      <x v="3265"/>
    </i>
    <i>
      <x v="971"/>
      <x v="3266"/>
    </i>
    <i>
      <x v="972"/>
      <x v="3267"/>
    </i>
    <i>
      <x v="973"/>
      <x v="3268"/>
    </i>
    <i>
      <x v="974"/>
      <x v="3269"/>
    </i>
    <i>
      <x v="975"/>
      <x v="3270"/>
    </i>
    <i>
      <x v="976"/>
      <x v="3271"/>
    </i>
    <i>
      <x v="977"/>
      <x v="3272"/>
    </i>
    <i>
      <x v="978"/>
      <x v="3273"/>
    </i>
    <i>
      <x v="979"/>
      <x v="3274"/>
    </i>
    <i>
      <x v="980"/>
      <x v="3275"/>
    </i>
    <i>
      <x v="981"/>
      <x v="3276"/>
    </i>
    <i>
      <x v="982"/>
      <x v="3277"/>
    </i>
    <i>
      <x v="983"/>
      <x v="3278"/>
    </i>
    <i>
      <x v="984"/>
      <x v="3279"/>
    </i>
    <i>
      <x v="985"/>
      <x v="3280"/>
    </i>
    <i>
      <x v="986"/>
      <x v="3281"/>
    </i>
    <i>
      <x v="987"/>
      <x v="3282"/>
    </i>
    <i>
      <x v="988"/>
      <x v="3283"/>
    </i>
    <i>
      <x v="989"/>
      <x v="3284"/>
    </i>
    <i>
      <x v="990"/>
      <x v="3285"/>
    </i>
    <i>
      <x v="991"/>
      <x v="3286"/>
    </i>
    <i>
      <x v="992"/>
      <x v="3287"/>
    </i>
    <i>
      <x v="993"/>
      <x v="3288"/>
    </i>
    <i>
      <x v="994"/>
      <x v="3289"/>
    </i>
    <i>
      <x v="995"/>
      <x v="3290"/>
    </i>
    <i>
      <x v="996"/>
      <x v="3291"/>
    </i>
    <i>
      <x v="997"/>
      <x v="3292"/>
    </i>
    <i>
      <x v="998"/>
      <x v="3293"/>
    </i>
    <i>
      <x v="999"/>
      <x v="3294"/>
    </i>
    <i>
      <x v="1000"/>
      <x v="3295"/>
    </i>
    <i>
      <x v="1001"/>
      <x v="3296"/>
    </i>
    <i>
      <x v="1002"/>
      <x v="3297"/>
    </i>
    <i>
      <x v="1003"/>
      <x v="6144"/>
    </i>
    <i>
      <x v="1004"/>
      <x v="3298"/>
    </i>
    <i>
      <x v="1005"/>
      <x v="3299"/>
    </i>
    <i>
      <x v="1006"/>
      <x v="3300"/>
    </i>
    <i>
      <x v="1007"/>
      <x v="3301"/>
    </i>
    <i>
      <x v="1008"/>
      <x v="3302"/>
    </i>
    <i>
      <x v="1009"/>
      <x v="3303"/>
    </i>
    <i>
      <x v="1010"/>
      <x v="3304"/>
    </i>
    <i>
      <x v="1011"/>
      <x v="6094"/>
    </i>
    <i>
      <x v="1012"/>
      <x v="3305"/>
    </i>
    <i>
      <x v="1013"/>
      <x v="3306"/>
    </i>
    <i>
      <x v="1014"/>
      <x v="3307"/>
    </i>
    <i>
      <x v="1015"/>
      <x v="3308"/>
    </i>
    <i>
      <x v="1016"/>
      <x v="3309"/>
    </i>
    <i>
      <x v="1017"/>
      <x v="3310"/>
    </i>
    <i>
      <x v="1018"/>
      <x v="3311"/>
    </i>
    <i>
      <x v="1019"/>
      <x v="3312"/>
    </i>
    <i>
      <x v="1020"/>
      <x v="3313"/>
    </i>
    <i>
      <x v="1021"/>
      <x v="3314"/>
    </i>
    <i>
      <x v="1022"/>
      <x v="3315"/>
    </i>
    <i>
      <x v="1023"/>
      <x v="2918"/>
    </i>
    <i>
      <x v="1024"/>
      <x v="3316"/>
    </i>
    <i>
      <x v="1025"/>
      <x v="3317"/>
    </i>
    <i>
      <x v="1026"/>
      <x v="3318"/>
    </i>
    <i>
      <x v="1027"/>
      <x v="3319"/>
    </i>
    <i>
      <x v="1028"/>
      <x v="3320"/>
    </i>
    <i>
      <x v="1029"/>
      <x v="3321"/>
    </i>
    <i>
      <x v="1030"/>
      <x v="3322"/>
    </i>
    <i>
      <x v="1031"/>
      <x v="69"/>
    </i>
    <i>
      <x v="1032"/>
      <x v="70"/>
    </i>
    <i>
      <x v="1033"/>
      <x v="3323"/>
    </i>
    <i>
      <x v="1034"/>
      <x v="71"/>
    </i>
    <i>
      <x v="1035"/>
      <x v="2194"/>
    </i>
    <i>
      <x v="1036"/>
      <x v="2204"/>
    </i>
    <i>
      <x v="1037"/>
      <x v="3324"/>
    </i>
    <i>
      <x v="1038"/>
      <x v="72"/>
    </i>
    <i>
      <x v="1039"/>
      <x v="3325"/>
    </i>
    <i>
      <x v="1040"/>
      <x v="3326"/>
    </i>
    <i>
      <x v="1041"/>
      <x v="3327"/>
    </i>
    <i>
      <x v="1042"/>
      <x v="3328"/>
    </i>
    <i>
      <x v="1043"/>
      <x v="3329"/>
    </i>
    <i>
      <x v="1044"/>
      <x v="3330"/>
    </i>
    <i>
      <x v="1045"/>
      <x v="3331"/>
    </i>
    <i>
      <x v="1046"/>
      <x v="3332"/>
    </i>
    <i>
      <x v="1047"/>
      <x v="3333"/>
    </i>
    <i>
      <x v="1048"/>
      <x v="3334"/>
    </i>
    <i>
      <x v="1049"/>
      <x v="3335"/>
    </i>
    <i>
      <x v="1050"/>
      <x v="3336"/>
    </i>
    <i>
      <x v="1051"/>
      <x v="3337"/>
    </i>
    <i>
      <x v="1052"/>
      <x v="3338"/>
    </i>
    <i>
      <x v="1053"/>
      <x v="3339"/>
    </i>
    <i>
      <x v="1054"/>
      <x v="3340"/>
    </i>
    <i>
      <x v="1055"/>
      <x v="3341"/>
    </i>
    <i>
      <x v="1056"/>
      <x v="3342"/>
    </i>
    <i>
      <x v="1057"/>
      <x v="3343"/>
    </i>
    <i>
      <x v="1058"/>
      <x v="3344"/>
    </i>
    <i>
      <x v="1059"/>
      <x v="3345"/>
    </i>
    <i>
      <x v="1060"/>
      <x v="3346"/>
    </i>
    <i>
      <x v="1061"/>
      <x v="3347"/>
    </i>
    <i>
      <x v="1062"/>
      <x v="3348"/>
    </i>
    <i>
      <x v="1063"/>
      <x v="3349"/>
    </i>
    <i>
      <x v="1064"/>
      <x v="3350"/>
    </i>
    <i>
      <x v="1065"/>
      <x v="3351"/>
    </i>
    <i>
      <x v="1066"/>
      <x v="3352"/>
    </i>
    <i>
      <x v="1067"/>
      <x v="3353"/>
    </i>
    <i>
      <x v="1068"/>
      <x v="3354"/>
    </i>
    <i>
      <x v="1069"/>
      <x v="3355"/>
    </i>
    <i>
      <x v="1070"/>
      <x v="3356"/>
    </i>
    <i>
      <x v="1071"/>
      <x v="3357"/>
    </i>
    <i>
      <x v="1072"/>
      <x v="3358"/>
    </i>
    <i>
      <x v="1073"/>
      <x v="3359"/>
    </i>
    <i>
      <x v="1074"/>
      <x v="3360"/>
    </i>
    <i>
      <x v="1075"/>
      <x v="3361"/>
    </i>
    <i>
      <x v="1076"/>
      <x v="3362"/>
    </i>
    <i>
      <x v="1077"/>
      <x v="3363"/>
    </i>
    <i>
      <x v="1078"/>
      <x v="3364"/>
    </i>
    <i>
      <x v="1079"/>
      <x v="3365"/>
    </i>
    <i>
      <x v="1080"/>
      <x v="3366"/>
    </i>
    <i>
      <x v="1081"/>
      <x v="3367"/>
    </i>
    <i>
      <x v="1082"/>
      <x v="3368"/>
    </i>
    <i>
      <x v="1083"/>
      <x v="3369"/>
    </i>
    <i>
      <x v="1084"/>
      <x v="3370"/>
    </i>
    <i>
      <x v="1085"/>
      <x v="3371"/>
    </i>
    <i>
      <x v="1086"/>
      <x v="3372"/>
    </i>
    <i>
      <x v="1087"/>
      <x v="3372"/>
    </i>
    <i>
      <x v="1088"/>
      <x v="3373"/>
    </i>
    <i>
      <x v="1089"/>
      <x v="3374"/>
    </i>
    <i>
      <x v="1090"/>
      <x v="3375"/>
    </i>
    <i>
      <x v="1091"/>
      <x v="3376"/>
    </i>
    <i>
      <x v="1092"/>
      <x v="3377"/>
    </i>
    <i>
      <x v="1093"/>
      <x v="3378"/>
    </i>
    <i>
      <x v="1094"/>
      <x v="3379"/>
    </i>
    <i>
      <x v="1095"/>
      <x v="3380"/>
    </i>
    <i>
      <x v="1096"/>
      <x v="3381"/>
    </i>
    <i>
      <x v="1097"/>
      <x v="3382"/>
    </i>
    <i>
      <x v="1098"/>
      <x v="3383"/>
    </i>
    <i>
      <x v="1099"/>
      <x v="3384"/>
    </i>
    <i>
      <x v="1100"/>
      <x v="3385"/>
    </i>
    <i>
      <x v="1101"/>
      <x v="3386"/>
    </i>
    <i>
      <x v="1102"/>
      <x v="3387"/>
    </i>
    <i>
      <x v="1103"/>
      <x v="3388"/>
    </i>
    <i>
      <x v="1104"/>
      <x v="3389"/>
    </i>
    <i>
      <x v="1105"/>
      <x v="3390"/>
    </i>
    <i>
      <x v="1106"/>
      <x v="3391"/>
    </i>
    <i>
      <x v="1107"/>
      <x v="3392"/>
    </i>
    <i>
      <x v="1108"/>
      <x v="3393"/>
    </i>
    <i>
      <x v="1109"/>
      <x v="3394"/>
    </i>
    <i>
      <x v="1110"/>
      <x v="3395"/>
    </i>
    <i>
      <x v="1111"/>
      <x v="3396"/>
    </i>
    <i>
      <x v="1112"/>
      <x v="3397"/>
    </i>
    <i>
      <x v="1113"/>
      <x v="3398"/>
    </i>
    <i>
      <x v="1114"/>
      <x v="3399"/>
    </i>
    <i>
      <x v="1115"/>
      <x v="3400"/>
    </i>
    <i>
      <x v="1116"/>
      <x v="3401"/>
    </i>
    <i>
      <x v="1117"/>
      <x v="3402"/>
    </i>
    <i>
      <x v="1118"/>
      <x v="3403"/>
    </i>
    <i>
      <x v="1119"/>
      <x v="3404"/>
    </i>
    <i>
      <x v="1120"/>
      <x v="3405"/>
    </i>
    <i>
      <x v="1121"/>
      <x v="3406"/>
    </i>
    <i>
      <x v="1122"/>
      <x v="3407"/>
    </i>
    <i>
      <x v="1123"/>
      <x v="3408"/>
    </i>
    <i>
      <x v="1124"/>
      <x v="3409"/>
    </i>
    <i>
      <x v="1125"/>
      <x v="3410"/>
    </i>
    <i>
      <x v="1126"/>
      <x v="3411"/>
    </i>
    <i>
      <x v="1127"/>
      <x v="3412"/>
    </i>
    <i>
      <x v="1128"/>
      <x v="3413"/>
    </i>
    <i>
      <x v="1129"/>
      <x v="3414"/>
    </i>
    <i>
      <x v="1130"/>
      <x v="3415"/>
    </i>
    <i>
      <x v="1131"/>
      <x v="3416"/>
    </i>
    <i>
      <x v="1132"/>
      <x v="3417"/>
    </i>
    <i>
      <x v="1133"/>
      <x v="3418"/>
    </i>
    <i>
      <x v="1134"/>
      <x v="3419"/>
    </i>
    <i>
      <x v="1135"/>
      <x v="3420"/>
    </i>
    <i>
      <x v="1136"/>
      <x v="3421"/>
    </i>
    <i>
      <x v="1137"/>
      <x v="3422"/>
    </i>
    <i>
      <x v="1138"/>
      <x v="3423"/>
    </i>
    <i>
      <x v="1139"/>
      <x v="3424"/>
    </i>
    <i>
      <x v="1140"/>
      <x v="3425"/>
    </i>
    <i>
      <x v="1141"/>
      <x v="3426"/>
    </i>
    <i>
      <x v="1142"/>
      <x v="3427"/>
    </i>
    <i>
      <x v="1143"/>
      <x v="3428"/>
    </i>
    <i>
      <x v="1144"/>
      <x v="3429"/>
    </i>
    <i>
      <x v="1145"/>
      <x v="3430"/>
    </i>
    <i>
      <x v="1146"/>
      <x v="3431"/>
    </i>
    <i>
      <x v="1147"/>
      <x v="3432"/>
    </i>
    <i>
      <x v="1148"/>
      <x v="3433"/>
    </i>
    <i>
      <x v="1149"/>
      <x v="3434"/>
    </i>
    <i>
      <x v="1150"/>
      <x v="3435"/>
    </i>
    <i>
      <x v="1151"/>
      <x v="3436"/>
    </i>
    <i>
      <x v="1152"/>
      <x v="3437"/>
    </i>
    <i>
      <x v="1153"/>
      <x v="3438"/>
    </i>
    <i>
      <x v="1154"/>
      <x v="3439"/>
    </i>
    <i>
      <x v="1155"/>
      <x v="3440"/>
    </i>
    <i>
      <x v="1156"/>
      <x v="3441"/>
    </i>
    <i>
      <x v="1157"/>
      <x v="3442"/>
    </i>
    <i>
      <x v="1158"/>
      <x v="3443"/>
    </i>
    <i>
      <x v="1159"/>
      <x v="3444"/>
    </i>
    <i>
      <x v="1160"/>
      <x v="3445"/>
    </i>
    <i>
      <x v="1161"/>
      <x v="3446"/>
    </i>
    <i>
      <x v="1162"/>
      <x v="3447"/>
    </i>
    <i>
      <x v="1163"/>
      <x v="3448"/>
    </i>
    <i>
      <x v="1164"/>
      <x v="3449"/>
    </i>
    <i>
      <x v="1165"/>
      <x v="3450"/>
    </i>
    <i>
      <x v="1166"/>
      <x v="3451"/>
    </i>
    <i>
      <x v="1167"/>
      <x v="3452"/>
    </i>
    <i>
      <x v="1168"/>
      <x v="3453"/>
    </i>
    <i>
      <x v="1169"/>
      <x v="3454"/>
    </i>
    <i>
      <x v="1170"/>
      <x v="3455"/>
    </i>
    <i>
      <x v="1171"/>
      <x v="3456"/>
    </i>
    <i>
      <x v="1172"/>
      <x v="3457"/>
    </i>
    <i>
      <x v="1173"/>
      <x v="3458"/>
    </i>
    <i>
      <x v="1174"/>
      <x v="3459"/>
    </i>
    <i>
      <x v="1175"/>
      <x v="3460"/>
    </i>
    <i>
      <x v="1176"/>
      <x v="3461"/>
    </i>
    <i>
      <x v="1177"/>
      <x v="3462"/>
    </i>
    <i>
      <x v="1178"/>
      <x v="3463"/>
    </i>
    <i>
      <x v="1179"/>
      <x v="3464"/>
    </i>
    <i>
      <x v="1180"/>
      <x v="3465"/>
    </i>
    <i>
      <x v="1181"/>
      <x v="3466"/>
    </i>
    <i>
      <x v="1182"/>
      <x v="3467"/>
    </i>
    <i>
      <x v="1183"/>
      <x v="3468"/>
    </i>
    <i>
      <x v="1184"/>
      <x v="3469"/>
    </i>
    <i>
      <x v="1185"/>
      <x v="3470"/>
    </i>
    <i>
      <x v="1186"/>
      <x v="3471"/>
    </i>
    <i>
      <x v="1187"/>
      <x v="3472"/>
    </i>
    <i>
      <x v="1188"/>
      <x v="3473"/>
    </i>
    <i>
      <x v="1189"/>
      <x v="3474"/>
    </i>
    <i>
      <x v="1190"/>
      <x v="3475"/>
    </i>
    <i>
      <x v="1191"/>
      <x v="3476"/>
    </i>
    <i>
      <x v="1192"/>
      <x v="3477"/>
    </i>
    <i>
      <x v="1193"/>
      <x v="3478"/>
    </i>
    <i>
      <x v="1194"/>
      <x v="3479"/>
    </i>
    <i>
      <x v="1195"/>
      <x v="3480"/>
    </i>
    <i>
      <x v="1196"/>
      <x v="3481"/>
    </i>
    <i>
      <x v="1197"/>
      <x v="3482"/>
    </i>
    <i>
      <x v="1198"/>
      <x v="3483"/>
    </i>
    <i>
      <x v="1199"/>
      <x v="3484"/>
    </i>
    <i>
      <x v="1200"/>
      <x v="3485"/>
    </i>
    <i>
      <x v="1201"/>
      <x v="3486"/>
    </i>
    <i>
      <x v="1202"/>
      <x v="3487"/>
    </i>
    <i>
      <x v="1203"/>
      <x v="3488"/>
    </i>
    <i>
      <x v="1204"/>
      <x v="3489"/>
    </i>
    <i>
      <x v="1205"/>
      <x v="3490"/>
    </i>
    <i>
      <x v="1206"/>
      <x v="3491"/>
    </i>
    <i>
      <x v="1207"/>
      <x v="3492"/>
    </i>
    <i>
      <x v="1208"/>
      <x v="3493"/>
    </i>
    <i>
      <x v="1209"/>
      <x v="3494"/>
    </i>
    <i>
      <x v="1210"/>
      <x v="3495"/>
    </i>
    <i>
      <x v="1211"/>
      <x v="3496"/>
    </i>
    <i>
      <x v="1212"/>
      <x v="3497"/>
    </i>
    <i>
      <x v="1213"/>
      <x v="3498"/>
    </i>
    <i>
      <x v="1214"/>
      <x v="3499"/>
    </i>
    <i>
      <x v="1215"/>
      <x v="3500"/>
    </i>
    <i>
      <x v="1216"/>
      <x v="3501"/>
    </i>
    <i>
      <x v="1217"/>
      <x v="3502"/>
    </i>
    <i>
      <x v="1218"/>
      <x v="3503"/>
    </i>
    <i>
      <x v="1219"/>
      <x v="3504"/>
    </i>
    <i>
      <x v="1220"/>
      <x v="3505"/>
    </i>
    <i>
      <x v="1221"/>
      <x v="3506"/>
    </i>
    <i>
      <x v="1222"/>
      <x v="3507"/>
    </i>
    <i>
      <x v="1223"/>
      <x v="3508"/>
    </i>
    <i>
      <x v="1224"/>
      <x v="3509"/>
    </i>
    <i>
      <x v="1225"/>
      <x v="3510"/>
    </i>
    <i>
      <x v="1226"/>
      <x v="3511"/>
    </i>
    <i>
      <x v="1227"/>
      <x v="3512"/>
    </i>
    <i>
      <x v="1228"/>
      <x v="3513"/>
    </i>
    <i>
      <x v="1229"/>
      <x v="3514"/>
    </i>
    <i>
      <x v="1230"/>
      <x v="3515"/>
    </i>
    <i>
      <x v="1231"/>
      <x v="3516"/>
    </i>
    <i>
      <x v="1232"/>
      <x v="3517"/>
    </i>
    <i>
      <x v="1233"/>
      <x v="3518"/>
    </i>
    <i>
      <x v="1234"/>
      <x v="3519"/>
    </i>
    <i>
      <x v="1235"/>
      <x v="3520"/>
    </i>
    <i>
      <x v="1236"/>
      <x v="3521"/>
    </i>
    <i>
      <x v="1237"/>
      <x v="3522"/>
    </i>
    <i>
      <x v="1238"/>
      <x v="3523"/>
    </i>
    <i>
      <x v="1239"/>
      <x v="3524"/>
    </i>
    <i>
      <x v="1240"/>
      <x v="3525"/>
    </i>
    <i>
      <x v="1241"/>
      <x v="73"/>
    </i>
    <i>
      <x v="1242"/>
      <x v="112"/>
    </i>
    <i>
      <x v="1243"/>
      <x v="196"/>
    </i>
    <i>
      <x v="1244"/>
      <x v="120"/>
    </i>
    <i>
      <x v="1245"/>
      <x v="2149"/>
    </i>
    <i>
      <x v="1246"/>
      <x v="2150"/>
    </i>
    <i>
      <x v="1247"/>
      <x v="2151"/>
    </i>
    <i>
      <x v="1248"/>
      <x v="2152"/>
    </i>
    <i>
      <x v="1249"/>
      <x v="2153"/>
    </i>
    <i>
      <x v="1250"/>
      <x v="2154"/>
    </i>
    <i>
      <x v="1251"/>
      <x v="2155"/>
    </i>
    <i>
      <x v="1252"/>
      <x v="2156"/>
    </i>
    <i>
      <x v="1253"/>
      <x v="2157"/>
    </i>
    <i>
      <x v="1254"/>
      <x v="2158"/>
    </i>
    <i>
      <x v="1255"/>
      <x v="2159"/>
    </i>
    <i>
      <x v="1256"/>
      <x v="3526"/>
    </i>
    <i>
      <x v="1257"/>
      <x v="3527"/>
    </i>
    <i>
      <x v="1258"/>
      <x v="74"/>
    </i>
    <i>
      <x v="1259"/>
      <x v="75"/>
    </i>
    <i>
      <x v="1260"/>
      <x v="76"/>
    </i>
    <i>
      <x v="1261"/>
      <x v="3528"/>
    </i>
    <i>
      <x v="1262"/>
      <x v="225"/>
    </i>
    <i>
      <x v="1263"/>
      <x v="3529"/>
    </i>
    <i>
      <x v="1264"/>
      <x v="77"/>
    </i>
    <i>
      <x v="1265"/>
      <x v="3530"/>
    </i>
    <i>
      <x v="1266"/>
      <x v="3531"/>
    </i>
    <i>
      <x v="1267"/>
      <x v="3532"/>
    </i>
    <i>
      <x v="1268"/>
      <x v="3533"/>
    </i>
    <i>
      <x v="1269"/>
      <x v="3534"/>
    </i>
    <i>
      <x v="1270"/>
      <x v="78"/>
    </i>
    <i>
      <x v="1271"/>
      <x v="79"/>
    </i>
    <i>
      <x v="1272"/>
      <x v="80"/>
    </i>
    <i>
      <x v="1273"/>
      <x v="81"/>
    </i>
    <i>
      <x v="1274"/>
      <x v="82"/>
    </i>
    <i>
      <x v="1275"/>
      <x v="83"/>
    </i>
    <i>
      <x v="1276"/>
      <x v="84"/>
    </i>
    <i>
      <x v="1277"/>
      <x v="3535"/>
    </i>
    <i>
      <x v="1278"/>
      <x v="3536"/>
    </i>
    <i>
      <x v="1279"/>
      <x v="3537"/>
    </i>
    <i>
      <x v="1280"/>
      <x v="3538"/>
    </i>
    <i>
      <x v="1281"/>
      <x v="3539"/>
    </i>
    <i>
      <x v="1282"/>
      <x v="3540"/>
    </i>
    <i>
      <x v="1283"/>
      <x v="3541"/>
    </i>
    <i>
      <x v="1284"/>
      <x v="3542"/>
    </i>
    <i>
      <x v="1285"/>
      <x v="3543"/>
    </i>
    <i>
      <x v="1286"/>
      <x v="3544"/>
    </i>
    <i>
      <x v="1287"/>
      <x v="3545"/>
    </i>
    <i>
      <x v="1288"/>
      <x v="3546"/>
    </i>
    <i>
      <x v="1289"/>
      <x v="3547"/>
    </i>
    <i>
      <x v="1290"/>
      <x v="3548"/>
    </i>
    <i>
      <x v="1291"/>
      <x v="3549"/>
    </i>
    <i>
      <x v="1292"/>
      <x v="3550"/>
    </i>
    <i>
      <x v="1293"/>
      <x v="3551"/>
    </i>
    <i>
      <x v="1294"/>
      <x v="3552"/>
    </i>
    <i>
      <x v="1295"/>
      <x v="3553"/>
    </i>
    <i>
      <x v="1296"/>
      <x v="85"/>
    </i>
    <i>
      <x v="1297"/>
      <x v="86"/>
    </i>
    <i>
      <x v="1298"/>
      <x v="87"/>
    </i>
    <i>
      <x v="1299"/>
      <x v="88"/>
    </i>
    <i>
      <x v="1300"/>
      <x v="89"/>
    </i>
    <i>
      <x v="1301"/>
      <x v="90"/>
    </i>
    <i>
      <x v="1302"/>
      <x v="91"/>
    </i>
    <i>
      <x v="1303"/>
      <x v="92"/>
    </i>
    <i>
      <x v="1304"/>
      <x v="93"/>
    </i>
    <i>
      <x v="1305"/>
      <x v="94"/>
    </i>
    <i>
      <x v="1306"/>
      <x v="95"/>
    </i>
    <i>
      <x v="1307"/>
      <x v="96"/>
    </i>
    <i>
      <x v="1308"/>
      <x v="97"/>
    </i>
    <i>
      <x v="1309"/>
      <x v="98"/>
    </i>
    <i>
      <x v="1310"/>
      <x v="3554"/>
    </i>
    <i>
      <x v="1311"/>
      <x v="3555"/>
    </i>
    <i>
      <x v="1312"/>
      <x v="3556"/>
    </i>
    <i>
      <x v="1313"/>
      <x v="3557"/>
    </i>
    <i>
      <x v="1314"/>
      <x v="3558"/>
    </i>
    <i>
      <x v="1315"/>
      <x v="99"/>
    </i>
    <i>
      <x v="1316"/>
      <x v="3559"/>
    </i>
    <i>
      <x v="1317"/>
      <x v="3560"/>
    </i>
    <i>
      <x v="1318"/>
      <x v="3561"/>
    </i>
    <i>
      <x v="1319"/>
      <x v="3562"/>
    </i>
    <i>
      <x v="1320"/>
      <x v="3563"/>
    </i>
    <i>
      <x v="1321"/>
      <x v="3564"/>
    </i>
    <i>
      <x v="1322"/>
      <x v="3565"/>
    </i>
    <i>
      <x v="1323"/>
      <x v="3566"/>
    </i>
    <i>
      <x v="1324"/>
      <x v="3567"/>
    </i>
    <i>
      <x v="1325"/>
      <x v="3568"/>
    </i>
    <i>
      <x v="1326"/>
      <x v="3569"/>
    </i>
    <i>
      <x v="1327"/>
      <x v="3570"/>
    </i>
    <i>
      <x v="1328"/>
      <x v="3571"/>
    </i>
    <i>
      <x v="1329"/>
      <x v="3572"/>
    </i>
    <i>
      <x v="1330"/>
      <x v="3573"/>
    </i>
    <i>
      <x v="1331"/>
      <x v="3574"/>
    </i>
    <i>
      <x v="1332"/>
      <x v="3575"/>
    </i>
    <i>
      <x v="1333"/>
      <x v="3576"/>
    </i>
    <i>
      <x v="1334"/>
      <x v="3577"/>
    </i>
    <i>
      <x v="1335"/>
      <x v="3578"/>
    </i>
    <i>
      <x v="1336"/>
      <x v="3579"/>
    </i>
    <i>
      <x v="1337"/>
      <x v="3580"/>
    </i>
    <i>
      <x v="1338"/>
      <x v="3581"/>
    </i>
    <i>
      <x v="1339"/>
      <x v="100"/>
    </i>
    <i>
      <x v="1340"/>
      <x v="3582"/>
    </i>
    <i>
      <x v="1341"/>
      <x v="3583"/>
    </i>
    <i>
      <x v="1342"/>
      <x v="3584"/>
    </i>
    <i>
      <x v="1343"/>
      <x v="3585"/>
    </i>
    <i>
      <x v="1344"/>
      <x v="3586"/>
    </i>
    <i>
      <x v="1345"/>
      <x v="3587"/>
    </i>
    <i>
      <x v="1346"/>
      <x v="3588"/>
    </i>
    <i>
      <x v="1347"/>
      <x v="3589"/>
    </i>
    <i>
      <x v="1348"/>
      <x v="3590"/>
    </i>
    <i>
      <x v="1349"/>
      <x v="3591"/>
    </i>
    <i>
      <x v="1350"/>
      <x v="3592"/>
    </i>
    <i>
      <x v="1351"/>
      <x v="3593"/>
    </i>
    <i>
      <x v="1352"/>
      <x v="3594"/>
    </i>
    <i>
      <x v="1353"/>
      <x v="101"/>
    </i>
    <i>
      <x v="1354"/>
      <x v="3595"/>
    </i>
    <i>
      <x v="1355"/>
      <x v="3596"/>
    </i>
    <i>
      <x v="1356"/>
      <x v="3597"/>
    </i>
    <i>
      <x v="1357"/>
      <x v="3598"/>
    </i>
    <i>
      <x v="1358"/>
      <x v="102"/>
    </i>
    <i>
      <x v="1359"/>
      <x v="103"/>
    </i>
    <i>
      <x v="1360"/>
      <x v="104"/>
    </i>
    <i>
      <x v="1361"/>
      <x v="105"/>
    </i>
    <i>
      <x v="1362"/>
      <x v="3599"/>
    </i>
    <i>
      <x v="1363"/>
      <x v="3600"/>
    </i>
    <i>
      <x v="1364"/>
      <x v="3601"/>
    </i>
    <i>
      <x v="1365"/>
      <x v="3602"/>
    </i>
    <i>
      <x v="1366"/>
      <x v="3603"/>
    </i>
    <i>
      <x v="1367"/>
      <x v="3604"/>
    </i>
    <i>
      <x v="1368"/>
      <x v="3605"/>
    </i>
    <i>
      <x v="1369"/>
      <x v="3606"/>
    </i>
    <i>
      <x v="1370"/>
      <x v="3607"/>
    </i>
    <i>
      <x v="1371"/>
      <x v="3608"/>
    </i>
    <i>
      <x v="1372"/>
      <x v="3609"/>
    </i>
    <i>
      <x v="1373"/>
      <x v="3610"/>
    </i>
    <i>
      <x v="1374"/>
      <x v="3611"/>
    </i>
    <i>
      <x v="1375"/>
      <x v="3612"/>
    </i>
    <i>
      <x v="1376"/>
      <x v="106"/>
    </i>
    <i>
      <x v="1377"/>
      <x v="107"/>
    </i>
    <i>
      <x v="1378"/>
      <x v="108"/>
    </i>
    <i>
      <x v="1379"/>
      <x v="109"/>
    </i>
    <i>
      <x v="1380"/>
      <x v="3613"/>
    </i>
    <i>
      <x v="1381"/>
      <x v="110"/>
    </i>
    <i>
      <x v="1382"/>
      <x v="111"/>
    </i>
    <i>
      <x v="1383"/>
      <x v="3614"/>
    </i>
    <i>
      <x v="1384"/>
      <x v="3615"/>
    </i>
    <i>
      <x v="1385"/>
      <x v="3616"/>
    </i>
    <i>
      <x v="1386"/>
      <x v="3617"/>
    </i>
    <i>
      <x v="1387"/>
      <x v="3618"/>
    </i>
    <i>
      <x v="1388"/>
      <x v="3619"/>
    </i>
    <i>
      <x v="1389"/>
      <x v="3620"/>
    </i>
    <i>
      <x v="1390"/>
      <x v="3621"/>
    </i>
    <i>
      <x v="1391"/>
      <x v="3622"/>
    </i>
    <i>
      <x v="1392"/>
      <x v="3623"/>
    </i>
    <i>
      <x v="1393"/>
      <x v="3624"/>
    </i>
    <i>
      <x v="1394"/>
      <x v="3625"/>
    </i>
    <i>
      <x v="1395"/>
      <x v="113"/>
    </i>
    <i>
      <x v="1396"/>
      <x v="3626"/>
    </i>
    <i>
      <x v="1397"/>
      <x v="114"/>
    </i>
    <i>
      <x v="1398"/>
      <x v="115"/>
    </i>
    <i>
      <x v="1399"/>
      <x v="116"/>
    </i>
    <i>
      <x v="1400"/>
      <x v="3627"/>
    </i>
    <i>
      <x v="1401"/>
      <x v="117"/>
    </i>
    <i>
      <x v="1402"/>
      <x v="118"/>
    </i>
    <i>
      <x v="1403"/>
      <x v="3628"/>
    </i>
    <i>
      <x v="1404"/>
      <x v="119"/>
    </i>
    <i>
      <x v="1405"/>
      <x v="3629"/>
    </i>
    <i>
      <x v="1406"/>
      <x v="121"/>
    </i>
    <i>
      <x v="1407"/>
      <x v="122"/>
    </i>
    <i>
      <x v="1408"/>
      <x v="123"/>
    </i>
    <i>
      <x v="1409"/>
      <x v="124"/>
    </i>
    <i>
      <x v="1410"/>
      <x v="125"/>
    </i>
    <i>
      <x v="1411"/>
      <x v="3630"/>
    </i>
    <i>
      <x v="1412"/>
      <x v="126"/>
    </i>
    <i>
      <x v="1413"/>
      <x v="127"/>
    </i>
    <i>
      <x v="1414"/>
      <x v="3631"/>
    </i>
    <i>
      <x v="1415"/>
      <x v="3632"/>
    </i>
    <i>
      <x v="1416"/>
      <x v="3633"/>
    </i>
    <i>
      <x v="1417"/>
      <x v="128"/>
    </i>
    <i>
      <x v="1418"/>
      <x v="129"/>
    </i>
    <i>
      <x v="1419"/>
      <x v="3634"/>
    </i>
    <i>
      <x v="1420"/>
      <x v="3635"/>
    </i>
    <i>
      <x v="1421"/>
      <x v="3636"/>
    </i>
    <i>
      <x v="1422"/>
      <x v="3637"/>
    </i>
    <i>
      <x v="1423"/>
      <x v="3638"/>
    </i>
    <i>
      <x v="1424"/>
      <x v="130"/>
    </i>
    <i>
      <x v="1425"/>
      <x v="131"/>
    </i>
    <i>
      <x v="1426"/>
      <x v="132"/>
    </i>
    <i>
      <x v="1427"/>
      <x v="3639"/>
    </i>
    <i>
      <x v="1428"/>
      <x v="3640"/>
    </i>
    <i>
      <x v="1429"/>
      <x v="3641"/>
    </i>
    <i>
      <x v="1430"/>
      <x v="3642"/>
    </i>
    <i>
      <x v="1431"/>
      <x v="3643"/>
    </i>
    <i>
      <x v="1432"/>
      <x v="133"/>
    </i>
    <i>
      <x v="1433"/>
      <x v="3644"/>
    </i>
    <i>
      <x v="1434"/>
      <x v="134"/>
    </i>
    <i>
      <x v="1435"/>
      <x v="3645"/>
    </i>
    <i>
      <x v="1436"/>
      <x v="3646"/>
    </i>
    <i>
      <x v="1437"/>
      <x v="3647"/>
    </i>
    <i>
      <x v="1438"/>
      <x v="3648"/>
    </i>
    <i>
      <x v="1439"/>
      <x v="3649"/>
    </i>
    <i>
      <x v="1440"/>
      <x v="3650"/>
    </i>
    <i>
      <x v="1441"/>
      <x v="3651"/>
    </i>
    <i>
      <x v="1442"/>
      <x v="3652"/>
    </i>
    <i>
      <x v="1443"/>
      <x v="3653"/>
    </i>
    <i>
      <x v="1444"/>
      <x v="3654"/>
    </i>
    <i>
      <x v="1445"/>
      <x v="3655"/>
    </i>
    <i>
      <x v="1446"/>
      <x v="3656"/>
    </i>
    <i>
      <x v="1447"/>
      <x v="3657"/>
    </i>
    <i>
      <x v="1448"/>
      <x v="3658"/>
    </i>
    <i>
      <x v="1449"/>
      <x v="3659"/>
    </i>
    <i>
      <x v="1450"/>
      <x v="135"/>
    </i>
    <i>
      <x v="1451"/>
      <x v="3660"/>
    </i>
    <i>
      <x v="1452"/>
      <x v="3661"/>
    </i>
    <i>
      <x v="1453"/>
      <x v="3662"/>
    </i>
    <i>
      <x v="1454"/>
      <x v="3663"/>
    </i>
    <i>
      <x v="1455"/>
      <x v="3664"/>
    </i>
    <i>
      <x v="1456"/>
      <x v="3665"/>
    </i>
    <i>
      <x v="1457"/>
      <x v="3666"/>
    </i>
    <i>
      <x v="1458"/>
      <x v="3667"/>
    </i>
    <i>
      <x v="1459"/>
      <x v="3668"/>
    </i>
    <i>
      <x v="1460"/>
      <x v="3669"/>
    </i>
    <i>
      <x v="1461"/>
      <x v="136"/>
    </i>
    <i>
      <x v="1462"/>
      <x v="3670"/>
    </i>
    <i>
      <x v="1463"/>
      <x v="3671"/>
    </i>
    <i>
      <x v="1464"/>
      <x v="3672"/>
    </i>
    <i>
      <x v="1465"/>
      <x v="3673"/>
    </i>
    <i>
      <x v="1466"/>
      <x v="3674"/>
    </i>
    <i>
      <x v="1467"/>
      <x v="137"/>
    </i>
    <i>
      <x v="1468"/>
      <x v="3675"/>
    </i>
    <i>
      <x v="1469"/>
      <x v="3676"/>
    </i>
    <i>
      <x v="1470"/>
      <x v="3677"/>
    </i>
    <i>
      <x v="1471"/>
      <x v="138"/>
    </i>
    <i>
      <x v="1472"/>
      <x v="3678"/>
    </i>
    <i>
      <x v="1473"/>
      <x v="3679"/>
    </i>
    <i>
      <x v="1474"/>
      <x v="3680"/>
    </i>
    <i>
      <x v="1475"/>
      <x v="3681"/>
    </i>
    <i>
      <x v="1476"/>
      <x v="3682"/>
    </i>
    <i>
      <x v="1477"/>
      <x v="3683"/>
    </i>
    <i>
      <x v="1478"/>
      <x v="3684"/>
    </i>
    <i>
      <x v="1479"/>
      <x v="3685"/>
    </i>
    <i>
      <x v="1480"/>
      <x v="3686"/>
    </i>
    <i>
      <x v="1481"/>
      <x v="3687"/>
    </i>
    <i>
      <x v="1482"/>
      <x v="3688"/>
    </i>
    <i>
      <x v="1483"/>
      <x v="3689"/>
    </i>
    <i>
      <x v="1484"/>
      <x v="3690"/>
    </i>
    <i>
      <x v="1485"/>
      <x v="139"/>
    </i>
    <i>
      <x v="1486"/>
      <x v="140"/>
    </i>
    <i>
      <x v="1487"/>
      <x v="3691"/>
    </i>
    <i>
      <x v="1488"/>
      <x v="3692"/>
    </i>
    <i>
      <x v="1489"/>
      <x v="141"/>
    </i>
    <i>
      <x v="1490"/>
      <x v="3693"/>
    </i>
    <i>
      <x v="1491"/>
      <x v="3694"/>
    </i>
    <i>
      <x v="1492"/>
      <x v="3695"/>
    </i>
    <i>
      <x v="1493"/>
      <x v="3696"/>
    </i>
    <i>
      <x v="1494"/>
      <x v="3697"/>
    </i>
    <i>
      <x v="1495"/>
      <x v="3698"/>
    </i>
    <i>
      <x v="1496"/>
      <x v="3699"/>
    </i>
    <i>
      <x v="1497"/>
      <x v="142"/>
    </i>
    <i>
      <x v="1498"/>
      <x v="3700"/>
    </i>
    <i>
      <x v="1499"/>
      <x v="142"/>
    </i>
    <i>
      <x v="1500"/>
      <x v="3701"/>
    </i>
    <i>
      <x v="1501"/>
      <x v="143"/>
    </i>
    <i>
      <x v="1502"/>
      <x v="144"/>
    </i>
    <i>
      <x v="1503"/>
      <x v="3702"/>
    </i>
    <i>
      <x v="1504"/>
      <x v="3703"/>
    </i>
    <i>
      <x v="1505"/>
      <x v="3704"/>
    </i>
    <i>
      <x v="1506"/>
      <x v="3705"/>
    </i>
    <i>
      <x v="1507"/>
      <x v="3706"/>
    </i>
    <i>
      <x v="1508"/>
      <x v="3707"/>
    </i>
    <i>
      <x v="1509"/>
      <x v="145"/>
    </i>
    <i>
      <x v="1510"/>
      <x v="3708"/>
    </i>
    <i>
      <x v="1511"/>
      <x v="3709"/>
    </i>
    <i>
      <x v="1512"/>
      <x v="146"/>
    </i>
    <i>
      <x v="1513"/>
      <x v="3710"/>
    </i>
    <i>
      <x v="1514"/>
      <x v="3711"/>
    </i>
    <i>
      <x v="1515"/>
      <x v="3712"/>
    </i>
    <i>
      <x v="1516"/>
      <x v="3713"/>
    </i>
    <i>
      <x v="1517"/>
      <x v="3714"/>
    </i>
    <i>
      <x v="1518"/>
      <x v="3715"/>
    </i>
    <i>
      <x v="1519"/>
      <x v="3716"/>
    </i>
    <i>
      <x v="1520"/>
      <x v="3717"/>
    </i>
    <i>
      <x v="1521"/>
      <x v="3718"/>
    </i>
    <i>
      <x v="1522"/>
      <x v="147"/>
    </i>
    <i>
      <x v="1523"/>
      <x v="3719"/>
    </i>
    <i>
      <x v="1524"/>
      <x v="3722"/>
    </i>
    <i>
      <x v="1525"/>
      <x v="2179"/>
    </i>
    <i>
      <x v="1526"/>
      <x v="3723"/>
    </i>
    <i>
      <x v="1527"/>
      <x v="3724"/>
    </i>
    <i>
      <x v="1528"/>
      <x v="3725"/>
    </i>
    <i>
      <x v="1529"/>
      <x v="3726"/>
    </i>
    <i>
      <x v="1530"/>
      <x v="3727"/>
    </i>
    <i>
      <x v="1531"/>
      <x v="3729"/>
    </i>
    <i>
      <x v="1532"/>
      <x v="3730"/>
    </i>
    <i>
      <x v="1533"/>
      <x v="3731"/>
    </i>
    <i>
      <x v="1534"/>
      <x v="3733"/>
    </i>
    <i>
      <x v="1535"/>
      <x v="3734"/>
    </i>
    <i>
      <x v="1536"/>
      <x v="3735"/>
    </i>
    <i>
      <x v="1537"/>
      <x v="3736"/>
    </i>
    <i>
      <x v="1538"/>
      <x v="3738"/>
    </i>
    <i>
      <x v="1539"/>
      <x v="3741"/>
    </i>
    <i>
      <x v="1540"/>
      <x v="3742"/>
    </i>
    <i>
      <x v="1541"/>
      <x v="3743"/>
    </i>
    <i>
      <x v="1542"/>
      <x v="3744"/>
    </i>
    <i>
      <x v="1543"/>
      <x v="3745"/>
    </i>
    <i>
      <x v="1544"/>
      <x v="3746"/>
    </i>
    <i>
      <x v="1545"/>
      <x v="3747"/>
    </i>
    <i>
      <x v="1546"/>
      <x v="3748"/>
    </i>
    <i>
      <x v="1547"/>
      <x v="3749"/>
    </i>
    <i>
      <x v="1548"/>
      <x v="3751"/>
    </i>
    <i>
      <x v="1549"/>
      <x v="3752"/>
    </i>
    <i>
      <x v="1550"/>
      <x v="3753"/>
    </i>
    <i>
      <x v="1551"/>
      <x v="3754"/>
    </i>
    <i>
      <x v="1552"/>
      <x v="3755"/>
    </i>
    <i>
      <x v="1553"/>
      <x v="3756"/>
    </i>
    <i>
      <x v="1554"/>
      <x v="3757"/>
    </i>
    <i>
      <x v="1555"/>
      <x v="3758"/>
    </i>
    <i>
      <x v="1556"/>
      <x v="3759"/>
    </i>
    <i>
      <x v="1557"/>
      <x v="3760"/>
    </i>
    <i>
      <x v="1558"/>
      <x v="3761"/>
    </i>
    <i>
      <x v="1559"/>
      <x v="3762"/>
    </i>
    <i>
      <x v="1560"/>
      <x v="3763"/>
    </i>
    <i>
      <x v="1561"/>
      <x v="3764"/>
    </i>
    <i>
      <x v="1562"/>
      <x v="3765"/>
    </i>
    <i>
      <x v="1563"/>
      <x v="3766"/>
    </i>
    <i>
      <x v="1564"/>
      <x v="3767"/>
    </i>
    <i>
      <x v="1565"/>
      <x v="3768"/>
    </i>
    <i>
      <x v="1566"/>
      <x v="3769"/>
    </i>
    <i>
      <x v="1567"/>
      <x v="3770"/>
    </i>
    <i>
      <x v="1568"/>
      <x v="3771"/>
    </i>
    <i>
      <x v="1569"/>
      <x v="3772"/>
    </i>
    <i>
      <x v="1570"/>
      <x v="3773"/>
    </i>
    <i>
      <x v="1571"/>
      <x v="148"/>
    </i>
    <i>
      <x v="1572"/>
      <x v="3774"/>
    </i>
    <i>
      <x v="1573"/>
      <x v="3775"/>
    </i>
    <i>
      <x v="1574"/>
      <x v="3776"/>
    </i>
    <i>
      <x v="1575"/>
      <x v="3777"/>
    </i>
    <i>
      <x v="1576"/>
      <x v="3778"/>
    </i>
    <i>
      <x v="1577"/>
      <x v="3779"/>
    </i>
    <i>
      <x v="1578"/>
      <x v="171"/>
    </i>
    <i>
      <x v="1579"/>
      <x v="3780"/>
    </i>
    <i>
      <x v="1580"/>
      <x v="3781"/>
    </i>
    <i>
      <x v="1581"/>
      <x v="3782"/>
    </i>
    <i>
      <x v="1582"/>
      <x v="3783"/>
    </i>
    <i>
      <x v="1583"/>
      <x v="3784"/>
    </i>
    <i>
      <x v="1584"/>
      <x v="3785"/>
    </i>
    <i>
      <x v="1585"/>
      <x v="3786"/>
    </i>
    <i>
      <x v="1586"/>
      <x v="3787"/>
    </i>
    <i>
      <x v="1587"/>
      <x v="3789"/>
    </i>
    <i>
      <x v="1588"/>
      <x v="3790"/>
    </i>
    <i>
      <x v="1589"/>
      <x v="3791"/>
    </i>
    <i>
      <x v="1590"/>
      <x v="3792"/>
    </i>
    <i>
      <x v="1591"/>
      <x v="3793"/>
    </i>
    <i>
      <x v="1592"/>
      <x v="3794"/>
    </i>
    <i>
      <x v="1593"/>
      <x v="3795"/>
    </i>
    <i>
      <x v="1594"/>
      <x v="3796"/>
    </i>
    <i>
      <x v="1595"/>
      <x v="3797"/>
    </i>
    <i>
      <x v="1596"/>
      <x v="3798"/>
    </i>
    <i>
      <x v="1597"/>
      <x v="3799"/>
    </i>
    <i>
      <x v="1598"/>
      <x v="3800"/>
    </i>
    <i>
      <x v="1599"/>
      <x v="3802"/>
    </i>
    <i>
      <x v="1600"/>
      <x v="3803"/>
    </i>
    <i>
      <x v="1601"/>
      <x v="3804"/>
    </i>
    <i>
      <x v="1602"/>
      <x v="3805"/>
    </i>
    <i>
      <x v="1603"/>
      <x v="3806"/>
    </i>
    <i>
      <x v="1604"/>
      <x v="3807"/>
    </i>
    <i>
      <x v="1605"/>
      <x v="3808"/>
    </i>
    <i>
      <x v="1606"/>
      <x v="3809"/>
    </i>
    <i>
      <x v="1607"/>
      <x v="3810"/>
    </i>
    <i>
      <x v="1608"/>
      <x v="3812"/>
    </i>
    <i>
      <x v="1609"/>
      <x v="3813"/>
    </i>
    <i>
      <x v="1610"/>
      <x v="3815"/>
    </i>
    <i>
      <x v="1611"/>
      <x v="3816"/>
    </i>
    <i>
      <x v="1612"/>
      <x v="3817"/>
    </i>
    <i>
      <x v="1613"/>
      <x v="3818"/>
    </i>
    <i>
      <x v="1614"/>
      <x v="3819"/>
    </i>
    <i>
      <x v="1615"/>
      <x v="3820"/>
    </i>
    <i>
      <x v="1616"/>
      <x v="3821"/>
    </i>
    <i>
      <x v="1617"/>
      <x v="3822"/>
    </i>
    <i>
      <x v="1618"/>
      <x v="3824"/>
    </i>
    <i>
      <x v="1619"/>
      <x v="3825"/>
    </i>
    <i>
      <x v="1620"/>
      <x v="3826"/>
    </i>
    <i>
      <x v="1621"/>
      <x v="3827"/>
    </i>
    <i>
      <x v="1622"/>
      <x v="2162"/>
    </i>
    <i>
      <x v="1623"/>
      <x v="3828"/>
    </i>
    <i>
      <x v="1624"/>
      <x v="3829"/>
    </i>
    <i>
      <x v="1625"/>
      <x v="3830"/>
    </i>
    <i>
      <x v="1626"/>
      <x v="3832"/>
    </i>
    <i>
      <x v="1627"/>
      <x v="3833"/>
    </i>
    <i>
      <x v="1628"/>
      <x v="3834"/>
    </i>
    <i>
      <x v="1629"/>
      <x v="3835"/>
    </i>
    <i>
      <x v="1630"/>
      <x v="3836"/>
    </i>
    <i>
      <x v="1631"/>
      <x v="3837"/>
    </i>
    <i>
      <x v="1632"/>
      <x v="3838"/>
    </i>
    <i>
      <x v="1633"/>
      <x v="3839"/>
    </i>
    <i>
      <x v="1634"/>
      <x v="3840"/>
    </i>
    <i>
      <x v="1635"/>
      <x v="3841"/>
    </i>
    <i>
      <x v="1636"/>
      <x v="3843"/>
    </i>
    <i>
      <x v="1637"/>
      <x v="3845"/>
    </i>
    <i>
      <x v="1638"/>
      <x v="3846"/>
    </i>
    <i>
      <x v="1639"/>
      <x v="3847"/>
    </i>
    <i>
      <x v="1640"/>
      <x v="3848"/>
    </i>
    <i>
      <x v="1641"/>
      <x v="3849"/>
    </i>
    <i>
      <x v="1642"/>
      <x v="3850"/>
    </i>
    <i>
      <x v="1643"/>
      <x v="3851"/>
    </i>
    <i>
      <x v="1644"/>
      <x v="3852"/>
    </i>
    <i>
      <x v="1645"/>
      <x v="3853"/>
    </i>
    <i>
      <x v="1646"/>
      <x v="3854"/>
    </i>
    <i>
      <x v="1647"/>
      <x v="3855"/>
    </i>
    <i>
      <x v="1648"/>
      <x v="3856"/>
    </i>
    <i>
      <x v="1649"/>
      <x v="3857"/>
    </i>
    <i>
      <x v="1650"/>
      <x v="3858"/>
    </i>
    <i>
      <x v="1651"/>
      <x v="3859"/>
    </i>
    <i>
      <x v="1652"/>
      <x v="3860"/>
    </i>
    <i>
      <x v="1653"/>
      <x v="3861"/>
    </i>
    <i>
      <x v="1654"/>
      <x v="3862"/>
    </i>
    <i>
      <x v="1655"/>
      <x v="149"/>
    </i>
    <i>
      <x v="1656"/>
      <x v="3864"/>
    </i>
    <i>
      <x v="1657"/>
      <x v="3865"/>
    </i>
    <i>
      <x v="1658"/>
      <x v="3866"/>
    </i>
    <i>
      <x v="1659"/>
      <x v="3867"/>
    </i>
    <i>
      <x v="1660"/>
      <x v="2195"/>
    </i>
    <i>
      <x v="1661"/>
      <x v="2198"/>
    </i>
    <i>
      <x v="1662"/>
      <x v="150"/>
    </i>
    <i>
      <x v="1663"/>
      <x v="3869"/>
    </i>
    <i>
      <x v="1664"/>
      <x v="3870"/>
    </i>
    <i>
      <x v="1665"/>
      <x v="3871"/>
    </i>
    <i>
      <x v="1666"/>
      <x v="3872"/>
    </i>
    <i>
      <x v="1667"/>
      <x v="3873"/>
    </i>
    <i>
      <x v="1668"/>
      <x v="3874"/>
    </i>
    <i>
      <x v="1669"/>
      <x v="3875"/>
    </i>
    <i>
      <x v="1670"/>
      <x v="3876"/>
    </i>
    <i>
      <x v="1671"/>
      <x v="3877"/>
    </i>
    <i>
      <x v="1672"/>
      <x v="3878"/>
    </i>
    <i>
      <x v="1673"/>
      <x v="3879"/>
    </i>
    <i>
      <x v="1674"/>
      <x v="3880"/>
    </i>
    <i>
      <x v="1675"/>
      <x v="3881"/>
    </i>
    <i>
      <x v="1676"/>
      <x v="3882"/>
    </i>
    <i>
      <x v="1677"/>
      <x v="3883"/>
    </i>
    <i>
      <x v="1678"/>
      <x v="3884"/>
    </i>
    <i>
      <x v="1679"/>
      <x v="3885"/>
    </i>
    <i>
      <x v="1680"/>
      <x v="3886"/>
    </i>
    <i>
      <x v="1681"/>
      <x v="3887"/>
    </i>
    <i>
      <x v="1682"/>
      <x v="3888"/>
    </i>
    <i>
      <x v="1683"/>
      <x v="3889"/>
    </i>
    <i>
      <x v="1684"/>
      <x v="3890"/>
    </i>
    <i>
      <x v="1685"/>
      <x v="3891"/>
    </i>
    <i>
      <x v="1686"/>
      <x v="3892"/>
    </i>
    <i>
      <x v="1687"/>
      <x v="3893"/>
    </i>
    <i>
      <x v="1688"/>
      <x v="3894"/>
    </i>
    <i>
      <x v="1689"/>
      <x v="3895"/>
    </i>
    <i>
      <x v="1690"/>
      <x v="3896"/>
    </i>
    <i>
      <x v="1691"/>
      <x v="3897"/>
    </i>
    <i>
      <x v="1692"/>
      <x v="3898"/>
    </i>
    <i>
      <x v="1693"/>
      <x v="3899"/>
    </i>
    <i>
      <x v="1694"/>
      <x v="3900"/>
    </i>
    <i>
      <x v="1695"/>
      <x v="3901"/>
    </i>
    <i>
      <x v="1696"/>
      <x v="3902"/>
    </i>
    <i>
      <x v="1697"/>
      <x v="3903"/>
    </i>
    <i>
      <x v="1698"/>
      <x v="3904"/>
    </i>
    <i>
      <x v="1699"/>
      <x v="3905"/>
    </i>
    <i>
      <x v="1700"/>
      <x v="151"/>
    </i>
    <i>
      <x v="1701"/>
      <x v="3906"/>
    </i>
    <i>
      <x v="1702"/>
      <x v="3907"/>
    </i>
    <i>
      <x v="1703"/>
      <x v="3908"/>
    </i>
    <i>
      <x v="1704"/>
      <x v="3909"/>
    </i>
    <i>
      <x v="1705"/>
      <x v="3910"/>
    </i>
    <i>
      <x v="1706"/>
      <x v="3911"/>
    </i>
    <i>
      <x v="1707"/>
      <x v="3912"/>
    </i>
    <i>
      <x v="1708"/>
      <x v="3913"/>
    </i>
    <i>
      <x v="1709"/>
      <x v="3914"/>
    </i>
    <i>
      <x v="1710"/>
      <x v="3915"/>
    </i>
    <i>
      <x v="1711"/>
      <x v="3916"/>
    </i>
    <i>
      <x v="1712"/>
      <x v="3917"/>
    </i>
    <i>
      <x v="1713"/>
      <x v="3919"/>
    </i>
    <i>
      <x v="1714"/>
      <x v="3920"/>
    </i>
    <i>
      <x v="1715"/>
      <x v="3921"/>
    </i>
    <i>
      <x v="1716"/>
      <x v="3922"/>
    </i>
    <i>
      <x v="1717"/>
      <x v="3923"/>
    </i>
    <i>
      <x v="1718"/>
      <x v="3924"/>
    </i>
    <i>
      <x v="1719"/>
      <x v="3925"/>
    </i>
    <i>
      <x v="1720"/>
      <x v="3926"/>
    </i>
    <i>
      <x v="1721"/>
      <x v="3927"/>
    </i>
    <i>
      <x v="1722"/>
      <x v="3928"/>
    </i>
    <i>
      <x v="1723"/>
      <x v="3929"/>
    </i>
    <i>
      <x v="1724"/>
      <x v="3930"/>
    </i>
    <i>
      <x v="1725"/>
      <x v="3931"/>
    </i>
    <i>
      <x v="1726"/>
      <x v="3932"/>
    </i>
    <i>
      <x v="1727"/>
      <x v="2232"/>
    </i>
    <i>
      <x v="1728"/>
      <x v="2239"/>
    </i>
    <i>
      <x v="1729"/>
      <x v="2241"/>
    </i>
    <i>
      <x v="1730"/>
      <x v="152"/>
    </i>
    <i>
      <x v="1731"/>
      <x v="2242"/>
    </i>
    <i>
      <x v="1732"/>
      <x v="2245"/>
    </i>
    <i>
      <x v="1733"/>
      <x v="2247"/>
    </i>
    <i>
      <x v="1734"/>
      <x v="2248"/>
    </i>
    <i>
      <x v="1735"/>
      <x v="2249"/>
    </i>
    <i>
      <x v="1736"/>
      <x v="2250"/>
    </i>
    <i>
      <x v="1737"/>
      <x v="2264"/>
    </i>
    <i>
      <x v="1738"/>
      <x v="2274"/>
    </i>
    <i>
      <x v="1739"/>
      <x v="2275"/>
    </i>
    <i>
      <x v="1740"/>
      <x v="2279"/>
    </i>
    <i>
      <x v="1741"/>
      <x v="2280"/>
    </i>
    <i>
      <x v="1742"/>
      <x v="2281"/>
    </i>
    <i>
      <x v="1743"/>
      <x v="2282"/>
    </i>
    <i>
      <x v="1744"/>
      <x v="2283"/>
    </i>
    <i>
      <x v="1745"/>
      <x v="3933"/>
    </i>
    <i>
      <x v="1746"/>
      <x v="2285"/>
    </i>
    <i>
      <x v="1747"/>
      <x v="2286"/>
    </i>
    <i>
      <x v="1748"/>
      <x v="2291"/>
    </i>
    <i>
      <x v="1749"/>
      <x v="2292"/>
    </i>
    <i>
      <x v="1750"/>
      <x v="2297"/>
    </i>
    <i>
      <x v="1751"/>
      <x v="2298"/>
    </i>
    <i>
      <x v="1752"/>
      <x v="2299"/>
    </i>
    <i>
      <x v="1753"/>
      <x v="2300"/>
    </i>
    <i>
      <x v="1754"/>
      <x v="2301"/>
    </i>
    <i>
      <x v="1755"/>
      <x v="2302"/>
    </i>
    <i>
      <x v="1756"/>
      <x v="3934"/>
    </i>
    <i>
      <x v="1757"/>
      <x v="3935"/>
    </i>
    <i>
      <x v="1758"/>
      <x v="3936"/>
    </i>
    <i>
      <x v="1759"/>
      <x v="3938"/>
    </i>
    <i>
      <x v="1760"/>
      <x v="3939"/>
    </i>
    <i>
      <x v="1761"/>
      <x v="3942"/>
    </i>
    <i>
      <x v="1762"/>
      <x v="3943"/>
    </i>
    <i>
      <x v="1763"/>
      <x v="3948"/>
    </i>
    <i>
      <x v="1764"/>
      <x v="2412"/>
    </i>
    <i>
      <x v="1765"/>
      <x v="2415"/>
    </i>
    <i>
      <x v="1766"/>
      <x v="3950"/>
    </i>
    <i>
      <x v="1767"/>
      <x v="3952"/>
    </i>
    <i>
      <x v="1768"/>
      <x v="3953"/>
    </i>
    <i>
      <x v="1769"/>
      <x v="3955"/>
    </i>
    <i>
      <x v="1770"/>
      <x v="3957"/>
    </i>
    <i>
      <x v="1771"/>
      <x v="3958"/>
    </i>
    <i>
      <x v="1772"/>
      <x v="3959"/>
    </i>
    <i>
      <x v="1773"/>
      <x v="2469"/>
    </i>
    <i>
      <x v="1774"/>
      <x v="3960"/>
    </i>
    <i>
      <x v="1775"/>
      <x v="3962"/>
    </i>
    <i>
      <x v="1776"/>
      <x v="2484"/>
    </i>
    <i>
      <x v="1777"/>
      <x v="2489"/>
    </i>
    <i>
      <x v="1778"/>
      <x v="2512"/>
    </i>
    <i>
      <x v="1779"/>
      <x v="3964"/>
    </i>
    <i>
      <x v="1780"/>
      <x v="3965"/>
    </i>
    <i>
      <x v="1781"/>
      <x v="3966"/>
    </i>
    <i>
      <x v="1782"/>
      <x v="3967"/>
    </i>
    <i>
      <x v="1783"/>
      <x v="3968"/>
    </i>
    <i>
      <x v="1784"/>
      <x v="3969"/>
    </i>
    <i>
      <x v="1785"/>
      <x v="3970"/>
    </i>
    <i>
      <x v="1786"/>
      <x v="3971"/>
    </i>
    <i>
      <x v="1787"/>
      <x v="2515"/>
    </i>
    <i>
      <x v="1788"/>
      <x v="3972"/>
    </i>
    <i>
      <x v="1789"/>
      <x v="2534"/>
    </i>
    <i>
      <x v="1790"/>
      <x v="2559"/>
    </i>
    <i>
      <x v="1791"/>
      <x v="2565"/>
    </i>
    <i>
      <x v="1792"/>
      <x v="2568"/>
    </i>
    <i>
      <x v="1793"/>
      <x v="2569"/>
    </i>
    <i>
      <x v="1794"/>
      <x v="2581"/>
    </i>
    <i>
      <x v="1795"/>
      <x v="2582"/>
    </i>
    <i>
      <x v="1796"/>
      <x v="2595"/>
    </i>
    <i>
      <x v="1797"/>
      <x v="2596"/>
    </i>
    <i>
      <x v="1798"/>
      <x v="2597"/>
    </i>
    <i>
      <x v="1799"/>
      <x v="2598"/>
    </i>
    <i>
      <x v="1800"/>
      <x v="2622"/>
    </i>
    <i>
      <x v="1801"/>
      <x v="2623"/>
    </i>
    <i>
      <x v="1802"/>
      <x v="2624"/>
    </i>
    <i>
      <x v="1803"/>
      <x v="2736"/>
    </i>
    <i>
      <x v="1804"/>
      <x v="2767"/>
    </i>
    <i>
      <x v="1805"/>
      <x v="2768"/>
    </i>
    <i>
      <x v="1806"/>
      <x v="2808"/>
    </i>
    <i>
      <x v="1807"/>
      <x v="2814"/>
    </i>
    <i>
      <x v="1808"/>
      <x v="2816"/>
    </i>
    <i>
      <x v="1809"/>
      <x v="2821"/>
    </i>
    <i>
      <x v="1810"/>
      <x v="2825"/>
    </i>
    <i>
      <x v="1811"/>
      <x v="2829"/>
    </i>
    <i>
      <x v="1812"/>
      <x v="2830"/>
    </i>
    <i>
      <x v="1813"/>
      <x v="2831"/>
    </i>
    <i>
      <x v="1814"/>
      <x v="2833"/>
    </i>
    <i>
      <x v="1815"/>
      <x v="2836"/>
    </i>
    <i>
      <x v="1816"/>
      <x v="2837"/>
    </i>
    <i>
      <x v="1817"/>
      <x v="2838"/>
    </i>
    <i>
      <x v="1818"/>
      <x v="2849"/>
    </i>
    <i>
      <x v="1819"/>
      <x v="2851"/>
    </i>
    <i>
      <x v="1820"/>
      <x v="2856"/>
    </i>
    <i>
      <x v="1821"/>
      <x v="2881"/>
    </i>
    <i>
      <x v="1822"/>
      <x v="2886"/>
    </i>
    <i>
      <x v="1823"/>
      <x v="3974"/>
    </i>
    <i>
      <x v="1824"/>
      <x v="2890"/>
    </i>
    <i>
      <x v="1825"/>
      <x v="2893"/>
    </i>
    <i>
      <x v="1826"/>
      <x v="3975"/>
    </i>
    <i>
      <x v="1827"/>
      <x v="3976"/>
    </i>
    <i>
      <x v="1828"/>
      <x v="3977"/>
    </i>
    <i>
      <x v="1829"/>
      <x v="3978"/>
    </i>
    <i>
      <x v="1830"/>
      <x v="3979"/>
    </i>
    <i>
      <x v="1831"/>
      <x v="3982"/>
    </i>
    <i>
      <x v="1832"/>
      <x v="213"/>
    </i>
    <i>
      <x v="1833"/>
      <x v="3983"/>
    </i>
    <i>
      <x v="1834"/>
      <x v="3984"/>
    </i>
    <i>
      <x v="1835"/>
      <x v="3985"/>
    </i>
    <i>
      <x v="1836"/>
      <x v="3987"/>
    </i>
    <i>
      <x v="1837"/>
      <x v="3988"/>
    </i>
    <i>
      <x v="1838"/>
      <x v="190"/>
    </i>
    <i>
      <x v="1839"/>
      <x v="3989"/>
    </i>
    <i>
      <x v="1840"/>
      <x v="3990"/>
    </i>
    <i>
      <x v="1841"/>
      <x v="3991"/>
    </i>
    <i>
      <x v="1842"/>
      <x v="3992"/>
    </i>
    <i>
      <x v="1843"/>
      <x v="3692"/>
    </i>
    <i>
      <x v="1844"/>
      <x v="3993"/>
    </i>
    <i>
      <x v="1845"/>
      <x v="3994"/>
    </i>
    <i>
      <x v="1846"/>
      <x v="3995"/>
    </i>
    <i>
      <x v="1847"/>
      <x v="153"/>
    </i>
    <i>
      <x v="1848"/>
      <x v="3996"/>
    </i>
    <i>
      <x v="1849"/>
      <x v="3997"/>
    </i>
    <i>
      <x v="1850"/>
      <x v="3998"/>
    </i>
    <i>
      <x v="1851"/>
      <x v="3999"/>
    </i>
    <i>
      <x v="1852"/>
      <x v="4000"/>
    </i>
    <i>
      <x v="1853"/>
      <x v="4001"/>
    </i>
    <i>
      <x v="1854"/>
      <x v="2904"/>
    </i>
    <i>
      <x v="1855"/>
      <x v="2920"/>
    </i>
    <i>
      <x v="1856"/>
      <x v="2924"/>
    </i>
    <i>
      <x v="1857"/>
      <x v="2930"/>
    </i>
    <i>
      <x v="1858"/>
      <x v="2931"/>
    </i>
    <i>
      <x v="1859"/>
      <x v="2934"/>
    </i>
    <i>
      <x v="1860"/>
      <x v="4002"/>
    </i>
    <i>
      <x v="1861"/>
      <x v="4003"/>
    </i>
    <i>
      <x v="1862"/>
      <x v="2965"/>
    </i>
    <i>
      <x v="1863"/>
      <x v="2966"/>
    </i>
    <i>
      <x v="1864"/>
      <x v="2972"/>
    </i>
    <i>
      <x v="1865"/>
      <x v="2979"/>
    </i>
    <i>
      <x v="1866"/>
      <x v="4004"/>
    </i>
    <i>
      <x v="1867"/>
      <x v="4005"/>
    </i>
    <i>
      <x v="1868"/>
      <x v="4006"/>
    </i>
    <i>
      <x v="1869"/>
      <x v="4007"/>
    </i>
    <i>
      <x v="1870"/>
      <x v="4008"/>
    </i>
    <i>
      <x v="1871"/>
      <x v="4009"/>
    </i>
    <i>
      <x v="1872"/>
      <x v="4010"/>
    </i>
    <i>
      <x v="1873"/>
      <x v="4011"/>
    </i>
    <i>
      <x v="1874"/>
      <x v="4012"/>
    </i>
    <i>
      <x v="1875"/>
      <x v="4013"/>
    </i>
    <i>
      <x v="1876"/>
      <x v="4014"/>
    </i>
    <i>
      <x v="1877"/>
      <x v="4015"/>
    </i>
    <i>
      <x v="1878"/>
      <x v="4016"/>
    </i>
    <i>
      <x v="1879"/>
      <x v="4017"/>
    </i>
    <i>
      <x v="1880"/>
      <x v="4018"/>
    </i>
    <i>
      <x v="1881"/>
      <x v="4019"/>
    </i>
    <i>
      <x v="1882"/>
      <x v="4020"/>
    </i>
    <i>
      <x v="1883"/>
      <x v="4021"/>
    </i>
    <i>
      <x v="1884"/>
      <x v="4022"/>
    </i>
    <i>
      <x v="1885"/>
      <x v="4023"/>
    </i>
    <i>
      <x v="1886"/>
      <x v="4024"/>
    </i>
    <i>
      <x v="1887"/>
      <x v="4025"/>
    </i>
    <i>
      <x v="1888"/>
      <x v="4026"/>
    </i>
    <i>
      <x v="1889"/>
      <x v="4027"/>
    </i>
    <i>
      <x v="1890"/>
      <x v="4028"/>
    </i>
    <i>
      <x v="1891"/>
      <x v="4029"/>
    </i>
    <i>
      <x v="1892"/>
      <x v="4030"/>
    </i>
    <i>
      <x v="1893"/>
      <x v="4031"/>
    </i>
    <i>
      <x v="1894"/>
      <x v="4032"/>
    </i>
    <i>
      <x v="1895"/>
      <x v="4033"/>
    </i>
    <i>
      <x v="1896"/>
      <x v="4034"/>
    </i>
    <i>
      <x v="1897"/>
      <x v="4035"/>
    </i>
    <i>
      <x v="1898"/>
      <x v="4036"/>
    </i>
    <i>
      <x v="1899"/>
      <x v="4037"/>
    </i>
    <i>
      <x v="1900"/>
      <x v="4038"/>
    </i>
    <i>
      <x v="1901"/>
      <x v="4039"/>
    </i>
    <i>
      <x v="1902"/>
      <x v="4040"/>
    </i>
    <i>
      <x v="1903"/>
      <x v="4041"/>
    </i>
    <i>
      <x v="1904"/>
      <x v="4042"/>
    </i>
    <i>
      <x v="1905"/>
      <x v="4043"/>
    </i>
    <i>
      <x v="1906"/>
      <x v="4044"/>
    </i>
    <i>
      <x v="1907"/>
      <x v="4045"/>
    </i>
    <i>
      <x v="1908"/>
      <x v="4046"/>
    </i>
    <i>
      <x v="1909"/>
      <x v="4047"/>
    </i>
    <i>
      <x v="1910"/>
      <x v="4048"/>
    </i>
    <i>
      <x v="1911"/>
      <x v="4049"/>
    </i>
    <i>
      <x v="1912"/>
      <x v="4050"/>
    </i>
    <i>
      <x v="1913"/>
      <x v="4051"/>
    </i>
    <i>
      <x v="1914"/>
      <x v="4052"/>
    </i>
    <i>
      <x v="1915"/>
      <x v="4053"/>
    </i>
    <i>
      <x v="1916"/>
      <x v="4054"/>
    </i>
    <i>
      <x v="1917"/>
      <x v="4055"/>
    </i>
    <i>
      <x v="1918"/>
      <x v="4056"/>
    </i>
    <i>
      <x v="1919"/>
      <x v="4057"/>
    </i>
    <i>
      <x v="1920"/>
      <x v="4058"/>
    </i>
    <i>
      <x v="1921"/>
      <x v="4059"/>
    </i>
    <i>
      <x v="1922"/>
      <x v="4060"/>
    </i>
    <i>
      <x v="1923"/>
      <x v="4061"/>
    </i>
    <i>
      <x v="1924"/>
      <x v="4062"/>
    </i>
    <i>
      <x v="1925"/>
      <x v="4063"/>
    </i>
    <i>
      <x v="1926"/>
      <x v="4064"/>
    </i>
    <i>
      <x v="1927"/>
      <x v="4065"/>
    </i>
    <i>
      <x v="1928"/>
      <x v="4066"/>
    </i>
    <i>
      <x v="1929"/>
      <x v="4067"/>
    </i>
    <i>
      <x v="1930"/>
      <x v="4068"/>
    </i>
    <i>
      <x v="1931"/>
      <x v="4069"/>
    </i>
    <i>
      <x v="1932"/>
      <x v="4070"/>
    </i>
    <i>
      <x v="1933"/>
      <x v="4071"/>
    </i>
    <i>
      <x v="1934"/>
      <x v="4072"/>
    </i>
    <i>
      <x v="1935"/>
      <x v="4073"/>
    </i>
    <i>
      <x v="1936"/>
      <x v="4074"/>
    </i>
    <i>
      <x v="1937"/>
      <x v="4075"/>
    </i>
    <i>
      <x v="1938"/>
      <x v="4076"/>
    </i>
    <i>
      <x v="1939"/>
      <x v="4077"/>
    </i>
    <i>
      <x v="1940"/>
      <x v="4078"/>
    </i>
    <i>
      <x v="1941"/>
      <x v="4079"/>
    </i>
    <i>
      <x v="1942"/>
      <x v="4080"/>
    </i>
    <i>
      <x v="1943"/>
      <x v="4081"/>
    </i>
    <i>
      <x v="1944"/>
      <x v="4082"/>
    </i>
    <i>
      <x v="1945"/>
      <x v="4083"/>
    </i>
    <i>
      <x v="1946"/>
      <x v="4084"/>
    </i>
    <i>
      <x v="1947"/>
      <x v="4085"/>
    </i>
    <i>
      <x v="1948"/>
      <x v="154"/>
    </i>
    <i>
      <x v="1949"/>
      <x v="155"/>
    </i>
    <i>
      <x v="1950"/>
      <x v="156"/>
    </i>
    <i>
      <x v="1951"/>
      <x v="157"/>
    </i>
    <i>
      <x v="1952"/>
      <x v="158"/>
    </i>
    <i>
      <x v="1953"/>
      <x v="159"/>
    </i>
    <i>
      <x v="1954"/>
      <x v="160"/>
    </i>
    <i>
      <x v="1955"/>
      <x v="161"/>
    </i>
    <i>
      <x v="1956"/>
      <x v="162"/>
    </i>
    <i>
      <x v="1957"/>
      <x v="163"/>
    </i>
    <i>
      <x v="1958"/>
      <x v="164"/>
    </i>
    <i>
      <x v="1959"/>
      <x v="165"/>
    </i>
    <i>
      <x v="1960"/>
      <x v="3737"/>
    </i>
    <i>
      <x v="1961"/>
      <x v="4086"/>
    </i>
    <i>
      <x v="1962"/>
      <x v="4087"/>
    </i>
    <i>
      <x v="1963"/>
      <x v="3625"/>
    </i>
    <i>
      <x v="1964"/>
      <x v="4088"/>
    </i>
    <i>
      <x v="1965"/>
      <x v="3728"/>
    </i>
    <i>
      <x v="1966"/>
      <x v="4089"/>
    </i>
    <i>
      <x v="1967"/>
      <x v="4090"/>
    </i>
    <i>
      <x v="1968"/>
      <x v="3740"/>
    </i>
    <i>
      <x v="1969"/>
      <x v="4091"/>
    </i>
    <i>
      <x v="1970"/>
      <x v="4092"/>
    </i>
    <i>
      <x v="1971"/>
      <x v="4093"/>
    </i>
    <i>
      <x v="1972"/>
      <x v="4094"/>
    </i>
    <i>
      <x v="1973"/>
      <x v="4095"/>
    </i>
    <i>
      <x v="1974"/>
      <x v="4096"/>
    </i>
    <i>
      <x v="1975"/>
      <x v="4097"/>
    </i>
    <i>
      <x v="1976"/>
      <x v="4098"/>
    </i>
    <i>
      <x v="1977"/>
      <x v="4099"/>
    </i>
    <i>
      <x v="1978"/>
      <x v="4100"/>
    </i>
    <i>
      <x v="1979"/>
      <x v="4101"/>
    </i>
    <i>
      <x v="1980"/>
      <x v="4102"/>
    </i>
    <i>
      <x v="1981"/>
      <x v="4103"/>
    </i>
    <i>
      <x v="1982"/>
      <x v="4104"/>
    </i>
    <i>
      <x v="1983"/>
      <x v="4105"/>
    </i>
    <i>
      <x v="1984"/>
      <x v="4106"/>
    </i>
    <i>
      <x v="1985"/>
      <x v="4107"/>
    </i>
    <i>
      <x v="1986"/>
      <x v="4108"/>
    </i>
    <i>
      <x v="1987"/>
      <x v="4109"/>
    </i>
    <i>
      <x v="1988"/>
      <x v="4110"/>
    </i>
    <i>
      <x v="1989"/>
      <x v="4111"/>
    </i>
    <i>
      <x v="1990"/>
      <x v="4112"/>
    </i>
    <i>
      <x v="1991"/>
      <x v="4113"/>
    </i>
    <i>
      <x v="1992"/>
      <x v="4114"/>
    </i>
    <i>
      <x v="1993"/>
      <x v="4115"/>
    </i>
    <i>
      <x v="1994"/>
      <x v="4116"/>
    </i>
    <i>
      <x v="1995"/>
      <x v="4117"/>
    </i>
    <i>
      <x v="1996"/>
      <x v="4118"/>
    </i>
    <i>
      <x v="1997"/>
      <x v="4119"/>
    </i>
    <i>
      <x v="1998"/>
      <x v="4120"/>
    </i>
    <i>
      <x v="1999"/>
      <x v="4121"/>
    </i>
    <i>
      <x v="2000"/>
      <x v="4122"/>
    </i>
    <i>
      <x v="2001"/>
      <x v="4123"/>
    </i>
    <i>
      <x v="2002"/>
      <x v="4124"/>
    </i>
    <i>
      <x v="2003"/>
      <x v="4125"/>
    </i>
    <i>
      <x v="2004"/>
      <x v="4126"/>
    </i>
    <i>
      <x v="2005"/>
      <x v="4127"/>
    </i>
    <i>
      <x v="2006"/>
      <x v="166"/>
    </i>
    <i>
      <x v="2007"/>
      <x v="167"/>
    </i>
    <i>
      <x v="2008"/>
      <x v="168"/>
    </i>
    <i>
      <x v="2009"/>
      <x v="169"/>
    </i>
    <i>
      <x v="2010"/>
      <x v="170"/>
    </i>
    <i>
      <x v="2011"/>
      <x v="172"/>
    </i>
    <i>
      <x v="2012"/>
      <x v="173"/>
    </i>
    <i>
      <x v="2013"/>
      <x v="174"/>
    </i>
    <i>
      <x v="2014"/>
      <x v="175"/>
    </i>
    <i>
      <x v="2015"/>
      <x v="176"/>
    </i>
    <i>
      <x v="2016"/>
      <x v="177"/>
    </i>
    <i>
      <x v="2017"/>
      <x v="178"/>
    </i>
    <i>
      <x v="2018"/>
      <x v="179"/>
    </i>
    <i>
      <x v="2019"/>
      <x v="180"/>
    </i>
    <i>
      <x v="2020"/>
      <x v="181"/>
    </i>
    <i>
      <x v="2021"/>
      <x v="182"/>
    </i>
    <i>
      <x v="2022"/>
      <x v="183"/>
    </i>
    <i>
      <x v="2023"/>
      <x v="184"/>
    </i>
    <i>
      <x v="2024"/>
      <x v="185"/>
    </i>
    <i>
      <x v="2025"/>
      <x v="186"/>
    </i>
    <i>
      <x v="2026"/>
      <x v="187"/>
    </i>
    <i>
      <x v="2027"/>
      <x v="188"/>
    </i>
    <i>
      <x v="2028"/>
      <x v="189"/>
    </i>
    <i>
      <x v="2029"/>
      <x v="191"/>
    </i>
    <i>
      <x v="2030"/>
      <x v="4128"/>
    </i>
    <i>
      <x v="2031"/>
      <x v="4129"/>
    </i>
    <i>
      <x v="2032"/>
      <x v="4130"/>
    </i>
    <i>
      <x v="2033"/>
      <x v="192"/>
    </i>
    <i>
      <x v="2034"/>
      <x v="4131"/>
    </i>
    <i>
      <x v="2035"/>
      <x v="4132"/>
    </i>
    <i>
      <x v="2036"/>
      <x v="4133"/>
    </i>
    <i>
      <x v="2037"/>
      <x v="4134"/>
    </i>
    <i>
      <x v="2038"/>
      <x v="4135"/>
    </i>
    <i>
      <x v="2039"/>
      <x v="4136"/>
    </i>
    <i>
      <x v="2040"/>
      <x v="193"/>
    </i>
    <i>
      <x v="2041"/>
      <x v="4137"/>
    </i>
    <i>
      <x v="2042"/>
      <x v="4138"/>
    </i>
    <i>
      <x v="2043"/>
      <x v="4139"/>
    </i>
    <i>
      <x v="2044"/>
      <x v="4140"/>
    </i>
    <i>
      <x v="2045"/>
      <x v="4141"/>
    </i>
    <i>
      <x v="2046"/>
      <x v="4142"/>
    </i>
    <i>
      <x v="2047"/>
      <x v="4143"/>
    </i>
    <i>
      <x v="2048"/>
      <x v="4144"/>
    </i>
    <i>
      <x v="2049"/>
      <x v="4145"/>
    </i>
    <i>
      <x v="2050"/>
      <x v="4146"/>
    </i>
    <i>
      <x v="2051"/>
      <x v="4147"/>
    </i>
    <i>
      <x v="2052"/>
      <x v="4148"/>
    </i>
    <i>
      <x v="2053"/>
      <x v="4149"/>
    </i>
    <i>
      <x v="2054"/>
      <x v="4150"/>
    </i>
    <i>
      <x v="2055"/>
      <x v="4151"/>
    </i>
    <i>
      <x v="2056"/>
      <x v="4152"/>
    </i>
    <i>
      <x v="2057"/>
      <x v="4153"/>
    </i>
    <i>
      <x v="2058"/>
      <x v="4154"/>
    </i>
    <i>
      <x v="2059"/>
      <x v="4155"/>
    </i>
    <i>
      <x v="2060"/>
      <x v="4156"/>
    </i>
    <i>
      <x v="2061"/>
      <x v="4157"/>
    </i>
    <i>
      <x v="2062"/>
      <x v="4158"/>
    </i>
    <i>
      <x v="2063"/>
      <x v="4159"/>
    </i>
    <i>
      <x v="2064"/>
      <x v="4160"/>
    </i>
    <i>
      <x v="2065"/>
      <x v="4161"/>
    </i>
    <i>
      <x v="2066"/>
      <x v="3750"/>
    </i>
    <i>
      <x v="2067"/>
      <x v="4162"/>
    </i>
    <i>
      <x v="2068"/>
      <x v="4163"/>
    </i>
    <i>
      <x v="2069"/>
      <x v="4164"/>
    </i>
    <i>
      <x v="2070"/>
      <x v="4165"/>
    </i>
    <i>
      <x v="2071"/>
      <x v="4166"/>
    </i>
    <i>
      <x v="2072"/>
      <x v="4167"/>
    </i>
    <i>
      <x v="2073"/>
      <x v="4168"/>
    </i>
    <i>
      <x v="2074"/>
      <x v="4169"/>
    </i>
    <i>
      <x v="2075"/>
      <x v="4170"/>
    </i>
    <i>
      <x v="2076"/>
      <x v="4171"/>
    </i>
    <i>
      <x v="2077"/>
      <x v="4172"/>
    </i>
    <i>
      <x v="2078"/>
      <x v="4173"/>
    </i>
    <i>
      <x v="2079"/>
      <x v="4174"/>
    </i>
    <i>
      <x v="2080"/>
      <x v="3801"/>
    </i>
    <i>
      <x v="2081"/>
      <x v="4175"/>
    </i>
    <i>
      <x v="2082"/>
      <x v="4176"/>
    </i>
    <i>
      <x v="2083"/>
      <x v="4177"/>
    </i>
    <i>
      <x v="2084"/>
      <x v="4178"/>
    </i>
    <i>
      <x v="2085"/>
      <x v="4179"/>
    </i>
    <i>
      <x v="2086"/>
      <x v="4180"/>
    </i>
    <i>
      <x v="2087"/>
      <x v="4181"/>
    </i>
    <i>
      <x v="2088"/>
      <x v="4182"/>
    </i>
    <i>
      <x v="2089"/>
      <x v="3811"/>
    </i>
    <i>
      <x v="2090"/>
      <x v="3814"/>
    </i>
    <i>
      <x v="2091"/>
      <x v="4183"/>
    </i>
    <i>
      <x v="2092"/>
      <x v="4184"/>
    </i>
    <i>
      <x v="2093"/>
      <x v="4185"/>
    </i>
    <i>
      <x v="2094"/>
      <x v="4186"/>
    </i>
    <i>
      <x v="2095"/>
      <x v="4187"/>
    </i>
    <i>
      <x v="2096"/>
      <x v="4188"/>
    </i>
    <i>
      <x v="2097"/>
      <x v="4189"/>
    </i>
    <i>
      <x v="2098"/>
      <x v="3823"/>
    </i>
    <i>
      <x v="2099"/>
      <x v="4190"/>
    </i>
    <i>
      <x v="2100"/>
      <x v="4191"/>
    </i>
    <i>
      <x v="2101"/>
      <x v="4192"/>
    </i>
    <i>
      <x v="2102"/>
      <x v="4193"/>
    </i>
    <i>
      <x v="2103"/>
      <x v="4194"/>
    </i>
    <i>
      <x v="2104"/>
      <x v="4195"/>
    </i>
    <i>
      <x v="2105"/>
      <x v="194"/>
    </i>
    <i>
      <x v="2106"/>
      <x v="195"/>
    </i>
    <i>
      <x v="2107"/>
      <x v="197"/>
    </i>
    <i>
      <x v="2108"/>
      <x v="2110"/>
    </i>
    <i>
      <x v="2109"/>
      <x v="3732"/>
    </i>
    <i>
      <x v="2110"/>
      <x v="198"/>
    </i>
    <i>
      <x v="2111"/>
      <x v="199"/>
    </i>
    <i>
      <x v="2112"/>
      <x v="200"/>
    </i>
    <i>
      <x v="2113"/>
      <x v="201"/>
    </i>
    <i>
      <x v="2114"/>
      <x v="202"/>
    </i>
    <i>
      <x v="2115"/>
      <x v="203"/>
    </i>
    <i>
      <x v="2116"/>
      <x v="204"/>
    </i>
    <i>
      <x v="2117"/>
      <x v="205"/>
    </i>
    <i>
      <x v="2118"/>
      <x v="206"/>
    </i>
    <i>
      <x v="2119"/>
      <x v="4196"/>
    </i>
    <i>
      <x v="2120"/>
      <x v="4197"/>
    </i>
    <i>
      <x v="2121"/>
      <x v="4198"/>
    </i>
    <i>
      <x v="2122"/>
      <x v="4199"/>
    </i>
    <i>
      <x v="2123"/>
      <x v="4200"/>
    </i>
    <i>
      <x v="2124"/>
      <x v="4201"/>
    </i>
    <i>
      <x v="2125"/>
      <x v="4202"/>
    </i>
    <i>
      <x v="2126"/>
      <x v="4203"/>
    </i>
    <i>
      <x v="2127"/>
      <x v="4204"/>
    </i>
    <i>
      <x v="2128"/>
      <x v="4205"/>
    </i>
    <i>
      <x v="2129"/>
      <x v="4206"/>
    </i>
    <i>
      <x v="2130"/>
      <x v="4207"/>
    </i>
    <i>
      <x v="2131"/>
      <x v="4208"/>
    </i>
    <i>
      <x v="2132"/>
      <x v="4209"/>
    </i>
    <i>
      <x v="2133"/>
      <x v="4210"/>
    </i>
    <i>
      <x v="2134"/>
      <x v="4211"/>
    </i>
    <i>
      <x v="2135"/>
      <x v="4212"/>
    </i>
    <i>
      <x v="2136"/>
      <x v="4213"/>
    </i>
    <i>
      <x v="2137"/>
      <x v="4214"/>
    </i>
    <i>
      <x v="2138"/>
      <x v="4215"/>
    </i>
    <i>
      <x v="2139"/>
      <x v="207"/>
    </i>
    <i>
      <x v="2140"/>
      <x v="4216"/>
    </i>
    <i>
      <x v="2141"/>
      <x v="208"/>
    </i>
    <i>
      <x v="2142"/>
      <x v="4217"/>
    </i>
    <i>
      <x v="2143"/>
      <x v="4218"/>
    </i>
    <i>
      <x v="2144"/>
      <x v="4219"/>
    </i>
    <i>
      <x v="2145"/>
      <x v="4220"/>
    </i>
    <i>
      <x v="2146"/>
      <x v="4221"/>
    </i>
    <i>
      <x v="2147"/>
      <x v="4222"/>
    </i>
    <i>
      <x v="2148"/>
      <x v="4223"/>
    </i>
    <i>
      <x v="2149"/>
      <x v="4224"/>
    </i>
    <i>
      <x v="2150"/>
      <x v="209"/>
    </i>
    <i>
      <x v="2151"/>
      <x v="4225"/>
    </i>
    <i>
      <x v="2152"/>
      <x v="4226"/>
    </i>
    <i>
      <x v="2153"/>
      <x v="4227"/>
    </i>
    <i>
      <x v="2154"/>
      <x v="4228"/>
    </i>
    <i>
      <x v="2155"/>
      <x v="4229"/>
    </i>
    <i>
      <x v="2156"/>
      <x v="4230"/>
    </i>
    <i>
      <x v="2157"/>
      <x v="4231"/>
    </i>
    <i>
      <x v="2158"/>
      <x v="4232"/>
    </i>
    <i>
      <x v="2159"/>
      <x v="4233"/>
    </i>
    <i>
      <x v="2160"/>
      <x v="4234"/>
    </i>
    <i>
      <x v="2161"/>
      <x v="4235"/>
    </i>
    <i>
      <x v="2162"/>
      <x v="210"/>
    </i>
    <i>
      <x v="2163"/>
      <x v="4236"/>
    </i>
    <i>
      <x v="2164"/>
      <x v="4237"/>
    </i>
    <i>
      <x v="2165"/>
      <x v="211"/>
    </i>
    <i>
      <x v="2166"/>
      <x v="4238"/>
    </i>
    <i>
      <x v="2167"/>
      <x v="4239"/>
    </i>
    <i>
      <x v="2168"/>
      <x v="4240"/>
    </i>
    <i>
      <x v="2169"/>
      <x v="4241"/>
    </i>
    <i>
      <x v="2170"/>
      <x v="4242"/>
    </i>
    <i>
      <x v="2171"/>
      <x v="4243"/>
    </i>
    <i>
      <x v="2172"/>
      <x v="4244"/>
    </i>
    <i>
      <x v="2173"/>
      <x v="4245"/>
    </i>
    <i>
      <x v="2174"/>
      <x v="212"/>
    </i>
    <i>
      <x v="2175"/>
      <x v="4246"/>
    </i>
    <i>
      <x v="2176"/>
      <x v="4247"/>
    </i>
    <i>
      <x v="2177"/>
      <x v="4248"/>
    </i>
    <i>
      <x v="2178"/>
      <x v="4249"/>
    </i>
    <i>
      <x v="2179"/>
      <x v="4250"/>
    </i>
    <i>
      <x v="2180"/>
      <x v="4251"/>
    </i>
    <i>
      <x v="2181"/>
      <x v="4252"/>
    </i>
    <i>
      <x v="2182"/>
      <x v="4253"/>
    </i>
    <i>
      <x v="2183"/>
      <x v="4254"/>
    </i>
    <i>
      <x v="2184"/>
      <x v="833"/>
    </i>
    <i>
      <x v="2185"/>
      <x v="4255"/>
    </i>
    <i>
      <x v="2186"/>
      <x v="4256"/>
    </i>
    <i>
      <x v="2187"/>
      <x v="4257"/>
    </i>
    <i>
      <x v="2188"/>
      <x v="4258"/>
    </i>
    <i>
      <x v="2189"/>
      <x v="4259"/>
    </i>
    <i>
      <x v="2190"/>
      <x v="4260"/>
    </i>
    <i>
      <x v="2191"/>
      <x v="4261"/>
    </i>
    <i>
      <x v="2192"/>
      <x v="4262"/>
    </i>
    <i>
      <x v="2193"/>
      <x v="214"/>
    </i>
    <i>
      <x v="2194"/>
      <x v="4263"/>
    </i>
    <i>
      <x v="2195"/>
      <x v="4265"/>
    </i>
    <i>
      <x v="2196"/>
      <x v="4266"/>
    </i>
    <i>
      <x v="2197"/>
      <x v="2922"/>
    </i>
    <i>
      <x v="2198"/>
      <x v="4267"/>
    </i>
    <i>
      <x v="2199"/>
      <x v="4268"/>
    </i>
    <i>
      <x v="2200"/>
      <x v="4269"/>
    </i>
    <i>
      <x v="2201"/>
      <x v="4270"/>
    </i>
    <i>
      <x v="2202"/>
      <x v="4271"/>
    </i>
    <i>
      <x v="2203"/>
      <x v="4272"/>
    </i>
    <i>
      <x v="2204"/>
      <x v="215"/>
    </i>
    <i>
      <x v="2205"/>
      <x v="4273"/>
    </i>
    <i>
      <x v="2206"/>
      <x v="216"/>
    </i>
    <i>
      <x v="2207"/>
      <x v="217"/>
    </i>
    <i>
      <x v="2208"/>
      <x v="218"/>
    </i>
    <i>
      <x v="2209"/>
      <x v="219"/>
    </i>
    <i>
      <x v="2210"/>
      <x v="4274"/>
    </i>
    <i>
      <x v="2211"/>
      <x v="4275"/>
    </i>
    <i>
      <x v="2212"/>
      <x v="4276"/>
    </i>
    <i>
      <x v="2213"/>
      <x v="4277"/>
    </i>
    <i>
      <x v="2214"/>
      <x v="4278"/>
    </i>
    <i>
      <x v="2215"/>
      <x v="220"/>
    </i>
    <i>
      <x v="2216"/>
      <x v="221"/>
    </i>
    <i>
      <x v="2217"/>
      <x v="4279"/>
    </i>
    <i>
      <x v="2218"/>
      <x v="4280"/>
    </i>
    <i>
      <x v="2219"/>
      <x v="222"/>
    </i>
    <i>
      <x v="2220"/>
      <x v="223"/>
    </i>
    <i>
      <x v="2221"/>
      <x v="4281"/>
    </i>
    <i>
      <x v="2222"/>
      <x v="4282"/>
    </i>
    <i>
      <x v="2223"/>
      <x v="4283"/>
    </i>
    <i>
      <x v="2224"/>
      <x v="2175"/>
    </i>
    <i>
      <x v="2225"/>
      <x v="4284"/>
    </i>
    <i>
      <x v="2226"/>
      <x v="4285"/>
    </i>
    <i>
      <x v="2227"/>
      <x v="224"/>
    </i>
    <i>
      <x v="2228"/>
      <x v="226"/>
    </i>
    <i>
      <x v="2229"/>
      <x v="227"/>
    </i>
    <i>
      <x v="2230"/>
      <x v="228"/>
    </i>
    <i>
      <x v="2231"/>
      <x v="4286"/>
    </i>
    <i>
      <x v="2232"/>
      <x v="4287"/>
    </i>
    <i>
      <x v="2233"/>
      <x v="4288"/>
    </i>
    <i>
      <x v="2234"/>
      <x v="229"/>
    </i>
    <i>
      <x v="2235"/>
      <x v="230"/>
    </i>
    <i>
      <x v="2236"/>
      <x v="2189"/>
    </i>
    <i>
      <x v="2237"/>
      <x v="231"/>
    </i>
    <i>
      <x v="2238"/>
      <x v="4289"/>
    </i>
    <i>
      <x v="2239"/>
      <x v="232"/>
    </i>
    <i>
      <x v="2240"/>
      <x v="233"/>
    </i>
    <i>
      <x v="2241"/>
      <x v="234"/>
    </i>
    <i>
      <x v="2242"/>
      <x v="235"/>
    </i>
    <i>
      <x v="2243"/>
      <x v="236"/>
    </i>
    <i>
      <x v="2244"/>
      <x v="4290"/>
    </i>
    <i>
      <x v="2245"/>
      <x v="4291"/>
    </i>
    <i>
      <x v="2246"/>
      <x v="4292"/>
    </i>
    <i>
      <x v="2247"/>
      <x v="237"/>
    </i>
    <i>
      <x v="2248"/>
      <x v="4293"/>
    </i>
    <i>
      <x v="2249"/>
      <x v="4294"/>
    </i>
    <i>
      <x v="2250"/>
      <x v="4295"/>
    </i>
    <i>
      <x v="2251"/>
      <x v="238"/>
    </i>
    <i>
      <x v="2252"/>
      <x v="4296"/>
    </i>
    <i>
      <x v="2253"/>
      <x v="4297"/>
    </i>
    <i>
      <x v="2254"/>
      <x v="4298"/>
    </i>
    <i>
      <x v="2255"/>
      <x v="4299"/>
    </i>
    <i>
      <x v="2256"/>
      <x v="4300"/>
    </i>
    <i>
      <x v="2257"/>
      <x v="4301"/>
    </i>
    <i>
      <x v="2258"/>
      <x v="4302"/>
    </i>
    <i>
      <x v="2259"/>
      <x v="4303"/>
    </i>
    <i>
      <x v="2260"/>
      <x v="4304"/>
    </i>
    <i>
      <x v="2261"/>
      <x v="4305"/>
    </i>
    <i>
      <x v="2262"/>
      <x v="4306"/>
    </i>
    <i>
      <x v="2263"/>
      <x v="239"/>
    </i>
    <i>
      <x v="2264"/>
      <x v="4307"/>
    </i>
    <i>
      <x v="2265"/>
      <x v="4308"/>
    </i>
    <i>
      <x v="2266"/>
      <x v="4309"/>
    </i>
    <i>
      <x v="2267"/>
      <x v="4310"/>
    </i>
    <i>
      <x v="2268"/>
      <x v="4311"/>
    </i>
    <i>
      <x v="2269"/>
      <x v="4312"/>
    </i>
    <i>
      <x v="2270"/>
      <x v="4313"/>
    </i>
    <i>
      <x v="2271"/>
      <x v="4314"/>
    </i>
    <i>
      <x v="2272"/>
      <x v="4315"/>
    </i>
    <i>
      <x v="2273"/>
      <x v="4316"/>
    </i>
    <i>
      <x v="2274"/>
      <x v="4317"/>
    </i>
    <i>
      <x v="2275"/>
      <x v="4318"/>
    </i>
    <i>
      <x v="2276"/>
      <x v="4319"/>
    </i>
    <i>
      <x v="2277"/>
      <x v="4320"/>
    </i>
    <i>
      <x v="2278"/>
      <x v="4321"/>
    </i>
    <i>
      <x v="2279"/>
      <x v="4322"/>
    </i>
    <i>
      <x v="2280"/>
      <x v="4323"/>
    </i>
    <i>
      <x v="2281"/>
      <x v="4324"/>
    </i>
    <i>
      <x v="2282"/>
      <x v="4325"/>
    </i>
    <i>
      <x v="2283"/>
      <x v="4326"/>
    </i>
    <i>
      <x v="2284"/>
      <x v="4327"/>
    </i>
    <i>
      <x v="2285"/>
      <x v="4328"/>
    </i>
    <i>
      <x v="2286"/>
      <x v="4329"/>
    </i>
    <i>
      <x v="2287"/>
      <x v="4330"/>
    </i>
    <i>
      <x v="2288"/>
      <x v="4331"/>
    </i>
    <i>
      <x v="2289"/>
      <x v="4332"/>
    </i>
    <i>
      <x v="2290"/>
      <x v="4333"/>
    </i>
    <i>
      <x v="2291"/>
      <x v="4334"/>
    </i>
    <i>
      <x v="2292"/>
      <x v="4335"/>
    </i>
    <i>
      <x v="2293"/>
      <x v="4336"/>
    </i>
    <i>
      <x v="2294"/>
      <x v="4337"/>
    </i>
    <i>
      <x v="2295"/>
      <x v="4338"/>
    </i>
    <i>
      <x v="2296"/>
      <x v="4339"/>
    </i>
    <i>
      <x v="2297"/>
      <x v="4340"/>
    </i>
    <i>
      <x v="2298"/>
      <x v="240"/>
    </i>
    <i>
      <x v="2299"/>
      <x v="241"/>
    </i>
    <i>
      <x v="2300"/>
      <x v="242"/>
    </i>
    <i>
      <x v="2301"/>
      <x v="4341"/>
    </i>
    <i>
      <x v="2302"/>
      <x v="243"/>
    </i>
    <i>
      <x v="2303"/>
      <x v="244"/>
    </i>
    <i>
      <x v="2304"/>
      <x v="245"/>
    </i>
    <i>
      <x v="2305"/>
      <x v="246"/>
    </i>
    <i>
      <x v="2306"/>
      <x v="247"/>
    </i>
    <i>
      <x v="2307"/>
      <x v="248"/>
    </i>
    <i>
      <x v="2308"/>
      <x v="249"/>
    </i>
    <i>
      <x v="2309"/>
      <x v="250"/>
    </i>
    <i>
      <x v="2310"/>
      <x v="251"/>
    </i>
    <i>
      <x v="2311"/>
      <x v="252"/>
    </i>
    <i>
      <x v="2312"/>
      <x v="253"/>
    </i>
    <i>
      <x v="2313"/>
      <x v="254"/>
    </i>
    <i>
      <x v="2314"/>
      <x v="255"/>
    </i>
    <i>
      <x v="2315"/>
      <x v="256"/>
    </i>
    <i>
      <x v="2316"/>
      <x v="257"/>
    </i>
    <i>
      <x v="2317"/>
      <x v="258"/>
    </i>
    <i>
      <x v="2318"/>
      <x v="259"/>
    </i>
    <i>
      <x v="2319"/>
      <x v="260"/>
    </i>
    <i>
      <x v="2320"/>
      <x v="261"/>
    </i>
    <i>
      <x v="2321"/>
      <x v="262"/>
    </i>
    <i>
      <x v="2322"/>
      <x v="263"/>
    </i>
    <i>
      <x v="2323"/>
      <x v="264"/>
    </i>
    <i>
      <x v="2324"/>
      <x v="265"/>
    </i>
    <i>
      <x v="2325"/>
      <x v="266"/>
    </i>
    <i>
      <x v="2326"/>
      <x v="4342"/>
    </i>
    <i>
      <x v="2327"/>
      <x v="267"/>
    </i>
    <i>
      <x v="2328"/>
      <x v="268"/>
    </i>
    <i>
      <x v="2329"/>
      <x v="269"/>
    </i>
    <i>
      <x v="2330"/>
      <x v="4343"/>
    </i>
    <i>
      <x v="2331"/>
      <x v="4344"/>
    </i>
    <i>
      <x v="2332"/>
      <x v="270"/>
    </i>
    <i>
      <x v="2333"/>
      <x v="4345"/>
    </i>
    <i>
      <x v="2334"/>
      <x v="271"/>
    </i>
    <i>
      <x v="2335"/>
      <x v="272"/>
    </i>
    <i>
      <x v="2336"/>
      <x v="273"/>
    </i>
    <i>
      <x v="2337"/>
      <x v="274"/>
    </i>
    <i>
      <x v="2338"/>
      <x v="275"/>
    </i>
    <i>
      <x v="2339"/>
      <x v="4346"/>
    </i>
    <i>
      <x v="2340"/>
      <x v="276"/>
    </i>
    <i>
      <x v="2341"/>
      <x v="4347"/>
    </i>
    <i>
      <x v="2342"/>
      <x v="4348"/>
    </i>
    <i>
      <x v="2343"/>
      <x v="4349"/>
    </i>
    <i>
      <x v="2344"/>
      <x v="277"/>
    </i>
    <i>
      <x v="2345"/>
      <x v="278"/>
    </i>
    <i>
      <x v="2346"/>
      <x v="279"/>
    </i>
    <i>
      <x v="2347"/>
      <x v="280"/>
    </i>
    <i>
      <x v="2348"/>
      <x v="281"/>
    </i>
    <i>
      <x v="2349"/>
      <x v="282"/>
    </i>
    <i>
      <x v="2350"/>
      <x v="283"/>
    </i>
    <i>
      <x v="2351"/>
      <x v="284"/>
    </i>
    <i>
      <x v="2352"/>
      <x v="4350"/>
    </i>
    <i>
      <x v="2353"/>
      <x v="285"/>
    </i>
    <i>
      <x v="2354"/>
      <x v="286"/>
    </i>
    <i>
      <x v="2355"/>
      <x v="287"/>
    </i>
    <i>
      <x v="2356"/>
      <x v="288"/>
    </i>
    <i>
      <x v="2357"/>
      <x v="289"/>
    </i>
    <i>
      <x v="2358"/>
      <x v="290"/>
    </i>
    <i>
      <x v="2359"/>
      <x v="291"/>
    </i>
    <i>
      <x v="2360"/>
      <x v="292"/>
    </i>
    <i>
      <x v="2361"/>
      <x v="293"/>
    </i>
    <i>
      <x v="2362"/>
      <x v="294"/>
    </i>
    <i>
      <x v="2363"/>
      <x v="295"/>
    </i>
    <i>
      <x v="2364"/>
      <x v="296"/>
    </i>
    <i>
      <x v="2365"/>
      <x v="297"/>
    </i>
    <i>
      <x v="2366"/>
      <x v="298"/>
    </i>
    <i>
      <x v="2367"/>
      <x v="299"/>
    </i>
    <i>
      <x v="2368"/>
      <x v="4351"/>
    </i>
    <i>
      <x v="2369"/>
      <x v="300"/>
    </i>
    <i>
      <x v="2370"/>
      <x v="301"/>
    </i>
    <i>
      <x v="2371"/>
      <x v="302"/>
    </i>
    <i>
      <x v="2372"/>
      <x v="303"/>
    </i>
    <i>
      <x v="2373"/>
      <x v="304"/>
    </i>
    <i>
      <x v="2374"/>
      <x v="305"/>
    </i>
    <i>
      <x v="2375"/>
      <x v="306"/>
    </i>
    <i>
      <x v="2376"/>
      <x v="307"/>
    </i>
    <i>
      <x v="2377"/>
      <x v="308"/>
    </i>
    <i>
      <x v="2378"/>
      <x v="309"/>
    </i>
    <i>
      <x v="2379"/>
      <x v="310"/>
    </i>
    <i>
      <x v="2380"/>
      <x v="311"/>
    </i>
    <i>
      <x v="2381"/>
      <x v="312"/>
    </i>
    <i>
      <x v="2382"/>
      <x v="313"/>
    </i>
    <i>
      <x v="2383"/>
      <x v="314"/>
    </i>
    <i>
      <x v="2384"/>
      <x v="315"/>
    </i>
    <i>
      <x v="2385"/>
      <x v="316"/>
    </i>
    <i>
      <x v="2386"/>
      <x v="4352"/>
    </i>
    <i>
      <x v="2387"/>
      <x v="4353"/>
    </i>
    <i>
      <x v="2388"/>
      <x v="4354"/>
    </i>
    <i>
      <x v="2389"/>
      <x v="317"/>
    </i>
    <i>
      <x v="2390"/>
      <x v="4355"/>
    </i>
    <i>
      <x v="2391"/>
      <x v="4356"/>
    </i>
    <i>
      <x v="2392"/>
      <x v="318"/>
    </i>
    <i>
      <x v="2393"/>
      <x v="319"/>
    </i>
    <i>
      <x v="2394"/>
      <x v="2220"/>
    </i>
    <i>
      <x v="2395"/>
      <x v="2222"/>
    </i>
    <i>
      <x v="2396"/>
      <x v="2234"/>
    </i>
    <i>
      <x v="2397"/>
      <x v="2235"/>
    </i>
    <i>
      <x v="2398"/>
      <x v="2236"/>
    </i>
    <i>
      <x v="2399"/>
      <x v="2240"/>
    </i>
    <i>
      <x v="2400"/>
      <x v="2251"/>
    </i>
    <i>
      <x v="2401"/>
      <x v="2254"/>
    </i>
    <i>
      <x v="2402"/>
      <x v="2255"/>
    </i>
    <i>
      <x v="2403"/>
      <x v="2256"/>
    </i>
    <i>
      <x v="2404"/>
      <x v="2257"/>
    </i>
    <i>
      <x v="2405"/>
      <x v="2258"/>
    </i>
    <i>
      <x v="2406"/>
      <x v="2259"/>
    </i>
    <i>
      <x v="2407"/>
      <x v="2261"/>
    </i>
    <i>
      <x v="2408"/>
      <x v="2262"/>
    </i>
    <i>
      <x v="2409"/>
      <x v="2277"/>
    </i>
    <i>
      <x v="2410"/>
      <x v="320"/>
    </i>
    <i>
      <x v="2411"/>
      <x v="2303"/>
    </i>
    <i>
      <x v="2412"/>
      <x v="2304"/>
    </i>
    <i>
      <x v="2413"/>
      <x v="4357"/>
    </i>
    <i>
      <x v="2414"/>
      <x v="4358"/>
    </i>
    <i>
      <x v="2415"/>
      <x v="321"/>
    </i>
    <i>
      <x v="2416"/>
      <x v="322"/>
    </i>
    <i>
      <x v="2417"/>
      <x v="323"/>
    </i>
    <i>
      <x v="2418"/>
      <x v="324"/>
    </i>
    <i>
      <x v="2419"/>
      <x v="325"/>
    </i>
    <i>
      <x v="2420"/>
      <x v="326"/>
    </i>
    <i>
      <x v="2421"/>
      <x v="327"/>
    </i>
    <i>
      <x v="2422"/>
      <x v="328"/>
    </i>
    <i>
      <x v="2423"/>
      <x v="329"/>
    </i>
    <i>
      <x v="2424"/>
      <x v="330"/>
    </i>
    <i>
      <x v="2425"/>
      <x v="3941"/>
    </i>
    <i>
      <x v="2426"/>
      <x v="331"/>
    </i>
    <i>
      <x v="2427"/>
      <x v="332"/>
    </i>
    <i>
      <x v="2428"/>
      <x v="333"/>
    </i>
    <i>
      <x v="2429"/>
      <x v="2536"/>
    </i>
    <i>
      <x v="2430"/>
      <x v="2806"/>
    </i>
    <i>
      <x v="2431"/>
      <x v="334"/>
    </i>
    <i>
      <x v="2432"/>
      <x v="4359"/>
    </i>
    <i>
      <x v="2433"/>
      <x v="4360"/>
    </i>
    <i>
      <x v="2434"/>
      <x v="4361"/>
    </i>
    <i>
      <x v="2435"/>
      <x v="4362"/>
    </i>
    <i>
      <x v="2436"/>
      <x v="4363"/>
    </i>
    <i>
      <x v="2437"/>
      <x v="558"/>
    </i>
    <i>
      <x v="2438"/>
      <x v="4364"/>
    </i>
    <i>
      <x v="2439"/>
      <x v="4365"/>
    </i>
    <i>
      <x v="2440"/>
      <x v="4366"/>
    </i>
    <i>
      <x v="2441"/>
      <x v="480"/>
    </i>
    <i>
      <x v="2442"/>
      <x v="4367"/>
    </i>
    <i>
      <x v="2443"/>
      <x v="2824"/>
    </i>
    <i>
      <x v="2444"/>
      <x v="4368"/>
    </i>
    <i>
      <x v="2445"/>
      <x v="336"/>
    </i>
    <i>
      <x v="2446"/>
      <x v="337"/>
    </i>
    <i>
      <x v="2447"/>
      <x v="338"/>
    </i>
    <i>
      <x v="2448"/>
      <x v="339"/>
    </i>
    <i>
      <x v="2449"/>
      <x v="340"/>
    </i>
    <i>
      <x v="2450"/>
      <x v="4370"/>
    </i>
    <i>
      <x v="2451"/>
      <x v="4371"/>
    </i>
    <i>
      <x v="2452"/>
      <x v="4372"/>
    </i>
    <i>
      <x v="2453"/>
      <x v="4373"/>
    </i>
    <i>
      <x v="2454"/>
      <x v="4374"/>
    </i>
    <i>
      <x v="2455"/>
      <x v="4375"/>
    </i>
    <i>
      <x v="2456"/>
      <x v="4376"/>
    </i>
    <i>
      <x v="2457"/>
      <x v="4377"/>
    </i>
    <i>
      <x v="2458"/>
      <x v="4378"/>
    </i>
    <i>
      <x v="2459"/>
      <x v="4379"/>
    </i>
    <i>
      <x v="2460"/>
      <x v="4380"/>
    </i>
    <i>
      <x v="2461"/>
      <x v="4381"/>
    </i>
    <i>
      <x v="2462"/>
      <x v="4382"/>
    </i>
    <i>
      <x v="2463"/>
      <x v="4383"/>
    </i>
    <i>
      <x v="2464"/>
      <x v="2820"/>
    </i>
    <i>
      <x v="2465"/>
      <x v="4384"/>
    </i>
    <i>
      <x v="2466"/>
      <x v="4386"/>
    </i>
    <i>
      <x v="2467"/>
      <x v="4387"/>
    </i>
    <i>
      <x v="2468"/>
      <x v="4388"/>
    </i>
    <i>
      <x v="2469"/>
      <x v="4389"/>
    </i>
    <i>
      <x v="2470"/>
      <x v="4390"/>
    </i>
    <i>
      <x v="2471"/>
      <x v="4391"/>
    </i>
    <i>
      <x v="2472"/>
      <x v="4392"/>
    </i>
    <i>
      <x v="2473"/>
      <x v="4393"/>
    </i>
    <i>
      <x v="2474"/>
      <x v="4394"/>
    </i>
    <i>
      <x v="2475"/>
      <x v="4397"/>
    </i>
    <i>
      <x v="2476"/>
      <x v="4398"/>
    </i>
    <i>
      <x v="2477"/>
      <x v="4400"/>
    </i>
    <i>
      <x v="2478"/>
      <x v="4401"/>
    </i>
    <i>
      <x v="2479"/>
      <x v="4402"/>
    </i>
    <i>
      <x v="2480"/>
      <x v="4403"/>
    </i>
    <i>
      <x v="2481"/>
      <x v="4404"/>
    </i>
    <i>
      <x v="2482"/>
      <x v="4405"/>
    </i>
    <i>
      <x v="2483"/>
      <x v="4406"/>
    </i>
    <i>
      <x v="2484"/>
      <x v="4407"/>
    </i>
    <i>
      <x v="2485"/>
      <x v="4408"/>
    </i>
    <i>
      <x v="2486"/>
      <x v="4409"/>
    </i>
    <i>
      <x v="2487"/>
      <x v="341"/>
    </i>
    <i>
      <x v="2488"/>
      <x v="4410"/>
    </i>
    <i>
      <x v="2489"/>
      <x v="4411"/>
    </i>
    <i>
      <x v="2490"/>
      <x v="4412"/>
    </i>
    <i>
      <x v="2491"/>
      <x v="4413"/>
    </i>
    <i>
      <x v="2492"/>
      <x v="4414"/>
    </i>
    <i>
      <x v="2493"/>
      <x v="4413"/>
    </i>
    <i>
      <x v="2494"/>
      <x v="4415"/>
    </i>
    <i>
      <x v="2495"/>
      <x v="4416"/>
    </i>
    <i>
      <x v="2496"/>
      <x v="4417"/>
    </i>
    <i>
      <x v="2497"/>
      <x v="4418"/>
    </i>
    <i>
      <x v="2498"/>
      <x v="4419"/>
    </i>
    <i>
      <x v="2499"/>
      <x v="4420"/>
    </i>
    <i>
      <x v="2500"/>
      <x v="4421"/>
    </i>
    <i>
      <x v="2501"/>
      <x v="4422"/>
    </i>
    <i>
      <x v="2502"/>
      <x v="4423"/>
    </i>
    <i>
      <x v="2503"/>
      <x v="4424"/>
    </i>
    <i>
      <x v="2504"/>
      <x v="4425"/>
    </i>
    <i>
      <x v="2505"/>
      <x v="545"/>
    </i>
    <i>
      <x v="2506"/>
      <x v="546"/>
    </i>
    <i>
      <x v="2507"/>
      <x v="530"/>
    </i>
    <i>
      <x v="2508"/>
      <x v="417"/>
    </i>
    <i>
      <x v="2509"/>
      <x v="398"/>
    </i>
    <i>
      <x v="2510"/>
      <x v="418"/>
    </i>
    <i>
      <x v="2511"/>
      <x v="4426"/>
    </i>
    <i>
      <x v="2512"/>
      <x v="4427"/>
    </i>
    <i>
      <x v="2513"/>
      <x v="4428"/>
    </i>
    <i>
      <x v="2514"/>
      <x v="547"/>
    </i>
    <i>
      <x v="2515"/>
      <x v="4429"/>
    </i>
    <i>
      <x v="2516"/>
      <x v="4430"/>
    </i>
    <i>
      <x v="2517"/>
      <x v="4431"/>
    </i>
    <i>
      <x v="2518"/>
      <x v="4432"/>
    </i>
    <i>
      <x v="2519"/>
      <x v="4433"/>
    </i>
    <i>
      <x v="2520"/>
      <x v="557"/>
    </i>
    <i>
      <x v="2521"/>
      <x v="4434"/>
    </i>
    <i>
      <x v="2522"/>
      <x v="4435"/>
    </i>
    <i>
      <x v="2523"/>
      <x v="458"/>
    </i>
    <i>
      <x v="2524"/>
      <x v="834"/>
    </i>
    <i>
      <x v="2525"/>
      <x v="469"/>
    </i>
    <i>
      <x v="2526"/>
      <x v="835"/>
    </i>
    <i>
      <x v="2527"/>
      <x v="399"/>
    </i>
    <i>
      <x v="2528"/>
      <x v="459"/>
    </i>
    <i>
      <x v="2529"/>
      <x v="836"/>
    </i>
    <i>
      <x v="2530"/>
      <x v="4436"/>
    </i>
    <i>
      <x v="2531"/>
      <x v="4437"/>
    </i>
    <i>
      <x v="2532"/>
      <x v="548"/>
    </i>
    <i>
      <x v="2533"/>
      <x v="352"/>
    </i>
    <i>
      <x v="2534"/>
      <x v="353"/>
    </i>
    <i>
      <x v="2535"/>
      <x v="387"/>
    </i>
    <i>
      <x v="2536"/>
      <x v="549"/>
    </i>
    <i>
      <x v="2537"/>
      <x v="550"/>
    </i>
    <i>
      <x v="2538"/>
      <x v="394"/>
    </i>
    <i>
      <x v="2539"/>
      <x v="4438"/>
    </i>
    <i>
      <x v="2540"/>
      <x v="4439"/>
    </i>
    <i>
      <x v="2541"/>
      <x v="531"/>
    </i>
    <i>
      <x v="2542"/>
      <x v="532"/>
    </i>
    <i>
      <x v="2543"/>
      <x v="533"/>
    </i>
    <i>
      <x v="2544"/>
      <x v="534"/>
    </i>
    <i>
      <x v="2545"/>
      <x v="535"/>
    </i>
    <i>
      <x v="2546"/>
      <x v="536"/>
    </i>
    <i>
      <x v="2547"/>
      <x v="537"/>
    </i>
    <i>
      <x v="2548"/>
      <x v="4440"/>
    </i>
    <i>
      <x v="2549"/>
      <x v="4441"/>
    </i>
    <i>
      <x v="2550"/>
      <x v="538"/>
    </i>
    <i>
      <x v="2551"/>
      <x v="539"/>
    </i>
    <i>
      <x v="2552"/>
      <x v="540"/>
    </i>
    <i>
      <x v="2553"/>
      <x v="541"/>
    </i>
    <i>
      <x v="2554"/>
      <x v="388"/>
    </i>
    <i>
      <x v="2555"/>
      <x v="542"/>
    </i>
    <i>
      <x v="2556"/>
      <x v="460"/>
    </i>
    <i>
      <x v="2557"/>
      <x v="4442"/>
    </i>
    <i>
      <x v="2558"/>
      <x v="4443"/>
    </i>
    <i>
      <x v="2559"/>
      <x v="419"/>
    </i>
    <i>
      <x v="2560"/>
      <x v="400"/>
    </i>
    <i>
      <x v="2561"/>
      <x v="543"/>
    </i>
    <i>
      <x v="2562"/>
      <x v="430"/>
    </i>
    <i>
      <x v="2563"/>
      <x v="431"/>
    </i>
    <i>
      <x v="2564"/>
      <x v="432"/>
    </i>
    <i>
      <x v="2565"/>
      <x v="461"/>
    </i>
    <i>
      <x v="2566"/>
      <x v="4444"/>
    </i>
    <i>
      <x v="2567"/>
      <x v="4445"/>
    </i>
    <i>
      <x v="2568"/>
      <x v="4446"/>
    </i>
    <i>
      <x v="2569"/>
      <x v="4447"/>
    </i>
    <i>
      <x v="2570"/>
      <x v="4448"/>
    </i>
    <i>
      <x v="2571"/>
      <x v="4449"/>
    </i>
    <i>
      <x v="2572"/>
      <x v="4450"/>
    </i>
    <i>
      <x v="2573"/>
      <x v="4451"/>
    </i>
    <i>
      <x v="2574"/>
      <x v="4452"/>
    </i>
    <i>
      <x v="2575"/>
      <x v="4453"/>
    </i>
    <i>
      <x v="2576"/>
      <x v="4454"/>
    </i>
    <i>
      <x v="2577"/>
      <x v="4455"/>
    </i>
    <i>
      <x v="2578"/>
      <x v="4456"/>
    </i>
    <i>
      <x v="2579"/>
      <x v="4457"/>
    </i>
    <i>
      <x v="2580"/>
      <x v="4458"/>
    </i>
    <i>
      <x v="2581"/>
      <x v="4459"/>
    </i>
    <i>
      <x v="2582"/>
      <x v="4460"/>
    </i>
    <i>
      <x v="2583"/>
      <x v="4461"/>
    </i>
    <i>
      <x v="2584"/>
      <x v="4462"/>
    </i>
    <i>
      <x v="2585"/>
      <x v="4463"/>
    </i>
    <i>
      <x v="2586"/>
      <x v="4464"/>
    </i>
    <i>
      <x v="2587"/>
      <x v="4465"/>
    </i>
    <i>
      <x v="2588"/>
      <x v="4466"/>
    </i>
    <i>
      <x v="2589"/>
      <x v="4467"/>
    </i>
    <i>
      <x v="2590"/>
      <x v="4468"/>
    </i>
    <i>
      <x v="2591"/>
      <x v="4469"/>
    </i>
    <i>
      <x v="2592"/>
      <x v="4470"/>
    </i>
    <i>
      <x v="2593"/>
      <x v="4471"/>
    </i>
    <i>
      <x v="2594"/>
      <x v="4472"/>
    </i>
    <i>
      <x v="2595"/>
      <x v="4473"/>
    </i>
    <i>
      <x v="2596"/>
      <x v="4474"/>
    </i>
    <i>
      <x v="2597"/>
      <x v="4475"/>
    </i>
    <i>
      <x v="2598"/>
      <x v="4476"/>
    </i>
    <i>
      <x v="2599"/>
      <x v="4477"/>
    </i>
    <i>
      <x v="2600"/>
      <x v="4478"/>
    </i>
    <i>
      <x v="2601"/>
      <x v="4479"/>
    </i>
    <i>
      <x v="2602"/>
      <x v="4480"/>
    </i>
    <i>
      <x v="2603"/>
      <x v="4481"/>
    </i>
    <i>
      <x v="2604"/>
      <x v="4482"/>
    </i>
    <i>
      <x v="2605"/>
      <x v="4483"/>
    </i>
    <i>
      <x v="2606"/>
      <x v="4484"/>
    </i>
    <i>
      <x v="2607"/>
      <x v="2177"/>
    </i>
    <i>
      <x v="2608"/>
      <x v="4485"/>
    </i>
    <i>
      <x v="2609"/>
      <x v="4486"/>
    </i>
    <i>
      <x v="2610"/>
      <x v="4487"/>
    </i>
    <i>
      <x v="2611"/>
      <x v="4488"/>
    </i>
    <i>
      <x v="2612"/>
      <x v="4489"/>
    </i>
    <i>
      <x v="2613"/>
      <x v="4490"/>
    </i>
    <i>
      <x v="2614"/>
      <x v="4491"/>
    </i>
    <i>
      <x v="2615"/>
      <x v="4492"/>
    </i>
    <i>
      <x v="2616"/>
      <x v="4493"/>
    </i>
    <i>
      <x v="2617"/>
      <x v="4494"/>
    </i>
    <i>
      <x v="2618"/>
      <x v="4495"/>
    </i>
    <i>
      <x v="2619"/>
      <x v="3937"/>
    </i>
    <i>
      <x v="2620"/>
      <x v="3940"/>
    </i>
    <i>
      <x v="2621"/>
      <x v="3945"/>
    </i>
    <i>
      <x v="2622"/>
      <x v="4496"/>
    </i>
    <i>
      <x v="2623"/>
      <x v="4497"/>
    </i>
    <i>
      <x v="2624"/>
      <x v="4498"/>
    </i>
    <i>
      <x v="2625"/>
      <x v="4499"/>
    </i>
    <i>
      <x v="2626"/>
      <x v="3946"/>
    </i>
    <i>
      <x v="2627"/>
      <x v="4500"/>
    </i>
    <i>
      <x v="2628"/>
      <x v="4501"/>
    </i>
    <i>
      <x v="2629"/>
      <x v="4502"/>
    </i>
    <i>
      <x v="2630"/>
      <x v="3947"/>
    </i>
    <i>
      <x v="2631"/>
      <x v="4503"/>
    </i>
    <i>
      <x v="2632"/>
      <x v="2397"/>
    </i>
    <i>
      <x v="2633"/>
      <x v="4504"/>
    </i>
    <i>
      <x v="2634"/>
      <x v="2407"/>
    </i>
    <i>
      <x v="2635"/>
      <x v="4505"/>
    </i>
    <i>
      <x v="2636"/>
      <x v="4506"/>
    </i>
    <i>
      <x v="2637"/>
      <x v="3949"/>
    </i>
    <i>
      <x v="2638"/>
      <x v="4507"/>
    </i>
    <i>
      <x v="2639"/>
      <x v="3980"/>
    </i>
    <i>
      <x v="2640"/>
      <x v="3951"/>
    </i>
    <i>
      <x v="2641"/>
      <x v="4508"/>
    </i>
    <i>
      <x v="2642"/>
      <x v="4509"/>
    </i>
    <i>
      <x v="2643"/>
      <x v="4510"/>
    </i>
    <i>
      <x v="2644"/>
      <x v="2456"/>
    </i>
    <i>
      <x v="2645"/>
      <x v="3954"/>
    </i>
    <i>
      <x v="2646"/>
      <x v="2464"/>
    </i>
    <i>
      <x v="2647"/>
      <x v="3956"/>
    </i>
    <i>
      <x v="2648"/>
      <x v="3961"/>
    </i>
    <i>
      <x v="2649"/>
      <x v="4511"/>
    </i>
    <i>
      <x v="2650"/>
      <x v="4512"/>
    </i>
    <i>
      <x v="2651"/>
      <x v="4513"/>
    </i>
    <i>
      <x v="2652"/>
      <x v="4514"/>
    </i>
    <i>
      <x v="2653"/>
      <x v="4515"/>
    </i>
    <i>
      <x v="2654"/>
      <x v="4516"/>
    </i>
    <i>
      <x v="2655"/>
      <x v="4517"/>
    </i>
    <i>
      <x v="2656"/>
      <x v="4518"/>
    </i>
    <i>
      <x v="2657"/>
      <x v="4519"/>
    </i>
    <i>
      <x v="2658"/>
      <x v="2527"/>
    </i>
    <i>
      <x v="2659"/>
      <x v="4520"/>
    </i>
    <i>
      <x v="2660"/>
      <x v="2777"/>
    </i>
    <i>
      <x v="2661"/>
      <x v="4521"/>
    </i>
    <i>
      <x v="2662"/>
      <x v="2867"/>
    </i>
    <i>
      <x v="2663"/>
      <x v="2913"/>
    </i>
    <i>
      <x v="2664"/>
      <x v="4522"/>
    </i>
    <i>
      <x v="2665"/>
      <x v="4523"/>
    </i>
    <i>
      <x v="2666"/>
      <x v="4524"/>
    </i>
    <i>
      <x v="2667"/>
      <x v="4525"/>
    </i>
    <i>
      <x v="2668"/>
      <x v="378"/>
    </i>
    <i>
      <x v="2669"/>
      <x v="4526"/>
    </i>
    <i>
      <x v="2670"/>
      <x v="4527"/>
    </i>
    <i>
      <x v="2671"/>
      <x v="342"/>
    </i>
    <i>
      <x v="2672"/>
      <x v="343"/>
    </i>
    <i>
      <x v="2673"/>
      <x v="344"/>
    </i>
    <i>
      <x v="2674"/>
      <x v="4528"/>
    </i>
    <i>
      <x v="2675"/>
      <x v="451"/>
    </i>
    <i>
      <x v="2676"/>
      <x v="4529"/>
    </i>
    <i>
      <x v="2677"/>
      <x v="345"/>
    </i>
    <i>
      <x v="2678"/>
      <x v="4530"/>
    </i>
    <i>
      <x v="2679"/>
      <x v="346"/>
    </i>
    <i>
      <x v="2680"/>
      <x v="347"/>
    </i>
    <i>
      <x v="2681"/>
      <x v="348"/>
    </i>
    <i>
      <x v="2682"/>
      <x v="349"/>
    </i>
    <i>
      <x v="2683"/>
      <x v="350"/>
    </i>
    <i>
      <x v="2684"/>
      <x v="351"/>
    </i>
    <i>
      <x v="2685"/>
      <x v="354"/>
    </i>
    <i>
      <x v="2686"/>
      <x v="355"/>
    </i>
    <i>
      <x v="2687"/>
      <x v="356"/>
    </i>
    <i>
      <x v="2688"/>
      <x v="357"/>
    </i>
    <i>
      <x v="2689"/>
      <x v="358"/>
    </i>
    <i>
      <x v="2690"/>
      <x v="359"/>
    </i>
    <i>
      <x v="2691"/>
      <x v="360"/>
    </i>
    <i>
      <x v="2692"/>
      <x v="361"/>
    </i>
    <i>
      <x v="2693"/>
      <x v="362"/>
    </i>
    <i>
      <x v="2694"/>
      <x v="363"/>
    </i>
    <i>
      <x v="2695"/>
      <x v="364"/>
    </i>
    <i>
      <x v="2696"/>
      <x v="365"/>
    </i>
    <i>
      <x v="2697"/>
      <x v="366"/>
    </i>
    <i>
      <x v="2698"/>
      <x v="367"/>
    </i>
    <i>
      <x v="2699"/>
      <x v="4531"/>
    </i>
    <i>
      <x v="2700"/>
      <x v="368"/>
    </i>
    <i>
      <x v="2701"/>
      <x v="369"/>
    </i>
    <i>
      <x v="2702"/>
      <x v="370"/>
    </i>
    <i>
      <x v="2703"/>
      <x v="371"/>
    </i>
    <i>
      <x v="2704"/>
      <x v="372"/>
    </i>
    <i>
      <x v="2705"/>
      <x v="373"/>
    </i>
    <i>
      <x v="2706"/>
      <x v="374"/>
    </i>
    <i>
      <x v="2707"/>
      <x v="375"/>
    </i>
    <i>
      <x v="2708"/>
      <x v="376"/>
    </i>
    <i>
      <x v="2709"/>
      <x v="377"/>
    </i>
    <i>
      <x v="2710"/>
      <x v="379"/>
    </i>
    <i>
      <x v="2711"/>
      <x v="380"/>
    </i>
    <i>
      <x v="2712"/>
      <x v="381"/>
    </i>
    <i>
      <x v="2713"/>
      <x v="382"/>
    </i>
    <i>
      <x v="2714"/>
      <x v="383"/>
    </i>
    <i>
      <x v="2715"/>
      <x v="384"/>
    </i>
    <i>
      <x v="2716"/>
      <x v="385"/>
    </i>
    <i>
      <x v="2717"/>
      <x v="386"/>
    </i>
    <i>
      <x v="2718"/>
      <x v="4532"/>
    </i>
    <i>
      <x v="2719"/>
      <x v="571"/>
    </i>
    <i>
      <x v="2720"/>
      <x v="4533"/>
    </i>
    <i>
      <x v="2721"/>
      <x v="4534"/>
    </i>
    <i>
      <x v="2722"/>
      <x v="4535"/>
    </i>
    <i>
      <x v="2723"/>
      <x v="4536"/>
    </i>
    <i>
      <x v="2724"/>
      <x v="4537"/>
    </i>
    <i>
      <x v="2725"/>
      <x v="4538"/>
    </i>
    <i>
      <x v="2726"/>
      <x v="4539"/>
    </i>
    <i>
      <x v="2727"/>
      <x v="4540"/>
    </i>
    <i>
      <x v="2728"/>
      <x v="4541"/>
    </i>
    <i>
      <x v="2729"/>
      <x v="4542"/>
    </i>
    <i>
      <x v="2730"/>
      <x v="4543"/>
    </i>
    <i>
      <x v="2731"/>
      <x v="4544"/>
    </i>
    <i>
      <x v="2732"/>
      <x v="4545"/>
    </i>
    <i>
      <x v="2733"/>
      <x v="4546"/>
    </i>
    <i>
      <x v="2734"/>
      <x v="4547"/>
    </i>
    <i>
      <x v="2735"/>
      <x v="4548"/>
    </i>
    <i>
      <x v="2736"/>
      <x v="4549"/>
    </i>
    <i>
      <x v="2737"/>
      <x v="4550"/>
    </i>
    <i>
      <x v="2738"/>
      <x v="4551"/>
    </i>
    <i>
      <x v="2739"/>
      <x v="4552"/>
    </i>
    <i>
      <x v="2740"/>
      <x v="4553"/>
    </i>
    <i>
      <x v="2741"/>
      <x v="4554"/>
    </i>
    <i>
      <x v="2742"/>
      <x v="4555"/>
    </i>
    <i>
      <x v="2743"/>
      <x v="4556"/>
    </i>
    <i>
      <x v="2744"/>
      <x v="4557"/>
    </i>
    <i>
      <x v="2745"/>
      <x v="4558"/>
    </i>
    <i>
      <x v="2746"/>
      <x v="4559"/>
    </i>
    <i>
      <x v="2747"/>
      <x v="4560"/>
    </i>
    <i>
      <x v="2748"/>
      <x v="4561"/>
    </i>
    <i>
      <x v="2749"/>
      <x v="4562"/>
    </i>
    <i>
      <x v="2750"/>
      <x v="4563"/>
    </i>
    <i>
      <x v="2751"/>
      <x v="4564"/>
    </i>
    <i>
      <x v="2752"/>
      <x v="4565"/>
    </i>
    <i>
      <x v="2753"/>
      <x v="4566"/>
    </i>
    <i>
      <x v="2754"/>
      <x v="4567"/>
    </i>
    <i>
      <x v="2755"/>
      <x v="4568"/>
    </i>
    <i>
      <x v="2756"/>
      <x v="4569"/>
    </i>
    <i>
      <x v="2757"/>
      <x v="4570"/>
    </i>
    <i>
      <x v="2758"/>
      <x v="4571"/>
    </i>
    <i>
      <x v="2759"/>
      <x v="4572"/>
    </i>
    <i>
      <x v="2760"/>
      <x v="4573"/>
    </i>
    <i>
      <x v="2761"/>
      <x v="4574"/>
    </i>
    <i>
      <x v="2762"/>
      <x v="4575"/>
    </i>
    <i>
      <x v="2763"/>
      <x v="4576"/>
    </i>
    <i>
      <x v="2764"/>
      <x v="4577"/>
    </i>
    <i>
      <x v="2765"/>
      <x v="4578"/>
    </i>
    <i>
      <x v="2766"/>
      <x v="4579"/>
    </i>
    <i>
      <x v="2767"/>
      <x v="4580"/>
    </i>
    <i>
      <x v="2768"/>
      <x v="4581"/>
    </i>
    <i>
      <x v="2769"/>
      <x v="4582"/>
    </i>
    <i>
      <x v="2770"/>
      <x v="4583"/>
    </i>
    <i>
      <x v="2771"/>
      <x v="4584"/>
    </i>
    <i>
      <x v="2772"/>
      <x v="4585"/>
    </i>
    <i>
      <x v="2774"/>
      <x v="4587"/>
    </i>
    <i>
      <x v="2775"/>
      <x v="4588"/>
    </i>
    <i>
      <x v="2776"/>
      <x v="4589"/>
    </i>
    <i>
      <x v="2777"/>
      <x v="4590"/>
    </i>
    <i>
      <x v="2778"/>
      <x v="4591"/>
    </i>
    <i>
      <x v="2779"/>
      <x v="4592"/>
    </i>
    <i>
      <x v="2780"/>
      <x v="4593"/>
    </i>
    <i>
      <x v="2781"/>
      <x v="4594"/>
    </i>
    <i>
      <x v="2782"/>
      <x v="4595"/>
    </i>
    <i>
      <x v="2783"/>
      <x v="4596"/>
    </i>
    <i>
      <x v="2784"/>
      <x v="4597"/>
    </i>
    <i>
      <x v="2785"/>
      <x v="4598"/>
    </i>
    <i>
      <x v="2786"/>
      <x v="4599"/>
    </i>
    <i>
      <x v="2787"/>
      <x v="4600"/>
    </i>
    <i>
      <x v="2788"/>
      <x v="3222"/>
    </i>
    <i>
      <x v="2789"/>
      <x v="4601"/>
    </i>
    <i>
      <x v="2790"/>
      <x v="4602"/>
    </i>
    <i>
      <x v="2791"/>
      <x v="4603"/>
    </i>
    <i>
      <x v="2792"/>
      <x v="4604"/>
    </i>
    <i>
      <x v="2793"/>
      <x v="4605"/>
    </i>
    <i>
      <x v="2794"/>
      <x v="4606"/>
    </i>
    <i>
      <x v="2795"/>
      <x v="4607"/>
    </i>
    <i>
      <x v="2796"/>
      <x v="4608"/>
    </i>
    <i>
      <x v="2797"/>
      <x v="4609"/>
    </i>
    <i>
      <x v="2798"/>
      <x v="4610"/>
    </i>
    <i>
      <x v="2799"/>
      <x v="4611"/>
    </i>
    <i>
      <x v="2800"/>
      <x v="3223"/>
    </i>
    <i>
      <x v="2801"/>
      <x v="4612"/>
    </i>
    <i>
      <x v="2802"/>
      <x v="4613"/>
    </i>
    <i>
      <x v="2803"/>
      <x v="4614"/>
    </i>
    <i>
      <x v="2804"/>
      <x v="4615"/>
    </i>
    <i>
      <x v="2805"/>
      <x v="4616"/>
    </i>
    <i>
      <x v="2806"/>
      <x v="4617"/>
    </i>
    <i>
      <x v="2807"/>
      <x v="4618"/>
    </i>
    <i>
      <x v="2808"/>
      <x v="4619"/>
    </i>
    <i>
      <x v="2809"/>
      <x v="4620"/>
    </i>
    <i>
      <x v="2810"/>
      <x v="4621"/>
    </i>
    <i>
      <x v="2811"/>
      <x v="4622"/>
    </i>
    <i>
      <x v="2812"/>
      <x v="4623"/>
    </i>
    <i>
      <x v="2813"/>
      <x v="4624"/>
    </i>
    <i>
      <x v="2814"/>
      <x v="4625"/>
    </i>
    <i>
      <x v="2815"/>
      <x v="4626"/>
    </i>
    <i>
      <x v="2816"/>
      <x v="4627"/>
    </i>
    <i>
      <x v="2817"/>
      <x v="4628"/>
    </i>
    <i>
      <x v="2818"/>
      <x v="4629"/>
    </i>
    <i>
      <x v="2819"/>
      <x v="4630"/>
    </i>
    <i>
      <x v="2820"/>
      <x v="4631"/>
    </i>
    <i>
      <x v="2821"/>
      <x v="4632"/>
    </i>
    <i>
      <x v="2822"/>
      <x v="4633"/>
    </i>
    <i>
      <x v="2823"/>
      <x v="4634"/>
    </i>
    <i>
      <x v="2824"/>
      <x v="4635"/>
    </i>
    <i>
      <x v="2825"/>
      <x v="4636"/>
    </i>
    <i>
      <x v="2826"/>
      <x v="4637"/>
    </i>
    <i>
      <x v="2827"/>
      <x v="4638"/>
    </i>
    <i>
      <x v="2828"/>
      <x v="4639"/>
    </i>
    <i>
      <x v="2829"/>
      <x v="4640"/>
    </i>
    <i>
      <x v="2830"/>
      <x v="4641"/>
    </i>
    <i>
      <x v="2831"/>
      <x v="4642"/>
    </i>
    <i>
      <x v="2832"/>
      <x v="4643"/>
    </i>
    <i>
      <x v="2833"/>
      <x v="4644"/>
    </i>
    <i>
      <x v="2834"/>
      <x v="4645"/>
    </i>
    <i>
      <x v="2835"/>
      <x v="4646"/>
    </i>
    <i>
      <x v="2836"/>
      <x v="4647"/>
    </i>
    <i>
      <x v="2837"/>
      <x v="4648"/>
    </i>
    <i>
      <x v="2838"/>
      <x v="4649"/>
    </i>
    <i>
      <x v="2839"/>
      <x v="4650"/>
    </i>
    <i>
      <x v="2840"/>
      <x v="456"/>
    </i>
    <i>
      <x v="2841"/>
      <x v="4651"/>
    </i>
    <i>
      <x v="2842"/>
      <x v="4652"/>
    </i>
    <i>
      <x v="2843"/>
      <x v="4653"/>
    </i>
    <i>
      <x v="2846"/>
      <x v="389"/>
    </i>
    <i>
      <x v="2847"/>
      <x v="390"/>
    </i>
    <i>
      <x v="2848"/>
      <x v="391"/>
    </i>
    <i>
      <x v="2849"/>
      <x v="392"/>
    </i>
    <i>
      <x v="2850"/>
      <x v="4654"/>
    </i>
    <i>
      <x v="2851"/>
      <x v="4655"/>
    </i>
    <i>
      <x v="2852"/>
      <x v="4656"/>
    </i>
    <i>
      <x v="2853"/>
      <x v="4657"/>
    </i>
    <i>
      <x v="2854"/>
      <x v="4658"/>
    </i>
    <i>
      <x v="2855"/>
      <x v="4659"/>
    </i>
    <i>
      <x v="2856"/>
      <x v="4660"/>
    </i>
    <i>
      <x v="2857"/>
      <x v="4661"/>
    </i>
    <i>
      <x v="2858"/>
      <x v="4662"/>
    </i>
    <i>
      <x v="2859"/>
      <x v="4369"/>
    </i>
    <i>
      <x v="2860"/>
      <x v="4663"/>
    </i>
    <i>
      <x v="2861"/>
      <x v="393"/>
    </i>
    <i>
      <x v="2862"/>
      <x v="6273"/>
    </i>
    <i>
      <x v="2863"/>
      <x v="395"/>
    </i>
    <i>
      <x v="2864"/>
      <x v="4664"/>
    </i>
    <i>
      <x v="2865"/>
      <x v="4665"/>
    </i>
    <i>
      <x v="2866"/>
      <x v="4666"/>
    </i>
    <i>
      <x v="2867"/>
      <x v="4667"/>
    </i>
    <i>
      <x v="2868"/>
      <x v="1109"/>
    </i>
    <i>
      <x v="2869"/>
      <x v="4668"/>
    </i>
    <i>
      <x v="2870"/>
      <x v="396"/>
    </i>
    <i>
      <x v="2871"/>
      <x v="4669"/>
    </i>
    <i>
      <x v="2872"/>
      <x v="4670"/>
    </i>
    <i>
      <x v="2873"/>
      <x v="397"/>
    </i>
    <i>
      <x v="2874"/>
      <x v="3831"/>
    </i>
    <i>
      <x v="2875"/>
      <x v="4671"/>
    </i>
    <i>
      <x v="2876"/>
      <x v="4672"/>
    </i>
    <i>
      <x v="2877"/>
      <x v="4673"/>
    </i>
    <i>
      <x v="2878"/>
      <x v="4674"/>
    </i>
    <i>
      <x v="2879"/>
      <x v="4675"/>
    </i>
    <i>
      <x v="2880"/>
      <x v="4676"/>
    </i>
    <i>
      <x v="2881"/>
      <x v="4677"/>
    </i>
    <i>
      <x v="2882"/>
      <x v="4678"/>
    </i>
    <i>
      <x v="2883"/>
      <x v="4679"/>
    </i>
    <i>
      <x v="2884"/>
      <x v="4680"/>
    </i>
    <i>
      <x v="2885"/>
      <x v="4681"/>
    </i>
    <i>
      <x v="2886"/>
      <x v="401"/>
    </i>
    <i>
      <x v="2887"/>
      <x v="402"/>
    </i>
    <i>
      <x v="2888"/>
      <x v="4682"/>
    </i>
    <i>
      <x v="2889"/>
      <x v="4683"/>
    </i>
    <i>
      <x v="2890"/>
      <x v="403"/>
    </i>
    <i>
      <x v="2891"/>
      <x v="404"/>
    </i>
    <i>
      <x v="2892"/>
      <x v="4684"/>
    </i>
    <i>
      <x v="2893"/>
      <x v="4685"/>
    </i>
    <i>
      <x v="2894"/>
      <x v="4686"/>
    </i>
    <i>
      <x v="2895"/>
      <x v="4687"/>
    </i>
    <i>
      <x v="2896"/>
      <x v="826"/>
    </i>
    <i>
      <x v="2897"/>
      <x v="4688"/>
    </i>
    <i>
      <x v="2898"/>
      <x v="4689"/>
    </i>
    <i>
      <x v="2899"/>
      <x v="4690"/>
    </i>
    <i>
      <x v="2900"/>
      <x v="4691"/>
    </i>
    <i>
      <x v="2901"/>
      <x v="4692"/>
    </i>
    <i>
      <x v="2902"/>
      <x v="4693"/>
    </i>
    <i>
      <x v="2903"/>
      <x v="4694"/>
    </i>
    <i>
      <x v="2904"/>
      <x v="4695"/>
    </i>
    <i>
      <x v="2905"/>
      <x v="4696"/>
    </i>
    <i>
      <x v="2906"/>
      <x v="4697"/>
    </i>
    <i>
      <x v="2907"/>
      <x v="4698"/>
    </i>
    <i>
      <x v="2908"/>
      <x v="4699"/>
    </i>
    <i>
      <x v="2909"/>
      <x v="405"/>
    </i>
    <i>
      <x v="2910"/>
      <x v="406"/>
    </i>
    <i>
      <x v="2911"/>
      <x v="4700"/>
    </i>
    <i>
      <x v="2912"/>
      <x v="4701"/>
    </i>
    <i>
      <x v="2913"/>
      <x v="4702"/>
    </i>
    <i>
      <x v="2914"/>
      <x v="4703"/>
    </i>
    <i>
      <x v="2915"/>
      <x v="4705"/>
    </i>
    <i>
      <x v="2916"/>
      <x v="4706"/>
    </i>
    <i>
      <x v="2917"/>
      <x v="4707"/>
    </i>
    <i>
      <x v="2918"/>
      <x v="4708"/>
    </i>
    <i>
      <x v="2919"/>
      <x v="4709"/>
    </i>
    <i>
      <x v="2920"/>
      <x v="4710"/>
    </i>
    <i>
      <x v="2921"/>
      <x v="409"/>
    </i>
    <i>
      <x v="2922"/>
      <x v="410"/>
    </i>
    <i>
      <x v="2923"/>
      <x v="4711"/>
    </i>
    <i>
      <x v="2924"/>
      <x v="411"/>
    </i>
    <i>
      <x v="2925"/>
      <x v="4712"/>
    </i>
    <i>
      <x v="2926"/>
      <x v="787"/>
    </i>
    <i>
      <x v="2927"/>
      <x v="407"/>
    </i>
    <i>
      <x v="2928"/>
      <x v="4704"/>
    </i>
    <i>
      <x v="2929"/>
      <x v="412"/>
    </i>
    <i>
      <x v="2930"/>
      <x v="408"/>
    </i>
    <i>
      <x v="2931"/>
      <x v="4713"/>
    </i>
    <i>
      <x v="2932"/>
      <x v="4714"/>
    </i>
    <i>
      <x v="2933"/>
      <x v="4715"/>
    </i>
    <i>
      <x v="2934"/>
      <x v="4716"/>
    </i>
    <i>
      <x v="2935"/>
      <x v="5381"/>
    </i>
    <i>
      <x v="2936"/>
      <x v="5382"/>
    </i>
    <i>
      <x v="2937"/>
      <x v="5383"/>
    </i>
    <i>
      <x v="2938"/>
      <x v="5384"/>
    </i>
    <i>
      <x v="2939"/>
      <x v="5385"/>
    </i>
    <i>
      <x v="2940"/>
      <x v="5386"/>
    </i>
    <i>
      <x v="2941"/>
      <x v="5387"/>
    </i>
    <i>
      <x v="2942"/>
      <x v="5388"/>
    </i>
    <i>
      <x v="2943"/>
      <x v="5389"/>
    </i>
    <i>
      <x v="2944"/>
      <x v="413"/>
    </i>
    <i>
      <x v="2945"/>
      <x v="4717"/>
    </i>
    <i>
      <x v="2946"/>
      <x v="4718"/>
    </i>
    <i>
      <x v="2947"/>
      <x v="4719"/>
    </i>
    <i>
      <x v="2948"/>
      <x v="4720"/>
    </i>
    <i>
      <x v="2949"/>
      <x v="4721"/>
    </i>
    <i>
      <x v="2950"/>
      <x v="4722"/>
    </i>
    <i>
      <x v="2951"/>
      <x v="414"/>
    </i>
    <i>
      <x v="2952"/>
      <x v="4723"/>
    </i>
    <i>
      <x v="2953"/>
      <x v="4724"/>
    </i>
    <i>
      <x v="2954"/>
      <x v="4725"/>
    </i>
    <i>
      <x v="2955"/>
      <x v="4726"/>
    </i>
    <i>
      <x v="2956"/>
      <x v="4727"/>
    </i>
    <i>
      <x v="2957"/>
      <x v="4728"/>
    </i>
    <i>
      <x v="2958"/>
      <x v="4729"/>
    </i>
    <i>
      <x v="2959"/>
      <x v="4730"/>
    </i>
    <i>
      <x v="2960"/>
      <x v="4731"/>
    </i>
    <i>
      <x v="2961"/>
      <x v="4732"/>
    </i>
    <i>
      <x v="2962"/>
      <x v="4733"/>
    </i>
    <i>
      <x v="2963"/>
      <x v="760"/>
    </i>
    <i>
      <x v="2964"/>
      <x v="762"/>
    </i>
    <i>
      <x v="2965"/>
      <x v="4734"/>
    </i>
    <i>
      <x v="2966"/>
      <x v="5167"/>
    </i>
    <i>
      <x v="2967"/>
      <x v="770"/>
    </i>
    <i>
      <x v="2968"/>
      <x v="4735"/>
    </i>
    <i>
      <x v="2969"/>
      <x v="4736"/>
    </i>
    <i>
      <x v="2970"/>
      <x v="4737"/>
    </i>
    <i>
      <x v="2971"/>
      <x v="415"/>
    </i>
    <i>
      <x v="2972"/>
      <x v="4738"/>
    </i>
    <i>
      <x v="2973"/>
      <x v="4739"/>
    </i>
    <i>
      <x v="2974"/>
      <x v="4740"/>
    </i>
    <i>
      <x v="2975"/>
      <x v="4741"/>
    </i>
    <i>
      <x v="2976"/>
      <x v="4742"/>
    </i>
    <i>
      <x v="2977"/>
      <x v="4743"/>
    </i>
    <i>
      <x v="2978"/>
      <x v="4744"/>
    </i>
    <i>
      <x v="2979"/>
      <x v="416"/>
    </i>
    <i>
      <x v="2980"/>
      <x v="4745"/>
    </i>
    <i>
      <x v="2981"/>
      <x v="4746"/>
    </i>
    <i>
      <x v="2982"/>
      <x v="4747"/>
    </i>
    <i>
      <x v="2983"/>
      <x v="4748"/>
    </i>
    <i>
      <x v="2984"/>
      <x v="508"/>
    </i>
    <i>
      <x v="2985"/>
      <x v="4749"/>
    </i>
    <i>
      <x v="2986"/>
      <x v="789"/>
    </i>
    <i>
      <x v="2987"/>
      <x v="4750"/>
    </i>
    <i>
      <x v="2988"/>
      <x v="4751"/>
    </i>
    <i>
      <x v="2989"/>
      <x v="4752"/>
    </i>
    <i>
      <x v="2990"/>
      <x v="4753"/>
    </i>
    <i>
      <x v="2991"/>
      <x v="4754"/>
    </i>
    <i>
      <x v="2992"/>
      <x v="4755"/>
    </i>
    <i>
      <x v="2993"/>
      <x v="468"/>
    </i>
    <i>
      <x v="2994"/>
      <x v="4756"/>
    </i>
    <i>
      <x v="2995"/>
      <x v="4757"/>
    </i>
    <i>
      <x v="2996"/>
      <x v="4758"/>
    </i>
    <i>
      <x v="2997"/>
      <x v="420"/>
    </i>
    <i>
      <x v="2998"/>
      <x v="4759"/>
    </i>
    <i>
      <x v="2999"/>
      <x v="421"/>
    </i>
    <i>
      <x v="3000"/>
      <x v="4760"/>
    </i>
    <i>
      <x v="3001"/>
      <x v="4761"/>
    </i>
    <i>
      <x v="3002"/>
      <x v="4762"/>
    </i>
    <i>
      <x v="3003"/>
      <x v="4763"/>
    </i>
    <i>
      <x v="3004"/>
      <x v="4764"/>
    </i>
    <i>
      <x v="3005"/>
      <x v="4765"/>
    </i>
    <i>
      <x v="3006"/>
      <x v="4766"/>
    </i>
    <i>
      <x v="3007"/>
      <x v="4767"/>
    </i>
    <i>
      <x v="3008"/>
      <x v="4768"/>
    </i>
    <i>
      <x v="3009"/>
      <x v="4769"/>
    </i>
    <i>
      <x v="3010"/>
      <x v="4770"/>
    </i>
    <i>
      <x v="3011"/>
      <x v="3842"/>
    </i>
    <i>
      <x v="3012"/>
      <x v="4771"/>
    </i>
    <i>
      <x v="3013"/>
      <x v="4772"/>
    </i>
    <i>
      <x v="3014"/>
      <x v="4773"/>
    </i>
    <i>
      <x v="3015"/>
      <x v="4774"/>
    </i>
    <i>
      <x v="3016"/>
      <x v="4776"/>
    </i>
    <i>
      <x v="3017"/>
      <x v="4777"/>
    </i>
    <i>
      <x v="3018"/>
      <x v="4778"/>
    </i>
    <i>
      <x v="3019"/>
      <x v="4779"/>
    </i>
    <i>
      <x v="3020"/>
      <x v="4780"/>
    </i>
    <i>
      <x v="3021"/>
      <x v="4781"/>
    </i>
    <i>
      <x v="3022"/>
      <x v="4782"/>
    </i>
    <i>
      <x v="3023"/>
      <x v="4783"/>
    </i>
    <i>
      <x v="3024"/>
      <x v="4784"/>
    </i>
    <i>
      <x v="3025"/>
      <x v="4785"/>
    </i>
    <i>
      <x v="3026"/>
      <x v="4786"/>
    </i>
    <i>
      <x v="3027"/>
      <x v="720"/>
    </i>
    <i>
      <x v="3028"/>
      <x v="577"/>
    </i>
    <i>
      <x v="3031"/>
      <x v="4788"/>
    </i>
    <i>
      <x v="3032"/>
      <x v="4789"/>
    </i>
    <i>
      <x v="3033"/>
      <x v="4790"/>
    </i>
    <i>
      <x v="3034"/>
      <x v="4791"/>
    </i>
    <i>
      <x v="3035"/>
      <x v="4792"/>
    </i>
    <i>
      <x v="3036"/>
      <x v="510"/>
    </i>
    <i>
      <x v="3037"/>
      <x v="4793"/>
    </i>
    <i>
      <x v="3038"/>
      <x v="4794"/>
    </i>
    <i>
      <x v="3039"/>
      <x v="4795"/>
    </i>
    <i>
      <x v="3040"/>
      <x v="4796"/>
    </i>
    <i>
      <x v="3041"/>
      <x v="4797"/>
    </i>
    <i>
      <x v="3042"/>
      <x v="4798"/>
    </i>
    <i>
      <x v="3043"/>
      <x v="4799"/>
    </i>
    <i>
      <x v="3044"/>
      <x v="4800"/>
    </i>
    <i>
      <x v="3045"/>
      <x v="4801"/>
    </i>
    <i>
      <x v="3046"/>
      <x v="4802"/>
    </i>
    <i>
      <x v="3047"/>
      <x v="4803"/>
    </i>
    <i>
      <x v="3048"/>
      <x v="4804"/>
    </i>
    <i>
      <x v="3049"/>
      <x v="4805"/>
    </i>
    <i>
      <x v="3050"/>
      <x v="4806"/>
    </i>
    <i>
      <x v="3051"/>
      <x v="4807"/>
    </i>
    <i>
      <x v="3052"/>
      <x v="4808"/>
    </i>
    <i>
      <x v="3053"/>
      <x v="4809"/>
    </i>
    <i>
      <x v="3054"/>
      <x v="422"/>
    </i>
    <i>
      <x v="3055"/>
      <x v="4810"/>
    </i>
    <i>
      <x v="3056"/>
      <x v="4811"/>
    </i>
    <i>
      <x v="3057"/>
      <x v="4812"/>
    </i>
    <i>
      <x v="3058"/>
      <x v="4813"/>
    </i>
    <i>
      <x v="3059"/>
      <x v="4814"/>
    </i>
    <i>
      <x v="3060"/>
      <x v="4815"/>
    </i>
    <i>
      <x v="3061"/>
      <x v="4816"/>
    </i>
    <i>
      <x v="3062"/>
      <x v="528"/>
    </i>
    <i>
      <x v="3063"/>
      <x v="4817"/>
    </i>
    <i>
      <x v="3064"/>
      <x v="4818"/>
    </i>
    <i>
      <x v="3065"/>
      <x v="423"/>
    </i>
    <i>
      <x v="3066"/>
      <x v="424"/>
    </i>
    <i>
      <x v="3067"/>
      <x v="425"/>
    </i>
    <i>
      <x v="3068"/>
      <x v="426"/>
    </i>
    <i>
      <x v="3069"/>
      <x v="427"/>
    </i>
    <i>
      <x v="3070"/>
      <x v="428"/>
    </i>
    <i>
      <x v="3071"/>
      <x v="429"/>
    </i>
    <i>
      <x v="3072"/>
      <x v="4819"/>
    </i>
    <i>
      <x v="3073"/>
      <x v="4820"/>
    </i>
    <i>
      <x v="3074"/>
      <x v="433"/>
    </i>
    <i>
      <x v="3075"/>
      <x v="434"/>
    </i>
    <i>
      <x v="3076"/>
      <x v="4821"/>
    </i>
    <i>
      <x v="3077"/>
      <x v="4822"/>
    </i>
    <i>
      <x v="3078"/>
      <x v="4823"/>
    </i>
    <i>
      <x v="3079"/>
      <x v="4824"/>
    </i>
    <i>
      <x v="3080"/>
      <x v="4825"/>
    </i>
    <i>
      <x v="3081"/>
      <x v="4826"/>
    </i>
    <i>
      <x v="3082"/>
      <x v="4827"/>
    </i>
    <i>
      <x v="3083"/>
      <x v="4828"/>
    </i>
    <i>
      <x v="3084"/>
      <x v="4829"/>
    </i>
    <i>
      <x v="3085"/>
      <x v="4830"/>
    </i>
    <i>
      <x v="3086"/>
      <x v="4831"/>
    </i>
    <i>
      <x v="3087"/>
      <x v="4832"/>
    </i>
    <i>
      <x v="3088"/>
      <x v="4833"/>
    </i>
    <i>
      <x v="3089"/>
      <x v="4834"/>
    </i>
    <i>
      <x v="3090"/>
      <x v="4835"/>
    </i>
    <i>
      <x v="3091"/>
      <x v="4836"/>
    </i>
    <i>
      <x v="3092"/>
      <x v="4837"/>
    </i>
    <i>
      <x v="3093"/>
      <x v="4838"/>
    </i>
    <i>
      <x v="3094"/>
      <x v="4839"/>
    </i>
    <i>
      <x v="3095"/>
      <x v="4840"/>
    </i>
    <i>
      <x v="3096"/>
      <x v="4841"/>
    </i>
    <i>
      <x v="3097"/>
      <x v="4842"/>
    </i>
    <i>
      <x v="3098"/>
      <x v="4843"/>
    </i>
    <i>
      <x v="3099"/>
      <x v="576"/>
    </i>
    <i>
      <x v="3100"/>
      <x v="435"/>
    </i>
    <i>
      <x v="3101"/>
      <x v="436"/>
    </i>
    <i>
      <x v="3102"/>
      <x v="437"/>
    </i>
    <i>
      <x v="3103"/>
      <x v="438"/>
    </i>
    <i>
      <x v="3104"/>
      <x v="4844"/>
    </i>
    <i>
      <x v="3105"/>
      <x v="4845"/>
    </i>
    <i>
      <x v="3106"/>
      <x v="4846"/>
    </i>
    <i>
      <x v="3109"/>
      <x v="4787"/>
    </i>
    <i>
      <x v="3110"/>
      <x v="505"/>
    </i>
    <i>
      <x v="3111"/>
      <x v="439"/>
    </i>
    <i>
      <x v="3112"/>
      <x v="529"/>
    </i>
    <i>
      <x v="3113"/>
      <x v="440"/>
    </i>
    <i>
      <x v="3114"/>
      <x v="4849"/>
    </i>
    <i>
      <x v="3115"/>
      <x v="4850"/>
    </i>
    <i>
      <x v="3116"/>
      <x v="4851"/>
    </i>
    <i>
      <x v="3117"/>
      <x v="4852"/>
    </i>
    <i>
      <x v="3118"/>
      <x v="4853"/>
    </i>
    <i>
      <x v="3119"/>
      <x v="4854"/>
    </i>
    <i>
      <x v="3120"/>
      <x v="4855"/>
    </i>
    <i>
      <x v="3121"/>
      <x v="4856"/>
    </i>
    <i>
      <x v="3122"/>
      <x v="442"/>
    </i>
    <i>
      <x v="3123"/>
      <x v="4857"/>
    </i>
    <i>
      <x v="3124"/>
      <x v="4858"/>
    </i>
    <i>
      <x v="3125"/>
      <x v="4859"/>
    </i>
    <i>
      <x v="3126"/>
      <x v="4861"/>
    </i>
    <i>
      <x v="3127"/>
      <x v="4862"/>
    </i>
    <i>
      <x v="3128"/>
      <x v="4863"/>
    </i>
    <i>
      <x v="3129"/>
      <x v="736"/>
    </i>
    <i>
      <x v="3130"/>
      <x v="4865"/>
    </i>
    <i>
      <x v="3131"/>
      <x v="4866"/>
    </i>
    <i>
      <x v="3132"/>
      <x v="4869"/>
    </i>
    <i>
      <x v="3133"/>
      <x v="4870"/>
    </i>
    <i>
      <x v="3134"/>
      <x v="4871"/>
    </i>
    <i>
      <x v="3135"/>
      <x v="4872"/>
    </i>
    <i>
      <x v="3136"/>
      <x v="4873"/>
    </i>
    <i>
      <x v="3137"/>
      <x v="443"/>
    </i>
    <i>
      <x v="3138"/>
      <x v="444"/>
    </i>
    <i>
      <x v="3139"/>
      <x v="4874"/>
    </i>
    <i>
      <x v="3140"/>
      <x v="4875"/>
    </i>
    <i>
      <x v="3141"/>
      <x v="499"/>
    </i>
    <i>
      <x v="3142"/>
      <x v="4876"/>
    </i>
    <i>
      <x v="3143"/>
      <x v="445"/>
    </i>
    <i>
      <x v="3144"/>
      <x v="446"/>
    </i>
    <i>
      <x v="3145"/>
      <x v="447"/>
    </i>
    <i>
      <x v="3150"/>
      <x v="4888"/>
    </i>
    <i>
      <x v="3151"/>
      <x v="4889"/>
    </i>
    <i>
      <x v="3152"/>
      <x v="4890"/>
    </i>
    <i>
      <x v="3153"/>
      <x v="4891"/>
    </i>
    <i>
      <x v="3154"/>
      <x v="4892"/>
    </i>
    <i>
      <x v="3155"/>
      <x v="3720"/>
    </i>
    <i>
      <x v="3156"/>
      <x v="4893"/>
    </i>
    <i>
      <x v="3157"/>
      <x v="4894"/>
    </i>
    <i>
      <x v="3158"/>
      <x v="4895"/>
    </i>
    <i>
      <x v="3159"/>
      <x v="4896"/>
    </i>
    <i>
      <x v="3160"/>
      <x v="4897"/>
    </i>
    <i>
      <x v="3161"/>
      <x v="4898"/>
    </i>
    <i>
      <x v="3162"/>
      <x v="4899"/>
    </i>
    <i>
      <x v="3163"/>
      <x v="4900"/>
    </i>
    <i>
      <x v="3164"/>
      <x v="4901"/>
    </i>
    <i>
      <x v="3165"/>
      <x v="448"/>
    </i>
    <i>
      <x v="3166"/>
      <x v="449"/>
    </i>
    <i>
      <x v="3167"/>
      <x v="450"/>
    </i>
    <i>
      <x v="3168"/>
      <x v="4902"/>
    </i>
    <i>
      <x v="3169"/>
      <x v="4903"/>
    </i>
    <i>
      <x v="3170"/>
      <x v="4904"/>
    </i>
    <i>
      <x v="3171"/>
      <x v="4905"/>
    </i>
    <i>
      <x v="3172"/>
      <x v="452"/>
    </i>
    <i>
      <x v="3173"/>
      <x v="453"/>
    </i>
    <i>
      <x v="3174"/>
      <x v="454"/>
    </i>
    <i>
      <x v="3175"/>
      <x v="454"/>
    </i>
    <i>
      <x v="3176"/>
      <x v="455"/>
    </i>
    <i>
      <x v="3177"/>
      <x v="4909"/>
    </i>
    <i>
      <x v="3178"/>
      <x v="4910"/>
    </i>
    <i>
      <x v="3179"/>
      <x v="4911"/>
    </i>
    <i>
      <x v="3180"/>
      <x v="783"/>
    </i>
    <i>
      <x v="3181"/>
      <x v="4912"/>
    </i>
    <i>
      <x v="3182"/>
      <x v="500"/>
    </i>
    <i>
      <x v="3183"/>
      <x v="457"/>
    </i>
    <i>
      <x v="3184"/>
      <x v="462"/>
    </i>
    <i>
      <x v="3185"/>
      <x v="463"/>
    </i>
    <i>
      <x v="3186"/>
      <x v="464"/>
    </i>
    <i>
      <x v="3187"/>
      <x v="465"/>
    </i>
    <i>
      <x v="3188"/>
      <x v="466"/>
    </i>
    <i>
      <x v="3189"/>
      <x v="4913"/>
    </i>
    <i>
      <x v="3190"/>
      <x v="4914"/>
    </i>
    <i>
      <x v="3191"/>
      <x v="4915"/>
    </i>
    <i>
      <x v="3192"/>
      <x v="4916"/>
    </i>
    <i>
      <x v="3193"/>
      <x v="4917"/>
    </i>
    <i>
      <x v="3194"/>
      <x v="4918"/>
    </i>
    <i>
      <x v="3195"/>
      <x v="4919"/>
    </i>
    <i>
      <x v="3196"/>
      <x v="4920"/>
    </i>
    <i>
      <x v="3197"/>
      <x v="790"/>
    </i>
    <i>
      <x v="3198"/>
      <x v="467"/>
    </i>
    <i>
      <x v="3199"/>
      <x v="4921"/>
    </i>
    <i>
      <x v="3200"/>
      <x v="470"/>
    </i>
    <i>
      <x v="3201"/>
      <x v="471"/>
    </i>
    <i>
      <x v="3202"/>
      <x v="472"/>
    </i>
    <i>
      <x v="3203"/>
      <x v="473"/>
    </i>
    <i>
      <x v="3204"/>
      <x v="474"/>
    </i>
    <i>
      <x v="3205"/>
      <x v="866"/>
    </i>
    <i>
      <x v="3206"/>
      <x v="2111"/>
    </i>
    <i>
      <x v="3207"/>
      <x v="867"/>
    </i>
    <i>
      <x v="3208"/>
      <x v="868"/>
    </i>
    <i>
      <x v="3209"/>
      <x v="869"/>
    </i>
    <i>
      <x v="3210"/>
      <x v="475"/>
    </i>
    <i>
      <x v="3213"/>
      <x v="478"/>
    </i>
    <i>
      <x v="3214"/>
      <x v="479"/>
    </i>
    <i>
      <x v="3239"/>
      <x v="501"/>
    </i>
    <i>
      <x v="3240"/>
      <x v="502"/>
    </i>
    <i>
      <x v="3241"/>
      <x v="503"/>
    </i>
    <i>
      <x v="3242"/>
      <x v="504"/>
    </i>
    <i>
      <x v="3243"/>
      <x v="506"/>
    </i>
    <i>
      <x v="3244"/>
      <x v="507"/>
    </i>
    <i>
      <x v="3245"/>
      <x v="509"/>
    </i>
    <i>
      <x v="3246"/>
      <x v="511"/>
    </i>
    <i>
      <x v="3247"/>
      <x v="512"/>
    </i>
    <i>
      <x v="3248"/>
      <x v="513"/>
    </i>
    <i>
      <x v="3249"/>
      <x v="514"/>
    </i>
    <i>
      <x v="3250"/>
      <x v="515"/>
    </i>
    <i>
      <x v="3251"/>
      <x v="516"/>
    </i>
    <i>
      <x v="3252"/>
      <x v="517"/>
    </i>
    <i>
      <x v="3253"/>
      <x v="518"/>
    </i>
    <i>
      <x v="3260"/>
      <x v="4924"/>
    </i>
    <i>
      <x v="3261"/>
      <x v="525"/>
    </i>
    <i>
      <x v="3262"/>
      <x v="526"/>
    </i>
    <i>
      <x v="3263"/>
      <x v="527"/>
    </i>
    <i>
      <x v="3264"/>
      <x v="4395"/>
    </i>
    <i>
      <x v="3265"/>
      <x v="544"/>
    </i>
    <i>
      <x v="3266"/>
      <x v="551"/>
    </i>
    <i>
      <x v="3267"/>
      <x v="552"/>
    </i>
    <i>
      <x v="3268"/>
      <x v="553"/>
    </i>
    <i>
      <x v="3269"/>
      <x v="554"/>
    </i>
    <i>
      <x v="3270"/>
      <x v="555"/>
    </i>
    <i>
      <x v="3271"/>
      <x v="556"/>
    </i>
    <i>
      <x v="3272"/>
      <x v="559"/>
    </i>
    <i>
      <x v="3273"/>
      <x v="560"/>
    </i>
    <i>
      <x v="3274"/>
      <x v="561"/>
    </i>
    <i>
      <x v="3275"/>
      <x v="562"/>
    </i>
    <i>
      <x v="3276"/>
      <x v="4925"/>
    </i>
    <i>
      <x v="3277"/>
      <x v="563"/>
    </i>
    <i>
      <x v="3278"/>
      <x v="4926"/>
    </i>
    <i>
      <x v="3279"/>
      <x v="564"/>
    </i>
    <i>
      <x v="3280"/>
      <x v="565"/>
    </i>
    <i>
      <x v="3281"/>
      <x v="4867"/>
    </i>
    <i>
      <x v="3282"/>
      <x v="566"/>
    </i>
    <i>
      <x v="3283"/>
      <x v="567"/>
    </i>
    <i>
      <x v="3284"/>
      <x v="568"/>
    </i>
    <i>
      <x v="3285"/>
      <x v="569"/>
    </i>
    <i>
      <x v="3286"/>
      <x v="570"/>
    </i>
    <i>
      <x v="3287"/>
      <x v="572"/>
    </i>
    <i>
      <x v="3288"/>
      <x v="573"/>
    </i>
    <i>
      <x v="3289"/>
      <x v="574"/>
    </i>
    <i>
      <x v="3290"/>
      <x v="575"/>
    </i>
    <i>
      <x v="3291"/>
      <x v="578"/>
    </i>
    <i>
      <x v="3292"/>
      <x v="579"/>
    </i>
    <i>
      <x v="3293"/>
      <x v="580"/>
    </i>
    <i>
      <x v="3294"/>
      <x v="581"/>
    </i>
    <i>
      <x v="3295"/>
      <x v="582"/>
    </i>
    <i>
      <x v="3296"/>
      <x v="583"/>
    </i>
    <i>
      <x v="3297"/>
      <x v="584"/>
    </i>
    <i>
      <x v="3298"/>
      <x v="585"/>
    </i>
    <i>
      <x v="3299"/>
      <x v="586"/>
    </i>
    <i>
      <x v="3300"/>
      <x v="4927"/>
    </i>
    <i>
      <x v="3301"/>
      <x v="587"/>
    </i>
    <i>
      <x v="3302"/>
      <x v="588"/>
    </i>
    <i>
      <x v="3303"/>
      <x v="4928"/>
    </i>
    <i>
      <x v="3304"/>
      <x v="589"/>
    </i>
    <i>
      <x v="3305"/>
      <x v="590"/>
    </i>
    <i>
      <x v="3306"/>
      <x v="591"/>
    </i>
    <i>
      <x v="3307"/>
      <x v="592"/>
    </i>
    <i>
      <x v="3308"/>
      <x v="593"/>
    </i>
    <i>
      <x v="3309"/>
      <x v="594"/>
    </i>
    <i>
      <x v="3310"/>
      <x v="595"/>
    </i>
    <i>
      <x v="3311"/>
      <x v="596"/>
    </i>
    <i>
      <x v="3312"/>
      <x v="597"/>
    </i>
    <i>
      <x v="3313"/>
      <x v="598"/>
    </i>
    <i>
      <x v="3314"/>
      <x v="599"/>
    </i>
    <i>
      <x v="3315"/>
      <x v="600"/>
    </i>
    <i>
      <x v="3316"/>
      <x v="601"/>
    </i>
    <i>
      <x v="3317"/>
      <x v="602"/>
    </i>
    <i>
      <x v="3318"/>
      <x v="603"/>
    </i>
    <i>
      <x v="3319"/>
      <x v="604"/>
    </i>
    <i>
      <x v="3320"/>
      <x v="605"/>
    </i>
    <i>
      <x v="3321"/>
      <x v="606"/>
    </i>
    <i>
      <x v="3322"/>
      <x v="607"/>
    </i>
    <i>
      <x v="3323"/>
      <x v="608"/>
    </i>
    <i>
      <x v="3324"/>
      <x v="609"/>
    </i>
    <i>
      <x v="3325"/>
      <x v="610"/>
    </i>
    <i>
      <x v="3326"/>
      <x v="611"/>
    </i>
    <i>
      <x v="3327"/>
      <x v="612"/>
    </i>
    <i>
      <x v="3328"/>
      <x v="613"/>
    </i>
    <i>
      <x v="3329"/>
      <x v="614"/>
    </i>
    <i>
      <x v="3330"/>
      <x v="615"/>
    </i>
    <i>
      <x v="3331"/>
      <x v="616"/>
    </i>
    <i>
      <x v="3332"/>
      <x v="617"/>
    </i>
    <i>
      <x v="3333"/>
      <x v="618"/>
    </i>
    <i>
      <x v="3334"/>
      <x v="619"/>
    </i>
    <i>
      <x v="3335"/>
      <x v="620"/>
    </i>
    <i>
      <x v="3336"/>
      <x v="621"/>
    </i>
    <i>
      <x v="3337"/>
      <x v="622"/>
    </i>
    <i>
      <x v="3338"/>
      <x v="623"/>
    </i>
    <i>
      <x v="3339"/>
      <x v="624"/>
    </i>
    <i>
      <x v="3340"/>
      <x v="4929"/>
    </i>
    <i>
      <x v="3341"/>
      <x v="4476"/>
    </i>
    <i>
      <x v="3342"/>
      <x v="847"/>
    </i>
    <i>
      <x v="3343"/>
      <x v="4930"/>
    </i>
    <i>
      <x v="3344"/>
      <x v="4931"/>
    </i>
    <i>
      <x v="3345"/>
      <x v="4932"/>
    </i>
    <i>
      <x v="3346"/>
      <x v="4933"/>
    </i>
    <i>
      <x v="3347"/>
      <x v="4934"/>
    </i>
    <i>
      <x v="3348"/>
      <x v="4935"/>
    </i>
    <i>
      <x v="3349"/>
      <x v="4936"/>
    </i>
    <i>
      <x v="3350"/>
      <x v="4937"/>
    </i>
    <i>
      <x v="3351"/>
      <x v="4938"/>
    </i>
    <i>
      <x v="3352"/>
      <x v="4939"/>
    </i>
    <i>
      <x v="3353"/>
      <x v="4940"/>
    </i>
    <i>
      <x v="3354"/>
      <x v="4941"/>
    </i>
    <i>
      <x v="3355"/>
      <x v="4942"/>
    </i>
    <i>
      <x v="3356"/>
      <x v="625"/>
    </i>
    <i>
      <x v="3357"/>
      <x v="626"/>
    </i>
    <i>
      <x v="3358"/>
      <x v="627"/>
    </i>
    <i>
      <x v="3359"/>
      <x v="628"/>
    </i>
    <i>
      <x v="3360"/>
      <x v="629"/>
    </i>
    <i>
      <x v="3361"/>
      <x v="630"/>
    </i>
    <i>
      <x v="3362"/>
      <x v="631"/>
    </i>
    <i>
      <x v="3363"/>
      <x v="632"/>
    </i>
    <i>
      <x v="3364"/>
      <x v="633"/>
    </i>
    <i>
      <x v="3365"/>
      <x v="634"/>
    </i>
    <i>
      <x v="3366"/>
      <x v="635"/>
    </i>
    <i>
      <x v="3367"/>
      <x v="636"/>
    </i>
    <i>
      <x v="3368"/>
      <x v="637"/>
    </i>
    <i>
      <x v="3369"/>
      <x v="638"/>
    </i>
    <i>
      <x v="3370"/>
      <x v="639"/>
    </i>
    <i>
      <x v="3371"/>
      <x v="640"/>
    </i>
    <i>
      <x v="3372"/>
      <x v="641"/>
    </i>
    <i>
      <x v="3373"/>
      <x v="642"/>
    </i>
    <i>
      <x v="3374"/>
      <x v="643"/>
    </i>
    <i>
      <x v="3375"/>
      <x v="644"/>
    </i>
    <i>
      <x v="3376"/>
      <x v="645"/>
    </i>
    <i>
      <x v="3377"/>
      <x v="646"/>
    </i>
    <i>
      <x v="3378"/>
      <x v="647"/>
    </i>
    <i>
      <x v="3379"/>
      <x v="648"/>
    </i>
    <i>
      <x v="3380"/>
      <x v="649"/>
    </i>
    <i>
      <x v="3381"/>
      <x v="650"/>
    </i>
    <i>
      <x v="3382"/>
      <x v="651"/>
    </i>
    <i>
      <x v="3383"/>
      <x v="652"/>
    </i>
    <i>
      <x v="3384"/>
      <x v="653"/>
    </i>
    <i>
      <x v="3385"/>
      <x v="654"/>
    </i>
    <i>
      <x v="3386"/>
      <x v="655"/>
    </i>
    <i>
      <x v="3387"/>
      <x v="656"/>
    </i>
    <i>
      <x v="3388"/>
      <x v="657"/>
    </i>
    <i>
      <x v="3389"/>
      <x v="658"/>
    </i>
    <i>
      <x v="3390"/>
      <x v="659"/>
    </i>
    <i>
      <x v="3391"/>
      <x v="660"/>
    </i>
    <i>
      <x v="3392"/>
      <x v="661"/>
    </i>
    <i>
      <x v="3393"/>
      <x v="662"/>
    </i>
    <i>
      <x v="3394"/>
      <x v="663"/>
    </i>
    <i>
      <x v="3395"/>
      <x v="664"/>
    </i>
    <i>
      <x v="3396"/>
      <x v="665"/>
    </i>
    <i>
      <x v="3397"/>
      <x v="666"/>
    </i>
    <i>
      <x v="3398"/>
      <x v="667"/>
    </i>
    <i>
      <x v="3399"/>
      <x v="668"/>
    </i>
    <i>
      <x v="3400"/>
      <x v="669"/>
    </i>
    <i>
      <x v="3401"/>
      <x v="670"/>
    </i>
    <i>
      <x v="3402"/>
      <x v="671"/>
    </i>
    <i>
      <x v="3403"/>
      <x v="672"/>
    </i>
    <i>
      <x v="3404"/>
      <x v="673"/>
    </i>
    <i>
      <x v="3405"/>
      <x v="674"/>
    </i>
    <i>
      <x v="3406"/>
      <x v="675"/>
    </i>
    <i>
      <x v="3407"/>
      <x v="676"/>
    </i>
    <i>
      <x v="3408"/>
      <x v="677"/>
    </i>
    <i>
      <x v="3409"/>
      <x v="678"/>
    </i>
    <i>
      <x v="3410"/>
      <x v="679"/>
    </i>
    <i>
      <x v="3411"/>
      <x v="680"/>
    </i>
    <i>
      <x v="3412"/>
      <x v="681"/>
    </i>
    <i>
      <x v="3413"/>
      <x v="682"/>
    </i>
    <i>
      <x v="3414"/>
      <x v="683"/>
    </i>
    <i>
      <x v="3415"/>
      <x v="684"/>
    </i>
    <i>
      <x v="3416"/>
      <x v="685"/>
    </i>
    <i>
      <x v="3417"/>
      <x v="686"/>
    </i>
    <i>
      <x v="3418"/>
      <x v="687"/>
    </i>
    <i>
      <x v="3419"/>
      <x v="688"/>
    </i>
    <i>
      <x v="3420"/>
      <x v="2112"/>
    </i>
    <i>
      <x v="3421"/>
      <x v="689"/>
    </i>
    <i>
      <x v="3422"/>
      <x v="690"/>
    </i>
    <i>
      <x v="3423"/>
      <x v="691"/>
    </i>
    <i>
      <x v="3424"/>
      <x v="692"/>
    </i>
    <i>
      <x v="3425"/>
      <x v="693"/>
    </i>
    <i>
      <x v="3426"/>
      <x v="4943"/>
    </i>
    <i>
      <x v="3427"/>
      <x v="4944"/>
    </i>
    <i>
      <x v="3428"/>
      <x v="4945"/>
    </i>
    <i>
      <x v="3429"/>
      <x v="4946"/>
    </i>
    <i>
      <x v="3430"/>
      <x v="4947"/>
    </i>
    <i>
      <x v="3431"/>
      <x v="4948"/>
    </i>
    <i>
      <x v="3432"/>
      <x v="4949"/>
    </i>
    <i>
      <x v="3433"/>
      <x v="4950"/>
    </i>
    <i>
      <x v="3434"/>
      <x v="4951"/>
    </i>
    <i>
      <x v="3435"/>
      <x v="4952"/>
    </i>
    <i>
      <x v="3436"/>
      <x v="4953"/>
    </i>
    <i>
      <x v="3437"/>
      <x v="4954"/>
    </i>
    <i>
      <x v="3438"/>
      <x v="4955"/>
    </i>
    <i>
      <x v="3439"/>
      <x v="4956"/>
    </i>
    <i>
      <x v="3440"/>
      <x v="4957"/>
    </i>
    <i>
      <x v="3441"/>
      <x v="4958"/>
    </i>
    <i>
      <x v="3442"/>
      <x v="4959"/>
    </i>
    <i>
      <x v="3443"/>
      <x v="4960"/>
    </i>
    <i>
      <x v="3444"/>
      <x v="2113"/>
    </i>
    <i>
      <x v="3445"/>
      <x v="4961"/>
    </i>
    <i>
      <x v="3446"/>
      <x v="2114"/>
    </i>
    <i>
      <x v="3447"/>
      <x v="4962"/>
    </i>
    <i>
      <x v="3448"/>
      <x v="2115"/>
    </i>
    <i>
      <x v="3449"/>
      <x v="4963"/>
    </i>
    <i>
      <x v="3450"/>
      <x v="2116"/>
    </i>
    <i>
      <x v="3451"/>
      <x v="4964"/>
    </i>
    <i>
      <x v="3452"/>
      <x v="4965"/>
    </i>
    <i>
      <x v="3453"/>
      <x v="4966"/>
    </i>
    <i>
      <x v="3454"/>
      <x v="4967"/>
    </i>
    <i>
      <x v="3455"/>
      <x v="4968"/>
    </i>
    <i>
      <x v="3456"/>
      <x v="4969"/>
    </i>
    <i>
      <x v="3457"/>
      <x v="4970"/>
    </i>
    <i>
      <x v="3458"/>
      <x v="4971"/>
    </i>
    <i>
      <x v="3459"/>
      <x v="4972"/>
    </i>
    <i>
      <x v="3460"/>
      <x v="4973"/>
    </i>
    <i>
      <x v="3461"/>
      <x v="4974"/>
    </i>
    <i>
      <x v="3462"/>
      <x v="4975"/>
    </i>
    <i>
      <x v="3463"/>
      <x v="4976"/>
    </i>
    <i>
      <x v="3464"/>
      <x v="4977"/>
    </i>
    <i>
      <x v="3465"/>
      <x v="4978"/>
    </i>
    <i>
      <x v="3466"/>
      <x v="4979"/>
    </i>
    <i>
      <x v="3467"/>
      <x v="4980"/>
    </i>
    <i>
      <x v="3468"/>
      <x v="4981"/>
    </i>
    <i>
      <x v="3469"/>
      <x v="4982"/>
    </i>
    <i>
      <x v="3470"/>
      <x v="4983"/>
    </i>
    <i>
      <x v="3471"/>
      <x v="4984"/>
    </i>
    <i>
      <x v="3472"/>
      <x v="4985"/>
    </i>
    <i>
      <x v="3473"/>
      <x v="4986"/>
    </i>
    <i>
      <x v="3474"/>
      <x v="4399"/>
    </i>
    <i>
      <x v="3475"/>
      <x v="694"/>
    </i>
    <i>
      <x v="3476"/>
      <x v="695"/>
    </i>
    <i>
      <x v="3477"/>
      <x v="696"/>
    </i>
    <i>
      <x v="3478"/>
      <x v="697"/>
    </i>
    <i>
      <x v="3479"/>
      <x v="698"/>
    </i>
    <i>
      <x v="3480"/>
      <x v="699"/>
    </i>
    <i>
      <x v="3481"/>
      <x v="4987"/>
    </i>
    <i>
      <x v="3482"/>
      <x v="4988"/>
    </i>
    <i>
      <x v="3483"/>
      <x v="4989"/>
    </i>
    <i>
      <x v="3484"/>
      <x v="4990"/>
    </i>
    <i>
      <x v="3485"/>
      <x v="4991"/>
    </i>
    <i>
      <x v="3486"/>
      <x v="4992"/>
    </i>
    <i>
      <x v="3487"/>
      <x v="4993"/>
    </i>
    <i>
      <x v="3488"/>
      <x v="4994"/>
    </i>
    <i>
      <x v="3489"/>
      <x v="700"/>
    </i>
    <i>
      <x v="3490"/>
      <x v="4995"/>
    </i>
    <i>
      <x v="3491"/>
      <x v="2170"/>
    </i>
    <i>
      <x v="3492"/>
      <x v="701"/>
    </i>
    <i>
      <x v="3493"/>
      <x v="702"/>
    </i>
    <i>
      <x v="3494"/>
      <x v="703"/>
    </i>
    <i>
      <x v="3495"/>
      <x v="4996"/>
    </i>
    <i>
      <x v="3496"/>
      <x v="704"/>
    </i>
    <i>
      <x v="3497"/>
      <x v="705"/>
    </i>
    <i>
      <x v="3498"/>
      <x v="706"/>
    </i>
    <i>
      <x v="3499"/>
      <x v="707"/>
    </i>
    <i>
      <x v="3500"/>
      <x v="708"/>
    </i>
    <i>
      <x v="3501"/>
      <x v="709"/>
    </i>
    <i>
      <x v="3502"/>
      <x v="710"/>
    </i>
    <i>
      <x v="3503"/>
      <x v="711"/>
    </i>
    <i>
      <x v="3504"/>
      <x v="712"/>
    </i>
    <i>
      <x v="3505"/>
      <x v="4997"/>
    </i>
    <i>
      <x v="3506"/>
      <x v="4998"/>
    </i>
    <i>
      <x v="3507"/>
      <x v="4999"/>
    </i>
    <i>
      <x v="3508"/>
      <x v="5000"/>
    </i>
    <i>
      <x v="3509"/>
      <x v="713"/>
    </i>
    <i>
      <x v="3510"/>
      <x v="714"/>
    </i>
    <i>
      <x v="3511"/>
      <x v="715"/>
    </i>
    <i>
      <x v="3512"/>
      <x v="5001"/>
    </i>
    <i>
      <x v="3513"/>
      <x v="5002"/>
    </i>
    <i>
      <x v="3514"/>
      <x v="5003"/>
    </i>
    <i>
      <x v="3515"/>
      <x v="716"/>
    </i>
    <i>
      <x v="3516"/>
      <x v="5004"/>
    </i>
    <i>
      <x v="3517"/>
      <x v="717"/>
    </i>
    <i>
      <x v="3518"/>
      <x v="5005"/>
    </i>
    <i>
      <x v="3519"/>
      <x v="718"/>
    </i>
    <i>
      <x v="3520"/>
      <x v="5006"/>
    </i>
    <i>
      <x v="3521"/>
      <x v="5007"/>
    </i>
    <i>
      <x v="3522"/>
      <x v="5008"/>
    </i>
    <i>
      <x v="3523"/>
      <x v="5009"/>
    </i>
    <i>
      <x v="3524"/>
      <x v="5010"/>
    </i>
    <i>
      <x v="3525"/>
      <x v="5017"/>
    </i>
    <i>
      <x v="3526"/>
      <x v="5018"/>
    </i>
    <i>
      <x v="3527"/>
      <x v="828"/>
    </i>
    <i>
      <x v="3528"/>
      <x v="5020"/>
    </i>
    <i>
      <x v="3529"/>
      <x v="5021"/>
    </i>
    <i>
      <x v="3530"/>
      <x v="5022"/>
    </i>
    <i>
      <x v="3531"/>
      <x v="5023"/>
    </i>
    <i>
      <x v="3532"/>
      <x v="5024"/>
    </i>
    <i>
      <x v="3533"/>
      <x v="5026"/>
    </i>
    <i>
      <x v="3534"/>
      <x v="5027"/>
    </i>
    <i>
      <x v="3535"/>
      <x v="5028"/>
    </i>
    <i>
      <x v="3536"/>
      <x v="5029"/>
    </i>
    <i>
      <x v="3537"/>
      <x v="5030"/>
    </i>
    <i>
      <x v="3538"/>
      <x v="5032"/>
    </i>
    <i>
      <x v="3539"/>
      <x v="5033"/>
    </i>
    <i>
      <x v="3540"/>
      <x v="5034"/>
    </i>
    <i>
      <x v="3541"/>
      <x v="5035"/>
    </i>
    <i>
      <x v="3542"/>
      <x v="5036"/>
    </i>
    <i>
      <x v="3543"/>
      <x v="5037"/>
    </i>
    <i>
      <x v="3544"/>
      <x v="5038"/>
    </i>
    <i>
      <x v="3545"/>
      <x v="5039"/>
    </i>
    <i>
      <x v="3546"/>
      <x v="5040"/>
    </i>
    <i>
      <x v="3547"/>
      <x v="5041"/>
    </i>
    <i>
      <x v="3548"/>
      <x v="5042"/>
    </i>
    <i>
      <x v="3549"/>
      <x v="832"/>
    </i>
    <i>
      <x v="3550"/>
      <x v="719"/>
    </i>
    <i>
      <x v="3551"/>
      <x v="4786"/>
    </i>
    <i>
      <x v="3552"/>
      <x v="721"/>
    </i>
    <i>
      <x v="3553"/>
      <x v="722"/>
    </i>
    <i>
      <x v="3554"/>
      <x v="723"/>
    </i>
    <i>
      <x v="3555"/>
      <x v="1016"/>
    </i>
    <i>
      <x v="3556"/>
      <x v="1017"/>
    </i>
    <i>
      <x v="3557"/>
      <x v="5043"/>
    </i>
    <i>
      <x v="3558"/>
      <x v="724"/>
    </i>
    <i>
      <x v="3559"/>
      <x v="5044"/>
    </i>
    <i>
      <x v="3560"/>
      <x v="1035"/>
    </i>
    <i>
      <x v="3561"/>
      <x v="5045"/>
    </i>
    <i>
      <x v="3562"/>
      <x v="5046"/>
    </i>
    <i>
      <x v="3563"/>
      <x v="5047"/>
    </i>
    <i>
      <x v="3564"/>
      <x v="5048"/>
    </i>
    <i>
      <x v="3565"/>
      <x v="5049"/>
    </i>
    <i>
      <x v="3566"/>
      <x v="5050"/>
    </i>
    <i>
      <x v="3567"/>
      <x v="5051"/>
    </i>
    <i>
      <x v="3568"/>
      <x v="5052"/>
    </i>
    <i>
      <x v="3569"/>
      <x v="5053"/>
    </i>
    <i>
      <x v="3570"/>
      <x v="5054"/>
    </i>
    <i>
      <x v="3571"/>
      <x v="5055"/>
    </i>
    <i>
      <x v="3572"/>
      <x v="5056"/>
    </i>
    <i>
      <x v="3573"/>
      <x v="725"/>
    </i>
    <i>
      <x v="3574"/>
      <x v="726"/>
    </i>
    <i>
      <x v="3575"/>
      <x v="1039"/>
    </i>
    <i>
      <x v="3576"/>
      <x v="5057"/>
    </i>
    <i>
      <x v="3577"/>
      <x v="5058"/>
    </i>
    <i>
      <x v="3578"/>
      <x v="5059"/>
    </i>
    <i>
      <x v="3579"/>
      <x v="727"/>
    </i>
    <i>
      <x v="3580"/>
      <x v="5060"/>
    </i>
    <i>
      <x v="3581"/>
      <x v="5061"/>
    </i>
    <i>
      <x v="3582"/>
      <x v="5062"/>
    </i>
    <i>
      <x v="3583"/>
      <x v="5063"/>
    </i>
    <i>
      <x v="3584"/>
      <x v="5064"/>
    </i>
    <i>
      <x v="3585"/>
      <x v="5065"/>
    </i>
    <i>
      <x v="3586"/>
      <x v="5066"/>
    </i>
    <i>
      <x v="3587"/>
      <x v="5067"/>
    </i>
    <i>
      <x v="3588"/>
      <x v="5068"/>
    </i>
    <i>
      <x v="3589"/>
      <x v="5069"/>
    </i>
    <i>
      <x v="3590"/>
      <x v="5070"/>
    </i>
    <i>
      <x v="3591"/>
      <x v="5071"/>
    </i>
    <i>
      <x v="3592"/>
      <x v="5072"/>
    </i>
    <i>
      <x v="3593"/>
      <x v="5073"/>
    </i>
    <i>
      <x v="3594"/>
      <x v="5074"/>
    </i>
    <i>
      <x v="3595"/>
      <x v="5075"/>
    </i>
    <i>
      <x v="3596"/>
      <x v="5076"/>
    </i>
    <i>
      <x v="3597"/>
      <x v="5077"/>
    </i>
    <i>
      <x v="3598"/>
      <x v="5078"/>
    </i>
    <i>
      <x v="3599"/>
      <x v="5079"/>
    </i>
    <i>
      <x v="3600"/>
      <x v="728"/>
    </i>
    <i>
      <x v="3601"/>
      <x v="729"/>
    </i>
    <i>
      <x v="3602"/>
      <x v="730"/>
    </i>
    <i>
      <x v="3603"/>
      <x v="731"/>
    </i>
    <i>
      <x v="3604"/>
      <x v="732"/>
    </i>
    <i>
      <x v="3605"/>
      <x v="733"/>
    </i>
    <i>
      <x v="3606"/>
      <x v="734"/>
    </i>
    <i>
      <x v="3607"/>
      <x v="735"/>
    </i>
    <i>
      <x v="3608"/>
      <x v="3721"/>
    </i>
    <i>
      <x v="3609"/>
      <x v="737"/>
    </i>
    <i>
      <x v="3610"/>
      <x v="738"/>
    </i>
    <i>
      <x v="3611"/>
      <x v="739"/>
    </i>
    <i>
      <x v="3612"/>
      <x v="740"/>
    </i>
    <i>
      <x v="3613"/>
      <x v="741"/>
    </i>
    <i>
      <x v="3614"/>
      <x v="742"/>
    </i>
    <i>
      <x v="3615"/>
      <x v="743"/>
    </i>
    <i>
      <x v="3616"/>
      <x v="744"/>
    </i>
    <i>
      <x v="3617"/>
      <x v="875"/>
    </i>
    <i>
      <x v="3618"/>
      <x v="5080"/>
    </i>
    <i>
      <x v="3620"/>
      <x v="5081"/>
    </i>
    <i>
      <x v="3621"/>
      <x v="5082"/>
    </i>
    <i>
      <x v="3622"/>
      <x v="5083"/>
    </i>
    <i>
      <x v="3623"/>
      <x v="5084"/>
    </i>
    <i>
      <x v="3624"/>
      <x v="5085"/>
    </i>
    <i>
      <x v="3625"/>
      <x v="5086"/>
    </i>
    <i>
      <x v="3626"/>
      <x v="5087"/>
    </i>
    <i>
      <x v="3627"/>
      <x v="5088"/>
    </i>
    <i>
      <x v="3628"/>
      <x v="5089"/>
    </i>
    <i>
      <x v="3629"/>
      <x v="5090"/>
    </i>
    <i>
      <x v="3630"/>
      <x v="5091"/>
    </i>
    <i>
      <x v="3631"/>
      <x v="5092"/>
    </i>
    <i>
      <x v="3632"/>
      <x v="5093"/>
    </i>
    <i>
      <x v="3633"/>
      <x v="5094"/>
    </i>
    <i>
      <x v="3634"/>
      <x v="5095"/>
    </i>
    <i>
      <x v="3635"/>
      <x v="5096"/>
    </i>
    <i>
      <x v="3636"/>
      <x v="5097"/>
    </i>
    <i>
      <x v="3637"/>
      <x v="5098"/>
    </i>
    <i>
      <x v="3638"/>
      <x v="5099"/>
    </i>
    <i>
      <x v="3639"/>
      <x v="5099"/>
    </i>
    <i>
      <x v="3640"/>
      <x v="5099"/>
    </i>
    <i>
      <x v="3641"/>
      <x v="5099"/>
    </i>
    <i>
      <x v="3642"/>
      <x v="5100"/>
    </i>
    <i>
      <x v="3643"/>
      <x v="5100"/>
    </i>
    <i>
      <x v="3644"/>
      <x v="5100"/>
    </i>
    <i>
      <x v="3645"/>
      <x v="5963"/>
    </i>
    <i>
      <x v="3646"/>
      <x v="745"/>
    </i>
    <i>
      <x v="3647"/>
      <x v="5101"/>
    </i>
    <i>
      <x v="3648"/>
      <x v="1139"/>
    </i>
    <i>
      <x v="3649"/>
      <x v="5102"/>
    </i>
    <i>
      <x v="3650"/>
      <x v="5103"/>
    </i>
    <i>
      <x v="3651"/>
      <x v="5104"/>
    </i>
    <i>
      <x v="3652"/>
      <x v="5105"/>
    </i>
    <i>
      <x v="3653"/>
      <x v="5106"/>
    </i>
    <i>
      <x v="3654"/>
      <x v="5107"/>
    </i>
    <i>
      <x v="3655"/>
      <x v="5108"/>
    </i>
    <i>
      <x v="3656"/>
      <x v="5109"/>
    </i>
    <i>
      <x v="3657"/>
      <x v="5110"/>
    </i>
    <i>
      <x v="3658"/>
      <x v="5111"/>
    </i>
    <i>
      <x v="3659"/>
      <x v="5112"/>
    </i>
    <i>
      <x v="3660"/>
      <x v="5113"/>
    </i>
    <i>
      <x v="3661"/>
      <x v="5114"/>
    </i>
    <i>
      <x v="3662"/>
      <x v="5115"/>
    </i>
    <i>
      <x v="3663"/>
      <x v="5116"/>
    </i>
    <i>
      <x v="3664"/>
      <x v="5117"/>
    </i>
    <i>
      <x v="3665"/>
      <x v="5118"/>
    </i>
    <i>
      <x v="3666"/>
      <x v="5119"/>
    </i>
    <i>
      <x v="3667"/>
      <x v="5120"/>
    </i>
    <i>
      <x v="3668"/>
      <x v="5121"/>
    </i>
    <i>
      <x v="3669"/>
      <x v="5122"/>
    </i>
    <i>
      <x v="3670"/>
      <x v="5123"/>
    </i>
    <i>
      <x v="3671"/>
      <x v="5124"/>
    </i>
    <i>
      <x v="3672"/>
      <x v="5125"/>
    </i>
    <i>
      <x v="3674"/>
      <x v="5126"/>
    </i>
    <i>
      <x v="3675"/>
      <x v="5127"/>
    </i>
    <i>
      <x v="3676"/>
      <x v="5128"/>
    </i>
    <i>
      <x v="3677"/>
      <x v="5129"/>
    </i>
    <i>
      <x v="3678"/>
      <x v="5130"/>
    </i>
    <i>
      <x v="3680"/>
      <x v="488"/>
    </i>
    <i>
      <x v="3683"/>
      <x v="5133"/>
    </i>
    <i>
      <x v="3689"/>
      <x v="5139"/>
    </i>
    <i>
      <x v="3690"/>
      <x v="5140"/>
    </i>
    <i>
      <x v="3691"/>
      <x v="5141"/>
    </i>
    <i>
      <x v="3692"/>
      <x v="1112"/>
    </i>
    <i>
      <x v="3693"/>
      <x v="1116"/>
    </i>
    <i>
      <x v="3694"/>
      <x v="2117"/>
    </i>
    <i>
      <x v="3695"/>
      <x v="5142"/>
    </i>
    <i>
      <x v="3696"/>
      <x v="5143"/>
    </i>
    <i>
      <x v="3697"/>
      <x v="778"/>
    </i>
    <i>
      <x v="3698"/>
      <x v="5144"/>
    </i>
    <i>
      <x v="3699"/>
      <x v="5145"/>
    </i>
    <i>
      <x v="3704"/>
      <x v="746"/>
    </i>
    <i>
      <x v="3705"/>
      <x v="747"/>
    </i>
    <i>
      <x v="3706"/>
      <x v="748"/>
    </i>
    <i>
      <x v="3707"/>
      <x v="5147"/>
    </i>
    <i>
      <x v="3708"/>
      <x v="2118"/>
    </i>
    <i>
      <x v="3709"/>
      <x v="749"/>
    </i>
    <i>
      <x v="3710"/>
      <x v="750"/>
    </i>
    <i>
      <x v="3711"/>
      <x v="751"/>
    </i>
    <i>
      <x v="3712"/>
      <x v="752"/>
    </i>
    <i>
      <x v="3713"/>
      <x v="753"/>
    </i>
    <i>
      <x v="3715"/>
      <x v="754"/>
    </i>
    <i>
      <x v="3716"/>
      <x v="5148"/>
    </i>
    <i>
      <x v="3717"/>
      <x v="755"/>
    </i>
    <i>
      <x v="3718"/>
      <x v="2119"/>
    </i>
    <i>
      <x v="3719"/>
      <x v="784"/>
    </i>
    <i>
      <x v="3721"/>
      <x v="756"/>
    </i>
    <i>
      <x v="3722"/>
      <x v="5149"/>
    </i>
    <i>
      <x v="3723"/>
      <x v="757"/>
    </i>
    <i>
      <x v="3725"/>
      <x v="758"/>
    </i>
    <i>
      <x v="3726"/>
      <x v="759"/>
    </i>
    <i>
      <x v="3727"/>
      <x v="761"/>
    </i>
    <i>
      <x v="3728"/>
      <x v="763"/>
    </i>
    <i>
      <x v="3729"/>
      <x v="764"/>
    </i>
    <i>
      <x v="3730"/>
      <x v="765"/>
    </i>
    <i>
      <x v="3732"/>
      <x v="766"/>
    </i>
    <i>
      <x v="3733"/>
      <x v="767"/>
    </i>
    <i>
      <x v="3734"/>
      <x v="768"/>
    </i>
    <i>
      <x v="3735"/>
      <x v="5151"/>
    </i>
    <i>
      <x v="3736"/>
      <x v="5152"/>
    </i>
    <i>
      <x v="3737"/>
      <x v="769"/>
    </i>
    <i>
      <x v="3738"/>
      <x v="5153"/>
    </i>
    <i>
      <x v="3739"/>
      <x v="5154"/>
    </i>
    <i>
      <x v="3741"/>
      <x v="5156"/>
    </i>
    <i>
      <x v="3744"/>
      <x v="5157"/>
    </i>
    <i>
      <x v="3746"/>
      <x v="5158"/>
    </i>
    <i>
      <x v="3747"/>
      <x v="5159"/>
    </i>
    <i>
      <x v="3748"/>
      <x v="5160"/>
    </i>
    <i>
      <x v="3750"/>
      <x v="5161"/>
    </i>
    <i>
      <x v="3751"/>
      <x v="5162"/>
    </i>
    <i>
      <x v="3752"/>
      <x v="5163"/>
    </i>
    <i>
      <x v="3753"/>
      <x v="785"/>
    </i>
    <i>
      <x v="3755"/>
      <x v="5164"/>
    </i>
    <i>
      <x v="3756"/>
      <x v="5165"/>
    </i>
    <i>
      <x v="3760"/>
      <x v="801"/>
    </i>
    <i>
      <x v="3761"/>
      <x v="5168"/>
    </i>
    <i>
      <x v="3762"/>
      <x v="5169"/>
    </i>
    <i>
      <x v="3763"/>
      <x v="5170"/>
    </i>
    <i>
      <x v="3764"/>
      <x v="5171"/>
    </i>
    <i>
      <x v="3765"/>
      <x v="5172"/>
    </i>
    <i>
      <x v="3766"/>
      <x v="771"/>
    </i>
    <i>
      <x v="3767"/>
      <x v="5173"/>
    </i>
    <i>
      <x v="3768"/>
      <x v="5174"/>
    </i>
    <i>
      <x v="3769"/>
      <x v="5175"/>
    </i>
    <i>
      <x v="3770"/>
      <x v="5176"/>
    </i>
    <i>
      <x v="3771"/>
      <x v="5177"/>
    </i>
    <i>
      <x v="3772"/>
      <x v="5178"/>
    </i>
    <i>
      <x v="3773"/>
      <x v="5179"/>
    </i>
    <i>
      <x v="3774"/>
      <x v="5180"/>
    </i>
    <i>
      <x v="3775"/>
      <x v="5181"/>
    </i>
    <i>
      <x v="3776"/>
      <x v="5182"/>
    </i>
    <i>
      <x v="3777"/>
      <x v="5183"/>
    </i>
    <i>
      <x v="3778"/>
      <x v="5184"/>
    </i>
    <i>
      <x v="3779"/>
      <x v="5185"/>
    </i>
    <i>
      <x v="3780"/>
      <x v="4880"/>
    </i>
    <i>
      <x v="3781"/>
      <x v="4906"/>
    </i>
    <i>
      <x v="3782"/>
      <x v="5137"/>
    </i>
    <i>
      <x v="3789"/>
      <x v="5191"/>
    </i>
    <i>
      <x v="3790"/>
      <x v="5192"/>
    </i>
    <i>
      <x v="3791"/>
      <x v="5193"/>
    </i>
    <i>
      <x v="3792"/>
      <x v="5194"/>
    </i>
    <i>
      <x v="3793"/>
      <x v="5195"/>
    </i>
    <i>
      <x v="3794"/>
      <x v="4847"/>
    </i>
    <i>
      <x v="3795"/>
      <x v="5196"/>
    </i>
    <i>
      <x v="3796"/>
      <x v="5197"/>
    </i>
    <i>
      <x v="3797"/>
      <x v="5198"/>
    </i>
    <i>
      <x v="3798"/>
      <x v="5199"/>
    </i>
    <i>
      <x v="3799"/>
      <x v="5201"/>
    </i>
    <i>
      <x v="3800"/>
      <x v="5202"/>
    </i>
    <i>
      <x v="3801"/>
      <x v="5203"/>
    </i>
    <i>
      <x v="3802"/>
      <x v="5204"/>
    </i>
    <i>
      <x v="3803"/>
      <x v="5205"/>
    </i>
    <i>
      <x v="3804"/>
      <x v="772"/>
    </i>
    <i>
      <x v="3805"/>
      <x v="773"/>
    </i>
    <i>
      <x v="3806"/>
      <x v="5206"/>
    </i>
    <i>
      <x v="3807"/>
      <x v="5207"/>
    </i>
    <i>
      <x v="3808"/>
      <x v="5208"/>
    </i>
    <i>
      <x v="3809"/>
      <x v="5209"/>
    </i>
    <i>
      <x v="3810"/>
      <x v="5210"/>
    </i>
    <i>
      <x v="3811"/>
      <x v="5211"/>
    </i>
    <i>
      <x v="3812"/>
      <x v="5214"/>
    </i>
    <i>
      <x v="3813"/>
      <x v="5215"/>
    </i>
    <i>
      <x v="3814"/>
      <x v="5216"/>
    </i>
    <i>
      <x v="3815"/>
      <x v="5217"/>
    </i>
    <i>
      <x v="3816"/>
      <x v="5218"/>
    </i>
    <i>
      <x v="3817"/>
      <x v="5219"/>
    </i>
    <i>
      <x v="3818"/>
      <x v="5220"/>
    </i>
    <i>
      <x v="3819"/>
      <x v="5221"/>
    </i>
    <i>
      <x v="3820"/>
      <x v="5222"/>
    </i>
    <i>
      <x v="3821"/>
      <x v="5223"/>
    </i>
    <i>
      <x v="3822"/>
      <x v="5224"/>
    </i>
    <i>
      <x v="3823"/>
      <x v="5225"/>
    </i>
    <i>
      <x v="3824"/>
      <x v="5226"/>
    </i>
    <i>
      <x v="3825"/>
      <x v="5227"/>
    </i>
    <i>
      <x v="3826"/>
      <x v="5228"/>
    </i>
    <i>
      <x v="3827"/>
      <x v="5229"/>
    </i>
    <i>
      <x v="3828"/>
      <x v="5230"/>
    </i>
    <i>
      <x v="3829"/>
      <x v="5232"/>
    </i>
    <i>
      <x v="3830"/>
      <x v="5233"/>
    </i>
    <i>
      <x v="3831"/>
      <x v="5235"/>
    </i>
    <i>
      <x v="3832"/>
      <x v="5236"/>
    </i>
    <i>
      <x v="3833"/>
      <x v="5237"/>
    </i>
    <i>
      <x v="3834"/>
      <x v="5238"/>
    </i>
    <i>
      <x v="3835"/>
      <x v="5239"/>
    </i>
    <i>
      <x v="3836"/>
      <x v="5241"/>
    </i>
    <i>
      <x v="3837"/>
      <x v="5242"/>
    </i>
    <i>
      <x v="3838"/>
      <x v="5243"/>
    </i>
    <i>
      <x v="3839"/>
      <x v="5244"/>
    </i>
    <i>
      <x v="3840"/>
      <x v="5245"/>
    </i>
    <i>
      <x v="3841"/>
      <x v="5246"/>
    </i>
    <i>
      <x v="3842"/>
      <x v="5247"/>
    </i>
    <i>
      <x v="3843"/>
      <x v="5248"/>
    </i>
    <i>
      <x v="3844"/>
      <x v="5249"/>
    </i>
    <i>
      <x v="3845"/>
      <x v="5250"/>
    </i>
    <i>
      <x v="3846"/>
      <x v="5251"/>
    </i>
    <i>
      <x v="3847"/>
      <x v="5252"/>
    </i>
    <i>
      <x v="3848"/>
      <x v="5253"/>
    </i>
    <i>
      <x v="3849"/>
      <x v="5254"/>
    </i>
    <i>
      <x v="3850"/>
      <x v="5255"/>
    </i>
    <i>
      <x v="3851"/>
      <x v="5231"/>
    </i>
    <i>
      <x v="3852"/>
      <x v="5240"/>
    </i>
    <i>
      <x v="3853"/>
      <x v="5256"/>
    </i>
    <i>
      <x v="3854"/>
      <x v="774"/>
    </i>
    <i>
      <x v="3855"/>
      <x v="775"/>
    </i>
    <i>
      <x v="3856"/>
      <x v="776"/>
    </i>
    <i>
      <x v="3857"/>
      <x v="481"/>
    </i>
    <i>
      <x v="3858"/>
      <x v="482"/>
    </i>
    <i>
      <x v="3859"/>
      <x v="486"/>
    </i>
    <i>
      <x v="3860"/>
      <x v="5257"/>
    </i>
    <i>
      <x v="3861"/>
      <x v="5187"/>
    </i>
    <i>
      <x v="3864"/>
      <x v="5258"/>
    </i>
    <i>
      <x v="3865"/>
      <x v="5259"/>
    </i>
    <i>
      <x v="3867"/>
      <x v="5261"/>
    </i>
    <i>
      <x v="3868"/>
      <x v="5262"/>
    </i>
    <i>
      <x v="3869"/>
      <x v="5263"/>
    </i>
    <i>
      <x v="3870"/>
      <x v="5264"/>
    </i>
    <i>
      <x v="3871"/>
      <x v="5265"/>
    </i>
    <i>
      <x v="3872"/>
      <x v="5266"/>
    </i>
    <i>
      <x v="3873"/>
      <x v="5267"/>
    </i>
    <i>
      <x v="3874"/>
      <x v="5268"/>
    </i>
    <i>
      <x v="3875"/>
      <x v="5269"/>
    </i>
    <i>
      <x v="3876"/>
      <x v="5270"/>
    </i>
    <i>
      <x v="3877"/>
      <x v="5271"/>
    </i>
    <i>
      <x v="3878"/>
      <x v="5272"/>
    </i>
    <i>
      <x v="3879"/>
      <x v="5273"/>
    </i>
    <i>
      <x v="3880"/>
      <x v="5274"/>
    </i>
    <i>
      <x v="3881"/>
      <x v="5275"/>
    </i>
    <i>
      <x v="3882"/>
      <x v="5276"/>
    </i>
    <i>
      <x v="3883"/>
      <x v="5277"/>
    </i>
    <i>
      <x v="3884"/>
      <x v="5278"/>
    </i>
    <i>
      <x v="3885"/>
      <x v="5279"/>
    </i>
    <i>
      <x v="3886"/>
      <x v="5280"/>
    </i>
    <i>
      <x v="3888"/>
      <x v="5282"/>
    </i>
    <i>
      <x v="3889"/>
      <x v="5283"/>
    </i>
    <i>
      <x v="3890"/>
      <x v="5284"/>
    </i>
    <i>
      <x v="3891"/>
      <x v="5285"/>
    </i>
    <i>
      <x v="3892"/>
      <x v="5286"/>
    </i>
    <i>
      <x v="3893"/>
      <x v="5287"/>
    </i>
    <i>
      <x v="3894"/>
      <x v="5288"/>
    </i>
    <i>
      <x v="3895"/>
      <x v="5289"/>
    </i>
    <i>
      <x v="3896"/>
      <x v="5290"/>
    </i>
    <i>
      <x v="3897"/>
      <x v="5291"/>
    </i>
    <i>
      <x v="3898"/>
      <x v="5292"/>
    </i>
    <i>
      <x v="3899"/>
      <x v="5293"/>
    </i>
    <i>
      <x v="3900"/>
      <x v="5294"/>
    </i>
    <i>
      <x v="3903"/>
      <x v="5295"/>
    </i>
    <i>
      <x v="3904"/>
      <x v="777"/>
    </i>
    <i>
      <x v="3905"/>
      <x v="5296"/>
    </i>
    <i>
      <x v="3906"/>
      <x v="5297"/>
    </i>
    <i>
      <x v="3907"/>
      <x v="860"/>
    </i>
    <i>
      <x v="3908"/>
      <x v="2121"/>
    </i>
    <i>
      <x v="3909"/>
      <x v="5298"/>
    </i>
    <i>
      <x v="3910"/>
      <x v="2122"/>
    </i>
    <i>
      <x v="3911"/>
      <x v="2123"/>
    </i>
    <i>
      <x v="3912"/>
      <x v="779"/>
    </i>
    <i>
      <x v="3913"/>
      <x v="5299"/>
    </i>
    <i>
      <x v="3914"/>
      <x v="5300"/>
    </i>
    <i>
      <x v="3915"/>
      <x v="5301"/>
    </i>
    <i>
      <x v="3916"/>
      <x v="780"/>
    </i>
    <i>
      <x v="3917"/>
      <x v="5302"/>
    </i>
    <i>
      <x v="3918"/>
      <x v="5303"/>
    </i>
    <i>
      <x v="3919"/>
      <x v="5304"/>
    </i>
    <i>
      <x v="3920"/>
      <x v="5305"/>
    </i>
    <i>
      <x v="3921"/>
      <x v="5306"/>
    </i>
    <i>
      <x v="3922"/>
      <x v="5307"/>
    </i>
    <i>
      <x v="3923"/>
      <x v="5308"/>
    </i>
    <i>
      <x v="3924"/>
      <x v="5309"/>
    </i>
    <i>
      <x v="3925"/>
      <x v="5310"/>
    </i>
    <i>
      <x v="3926"/>
      <x v="5311"/>
    </i>
    <i>
      <x v="3927"/>
      <x v="5312"/>
    </i>
    <i>
      <x v="3929"/>
      <x v="5314"/>
    </i>
    <i>
      <x v="3932"/>
      <x v="5316"/>
    </i>
    <i>
      <x v="3933"/>
      <x v="5317"/>
    </i>
    <i>
      <x v="3934"/>
      <x v="5318"/>
    </i>
    <i>
      <x v="3935"/>
      <x v="5319"/>
    </i>
    <i>
      <x v="3936"/>
      <x v="5319"/>
    </i>
    <i>
      <x v="3937"/>
      <x v="5320"/>
    </i>
    <i>
      <x v="3938"/>
      <x v="5321"/>
    </i>
    <i>
      <x v="3939"/>
      <x v="5322"/>
    </i>
    <i>
      <x v="3940"/>
      <x v="5323"/>
    </i>
    <i>
      <x v="3941"/>
      <x v="5324"/>
    </i>
    <i>
      <x v="3942"/>
      <x v="5325"/>
    </i>
    <i>
      <x v="3943"/>
      <x v="5326"/>
    </i>
    <i>
      <x v="3944"/>
      <x v="5327"/>
    </i>
    <i>
      <x v="3945"/>
      <x v="5328"/>
    </i>
    <i>
      <x v="3946"/>
      <x v="5329"/>
    </i>
    <i>
      <x v="3947"/>
      <x v="5330"/>
    </i>
    <i>
      <x v="3948"/>
      <x v="781"/>
    </i>
    <i>
      <x v="3949"/>
      <x v="5331"/>
    </i>
    <i>
      <x v="3950"/>
      <x v="5332"/>
    </i>
    <i>
      <x v="3951"/>
      <x v="5333"/>
    </i>
    <i>
      <x v="3952"/>
      <x v="5334"/>
    </i>
    <i>
      <x v="3953"/>
      <x v="5335"/>
    </i>
    <i>
      <x v="3954"/>
      <x v="5336"/>
    </i>
    <i>
      <x v="3955"/>
      <x v="5337"/>
    </i>
    <i>
      <x v="3956"/>
      <x v="5338"/>
    </i>
    <i>
      <x v="3957"/>
      <x v="5339"/>
    </i>
    <i>
      <x v="3958"/>
      <x v="5340"/>
    </i>
    <i>
      <x v="3959"/>
      <x v="5341"/>
    </i>
    <i>
      <x v="3960"/>
      <x v="5342"/>
    </i>
    <i>
      <x v="3961"/>
      <x v="5343"/>
    </i>
    <i>
      <x v="3962"/>
      <x v="5344"/>
    </i>
    <i>
      <x v="3963"/>
      <x v="5345"/>
    </i>
    <i>
      <x v="3965"/>
      <x v="5347"/>
    </i>
    <i>
      <x v="3966"/>
      <x v="5348"/>
    </i>
    <i>
      <x v="3967"/>
      <x v="5348"/>
    </i>
    <i>
      <x v="3968"/>
      <x v="5349"/>
    </i>
    <i>
      <x v="3969"/>
      <x v="5350"/>
    </i>
    <i>
      <x v="3970"/>
      <x v="5351"/>
    </i>
    <i>
      <x v="3971"/>
      <x v="4887"/>
    </i>
    <i>
      <x v="3972"/>
      <x v="5352"/>
    </i>
    <i>
      <x v="3973"/>
      <x v="5353"/>
    </i>
    <i>
      <x v="3974"/>
      <x v="5354"/>
    </i>
    <i>
      <x v="3975"/>
      <x v="5355"/>
    </i>
    <i>
      <x v="3976"/>
      <x v="782"/>
    </i>
    <i>
      <x v="3977"/>
      <x v="5356"/>
    </i>
    <i>
      <x v="3978"/>
      <x v="5357"/>
    </i>
    <i>
      <x v="3979"/>
      <x v="5358"/>
    </i>
    <i>
      <x v="3980"/>
      <x v="2124"/>
    </i>
    <i>
      <x v="3981"/>
      <x v="2125"/>
    </i>
    <i>
      <x v="3987"/>
      <x v="5359"/>
    </i>
    <i>
      <x v="3988"/>
      <x v="5360"/>
    </i>
    <i>
      <x v="3990"/>
      <x v="5361"/>
    </i>
    <i>
      <x v="3991"/>
      <x v="5362"/>
    </i>
    <i>
      <x v="3992"/>
      <x v="788"/>
    </i>
    <i>
      <x v="3993"/>
      <x v="791"/>
    </i>
    <i>
      <x v="3994"/>
      <x v="792"/>
    </i>
    <i>
      <x v="3995"/>
      <x v="793"/>
    </i>
    <i>
      <x v="3996"/>
      <x v="2128"/>
    </i>
    <i>
      <x v="3997"/>
      <x v="794"/>
    </i>
    <i>
      <x v="3998"/>
      <x v="4877"/>
    </i>
    <i>
      <x v="3999"/>
      <x v="4878"/>
    </i>
    <i>
      <x v="4000"/>
      <x v="795"/>
    </i>
    <i>
      <x v="4001"/>
      <x v="4879"/>
    </i>
    <i>
      <x v="4002"/>
      <x v="796"/>
    </i>
    <i>
      <x v="4003"/>
      <x v="797"/>
    </i>
    <i>
      <x v="4004"/>
      <x v="798"/>
    </i>
    <i>
      <x v="4005"/>
      <x v="799"/>
    </i>
    <i>
      <x v="4006"/>
      <x v="800"/>
    </i>
    <i>
      <x v="4007"/>
      <x v="802"/>
    </i>
    <i>
      <x v="4008"/>
      <x v="803"/>
    </i>
    <i>
      <x v="4009"/>
      <x v="804"/>
    </i>
    <i>
      <x v="4010"/>
      <x v="805"/>
    </i>
    <i>
      <x v="4011"/>
      <x v="806"/>
    </i>
    <i>
      <x v="4012"/>
      <x v="807"/>
    </i>
    <i>
      <x v="4013"/>
      <x v="808"/>
    </i>
    <i>
      <x v="4014"/>
      <x v="5363"/>
    </i>
    <i>
      <x v="4015"/>
      <x v="809"/>
    </i>
    <i>
      <x v="4016"/>
      <x v="810"/>
    </i>
    <i>
      <x v="4017"/>
      <x v="2129"/>
    </i>
    <i>
      <x v="4018"/>
      <x v="5364"/>
    </i>
    <i>
      <x v="4019"/>
      <x v="5365"/>
    </i>
    <i>
      <x v="4020"/>
      <x v="5366"/>
    </i>
    <i>
      <x v="4021"/>
      <x v="5367"/>
    </i>
    <i>
      <x v="4022"/>
      <x v="5368"/>
    </i>
    <i>
      <x v="4023"/>
      <x v="5369"/>
    </i>
    <i>
      <x v="4024"/>
      <x v="5370"/>
    </i>
    <i>
      <x v="4025"/>
      <x v="2130"/>
    </i>
    <i>
      <x v="4026"/>
      <x v="2131"/>
    </i>
    <i>
      <x v="4027"/>
      <x v="811"/>
    </i>
    <i>
      <x v="4028"/>
      <x v="812"/>
    </i>
    <i>
      <x v="4029"/>
      <x v="813"/>
    </i>
    <i>
      <x v="4030"/>
      <x v="814"/>
    </i>
    <i>
      <x v="4031"/>
      <x v="815"/>
    </i>
    <i>
      <x v="4032"/>
      <x v="2132"/>
    </i>
    <i>
      <x v="4033"/>
      <x v="816"/>
    </i>
    <i>
      <x v="4034"/>
      <x v="2160"/>
    </i>
    <i>
      <x v="4035"/>
      <x v="2161"/>
    </i>
    <i>
      <x v="4036"/>
      <x v="817"/>
    </i>
    <i>
      <x v="4037"/>
      <x v="818"/>
    </i>
    <i>
      <x v="4038"/>
      <x v="819"/>
    </i>
    <i>
      <x v="4039"/>
      <x v="2133"/>
    </i>
    <i>
      <x v="4040"/>
      <x v="820"/>
    </i>
    <i>
      <x v="4041"/>
      <x v="821"/>
    </i>
    <i>
      <x v="4042"/>
      <x v="822"/>
    </i>
    <i>
      <x v="4043"/>
      <x v="2134"/>
    </i>
    <i>
      <x v="4044"/>
      <x v="5371"/>
    </i>
    <i>
      <x v="4045"/>
      <x v="823"/>
    </i>
    <i>
      <x v="4046"/>
      <x v="824"/>
    </i>
    <i>
      <x v="4050"/>
      <x v="827"/>
    </i>
    <i>
      <x v="4051"/>
      <x v="829"/>
    </i>
    <i>
      <x v="4052"/>
      <x v="830"/>
    </i>
    <i>
      <x v="4053"/>
      <x v="5372"/>
    </i>
    <i>
      <x v="4054"/>
      <x v="831"/>
    </i>
    <i>
      <x v="4055"/>
      <x v="837"/>
    </i>
    <i>
      <x v="4067"/>
      <x v="5373"/>
    </i>
    <i>
      <x v="4068"/>
      <x v="5374"/>
    </i>
    <i>
      <x v="4069"/>
      <x v="5375"/>
    </i>
    <i>
      <x v="4070"/>
      <x v="5376"/>
    </i>
    <i>
      <x v="4071"/>
      <x v="5377"/>
    </i>
    <i>
      <x v="4072"/>
      <x v="848"/>
    </i>
    <i>
      <x v="4073"/>
      <x v="2136"/>
    </i>
    <i>
      <x v="4074"/>
      <x v="849"/>
    </i>
    <i>
      <x v="4075"/>
      <x v="850"/>
    </i>
    <i>
      <x v="4076"/>
      <x v="851"/>
    </i>
    <i>
      <x v="4077"/>
      <x v="852"/>
    </i>
    <i>
      <x v="4078"/>
      <x v="853"/>
    </i>
    <i>
      <x v="4079"/>
      <x v="484"/>
    </i>
    <i>
      <x v="4080"/>
      <x v="485"/>
    </i>
    <i>
      <x v="4081"/>
      <x v="854"/>
    </i>
    <i>
      <x v="4083"/>
      <x v="855"/>
    </i>
    <i>
      <x v="4084"/>
      <x v="492"/>
    </i>
    <i>
      <x v="4085"/>
      <x v="856"/>
    </i>
    <i>
      <x v="4086"/>
      <x v="857"/>
    </i>
    <i>
      <x v="4087"/>
      <x v="2137"/>
    </i>
    <i>
      <x v="4088"/>
      <x v="858"/>
    </i>
    <i>
      <x v="4089"/>
      <x v="2138"/>
    </i>
    <i>
      <x v="4090"/>
      <x v="2139"/>
    </i>
    <i>
      <x v="4091"/>
      <x v="859"/>
    </i>
    <i>
      <x v="4092"/>
      <x v="2140"/>
    </i>
    <i>
      <x v="4093"/>
      <x v="2141"/>
    </i>
    <i>
      <x v="4094"/>
      <x v="2142"/>
    </i>
    <i>
      <x v="4095"/>
      <x v="5379"/>
    </i>
    <i>
      <x v="4096"/>
      <x v="2143"/>
    </i>
    <i>
      <x v="4097"/>
      <x v="2144"/>
    </i>
    <i>
      <x v="4098"/>
      <x v="2145"/>
    </i>
    <i>
      <x v="4099"/>
      <x v="2146"/>
    </i>
    <i>
      <x v="4100"/>
      <x v="2147"/>
    </i>
    <i>
      <x v="4101"/>
      <x v="861"/>
    </i>
    <i>
      <x v="4102"/>
      <x v="862"/>
    </i>
    <i>
      <x v="4103"/>
      <x v="863"/>
    </i>
    <i>
      <x v="4104"/>
      <x v="864"/>
    </i>
    <i>
      <x v="4105"/>
      <x v="865"/>
    </i>
    <i>
      <x v="4106"/>
      <x v="870"/>
    </i>
    <i>
      <x v="4107"/>
      <x v="871"/>
    </i>
    <i>
      <x v="4109"/>
      <x v="872"/>
    </i>
    <i>
      <x v="4110"/>
      <x v="873"/>
    </i>
    <i>
      <x v="4111"/>
      <x v="4885"/>
    </i>
    <i>
      <x v="4112"/>
      <x v="4886"/>
    </i>
    <i>
      <x v="4113"/>
      <x v="874"/>
    </i>
    <i>
      <x v="4114"/>
      <x v="2148"/>
    </i>
    <i>
      <x v="4115"/>
      <x v="5380"/>
    </i>
    <i>
      <x v="4116"/>
      <x v="876"/>
    </i>
    <i>
      <x v="4117"/>
      <x v="877"/>
    </i>
    <i>
      <x v="4118"/>
      <x v="878"/>
    </i>
    <i>
      <x v="4119"/>
      <x v="879"/>
    </i>
    <i>
      <x v="4120"/>
      <x v="880"/>
    </i>
    <i>
      <x v="4121"/>
      <x v="881"/>
    </i>
    <i>
      <x v="4122"/>
      <x v="882"/>
    </i>
    <i>
      <x v="4123"/>
      <x v="883"/>
    </i>
    <i>
      <x v="4124"/>
      <x v="884"/>
    </i>
    <i>
      <x v="4125"/>
      <x v="885"/>
    </i>
    <i>
      <x v="4126"/>
      <x v="886"/>
    </i>
    <i>
      <x v="4127"/>
      <x v="887"/>
    </i>
    <i>
      <x v="4128"/>
      <x v="888"/>
    </i>
    <i>
      <x v="4129"/>
      <x v="889"/>
    </i>
    <i>
      <x v="4130"/>
      <x v="890"/>
    </i>
    <i>
      <x v="4131"/>
      <x v="891"/>
    </i>
    <i>
      <x v="4132"/>
      <x v="892"/>
    </i>
    <i>
      <x v="4133"/>
      <x v="893"/>
    </i>
    <i>
      <x v="4134"/>
      <x v="894"/>
    </i>
    <i>
      <x v="4135"/>
      <x v="895"/>
    </i>
    <i>
      <x v="4136"/>
      <x v="896"/>
    </i>
    <i>
      <x v="4137"/>
      <x v="897"/>
    </i>
    <i>
      <x v="4138"/>
      <x v="898"/>
    </i>
    <i>
      <x v="4139"/>
      <x v="899"/>
    </i>
    <i>
      <x v="4140"/>
      <x v="900"/>
    </i>
    <i>
      <x v="4141"/>
      <x v="901"/>
    </i>
    <i>
      <x v="4142"/>
      <x v="902"/>
    </i>
    <i>
      <x v="4143"/>
      <x v="903"/>
    </i>
    <i>
      <x v="4144"/>
      <x v="904"/>
    </i>
    <i>
      <x v="4145"/>
      <x v="905"/>
    </i>
    <i>
      <x v="4146"/>
      <x v="906"/>
    </i>
    <i>
      <x v="4147"/>
      <x v="907"/>
    </i>
    <i>
      <x v="4148"/>
      <x v="908"/>
    </i>
    <i>
      <x v="4149"/>
      <x v="909"/>
    </i>
    <i>
      <x v="4150"/>
      <x v="910"/>
    </i>
    <i>
      <x v="4151"/>
      <x v="911"/>
    </i>
    <i>
      <x v="4152"/>
      <x v="912"/>
    </i>
    <i>
      <x v="4153"/>
      <x v="913"/>
    </i>
    <i>
      <x v="4154"/>
      <x v="914"/>
    </i>
    <i>
      <x v="4155"/>
      <x v="915"/>
    </i>
    <i>
      <x v="4156"/>
      <x v="916"/>
    </i>
    <i>
      <x v="4157"/>
      <x v="917"/>
    </i>
    <i>
      <x v="4158"/>
      <x v="918"/>
    </i>
    <i>
      <x v="4159"/>
      <x v="919"/>
    </i>
    <i>
      <x v="4160"/>
      <x v="920"/>
    </i>
    <i>
      <x v="4161"/>
      <x v="921"/>
    </i>
    <i>
      <x v="4162"/>
      <x v="922"/>
    </i>
    <i>
      <x v="4163"/>
      <x v="923"/>
    </i>
    <i>
      <x v="4164"/>
      <x v="924"/>
    </i>
    <i>
      <x v="4165"/>
      <x v="925"/>
    </i>
    <i>
      <x v="4166"/>
      <x v="926"/>
    </i>
    <i>
      <x v="4167"/>
      <x v="927"/>
    </i>
    <i>
      <x v="4168"/>
      <x v="928"/>
    </i>
    <i>
      <x v="4169"/>
      <x v="929"/>
    </i>
    <i>
      <x v="4170"/>
      <x v="930"/>
    </i>
    <i>
      <x v="4171"/>
      <x v="931"/>
    </i>
    <i>
      <x v="4172"/>
      <x v="932"/>
    </i>
    <i>
      <x v="4173"/>
      <x v="933"/>
    </i>
    <i>
      <x v="4174"/>
      <x v="934"/>
    </i>
    <i>
      <x v="4175"/>
      <x v="934"/>
    </i>
    <i>
      <x v="4176"/>
      <x v="935"/>
    </i>
    <i>
      <x v="4177"/>
      <x v="936"/>
    </i>
    <i>
      <x v="4178"/>
      <x v="937"/>
    </i>
    <i>
      <x v="4179"/>
      <x v="938"/>
    </i>
    <i>
      <x v="4180"/>
      <x v="939"/>
    </i>
    <i>
      <x v="4181"/>
      <x v="940"/>
    </i>
    <i>
      <x v="4182"/>
      <x v="941"/>
    </i>
    <i>
      <x v="4183"/>
      <x v="942"/>
    </i>
    <i>
      <x v="4184"/>
      <x v="943"/>
    </i>
    <i>
      <x v="4185"/>
      <x v="944"/>
    </i>
    <i>
      <x v="4186"/>
      <x v="945"/>
    </i>
    <i>
      <x v="4187"/>
      <x v="946"/>
    </i>
    <i>
      <x v="4188"/>
      <x v="947"/>
    </i>
    <i>
      <x v="4189"/>
      <x v="948"/>
    </i>
    <i>
      <x v="4190"/>
      <x v="949"/>
    </i>
    <i>
      <x v="4191"/>
      <x v="950"/>
    </i>
    <i>
      <x v="4192"/>
      <x v="951"/>
    </i>
    <i>
      <x v="4193"/>
      <x v="952"/>
    </i>
    <i>
      <x v="4194"/>
      <x v="953"/>
    </i>
    <i>
      <x v="4195"/>
      <x v="954"/>
    </i>
    <i>
      <x v="4196"/>
      <x v="955"/>
    </i>
    <i>
      <x v="4197"/>
      <x v="956"/>
    </i>
    <i>
      <x v="4198"/>
      <x v="957"/>
    </i>
    <i>
      <x v="4199"/>
      <x v="958"/>
    </i>
    <i>
      <x v="4200"/>
      <x v="959"/>
    </i>
    <i>
      <x v="4201"/>
      <x v="960"/>
    </i>
    <i>
      <x v="4202"/>
      <x v="961"/>
    </i>
    <i>
      <x v="4203"/>
      <x v="962"/>
    </i>
    <i>
      <x v="4204"/>
      <x v="963"/>
    </i>
    <i>
      <x v="4205"/>
      <x v="964"/>
    </i>
    <i>
      <x v="4206"/>
      <x v="965"/>
    </i>
    <i>
      <x v="4207"/>
      <x v="966"/>
    </i>
    <i>
      <x v="4208"/>
      <x v="967"/>
    </i>
    <i>
      <x v="4209"/>
      <x v="968"/>
    </i>
    <i>
      <x v="4210"/>
      <x v="969"/>
    </i>
    <i>
      <x v="4211"/>
      <x v="970"/>
    </i>
    <i>
      <x v="4212"/>
      <x v="971"/>
    </i>
    <i>
      <x v="4213"/>
      <x v="972"/>
    </i>
    <i>
      <x v="4214"/>
      <x v="973"/>
    </i>
    <i>
      <x v="4215"/>
      <x v="974"/>
    </i>
    <i>
      <x v="4216"/>
      <x v="975"/>
    </i>
    <i>
      <x v="4217"/>
      <x v="976"/>
    </i>
    <i>
      <x v="4218"/>
      <x v="977"/>
    </i>
    <i>
      <x v="4219"/>
      <x v="978"/>
    </i>
    <i>
      <x v="4220"/>
      <x v="979"/>
    </i>
    <i>
      <x v="4221"/>
      <x v="980"/>
    </i>
    <i>
      <x v="4222"/>
      <x v="981"/>
    </i>
    <i>
      <x v="4223"/>
      <x v="982"/>
    </i>
    <i>
      <x v="4224"/>
      <x v="983"/>
    </i>
    <i>
      <x v="4225"/>
      <x v="984"/>
    </i>
    <i>
      <x v="4226"/>
      <x v="985"/>
    </i>
    <i>
      <x v="4227"/>
      <x v="986"/>
    </i>
    <i>
      <x v="4228"/>
      <x v="987"/>
    </i>
    <i>
      <x v="4229"/>
      <x v="988"/>
    </i>
    <i>
      <x v="4230"/>
      <x v="989"/>
    </i>
    <i>
      <x v="4231"/>
      <x v="990"/>
    </i>
    <i>
      <x v="4232"/>
      <x v="991"/>
    </i>
    <i>
      <x v="4233"/>
      <x v="992"/>
    </i>
    <i>
      <x v="4234"/>
      <x v="993"/>
    </i>
    <i>
      <x v="4235"/>
      <x v="994"/>
    </i>
    <i>
      <x v="4236"/>
      <x v="995"/>
    </i>
    <i>
      <x v="4237"/>
      <x v="996"/>
    </i>
    <i>
      <x v="4238"/>
      <x v="997"/>
    </i>
    <i>
      <x v="4239"/>
      <x v="998"/>
    </i>
    <i>
      <x v="4240"/>
      <x v="999"/>
    </i>
    <i>
      <x v="4241"/>
      <x v="1000"/>
    </i>
    <i>
      <x v="4242"/>
      <x v="1001"/>
    </i>
    <i>
      <x v="4243"/>
      <x v="1002"/>
    </i>
    <i>
      <x v="4244"/>
      <x v="1003"/>
    </i>
    <i>
      <x v="4245"/>
      <x v="1004"/>
    </i>
    <i>
      <x v="4246"/>
      <x v="1005"/>
    </i>
    <i>
      <x v="4247"/>
      <x v="1006"/>
    </i>
    <i>
      <x v="4248"/>
      <x v="1007"/>
    </i>
    <i>
      <x v="4249"/>
      <x v="1008"/>
    </i>
    <i>
      <x v="4250"/>
      <x v="1009"/>
    </i>
    <i>
      <x v="4251"/>
      <x v="1010"/>
    </i>
    <i>
      <x v="4252"/>
      <x v="1011"/>
    </i>
    <i>
      <x v="4253"/>
      <x v="1012"/>
    </i>
    <i>
      <x v="4254"/>
      <x v="1013"/>
    </i>
    <i>
      <x v="4255"/>
      <x v="1014"/>
    </i>
    <i>
      <x v="4256"/>
      <x v="1015"/>
    </i>
    <i>
      <x v="4257"/>
      <x v="1019"/>
    </i>
    <i>
      <x v="4258"/>
      <x v="5394"/>
    </i>
    <i>
      <x v="4259"/>
      <x v="5394"/>
    </i>
    <i>
      <x v="4260"/>
      <x v="5394"/>
    </i>
    <i>
      <x v="4261"/>
      <x v="1020"/>
    </i>
    <i>
      <x v="4262"/>
      <x v="1021"/>
    </i>
    <i>
      <x v="4263"/>
      <x v="1022"/>
    </i>
    <i>
      <x v="4264"/>
      <x v="5395"/>
    </i>
    <i>
      <x v="4265"/>
      <x v="1023"/>
    </i>
    <i>
      <x v="4266"/>
      <x v="1024"/>
    </i>
    <i>
      <x v="4267"/>
      <x v="1026"/>
    </i>
    <i>
      <x v="4268"/>
      <x v="1027"/>
    </i>
    <i>
      <x v="4269"/>
      <x v="1028"/>
    </i>
    <i>
      <x v="4270"/>
      <x v="1029"/>
    </i>
    <i>
      <x v="4271"/>
      <x v="1030"/>
    </i>
    <i>
      <x v="4272"/>
      <x v="1031"/>
    </i>
    <i>
      <x v="4273"/>
      <x v="1032"/>
    </i>
    <i>
      <x v="4274"/>
      <x v="1033"/>
    </i>
    <i>
      <x v="4275"/>
      <x v="1034"/>
    </i>
    <i>
      <x v="4276"/>
      <x v="1036"/>
    </i>
    <i>
      <x v="4277"/>
      <x v="1037"/>
    </i>
    <i>
      <x v="4278"/>
      <x v="1038"/>
    </i>
    <i>
      <x v="4279"/>
      <x v="1040"/>
    </i>
    <i>
      <x v="4280"/>
      <x v="1041"/>
    </i>
    <i>
      <x v="4281"/>
      <x v="1042"/>
    </i>
    <i>
      <x v="4282"/>
      <x v="1043"/>
    </i>
    <i>
      <x v="4283"/>
      <x v="1044"/>
    </i>
    <i>
      <x v="4284"/>
      <x v="1045"/>
    </i>
    <i>
      <x v="4285"/>
      <x v="1046"/>
    </i>
    <i>
      <x v="4286"/>
      <x v="1047"/>
    </i>
    <i>
      <x v="4287"/>
      <x v="1048"/>
    </i>
    <i>
      <x v="4288"/>
      <x v="1049"/>
    </i>
    <i>
      <x v="4289"/>
      <x v="1050"/>
    </i>
    <i>
      <x v="4290"/>
      <x v="1051"/>
    </i>
    <i>
      <x v="4291"/>
      <x v="1052"/>
    </i>
    <i>
      <x v="4292"/>
      <x v="1053"/>
    </i>
    <i>
      <x v="4293"/>
      <x v="1054"/>
    </i>
    <i>
      <x v="4294"/>
      <x v="1055"/>
    </i>
    <i>
      <x v="4295"/>
      <x v="1056"/>
    </i>
    <i>
      <x v="4296"/>
      <x v="1057"/>
    </i>
    <i>
      <x v="4297"/>
      <x v="1058"/>
    </i>
    <i>
      <x v="4298"/>
      <x v="1059"/>
    </i>
    <i>
      <x v="4299"/>
      <x v="1060"/>
    </i>
    <i>
      <x v="4300"/>
      <x v="1061"/>
    </i>
    <i>
      <x v="4301"/>
      <x v="1062"/>
    </i>
    <i>
      <x v="4302"/>
      <x v="1063"/>
    </i>
    <i>
      <x v="4303"/>
      <x v="1064"/>
    </i>
    <i>
      <x v="4304"/>
      <x v="1065"/>
    </i>
    <i>
      <x v="4305"/>
      <x v="1066"/>
    </i>
    <i>
      <x v="4306"/>
      <x v="1067"/>
    </i>
    <i>
      <x v="4307"/>
      <x v="1068"/>
    </i>
    <i>
      <x v="4308"/>
      <x v="1069"/>
    </i>
    <i>
      <x v="4309"/>
      <x v="1070"/>
    </i>
    <i>
      <x v="4310"/>
      <x v="991"/>
    </i>
    <i>
      <x v="4311"/>
      <x v="1071"/>
    </i>
    <i>
      <x v="4312"/>
      <x v="1072"/>
    </i>
    <i>
      <x v="4313"/>
      <x v="1073"/>
    </i>
    <i>
      <x v="4314"/>
      <x v="995"/>
    </i>
    <i>
      <x v="4315"/>
      <x v="996"/>
    </i>
    <i>
      <x v="4316"/>
      <x v="1074"/>
    </i>
    <i>
      <x v="4317"/>
      <x v="1075"/>
    </i>
    <i>
      <x v="4318"/>
      <x v="1076"/>
    </i>
    <i>
      <x v="4319"/>
      <x v="1077"/>
    </i>
    <i>
      <x v="4320"/>
      <x v="1078"/>
    </i>
    <i>
      <x v="4321"/>
      <x v="1079"/>
    </i>
    <i>
      <x v="4322"/>
      <x v="1080"/>
    </i>
    <i>
      <x v="4323"/>
      <x v="1081"/>
    </i>
    <i>
      <x v="4324"/>
      <x v="1082"/>
    </i>
    <i>
      <x v="4325"/>
      <x v="1083"/>
    </i>
    <i>
      <x v="4326"/>
      <x v="1084"/>
    </i>
    <i>
      <x v="4327"/>
      <x v="1085"/>
    </i>
    <i>
      <x v="4328"/>
      <x v="1086"/>
    </i>
    <i>
      <x v="4329"/>
      <x v="1087"/>
    </i>
    <i>
      <x v="4330"/>
      <x v="1088"/>
    </i>
    <i>
      <x v="4331"/>
      <x v="1089"/>
    </i>
    <i>
      <x v="4332"/>
      <x v="1090"/>
    </i>
    <i>
      <x v="4333"/>
      <x v="1091"/>
    </i>
    <i>
      <x v="4334"/>
      <x v="1092"/>
    </i>
    <i>
      <x v="4335"/>
      <x v="1093"/>
    </i>
    <i>
      <x v="4336"/>
      <x v="1017"/>
    </i>
    <i>
      <x v="4337"/>
      <x v="1018"/>
    </i>
    <i>
      <x v="4338"/>
      <x v="724"/>
    </i>
    <i>
      <x v="4339"/>
      <x v="396"/>
    </i>
    <i>
      <x v="4340"/>
      <x v="1094"/>
    </i>
    <i>
      <x v="4341"/>
      <x v="1095"/>
    </i>
    <i>
      <x v="4342"/>
      <x v="1096"/>
    </i>
    <i>
      <x v="4343"/>
      <x v="1097"/>
    </i>
    <i>
      <x v="4344"/>
      <x v="1098"/>
    </i>
    <i>
      <x v="4345"/>
      <x v="1099"/>
    </i>
    <i>
      <x v="4346"/>
      <x v="1100"/>
    </i>
    <i>
      <x v="4347"/>
      <x v="1022"/>
    </i>
    <i>
      <x v="4348"/>
      <x v="1101"/>
    </i>
    <i>
      <x v="4349"/>
      <x v="1102"/>
    </i>
    <i>
      <x v="4350"/>
      <x v="1025"/>
    </i>
    <i>
      <x v="4351"/>
      <x v="1026"/>
    </i>
    <i>
      <x v="4352"/>
      <x v="1103"/>
    </i>
    <i>
      <x v="4353"/>
      <x v="1028"/>
    </i>
    <i>
      <x v="4354"/>
      <x v="1029"/>
    </i>
    <i>
      <x v="4355"/>
      <x v="1030"/>
    </i>
    <i>
      <x v="4356"/>
      <x v="1031"/>
    </i>
    <i>
      <x v="4357"/>
      <x v="1032"/>
    </i>
    <i>
      <x v="4358"/>
      <x v="1104"/>
    </i>
    <i>
      <x v="4359"/>
      <x v="1105"/>
    </i>
    <i>
      <x v="4360"/>
      <x v="1036"/>
    </i>
    <i>
      <x v="4361"/>
      <x v="1037"/>
    </i>
    <i>
      <x v="4362"/>
      <x v="725"/>
    </i>
    <i>
      <x v="4363"/>
      <x v="1038"/>
    </i>
    <i>
      <x v="4364"/>
      <x v="1039"/>
    </i>
    <i>
      <x v="4365"/>
      <x v="1106"/>
    </i>
    <i>
      <x v="4366"/>
      <x v="1107"/>
    </i>
    <i>
      <x v="4367"/>
      <x v="1108"/>
    </i>
    <i>
      <x v="4368"/>
      <x v="1110"/>
    </i>
    <i>
      <x v="4369"/>
      <x v="1111"/>
    </i>
    <i>
      <x v="4370"/>
      <x v="1113"/>
    </i>
    <i>
      <x v="4371"/>
      <x v="1114"/>
    </i>
    <i>
      <x v="4372"/>
      <x v="1115"/>
    </i>
    <i>
      <x v="4373"/>
      <x v="1117"/>
    </i>
    <i>
      <x v="4374"/>
      <x v="1118"/>
    </i>
    <i>
      <x v="4375"/>
      <x v="1119"/>
    </i>
    <i>
      <x v="4376"/>
      <x v="1120"/>
    </i>
    <i>
      <x v="4377"/>
      <x v="1121"/>
    </i>
    <i>
      <x v="4378"/>
      <x v="1122"/>
    </i>
    <i>
      <x v="4379"/>
      <x v="1123"/>
    </i>
    <i>
      <x v="4380"/>
      <x v="1124"/>
    </i>
    <i>
      <x v="4381"/>
      <x v="1125"/>
    </i>
    <i>
      <x v="4382"/>
      <x v="1126"/>
    </i>
    <i>
      <x v="4383"/>
      <x v="5396"/>
    </i>
    <i>
      <x v="4384"/>
      <x v="1127"/>
    </i>
    <i>
      <x v="4385"/>
      <x v="1128"/>
    </i>
    <i>
      <x v="4386"/>
      <x v="1129"/>
    </i>
    <i>
      <x v="4387"/>
      <x v="1130"/>
    </i>
    <i>
      <x v="4388"/>
      <x v="1131"/>
    </i>
    <i>
      <x v="4389"/>
      <x v="1132"/>
    </i>
    <i>
      <x v="4390"/>
      <x v="1133"/>
    </i>
    <i>
      <x v="4391"/>
      <x v="1134"/>
    </i>
    <i>
      <x v="4392"/>
      <x v="1135"/>
    </i>
    <i>
      <x v="4393"/>
      <x v="1137"/>
    </i>
    <i>
      <x v="4394"/>
      <x v="1138"/>
    </i>
    <i>
      <x v="4395"/>
      <x v="1137"/>
    </i>
    <i>
      <x v="4396"/>
      <x v="1139"/>
    </i>
    <i>
      <x v="4397"/>
      <x v="1140"/>
    </i>
    <i>
      <x v="4398"/>
      <x v="1140"/>
    </i>
    <i>
      <x v="4399"/>
      <x v="1141"/>
    </i>
    <i>
      <x v="4400"/>
      <x v="1141"/>
    </i>
    <i>
      <x v="4401"/>
      <x v="1142"/>
    </i>
    <i>
      <x v="4402"/>
      <x v="1143"/>
    </i>
    <i>
      <x v="4403"/>
      <x v="1144"/>
    </i>
    <i>
      <x v="4404"/>
      <x v="1145"/>
    </i>
    <i>
      <x v="4405"/>
      <x v="1146"/>
    </i>
    <i>
      <x v="4406"/>
      <x v="1147"/>
    </i>
    <i>
      <x v="4407"/>
      <x v="1148"/>
    </i>
    <i>
      <x v="4408"/>
      <x v="1149"/>
    </i>
    <i>
      <x v="4409"/>
      <x v="1150"/>
    </i>
    <i>
      <x v="4410"/>
      <x v="1151"/>
    </i>
    <i>
      <x v="4411"/>
      <x v="1152"/>
    </i>
    <i>
      <x v="4412"/>
      <x v="1153"/>
    </i>
    <i>
      <x v="4413"/>
      <x v="1154"/>
    </i>
    <i>
      <x v="4414"/>
      <x v="1155"/>
    </i>
    <i>
      <x v="4415"/>
      <x v="1156"/>
    </i>
    <i>
      <x v="4416"/>
      <x v="1157"/>
    </i>
    <i>
      <x v="4417"/>
      <x v="1158"/>
    </i>
    <i>
      <x v="4418"/>
      <x v="1159"/>
    </i>
    <i>
      <x v="4419"/>
      <x v="1160"/>
    </i>
    <i>
      <x v="4420"/>
      <x v="1161"/>
    </i>
    <i>
      <x v="4421"/>
      <x v="1162"/>
    </i>
    <i>
      <x v="4422"/>
      <x v="1163"/>
    </i>
    <i>
      <x v="4423"/>
      <x v="1164"/>
    </i>
    <i>
      <x v="4424"/>
      <x v="1165"/>
    </i>
    <i>
      <x v="4425"/>
      <x v="1166"/>
    </i>
    <i>
      <x v="4426"/>
      <x v="1167"/>
    </i>
    <i>
      <x v="4427"/>
      <x v="1168"/>
    </i>
    <i>
      <x v="4428"/>
      <x v="1169"/>
    </i>
    <i>
      <x v="4429"/>
      <x v="1170"/>
    </i>
    <i>
      <x v="4430"/>
      <x v="1171"/>
    </i>
    <i>
      <x v="4431"/>
      <x v="1172"/>
    </i>
    <i>
      <x v="4432"/>
      <x v="1173"/>
    </i>
    <i>
      <x v="4433"/>
      <x v="1174"/>
    </i>
    <i>
      <x v="4434"/>
      <x v="1175"/>
    </i>
    <i>
      <x v="4435"/>
      <x v="1176"/>
    </i>
    <i>
      <x v="4436"/>
      <x v="1177"/>
    </i>
    <i>
      <x v="4437"/>
      <x v="1178"/>
    </i>
    <i>
      <x v="4438"/>
      <x v="1179"/>
    </i>
    <i>
      <x v="4439"/>
      <x v="1180"/>
    </i>
    <i>
      <x v="4440"/>
      <x v="1181"/>
    </i>
    <i>
      <x v="4441"/>
      <x v="1182"/>
    </i>
    <i>
      <x v="4442"/>
      <x v="1183"/>
    </i>
    <i>
      <x v="4443"/>
      <x v="1184"/>
    </i>
    <i>
      <x v="4444"/>
      <x v="1185"/>
    </i>
    <i>
      <x v="4445"/>
      <x v="1186"/>
    </i>
    <i>
      <x v="4446"/>
      <x v="1187"/>
    </i>
    <i>
      <x v="4447"/>
      <x v="1188"/>
    </i>
    <i>
      <x v="4448"/>
      <x v="1189"/>
    </i>
    <i>
      <x v="4449"/>
      <x v="1190"/>
    </i>
    <i>
      <x v="4450"/>
      <x v="1191"/>
    </i>
    <i>
      <x v="4451"/>
      <x v="1192"/>
    </i>
    <i>
      <x v="4452"/>
      <x v="1193"/>
    </i>
    <i>
      <x v="4453"/>
      <x v="1194"/>
    </i>
    <i>
      <x v="4454"/>
      <x v="1195"/>
    </i>
    <i>
      <x v="4455"/>
      <x v="1196"/>
    </i>
    <i>
      <x v="4456"/>
      <x v="1197"/>
    </i>
    <i>
      <x v="4457"/>
      <x v="1198"/>
    </i>
    <i>
      <x v="4458"/>
      <x v="1199"/>
    </i>
    <i>
      <x v="4459"/>
      <x v="1200"/>
    </i>
    <i>
      <x v="4460"/>
      <x v="1201"/>
    </i>
    <i>
      <x v="4461"/>
      <x v="1202"/>
    </i>
    <i>
      <x v="4462"/>
      <x v="1203"/>
    </i>
    <i>
      <x v="4463"/>
      <x v="1204"/>
    </i>
    <i>
      <x v="4464"/>
      <x v="1205"/>
    </i>
    <i>
      <x v="4465"/>
      <x v="1206"/>
    </i>
    <i>
      <x v="4466"/>
      <x v="1207"/>
    </i>
    <i>
      <x v="4467"/>
      <x v="1208"/>
    </i>
    <i>
      <x v="4468"/>
      <x v="1209"/>
    </i>
    <i>
      <x v="4469"/>
      <x v="1210"/>
    </i>
    <i>
      <x v="4470"/>
      <x v="1209"/>
    </i>
    <i>
      <x v="4471"/>
      <x v="1211"/>
    </i>
    <i>
      <x v="4472"/>
      <x v="1212"/>
    </i>
    <i>
      <x v="4473"/>
      <x v="1213"/>
    </i>
    <i>
      <x v="4474"/>
      <x v="1214"/>
    </i>
    <i>
      <x v="4475"/>
      <x v="5397"/>
    </i>
    <i>
      <x v="4476"/>
      <x v="1215"/>
    </i>
    <i>
      <x v="4477"/>
      <x v="1216"/>
    </i>
    <i>
      <x v="4478"/>
      <x v="5397"/>
    </i>
    <i>
      <x v="4479"/>
      <x v="1217"/>
    </i>
    <i>
      <x v="4480"/>
      <x v="1217"/>
    </i>
    <i>
      <x v="4481"/>
      <x v="1218"/>
    </i>
    <i>
      <x v="4482"/>
      <x v="5398"/>
    </i>
    <i>
      <x v="4483"/>
      <x v="1219"/>
    </i>
    <i>
      <x v="4484"/>
      <x v="1220"/>
    </i>
    <i>
      <x v="4485"/>
      <x v="1221"/>
    </i>
    <i>
      <x v="4486"/>
      <x v="5399"/>
    </i>
    <i>
      <x v="4487"/>
      <x v="1222"/>
    </i>
    <i>
      <x v="4488"/>
      <x v="1222"/>
    </i>
    <i>
      <x v="4489"/>
      <x v="1222"/>
    </i>
    <i>
      <x v="4490"/>
      <x v="1223"/>
    </i>
    <i>
      <x v="4491"/>
      <x v="1222"/>
    </i>
    <i>
      <x v="4492"/>
      <x v="1224"/>
    </i>
    <i>
      <x v="4493"/>
      <x v="1225"/>
    </i>
    <i>
      <x v="4494"/>
      <x v="1226"/>
    </i>
    <i>
      <x v="4495"/>
      <x v="1225"/>
    </i>
    <i>
      <x v="4496"/>
      <x v="1227"/>
    </i>
    <i>
      <x v="4497"/>
      <x v="1228"/>
    </i>
    <i>
      <x v="4498"/>
      <x v="1229"/>
    </i>
    <i>
      <x v="4499"/>
      <x v="1230"/>
    </i>
    <i>
      <x v="4500"/>
      <x v="5400"/>
    </i>
    <i>
      <x v="4501"/>
      <x v="1231"/>
    </i>
    <i>
      <x v="4502"/>
      <x v="1232"/>
    </i>
    <i>
      <x v="4503"/>
      <x v="1233"/>
    </i>
    <i>
      <x v="4504"/>
      <x v="1234"/>
    </i>
    <i>
      <x v="4505"/>
      <x v="1235"/>
    </i>
    <i>
      <x v="4506"/>
      <x v="1235"/>
    </i>
    <i>
      <x v="4507"/>
      <x v="1236"/>
    </i>
    <i>
      <x v="4508"/>
      <x v="1237"/>
    </i>
    <i>
      <x v="4509"/>
      <x v="1236"/>
    </i>
    <i>
      <x v="4510"/>
      <x v="1237"/>
    </i>
    <i>
      <x v="4511"/>
      <x v="1238"/>
    </i>
    <i>
      <x v="4512"/>
      <x v="1239"/>
    </i>
    <i>
      <x v="4513"/>
      <x v="1239"/>
    </i>
    <i>
      <x v="4514"/>
      <x v="1239"/>
    </i>
    <i>
      <x v="4515"/>
      <x v="1239"/>
    </i>
    <i>
      <x v="4516"/>
      <x v="1239"/>
    </i>
    <i>
      <x v="4517"/>
      <x v="1239"/>
    </i>
    <i>
      <x v="4518"/>
      <x v="1239"/>
    </i>
    <i>
      <x v="4519"/>
      <x v="1239"/>
    </i>
    <i>
      <x v="4520"/>
      <x v="1239"/>
    </i>
    <i>
      <x v="4521"/>
      <x v="1240"/>
    </i>
    <i>
      <x v="4522"/>
      <x v="1241"/>
    </i>
    <i>
      <x v="4523"/>
      <x v="1242"/>
    </i>
    <i>
      <x v="4524"/>
      <x v="1240"/>
    </i>
    <i>
      <x v="4525"/>
      <x v="1241"/>
    </i>
    <i>
      <x v="4526"/>
      <x v="829"/>
    </i>
    <i>
      <x v="4527"/>
      <x v="1243"/>
    </i>
    <i>
      <x v="4528"/>
      <x v="1244"/>
    </i>
    <i>
      <x v="4529"/>
      <x v="1245"/>
    </i>
    <i>
      <x v="4530"/>
      <x v="1246"/>
    </i>
    <i>
      <x v="4531"/>
      <x v="1247"/>
    </i>
    <i>
      <x v="4532"/>
      <x v="1248"/>
    </i>
    <i>
      <x v="4533"/>
      <x v="1249"/>
    </i>
    <i>
      <x v="4534"/>
      <x v="1250"/>
    </i>
    <i>
      <x v="4535"/>
      <x v="1251"/>
    </i>
    <i>
      <x v="4536"/>
      <x v="1252"/>
    </i>
    <i>
      <x v="4537"/>
      <x v="1253"/>
    </i>
    <i>
      <x v="4538"/>
      <x v="1254"/>
    </i>
    <i>
      <x v="4539"/>
      <x v="1255"/>
    </i>
    <i>
      <x v="4540"/>
      <x v="1256"/>
    </i>
    <i>
      <x v="4541"/>
      <x v="1257"/>
    </i>
    <i>
      <x v="4542"/>
      <x v="1258"/>
    </i>
    <i>
      <x v="4543"/>
      <x v="1259"/>
    </i>
    <i>
      <x v="4544"/>
      <x v="1260"/>
    </i>
    <i>
      <x v="4545"/>
      <x v="1261"/>
    </i>
    <i>
      <x v="4546"/>
      <x v="1262"/>
    </i>
    <i>
      <x v="4547"/>
      <x v="1263"/>
    </i>
    <i>
      <x v="4548"/>
      <x v="1264"/>
    </i>
    <i>
      <x v="4549"/>
      <x v="1265"/>
    </i>
    <i>
      <x v="4550"/>
      <x v="1266"/>
    </i>
    <i>
      <x v="4551"/>
      <x v="1267"/>
    </i>
    <i>
      <x v="4552"/>
      <x v="1268"/>
    </i>
    <i>
      <x v="4553"/>
      <x v="1269"/>
    </i>
    <i>
      <x v="4554"/>
      <x v="1270"/>
    </i>
    <i>
      <x v="4555"/>
      <x v="1271"/>
    </i>
    <i>
      <x v="4556"/>
      <x v="1272"/>
    </i>
    <i>
      <x v="4557"/>
      <x v="1273"/>
    </i>
    <i>
      <x v="4558"/>
      <x v="1274"/>
    </i>
    <i>
      <x v="4559"/>
      <x v="1275"/>
    </i>
    <i>
      <x v="4560"/>
      <x v="1276"/>
    </i>
    <i>
      <x v="4561"/>
      <x v="1277"/>
    </i>
    <i>
      <x v="4562"/>
      <x v="1278"/>
    </i>
    <i>
      <x v="4563"/>
      <x v="1279"/>
    </i>
    <i>
      <x v="4564"/>
      <x v="1280"/>
    </i>
    <i>
      <x v="4565"/>
      <x v="1281"/>
    </i>
    <i>
      <x v="4566"/>
      <x v="1282"/>
    </i>
    <i>
      <x v="4567"/>
      <x v="1283"/>
    </i>
    <i>
      <x v="4568"/>
      <x v="1284"/>
    </i>
    <i>
      <x v="4569"/>
      <x v="1285"/>
    </i>
    <i>
      <x v="4570"/>
      <x v="1286"/>
    </i>
    <i>
      <x v="4571"/>
      <x v="1287"/>
    </i>
    <i>
      <x v="4572"/>
      <x v="1288"/>
    </i>
    <i>
      <x v="4573"/>
      <x v="1289"/>
    </i>
    <i>
      <x v="4574"/>
      <x v="1290"/>
    </i>
    <i>
      <x v="4575"/>
      <x v="1291"/>
    </i>
    <i>
      <x v="4576"/>
      <x v="1292"/>
    </i>
    <i>
      <x v="4577"/>
      <x v="1293"/>
    </i>
    <i>
      <x v="4578"/>
      <x v="1294"/>
    </i>
    <i>
      <x v="4579"/>
      <x v="1295"/>
    </i>
    <i>
      <x v="4580"/>
      <x v="1296"/>
    </i>
    <i>
      <x v="4581"/>
      <x v="1297"/>
    </i>
    <i>
      <x v="4582"/>
      <x v="1298"/>
    </i>
    <i>
      <x v="4583"/>
      <x v="1299"/>
    </i>
    <i>
      <x v="4584"/>
      <x v="1300"/>
    </i>
    <i>
      <x v="4585"/>
      <x v="1301"/>
    </i>
    <i>
      <x v="4586"/>
      <x v="1302"/>
    </i>
    <i>
      <x v="4587"/>
      <x v="1303"/>
    </i>
    <i>
      <x v="4588"/>
      <x v="1304"/>
    </i>
    <i>
      <x v="4589"/>
      <x v="1305"/>
    </i>
    <i>
      <x v="4590"/>
      <x v="1306"/>
    </i>
    <i>
      <x v="4591"/>
      <x v="1307"/>
    </i>
    <i>
      <x v="4592"/>
      <x v="1308"/>
    </i>
    <i>
      <x v="4593"/>
      <x v="1309"/>
    </i>
    <i>
      <x v="4594"/>
      <x v="1310"/>
    </i>
    <i>
      <x v="4595"/>
      <x v="1311"/>
    </i>
    <i>
      <x v="4596"/>
      <x v="1312"/>
    </i>
    <i>
      <x v="4597"/>
      <x v="1313"/>
    </i>
    <i>
      <x v="4598"/>
      <x v="1314"/>
    </i>
    <i>
      <x v="4599"/>
      <x v="1315"/>
    </i>
    <i>
      <x v="4600"/>
      <x v="1316"/>
    </i>
    <i>
      <x v="4601"/>
      <x v="1317"/>
    </i>
    <i>
      <x v="4602"/>
      <x v="1318"/>
    </i>
    <i>
      <x v="4603"/>
      <x v="1319"/>
    </i>
    <i>
      <x v="4604"/>
      <x v="1320"/>
    </i>
    <i>
      <x v="4605"/>
      <x v="1321"/>
    </i>
    <i>
      <x v="4606"/>
      <x v="1322"/>
    </i>
    <i>
      <x v="4607"/>
      <x v="1323"/>
    </i>
    <i>
      <x v="4608"/>
      <x v="1324"/>
    </i>
    <i>
      <x v="4609"/>
      <x v="1325"/>
    </i>
    <i>
      <x v="4610"/>
      <x v="1326"/>
    </i>
    <i>
      <x v="4611"/>
      <x v="1327"/>
    </i>
    <i>
      <x v="4612"/>
      <x v="1328"/>
    </i>
    <i>
      <x v="4613"/>
      <x v="1329"/>
    </i>
    <i>
      <x v="4614"/>
      <x v="1330"/>
    </i>
    <i>
      <x v="4615"/>
      <x v="1331"/>
    </i>
    <i>
      <x v="4616"/>
      <x v="1332"/>
    </i>
    <i>
      <x v="4617"/>
      <x v="1333"/>
    </i>
    <i>
      <x v="4618"/>
      <x v="1334"/>
    </i>
    <i>
      <x v="4619"/>
      <x v="1335"/>
    </i>
    <i>
      <x v="4620"/>
      <x v="1336"/>
    </i>
    <i>
      <x v="4621"/>
      <x v="1337"/>
    </i>
    <i>
      <x v="4622"/>
      <x v="1338"/>
    </i>
    <i>
      <x v="4623"/>
      <x v="1339"/>
    </i>
    <i>
      <x v="4624"/>
      <x v="1340"/>
    </i>
    <i>
      <x v="4625"/>
      <x v="1341"/>
    </i>
    <i>
      <x v="4626"/>
      <x v="1342"/>
    </i>
    <i>
      <x v="4627"/>
      <x v="1343"/>
    </i>
    <i>
      <x v="4628"/>
      <x v="1344"/>
    </i>
    <i>
      <x v="4629"/>
      <x v="1345"/>
    </i>
    <i>
      <x v="4630"/>
      <x v="1346"/>
    </i>
    <i>
      <x v="4631"/>
      <x v="1347"/>
    </i>
    <i>
      <x v="4632"/>
      <x v="1348"/>
    </i>
    <i>
      <x v="4633"/>
      <x v="1349"/>
    </i>
    <i>
      <x v="4634"/>
      <x v="1350"/>
    </i>
    <i>
      <x v="4635"/>
      <x v="1351"/>
    </i>
    <i>
      <x v="4636"/>
      <x v="1352"/>
    </i>
    <i>
      <x v="4637"/>
      <x v="1353"/>
    </i>
    <i>
      <x v="4638"/>
      <x v="1354"/>
    </i>
    <i>
      <x v="4639"/>
      <x v="1355"/>
    </i>
    <i>
      <x v="4640"/>
      <x v="1356"/>
    </i>
    <i>
      <x v="4641"/>
      <x v="1357"/>
    </i>
    <i>
      <x v="4642"/>
      <x v="1358"/>
    </i>
    <i>
      <x v="4643"/>
      <x v="1359"/>
    </i>
    <i>
      <x v="4644"/>
      <x v="1360"/>
    </i>
    <i>
      <x v="4645"/>
      <x v="1361"/>
    </i>
    <i>
      <x v="4646"/>
      <x v="1362"/>
    </i>
    <i>
      <x v="4647"/>
      <x v="1363"/>
    </i>
    <i>
      <x v="4648"/>
      <x v="1364"/>
    </i>
    <i>
      <x v="4649"/>
      <x v="1365"/>
    </i>
    <i>
      <x v="4650"/>
      <x v="1366"/>
    </i>
    <i>
      <x v="4651"/>
      <x v="1367"/>
    </i>
    <i>
      <x v="4652"/>
      <x v="1368"/>
    </i>
    <i>
      <x v="4653"/>
      <x v="1369"/>
    </i>
    <i>
      <x v="4654"/>
      <x v="1370"/>
    </i>
    <i>
      <x v="4655"/>
      <x v="1371"/>
    </i>
    <i>
      <x v="4656"/>
      <x v="1372"/>
    </i>
    <i>
      <x v="4657"/>
      <x v="1373"/>
    </i>
    <i>
      <x v="4658"/>
      <x v="1374"/>
    </i>
    <i>
      <x v="4659"/>
      <x v="1375"/>
    </i>
    <i>
      <x v="4660"/>
      <x v="1376"/>
    </i>
    <i>
      <x v="4661"/>
      <x v="1377"/>
    </i>
    <i>
      <x v="4662"/>
      <x v="1378"/>
    </i>
    <i>
      <x v="4663"/>
      <x v="1379"/>
    </i>
    <i>
      <x v="4664"/>
      <x v="1380"/>
    </i>
    <i>
      <x v="4665"/>
      <x v="1381"/>
    </i>
    <i>
      <x v="4666"/>
      <x v="1382"/>
    </i>
    <i>
      <x v="4667"/>
      <x v="1383"/>
    </i>
    <i>
      <x v="4668"/>
      <x v="1384"/>
    </i>
    <i>
      <x v="4669"/>
      <x v="1385"/>
    </i>
    <i>
      <x v="4670"/>
      <x v="1386"/>
    </i>
    <i>
      <x v="4671"/>
      <x v="1387"/>
    </i>
    <i>
      <x v="4672"/>
      <x v="1388"/>
    </i>
    <i>
      <x v="4673"/>
      <x v="1389"/>
    </i>
    <i>
      <x v="4674"/>
      <x v="1390"/>
    </i>
    <i>
      <x v="4675"/>
      <x v="1391"/>
    </i>
    <i>
      <x v="4676"/>
      <x v="1392"/>
    </i>
    <i>
      <x v="4677"/>
      <x v="1393"/>
    </i>
    <i>
      <x v="4678"/>
      <x v="1394"/>
    </i>
    <i>
      <x v="4679"/>
      <x v="1395"/>
    </i>
    <i>
      <x v="4680"/>
      <x v="1396"/>
    </i>
    <i>
      <x v="4681"/>
      <x v="1397"/>
    </i>
    <i>
      <x v="4682"/>
      <x v="1398"/>
    </i>
    <i>
      <x v="4683"/>
      <x v="1399"/>
    </i>
    <i>
      <x v="4684"/>
      <x v="1400"/>
    </i>
    <i>
      <x v="4685"/>
      <x v="1401"/>
    </i>
    <i>
      <x v="4686"/>
      <x v="1402"/>
    </i>
    <i>
      <x v="4687"/>
      <x v="1403"/>
    </i>
    <i>
      <x v="4688"/>
      <x v="1404"/>
    </i>
    <i>
      <x v="4689"/>
      <x v="1405"/>
    </i>
    <i>
      <x v="4690"/>
      <x v="1406"/>
    </i>
    <i>
      <x v="4691"/>
      <x v="1407"/>
    </i>
    <i>
      <x v="4692"/>
      <x v="1408"/>
    </i>
    <i>
      <x v="4693"/>
      <x v="1409"/>
    </i>
    <i>
      <x v="4694"/>
      <x v="1410"/>
    </i>
    <i>
      <x v="4695"/>
      <x v="1411"/>
    </i>
    <i>
      <x v="4696"/>
      <x v="1412"/>
    </i>
    <i>
      <x v="4697"/>
      <x v="1413"/>
    </i>
    <i>
      <x v="4698"/>
      <x v="1414"/>
    </i>
    <i>
      <x v="4699"/>
      <x v="1415"/>
    </i>
    <i>
      <x v="4700"/>
      <x v="1416"/>
    </i>
    <i>
      <x v="4701"/>
      <x v="1417"/>
    </i>
    <i>
      <x v="4702"/>
      <x v="1418"/>
    </i>
    <i>
      <x v="4703"/>
      <x v="1419"/>
    </i>
    <i>
      <x v="4704"/>
      <x v="1420"/>
    </i>
    <i>
      <x v="4705"/>
      <x v="1421"/>
    </i>
    <i>
      <x v="4706"/>
      <x v="1422"/>
    </i>
    <i>
      <x v="4707"/>
      <x v="1423"/>
    </i>
    <i>
      <x v="4708"/>
      <x v="1424"/>
    </i>
    <i>
      <x v="4709"/>
      <x v="1425"/>
    </i>
    <i>
      <x v="4710"/>
      <x v="1426"/>
    </i>
    <i>
      <x v="4711"/>
      <x v="1427"/>
    </i>
    <i>
      <x v="4712"/>
      <x v="1428"/>
    </i>
    <i>
      <x v="4713"/>
      <x v="1429"/>
    </i>
    <i>
      <x v="4714"/>
      <x v="1430"/>
    </i>
    <i>
      <x v="4715"/>
      <x v="1431"/>
    </i>
    <i>
      <x v="4716"/>
      <x v="1432"/>
    </i>
    <i>
      <x v="4717"/>
      <x v="1433"/>
    </i>
    <i>
      <x v="4718"/>
      <x v="1434"/>
    </i>
    <i>
      <x v="4719"/>
      <x v="1435"/>
    </i>
    <i>
      <x v="4720"/>
      <x v="1436"/>
    </i>
    <i>
      <x v="4721"/>
      <x v="1437"/>
    </i>
    <i>
      <x v="4722"/>
      <x v="1438"/>
    </i>
    <i>
      <x v="4723"/>
      <x v="1439"/>
    </i>
    <i>
      <x v="4724"/>
      <x v="1440"/>
    </i>
    <i>
      <x v="4725"/>
      <x v="1441"/>
    </i>
    <i>
      <x v="4726"/>
      <x v="1442"/>
    </i>
    <i>
      <x v="4727"/>
      <x v="1443"/>
    </i>
    <i>
      <x v="4728"/>
      <x v="1444"/>
    </i>
    <i>
      <x v="4729"/>
      <x v="1445"/>
    </i>
    <i>
      <x v="4730"/>
      <x v="1446"/>
    </i>
    <i>
      <x v="4731"/>
      <x v="1447"/>
    </i>
    <i>
      <x v="4732"/>
      <x v="1448"/>
    </i>
    <i>
      <x v="4733"/>
      <x v="1449"/>
    </i>
    <i>
      <x v="4734"/>
      <x v="1450"/>
    </i>
    <i>
      <x v="4735"/>
      <x v="1451"/>
    </i>
    <i>
      <x v="4736"/>
      <x v="1452"/>
    </i>
    <i>
      <x v="4737"/>
      <x v="1453"/>
    </i>
    <i>
      <x v="4738"/>
      <x v="1454"/>
    </i>
    <i>
      <x v="4739"/>
      <x v="1455"/>
    </i>
    <i>
      <x v="4740"/>
      <x v="1456"/>
    </i>
    <i>
      <x v="4741"/>
      <x v="1457"/>
    </i>
    <i>
      <x v="4742"/>
      <x v="1458"/>
    </i>
    <i>
      <x v="4743"/>
      <x v="1459"/>
    </i>
    <i>
      <x v="4744"/>
      <x v="1460"/>
    </i>
    <i>
      <x v="4745"/>
      <x v="1461"/>
    </i>
    <i>
      <x v="4746"/>
      <x v="1462"/>
    </i>
    <i>
      <x v="4747"/>
      <x v="1463"/>
    </i>
    <i>
      <x v="4748"/>
      <x v="1464"/>
    </i>
    <i>
      <x v="4749"/>
      <x v="1465"/>
    </i>
    <i>
      <x v="4750"/>
      <x v="1466"/>
    </i>
    <i>
      <x v="4751"/>
      <x v="1467"/>
    </i>
    <i>
      <x v="4752"/>
      <x v="1468"/>
    </i>
    <i>
      <x v="4753"/>
      <x v="1469"/>
    </i>
    <i>
      <x v="4754"/>
      <x v="1470"/>
    </i>
    <i>
      <x v="4755"/>
      <x v="1471"/>
    </i>
    <i>
      <x v="4756"/>
      <x v="1472"/>
    </i>
    <i>
      <x v="4757"/>
      <x v="1473"/>
    </i>
    <i>
      <x v="4758"/>
      <x v="1474"/>
    </i>
    <i>
      <x v="4759"/>
      <x v="1475"/>
    </i>
    <i>
      <x v="4760"/>
      <x v="1476"/>
    </i>
    <i>
      <x v="4761"/>
      <x v="1477"/>
    </i>
    <i>
      <x v="4762"/>
      <x v="1478"/>
    </i>
    <i>
      <x v="4763"/>
      <x v="1479"/>
    </i>
    <i>
      <x v="4764"/>
      <x v="1480"/>
    </i>
    <i>
      <x v="4765"/>
      <x v="1481"/>
    </i>
    <i>
      <x v="4766"/>
      <x v="1482"/>
    </i>
    <i>
      <x v="4767"/>
      <x v="1483"/>
    </i>
    <i>
      <x v="4768"/>
      <x v="1484"/>
    </i>
    <i>
      <x v="4769"/>
      <x v="1485"/>
    </i>
    <i>
      <x v="4770"/>
      <x v="1486"/>
    </i>
    <i>
      <x v="4771"/>
      <x v="1487"/>
    </i>
    <i>
      <x v="4772"/>
      <x v="1488"/>
    </i>
    <i>
      <x v="4773"/>
      <x v="1489"/>
    </i>
    <i>
      <x v="4774"/>
      <x v="1490"/>
    </i>
    <i>
      <x v="4775"/>
      <x v="1491"/>
    </i>
    <i>
      <x v="4776"/>
      <x v="1492"/>
    </i>
    <i>
      <x v="4777"/>
      <x v="1493"/>
    </i>
    <i>
      <x v="4778"/>
      <x v="1494"/>
    </i>
    <i>
      <x v="4779"/>
      <x v="5401"/>
    </i>
    <i>
      <x v="4780"/>
      <x v="1495"/>
    </i>
    <i>
      <x v="4781"/>
      <x v="1496"/>
    </i>
    <i>
      <x v="4782"/>
      <x v="1497"/>
    </i>
    <i>
      <x v="4783"/>
      <x v="1498"/>
    </i>
    <i>
      <x v="4784"/>
      <x v="1499"/>
    </i>
    <i>
      <x v="4785"/>
      <x v="1199"/>
    </i>
    <i>
      <x v="4786"/>
      <x v="1500"/>
    </i>
    <i>
      <x v="4787"/>
      <x v="1501"/>
    </i>
    <i>
      <x v="4788"/>
      <x v="1502"/>
    </i>
    <i>
      <x v="4789"/>
      <x v="1503"/>
    </i>
    <i>
      <x v="4790"/>
      <x v="1504"/>
    </i>
    <i>
      <x v="4791"/>
      <x v="1505"/>
    </i>
    <i>
      <x v="4792"/>
      <x v="1506"/>
    </i>
    <i>
      <x v="4793"/>
      <x v="1507"/>
    </i>
    <i>
      <x v="4794"/>
      <x v="5402"/>
    </i>
    <i>
      <x v="4795"/>
      <x v="5403"/>
    </i>
    <i>
      <x v="4796"/>
      <x v="5404"/>
    </i>
    <i>
      <x v="4797"/>
      <x v="5405"/>
    </i>
    <i>
      <x v="4798"/>
      <x v="1508"/>
    </i>
    <i>
      <x v="4799"/>
      <x v="1509"/>
    </i>
    <i>
      <x v="4800"/>
      <x v="1510"/>
    </i>
    <i>
      <x v="4801"/>
      <x v="1511"/>
    </i>
    <i>
      <x v="4802"/>
      <x v="1512"/>
    </i>
    <i>
      <x v="4803"/>
      <x v="1513"/>
    </i>
    <i>
      <x v="4804"/>
      <x v="1514"/>
    </i>
    <i>
      <x v="4805"/>
      <x v="1515"/>
    </i>
    <i>
      <x v="4806"/>
      <x v="1516"/>
    </i>
    <i>
      <x v="4807"/>
      <x v="1517"/>
    </i>
    <i>
      <x v="4808"/>
      <x v="1518"/>
    </i>
    <i>
      <x v="4809"/>
      <x v="1519"/>
    </i>
    <i>
      <x v="4810"/>
      <x v="5406"/>
    </i>
    <i>
      <x v="4811"/>
      <x v="1520"/>
    </i>
    <i>
      <x v="4812"/>
      <x v="1521"/>
    </i>
    <i>
      <x v="4813"/>
      <x v="1522"/>
    </i>
    <i>
      <x v="4814"/>
      <x v="1523"/>
    </i>
    <i>
      <x v="4815"/>
      <x v="1524"/>
    </i>
    <i>
      <x v="4816"/>
      <x v="1525"/>
    </i>
    <i>
      <x v="4817"/>
      <x v="1526"/>
    </i>
    <i>
      <x v="4818"/>
      <x v="1527"/>
    </i>
    <i>
      <x v="4819"/>
      <x v="1528"/>
    </i>
    <i>
      <x v="4820"/>
      <x v="1529"/>
    </i>
    <i>
      <x v="4821"/>
      <x v="1530"/>
    </i>
    <i>
      <x v="4822"/>
      <x v="1531"/>
    </i>
    <i>
      <x v="4823"/>
      <x v="1533"/>
    </i>
    <i>
      <x v="4824"/>
      <x v="1534"/>
    </i>
    <i>
      <x v="4825"/>
      <x v="1535"/>
    </i>
    <i>
      <x v="4826"/>
      <x v="1536"/>
    </i>
    <i>
      <x v="4827"/>
      <x v="1537"/>
    </i>
    <i>
      <x v="4828"/>
      <x v="1538"/>
    </i>
    <i>
      <x v="4829"/>
      <x v="1539"/>
    </i>
    <i>
      <x v="4830"/>
      <x v="1540"/>
    </i>
    <i>
      <x v="4831"/>
      <x v="1541"/>
    </i>
    <i>
      <x v="4832"/>
      <x v="5407"/>
    </i>
    <i>
      <x v="4833"/>
      <x v="5408"/>
    </i>
    <i>
      <x v="4834"/>
      <x v="1542"/>
    </i>
    <i>
      <x v="4835"/>
      <x v="1543"/>
    </i>
    <i>
      <x v="4836"/>
      <x v="1544"/>
    </i>
    <i>
      <x v="4837"/>
      <x v="1545"/>
    </i>
    <i>
      <x v="4838"/>
      <x v="1546"/>
    </i>
    <i>
      <x v="4839"/>
      <x v="1547"/>
    </i>
    <i>
      <x v="4840"/>
      <x v="1548"/>
    </i>
    <i>
      <x v="4841"/>
      <x v="1549"/>
    </i>
    <i>
      <x v="4842"/>
      <x v="1550"/>
    </i>
    <i>
      <x v="4843"/>
      <x v="1551"/>
    </i>
    <i>
      <x v="4844"/>
      <x v="1552"/>
    </i>
    <i>
      <x v="4845"/>
      <x v="1553"/>
    </i>
    <i>
      <x v="4846"/>
      <x v="5409"/>
    </i>
    <i>
      <x v="4847"/>
      <x v="5410"/>
    </i>
    <i>
      <x v="4848"/>
      <x v="1554"/>
    </i>
    <i>
      <x v="4849"/>
      <x v="1555"/>
    </i>
    <i>
      <x v="4850"/>
      <x v="1556"/>
    </i>
    <i>
      <x v="4851"/>
      <x v="1557"/>
    </i>
    <i>
      <x v="4852"/>
      <x v="1558"/>
    </i>
    <i>
      <x v="4853"/>
      <x v="1559"/>
    </i>
    <i>
      <x v="4854"/>
      <x v="1560"/>
    </i>
    <i>
      <x v="4855"/>
      <x v="1561"/>
    </i>
    <i>
      <x v="4856"/>
      <x v="1562"/>
    </i>
    <i>
      <x v="4857"/>
      <x v="1563"/>
    </i>
    <i>
      <x v="4858"/>
      <x v="1564"/>
    </i>
    <i>
      <x v="4859"/>
      <x v="1929"/>
    </i>
    <i>
      <x v="4860"/>
      <x v="1565"/>
    </i>
    <i>
      <x v="4861"/>
      <x v="5411"/>
    </i>
    <i>
      <x v="4862"/>
      <x v="5412"/>
    </i>
    <i>
      <x v="4863"/>
      <x v="1566"/>
    </i>
    <i>
      <x v="4864"/>
      <x v="1567"/>
    </i>
    <i>
      <x v="4865"/>
      <x v="1568"/>
    </i>
    <i>
      <x v="4866"/>
      <x v="1569"/>
    </i>
    <i>
      <x v="4867"/>
      <x v="1570"/>
    </i>
    <i>
      <x v="4868"/>
      <x v="1571"/>
    </i>
    <i>
      <x v="4869"/>
      <x v="5413"/>
    </i>
    <i>
      <x v="4870"/>
      <x v="1572"/>
    </i>
    <i>
      <x v="4871"/>
      <x v="1573"/>
    </i>
    <i>
      <x v="4872"/>
      <x v="1574"/>
    </i>
    <i>
      <x v="4873"/>
      <x v="1575"/>
    </i>
    <i>
      <x v="4874"/>
      <x v="5414"/>
    </i>
    <i>
      <x v="4875"/>
      <x v="5415"/>
    </i>
    <i>
      <x v="4876"/>
      <x v="5416"/>
    </i>
    <i>
      <x v="4877"/>
      <x v="1576"/>
    </i>
    <i>
      <x v="4878"/>
      <x v="5417"/>
    </i>
    <i>
      <x v="4879"/>
      <x v="1577"/>
    </i>
    <i>
      <x v="4880"/>
      <x v="5418"/>
    </i>
    <i>
      <x v="4881"/>
      <x v="5419"/>
    </i>
    <i>
      <x v="4882"/>
      <x v="5420"/>
    </i>
    <i>
      <x v="4883"/>
      <x v="5421"/>
    </i>
    <i>
      <x v="4884"/>
      <x v="1579"/>
    </i>
    <i>
      <x v="4885"/>
      <x v="5422"/>
    </i>
    <i>
      <x v="4886"/>
      <x v="5423"/>
    </i>
    <i>
      <x v="4887"/>
      <x v="1580"/>
    </i>
    <i>
      <x v="4888"/>
      <x v="1581"/>
    </i>
    <i>
      <x v="4889"/>
      <x v="5424"/>
    </i>
    <i>
      <x v="4890"/>
      <x v="5425"/>
    </i>
    <i>
      <x v="4891"/>
      <x v="5426"/>
    </i>
    <i>
      <x v="4892"/>
      <x v="5427"/>
    </i>
    <i>
      <x v="4893"/>
      <x v="1582"/>
    </i>
    <i>
      <x v="4894"/>
      <x v="5428"/>
    </i>
    <i>
      <x v="4895"/>
      <x v="5429"/>
    </i>
    <i>
      <x v="4896"/>
      <x v="5430"/>
    </i>
    <i>
      <x v="4897"/>
      <x v="5431"/>
    </i>
    <i>
      <x v="4898"/>
      <x v="1583"/>
    </i>
    <i>
      <x v="4899"/>
      <x v="5432"/>
    </i>
    <i>
      <x v="4900"/>
      <x v="5433"/>
    </i>
    <i>
      <x v="4901"/>
      <x v="5434"/>
    </i>
    <i>
      <x v="4902"/>
      <x v="1584"/>
    </i>
    <i>
      <x v="4903"/>
      <x v="5435"/>
    </i>
    <i>
      <x v="4904"/>
      <x v="1585"/>
    </i>
    <i>
      <x v="4905"/>
      <x v="5436"/>
    </i>
    <i>
      <x v="4906"/>
      <x v="5437"/>
    </i>
    <i>
      <x v="4907"/>
      <x v="5438"/>
    </i>
    <i>
      <x v="4908"/>
      <x v="5439"/>
    </i>
    <i>
      <x v="4909"/>
      <x v="1586"/>
    </i>
    <i>
      <x v="4910"/>
      <x v="5440"/>
    </i>
    <i>
      <x v="4911"/>
      <x v="1587"/>
    </i>
    <i>
      <x v="4912"/>
      <x v="1588"/>
    </i>
    <i>
      <x v="4913"/>
      <x v="5441"/>
    </i>
    <i>
      <x v="4914"/>
      <x v="1589"/>
    </i>
    <i>
      <x v="4915"/>
      <x v="5442"/>
    </i>
    <i>
      <x v="4916"/>
      <x v="5443"/>
    </i>
    <i>
      <x v="4917"/>
      <x v="5444"/>
    </i>
    <i>
      <x v="4918"/>
      <x v="1590"/>
    </i>
    <i>
      <x v="4919"/>
      <x v="5445"/>
    </i>
    <i>
      <x v="4920"/>
      <x v="5446"/>
    </i>
    <i>
      <x v="4921"/>
      <x v="1591"/>
    </i>
    <i>
      <x v="4922"/>
      <x v="5447"/>
    </i>
    <i>
      <x v="4923"/>
      <x v="5448"/>
    </i>
    <i>
      <x v="4924"/>
      <x v="1592"/>
    </i>
    <i>
      <x v="4925"/>
      <x v="5449"/>
    </i>
    <i>
      <x v="4926"/>
      <x v="5450"/>
    </i>
    <i>
      <x v="4927"/>
      <x v="5451"/>
    </i>
    <i>
      <x v="4928"/>
      <x v="5452"/>
    </i>
    <i>
      <x v="4929"/>
      <x v="1593"/>
    </i>
    <i>
      <x v="4930"/>
      <x v="1594"/>
    </i>
    <i>
      <x v="4931"/>
      <x v="5453"/>
    </i>
    <i>
      <x v="4932"/>
      <x v="1595"/>
    </i>
    <i>
      <x v="4933"/>
      <x v="5454"/>
    </i>
    <i>
      <x v="4934"/>
      <x v="5455"/>
    </i>
    <i>
      <x v="4935"/>
      <x v="1596"/>
    </i>
    <i>
      <x v="4936"/>
      <x v="5456"/>
    </i>
    <i>
      <x v="4937"/>
      <x v="5457"/>
    </i>
    <i>
      <x v="4938"/>
      <x v="1597"/>
    </i>
    <i>
      <x v="4939"/>
      <x v="5458"/>
    </i>
    <i>
      <x v="4940"/>
      <x v="5459"/>
    </i>
    <i>
      <x v="4941"/>
      <x v="1598"/>
    </i>
    <i>
      <x v="4942"/>
      <x v="1599"/>
    </i>
    <i>
      <x v="4943"/>
      <x v="1600"/>
    </i>
    <i>
      <x v="4944"/>
      <x v="1601"/>
    </i>
    <i>
      <x v="4945"/>
      <x v="5460"/>
    </i>
    <i>
      <x v="4946"/>
      <x v="5461"/>
    </i>
    <i>
      <x v="4947"/>
      <x v="5462"/>
    </i>
    <i>
      <x v="4948"/>
      <x v="1602"/>
    </i>
    <i>
      <x v="4949"/>
      <x v="1603"/>
    </i>
    <i>
      <x v="4950"/>
      <x v="5463"/>
    </i>
    <i>
      <x v="4951"/>
      <x v="5464"/>
    </i>
    <i>
      <x v="4952"/>
      <x v="5465"/>
    </i>
    <i>
      <x v="4953"/>
      <x v="5466"/>
    </i>
    <i>
      <x v="4954"/>
      <x v="5876"/>
    </i>
    <i>
      <x v="4955"/>
      <x v="1604"/>
    </i>
    <i>
      <x v="4956"/>
      <x v="5467"/>
    </i>
    <i>
      <x v="4957"/>
      <x v="1605"/>
    </i>
    <i>
      <x v="4958"/>
      <x v="1606"/>
    </i>
    <i>
      <x v="4959"/>
      <x v="1607"/>
    </i>
    <i>
      <x v="4960"/>
      <x v="5468"/>
    </i>
    <i>
      <x v="4961"/>
      <x v="1608"/>
    </i>
    <i>
      <x v="4962"/>
      <x v="1609"/>
    </i>
    <i>
      <x v="4963"/>
      <x v="1610"/>
    </i>
    <i>
      <x v="4964"/>
      <x v="1611"/>
    </i>
    <i>
      <x v="4965"/>
      <x v="5469"/>
    </i>
    <i>
      <x v="4966"/>
      <x v="5470"/>
    </i>
    <i>
      <x v="4967"/>
      <x v="5471"/>
    </i>
    <i>
      <x v="4968"/>
      <x v="5472"/>
    </i>
    <i>
      <x v="4969"/>
      <x v="5473"/>
    </i>
    <i>
      <x v="4970"/>
      <x v="1612"/>
    </i>
    <i>
      <x v="4971"/>
      <x v="1613"/>
    </i>
    <i>
      <x v="4972"/>
      <x v="1614"/>
    </i>
    <i>
      <x v="4973"/>
      <x v="5474"/>
    </i>
    <i>
      <x v="4974"/>
      <x v="5475"/>
    </i>
    <i>
      <x v="4975"/>
      <x v="5476"/>
    </i>
    <i>
      <x v="4976"/>
      <x v="5477"/>
    </i>
    <i>
      <x v="4977"/>
      <x v="1615"/>
    </i>
    <i>
      <x v="4978"/>
      <x v="1616"/>
    </i>
    <i>
      <x v="4979"/>
      <x v="1617"/>
    </i>
    <i>
      <x v="4980"/>
      <x v="1618"/>
    </i>
    <i>
      <x v="4981"/>
      <x v="5478"/>
    </i>
    <i>
      <x v="4982"/>
      <x v="5479"/>
    </i>
    <i>
      <x v="4983"/>
      <x v="5480"/>
    </i>
    <i>
      <x v="4984"/>
      <x v="5481"/>
    </i>
    <i>
      <x v="4985"/>
      <x v="5482"/>
    </i>
    <i>
      <x v="4986"/>
      <x v="5483"/>
    </i>
    <i>
      <x v="4987"/>
      <x v="1619"/>
    </i>
    <i>
      <x v="4988"/>
      <x v="5484"/>
    </i>
    <i>
      <x v="4989"/>
      <x v="1620"/>
    </i>
    <i>
      <x v="4990"/>
      <x v="5485"/>
    </i>
    <i>
      <x v="4991"/>
      <x v="5486"/>
    </i>
    <i>
      <x v="4992"/>
      <x v="1621"/>
    </i>
    <i>
      <x v="4993"/>
      <x v="5487"/>
    </i>
    <i>
      <x v="4994"/>
      <x v="5488"/>
    </i>
    <i>
      <x v="4995"/>
      <x v="5489"/>
    </i>
    <i>
      <x v="4996"/>
      <x v="5490"/>
    </i>
    <i>
      <x v="4997"/>
      <x v="1622"/>
    </i>
    <i>
      <x v="4998"/>
      <x v="5491"/>
    </i>
    <i>
      <x v="4999"/>
      <x v="1623"/>
    </i>
    <i>
      <x v="5000"/>
      <x v="1624"/>
    </i>
    <i>
      <x v="5001"/>
      <x v="1625"/>
    </i>
    <i>
      <x v="5002"/>
      <x v="1626"/>
    </i>
    <i>
      <x v="5003"/>
      <x v="1627"/>
    </i>
    <i>
      <x v="5004"/>
      <x v="1628"/>
    </i>
    <i>
      <x v="5005"/>
      <x v="5492"/>
    </i>
    <i>
      <x v="5006"/>
      <x v="1629"/>
    </i>
    <i>
      <x v="5007"/>
      <x v="5493"/>
    </i>
    <i>
      <x v="5008"/>
      <x v="1630"/>
    </i>
    <i>
      <x v="5009"/>
      <x v="5494"/>
    </i>
    <i>
      <x v="5010"/>
      <x v="1631"/>
    </i>
    <i>
      <x v="5011"/>
      <x v="1632"/>
    </i>
    <i>
      <x v="5012"/>
      <x v="5495"/>
    </i>
    <i>
      <x v="5013"/>
      <x v="1633"/>
    </i>
    <i>
      <x v="5014"/>
      <x v="1634"/>
    </i>
    <i>
      <x v="5015"/>
      <x v="5496"/>
    </i>
    <i>
      <x v="5016"/>
      <x v="5497"/>
    </i>
    <i>
      <x v="5017"/>
      <x v="1635"/>
    </i>
    <i>
      <x v="5018"/>
      <x v="1636"/>
    </i>
    <i>
      <x v="5019"/>
      <x v="1637"/>
    </i>
    <i>
      <x v="5020"/>
      <x v="1638"/>
    </i>
    <i>
      <x v="5021"/>
      <x v="5498"/>
    </i>
    <i>
      <x v="5022"/>
      <x v="5499"/>
    </i>
    <i>
      <x v="5023"/>
      <x v="5500"/>
    </i>
    <i>
      <x v="5024"/>
      <x v="5501"/>
    </i>
    <i>
      <x v="5025"/>
      <x v="5502"/>
    </i>
    <i>
      <x v="5026"/>
      <x v="5503"/>
    </i>
    <i>
      <x v="5027"/>
      <x v="5504"/>
    </i>
    <i>
      <x v="5028"/>
      <x v="5505"/>
    </i>
    <i>
      <x v="5029"/>
      <x v="1639"/>
    </i>
    <i>
      <x v="5030"/>
      <x v="5506"/>
    </i>
    <i>
      <x v="5031"/>
      <x v="5507"/>
    </i>
    <i>
      <x v="5032"/>
      <x v="5508"/>
    </i>
    <i>
      <x v="5033"/>
      <x v="5509"/>
    </i>
    <i>
      <x v="5034"/>
      <x v="5510"/>
    </i>
    <i>
      <x v="5035"/>
      <x v="5511"/>
    </i>
    <i>
      <x v="5036"/>
      <x v="5512"/>
    </i>
    <i>
      <x v="5037"/>
      <x v="1640"/>
    </i>
    <i>
      <x v="5038"/>
      <x v="5513"/>
    </i>
    <i>
      <x v="5039"/>
      <x v="5514"/>
    </i>
    <i>
      <x v="5040"/>
      <x v="1641"/>
    </i>
    <i>
      <x v="5041"/>
      <x v="1642"/>
    </i>
    <i>
      <x v="5042"/>
      <x v="5515"/>
    </i>
    <i>
      <x v="5043"/>
      <x v="5516"/>
    </i>
    <i>
      <x v="5044"/>
      <x v="1643"/>
    </i>
    <i>
      <x v="5045"/>
      <x v="1644"/>
    </i>
    <i>
      <x v="5046"/>
      <x v="5517"/>
    </i>
    <i>
      <x v="5047"/>
      <x v="5518"/>
    </i>
    <i>
      <x v="5048"/>
      <x v="5519"/>
    </i>
    <i>
      <x v="5049"/>
      <x v="1645"/>
    </i>
    <i>
      <x v="5050"/>
      <x v="1646"/>
    </i>
    <i>
      <x v="5051"/>
      <x v="5520"/>
    </i>
    <i>
      <x v="5052"/>
      <x v="1647"/>
    </i>
    <i>
      <x v="5053"/>
      <x v="1648"/>
    </i>
    <i>
      <x v="5054"/>
      <x v="5521"/>
    </i>
    <i>
      <x v="5055"/>
      <x v="5522"/>
    </i>
    <i>
      <x v="5056"/>
      <x v="1649"/>
    </i>
    <i>
      <x v="5057"/>
      <x v="5523"/>
    </i>
    <i>
      <x v="5058"/>
      <x v="5524"/>
    </i>
    <i>
      <x v="5059"/>
      <x v="5525"/>
    </i>
    <i>
      <x v="5060"/>
      <x v="5526"/>
    </i>
    <i>
      <x v="5061"/>
      <x v="5527"/>
    </i>
    <i>
      <x v="5062"/>
      <x v="5528"/>
    </i>
    <i>
      <x v="5063"/>
      <x v="5529"/>
    </i>
    <i>
      <x v="5064"/>
      <x v="5530"/>
    </i>
    <i>
      <x v="5065"/>
      <x v="5531"/>
    </i>
    <i>
      <x v="5066"/>
      <x v="5532"/>
    </i>
    <i>
      <x v="5067"/>
      <x v="5533"/>
    </i>
    <i>
      <x v="5068"/>
      <x v="5534"/>
    </i>
    <i>
      <x v="5069"/>
      <x v="1650"/>
    </i>
    <i>
      <x v="5070"/>
      <x v="1651"/>
    </i>
    <i>
      <x v="5071"/>
      <x v="5535"/>
    </i>
    <i>
      <x v="5072"/>
      <x v="5536"/>
    </i>
    <i>
      <x v="5073"/>
      <x v="1652"/>
    </i>
    <i>
      <x v="5074"/>
      <x v="5537"/>
    </i>
    <i>
      <x v="5075"/>
      <x v="5538"/>
    </i>
    <i>
      <x v="5076"/>
      <x v="5539"/>
    </i>
    <i>
      <x v="5077"/>
      <x v="5540"/>
    </i>
    <i>
      <x v="5078"/>
      <x v="1653"/>
    </i>
    <i>
      <x v="5079"/>
      <x v="1654"/>
    </i>
    <i>
      <x v="5080"/>
      <x v="5541"/>
    </i>
    <i>
      <x v="5081"/>
      <x v="1578"/>
    </i>
    <i>
      <x v="5082"/>
      <x v="5542"/>
    </i>
    <i>
      <x v="5083"/>
      <x v="1655"/>
    </i>
    <i>
      <x v="5084"/>
      <x v="5543"/>
    </i>
    <i>
      <x v="5085"/>
      <x v="1656"/>
    </i>
    <i>
      <x v="5086"/>
      <x v="5544"/>
    </i>
    <i>
      <x v="5087"/>
      <x v="1657"/>
    </i>
    <i>
      <x v="5088"/>
      <x v="5545"/>
    </i>
    <i>
      <x v="5089"/>
      <x v="5546"/>
    </i>
    <i>
      <x v="5090"/>
      <x v="5547"/>
    </i>
    <i>
      <x v="5091"/>
      <x v="5548"/>
    </i>
    <i>
      <x v="5092"/>
      <x v="5549"/>
    </i>
    <i>
      <x v="5093"/>
      <x v="5550"/>
    </i>
    <i>
      <x v="5094"/>
      <x v="5551"/>
    </i>
    <i>
      <x v="5095"/>
      <x v="1658"/>
    </i>
    <i>
      <x v="5096"/>
      <x v="5552"/>
    </i>
    <i>
      <x v="5097"/>
      <x v="5553"/>
    </i>
    <i>
      <x v="5098"/>
      <x v="5554"/>
    </i>
    <i>
      <x v="5099"/>
      <x v="5555"/>
    </i>
    <i>
      <x v="5100"/>
      <x v="5556"/>
    </i>
    <i>
      <x v="5101"/>
      <x v="5557"/>
    </i>
    <i>
      <x v="5102"/>
      <x v="5558"/>
    </i>
    <i>
      <x v="5103"/>
      <x v="5559"/>
    </i>
    <i>
      <x v="5104"/>
      <x v="1659"/>
    </i>
    <i>
      <x v="5105"/>
      <x v="1660"/>
    </i>
    <i>
      <x v="5106"/>
      <x v="1661"/>
    </i>
    <i>
      <x v="5107"/>
      <x v="1662"/>
    </i>
    <i>
      <x v="5108"/>
      <x v="1663"/>
    </i>
    <i>
      <x v="5109"/>
      <x v="1664"/>
    </i>
    <i>
      <x v="5110"/>
      <x v="1665"/>
    </i>
    <i>
      <x v="5111"/>
      <x v="1666"/>
    </i>
    <i>
      <x v="5112"/>
      <x v="1667"/>
    </i>
    <i>
      <x v="5113"/>
      <x v="1668"/>
    </i>
    <i>
      <x v="5114"/>
      <x v="1669"/>
    </i>
    <i>
      <x v="5115"/>
      <x v="1670"/>
    </i>
    <i>
      <x v="5116"/>
      <x v="1671"/>
    </i>
    <i>
      <x v="5117"/>
      <x v="1672"/>
    </i>
    <i>
      <x v="5118"/>
      <x v="1673"/>
    </i>
    <i>
      <x v="5119"/>
      <x v="1674"/>
    </i>
    <i>
      <x v="5120"/>
      <x v="1675"/>
    </i>
    <i>
      <x v="5121"/>
      <x v="1676"/>
    </i>
    <i>
      <x v="5122"/>
      <x v="1677"/>
    </i>
    <i>
      <x v="5123"/>
      <x v="1678"/>
    </i>
    <i>
      <x v="5124"/>
      <x v="1679"/>
    </i>
    <i>
      <x v="5125"/>
      <x v="1680"/>
    </i>
    <i>
      <x v="5126"/>
      <x v="1681"/>
    </i>
    <i>
      <x v="5127"/>
      <x v="1682"/>
    </i>
    <i>
      <x v="5128"/>
      <x v="1683"/>
    </i>
    <i>
      <x v="5129"/>
      <x v="5560"/>
    </i>
    <i>
      <x v="5130"/>
      <x v="1684"/>
    </i>
    <i>
      <x v="5131"/>
      <x v="1685"/>
    </i>
    <i>
      <x v="5132"/>
      <x v="1686"/>
    </i>
    <i>
      <x v="5133"/>
      <x v="1687"/>
    </i>
    <i>
      <x v="5134"/>
      <x v="1688"/>
    </i>
    <i>
      <x v="5135"/>
      <x v="1689"/>
    </i>
    <i>
      <x v="5136"/>
      <x v="5561"/>
    </i>
    <i>
      <x v="5137"/>
      <x v="5562"/>
    </i>
    <i>
      <x v="5138"/>
      <x v="1690"/>
    </i>
    <i>
      <x v="5139"/>
      <x v="5563"/>
    </i>
    <i>
      <x v="5140"/>
      <x v="1691"/>
    </i>
    <i>
      <x v="5141"/>
      <x v="1692"/>
    </i>
    <i>
      <x v="5142"/>
      <x v="1693"/>
    </i>
    <i>
      <x v="5143"/>
      <x v="1694"/>
    </i>
    <i>
      <x v="5144"/>
      <x v="1695"/>
    </i>
    <i>
      <x v="5145"/>
      <x v="1696"/>
    </i>
    <i>
      <x v="5146"/>
      <x v="1697"/>
    </i>
    <i>
      <x v="5147"/>
      <x v="5564"/>
    </i>
    <i>
      <x v="5148"/>
      <x v="1698"/>
    </i>
    <i>
      <x v="5149"/>
      <x v="1699"/>
    </i>
    <i>
      <x v="5150"/>
      <x v="1700"/>
    </i>
    <i>
      <x v="5151"/>
      <x v="1701"/>
    </i>
    <i>
      <x v="5152"/>
      <x v="1702"/>
    </i>
    <i>
      <x v="5153"/>
      <x v="1703"/>
    </i>
    <i>
      <x v="5154"/>
      <x v="1704"/>
    </i>
    <i>
      <x v="5155"/>
      <x v="1705"/>
    </i>
    <i>
      <x v="5156"/>
      <x v="5565"/>
    </i>
    <i>
      <x v="5157"/>
      <x v="1706"/>
    </i>
    <i>
      <x v="5158"/>
      <x v="5566"/>
    </i>
    <i>
      <x v="5159"/>
      <x v="1707"/>
    </i>
    <i>
      <x v="5160"/>
      <x v="1708"/>
    </i>
    <i>
      <x v="5161"/>
      <x v="1709"/>
    </i>
    <i>
      <x v="5162"/>
      <x v="5567"/>
    </i>
    <i>
      <x v="5163"/>
      <x v="1710"/>
    </i>
    <i>
      <x v="5164"/>
      <x v="5568"/>
    </i>
    <i>
      <x v="5165"/>
      <x v="1711"/>
    </i>
    <i>
      <x v="5166"/>
      <x v="1712"/>
    </i>
    <i>
      <x v="5167"/>
      <x v="1713"/>
    </i>
    <i>
      <x v="5168"/>
      <x v="1714"/>
    </i>
    <i>
      <x v="5169"/>
      <x v="1715"/>
    </i>
    <i>
      <x v="5170"/>
      <x v="1716"/>
    </i>
    <i>
      <x v="5171"/>
      <x v="1717"/>
    </i>
    <i>
      <x v="5172"/>
      <x v="1718"/>
    </i>
    <i>
      <x v="5173"/>
      <x v="1719"/>
    </i>
    <i>
      <x v="5174"/>
      <x v="1720"/>
    </i>
    <i>
      <x v="5175"/>
      <x v="1721"/>
    </i>
    <i>
      <x v="5176"/>
      <x v="1722"/>
    </i>
    <i>
      <x v="5177"/>
      <x v="1723"/>
    </i>
    <i>
      <x v="5178"/>
      <x v="1724"/>
    </i>
    <i>
      <x v="5179"/>
      <x v="1725"/>
    </i>
    <i>
      <x v="5180"/>
      <x v="1726"/>
    </i>
    <i>
      <x v="5181"/>
      <x v="1727"/>
    </i>
    <i>
      <x v="5182"/>
      <x v="1728"/>
    </i>
    <i>
      <x v="5183"/>
      <x v="1729"/>
    </i>
    <i>
      <x v="5184"/>
      <x v="1730"/>
    </i>
    <i>
      <x v="5185"/>
      <x v="1731"/>
    </i>
    <i>
      <x v="5186"/>
      <x v="1732"/>
    </i>
    <i>
      <x v="5187"/>
      <x v="1733"/>
    </i>
    <i>
      <x v="5188"/>
      <x v="1734"/>
    </i>
    <i>
      <x v="5189"/>
      <x v="1735"/>
    </i>
    <i>
      <x v="5190"/>
      <x v="1736"/>
    </i>
    <i>
      <x v="5191"/>
      <x v="1737"/>
    </i>
    <i>
      <x v="5192"/>
      <x v="1738"/>
    </i>
    <i>
      <x v="5193"/>
      <x v="1739"/>
    </i>
    <i>
      <x v="5194"/>
      <x v="1740"/>
    </i>
    <i>
      <x v="5195"/>
      <x v="1741"/>
    </i>
    <i>
      <x v="5196"/>
      <x v="1742"/>
    </i>
    <i>
      <x v="5197"/>
      <x v="1743"/>
    </i>
    <i>
      <x v="5198"/>
      <x v="1744"/>
    </i>
    <i>
      <x v="5199"/>
      <x v="1745"/>
    </i>
    <i>
      <x v="5200"/>
      <x v="1746"/>
    </i>
    <i>
      <x v="5201"/>
      <x v="1747"/>
    </i>
    <i>
      <x v="5202"/>
      <x v="1748"/>
    </i>
    <i>
      <x v="5203"/>
      <x v="1749"/>
    </i>
    <i>
      <x v="5204"/>
      <x v="1750"/>
    </i>
    <i>
      <x v="5205"/>
      <x v="1751"/>
    </i>
    <i>
      <x v="5206"/>
      <x v="1752"/>
    </i>
    <i>
      <x v="5207"/>
      <x v="1753"/>
    </i>
    <i>
      <x v="5208"/>
      <x v="1754"/>
    </i>
    <i>
      <x v="5209"/>
      <x v="1755"/>
    </i>
    <i>
      <x v="5210"/>
      <x v="5569"/>
    </i>
    <i>
      <x v="5211"/>
      <x v="1756"/>
    </i>
    <i>
      <x v="5212"/>
      <x v="5570"/>
    </i>
    <i>
      <x v="5213"/>
      <x v="1757"/>
    </i>
    <i>
      <x v="5214"/>
      <x v="1758"/>
    </i>
    <i>
      <x v="5215"/>
      <x v="5571"/>
    </i>
    <i>
      <x v="5216"/>
      <x v="1759"/>
    </i>
    <i>
      <x v="5217"/>
      <x v="1760"/>
    </i>
    <i>
      <x v="5218"/>
      <x v="1761"/>
    </i>
    <i>
      <x v="5219"/>
      <x v="1762"/>
    </i>
    <i>
      <x v="5220"/>
      <x v="1763"/>
    </i>
    <i>
      <x v="5221"/>
      <x v="1764"/>
    </i>
    <i>
      <x v="5222"/>
      <x v="5572"/>
    </i>
    <i>
      <x v="5223"/>
      <x v="1765"/>
    </i>
    <i>
      <x v="5224"/>
      <x v="1766"/>
    </i>
    <i>
      <x v="5225"/>
      <x v="1767"/>
    </i>
    <i>
      <x v="5226"/>
      <x v="1768"/>
    </i>
    <i>
      <x v="5227"/>
      <x v="5573"/>
    </i>
    <i>
      <x v="5228"/>
      <x v="1769"/>
    </i>
    <i>
      <x v="5229"/>
      <x v="1770"/>
    </i>
    <i>
      <x v="5230"/>
      <x v="1771"/>
    </i>
    <i>
      <x v="5231"/>
      <x v="5574"/>
    </i>
    <i>
      <x v="5232"/>
      <x v="1772"/>
    </i>
    <i>
      <x v="5233"/>
      <x v="1773"/>
    </i>
    <i>
      <x v="5234"/>
      <x v="1774"/>
    </i>
    <i>
      <x v="5235"/>
      <x v="5575"/>
    </i>
    <i>
      <x v="5236"/>
      <x v="5576"/>
    </i>
    <i>
      <x v="5237"/>
      <x v="5577"/>
    </i>
    <i>
      <x v="5238"/>
      <x v="5578"/>
    </i>
    <i>
      <x v="5239"/>
      <x v="5579"/>
    </i>
    <i>
      <x v="5240"/>
      <x v="5580"/>
    </i>
    <i>
      <x v="5241"/>
      <x v="1775"/>
    </i>
    <i>
      <x v="5242"/>
      <x v="1776"/>
    </i>
    <i>
      <x v="5243"/>
      <x v="1777"/>
    </i>
    <i>
      <x v="5244"/>
      <x v="5581"/>
    </i>
    <i>
      <x v="5245"/>
      <x v="1778"/>
    </i>
    <i>
      <x v="5246"/>
      <x v="1779"/>
    </i>
    <i>
      <x v="5247"/>
      <x v="1780"/>
    </i>
    <i>
      <x v="5248"/>
      <x v="5582"/>
    </i>
    <i>
      <x v="5249"/>
      <x v="1781"/>
    </i>
    <i>
      <x v="5250"/>
      <x v="1782"/>
    </i>
    <i>
      <x v="5251"/>
      <x v="1783"/>
    </i>
    <i>
      <x v="5252"/>
      <x v="1784"/>
    </i>
    <i>
      <x v="5253"/>
      <x v="1785"/>
    </i>
    <i>
      <x v="5254"/>
      <x v="1786"/>
    </i>
    <i>
      <x v="5255"/>
      <x v="1787"/>
    </i>
    <i>
      <x v="5256"/>
      <x v="1788"/>
    </i>
    <i>
      <x v="5257"/>
      <x v="1789"/>
    </i>
    <i>
      <x v="5258"/>
      <x v="1790"/>
    </i>
    <i>
      <x v="5259"/>
      <x v="1791"/>
    </i>
    <i>
      <x v="5260"/>
      <x v="1792"/>
    </i>
    <i>
      <x v="5261"/>
      <x v="1793"/>
    </i>
    <i>
      <x v="5262"/>
      <x v="1794"/>
    </i>
    <i>
      <x v="5263"/>
      <x v="1795"/>
    </i>
    <i>
      <x v="5264"/>
      <x v="1796"/>
    </i>
    <i>
      <x v="5265"/>
      <x v="1797"/>
    </i>
    <i>
      <x v="5266"/>
      <x v="5583"/>
    </i>
    <i>
      <x v="5267"/>
      <x v="1798"/>
    </i>
    <i>
      <x v="5268"/>
      <x v="5584"/>
    </i>
    <i>
      <x v="5269"/>
      <x v="1799"/>
    </i>
    <i>
      <x v="5270"/>
      <x v="1800"/>
    </i>
    <i>
      <x v="5271"/>
      <x v="1801"/>
    </i>
    <i>
      <x v="5272"/>
      <x v="5585"/>
    </i>
    <i>
      <x v="5273"/>
      <x v="1802"/>
    </i>
    <i>
      <x v="5274"/>
      <x v="5586"/>
    </i>
    <i>
      <x v="5275"/>
      <x v="1803"/>
    </i>
    <i>
      <x v="5276"/>
      <x v="1804"/>
    </i>
    <i>
      <x v="5277"/>
      <x v="1805"/>
    </i>
    <i>
      <x v="5278"/>
      <x v="1806"/>
    </i>
    <i>
      <x v="5279"/>
      <x v="1807"/>
    </i>
    <i>
      <x v="5280"/>
      <x v="1808"/>
    </i>
    <i>
      <x v="5281"/>
      <x v="1809"/>
    </i>
    <i>
      <x v="5282"/>
      <x v="1810"/>
    </i>
    <i>
      <x v="5283"/>
      <x v="1811"/>
    </i>
    <i>
      <x v="5284"/>
      <x v="1812"/>
    </i>
    <i>
      <x v="5285"/>
      <x v="1813"/>
    </i>
    <i>
      <x v="5286"/>
      <x v="1814"/>
    </i>
    <i>
      <x v="5287"/>
      <x v="1815"/>
    </i>
    <i>
      <x v="5288"/>
      <x v="1816"/>
    </i>
    <i>
      <x v="5289"/>
      <x v="1817"/>
    </i>
    <i>
      <x v="5290"/>
      <x v="5587"/>
    </i>
    <i>
      <x v="5291"/>
      <x v="5588"/>
    </i>
    <i>
      <x v="5292"/>
      <x v="5589"/>
    </i>
    <i>
      <x v="5293"/>
      <x v="5590"/>
    </i>
    <i>
      <x v="5294"/>
      <x v="5591"/>
    </i>
    <i>
      <x v="5295"/>
      <x v="5592"/>
    </i>
    <i>
      <x v="5296"/>
      <x v="5593"/>
    </i>
    <i>
      <x v="5297"/>
      <x v="5594"/>
    </i>
    <i>
      <x v="5298"/>
      <x v="5595"/>
    </i>
    <i>
      <x v="5299"/>
      <x v="5596"/>
    </i>
    <i>
      <x v="5300"/>
      <x v="5597"/>
    </i>
    <i>
      <x v="5301"/>
      <x v="5598"/>
    </i>
    <i>
      <x v="5302"/>
      <x v="5599"/>
    </i>
    <i>
      <x v="5303"/>
      <x v="5600"/>
    </i>
    <i>
      <x v="5304"/>
      <x v="5601"/>
    </i>
    <i>
      <x v="5305"/>
      <x v="5602"/>
    </i>
    <i>
      <x v="5306"/>
      <x v="5603"/>
    </i>
    <i>
      <x v="5307"/>
      <x v="5604"/>
    </i>
    <i>
      <x v="5308"/>
      <x v="5605"/>
    </i>
    <i>
      <x v="5309"/>
      <x v="5606"/>
    </i>
    <i>
      <x v="5310"/>
      <x v="5607"/>
    </i>
    <i>
      <x v="5311"/>
      <x v="5608"/>
    </i>
    <i>
      <x v="5312"/>
      <x v="5609"/>
    </i>
    <i>
      <x v="5313"/>
      <x v="5610"/>
    </i>
    <i>
      <x v="5314"/>
      <x v="5611"/>
    </i>
    <i>
      <x v="5315"/>
      <x v="5612"/>
    </i>
    <i>
      <x v="5316"/>
      <x v="5613"/>
    </i>
    <i>
      <x v="5317"/>
      <x v="5614"/>
    </i>
    <i>
      <x v="5318"/>
      <x v="5615"/>
    </i>
    <i>
      <x v="5319"/>
      <x v="5616"/>
    </i>
    <i>
      <x v="5320"/>
      <x v="5617"/>
    </i>
    <i>
      <x v="5321"/>
      <x v="5618"/>
    </i>
    <i>
      <x v="5322"/>
      <x v="5619"/>
    </i>
    <i>
      <x v="5323"/>
      <x v="5620"/>
    </i>
    <i>
      <x v="5324"/>
      <x v="5621"/>
    </i>
    <i>
      <x v="5325"/>
      <x v="5622"/>
    </i>
    <i>
      <x v="5326"/>
      <x v="5623"/>
    </i>
    <i>
      <x v="5327"/>
      <x v="5624"/>
    </i>
    <i>
      <x v="5328"/>
      <x v="5625"/>
    </i>
    <i>
      <x v="5329"/>
      <x v="5626"/>
    </i>
    <i>
      <x v="5330"/>
      <x v="5627"/>
    </i>
    <i>
      <x v="5331"/>
      <x v="5628"/>
    </i>
    <i>
      <x v="5332"/>
      <x v="5629"/>
    </i>
    <i>
      <x v="5333"/>
      <x v="5630"/>
    </i>
    <i>
      <x v="5334"/>
      <x v="5631"/>
    </i>
    <i>
      <x v="5335"/>
      <x v="5632"/>
    </i>
    <i>
      <x v="5336"/>
      <x v="5633"/>
    </i>
    <i>
      <x v="5337"/>
      <x v="5634"/>
    </i>
    <i>
      <x v="5338"/>
      <x v="5635"/>
    </i>
    <i>
      <x v="5339"/>
      <x v="5636"/>
    </i>
    <i>
      <x v="5340"/>
      <x v="5637"/>
    </i>
    <i>
      <x v="5341"/>
      <x v="5638"/>
    </i>
    <i>
      <x v="5342"/>
      <x v="5639"/>
    </i>
    <i>
      <x v="5343"/>
      <x v="5640"/>
    </i>
    <i>
      <x v="5344"/>
      <x v="5641"/>
    </i>
    <i>
      <x v="5345"/>
      <x v="5642"/>
    </i>
    <i>
      <x v="5346"/>
      <x v="5643"/>
    </i>
    <i>
      <x v="5347"/>
      <x v="5644"/>
    </i>
    <i>
      <x v="5348"/>
      <x v="5645"/>
    </i>
    <i>
      <x v="5349"/>
      <x v="5646"/>
    </i>
    <i>
      <x v="5350"/>
      <x v="5647"/>
    </i>
    <i>
      <x v="5351"/>
      <x v="5648"/>
    </i>
    <i>
      <x v="5352"/>
      <x v="5649"/>
    </i>
    <i>
      <x v="5353"/>
      <x v="5650"/>
    </i>
    <i>
      <x v="5354"/>
      <x v="1818"/>
    </i>
    <i>
      <x v="5355"/>
      <x v="5651"/>
    </i>
    <i>
      <x v="5356"/>
      <x v="5652"/>
    </i>
    <i>
      <x v="5357"/>
      <x v="5653"/>
    </i>
    <i>
      <x v="5358"/>
      <x v="5654"/>
    </i>
    <i>
      <x v="5359"/>
      <x v="5655"/>
    </i>
    <i>
      <x v="5360"/>
      <x v="5656"/>
    </i>
    <i>
      <x v="5361"/>
      <x v="5657"/>
    </i>
    <i>
      <x v="5362"/>
      <x v="5658"/>
    </i>
    <i>
      <x v="5363"/>
      <x v="5659"/>
    </i>
    <i>
      <x v="5364"/>
      <x v="5660"/>
    </i>
    <i>
      <x v="5365"/>
      <x v="5661"/>
    </i>
    <i>
      <x v="5366"/>
      <x v="5662"/>
    </i>
    <i>
      <x v="5367"/>
      <x v="5663"/>
    </i>
    <i>
      <x v="5368"/>
      <x v="5664"/>
    </i>
    <i>
      <x v="5369"/>
      <x v="5665"/>
    </i>
    <i>
      <x v="5370"/>
      <x v="5666"/>
    </i>
    <i>
      <x v="5371"/>
      <x v="5667"/>
    </i>
    <i>
      <x v="5372"/>
      <x v="5668"/>
    </i>
    <i>
      <x v="5373"/>
      <x v="5669"/>
    </i>
    <i>
      <x v="5374"/>
      <x v="5670"/>
    </i>
    <i>
      <x v="5375"/>
      <x v="5671"/>
    </i>
    <i>
      <x v="5376"/>
      <x v="5672"/>
    </i>
    <i>
      <x v="5377"/>
      <x v="5673"/>
    </i>
    <i>
      <x v="5378"/>
      <x v="5674"/>
    </i>
    <i>
      <x v="5379"/>
      <x v="5675"/>
    </i>
    <i>
      <x v="5380"/>
      <x v="5676"/>
    </i>
    <i>
      <x v="5381"/>
      <x v="5677"/>
    </i>
    <i>
      <x v="5382"/>
      <x v="5678"/>
    </i>
    <i>
      <x v="5383"/>
      <x v="5679"/>
    </i>
    <i>
      <x v="5384"/>
      <x v="5680"/>
    </i>
    <i>
      <x v="5385"/>
      <x v="5681"/>
    </i>
    <i>
      <x v="5386"/>
      <x v="5682"/>
    </i>
    <i>
      <x v="5387"/>
      <x v="5683"/>
    </i>
    <i>
      <x v="5388"/>
      <x v="5684"/>
    </i>
    <i>
      <x v="5389"/>
      <x v="5685"/>
    </i>
    <i>
      <x v="5390"/>
      <x v="5686"/>
    </i>
    <i>
      <x v="5391"/>
      <x v="5687"/>
    </i>
    <i>
      <x v="5392"/>
      <x v="1819"/>
    </i>
    <i>
      <x v="5393"/>
      <x v="1820"/>
    </i>
    <i>
      <x v="5394"/>
      <x v="5688"/>
    </i>
    <i>
      <x v="5395"/>
      <x v="5689"/>
    </i>
    <i>
      <x v="5396"/>
      <x v="5690"/>
    </i>
    <i>
      <x v="5397"/>
      <x v="5691"/>
    </i>
    <i>
      <x v="5398"/>
      <x v="5692"/>
    </i>
    <i>
      <x v="5399"/>
      <x v="5693"/>
    </i>
    <i>
      <x v="5400"/>
      <x v="5694"/>
    </i>
    <i>
      <x v="5401"/>
      <x v="5695"/>
    </i>
    <i>
      <x v="5402"/>
      <x v="5696"/>
    </i>
    <i>
      <x v="5403"/>
      <x v="5697"/>
    </i>
    <i>
      <x v="5404"/>
      <x v="5698"/>
    </i>
    <i>
      <x v="5405"/>
      <x v="5699"/>
    </i>
    <i>
      <x v="5406"/>
      <x v="5700"/>
    </i>
    <i>
      <x v="5407"/>
      <x v="5701"/>
    </i>
    <i>
      <x v="5408"/>
      <x v="5702"/>
    </i>
    <i>
      <x v="5409"/>
      <x v="5703"/>
    </i>
    <i>
      <x v="5410"/>
      <x v="5704"/>
    </i>
    <i>
      <x v="5411"/>
      <x v="5705"/>
    </i>
    <i>
      <x v="5412"/>
      <x v="5706"/>
    </i>
    <i>
      <x v="5413"/>
      <x v="5707"/>
    </i>
    <i>
      <x v="5414"/>
      <x v="5708"/>
    </i>
    <i>
      <x v="5415"/>
      <x v="5709"/>
    </i>
    <i>
      <x v="5416"/>
      <x v="5710"/>
    </i>
    <i>
      <x v="5417"/>
      <x v="5711"/>
    </i>
    <i>
      <x v="5418"/>
      <x v="5712"/>
    </i>
    <i>
      <x v="5419"/>
      <x v="5713"/>
    </i>
    <i>
      <x v="5420"/>
      <x v="5714"/>
    </i>
    <i>
      <x v="5421"/>
      <x v="5715"/>
    </i>
    <i>
      <x v="5422"/>
      <x v="5716"/>
    </i>
    <i>
      <x v="5423"/>
      <x v="5717"/>
    </i>
    <i>
      <x v="5424"/>
      <x v="5718"/>
    </i>
    <i>
      <x v="5425"/>
      <x v="5719"/>
    </i>
    <i>
      <x v="5426"/>
      <x v="5720"/>
    </i>
    <i>
      <x v="5427"/>
      <x v="5721"/>
    </i>
    <i>
      <x v="5428"/>
      <x v="5722"/>
    </i>
    <i>
      <x v="5429"/>
      <x v="5723"/>
    </i>
    <i>
      <x v="5430"/>
      <x v="5724"/>
    </i>
    <i>
      <x v="5431"/>
      <x v="5725"/>
    </i>
    <i>
      <x v="5432"/>
      <x v="5726"/>
    </i>
    <i>
      <x v="5433"/>
      <x v="5727"/>
    </i>
    <i>
      <x v="5434"/>
      <x v="5728"/>
    </i>
    <i>
      <x v="5435"/>
      <x v="5729"/>
    </i>
    <i>
      <x v="5436"/>
      <x v="5730"/>
    </i>
    <i>
      <x v="5437"/>
      <x v="5731"/>
    </i>
    <i>
      <x v="5438"/>
      <x v="5732"/>
    </i>
    <i>
      <x v="5439"/>
      <x v="5733"/>
    </i>
    <i>
      <x v="5440"/>
      <x v="5734"/>
    </i>
    <i>
      <x v="5441"/>
      <x v="5735"/>
    </i>
    <i>
      <x v="5442"/>
      <x v="5736"/>
    </i>
    <i>
      <x v="5443"/>
      <x v="5737"/>
    </i>
    <i>
      <x v="5444"/>
      <x v="5738"/>
    </i>
    <i>
      <x v="5445"/>
      <x v="5739"/>
    </i>
    <i>
      <x v="5446"/>
      <x v="5740"/>
    </i>
    <i>
      <x v="5447"/>
      <x v="5741"/>
    </i>
    <i>
      <x v="5448"/>
      <x v="5742"/>
    </i>
    <i>
      <x v="5449"/>
      <x v="5743"/>
    </i>
    <i>
      <x v="5450"/>
      <x v="5744"/>
    </i>
    <i>
      <x v="5451"/>
      <x v="5745"/>
    </i>
    <i>
      <x v="5452"/>
      <x v="5746"/>
    </i>
    <i>
      <x v="5453"/>
      <x v="5747"/>
    </i>
    <i>
      <x v="5454"/>
      <x v="5748"/>
    </i>
    <i>
      <x v="5455"/>
      <x v="5749"/>
    </i>
    <i>
      <x v="5456"/>
      <x v="5750"/>
    </i>
    <i>
      <x v="5457"/>
      <x v="5751"/>
    </i>
    <i>
      <x v="5458"/>
      <x v="5752"/>
    </i>
    <i>
      <x v="5459"/>
      <x v="5753"/>
    </i>
    <i>
      <x v="5460"/>
      <x v="5754"/>
    </i>
    <i>
      <x v="5461"/>
      <x v="5755"/>
    </i>
    <i>
      <x v="5462"/>
      <x v="5756"/>
    </i>
    <i>
      <x v="5463"/>
      <x v="5757"/>
    </i>
    <i>
      <x v="5464"/>
      <x v="5758"/>
    </i>
    <i>
      <x v="5465"/>
      <x v="5759"/>
    </i>
    <i>
      <x v="5466"/>
      <x v="5760"/>
    </i>
    <i>
      <x v="5467"/>
      <x v="5761"/>
    </i>
    <i>
      <x v="5468"/>
      <x v="5762"/>
    </i>
    <i>
      <x v="5469"/>
      <x v="5763"/>
    </i>
    <i>
      <x v="5470"/>
      <x v="5764"/>
    </i>
    <i>
      <x v="5471"/>
      <x v="5765"/>
    </i>
    <i>
      <x v="5472"/>
      <x v="5766"/>
    </i>
    <i>
      <x v="5473"/>
      <x v="5767"/>
    </i>
    <i>
      <x v="5474"/>
      <x v="5768"/>
    </i>
    <i>
      <x v="5475"/>
      <x v="5769"/>
    </i>
    <i>
      <x v="5476"/>
      <x v="5770"/>
    </i>
    <i>
      <x v="5477"/>
      <x v="5771"/>
    </i>
    <i>
      <x v="5478"/>
      <x v="5772"/>
    </i>
    <i>
      <x v="5479"/>
      <x v="5773"/>
    </i>
    <i>
      <x v="5480"/>
      <x v="5774"/>
    </i>
    <i>
      <x v="5481"/>
      <x v="5775"/>
    </i>
    <i>
      <x v="5482"/>
      <x v="5776"/>
    </i>
    <i>
      <x v="5483"/>
      <x v="5777"/>
    </i>
    <i>
      <x v="5484"/>
      <x v="5778"/>
    </i>
    <i>
      <x v="5485"/>
      <x v="5779"/>
    </i>
    <i>
      <x v="5486"/>
      <x v="5780"/>
    </i>
    <i>
      <x v="5487"/>
      <x v="5781"/>
    </i>
    <i>
      <x v="5488"/>
      <x v="5782"/>
    </i>
    <i>
      <x v="5489"/>
      <x v="5783"/>
    </i>
    <i>
      <x v="5490"/>
      <x v="5784"/>
    </i>
    <i>
      <x v="5491"/>
      <x v="5785"/>
    </i>
    <i>
      <x v="5492"/>
      <x v="5786"/>
    </i>
    <i>
      <x v="5493"/>
      <x v="1821"/>
    </i>
    <i>
      <x v="5494"/>
      <x v="1822"/>
    </i>
    <i>
      <x v="5495"/>
      <x v="1823"/>
    </i>
    <i>
      <x v="5496"/>
      <x v="1824"/>
    </i>
    <i>
      <x v="5497"/>
      <x v="1825"/>
    </i>
    <i>
      <x v="5498"/>
      <x v="1826"/>
    </i>
    <i>
      <x v="5499"/>
      <x v="1827"/>
    </i>
    <i>
      <x v="5500"/>
      <x v="1828"/>
    </i>
    <i>
      <x v="5501"/>
      <x v="1829"/>
    </i>
    <i>
      <x v="5502"/>
      <x v="1830"/>
    </i>
    <i>
      <x v="5503"/>
      <x v="1831"/>
    </i>
    <i>
      <x v="5504"/>
      <x v="1832"/>
    </i>
    <i>
      <x v="5505"/>
      <x v="1833"/>
    </i>
    <i>
      <x v="5506"/>
      <x v="1834"/>
    </i>
    <i>
      <x v="5507"/>
      <x v="1835"/>
    </i>
    <i>
      <x v="5508"/>
      <x v="1836"/>
    </i>
    <i>
      <x v="5509"/>
      <x v="1837"/>
    </i>
    <i>
      <x v="5510"/>
      <x v="1838"/>
    </i>
    <i>
      <x v="5511"/>
      <x v="1839"/>
    </i>
    <i>
      <x v="5512"/>
      <x v="1840"/>
    </i>
    <i>
      <x v="5513"/>
      <x v="1841"/>
    </i>
    <i>
      <x v="5514"/>
      <x v="1842"/>
    </i>
    <i>
      <x v="5515"/>
      <x v="1843"/>
    </i>
    <i>
      <x v="5516"/>
      <x v="1844"/>
    </i>
    <i>
      <x v="5517"/>
      <x v="1845"/>
    </i>
    <i>
      <x v="5518"/>
      <x v="1846"/>
    </i>
    <i>
      <x v="5519"/>
      <x v="1847"/>
    </i>
    <i>
      <x v="5520"/>
      <x v="1848"/>
    </i>
    <i>
      <x v="5521"/>
      <x v="1849"/>
    </i>
    <i>
      <x v="5522"/>
      <x v="1850"/>
    </i>
    <i>
      <x v="5523"/>
      <x v="1851"/>
    </i>
    <i>
      <x v="5524"/>
      <x v="1852"/>
    </i>
    <i>
      <x v="5525"/>
      <x v="1853"/>
    </i>
    <i>
      <x v="5526"/>
      <x v="1854"/>
    </i>
    <i>
      <x v="5527"/>
      <x v="1855"/>
    </i>
    <i>
      <x v="5528"/>
      <x v="1856"/>
    </i>
    <i>
      <x v="5529"/>
      <x v="1857"/>
    </i>
    <i>
      <x v="5530"/>
      <x v="1858"/>
    </i>
    <i>
      <x v="5531"/>
      <x v="1859"/>
    </i>
    <i>
      <x v="5532"/>
      <x v="1860"/>
    </i>
    <i>
      <x v="5533"/>
      <x v="1861"/>
    </i>
    <i>
      <x v="5534"/>
      <x v="5787"/>
    </i>
    <i>
      <x v="5535"/>
      <x v="1862"/>
    </i>
    <i>
      <x v="5536"/>
      <x v="5788"/>
    </i>
    <i>
      <x v="5537"/>
      <x v="1863"/>
    </i>
    <i>
      <x v="5538"/>
      <x v="5789"/>
    </i>
    <i>
      <x v="5539"/>
      <x v="1864"/>
    </i>
    <i>
      <x v="5540"/>
      <x v="1865"/>
    </i>
    <i>
      <x v="5541"/>
      <x v="1866"/>
    </i>
    <i>
      <x v="5542"/>
      <x v="1867"/>
    </i>
    <i>
      <x v="5543"/>
      <x v="1868"/>
    </i>
    <i>
      <x v="5544"/>
      <x v="1869"/>
    </i>
    <i>
      <x v="5545"/>
      <x v="5790"/>
    </i>
    <i>
      <x v="5546"/>
      <x v="5791"/>
    </i>
    <i>
      <x v="5547"/>
      <x v="5792"/>
    </i>
    <i>
      <x v="5548"/>
      <x v="5793"/>
    </i>
    <i>
      <x v="5549"/>
      <x v="5794"/>
    </i>
    <i>
      <x v="5550"/>
      <x v="5795"/>
    </i>
    <i>
      <x v="5551"/>
      <x v="1870"/>
    </i>
    <i>
      <x v="5552"/>
      <x v="1871"/>
    </i>
    <i>
      <x v="5553"/>
      <x v="1872"/>
    </i>
    <i>
      <x v="5554"/>
      <x v="1873"/>
    </i>
    <i>
      <x v="5555"/>
      <x v="5796"/>
    </i>
    <i>
      <x v="5556"/>
      <x v="1874"/>
    </i>
    <i>
      <x v="5557"/>
      <x v="1875"/>
    </i>
    <i>
      <x v="5558"/>
      <x v="1876"/>
    </i>
    <i>
      <x v="5559"/>
      <x v="1877"/>
    </i>
    <i>
      <x v="5560"/>
      <x v="1878"/>
    </i>
    <i>
      <x v="5561"/>
      <x v="1879"/>
    </i>
    <i>
      <x v="5562"/>
      <x v="1880"/>
    </i>
    <i>
      <x v="5563"/>
      <x v="1883"/>
    </i>
    <i>
      <x v="5564"/>
      <x v="1884"/>
    </i>
    <i>
      <x v="5565"/>
      <x v="1885"/>
    </i>
    <i>
      <x v="5566"/>
      <x v="1886"/>
    </i>
    <i>
      <x v="5567"/>
      <x v="1887"/>
    </i>
    <i>
      <x v="5568"/>
      <x v="1888"/>
    </i>
    <i>
      <x v="5569"/>
      <x v="1889"/>
    </i>
    <i>
      <x v="5570"/>
      <x v="1890"/>
    </i>
    <i>
      <x v="5571"/>
      <x v="1891"/>
    </i>
    <i>
      <x v="5572"/>
      <x v="1892"/>
    </i>
    <i>
      <x v="5573"/>
      <x v="1893"/>
    </i>
    <i>
      <x v="5574"/>
      <x v="1894"/>
    </i>
    <i>
      <x v="5575"/>
      <x v="1895"/>
    </i>
    <i>
      <x v="5576"/>
      <x v="1896"/>
    </i>
    <i>
      <x v="5577"/>
      <x v="1897"/>
    </i>
    <i>
      <x v="5578"/>
      <x v="1898"/>
    </i>
    <i>
      <x v="5579"/>
      <x v="1899"/>
    </i>
    <i>
      <x v="5580"/>
      <x v="1900"/>
    </i>
    <i>
      <x v="5581"/>
      <x v="1901"/>
    </i>
    <i>
      <x v="5582"/>
      <x v="5797"/>
    </i>
    <i>
      <x v="5583"/>
      <x v="5798"/>
    </i>
    <i>
      <x v="5584"/>
      <x v="1902"/>
    </i>
    <i>
      <x v="5585"/>
      <x v="1903"/>
    </i>
    <i>
      <x v="5586"/>
      <x v="1904"/>
    </i>
    <i>
      <x v="5587"/>
      <x v="1905"/>
    </i>
    <i>
      <x v="5588"/>
      <x v="1906"/>
    </i>
    <i>
      <x v="5589"/>
      <x v="1907"/>
    </i>
    <i>
      <x v="5590"/>
      <x v="1908"/>
    </i>
    <i>
      <x v="5591"/>
      <x v="1909"/>
    </i>
    <i>
      <x v="5592"/>
      <x v="1910"/>
    </i>
    <i>
      <x v="5593"/>
      <x v="1911"/>
    </i>
    <i>
      <x v="5594"/>
      <x v="5799"/>
    </i>
    <i>
      <x v="5595"/>
      <x v="5800"/>
    </i>
    <i>
      <x v="5596"/>
      <x v="5801"/>
    </i>
    <i>
      <x v="5597"/>
      <x v="5802"/>
    </i>
    <i>
      <x v="5598"/>
      <x v="5803"/>
    </i>
    <i>
      <x v="5599"/>
      <x v="5804"/>
    </i>
    <i>
      <x v="5600"/>
      <x v="5805"/>
    </i>
    <i>
      <x v="5601"/>
      <x v="5806"/>
    </i>
    <i>
      <x v="5602"/>
      <x v="5807"/>
    </i>
    <i>
      <x v="5603"/>
      <x v="5808"/>
    </i>
    <i>
      <x v="5604"/>
      <x v="5809"/>
    </i>
    <i>
      <x v="5605"/>
      <x v="5810"/>
    </i>
    <i>
      <x v="5606"/>
      <x v="5811"/>
    </i>
    <i>
      <x v="5607"/>
      <x v="5812"/>
    </i>
    <i>
      <x v="5608"/>
      <x v="5813"/>
    </i>
    <i>
      <x v="5609"/>
      <x v="5814"/>
    </i>
    <i>
      <x v="5610"/>
      <x v="5815"/>
    </i>
    <i>
      <x v="5611"/>
      <x v="5816"/>
    </i>
    <i>
      <x v="5612"/>
      <x v="1912"/>
    </i>
    <i>
      <x v="5613"/>
      <x v="5817"/>
    </i>
    <i>
      <x v="5614"/>
      <x v="5818"/>
    </i>
    <i>
      <x v="5615"/>
      <x v="5819"/>
    </i>
    <i>
      <x v="5616"/>
      <x v="5820"/>
    </i>
    <i>
      <x v="5617"/>
      <x v="1913"/>
    </i>
    <i>
      <x v="5618"/>
      <x v="5821"/>
    </i>
    <i>
      <x v="5619"/>
      <x v="5822"/>
    </i>
    <i>
      <x v="5620"/>
      <x v="1914"/>
    </i>
    <i>
      <x v="5621"/>
      <x v="1915"/>
    </i>
    <i>
      <x v="5622"/>
      <x v="5823"/>
    </i>
    <i>
      <x v="5623"/>
      <x v="1916"/>
    </i>
    <i>
      <x v="5624"/>
      <x v="5824"/>
    </i>
    <i>
      <x v="5625"/>
      <x v="5825"/>
    </i>
    <i>
      <x v="5626"/>
      <x v="5826"/>
    </i>
    <i>
      <x v="5627"/>
      <x v="1917"/>
    </i>
    <i>
      <x v="5628"/>
      <x v="1918"/>
    </i>
    <i>
      <x v="5629"/>
      <x v="5827"/>
    </i>
    <i>
      <x v="5630"/>
      <x v="5828"/>
    </i>
    <i>
      <x v="5631"/>
      <x v="5829"/>
    </i>
    <i>
      <x v="5632"/>
      <x v="5830"/>
    </i>
    <i>
      <x v="5633"/>
      <x v="5831"/>
    </i>
    <i>
      <x v="5634"/>
      <x v="5832"/>
    </i>
    <i>
      <x v="5635"/>
      <x v="5833"/>
    </i>
    <i>
      <x v="5636"/>
      <x v="5834"/>
    </i>
    <i>
      <x v="5637"/>
      <x v="5835"/>
    </i>
    <i>
      <x v="5638"/>
      <x v="5836"/>
    </i>
    <i>
      <x v="5639"/>
      <x v="5837"/>
    </i>
    <i>
      <x v="5640"/>
      <x v="5838"/>
    </i>
    <i>
      <x v="5641"/>
      <x v="5839"/>
    </i>
    <i>
      <x v="5642"/>
      <x v="5840"/>
    </i>
    <i>
      <x v="5643"/>
      <x v="5841"/>
    </i>
    <i>
      <x v="5644"/>
      <x v="5842"/>
    </i>
    <i>
      <x v="5645"/>
      <x v="5843"/>
    </i>
    <i>
      <x v="5646"/>
      <x v="5844"/>
    </i>
    <i>
      <x v="5647"/>
      <x v="5845"/>
    </i>
    <i>
      <x v="5648"/>
      <x v="5846"/>
    </i>
    <i>
      <x v="5649"/>
      <x v="5847"/>
    </i>
    <i>
      <x v="5650"/>
      <x v="5848"/>
    </i>
    <i>
      <x v="5651"/>
      <x v="1919"/>
    </i>
    <i>
      <x v="5652"/>
      <x v="1920"/>
    </i>
    <i>
      <x v="5653"/>
      <x v="1921"/>
    </i>
    <i>
      <x v="5654"/>
      <x v="5849"/>
    </i>
    <i>
      <x v="5655"/>
      <x v="1922"/>
    </i>
    <i>
      <x v="5656"/>
      <x v="1923"/>
    </i>
    <i>
      <x v="5657"/>
      <x v="1924"/>
    </i>
    <i>
      <x v="5658"/>
      <x v="1925"/>
    </i>
    <i>
      <x v="5659"/>
      <x v="1926"/>
    </i>
    <i>
      <x v="5660"/>
      <x v="1927"/>
    </i>
    <i>
      <x v="5661"/>
      <x v="1928"/>
    </i>
    <i>
      <x v="5662"/>
      <x v="1930"/>
    </i>
    <i>
      <x v="5663"/>
      <x v="5850"/>
    </i>
    <i>
      <x v="5664"/>
      <x v="5851"/>
    </i>
    <i>
      <x v="5665"/>
      <x v="5852"/>
    </i>
    <i>
      <x v="5666"/>
      <x v="5853"/>
    </i>
    <i>
      <x v="5667"/>
      <x v="5854"/>
    </i>
    <i>
      <x v="5668"/>
      <x v="5855"/>
    </i>
    <i>
      <x v="5669"/>
      <x v="1931"/>
    </i>
    <i>
      <x v="5670"/>
      <x v="1932"/>
    </i>
    <i>
      <x v="5671"/>
      <x v="1933"/>
    </i>
    <i>
      <x v="5672"/>
      <x v="1934"/>
    </i>
    <i>
      <x v="5673"/>
      <x v="1935"/>
    </i>
    <i>
      <x v="5674"/>
      <x v="1936"/>
    </i>
    <i>
      <x v="5675"/>
      <x v="1937"/>
    </i>
    <i>
      <x v="5676"/>
      <x v="1938"/>
    </i>
    <i>
      <x v="5677"/>
      <x v="1939"/>
    </i>
    <i>
      <x v="5678"/>
      <x v="1940"/>
    </i>
    <i>
      <x v="5679"/>
      <x v="1941"/>
    </i>
    <i>
      <x v="5680"/>
      <x v="1942"/>
    </i>
    <i>
      <x v="5681"/>
      <x v="1943"/>
    </i>
    <i>
      <x v="5682"/>
      <x v="1944"/>
    </i>
    <i>
      <x v="5683"/>
      <x v="1945"/>
    </i>
    <i>
      <x v="5684"/>
      <x v="1946"/>
    </i>
    <i>
      <x v="5685"/>
      <x v="1947"/>
    </i>
    <i>
      <x v="5686"/>
      <x v="1947"/>
    </i>
    <i>
      <x v="5687"/>
      <x v="1948"/>
    </i>
    <i>
      <x v="5688"/>
      <x v="1948"/>
    </i>
    <i>
      <x v="5689"/>
      <x v="1949"/>
    </i>
    <i>
      <x v="5690"/>
      <x v="1950"/>
    </i>
    <i>
      <x v="5691"/>
      <x v="1951"/>
    </i>
    <i>
      <x v="5692"/>
      <x v="1952"/>
    </i>
    <i>
      <x v="5693"/>
      <x v="1953"/>
    </i>
    <i>
      <x v="5694"/>
      <x v="1954"/>
    </i>
    <i>
      <x v="5695"/>
      <x v="1954"/>
    </i>
    <i>
      <x v="5696"/>
      <x v="1955"/>
    </i>
    <i>
      <x v="5697"/>
      <x v="1956"/>
    </i>
    <i>
      <x v="5698"/>
      <x v="1957"/>
    </i>
    <i>
      <x v="5699"/>
      <x v="1958"/>
    </i>
    <i>
      <x v="5700"/>
      <x v="1959"/>
    </i>
    <i>
      <x v="5701"/>
      <x v="1960"/>
    </i>
    <i>
      <x v="5702"/>
      <x v="1961"/>
    </i>
    <i>
      <x v="5703"/>
      <x v="1962"/>
    </i>
    <i>
      <x v="5704"/>
      <x v="1963"/>
    </i>
    <i>
      <x v="5705"/>
      <x v="1964"/>
    </i>
    <i>
      <x v="5706"/>
      <x v="1965"/>
    </i>
    <i>
      <x v="5707"/>
      <x v="1966"/>
    </i>
    <i>
      <x v="5708"/>
      <x v="1967"/>
    </i>
    <i>
      <x v="5709"/>
      <x v="1968"/>
    </i>
    <i>
      <x v="5710"/>
      <x v="1969"/>
    </i>
    <i>
      <x v="5711"/>
      <x v="1970"/>
    </i>
    <i>
      <x v="5712"/>
      <x v="1971"/>
    </i>
    <i>
      <x v="5713"/>
      <x v="1972"/>
    </i>
    <i>
      <x v="5714"/>
      <x v="1973"/>
    </i>
    <i>
      <x v="5715"/>
      <x v="1974"/>
    </i>
    <i>
      <x v="5716"/>
      <x v="1975"/>
    </i>
    <i>
      <x v="5717"/>
      <x v="1976"/>
    </i>
    <i>
      <x v="5718"/>
      <x v="1977"/>
    </i>
    <i>
      <x v="5719"/>
      <x v="1978"/>
    </i>
    <i>
      <x v="5720"/>
      <x v="1979"/>
    </i>
    <i>
      <x v="5721"/>
      <x v="5856"/>
    </i>
    <i>
      <x v="5722"/>
      <x v="1980"/>
    </i>
    <i>
      <x v="5723"/>
      <x v="1981"/>
    </i>
    <i>
      <x v="5724"/>
      <x v="1982"/>
    </i>
    <i>
      <x v="5725"/>
      <x v="1983"/>
    </i>
    <i>
      <x v="5726"/>
      <x v="1984"/>
    </i>
    <i>
      <x v="5727"/>
      <x v="1985"/>
    </i>
    <i>
      <x v="5728"/>
      <x v="1986"/>
    </i>
    <i>
      <x v="5729"/>
      <x v="1987"/>
    </i>
    <i>
      <x v="5730"/>
      <x v="1988"/>
    </i>
    <i>
      <x v="5731"/>
      <x v="1989"/>
    </i>
    <i>
      <x v="5732"/>
      <x v="1990"/>
    </i>
    <i>
      <x v="5733"/>
      <x v="1991"/>
    </i>
    <i>
      <x v="5734"/>
      <x v="1992"/>
    </i>
    <i>
      <x v="5735"/>
      <x v="1993"/>
    </i>
    <i>
      <x v="5736"/>
      <x v="1994"/>
    </i>
    <i>
      <x v="5737"/>
      <x v="1995"/>
    </i>
    <i>
      <x v="5738"/>
      <x v="1996"/>
    </i>
    <i>
      <x v="5739"/>
      <x v="1997"/>
    </i>
    <i>
      <x v="5740"/>
      <x v="1998"/>
    </i>
    <i>
      <x v="5741"/>
      <x v="1999"/>
    </i>
    <i>
      <x v="5742"/>
      <x v="2000"/>
    </i>
    <i>
      <x v="5743"/>
      <x v="2001"/>
    </i>
    <i>
      <x v="5744"/>
      <x v="2002"/>
    </i>
    <i>
      <x v="5745"/>
      <x v="2003"/>
    </i>
    <i>
      <x v="5746"/>
      <x v="2004"/>
    </i>
    <i>
      <x v="5747"/>
      <x v="2005"/>
    </i>
    <i>
      <x v="5748"/>
      <x v="2006"/>
    </i>
    <i>
      <x v="5749"/>
      <x v="2007"/>
    </i>
    <i>
      <x v="5750"/>
      <x v="2008"/>
    </i>
    <i>
      <x v="5751"/>
      <x v="2009"/>
    </i>
    <i>
      <x v="5752"/>
      <x v="2010"/>
    </i>
    <i>
      <x v="5753"/>
      <x v="2011"/>
    </i>
    <i>
      <x v="5754"/>
      <x v="2012"/>
    </i>
    <i>
      <x v="5755"/>
      <x v="2013"/>
    </i>
    <i>
      <x v="5756"/>
      <x v="2014"/>
    </i>
    <i>
      <x v="5757"/>
      <x v="2015"/>
    </i>
    <i>
      <x v="5758"/>
      <x v="2016"/>
    </i>
    <i>
      <x v="5759"/>
      <x v="2017"/>
    </i>
    <i>
      <x v="5760"/>
      <x v="2018"/>
    </i>
    <i>
      <x v="5761"/>
      <x v="2019"/>
    </i>
    <i>
      <x v="5762"/>
      <x v="2020"/>
    </i>
    <i>
      <x v="5763"/>
      <x v="2021"/>
    </i>
    <i>
      <x v="5764"/>
      <x v="2022"/>
    </i>
    <i>
      <x v="5765"/>
      <x v="2023"/>
    </i>
    <i>
      <x v="5766"/>
      <x v="2024"/>
    </i>
    <i>
      <x v="5767"/>
      <x v="2025"/>
    </i>
    <i>
      <x v="5768"/>
      <x v="2026"/>
    </i>
    <i>
      <x v="5769"/>
      <x v="2027"/>
    </i>
    <i>
      <x v="5770"/>
      <x v="2028"/>
    </i>
    <i>
      <x v="5771"/>
      <x v="2029"/>
    </i>
    <i>
      <x v="5772"/>
      <x v="2030"/>
    </i>
    <i>
      <x v="5773"/>
      <x v="2031"/>
    </i>
    <i>
      <x v="5774"/>
      <x v="2032"/>
    </i>
    <i>
      <x v="5775"/>
      <x v="2033"/>
    </i>
    <i>
      <x v="5776"/>
      <x v="2034"/>
    </i>
    <i>
      <x v="5777"/>
      <x v="2035"/>
    </i>
    <i>
      <x v="5778"/>
      <x v="2036"/>
    </i>
    <i>
      <x v="5779"/>
      <x v="2037"/>
    </i>
    <i>
      <x v="5780"/>
      <x v="2038"/>
    </i>
    <i>
      <x v="5781"/>
      <x v="2039"/>
    </i>
    <i>
      <x v="5782"/>
      <x v="2040"/>
    </i>
    <i>
      <x v="5783"/>
      <x v="2041"/>
    </i>
    <i>
      <x v="5784"/>
      <x v="2042"/>
    </i>
    <i>
      <x v="5785"/>
      <x v="2043"/>
    </i>
    <i>
      <x v="5786"/>
      <x v="2044"/>
    </i>
    <i>
      <x v="5787"/>
      <x v="2045"/>
    </i>
    <i>
      <x v="5788"/>
      <x v="2046"/>
    </i>
    <i>
      <x v="5789"/>
      <x v="2047"/>
    </i>
    <i>
      <x v="5790"/>
      <x v="2048"/>
    </i>
    <i>
      <x v="5791"/>
      <x v="2049"/>
    </i>
    <i>
      <x v="5792"/>
      <x v="2050"/>
    </i>
    <i>
      <x v="5793"/>
      <x v="2051"/>
    </i>
    <i>
      <x v="5794"/>
      <x v="2052"/>
    </i>
    <i>
      <x v="5795"/>
      <x v="2053"/>
    </i>
    <i>
      <x v="5796"/>
      <x v="2054"/>
    </i>
    <i>
      <x v="5797"/>
      <x v="2055"/>
    </i>
    <i>
      <x v="5798"/>
      <x v="2055"/>
    </i>
    <i>
      <x v="5799"/>
      <x v="2056"/>
    </i>
    <i>
      <x v="5800"/>
      <x v="2057"/>
    </i>
    <i>
      <x v="5801"/>
      <x v="2058"/>
    </i>
    <i>
      <x v="5802"/>
      <x v="2059"/>
    </i>
    <i>
      <x v="5803"/>
      <x v="2060"/>
    </i>
    <i>
      <x v="5804"/>
      <x v="2061"/>
    </i>
    <i>
      <x v="5805"/>
      <x v="2062"/>
    </i>
    <i>
      <x v="5806"/>
      <x v="2063"/>
    </i>
    <i>
      <x v="5807"/>
      <x v="2064"/>
    </i>
    <i>
      <x v="5808"/>
      <x v="2065"/>
    </i>
    <i>
      <x v="5809"/>
      <x v="2066"/>
    </i>
    <i>
      <x v="5810"/>
      <x v="2057"/>
    </i>
    <i>
      <x v="5811"/>
      <x v="2067"/>
    </i>
    <i>
      <x v="5812"/>
      <x v="2068"/>
    </i>
    <i>
      <x v="5813"/>
      <x v="2069"/>
    </i>
    <i>
      <x v="5814"/>
      <x v="2070"/>
    </i>
    <i>
      <x v="5815"/>
      <x v="2071"/>
    </i>
    <i>
      <x v="5816"/>
      <x v="2072"/>
    </i>
    <i>
      <x v="5817"/>
      <x v="2073"/>
    </i>
    <i>
      <x v="5818"/>
      <x v="2074"/>
    </i>
    <i>
      <x v="5819"/>
      <x v="2075"/>
    </i>
    <i>
      <x v="5820"/>
      <x v="2076"/>
    </i>
    <i>
      <x v="5821"/>
      <x v="2077"/>
    </i>
    <i>
      <x v="5822"/>
      <x v="2078"/>
    </i>
    <i>
      <x v="5823"/>
      <x v="2079"/>
    </i>
    <i>
      <x v="5824"/>
      <x v="2080"/>
    </i>
    <i>
      <x v="5825"/>
      <x v="2081"/>
    </i>
    <i>
      <x v="5826"/>
      <x v="2082"/>
    </i>
    <i>
      <x v="5827"/>
      <x v="2083"/>
    </i>
    <i>
      <x v="5828"/>
      <x v="2084"/>
    </i>
    <i>
      <x v="5829"/>
      <x v="2085"/>
    </i>
    <i>
      <x v="5830"/>
      <x v="2086"/>
    </i>
    <i>
      <x v="5831"/>
      <x v="2087"/>
    </i>
    <i>
      <x v="5832"/>
      <x v="2088"/>
    </i>
    <i>
      <x v="5833"/>
      <x v="5857"/>
    </i>
    <i>
      <x v="5834"/>
      <x v="5858"/>
    </i>
    <i>
      <x v="5835"/>
      <x v="2089"/>
    </i>
    <i>
      <x v="5836"/>
      <x v="2090"/>
    </i>
    <i>
      <x v="5837"/>
      <x v="2091"/>
    </i>
    <i>
      <x v="5838"/>
      <x v="2092"/>
    </i>
    <i>
      <x v="5839"/>
      <x v="2093"/>
    </i>
    <i>
      <x v="5840"/>
      <x v="2094"/>
    </i>
    <i>
      <x v="5841"/>
      <x v="5859"/>
    </i>
    <i>
      <x v="5842"/>
      <x v="2095"/>
    </i>
    <i>
      <x v="5843"/>
      <x v="5860"/>
    </i>
    <i>
      <x v="5844"/>
      <x v="2096"/>
    </i>
    <i>
      <x v="5845"/>
      <x v="5861"/>
    </i>
    <i>
      <x v="5846"/>
      <x v="5862"/>
    </i>
    <i>
      <x v="5847"/>
      <x v="5863"/>
    </i>
    <i>
      <x v="5848"/>
      <x v="2097"/>
    </i>
    <i>
      <x v="5849"/>
      <x v="5864"/>
    </i>
    <i>
      <x v="5850"/>
      <x v="2098"/>
    </i>
    <i>
      <x v="5851"/>
      <x v="1653"/>
    </i>
    <i>
      <x v="5852"/>
      <x v="1654"/>
    </i>
    <i>
      <x v="5853"/>
      <x v="2099"/>
    </i>
    <i>
      <x v="5854"/>
      <x v="2100"/>
    </i>
    <i>
      <x v="5855"/>
      <x v="2101"/>
    </i>
    <i>
      <x v="5856"/>
      <x v="5865"/>
    </i>
    <i>
      <x v="5857"/>
      <x v="5866"/>
    </i>
    <i>
      <x v="5858"/>
      <x v="5867"/>
    </i>
    <i>
      <x v="5859"/>
      <x v="5868"/>
    </i>
    <i>
      <x v="5860"/>
      <x v="2102"/>
    </i>
    <i>
      <x v="5861"/>
      <x v="2103"/>
    </i>
    <i>
      <x v="5862"/>
      <x v="2104"/>
    </i>
    <i>
      <x v="5863"/>
      <x v="2105"/>
    </i>
    <i>
      <x v="5864"/>
      <x v="2106"/>
    </i>
    <i>
      <x v="5865"/>
      <x v="2107"/>
    </i>
    <i>
      <x v="5866"/>
      <x v="2108"/>
    </i>
    <i>
      <x v="5867"/>
      <x v="2190"/>
    </i>
    <i>
      <x v="5868"/>
      <x v="2218"/>
    </i>
    <i>
      <x v="5869"/>
      <x v="2219"/>
    </i>
    <i>
      <x v="5870"/>
      <x v="2223"/>
    </i>
    <i>
      <x v="5871"/>
      <x v="2224"/>
    </i>
    <i>
      <x v="5872"/>
      <x v="2226"/>
    </i>
    <i>
      <x v="5873"/>
      <x v="2227"/>
    </i>
    <i>
      <x v="5874"/>
      <x v="2228"/>
    </i>
    <i>
      <x v="5875"/>
      <x v="2229"/>
    </i>
    <i>
      <x v="5876"/>
      <x v="2230"/>
    </i>
    <i>
      <x v="5877"/>
      <x v="2237"/>
    </i>
    <i>
      <x v="5878"/>
      <x v="2238"/>
    </i>
    <i>
      <x v="5879"/>
      <x v="2305"/>
    </i>
    <i>
      <x v="5880"/>
      <x v="2453"/>
    </i>
    <i>
      <x v="5881"/>
      <x v="2454"/>
    </i>
    <i>
      <x v="5882"/>
      <x v="2466"/>
    </i>
    <i>
      <x v="5883"/>
      <x v="2517"/>
    </i>
    <i>
      <x v="5884"/>
      <x v="2537"/>
    </i>
    <i>
      <x v="5885"/>
      <x v="2560"/>
    </i>
    <i>
      <x v="5886"/>
      <x v="2561"/>
    </i>
    <i>
      <x v="5887"/>
      <x v="2564"/>
    </i>
    <i>
      <x v="5888"/>
      <x v="2567"/>
    </i>
    <i>
      <x v="5889"/>
      <x v="2577"/>
    </i>
    <i>
      <x v="5890"/>
      <x v="2625"/>
    </i>
    <i>
      <x v="5891"/>
      <x v="2626"/>
    </i>
    <i>
      <x v="5892"/>
      <x v="2630"/>
    </i>
    <i>
      <x v="5893"/>
      <x v="2646"/>
    </i>
    <i>
      <x v="5894"/>
      <x v="2649"/>
    </i>
    <i>
      <x v="5895"/>
      <x v="2650"/>
    </i>
    <i>
      <x v="5896"/>
      <x v="2672"/>
    </i>
    <i>
      <x v="5897"/>
      <x v="2674"/>
    </i>
    <i>
      <x v="5898"/>
      <x v="2677"/>
    </i>
    <i>
      <x v="5899"/>
      <x v="2678"/>
    </i>
    <i>
      <x v="5900"/>
      <x v="2680"/>
    </i>
    <i>
      <x v="5901"/>
      <x v="2682"/>
    </i>
    <i>
      <x v="5902"/>
      <x v="2683"/>
    </i>
    <i>
      <x v="5903"/>
      <x v="2685"/>
    </i>
    <i>
      <x v="5904"/>
      <x v="2686"/>
    </i>
    <i>
      <x v="5905"/>
      <x v="2687"/>
    </i>
    <i>
      <x v="5906"/>
      <x v="2688"/>
    </i>
    <i>
      <x v="5907"/>
      <x v="2689"/>
    </i>
    <i>
      <x v="5908"/>
      <x v="2691"/>
    </i>
    <i>
      <x v="5909"/>
      <x v="2702"/>
    </i>
    <i>
      <x v="5910"/>
      <x v="2712"/>
    </i>
    <i>
      <x v="5911"/>
      <x v="2720"/>
    </i>
    <i>
      <x v="5912"/>
      <x v="2723"/>
    </i>
    <i>
      <x v="5913"/>
      <x v="2724"/>
    </i>
    <i>
      <x v="5914"/>
      <x v="2725"/>
    </i>
    <i>
      <x v="5915"/>
      <x v="2726"/>
    </i>
    <i>
      <x v="5916"/>
      <x v="2727"/>
    </i>
    <i>
      <x v="5917"/>
      <x v="2728"/>
    </i>
    <i>
      <x v="5918"/>
      <x v="2732"/>
    </i>
    <i>
      <x v="5919"/>
      <x v="2733"/>
    </i>
    <i>
      <x v="5920"/>
      <x v="2738"/>
    </i>
    <i>
      <x v="5921"/>
      <x v="2740"/>
    </i>
    <i>
      <x v="5922"/>
      <x v="2745"/>
    </i>
    <i>
      <x v="5923"/>
      <x v="2747"/>
    </i>
    <i>
      <x v="5924"/>
      <x v="2761"/>
    </i>
    <i>
      <x v="5925"/>
      <x v="2762"/>
    </i>
    <i>
      <x v="5926"/>
      <x v="2763"/>
    </i>
    <i>
      <x v="5927"/>
      <x v="2765"/>
    </i>
    <i>
      <x v="5928"/>
      <x v="2789"/>
    </i>
    <i>
      <x v="5929"/>
      <x v="2809"/>
    </i>
    <i>
      <x v="5930"/>
      <x v="2810"/>
    </i>
    <i>
      <x v="5931"/>
      <x v="2811"/>
    </i>
    <i>
      <x v="5932"/>
      <x v="2813"/>
    </i>
    <i>
      <x v="5933"/>
      <x v="2817"/>
    </i>
    <i>
      <x v="5934"/>
      <x v="2819"/>
    </i>
    <i>
      <x v="5935"/>
      <x v="2826"/>
    </i>
    <i>
      <x v="5936"/>
      <x v="2827"/>
    </i>
    <i>
      <x v="5937"/>
      <x v="2828"/>
    </i>
    <i>
      <x v="5938"/>
      <x v="2832"/>
    </i>
    <i>
      <x v="5939"/>
      <x v="2834"/>
    </i>
    <i>
      <x v="5940"/>
      <x v="2835"/>
    </i>
    <i>
      <x v="5941"/>
      <x v="2839"/>
    </i>
    <i>
      <x v="5942"/>
      <x v="2840"/>
    </i>
    <i>
      <x v="5943"/>
      <x v="2841"/>
    </i>
    <i>
      <x v="5944"/>
      <x v="2845"/>
    </i>
    <i>
      <x v="5945"/>
      <x v="2846"/>
    </i>
    <i>
      <x v="5946"/>
      <x v="2847"/>
    </i>
    <i>
      <x v="5947"/>
      <x v="2848"/>
    </i>
    <i>
      <x v="5948"/>
      <x v="2850"/>
    </i>
    <i>
      <x v="5949"/>
      <x v="2857"/>
    </i>
    <i>
      <x v="5950"/>
      <x v="2862"/>
    </i>
    <i>
      <x v="5951"/>
      <x v="2882"/>
    </i>
    <i>
      <x v="5952"/>
      <x v="2883"/>
    </i>
    <i>
      <x v="5953"/>
      <x v="2892"/>
    </i>
    <i>
      <x v="5954"/>
      <x v="2894"/>
    </i>
    <i>
      <x v="5955"/>
      <x v="2914"/>
    </i>
    <i>
      <x v="5956"/>
      <x v="2915"/>
    </i>
    <i>
      <x v="5957"/>
      <x v="2939"/>
    </i>
    <i>
      <x v="5958"/>
      <x v="2957"/>
    </i>
    <i>
      <x v="5959"/>
      <x v="2959"/>
    </i>
    <i>
      <x v="5960"/>
      <x v="2960"/>
    </i>
    <i>
      <x v="5961"/>
      <x v="2977"/>
    </i>
    <i>
      <x v="5962"/>
      <x v="2978"/>
    </i>
    <i>
      <x v="5963"/>
      <x v="2980"/>
    </i>
    <i>
      <x v="5964"/>
      <x v="3739"/>
    </i>
    <i>
      <x v="5965"/>
      <x v="3788"/>
    </i>
    <i>
      <x v="5966"/>
      <x v="3844"/>
    </i>
    <i>
      <x v="5967"/>
      <x v="3863"/>
    </i>
    <i>
      <x v="5968"/>
      <x v="3868"/>
    </i>
    <i>
      <x v="5969"/>
      <x v="3918"/>
    </i>
    <i>
      <x v="5970"/>
      <x v="3944"/>
    </i>
    <i>
      <x v="5971"/>
      <x v="3963"/>
    </i>
    <i>
      <x v="5972"/>
      <x v="3986"/>
    </i>
    <i>
      <x v="5973"/>
      <x v="6027"/>
    </i>
    <i>
      <x v="5974"/>
      <x v="4264"/>
    </i>
    <i>
      <x v="5975"/>
      <x v="14"/>
    </i>
    <i>
      <x v="5976"/>
      <x v="4385"/>
    </i>
    <i>
      <x v="5977"/>
      <x v="4396"/>
    </i>
    <i>
      <x v="5978"/>
      <x v="3981"/>
    </i>
    <i>
      <x v="5979"/>
      <x v="4860"/>
    </i>
    <i>
      <x v="5980"/>
      <x v="4864"/>
    </i>
    <i>
      <x v="5981"/>
      <x v="4868"/>
    </i>
    <i>
      <x v="5982"/>
      <x v="476"/>
    </i>
    <i>
      <x v="5983"/>
      <x v="477"/>
    </i>
    <i>
      <x v="5984"/>
      <x v="483"/>
    </i>
    <i>
      <x v="5985"/>
      <x v="487"/>
    </i>
    <i>
      <x v="5986"/>
      <x v="489"/>
    </i>
    <i>
      <x v="5987"/>
      <x v="490"/>
    </i>
    <i>
      <x v="5988"/>
      <x v="491"/>
    </i>
    <i>
      <x v="5989"/>
      <x v="493"/>
    </i>
    <i>
      <x v="5990"/>
      <x v="494"/>
    </i>
    <i>
      <x v="5991"/>
      <x v="495"/>
    </i>
    <i>
      <x v="5992"/>
      <x v="496"/>
    </i>
    <i>
      <x v="5993"/>
      <x v="497"/>
    </i>
    <i>
      <x v="5994"/>
      <x v="498"/>
    </i>
    <i>
      <x v="5995"/>
      <x v="519"/>
    </i>
    <i>
      <x v="5996"/>
      <x v="520"/>
    </i>
    <i>
      <x v="5997"/>
      <x v="521"/>
    </i>
    <i>
      <x v="5998"/>
      <x v="522"/>
    </i>
    <i>
      <x v="5999"/>
      <x v="523"/>
    </i>
    <i>
      <x v="6000"/>
      <x v="524"/>
    </i>
    <i>
      <x v="6001"/>
      <x v="5011"/>
    </i>
    <i>
      <x v="6002"/>
      <x v="5012"/>
    </i>
    <i>
      <x v="6003"/>
      <x v="5013"/>
    </i>
    <i>
      <x v="6004"/>
      <x v="5014"/>
    </i>
    <i>
      <x v="6005"/>
      <x v="5015"/>
    </i>
    <i>
      <x v="6006"/>
      <x v="5016"/>
    </i>
    <i>
      <x v="6007"/>
      <x v="5019"/>
    </i>
    <i>
      <x v="6008"/>
      <x v="5031"/>
    </i>
    <i>
      <x v="6009"/>
      <x v="5131"/>
    </i>
    <i>
      <x v="6010"/>
      <x v="5132"/>
    </i>
    <i>
      <x v="6011"/>
      <x v="5134"/>
    </i>
    <i>
      <x v="6012"/>
      <x v="5135"/>
    </i>
    <i>
      <x v="6013"/>
      <x v="5136"/>
    </i>
    <i>
      <x v="6014"/>
      <x v="5146"/>
    </i>
    <i>
      <x v="6015"/>
      <x v="2120"/>
    </i>
    <i>
      <x v="6016"/>
      <x v="5150"/>
    </i>
    <i>
      <x v="6017"/>
      <x v="5155"/>
    </i>
    <i>
      <x v="6018"/>
      <x v="5186"/>
    </i>
    <i>
      <x v="6019"/>
      <x v="5188"/>
    </i>
    <i>
      <x v="6020"/>
      <x v="5189"/>
    </i>
    <i>
      <x v="6021"/>
      <x v="5190"/>
    </i>
    <i>
      <x v="6022"/>
      <x v="5212"/>
    </i>
    <i>
      <x v="6023"/>
      <x v="5213"/>
    </i>
    <i>
      <x v="6024"/>
      <x v="5234"/>
    </i>
    <i>
      <x v="6025"/>
      <x v="786"/>
    </i>
    <i>
      <x v="6026"/>
      <x v="2126"/>
    </i>
    <i>
      <x v="6027"/>
      <x v="2127"/>
    </i>
    <i>
      <x v="6028"/>
      <x v="838"/>
    </i>
    <i>
      <x v="6029"/>
      <x v="839"/>
    </i>
    <i>
      <x v="6030"/>
      <x v="840"/>
    </i>
    <i>
      <x v="6031"/>
      <x v="841"/>
    </i>
    <i>
      <x v="6032"/>
      <x v="842"/>
    </i>
    <i>
      <x v="6033"/>
      <x v="843"/>
    </i>
    <i>
      <x v="6034"/>
      <x v="844"/>
    </i>
    <i>
      <x v="6035"/>
      <x v="845"/>
    </i>
    <i>
      <x v="6036"/>
      <x v="846"/>
    </i>
    <i>
      <x v="6037"/>
      <x v="5378"/>
    </i>
    <i>
      <x v="6038"/>
      <x v="335"/>
    </i>
    <i>
      <x v="6039"/>
      <x v="4775"/>
    </i>
    <i>
      <x v="6040"/>
      <x v="4881"/>
    </i>
    <i>
      <x v="6041"/>
      <x v="4882"/>
    </i>
    <i>
      <x v="6042"/>
      <x v="4883"/>
    </i>
    <i>
      <x v="6043"/>
      <x v="4884"/>
    </i>
    <i>
      <x v="6044"/>
      <x v="5313"/>
    </i>
    <i>
      <x v="6045"/>
      <x v="5313"/>
    </i>
    <i>
      <x v="6046"/>
      <x v="4586"/>
    </i>
    <i>
      <x v="6047"/>
      <x v="4848"/>
    </i>
    <i>
      <x v="6048"/>
      <x v="5895"/>
    </i>
    <i>
      <x v="6049"/>
      <x v="5138"/>
    </i>
    <i>
      <x v="6050"/>
      <x v="5166"/>
    </i>
    <i>
      <x v="6051"/>
      <x v="5260"/>
    </i>
    <i>
      <x v="6052"/>
      <x v="5281"/>
    </i>
    <i>
      <x v="6053"/>
      <x v="5315"/>
    </i>
    <i>
      <x v="6054"/>
      <x v="5315"/>
    </i>
    <i>
      <x v="6055"/>
      <x v="5346"/>
    </i>
    <i>
      <x v="6056"/>
      <x v="2135"/>
    </i>
    <i>
      <x v="6057"/>
      <x v="825"/>
    </i>
    <i>
      <x v="6058"/>
      <x v="5869"/>
    </i>
    <i>
      <x v="6059"/>
      <x v="5870"/>
    </i>
    <i>
      <x v="6060"/>
      <x v="5871"/>
    </i>
    <i>
      <x v="6061"/>
      <x v="5872"/>
    </i>
    <i>
      <x v="6062"/>
      <x v="5873"/>
    </i>
    <i>
      <x v="6064"/>
      <x v="5874"/>
    </i>
    <i>
      <x v="6065"/>
      <x v="5875"/>
    </i>
    <i>
      <x v="6066"/>
      <x v="5877"/>
    </i>
    <i>
      <x v="6067"/>
      <x v="5878"/>
    </i>
    <i>
      <x v="6068"/>
      <x v="5879"/>
    </i>
    <i>
      <x v="6069"/>
      <x v="5880"/>
    </i>
    <i>
      <x v="6070"/>
      <x v="5881"/>
    </i>
    <i>
      <x v="6071"/>
      <x v="5882"/>
    </i>
    <i>
      <x v="6072"/>
      <x v="5883"/>
    </i>
    <i>
      <x v="6073"/>
      <x v="5884"/>
    </i>
    <i>
      <x v="6074"/>
      <x v="5885"/>
    </i>
    <i>
      <x v="6075"/>
      <x v="5886"/>
    </i>
    <i>
      <x v="6076"/>
      <x v="5887"/>
    </i>
    <i>
      <x v="6077"/>
      <x v="5888"/>
    </i>
    <i>
      <x v="6078"/>
      <x v="5889"/>
    </i>
    <i>
      <x v="6079"/>
      <x v="5890"/>
    </i>
    <i>
      <x v="6080"/>
      <x v="5891"/>
    </i>
    <i>
      <x v="6081"/>
      <x v="5892"/>
    </i>
    <i>
      <x v="6082"/>
      <x v="5893"/>
    </i>
    <i>
      <x v="6083"/>
      <x v="5894"/>
    </i>
    <i>
      <x v="6084"/>
      <x v="5896"/>
    </i>
    <i>
      <x v="6085"/>
      <x v="5897"/>
    </i>
    <i>
      <x v="6086"/>
      <x v="5898"/>
    </i>
    <i>
      <x v="6087"/>
      <x v="5899"/>
    </i>
    <i>
      <x v="6088"/>
      <x v="5900"/>
    </i>
    <i>
      <x v="6089"/>
      <x v="5901"/>
    </i>
    <i>
      <x v="6090"/>
      <x v="5902"/>
    </i>
    <i>
      <x v="6091"/>
      <x v="5903"/>
    </i>
    <i>
      <x v="6092"/>
      <x v="5904"/>
    </i>
    <i>
      <x v="6093"/>
      <x v="5905"/>
    </i>
    <i>
      <x v="6094"/>
      <x v="5906"/>
    </i>
    <i>
      <x v="6095"/>
      <x v="5907"/>
    </i>
    <i>
      <x v="6096"/>
      <x v="5908"/>
    </i>
    <i>
      <x v="6097"/>
      <x v="5909"/>
    </i>
    <i>
      <x v="6098"/>
      <x v="5910"/>
    </i>
    <i>
      <x v="6099"/>
      <x v="5911"/>
    </i>
    <i>
      <x v="6100"/>
      <x v="5912"/>
    </i>
    <i>
      <x v="6101"/>
      <x v="5913"/>
    </i>
    <i>
      <x v="6102"/>
      <x v="5914"/>
    </i>
    <i>
      <x v="6103"/>
      <x v="5915"/>
    </i>
    <i>
      <x v="6104"/>
      <x v="5916"/>
    </i>
    <i>
      <x v="6105"/>
      <x v="5917"/>
    </i>
    <i>
      <x v="6106"/>
      <x v="5918"/>
    </i>
    <i>
      <x v="6107"/>
      <x v="5919"/>
    </i>
    <i>
      <x v="6108"/>
      <x v="5920"/>
    </i>
    <i>
      <x v="6109"/>
      <x v="5921"/>
    </i>
    <i>
      <x v="6110"/>
      <x v="5922"/>
    </i>
    <i>
      <x v="6111"/>
      <x v="5923"/>
    </i>
    <i>
      <x v="6112"/>
      <x v="5924"/>
    </i>
    <i>
      <x v="6113"/>
      <x v="5925"/>
    </i>
    <i>
      <x v="6114"/>
      <x v="5926"/>
    </i>
    <i>
      <x v="6115"/>
      <x v="5927"/>
    </i>
    <i>
      <x v="6116"/>
      <x v="5928"/>
    </i>
    <i>
      <x v="6117"/>
      <x v="5929"/>
    </i>
    <i>
      <x v="6118"/>
      <x v="5930"/>
    </i>
    <i>
      <x v="6119"/>
      <x v="5931"/>
    </i>
    <i>
      <x v="6120"/>
      <x v="5932"/>
    </i>
    <i>
      <x v="6121"/>
      <x v="5933"/>
    </i>
    <i>
      <x v="6122"/>
      <x v="5934"/>
    </i>
    <i>
      <x v="6123"/>
      <x v="5935"/>
    </i>
    <i>
      <x v="6124"/>
      <x v="5936"/>
    </i>
    <i>
      <x v="6125"/>
      <x v="5937"/>
    </i>
    <i>
      <x v="6126"/>
      <x v="5938"/>
    </i>
    <i>
      <x v="6127"/>
      <x v="5939"/>
    </i>
    <i>
      <x v="6128"/>
      <x v="5940"/>
    </i>
    <i>
      <x v="6129"/>
      <x v="5941"/>
    </i>
    <i>
      <x v="6130"/>
      <x v="5942"/>
    </i>
    <i>
      <x v="6131"/>
      <x v="5943"/>
    </i>
    <i>
      <x v="6132"/>
      <x v="5944"/>
    </i>
    <i>
      <x v="6133"/>
      <x v="5945"/>
    </i>
    <i>
      <x v="6134"/>
      <x v="5946"/>
    </i>
    <i>
      <x v="6135"/>
      <x v="5947"/>
    </i>
    <i>
      <x v="6136"/>
      <x v="5948"/>
    </i>
    <i>
      <x v="6137"/>
      <x v="5949"/>
    </i>
    <i>
      <x v="6138"/>
      <x v="5950"/>
    </i>
    <i>
      <x v="6139"/>
      <x v="5951"/>
    </i>
    <i>
      <x v="6140"/>
      <x v="5952"/>
    </i>
    <i>
      <x v="6141"/>
      <x v="5953"/>
    </i>
    <i>
      <x v="6142"/>
      <x v="5954"/>
    </i>
    <i>
      <x v="6143"/>
      <x v="5955"/>
    </i>
    <i>
      <x v="6144"/>
      <x v="5956"/>
    </i>
    <i>
      <x v="6145"/>
      <x v="5957"/>
    </i>
    <i>
      <x v="6146"/>
      <x v="5958"/>
    </i>
    <i>
      <x v="6147"/>
      <x v="5959"/>
    </i>
    <i>
      <x v="6148"/>
      <x v="5960"/>
    </i>
    <i>
      <x v="6149"/>
      <x v="5961"/>
    </i>
    <i>
      <x v="6150"/>
      <x v="5962"/>
    </i>
    <i>
      <x v="6151"/>
      <x v="5964"/>
    </i>
    <i>
      <x v="6152"/>
      <x v="5965"/>
    </i>
    <i>
      <x v="6153"/>
      <x v="5966"/>
    </i>
    <i>
      <x v="6154"/>
      <x v="5967"/>
    </i>
    <i>
      <x v="6155"/>
      <x v="5968"/>
    </i>
    <i>
      <x v="6156"/>
      <x v="5969"/>
    </i>
    <i>
      <x v="6157"/>
      <x v="5970"/>
    </i>
    <i>
      <x v="6158"/>
      <x v="5971"/>
    </i>
    <i>
      <x v="6159"/>
      <x v="5972"/>
    </i>
    <i>
      <x v="6160"/>
      <x v="5973"/>
    </i>
    <i>
      <x v="6161"/>
      <x v="5974"/>
    </i>
    <i>
      <x v="6162"/>
      <x v="5975"/>
    </i>
    <i>
      <x v="6163"/>
      <x v="5976"/>
    </i>
    <i>
      <x v="6164"/>
      <x v="5977"/>
    </i>
    <i>
      <x v="6165"/>
      <x v="5978"/>
    </i>
    <i>
      <x v="6166"/>
      <x v="5979"/>
    </i>
    <i>
      <x v="6167"/>
      <x v="5980"/>
    </i>
    <i>
      <x v="6168"/>
      <x v="5981"/>
    </i>
    <i>
      <x v="6169"/>
      <x v="5982"/>
    </i>
    <i>
      <x v="6170"/>
      <x v="5983"/>
    </i>
    <i>
      <x v="6171"/>
      <x v="5984"/>
    </i>
    <i>
      <x v="6172"/>
      <x v="5985"/>
    </i>
    <i>
      <x v="6173"/>
      <x v="5986"/>
    </i>
    <i>
      <x v="6174"/>
      <x v="5987"/>
    </i>
    <i>
      <x v="6175"/>
      <x v="5988"/>
    </i>
    <i>
      <x v="6176"/>
      <x v="5989"/>
    </i>
    <i>
      <x v="6177"/>
      <x v="5990"/>
    </i>
    <i>
      <x v="6178"/>
      <x v="5991"/>
    </i>
    <i>
      <x v="6179"/>
      <x v="5992"/>
    </i>
    <i>
      <x v="6180"/>
      <x v="5993"/>
    </i>
    <i>
      <x v="6181"/>
      <x v="5994"/>
    </i>
    <i>
      <x v="6182"/>
      <x v="5995"/>
    </i>
    <i>
      <x v="6183"/>
      <x v="5996"/>
    </i>
    <i>
      <x v="6184"/>
      <x v="5997"/>
    </i>
    <i>
      <x v="6185"/>
      <x v="5998"/>
    </i>
    <i>
      <x v="6186"/>
      <x v="5999"/>
    </i>
    <i>
      <x v="6187"/>
      <x v="6000"/>
    </i>
    <i>
      <x v="6188"/>
      <x v="6001"/>
    </i>
    <i>
      <x v="6189"/>
      <x v="6002"/>
    </i>
    <i>
      <x v="6190"/>
      <x v="6003"/>
    </i>
    <i>
      <x v="6191"/>
      <x v="6004"/>
    </i>
    <i>
      <x v="6192"/>
      <x v="6005"/>
    </i>
    <i>
      <x v="6193"/>
      <x v="6006"/>
    </i>
    <i>
      <x v="6194"/>
      <x v="6007"/>
    </i>
    <i>
      <x v="6195"/>
      <x v="6008"/>
    </i>
    <i>
      <x v="6196"/>
      <x v="6009"/>
    </i>
    <i>
      <x v="6197"/>
      <x v="6010"/>
    </i>
    <i>
      <x v="6198"/>
      <x v="6011"/>
    </i>
    <i>
      <x v="6199"/>
      <x v="6012"/>
    </i>
    <i>
      <x v="6200"/>
      <x v="6013"/>
    </i>
    <i>
      <x v="6201"/>
      <x v="6014"/>
    </i>
    <i>
      <x v="6202"/>
      <x v="6015"/>
    </i>
    <i>
      <x v="6203"/>
      <x v="6016"/>
    </i>
    <i>
      <x v="6204"/>
      <x v="6017"/>
    </i>
    <i>
      <x v="6205"/>
      <x v="6018"/>
    </i>
    <i>
      <x v="6206"/>
      <x v="6019"/>
    </i>
    <i>
      <x v="6207"/>
      <x v="6020"/>
    </i>
    <i>
      <x v="6208"/>
      <x v="6021"/>
    </i>
    <i>
      <x v="6209"/>
      <x v="6022"/>
    </i>
    <i>
      <x v="6210"/>
      <x v="6023"/>
    </i>
    <i>
      <x v="6211"/>
      <x v="6024"/>
    </i>
    <i>
      <x v="6212"/>
      <x v="6025"/>
    </i>
    <i>
      <x v="6213"/>
      <x v="6026"/>
    </i>
    <i>
      <x v="6214"/>
      <x v="6028"/>
    </i>
    <i>
      <x v="6215"/>
      <x v="6029"/>
    </i>
    <i>
      <x v="6216"/>
      <x v="6030"/>
    </i>
    <i>
      <x v="6217"/>
      <x v="6031"/>
    </i>
    <i>
      <x v="6218"/>
      <x v="6032"/>
    </i>
    <i>
      <x v="6219"/>
      <x v="6033"/>
    </i>
    <i>
      <x v="6220"/>
      <x v="6034"/>
    </i>
    <i>
      <x v="6221"/>
      <x v="6035"/>
    </i>
    <i>
      <x v="6222"/>
      <x v="6036"/>
    </i>
    <i>
      <x v="6223"/>
      <x v="6037"/>
    </i>
    <i>
      <x v="6224"/>
      <x v="6038"/>
    </i>
    <i>
      <x v="6225"/>
      <x v="6039"/>
    </i>
    <i>
      <x v="6226"/>
      <x v="6040"/>
    </i>
    <i>
      <x v="6227"/>
      <x v="6041"/>
    </i>
    <i>
      <x v="6228"/>
      <x v="6042"/>
    </i>
    <i>
      <x v="6229"/>
      <x v="6043"/>
    </i>
    <i>
      <x v="6230"/>
      <x v="6044"/>
    </i>
    <i>
      <x v="6231"/>
      <x v="6045"/>
    </i>
    <i>
      <x v="6232"/>
      <x v="6046"/>
    </i>
    <i>
      <x v="6233"/>
      <x v="6047"/>
    </i>
    <i>
      <x v="6234"/>
      <x v="6048"/>
    </i>
    <i>
      <x v="6235"/>
      <x v="6049"/>
    </i>
    <i>
      <x v="6236"/>
      <x v="6050"/>
    </i>
    <i>
      <x v="6237"/>
      <x v="6051"/>
    </i>
    <i>
      <x v="6238"/>
      <x v="6052"/>
    </i>
    <i>
      <x v="6239"/>
      <x v="6053"/>
    </i>
    <i>
      <x v="6240"/>
      <x v="6054"/>
    </i>
    <i>
      <x v="6241"/>
      <x v="6055"/>
    </i>
    <i>
      <x v="6242"/>
      <x v="6056"/>
    </i>
    <i>
      <x v="6243"/>
      <x v="6057"/>
    </i>
    <i>
      <x v="6244"/>
      <x v="6058"/>
    </i>
    <i>
      <x v="6245"/>
      <x v="6059"/>
    </i>
    <i>
      <x v="6246"/>
      <x v="6060"/>
    </i>
    <i>
      <x v="6247"/>
      <x v="6061"/>
    </i>
    <i>
      <x v="6248"/>
      <x v="6062"/>
    </i>
    <i>
      <x v="6249"/>
      <x v="6063"/>
    </i>
    <i>
      <x v="6250"/>
      <x v="6064"/>
    </i>
    <i>
      <x v="6251"/>
      <x v="6065"/>
    </i>
    <i>
      <x v="6252"/>
      <x v="6066"/>
    </i>
    <i>
      <x v="6253"/>
      <x v="6067"/>
    </i>
    <i>
      <x v="6254"/>
      <x v="6068"/>
    </i>
    <i>
      <x v="6255"/>
      <x v="6069"/>
    </i>
    <i>
      <x v="6256"/>
      <x v="6070"/>
    </i>
    <i>
      <x v="6257"/>
      <x v="6071"/>
    </i>
    <i>
      <x v="6258"/>
      <x v="6072"/>
    </i>
    <i>
      <x v="6259"/>
      <x v="6073"/>
    </i>
    <i>
      <x v="6260"/>
      <x v="6074"/>
    </i>
    <i>
      <x v="6261"/>
      <x v="6075"/>
    </i>
    <i>
      <x v="6262"/>
      <x v="6076"/>
    </i>
    <i>
      <x v="6263"/>
      <x v="6077"/>
    </i>
    <i>
      <x v="6264"/>
      <x v="6078"/>
    </i>
    <i>
      <x v="6265"/>
      <x v="6079"/>
    </i>
    <i>
      <x v="6266"/>
      <x v="6080"/>
    </i>
    <i>
      <x v="6267"/>
      <x v="6081"/>
    </i>
    <i>
      <x v="6268"/>
      <x v="6082"/>
    </i>
    <i>
      <x v="6269"/>
      <x v="6083"/>
    </i>
    <i>
      <x v="6270"/>
      <x v="6084"/>
    </i>
    <i>
      <x v="6271"/>
      <x v="6085"/>
    </i>
    <i>
      <x v="6272"/>
      <x v="6086"/>
    </i>
    <i>
      <x v="6273"/>
      <x v="6087"/>
    </i>
    <i>
      <x v="6274"/>
      <x v="6088"/>
    </i>
    <i>
      <x v="6275"/>
      <x v="6089"/>
    </i>
    <i>
      <x v="6276"/>
      <x v="6090"/>
    </i>
    <i>
      <x v="6277"/>
      <x v="6091"/>
    </i>
    <i>
      <x v="6278"/>
      <x v="6092"/>
    </i>
    <i>
      <x v="6279"/>
      <x v="6093"/>
    </i>
    <i>
      <x v="6280"/>
      <x v="6095"/>
    </i>
    <i>
      <x v="6281"/>
      <x v="6096"/>
    </i>
    <i>
      <x v="6282"/>
      <x v="6097"/>
    </i>
    <i>
      <x v="6283"/>
      <x v="6098"/>
    </i>
    <i>
      <x v="6284"/>
      <x v="6099"/>
    </i>
    <i>
      <x v="6285"/>
      <x v="6100"/>
    </i>
    <i>
      <x v="6286"/>
      <x v="6101"/>
    </i>
    <i>
      <x v="6287"/>
      <x v="6102"/>
    </i>
    <i>
      <x v="6288"/>
      <x v="6103"/>
    </i>
    <i>
      <x v="6289"/>
      <x v="6104"/>
    </i>
    <i>
      <x v="6290"/>
      <x v="6105"/>
    </i>
    <i>
      <x v="6291"/>
      <x v="6106"/>
    </i>
    <i>
      <x v="6292"/>
      <x v="6107"/>
    </i>
    <i>
      <x v="6293"/>
      <x v="6108"/>
    </i>
    <i>
      <x v="6294"/>
      <x v="6109"/>
    </i>
    <i>
      <x v="6295"/>
      <x v="6110"/>
    </i>
    <i>
      <x v="6296"/>
      <x v="6111"/>
    </i>
    <i>
      <x v="6297"/>
      <x v="6112"/>
    </i>
    <i>
      <x v="6298"/>
      <x v="6113"/>
    </i>
    <i>
      <x v="6299"/>
      <x v="6114"/>
    </i>
    <i>
      <x v="6300"/>
      <x v="6115"/>
    </i>
    <i>
      <x v="6301"/>
      <x v="6116"/>
    </i>
    <i>
      <x v="6302"/>
      <x v="6117"/>
    </i>
    <i>
      <x v="6303"/>
      <x v="6118"/>
    </i>
    <i>
      <x v="6304"/>
      <x v="6119"/>
    </i>
    <i>
      <x v="6305"/>
      <x v="6120"/>
    </i>
    <i>
      <x v="6306"/>
      <x v="6121"/>
    </i>
    <i>
      <x v="6307"/>
      <x v="6122"/>
    </i>
    <i>
      <x v="6308"/>
      <x v="6123"/>
    </i>
    <i>
      <x v="6309"/>
      <x v="6124"/>
    </i>
    <i>
      <x v="6310"/>
      <x v="6125"/>
    </i>
    <i>
      <x v="6311"/>
      <x v="6126"/>
    </i>
    <i>
      <x v="6312"/>
      <x v="6127"/>
    </i>
    <i>
      <x v="6313"/>
      <x v="6128"/>
    </i>
    <i>
      <x v="6314"/>
      <x v="6129"/>
    </i>
    <i>
      <x v="6315"/>
      <x v="6130"/>
    </i>
    <i>
      <x v="6316"/>
      <x v="6131"/>
    </i>
    <i>
      <x v="6317"/>
      <x v="6132"/>
    </i>
    <i>
      <x v="6318"/>
      <x v="6133"/>
    </i>
    <i>
      <x v="6319"/>
      <x v="6134"/>
    </i>
    <i>
      <x v="6320"/>
      <x v="6135"/>
    </i>
    <i>
      <x v="6321"/>
      <x v="6136"/>
    </i>
    <i>
      <x v="6322"/>
      <x v="6137"/>
    </i>
    <i>
      <x v="6323"/>
      <x v="6138"/>
    </i>
    <i>
      <x v="6324"/>
      <x v="6139"/>
    </i>
    <i>
      <x v="6325"/>
      <x v="6140"/>
    </i>
    <i>
      <x v="6326"/>
      <x v="6141"/>
    </i>
    <i>
      <x v="6327"/>
      <x v="6142"/>
    </i>
    <i>
      <x v="6328"/>
      <x v="6143"/>
    </i>
    <i>
      <x v="6329"/>
      <x v="6145"/>
    </i>
    <i>
      <x v="6330"/>
      <x v="6146"/>
    </i>
    <i>
      <x v="6331"/>
      <x v="6147"/>
    </i>
    <i>
      <x v="6332"/>
      <x v="6148"/>
    </i>
    <i>
      <x v="6333"/>
      <x v="6149"/>
    </i>
    <i>
      <x v="6334"/>
      <x v="6150"/>
    </i>
    <i>
      <x v="6335"/>
      <x v="6151"/>
    </i>
    <i>
      <x v="6336"/>
      <x v="6152"/>
    </i>
    <i>
      <x v="6337"/>
      <x v="6153"/>
    </i>
    <i>
      <x v="6338"/>
      <x v="6154"/>
    </i>
    <i>
      <x v="6339"/>
      <x v="6155"/>
    </i>
    <i>
      <x v="6340"/>
      <x v="6156"/>
    </i>
    <i>
      <x v="6341"/>
      <x v="6157"/>
    </i>
    <i>
      <x v="6342"/>
      <x v="6158"/>
    </i>
    <i>
      <x v="6343"/>
      <x v="6159"/>
    </i>
    <i>
      <x v="6344"/>
      <x v="6160"/>
    </i>
    <i>
      <x v="6345"/>
      <x v="6161"/>
    </i>
    <i>
      <x v="6346"/>
      <x v="6162"/>
    </i>
    <i>
      <x v="6347"/>
      <x v="6163"/>
    </i>
    <i>
      <x v="6348"/>
      <x v="6164"/>
    </i>
    <i>
      <x v="6349"/>
      <x v="6165"/>
    </i>
    <i>
      <x v="6350"/>
      <x v="6166"/>
    </i>
    <i>
      <x v="6351"/>
      <x v="6167"/>
    </i>
    <i>
      <x v="6352"/>
      <x v="6168"/>
    </i>
    <i>
      <x v="6353"/>
      <x v="6169"/>
    </i>
    <i>
      <x v="6354"/>
      <x v="6170"/>
    </i>
    <i>
      <x v="6355"/>
      <x v="6171"/>
    </i>
    <i>
      <x v="6356"/>
      <x v="6172"/>
    </i>
    <i>
      <x v="6357"/>
      <x v="6173"/>
    </i>
    <i>
      <x v="6358"/>
      <x v="6174"/>
    </i>
    <i>
      <x v="6359"/>
      <x v="6175"/>
    </i>
    <i>
      <x v="6360"/>
      <x v="6176"/>
    </i>
    <i>
      <x v="6361"/>
      <x v="6177"/>
    </i>
    <i>
      <x v="6362"/>
      <x v="6178"/>
    </i>
    <i>
      <x v="6363"/>
      <x v="6179"/>
    </i>
    <i>
      <x v="6364"/>
      <x v="6180"/>
    </i>
    <i>
      <x v="6365"/>
      <x v="6181"/>
    </i>
    <i>
      <x v="6366"/>
      <x v="6182"/>
    </i>
    <i>
      <x v="6367"/>
      <x v="6183"/>
    </i>
    <i>
      <x v="6368"/>
      <x v="6184"/>
    </i>
    <i>
      <x v="6369"/>
      <x v="6185"/>
    </i>
    <i>
      <x v="6370"/>
      <x v="6186"/>
    </i>
    <i>
      <x v="6371"/>
      <x v="6187"/>
    </i>
    <i>
      <x v="6372"/>
      <x v="6188"/>
    </i>
    <i>
      <x v="6373"/>
      <x v="6189"/>
    </i>
    <i>
      <x v="6374"/>
      <x v="6190"/>
    </i>
    <i>
      <x v="6375"/>
      <x v="6191"/>
    </i>
    <i>
      <x v="6376"/>
      <x v="6192"/>
    </i>
    <i>
      <x v="6377"/>
      <x v="6193"/>
    </i>
    <i>
      <x v="6378"/>
      <x v="6194"/>
    </i>
    <i>
      <x v="6379"/>
      <x v="6195"/>
    </i>
    <i>
      <x v="6380"/>
      <x v="6196"/>
    </i>
    <i>
      <x v="6381"/>
      <x v="6197"/>
    </i>
    <i>
      <x v="6382"/>
      <x v="6198"/>
    </i>
    <i>
      <x v="6383"/>
      <x v="6199"/>
    </i>
    <i>
      <x v="6384"/>
      <x v="6200"/>
    </i>
    <i>
      <x v="6385"/>
      <x v="6201"/>
    </i>
    <i>
      <x v="6386"/>
      <x v="6202"/>
    </i>
    <i>
      <x v="6387"/>
      <x v="6203"/>
    </i>
    <i>
      <x v="6388"/>
      <x v="6204"/>
    </i>
    <i>
      <x v="6389"/>
      <x v="6205"/>
    </i>
    <i>
      <x v="6390"/>
      <x v="6206"/>
    </i>
    <i>
      <x v="6391"/>
      <x v="6207"/>
    </i>
    <i>
      <x v="6392"/>
      <x v="6208"/>
    </i>
    <i>
      <x v="6393"/>
      <x v="6209"/>
    </i>
    <i>
      <x v="6394"/>
      <x v="6210"/>
    </i>
    <i>
      <x v="6395"/>
      <x v="6211"/>
    </i>
    <i>
      <x v="6396"/>
      <x v="6212"/>
    </i>
    <i>
      <x v="6397"/>
      <x v="6213"/>
    </i>
    <i>
      <x v="6398"/>
      <x v="6214"/>
    </i>
    <i>
      <x v="6399"/>
      <x v="6215"/>
    </i>
    <i>
      <x v="6400"/>
      <x v="6216"/>
    </i>
    <i>
      <x v="6401"/>
      <x v="6217"/>
    </i>
    <i>
      <x v="6402"/>
      <x v="6218"/>
    </i>
    <i>
      <x v="6403"/>
      <x v="6219"/>
    </i>
    <i>
      <x v="6404"/>
      <x v="6220"/>
    </i>
    <i>
      <x v="6405"/>
      <x v="6221"/>
    </i>
    <i>
      <x v="6406"/>
      <x v="6222"/>
    </i>
    <i>
      <x v="6407"/>
      <x v="6223"/>
    </i>
    <i>
      <x v="6408"/>
      <x v="6224"/>
    </i>
    <i>
      <x v="6409"/>
      <x v="6225"/>
    </i>
    <i>
      <x v="6410"/>
      <x v="6226"/>
    </i>
    <i>
      <x v="6411"/>
      <x v="6227"/>
    </i>
    <i>
      <x v="6412"/>
      <x v="6228"/>
    </i>
    <i>
      <x v="6413"/>
      <x v="6229"/>
    </i>
    <i>
      <x v="6414"/>
      <x v="6230"/>
    </i>
    <i>
      <x v="6415"/>
      <x v="6232"/>
    </i>
    <i>
      <x v="6416"/>
      <x v="6233"/>
    </i>
    <i>
      <x v="6417"/>
      <x v="6234"/>
    </i>
    <i>
      <x v="6418"/>
      <x v="6235"/>
    </i>
    <i>
      <x v="6419"/>
      <x v="6236"/>
    </i>
    <i>
      <x v="6420"/>
      <x v="6237"/>
    </i>
    <i>
      <x v="6421"/>
      <x v="6238"/>
    </i>
    <i>
      <x v="6422"/>
      <x v="6239"/>
    </i>
    <i>
      <x v="6423"/>
      <x v="6240"/>
    </i>
    <i>
      <x v="6424"/>
      <x v="6241"/>
    </i>
    <i>
      <x v="6425"/>
      <x v="6242"/>
    </i>
    <i>
      <x v="6426"/>
      <x v="6243"/>
    </i>
    <i>
      <x v="6427"/>
      <x v="6244"/>
    </i>
    <i>
      <x v="6428"/>
      <x v="6245"/>
    </i>
    <i>
      <x v="6429"/>
      <x v="6246"/>
    </i>
    <i>
      <x v="6430"/>
      <x v="6247"/>
    </i>
    <i>
      <x v="6431"/>
      <x v="6248"/>
    </i>
    <i>
      <x v="6432"/>
      <x v="6249"/>
    </i>
    <i>
      <x v="6433"/>
      <x v="6250"/>
    </i>
    <i>
      <x v="6434"/>
      <x v="6251"/>
    </i>
    <i>
      <x v="6435"/>
      <x v="6252"/>
    </i>
    <i>
      <x v="6436"/>
      <x v="6253"/>
    </i>
    <i>
      <x v="6437"/>
      <x v="6254"/>
    </i>
    <i>
      <x v="6438"/>
      <x v="6255"/>
    </i>
    <i>
      <x v="6439"/>
      <x v="6256"/>
    </i>
    <i>
      <x v="6440"/>
      <x v="6257"/>
    </i>
    <i>
      <x v="6441"/>
      <x v="6258"/>
    </i>
    <i>
      <x v="6442"/>
      <x v="6259"/>
    </i>
    <i>
      <x v="6443"/>
      <x v="6260"/>
    </i>
    <i>
      <x v="6444"/>
      <x v="6261"/>
    </i>
    <i>
      <x v="6445"/>
      <x v="6262"/>
    </i>
    <i>
      <x v="6446"/>
      <x v="6263"/>
    </i>
    <i>
      <x v="6447"/>
      <x v="6264"/>
    </i>
    <i>
      <x v="6448"/>
      <x v="6265"/>
    </i>
    <i>
      <x v="6449"/>
      <x v="6266"/>
    </i>
    <i>
      <x v="6450"/>
      <x v="6267"/>
    </i>
    <i>
      <x v="6451"/>
      <x v="6268"/>
    </i>
    <i>
      <x v="6452"/>
      <x v="6269"/>
    </i>
    <i>
      <x v="6453"/>
      <x v="6270"/>
    </i>
    <i>
      <x v="6454"/>
      <x v="6271"/>
    </i>
    <i>
      <x v="6455"/>
      <x v="6272"/>
    </i>
    <i>
      <x v="6456"/>
      <x v="6274"/>
    </i>
    <i>
      <x v="6457"/>
      <x v="6275"/>
    </i>
    <i>
      <x v="6458"/>
      <x v="6276"/>
    </i>
    <i>
      <x v="6459"/>
      <x v="6277"/>
    </i>
    <i>
      <x v="6460"/>
      <x v="6278"/>
    </i>
    <i>
      <x v="6461"/>
      <x v="6279"/>
    </i>
    <i>
      <x v="6462"/>
      <x v="6280"/>
    </i>
    <i>
      <x v="6463"/>
      <x v="1532"/>
    </i>
    <i>
      <x v="6464"/>
      <x v="6281"/>
    </i>
    <i>
      <x v="6465"/>
      <x v="6282"/>
    </i>
    <i>
      <x v="6466"/>
      <x v="6283"/>
    </i>
    <i>
      <x v="6467"/>
      <x v="6284"/>
    </i>
    <i>
      <x v="6468"/>
      <x v="6285"/>
    </i>
    <i>
      <x v="6469"/>
      <x v="6286"/>
    </i>
    <i>
      <x v="6470"/>
      <x v="6287"/>
    </i>
    <i>
      <x v="6471"/>
      <x v="6288"/>
    </i>
    <i>
      <x v="6472"/>
      <x v="6289"/>
    </i>
    <i>
      <x v="6473"/>
      <x v="6290"/>
    </i>
    <i>
      <x v="6474"/>
      <x v="6291"/>
    </i>
    <i>
      <x v="6475"/>
      <x v="6292"/>
    </i>
    <i>
      <x v="6476"/>
      <x v="6293"/>
    </i>
    <i>
      <x v="6477"/>
      <x v="6294"/>
    </i>
    <i>
      <x v="6478"/>
      <x v="6295"/>
    </i>
    <i>
      <x v="6479"/>
      <x v="6296"/>
    </i>
    <i>
      <x v="6480"/>
      <x v="6297"/>
    </i>
    <i>
      <x v="6481"/>
      <x v="6298"/>
    </i>
    <i>
      <x v="6482"/>
      <x v="6299"/>
    </i>
    <i>
      <x v="6483"/>
      <x v="6300"/>
    </i>
    <i>
      <x v="6484"/>
      <x v="6301"/>
    </i>
    <i>
      <x v="6485"/>
      <x v="6302"/>
    </i>
    <i>
      <x v="6486"/>
      <x v="6303"/>
    </i>
    <i>
      <x v="6487"/>
      <x v="6304"/>
    </i>
    <i>
      <x v="6488"/>
      <x v="6305"/>
    </i>
    <i>
      <x v="6489"/>
      <x v="6306"/>
    </i>
    <i>
      <x v="6490"/>
      <x v="6307"/>
    </i>
    <i>
      <x v="6491"/>
      <x v="6308"/>
    </i>
    <i>
      <x v="6492"/>
      <x v="630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Укупно (Извршено у 2025.)" fld="8" baseField="0" baseItem="0"/>
    <dataField name="Sum of Укупно (План за 2026.)" fld="9" baseField="0" baseItem="0" numFmtId="3"/>
  </dataFields>
  <formats count="6">
    <format dxfId="26">
      <pivotArea field="2" type="button" dataOnly="0" labelOnly="1" outline="0" axis="axisRow" fieldPosition="0"/>
    </format>
    <format dxfId="25">
      <pivotArea field="3" type="button" dataOnly="0" labelOnly="1" outline="0" axis="axisRow" fieldPosition="1"/>
    </format>
    <format dxfId="24">
      <pivotArea field="2" type="button" dataOnly="0" labelOnly="1" outline="0" axis="axisRow" fieldPosition="0"/>
    </format>
    <format dxfId="23">
      <pivotArea field="3" type="button" dataOnly="0" labelOnly="1" outline="0" axis="axisRow" fieldPosition="1"/>
    </format>
    <format dxfId="22">
      <pivotArea outline="0" fieldPosition="0">
        <references count="1">
          <reference field="4294967294" count="1" selected="0"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J31"/>
  <sheetViews>
    <sheetView workbookViewId="0">
      <selection activeCell="B9" sqref="B9"/>
    </sheetView>
  </sheetViews>
  <sheetFormatPr defaultRowHeight="12.75"/>
  <cols>
    <col min="1" max="1" width="5" style="2" customWidth="1"/>
    <col min="2" max="2" width="12.28515625" style="2" customWidth="1"/>
    <col min="3" max="16384" width="9.140625" style="2"/>
  </cols>
  <sheetData>
    <row r="2" spans="1:9" ht="14.25">
      <c r="C2" s="962" t="s">
        <v>19</v>
      </c>
      <c r="D2" s="962"/>
      <c r="E2" s="962"/>
      <c r="F2" s="962"/>
      <c r="G2" s="962"/>
      <c r="H2" s="962"/>
      <c r="I2" s="962"/>
    </row>
    <row r="3" spans="1:9" ht="15.75">
      <c r="C3" s="963" t="s">
        <v>20</v>
      </c>
      <c r="D3" s="963"/>
      <c r="E3" s="963"/>
      <c r="F3" s="963"/>
      <c r="G3" s="963"/>
      <c r="H3" s="963"/>
      <c r="I3" s="963"/>
    </row>
    <row r="6" spans="1:9" ht="18.75">
      <c r="B6" s="964" t="s">
        <v>21</v>
      </c>
      <c r="C6" s="964"/>
      <c r="D6" s="964"/>
      <c r="E6" s="964"/>
      <c r="F6" s="964"/>
      <c r="G6" s="964"/>
      <c r="H6" s="964"/>
      <c r="I6" s="964"/>
    </row>
    <row r="7" spans="1:9" ht="18.75">
      <c r="B7" s="964" t="s">
        <v>22</v>
      </c>
      <c r="C7" s="964"/>
      <c r="D7" s="964"/>
      <c r="E7" s="964"/>
      <c r="F7" s="964"/>
      <c r="G7" s="964"/>
      <c r="H7" s="964"/>
      <c r="I7" s="964"/>
    </row>
    <row r="8" spans="1:9" ht="18.75">
      <c r="B8" s="965" t="s">
        <v>20729</v>
      </c>
      <c r="C8" s="965"/>
      <c r="D8" s="965"/>
      <c r="E8" s="965"/>
      <c r="F8" s="965"/>
      <c r="G8" s="965"/>
      <c r="H8" s="965"/>
      <c r="I8" s="965"/>
    </row>
    <row r="9" spans="1:9" customFormat="1"/>
    <row r="10" spans="1:9" ht="15">
      <c r="A10" s="72"/>
      <c r="B10" s="72"/>
      <c r="C10" s="72" t="s">
        <v>65</v>
      </c>
      <c r="D10" s="72"/>
    </row>
    <row r="11" spans="1:9" ht="15">
      <c r="A11" s="70" t="s">
        <v>1768</v>
      </c>
      <c r="B11" s="70" t="s">
        <v>1769</v>
      </c>
      <c r="C11" s="70"/>
      <c r="D11" s="70"/>
      <c r="E11" s="71"/>
      <c r="F11" s="71"/>
      <c r="G11" s="71"/>
      <c r="H11" s="71"/>
      <c r="I11" s="71"/>
    </row>
    <row r="12" spans="1:9" ht="15">
      <c r="A12" s="72" t="s">
        <v>1750</v>
      </c>
      <c r="B12" s="73" t="s">
        <v>293</v>
      </c>
      <c r="C12" s="73"/>
      <c r="D12" s="73"/>
      <c r="E12" s="57"/>
      <c r="F12" s="57"/>
      <c r="G12" s="57"/>
      <c r="H12" s="57"/>
      <c r="I12" s="57"/>
    </row>
    <row r="13" spans="1:9" ht="15">
      <c r="A13" s="72" t="s">
        <v>1751</v>
      </c>
      <c r="B13" s="73" t="s">
        <v>294</v>
      </c>
      <c r="C13" s="73"/>
      <c r="D13" s="73"/>
      <c r="E13" s="57"/>
      <c r="F13" s="57"/>
      <c r="G13" s="57"/>
      <c r="H13" s="57"/>
      <c r="I13" s="57"/>
    </row>
    <row r="14" spans="1:9" ht="15">
      <c r="A14" s="72" t="s">
        <v>1752</v>
      </c>
      <c r="B14" s="73" t="s">
        <v>295</v>
      </c>
      <c r="C14" s="73"/>
      <c r="D14" s="73"/>
      <c r="E14" s="57"/>
      <c r="F14" s="57"/>
      <c r="G14" s="57"/>
      <c r="H14" s="57"/>
      <c r="I14" s="57"/>
    </row>
    <row r="15" spans="1:9" ht="15">
      <c r="A15" s="72" t="s">
        <v>1753</v>
      </c>
      <c r="B15" s="73" t="s">
        <v>296</v>
      </c>
      <c r="C15" s="73"/>
      <c r="D15" s="73"/>
      <c r="E15" s="57"/>
      <c r="F15" s="57"/>
      <c r="G15" s="57"/>
      <c r="H15" s="57"/>
      <c r="I15" s="57"/>
    </row>
    <row r="16" spans="1:9" ht="15">
      <c r="A16" s="72" t="s">
        <v>1754</v>
      </c>
      <c r="B16" s="73" t="s">
        <v>190</v>
      </c>
      <c r="C16" s="73"/>
      <c r="D16" s="73"/>
      <c r="E16" s="57"/>
      <c r="F16" s="57"/>
      <c r="G16" s="57"/>
      <c r="H16" s="57"/>
      <c r="I16" s="57"/>
    </row>
    <row r="17" spans="1:10" ht="15.75" customHeight="1">
      <c r="A17" s="72" t="s">
        <v>1755</v>
      </c>
      <c r="B17" s="73" t="s">
        <v>196</v>
      </c>
      <c r="C17" s="73"/>
      <c r="D17" s="73"/>
      <c r="E17" s="57"/>
      <c r="F17" s="57"/>
      <c r="G17" s="57"/>
      <c r="H17" s="57"/>
      <c r="I17" s="57"/>
    </row>
    <row r="18" spans="1:10" ht="15.75" customHeight="1">
      <c r="A18" s="72" t="s">
        <v>1756</v>
      </c>
      <c r="B18" s="73" t="s">
        <v>197</v>
      </c>
      <c r="C18" s="73"/>
      <c r="D18" s="73"/>
      <c r="E18" s="57"/>
      <c r="F18" s="57"/>
      <c r="G18" s="57"/>
      <c r="H18" s="57"/>
      <c r="I18" s="57"/>
    </row>
    <row r="19" spans="1:10" ht="15">
      <c r="A19" s="72" t="s">
        <v>87</v>
      </c>
      <c r="B19" s="73" t="s">
        <v>279</v>
      </c>
      <c r="C19" s="73"/>
      <c r="D19" s="73"/>
      <c r="E19" s="57"/>
      <c r="F19" s="57"/>
      <c r="G19" s="57"/>
      <c r="H19" s="57"/>
      <c r="I19" s="57"/>
    </row>
    <row r="20" spans="1:10" ht="15">
      <c r="A20" s="72" t="s">
        <v>1757</v>
      </c>
      <c r="B20" s="73" t="s">
        <v>205</v>
      </c>
      <c r="C20" s="73"/>
      <c r="D20" s="73"/>
      <c r="E20" s="57"/>
      <c r="F20" s="57"/>
      <c r="G20" s="57"/>
      <c r="H20" s="57"/>
      <c r="I20" s="57"/>
    </row>
    <row r="21" spans="1:10" ht="15">
      <c r="A21" s="109" t="s">
        <v>1758</v>
      </c>
      <c r="B21" s="110" t="s">
        <v>1833</v>
      </c>
      <c r="C21" s="110"/>
      <c r="D21" s="110"/>
      <c r="E21" s="112"/>
      <c r="F21" s="112"/>
      <c r="G21" s="112"/>
      <c r="H21" s="112"/>
      <c r="I21" s="112"/>
      <c r="J21" s="113"/>
    </row>
    <row r="22" spans="1:10" ht="15">
      <c r="A22" s="109" t="s">
        <v>1759</v>
      </c>
      <c r="B22" s="110" t="s">
        <v>1823</v>
      </c>
      <c r="C22" s="114"/>
      <c r="D22" s="114"/>
      <c r="E22" s="114"/>
      <c r="F22" s="114"/>
      <c r="G22" s="114"/>
      <c r="H22" s="114"/>
      <c r="I22" s="114"/>
      <c r="J22" s="113"/>
    </row>
    <row r="23" spans="1:10" ht="15">
      <c r="A23" s="72" t="s">
        <v>1760</v>
      </c>
      <c r="B23" s="74" t="s">
        <v>207</v>
      </c>
      <c r="C23" s="73"/>
      <c r="D23" s="73"/>
      <c r="E23" s="57"/>
      <c r="F23" s="57"/>
      <c r="G23" s="57"/>
      <c r="H23" s="57"/>
      <c r="I23" s="57"/>
    </row>
    <row r="24" spans="1:10" ht="15">
      <c r="A24" s="72" t="s">
        <v>1761</v>
      </c>
      <c r="B24" s="74" t="s">
        <v>1729</v>
      </c>
      <c r="C24" s="73"/>
      <c r="D24" s="73"/>
      <c r="E24" s="57"/>
      <c r="F24" s="57"/>
      <c r="G24" s="57"/>
      <c r="H24" s="57"/>
      <c r="I24" s="57"/>
    </row>
    <row r="25" spans="1:10" ht="15">
      <c r="A25" s="72" t="s">
        <v>1762</v>
      </c>
      <c r="B25" s="73" t="s">
        <v>126</v>
      </c>
      <c r="C25" s="73"/>
      <c r="D25" s="73"/>
      <c r="E25" s="57"/>
      <c r="F25" s="57"/>
      <c r="G25" s="57"/>
      <c r="H25" s="57"/>
      <c r="I25" s="57"/>
    </row>
    <row r="26" spans="1:10" ht="15">
      <c r="A26" s="72" t="s">
        <v>1763</v>
      </c>
      <c r="B26" s="73" t="s">
        <v>266</v>
      </c>
      <c r="C26" s="73"/>
      <c r="D26" s="73"/>
      <c r="E26" s="57"/>
      <c r="F26" s="57"/>
      <c r="G26" s="57"/>
      <c r="H26" s="57"/>
      <c r="I26" s="57"/>
    </row>
    <row r="27" spans="1:10" ht="15">
      <c r="A27" s="72" t="s">
        <v>1764</v>
      </c>
      <c r="B27" s="73" t="s">
        <v>274</v>
      </c>
      <c r="C27" s="73"/>
      <c r="D27" s="73"/>
      <c r="E27" s="57"/>
      <c r="F27" s="57"/>
      <c r="G27" s="57"/>
      <c r="H27" s="57"/>
      <c r="I27" s="57"/>
    </row>
    <row r="28" spans="1:10" ht="15">
      <c r="A28" s="72" t="s">
        <v>1765</v>
      </c>
      <c r="B28" s="73" t="s">
        <v>276</v>
      </c>
      <c r="C28" s="73"/>
      <c r="D28" s="73"/>
      <c r="E28" s="57"/>
      <c r="F28" s="57"/>
      <c r="G28" s="57"/>
      <c r="H28" s="57"/>
      <c r="I28" s="57"/>
    </row>
    <row r="29" spans="1:10" ht="15">
      <c r="A29" s="72" t="s">
        <v>1766</v>
      </c>
      <c r="B29" s="73" t="s">
        <v>277</v>
      </c>
      <c r="C29" s="73"/>
      <c r="D29" s="73"/>
      <c r="E29" s="57"/>
      <c r="F29" s="57"/>
      <c r="G29" s="57"/>
      <c r="H29" s="57"/>
      <c r="I29" s="57"/>
    </row>
    <row r="30" spans="1:10" ht="15">
      <c r="A30" s="109" t="s">
        <v>1767</v>
      </c>
      <c r="B30" s="110" t="s">
        <v>1829</v>
      </c>
      <c r="C30" s="73"/>
      <c r="D30" s="73"/>
      <c r="E30" s="57"/>
      <c r="F30" s="57"/>
      <c r="G30" s="57"/>
      <c r="H30" s="57"/>
      <c r="I30" s="57"/>
    </row>
    <row r="31" spans="1:10" ht="15">
      <c r="A31" s="111" t="s">
        <v>1832</v>
      </c>
      <c r="B31" s="73" t="s">
        <v>278</v>
      </c>
      <c r="C31" s="73"/>
      <c r="D31" s="73"/>
      <c r="E31" s="57"/>
      <c r="F31" s="57"/>
      <c r="G31" s="57"/>
      <c r="H31" s="57"/>
      <c r="I31" s="57"/>
    </row>
  </sheetData>
  <mergeCells count="5">
    <mergeCell ref="C2:I2"/>
    <mergeCell ref="C3:I3"/>
    <mergeCell ref="B6:I6"/>
    <mergeCell ref="B7:I7"/>
    <mergeCell ref="B8:I8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E9D7F-C325-4706-A76E-F50469F88556}">
  <sheetPr codeName="Sheet10"/>
  <dimension ref="A1:G28"/>
  <sheetViews>
    <sheetView view="pageBreakPreview" zoomScaleSheetLayoutView="100" workbookViewId="0">
      <selection activeCell="K20" sqref="K20"/>
    </sheetView>
  </sheetViews>
  <sheetFormatPr defaultRowHeight="12.75"/>
  <cols>
    <col min="1" max="1" width="22.28515625" style="165" customWidth="1"/>
    <col min="2" max="2" width="7.5703125" style="165" customWidth="1"/>
    <col min="3" max="3" width="11.42578125" style="165" customWidth="1"/>
    <col min="4" max="4" width="12.5703125" style="165" customWidth="1"/>
    <col min="5" max="5" width="10.7109375" style="165" customWidth="1"/>
    <col min="6" max="6" width="13" style="165" customWidth="1"/>
    <col min="7" max="16384" width="9.140625" style="165"/>
  </cols>
  <sheetData>
    <row r="1" spans="1:6">
      <c r="A1" s="39"/>
      <c r="B1" s="40" t="s">
        <v>165</v>
      </c>
      <c r="C1" s="33" t="str">
        <f>[2]Dnevne.bolnice!C1</f>
        <v>Клинички Центар Ниш</v>
      </c>
      <c r="D1" s="35"/>
      <c r="E1" s="35"/>
      <c r="F1" s="37"/>
    </row>
    <row r="2" spans="1:6">
      <c r="A2" s="39"/>
      <c r="B2" s="40" t="s">
        <v>166</v>
      </c>
      <c r="C2" s="33" t="str">
        <f>[2]Dnevne.bolnice!C2</f>
        <v>07370989</v>
      </c>
      <c r="D2" s="35"/>
      <c r="E2" s="35"/>
      <c r="F2" s="37"/>
    </row>
    <row r="3" spans="1:6">
      <c r="A3" s="39"/>
      <c r="B3" s="40"/>
      <c r="C3" s="33"/>
      <c r="D3" s="35"/>
      <c r="E3" s="35"/>
      <c r="F3" s="37"/>
    </row>
    <row r="4" spans="1:6" ht="14.25">
      <c r="A4" s="39"/>
      <c r="B4" s="40" t="s">
        <v>9711</v>
      </c>
      <c r="C4" s="34" t="s">
        <v>205</v>
      </c>
      <c r="D4" s="36"/>
      <c r="E4" s="36"/>
      <c r="F4" s="38"/>
    </row>
    <row r="5" spans="1:6" ht="14.25">
      <c r="A5" s="166"/>
      <c r="B5" s="79"/>
      <c r="C5" s="57"/>
      <c r="D5" s="57"/>
      <c r="E5" s="57"/>
      <c r="F5" s="57"/>
    </row>
    <row r="6" spans="1:6" ht="14.25">
      <c r="A6" s="166"/>
      <c r="B6" s="79"/>
      <c r="C6" s="57"/>
      <c r="D6" s="57"/>
      <c r="E6" s="57"/>
      <c r="F6" s="57"/>
    </row>
    <row r="7" spans="1:6" ht="14.25" customHeight="1">
      <c r="A7" s="1022" t="s">
        <v>203</v>
      </c>
      <c r="B7" s="1024" t="s">
        <v>19865</v>
      </c>
      <c r="C7" s="1025"/>
      <c r="D7" s="167" t="s">
        <v>19873</v>
      </c>
      <c r="E7" s="57"/>
      <c r="F7" s="57"/>
    </row>
    <row r="8" spans="1:6" ht="14.25">
      <c r="A8" s="1023"/>
      <c r="B8" s="1026">
        <v>3396</v>
      </c>
      <c r="C8" s="1027"/>
      <c r="D8" s="168">
        <v>3500</v>
      </c>
      <c r="E8" s="57"/>
      <c r="F8" s="57"/>
    </row>
    <row r="9" spans="1:6" ht="14.25">
      <c r="A9" s="169" t="s">
        <v>9712</v>
      </c>
      <c r="B9" s="170">
        <v>1626</v>
      </c>
      <c r="C9" s="171">
        <v>1770</v>
      </c>
      <c r="D9" s="57"/>
      <c r="E9" s="57"/>
      <c r="F9" s="57"/>
    </row>
    <row r="10" spans="1:6" ht="14.25">
      <c r="A10" s="172"/>
      <c r="B10" s="173"/>
      <c r="C10" s="174"/>
      <c r="D10" s="57"/>
      <c r="E10" s="57"/>
      <c r="F10" s="57"/>
    </row>
    <row r="12" spans="1:6">
      <c r="A12" s="1028" t="s">
        <v>9713</v>
      </c>
      <c r="B12" s="1028"/>
      <c r="C12" s="1028"/>
      <c r="D12" s="1028"/>
      <c r="E12" s="1028"/>
    </row>
    <row r="13" spans="1:6" ht="14.25">
      <c r="A13" s="1020" t="s">
        <v>202</v>
      </c>
      <c r="B13" s="1021"/>
      <c r="C13" s="1020" t="s">
        <v>203</v>
      </c>
      <c r="D13" s="1021"/>
      <c r="E13" s="1020" t="s">
        <v>204</v>
      </c>
      <c r="F13" s="1021"/>
    </row>
    <row r="14" spans="1:6" ht="23.25" thickBot="1">
      <c r="A14" s="175" t="s">
        <v>200</v>
      </c>
      <c r="B14" s="176" t="s">
        <v>201</v>
      </c>
      <c r="C14" s="177" t="s">
        <v>19865</v>
      </c>
      <c r="D14" s="178" t="s">
        <v>19873</v>
      </c>
      <c r="E14" s="177" t="s">
        <v>19865</v>
      </c>
      <c r="F14" s="178" t="s">
        <v>19873</v>
      </c>
    </row>
    <row r="15" spans="1:6" ht="13.5" thickTop="1">
      <c r="A15" s="179" t="s">
        <v>2</v>
      </c>
      <c r="B15" s="175">
        <v>7</v>
      </c>
      <c r="C15" s="180">
        <v>88</v>
      </c>
      <c r="D15" s="175">
        <f>+D16+D17+D18+D19</f>
        <v>0</v>
      </c>
      <c r="E15" s="181">
        <v>395</v>
      </c>
      <c r="F15" s="182">
        <v>500</v>
      </c>
    </row>
    <row r="16" spans="1:6">
      <c r="A16" s="183" t="s">
        <v>90</v>
      </c>
      <c r="B16" s="175"/>
      <c r="C16" s="184">
        <v>6</v>
      </c>
      <c r="D16" s="185"/>
      <c r="E16" s="184">
        <v>12</v>
      </c>
      <c r="F16" s="186">
        <v>83</v>
      </c>
    </row>
    <row r="17" spans="1:7">
      <c r="A17" s="183" t="s">
        <v>91</v>
      </c>
      <c r="B17" s="175"/>
      <c r="C17" s="184">
        <v>21</v>
      </c>
      <c r="D17" s="185"/>
      <c r="E17" s="184">
        <v>111</v>
      </c>
      <c r="F17" s="186">
        <v>166</v>
      </c>
    </row>
    <row r="18" spans="1:7">
      <c r="A18" s="183" t="s">
        <v>92</v>
      </c>
      <c r="B18" s="175"/>
      <c r="C18" s="184">
        <v>69</v>
      </c>
      <c r="D18" s="185"/>
      <c r="E18" s="184">
        <v>272</v>
      </c>
      <c r="F18" s="186">
        <v>251</v>
      </c>
    </row>
    <row r="19" spans="1:7">
      <c r="A19" s="187" t="s">
        <v>93</v>
      </c>
      <c r="B19" s="175"/>
      <c r="C19" s="175"/>
      <c r="D19" s="185"/>
      <c r="E19" s="175"/>
      <c r="F19" s="185"/>
    </row>
    <row r="21" spans="1:7">
      <c r="A21" s="188" t="s">
        <v>9714</v>
      </c>
    </row>
    <row r="22" spans="1:7" ht="14.25">
      <c r="A22" s="1020" t="s">
        <v>202</v>
      </c>
      <c r="B22" s="1021"/>
      <c r="C22" s="1020" t="s">
        <v>203</v>
      </c>
      <c r="D22" s="1021"/>
      <c r="E22" s="1020" t="s">
        <v>204</v>
      </c>
      <c r="F22" s="1021"/>
    </row>
    <row r="23" spans="1:7" ht="23.25" thickBot="1">
      <c r="A23" s="175" t="s">
        <v>200</v>
      </c>
      <c r="B23" s="176" t="s">
        <v>201</v>
      </c>
      <c r="C23" s="177" t="s">
        <v>19865</v>
      </c>
      <c r="D23" s="178" t="s">
        <v>19873</v>
      </c>
      <c r="E23" s="177" t="s">
        <v>19865</v>
      </c>
      <c r="F23" s="178" t="s">
        <v>19873</v>
      </c>
    </row>
    <row r="24" spans="1:7" ht="13.5" thickTop="1">
      <c r="A24" s="179" t="s">
        <v>2</v>
      </c>
      <c r="B24" s="175">
        <v>66</v>
      </c>
      <c r="C24" s="180">
        <v>3694</v>
      </c>
      <c r="D24" s="184">
        <f>+D25+D26+D27+D28</f>
        <v>0</v>
      </c>
      <c r="E24" s="181">
        <v>7433.020833333333</v>
      </c>
      <c r="F24" s="189">
        <v>3500</v>
      </c>
      <c r="G24" s="956"/>
    </row>
    <row r="25" spans="1:7">
      <c r="A25" s="183" t="s">
        <v>90</v>
      </c>
      <c r="B25" s="175"/>
      <c r="C25" s="184">
        <v>876</v>
      </c>
      <c r="D25" s="186"/>
      <c r="E25" s="184">
        <v>5885</v>
      </c>
      <c r="F25" s="186">
        <v>1153</v>
      </c>
    </row>
    <row r="26" spans="1:7">
      <c r="A26" s="183" t="s">
        <v>91</v>
      </c>
      <c r="B26" s="175"/>
      <c r="C26" s="184">
        <v>3517</v>
      </c>
      <c r="D26" s="186"/>
      <c r="E26" s="184">
        <v>12684</v>
      </c>
      <c r="F26" s="186">
        <v>2345</v>
      </c>
    </row>
    <row r="27" spans="1:7">
      <c r="A27" s="183" t="s">
        <v>92</v>
      </c>
      <c r="B27" s="175"/>
      <c r="C27" s="184">
        <v>1</v>
      </c>
      <c r="D27" s="186"/>
      <c r="E27" s="184">
        <v>1</v>
      </c>
      <c r="F27" s="186">
        <v>2</v>
      </c>
    </row>
    <row r="28" spans="1:7">
      <c r="A28" s="187" t="s">
        <v>93</v>
      </c>
      <c r="B28" s="175"/>
      <c r="C28" s="175"/>
      <c r="D28" s="185"/>
      <c r="E28" s="175"/>
      <c r="F28" s="185"/>
    </row>
  </sheetData>
  <mergeCells count="10">
    <mergeCell ref="A22:B22"/>
    <mergeCell ref="C22:D22"/>
    <mergeCell ref="E22:F22"/>
    <mergeCell ref="A7:A8"/>
    <mergeCell ref="B7:C7"/>
    <mergeCell ref="B8:C8"/>
    <mergeCell ref="A12:E12"/>
    <mergeCell ref="A13:B13"/>
    <mergeCell ref="C13:D13"/>
    <mergeCell ref="E13:F13"/>
  </mergeCells>
  <printOptions horizontalCentered="1"/>
  <pageMargins left="0.75" right="0.75" top="1" bottom="1" header="0.5" footer="0.5"/>
  <pageSetup paperSize="9" orientation="portrait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6" tint="-0.249977111117893"/>
  </sheetPr>
  <dimension ref="A1:O11150"/>
  <sheetViews>
    <sheetView tabSelected="1" topLeftCell="A8375" zoomScaleNormal="100" zoomScaleSheetLayoutView="100" workbookViewId="0">
      <selection activeCell="A7435" sqref="A7435:A7574"/>
    </sheetView>
  </sheetViews>
  <sheetFormatPr defaultRowHeight="12.75"/>
  <cols>
    <col min="1" max="1" width="35.140625" style="15" customWidth="1"/>
    <col min="2" max="2" width="13.42578125" style="15" customWidth="1"/>
    <col min="3" max="3" width="11.7109375" style="771" customWidth="1"/>
    <col min="4" max="4" width="29.28515625" style="15" customWidth="1"/>
    <col min="5" max="5" width="11.5703125" style="822" customWidth="1"/>
    <col min="6" max="6" width="11.42578125" style="15" customWidth="1"/>
    <col min="7" max="7" width="12.140625" style="822" customWidth="1"/>
    <col min="8" max="8" width="11.7109375" style="15" customWidth="1"/>
    <col min="9" max="9" width="11.28515625" style="822" customWidth="1"/>
    <col min="10" max="10" width="12.140625" style="822" customWidth="1"/>
    <col min="11" max="11" width="28.7109375" style="15" customWidth="1"/>
    <col min="12" max="12" width="9.140625" style="950"/>
    <col min="13" max="16384" width="9.140625" style="15"/>
  </cols>
  <sheetData>
    <row r="1" spans="1:14">
      <c r="A1" s="39"/>
      <c r="B1" s="40" t="s">
        <v>165</v>
      </c>
      <c r="C1" s="763" t="e">
        <v>#REF!</v>
      </c>
      <c r="D1" s="794"/>
      <c r="E1" s="671"/>
      <c r="F1" s="35"/>
      <c r="G1" s="840"/>
    </row>
    <row r="2" spans="1:14">
      <c r="A2" s="39"/>
      <c r="B2" s="40" t="s">
        <v>166</v>
      </c>
      <c r="C2" s="791">
        <v>7370989</v>
      </c>
      <c r="D2" s="794"/>
      <c r="E2" s="671"/>
      <c r="F2" s="35"/>
      <c r="G2" s="840"/>
    </row>
    <row r="3" spans="1:14">
      <c r="A3" s="39"/>
      <c r="B3" s="40"/>
      <c r="C3" s="763"/>
      <c r="D3" s="794"/>
      <c r="E3" s="671"/>
      <c r="F3" s="35"/>
      <c r="G3" s="841"/>
    </row>
    <row r="4" spans="1:14" s="2" customFormat="1" ht="14.25">
      <c r="A4" s="39"/>
      <c r="B4" s="40" t="s">
        <v>1821</v>
      </c>
      <c r="C4" s="764" t="s">
        <v>1746</v>
      </c>
      <c r="D4" s="36"/>
      <c r="E4" s="673"/>
      <c r="F4" s="38"/>
      <c r="G4" s="842"/>
      <c r="I4" s="842"/>
      <c r="J4" s="842"/>
      <c r="L4" s="951"/>
    </row>
    <row r="5" spans="1:14" ht="38.25">
      <c r="A5" s="83" t="s">
        <v>206</v>
      </c>
      <c r="B5" s="44" t="s">
        <v>1799</v>
      </c>
      <c r="C5" s="765" t="s">
        <v>53</v>
      </c>
      <c r="D5" s="29" t="s">
        <v>208</v>
      </c>
      <c r="E5" s="816" t="s">
        <v>19302</v>
      </c>
      <c r="F5" s="78" t="s">
        <v>20671</v>
      </c>
      <c r="G5" s="816" t="s">
        <v>19303</v>
      </c>
      <c r="H5" s="78" t="s">
        <v>20672</v>
      </c>
      <c r="I5" s="948" t="s">
        <v>19304</v>
      </c>
      <c r="J5" s="948" t="s">
        <v>20673</v>
      </c>
      <c r="K5" s="103"/>
      <c r="M5" s="822"/>
      <c r="N5" s="822"/>
    </row>
    <row r="6" spans="1:14" ht="14.25">
      <c r="B6" s="81" t="s">
        <v>1749</v>
      </c>
      <c r="C6" s="766"/>
      <c r="D6" s="795"/>
      <c r="E6" s="817"/>
      <c r="F6" s="81"/>
      <c r="G6" s="817"/>
      <c r="H6" s="81"/>
      <c r="I6" s="817"/>
      <c r="J6" s="817"/>
    </row>
    <row r="7" spans="1:14">
      <c r="B7" s="16" t="s">
        <v>210</v>
      </c>
      <c r="C7" s="767"/>
      <c r="E7" s="818"/>
      <c r="F7" s="69"/>
      <c r="G7" s="818"/>
      <c r="H7" s="69"/>
      <c r="I7" s="818"/>
      <c r="J7" s="818"/>
    </row>
    <row r="8" spans="1:14" ht="14.25" customHeight="1">
      <c r="A8" s="80" t="s">
        <v>9715</v>
      </c>
      <c r="C8" s="786" t="s">
        <v>14542</v>
      </c>
      <c r="D8" s="787" t="s">
        <v>14543</v>
      </c>
      <c r="E8" s="819">
        <v>2601</v>
      </c>
      <c r="F8" s="772">
        <v>3940.0562648777322</v>
      </c>
      <c r="G8" s="819">
        <v>22</v>
      </c>
      <c r="H8" s="774">
        <v>2200</v>
      </c>
      <c r="I8" s="819">
        <f t="shared" ref="I8:I9" si="0">E8+G8</f>
        <v>2623</v>
      </c>
      <c r="J8" s="819">
        <f t="shared" ref="J8:J9" si="1">F8+H8</f>
        <v>6140.0562648777322</v>
      </c>
      <c r="K8" s="832"/>
    </row>
    <row r="9" spans="1:14" ht="25.5">
      <c r="A9" s="80" t="s">
        <v>9715</v>
      </c>
      <c r="C9" s="786" t="s">
        <v>14544</v>
      </c>
      <c r="D9" s="787" t="s">
        <v>14545</v>
      </c>
      <c r="E9" s="819">
        <v>5716</v>
      </c>
      <c r="F9" s="772">
        <v>1286.6629150253234</v>
      </c>
      <c r="G9" s="819">
        <v>88</v>
      </c>
      <c r="H9" s="774">
        <v>578.9473684210526</v>
      </c>
      <c r="I9" s="819">
        <f t="shared" si="0"/>
        <v>5804</v>
      </c>
      <c r="J9" s="819">
        <f t="shared" si="1"/>
        <v>1865.6102834463759</v>
      </c>
      <c r="K9" s="832"/>
      <c r="L9" s="15"/>
    </row>
    <row r="10" spans="1:14" ht="25.5">
      <c r="A10" s="80" t="s">
        <v>9715</v>
      </c>
      <c r="C10" s="786" t="s">
        <v>20716</v>
      </c>
      <c r="D10" s="787" t="s">
        <v>20712</v>
      </c>
      <c r="E10" s="819">
        <v>357</v>
      </c>
      <c r="F10" s="772">
        <v>540.7920363557671</v>
      </c>
      <c r="G10" s="819">
        <v>3</v>
      </c>
      <c r="H10" s="774">
        <v>300</v>
      </c>
      <c r="I10" s="819">
        <f t="shared" ref="I10:I74" si="2">E10+G10</f>
        <v>360</v>
      </c>
      <c r="J10" s="819">
        <f t="shared" ref="J10:J74" si="3">F10+H10</f>
        <v>840.7920363557671</v>
      </c>
      <c r="K10" s="54"/>
    </row>
    <row r="11" spans="1:14" ht="25.5">
      <c r="A11" s="80" t="s">
        <v>9715</v>
      </c>
      <c r="C11" s="786" t="s">
        <v>20717</v>
      </c>
      <c r="D11" s="787" t="s">
        <v>20713</v>
      </c>
      <c r="E11" s="819">
        <v>1556</v>
      </c>
      <c r="F11" s="772">
        <v>350.25323579065844</v>
      </c>
      <c r="G11" s="819">
        <v>15</v>
      </c>
      <c r="H11" s="774">
        <v>98.684210526315795</v>
      </c>
      <c r="I11" s="819">
        <f t="shared" si="2"/>
        <v>1571</v>
      </c>
      <c r="J11" s="819">
        <f t="shared" si="3"/>
        <v>448.93744631697422</v>
      </c>
      <c r="K11" s="54"/>
      <c r="L11" s="15"/>
    </row>
    <row r="12" spans="1:14" ht="25.5">
      <c r="A12" s="80" t="s">
        <v>9715</v>
      </c>
      <c r="C12" s="786" t="s">
        <v>20718</v>
      </c>
      <c r="D12" s="787" t="s">
        <v>20714</v>
      </c>
      <c r="E12" s="819">
        <v>1663</v>
      </c>
      <c r="F12" s="772">
        <v>2519.1516987665009</v>
      </c>
      <c r="G12" s="819">
        <v>5</v>
      </c>
      <c r="H12" s="774">
        <v>499.99999999999989</v>
      </c>
      <c r="I12" s="819">
        <f t="shared" si="2"/>
        <v>1668</v>
      </c>
      <c r="J12" s="819">
        <f t="shared" si="3"/>
        <v>3019.1516987665009</v>
      </c>
      <c r="K12" s="54"/>
    </row>
    <row r="13" spans="1:14" ht="38.25">
      <c r="A13" s="80" t="s">
        <v>9715</v>
      </c>
      <c r="C13" s="786" t="s">
        <v>20719</v>
      </c>
      <c r="D13" s="787" t="s">
        <v>20715</v>
      </c>
      <c r="E13" s="819">
        <v>1613</v>
      </c>
      <c r="F13" s="772">
        <v>363.08384918401799</v>
      </c>
      <c r="G13" s="819">
        <v>49</v>
      </c>
      <c r="H13" s="774">
        <v>322.36842105263156</v>
      </c>
      <c r="I13" s="819">
        <f t="shared" si="2"/>
        <v>1662</v>
      </c>
      <c r="J13" s="819">
        <f t="shared" si="3"/>
        <v>685.45227023664961</v>
      </c>
      <c r="K13" s="54"/>
      <c r="L13" s="15"/>
    </row>
    <row r="14" spans="1:14" ht="23.25" customHeight="1">
      <c r="A14" s="80" t="s">
        <v>9694</v>
      </c>
      <c r="C14" s="786" t="s">
        <v>14542</v>
      </c>
      <c r="D14" s="787" t="s">
        <v>14543</v>
      </c>
      <c r="E14" s="819">
        <v>15541</v>
      </c>
      <c r="F14" s="772">
        <v>20332.751853467074</v>
      </c>
      <c r="G14" s="819">
        <v>896</v>
      </c>
      <c r="H14" s="774">
        <v>214.64750171115674</v>
      </c>
      <c r="I14" s="819">
        <f t="shared" si="2"/>
        <v>16437</v>
      </c>
      <c r="J14" s="819">
        <f t="shared" si="3"/>
        <v>20547.39935517823</v>
      </c>
      <c r="K14" s="832"/>
    </row>
    <row r="15" spans="1:14" ht="21.75" customHeight="1">
      <c r="A15" s="788" t="s">
        <v>9694</v>
      </c>
      <c r="C15" s="786" t="s">
        <v>14544</v>
      </c>
      <c r="D15" s="787" t="s">
        <v>14545</v>
      </c>
      <c r="E15" s="819">
        <v>3255</v>
      </c>
      <c r="F15" s="772">
        <v>4921.1663066954643</v>
      </c>
      <c r="G15" s="819">
        <v>58</v>
      </c>
      <c r="H15" s="774">
        <v>37.662337662337663</v>
      </c>
      <c r="I15" s="819">
        <f t="shared" si="2"/>
        <v>3313</v>
      </c>
      <c r="J15" s="819">
        <f t="shared" si="3"/>
        <v>4958.8286443578017</v>
      </c>
      <c r="K15" s="832"/>
    </row>
    <row r="16" spans="1:14" ht="21.75" customHeight="1">
      <c r="A16" s="788" t="s">
        <v>9694</v>
      </c>
      <c r="C16" s="786" t="s">
        <v>20716</v>
      </c>
      <c r="D16" s="787" t="s">
        <v>20712</v>
      </c>
      <c r="E16" s="819">
        <v>4771</v>
      </c>
      <c r="F16" s="772">
        <v>6242.0409943305722</v>
      </c>
      <c r="G16" s="819">
        <v>264</v>
      </c>
      <c r="H16" s="774">
        <v>63.244353182751539</v>
      </c>
      <c r="I16" s="819">
        <f t="shared" si="2"/>
        <v>5035</v>
      </c>
      <c r="J16" s="819">
        <f t="shared" si="3"/>
        <v>6305.2853475133234</v>
      </c>
      <c r="K16" s="54"/>
    </row>
    <row r="17" spans="1:11" ht="21.75" customHeight="1">
      <c r="A17" s="788" t="s">
        <v>9694</v>
      </c>
      <c r="C17" s="786" t="s">
        <v>20717</v>
      </c>
      <c r="D17" s="787" t="s">
        <v>20713</v>
      </c>
      <c r="E17" s="819">
        <v>915</v>
      </c>
      <c r="F17" s="772">
        <v>1383.3693304535639</v>
      </c>
      <c r="G17" s="819">
        <v>17</v>
      </c>
      <c r="H17" s="774">
        <v>11.038961038961039</v>
      </c>
      <c r="I17" s="819">
        <f t="shared" si="2"/>
        <v>932</v>
      </c>
      <c r="J17" s="819">
        <f t="shared" si="3"/>
        <v>1394.408291492525</v>
      </c>
      <c r="K17" s="54"/>
    </row>
    <row r="18" spans="1:11" ht="21.75" customHeight="1">
      <c r="A18" s="788" t="s">
        <v>9694</v>
      </c>
      <c r="C18" s="786" t="s">
        <v>20718</v>
      </c>
      <c r="D18" s="787" t="s">
        <v>20714</v>
      </c>
      <c r="E18" s="819">
        <v>2618</v>
      </c>
      <c r="F18" s="772">
        <v>3425.2071522023552</v>
      </c>
      <c r="G18" s="819">
        <v>301</v>
      </c>
      <c r="H18" s="774">
        <v>72.108145106091726</v>
      </c>
      <c r="I18" s="819">
        <f t="shared" si="2"/>
        <v>2919</v>
      </c>
      <c r="J18" s="819">
        <f t="shared" si="3"/>
        <v>3497.315297308447</v>
      </c>
      <c r="K18" s="54"/>
    </row>
    <row r="19" spans="1:11" ht="21.75" customHeight="1">
      <c r="A19" s="788" t="s">
        <v>9694</v>
      </c>
      <c r="C19" s="786" t="s">
        <v>20719</v>
      </c>
      <c r="D19" s="787" t="s">
        <v>20715</v>
      </c>
      <c r="E19" s="819">
        <v>460</v>
      </c>
      <c r="F19" s="772">
        <v>695.46436285097195</v>
      </c>
      <c r="G19" s="819">
        <v>2</v>
      </c>
      <c r="H19" s="774">
        <v>1.2987012987012987</v>
      </c>
      <c r="I19" s="819">
        <f t="shared" si="2"/>
        <v>462</v>
      </c>
      <c r="J19" s="819">
        <f t="shared" si="3"/>
        <v>696.76306414967326</v>
      </c>
      <c r="K19" s="54"/>
    </row>
    <row r="20" spans="1:11" ht="21.75" customHeight="1">
      <c r="A20" s="788" t="s">
        <v>9694</v>
      </c>
      <c r="C20" s="786" t="s">
        <v>20720</v>
      </c>
      <c r="D20" s="960" t="s">
        <v>20721</v>
      </c>
      <c r="E20" s="819">
        <v>0</v>
      </c>
      <c r="F20" s="772">
        <v>15000</v>
      </c>
      <c r="G20" s="819">
        <v>0</v>
      </c>
      <c r="H20" s="774">
        <v>300</v>
      </c>
      <c r="I20" s="819">
        <f t="shared" si="2"/>
        <v>0</v>
      </c>
      <c r="J20" s="819">
        <f t="shared" si="3"/>
        <v>15300</v>
      </c>
      <c r="K20" s="54"/>
    </row>
    <row r="21" spans="1:11" ht="26.25" customHeight="1">
      <c r="A21" s="80" t="s">
        <v>9738</v>
      </c>
      <c r="C21" s="786" t="s">
        <v>14542</v>
      </c>
      <c r="D21" s="787" t="s">
        <v>14543</v>
      </c>
      <c r="E21" s="819">
        <v>6248</v>
      </c>
      <c r="F21" s="772">
        <v>11049.498700685093</v>
      </c>
      <c r="G21" s="819">
        <v>868</v>
      </c>
      <c r="H21" s="774">
        <v>1236.4421940928269</v>
      </c>
      <c r="I21" s="819">
        <f t="shared" si="2"/>
        <v>7116</v>
      </c>
      <c r="J21" s="819">
        <f t="shared" si="3"/>
        <v>12285.940894777919</v>
      </c>
      <c r="K21" s="54"/>
    </row>
    <row r="22" spans="1:11" ht="21.75" customHeight="1">
      <c r="A22" s="788" t="s">
        <v>9738</v>
      </c>
      <c r="C22" s="786" t="s">
        <v>14544</v>
      </c>
      <c r="D22" s="787" t="s">
        <v>14545</v>
      </c>
      <c r="E22" s="819">
        <v>1048</v>
      </c>
      <c r="F22" s="772">
        <v>4129.7705802968958</v>
      </c>
      <c r="G22" s="819">
        <v>24</v>
      </c>
      <c r="H22" s="774">
        <v>514.28571428571422</v>
      </c>
      <c r="I22" s="819">
        <f t="shared" si="2"/>
        <v>1072</v>
      </c>
      <c r="J22" s="819">
        <f t="shared" si="3"/>
        <v>4644.0562945826096</v>
      </c>
      <c r="K22" s="54"/>
    </row>
    <row r="23" spans="1:11" ht="21.75" customHeight="1">
      <c r="A23" s="788" t="s">
        <v>9738</v>
      </c>
      <c r="C23" s="786" t="s">
        <v>20716</v>
      </c>
      <c r="D23" s="787" t="s">
        <v>20712</v>
      </c>
      <c r="E23" s="819">
        <v>2218</v>
      </c>
      <c r="F23" s="772">
        <v>3922.5012993149066</v>
      </c>
      <c r="G23" s="819">
        <v>317</v>
      </c>
      <c r="H23" s="774">
        <v>451.55780590717302</v>
      </c>
      <c r="I23" s="819">
        <f t="shared" si="2"/>
        <v>2535</v>
      </c>
      <c r="J23" s="819">
        <f t="shared" si="3"/>
        <v>4374.0591052220798</v>
      </c>
      <c r="K23" s="54"/>
    </row>
    <row r="24" spans="1:11" ht="21.75" customHeight="1">
      <c r="A24" s="788" t="s">
        <v>9738</v>
      </c>
      <c r="C24" s="786" t="s">
        <v>20717</v>
      </c>
      <c r="D24" s="787" t="s">
        <v>20713</v>
      </c>
      <c r="E24" s="819">
        <v>434</v>
      </c>
      <c r="F24" s="772">
        <v>1710.2294197031038</v>
      </c>
      <c r="G24" s="819">
        <v>4</v>
      </c>
      <c r="H24" s="774">
        <v>85.714285714285708</v>
      </c>
      <c r="I24" s="819">
        <f t="shared" si="2"/>
        <v>438</v>
      </c>
      <c r="J24" s="819">
        <f t="shared" si="3"/>
        <v>1795.9437054173895</v>
      </c>
      <c r="K24" s="54"/>
    </row>
    <row r="25" spans="1:11" ht="21.75" customHeight="1">
      <c r="A25" s="788" t="s">
        <v>9738</v>
      </c>
      <c r="C25" s="786" t="s">
        <v>20718</v>
      </c>
      <c r="D25" s="787" t="s">
        <v>20714</v>
      </c>
      <c r="E25" s="819"/>
      <c r="F25" s="772"/>
      <c r="G25" s="819"/>
      <c r="H25" s="774"/>
      <c r="I25" s="819">
        <f t="shared" si="2"/>
        <v>0</v>
      </c>
      <c r="J25" s="819">
        <f t="shared" si="3"/>
        <v>0</v>
      </c>
      <c r="K25" s="54"/>
    </row>
    <row r="26" spans="1:11" ht="21.75" customHeight="1">
      <c r="A26" s="788" t="s">
        <v>9738</v>
      </c>
      <c r="C26" s="786" t="s">
        <v>20719</v>
      </c>
      <c r="D26" s="787" t="s">
        <v>20715</v>
      </c>
      <c r="E26" s="819"/>
      <c r="F26" s="772"/>
      <c r="G26" s="819"/>
      <c r="H26" s="774"/>
      <c r="I26" s="819">
        <f t="shared" si="2"/>
        <v>0</v>
      </c>
      <c r="J26" s="819">
        <f t="shared" si="3"/>
        <v>0</v>
      </c>
      <c r="K26" s="54"/>
    </row>
    <row r="27" spans="1:11" ht="27.75" customHeight="1">
      <c r="A27" s="80" t="s">
        <v>9717</v>
      </c>
      <c r="C27" s="786" t="s">
        <v>14542</v>
      </c>
      <c r="D27" s="787" t="s">
        <v>14543</v>
      </c>
      <c r="E27" s="819">
        <v>10275</v>
      </c>
      <c r="F27" s="772">
        <v>12239.636512150297</v>
      </c>
      <c r="G27" s="819">
        <v>3</v>
      </c>
      <c r="H27" s="774">
        <v>712.5</v>
      </c>
      <c r="I27" s="819">
        <f t="shared" si="2"/>
        <v>10278</v>
      </c>
      <c r="J27" s="819">
        <f t="shared" si="3"/>
        <v>12952.136512150297</v>
      </c>
      <c r="K27" s="54"/>
    </row>
    <row r="28" spans="1:11" ht="21" customHeight="1">
      <c r="A28" s="788" t="s">
        <v>9717</v>
      </c>
      <c r="C28" s="786" t="s">
        <v>14544</v>
      </c>
      <c r="D28" s="787" t="s">
        <v>14545</v>
      </c>
      <c r="E28" s="819">
        <v>4648</v>
      </c>
      <c r="F28" s="772">
        <v>3674.0621650589496</v>
      </c>
      <c r="G28" s="819"/>
      <c r="H28" s="774">
        <v>0</v>
      </c>
      <c r="I28" s="819">
        <f t="shared" si="2"/>
        <v>4648</v>
      </c>
      <c r="J28" s="819">
        <f t="shared" si="3"/>
        <v>3674.0621650589496</v>
      </c>
      <c r="K28" s="54"/>
    </row>
    <row r="29" spans="1:11" ht="21" customHeight="1">
      <c r="A29" s="788" t="s">
        <v>9717</v>
      </c>
      <c r="C29" s="786" t="s">
        <v>20716</v>
      </c>
      <c r="D29" s="787" t="s">
        <v>20712</v>
      </c>
      <c r="E29" s="819">
        <v>3529</v>
      </c>
      <c r="F29" s="772">
        <v>4203.7642093798922</v>
      </c>
      <c r="G29" s="819">
        <v>5</v>
      </c>
      <c r="H29" s="774">
        <v>1187.5</v>
      </c>
      <c r="I29" s="819">
        <f t="shared" si="2"/>
        <v>3534</v>
      </c>
      <c r="J29" s="819">
        <f t="shared" si="3"/>
        <v>5391.2642093798922</v>
      </c>
      <c r="K29" s="54"/>
    </row>
    <row r="30" spans="1:11" ht="21" customHeight="1">
      <c r="A30" s="788" t="s">
        <v>9717</v>
      </c>
      <c r="C30" s="786" t="s">
        <v>20717</v>
      </c>
      <c r="D30" s="787" t="s">
        <v>20713</v>
      </c>
      <c r="E30" s="819">
        <v>1447</v>
      </c>
      <c r="F30" s="772">
        <v>1143.7968917470525</v>
      </c>
      <c r="G30" s="819">
        <v>1</v>
      </c>
      <c r="H30" s="774">
        <v>162.5</v>
      </c>
      <c r="I30" s="819">
        <f t="shared" si="2"/>
        <v>1448</v>
      </c>
      <c r="J30" s="819">
        <f t="shared" si="3"/>
        <v>1306.2968917470525</v>
      </c>
      <c r="K30" s="54"/>
    </row>
    <row r="31" spans="1:11" ht="21" customHeight="1">
      <c r="A31" s="788" t="s">
        <v>9717</v>
      </c>
      <c r="C31" s="786" t="s">
        <v>20718</v>
      </c>
      <c r="D31" s="787" t="s">
        <v>20714</v>
      </c>
      <c r="E31" s="819">
        <v>887</v>
      </c>
      <c r="F31" s="772">
        <v>1056.5992784698115</v>
      </c>
      <c r="G31" s="819"/>
      <c r="H31" s="774">
        <v>0</v>
      </c>
      <c r="I31" s="819">
        <f t="shared" si="2"/>
        <v>887</v>
      </c>
      <c r="J31" s="819">
        <f t="shared" si="3"/>
        <v>1056.5992784698115</v>
      </c>
      <c r="K31" s="54"/>
    </row>
    <row r="32" spans="1:11" ht="21" customHeight="1">
      <c r="A32" s="788" t="s">
        <v>9717</v>
      </c>
      <c r="C32" s="786" t="s">
        <v>20719</v>
      </c>
      <c r="D32" s="787" t="s">
        <v>20715</v>
      </c>
      <c r="E32" s="819">
        <v>1369</v>
      </c>
      <c r="F32" s="772">
        <v>1082.1409431939978</v>
      </c>
      <c r="G32" s="819">
        <v>3</v>
      </c>
      <c r="H32" s="774">
        <v>487.5</v>
      </c>
      <c r="I32" s="819">
        <f t="shared" si="2"/>
        <v>1372</v>
      </c>
      <c r="J32" s="819">
        <f t="shared" si="3"/>
        <v>1569.6409431939978</v>
      </c>
      <c r="K32" s="54"/>
    </row>
    <row r="33" spans="1:11" ht="27.75" customHeight="1">
      <c r="A33" s="80" t="s">
        <v>9718</v>
      </c>
      <c r="C33" s="786" t="s">
        <v>14542</v>
      </c>
      <c r="D33" s="787" t="s">
        <v>14543</v>
      </c>
      <c r="E33" s="819">
        <v>2276</v>
      </c>
      <c r="F33" s="772">
        <v>6638.077234674588</v>
      </c>
      <c r="G33" s="819">
        <v>4</v>
      </c>
      <c r="H33" s="774">
        <v>1228</v>
      </c>
      <c r="I33" s="819">
        <f t="shared" si="2"/>
        <v>2280</v>
      </c>
      <c r="J33" s="819">
        <f t="shared" si="3"/>
        <v>7866.077234674588</v>
      </c>
      <c r="K33" s="54"/>
    </row>
    <row r="34" spans="1:11" ht="24" customHeight="1">
      <c r="A34" s="788" t="s">
        <v>9718</v>
      </c>
      <c r="C34" s="786" t="s">
        <v>14544</v>
      </c>
      <c r="D34" s="787" t="s">
        <v>14545</v>
      </c>
      <c r="E34" s="819">
        <v>1224</v>
      </c>
      <c r="F34" s="772">
        <v>1175.3534275806885</v>
      </c>
      <c r="G34" s="819">
        <v>1</v>
      </c>
      <c r="H34" s="774">
        <v>180</v>
      </c>
      <c r="I34" s="819">
        <f t="shared" si="2"/>
        <v>1225</v>
      </c>
      <c r="J34" s="819">
        <f t="shared" si="3"/>
        <v>1355.3534275806885</v>
      </c>
      <c r="K34" s="54"/>
    </row>
    <row r="35" spans="1:11" ht="24" customHeight="1">
      <c r="A35" s="788" t="s">
        <v>9718</v>
      </c>
      <c r="C35" s="786" t="s">
        <v>20716</v>
      </c>
      <c r="D35" s="787" t="s">
        <v>20712</v>
      </c>
      <c r="E35" s="819">
        <v>822</v>
      </c>
      <c r="F35" s="772">
        <v>2397.407507426411</v>
      </c>
      <c r="G35" s="819"/>
      <c r="H35" s="774"/>
      <c r="I35" s="819">
        <f t="shared" si="2"/>
        <v>822</v>
      </c>
      <c r="J35" s="819">
        <f t="shared" si="3"/>
        <v>2397.407507426411</v>
      </c>
      <c r="K35" s="54"/>
    </row>
    <row r="36" spans="1:11" ht="24" customHeight="1">
      <c r="A36" s="788" t="s">
        <v>9718</v>
      </c>
      <c r="C36" s="786" t="s">
        <v>20717</v>
      </c>
      <c r="D36" s="787" t="s">
        <v>20713</v>
      </c>
      <c r="E36" s="819">
        <v>1174</v>
      </c>
      <c r="F36" s="772">
        <v>1127.3406241664445</v>
      </c>
      <c r="G36" s="819">
        <v>1</v>
      </c>
      <c r="H36" s="774">
        <v>180</v>
      </c>
      <c r="I36" s="819">
        <f t="shared" si="2"/>
        <v>1175</v>
      </c>
      <c r="J36" s="819">
        <f t="shared" si="3"/>
        <v>1307.3406241664445</v>
      </c>
      <c r="K36" s="54"/>
    </row>
    <row r="37" spans="1:11" ht="24" customHeight="1">
      <c r="A37" s="788" t="s">
        <v>9718</v>
      </c>
      <c r="C37" s="786" t="s">
        <v>20718</v>
      </c>
      <c r="D37" s="787" t="s">
        <v>20714</v>
      </c>
      <c r="E37" s="819">
        <v>605</v>
      </c>
      <c r="F37" s="772">
        <v>1764.5152578990007</v>
      </c>
      <c r="G37" s="819"/>
      <c r="H37" s="774"/>
      <c r="I37" s="819">
        <f t="shared" si="2"/>
        <v>605</v>
      </c>
      <c r="J37" s="819">
        <f t="shared" si="3"/>
        <v>1764.5152578990007</v>
      </c>
      <c r="K37" s="54"/>
    </row>
    <row r="38" spans="1:11" ht="24" customHeight="1">
      <c r="A38" s="788" t="s">
        <v>9718</v>
      </c>
      <c r="C38" s="786" t="s">
        <v>20719</v>
      </c>
      <c r="D38" s="787" t="s">
        <v>20715</v>
      </c>
      <c r="E38" s="819">
        <v>1351</v>
      </c>
      <c r="F38" s="772">
        <v>1297.3059482528674</v>
      </c>
      <c r="G38" s="819"/>
      <c r="H38" s="774"/>
      <c r="I38" s="819">
        <f t="shared" si="2"/>
        <v>1351</v>
      </c>
      <c r="J38" s="819">
        <f t="shared" si="3"/>
        <v>1297.3059482528674</v>
      </c>
      <c r="K38" s="54"/>
    </row>
    <row r="39" spans="1:11" ht="24" customHeight="1">
      <c r="A39" s="80" t="s">
        <v>9740</v>
      </c>
      <c r="C39" s="786" t="s">
        <v>14542</v>
      </c>
      <c r="D39" s="787" t="s">
        <v>14543</v>
      </c>
      <c r="E39" s="819">
        <v>16645</v>
      </c>
      <c r="F39" s="772">
        <v>13004.421971048978</v>
      </c>
      <c r="G39" s="819">
        <v>276</v>
      </c>
      <c r="H39" s="774">
        <v>4437.5064935064938</v>
      </c>
      <c r="I39" s="819">
        <f t="shared" si="2"/>
        <v>16921</v>
      </c>
      <c r="J39" s="819">
        <f t="shared" si="3"/>
        <v>17441.928464555473</v>
      </c>
      <c r="K39" s="54"/>
    </row>
    <row r="40" spans="1:11" ht="24" customHeight="1">
      <c r="A40" s="788" t="s">
        <v>9740</v>
      </c>
      <c r="C40" s="786" t="s">
        <v>14544</v>
      </c>
      <c r="D40" s="787" t="s">
        <v>14545</v>
      </c>
      <c r="E40" s="819">
        <v>3140</v>
      </c>
      <c r="F40" s="772">
        <v>6841.1260709914322</v>
      </c>
      <c r="G40" s="819">
        <v>21</v>
      </c>
      <c r="H40" s="774">
        <v>1615.3846153846155</v>
      </c>
      <c r="I40" s="819">
        <f t="shared" si="2"/>
        <v>3161</v>
      </c>
      <c r="J40" s="819">
        <f t="shared" si="3"/>
        <v>8456.5106863760484</v>
      </c>
      <c r="K40" s="54"/>
    </row>
    <row r="41" spans="1:11" ht="24" customHeight="1">
      <c r="A41" s="788" t="s">
        <v>9740</v>
      </c>
      <c r="C41" s="786" t="s">
        <v>20716</v>
      </c>
      <c r="D41" s="787" t="s">
        <v>20712</v>
      </c>
      <c r="E41" s="819">
        <v>3869</v>
      </c>
      <c r="F41" s="772">
        <v>3022.7761253222288</v>
      </c>
      <c r="G41" s="819">
        <v>50</v>
      </c>
      <c r="H41" s="774">
        <v>803.8961038961038</v>
      </c>
      <c r="I41" s="819">
        <f t="shared" si="2"/>
        <v>3919</v>
      </c>
      <c r="J41" s="819">
        <f t="shared" si="3"/>
        <v>3826.6722292183326</v>
      </c>
      <c r="K41" s="54"/>
    </row>
    <row r="42" spans="1:11" ht="24" customHeight="1">
      <c r="A42" s="788" t="s">
        <v>9740</v>
      </c>
      <c r="C42" s="786" t="s">
        <v>20717</v>
      </c>
      <c r="D42" s="787" t="s">
        <v>20713</v>
      </c>
      <c r="E42" s="819">
        <v>546</v>
      </c>
      <c r="F42" s="772">
        <v>1189.5716034271727</v>
      </c>
      <c r="G42" s="819">
        <v>4</v>
      </c>
      <c r="H42" s="774">
        <v>307.69230769230774</v>
      </c>
      <c r="I42" s="819">
        <f t="shared" si="2"/>
        <v>550</v>
      </c>
      <c r="J42" s="819">
        <f t="shared" si="3"/>
        <v>1497.2639111194803</v>
      </c>
      <c r="K42" s="54"/>
    </row>
    <row r="43" spans="1:11" ht="24" customHeight="1">
      <c r="A43" s="788" t="s">
        <v>9740</v>
      </c>
      <c r="C43" s="786" t="s">
        <v>20718</v>
      </c>
      <c r="D43" s="787" t="s">
        <v>20714</v>
      </c>
      <c r="E43" s="819">
        <v>4701</v>
      </c>
      <c r="F43" s="772">
        <v>3672.8019036287924</v>
      </c>
      <c r="G43" s="819">
        <v>59</v>
      </c>
      <c r="H43" s="774">
        <v>948.59740259740261</v>
      </c>
      <c r="I43" s="819">
        <f t="shared" si="2"/>
        <v>4760</v>
      </c>
      <c r="J43" s="819">
        <f t="shared" si="3"/>
        <v>4621.3993062261952</v>
      </c>
      <c r="K43" s="54"/>
    </row>
    <row r="44" spans="1:11" ht="24" customHeight="1">
      <c r="A44" s="788" t="s">
        <v>9740</v>
      </c>
      <c r="C44" s="786" t="s">
        <v>20719</v>
      </c>
      <c r="D44" s="787" t="s">
        <v>20715</v>
      </c>
      <c r="E44" s="819">
        <v>399</v>
      </c>
      <c r="F44" s="772">
        <v>869.30232558139528</v>
      </c>
      <c r="G44" s="819">
        <v>1</v>
      </c>
      <c r="H44" s="774">
        <v>76.923076923076934</v>
      </c>
      <c r="I44" s="819">
        <f t="shared" si="2"/>
        <v>400</v>
      </c>
      <c r="J44" s="819">
        <f t="shared" si="3"/>
        <v>946.22540250447219</v>
      </c>
      <c r="K44" s="54"/>
    </row>
    <row r="45" spans="1:11" ht="21" customHeight="1">
      <c r="A45" s="80" t="s">
        <v>9720</v>
      </c>
      <c r="C45" s="786" t="s">
        <v>14542</v>
      </c>
      <c r="D45" s="787" t="s">
        <v>14543</v>
      </c>
      <c r="E45" s="819">
        <v>4716</v>
      </c>
      <c r="F45" s="772">
        <v>8890.8837672027857</v>
      </c>
      <c r="G45" s="819">
        <v>26</v>
      </c>
      <c r="H45" s="774">
        <v>650</v>
      </c>
      <c r="I45" s="819">
        <f t="shared" si="2"/>
        <v>4742</v>
      </c>
      <c r="J45" s="819">
        <f t="shared" si="3"/>
        <v>9540.8837672027857</v>
      </c>
      <c r="K45" s="54"/>
    </row>
    <row r="46" spans="1:11" ht="21" customHeight="1">
      <c r="A46" s="788" t="s">
        <v>9720</v>
      </c>
      <c r="C46" s="786" t="s">
        <v>14544</v>
      </c>
      <c r="D46" s="787" t="s">
        <v>14545</v>
      </c>
      <c r="E46" s="819">
        <v>3082</v>
      </c>
      <c r="F46" s="772">
        <v>2580.3750837240455</v>
      </c>
      <c r="G46" s="819">
        <v>15</v>
      </c>
      <c r="H46" s="774">
        <v>128.04878048780486</v>
      </c>
      <c r="I46" s="819">
        <f t="shared" si="2"/>
        <v>3097</v>
      </c>
      <c r="J46" s="819">
        <f t="shared" si="3"/>
        <v>2708.4238642118503</v>
      </c>
      <c r="K46" s="54"/>
    </row>
    <row r="47" spans="1:11" ht="21" customHeight="1">
      <c r="A47" s="788" t="s">
        <v>9720</v>
      </c>
      <c r="C47" s="786" t="s">
        <v>20716</v>
      </c>
      <c r="D47" s="787" t="s">
        <v>20712</v>
      </c>
      <c r="E47" s="819">
        <v>472</v>
      </c>
      <c r="F47" s="772">
        <v>889.84248051732709</v>
      </c>
      <c r="G47" s="819">
        <v>7</v>
      </c>
      <c r="H47" s="774">
        <v>175</v>
      </c>
      <c r="I47" s="819">
        <f t="shared" si="2"/>
        <v>479</v>
      </c>
      <c r="J47" s="819">
        <f t="shared" si="3"/>
        <v>1064.8424805173272</v>
      </c>
      <c r="K47" s="54"/>
    </row>
    <row r="48" spans="1:11" ht="21" customHeight="1">
      <c r="A48" s="788" t="s">
        <v>9720</v>
      </c>
      <c r="C48" s="786" t="s">
        <v>20717</v>
      </c>
      <c r="D48" s="787" t="s">
        <v>20713</v>
      </c>
      <c r="E48" s="819">
        <v>681</v>
      </c>
      <c r="F48" s="772">
        <v>570.1607501674481</v>
      </c>
      <c r="G48" s="819">
        <v>16</v>
      </c>
      <c r="H48" s="774">
        <v>136.58536585365854</v>
      </c>
      <c r="I48" s="819">
        <f t="shared" si="2"/>
        <v>697</v>
      </c>
      <c r="J48" s="819">
        <f t="shared" si="3"/>
        <v>706.74611602110667</v>
      </c>
      <c r="K48" s="54"/>
    </row>
    <row r="49" spans="1:11" ht="21" customHeight="1">
      <c r="A49" s="788" t="s">
        <v>9720</v>
      </c>
      <c r="C49" s="786" t="s">
        <v>20718</v>
      </c>
      <c r="D49" s="787" t="s">
        <v>20714</v>
      </c>
      <c r="E49" s="819">
        <v>843</v>
      </c>
      <c r="F49" s="772">
        <v>1589.2737522798873</v>
      </c>
      <c r="G49" s="819">
        <v>5</v>
      </c>
      <c r="H49" s="774">
        <v>125</v>
      </c>
      <c r="I49" s="819">
        <f t="shared" si="2"/>
        <v>848</v>
      </c>
      <c r="J49" s="819">
        <f t="shared" si="3"/>
        <v>1714.2737522798873</v>
      </c>
      <c r="K49" s="54"/>
    </row>
    <row r="50" spans="1:11" ht="21" customHeight="1">
      <c r="A50" s="788" t="s">
        <v>9720</v>
      </c>
      <c r="C50" s="786" t="s">
        <v>20719</v>
      </c>
      <c r="D50" s="787" t="s">
        <v>20715</v>
      </c>
      <c r="E50" s="819">
        <v>716</v>
      </c>
      <c r="F50" s="772">
        <v>599.46416610850645</v>
      </c>
      <c r="G50" s="819">
        <v>10</v>
      </c>
      <c r="H50" s="774">
        <v>85.365853658536579</v>
      </c>
      <c r="I50" s="819">
        <f t="shared" si="2"/>
        <v>726</v>
      </c>
      <c r="J50" s="819">
        <f t="shared" si="3"/>
        <v>684.83001976704304</v>
      </c>
      <c r="K50" s="54"/>
    </row>
    <row r="51" spans="1:11" ht="23.25" customHeight="1">
      <c r="A51" s="80" t="s">
        <v>9721</v>
      </c>
      <c r="C51" s="786" t="s">
        <v>14542</v>
      </c>
      <c r="D51" s="787" t="s">
        <v>14543</v>
      </c>
      <c r="E51" s="819">
        <v>14481</v>
      </c>
      <c r="F51" s="772">
        <v>16687.785847188043</v>
      </c>
      <c r="G51" s="819">
        <v>20</v>
      </c>
      <c r="H51" s="774">
        <v>604</v>
      </c>
      <c r="I51" s="819">
        <f t="shared" si="2"/>
        <v>14501</v>
      </c>
      <c r="J51" s="819">
        <f t="shared" si="3"/>
        <v>17291.785847188043</v>
      </c>
      <c r="K51" s="54"/>
    </row>
    <row r="52" spans="1:11" ht="23.25" customHeight="1">
      <c r="A52" s="788" t="s">
        <v>9721</v>
      </c>
      <c r="C52" s="786" t="s">
        <v>14544</v>
      </c>
      <c r="D52" s="787" t="s">
        <v>14545</v>
      </c>
      <c r="E52" s="819">
        <v>12199</v>
      </c>
      <c r="F52" s="772">
        <v>5829.8685782556749</v>
      </c>
      <c r="G52" s="819">
        <v>186</v>
      </c>
      <c r="H52" s="774">
        <v>237.15</v>
      </c>
      <c r="I52" s="819">
        <f t="shared" si="2"/>
        <v>12385</v>
      </c>
      <c r="J52" s="819">
        <f t="shared" si="3"/>
        <v>6067.0185782556746</v>
      </c>
      <c r="K52" s="54"/>
    </row>
    <row r="53" spans="1:11" ht="23.25" customHeight="1">
      <c r="A53" s="788" t="s">
        <v>9721</v>
      </c>
      <c r="C53" s="786" t="s">
        <v>20716</v>
      </c>
      <c r="D53" s="787" t="s">
        <v>20712</v>
      </c>
      <c r="E53" s="819">
        <v>575</v>
      </c>
      <c r="F53" s="772">
        <v>662.62529259948383</v>
      </c>
      <c r="H53" s="774">
        <v>0</v>
      </c>
      <c r="I53" s="819">
        <f t="shared" si="2"/>
        <v>575</v>
      </c>
      <c r="J53" s="819">
        <f t="shared" si="3"/>
        <v>662.62529259948383</v>
      </c>
      <c r="K53" s="54"/>
    </row>
    <row r="54" spans="1:11" ht="23.25" customHeight="1">
      <c r="A54" s="788" t="s">
        <v>9721</v>
      </c>
      <c r="C54" s="786" t="s">
        <v>20717</v>
      </c>
      <c r="D54" s="787" t="s">
        <v>20713</v>
      </c>
      <c r="E54" s="819">
        <v>338</v>
      </c>
      <c r="F54" s="772">
        <v>161.52927120669057</v>
      </c>
      <c r="G54" s="819">
        <v>1</v>
      </c>
      <c r="H54" s="774">
        <v>1.2750000000000001</v>
      </c>
      <c r="I54" s="819">
        <f t="shared" si="2"/>
        <v>339</v>
      </c>
      <c r="J54" s="819">
        <f t="shared" si="3"/>
        <v>162.80427120669057</v>
      </c>
      <c r="K54" s="54"/>
    </row>
    <row r="55" spans="1:11" ht="23.25" customHeight="1">
      <c r="A55" s="788" t="s">
        <v>9721</v>
      </c>
      <c r="C55" s="786" t="s">
        <v>20718</v>
      </c>
      <c r="D55" s="787" t="s">
        <v>20714</v>
      </c>
      <c r="E55" s="819">
        <v>1605</v>
      </c>
      <c r="F55" s="772">
        <v>1849.5888602124724</v>
      </c>
      <c r="G55" s="819">
        <v>5</v>
      </c>
      <c r="H55" s="774">
        <v>151</v>
      </c>
      <c r="I55" s="819">
        <f t="shared" si="2"/>
        <v>1610</v>
      </c>
      <c r="J55" s="819">
        <f t="shared" si="3"/>
        <v>2000.5888602124724</v>
      </c>
      <c r="K55" s="54"/>
    </row>
    <row r="56" spans="1:11" ht="23.25" customHeight="1">
      <c r="A56" s="788" t="s">
        <v>9721</v>
      </c>
      <c r="C56" s="786" t="s">
        <v>20719</v>
      </c>
      <c r="D56" s="787" t="s">
        <v>20715</v>
      </c>
      <c r="E56" s="819">
        <v>855</v>
      </c>
      <c r="F56" s="772">
        <v>408.60215053763443</v>
      </c>
      <c r="G56" s="819">
        <v>13</v>
      </c>
      <c r="H56" s="774">
        <v>16.574999999999999</v>
      </c>
      <c r="I56" s="819">
        <f t="shared" si="2"/>
        <v>868</v>
      </c>
      <c r="J56" s="819">
        <f t="shared" si="3"/>
        <v>425.17715053763442</v>
      </c>
      <c r="K56" s="54"/>
    </row>
    <row r="57" spans="1:11" ht="20.25" customHeight="1">
      <c r="A57" s="80" t="s">
        <v>9722</v>
      </c>
      <c r="C57" s="786" t="s">
        <v>14542</v>
      </c>
      <c r="D57" s="787" t="s">
        <v>14543</v>
      </c>
      <c r="E57" s="819">
        <v>8112</v>
      </c>
      <c r="F57" s="772">
        <v>12096.013965667735</v>
      </c>
      <c r="G57" s="819">
        <v>5</v>
      </c>
      <c r="H57" s="774">
        <v>116.36363636363636</v>
      </c>
      <c r="I57" s="819">
        <f t="shared" si="2"/>
        <v>8117</v>
      </c>
      <c r="J57" s="819">
        <f t="shared" si="3"/>
        <v>12212.377602031371</v>
      </c>
      <c r="K57" s="54"/>
    </row>
    <row r="58" spans="1:11" ht="20.25" customHeight="1">
      <c r="A58" s="788" t="s">
        <v>9722</v>
      </c>
      <c r="C58" s="786" t="s">
        <v>14544</v>
      </c>
      <c r="D58" s="787" t="s">
        <v>14545</v>
      </c>
      <c r="E58" s="819">
        <v>7648</v>
      </c>
      <c r="F58" s="772">
        <v>3677.5019679874054</v>
      </c>
      <c r="G58" s="819">
        <v>6</v>
      </c>
      <c r="H58" s="774">
        <v>46.36363636363636</v>
      </c>
      <c r="I58" s="819">
        <f t="shared" si="2"/>
        <v>7654</v>
      </c>
      <c r="J58" s="819">
        <f t="shared" si="3"/>
        <v>3723.8656043510418</v>
      </c>
      <c r="K58" s="54"/>
    </row>
    <row r="59" spans="1:11" ht="20.25" customHeight="1">
      <c r="A59" s="788" t="s">
        <v>9722</v>
      </c>
      <c r="C59" s="786" t="s">
        <v>20716</v>
      </c>
      <c r="D59" s="787" t="s">
        <v>20712</v>
      </c>
      <c r="E59" s="819">
        <v>3590</v>
      </c>
      <c r="F59" s="772">
        <v>5353.1422752400349</v>
      </c>
      <c r="G59" s="819">
        <v>5</v>
      </c>
      <c r="H59" s="774">
        <v>116.36363636363636</v>
      </c>
      <c r="I59" s="819">
        <f t="shared" si="2"/>
        <v>3595</v>
      </c>
      <c r="J59" s="819">
        <f t="shared" si="3"/>
        <v>5469.5059116036709</v>
      </c>
      <c r="K59" s="54"/>
    </row>
    <row r="60" spans="1:11" ht="20.25" customHeight="1">
      <c r="A60" s="788" t="s">
        <v>9722</v>
      </c>
      <c r="C60" s="786" t="s">
        <v>20717</v>
      </c>
      <c r="D60" s="787" t="s">
        <v>20713</v>
      </c>
      <c r="E60" s="819">
        <v>4279</v>
      </c>
      <c r="F60" s="772">
        <v>2057.5354237732881</v>
      </c>
      <c r="G60" s="819">
        <v>4</v>
      </c>
      <c r="H60" s="774">
        <v>30.90909090909091</v>
      </c>
      <c r="I60" s="819">
        <f t="shared" si="2"/>
        <v>4283</v>
      </c>
      <c r="J60" s="819">
        <f t="shared" si="3"/>
        <v>2088.4445146823791</v>
      </c>
      <c r="K60" s="54"/>
    </row>
    <row r="61" spans="1:11" ht="20.25" customHeight="1">
      <c r="A61" s="788" t="s">
        <v>9722</v>
      </c>
      <c r="C61" s="786" t="s">
        <v>20718</v>
      </c>
      <c r="D61" s="787" t="s">
        <v>20714</v>
      </c>
      <c r="E61" s="819">
        <v>2046</v>
      </c>
      <c r="F61" s="772">
        <v>3050.8437590922317</v>
      </c>
      <c r="G61" s="819">
        <v>1</v>
      </c>
      <c r="H61" s="774">
        <v>23.272727272727273</v>
      </c>
      <c r="I61" s="819">
        <f t="shared" si="2"/>
        <v>2047</v>
      </c>
      <c r="J61" s="819">
        <f t="shared" si="3"/>
        <v>3074.1164863649592</v>
      </c>
      <c r="K61" s="54"/>
    </row>
    <row r="62" spans="1:11" ht="20.25" customHeight="1">
      <c r="A62" s="788" t="s">
        <v>9722</v>
      </c>
      <c r="C62" s="786" t="s">
        <v>20719</v>
      </c>
      <c r="D62" s="787" t="s">
        <v>20715</v>
      </c>
      <c r="E62" s="819">
        <v>3317</v>
      </c>
      <c r="F62" s="772">
        <v>1594.9626082393072</v>
      </c>
      <c r="G62" s="819">
        <v>1</v>
      </c>
      <c r="H62" s="774">
        <v>7.7272727272727275</v>
      </c>
      <c r="I62" s="819">
        <f t="shared" si="2"/>
        <v>3318</v>
      </c>
      <c r="J62" s="819">
        <f t="shared" si="3"/>
        <v>1602.6898809665799</v>
      </c>
      <c r="K62" s="54"/>
    </row>
    <row r="63" spans="1:11" ht="32.25" customHeight="1">
      <c r="A63" s="80" t="s">
        <v>14537</v>
      </c>
      <c r="C63" s="786" t="s">
        <v>14542</v>
      </c>
      <c r="D63" s="787" t="s">
        <v>14543</v>
      </c>
      <c r="E63" s="819">
        <v>9086</v>
      </c>
      <c r="F63" s="772">
        <v>12494.306792502992</v>
      </c>
      <c r="G63" s="819">
        <v>166</v>
      </c>
      <c r="H63" s="774">
        <v>616.94488188976368</v>
      </c>
      <c r="I63" s="819">
        <f t="shared" si="2"/>
        <v>9252</v>
      </c>
      <c r="J63" s="819">
        <f t="shared" si="3"/>
        <v>13111.251674392755</v>
      </c>
      <c r="K63" s="54"/>
    </row>
    <row r="64" spans="1:11" ht="32.25" customHeight="1">
      <c r="A64" s="788" t="s">
        <v>14537</v>
      </c>
      <c r="C64" s="786" t="s">
        <v>14544</v>
      </c>
      <c r="D64" s="787" t="s">
        <v>14545</v>
      </c>
      <c r="E64" s="819">
        <v>1677</v>
      </c>
      <c r="F64" s="772">
        <v>4474.2769857433805</v>
      </c>
      <c r="G64" s="819">
        <v>6</v>
      </c>
      <c r="H64" s="774">
        <v>134.57142857142856</v>
      </c>
      <c r="I64" s="819">
        <f t="shared" si="2"/>
        <v>1683</v>
      </c>
      <c r="J64" s="819">
        <f t="shared" si="3"/>
        <v>4608.8484143148089</v>
      </c>
      <c r="K64" s="54"/>
    </row>
    <row r="65" spans="1:11" ht="32.25" customHeight="1">
      <c r="A65" s="788" t="s">
        <v>14537</v>
      </c>
      <c r="C65" s="786" t="s">
        <v>20716</v>
      </c>
      <c r="D65" s="787" t="s">
        <v>20712</v>
      </c>
      <c r="E65" s="819">
        <v>4001</v>
      </c>
      <c r="F65" s="772">
        <v>5501.8403562408612</v>
      </c>
      <c r="G65" s="819">
        <v>51</v>
      </c>
      <c r="H65" s="774">
        <v>189.54330708661416</v>
      </c>
      <c r="I65" s="819">
        <f t="shared" si="2"/>
        <v>4052</v>
      </c>
      <c r="J65" s="819">
        <f t="shared" si="3"/>
        <v>5691.383663327475</v>
      </c>
      <c r="K65" s="54"/>
    </row>
    <row r="66" spans="1:11" ht="32.25" customHeight="1">
      <c r="A66" s="788" t="s">
        <v>14537</v>
      </c>
      <c r="C66" s="786" t="s">
        <v>20717</v>
      </c>
      <c r="D66" s="787" t="s">
        <v>20713</v>
      </c>
      <c r="E66" s="819">
        <v>415</v>
      </c>
      <c r="F66" s="772">
        <v>1107.2301425661915</v>
      </c>
      <c r="G66" s="819">
        <v>4</v>
      </c>
      <c r="H66" s="774">
        <v>89.714285714285708</v>
      </c>
      <c r="I66" s="819">
        <f t="shared" si="2"/>
        <v>419</v>
      </c>
      <c r="J66" s="819">
        <f t="shared" si="3"/>
        <v>1196.9444282804773</v>
      </c>
      <c r="K66" s="54"/>
    </row>
    <row r="67" spans="1:11" ht="32.25" customHeight="1">
      <c r="A67" s="788" t="s">
        <v>14537</v>
      </c>
      <c r="C67" s="786" t="s">
        <v>20718</v>
      </c>
      <c r="D67" s="787" t="s">
        <v>20714</v>
      </c>
      <c r="E67" s="819">
        <v>1959</v>
      </c>
      <c r="F67" s="772">
        <v>2693.8528512561479</v>
      </c>
      <c r="G67" s="819">
        <v>37</v>
      </c>
      <c r="H67" s="774">
        <v>137.51181102362204</v>
      </c>
      <c r="I67" s="819">
        <f t="shared" si="2"/>
        <v>1996</v>
      </c>
      <c r="J67" s="819">
        <f t="shared" si="3"/>
        <v>2831.3646622797701</v>
      </c>
      <c r="K67" s="54"/>
    </row>
    <row r="68" spans="1:11" ht="32.25" customHeight="1">
      <c r="A68" s="788" t="s">
        <v>14537</v>
      </c>
      <c r="C68" s="786" t="s">
        <v>20719</v>
      </c>
      <c r="D68" s="787" t="s">
        <v>20715</v>
      </c>
      <c r="E68" s="819">
        <v>363</v>
      </c>
      <c r="F68" s="772">
        <v>968.49287169042759</v>
      </c>
      <c r="G68" s="819">
        <v>4</v>
      </c>
      <c r="H68" s="774">
        <v>89.714285714285708</v>
      </c>
      <c r="I68" s="819">
        <f t="shared" si="2"/>
        <v>367</v>
      </c>
      <c r="J68" s="819">
        <f t="shared" si="3"/>
        <v>1058.2071574047134</v>
      </c>
      <c r="K68" s="54"/>
    </row>
    <row r="69" spans="1:11" ht="31.5" customHeight="1">
      <c r="A69" s="80" t="s">
        <v>9734</v>
      </c>
      <c r="C69" s="786" t="s">
        <v>14542</v>
      </c>
      <c r="D69" s="787" t="s">
        <v>14543</v>
      </c>
      <c r="E69" s="819">
        <v>3878</v>
      </c>
      <c r="F69" s="772">
        <v>6487.1481208548266</v>
      </c>
      <c r="G69" s="819">
        <v>4</v>
      </c>
      <c r="H69" s="774">
        <v>2153</v>
      </c>
      <c r="I69" s="819">
        <f t="shared" si="2"/>
        <v>3882</v>
      </c>
      <c r="J69" s="819">
        <f t="shared" si="3"/>
        <v>8640.1481208548266</v>
      </c>
      <c r="K69" s="54"/>
    </row>
    <row r="70" spans="1:11" ht="31.5" customHeight="1">
      <c r="A70" s="788" t="s">
        <v>9734</v>
      </c>
      <c r="C70" s="786" t="s">
        <v>14544</v>
      </c>
      <c r="D70" s="787" t="s">
        <v>14545</v>
      </c>
      <c r="E70" s="819">
        <v>846</v>
      </c>
      <c r="F70" s="772">
        <v>1640.4432132963989</v>
      </c>
      <c r="G70" s="819">
        <v>11</v>
      </c>
      <c r="H70" s="774">
        <v>657.24999999999989</v>
      </c>
      <c r="I70" s="819">
        <f t="shared" si="2"/>
        <v>857</v>
      </c>
      <c r="J70" s="819">
        <f t="shared" si="3"/>
        <v>2297.6932132963989</v>
      </c>
      <c r="K70" s="54"/>
    </row>
    <row r="71" spans="1:11" ht="31.5" customHeight="1">
      <c r="A71" s="788" t="s">
        <v>9734</v>
      </c>
      <c r="C71" s="786" t="s">
        <v>20716</v>
      </c>
      <c r="D71" s="787" t="s">
        <v>20712</v>
      </c>
      <c r="E71" s="819">
        <v>2890</v>
      </c>
      <c r="F71" s="772">
        <v>4834.4141488577743</v>
      </c>
      <c r="G71" s="819"/>
      <c r="H71" s="774">
        <v>0</v>
      </c>
      <c r="I71" s="819">
        <f t="shared" si="2"/>
        <v>2890</v>
      </c>
      <c r="J71" s="819">
        <f t="shared" si="3"/>
        <v>4834.4141488577743</v>
      </c>
      <c r="K71" s="54"/>
    </row>
    <row r="72" spans="1:11" ht="31.5" customHeight="1">
      <c r="A72" s="788" t="s">
        <v>9734</v>
      </c>
      <c r="C72" s="786" t="s">
        <v>20717</v>
      </c>
      <c r="D72" s="787" t="s">
        <v>20713</v>
      </c>
      <c r="E72" s="819">
        <v>1293</v>
      </c>
      <c r="F72" s="772">
        <v>2507.2022160664819</v>
      </c>
      <c r="G72" s="819"/>
      <c r="H72" s="774">
        <v>0</v>
      </c>
      <c r="I72" s="819">
        <f t="shared" si="2"/>
        <v>1293</v>
      </c>
      <c r="J72" s="819">
        <f t="shared" si="3"/>
        <v>2507.2022160664819</v>
      </c>
      <c r="K72" s="54"/>
    </row>
    <row r="73" spans="1:11" ht="31.5" customHeight="1">
      <c r="A73" s="788" t="s">
        <v>9734</v>
      </c>
      <c r="C73" s="786" t="s">
        <v>20718</v>
      </c>
      <c r="D73" s="787" t="s">
        <v>20714</v>
      </c>
      <c r="E73" s="819">
        <v>4088</v>
      </c>
      <c r="F73" s="772">
        <v>6838.4377302873991</v>
      </c>
      <c r="G73" s="819"/>
      <c r="H73" s="774">
        <v>0</v>
      </c>
      <c r="I73" s="819">
        <f t="shared" si="2"/>
        <v>4088</v>
      </c>
      <c r="J73" s="819">
        <f t="shared" si="3"/>
        <v>6838.4377302873991</v>
      </c>
      <c r="K73" s="54"/>
    </row>
    <row r="74" spans="1:11" ht="31.5" customHeight="1">
      <c r="A74" s="788" t="s">
        <v>9734</v>
      </c>
      <c r="C74" s="786" t="s">
        <v>20719</v>
      </c>
      <c r="D74" s="787" t="s">
        <v>20715</v>
      </c>
      <c r="E74" s="819">
        <v>1471</v>
      </c>
      <c r="F74" s="772">
        <v>2852.3545706371187</v>
      </c>
      <c r="G74" s="819">
        <v>1</v>
      </c>
      <c r="H74" s="774">
        <v>59.749999999999986</v>
      </c>
      <c r="I74" s="819">
        <f t="shared" si="2"/>
        <v>1472</v>
      </c>
      <c r="J74" s="819">
        <f t="shared" si="3"/>
        <v>2912.1045706371187</v>
      </c>
      <c r="K74" s="54"/>
    </row>
    <row r="75" spans="1:11" ht="18.75" customHeight="1">
      <c r="A75" s="80" t="s">
        <v>9696</v>
      </c>
      <c r="C75" s="786" t="s">
        <v>14542</v>
      </c>
      <c r="D75" s="787" t="s">
        <v>14543</v>
      </c>
      <c r="E75" s="819">
        <v>4770</v>
      </c>
      <c r="F75" s="772">
        <v>7940.6139315230221</v>
      </c>
      <c r="G75" s="819">
        <v>2</v>
      </c>
      <c r="H75" s="774">
        <v>1249.9999999999998</v>
      </c>
      <c r="I75" s="819">
        <f t="shared" ref="I75:I139" si="4">E75+G75</f>
        <v>4772</v>
      </c>
      <c r="J75" s="819">
        <f t="shared" ref="J75:J139" si="5">F75+H75</f>
        <v>9190.6139315230212</v>
      </c>
      <c r="K75" s="54"/>
    </row>
    <row r="76" spans="1:11" ht="18.75" customHeight="1">
      <c r="A76" s="788" t="s">
        <v>9696</v>
      </c>
      <c r="C76" s="786" t="s">
        <v>14544</v>
      </c>
      <c r="D76" s="787" t="s">
        <v>14545</v>
      </c>
      <c r="E76" s="819">
        <v>3450</v>
      </c>
      <c r="F76" s="772">
        <v>2678.2680509674374</v>
      </c>
      <c r="G76" s="819">
        <v>1</v>
      </c>
      <c r="H76" s="774">
        <v>112.5</v>
      </c>
      <c r="I76" s="819">
        <f t="shared" si="4"/>
        <v>3451</v>
      </c>
      <c r="J76" s="819">
        <f t="shared" si="5"/>
        <v>2790.7680509674374</v>
      </c>
      <c r="K76" s="54"/>
    </row>
    <row r="77" spans="1:11" ht="18.75" customHeight="1">
      <c r="A77" s="788" t="s">
        <v>9696</v>
      </c>
      <c r="C77" s="786" t="s">
        <v>20716</v>
      </c>
      <c r="D77" s="787" t="s">
        <v>20712</v>
      </c>
      <c r="E77" s="819">
        <v>1159</v>
      </c>
      <c r="F77" s="772">
        <v>1929.3860684769777</v>
      </c>
      <c r="G77" s="819">
        <v>1</v>
      </c>
      <c r="H77" s="774">
        <v>624.99999999999989</v>
      </c>
      <c r="I77" s="819">
        <f t="shared" si="4"/>
        <v>1160</v>
      </c>
      <c r="J77" s="819">
        <f t="shared" si="5"/>
        <v>2554.3860684769775</v>
      </c>
      <c r="K77" s="54"/>
    </row>
    <row r="78" spans="1:11" ht="18.75" customHeight="1">
      <c r="A78" s="788" t="s">
        <v>9696</v>
      </c>
      <c r="C78" s="786" t="s">
        <v>20717</v>
      </c>
      <c r="D78" s="787" t="s">
        <v>20713</v>
      </c>
      <c r="E78" s="819">
        <v>788</v>
      </c>
      <c r="F78" s="772">
        <v>611.7319490325624</v>
      </c>
      <c r="G78" s="819">
        <v>1</v>
      </c>
      <c r="H78" s="774">
        <v>112.5</v>
      </c>
      <c r="I78" s="819">
        <f t="shared" si="4"/>
        <v>789</v>
      </c>
      <c r="J78" s="819">
        <f t="shared" si="5"/>
        <v>724.2319490325624</v>
      </c>
      <c r="K78" s="54"/>
    </row>
    <row r="79" spans="1:11" ht="18.75" customHeight="1">
      <c r="A79" s="788" t="s">
        <v>9696</v>
      </c>
      <c r="C79" s="786" t="s">
        <v>20718</v>
      </c>
      <c r="D79" s="787" t="s">
        <v>20714</v>
      </c>
      <c r="E79" s="819"/>
      <c r="F79" s="772"/>
      <c r="G79" s="819"/>
      <c r="H79" s="774"/>
      <c r="I79" s="819">
        <f t="shared" si="4"/>
        <v>0</v>
      </c>
      <c r="J79" s="819">
        <f t="shared" si="5"/>
        <v>0</v>
      </c>
      <c r="K79" s="54"/>
    </row>
    <row r="80" spans="1:11" ht="18.75" customHeight="1">
      <c r="A80" s="788" t="s">
        <v>9696</v>
      </c>
      <c r="C80" s="786" t="s">
        <v>20719</v>
      </c>
      <c r="D80" s="787" t="s">
        <v>20715</v>
      </c>
      <c r="E80" s="819"/>
      <c r="F80" s="772"/>
      <c r="G80" s="819"/>
      <c r="H80" s="774"/>
      <c r="I80" s="819">
        <f t="shared" si="4"/>
        <v>0</v>
      </c>
      <c r="J80" s="819">
        <f t="shared" si="5"/>
        <v>0</v>
      </c>
      <c r="K80" s="54"/>
    </row>
    <row r="81" spans="1:11" ht="27" customHeight="1">
      <c r="A81" s="80" t="s">
        <v>9697</v>
      </c>
      <c r="C81" s="786" t="s">
        <v>14542</v>
      </c>
      <c r="D81" s="787" t="s">
        <v>14543</v>
      </c>
      <c r="E81" s="819">
        <v>12127</v>
      </c>
      <c r="F81" s="772">
        <v>19386.951887941534</v>
      </c>
      <c r="G81" s="819">
        <v>1</v>
      </c>
      <c r="H81" s="774">
        <v>266</v>
      </c>
      <c r="I81" s="819">
        <f t="shared" si="4"/>
        <v>12128</v>
      </c>
      <c r="J81" s="819">
        <f t="shared" si="5"/>
        <v>19652.951887941534</v>
      </c>
      <c r="K81" s="54"/>
    </row>
    <row r="82" spans="1:11" ht="27" customHeight="1">
      <c r="A82" s="788" t="s">
        <v>9697</v>
      </c>
      <c r="C82" s="786" t="s">
        <v>14544</v>
      </c>
      <c r="D82" s="787" t="s">
        <v>14545</v>
      </c>
      <c r="E82" s="819">
        <v>7601</v>
      </c>
      <c r="F82" s="772">
        <v>5417.6764076977906</v>
      </c>
      <c r="G82" s="819">
        <v>2</v>
      </c>
      <c r="H82" s="774">
        <v>88</v>
      </c>
      <c r="I82" s="819">
        <f t="shared" si="4"/>
        <v>7603</v>
      </c>
      <c r="J82" s="819">
        <f t="shared" si="5"/>
        <v>5505.6764076977906</v>
      </c>
      <c r="K82" s="54"/>
    </row>
    <row r="83" spans="1:11" ht="27" customHeight="1">
      <c r="A83" s="788" t="s">
        <v>9697</v>
      </c>
      <c r="C83" s="786" t="s">
        <v>20716</v>
      </c>
      <c r="D83" s="787" t="s">
        <v>20712</v>
      </c>
      <c r="E83" s="819">
        <v>522</v>
      </c>
      <c r="F83" s="772">
        <v>834.50060901339839</v>
      </c>
      <c r="G83" s="819"/>
      <c r="H83" s="774"/>
      <c r="I83" s="819">
        <f t="shared" si="4"/>
        <v>522</v>
      </c>
      <c r="J83" s="819">
        <f t="shared" si="5"/>
        <v>834.50060901339839</v>
      </c>
      <c r="K83" s="54"/>
    </row>
    <row r="84" spans="1:11" ht="27" customHeight="1">
      <c r="A84" s="788" t="s">
        <v>9697</v>
      </c>
      <c r="C84" s="786" t="s">
        <v>20717</v>
      </c>
      <c r="D84" s="787" t="s">
        <v>20713</v>
      </c>
      <c r="E84" s="819">
        <v>1005</v>
      </c>
      <c r="F84" s="772">
        <v>716.3221667854599</v>
      </c>
      <c r="G84" s="819"/>
      <c r="H84" s="774"/>
      <c r="I84" s="819">
        <f t="shared" si="4"/>
        <v>1005</v>
      </c>
      <c r="J84" s="819">
        <f t="shared" si="5"/>
        <v>716.3221667854599</v>
      </c>
      <c r="K84" s="54"/>
    </row>
    <row r="85" spans="1:11" ht="27" customHeight="1">
      <c r="A85" s="788" t="s">
        <v>9697</v>
      </c>
      <c r="C85" s="786" t="s">
        <v>20718</v>
      </c>
      <c r="D85" s="787" t="s">
        <v>20714</v>
      </c>
      <c r="E85" s="819">
        <v>487</v>
      </c>
      <c r="F85" s="772">
        <v>778.54750304506695</v>
      </c>
      <c r="G85" s="819"/>
      <c r="H85" s="774"/>
      <c r="I85" s="819">
        <f t="shared" si="4"/>
        <v>487</v>
      </c>
      <c r="J85" s="819">
        <f t="shared" si="5"/>
        <v>778.54750304506695</v>
      </c>
      <c r="K85" s="54"/>
    </row>
    <row r="86" spans="1:11" ht="27" customHeight="1">
      <c r="A86" s="788" t="s">
        <v>9697</v>
      </c>
      <c r="C86" s="786" t="s">
        <v>20719</v>
      </c>
      <c r="D86" s="787" t="s">
        <v>20715</v>
      </c>
      <c r="E86" s="819">
        <v>1215</v>
      </c>
      <c r="F86" s="772">
        <v>866.00142551674992</v>
      </c>
      <c r="G86" s="819"/>
      <c r="H86" s="774"/>
      <c r="I86" s="819">
        <f t="shared" si="4"/>
        <v>1215</v>
      </c>
      <c r="J86" s="819">
        <f t="shared" si="5"/>
        <v>866.00142551674992</v>
      </c>
      <c r="K86" s="54"/>
    </row>
    <row r="87" spans="1:11" ht="20.25" customHeight="1">
      <c r="A87" s="80" t="s">
        <v>14538</v>
      </c>
      <c r="C87" s="786" t="s">
        <v>14542</v>
      </c>
      <c r="D87" s="787" t="s">
        <v>14543</v>
      </c>
      <c r="E87" s="819">
        <v>16554</v>
      </c>
      <c r="F87" s="772">
        <v>13723.319024283408</v>
      </c>
      <c r="G87" s="819">
        <v>24</v>
      </c>
      <c r="H87" s="774">
        <v>989.33333333333337</v>
      </c>
      <c r="I87" s="819">
        <f t="shared" si="4"/>
        <v>16578</v>
      </c>
      <c r="J87" s="819">
        <f t="shared" si="5"/>
        <v>14712.652357616742</v>
      </c>
      <c r="K87" s="54"/>
    </row>
    <row r="88" spans="1:11" ht="20.25" customHeight="1">
      <c r="A88" s="788" t="s">
        <v>14538</v>
      </c>
      <c r="C88" s="786" t="s">
        <v>14544</v>
      </c>
      <c r="D88" s="787" t="s">
        <v>14545</v>
      </c>
      <c r="E88" s="819">
        <v>3378</v>
      </c>
      <c r="F88" s="772">
        <v>7933.6057426836005</v>
      </c>
      <c r="G88" s="819">
        <v>5</v>
      </c>
      <c r="H88" s="774">
        <v>416.66666666666674</v>
      </c>
      <c r="I88" s="819">
        <f t="shared" si="4"/>
        <v>3383</v>
      </c>
      <c r="J88" s="819">
        <f t="shared" si="5"/>
        <v>8350.2724093502675</v>
      </c>
      <c r="K88" s="54"/>
    </row>
    <row r="89" spans="1:11" ht="20.25" customHeight="1">
      <c r="A89" s="788" t="s">
        <v>14538</v>
      </c>
      <c r="C89" s="786" t="s">
        <v>20716</v>
      </c>
      <c r="D89" s="787" t="s">
        <v>20712</v>
      </c>
      <c r="E89" s="819">
        <v>16104</v>
      </c>
      <c r="F89" s="772">
        <v>13350.267582883895</v>
      </c>
      <c r="G89" s="819">
        <v>17</v>
      </c>
      <c r="H89" s="774">
        <v>700.77777777777771</v>
      </c>
      <c r="I89" s="819">
        <f t="shared" si="4"/>
        <v>16121</v>
      </c>
      <c r="J89" s="819">
        <f t="shared" si="5"/>
        <v>14051.045360661672</v>
      </c>
      <c r="K89" s="54"/>
    </row>
    <row r="90" spans="1:11" ht="20.25" customHeight="1">
      <c r="A90" s="788" t="s">
        <v>14538</v>
      </c>
      <c r="C90" s="786" t="s">
        <v>20717</v>
      </c>
      <c r="D90" s="787" t="s">
        <v>20713</v>
      </c>
      <c r="E90" s="819">
        <v>1607</v>
      </c>
      <c r="F90" s="772">
        <v>3774.2168231179826</v>
      </c>
      <c r="G90" s="819">
        <v>1</v>
      </c>
      <c r="H90" s="774">
        <v>83.333333333333314</v>
      </c>
      <c r="I90" s="819">
        <f t="shared" si="4"/>
        <v>1608</v>
      </c>
      <c r="J90" s="819">
        <f t="shared" si="5"/>
        <v>3857.5501564513161</v>
      </c>
      <c r="K90" s="54"/>
    </row>
    <row r="91" spans="1:11" ht="20.25" customHeight="1">
      <c r="A91" s="788" t="s">
        <v>14538</v>
      </c>
      <c r="C91" s="786" t="s">
        <v>20718</v>
      </c>
      <c r="D91" s="787" t="s">
        <v>20714</v>
      </c>
      <c r="E91" s="819">
        <v>3869</v>
      </c>
      <c r="F91" s="772">
        <v>3207.4133928326992</v>
      </c>
      <c r="G91" s="819">
        <v>4</v>
      </c>
      <c r="H91" s="774">
        <v>164.88888888888889</v>
      </c>
      <c r="I91" s="819">
        <f t="shared" si="4"/>
        <v>3873</v>
      </c>
      <c r="J91" s="819">
        <f t="shared" si="5"/>
        <v>3372.3022817215879</v>
      </c>
      <c r="K91" s="54"/>
    </row>
    <row r="92" spans="1:11" ht="20.25" customHeight="1">
      <c r="A92" s="788" t="s">
        <v>14538</v>
      </c>
      <c r="C92" s="786" t="s">
        <v>20719</v>
      </c>
      <c r="D92" s="787" t="s">
        <v>20715</v>
      </c>
      <c r="E92" s="819">
        <v>448</v>
      </c>
      <c r="F92" s="772">
        <v>1052.1774341984169</v>
      </c>
      <c r="G92" s="819"/>
      <c r="H92" s="774"/>
      <c r="I92" s="819">
        <f t="shared" si="4"/>
        <v>448</v>
      </c>
      <c r="J92" s="819">
        <f t="shared" si="5"/>
        <v>1052.1774341984169</v>
      </c>
      <c r="K92" s="54"/>
    </row>
    <row r="93" spans="1:11" ht="20.25" customHeight="1">
      <c r="A93" s="788" t="s">
        <v>14538</v>
      </c>
      <c r="C93" s="961" t="s">
        <v>20722</v>
      </c>
      <c r="D93" s="960" t="s">
        <v>20723</v>
      </c>
      <c r="E93" s="819">
        <v>0</v>
      </c>
      <c r="F93" s="772">
        <v>29200</v>
      </c>
      <c r="G93" s="819">
        <v>0</v>
      </c>
      <c r="H93" s="774">
        <v>1250</v>
      </c>
      <c r="I93" s="819">
        <f t="shared" si="4"/>
        <v>0</v>
      </c>
      <c r="J93" s="819">
        <f t="shared" si="5"/>
        <v>30450</v>
      </c>
      <c r="K93" s="54"/>
    </row>
    <row r="94" spans="1:11" ht="18.75" customHeight="1">
      <c r="A94" s="80" t="s">
        <v>9702</v>
      </c>
      <c r="C94" s="786" t="s">
        <v>14542</v>
      </c>
      <c r="D94" s="787" t="s">
        <v>14543</v>
      </c>
      <c r="E94" s="819">
        <v>6606</v>
      </c>
      <c r="F94" s="772">
        <v>8193.716985049834</v>
      </c>
      <c r="G94" s="819">
        <v>12</v>
      </c>
      <c r="H94" s="774">
        <v>483.99999999999989</v>
      </c>
      <c r="I94" s="819">
        <f t="shared" si="4"/>
        <v>6618</v>
      </c>
      <c r="J94" s="819">
        <f t="shared" si="5"/>
        <v>8677.716985049834</v>
      </c>
      <c r="K94" s="54"/>
    </row>
    <row r="95" spans="1:11" ht="18.75" customHeight="1">
      <c r="A95" s="788" t="s">
        <v>9702</v>
      </c>
      <c r="C95" s="786" t="s">
        <v>14544</v>
      </c>
      <c r="D95" s="787" t="s">
        <v>14545</v>
      </c>
      <c r="E95" s="819">
        <v>11866</v>
      </c>
      <c r="F95" s="772">
        <v>3451.7521309700987</v>
      </c>
      <c r="G95" s="819">
        <v>81</v>
      </c>
      <c r="H95" s="774">
        <v>166.15384615384616</v>
      </c>
      <c r="I95" s="819">
        <f t="shared" si="4"/>
        <v>11947</v>
      </c>
      <c r="J95" s="819">
        <f t="shared" si="5"/>
        <v>3617.9059771239449</v>
      </c>
      <c r="K95" s="54"/>
    </row>
    <row r="96" spans="1:11" ht="18.75" customHeight="1">
      <c r="A96" s="788" t="s">
        <v>9702</v>
      </c>
      <c r="C96" s="786" t="s">
        <v>20716</v>
      </c>
      <c r="D96" s="787" t="s">
        <v>20712</v>
      </c>
      <c r="E96" s="819">
        <v>3026</v>
      </c>
      <c r="F96" s="772">
        <v>3753.283014950166</v>
      </c>
      <c r="G96" s="819">
        <v>6</v>
      </c>
      <c r="H96" s="774">
        <v>241.99999999999994</v>
      </c>
      <c r="I96" s="819">
        <f t="shared" si="4"/>
        <v>3032</v>
      </c>
      <c r="J96" s="819">
        <f t="shared" si="5"/>
        <v>3995.283014950166</v>
      </c>
      <c r="K96" s="54"/>
    </row>
    <row r="97" spans="1:12" ht="18.75" customHeight="1">
      <c r="A97" s="788" t="s">
        <v>9702</v>
      </c>
      <c r="C97" s="786" t="s">
        <v>20717</v>
      </c>
      <c r="D97" s="787" t="s">
        <v>20713</v>
      </c>
      <c r="E97" s="819">
        <v>2916</v>
      </c>
      <c r="F97" s="772">
        <v>848.24786902990115</v>
      </c>
      <c r="G97" s="819">
        <v>36</v>
      </c>
      <c r="H97" s="774">
        <v>73.846153846153854</v>
      </c>
      <c r="I97" s="819">
        <f t="shared" si="4"/>
        <v>2952</v>
      </c>
      <c r="J97" s="819">
        <f t="shared" si="5"/>
        <v>922.09402287605496</v>
      </c>
      <c r="K97" s="54"/>
    </row>
    <row r="98" spans="1:12" ht="18.75" customHeight="1">
      <c r="A98" s="788" t="s">
        <v>9702</v>
      </c>
      <c r="C98" s="786" t="s">
        <v>20718</v>
      </c>
      <c r="D98" s="787" t="s">
        <v>20714</v>
      </c>
      <c r="E98" s="819"/>
      <c r="F98" s="772"/>
      <c r="G98" s="819"/>
      <c r="H98" s="774">
        <v>0</v>
      </c>
      <c r="I98" s="819">
        <f t="shared" si="4"/>
        <v>0</v>
      </c>
      <c r="J98" s="819">
        <f t="shared" si="5"/>
        <v>0</v>
      </c>
      <c r="K98" s="54"/>
    </row>
    <row r="99" spans="1:12" ht="18.75" customHeight="1">
      <c r="A99" s="788" t="s">
        <v>9702</v>
      </c>
      <c r="C99" s="786" t="s">
        <v>20719</v>
      </c>
      <c r="D99" s="787" t="s">
        <v>20715</v>
      </c>
      <c r="E99" s="819"/>
      <c r="F99" s="772"/>
      <c r="G99" s="819"/>
      <c r="H99" s="774">
        <v>0</v>
      </c>
      <c r="I99" s="819">
        <f t="shared" si="4"/>
        <v>0</v>
      </c>
      <c r="J99" s="819">
        <f t="shared" si="5"/>
        <v>0</v>
      </c>
      <c r="K99" s="54"/>
    </row>
    <row r="100" spans="1:12" ht="21" customHeight="1">
      <c r="A100" s="80" t="s">
        <v>9725</v>
      </c>
      <c r="C100" s="786" t="s">
        <v>14542</v>
      </c>
      <c r="D100" s="787" t="s">
        <v>14543</v>
      </c>
      <c r="E100" s="819">
        <v>681</v>
      </c>
      <c r="F100" s="772">
        <v>10667.654530059273</v>
      </c>
      <c r="G100" s="819">
        <v>2</v>
      </c>
      <c r="H100" s="774">
        <v>0</v>
      </c>
      <c r="I100" s="819">
        <f t="shared" si="4"/>
        <v>683</v>
      </c>
      <c r="J100" s="819">
        <f t="shared" si="5"/>
        <v>10667.654530059273</v>
      </c>
      <c r="K100" s="54"/>
      <c r="L100" s="959"/>
    </row>
    <row r="101" spans="1:12" ht="21" customHeight="1">
      <c r="A101" s="788" t="s">
        <v>9725</v>
      </c>
      <c r="C101" s="786" t="s">
        <v>14544</v>
      </c>
      <c r="D101" s="787" t="s">
        <v>14545</v>
      </c>
      <c r="E101" s="819">
        <v>6336</v>
      </c>
      <c r="F101" s="772">
        <v>7051.7743652121035</v>
      </c>
      <c r="G101" s="819">
        <v>8</v>
      </c>
      <c r="H101" s="774">
        <v>0</v>
      </c>
      <c r="I101" s="819">
        <f t="shared" si="4"/>
        <v>6344</v>
      </c>
      <c r="J101" s="819">
        <f t="shared" si="5"/>
        <v>7051.7743652121035</v>
      </c>
      <c r="K101" s="54"/>
      <c r="L101" s="959"/>
    </row>
    <row r="102" spans="1:12" ht="21" customHeight="1">
      <c r="A102" s="788" t="s">
        <v>9725</v>
      </c>
      <c r="C102" s="786" t="s">
        <v>20716</v>
      </c>
      <c r="D102" s="787" t="s">
        <v>20712</v>
      </c>
      <c r="E102" s="819">
        <v>353</v>
      </c>
      <c r="F102" s="772">
        <v>5529.6359017781542</v>
      </c>
      <c r="G102" s="819"/>
      <c r="H102" s="774"/>
      <c r="I102" s="819">
        <f t="shared" si="4"/>
        <v>353</v>
      </c>
      <c r="J102" s="819">
        <f t="shared" si="5"/>
        <v>5529.6359017781542</v>
      </c>
      <c r="K102" s="54"/>
      <c r="L102" s="959"/>
    </row>
    <row r="103" spans="1:12" ht="21" customHeight="1">
      <c r="A103" s="788" t="s">
        <v>9725</v>
      </c>
      <c r="C103" s="786" t="s">
        <v>20717</v>
      </c>
      <c r="D103" s="787" t="s">
        <v>20713</v>
      </c>
      <c r="E103" s="819">
        <v>5</v>
      </c>
      <c r="F103" s="772">
        <v>5.5648471947696523</v>
      </c>
      <c r="G103" s="819"/>
      <c r="H103" s="774"/>
      <c r="I103" s="819">
        <f t="shared" si="4"/>
        <v>5</v>
      </c>
      <c r="J103" s="819">
        <f t="shared" si="5"/>
        <v>5.5648471947696523</v>
      </c>
      <c r="K103" s="54"/>
      <c r="L103" s="959"/>
    </row>
    <row r="104" spans="1:12" ht="21" customHeight="1">
      <c r="A104" s="788" t="s">
        <v>9725</v>
      </c>
      <c r="C104" s="786" t="s">
        <v>20718</v>
      </c>
      <c r="D104" s="787" t="s">
        <v>20714</v>
      </c>
      <c r="E104" s="819">
        <v>147</v>
      </c>
      <c r="F104" s="772">
        <v>2302.7095681625742</v>
      </c>
      <c r="G104" s="819">
        <v>1</v>
      </c>
      <c r="H104" s="774"/>
      <c r="I104" s="819">
        <f t="shared" si="4"/>
        <v>148</v>
      </c>
      <c r="J104" s="819">
        <f t="shared" si="5"/>
        <v>2302.7095681625742</v>
      </c>
      <c r="K104" s="54"/>
    </row>
    <row r="105" spans="1:12" ht="21" customHeight="1">
      <c r="A105" s="788" t="s">
        <v>9725</v>
      </c>
      <c r="C105" s="786" t="s">
        <v>20719</v>
      </c>
      <c r="D105" s="787" t="s">
        <v>20715</v>
      </c>
      <c r="E105" s="819">
        <v>236</v>
      </c>
      <c r="F105" s="772">
        <v>262.66078759312757</v>
      </c>
      <c r="G105" s="819"/>
      <c r="H105" s="774"/>
      <c r="I105" s="819">
        <f t="shared" si="4"/>
        <v>236</v>
      </c>
      <c r="J105" s="819">
        <f t="shared" si="5"/>
        <v>262.66078759312757</v>
      </c>
      <c r="K105" s="54"/>
      <c r="L105" s="959"/>
    </row>
    <row r="106" spans="1:12" ht="22.5" customHeight="1">
      <c r="A106" s="80" t="s">
        <v>9726</v>
      </c>
      <c r="C106" s="786" t="s">
        <v>14542</v>
      </c>
      <c r="D106" s="787" t="s">
        <v>14543</v>
      </c>
      <c r="E106" s="819">
        <v>5080</v>
      </c>
      <c r="F106" s="772">
        <v>15572.300019182812</v>
      </c>
      <c r="G106" s="819">
        <v>42</v>
      </c>
      <c r="H106" s="774">
        <v>383</v>
      </c>
      <c r="I106" s="819">
        <f t="shared" si="4"/>
        <v>5122</v>
      </c>
      <c r="J106" s="819">
        <f t="shared" si="5"/>
        <v>15955.300019182812</v>
      </c>
      <c r="K106" s="54"/>
    </row>
    <row r="107" spans="1:12" ht="22.5" customHeight="1">
      <c r="A107" s="788" t="s">
        <v>9726</v>
      </c>
      <c r="C107" s="786" t="s">
        <v>14544</v>
      </c>
      <c r="D107" s="787" t="s">
        <v>14545</v>
      </c>
      <c r="E107" s="819">
        <v>9248</v>
      </c>
      <c r="F107" s="772">
        <v>4864.8074734242464</v>
      </c>
      <c r="G107" s="819">
        <v>268</v>
      </c>
      <c r="H107" s="774">
        <v>127</v>
      </c>
      <c r="I107" s="819">
        <f t="shared" si="4"/>
        <v>9516</v>
      </c>
      <c r="J107" s="819">
        <f t="shared" si="5"/>
        <v>4991.8074734242464</v>
      </c>
      <c r="K107" s="54"/>
    </row>
    <row r="108" spans="1:12" ht="22.5" customHeight="1">
      <c r="A108" s="788" t="s">
        <v>9726</v>
      </c>
      <c r="C108" s="786" t="s">
        <v>20716</v>
      </c>
      <c r="D108" s="787" t="s">
        <v>20712</v>
      </c>
      <c r="E108" s="819">
        <v>1</v>
      </c>
      <c r="F108" s="772">
        <v>3.0654133896029161</v>
      </c>
      <c r="G108" s="819"/>
      <c r="H108" s="774"/>
      <c r="I108" s="819">
        <f t="shared" si="4"/>
        <v>1</v>
      </c>
      <c r="J108" s="819">
        <f t="shared" si="5"/>
        <v>3.0654133896029161</v>
      </c>
      <c r="K108" s="54"/>
    </row>
    <row r="109" spans="1:12" ht="22.5" customHeight="1">
      <c r="A109" s="788" t="s">
        <v>9726</v>
      </c>
      <c r="C109" s="786" t="s">
        <v>20717</v>
      </c>
      <c r="D109" s="787" t="s">
        <v>20713</v>
      </c>
      <c r="E109" s="819"/>
      <c r="F109" s="772">
        <v>0</v>
      </c>
      <c r="G109" s="819"/>
      <c r="H109" s="774"/>
      <c r="I109" s="819">
        <f t="shared" si="4"/>
        <v>0</v>
      </c>
      <c r="J109" s="819">
        <f t="shared" si="5"/>
        <v>0</v>
      </c>
      <c r="K109" s="54"/>
    </row>
    <row r="110" spans="1:12" ht="22.5" customHeight="1">
      <c r="A110" s="788" t="s">
        <v>9726</v>
      </c>
      <c r="C110" s="786" t="s">
        <v>20718</v>
      </c>
      <c r="D110" s="787" t="s">
        <v>20714</v>
      </c>
      <c r="E110" s="819">
        <v>132</v>
      </c>
      <c r="F110" s="772">
        <v>404.6345674275849</v>
      </c>
      <c r="G110" s="819"/>
      <c r="H110" s="774"/>
      <c r="I110" s="819">
        <f t="shared" si="4"/>
        <v>132</v>
      </c>
      <c r="J110" s="819">
        <f t="shared" si="5"/>
        <v>404.6345674275849</v>
      </c>
      <c r="K110" s="54"/>
    </row>
    <row r="111" spans="1:12" ht="22.5" customHeight="1">
      <c r="A111" s="788" t="s">
        <v>9726</v>
      </c>
      <c r="C111" s="786" t="s">
        <v>20719</v>
      </c>
      <c r="D111" s="787" t="s">
        <v>20715</v>
      </c>
      <c r="E111" s="819">
        <v>65</v>
      </c>
      <c r="F111" s="772">
        <v>34.192526575754322</v>
      </c>
      <c r="G111" s="819"/>
      <c r="H111" s="774"/>
      <c r="I111" s="819">
        <f t="shared" si="4"/>
        <v>65</v>
      </c>
      <c r="J111" s="819">
        <f t="shared" si="5"/>
        <v>34.192526575754322</v>
      </c>
      <c r="K111" s="54"/>
    </row>
    <row r="112" spans="1:12" ht="21.75" customHeight="1">
      <c r="A112" s="80" t="s">
        <v>9727</v>
      </c>
      <c r="C112" s="786" t="s">
        <v>14542</v>
      </c>
      <c r="D112" s="787" t="s">
        <v>14543</v>
      </c>
      <c r="E112" s="819">
        <v>4826</v>
      </c>
      <c r="F112" s="772">
        <v>7769.4117647058829</v>
      </c>
      <c r="G112" s="819">
        <v>146</v>
      </c>
      <c r="H112" s="774">
        <v>362.98342541436466</v>
      </c>
      <c r="I112" s="819">
        <f t="shared" si="4"/>
        <v>4972</v>
      </c>
      <c r="J112" s="819">
        <f t="shared" si="5"/>
        <v>8132.3951901202472</v>
      </c>
      <c r="K112" s="54"/>
    </row>
    <row r="113" spans="1:11" ht="21.75" customHeight="1">
      <c r="A113" s="788" t="s">
        <v>9727</v>
      </c>
      <c r="C113" s="786" t="s">
        <v>14544</v>
      </c>
      <c r="D113" s="787" t="s">
        <v>14545</v>
      </c>
      <c r="E113" s="819">
        <v>1666</v>
      </c>
      <c r="F113" s="772">
        <v>2545.9407831900671</v>
      </c>
      <c r="G113" s="819">
        <v>4</v>
      </c>
      <c r="H113" s="774">
        <v>176.47058823529409</v>
      </c>
      <c r="I113" s="819">
        <f t="shared" si="4"/>
        <v>1670</v>
      </c>
      <c r="J113" s="819">
        <f t="shared" si="5"/>
        <v>2722.4113714253613</v>
      </c>
      <c r="K113" s="54"/>
    </row>
    <row r="114" spans="1:11" ht="21.75" customHeight="1">
      <c r="A114" s="788" t="s">
        <v>9727</v>
      </c>
      <c r="C114" s="786" t="s">
        <v>20716</v>
      </c>
      <c r="D114" s="787" t="s">
        <v>20712</v>
      </c>
      <c r="E114" s="819">
        <v>1022</v>
      </c>
      <c r="F114" s="772">
        <v>1645.3250773993807</v>
      </c>
      <c r="G114" s="819">
        <v>167</v>
      </c>
      <c r="H114" s="774">
        <v>415.19337016574582</v>
      </c>
      <c r="I114" s="819">
        <f t="shared" si="4"/>
        <v>1189</v>
      </c>
      <c r="J114" s="819">
        <f t="shared" si="5"/>
        <v>2060.5184475651267</v>
      </c>
      <c r="K114" s="54"/>
    </row>
    <row r="115" spans="1:11" ht="21.75" customHeight="1">
      <c r="A115" s="788" t="s">
        <v>9727</v>
      </c>
      <c r="C115" s="786" t="s">
        <v>20717</v>
      </c>
      <c r="D115" s="787" t="s">
        <v>20713</v>
      </c>
      <c r="E115" s="819">
        <v>658</v>
      </c>
      <c r="F115" s="772">
        <v>1005.5396370582617</v>
      </c>
      <c r="G115" s="819">
        <v>13</v>
      </c>
      <c r="H115" s="774">
        <v>573.52941176470586</v>
      </c>
      <c r="I115" s="819">
        <f t="shared" si="4"/>
        <v>671</v>
      </c>
      <c r="J115" s="819">
        <f t="shared" si="5"/>
        <v>1579.0690488229675</v>
      </c>
      <c r="K115" s="54"/>
    </row>
    <row r="116" spans="1:11" ht="21.75" customHeight="1">
      <c r="A116" s="788" t="s">
        <v>9727</v>
      </c>
      <c r="C116" s="786" t="s">
        <v>20718</v>
      </c>
      <c r="D116" s="787" t="s">
        <v>20714</v>
      </c>
      <c r="E116" s="819">
        <v>2227</v>
      </c>
      <c r="F116" s="772">
        <v>3585.2631578947367</v>
      </c>
      <c r="G116" s="819">
        <v>592</v>
      </c>
      <c r="H116" s="774">
        <v>1471.8232044198899</v>
      </c>
      <c r="I116" s="819">
        <f t="shared" si="4"/>
        <v>2819</v>
      </c>
      <c r="J116" s="819">
        <f t="shared" si="5"/>
        <v>5057.086362314627</v>
      </c>
      <c r="K116" s="54"/>
    </row>
    <row r="117" spans="1:11" ht="21.75" customHeight="1">
      <c r="A117" s="788" t="s">
        <v>9727</v>
      </c>
      <c r="C117" s="786" t="s">
        <v>20719</v>
      </c>
      <c r="D117" s="787" t="s">
        <v>20715</v>
      </c>
      <c r="E117" s="819">
        <v>817</v>
      </c>
      <c r="F117" s="772">
        <v>1248.5195797516712</v>
      </c>
      <c r="G117" s="819"/>
      <c r="H117" s="774"/>
      <c r="I117" s="819">
        <f t="shared" si="4"/>
        <v>817</v>
      </c>
      <c r="J117" s="819">
        <f t="shared" si="5"/>
        <v>1248.5195797516712</v>
      </c>
      <c r="K117" s="54"/>
    </row>
    <row r="118" spans="1:11" ht="27.75" customHeight="1">
      <c r="A118" s="80" t="s">
        <v>9705</v>
      </c>
      <c r="C118" s="786" t="s">
        <v>14542</v>
      </c>
      <c r="D118" s="787" t="s">
        <v>14543</v>
      </c>
      <c r="E118" s="819">
        <v>6507</v>
      </c>
      <c r="F118" s="772">
        <v>9426.9613259668513</v>
      </c>
      <c r="G118" s="819">
        <v>50</v>
      </c>
      <c r="H118" s="774">
        <v>199.15254237288136</v>
      </c>
      <c r="I118" s="819">
        <f t="shared" si="4"/>
        <v>6557</v>
      </c>
      <c r="J118" s="819">
        <f t="shared" si="5"/>
        <v>9626.113868339733</v>
      </c>
      <c r="K118" s="54"/>
    </row>
    <row r="119" spans="1:11" ht="27.75" customHeight="1">
      <c r="A119" s="788" t="s">
        <v>9705</v>
      </c>
      <c r="C119" s="786" t="s">
        <v>14544</v>
      </c>
      <c r="D119" s="787" t="s">
        <v>14545</v>
      </c>
      <c r="E119" s="819">
        <v>2548</v>
      </c>
      <c r="F119" s="772">
        <v>2694.7121034077559</v>
      </c>
      <c r="G119" s="819">
        <v>4</v>
      </c>
      <c r="H119" s="774">
        <v>45.714285714285708</v>
      </c>
      <c r="I119" s="819">
        <f t="shared" si="4"/>
        <v>2552</v>
      </c>
      <c r="J119" s="819">
        <f t="shared" si="5"/>
        <v>2740.4263891220417</v>
      </c>
      <c r="K119" s="54"/>
    </row>
    <row r="120" spans="1:11" ht="27.75" customHeight="1">
      <c r="A120" s="788" t="s">
        <v>9705</v>
      </c>
      <c r="C120" s="786" t="s">
        <v>20716</v>
      </c>
      <c r="D120" s="787" t="s">
        <v>20712</v>
      </c>
      <c r="E120" s="819">
        <v>1638</v>
      </c>
      <c r="F120" s="772">
        <v>2373.0386740331492</v>
      </c>
      <c r="G120" s="819">
        <v>9</v>
      </c>
      <c r="H120" s="774">
        <v>35.847457627118644</v>
      </c>
      <c r="I120" s="819">
        <f t="shared" si="4"/>
        <v>1647</v>
      </c>
      <c r="J120" s="819">
        <f t="shared" si="5"/>
        <v>2408.8861316602679</v>
      </c>
      <c r="K120" s="54"/>
    </row>
    <row r="121" spans="1:11" ht="27.75" customHeight="1">
      <c r="A121" s="788" t="s">
        <v>9705</v>
      </c>
      <c r="C121" s="786" t="s">
        <v>20717</v>
      </c>
      <c r="D121" s="787" t="s">
        <v>20713</v>
      </c>
      <c r="E121" s="819">
        <v>856</v>
      </c>
      <c r="F121" s="772">
        <v>905.28789659224446</v>
      </c>
      <c r="G121" s="819">
        <v>3</v>
      </c>
      <c r="H121" s="774">
        <v>34.285714285714285</v>
      </c>
      <c r="I121" s="819">
        <f t="shared" si="4"/>
        <v>859</v>
      </c>
      <c r="J121" s="819">
        <f t="shared" si="5"/>
        <v>939.5736108779588</v>
      </c>
      <c r="K121" s="54"/>
    </row>
    <row r="122" spans="1:11" ht="27.75" customHeight="1">
      <c r="A122" s="788" t="s">
        <v>9705</v>
      </c>
      <c r="C122" s="786" t="s">
        <v>20718</v>
      </c>
      <c r="D122" s="787" t="s">
        <v>20714</v>
      </c>
      <c r="E122" s="819"/>
      <c r="F122" s="772"/>
      <c r="G122" s="819"/>
      <c r="H122" s="774"/>
      <c r="I122" s="819">
        <f t="shared" si="4"/>
        <v>0</v>
      </c>
      <c r="J122" s="819">
        <f t="shared" si="5"/>
        <v>0</v>
      </c>
      <c r="K122" s="54"/>
    </row>
    <row r="123" spans="1:11" ht="27.75" customHeight="1">
      <c r="A123" s="788" t="s">
        <v>9705</v>
      </c>
      <c r="C123" s="786" t="s">
        <v>20719</v>
      </c>
      <c r="D123" s="787" t="s">
        <v>20715</v>
      </c>
      <c r="E123" s="819"/>
      <c r="F123" s="772"/>
      <c r="G123" s="819"/>
      <c r="H123" s="774"/>
      <c r="I123" s="819">
        <f t="shared" si="4"/>
        <v>0</v>
      </c>
      <c r="J123" s="819">
        <f t="shared" si="5"/>
        <v>0</v>
      </c>
      <c r="K123" s="54"/>
    </row>
    <row r="124" spans="1:11" ht="36" customHeight="1">
      <c r="A124" s="80" t="s">
        <v>9744</v>
      </c>
      <c r="C124" s="786" t="s">
        <v>14542</v>
      </c>
      <c r="D124" s="787" t="s">
        <v>14543</v>
      </c>
      <c r="E124" s="819">
        <v>8826</v>
      </c>
      <c r="F124" s="772">
        <v>11285.656800798137</v>
      </c>
      <c r="G124" s="819">
        <v>288</v>
      </c>
      <c r="H124" s="774">
        <v>1091.4206896551725</v>
      </c>
      <c r="I124" s="819">
        <f t="shared" si="4"/>
        <v>9114</v>
      </c>
      <c r="J124" s="819">
        <f t="shared" si="5"/>
        <v>12377.07749045331</v>
      </c>
      <c r="K124" s="54"/>
    </row>
    <row r="125" spans="1:11" ht="36" customHeight="1">
      <c r="A125" s="788" t="s">
        <v>9744</v>
      </c>
      <c r="C125" s="786" t="s">
        <v>14544</v>
      </c>
      <c r="D125" s="787" t="s">
        <v>14545</v>
      </c>
      <c r="E125" s="819">
        <v>25194</v>
      </c>
      <c r="F125" s="772">
        <v>5580.0391427732657</v>
      </c>
      <c r="G125" s="819">
        <v>569</v>
      </c>
      <c r="H125" s="774">
        <v>416.34146341463412</v>
      </c>
      <c r="I125" s="819">
        <f t="shared" si="4"/>
        <v>25763</v>
      </c>
      <c r="J125" s="819">
        <f t="shared" si="5"/>
        <v>5996.3806061878995</v>
      </c>
      <c r="K125" s="54"/>
    </row>
    <row r="126" spans="1:11" ht="36" customHeight="1">
      <c r="A126" s="788" t="s">
        <v>9744</v>
      </c>
      <c r="C126" s="786" t="s">
        <v>20716</v>
      </c>
      <c r="D126" s="787" t="s">
        <v>20712</v>
      </c>
      <c r="E126" s="819">
        <v>1946</v>
      </c>
      <c r="F126" s="772">
        <v>2488.3172597273028</v>
      </c>
      <c r="G126" s="819">
        <v>1</v>
      </c>
      <c r="H126" s="774">
        <v>3.7896551724137937</v>
      </c>
      <c r="I126" s="819">
        <f t="shared" si="4"/>
        <v>1947</v>
      </c>
      <c r="J126" s="819">
        <f t="shared" si="5"/>
        <v>2492.1069148997167</v>
      </c>
      <c r="K126" s="54"/>
    </row>
    <row r="127" spans="1:11" ht="36" customHeight="1">
      <c r="A127" s="788" t="s">
        <v>9744</v>
      </c>
      <c r="C127" s="786" t="s">
        <v>20717</v>
      </c>
      <c r="D127" s="787" t="s">
        <v>20713</v>
      </c>
      <c r="E127" s="819">
        <v>2411</v>
      </c>
      <c r="F127" s="772">
        <v>533.99517239129727</v>
      </c>
      <c r="H127" s="774">
        <v>0</v>
      </c>
      <c r="I127" s="819">
        <f t="shared" si="4"/>
        <v>2411</v>
      </c>
      <c r="J127" s="819">
        <f t="shared" si="5"/>
        <v>533.99517239129727</v>
      </c>
      <c r="K127" s="54"/>
    </row>
    <row r="128" spans="1:11" ht="36" customHeight="1">
      <c r="A128" s="788" t="s">
        <v>9744</v>
      </c>
      <c r="C128" s="786" t="s">
        <v>20718</v>
      </c>
      <c r="D128" s="787" t="s">
        <v>20714</v>
      </c>
      <c r="E128" s="819">
        <v>1256</v>
      </c>
      <c r="F128" s="772">
        <v>1606.0259394745592</v>
      </c>
      <c r="G128" s="819">
        <v>1</v>
      </c>
      <c r="H128" s="774">
        <v>3.7896551724137937</v>
      </c>
      <c r="I128" s="819">
        <f t="shared" si="4"/>
        <v>1257</v>
      </c>
      <c r="J128" s="819">
        <f t="shared" si="5"/>
        <v>1609.8155946469731</v>
      </c>
      <c r="K128" s="54"/>
    </row>
    <row r="129" spans="1:11" ht="36" customHeight="1">
      <c r="A129" s="788" t="s">
        <v>9744</v>
      </c>
      <c r="C129" s="786" t="s">
        <v>20719</v>
      </c>
      <c r="D129" s="787" t="s">
        <v>20715</v>
      </c>
      <c r="E129" s="819">
        <v>3052</v>
      </c>
      <c r="F129" s="772">
        <v>675.96568483543729</v>
      </c>
      <c r="G129" s="819">
        <v>5</v>
      </c>
      <c r="H129" s="774">
        <v>3.6585365853658534</v>
      </c>
      <c r="I129" s="819">
        <f t="shared" si="4"/>
        <v>3057</v>
      </c>
      <c r="J129" s="819">
        <f t="shared" si="5"/>
        <v>679.62422142080311</v>
      </c>
      <c r="K129" s="54"/>
    </row>
    <row r="130" spans="1:11" ht="34.5" customHeight="1">
      <c r="A130" s="80" t="s">
        <v>9735</v>
      </c>
      <c r="C130" s="786" t="s">
        <v>14542</v>
      </c>
      <c r="D130" s="787" t="s">
        <v>14543</v>
      </c>
      <c r="E130" s="819">
        <v>16062</v>
      </c>
      <c r="F130" s="772">
        <v>9336.5096895578536</v>
      </c>
      <c r="G130" s="819">
        <v>10</v>
      </c>
      <c r="H130" s="774">
        <v>664.28571428571433</v>
      </c>
      <c r="I130" s="819">
        <f t="shared" si="4"/>
        <v>16072</v>
      </c>
      <c r="J130" s="819">
        <f t="shared" si="5"/>
        <v>10000.795403843567</v>
      </c>
      <c r="K130" s="54"/>
    </row>
    <row r="131" spans="1:11" ht="34.5" customHeight="1">
      <c r="A131" s="788" t="s">
        <v>9735</v>
      </c>
      <c r="C131" s="786" t="s">
        <v>14544</v>
      </c>
      <c r="D131" s="787" t="s">
        <v>14545</v>
      </c>
      <c r="E131" s="819">
        <v>4609</v>
      </c>
      <c r="F131" s="772">
        <v>3102.2738781825856</v>
      </c>
      <c r="G131" s="819">
        <v>3</v>
      </c>
      <c r="H131" s="774">
        <v>310</v>
      </c>
      <c r="I131" s="819">
        <f t="shared" si="4"/>
        <v>4612</v>
      </c>
      <c r="J131" s="819">
        <f t="shared" si="5"/>
        <v>3412.2738781825856</v>
      </c>
      <c r="K131" s="54"/>
    </row>
    <row r="132" spans="1:11" ht="34.5" customHeight="1">
      <c r="A132" s="788" t="s">
        <v>9735</v>
      </c>
      <c r="C132" s="786" t="s">
        <v>20716</v>
      </c>
      <c r="D132" s="787" t="s">
        <v>20712</v>
      </c>
      <c r="E132" s="819">
        <v>1387</v>
      </c>
      <c r="F132" s="772">
        <v>806.234524929445</v>
      </c>
      <c r="G132" s="819">
        <v>3</v>
      </c>
      <c r="H132" s="774">
        <v>199.28571428571428</v>
      </c>
      <c r="I132" s="819">
        <f t="shared" si="4"/>
        <v>1390</v>
      </c>
      <c r="J132" s="819">
        <f t="shared" si="5"/>
        <v>1005.5202392151593</v>
      </c>
      <c r="K132" s="54"/>
    </row>
    <row r="133" spans="1:11" ht="34.5" customHeight="1">
      <c r="A133" s="788" t="s">
        <v>9735</v>
      </c>
      <c r="C133" s="786" t="s">
        <v>20717</v>
      </c>
      <c r="D133" s="787" t="s">
        <v>20713</v>
      </c>
      <c r="E133" s="819">
        <v>1197</v>
      </c>
      <c r="F133" s="772">
        <v>805.68926712617792</v>
      </c>
      <c r="G133" s="819"/>
      <c r="H133" s="774">
        <v>0</v>
      </c>
      <c r="I133" s="819">
        <f t="shared" si="4"/>
        <v>1197</v>
      </c>
      <c r="J133" s="819">
        <f t="shared" si="5"/>
        <v>805.68926712617792</v>
      </c>
      <c r="K133" s="54"/>
    </row>
    <row r="134" spans="1:11" ht="34.5" customHeight="1">
      <c r="A134" s="788" t="s">
        <v>9735</v>
      </c>
      <c r="C134" s="786" t="s">
        <v>20718</v>
      </c>
      <c r="D134" s="787" t="s">
        <v>20714</v>
      </c>
      <c r="E134" s="819">
        <v>3811</v>
      </c>
      <c r="F134" s="772">
        <v>2215.2557855127002</v>
      </c>
      <c r="G134" s="819">
        <v>1</v>
      </c>
      <c r="H134" s="774">
        <v>66.428571428571431</v>
      </c>
      <c r="I134" s="819">
        <f t="shared" si="4"/>
        <v>3812</v>
      </c>
      <c r="J134" s="819">
        <f t="shared" si="5"/>
        <v>2281.6843569412717</v>
      </c>
      <c r="K134" s="54"/>
    </row>
    <row r="135" spans="1:11" ht="34.5" customHeight="1">
      <c r="A135" s="788" t="s">
        <v>9735</v>
      </c>
      <c r="C135" s="786" t="s">
        <v>20719</v>
      </c>
      <c r="D135" s="787" t="s">
        <v>20715</v>
      </c>
      <c r="E135" s="819">
        <v>1303</v>
      </c>
      <c r="F135" s="772">
        <v>877.0368546912365</v>
      </c>
      <c r="G135" s="819"/>
      <c r="H135" s="774">
        <v>0</v>
      </c>
      <c r="I135" s="819">
        <f t="shared" si="4"/>
        <v>1303</v>
      </c>
      <c r="J135" s="819">
        <f t="shared" si="5"/>
        <v>877.0368546912365</v>
      </c>
      <c r="K135" s="54"/>
    </row>
    <row r="136" spans="1:11">
      <c r="A136" s="80" t="s">
        <v>9731</v>
      </c>
      <c r="C136" s="786" t="s">
        <v>14542</v>
      </c>
      <c r="D136" s="787" t="s">
        <v>14543</v>
      </c>
      <c r="E136" s="819">
        <v>36772</v>
      </c>
      <c r="F136" s="772">
        <v>28767.863216852991</v>
      </c>
      <c r="G136" s="819">
        <v>4347</v>
      </c>
      <c r="H136" s="774">
        <v>1219.6190693430658</v>
      </c>
      <c r="I136" s="819">
        <f t="shared" si="4"/>
        <v>41119</v>
      </c>
      <c r="J136" s="819">
        <f t="shared" si="5"/>
        <v>29987.482286196057</v>
      </c>
      <c r="K136" s="54"/>
    </row>
    <row r="137" spans="1:11" ht="25.5">
      <c r="A137" s="788" t="s">
        <v>9731</v>
      </c>
      <c r="C137" s="786" t="s">
        <v>14544</v>
      </c>
      <c r="D137" s="787" t="s">
        <v>14545</v>
      </c>
      <c r="E137" s="819">
        <v>6951</v>
      </c>
      <c r="F137" s="772">
        <v>8601.7088980553926</v>
      </c>
      <c r="G137" s="819">
        <v>312</v>
      </c>
      <c r="H137" s="774">
        <v>402.42038216560508</v>
      </c>
      <c r="I137" s="819">
        <f t="shared" si="4"/>
        <v>7263</v>
      </c>
      <c r="J137" s="819">
        <f t="shared" si="5"/>
        <v>9004.1292802209973</v>
      </c>
      <c r="K137" s="54"/>
    </row>
    <row r="138" spans="1:11" ht="25.5">
      <c r="A138" s="788" t="s">
        <v>9731</v>
      </c>
      <c r="C138" s="786" t="s">
        <v>20716</v>
      </c>
      <c r="D138" s="787" t="s">
        <v>20712</v>
      </c>
      <c r="E138" s="819">
        <v>3866</v>
      </c>
      <c r="F138" s="772">
        <v>3024.4903512551305</v>
      </c>
      <c r="G138" s="819">
        <v>12</v>
      </c>
      <c r="H138" s="774">
        <v>3.3667883211678835</v>
      </c>
      <c r="I138" s="819">
        <f t="shared" si="4"/>
        <v>3878</v>
      </c>
      <c r="J138" s="819">
        <f t="shared" si="5"/>
        <v>3027.8571395762983</v>
      </c>
      <c r="K138" s="54"/>
    </row>
    <row r="139" spans="1:11" ht="25.5">
      <c r="A139" s="788" t="s">
        <v>9731</v>
      </c>
      <c r="C139" s="786" t="s">
        <v>20717</v>
      </c>
      <c r="D139" s="787" t="s">
        <v>20713</v>
      </c>
      <c r="E139" s="819">
        <v>909</v>
      </c>
      <c r="F139" s="772">
        <v>1124.8674130819093</v>
      </c>
      <c r="H139" s="774">
        <v>0</v>
      </c>
      <c r="I139" s="819">
        <f t="shared" si="4"/>
        <v>909</v>
      </c>
      <c r="J139" s="819">
        <f t="shared" si="5"/>
        <v>1124.8674130819093</v>
      </c>
      <c r="K139" s="54"/>
    </row>
    <row r="140" spans="1:11" ht="25.5">
      <c r="A140" s="788" t="s">
        <v>9731</v>
      </c>
      <c r="C140" s="786" t="s">
        <v>20718</v>
      </c>
      <c r="D140" s="787" t="s">
        <v>20714</v>
      </c>
      <c r="E140" s="819">
        <v>3461</v>
      </c>
      <c r="F140" s="772">
        <v>2707.6464318918797</v>
      </c>
      <c r="G140" s="819">
        <v>25</v>
      </c>
      <c r="H140" s="774">
        <v>7.0141423357664232</v>
      </c>
      <c r="I140" s="819">
        <f t="shared" ref="I140:I203" si="6">E140+G140</f>
        <v>3486</v>
      </c>
      <c r="J140" s="819">
        <f t="shared" ref="J140:J203" si="7">F140+H140</f>
        <v>2714.6605742276461</v>
      </c>
      <c r="K140" s="54"/>
    </row>
    <row r="141" spans="1:11" ht="38.25">
      <c r="A141" s="788" t="s">
        <v>9731</v>
      </c>
      <c r="C141" s="786" t="s">
        <v>20719</v>
      </c>
      <c r="D141" s="787" t="s">
        <v>20715</v>
      </c>
      <c r="E141" s="819">
        <v>625</v>
      </c>
      <c r="F141" s="772">
        <v>773.42368886269878</v>
      </c>
      <c r="G141" s="819">
        <v>2</v>
      </c>
      <c r="H141" s="774">
        <v>2.579617834394905</v>
      </c>
      <c r="I141" s="819">
        <f t="shared" si="6"/>
        <v>627</v>
      </c>
      <c r="J141" s="819">
        <f t="shared" si="7"/>
        <v>776.00330669709365</v>
      </c>
      <c r="K141" s="54"/>
    </row>
    <row r="142" spans="1:11">
      <c r="A142" s="80" t="s">
        <v>14539</v>
      </c>
      <c r="C142" s="786" t="s">
        <v>14542</v>
      </c>
      <c r="D142" s="787" t="s">
        <v>14543</v>
      </c>
      <c r="E142" s="819">
        <v>5944</v>
      </c>
      <c r="F142" s="772">
        <v>20874.861150070126</v>
      </c>
      <c r="G142" s="819">
        <v>132</v>
      </c>
      <c r="H142" s="774">
        <v>18.75</v>
      </c>
      <c r="I142" s="819">
        <f t="shared" si="6"/>
        <v>6076</v>
      </c>
      <c r="J142" s="819">
        <f t="shared" si="7"/>
        <v>20893.611150070126</v>
      </c>
      <c r="K142" s="54"/>
    </row>
    <row r="143" spans="1:11" ht="25.5">
      <c r="A143" s="788" t="s">
        <v>14539</v>
      </c>
      <c r="C143" s="786" t="s">
        <v>14544</v>
      </c>
      <c r="D143" s="787" t="s">
        <v>14545</v>
      </c>
      <c r="E143" s="819">
        <v>26649</v>
      </c>
      <c r="F143" s="772">
        <v>11337.687916270219</v>
      </c>
      <c r="G143" s="819">
        <v>385</v>
      </c>
      <c r="H143" s="774">
        <v>5.9888888888888889</v>
      </c>
      <c r="I143" s="819">
        <f t="shared" si="6"/>
        <v>27034</v>
      </c>
      <c r="J143" s="819">
        <f t="shared" si="7"/>
        <v>11343.676805159108</v>
      </c>
      <c r="K143" s="54"/>
    </row>
    <row r="144" spans="1:11" ht="25.5">
      <c r="A144" s="788" t="s">
        <v>14539</v>
      </c>
      <c r="C144" s="786" t="s">
        <v>20716</v>
      </c>
      <c r="D144" s="787" t="s">
        <v>20712</v>
      </c>
      <c r="E144" s="819">
        <v>441</v>
      </c>
      <c r="F144" s="772">
        <v>1548.757363253857</v>
      </c>
      <c r="G144" s="819">
        <v>22</v>
      </c>
      <c r="H144" s="774">
        <v>3.125</v>
      </c>
      <c r="I144" s="819">
        <f t="shared" si="6"/>
        <v>463</v>
      </c>
      <c r="J144" s="819">
        <f t="shared" si="7"/>
        <v>1551.882363253857</v>
      </c>
      <c r="K144" s="54"/>
    </row>
    <row r="145" spans="1:11" ht="25.5">
      <c r="A145" s="788" t="s">
        <v>14539</v>
      </c>
      <c r="C145" s="786" t="s">
        <v>20717</v>
      </c>
      <c r="D145" s="787" t="s">
        <v>20713</v>
      </c>
      <c r="E145" s="819">
        <v>799</v>
      </c>
      <c r="F145" s="772">
        <v>339.93067826559735</v>
      </c>
      <c r="G145" s="819">
        <v>35</v>
      </c>
      <c r="H145" s="774">
        <v>0.54444444444444451</v>
      </c>
      <c r="I145" s="819">
        <f t="shared" si="6"/>
        <v>834</v>
      </c>
      <c r="J145" s="819">
        <f t="shared" si="7"/>
        <v>340.47512271004177</v>
      </c>
      <c r="K145" s="54"/>
    </row>
    <row r="146" spans="1:11" ht="25.5">
      <c r="A146" s="788" t="s">
        <v>14539</v>
      </c>
      <c r="C146" s="786" t="s">
        <v>20718</v>
      </c>
      <c r="D146" s="787" t="s">
        <v>20714</v>
      </c>
      <c r="E146" s="819">
        <v>745</v>
      </c>
      <c r="F146" s="772">
        <v>2616.3814866760167</v>
      </c>
      <c r="G146" s="819">
        <v>22</v>
      </c>
      <c r="H146" s="774">
        <v>3.125</v>
      </c>
      <c r="I146" s="819">
        <f t="shared" si="6"/>
        <v>767</v>
      </c>
      <c r="J146" s="819">
        <f t="shared" si="7"/>
        <v>2619.5064866760167</v>
      </c>
      <c r="K146" s="54"/>
    </row>
    <row r="147" spans="1:11" ht="38.25">
      <c r="A147" s="788" t="s">
        <v>14539</v>
      </c>
      <c r="C147" s="786" t="s">
        <v>20719</v>
      </c>
      <c r="D147" s="787" t="s">
        <v>20715</v>
      </c>
      <c r="E147" s="819">
        <v>1980</v>
      </c>
      <c r="F147" s="772">
        <v>842.38140546418379</v>
      </c>
      <c r="G147" s="819">
        <v>30</v>
      </c>
      <c r="H147" s="774">
        <v>0.46666666666666667</v>
      </c>
      <c r="I147" s="819">
        <f t="shared" si="6"/>
        <v>2010</v>
      </c>
      <c r="J147" s="819">
        <f t="shared" si="7"/>
        <v>842.84807213085048</v>
      </c>
      <c r="K147" s="54"/>
    </row>
    <row r="148" spans="1:11" ht="33.75" customHeight="1">
      <c r="A148" s="80" t="s">
        <v>9747</v>
      </c>
      <c r="C148" s="786" t="s">
        <v>14542</v>
      </c>
      <c r="D148" s="787" t="s">
        <v>14543</v>
      </c>
      <c r="E148" s="819">
        <v>1620</v>
      </c>
      <c r="F148" s="772">
        <v>3000</v>
      </c>
      <c r="G148" s="819">
        <v>0</v>
      </c>
      <c r="H148" s="774">
        <v>450</v>
      </c>
      <c r="I148" s="819">
        <f t="shared" si="6"/>
        <v>1620</v>
      </c>
      <c r="J148" s="819">
        <f t="shared" si="7"/>
        <v>3450</v>
      </c>
      <c r="K148" s="54"/>
    </row>
    <row r="149" spans="1:11" ht="33.75" customHeight="1">
      <c r="A149" s="788" t="s">
        <v>9747</v>
      </c>
      <c r="C149" s="786" t="s">
        <v>14544</v>
      </c>
      <c r="D149" s="787" t="s">
        <v>14545</v>
      </c>
      <c r="E149" s="819">
        <v>1113</v>
      </c>
      <c r="F149" s="772">
        <v>550</v>
      </c>
      <c r="G149" s="819">
        <v>0</v>
      </c>
      <c r="H149" s="774">
        <v>33</v>
      </c>
      <c r="I149" s="819">
        <f t="shared" si="6"/>
        <v>1113</v>
      </c>
      <c r="J149" s="819">
        <f t="shared" si="7"/>
        <v>583</v>
      </c>
      <c r="K149" s="54"/>
    </row>
    <row r="150" spans="1:11" ht="33.75" customHeight="1">
      <c r="A150" s="788" t="s">
        <v>9747</v>
      </c>
      <c r="C150" s="786" t="s">
        <v>20716</v>
      </c>
      <c r="D150" s="787" t="s">
        <v>20712</v>
      </c>
      <c r="E150" s="819"/>
      <c r="F150" s="772"/>
      <c r="G150" s="819"/>
      <c r="H150" s="774"/>
      <c r="I150" s="819">
        <f t="shared" si="6"/>
        <v>0</v>
      </c>
      <c r="J150" s="819">
        <f t="shared" si="7"/>
        <v>0</v>
      </c>
      <c r="K150" s="54"/>
    </row>
    <row r="151" spans="1:11" ht="33.75" customHeight="1">
      <c r="A151" s="788" t="s">
        <v>9747</v>
      </c>
      <c r="C151" s="786" t="s">
        <v>20717</v>
      </c>
      <c r="D151" s="787" t="s">
        <v>20713</v>
      </c>
      <c r="E151" s="819"/>
      <c r="F151" s="772"/>
      <c r="G151" s="819"/>
      <c r="H151" s="774"/>
      <c r="I151" s="819">
        <f t="shared" si="6"/>
        <v>0</v>
      </c>
      <c r="J151" s="819">
        <f t="shared" si="7"/>
        <v>0</v>
      </c>
      <c r="K151" s="54"/>
    </row>
    <row r="152" spans="1:11" ht="33.75" customHeight="1">
      <c r="A152" s="788" t="s">
        <v>9747</v>
      </c>
      <c r="C152" s="786" t="s">
        <v>20718</v>
      </c>
      <c r="D152" s="787" t="s">
        <v>20714</v>
      </c>
      <c r="E152" s="819"/>
      <c r="F152" s="772"/>
      <c r="G152" s="819"/>
      <c r="H152" s="774"/>
      <c r="I152" s="819">
        <f t="shared" si="6"/>
        <v>0</v>
      </c>
      <c r="J152" s="819">
        <f t="shared" si="7"/>
        <v>0</v>
      </c>
      <c r="K152" s="54"/>
    </row>
    <row r="153" spans="1:11" ht="33.75" customHeight="1">
      <c r="A153" s="788" t="s">
        <v>9747</v>
      </c>
      <c r="C153" s="786" t="s">
        <v>20719</v>
      </c>
      <c r="D153" s="787" t="s">
        <v>20715</v>
      </c>
      <c r="E153" s="819"/>
      <c r="F153" s="772"/>
      <c r="G153" s="819"/>
      <c r="H153" s="774"/>
      <c r="I153" s="819">
        <f t="shared" si="6"/>
        <v>0</v>
      </c>
      <c r="J153" s="819">
        <f t="shared" si="7"/>
        <v>0</v>
      </c>
      <c r="K153" s="54"/>
    </row>
    <row r="154" spans="1:11">
      <c r="A154" s="80" t="s">
        <v>9708</v>
      </c>
      <c r="C154" s="786" t="s">
        <v>14542</v>
      </c>
      <c r="D154" s="787" t="s">
        <v>14543</v>
      </c>
      <c r="E154" s="819">
        <v>94107</v>
      </c>
      <c r="F154" s="772">
        <v>32010.032070820849</v>
      </c>
      <c r="G154" s="819">
        <v>698</v>
      </c>
      <c r="H154" s="774">
        <v>0</v>
      </c>
      <c r="I154" s="819">
        <f t="shared" si="6"/>
        <v>94805</v>
      </c>
      <c r="J154" s="819">
        <f t="shared" si="7"/>
        <v>32010.032070820849</v>
      </c>
      <c r="K154" s="54"/>
    </row>
    <row r="155" spans="1:11" ht="25.5">
      <c r="A155" s="788" t="s">
        <v>9708</v>
      </c>
      <c r="C155" s="786" t="s">
        <v>14544</v>
      </c>
      <c r="D155" s="787" t="s">
        <v>14545</v>
      </c>
      <c r="E155" s="819">
        <v>244</v>
      </c>
      <c r="F155" s="772">
        <v>49.045226130653262</v>
      </c>
      <c r="G155" s="819">
        <v>9</v>
      </c>
      <c r="H155" s="774">
        <v>0</v>
      </c>
      <c r="I155" s="819">
        <f t="shared" si="6"/>
        <v>253</v>
      </c>
      <c r="J155" s="819">
        <f t="shared" si="7"/>
        <v>49.045226130653262</v>
      </c>
      <c r="K155" s="54"/>
    </row>
    <row r="156" spans="1:11" ht="25.5">
      <c r="A156" s="788" t="s">
        <v>9708</v>
      </c>
      <c r="C156" s="786" t="s">
        <v>20716</v>
      </c>
      <c r="D156" s="787" t="s">
        <v>20712</v>
      </c>
      <c r="E156" s="819">
        <v>8869</v>
      </c>
      <c r="F156" s="772">
        <v>3016.7466228453795</v>
      </c>
      <c r="G156" s="819">
        <v>82</v>
      </c>
      <c r="H156" s="774"/>
      <c r="I156" s="819">
        <f t="shared" si="6"/>
        <v>8951</v>
      </c>
      <c r="J156" s="819">
        <f t="shared" si="7"/>
        <v>3016.7466228453795</v>
      </c>
      <c r="K156" s="54"/>
    </row>
    <row r="157" spans="1:11" ht="25.5">
      <c r="A157" s="788" t="s">
        <v>9708</v>
      </c>
      <c r="C157" s="786" t="s">
        <v>20717</v>
      </c>
      <c r="D157" s="787" t="s">
        <v>20713</v>
      </c>
      <c r="E157" s="819">
        <v>74</v>
      </c>
      <c r="F157" s="772">
        <v>14.874371859296483</v>
      </c>
      <c r="H157" s="774"/>
      <c r="I157" s="819">
        <f t="shared" si="6"/>
        <v>74</v>
      </c>
      <c r="J157" s="819">
        <f t="shared" si="7"/>
        <v>14.874371859296483</v>
      </c>
      <c r="K157" s="54"/>
    </row>
    <row r="158" spans="1:11" ht="25.5">
      <c r="A158" s="788" t="s">
        <v>9708</v>
      </c>
      <c r="C158" s="786" t="s">
        <v>20718</v>
      </c>
      <c r="D158" s="787" t="s">
        <v>20714</v>
      </c>
      <c r="E158" s="819">
        <v>10211</v>
      </c>
      <c r="F158" s="772">
        <v>3473.2213063337663</v>
      </c>
      <c r="G158" s="819">
        <v>129</v>
      </c>
      <c r="H158" s="774"/>
      <c r="I158" s="819">
        <f t="shared" si="6"/>
        <v>10340</v>
      </c>
      <c r="J158" s="819">
        <f t="shared" si="7"/>
        <v>3473.2213063337663</v>
      </c>
      <c r="K158" s="54"/>
    </row>
    <row r="159" spans="1:11" ht="38.25">
      <c r="A159" s="788" t="s">
        <v>9708</v>
      </c>
      <c r="C159" s="786" t="s">
        <v>20719</v>
      </c>
      <c r="D159" s="787" t="s">
        <v>20715</v>
      </c>
      <c r="E159" s="819">
        <v>80</v>
      </c>
      <c r="F159" s="772">
        <v>16.080402010050253</v>
      </c>
      <c r="G159" s="819">
        <v>2</v>
      </c>
      <c r="H159" s="774"/>
      <c r="I159" s="819">
        <f t="shared" si="6"/>
        <v>82</v>
      </c>
      <c r="J159" s="819">
        <f t="shared" si="7"/>
        <v>16.080402010050253</v>
      </c>
      <c r="K159" s="54"/>
    </row>
    <row r="160" spans="1:11" ht="33.75" customHeight="1">
      <c r="A160" s="80" t="s">
        <v>14540</v>
      </c>
      <c r="C160" s="786" t="s">
        <v>14542</v>
      </c>
      <c r="D160" s="787" t="s">
        <v>14543</v>
      </c>
      <c r="E160" s="819">
        <v>0</v>
      </c>
      <c r="F160" s="772">
        <v>0</v>
      </c>
      <c r="G160" s="819">
        <v>0</v>
      </c>
      <c r="H160" s="774">
        <v>0</v>
      </c>
      <c r="I160" s="819">
        <f t="shared" si="6"/>
        <v>0</v>
      </c>
      <c r="J160" s="819">
        <f t="shared" si="7"/>
        <v>0</v>
      </c>
      <c r="K160" s="54"/>
    </row>
    <row r="161" spans="1:11" ht="33.75" customHeight="1">
      <c r="A161" s="788" t="s">
        <v>14540</v>
      </c>
      <c r="C161" s="786" t="s">
        <v>14544</v>
      </c>
      <c r="D161" s="787" t="s">
        <v>14545</v>
      </c>
      <c r="E161" s="819">
        <v>0</v>
      </c>
      <c r="F161" s="772">
        <v>0</v>
      </c>
      <c r="G161" s="819">
        <v>0</v>
      </c>
      <c r="H161" s="774">
        <v>0</v>
      </c>
      <c r="I161" s="819">
        <f t="shared" si="6"/>
        <v>0</v>
      </c>
      <c r="J161" s="819">
        <f t="shared" si="7"/>
        <v>0</v>
      </c>
      <c r="K161" s="54"/>
    </row>
    <row r="162" spans="1:11" ht="33.75" customHeight="1">
      <c r="A162" s="788" t="s">
        <v>14540</v>
      </c>
      <c r="C162" s="786" t="s">
        <v>20716</v>
      </c>
      <c r="D162" s="787" t="s">
        <v>20712</v>
      </c>
      <c r="E162" s="819"/>
      <c r="F162" s="772"/>
      <c r="G162" s="819"/>
      <c r="H162" s="774"/>
      <c r="I162" s="819">
        <f t="shared" si="6"/>
        <v>0</v>
      </c>
      <c r="J162" s="819">
        <f t="shared" si="7"/>
        <v>0</v>
      </c>
      <c r="K162" s="54"/>
    </row>
    <row r="163" spans="1:11" ht="33.75" customHeight="1">
      <c r="A163" s="788" t="s">
        <v>14540</v>
      </c>
      <c r="C163" s="786" t="s">
        <v>20717</v>
      </c>
      <c r="D163" s="787" t="s">
        <v>20713</v>
      </c>
      <c r="E163" s="819"/>
      <c r="F163" s="772"/>
      <c r="G163" s="819"/>
      <c r="H163" s="774"/>
      <c r="I163" s="819">
        <f t="shared" si="6"/>
        <v>0</v>
      </c>
      <c r="J163" s="819">
        <f t="shared" si="7"/>
        <v>0</v>
      </c>
      <c r="K163" s="54"/>
    </row>
    <row r="164" spans="1:11" ht="33.75" customHeight="1">
      <c r="A164" s="788" t="s">
        <v>14540</v>
      </c>
      <c r="C164" s="786" t="s">
        <v>20718</v>
      </c>
      <c r="D164" s="787" t="s">
        <v>20714</v>
      </c>
      <c r="E164" s="819"/>
      <c r="F164" s="772"/>
      <c r="G164" s="819"/>
      <c r="H164" s="774"/>
      <c r="I164" s="819">
        <f t="shared" si="6"/>
        <v>0</v>
      </c>
      <c r="J164" s="819">
        <f t="shared" si="7"/>
        <v>0</v>
      </c>
      <c r="K164" s="54"/>
    </row>
    <row r="165" spans="1:11" ht="33.75" customHeight="1">
      <c r="A165" s="788" t="s">
        <v>14540</v>
      </c>
      <c r="C165" s="786" t="s">
        <v>20719</v>
      </c>
      <c r="D165" s="787" t="s">
        <v>20715</v>
      </c>
      <c r="E165" s="819"/>
      <c r="F165" s="772"/>
      <c r="G165" s="819"/>
      <c r="H165" s="774"/>
      <c r="I165" s="819">
        <f t="shared" si="6"/>
        <v>0</v>
      </c>
      <c r="J165" s="819">
        <f t="shared" si="7"/>
        <v>0</v>
      </c>
      <c r="K165" s="54"/>
    </row>
    <row r="166" spans="1:11" ht="25.5" customHeight="1">
      <c r="A166" s="80" t="s">
        <v>9746</v>
      </c>
      <c r="C166" s="786" t="s">
        <v>14542</v>
      </c>
      <c r="D166" s="787" t="s">
        <v>14543</v>
      </c>
      <c r="E166" s="819">
        <v>674</v>
      </c>
      <c r="F166" s="772">
        <v>1164.4308943089432</v>
      </c>
      <c r="G166" s="819">
        <v>0</v>
      </c>
      <c r="H166" s="774">
        <v>0</v>
      </c>
      <c r="I166" s="819">
        <f t="shared" si="6"/>
        <v>674</v>
      </c>
      <c r="J166" s="819">
        <f t="shared" si="7"/>
        <v>1164.4308943089432</v>
      </c>
      <c r="K166" s="54"/>
    </row>
    <row r="167" spans="1:11" ht="25.5" customHeight="1">
      <c r="A167" s="788" t="s">
        <v>9746</v>
      </c>
      <c r="C167" s="786" t="s">
        <v>14544</v>
      </c>
      <c r="D167" s="787" t="s">
        <v>14545</v>
      </c>
      <c r="E167" s="819">
        <v>1410</v>
      </c>
      <c r="F167" s="772">
        <v>44.552736982643523</v>
      </c>
      <c r="G167" s="819">
        <v>0</v>
      </c>
      <c r="H167" s="774">
        <v>0</v>
      </c>
      <c r="I167" s="819">
        <f t="shared" si="6"/>
        <v>1410</v>
      </c>
      <c r="J167" s="819">
        <f t="shared" si="7"/>
        <v>44.552736982643523</v>
      </c>
      <c r="K167" s="54"/>
    </row>
    <row r="168" spans="1:11" ht="25.5" customHeight="1">
      <c r="A168" s="788" t="s">
        <v>9746</v>
      </c>
      <c r="C168" s="786" t="s">
        <v>20716</v>
      </c>
      <c r="D168" s="787" t="s">
        <v>20712</v>
      </c>
      <c r="E168" s="819"/>
      <c r="F168" s="772">
        <v>0</v>
      </c>
      <c r="G168" s="819"/>
      <c r="H168" s="774"/>
      <c r="I168" s="819">
        <f t="shared" si="6"/>
        <v>0</v>
      </c>
      <c r="J168" s="819">
        <f t="shared" si="7"/>
        <v>0</v>
      </c>
      <c r="K168" s="54"/>
    </row>
    <row r="169" spans="1:11" ht="25.5" customHeight="1">
      <c r="A169" s="788" t="s">
        <v>9746</v>
      </c>
      <c r="C169" s="786" t="s">
        <v>20717</v>
      </c>
      <c r="D169" s="787" t="s">
        <v>20713</v>
      </c>
      <c r="E169" s="819"/>
      <c r="F169" s="772">
        <v>0</v>
      </c>
      <c r="G169" s="819"/>
      <c r="H169" s="774"/>
      <c r="I169" s="819">
        <f t="shared" si="6"/>
        <v>0</v>
      </c>
      <c r="J169" s="819">
        <f t="shared" si="7"/>
        <v>0</v>
      </c>
      <c r="K169" s="54"/>
    </row>
    <row r="170" spans="1:11" ht="25.5" customHeight="1">
      <c r="A170" s="788" t="s">
        <v>9746</v>
      </c>
      <c r="C170" s="786" t="s">
        <v>20718</v>
      </c>
      <c r="D170" s="787" t="s">
        <v>20714</v>
      </c>
      <c r="E170" s="819">
        <v>310</v>
      </c>
      <c r="F170" s="772">
        <v>535.56910569105696</v>
      </c>
      <c r="G170" s="819"/>
      <c r="H170" s="774"/>
      <c r="I170" s="819">
        <f t="shared" si="6"/>
        <v>310</v>
      </c>
      <c r="J170" s="819">
        <f t="shared" si="7"/>
        <v>535.56910569105696</v>
      </c>
      <c r="K170" s="54"/>
    </row>
    <row r="171" spans="1:11" ht="25.5" customHeight="1">
      <c r="A171" s="788" t="s">
        <v>9746</v>
      </c>
      <c r="C171" s="786" t="s">
        <v>20719</v>
      </c>
      <c r="D171" s="787" t="s">
        <v>20715</v>
      </c>
      <c r="E171" s="819">
        <v>837</v>
      </c>
      <c r="F171" s="772">
        <v>26.447263017356477</v>
      </c>
      <c r="G171" s="819"/>
      <c r="H171" s="774"/>
      <c r="I171" s="819">
        <f t="shared" si="6"/>
        <v>837</v>
      </c>
      <c r="J171" s="819">
        <f t="shared" si="7"/>
        <v>26.447263017356477</v>
      </c>
      <c r="K171" s="54"/>
    </row>
    <row r="172" spans="1:11">
      <c r="A172" s="80" t="s">
        <v>9724</v>
      </c>
      <c r="C172" s="786" t="s">
        <v>14542</v>
      </c>
      <c r="D172" s="787" t="s">
        <v>14543</v>
      </c>
      <c r="E172" s="819">
        <v>3434</v>
      </c>
      <c r="F172" s="772">
        <v>7154.166666666667</v>
      </c>
      <c r="G172" s="819">
        <v>7</v>
      </c>
      <c r="H172" s="774">
        <v>875</v>
      </c>
      <c r="I172" s="819">
        <f t="shared" si="6"/>
        <v>3441</v>
      </c>
      <c r="J172" s="819">
        <f t="shared" si="7"/>
        <v>8029.166666666667</v>
      </c>
      <c r="K172" s="54"/>
    </row>
    <row r="173" spans="1:11" ht="25.5">
      <c r="A173" s="788" t="s">
        <v>9724</v>
      </c>
      <c r="C173" s="786" t="s">
        <v>14544</v>
      </c>
      <c r="D173" s="787" t="s">
        <v>14545</v>
      </c>
      <c r="E173" s="819">
        <v>2081</v>
      </c>
      <c r="F173" s="772">
        <v>1146.1054287962236</v>
      </c>
      <c r="G173" s="819">
        <v>0.41666666666666663</v>
      </c>
      <c r="H173" s="774">
        <v>45</v>
      </c>
      <c r="I173" s="819">
        <f t="shared" si="6"/>
        <v>2081.4166666666665</v>
      </c>
      <c r="J173" s="819">
        <f t="shared" si="7"/>
        <v>1191.1054287962236</v>
      </c>
      <c r="K173" s="54"/>
    </row>
    <row r="174" spans="1:11" ht="25.5">
      <c r="A174" s="788" t="s">
        <v>9724</v>
      </c>
      <c r="C174" s="786" t="s">
        <v>20716</v>
      </c>
      <c r="D174" s="787" t="s">
        <v>20712</v>
      </c>
      <c r="E174" s="819">
        <v>405</v>
      </c>
      <c r="F174" s="772">
        <v>843.75</v>
      </c>
      <c r="G174" s="819">
        <v>1</v>
      </c>
      <c r="H174" s="774">
        <v>125</v>
      </c>
      <c r="I174" s="819">
        <f t="shared" si="6"/>
        <v>406</v>
      </c>
      <c r="J174" s="819">
        <f t="shared" si="7"/>
        <v>968.75</v>
      </c>
      <c r="K174" s="54"/>
    </row>
    <row r="175" spans="1:11" ht="25.5">
      <c r="A175" s="788" t="s">
        <v>9724</v>
      </c>
      <c r="C175" s="786" t="s">
        <v>20717</v>
      </c>
      <c r="D175" s="787" t="s">
        <v>20713</v>
      </c>
      <c r="E175" s="819">
        <v>1186</v>
      </c>
      <c r="F175" s="772">
        <v>653.1864673485444</v>
      </c>
      <c r="G175" s="819"/>
      <c r="H175" s="774"/>
      <c r="I175" s="819">
        <f t="shared" si="6"/>
        <v>1186</v>
      </c>
      <c r="J175" s="819">
        <f t="shared" si="7"/>
        <v>653.1864673485444</v>
      </c>
      <c r="K175" s="54"/>
    </row>
    <row r="176" spans="1:11" ht="25.5">
      <c r="A176" s="788" t="s">
        <v>9724</v>
      </c>
      <c r="C176" s="786" t="s">
        <v>20718</v>
      </c>
      <c r="D176" s="787" t="s">
        <v>20714</v>
      </c>
      <c r="E176" s="819">
        <v>961</v>
      </c>
      <c r="F176" s="772">
        <v>2002.0833333333333</v>
      </c>
      <c r="G176" s="819"/>
      <c r="H176" s="774"/>
      <c r="I176" s="819">
        <f t="shared" si="6"/>
        <v>961</v>
      </c>
      <c r="J176" s="819">
        <f t="shared" si="7"/>
        <v>2002.0833333333333</v>
      </c>
      <c r="K176" s="54"/>
    </row>
    <row r="177" spans="1:11" ht="38.25">
      <c r="A177" s="788" t="s">
        <v>9724</v>
      </c>
      <c r="C177" s="786" t="s">
        <v>20719</v>
      </c>
      <c r="D177" s="787" t="s">
        <v>20715</v>
      </c>
      <c r="E177" s="819">
        <v>546</v>
      </c>
      <c r="F177" s="772">
        <v>300.70810385523208</v>
      </c>
      <c r="G177" s="819"/>
      <c r="H177" s="774"/>
      <c r="I177" s="819">
        <f t="shared" si="6"/>
        <v>546</v>
      </c>
      <c r="J177" s="819">
        <f t="shared" si="7"/>
        <v>300.70810385523208</v>
      </c>
      <c r="K177" s="54"/>
    </row>
    <row r="178" spans="1:11">
      <c r="A178" s="80" t="s">
        <v>9700</v>
      </c>
      <c r="C178" s="786" t="s">
        <v>14542</v>
      </c>
      <c r="D178" s="787" t="s">
        <v>14543</v>
      </c>
      <c r="E178" s="819">
        <v>1690</v>
      </c>
      <c r="F178" s="772">
        <v>6698.170731707316</v>
      </c>
      <c r="G178" s="819">
        <v>2</v>
      </c>
      <c r="H178" s="774">
        <v>2800</v>
      </c>
      <c r="I178" s="819">
        <f t="shared" si="6"/>
        <v>1692</v>
      </c>
      <c r="J178" s="819">
        <f t="shared" si="7"/>
        <v>9498.170731707316</v>
      </c>
      <c r="K178" s="54"/>
    </row>
    <row r="179" spans="1:11" ht="25.5">
      <c r="A179" s="788" t="s">
        <v>9700</v>
      </c>
      <c r="C179" s="786" t="s">
        <v>14544</v>
      </c>
      <c r="D179" s="787" t="s">
        <v>14545</v>
      </c>
      <c r="E179" s="819">
        <v>1676</v>
      </c>
      <c r="F179" s="772">
        <v>1613.2154006243497</v>
      </c>
      <c r="G179" s="819">
        <v>2</v>
      </c>
      <c r="H179" s="774">
        <v>21</v>
      </c>
      <c r="I179" s="819">
        <f t="shared" si="6"/>
        <v>1678</v>
      </c>
      <c r="J179" s="819">
        <f t="shared" si="7"/>
        <v>1634.2154006243497</v>
      </c>
      <c r="K179" s="54"/>
    </row>
    <row r="180" spans="1:11" ht="25.5">
      <c r="A180" s="788" t="s">
        <v>9700</v>
      </c>
      <c r="C180" s="786" t="s">
        <v>20716</v>
      </c>
      <c r="D180" s="787" t="s">
        <v>20712</v>
      </c>
      <c r="E180" s="819"/>
      <c r="F180" s="772">
        <v>0</v>
      </c>
      <c r="G180" s="819"/>
      <c r="H180" s="774"/>
      <c r="I180" s="819">
        <f t="shared" si="6"/>
        <v>0</v>
      </c>
      <c r="J180" s="819">
        <f t="shared" si="7"/>
        <v>0</v>
      </c>
      <c r="K180" s="54"/>
    </row>
    <row r="181" spans="1:11" ht="25.5">
      <c r="A181" s="788" t="s">
        <v>9700</v>
      </c>
      <c r="C181" s="786" t="s">
        <v>20717</v>
      </c>
      <c r="D181" s="787" t="s">
        <v>20713</v>
      </c>
      <c r="E181" s="819"/>
      <c r="F181" s="772">
        <v>0</v>
      </c>
      <c r="G181" s="819"/>
      <c r="H181" s="774"/>
      <c r="I181" s="819">
        <f t="shared" si="6"/>
        <v>0</v>
      </c>
      <c r="J181" s="819">
        <f t="shared" si="7"/>
        <v>0</v>
      </c>
      <c r="K181" s="54"/>
    </row>
    <row r="182" spans="1:11" ht="25.5">
      <c r="A182" s="788" t="s">
        <v>9700</v>
      </c>
      <c r="C182" s="786" t="s">
        <v>20718</v>
      </c>
      <c r="D182" s="787" t="s">
        <v>20714</v>
      </c>
      <c r="E182" s="819">
        <v>442</v>
      </c>
      <c r="F182" s="772">
        <v>1751.8292682926829</v>
      </c>
      <c r="G182" s="819"/>
      <c r="H182" s="774"/>
      <c r="I182" s="819">
        <f t="shared" si="6"/>
        <v>442</v>
      </c>
      <c r="J182" s="819">
        <f t="shared" si="7"/>
        <v>1751.8292682926829</v>
      </c>
      <c r="K182" s="54"/>
    </row>
    <row r="183" spans="1:11" ht="38.25">
      <c r="A183" s="788" t="s">
        <v>9700</v>
      </c>
      <c r="C183" s="786" t="s">
        <v>20719</v>
      </c>
      <c r="D183" s="787" t="s">
        <v>20715</v>
      </c>
      <c r="E183" s="819">
        <v>246</v>
      </c>
      <c r="F183" s="772">
        <v>236.78459937565037</v>
      </c>
      <c r="G183" s="819">
        <v>1</v>
      </c>
      <c r="H183" s="774">
        <v>10</v>
      </c>
      <c r="I183" s="819">
        <f t="shared" si="6"/>
        <v>247</v>
      </c>
      <c r="J183" s="819">
        <f t="shared" si="7"/>
        <v>246.78459937565037</v>
      </c>
      <c r="K183" s="54"/>
    </row>
    <row r="184" spans="1:11" ht="27" customHeight="1">
      <c r="A184" s="80" t="s">
        <v>9748</v>
      </c>
      <c r="C184" s="786" t="s">
        <v>14542</v>
      </c>
      <c r="D184" s="787" t="s">
        <v>14543</v>
      </c>
      <c r="E184" s="819">
        <v>1370</v>
      </c>
      <c r="F184" s="772">
        <v>2542.6425099425542</v>
      </c>
      <c r="G184" s="819">
        <v>35</v>
      </c>
      <c r="H184" s="774">
        <v>108.7121212121212</v>
      </c>
      <c r="I184" s="819">
        <f t="shared" si="6"/>
        <v>1405</v>
      </c>
      <c r="J184" s="819">
        <f t="shared" si="7"/>
        <v>2651.3546311546752</v>
      </c>
      <c r="K184" s="54"/>
    </row>
    <row r="185" spans="1:11" ht="27" customHeight="1">
      <c r="A185" s="788" t="s">
        <v>9748</v>
      </c>
      <c r="C185" s="786" t="s">
        <v>14544</v>
      </c>
      <c r="D185" s="787" t="s">
        <v>14545</v>
      </c>
      <c r="E185" s="819">
        <v>1243</v>
      </c>
      <c r="F185" s="772">
        <v>513.03308519437553</v>
      </c>
      <c r="G185" s="819">
        <v>66</v>
      </c>
      <c r="H185" s="774">
        <v>8.2499999999999982</v>
      </c>
      <c r="I185" s="819">
        <f t="shared" si="6"/>
        <v>1309</v>
      </c>
      <c r="J185" s="819">
        <f t="shared" si="7"/>
        <v>521.28308519437553</v>
      </c>
      <c r="K185" s="54"/>
    </row>
    <row r="186" spans="1:11" ht="27" customHeight="1">
      <c r="A186" s="788" t="s">
        <v>9748</v>
      </c>
      <c r="C186" s="786" t="s">
        <v>20716</v>
      </c>
      <c r="D186" s="787" t="s">
        <v>20712</v>
      </c>
      <c r="E186" s="819">
        <v>674</v>
      </c>
      <c r="F186" s="772">
        <v>1250.90587715422</v>
      </c>
      <c r="G186" s="819">
        <v>89</v>
      </c>
      <c r="H186" s="774">
        <v>276.43939393939394</v>
      </c>
      <c r="I186" s="819">
        <f t="shared" si="6"/>
        <v>763</v>
      </c>
      <c r="J186" s="819">
        <f t="shared" si="7"/>
        <v>1527.345271093614</v>
      </c>
      <c r="K186" s="54"/>
    </row>
    <row r="187" spans="1:11" ht="27" customHeight="1">
      <c r="A187" s="788" t="s">
        <v>9748</v>
      </c>
      <c r="C187" s="786" t="s">
        <v>20717</v>
      </c>
      <c r="D187" s="787" t="s">
        <v>20713</v>
      </c>
      <c r="E187" s="819">
        <v>818</v>
      </c>
      <c r="F187" s="772">
        <v>337.61952026468157</v>
      </c>
      <c r="G187" s="819">
        <v>3</v>
      </c>
      <c r="H187" s="774">
        <v>0.37499999999999989</v>
      </c>
      <c r="I187" s="819">
        <f t="shared" si="6"/>
        <v>821</v>
      </c>
      <c r="J187" s="819">
        <f t="shared" si="7"/>
        <v>337.99452026468157</v>
      </c>
      <c r="K187" s="54"/>
    </row>
    <row r="188" spans="1:11" ht="27" customHeight="1">
      <c r="A188" s="788" t="s">
        <v>9748</v>
      </c>
      <c r="C188" s="786" t="s">
        <v>20718</v>
      </c>
      <c r="D188" s="787" t="s">
        <v>20714</v>
      </c>
      <c r="E188" s="819">
        <v>219</v>
      </c>
      <c r="F188" s="772">
        <v>406.45161290322579</v>
      </c>
      <c r="G188" s="819">
        <v>8</v>
      </c>
      <c r="H188" s="774">
        <v>24.848484848484848</v>
      </c>
      <c r="I188" s="819">
        <f t="shared" si="6"/>
        <v>227</v>
      </c>
      <c r="J188" s="819">
        <f t="shared" si="7"/>
        <v>431.30009775171067</v>
      </c>
      <c r="K188" s="54"/>
    </row>
    <row r="189" spans="1:11" ht="27" customHeight="1">
      <c r="A189" s="788" t="s">
        <v>9748</v>
      </c>
      <c r="C189" s="786" t="s">
        <v>20719</v>
      </c>
      <c r="D189" s="787" t="s">
        <v>20715</v>
      </c>
      <c r="E189" s="819">
        <v>357</v>
      </c>
      <c r="F189" s="772">
        <v>147.34739454094293</v>
      </c>
      <c r="G189" s="819">
        <v>3</v>
      </c>
      <c r="H189" s="774">
        <v>0.37499999999999989</v>
      </c>
      <c r="I189" s="819">
        <f t="shared" si="6"/>
        <v>360</v>
      </c>
      <c r="J189" s="819">
        <f t="shared" si="7"/>
        <v>147.72239454094293</v>
      </c>
      <c r="K189" s="54"/>
    </row>
    <row r="190" spans="1:11" ht="26.25" customHeight="1">
      <c r="A190" s="80" t="s">
        <v>9704</v>
      </c>
      <c r="C190" s="786" t="s">
        <v>14542</v>
      </c>
      <c r="D190" s="787" t="s">
        <v>14543</v>
      </c>
      <c r="E190" s="819">
        <v>8580</v>
      </c>
      <c r="F190" s="772">
        <v>4994.7607404820119</v>
      </c>
      <c r="G190" s="819">
        <v>43</v>
      </c>
      <c r="H190" s="774">
        <v>1000</v>
      </c>
      <c r="I190" s="819">
        <f t="shared" si="6"/>
        <v>8623</v>
      </c>
      <c r="J190" s="819">
        <f t="shared" si="7"/>
        <v>5994.7607404820119</v>
      </c>
      <c r="K190" s="54"/>
    </row>
    <row r="191" spans="1:11" ht="26.25" customHeight="1">
      <c r="A191" s="788" t="s">
        <v>9704</v>
      </c>
      <c r="C191" s="786" t="s">
        <v>14544</v>
      </c>
      <c r="D191" s="787" t="s">
        <v>14545</v>
      </c>
      <c r="E191" s="819">
        <v>5613</v>
      </c>
      <c r="F191" s="772">
        <v>2049.8871512351166</v>
      </c>
      <c r="G191" s="819">
        <v>21</v>
      </c>
      <c r="H191" s="774">
        <v>210</v>
      </c>
      <c r="I191" s="819">
        <f t="shared" si="6"/>
        <v>5634</v>
      </c>
      <c r="J191" s="819">
        <f t="shared" si="7"/>
        <v>2259.8871512351166</v>
      </c>
      <c r="K191" s="54"/>
    </row>
    <row r="192" spans="1:11" ht="26.25" customHeight="1">
      <c r="A192" s="788" t="s">
        <v>9704</v>
      </c>
      <c r="C192" s="786" t="s">
        <v>20716</v>
      </c>
      <c r="D192" s="787" t="s">
        <v>20712</v>
      </c>
      <c r="E192" s="819">
        <v>9</v>
      </c>
      <c r="F192" s="772">
        <v>5.2392595179881249</v>
      </c>
      <c r="G192" s="819"/>
      <c r="H192" s="774"/>
      <c r="I192" s="819">
        <f t="shared" si="6"/>
        <v>9</v>
      </c>
      <c r="J192" s="819">
        <f t="shared" si="7"/>
        <v>5.2392595179881249</v>
      </c>
      <c r="K192" s="54"/>
    </row>
    <row r="193" spans="1:14" ht="26.25" customHeight="1">
      <c r="A193" s="788" t="s">
        <v>9704</v>
      </c>
      <c r="C193" s="786" t="s">
        <v>20717</v>
      </c>
      <c r="D193" s="787" t="s">
        <v>20713</v>
      </c>
      <c r="E193" s="819">
        <v>14</v>
      </c>
      <c r="F193" s="772">
        <v>5.112848764883597</v>
      </c>
      <c r="G193" s="819"/>
      <c r="H193" s="774"/>
      <c r="I193" s="819">
        <f t="shared" si="6"/>
        <v>14</v>
      </c>
      <c r="J193" s="819">
        <f t="shared" si="7"/>
        <v>5.112848764883597</v>
      </c>
      <c r="K193" s="54"/>
    </row>
    <row r="194" spans="1:14" ht="26.25" customHeight="1">
      <c r="A194" s="788" t="s">
        <v>9704</v>
      </c>
      <c r="C194" s="786" t="s">
        <v>20718</v>
      </c>
      <c r="D194" s="787" t="s">
        <v>20714</v>
      </c>
      <c r="E194" s="819"/>
      <c r="F194" s="772"/>
      <c r="G194" s="819"/>
      <c r="H194" s="774"/>
      <c r="I194" s="819">
        <f t="shared" si="6"/>
        <v>0</v>
      </c>
      <c r="J194" s="819">
        <f t="shared" si="7"/>
        <v>0</v>
      </c>
      <c r="K194" s="54"/>
    </row>
    <row r="195" spans="1:14" ht="26.25" customHeight="1">
      <c r="A195" s="788" t="s">
        <v>9704</v>
      </c>
      <c r="C195" s="786" t="s">
        <v>20719</v>
      </c>
      <c r="D195" s="787" t="s">
        <v>20715</v>
      </c>
      <c r="E195" s="819"/>
      <c r="F195" s="772"/>
      <c r="G195" s="819"/>
      <c r="H195" s="774"/>
      <c r="I195" s="819">
        <f t="shared" si="6"/>
        <v>0</v>
      </c>
      <c r="J195" s="819">
        <f t="shared" si="7"/>
        <v>0</v>
      </c>
      <c r="K195" s="54"/>
    </row>
    <row r="196" spans="1:14" ht="25.5" customHeight="1">
      <c r="A196" s="80" t="s">
        <v>9750</v>
      </c>
      <c r="C196" s="786" t="s">
        <v>14542</v>
      </c>
      <c r="D196" s="787" t="s">
        <v>14543</v>
      </c>
      <c r="E196" s="819">
        <v>0</v>
      </c>
      <c r="F196" s="772">
        <v>0</v>
      </c>
      <c r="G196" s="819">
        <v>0</v>
      </c>
      <c r="H196" s="774">
        <v>0</v>
      </c>
      <c r="I196" s="819">
        <f t="shared" si="6"/>
        <v>0</v>
      </c>
      <c r="J196" s="819">
        <f t="shared" si="7"/>
        <v>0</v>
      </c>
      <c r="K196" s="54"/>
    </row>
    <row r="197" spans="1:14" ht="25.5" customHeight="1">
      <c r="A197" s="788" t="s">
        <v>9750</v>
      </c>
      <c r="C197" s="786" t="s">
        <v>14544</v>
      </c>
      <c r="D197" s="787" t="s">
        <v>14545</v>
      </c>
      <c r="E197" s="819">
        <v>0</v>
      </c>
      <c r="F197" s="772">
        <v>0</v>
      </c>
      <c r="G197" s="819">
        <v>0</v>
      </c>
      <c r="H197" s="774">
        <v>0</v>
      </c>
      <c r="I197" s="819">
        <f t="shared" si="6"/>
        <v>0</v>
      </c>
      <c r="J197" s="819">
        <f t="shared" si="7"/>
        <v>0</v>
      </c>
      <c r="K197" s="54"/>
    </row>
    <row r="198" spans="1:14" ht="27" customHeight="1">
      <c r="A198" s="80" t="s">
        <v>14541</v>
      </c>
      <c r="C198" s="786" t="s">
        <v>14542</v>
      </c>
      <c r="D198" s="787" t="s">
        <v>14543</v>
      </c>
      <c r="E198" s="819">
        <v>9084</v>
      </c>
      <c r="F198" s="772">
        <v>11397.741530740277</v>
      </c>
      <c r="G198" s="819">
        <v>187</v>
      </c>
      <c r="H198" s="774">
        <v>2427.8438818565396</v>
      </c>
      <c r="I198" s="819">
        <f t="shared" si="6"/>
        <v>9271</v>
      </c>
      <c r="J198" s="819">
        <f t="shared" si="7"/>
        <v>13825.585412596816</v>
      </c>
      <c r="K198" s="54"/>
    </row>
    <row r="199" spans="1:14" ht="27" customHeight="1">
      <c r="A199" s="788" t="s">
        <v>14541</v>
      </c>
      <c r="C199" s="786" t="s">
        <v>14544</v>
      </c>
      <c r="D199" s="787" t="s">
        <v>14545</v>
      </c>
      <c r="E199" s="819">
        <v>125</v>
      </c>
      <c r="F199" s="772">
        <v>2138.1578947368421</v>
      </c>
      <c r="G199" s="819">
        <v>7</v>
      </c>
      <c r="H199" s="774">
        <v>11.666666666666668</v>
      </c>
      <c r="I199" s="819">
        <f t="shared" si="6"/>
        <v>132</v>
      </c>
      <c r="J199" s="819">
        <f t="shared" si="7"/>
        <v>2149.8245614035086</v>
      </c>
      <c r="K199" s="54"/>
    </row>
    <row r="200" spans="1:14" ht="27" customHeight="1">
      <c r="A200" s="788" t="s">
        <v>14541</v>
      </c>
      <c r="C200" s="786" t="s">
        <v>20716</v>
      </c>
      <c r="D200" s="787" t="s">
        <v>20712</v>
      </c>
      <c r="E200" s="819">
        <v>2046</v>
      </c>
      <c r="F200" s="772">
        <v>2567.1267252195735</v>
      </c>
      <c r="G200" s="819">
        <v>46</v>
      </c>
      <c r="H200" s="774">
        <v>597.22362869198309</v>
      </c>
      <c r="I200" s="819">
        <f t="shared" si="6"/>
        <v>2092</v>
      </c>
      <c r="J200" s="819">
        <f t="shared" si="7"/>
        <v>3164.3503539115563</v>
      </c>
      <c r="K200" s="54"/>
    </row>
    <row r="201" spans="1:14" ht="27" customHeight="1">
      <c r="A201" s="788" t="s">
        <v>14541</v>
      </c>
      <c r="C201" s="786" t="s">
        <v>20717</v>
      </c>
      <c r="D201" s="787" t="s">
        <v>20713</v>
      </c>
      <c r="E201" s="819">
        <v>59</v>
      </c>
      <c r="F201" s="772">
        <v>1009.2105263157896</v>
      </c>
      <c r="G201" s="819">
        <v>3</v>
      </c>
      <c r="H201" s="774">
        <v>5</v>
      </c>
      <c r="I201" s="819">
        <f t="shared" si="6"/>
        <v>62</v>
      </c>
      <c r="J201" s="819">
        <f t="shared" si="7"/>
        <v>1014.2105263157896</v>
      </c>
      <c r="K201" s="54"/>
    </row>
    <row r="202" spans="1:14" ht="27" customHeight="1">
      <c r="A202" s="788" t="s">
        <v>14541</v>
      </c>
      <c r="C202" s="786" t="s">
        <v>20718</v>
      </c>
      <c r="D202" s="787" t="s">
        <v>20714</v>
      </c>
      <c r="E202" s="819">
        <v>825</v>
      </c>
      <c r="F202" s="772">
        <v>1035.1317440401506</v>
      </c>
      <c r="G202" s="819">
        <v>4</v>
      </c>
      <c r="H202" s="774">
        <v>51.932489451476791</v>
      </c>
      <c r="I202" s="819">
        <f t="shared" si="6"/>
        <v>829</v>
      </c>
      <c r="J202" s="819">
        <f t="shared" si="7"/>
        <v>1087.0642334916274</v>
      </c>
      <c r="K202" s="54"/>
    </row>
    <row r="203" spans="1:14" ht="27" customHeight="1">
      <c r="A203" s="788" t="s">
        <v>14541</v>
      </c>
      <c r="C203" s="786" t="s">
        <v>20719</v>
      </c>
      <c r="D203" s="787" t="s">
        <v>20715</v>
      </c>
      <c r="E203" s="819">
        <v>6</v>
      </c>
      <c r="F203" s="772">
        <v>102.63157894736842</v>
      </c>
      <c r="G203" s="819">
        <v>2</v>
      </c>
      <c r="H203" s="774">
        <v>3.3333333333333326</v>
      </c>
      <c r="I203" s="819">
        <f t="shared" si="6"/>
        <v>8</v>
      </c>
      <c r="J203" s="819">
        <f t="shared" si="7"/>
        <v>105.96491228070175</v>
      </c>
      <c r="K203" s="54"/>
    </row>
    <row r="204" spans="1:14" ht="27" customHeight="1">
      <c r="A204" s="80"/>
      <c r="C204" s="789"/>
      <c r="D204" s="790"/>
      <c r="E204" s="818"/>
      <c r="F204" s="69"/>
      <c r="G204" s="818"/>
      <c r="H204" s="69"/>
      <c r="I204" s="818"/>
      <c r="J204" s="818"/>
    </row>
    <row r="205" spans="1:14" s="19" customFormat="1">
      <c r="B205" s="16" t="s">
        <v>1805</v>
      </c>
      <c r="C205" s="769"/>
      <c r="D205" s="86"/>
      <c r="E205" s="820"/>
      <c r="F205" s="86"/>
      <c r="G205" s="820"/>
      <c r="H205" s="86"/>
      <c r="I205" s="820"/>
      <c r="J205" s="820"/>
      <c r="K205" s="15"/>
      <c r="L205" s="952"/>
      <c r="M205" s="15"/>
      <c r="N205" s="15"/>
    </row>
    <row r="206" spans="1:14" s="19" customFormat="1">
      <c r="C206" s="770" t="s">
        <v>1800</v>
      </c>
      <c r="D206" s="90" t="s">
        <v>1772</v>
      </c>
      <c r="E206" s="821"/>
      <c r="F206" s="22"/>
      <c r="G206" s="821"/>
      <c r="H206" s="22"/>
      <c r="I206" s="819">
        <v>0</v>
      </c>
      <c r="J206" s="819">
        <v>0</v>
      </c>
      <c r="L206" s="952"/>
      <c r="M206" s="15"/>
      <c r="N206" s="15"/>
    </row>
    <row r="207" spans="1:14" s="19" customFormat="1">
      <c r="C207" s="770" t="s">
        <v>1801</v>
      </c>
      <c r="D207" s="90" t="s">
        <v>1773</v>
      </c>
      <c r="E207" s="821"/>
      <c r="F207" s="22"/>
      <c r="G207" s="821"/>
      <c r="H207" s="22"/>
      <c r="I207" s="819">
        <v>0</v>
      </c>
      <c r="J207" s="819">
        <v>0</v>
      </c>
      <c r="L207" s="952"/>
      <c r="M207" s="15"/>
      <c r="N207" s="15"/>
    </row>
    <row r="208" spans="1:14" s="19" customFormat="1">
      <c r="A208" s="19" t="s">
        <v>5777</v>
      </c>
      <c r="C208" s="770" t="s">
        <v>1802</v>
      </c>
      <c r="D208" s="90" t="s">
        <v>1774</v>
      </c>
      <c r="E208" s="819"/>
      <c r="F208" s="812">
        <v>50</v>
      </c>
      <c r="G208" s="819"/>
      <c r="H208" s="75"/>
      <c r="I208" s="819">
        <v>0</v>
      </c>
      <c r="J208" s="819">
        <v>50</v>
      </c>
      <c r="L208" s="952"/>
      <c r="M208" s="15"/>
      <c r="N208" s="15"/>
    </row>
    <row r="209" spans="1:14" s="19" customFormat="1">
      <c r="A209" s="19" t="s">
        <v>5777</v>
      </c>
      <c r="C209" s="770" t="s">
        <v>1803</v>
      </c>
      <c r="D209" s="90" t="s">
        <v>1775</v>
      </c>
      <c r="E209" s="819"/>
      <c r="F209" s="812">
        <v>50</v>
      </c>
      <c r="G209" s="819"/>
      <c r="H209" s="75"/>
      <c r="I209" s="819">
        <v>0</v>
      </c>
      <c r="J209" s="819">
        <v>50</v>
      </c>
      <c r="L209" s="952"/>
      <c r="M209" s="15"/>
      <c r="N209" s="15"/>
    </row>
    <row r="211" spans="1:14" ht="14.25">
      <c r="B211" s="81" t="s">
        <v>1746</v>
      </c>
      <c r="C211" s="766"/>
      <c r="D211" s="795"/>
      <c r="E211" s="817"/>
      <c r="F211" s="81"/>
      <c r="G211" s="817"/>
      <c r="H211" s="81"/>
      <c r="I211" s="817"/>
      <c r="J211" s="817"/>
    </row>
    <row r="212" spans="1:14">
      <c r="B212" s="16" t="s">
        <v>209</v>
      </c>
      <c r="E212" s="823"/>
      <c r="F212" s="88"/>
      <c r="G212" s="818"/>
      <c r="H212" s="69"/>
      <c r="I212" s="818"/>
      <c r="J212" s="818"/>
    </row>
    <row r="213" spans="1:14" ht="14.25">
      <c r="B213" s="16" t="s">
        <v>207</v>
      </c>
      <c r="E213" s="824"/>
      <c r="F213" s="87"/>
      <c r="G213" s="824"/>
      <c r="H213" s="87"/>
      <c r="I213" s="824"/>
      <c r="J213" s="824"/>
    </row>
    <row r="214" spans="1:14">
      <c r="A214" s="15" t="s">
        <v>2463</v>
      </c>
      <c r="B214" s="15" t="s">
        <v>17835</v>
      </c>
      <c r="C214" s="772" t="s">
        <v>1842</v>
      </c>
      <c r="D214" s="17" t="s">
        <v>14602</v>
      </c>
      <c r="E214" s="825">
        <v>0</v>
      </c>
      <c r="F214" s="772">
        <v>0</v>
      </c>
      <c r="G214" s="825"/>
      <c r="H214" s="772">
        <v>1</v>
      </c>
      <c r="I214" s="819">
        <f t="shared" ref="I214:I274" si="8">E214+G214</f>
        <v>0</v>
      </c>
      <c r="J214" s="819">
        <f t="shared" ref="J214:J274" si="9">F214+H214</f>
        <v>1</v>
      </c>
      <c r="K214" s="941"/>
      <c r="L214" s="953"/>
      <c r="M214"/>
    </row>
    <row r="215" spans="1:14">
      <c r="A215" s="15" t="s">
        <v>2463</v>
      </c>
      <c r="B215" s="15" t="s">
        <v>17835</v>
      </c>
      <c r="C215" s="772" t="s">
        <v>1843</v>
      </c>
      <c r="D215" s="17" t="s">
        <v>14603</v>
      </c>
      <c r="E215" s="825">
        <v>0</v>
      </c>
      <c r="F215" s="772">
        <v>0</v>
      </c>
      <c r="G215" s="825"/>
      <c r="H215" s="772">
        <v>1</v>
      </c>
      <c r="I215" s="819">
        <f t="shared" si="8"/>
        <v>0</v>
      </c>
      <c r="J215" s="819">
        <f t="shared" si="9"/>
        <v>1</v>
      </c>
      <c r="K215" s="941"/>
      <c r="L215" s="953"/>
    </row>
    <row r="216" spans="1:14">
      <c r="A216" s="15" t="s">
        <v>2463</v>
      </c>
      <c r="B216" s="15" t="s">
        <v>17835</v>
      </c>
      <c r="C216" s="772" t="s">
        <v>1844</v>
      </c>
      <c r="D216" s="17" t="s">
        <v>14604</v>
      </c>
      <c r="E216" s="825">
        <v>0</v>
      </c>
      <c r="F216" s="772">
        <v>0</v>
      </c>
      <c r="G216" s="825">
        <v>17</v>
      </c>
      <c r="H216" s="772">
        <v>15</v>
      </c>
      <c r="I216" s="819">
        <f t="shared" si="8"/>
        <v>17</v>
      </c>
      <c r="J216" s="819">
        <f t="shared" si="9"/>
        <v>15</v>
      </c>
      <c r="K216" s="941"/>
      <c r="L216" s="953"/>
    </row>
    <row r="217" spans="1:14">
      <c r="A217" s="15" t="s">
        <v>2463</v>
      </c>
      <c r="B217" s="15" t="s">
        <v>17835</v>
      </c>
      <c r="C217" s="772" t="s">
        <v>1845</v>
      </c>
      <c r="D217" s="17" t="s">
        <v>14605</v>
      </c>
      <c r="E217" s="825">
        <v>0</v>
      </c>
      <c r="F217" s="772">
        <v>0</v>
      </c>
      <c r="G217" s="825">
        <v>2</v>
      </c>
      <c r="H217" s="772">
        <v>1</v>
      </c>
      <c r="I217" s="819">
        <f t="shared" si="8"/>
        <v>2</v>
      </c>
      <c r="J217" s="819">
        <f t="shared" si="9"/>
        <v>1</v>
      </c>
      <c r="K217" s="941"/>
      <c r="L217" s="953"/>
    </row>
    <row r="218" spans="1:14">
      <c r="A218" s="15" t="s">
        <v>2463</v>
      </c>
      <c r="B218" s="15" t="s">
        <v>17835</v>
      </c>
      <c r="C218" s="772" t="s">
        <v>1846</v>
      </c>
      <c r="D218" s="17" t="s">
        <v>14606</v>
      </c>
      <c r="E218" s="825">
        <v>0</v>
      </c>
      <c r="F218" s="772">
        <v>0</v>
      </c>
      <c r="G218" s="825"/>
      <c r="H218" s="772">
        <v>1</v>
      </c>
      <c r="I218" s="819">
        <f t="shared" si="8"/>
        <v>0</v>
      </c>
      <c r="J218" s="819">
        <f t="shared" si="9"/>
        <v>1</v>
      </c>
      <c r="K218" s="941"/>
      <c r="L218" s="953"/>
    </row>
    <row r="219" spans="1:14">
      <c r="A219" s="15" t="s">
        <v>2463</v>
      </c>
      <c r="B219" s="15" t="s">
        <v>17835</v>
      </c>
      <c r="C219" s="772" t="s">
        <v>1847</v>
      </c>
      <c r="D219" s="17" t="s">
        <v>14607</v>
      </c>
      <c r="E219" s="825">
        <v>0</v>
      </c>
      <c r="F219" s="772">
        <v>0</v>
      </c>
      <c r="G219" s="825"/>
      <c r="H219" s="772">
        <v>1</v>
      </c>
      <c r="I219" s="819">
        <f t="shared" si="8"/>
        <v>0</v>
      </c>
      <c r="J219" s="819">
        <f t="shared" si="9"/>
        <v>1</v>
      </c>
      <c r="K219" s="941"/>
      <c r="L219" s="953"/>
    </row>
    <row r="220" spans="1:14">
      <c r="A220" s="15" t="s">
        <v>2463</v>
      </c>
      <c r="B220" s="15" t="s">
        <v>17835</v>
      </c>
      <c r="C220" s="772" t="s">
        <v>1848</v>
      </c>
      <c r="D220" s="17" t="s">
        <v>14608</v>
      </c>
      <c r="E220" s="825">
        <v>0</v>
      </c>
      <c r="F220" s="772">
        <v>0</v>
      </c>
      <c r="G220" s="825">
        <v>2</v>
      </c>
      <c r="H220" s="772">
        <v>1</v>
      </c>
      <c r="I220" s="819">
        <f t="shared" si="8"/>
        <v>2</v>
      </c>
      <c r="J220" s="819">
        <f t="shared" si="9"/>
        <v>1</v>
      </c>
      <c r="K220" s="941"/>
      <c r="L220" s="953"/>
    </row>
    <row r="221" spans="1:14" ht="25.5">
      <c r="A221" s="15" t="s">
        <v>2463</v>
      </c>
      <c r="B221" s="15" t="s">
        <v>17835</v>
      </c>
      <c r="C221" s="772" t="s">
        <v>5386</v>
      </c>
      <c r="D221" s="20" t="s">
        <v>14609</v>
      </c>
      <c r="E221" s="825">
        <v>0</v>
      </c>
      <c r="F221" s="772">
        <v>0</v>
      </c>
      <c r="G221" s="825"/>
      <c r="H221" s="772">
        <v>1</v>
      </c>
      <c r="I221" s="819">
        <f t="shared" si="8"/>
        <v>0</v>
      </c>
      <c r="J221" s="819">
        <f t="shared" si="9"/>
        <v>1</v>
      </c>
      <c r="K221" s="941"/>
      <c r="L221" s="953"/>
    </row>
    <row r="222" spans="1:14">
      <c r="A222" s="15" t="s">
        <v>2463</v>
      </c>
      <c r="B222" s="15" t="s">
        <v>17835</v>
      </c>
      <c r="C222" s="772" t="s">
        <v>1849</v>
      </c>
      <c r="D222" s="17" t="s">
        <v>14610</v>
      </c>
      <c r="E222" s="825">
        <v>0</v>
      </c>
      <c r="F222" s="772">
        <v>0</v>
      </c>
      <c r="G222" s="825"/>
      <c r="H222" s="772">
        <v>1</v>
      </c>
      <c r="I222" s="819">
        <f t="shared" si="8"/>
        <v>0</v>
      </c>
      <c r="J222" s="819">
        <f t="shared" si="9"/>
        <v>1</v>
      </c>
      <c r="K222" s="941"/>
      <c r="L222" s="953"/>
    </row>
    <row r="223" spans="1:14">
      <c r="A223" s="15" t="s">
        <v>2463</v>
      </c>
      <c r="B223" s="15" t="s">
        <v>17835</v>
      </c>
      <c r="C223" s="772" t="s">
        <v>1850</v>
      </c>
      <c r="D223" s="17" t="s">
        <v>14611</v>
      </c>
      <c r="E223" s="825">
        <v>0</v>
      </c>
      <c r="F223" s="772">
        <v>1</v>
      </c>
      <c r="G223" s="825">
        <v>6</v>
      </c>
      <c r="H223" s="772">
        <v>5</v>
      </c>
      <c r="I223" s="819">
        <f t="shared" si="8"/>
        <v>6</v>
      </c>
      <c r="J223" s="819">
        <f t="shared" si="9"/>
        <v>6</v>
      </c>
      <c r="K223" s="941"/>
      <c r="L223" s="953"/>
    </row>
    <row r="224" spans="1:14">
      <c r="A224" s="15" t="s">
        <v>2463</v>
      </c>
      <c r="B224" s="15" t="s">
        <v>17835</v>
      </c>
      <c r="C224" s="772" t="s">
        <v>1851</v>
      </c>
      <c r="D224" s="17" t="s">
        <v>14612</v>
      </c>
      <c r="E224" s="825">
        <v>0</v>
      </c>
      <c r="F224" s="772">
        <v>1</v>
      </c>
      <c r="G224" s="825">
        <v>2</v>
      </c>
      <c r="H224" s="772">
        <v>1</v>
      </c>
      <c r="I224" s="819">
        <f t="shared" si="8"/>
        <v>2</v>
      </c>
      <c r="J224" s="819">
        <f t="shared" si="9"/>
        <v>2</v>
      </c>
      <c r="K224" s="941"/>
      <c r="L224" s="953"/>
    </row>
    <row r="225" spans="1:12">
      <c r="A225" s="15" t="s">
        <v>2463</v>
      </c>
      <c r="B225" s="15" t="s">
        <v>17835</v>
      </c>
      <c r="C225" s="772" t="s">
        <v>1852</v>
      </c>
      <c r="D225" s="17" t="s">
        <v>14613</v>
      </c>
      <c r="E225" s="825">
        <v>0</v>
      </c>
      <c r="F225" s="772">
        <v>0</v>
      </c>
      <c r="G225" s="825"/>
      <c r="H225" s="772">
        <v>1</v>
      </c>
      <c r="I225" s="819">
        <f t="shared" si="8"/>
        <v>0</v>
      </c>
      <c r="J225" s="819">
        <f t="shared" si="9"/>
        <v>1</v>
      </c>
      <c r="K225" s="941"/>
      <c r="L225" s="953"/>
    </row>
    <row r="226" spans="1:12">
      <c r="A226" s="15" t="s">
        <v>2463</v>
      </c>
      <c r="B226" s="15" t="s">
        <v>17835</v>
      </c>
      <c r="C226" s="772" t="s">
        <v>2644</v>
      </c>
      <c r="D226" s="17" t="s">
        <v>14614</v>
      </c>
      <c r="E226" s="825">
        <v>0</v>
      </c>
      <c r="F226" s="772">
        <v>1</v>
      </c>
      <c r="G226" s="825">
        <v>18</v>
      </c>
      <c r="H226" s="772">
        <v>1</v>
      </c>
      <c r="I226" s="819">
        <f t="shared" si="8"/>
        <v>18</v>
      </c>
      <c r="J226" s="819">
        <f t="shared" si="9"/>
        <v>2</v>
      </c>
      <c r="K226" s="941"/>
      <c r="L226" s="953"/>
    </row>
    <row r="227" spans="1:12">
      <c r="A227" s="15" t="s">
        <v>2463</v>
      </c>
      <c r="B227" s="15" t="s">
        <v>17835</v>
      </c>
      <c r="C227" s="772" t="s">
        <v>1853</v>
      </c>
      <c r="D227" s="17" t="s">
        <v>14615</v>
      </c>
      <c r="E227" s="825">
        <v>0</v>
      </c>
      <c r="F227" s="772">
        <v>0</v>
      </c>
      <c r="G227" s="825"/>
      <c r="H227" s="772">
        <v>1</v>
      </c>
      <c r="I227" s="819">
        <f t="shared" si="8"/>
        <v>0</v>
      </c>
      <c r="J227" s="819">
        <f t="shared" si="9"/>
        <v>1</v>
      </c>
      <c r="K227" s="941"/>
      <c r="L227" s="953"/>
    </row>
    <row r="228" spans="1:12">
      <c r="A228" s="15" t="s">
        <v>2463</v>
      </c>
      <c r="B228" s="15" t="s">
        <v>17835</v>
      </c>
      <c r="C228" s="772" t="s">
        <v>2645</v>
      </c>
      <c r="D228" s="17" t="s">
        <v>14616</v>
      </c>
      <c r="E228" s="825">
        <v>0</v>
      </c>
      <c r="F228" s="772">
        <v>0</v>
      </c>
      <c r="G228" s="825"/>
      <c r="H228" s="772">
        <v>1</v>
      </c>
      <c r="I228" s="819">
        <f t="shared" si="8"/>
        <v>0</v>
      </c>
      <c r="J228" s="819">
        <f t="shared" si="9"/>
        <v>1</v>
      </c>
      <c r="K228" s="941"/>
      <c r="L228" s="953"/>
    </row>
    <row r="229" spans="1:12">
      <c r="A229" s="15" t="s">
        <v>2463</v>
      </c>
      <c r="B229" s="15" t="s">
        <v>17835</v>
      </c>
      <c r="C229" s="772" t="s">
        <v>1854</v>
      </c>
      <c r="D229" s="17" t="s">
        <v>14617</v>
      </c>
      <c r="E229" s="825">
        <v>0</v>
      </c>
      <c r="F229" s="772">
        <v>0</v>
      </c>
      <c r="G229" s="825">
        <v>1</v>
      </c>
      <c r="H229" s="772">
        <v>1</v>
      </c>
      <c r="I229" s="819">
        <f t="shared" si="8"/>
        <v>1</v>
      </c>
      <c r="J229" s="819">
        <f t="shared" si="9"/>
        <v>1</v>
      </c>
      <c r="K229" s="941"/>
      <c r="L229" s="953"/>
    </row>
    <row r="230" spans="1:12">
      <c r="A230" s="15" t="s">
        <v>2463</v>
      </c>
      <c r="B230" s="15" t="s">
        <v>17835</v>
      </c>
      <c r="C230" s="772" t="s">
        <v>4339</v>
      </c>
      <c r="D230" s="17" t="s">
        <v>14618</v>
      </c>
      <c r="E230" s="825">
        <v>0</v>
      </c>
      <c r="F230" s="772">
        <v>0</v>
      </c>
      <c r="G230" s="825"/>
      <c r="H230" s="772">
        <v>1</v>
      </c>
      <c r="I230" s="819">
        <f t="shared" si="8"/>
        <v>0</v>
      </c>
      <c r="J230" s="819">
        <f t="shared" si="9"/>
        <v>1</v>
      </c>
      <c r="K230" s="941"/>
      <c r="L230" s="953"/>
    </row>
    <row r="231" spans="1:12">
      <c r="A231" s="15" t="s">
        <v>2463</v>
      </c>
      <c r="B231" s="15" t="s">
        <v>17835</v>
      </c>
      <c r="C231" s="772" t="s">
        <v>1855</v>
      </c>
      <c r="D231" s="17" t="s">
        <v>14619</v>
      </c>
      <c r="E231" s="825">
        <v>0</v>
      </c>
      <c r="F231" s="772">
        <v>0</v>
      </c>
      <c r="G231" s="825"/>
      <c r="H231" s="772">
        <v>1</v>
      </c>
      <c r="I231" s="819">
        <f t="shared" si="8"/>
        <v>0</v>
      </c>
      <c r="J231" s="819">
        <f t="shared" si="9"/>
        <v>1</v>
      </c>
      <c r="K231" s="941"/>
      <c r="L231" s="953"/>
    </row>
    <row r="232" spans="1:12">
      <c r="A232" s="15" t="s">
        <v>2463</v>
      </c>
      <c r="B232" s="15" t="s">
        <v>17835</v>
      </c>
      <c r="C232" s="772" t="s">
        <v>1856</v>
      </c>
      <c r="D232" s="17" t="s">
        <v>14620</v>
      </c>
      <c r="E232" s="825">
        <v>0</v>
      </c>
      <c r="F232" s="772">
        <v>0</v>
      </c>
      <c r="G232" s="825"/>
      <c r="H232" s="772">
        <v>1</v>
      </c>
      <c r="I232" s="819">
        <f t="shared" si="8"/>
        <v>0</v>
      </c>
      <c r="J232" s="819">
        <f t="shared" si="9"/>
        <v>1</v>
      </c>
      <c r="K232" s="941"/>
      <c r="L232" s="953"/>
    </row>
    <row r="233" spans="1:12">
      <c r="A233" s="15" t="s">
        <v>2463</v>
      </c>
      <c r="B233" s="15" t="s">
        <v>17835</v>
      </c>
      <c r="C233" s="772" t="s">
        <v>1857</v>
      </c>
      <c r="D233" s="17" t="s">
        <v>14621</v>
      </c>
      <c r="E233" s="825">
        <v>0</v>
      </c>
      <c r="F233" s="772">
        <v>0</v>
      </c>
      <c r="G233" s="825"/>
      <c r="H233" s="772">
        <v>1</v>
      </c>
      <c r="I233" s="819">
        <f t="shared" si="8"/>
        <v>0</v>
      </c>
      <c r="J233" s="819">
        <f t="shared" si="9"/>
        <v>1</v>
      </c>
      <c r="K233" s="941"/>
      <c r="L233" s="953"/>
    </row>
    <row r="234" spans="1:12">
      <c r="A234" s="15" t="s">
        <v>2463</v>
      </c>
      <c r="B234" s="15" t="s">
        <v>17835</v>
      </c>
      <c r="C234" s="772" t="s">
        <v>1858</v>
      </c>
      <c r="D234" s="17" t="s">
        <v>14622</v>
      </c>
      <c r="E234" s="825">
        <v>0</v>
      </c>
      <c r="F234" s="772">
        <v>0</v>
      </c>
      <c r="G234" s="825"/>
      <c r="H234" s="772">
        <v>0</v>
      </c>
      <c r="I234" s="819">
        <f t="shared" si="8"/>
        <v>0</v>
      </c>
      <c r="J234" s="819">
        <f t="shared" si="9"/>
        <v>0</v>
      </c>
      <c r="K234" s="941"/>
      <c r="L234" s="953"/>
    </row>
    <row r="235" spans="1:12">
      <c r="A235" s="15" t="s">
        <v>2463</v>
      </c>
      <c r="B235" s="15" t="s">
        <v>17835</v>
      </c>
      <c r="C235" s="772" t="s">
        <v>1859</v>
      </c>
      <c r="D235" s="17" t="s">
        <v>14623</v>
      </c>
      <c r="E235" s="825">
        <v>0</v>
      </c>
      <c r="F235" s="772">
        <v>0</v>
      </c>
      <c r="G235" s="825"/>
      <c r="H235" s="772">
        <v>1</v>
      </c>
      <c r="I235" s="819">
        <f t="shared" si="8"/>
        <v>0</v>
      </c>
      <c r="J235" s="819">
        <f t="shared" si="9"/>
        <v>1</v>
      </c>
      <c r="K235" s="941"/>
      <c r="L235" s="953"/>
    </row>
    <row r="236" spans="1:12">
      <c r="A236" s="15" t="s">
        <v>2463</v>
      </c>
      <c r="B236" s="15" t="s">
        <v>17835</v>
      </c>
      <c r="C236" s="772" t="s">
        <v>1860</v>
      </c>
      <c r="D236" s="17" t="s">
        <v>14624</v>
      </c>
      <c r="E236" s="825">
        <v>0</v>
      </c>
      <c r="F236" s="772">
        <v>0</v>
      </c>
      <c r="G236" s="825"/>
      <c r="H236" s="772">
        <v>1</v>
      </c>
      <c r="I236" s="819">
        <f t="shared" si="8"/>
        <v>0</v>
      </c>
      <c r="J236" s="819">
        <f t="shared" si="9"/>
        <v>1</v>
      </c>
      <c r="K236" s="941"/>
      <c r="L236" s="953"/>
    </row>
    <row r="237" spans="1:12">
      <c r="A237" s="15" t="s">
        <v>2463</v>
      </c>
      <c r="B237" s="15" t="s">
        <v>17835</v>
      </c>
      <c r="C237" s="772" t="s">
        <v>1861</v>
      </c>
      <c r="D237" s="17" t="s">
        <v>14625</v>
      </c>
      <c r="E237" s="825">
        <v>0</v>
      </c>
      <c r="F237" s="772">
        <v>0</v>
      </c>
      <c r="G237" s="825"/>
      <c r="H237" s="772">
        <v>1</v>
      </c>
      <c r="I237" s="819">
        <f t="shared" si="8"/>
        <v>0</v>
      </c>
      <c r="J237" s="819">
        <f t="shared" si="9"/>
        <v>1</v>
      </c>
      <c r="K237" s="941"/>
      <c r="L237" s="953"/>
    </row>
    <row r="238" spans="1:12">
      <c r="A238" s="15" t="s">
        <v>2463</v>
      </c>
      <c r="B238" s="15" t="s">
        <v>17835</v>
      </c>
      <c r="C238" s="772" t="s">
        <v>1862</v>
      </c>
      <c r="D238" s="17" t="s">
        <v>14626</v>
      </c>
      <c r="E238" s="825">
        <v>0</v>
      </c>
      <c r="F238" s="772">
        <v>0</v>
      </c>
      <c r="G238" s="825"/>
      <c r="H238" s="772">
        <v>1</v>
      </c>
      <c r="I238" s="819">
        <f t="shared" si="8"/>
        <v>0</v>
      </c>
      <c r="J238" s="819">
        <f t="shared" si="9"/>
        <v>1</v>
      </c>
      <c r="K238" s="941"/>
      <c r="L238" s="953"/>
    </row>
    <row r="239" spans="1:12">
      <c r="A239" s="15" t="s">
        <v>2463</v>
      </c>
      <c r="B239" s="15" t="s">
        <v>17835</v>
      </c>
      <c r="C239" s="772" t="s">
        <v>1863</v>
      </c>
      <c r="D239" s="17" t="s">
        <v>14627</v>
      </c>
      <c r="E239" s="825">
        <v>0</v>
      </c>
      <c r="F239" s="772">
        <v>0</v>
      </c>
      <c r="G239" s="825"/>
      <c r="H239" s="772">
        <v>1</v>
      </c>
      <c r="I239" s="819">
        <f t="shared" si="8"/>
        <v>0</v>
      </c>
      <c r="J239" s="819">
        <f t="shared" si="9"/>
        <v>1</v>
      </c>
      <c r="K239" s="941"/>
      <c r="L239" s="953"/>
    </row>
    <row r="240" spans="1:12">
      <c r="A240" s="15" t="s">
        <v>2463</v>
      </c>
      <c r="B240" s="15" t="s">
        <v>17835</v>
      </c>
      <c r="C240" s="772" t="s">
        <v>5832</v>
      </c>
      <c r="D240" s="17" t="s">
        <v>14628</v>
      </c>
      <c r="E240" s="825">
        <v>0</v>
      </c>
      <c r="F240" s="772">
        <v>0</v>
      </c>
      <c r="G240" s="825"/>
      <c r="H240" s="772">
        <v>1</v>
      </c>
      <c r="I240" s="819">
        <f t="shared" si="8"/>
        <v>0</v>
      </c>
      <c r="J240" s="819">
        <f t="shared" si="9"/>
        <v>1</v>
      </c>
      <c r="K240" s="941"/>
      <c r="L240" s="953"/>
    </row>
    <row r="241" spans="1:12">
      <c r="A241" s="15" t="s">
        <v>2463</v>
      </c>
      <c r="B241" s="15" t="s">
        <v>17835</v>
      </c>
      <c r="C241" s="772" t="s">
        <v>1864</v>
      </c>
      <c r="D241" s="17" t="s">
        <v>17834</v>
      </c>
      <c r="E241" s="825">
        <v>0</v>
      </c>
      <c r="F241" s="772">
        <v>0</v>
      </c>
      <c r="G241" s="825">
        <v>1</v>
      </c>
      <c r="H241" s="772">
        <v>5</v>
      </c>
      <c r="I241" s="819">
        <f t="shared" si="8"/>
        <v>1</v>
      </c>
      <c r="J241" s="819">
        <f t="shared" si="9"/>
        <v>5</v>
      </c>
      <c r="K241" s="941"/>
      <c r="L241" s="953"/>
    </row>
    <row r="242" spans="1:12">
      <c r="A242" s="15" t="s">
        <v>2463</v>
      </c>
      <c r="B242" s="15" t="s">
        <v>17835</v>
      </c>
      <c r="C242" s="772" t="s">
        <v>18634</v>
      </c>
      <c r="D242" s="17" t="s">
        <v>14629</v>
      </c>
      <c r="E242" s="825">
        <v>0</v>
      </c>
      <c r="F242" s="772">
        <v>0</v>
      </c>
      <c r="G242" s="825"/>
      <c r="H242" s="772">
        <v>1</v>
      </c>
      <c r="I242" s="819">
        <f t="shared" si="8"/>
        <v>0</v>
      </c>
      <c r="J242" s="819">
        <f t="shared" si="9"/>
        <v>1</v>
      </c>
      <c r="K242" s="941"/>
      <c r="L242" s="953"/>
    </row>
    <row r="243" spans="1:12">
      <c r="A243" s="15" t="s">
        <v>2463</v>
      </c>
      <c r="B243" s="15" t="s">
        <v>17835</v>
      </c>
      <c r="C243" s="772" t="s">
        <v>1865</v>
      </c>
      <c r="D243" s="17" t="s">
        <v>14630</v>
      </c>
      <c r="E243" s="825">
        <v>0</v>
      </c>
      <c r="F243" s="772">
        <v>0</v>
      </c>
      <c r="G243" s="825"/>
      <c r="H243" s="772">
        <v>1</v>
      </c>
      <c r="I243" s="819">
        <f t="shared" si="8"/>
        <v>0</v>
      </c>
      <c r="J243" s="819">
        <f t="shared" si="9"/>
        <v>1</v>
      </c>
      <c r="K243" s="941"/>
      <c r="L243" s="953"/>
    </row>
    <row r="244" spans="1:12">
      <c r="A244" s="15" t="s">
        <v>2463</v>
      </c>
      <c r="B244" s="15" t="s">
        <v>17835</v>
      </c>
      <c r="C244" s="772" t="s">
        <v>1866</v>
      </c>
      <c r="D244" s="17" t="s">
        <v>14631</v>
      </c>
      <c r="E244" s="825">
        <v>0</v>
      </c>
      <c r="F244" s="772">
        <v>0</v>
      </c>
      <c r="G244" s="825"/>
      <c r="H244" s="772">
        <v>1</v>
      </c>
      <c r="I244" s="819">
        <f t="shared" si="8"/>
        <v>0</v>
      </c>
      <c r="J244" s="819">
        <f t="shared" si="9"/>
        <v>1</v>
      </c>
      <c r="K244" s="941"/>
      <c r="L244" s="953"/>
    </row>
    <row r="245" spans="1:12">
      <c r="A245" s="15" t="s">
        <v>2463</v>
      </c>
      <c r="B245" s="15" t="s">
        <v>17835</v>
      </c>
      <c r="C245" s="772" t="s">
        <v>1867</v>
      </c>
      <c r="D245" s="17" t="s">
        <v>14632</v>
      </c>
      <c r="E245" s="825">
        <v>0</v>
      </c>
      <c r="F245" s="772">
        <v>0</v>
      </c>
      <c r="G245" s="825"/>
      <c r="H245" s="772">
        <v>1</v>
      </c>
      <c r="I245" s="819">
        <f t="shared" si="8"/>
        <v>0</v>
      </c>
      <c r="J245" s="819">
        <f t="shared" si="9"/>
        <v>1</v>
      </c>
      <c r="K245" s="941"/>
      <c r="L245" s="953"/>
    </row>
    <row r="246" spans="1:12">
      <c r="A246" s="15" t="s">
        <v>2463</v>
      </c>
      <c r="B246" s="15" t="s">
        <v>17835</v>
      </c>
      <c r="C246" s="772" t="s">
        <v>3442</v>
      </c>
      <c r="D246" s="17" t="s">
        <v>14633</v>
      </c>
      <c r="E246" s="825">
        <v>0</v>
      </c>
      <c r="F246" s="772">
        <v>0</v>
      </c>
      <c r="G246" s="825"/>
      <c r="H246" s="772">
        <v>1</v>
      </c>
      <c r="I246" s="819">
        <f t="shared" si="8"/>
        <v>0</v>
      </c>
      <c r="J246" s="819">
        <f t="shared" si="9"/>
        <v>1</v>
      </c>
      <c r="K246" s="941"/>
      <c r="L246" s="953"/>
    </row>
    <row r="247" spans="1:12">
      <c r="A247" s="15" t="s">
        <v>2463</v>
      </c>
      <c r="B247" s="15" t="s">
        <v>17835</v>
      </c>
      <c r="C247" s="772" t="s">
        <v>4469</v>
      </c>
      <c r="D247" s="17" t="s">
        <v>14634</v>
      </c>
      <c r="E247" s="825">
        <v>0</v>
      </c>
      <c r="F247" s="772">
        <v>0</v>
      </c>
      <c r="G247" s="825"/>
      <c r="H247" s="772">
        <v>1</v>
      </c>
      <c r="I247" s="819">
        <f t="shared" si="8"/>
        <v>0</v>
      </c>
      <c r="J247" s="819">
        <f t="shared" si="9"/>
        <v>1</v>
      </c>
      <c r="K247" s="941"/>
      <c r="L247" s="953"/>
    </row>
    <row r="248" spans="1:12">
      <c r="A248" s="15" t="s">
        <v>2463</v>
      </c>
      <c r="B248" s="15" t="s">
        <v>17835</v>
      </c>
      <c r="C248" s="772" t="s">
        <v>1868</v>
      </c>
      <c r="D248" s="17" t="s">
        <v>14635</v>
      </c>
      <c r="E248" s="825">
        <v>0</v>
      </c>
      <c r="F248" s="772">
        <v>0</v>
      </c>
      <c r="G248" s="825"/>
      <c r="H248" s="772">
        <v>1</v>
      </c>
      <c r="I248" s="819">
        <f t="shared" si="8"/>
        <v>0</v>
      </c>
      <c r="J248" s="819">
        <f t="shared" si="9"/>
        <v>1</v>
      </c>
      <c r="K248" s="941"/>
      <c r="L248" s="953"/>
    </row>
    <row r="249" spans="1:12">
      <c r="A249" s="15" t="s">
        <v>2463</v>
      </c>
      <c r="B249" s="15" t="s">
        <v>17835</v>
      </c>
      <c r="C249" s="772" t="s">
        <v>1869</v>
      </c>
      <c r="D249" s="17" t="s">
        <v>14636</v>
      </c>
      <c r="E249" s="825">
        <v>0</v>
      </c>
      <c r="F249" s="772">
        <v>0</v>
      </c>
      <c r="G249" s="825"/>
      <c r="H249" s="772">
        <v>1</v>
      </c>
      <c r="I249" s="819">
        <f t="shared" si="8"/>
        <v>0</v>
      </c>
      <c r="J249" s="819">
        <f t="shared" si="9"/>
        <v>1</v>
      </c>
      <c r="K249" s="941"/>
      <c r="L249" s="953"/>
    </row>
    <row r="250" spans="1:12">
      <c r="A250" s="15" t="s">
        <v>2463</v>
      </c>
      <c r="B250" s="15" t="s">
        <v>17835</v>
      </c>
      <c r="C250" s="772" t="s">
        <v>4470</v>
      </c>
      <c r="D250" s="17" t="s">
        <v>14637</v>
      </c>
      <c r="E250" s="825">
        <v>0</v>
      </c>
      <c r="F250" s="772">
        <v>0</v>
      </c>
      <c r="G250" s="825"/>
      <c r="H250" s="772">
        <v>1</v>
      </c>
      <c r="I250" s="819">
        <f t="shared" si="8"/>
        <v>0</v>
      </c>
      <c r="J250" s="819">
        <f t="shared" si="9"/>
        <v>1</v>
      </c>
      <c r="K250" s="941"/>
      <c r="L250" s="953"/>
    </row>
    <row r="251" spans="1:12">
      <c r="A251" s="15" t="s">
        <v>2463</v>
      </c>
      <c r="B251" s="15" t="s">
        <v>17835</v>
      </c>
      <c r="C251" s="772" t="s">
        <v>1870</v>
      </c>
      <c r="D251" s="17" t="s">
        <v>14638</v>
      </c>
      <c r="E251" s="825">
        <v>0</v>
      </c>
      <c r="F251" s="772">
        <v>0</v>
      </c>
      <c r="G251" s="825"/>
      <c r="H251" s="772">
        <v>1</v>
      </c>
      <c r="I251" s="819">
        <f t="shared" si="8"/>
        <v>0</v>
      </c>
      <c r="J251" s="819">
        <f t="shared" si="9"/>
        <v>1</v>
      </c>
      <c r="K251" s="941"/>
      <c r="L251" s="953"/>
    </row>
    <row r="252" spans="1:12">
      <c r="A252" s="15" t="s">
        <v>2463</v>
      </c>
      <c r="B252" s="15" t="s">
        <v>17835</v>
      </c>
      <c r="C252" s="772" t="s">
        <v>1871</v>
      </c>
      <c r="D252" s="17" t="s">
        <v>14639</v>
      </c>
      <c r="E252" s="825">
        <v>0</v>
      </c>
      <c r="F252" s="772">
        <v>0</v>
      </c>
      <c r="G252" s="825"/>
      <c r="H252" s="772">
        <v>1</v>
      </c>
      <c r="I252" s="819">
        <f t="shared" si="8"/>
        <v>0</v>
      </c>
      <c r="J252" s="819">
        <f t="shared" si="9"/>
        <v>1</v>
      </c>
      <c r="K252" s="941"/>
      <c r="L252" s="953"/>
    </row>
    <row r="253" spans="1:12">
      <c r="A253" s="15" t="s">
        <v>2463</v>
      </c>
      <c r="B253" s="15" t="s">
        <v>17835</v>
      </c>
      <c r="C253" s="772" t="s">
        <v>1872</v>
      </c>
      <c r="D253" s="17" t="s">
        <v>14640</v>
      </c>
      <c r="E253" s="825">
        <v>0</v>
      </c>
      <c r="F253" s="772">
        <v>0</v>
      </c>
      <c r="G253" s="825">
        <v>1</v>
      </c>
      <c r="H253" s="772">
        <v>1</v>
      </c>
      <c r="I253" s="819">
        <f t="shared" si="8"/>
        <v>1</v>
      </c>
      <c r="J253" s="819">
        <f t="shared" si="9"/>
        <v>1</v>
      </c>
      <c r="K253" s="941"/>
      <c r="L253" s="953"/>
    </row>
    <row r="254" spans="1:12">
      <c r="A254" s="15" t="s">
        <v>2463</v>
      </c>
      <c r="B254" s="15" t="s">
        <v>17835</v>
      </c>
      <c r="C254" s="772" t="s">
        <v>1873</v>
      </c>
      <c r="D254" s="17" t="s">
        <v>14641</v>
      </c>
      <c r="E254" s="825">
        <v>0</v>
      </c>
      <c r="F254" s="772">
        <v>0</v>
      </c>
      <c r="G254" s="825">
        <v>1</v>
      </c>
      <c r="H254" s="772">
        <v>1</v>
      </c>
      <c r="I254" s="819">
        <f t="shared" si="8"/>
        <v>1</v>
      </c>
      <c r="J254" s="819">
        <f t="shared" si="9"/>
        <v>1</v>
      </c>
      <c r="K254" s="941"/>
      <c r="L254" s="953"/>
    </row>
    <row r="255" spans="1:12">
      <c r="A255" s="15" t="s">
        <v>2463</v>
      </c>
      <c r="B255" s="15" t="s">
        <v>17835</v>
      </c>
      <c r="C255" s="772" t="s">
        <v>1874</v>
      </c>
      <c r="D255" s="17" t="s">
        <v>14642</v>
      </c>
      <c r="E255" s="825">
        <v>0</v>
      </c>
      <c r="F255" s="772">
        <v>0</v>
      </c>
      <c r="G255" s="825"/>
      <c r="H255" s="772">
        <v>1</v>
      </c>
      <c r="I255" s="819">
        <f t="shared" si="8"/>
        <v>0</v>
      </c>
      <c r="J255" s="819">
        <f t="shared" si="9"/>
        <v>1</v>
      </c>
      <c r="K255" s="941"/>
      <c r="L255" s="953"/>
    </row>
    <row r="256" spans="1:12">
      <c r="A256" s="15" t="s">
        <v>2463</v>
      </c>
      <c r="B256" s="15" t="s">
        <v>17835</v>
      </c>
      <c r="C256" s="772" t="s">
        <v>3443</v>
      </c>
      <c r="D256" s="17" t="s">
        <v>14643</v>
      </c>
      <c r="E256" s="825">
        <v>0</v>
      </c>
      <c r="F256" s="772">
        <v>0</v>
      </c>
      <c r="G256" s="825"/>
      <c r="H256" s="772">
        <v>1</v>
      </c>
      <c r="I256" s="819">
        <f t="shared" si="8"/>
        <v>0</v>
      </c>
      <c r="J256" s="819">
        <f t="shared" si="9"/>
        <v>1</v>
      </c>
      <c r="K256" s="941"/>
      <c r="L256" s="953"/>
    </row>
    <row r="257" spans="1:12">
      <c r="A257" s="15" t="s">
        <v>2463</v>
      </c>
      <c r="B257" s="15" t="s">
        <v>17835</v>
      </c>
      <c r="C257" s="772" t="s">
        <v>1875</v>
      </c>
      <c r="D257" s="17" t="s">
        <v>14644</v>
      </c>
      <c r="E257" s="825">
        <v>0</v>
      </c>
      <c r="F257" s="772">
        <v>0</v>
      </c>
      <c r="G257" s="825"/>
      <c r="H257" s="772">
        <v>1</v>
      </c>
      <c r="I257" s="819">
        <f t="shared" si="8"/>
        <v>0</v>
      </c>
      <c r="J257" s="819">
        <f t="shared" si="9"/>
        <v>1</v>
      </c>
      <c r="K257" s="941"/>
      <c r="L257" s="953"/>
    </row>
    <row r="258" spans="1:12">
      <c r="A258" s="15" t="s">
        <v>2463</v>
      </c>
      <c r="B258" s="15" t="s">
        <v>17835</v>
      </c>
      <c r="C258" s="772" t="s">
        <v>2942</v>
      </c>
      <c r="D258" s="17" t="s">
        <v>14645</v>
      </c>
      <c r="E258" s="825">
        <v>0</v>
      </c>
      <c r="F258" s="772">
        <v>0</v>
      </c>
      <c r="G258" s="825"/>
      <c r="H258" s="772">
        <v>1</v>
      </c>
      <c r="I258" s="819">
        <f t="shared" si="8"/>
        <v>0</v>
      </c>
      <c r="J258" s="819">
        <f t="shared" si="9"/>
        <v>1</v>
      </c>
      <c r="K258" s="941"/>
      <c r="L258" s="953"/>
    </row>
    <row r="259" spans="1:12">
      <c r="A259" s="15" t="s">
        <v>2463</v>
      </c>
      <c r="B259" s="15" t="s">
        <v>17835</v>
      </c>
      <c r="C259" s="772" t="s">
        <v>1876</v>
      </c>
      <c r="D259" s="17" t="s">
        <v>14646</v>
      </c>
      <c r="E259" s="825">
        <v>0</v>
      </c>
      <c r="F259" s="772">
        <v>0</v>
      </c>
      <c r="G259" s="825">
        <v>1</v>
      </c>
      <c r="H259" s="772">
        <v>1</v>
      </c>
      <c r="I259" s="819">
        <f t="shared" si="8"/>
        <v>1</v>
      </c>
      <c r="J259" s="819">
        <f t="shared" si="9"/>
        <v>1</v>
      </c>
      <c r="K259" s="941"/>
      <c r="L259" s="953"/>
    </row>
    <row r="260" spans="1:12">
      <c r="A260" s="15" t="s">
        <v>2463</v>
      </c>
      <c r="B260" s="15" t="s">
        <v>17835</v>
      </c>
      <c r="C260" s="772" t="s">
        <v>1877</v>
      </c>
      <c r="D260" s="17" t="s">
        <v>14647</v>
      </c>
      <c r="E260" s="825">
        <v>0</v>
      </c>
      <c r="F260" s="772">
        <v>0</v>
      </c>
      <c r="G260" s="825"/>
      <c r="H260" s="772">
        <v>1</v>
      </c>
      <c r="I260" s="819">
        <f t="shared" si="8"/>
        <v>0</v>
      </c>
      <c r="J260" s="819">
        <f t="shared" si="9"/>
        <v>1</v>
      </c>
      <c r="K260" s="941"/>
      <c r="L260" s="953"/>
    </row>
    <row r="261" spans="1:12">
      <c r="A261" s="15" t="s">
        <v>2463</v>
      </c>
      <c r="B261" s="15" t="s">
        <v>17835</v>
      </c>
      <c r="C261" s="772" t="s">
        <v>1878</v>
      </c>
      <c r="D261" s="17" t="s">
        <v>14648</v>
      </c>
      <c r="E261" s="825">
        <v>0</v>
      </c>
      <c r="F261" s="772">
        <v>0</v>
      </c>
      <c r="G261" s="825"/>
      <c r="H261" s="772">
        <v>5</v>
      </c>
      <c r="I261" s="819">
        <f t="shared" si="8"/>
        <v>0</v>
      </c>
      <c r="J261" s="819">
        <f t="shared" si="9"/>
        <v>5</v>
      </c>
      <c r="K261" s="941"/>
      <c r="L261" s="953"/>
    </row>
    <row r="262" spans="1:12">
      <c r="A262" s="15" t="s">
        <v>2463</v>
      </c>
      <c r="B262" s="15" t="s">
        <v>17835</v>
      </c>
      <c r="C262" s="772" t="s">
        <v>1879</v>
      </c>
      <c r="D262" s="17" t="s">
        <v>14649</v>
      </c>
      <c r="E262" s="825">
        <v>0</v>
      </c>
      <c r="F262" s="772">
        <v>0</v>
      </c>
      <c r="G262" s="825"/>
      <c r="H262" s="772">
        <v>1</v>
      </c>
      <c r="I262" s="819">
        <f t="shared" si="8"/>
        <v>0</v>
      </c>
      <c r="J262" s="819">
        <f t="shared" si="9"/>
        <v>1</v>
      </c>
      <c r="K262" s="941"/>
      <c r="L262" s="953"/>
    </row>
    <row r="263" spans="1:12">
      <c r="A263" s="15" t="s">
        <v>2463</v>
      </c>
      <c r="B263" s="15" t="s">
        <v>17835</v>
      </c>
      <c r="C263" s="772" t="s">
        <v>1880</v>
      </c>
      <c r="D263" s="17" t="s">
        <v>14650</v>
      </c>
      <c r="E263" s="825">
        <v>0</v>
      </c>
      <c r="F263" s="772">
        <v>0</v>
      </c>
      <c r="G263" s="825"/>
      <c r="H263" s="772">
        <v>1</v>
      </c>
      <c r="I263" s="819">
        <f t="shared" si="8"/>
        <v>0</v>
      </c>
      <c r="J263" s="819">
        <f t="shared" si="9"/>
        <v>1</v>
      </c>
      <c r="K263" s="941"/>
      <c r="L263" s="953"/>
    </row>
    <row r="264" spans="1:12">
      <c r="A264" s="15" t="s">
        <v>2463</v>
      </c>
      <c r="B264" s="15" t="s">
        <v>17835</v>
      </c>
      <c r="C264" s="772" t="s">
        <v>1881</v>
      </c>
      <c r="D264" s="17" t="s">
        <v>1882</v>
      </c>
      <c r="E264" s="825">
        <v>0</v>
      </c>
      <c r="F264" s="772">
        <v>0</v>
      </c>
      <c r="G264" s="825"/>
      <c r="H264" s="772">
        <v>1</v>
      </c>
      <c r="I264" s="819">
        <f t="shared" si="8"/>
        <v>0</v>
      </c>
      <c r="J264" s="819">
        <f t="shared" si="9"/>
        <v>1</v>
      </c>
      <c r="K264" s="941"/>
      <c r="L264" s="953"/>
    </row>
    <row r="265" spans="1:12">
      <c r="A265" s="15" t="s">
        <v>2463</v>
      </c>
      <c r="B265" s="15" t="s">
        <v>17835</v>
      </c>
      <c r="C265" s="772" t="s">
        <v>1883</v>
      </c>
      <c r="D265" s="17" t="s">
        <v>14651</v>
      </c>
      <c r="E265" s="825">
        <v>0</v>
      </c>
      <c r="F265" s="772">
        <v>0</v>
      </c>
      <c r="G265" s="825"/>
      <c r="H265" s="772">
        <v>5</v>
      </c>
      <c r="I265" s="819">
        <f t="shared" si="8"/>
        <v>0</v>
      </c>
      <c r="J265" s="819">
        <f t="shared" si="9"/>
        <v>5</v>
      </c>
      <c r="K265" s="941"/>
      <c r="L265" s="953"/>
    </row>
    <row r="266" spans="1:12">
      <c r="A266" s="15" t="s">
        <v>2463</v>
      </c>
      <c r="B266" s="15" t="s">
        <v>17835</v>
      </c>
      <c r="C266" s="772" t="s">
        <v>1884</v>
      </c>
      <c r="D266" s="17" t="s">
        <v>14652</v>
      </c>
      <c r="E266" s="825">
        <v>0</v>
      </c>
      <c r="F266" s="772">
        <v>0</v>
      </c>
      <c r="G266" s="825">
        <v>2</v>
      </c>
      <c r="H266" s="772">
        <v>1</v>
      </c>
      <c r="I266" s="819">
        <f t="shared" si="8"/>
        <v>2</v>
      </c>
      <c r="J266" s="819">
        <f t="shared" si="9"/>
        <v>1</v>
      </c>
      <c r="K266" s="941"/>
      <c r="L266" s="953"/>
    </row>
    <row r="267" spans="1:12">
      <c r="A267" s="15" t="s">
        <v>2463</v>
      </c>
      <c r="B267" s="15" t="s">
        <v>17835</v>
      </c>
      <c r="C267" s="772" t="s">
        <v>1885</v>
      </c>
      <c r="D267" s="17" t="s">
        <v>14653</v>
      </c>
      <c r="E267" s="825">
        <v>0</v>
      </c>
      <c r="F267" s="772">
        <v>0</v>
      </c>
      <c r="G267" s="825"/>
      <c r="H267" s="772">
        <v>1</v>
      </c>
      <c r="I267" s="819">
        <f t="shared" si="8"/>
        <v>0</v>
      </c>
      <c r="J267" s="819">
        <f t="shared" si="9"/>
        <v>1</v>
      </c>
      <c r="K267" s="941"/>
      <c r="L267" s="953"/>
    </row>
    <row r="268" spans="1:12">
      <c r="A268" s="15" t="s">
        <v>2463</v>
      </c>
      <c r="B268" s="15" t="s">
        <v>17835</v>
      </c>
      <c r="C268" s="772" t="s">
        <v>1886</v>
      </c>
      <c r="D268" s="17" t="s">
        <v>14654</v>
      </c>
      <c r="E268" s="825">
        <v>0</v>
      </c>
      <c r="F268" s="772">
        <v>0</v>
      </c>
      <c r="G268" s="825"/>
      <c r="H268" s="772">
        <v>1</v>
      </c>
      <c r="I268" s="819">
        <f t="shared" si="8"/>
        <v>0</v>
      </c>
      <c r="J268" s="819">
        <f t="shared" si="9"/>
        <v>1</v>
      </c>
      <c r="K268" s="941"/>
      <c r="L268" s="953"/>
    </row>
    <row r="269" spans="1:12">
      <c r="A269" s="15" t="s">
        <v>2463</v>
      </c>
      <c r="B269" s="15" t="s">
        <v>17835</v>
      </c>
      <c r="C269" s="772" t="s">
        <v>1887</v>
      </c>
      <c r="D269" s="17" t="s">
        <v>14655</v>
      </c>
      <c r="E269" s="825">
        <v>0</v>
      </c>
      <c r="F269" s="772">
        <v>0</v>
      </c>
      <c r="G269" s="825"/>
      <c r="H269" s="772">
        <v>1</v>
      </c>
      <c r="I269" s="819">
        <f t="shared" si="8"/>
        <v>0</v>
      </c>
      <c r="J269" s="819">
        <f t="shared" si="9"/>
        <v>1</v>
      </c>
      <c r="K269" s="941"/>
      <c r="L269" s="953"/>
    </row>
    <row r="270" spans="1:12">
      <c r="A270" s="15" t="s">
        <v>2463</v>
      </c>
      <c r="B270" s="15" t="s">
        <v>17835</v>
      </c>
      <c r="C270" s="772" t="s">
        <v>1888</v>
      </c>
      <c r="D270" s="17" t="s">
        <v>14656</v>
      </c>
      <c r="E270" s="825">
        <v>0</v>
      </c>
      <c r="F270" s="772">
        <v>0</v>
      </c>
      <c r="G270" s="825"/>
      <c r="H270" s="772">
        <v>1</v>
      </c>
      <c r="I270" s="819">
        <f t="shared" si="8"/>
        <v>0</v>
      </c>
      <c r="J270" s="819">
        <f t="shared" si="9"/>
        <v>1</v>
      </c>
      <c r="K270" s="941"/>
      <c r="L270" s="953"/>
    </row>
    <row r="271" spans="1:12">
      <c r="A271" s="15" t="s">
        <v>2463</v>
      </c>
      <c r="B271" s="15" t="s">
        <v>17835</v>
      </c>
      <c r="C271" s="772" t="s">
        <v>18635</v>
      </c>
      <c r="D271" s="17" t="s">
        <v>14657</v>
      </c>
      <c r="E271" s="825">
        <v>0</v>
      </c>
      <c r="F271" s="772">
        <v>0</v>
      </c>
      <c r="G271" s="825"/>
      <c r="H271" s="772">
        <v>1</v>
      </c>
      <c r="I271" s="819">
        <f t="shared" si="8"/>
        <v>0</v>
      </c>
      <c r="J271" s="819">
        <f t="shared" si="9"/>
        <v>1</v>
      </c>
      <c r="K271" s="941"/>
      <c r="L271" s="953"/>
    </row>
    <row r="272" spans="1:12">
      <c r="A272" s="15" t="s">
        <v>2463</v>
      </c>
      <c r="B272" s="15" t="s">
        <v>17835</v>
      </c>
      <c r="C272" s="772" t="s">
        <v>18636</v>
      </c>
      <c r="D272" s="17" t="s">
        <v>14658</v>
      </c>
      <c r="E272" s="825">
        <v>0</v>
      </c>
      <c r="F272" s="772">
        <v>0</v>
      </c>
      <c r="G272" s="825"/>
      <c r="H272" s="772">
        <v>1</v>
      </c>
      <c r="I272" s="819">
        <f t="shared" si="8"/>
        <v>0</v>
      </c>
      <c r="J272" s="819">
        <f t="shared" si="9"/>
        <v>1</v>
      </c>
      <c r="K272" s="941"/>
      <c r="L272" s="953"/>
    </row>
    <row r="273" spans="1:12">
      <c r="A273" s="15" t="s">
        <v>2463</v>
      </c>
      <c r="B273" s="15" t="s">
        <v>17835</v>
      </c>
      <c r="C273" s="772" t="s">
        <v>6061</v>
      </c>
      <c r="D273" s="17" t="s">
        <v>14659</v>
      </c>
      <c r="E273" s="825">
        <v>0</v>
      </c>
      <c r="F273" s="772">
        <v>0</v>
      </c>
      <c r="G273" s="825"/>
      <c r="H273" s="772">
        <v>1</v>
      </c>
      <c r="I273" s="819">
        <f t="shared" si="8"/>
        <v>0</v>
      </c>
      <c r="J273" s="819">
        <f t="shared" si="9"/>
        <v>1</v>
      </c>
      <c r="K273" s="941"/>
      <c r="L273" s="953"/>
    </row>
    <row r="274" spans="1:12">
      <c r="A274" s="15" t="s">
        <v>2463</v>
      </c>
      <c r="B274" s="15" t="s">
        <v>17835</v>
      </c>
      <c r="C274" s="772" t="s">
        <v>1889</v>
      </c>
      <c r="D274" s="17" t="s">
        <v>14660</v>
      </c>
      <c r="E274" s="825">
        <v>0</v>
      </c>
      <c r="F274" s="772">
        <v>0</v>
      </c>
      <c r="G274" s="825"/>
      <c r="H274" s="772">
        <v>1</v>
      </c>
      <c r="I274" s="819">
        <f t="shared" si="8"/>
        <v>0</v>
      </c>
      <c r="J274" s="819">
        <f t="shared" si="9"/>
        <v>1</v>
      </c>
      <c r="K274" s="941"/>
      <c r="L274" s="953"/>
    </row>
    <row r="275" spans="1:12">
      <c r="A275" s="15" t="s">
        <v>2463</v>
      </c>
      <c r="B275" s="15" t="s">
        <v>17835</v>
      </c>
      <c r="C275" s="772" t="s">
        <v>6062</v>
      </c>
      <c r="D275" s="17" t="s">
        <v>14661</v>
      </c>
      <c r="E275" s="825">
        <v>0</v>
      </c>
      <c r="F275" s="772">
        <v>0</v>
      </c>
      <c r="G275" s="825"/>
      <c r="H275" s="772">
        <v>1</v>
      </c>
      <c r="I275" s="819">
        <f t="shared" ref="I275:I336" si="10">E275+G275</f>
        <v>0</v>
      </c>
      <c r="J275" s="819">
        <f t="shared" ref="J275:J336" si="11">F275+H275</f>
        <v>1</v>
      </c>
      <c r="K275" s="941"/>
      <c r="L275" s="953"/>
    </row>
    <row r="276" spans="1:12">
      <c r="A276" s="15" t="s">
        <v>2463</v>
      </c>
      <c r="B276" s="15" t="s">
        <v>17835</v>
      </c>
      <c r="C276" s="772" t="s">
        <v>18637</v>
      </c>
      <c r="D276" s="17" t="s">
        <v>14662</v>
      </c>
      <c r="E276" s="825">
        <v>0</v>
      </c>
      <c r="F276" s="772">
        <v>0</v>
      </c>
      <c r="G276" s="825"/>
      <c r="H276" s="772">
        <v>1</v>
      </c>
      <c r="I276" s="819">
        <f t="shared" si="10"/>
        <v>0</v>
      </c>
      <c r="J276" s="819">
        <f t="shared" si="11"/>
        <v>1</v>
      </c>
      <c r="K276" s="941"/>
      <c r="L276" s="953"/>
    </row>
    <row r="277" spans="1:12">
      <c r="A277" s="15" t="s">
        <v>2463</v>
      </c>
      <c r="B277" s="15" t="s">
        <v>17835</v>
      </c>
      <c r="C277" s="772" t="s">
        <v>18638</v>
      </c>
      <c r="D277" s="17" t="s">
        <v>14663</v>
      </c>
      <c r="E277" s="825">
        <v>0</v>
      </c>
      <c r="F277" s="772">
        <v>0</v>
      </c>
      <c r="G277" s="825"/>
      <c r="H277" s="772">
        <v>1</v>
      </c>
      <c r="I277" s="819">
        <f t="shared" si="10"/>
        <v>0</v>
      </c>
      <c r="J277" s="819">
        <f t="shared" si="11"/>
        <v>1</v>
      </c>
      <c r="K277" s="941"/>
      <c r="L277" s="953"/>
    </row>
    <row r="278" spans="1:12">
      <c r="A278" s="15" t="s">
        <v>2463</v>
      </c>
      <c r="B278" s="15" t="s">
        <v>17835</v>
      </c>
      <c r="C278" s="772" t="s">
        <v>1890</v>
      </c>
      <c r="D278" s="17" t="s">
        <v>14664</v>
      </c>
      <c r="E278" s="825">
        <v>0</v>
      </c>
      <c r="F278" s="772">
        <v>0</v>
      </c>
      <c r="G278" s="825"/>
      <c r="H278" s="772">
        <v>1</v>
      </c>
      <c r="I278" s="819">
        <f t="shared" si="10"/>
        <v>0</v>
      </c>
      <c r="J278" s="819">
        <f t="shared" si="11"/>
        <v>1</v>
      </c>
      <c r="K278" s="941"/>
      <c r="L278" s="953"/>
    </row>
    <row r="279" spans="1:12">
      <c r="A279" s="15" t="s">
        <v>2463</v>
      </c>
      <c r="B279" s="15" t="s">
        <v>17835</v>
      </c>
      <c r="C279" s="772" t="s">
        <v>18639</v>
      </c>
      <c r="D279" s="17" t="s">
        <v>14665</v>
      </c>
      <c r="E279" s="825">
        <v>0</v>
      </c>
      <c r="F279" s="772">
        <v>0</v>
      </c>
      <c r="G279" s="825"/>
      <c r="H279" s="772">
        <v>1</v>
      </c>
      <c r="I279" s="819">
        <f t="shared" si="10"/>
        <v>0</v>
      </c>
      <c r="J279" s="819">
        <f t="shared" si="11"/>
        <v>1</v>
      </c>
      <c r="K279" s="941"/>
      <c r="L279" s="953"/>
    </row>
    <row r="280" spans="1:12">
      <c r="A280" s="15" t="s">
        <v>2463</v>
      </c>
      <c r="B280" s="15" t="s">
        <v>17835</v>
      </c>
      <c r="C280" s="772" t="s">
        <v>18640</v>
      </c>
      <c r="D280" s="17" t="s">
        <v>14666</v>
      </c>
      <c r="E280" s="825">
        <v>0</v>
      </c>
      <c r="F280" s="772">
        <v>0</v>
      </c>
      <c r="G280" s="825"/>
      <c r="H280" s="772">
        <v>1</v>
      </c>
      <c r="I280" s="819">
        <f t="shared" si="10"/>
        <v>0</v>
      </c>
      <c r="J280" s="819">
        <f t="shared" si="11"/>
        <v>1</v>
      </c>
      <c r="K280" s="941"/>
      <c r="L280" s="953"/>
    </row>
    <row r="281" spans="1:12">
      <c r="A281" s="15" t="s">
        <v>2463</v>
      </c>
      <c r="B281" s="15" t="s">
        <v>17835</v>
      </c>
      <c r="C281" s="772" t="s">
        <v>18641</v>
      </c>
      <c r="D281" s="17" t="s">
        <v>14667</v>
      </c>
      <c r="E281" s="825">
        <v>0</v>
      </c>
      <c r="F281" s="772">
        <v>0</v>
      </c>
      <c r="G281" s="825"/>
      <c r="H281" s="772">
        <v>1</v>
      </c>
      <c r="I281" s="819">
        <f t="shared" si="10"/>
        <v>0</v>
      </c>
      <c r="J281" s="819">
        <f t="shared" si="11"/>
        <v>1</v>
      </c>
      <c r="K281" s="941"/>
      <c r="L281" s="953"/>
    </row>
    <row r="282" spans="1:12">
      <c r="A282" s="15" t="s">
        <v>2463</v>
      </c>
      <c r="B282" s="15" t="s">
        <v>17835</v>
      </c>
      <c r="C282" s="772" t="s">
        <v>18642</v>
      </c>
      <c r="D282" s="17" t="s">
        <v>14668</v>
      </c>
      <c r="E282" s="825">
        <v>0</v>
      </c>
      <c r="F282" s="772">
        <v>0</v>
      </c>
      <c r="G282" s="825"/>
      <c r="H282" s="772">
        <v>1</v>
      </c>
      <c r="I282" s="819">
        <f t="shared" si="10"/>
        <v>0</v>
      </c>
      <c r="J282" s="819">
        <f t="shared" si="11"/>
        <v>1</v>
      </c>
      <c r="K282" s="941"/>
      <c r="L282" s="953"/>
    </row>
    <row r="283" spans="1:12">
      <c r="A283" s="15" t="s">
        <v>2463</v>
      </c>
      <c r="B283" s="15" t="s">
        <v>17835</v>
      </c>
      <c r="C283" s="772" t="s">
        <v>18643</v>
      </c>
      <c r="D283" s="17" t="s">
        <v>14669</v>
      </c>
      <c r="E283" s="825">
        <v>0</v>
      </c>
      <c r="F283" s="772">
        <v>0</v>
      </c>
      <c r="G283" s="825"/>
      <c r="H283" s="772">
        <v>1</v>
      </c>
      <c r="I283" s="819">
        <f t="shared" si="10"/>
        <v>0</v>
      </c>
      <c r="J283" s="819">
        <f t="shared" si="11"/>
        <v>1</v>
      </c>
      <c r="K283" s="941"/>
      <c r="L283" s="953"/>
    </row>
    <row r="284" spans="1:12">
      <c r="A284" s="15" t="s">
        <v>2463</v>
      </c>
      <c r="B284" s="15" t="s">
        <v>17835</v>
      </c>
      <c r="C284" s="772" t="s">
        <v>1891</v>
      </c>
      <c r="D284" s="17" t="s">
        <v>14670</v>
      </c>
      <c r="E284" s="825">
        <v>0</v>
      </c>
      <c r="F284" s="772">
        <v>0</v>
      </c>
      <c r="G284" s="825"/>
      <c r="H284" s="772">
        <v>1</v>
      </c>
      <c r="I284" s="819">
        <f t="shared" si="10"/>
        <v>0</v>
      </c>
      <c r="J284" s="819">
        <f t="shared" si="11"/>
        <v>1</v>
      </c>
      <c r="K284" s="941"/>
      <c r="L284" s="953"/>
    </row>
    <row r="285" spans="1:12">
      <c r="A285" s="15" t="s">
        <v>2463</v>
      </c>
      <c r="B285" s="15" t="s">
        <v>17835</v>
      </c>
      <c r="C285" s="772" t="s">
        <v>4529</v>
      </c>
      <c r="D285" s="17" t="s">
        <v>14671</v>
      </c>
      <c r="E285" s="825">
        <v>0</v>
      </c>
      <c r="F285" s="772">
        <v>0</v>
      </c>
      <c r="G285" s="825"/>
      <c r="H285" s="772">
        <v>1</v>
      </c>
      <c r="I285" s="819">
        <f t="shared" si="10"/>
        <v>0</v>
      </c>
      <c r="J285" s="819">
        <f t="shared" si="11"/>
        <v>1</v>
      </c>
      <c r="K285" s="941"/>
      <c r="L285" s="953"/>
    </row>
    <row r="286" spans="1:12">
      <c r="A286" s="15" t="s">
        <v>2463</v>
      </c>
      <c r="B286" s="15" t="s">
        <v>17835</v>
      </c>
      <c r="C286" s="772" t="s">
        <v>1892</v>
      </c>
      <c r="D286" s="17" t="s">
        <v>14672</v>
      </c>
      <c r="E286" s="825">
        <v>0</v>
      </c>
      <c r="F286" s="772">
        <v>0</v>
      </c>
      <c r="G286" s="825"/>
      <c r="H286" s="772">
        <v>1</v>
      </c>
      <c r="I286" s="819">
        <f t="shared" si="10"/>
        <v>0</v>
      </c>
      <c r="J286" s="819">
        <f t="shared" si="11"/>
        <v>1</v>
      </c>
      <c r="K286" s="941"/>
      <c r="L286" s="953"/>
    </row>
    <row r="287" spans="1:12">
      <c r="A287" s="15" t="s">
        <v>2463</v>
      </c>
      <c r="B287" s="15" t="s">
        <v>17835</v>
      </c>
      <c r="C287" s="772" t="s">
        <v>6063</v>
      </c>
      <c r="D287" s="17" t="s">
        <v>14673</v>
      </c>
      <c r="E287" s="825">
        <v>0</v>
      </c>
      <c r="F287" s="772">
        <v>0</v>
      </c>
      <c r="G287" s="825"/>
      <c r="H287" s="772">
        <v>1</v>
      </c>
      <c r="I287" s="819">
        <f t="shared" si="10"/>
        <v>0</v>
      </c>
      <c r="J287" s="819">
        <f t="shared" si="11"/>
        <v>1</v>
      </c>
      <c r="K287" s="941"/>
      <c r="L287" s="953"/>
    </row>
    <row r="288" spans="1:12">
      <c r="A288" s="15" t="s">
        <v>2463</v>
      </c>
      <c r="B288" s="15" t="s">
        <v>17835</v>
      </c>
      <c r="C288" s="772" t="s">
        <v>6064</v>
      </c>
      <c r="D288" s="17" t="s">
        <v>14674</v>
      </c>
      <c r="E288" s="825">
        <v>0</v>
      </c>
      <c r="F288" s="772">
        <v>0</v>
      </c>
      <c r="G288" s="825"/>
      <c r="H288" s="772">
        <v>1</v>
      </c>
      <c r="I288" s="819">
        <f t="shared" si="10"/>
        <v>0</v>
      </c>
      <c r="J288" s="819">
        <f t="shared" si="11"/>
        <v>1</v>
      </c>
      <c r="K288" s="941"/>
      <c r="L288" s="953"/>
    </row>
    <row r="289" spans="1:12">
      <c r="A289" s="15" t="s">
        <v>2463</v>
      </c>
      <c r="B289" s="15" t="s">
        <v>17835</v>
      </c>
      <c r="C289" s="772" t="s">
        <v>6065</v>
      </c>
      <c r="D289" s="17" t="s">
        <v>14675</v>
      </c>
      <c r="E289" s="825">
        <v>0</v>
      </c>
      <c r="F289" s="772">
        <v>0</v>
      </c>
      <c r="G289" s="825"/>
      <c r="H289" s="772">
        <v>1</v>
      </c>
      <c r="I289" s="819">
        <f t="shared" si="10"/>
        <v>0</v>
      </c>
      <c r="J289" s="819">
        <f t="shared" si="11"/>
        <v>1</v>
      </c>
      <c r="K289" s="941"/>
      <c r="L289" s="953"/>
    </row>
    <row r="290" spans="1:12">
      <c r="A290" s="15" t="s">
        <v>2463</v>
      </c>
      <c r="B290" s="15" t="s">
        <v>17835</v>
      </c>
      <c r="C290" s="772" t="s">
        <v>18644</v>
      </c>
      <c r="D290" s="17" t="s">
        <v>14676</v>
      </c>
      <c r="E290" s="825">
        <v>0</v>
      </c>
      <c r="F290" s="772">
        <v>0</v>
      </c>
      <c r="G290" s="825"/>
      <c r="H290" s="772">
        <v>1</v>
      </c>
      <c r="I290" s="819">
        <f t="shared" si="10"/>
        <v>0</v>
      </c>
      <c r="J290" s="819">
        <f t="shared" si="11"/>
        <v>1</v>
      </c>
      <c r="K290" s="941"/>
      <c r="L290" s="953"/>
    </row>
    <row r="291" spans="1:12">
      <c r="A291" s="15" t="s">
        <v>2463</v>
      </c>
      <c r="B291" s="15" t="s">
        <v>17835</v>
      </c>
      <c r="C291" s="772" t="s">
        <v>18645</v>
      </c>
      <c r="D291" s="17" t="s">
        <v>14677</v>
      </c>
      <c r="E291" s="825">
        <v>0</v>
      </c>
      <c r="F291" s="772">
        <v>0</v>
      </c>
      <c r="G291" s="825"/>
      <c r="H291" s="772">
        <v>1</v>
      </c>
      <c r="I291" s="819">
        <f t="shared" si="10"/>
        <v>0</v>
      </c>
      <c r="J291" s="819">
        <f t="shared" si="11"/>
        <v>1</v>
      </c>
      <c r="K291" s="941"/>
      <c r="L291" s="953"/>
    </row>
    <row r="292" spans="1:12">
      <c r="A292" s="15" t="s">
        <v>2463</v>
      </c>
      <c r="B292" s="15" t="s">
        <v>17835</v>
      </c>
      <c r="C292" s="772" t="s">
        <v>4530</v>
      </c>
      <c r="D292" s="17" t="s">
        <v>14678</v>
      </c>
      <c r="E292" s="825">
        <v>0</v>
      </c>
      <c r="F292" s="772">
        <v>0</v>
      </c>
      <c r="G292" s="825"/>
      <c r="H292" s="772">
        <v>1</v>
      </c>
      <c r="I292" s="819">
        <f t="shared" si="10"/>
        <v>0</v>
      </c>
      <c r="J292" s="819">
        <f t="shared" si="11"/>
        <v>1</v>
      </c>
      <c r="K292" s="941"/>
      <c r="L292" s="953"/>
    </row>
    <row r="293" spans="1:12">
      <c r="A293" s="15" t="s">
        <v>2463</v>
      </c>
      <c r="B293" s="15" t="s">
        <v>17835</v>
      </c>
      <c r="C293" s="772" t="s">
        <v>6066</v>
      </c>
      <c r="D293" s="17" t="s">
        <v>14679</v>
      </c>
      <c r="E293" s="825">
        <v>0</v>
      </c>
      <c r="F293" s="772">
        <v>0</v>
      </c>
      <c r="G293" s="825"/>
      <c r="H293" s="772">
        <v>1</v>
      </c>
      <c r="I293" s="819">
        <f t="shared" si="10"/>
        <v>0</v>
      </c>
      <c r="J293" s="819">
        <f t="shared" si="11"/>
        <v>1</v>
      </c>
      <c r="K293" s="941"/>
      <c r="L293" s="953"/>
    </row>
    <row r="294" spans="1:12">
      <c r="A294" s="15" t="s">
        <v>2463</v>
      </c>
      <c r="B294" s="15" t="s">
        <v>17835</v>
      </c>
      <c r="C294" s="772" t="s">
        <v>4531</v>
      </c>
      <c r="D294" s="17" t="s">
        <v>14680</v>
      </c>
      <c r="E294" s="825">
        <v>0</v>
      </c>
      <c r="F294" s="772">
        <v>0</v>
      </c>
      <c r="G294" s="825"/>
      <c r="H294" s="772">
        <v>1</v>
      </c>
      <c r="I294" s="819">
        <f t="shared" si="10"/>
        <v>0</v>
      </c>
      <c r="J294" s="819">
        <f t="shared" si="11"/>
        <v>1</v>
      </c>
      <c r="K294" s="941"/>
      <c r="L294" s="953"/>
    </row>
    <row r="295" spans="1:12">
      <c r="A295" s="15" t="s">
        <v>2463</v>
      </c>
      <c r="B295" s="15" t="s">
        <v>17835</v>
      </c>
      <c r="C295" s="772" t="s">
        <v>4532</v>
      </c>
      <c r="D295" s="17" t="s">
        <v>4533</v>
      </c>
      <c r="E295" s="825">
        <v>0</v>
      </c>
      <c r="F295" s="772">
        <v>0</v>
      </c>
      <c r="G295" s="825"/>
      <c r="H295" s="772">
        <v>1</v>
      </c>
      <c r="I295" s="819">
        <f t="shared" si="10"/>
        <v>0</v>
      </c>
      <c r="J295" s="819">
        <f t="shared" si="11"/>
        <v>1</v>
      </c>
      <c r="K295" s="941"/>
      <c r="L295" s="953"/>
    </row>
    <row r="296" spans="1:12">
      <c r="A296" s="15" t="s">
        <v>2463</v>
      </c>
      <c r="B296" s="15" t="s">
        <v>17835</v>
      </c>
      <c r="C296" s="772" t="s">
        <v>4534</v>
      </c>
      <c r="D296" s="17" t="s">
        <v>14681</v>
      </c>
      <c r="E296" s="825">
        <v>0</v>
      </c>
      <c r="F296" s="772">
        <v>0</v>
      </c>
      <c r="G296" s="825"/>
      <c r="H296" s="772">
        <v>1</v>
      </c>
      <c r="I296" s="819">
        <f t="shared" si="10"/>
        <v>0</v>
      </c>
      <c r="J296" s="819">
        <f t="shared" si="11"/>
        <v>1</v>
      </c>
      <c r="K296" s="941"/>
      <c r="L296" s="953"/>
    </row>
    <row r="297" spans="1:12">
      <c r="A297" s="15" t="s">
        <v>2463</v>
      </c>
      <c r="B297" s="15" t="s">
        <v>17835</v>
      </c>
      <c r="C297" s="772" t="s">
        <v>1893</v>
      </c>
      <c r="D297" s="17" t="s">
        <v>14682</v>
      </c>
      <c r="E297" s="825">
        <v>0</v>
      </c>
      <c r="F297" s="772">
        <v>0</v>
      </c>
      <c r="G297" s="825"/>
      <c r="H297" s="772">
        <v>1</v>
      </c>
      <c r="I297" s="819">
        <f t="shared" si="10"/>
        <v>0</v>
      </c>
      <c r="J297" s="819">
        <f t="shared" si="11"/>
        <v>1</v>
      </c>
      <c r="K297" s="941"/>
      <c r="L297" s="953"/>
    </row>
    <row r="298" spans="1:12">
      <c r="A298" s="15" t="s">
        <v>2463</v>
      </c>
      <c r="B298" s="15" t="s">
        <v>17835</v>
      </c>
      <c r="C298" s="772" t="s">
        <v>1894</v>
      </c>
      <c r="D298" s="17" t="s">
        <v>14683</v>
      </c>
      <c r="E298" s="825">
        <v>0</v>
      </c>
      <c r="F298" s="772">
        <v>0</v>
      </c>
      <c r="G298" s="825"/>
      <c r="H298" s="772">
        <v>1</v>
      </c>
      <c r="I298" s="819">
        <f t="shared" si="10"/>
        <v>0</v>
      </c>
      <c r="J298" s="819">
        <f t="shared" si="11"/>
        <v>1</v>
      </c>
      <c r="K298" s="941"/>
      <c r="L298" s="953"/>
    </row>
    <row r="299" spans="1:12">
      <c r="A299" s="15" t="s">
        <v>2463</v>
      </c>
      <c r="B299" s="15" t="s">
        <v>17835</v>
      </c>
      <c r="C299" s="772" t="s">
        <v>4535</v>
      </c>
      <c r="D299" s="17" t="s">
        <v>14684</v>
      </c>
      <c r="E299" s="825">
        <v>0</v>
      </c>
      <c r="F299" s="772">
        <v>0</v>
      </c>
      <c r="G299" s="825"/>
      <c r="H299" s="772">
        <v>1</v>
      </c>
      <c r="I299" s="819">
        <f t="shared" si="10"/>
        <v>0</v>
      </c>
      <c r="J299" s="819">
        <f t="shared" si="11"/>
        <v>1</v>
      </c>
      <c r="K299" s="941"/>
      <c r="L299" s="953"/>
    </row>
    <row r="300" spans="1:12">
      <c r="A300" s="15" t="s">
        <v>2463</v>
      </c>
      <c r="B300" s="15" t="s">
        <v>17835</v>
      </c>
      <c r="C300" s="772" t="s">
        <v>1895</v>
      </c>
      <c r="D300" s="17" t="s">
        <v>14685</v>
      </c>
      <c r="E300" s="825">
        <v>0</v>
      </c>
      <c r="F300" s="772">
        <v>0</v>
      </c>
      <c r="G300" s="825"/>
      <c r="H300" s="772">
        <v>1</v>
      </c>
      <c r="I300" s="819">
        <f t="shared" si="10"/>
        <v>0</v>
      </c>
      <c r="J300" s="819">
        <f t="shared" si="11"/>
        <v>1</v>
      </c>
      <c r="K300" s="941"/>
      <c r="L300" s="953"/>
    </row>
    <row r="301" spans="1:12">
      <c r="A301" s="15" t="s">
        <v>2463</v>
      </c>
      <c r="B301" s="15" t="s">
        <v>17835</v>
      </c>
      <c r="C301" s="772" t="s">
        <v>4536</v>
      </c>
      <c r="D301" s="17" t="s">
        <v>14686</v>
      </c>
      <c r="E301" s="825">
        <v>0</v>
      </c>
      <c r="F301" s="772">
        <v>0</v>
      </c>
      <c r="G301" s="825"/>
      <c r="H301" s="772">
        <v>1</v>
      </c>
      <c r="I301" s="819">
        <f t="shared" si="10"/>
        <v>0</v>
      </c>
      <c r="J301" s="819">
        <f t="shared" si="11"/>
        <v>1</v>
      </c>
      <c r="K301" s="941"/>
      <c r="L301" s="953"/>
    </row>
    <row r="302" spans="1:12">
      <c r="A302" s="15" t="s">
        <v>2463</v>
      </c>
      <c r="B302" s="15" t="s">
        <v>17835</v>
      </c>
      <c r="C302" s="772" t="s">
        <v>4537</v>
      </c>
      <c r="D302" s="17" t="s">
        <v>14687</v>
      </c>
      <c r="E302" s="825">
        <v>0</v>
      </c>
      <c r="F302" s="772">
        <v>0</v>
      </c>
      <c r="G302" s="825"/>
      <c r="H302" s="772">
        <v>1</v>
      </c>
      <c r="I302" s="819">
        <f t="shared" si="10"/>
        <v>0</v>
      </c>
      <c r="J302" s="819">
        <f t="shared" si="11"/>
        <v>1</v>
      </c>
      <c r="K302" s="941"/>
      <c r="L302" s="953"/>
    </row>
    <row r="303" spans="1:12">
      <c r="A303" s="15" t="s">
        <v>2463</v>
      </c>
      <c r="B303" s="15" t="s">
        <v>17835</v>
      </c>
      <c r="C303" s="772" t="s">
        <v>4538</v>
      </c>
      <c r="D303" s="17" t="s">
        <v>14688</v>
      </c>
      <c r="E303" s="825">
        <v>0</v>
      </c>
      <c r="F303" s="772">
        <v>0</v>
      </c>
      <c r="G303" s="825"/>
      <c r="H303" s="772">
        <v>1</v>
      </c>
      <c r="I303" s="819">
        <f t="shared" si="10"/>
        <v>0</v>
      </c>
      <c r="J303" s="819">
        <f t="shared" si="11"/>
        <v>1</v>
      </c>
      <c r="K303" s="941"/>
      <c r="L303" s="953"/>
    </row>
    <row r="304" spans="1:12">
      <c r="A304" s="15" t="s">
        <v>2463</v>
      </c>
      <c r="B304" s="15" t="s">
        <v>17835</v>
      </c>
      <c r="C304" s="772" t="s">
        <v>4539</v>
      </c>
      <c r="D304" s="17" t="s">
        <v>14689</v>
      </c>
      <c r="E304" s="825">
        <v>0</v>
      </c>
      <c r="F304" s="772">
        <v>0</v>
      </c>
      <c r="G304" s="825"/>
      <c r="H304" s="772">
        <v>1</v>
      </c>
      <c r="I304" s="819">
        <f t="shared" si="10"/>
        <v>0</v>
      </c>
      <c r="J304" s="819">
        <f t="shared" si="11"/>
        <v>1</v>
      </c>
      <c r="K304" s="941"/>
      <c r="L304" s="953"/>
    </row>
    <row r="305" spans="1:12">
      <c r="A305" s="15" t="s">
        <v>2463</v>
      </c>
      <c r="B305" s="15" t="s">
        <v>17835</v>
      </c>
      <c r="C305" s="772" t="s">
        <v>6067</v>
      </c>
      <c r="D305" s="17" t="s">
        <v>14690</v>
      </c>
      <c r="E305" s="825">
        <v>0</v>
      </c>
      <c r="F305" s="772">
        <v>0</v>
      </c>
      <c r="G305" s="825"/>
      <c r="H305" s="772">
        <v>1</v>
      </c>
      <c r="I305" s="819">
        <f t="shared" si="10"/>
        <v>0</v>
      </c>
      <c r="J305" s="819">
        <f t="shared" si="11"/>
        <v>1</v>
      </c>
      <c r="K305" s="941"/>
      <c r="L305" s="953"/>
    </row>
    <row r="306" spans="1:12">
      <c r="A306" s="15" t="s">
        <v>2463</v>
      </c>
      <c r="B306" s="15" t="s">
        <v>17835</v>
      </c>
      <c r="C306" s="772" t="s">
        <v>1896</v>
      </c>
      <c r="D306" s="17" t="s">
        <v>14691</v>
      </c>
      <c r="E306" s="825">
        <v>0</v>
      </c>
      <c r="F306" s="772">
        <v>0</v>
      </c>
      <c r="G306" s="825"/>
      <c r="H306" s="772">
        <v>1</v>
      </c>
      <c r="I306" s="819">
        <f t="shared" si="10"/>
        <v>0</v>
      </c>
      <c r="J306" s="819">
        <f t="shared" si="11"/>
        <v>1</v>
      </c>
      <c r="K306" s="941"/>
      <c r="L306" s="953"/>
    </row>
    <row r="307" spans="1:12">
      <c r="A307" s="15" t="s">
        <v>2463</v>
      </c>
      <c r="B307" s="15" t="s">
        <v>17835</v>
      </c>
      <c r="C307" s="772" t="s">
        <v>1897</v>
      </c>
      <c r="D307" s="17" t="s">
        <v>14692</v>
      </c>
      <c r="E307" s="825">
        <v>0</v>
      </c>
      <c r="F307" s="772">
        <v>0</v>
      </c>
      <c r="G307" s="825"/>
      <c r="H307" s="772">
        <v>1</v>
      </c>
      <c r="I307" s="819">
        <f t="shared" si="10"/>
        <v>0</v>
      </c>
      <c r="J307" s="819">
        <f t="shared" si="11"/>
        <v>1</v>
      </c>
      <c r="K307" s="941"/>
      <c r="L307" s="953"/>
    </row>
    <row r="308" spans="1:12">
      <c r="A308" s="15" t="s">
        <v>2463</v>
      </c>
      <c r="B308" s="15" t="s">
        <v>17835</v>
      </c>
      <c r="C308" s="772" t="s">
        <v>6068</v>
      </c>
      <c r="D308" s="17" t="s">
        <v>14693</v>
      </c>
      <c r="E308" s="825">
        <v>0</v>
      </c>
      <c r="F308" s="772">
        <v>0</v>
      </c>
      <c r="G308" s="825"/>
      <c r="H308" s="772">
        <v>1</v>
      </c>
      <c r="I308" s="819">
        <f t="shared" si="10"/>
        <v>0</v>
      </c>
      <c r="J308" s="819">
        <f t="shared" si="11"/>
        <v>1</v>
      </c>
      <c r="K308" s="941"/>
      <c r="L308" s="953"/>
    </row>
    <row r="309" spans="1:12">
      <c r="A309" s="15" t="s">
        <v>2463</v>
      </c>
      <c r="B309" s="15" t="s">
        <v>17835</v>
      </c>
      <c r="C309" s="772" t="s">
        <v>6069</v>
      </c>
      <c r="D309" s="17" t="s">
        <v>14694</v>
      </c>
      <c r="E309" s="825">
        <v>0</v>
      </c>
      <c r="F309" s="772">
        <v>0</v>
      </c>
      <c r="G309" s="825"/>
      <c r="H309" s="772">
        <v>1</v>
      </c>
      <c r="I309" s="819">
        <f t="shared" si="10"/>
        <v>0</v>
      </c>
      <c r="J309" s="819">
        <f t="shared" si="11"/>
        <v>1</v>
      </c>
      <c r="K309" s="941"/>
      <c r="L309" s="953"/>
    </row>
    <row r="310" spans="1:12">
      <c r="A310" s="15" t="s">
        <v>2463</v>
      </c>
      <c r="B310" s="15" t="s">
        <v>17835</v>
      </c>
      <c r="C310" s="772" t="s">
        <v>6070</v>
      </c>
      <c r="D310" s="17" t="s">
        <v>14695</v>
      </c>
      <c r="E310" s="825">
        <v>0</v>
      </c>
      <c r="F310" s="772">
        <v>0</v>
      </c>
      <c r="G310" s="825"/>
      <c r="H310" s="772">
        <v>1</v>
      </c>
      <c r="I310" s="819">
        <f t="shared" si="10"/>
        <v>0</v>
      </c>
      <c r="J310" s="819">
        <f t="shared" si="11"/>
        <v>1</v>
      </c>
      <c r="K310" s="941"/>
      <c r="L310" s="953"/>
    </row>
    <row r="311" spans="1:12">
      <c r="A311" s="15" t="s">
        <v>2463</v>
      </c>
      <c r="B311" s="15" t="s">
        <v>17835</v>
      </c>
      <c r="C311" s="772" t="s">
        <v>6071</v>
      </c>
      <c r="D311" s="17" t="s">
        <v>14696</v>
      </c>
      <c r="E311" s="825">
        <v>0</v>
      </c>
      <c r="F311" s="772">
        <v>0</v>
      </c>
      <c r="G311" s="825"/>
      <c r="H311" s="772">
        <v>1</v>
      </c>
      <c r="I311" s="819">
        <f t="shared" si="10"/>
        <v>0</v>
      </c>
      <c r="J311" s="819">
        <f t="shared" si="11"/>
        <v>1</v>
      </c>
      <c r="K311" s="941"/>
      <c r="L311" s="953"/>
    </row>
    <row r="312" spans="1:12">
      <c r="A312" s="15" t="s">
        <v>2463</v>
      </c>
      <c r="B312" s="15" t="s">
        <v>17835</v>
      </c>
      <c r="C312" s="772" t="s">
        <v>6072</v>
      </c>
      <c r="D312" s="17" t="s">
        <v>14697</v>
      </c>
      <c r="E312" s="825">
        <v>0</v>
      </c>
      <c r="F312" s="772">
        <v>0</v>
      </c>
      <c r="G312" s="825"/>
      <c r="H312" s="772">
        <v>1</v>
      </c>
      <c r="I312" s="819">
        <f t="shared" si="10"/>
        <v>0</v>
      </c>
      <c r="J312" s="819">
        <f t="shared" si="11"/>
        <v>1</v>
      </c>
      <c r="K312" s="941"/>
      <c r="L312" s="953"/>
    </row>
    <row r="313" spans="1:12">
      <c r="A313" s="15" t="s">
        <v>2463</v>
      </c>
      <c r="B313" s="15" t="s">
        <v>17835</v>
      </c>
      <c r="C313" s="772" t="s">
        <v>6073</v>
      </c>
      <c r="D313" s="17" t="s">
        <v>14698</v>
      </c>
      <c r="E313" s="825">
        <v>0</v>
      </c>
      <c r="F313" s="772">
        <v>0</v>
      </c>
      <c r="G313" s="825"/>
      <c r="H313" s="772">
        <v>1</v>
      </c>
      <c r="I313" s="819">
        <f t="shared" si="10"/>
        <v>0</v>
      </c>
      <c r="J313" s="819">
        <f t="shared" si="11"/>
        <v>1</v>
      </c>
      <c r="K313" s="941"/>
      <c r="L313" s="953"/>
    </row>
    <row r="314" spans="1:12">
      <c r="A314" s="15" t="s">
        <v>2463</v>
      </c>
      <c r="B314" s="15" t="s">
        <v>17835</v>
      </c>
      <c r="C314" s="772" t="s">
        <v>1898</v>
      </c>
      <c r="D314" s="17" t="s">
        <v>14699</v>
      </c>
      <c r="E314" s="825">
        <v>0</v>
      </c>
      <c r="F314" s="772">
        <v>0</v>
      </c>
      <c r="G314" s="825"/>
      <c r="H314" s="772">
        <v>1</v>
      </c>
      <c r="I314" s="819">
        <f t="shared" si="10"/>
        <v>0</v>
      </c>
      <c r="J314" s="819">
        <f t="shared" si="11"/>
        <v>1</v>
      </c>
      <c r="K314" s="941"/>
      <c r="L314" s="953"/>
    </row>
    <row r="315" spans="1:12">
      <c r="A315" s="15" t="s">
        <v>2463</v>
      </c>
      <c r="B315" s="15" t="s">
        <v>17835</v>
      </c>
      <c r="C315" s="772" t="s">
        <v>6074</v>
      </c>
      <c r="D315" s="17" t="s">
        <v>14700</v>
      </c>
      <c r="E315" s="825">
        <v>0</v>
      </c>
      <c r="F315" s="772">
        <v>0</v>
      </c>
      <c r="G315" s="825"/>
      <c r="H315" s="772">
        <v>1</v>
      </c>
      <c r="I315" s="819">
        <f t="shared" si="10"/>
        <v>0</v>
      </c>
      <c r="J315" s="819">
        <f t="shared" si="11"/>
        <v>1</v>
      </c>
      <c r="K315" s="941"/>
      <c r="L315" s="953"/>
    </row>
    <row r="316" spans="1:12">
      <c r="A316" s="15" t="s">
        <v>2463</v>
      </c>
      <c r="B316" s="15" t="s">
        <v>17835</v>
      </c>
      <c r="C316" s="772" t="s">
        <v>6075</v>
      </c>
      <c r="D316" s="17" t="s">
        <v>14701</v>
      </c>
      <c r="E316" s="825">
        <v>0</v>
      </c>
      <c r="F316" s="772">
        <v>0</v>
      </c>
      <c r="G316" s="825"/>
      <c r="H316" s="772">
        <v>1</v>
      </c>
      <c r="I316" s="819">
        <f t="shared" si="10"/>
        <v>0</v>
      </c>
      <c r="J316" s="819">
        <f t="shared" si="11"/>
        <v>1</v>
      </c>
      <c r="K316" s="941"/>
      <c r="L316" s="953"/>
    </row>
    <row r="317" spans="1:12">
      <c r="A317" s="15" t="s">
        <v>2463</v>
      </c>
      <c r="B317" s="15" t="s">
        <v>17835</v>
      </c>
      <c r="C317" s="772" t="s">
        <v>1899</v>
      </c>
      <c r="D317" s="17" t="s">
        <v>14702</v>
      </c>
      <c r="E317" s="825">
        <v>0</v>
      </c>
      <c r="F317" s="772">
        <v>0</v>
      </c>
      <c r="G317" s="825"/>
      <c r="H317" s="772">
        <v>1</v>
      </c>
      <c r="I317" s="819">
        <f t="shared" si="10"/>
        <v>0</v>
      </c>
      <c r="J317" s="819">
        <f t="shared" si="11"/>
        <v>1</v>
      </c>
      <c r="K317" s="941"/>
      <c r="L317" s="953"/>
    </row>
    <row r="318" spans="1:12">
      <c r="A318" s="15" t="s">
        <v>2463</v>
      </c>
      <c r="B318" s="15" t="s">
        <v>17835</v>
      </c>
      <c r="C318" s="772" t="s">
        <v>4540</v>
      </c>
      <c r="D318" s="17" t="s">
        <v>14703</v>
      </c>
      <c r="E318" s="825">
        <v>0</v>
      </c>
      <c r="F318" s="772">
        <v>0</v>
      </c>
      <c r="G318" s="825"/>
      <c r="H318" s="772">
        <v>1</v>
      </c>
      <c r="I318" s="819">
        <f t="shared" si="10"/>
        <v>0</v>
      </c>
      <c r="J318" s="819">
        <f t="shared" si="11"/>
        <v>1</v>
      </c>
      <c r="K318" s="941"/>
      <c r="L318" s="953"/>
    </row>
    <row r="319" spans="1:12">
      <c r="A319" s="15" t="s">
        <v>2463</v>
      </c>
      <c r="B319" s="15" t="s">
        <v>17835</v>
      </c>
      <c r="C319" s="772" t="s">
        <v>1900</v>
      </c>
      <c r="D319" s="17" t="s">
        <v>14704</v>
      </c>
      <c r="E319" s="825">
        <v>0</v>
      </c>
      <c r="F319" s="772">
        <v>0</v>
      </c>
      <c r="G319" s="825"/>
      <c r="H319" s="772">
        <v>1</v>
      </c>
      <c r="I319" s="819">
        <f t="shared" si="10"/>
        <v>0</v>
      </c>
      <c r="J319" s="819">
        <f t="shared" si="11"/>
        <v>1</v>
      </c>
      <c r="K319" s="941"/>
      <c r="L319" s="953"/>
    </row>
    <row r="320" spans="1:12">
      <c r="A320" s="15" t="s">
        <v>2463</v>
      </c>
      <c r="B320" s="15" t="s">
        <v>17835</v>
      </c>
      <c r="C320" s="772" t="s">
        <v>1901</v>
      </c>
      <c r="D320" s="17" t="s">
        <v>14705</v>
      </c>
      <c r="E320" s="825">
        <v>0</v>
      </c>
      <c r="F320" s="772">
        <v>0</v>
      </c>
      <c r="G320" s="825"/>
      <c r="H320" s="772">
        <v>1</v>
      </c>
      <c r="I320" s="819">
        <f t="shared" si="10"/>
        <v>0</v>
      </c>
      <c r="J320" s="819">
        <f t="shared" si="11"/>
        <v>1</v>
      </c>
      <c r="K320" s="941"/>
      <c r="L320" s="953"/>
    </row>
    <row r="321" spans="1:12">
      <c r="A321" s="15" t="s">
        <v>2463</v>
      </c>
      <c r="B321" s="15" t="s">
        <v>17835</v>
      </c>
      <c r="C321" s="772" t="s">
        <v>1902</v>
      </c>
      <c r="D321" s="17" t="s">
        <v>14706</v>
      </c>
      <c r="E321" s="825">
        <v>0</v>
      </c>
      <c r="F321" s="772">
        <v>0</v>
      </c>
      <c r="G321" s="825"/>
      <c r="H321" s="772">
        <v>1</v>
      </c>
      <c r="I321" s="819">
        <f t="shared" si="10"/>
        <v>0</v>
      </c>
      <c r="J321" s="819">
        <f t="shared" si="11"/>
        <v>1</v>
      </c>
      <c r="K321" s="941"/>
      <c r="L321" s="953"/>
    </row>
    <row r="322" spans="1:12">
      <c r="A322" s="15" t="s">
        <v>2463</v>
      </c>
      <c r="B322" s="15" t="s">
        <v>17835</v>
      </c>
      <c r="C322" s="772" t="s">
        <v>1903</v>
      </c>
      <c r="D322" s="17" t="s">
        <v>14707</v>
      </c>
      <c r="E322" s="825">
        <v>0</v>
      </c>
      <c r="F322" s="772">
        <v>0</v>
      </c>
      <c r="G322" s="825"/>
      <c r="H322" s="772">
        <v>1</v>
      </c>
      <c r="I322" s="819">
        <f t="shared" si="10"/>
        <v>0</v>
      </c>
      <c r="J322" s="819">
        <f t="shared" si="11"/>
        <v>1</v>
      </c>
      <c r="K322" s="941"/>
      <c r="L322" s="953"/>
    </row>
    <row r="323" spans="1:12">
      <c r="A323" s="15" t="s">
        <v>2463</v>
      </c>
      <c r="B323" s="15" t="s">
        <v>17835</v>
      </c>
      <c r="C323" s="772" t="s">
        <v>1904</v>
      </c>
      <c r="D323" s="17" t="s">
        <v>14708</v>
      </c>
      <c r="E323" s="825">
        <v>0</v>
      </c>
      <c r="F323" s="772">
        <v>0</v>
      </c>
      <c r="G323" s="825"/>
      <c r="H323" s="772">
        <v>1</v>
      </c>
      <c r="I323" s="819">
        <f t="shared" si="10"/>
        <v>0</v>
      </c>
      <c r="J323" s="819">
        <f t="shared" si="11"/>
        <v>1</v>
      </c>
      <c r="K323" s="941"/>
      <c r="L323" s="953"/>
    </row>
    <row r="324" spans="1:12">
      <c r="A324" s="15" t="s">
        <v>2463</v>
      </c>
      <c r="B324" s="15" t="s">
        <v>17835</v>
      </c>
      <c r="C324" s="772" t="s">
        <v>1905</v>
      </c>
      <c r="D324" s="17" t="s">
        <v>14709</v>
      </c>
      <c r="E324" s="825">
        <v>0</v>
      </c>
      <c r="F324" s="772">
        <v>0</v>
      </c>
      <c r="G324" s="825"/>
      <c r="H324" s="772">
        <v>1</v>
      </c>
      <c r="I324" s="819">
        <f t="shared" si="10"/>
        <v>0</v>
      </c>
      <c r="J324" s="819">
        <f t="shared" si="11"/>
        <v>1</v>
      </c>
      <c r="K324" s="941"/>
      <c r="L324" s="953"/>
    </row>
    <row r="325" spans="1:12">
      <c r="A325" s="15" t="s">
        <v>2463</v>
      </c>
      <c r="B325" s="15" t="s">
        <v>17835</v>
      </c>
      <c r="C325" s="772" t="s">
        <v>1906</v>
      </c>
      <c r="D325" s="17" t="s">
        <v>14710</v>
      </c>
      <c r="E325" s="825">
        <v>0</v>
      </c>
      <c r="F325" s="772">
        <v>0</v>
      </c>
      <c r="G325" s="825"/>
      <c r="H325" s="772">
        <v>1</v>
      </c>
      <c r="I325" s="819">
        <f t="shared" si="10"/>
        <v>0</v>
      </c>
      <c r="J325" s="819">
        <f t="shared" si="11"/>
        <v>1</v>
      </c>
      <c r="K325" s="941"/>
      <c r="L325" s="953"/>
    </row>
    <row r="326" spans="1:12">
      <c r="A326" s="15" t="s">
        <v>2463</v>
      </c>
      <c r="B326" s="15" t="s">
        <v>17835</v>
      </c>
      <c r="C326" s="772" t="s">
        <v>1907</v>
      </c>
      <c r="D326" s="17" t="s">
        <v>14711</v>
      </c>
      <c r="E326" s="825">
        <v>0</v>
      </c>
      <c r="F326" s="772">
        <v>0</v>
      </c>
      <c r="G326" s="825"/>
      <c r="H326" s="772">
        <v>1</v>
      </c>
      <c r="I326" s="819">
        <f t="shared" si="10"/>
        <v>0</v>
      </c>
      <c r="J326" s="819">
        <f t="shared" si="11"/>
        <v>1</v>
      </c>
      <c r="K326" s="941"/>
      <c r="L326" s="953"/>
    </row>
    <row r="327" spans="1:12">
      <c r="A327" s="15" t="s">
        <v>2463</v>
      </c>
      <c r="B327" s="15" t="s">
        <v>17835</v>
      </c>
      <c r="C327" s="772" t="s">
        <v>1908</v>
      </c>
      <c r="D327" s="17" t="s">
        <v>14712</v>
      </c>
      <c r="E327" s="825">
        <v>0</v>
      </c>
      <c r="F327" s="772">
        <v>0</v>
      </c>
      <c r="G327" s="825"/>
      <c r="H327" s="772">
        <v>1</v>
      </c>
      <c r="I327" s="819">
        <f t="shared" si="10"/>
        <v>0</v>
      </c>
      <c r="J327" s="819">
        <f t="shared" si="11"/>
        <v>1</v>
      </c>
      <c r="K327" s="941"/>
      <c r="L327" s="953"/>
    </row>
    <row r="328" spans="1:12">
      <c r="A328" s="15" t="s">
        <v>2463</v>
      </c>
      <c r="B328" s="15" t="s">
        <v>17835</v>
      </c>
      <c r="C328" s="772" t="s">
        <v>4541</v>
      </c>
      <c r="D328" s="17" t="s">
        <v>14713</v>
      </c>
      <c r="E328" s="825">
        <v>0</v>
      </c>
      <c r="F328" s="772">
        <v>0</v>
      </c>
      <c r="G328" s="825"/>
      <c r="H328" s="772">
        <v>1</v>
      </c>
      <c r="I328" s="819">
        <f t="shared" si="10"/>
        <v>0</v>
      </c>
      <c r="J328" s="819">
        <f t="shared" si="11"/>
        <v>1</v>
      </c>
      <c r="K328" s="941"/>
      <c r="L328" s="953"/>
    </row>
    <row r="329" spans="1:12">
      <c r="A329" s="15" t="s">
        <v>2463</v>
      </c>
      <c r="B329" s="15" t="s">
        <v>17835</v>
      </c>
      <c r="C329" s="772" t="s">
        <v>4542</v>
      </c>
      <c r="D329" s="17" t="s">
        <v>14714</v>
      </c>
      <c r="E329" s="825">
        <v>0</v>
      </c>
      <c r="F329" s="772">
        <v>0</v>
      </c>
      <c r="G329" s="825"/>
      <c r="H329" s="772">
        <v>1</v>
      </c>
      <c r="I329" s="819">
        <f t="shared" si="10"/>
        <v>0</v>
      </c>
      <c r="J329" s="819">
        <f t="shared" si="11"/>
        <v>1</v>
      </c>
      <c r="K329" s="941"/>
      <c r="L329" s="953"/>
    </row>
    <row r="330" spans="1:12">
      <c r="A330" s="15" t="s">
        <v>2463</v>
      </c>
      <c r="B330" s="15" t="s">
        <v>17835</v>
      </c>
      <c r="C330" s="772" t="s">
        <v>1909</v>
      </c>
      <c r="D330" s="17" t="s">
        <v>14715</v>
      </c>
      <c r="E330" s="825">
        <v>0</v>
      </c>
      <c r="F330" s="772">
        <v>0</v>
      </c>
      <c r="G330" s="825"/>
      <c r="H330" s="772">
        <v>1</v>
      </c>
      <c r="I330" s="819">
        <f t="shared" si="10"/>
        <v>0</v>
      </c>
      <c r="J330" s="819">
        <f t="shared" si="11"/>
        <v>1</v>
      </c>
      <c r="K330" s="941"/>
      <c r="L330" s="953"/>
    </row>
    <row r="331" spans="1:12">
      <c r="A331" s="15" t="s">
        <v>2463</v>
      </c>
      <c r="B331" s="15" t="s">
        <v>17835</v>
      </c>
      <c r="C331" s="772" t="s">
        <v>6076</v>
      </c>
      <c r="D331" s="17" t="s">
        <v>14716</v>
      </c>
      <c r="E331" s="825">
        <v>0</v>
      </c>
      <c r="F331" s="772">
        <v>0</v>
      </c>
      <c r="G331" s="825"/>
      <c r="H331" s="772">
        <v>1</v>
      </c>
      <c r="I331" s="819">
        <f t="shared" si="10"/>
        <v>0</v>
      </c>
      <c r="J331" s="819">
        <f t="shared" si="11"/>
        <v>1</v>
      </c>
      <c r="K331" s="941"/>
      <c r="L331" s="953"/>
    </row>
    <row r="332" spans="1:12">
      <c r="A332" s="15" t="s">
        <v>2463</v>
      </c>
      <c r="B332" s="15" t="s">
        <v>17835</v>
      </c>
      <c r="C332" s="772" t="s">
        <v>1910</v>
      </c>
      <c r="D332" s="17" t="s">
        <v>14717</v>
      </c>
      <c r="E332" s="825">
        <v>0</v>
      </c>
      <c r="F332" s="772">
        <v>0</v>
      </c>
      <c r="G332" s="825"/>
      <c r="H332" s="772">
        <v>1</v>
      </c>
      <c r="I332" s="819">
        <f t="shared" si="10"/>
        <v>0</v>
      </c>
      <c r="J332" s="819">
        <f t="shared" si="11"/>
        <v>1</v>
      </c>
      <c r="K332" s="941"/>
      <c r="L332" s="953"/>
    </row>
    <row r="333" spans="1:12">
      <c r="A333" s="15" t="s">
        <v>2463</v>
      </c>
      <c r="B333" s="15" t="s">
        <v>17835</v>
      </c>
      <c r="C333" s="772" t="s">
        <v>4543</v>
      </c>
      <c r="D333" s="17" t="s">
        <v>14718</v>
      </c>
      <c r="E333" s="825">
        <v>0</v>
      </c>
      <c r="F333" s="772">
        <v>0</v>
      </c>
      <c r="G333" s="825"/>
      <c r="H333" s="772">
        <v>1</v>
      </c>
      <c r="I333" s="819">
        <f t="shared" si="10"/>
        <v>0</v>
      </c>
      <c r="J333" s="819">
        <f t="shared" si="11"/>
        <v>1</v>
      </c>
      <c r="K333" s="941"/>
      <c r="L333" s="953"/>
    </row>
    <row r="334" spans="1:12">
      <c r="A334" s="15" t="s">
        <v>2463</v>
      </c>
      <c r="B334" s="15" t="s">
        <v>17835</v>
      </c>
      <c r="C334" s="772" t="s">
        <v>4544</v>
      </c>
      <c r="D334" s="17" t="s">
        <v>14719</v>
      </c>
      <c r="E334" s="825">
        <v>0</v>
      </c>
      <c r="F334" s="772">
        <v>0</v>
      </c>
      <c r="G334" s="825"/>
      <c r="H334" s="772">
        <v>1</v>
      </c>
      <c r="I334" s="819">
        <f t="shared" si="10"/>
        <v>0</v>
      </c>
      <c r="J334" s="819">
        <f t="shared" si="11"/>
        <v>1</v>
      </c>
      <c r="K334" s="941"/>
      <c r="L334" s="953"/>
    </row>
    <row r="335" spans="1:12">
      <c r="A335" s="15" t="s">
        <v>2463</v>
      </c>
      <c r="B335" s="15" t="s">
        <v>17835</v>
      </c>
      <c r="C335" s="772" t="s">
        <v>4545</v>
      </c>
      <c r="D335" s="17" t="s">
        <v>14720</v>
      </c>
      <c r="E335" s="825">
        <v>0</v>
      </c>
      <c r="F335" s="772">
        <v>0</v>
      </c>
      <c r="G335" s="825"/>
      <c r="H335" s="772">
        <v>1</v>
      </c>
      <c r="I335" s="819">
        <f t="shared" si="10"/>
        <v>0</v>
      </c>
      <c r="J335" s="819">
        <f t="shared" si="11"/>
        <v>1</v>
      </c>
      <c r="K335" s="941"/>
      <c r="L335" s="953"/>
    </row>
    <row r="336" spans="1:12">
      <c r="A336" s="15" t="s">
        <v>2463</v>
      </c>
      <c r="B336" s="15" t="s">
        <v>17835</v>
      </c>
      <c r="C336" s="772" t="s">
        <v>4546</v>
      </c>
      <c r="D336" s="17" t="s">
        <v>14721</v>
      </c>
      <c r="E336" s="825">
        <v>0</v>
      </c>
      <c r="F336" s="772">
        <v>0</v>
      </c>
      <c r="G336" s="825"/>
      <c r="H336" s="772">
        <v>1</v>
      </c>
      <c r="I336" s="819">
        <f t="shared" si="10"/>
        <v>0</v>
      </c>
      <c r="J336" s="819">
        <f t="shared" si="11"/>
        <v>1</v>
      </c>
      <c r="K336" s="941"/>
      <c r="L336" s="953"/>
    </row>
    <row r="337" spans="1:12">
      <c r="A337" s="15" t="s">
        <v>2463</v>
      </c>
      <c r="B337" s="15" t="s">
        <v>17835</v>
      </c>
      <c r="C337" s="772" t="s">
        <v>4547</v>
      </c>
      <c r="D337" s="17" t="s">
        <v>14722</v>
      </c>
      <c r="E337" s="825">
        <v>0</v>
      </c>
      <c r="F337" s="772">
        <v>0</v>
      </c>
      <c r="G337" s="825"/>
      <c r="H337" s="772">
        <v>1</v>
      </c>
      <c r="I337" s="819">
        <f t="shared" ref="I337:I398" si="12">E337+G337</f>
        <v>0</v>
      </c>
      <c r="J337" s="819">
        <f t="shared" ref="J337:J398" si="13">F337+H337</f>
        <v>1</v>
      </c>
      <c r="K337" s="941"/>
      <c r="L337" s="953"/>
    </row>
    <row r="338" spans="1:12">
      <c r="A338" s="15" t="s">
        <v>2463</v>
      </c>
      <c r="B338" s="15" t="s">
        <v>17835</v>
      </c>
      <c r="C338" s="772" t="s">
        <v>1911</v>
      </c>
      <c r="D338" s="17" t="s">
        <v>14723</v>
      </c>
      <c r="E338" s="825">
        <v>0</v>
      </c>
      <c r="F338" s="772">
        <v>0</v>
      </c>
      <c r="G338" s="825"/>
      <c r="H338" s="772">
        <v>1</v>
      </c>
      <c r="I338" s="819">
        <f t="shared" si="12"/>
        <v>0</v>
      </c>
      <c r="J338" s="819">
        <f t="shared" si="13"/>
        <v>1</v>
      </c>
      <c r="K338" s="941"/>
      <c r="L338" s="953"/>
    </row>
    <row r="339" spans="1:12">
      <c r="A339" s="15" t="s">
        <v>2463</v>
      </c>
      <c r="B339" s="15" t="s">
        <v>17835</v>
      </c>
      <c r="C339" s="772" t="s">
        <v>4549</v>
      </c>
      <c r="D339" s="17" t="s">
        <v>14724</v>
      </c>
      <c r="E339" s="825">
        <v>0</v>
      </c>
      <c r="F339" s="772">
        <v>0</v>
      </c>
      <c r="G339" s="825"/>
      <c r="H339" s="772">
        <v>1</v>
      </c>
      <c r="I339" s="819">
        <f t="shared" si="12"/>
        <v>0</v>
      </c>
      <c r="J339" s="819">
        <f t="shared" si="13"/>
        <v>1</v>
      </c>
      <c r="K339" s="941"/>
      <c r="L339" s="953"/>
    </row>
    <row r="340" spans="1:12">
      <c r="A340" s="15" t="s">
        <v>2463</v>
      </c>
      <c r="B340" s="15" t="s">
        <v>17835</v>
      </c>
      <c r="C340" s="772" t="s">
        <v>4550</v>
      </c>
      <c r="D340" s="17" t="s">
        <v>14725</v>
      </c>
      <c r="E340" s="825">
        <v>0</v>
      </c>
      <c r="F340" s="772">
        <v>0</v>
      </c>
      <c r="G340" s="825"/>
      <c r="H340" s="772">
        <v>1</v>
      </c>
      <c r="I340" s="819">
        <f t="shared" si="12"/>
        <v>0</v>
      </c>
      <c r="J340" s="819">
        <f t="shared" si="13"/>
        <v>1</v>
      </c>
      <c r="K340" s="941"/>
      <c r="L340" s="953"/>
    </row>
    <row r="341" spans="1:12">
      <c r="A341" s="15" t="s">
        <v>2463</v>
      </c>
      <c r="B341" s="15" t="s">
        <v>17835</v>
      </c>
      <c r="C341" s="772" t="s">
        <v>1912</v>
      </c>
      <c r="D341" s="17" t="s">
        <v>14726</v>
      </c>
      <c r="E341" s="825">
        <v>0</v>
      </c>
      <c r="F341" s="772">
        <v>0</v>
      </c>
      <c r="G341" s="825"/>
      <c r="H341" s="772">
        <v>1</v>
      </c>
      <c r="I341" s="819">
        <f t="shared" si="12"/>
        <v>0</v>
      </c>
      <c r="J341" s="819">
        <f t="shared" si="13"/>
        <v>1</v>
      </c>
      <c r="K341" s="941"/>
      <c r="L341" s="953"/>
    </row>
    <row r="342" spans="1:12">
      <c r="A342" s="15" t="s">
        <v>2463</v>
      </c>
      <c r="B342" s="15" t="s">
        <v>17835</v>
      </c>
      <c r="C342" s="772" t="s">
        <v>1913</v>
      </c>
      <c r="D342" s="17" t="s">
        <v>14727</v>
      </c>
      <c r="E342" s="825">
        <v>0</v>
      </c>
      <c r="F342" s="772">
        <v>0</v>
      </c>
      <c r="G342" s="825"/>
      <c r="H342" s="772">
        <v>1</v>
      </c>
      <c r="I342" s="819">
        <f t="shared" si="12"/>
        <v>0</v>
      </c>
      <c r="J342" s="819">
        <f t="shared" si="13"/>
        <v>1</v>
      </c>
      <c r="K342" s="941"/>
      <c r="L342" s="953"/>
    </row>
    <row r="343" spans="1:12">
      <c r="A343" s="15" t="s">
        <v>2463</v>
      </c>
      <c r="B343" s="15" t="s">
        <v>17835</v>
      </c>
      <c r="C343" s="772" t="s">
        <v>1914</v>
      </c>
      <c r="D343" s="17" t="s">
        <v>14728</v>
      </c>
      <c r="E343" s="825">
        <v>0</v>
      </c>
      <c r="F343" s="772">
        <v>0</v>
      </c>
      <c r="G343" s="825"/>
      <c r="H343" s="772">
        <v>1</v>
      </c>
      <c r="I343" s="819">
        <f t="shared" si="12"/>
        <v>0</v>
      </c>
      <c r="J343" s="819">
        <f t="shared" si="13"/>
        <v>1</v>
      </c>
      <c r="K343" s="941"/>
      <c r="L343" s="953"/>
    </row>
    <row r="344" spans="1:12">
      <c r="A344" s="15" t="s">
        <v>2463</v>
      </c>
      <c r="B344" s="15" t="s">
        <v>17835</v>
      </c>
      <c r="C344" s="772" t="s">
        <v>1915</v>
      </c>
      <c r="D344" s="17" t="s">
        <v>14729</v>
      </c>
      <c r="E344" s="825">
        <v>0</v>
      </c>
      <c r="F344" s="772">
        <v>0</v>
      </c>
      <c r="G344" s="825"/>
      <c r="H344" s="772">
        <v>1</v>
      </c>
      <c r="I344" s="819">
        <f t="shared" si="12"/>
        <v>0</v>
      </c>
      <c r="J344" s="819">
        <f t="shared" si="13"/>
        <v>1</v>
      </c>
      <c r="K344" s="941"/>
      <c r="L344" s="953"/>
    </row>
    <row r="345" spans="1:12">
      <c r="A345" s="15" t="s">
        <v>2463</v>
      </c>
      <c r="B345" s="15" t="s">
        <v>17835</v>
      </c>
      <c r="C345" s="772" t="s">
        <v>4551</v>
      </c>
      <c r="D345" s="17" t="s">
        <v>14730</v>
      </c>
      <c r="E345" s="825">
        <v>0</v>
      </c>
      <c r="F345" s="772">
        <v>0</v>
      </c>
      <c r="G345" s="825"/>
      <c r="H345" s="772">
        <v>1</v>
      </c>
      <c r="I345" s="819">
        <f t="shared" si="12"/>
        <v>0</v>
      </c>
      <c r="J345" s="819">
        <f t="shared" si="13"/>
        <v>1</v>
      </c>
      <c r="K345" s="941"/>
      <c r="L345" s="953"/>
    </row>
    <row r="346" spans="1:12">
      <c r="A346" s="15" t="s">
        <v>2463</v>
      </c>
      <c r="B346" s="15" t="s">
        <v>17835</v>
      </c>
      <c r="C346" s="772" t="s">
        <v>1916</v>
      </c>
      <c r="D346" s="17" t="s">
        <v>14640</v>
      </c>
      <c r="E346" s="825">
        <v>0</v>
      </c>
      <c r="F346" s="772">
        <v>0</v>
      </c>
      <c r="G346" s="825"/>
      <c r="H346" s="772">
        <v>2</v>
      </c>
      <c r="I346" s="819">
        <f t="shared" si="12"/>
        <v>0</v>
      </c>
      <c r="J346" s="819">
        <f t="shared" si="13"/>
        <v>2</v>
      </c>
      <c r="K346" s="941"/>
      <c r="L346" s="953"/>
    </row>
    <row r="347" spans="1:12">
      <c r="A347" s="15" t="s">
        <v>2463</v>
      </c>
      <c r="B347" s="15" t="s">
        <v>17835</v>
      </c>
      <c r="C347" s="772" t="s">
        <v>4552</v>
      </c>
      <c r="D347" s="17" t="s">
        <v>14731</v>
      </c>
      <c r="E347" s="825">
        <v>0</v>
      </c>
      <c r="F347" s="772">
        <v>0</v>
      </c>
      <c r="G347" s="825"/>
      <c r="H347" s="772">
        <v>1</v>
      </c>
      <c r="I347" s="819">
        <f t="shared" si="12"/>
        <v>0</v>
      </c>
      <c r="J347" s="819">
        <f t="shared" si="13"/>
        <v>1</v>
      </c>
      <c r="K347" s="941"/>
      <c r="L347" s="953"/>
    </row>
    <row r="348" spans="1:12">
      <c r="A348" s="15" t="s">
        <v>2463</v>
      </c>
      <c r="B348" s="15" t="s">
        <v>17835</v>
      </c>
      <c r="C348" s="772" t="s">
        <v>1917</v>
      </c>
      <c r="D348" s="17" t="s">
        <v>14732</v>
      </c>
      <c r="E348" s="825">
        <v>0</v>
      </c>
      <c r="F348" s="772">
        <v>0</v>
      </c>
      <c r="G348" s="825"/>
      <c r="H348" s="772">
        <v>1</v>
      </c>
      <c r="I348" s="819">
        <f t="shared" si="12"/>
        <v>0</v>
      </c>
      <c r="J348" s="819">
        <f t="shared" si="13"/>
        <v>1</v>
      </c>
      <c r="K348" s="941"/>
      <c r="L348" s="953"/>
    </row>
    <row r="349" spans="1:12">
      <c r="A349" s="15" t="s">
        <v>2463</v>
      </c>
      <c r="B349" s="15" t="s">
        <v>17835</v>
      </c>
      <c r="C349" s="772" t="s">
        <v>1918</v>
      </c>
      <c r="D349" s="17" t="s">
        <v>14733</v>
      </c>
      <c r="E349" s="825">
        <v>0</v>
      </c>
      <c r="F349" s="772">
        <v>0</v>
      </c>
      <c r="G349" s="825"/>
      <c r="H349" s="772">
        <v>1</v>
      </c>
      <c r="I349" s="819">
        <f t="shared" si="12"/>
        <v>0</v>
      </c>
      <c r="J349" s="819">
        <f t="shared" si="13"/>
        <v>1</v>
      </c>
      <c r="K349" s="941"/>
      <c r="L349" s="953"/>
    </row>
    <row r="350" spans="1:12">
      <c r="A350" s="15" t="s">
        <v>2463</v>
      </c>
      <c r="B350" s="15" t="s">
        <v>17835</v>
      </c>
      <c r="C350" s="772" t="s">
        <v>1919</v>
      </c>
      <c r="D350" s="17" t="s">
        <v>14734</v>
      </c>
      <c r="E350" s="825">
        <v>0</v>
      </c>
      <c r="F350" s="772">
        <v>0</v>
      </c>
      <c r="G350" s="825"/>
      <c r="H350" s="772">
        <v>1</v>
      </c>
      <c r="I350" s="819">
        <f t="shared" si="12"/>
        <v>0</v>
      </c>
      <c r="J350" s="819">
        <f t="shared" si="13"/>
        <v>1</v>
      </c>
      <c r="K350" s="941"/>
      <c r="L350" s="953"/>
    </row>
    <row r="351" spans="1:12">
      <c r="A351" s="15" t="s">
        <v>2463</v>
      </c>
      <c r="B351" s="15" t="s">
        <v>17835</v>
      </c>
      <c r="C351" s="772" t="s">
        <v>1920</v>
      </c>
      <c r="D351" s="17" t="s">
        <v>14735</v>
      </c>
      <c r="E351" s="825">
        <v>0</v>
      </c>
      <c r="F351" s="772">
        <v>0</v>
      </c>
      <c r="G351" s="825"/>
      <c r="H351" s="772">
        <v>1</v>
      </c>
      <c r="I351" s="819">
        <f t="shared" si="12"/>
        <v>0</v>
      </c>
      <c r="J351" s="819">
        <f t="shared" si="13"/>
        <v>1</v>
      </c>
      <c r="K351" s="941"/>
      <c r="L351" s="953"/>
    </row>
    <row r="352" spans="1:12">
      <c r="A352" s="15" t="s">
        <v>2463</v>
      </c>
      <c r="B352" s="15" t="s">
        <v>17835</v>
      </c>
      <c r="C352" s="772" t="s">
        <v>4553</v>
      </c>
      <c r="D352" s="17" t="s">
        <v>14736</v>
      </c>
      <c r="E352" s="825">
        <v>0</v>
      </c>
      <c r="F352" s="772">
        <v>0</v>
      </c>
      <c r="G352" s="825"/>
      <c r="H352" s="772">
        <v>1</v>
      </c>
      <c r="I352" s="819">
        <f t="shared" si="12"/>
        <v>0</v>
      </c>
      <c r="J352" s="819">
        <f t="shared" si="13"/>
        <v>1</v>
      </c>
      <c r="K352" s="941"/>
      <c r="L352" s="953"/>
    </row>
    <row r="353" spans="1:12">
      <c r="A353" s="15" t="s">
        <v>2463</v>
      </c>
      <c r="B353" s="15" t="s">
        <v>17835</v>
      </c>
      <c r="C353" s="772" t="s">
        <v>4554</v>
      </c>
      <c r="D353" s="17" t="s">
        <v>14737</v>
      </c>
      <c r="E353" s="825">
        <v>0</v>
      </c>
      <c r="F353" s="772">
        <v>0</v>
      </c>
      <c r="G353" s="825"/>
      <c r="H353" s="772">
        <v>1</v>
      </c>
      <c r="I353" s="819">
        <f t="shared" si="12"/>
        <v>0</v>
      </c>
      <c r="J353" s="819">
        <f t="shared" si="13"/>
        <v>1</v>
      </c>
      <c r="K353" s="941"/>
      <c r="L353" s="953"/>
    </row>
    <row r="354" spans="1:12">
      <c r="A354" s="15" t="s">
        <v>2463</v>
      </c>
      <c r="B354" s="15" t="s">
        <v>17835</v>
      </c>
      <c r="C354" s="772" t="s">
        <v>4555</v>
      </c>
      <c r="D354" s="17" t="s">
        <v>14738</v>
      </c>
      <c r="E354" s="825">
        <v>0</v>
      </c>
      <c r="F354" s="772">
        <v>0</v>
      </c>
      <c r="G354" s="825"/>
      <c r="H354" s="772">
        <v>1</v>
      </c>
      <c r="I354" s="819">
        <f t="shared" si="12"/>
        <v>0</v>
      </c>
      <c r="J354" s="819">
        <f t="shared" si="13"/>
        <v>1</v>
      </c>
      <c r="K354" s="941"/>
      <c r="L354" s="953"/>
    </row>
    <row r="355" spans="1:12">
      <c r="A355" s="15" t="s">
        <v>2463</v>
      </c>
      <c r="B355" s="15" t="s">
        <v>17835</v>
      </c>
      <c r="C355" s="772" t="s">
        <v>4556</v>
      </c>
      <c r="D355" s="17" t="s">
        <v>14739</v>
      </c>
      <c r="E355" s="825">
        <v>0</v>
      </c>
      <c r="F355" s="772">
        <v>0</v>
      </c>
      <c r="G355" s="825"/>
      <c r="H355" s="772">
        <v>1</v>
      </c>
      <c r="I355" s="819">
        <f t="shared" si="12"/>
        <v>0</v>
      </c>
      <c r="J355" s="819">
        <f t="shared" si="13"/>
        <v>1</v>
      </c>
      <c r="K355" s="941"/>
      <c r="L355" s="953"/>
    </row>
    <row r="356" spans="1:12">
      <c r="A356" s="15" t="s">
        <v>2463</v>
      </c>
      <c r="B356" s="15" t="s">
        <v>17835</v>
      </c>
      <c r="C356" s="772" t="s">
        <v>4557</v>
      </c>
      <c r="D356" s="17" t="s">
        <v>14740</v>
      </c>
      <c r="E356" s="825">
        <v>0</v>
      </c>
      <c r="F356" s="772">
        <v>0</v>
      </c>
      <c r="G356" s="825"/>
      <c r="H356" s="772">
        <v>1</v>
      </c>
      <c r="I356" s="819">
        <f t="shared" si="12"/>
        <v>0</v>
      </c>
      <c r="J356" s="819">
        <f t="shared" si="13"/>
        <v>1</v>
      </c>
      <c r="K356" s="941"/>
      <c r="L356" s="953"/>
    </row>
    <row r="357" spans="1:12">
      <c r="A357" s="15" t="s">
        <v>2463</v>
      </c>
      <c r="B357" s="15" t="s">
        <v>17835</v>
      </c>
      <c r="C357" s="772" t="s">
        <v>4558</v>
      </c>
      <c r="D357" s="17" t="s">
        <v>14741</v>
      </c>
      <c r="E357" s="825">
        <v>0</v>
      </c>
      <c r="F357" s="772">
        <v>0</v>
      </c>
      <c r="G357" s="825"/>
      <c r="H357" s="772">
        <v>1</v>
      </c>
      <c r="I357" s="819">
        <f t="shared" si="12"/>
        <v>0</v>
      </c>
      <c r="J357" s="819">
        <f t="shared" si="13"/>
        <v>1</v>
      </c>
      <c r="K357" s="941"/>
      <c r="L357" s="953"/>
    </row>
    <row r="358" spans="1:12">
      <c r="A358" s="15" t="s">
        <v>2463</v>
      </c>
      <c r="B358" s="15" t="s">
        <v>17835</v>
      </c>
      <c r="C358" s="772" t="s">
        <v>6079</v>
      </c>
      <c r="D358" s="17" t="s">
        <v>14742</v>
      </c>
      <c r="E358" s="825">
        <v>0</v>
      </c>
      <c r="F358" s="772">
        <v>0</v>
      </c>
      <c r="G358" s="825"/>
      <c r="H358" s="772">
        <v>1</v>
      </c>
      <c r="I358" s="819">
        <f t="shared" si="12"/>
        <v>0</v>
      </c>
      <c r="J358" s="819">
        <f t="shared" si="13"/>
        <v>1</v>
      </c>
      <c r="K358" s="941"/>
      <c r="L358" s="953"/>
    </row>
    <row r="359" spans="1:12">
      <c r="A359" s="15" t="s">
        <v>2463</v>
      </c>
      <c r="B359" s="15" t="s">
        <v>17835</v>
      </c>
      <c r="C359" s="772" t="s">
        <v>6080</v>
      </c>
      <c r="D359" s="17" t="s">
        <v>14743</v>
      </c>
      <c r="E359" s="825">
        <v>0</v>
      </c>
      <c r="F359" s="772">
        <v>0</v>
      </c>
      <c r="G359" s="825"/>
      <c r="H359" s="772">
        <v>1</v>
      </c>
      <c r="I359" s="819">
        <f t="shared" si="12"/>
        <v>0</v>
      </c>
      <c r="J359" s="819">
        <f t="shared" si="13"/>
        <v>1</v>
      </c>
      <c r="K359" s="941"/>
      <c r="L359" s="953"/>
    </row>
    <row r="360" spans="1:12">
      <c r="A360" s="15" t="s">
        <v>2463</v>
      </c>
      <c r="B360" s="15" t="s">
        <v>17835</v>
      </c>
      <c r="C360" s="772" t="s">
        <v>18646</v>
      </c>
      <c r="D360" s="17" t="s">
        <v>14744</v>
      </c>
      <c r="E360" s="825">
        <v>0</v>
      </c>
      <c r="F360" s="772">
        <v>0</v>
      </c>
      <c r="G360" s="825"/>
      <c r="H360" s="772">
        <v>1</v>
      </c>
      <c r="I360" s="819">
        <f t="shared" si="12"/>
        <v>0</v>
      </c>
      <c r="J360" s="819">
        <f t="shared" si="13"/>
        <v>1</v>
      </c>
      <c r="K360" s="941"/>
      <c r="L360" s="953"/>
    </row>
    <row r="361" spans="1:12">
      <c r="A361" s="15" t="s">
        <v>2463</v>
      </c>
      <c r="B361" s="15" t="s">
        <v>17835</v>
      </c>
      <c r="C361" s="772" t="s">
        <v>1921</v>
      </c>
      <c r="D361" s="17" t="s">
        <v>14745</v>
      </c>
      <c r="E361" s="825">
        <v>0</v>
      </c>
      <c r="F361" s="772">
        <v>0</v>
      </c>
      <c r="G361" s="825"/>
      <c r="H361" s="772">
        <v>1</v>
      </c>
      <c r="I361" s="819">
        <f t="shared" si="12"/>
        <v>0</v>
      </c>
      <c r="J361" s="819">
        <f t="shared" si="13"/>
        <v>1</v>
      </c>
      <c r="K361" s="941"/>
      <c r="L361" s="953"/>
    </row>
    <row r="362" spans="1:12">
      <c r="A362" s="15" t="s">
        <v>2463</v>
      </c>
      <c r="B362" s="15" t="s">
        <v>17835</v>
      </c>
      <c r="C362" s="772" t="s">
        <v>1922</v>
      </c>
      <c r="D362" s="17" t="s">
        <v>14746</v>
      </c>
      <c r="E362" s="825">
        <v>0</v>
      </c>
      <c r="F362" s="772">
        <v>0</v>
      </c>
      <c r="G362" s="825"/>
      <c r="H362" s="772">
        <v>1</v>
      </c>
      <c r="I362" s="819">
        <f t="shared" si="12"/>
        <v>0</v>
      </c>
      <c r="J362" s="819">
        <f t="shared" si="13"/>
        <v>1</v>
      </c>
      <c r="K362" s="941"/>
      <c r="L362" s="953"/>
    </row>
    <row r="363" spans="1:12">
      <c r="A363" s="15" t="s">
        <v>2463</v>
      </c>
      <c r="B363" s="15" t="s">
        <v>17835</v>
      </c>
      <c r="C363" s="772" t="s">
        <v>1923</v>
      </c>
      <c r="D363" s="17" t="s">
        <v>14747</v>
      </c>
      <c r="E363" s="825">
        <v>0</v>
      </c>
      <c r="F363" s="772">
        <v>0</v>
      </c>
      <c r="G363" s="825"/>
      <c r="H363" s="772">
        <v>1</v>
      </c>
      <c r="I363" s="819">
        <f t="shared" si="12"/>
        <v>0</v>
      </c>
      <c r="J363" s="819">
        <f t="shared" si="13"/>
        <v>1</v>
      </c>
      <c r="K363" s="941"/>
      <c r="L363" s="953"/>
    </row>
    <row r="364" spans="1:12">
      <c r="A364" s="15" t="s">
        <v>2463</v>
      </c>
      <c r="B364" s="15" t="s">
        <v>17835</v>
      </c>
      <c r="C364" s="772" t="s">
        <v>1924</v>
      </c>
      <c r="D364" s="17" t="s">
        <v>14748</v>
      </c>
      <c r="E364" s="825">
        <v>0</v>
      </c>
      <c r="F364" s="772">
        <v>0</v>
      </c>
      <c r="G364" s="825"/>
      <c r="H364" s="772">
        <v>1</v>
      </c>
      <c r="I364" s="819">
        <f t="shared" si="12"/>
        <v>0</v>
      </c>
      <c r="J364" s="819">
        <f t="shared" si="13"/>
        <v>1</v>
      </c>
      <c r="K364" s="941"/>
      <c r="L364" s="953"/>
    </row>
    <row r="365" spans="1:12">
      <c r="A365" s="15" t="s">
        <v>2463</v>
      </c>
      <c r="B365" s="15" t="s">
        <v>17835</v>
      </c>
      <c r="C365" s="772" t="s">
        <v>1925</v>
      </c>
      <c r="D365" s="17" t="s">
        <v>14749</v>
      </c>
      <c r="E365" s="825">
        <v>0</v>
      </c>
      <c r="F365" s="772">
        <v>0</v>
      </c>
      <c r="G365" s="825"/>
      <c r="H365" s="772">
        <v>1</v>
      </c>
      <c r="I365" s="819">
        <f t="shared" si="12"/>
        <v>0</v>
      </c>
      <c r="J365" s="819">
        <f t="shared" si="13"/>
        <v>1</v>
      </c>
      <c r="K365" s="941"/>
      <c r="L365" s="953"/>
    </row>
    <row r="366" spans="1:12">
      <c r="A366" s="15" t="s">
        <v>2463</v>
      </c>
      <c r="B366" s="15" t="s">
        <v>17835</v>
      </c>
      <c r="C366" s="772" t="s">
        <v>1926</v>
      </c>
      <c r="D366" s="17" t="s">
        <v>14750</v>
      </c>
      <c r="E366" s="825">
        <v>0</v>
      </c>
      <c r="F366" s="772">
        <v>0</v>
      </c>
      <c r="G366" s="825"/>
      <c r="H366" s="772">
        <v>1</v>
      </c>
      <c r="I366" s="819">
        <f t="shared" si="12"/>
        <v>0</v>
      </c>
      <c r="J366" s="819">
        <f t="shared" si="13"/>
        <v>1</v>
      </c>
      <c r="K366" s="941"/>
      <c r="L366" s="953"/>
    </row>
    <row r="367" spans="1:12">
      <c r="A367" s="15" t="s">
        <v>2463</v>
      </c>
      <c r="B367" s="15" t="s">
        <v>17835</v>
      </c>
      <c r="C367" s="772" t="s">
        <v>1927</v>
      </c>
      <c r="D367" s="17" t="s">
        <v>14751</v>
      </c>
      <c r="E367" s="825">
        <v>0</v>
      </c>
      <c r="F367" s="772">
        <v>0</v>
      </c>
      <c r="G367" s="825">
        <v>3</v>
      </c>
      <c r="H367" s="772">
        <v>1</v>
      </c>
      <c r="I367" s="819">
        <f t="shared" si="12"/>
        <v>3</v>
      </c>
      <c r="J367" s="819">
        <f t="shared" si="13"/>
        <v>1</v>
      </c>
      <c r="K367" s="941"/>
      <c r="L367" s="953"/>
    </row>
    <row r="368" spans="1:12">
      <c r="A368" s="15" t="s">
        <v>2463</v>
      </c>
      <c r="B368" s="15" t="s">
        <v>17835</v>
      </c>
      <c r="C368" s="772" t="s">
        <v>1928</v>
      </c>
      <c r="D368" s="17" t="s">
        <v>14752</v>
      </c>
      <c r="E368" s="825">
        <v>0</v>
      </c>
      <c r="F368" s="772">
        <v>0</v>
      </c>
      <c r="G368" s="825">
        <v>1</v>
      </c>
      <c r="H368" s="772">
        <v>1</v>
      </c>
      <c r="I368" s="819">
        <f t="shared" si="12"/>
        <v>1</v>
      </c>
      <c r="J368" s="819">
        <f t="shared" si="13"/>
        <v>1</v>
      </c>
      <c r="K368" s="941"/>
      <c r="L368" s="953"/>
    </row>
    <row r="369" spans="1:12">
      <c r="A369" s="15" t="s">
        <v>2463</v>
      </c>
      <c r="B369" s="15" t="s">
        <v>17835</v>
      </c>
      <c r="C369" s="772" t="s">
        <v>1929</v>
      </c>
      <c r="D369" s="17" t="s">
        <v>14753</v>
      </c>
      <c r="E369" s="825">
        <v>0</v>
      </c>
      <c r="F369" s="772">
        <v>0</v>
      </c>
      <c r="G369" s="825"/>
      <c r="H369" s="772">
        <v>1</v>
      </c>
      <c r="I369" s="819">
        <f t="shared" si="12"/>
        <v>0</v>
      </c>
      <c r="J369" s="819">
        <f t="shared" si="13"/>
        <v>1</v>
      </c>
      <c r="K369" s="941"/>
      <c r="L369" s="953"/>
    </row>
    <row r="370" spans="1:12">
      <c r="A370" s="15" t="s">
        <v>2463</v>
      </c>
      <c r="B370" s="15" t="s">
        <v>17835</v>
      </c>
      <c r="C370" s="772" t="s">
        <v>1930</v>
      </c>
      <c r="D370" s="17" t="s">
        <v>14754</v>
      </c>
      <c r="E370" s="825">
        <v>0</v>
      </c>
      <c r="F370" s="772">
        <v>0</v>
      </c>
      <c r="G370" s="825">
        <v>1</v>
      </c>
      <c r="H370" s="772">
        <v>1</v>
      </c>
      <c r="I370" s="819">
        <f t="shared" si="12"/>
        <v>1</v>
      </c>
      <c r="J370" s="819">
        <f t="shared" si="13"/>
        <v>1</v>
      </c>
      <c r="K370" s="941"/>
      <c r="L370" s="953"/>
    </row>
    <row r="371" spans="1:12">
      <c r="A371" s="15" t="s">
        <v>2463</v>
      </c>
      <c r="B371" s="15" t="s">
        <v>17835</v>
      </c>
      <c r="C371" s="772" t="s">
        <v>1931</v>
      </c>
      <c r="D371" s="17" t="s">
        <v>14755</v>
      </c>
      <c r="E371" s="825">
        <v>0</v>
      </c>
      <c r="F371" s="772">
        <v>0</v>
      </c>
      <c r="G371" s="825"/>
      <c r="H371" s="772">
        <v>1</v>
      </c>
      <c r="I371" s="819">
        <f t="shared" si="12"/>
        <v>0</v>
      </c>
      <c r="J371" s="819">
        <f t="shared" si="13"/>
        <v>1</v>
      </c>
      <c r="K371" s="941"/>
      <c r="L371" s="953"/>
    </row>
    <row r="372" spans="1:12">
      <c r="A372" s="15" t="s">
        <v>2463</v>
      </c>
      <c r="B372" s="15" t="s">
        <v>17835</v>
      </c>
      <c r="C372" s="772" t="s">
        <v>1932</v>
      </c>
      <c r="D372" s="17" t="s">
        <v>14756</v>
      </c>
      <c r="E372" s="825">
        <v>0</v>
      </c>
      <c r="F372" s="772">
        <v>0</v>
      </c>
      <c r="G372" s="825"/>
      <c r="H372" s="772">
        <v>1</v>
      </c>
      <c r="I372" s="819">
        <f t="shared" si="12"/>
        <v>0</v>
      </c>
      <c r="J372" s="819">
        <f t="shared" si="13"/>
        <v>1</v>
      </c>
      <c r="K372" s="941"/>
      <c r="L372" s="953"/>
    </row>
    <row r="373" spans="1:12">
      <c r="A373" s="15" t="s">
        <v>2463</v>
      </c>
      <c r="B373" s="15" t="s">
        <v>17835</v>
      </c>
      <c r="C373" s="772" t="s">
        <v>1933</v>
      </c>
      <c r="D373" s="17" t="s">
        <v>14757</v>
      </c>
      <c r="E373" s="825">
        <v>0</v>
      </c>
      <c r="F373" s="772">
        <v>0</v>
      </c>
      <c r="G373" s="825"/>
      <c r="H373" s="772">
        <v>1</v>
      </c>
      <c r="I373" s="819">
        <f t="shared" si="12"/>
        <v>0</v>
      </c>
      <c r="J373" s="819">
        <f t="shared" si="13"/>
        <v>1</v>
      </c>
      <c r="K373" s="941"/>
      <c r="L373" s="953"/>
    </row>
    <row r="374" spans="1:12">
      <c r="A374" s="15" t="s">
        <v>2463</v>
      </c>
      <c r="B374" s="15" t="s">
        <v>17835</v>
      </c>
      <c r="C374" s="772" t="s">
        <v>1934</v>
      </c>
      <c r="D374" s="17" t="s">
        <v>14758</v>
      </c>
      <c r="E374" s="825">
        <v>0</v>
      </c>
      <c r="F374" s="772">
        <v>0</v>
      </c>
      <c r="G374" s="825"/>
      <c r="H374" s="772">
        <v>1</v>
      </c>
      <c r="I374" s="819">
        <f t="shared" si="12"/>
        <v>0</v>
      </c>
      <c r="J374" s="819">
        <f t="shared" si="13"/>
        <v>1</v>
      </c>
      <c r="K374" s="941"/>
      <c r="L374" s="953"/>
    </row>
    <row r="375" spans="1:12">
      <c r="A375" s="15" t="s">
        <v>2463</v>
      </c>
      <c r="B375" s="15" t="s">
        <v>17835</v>
      </c>
      <c r="C375" s="772" t="s">
        <v>1935</v>
      </c>
      <c r="D375" s="17" t="s">
        <v>14759</v>
      </c>
      <c r="E375" s="825">
        <v>0</v>
      </c>
      <c r="F375" s="772">
        <v>0</v>
      </c>
      <c r="G375" s="825"/>
      <c r="H375" s="772">
        <v>1</v>
      </c>
      <c r="I375" s="819">
        <f t="shared" si="12"/>
        <v>0</v>
      </c>
      <c r="J375" s="819">
        <f t="shared" si="13"/>
        <v>1</v>
      </c>
      <c r="K375" s="941"/>
      <c r="L375" s="953"/>
    </row>
    <row r="376" spans="1:12">
      <c r="A376" s="15" t="s">
        <v>2463</v>
      </c>
      <c r="B376" s="15" t="s">
        <v>17835</v>
      </c>
      <c r="C376" s="772" t="s">
        <v>1936</v>
      </c>
      <c r="D376" s="17" t="s">
        <v>14760</v>
      </c>
      <c r="E376" s="825">
        <v>0</v>
      </c>
      <c r="F376" s="772">
        <v>0</v>
      </c>
      <c r="G376" s="825">
        <v>1</v>
      </c>
      <c r="H376" s="772">
        <v>1</v>
      </c>
      <c r="I376" s="819">
        <f t="shared" si="12"/>
        <v>1</v>
      </c>
      <c r="J376" s="819">
        <f t="shared" si="13"/>
        <v>1</v>
      </c>
      <c r="K376" s="941"/>
      <c r="L376" s="953"/>
    </row>
    <row r="377" spans="1:12">
      <c r="A377" s="15" t="s">
        <v>2463</v>
      </c>
      <c r="B377" s="15" t="s">
        <v>17835</v>
      </c>
      <c r="C377" s="772" t="s">
        <v>1937</v>
      </c>
      <c r="D377" s="17" t="s">
        <v>14761</v>
      </c>
      <c r="E377" s="825">
        <v>0</v>
      </c>
      <c r="F377" s="772">
        <v>0</v>
      </c>
      <c r="G377" s="825">
        <v>1</v>
      </c>
      <c r="H377" s="772">
        <v>1</v>
      </c>
      <c r="I377" s="819">
        <f t="shared" si="12"/>
        <v>1</v>
      </c>
      <c r="J377" s="819">
        <f t="shared" si="13"/>
        <v>1</v>
      </c>
      <c r="K377" s="941"/>
      <c r="L377" s="953"/>
    </row>
    <row r="378" spans="1:12">
      <c r="A378" s="15" t="s">
        <v>2463</v>
      </c>
      <c r="B378" s="15" t="s">
        <v>17835</v>
      </c>
      <c r="C378" s="772" t="s">
        <v>1938</v>
      </c>
      <c r="D378" s="17" t="s">
        <v>14762</v>
      </c>
      <c r="E378" s="825">
        <v>0</v>
      </c>
      <c r="F378" s="772">
        <v>0</v>
      </c>
      <c r="G378" s="825"/>
      <c r="H378" s="772">
        <v>1</v>
      </c>
      <c r="I378" s="819">
        <f t="shared" si="12"/>
        <v>0</v>
      </c>
      <c r="J378" s="819">
        <f t="shared" si="13"/>
        <v>1</v>
      </c>
      <c r="K378" s="941"/>
      <c r="L378" s="953"/>
    </row>
    <row r="379" spans="1:12">
      <c r="A379" s="15" t="s">
        <v>2463</v>
      </c>
      <c r="B379" s="15" t="s">
        <v>17835</v>
      </c>
      <c r="C379" s="772" t="s">
        <v>1939</v>
      </c>
      <c r="D379" s="17" t="s">
        <v>14763</v>
      </c>
      <c r="E379" s="825">
        <v>0</v>
      </c>
      <c r="F379" s="772">
        <v>0</v>
      </c>
      <c r="G379" s="825"/>
      <c r="H379" s="772">
        <v>1</v>
      </c>
      <c r="I379" s="819">
        <f t="shared" si="12"/>
        <v>0</v>
      </c>
      <c r="J379" s="819">
        <f t="shared" si="13"/>
        <v>1</v>
      </c>
      <c r="K379" s="941"/>
      <c r="L379" s="953"/>
    </row>
    <row r="380" spans="1:12">
      <c r="A380" s="15" t="s">
        <v>2463</v>
      </c>
      <c r="B380" s="15" t="s">
        <v>17835</v>
      </c>
      <c r="C380" s="772" t="s">
        <v>1940</v>
      </c>
      <c r="D380" s="17" t="s">
        <v>14764</v>
      </c>
      <c r="E380" s="825">
        <v>0</v>
      </c>
      <c r="F380" s="772">
        <v>0</v>
      </c>
      <c r="G380" s="825"/>
      <c r="H380" s="772">
        <v>1</v>
      </c>
      <c r="I380" s="819">
        <f t="shared" si="12"/>
        <v>0</v>
      </c>
      <c r="J380" s="819">
        <f t="shared" si="13"/>
        <v>1</v>
      </c>
      <c r="K380" s="941"/>
      <c r="L380" s="953"/>
    </row>
    <row r="381" spans="1:12">
      <c r="A381" s="15" t="s">
        <v>2463</v>
      </c>
      <c r="B381" s="15" t="s">
        <v>17835</v>
      </c>
      <c r="C381" s="772" t="s">
        <v>1941</v>
      </c>
      <c r="D381" s="17" t="s">
        <v>14765</v>
      </c>
      <c r="E381" s="825">
        <v>0</v>
      </c>
      <c r="F381" s="772">
        <v>0</v>
      </c>
      <c r="G381" s="825">
        <v>11</v>
      </c>
      <c r="H381" s="772">
        <v>10</v>
      </c>
      <c r="I381" s="819">
        <f t="shared" si="12"/>
        <v>11</v>
      </c>
      <c r="J381" s="819">
        <f t="shared" si="13"/>
        <v>10</v>
      </c>
      <c r="K381" s="941"/>
      <c r="L381" s="953"/>
    </row>
    <row r="382" spans="1:12">
      <c r="A382" s="15" t="s">
        <v>2463</v>
      </c>
      <c r="B382" s="15" t="s">
        <v>17835</v>
      </c>
      <c r="C382" s="772" t="s">
        <v>1942</v>
      </c>
      <c r="D382" s="17" t="s">
        <v>14766</v>
      </c>
      <c r="E382" s="825">
        <v>0</v>
      </c>
      <c r="F382" s="772">
        <v>0</v>
      </c>
      <c r="G382" s="825">
        <v>2</v>
      </c>
      <c r="H382" s="772">
        <v>10</v>
      </c>
      <c r="I382" s="819">
        <f t="shared" si="12"/>
        <v>2</v>
      </c>
      <c r="J382" s="819">
        <f t="shared" si="13"/>
        <v>10</v>
      </c>
      <c r="K382" s="941"/>
      <c r="L382" s="953"/>
    </row>
    <row r="383" spans="1:12">
      <c r="A383" s="15" t="s">
        <v>2463</v>
      </c>
      <c r="B383" s="15" t="s">
        <v>17835</v>
      </c>
      <c r="C383" s="772" t="s">
        <v>1943</v>
      </c>
      <c r="D383" s="17" t="s">
        <v>14767</v>
      </c>
      <c r="E383" s="825">
        <v>0</v>
      </c>
      <c r="F383" s="772">
        <v>0</v>
      </c>
      <c r="G383" s="825"/>
      <c r="H383" s="772">
        <v>1</v>
      </c>
      <c r="I383" s="819">
        <f t="shared" si="12"/>
        <v>0</v>
      </c>
      <c r="J383" s="819">
        <f t="shared" si="13"/>
        <v>1</v>
      </c>
      <c r="K383" s="941"/>
      <c r="L383" s="953"/>
    </row>
    <row r="384" spans="1:12">
      <c r="A384" s="15" t="s">
        <v>2463</v>
      </c>
      <c r="B384" s="15" t="s">
        <v>17835</v>
      </c>
      <c r="C384" s="772" t="s">
        <v>1944</v>
      </c>
      <c r="D384" s="17" t="s">
        <v>14768</v>
      </c>
      <c r="E384" s="825">
        <v>0</v>
      </c>
      <c r="F384" s="772">
        <v>0</v>
      </c>
      <c r="G384" s="825"/>
      <c r="H384" s="772">
        <v>1</v>
      </c>
      <c r="I384" s="819">
        <f t="shared" si="12"/>
        <v>0</v>
      </c>
      <c r="J384" s="819">
        <f t="shared" si="13"/>
        <v>1</v>
      </c>
      <c r="K384" s="941"/>
      <c r="L384" s="953"/>
    </row>
    <row r="385" spans="1:12">
      <c r="A385" s="15" t="s">
        <v>2463</v>
      </c>
      <c r="B385" s="15" t="s">
        <v>17835</v>
      </c>
      <c r="C385" s="772" t="s">
        <v>1945</v>
      </c>
      <c r="D385" s="17" t="s">
        <v>14769</v>
      </c>
      <c r="E385" s="825">
        <v>0</v>
      </c>
      <c r="F385" s="772">
        <v>5</v>
      </c>
      <c r="G385" s="825"/>
      <c r="H385" s="772">
        <v>1</v>
      </c>
      <c r="I385" s="819">
        <f t="shared" si="12"/>
        <v>0</v>
      </c>
      <c r="J385" s="819">
        <f t="shared" si="13"/>
        <v>6</v>
      </c>
      <c r="K385" s="941"/>
      <c r="L385" s="953"/>
    </row>
    <row r="386" spans="1:12">
      <c r="A386" s="15" t="s">
        <v>2463</v>
      </c>
      <c r="B386" s="15" t="s">
        <v>17835</v>
      </c>
      <c r="C386" s="772" t="s">
        <v>1946</v>
      </c>
      <c r="D386" s="17" t="s">
        <v>14770</v>
      </c>
      <c r="E386" s="825">
        <v>0</v>
      </c>
      <c r="F386" s="772">
        <v>0</v>
      </c>
      <c r="G386" s="825">
        <v>1</v>
      </c>
      <c r="H386" s="772">
        <v>1</v>
      </c>
      <c r="I386" s="819">
        <f t="shared" si="12"/>
        <v>1</v>
      </c>
      <c r="J386" s="819">
        <f t="shared" si="13"/>
        <v>1</v>
      </c>
      <c r="K386" s="941"/>
      <c r="L386" s="953"/>
    </row>
    <row r="387" spans="1:12">
      <c r="A387" s="15" t="s">
        <v>2463</v>
      </c>
      <c r="B387" s="15" t="s">
        <v>17835</v>
      </c>
      <c r="C387" s="772" t="s">
        <v>1947</v>
      </c>
      <c r="D387" s="17" t="s">
        <v>14771</v>
      </c>
      <c r="E387" s="825">
        <v>0</v>
      </c>
      <c r="F387" s="772">
        <v>0</v>
      </c>
      <c r="G387" s="825">
        <v>1</v>
      </c>
      <c r="H387" s="772">
        <v>1</v>
      </c>
      <c r="I387" s="819">
        <f t="shared" si="12"/>
        <v>1</v>
      </c>
      <c r="J387" s="819">
        <f t="shared" si="13"/>
        <v>1</v>
      </c>
      <c r="K387" s="941"/>
      <c r="L387" s="953"/>
    </row>
    <row r="388" spans="1:12">
      <c r="A388" s="15" t="s">
        <v>2463</v>
      </c>
      <c r="B388" s="15" t="s">
        <v>17835</v>
      </c>
      <c r="C388" s="772" t="s">
        <v>1948</v>
      </c>
      <c r="D388" s="17" t="s">
        <v>14772</v>
      </c>
      <c r="E388" s="825">
        <v>0</v>
      </c>
      <c r="F388" s="772">
        <v>0</v>
      </c>
      <c r="G388" s="825"/>
      <c r="H388" s="772">
        <v>1</v>
      </c>
      <c r="I388" s="819">
        <f t="shared" si="12"/>
        <v>0</v>
      </c>
      <c r="J388" s="819">
        <f t="shared" si="13"/>
        <v>1</v>
      </c>
      <c r="K388" s="941"/>
      <c r="L388" s="953"/>
    </row>
    <row r="389" spans="1:12">
      <c r="A389" s="15" t="s">
        <v>2463</v>
      </c>
      <c r="B389" s="15" t="s">
        <v>17835</v>
      </c>
      <c r="C389" s="772" t="s">
        <v>1949</v>
      </c>
      <c r="D389" s="17" t="s">
        <v>14773</v>
      </c>
      <c r="E389" s="825">
        <v>0</v>
      </c>
      <c r="F389" s="772">
        <v>0</v>
      </c>
      <c r="G389" s="825"/>
      <c r="H389" s="772">
        <v>1</v>
      </c>
      <c r="I389" s="819">
        <f t="shared" si="12"/>
        <v>0</v>
      </c>
      <c r="J389" s="819">
        <f t="shared" si="13"/>
        <v>1</v>
      </c>
      <c r="K389" s="941"/>
      <c r="L389" s="953"/>
    </row>
    <row r="390" spans="1:12">
      <c r="A390" s="15" t="s">
        <v>2463</v>
      </c>
      <c r="B390" s="15" t="s">
        <v>17835</v>
      </c>
      <c r="C390" s="772" t="s">
        <v>1950</v>
      </c>
      <c r="D390" s="17" t="s">
        <v>14774</v>
      </c>
      <c r="E390" s="825">
        <v>0</v>
      </c>
      <c r="F390" s="772">
        <v>0</v>
      </c>
      <c r="G390" s="825"/>
      <c r="H390" s="772">
        <v>1</v>
      </c>
      <c r="I390" s="819">
        <f t="shared" si="12"/>
        <v>0</v>
      </c>
      <c r="J390" s="819">
        <f t="shared" si="13"/>
        <v>1</v>
      </c>
      <c r="K390" s="941"/>
      <c r="L390" s="953"/>
    </row>
    <row r="391" spans="1:12">
      <c r="A391" s="15" t="s">
        <v>2463</v>
      </c>
      <c r="B391" s="15" t="s">
        <v>17835</v>
      </c>
      <c r="C391" s="772" t="s">
        <v>1951</v>
      </c>
      <c r="D391" s="17" t="s">
        <v>14775</v>
      </c>
      <c r="E391" s="825">
        <v>0</v>
      </c>
      <c r="F391" s="772">
        <v>0</v>
      </c>
      <c r="G391" s="825"/>
      <c r="H391" s="772">
        <v>1</v>
      </c>
      <c r="I391" s="819">
        <f t="shared" si="12"/>
        <v>0</v>
      </c>
      <c r="J391" s="819">
        <f t="shared" si="13"/>
        <v>1</v>
      </c>
      <c r="K391" s="941"/>
      <c r="L391" s="953"/>
    </row>
    <row r="392" spans="1:12">
      <c r="A392" s="15" t="s">
        <v>2463</v>
      </c>
      <c r="B392" s="15" t="s">
        <v>17835</v>
      </c>
      <c r="C392" s="772" t="s">
        <v>1952</v>
      </c>
      <c r="D392" s="17" t="s">
        <v>14776</v>
      </c>
      <c r="E392" s="825">
        <v>0</v>
      </c>
      <c r="F392" s="772">
        <v>1</v>
      </c>
      <c r="G392" s="825">
        <v>1</v>
      </c>
      <c r="H392" s="772">
        <v>1</v>
      </c>
      <c r="I392" s="819">
        <f t="shared" si="12"/>
        <v>1</v>
      </c>
      <c r="J392" s="819">
        <f t="shared" si="13"/>
        <v>2</v>
      </c>
      <c r="K392" s="941"/>
      <c r="L392" s="953"/>
    </row>
    <row r="393" spans="1:12">
      <c r="A393" s="15" t="s">
        <v>2463</v>
      </c>
      <c r="B393" s="15" t="s">
        <v>17835</v>
      </c>
      <c r="C393" s="772" t="s">
        <v>1953</v>
      </c>
      <c r="D393" s="17" t="s">
        <v>14777</v>
      </c>
      <c r="E393" s="825">
        <v>0</v>
      </c>
      <c r="F393" s="772">
        <v>0</v>
      </c>
      <c r="G393" s="825">
        <v>1</v>
      </c>
      <c r="H393" s="772">
        <v>1</v>
      </c>
      <c r="I393" s="819">
        <f t="shared" si="12"/>
        <v>1</v>
      </c>
      <c r="J393" s="819">
        <f t="shared" si="13"/>
        <v>1</v>
      </c>
      <c r="K393" s="941"/>
      <c r="L393" s="953"/>
    </row>
    <row r="394" spans="1:12">
      <c r="A394" s="15" t="s">
        <v>2463</v>
      </c>
      <c r="B394" s="15" t="s">
        <v>17835</v>
      </c>
      <c r="C394" s="772" t="s">
        <v>1954</v>
      </c>
      <c r="D394" s="17" t="s">
        <v>14778</v>
      </c>
      <c r="E394" s="825">
        <v>0</v>
      </c>
      <c r="F394" s="772">
        <v>0</v>
      </c>
      <c r="G394" s="825"/>
      <c r="H394" s="772">
        <v>1</v>
      </c>
      <c r="I394" s="819">
        <f t="shared" si="12"/>
        <v>0</v>
      </c>
      <c r="J394" s="819">
        <f t="shared" si="13"/>
        <v>1</v>
      </c>
      <c r="K394" s="941"/>
      <c r="L394" s="953"/>
    </row>
    <row r="395" spans="1:12">
      <c r="A395" s="15" t="s">
        <v>2463</v>
      </c>
      <c r="B395" s="15" t="s">
        <v>17835</v>
      </c>
      <c r="C395" s="772" t="s">
        <v>1955</v>
      </c>
      <c r="D395" s="17" t="s">
        <v>14779</v>
      </c>
      <c r="E395" s="825">
        <v>0</v>
      </c>
      <c r="F395" s="772">
        <v>0</v>
      </c>
      <c r="G395" s="825"/>
      <c r="H395" s="772">
        <v>1</v>
      </c>
      <c r="I395" s="819">
        <f t="shared" si="12"/>
        <v>0</v>
      </c>
      <c r="J395" s="819">
        <f t="shared" si="13"/>
        <v>1</v>
      </c>
      <c r="K395" s="941"/>
      <c r="L395" s="953"/>
    </row>
    <row r="396" spans="1:12">
      <c r="A396" s="15" t="s">
        <v>2463</v>
      </c>
      <c r="B396" s="15" t="s">
        <v>17835</v>
      </c>
      <c r="C396" s="772" t="s">
        <v>1956</v>
      </c>
      <c r="D396" s="17" t="s">
        <v>14780</v>
      </c>
      <c r="E396" s="825">
        <v>0</v>
      </c>
      <c r="F396" s="772">
        <v>0</v>
      </c>
      <c r="G396" s="825"/>
      <c r="H396" s="772">
        <v>1</v>
      </c>
      <c r="I396" s="819">
        <f t="shared" si="12"/>
        <v>0</v>
      </c>
      <c r="J396" s="819">
        <f t="shared" si="13"/>
        <v>1</v>
      </c>
      <c r="K396" s="941"/>
      <c r="L396" s="953"/>
    </row>
    <row r="397" spans="1:12">
      <c r="A397" s="15" t="s">
        <v>2463</v>
      </c>
      <c r="B397" s="15" t="s">
        <v>17835</v>
      </c>
      <c r="C397" s="772" t="s">
        <v>1957</v>
      </c>
      <c r="D397" s="17" t="s">
        <v>14781</v>
      </c>
      <c r="E397" s="825">
        <v>0</v>
      </c>
      <c r="F397" s="772">
        <v>0</v>
      </c>
      <c r="G397" s="825"/>
      <c r="H397" s="772">
        <v>1</v>
      </c>
      <c r="I397" s="819">
        <f t="shared" si="12"/>
        <v>0</v>
      </c>
      <c r="J397" s="819">
        <f t="shared" si="13"/>
        <v>1</v>
      </c>
      <c r="K397" s="941"/>
      <c r="L397" s="953"/>
    </row>
    <row r="398" spans="1:12">
      <c r="A398" s="15" t="s">
        <v>2463</v>
      </c>
      <c r="B398" s="15" t="s">
        <v>17835</v>
      </c>
      <c r="C398" s="772" t="s">
        <v>1958</v>
      </c>
      <c r="D398" s="17" t="s">
        <v>14782</v>
      </c>
      <c r="E398" s="825">
        <v>0</v>
      </c>
      <c r="F398" s="772">
        <v>0</v>
      </c>
      <c r="G398" s="825"/>
      <c r="H398" s="772">
        <v>1</v>
      </c>
      <c r="I398" s="819">
        <f t="shared" si="12"/>
        <v>0</v>
      </c>
      <c r="J398" s="819">
        <f t="shared" si="13"/>
        <v>1</v>
      </c>
      <c r="K398" s="941"/>
      <c r="L398" s="953"/>
    </row>
    <row r="399" spans="1:12">
      <c r="A399" s="15" t="s">
        <v>2463</v>
      </c>
      <c r="B399" s="15" t="s">
        <v>17835</v>
      </c>
      <c r="C399" s="772" t="s">
        <v>1959</v>
      </c>
      <c r="D399" s="17" t="s">
        <v>14783</v>
      </c>
      <c r="E399" s="825">
        <v>0</v>
      </c>
      <c r="F399" s="772">
        <v>0</v>
      </c>
      <c r="G399" s="825"/>
      <c r="H399" s="772">
        <v>1</v>
      </c>
      <c r="I399" s="819">
        <f t="shared" ref="I399:I462" si="14">E399+G399</f>
        <v>0</v>
      </c>
      <c r="J399" s="819">
        <f t="shared" ref="J399:J462" si="15">F399+H399</f>
        <v>1</v>
      </c>
      <c r="K399" s="941"/>
      <c r="L399" s="953"/>
    </row>
    <row r="400" spans="1:12">
      <c r="A400" s="15" t="s">
        <v>2463</v>
      </c>
      <c r="B400" s="15" t="s">
        <v>17835</v>
      </c>
      <c r="C400" s="772" t="s">
        <v>1960</v>
      </c>
      <c r="D400" s="17" t="s">
        <v>14784</v>
      </c>
      <c r="E400" s="825">
        <v>0</v>
      </c>
      <c r="F400" s="772">
        <v>0</v>
      </c>
      <c r="G400" s="825"/>
      <c r="H400" s="772">
        <v>1</v>
      </c>
      <c r="I400" s="819">
        <f t="shared" si="14"/>
        <v>0</v>
      </c>
      <c r="J400" s="819">
        <f t="shared" si="15"/>
        <v>1</v>
      </c>
      <c r="K400" s="941"/>
      <c r="L400" s="953"/>
    </row>
    <row r="401" spans="1:12">
      <c r="A401" s="15" t="s">
        <v>2463</v>
      </c>
      <c r="B401" s="15" t="s">
        <v>17835</v>
      </c>
      <c r="C401" s="772" t="s">
        <v>1961</v>
      </c>
      <c r="D401" s="17" t="s">
        <v>14785</v>
      </c>
      <c r="E401" s="825">
        <v>0</v>
      </c>
      <c r="F401" s="772">
        <v>0</v>
      </c>
      <c r="G401" s="825"/>
      <c r="H401" s="772">
        <v>1</v>
      </c>
      <c r="I401" s="819">
        <f t="shared" si="14"/>
        <v>0</v>
      </c>
      <c r="J401" s="819">
        <f t="shared" si="15"/>
        <v>1</v>
      </c>
      <c r="K401" s="941"/>
      <c r="L401" s="953"/>
    </row>
    <row r="402" spans="1:12">
      <c r="A402" s="15" t="s">
        <v>2463</v>
      </c>
      <c r="B402" s="15" t="s">
        <v>17835</v>
      </c>
      <c r="C402" s="772" t="s">
        <v>1962</v>
      </c>
      <c r="D402" s="17" t="s">
        <v>14786</v>
      </c>
      <c r="E402" s="825">
        <v>0</v>
      </c>
      <c r="F402" s="772">
        <v>0</v>
      </c>
      <c r="G402" s="825"/>
      <c r="H402" s="772">
        <v>1</v>
      </c>
      <c r="I402" s="819">
        <f t="shared" si="14"/>
        <v>0</v>
      </c>
      <c r="J402" s="819">
        <f t="shared" si="15"/>
        <v>1</v>
      </c>
      <c r="K402" s="941"/>
      <c r="L402" s="953"/>
    </row>
    <row r="403" spans="1:12">
      <c r="A403" s="15" t="s">
        <v>2463</v>
      </c>
      <c r="B403" s="15" t="s">
        <v>17835</v>
      </c>
      <c r="C403" s="772" t="s">
        <v>1963</v>
      </c>
      <c r="D403" s="17" t="s">
        <v>14787</v>
      </c>
      <c r="E403" s="825">
        <v>0</v>
      </c>
      <c r="F403" s="772">
        <v>0</v>
      </c>
      <c r="G403" s="825"/>
      <c r="H403" s="772">
        <v>1</v>
      </c>
      <c r="I403" s="819">
        <f t="shared" si="14"/>
        <v>0</v>
      </c>
      <c r="J403" s="819">
        <f t="shared" si="15"/>
        <v>1</v>
      </c>
      <c r="K403" s="941"/>
      <c r="L403" s="953"/>
    </row>
    <row r="404" spans="1:12">
      <c r="A404" s="15" t="s">
        <v>2463</v>
      </c>
      <c r="B404" s="15" t="s">
        <v>17835</v>
      </c>
      <c r="C404" s="772" t="s">
        <v>1964</v>
      </c>
      <c r="D404" s="17" t="s">
        <v>14788</v>
      </c>
      <c r="E404" s="825">
        <v>0</v>
      </c>
      <c r="F404" s="772">
        <v>0</v>
      </c>
      <c r="G404" s="825"/>
      <c r="H404" s="772">
        <v>1</v>
      </c>
      <c r="I404" s="819">
        <f t="shared" si="14"/>
        <v>0</v>
      </c>
      <c r="J404" s="819">
        <f t="shared" si="15"/>
        <v>1</v>
      </c>
      <c r="K404" s="941"/>
      <c r="L404" s="953"/>
    </row>
    <row r="405" spans="1:12">
      <c r="A405" s="15" t="s">
        <v>2463</v>
      </c>
      <c r="B405" s="15" t="s">
        <v>17835</v>
      </c>
      <c r="C405" s="772" t="s">
        <v>1965</v>
      </c>
      <c r="D405" s="17" t="s">
        <v>14789</v>
      </c>
      <c r="E405" s="825">
        <v>0</v>
      </c>
      <c r="F405" s="772">
        <v>0</v>
      </c>
      <c r="G405" s="825">
        <v>1</v>
      </c>
      <c r="H405" s="772">
        <v>1</v>
      </c>
      <c r="I405" s="819">
        <f t="shared" si="14"/>
        <v>1</v>
      </c>
      <c r="J405" s="819">
        <f t="shared" si="15"/>
        <v>1</v>
      </c>
      <c r="K405" s="941"/>
      <c r="L405" s="953"/>
    </row>
    <row r="406" spans="1:12">
      <c r="A406" s="15" t="s">
        <v>2463</v>
      </c>
      <c r="B406" s="15" t="s">
        <v>17835</v>
      </c>
      <c r="C406" s="772" t="s">
        <v>1966</v>
      </c>
      <c r="D406" s="17" t="s">
        <v>14790</v>
      </c>
      <c r="E406" s="825">
        <v>0</v>
      </c>
      <c r="F406" s="772">
        <v>0</v>
      </c>
      <c r="G406" s="825"/>
      <c r="H406" s="772">
        <v>1</v>
      </c>
      <c r="I406" s="819">
        <f t="shared" si="14"/>
        <v>0</v>
      </c>
      <c r="J406" s="819">
        <f t="shared" si="15"/>
        <v>1</v>
      </c>
      <c r="K406" s="941"/>
      <c r="L406" s="953"/>
    </row>
    <row r="407" spans="1:12">
      <c r="A407" s="15" t="s">
        <v>2463</v>
      </c>
      <c r="B407" s="15" t="s">
        <v>17835</v>
      </c>
      <c r="C407" s="772" t="s">
        <v>1967</v>
      </c>
      <c r="D407" s="17" t="s">
        <v>14791</v>
      </c>
      <c r="E407" s="825">
        <v>0</v>
      </c>
      <c r="F407" s="772">
        <v>0</v>
      </c>
      <c r="G407" s="825"/>
      <c r="H407" s="772">
        <v>1</v>
      </c>
      <c r="I407" s="819">
        <f t="shared" si="14"/>
        <v>0</v>
      </c>
      <c r="J407" s="819">
        <f t="shared" si="15"/>
        <v>1</v>
      </c>
      <c r="K407" s="941"/>
      <c r="L407" s="953"/>
    </row>
    <row r="408" spans="1:12">
      <c r="A408" s="15" t="s">
        <v>2463</v>
      </c>
      <c r="B408" s="15" t="s">
        <v>17835</v>
      </c>
      <c r="C408" s="772" t="s">
        <v>1968</v>
      </c>
      <c r="D408" s="17" t="s">
        <v>14792</v>
      </c>
      <c r="E408" s="825">
        <v>0</v>
      </c>
      <c r="F408" s="772">
        <v>0</v>
      </c>
      <c r="G408" s="825">
        <v>11</v>
      </c>
      <c r="H408" s="772">
        <v>10</v>
      </c>
      <c r="I408" s="819">
        <f t="shared" si="14"/>
        <v>11</v>
      </c>
      <c r="J408" s="819">
        <f t="shared" si="15"/>
        <v>10</v>
      </c>
      <c r="K408" s="941"/>
      <c r="L408" s="953"/>
    </row>
    <row r="409" spans="1:12">
      <c r="A409" s="15" t="s">
        <v>2463</v>
      </c>
      <c r="B409" s="15" t="s">
        <v>17835</v>
      </c>
      <c r="C409" s="772" t="s">
        <v>1969</v>
      </c>
      <c r="D409" s="17" t="s">
        <v>14793</v>
      </c>
      <c r="E409" s="825">
        <v>0</v>
      </c>
      <c r="F409" s="772">
        <v>0</v>
      </c>
      <c r="G409" s="825">
        <v>2</v>
      </c>
      <c r="H409" s="772">
        <v>1</v>
      </c>
      <c r="I409" s="819">
        <f t="shared" si="14"/>
        <v>2</v>
      </c>
      <c r="J409" s="819">
        <f t="shared" si="15"/>
        <v>1</v>
      </c>
      <c r="K409" s="941"/>
      <c r="L409" s="953"/>
    </row>
    <row r="410" spans="1:12">
      <c r="A410" s="15" t="s">
        <v>2463</v>
      </c>
      <c r="B410" s="15" t="s">
        <v>17835</v>
      </c>
      <c r="C410" s="772" t="s">
        <v>1970</v>
      </c>
      <c r="D410" s="17" t="s">
        <v>14794</v>
      </c>
      <c r="E410" s="825">
        <v>0</v>
      </c>
      <c r="F410" s="772">
        <v>0</v>
      </c>
      <c r="G410" s="825"/>
      <c r="H410" s="772">
        <v>1</v>
      </c>
      <c r="I410" s="819">
        <f t="shared" si="14"/>
        <v>0</v>
      </c>
      <c r="J410" s="819">
        <f t="shared" si="15"/>
        <v>1</v>
      </c>
      <c r="K410" s="941"/>
      <c r="L410" s="953"/>
    </row>
    <row r="411" spans="1:12">
      <c r="A411" s="15" t="s">
        <v>2463</v>
      </c>
      <c r="B411" s="15" t="s">
        <v>17835</v>
      </c>
      <c r="C411" s="772" t="s">
        <v>1971</v>
      </c>
      <c r="D411" s="17" t="s">
        <v>14795</v>
      </c>
      <c r="E411" s="825">
        <v>0</v>
      </c>
      <c r="F411" s="772">
        <v>0</v>
      </c>
      <c r="G411" s="825">
        <v>7</v>
      </c>
      <c r="H411" s="772">
        <v>10</v>
      </c>
      <c r="I411" s="819">
        <f t="shared" si="14"/>
        <v>7</v>
      </c>
      <c r="J411" s="819">
        <f t="shared" si="15"/>
        <v>10</v>
      </c>
      <c r="K411" s="941"/>
      <c r="L411" s="953"/>
    </row>
    <row r="412" spans="1:12">
      <c r="A412" s="15" t="s">
        <v>2463</v>
      </c>
      <c r="B412" s="15" t="s">
        <v>17835</v>
      </c>
      <c r="C412" s="772" t="s">
        <v>1972</v>
      </c>
      <c r="D412" s="17" t="s">
        <v>14796</v>
      </c>
      <c r="E412" s="825">
        <v>0</v>
      </c>
      <c r="F412" s="772">
        <v>0</v>
      </c>
      <c r="G412" s="825"/>
      <c r="H412" s="772">
        <v>1</v>
      </c>
      <c r="I412" s="819">
        <f t="shared" si="14"/>
        <v>0</v>
      </c>
      <c r="J412" s="819">
        <f t="shared" si="15"/>
        <v>1</v>
      </c>
      <c r="K412" s="941"/>
      <c r="L412" s="953"/>
    </row>
    <row r="413" spans="1:12">
      <c r="A413" s="15" t="s">
        <v>2463</v>
      </c>
      <c r="B413" s="15" t="s">
        <v>17835</v>
      </c>
      <c r="C413" s="772" t="s">
        <v>1973</v>
      </c>
      <c r="D413" s="17" t="s">
        <v>14797</v>
      </c>
      <c r="E413" s="825">
        <v>0</v>
      </c>
      <c r="F413" s="772">
        <v>0</v>
      </c>
      <c r="G413" s="825"/>
      <c r="H413" s="772">
        <v>1</v>
      </c>
      <c r="I413" s="819">
        <f t="shared" si="14"/>
        <v>0</v>
      </c>
      <c r="J413" s="819">
        <f t="shared" si="15"/>
        <v>1</v>
      </c>
      <c r="K413" s="941"/>
      <c r="L413" s="953"/>
    </row>
    <row r="414" spans="1:12">
      <c r="A414" s="15" t="s">
        <v>2463</v>
      </c>
      <c r="B414" s="15" t="s">
        <v>17835</v>
      </c>
      <c r="C414" s="772" t="s">
        <v>1974</v>
      </c>
      <c r="D414" s="17" t="s">
        <v>14798</v>
      </c>
      <c r="E414" s="825">
        <v>0</v>
      </c>
      <c r="F414" s="772">
        <v>0</v>
      </c>
      <c r="G414" s="825">
        <v>1</v>
      </c>
      <c r="H414" s="772">
        <v>1</v>
      </c>
      <c r="I414" s="819">
        <f t="shared" si="14"/>
        <v>1</v>
      </c>
      <c r="J414" s="819">
        <f t="shared" si="15"/>
        <v>1</v>
      </c>
      <c r="K414" s="941"/>
      <c r="L414" s="953"/>
    </row>
    <row r="415" spans="1:12">
      <c r="A415" s="15" t="s">
        <v>2463</v>
      </c>
      <c r="B415" s="15" t="s">
        <v>17835</v>
      </c>
      <c r="C415" s="772" t="s">
        <v>1975</v>
      </c>
      <c r="D415" s="17" t="s">
        <v>14799</v>
      </c>
      <c r="E415" s="825">
        <v>0</v>
      </c>
      <c r="F415" s="772">
        <v>0</v>
      </c>
      <c r="G415" s="825"/>
      <c r="H415" s="772">
        <v>1</v>
      </c>
      <c r="I415" s="819">
        <f t="shared" si="14"/>
        <v>0</v>
      </c>
      <c r="J415" s="819">
        <f t="shared" si="15"/>
        <v>1</v>
      </c>
      <c r="K415" s="941"/>
      <c r="L415" s="953"/>
    </row>
    <row r="416" spans="1:12">
      <c r="A416" s="15" t="s">
        <v>2463</v>
      </c>
      <c r="B416" s="15" t="s">
        <v>17835</v>
      </c>
      <c r="C416" s="772" t="s">
        <v>1976</v>
      </c>
      <c r="D416" s="17" t="s">
        <v>14800</v>
      </c>
      <c r="E416" s="825">
        <v>0</v>
      </c>
      <c r="F416" s="772">
        <v>0</v>
      </c>
      <c r="G416" s="825"/>
      <c r="H416" s="772">
        <v>1</v>
      </c>
      <c r="I416" s="819">
        <f t="shared" si="14"/>
        <v>0</v>
      </c>
      <c r="J416" s="819">
        <f t="shared" si="15"/>
        <v>1</v>
      </c>
      <c r="K416" s="941"/>
      <c r="L416" s="953"/>
    </row>
    <row r="417" spans="1:12">
      <c r="A417" s="15" t="s">
        <v>2463</v>
      </c>
      <c r="B417" s="15" t="s">
        <v>17835</v>
      </c>
      <c r="C417" s="772" t="s">
        <v>1977</v>
      </c>
      <c r="D417" s="17" t="s">
        <v>14801</v>
      </c>
      <c r="E417" s="825">
        <v>0</v>
      </c>
      <c r="F417" s="772">
        <v>0</v>
      </c>
      <c r="G417" s="825"/>
      <c r="H417" s="772">
        <v>1</v>
      </c>
      <c r="I417" s="819">
        <f t="shared" si="14"/>
        <v>0</v>
      </c>
      <c r="J417" s="819">
        <f t="shared" si="15"/>
        <v>1</v>
      </c>
      <c r="K417" s="941"/>
      <c r="L417" s="953"/>
    </row>
    <row r="418" spans="1:12">
      <c r="A418" s="15" t="s">
        <v>2463</v>
      </c>
      <c r="B418" s="15" t="s">
        <v>17835</v>
      </c>
      <c r="C418" s="772" t="s">
        <v>1978</v>
      </c>
      <c r="D418" s="17" t="s">
        <v>14802</v>
      </c>
      <c r="E418" s="825">
        <v>0</v>
      </c>
      <c r="F418" s="772">
        <v>0</v>
      </c>
      <c r="G418" s="825"/>
      <c r="H418" s="772">
        <v>1</v>
      </c>
      <c r="I418" s="819">
        <f t="shared" si="14"/>
        <v>0</v>
      </c>
      <c r="J418" s="819">
        <f t="shared" si="15"/>
        <v>1</v>
      </c>
      <c r="K418" s="941"/>
      <c r="L418" s="953"/>
    </row>
    <row r="419" spans="1:12">
      <c r="A419" s="15" t="s">
        <v>2463</v>
      </c>
      <c r="B419" s="15" t="s">
        <v>17835</v>
      </c>
      <c r="C419" s="772" t="s">
        <v>1979</v>
      </c>
      <c r="D419" s="17" t="s">
        <v>14803</v>
      </c>
      <c r="E419" s="825">
        <v>0</v>
      </c>
      <c r="F419" s="772">
        <v>0</v>
      </c>
      <c r="G419" s="825">
        <v>1</v>
      </c>
      <c r="H419" s="772">
        <v>1</v>
      </c>
      <c r="I419" s="819">
        <f t="shared" si="14"/>
        <v>1</v>
      </c>
      <c r="J419" s="819">
        <f t="shared" si="15"/>
        <v>1</v>
      </c>
      <c r="K419" s="941"/>
      <c r="L419" s="953"/>
    </row>
    <row r="420" spans="1:12">
      <c r="A420" s="15" t="s">
        <v>2463</v>
      </c>
      <c r="B420" s="15" t="s">
        <v>17835</v>
      </c>
      <c r="C420" s="772" t="s">
        <v>1980</v>
      </c>
      <c r="D420" s="17" t="s">
        <v>14804</v>
      </c>
      <c r="E420" s="825">
        <v>167</v>
      </c>
      <c r="F420" s="772">
        <v>220</v>
      </c>
      <c r="G420" s="825">
        <v>8</v>
      </c>
      <c r="H420" s="772">
        <v>15</v>
      </c>
      <c r="I420" s="819">
        <f t="shared" si="14"/>
        <v>175</v>
      </c>
      <c r="J420" s="819">
        <f t="shared" si="15"/>
        <v>235</v>
      </c>
      <c r="K420" s="941"/>
      <c r="L420" s="953"/>
    </row>
    <row r="421" spans="1:12">
      <c r="A421" s="15" t="s">
        <v>2463</v>
      </c>
      <c r="B421" s="15" t="s">
        <v>17835</v>
      </c>
      <c r="C421" s="772" t="s">
        <v>1981</v>
      </c>
      <c r="D421" s="17" t="s">
        <v>14805</v>
      </c>
      <c r="E421" s="825">
        <v>0</v>
      </c>
      <c r="F421" s="772">
        <v>0</v>
      </c>
      <c r="G421" s="825"/>
      <c r="H421" s="772">
        <v>1</v>
      </c>
      <c r="I421" s="819">
        <f t="shared" si="14"/>
        <v>0</v>
      </c>
      <c r="J421" s="819">
        <f t="shared" si="15"/>
        <v>1</v>
      </c>
      <c r="K421" s="941"/>
      <c r="L421" s="953"/>
    </row>
    <row r="422" spans="1:12">
      <c r="A422" s="15" t="s">
        <v>2463</v>
      </c>
      <c r="B422" s="15" t="s">
        <v>17835</v>
      </c>
      <c r="C422" s="772" t="s">
        <v>1982</v>
      </c>
      <c r="D422" s="17" t="s">
        <v>14806</v>
      </c>
      <c r="E422" s="825">
        <v>0</v>
      </c>
      <c r="F422" s="772">
        <v>0</v>
      </c>
      <c r="G422" s="825"/>
      <c r="H422" s="772">
        <v>1</v>
      </c>
      <c r="I422" s="819">
        <f t="shared" si="14"/>
        <v>0</v>
      </c>
      <c r="J422" s="819">
        <f t="shared" si="15"/>
        <v>1</v>
      </c>
      <c r="K422" s="941"/>
      <c r="L422" s="953"/>
    </row>
    <row r="423" spans="1:12">
      <c r="A423" s="15" t="s">
        <v>2463</v>
      </c>
      <c r="B423" s="15" t="s">
        <v>17835</v>
      </c>
      <c r="C423" s="772" t="s">
        <v>1983</v>
      </c>
      <c r="D423" s="17" t="s">
        <v>14807</v>
      </c>
      <c r="E423" s="825">
        <v>0</v>
      </c>
      <c r="F423" s="772">
        <v>0</v>
      </c>
      <c r="G423" s="825">
        <v>2</v>
      </c>
      <c r="H423" s="772">
        <v>1</v>
      </c>
      <c r="I423" s="819">
        <f t="shared" si="14"/>
        <v>2</v>
      </c>
      <c r="J423" s="819">
        <f t="shared" si="15"/>
        <v>1</v>
      </c>
      <c r="K423" s="941"/>
      <c r="L423" s="953"/>
    </row>
    <row r="424" spans="1:12">
      <c r="A424" s="15" t="s">
        <v>2463</v>
      </c>
      <c r="B424" s="15" t="s">
        <v>17835</v>
      </c>
      <c r="C424" s="772" t="s">
        <v>1984</v>
      </c>
      <c r="D424" s="17" t="s">
        <v>14808</v>
      </c>
      <c r="E424" s="825">
        <v>0</v>
      </c>
      <c r="F424" s="772">
        <v>0</v>
      </c>
      <c r="G424" s="825">
        <v>1</v>
      </c>
      <c r="H424" s="772">
        <v>1</v>
      </c>
      <c r="I424" s="819">
        <f t="shared" si="14"/>
        <v>1</v>
      </c>
      <c r="J424" s="819">
        <f t="shared" si="15"/>
        <v>1</v>
      </c>
      <c r="K424" s="941"/>
      <c r="L424" s="953"/>
    </row>
    <row r="425" spans="1:12">
      <c r="A425" s="15" t="s">
        <v>2463</v>
      </c>
      <c r="B425" s="15" t="s">
        <v>17835</v>
      </c>
      <c r="C425" s="772" t="s">
        <v>1985</v>
      </c>
      <c r="D425" s="17" t="s">
        <v>14809</v>
      </c>
      <c r="E425" s="825">
        <v>0</v>
      </c>
      <c r="F425" s="772">
        <v>0</v>
      </c>
      <c r="G425" s="825">
        <v>17</v>
      </c>
      <c r="H425" s="772">
        <v>30</v>
      </c>
      <c r="I425" s="819">
        <f t="shared" si="14"/>
        <v>17</v>
      </c>
      <c r="J425" s="819">
        <f t="shared" si="15"/>
        <v>30</v>
      </c>
      <c r="K425" s="941"/>
      <c r="L425" s="953"/>
    </row>
    <row r="426" spans="1:12">
      <c r="A426" s="15" t="s">
        <v>2463</v>
      </c>
      <c r="B426" s="15" t="s">
        <v>17835</v>
      </c>
      <c r="C426" s="772" t="s">
        <v>1986</v>
      </c>
      <c r="D426" s="17" t="s">
        <v>14810</v>
      </c>
      <c r="E426" s="825">
        <v>0</v>
      </c>
      <c r="F426" s="772">
        <v>0</v>
      </c>
      <c r="G426" s="825"/>
      <c r="H426" s="772">
        <v>5</v>
      </c>
      <c r="I426" s="819">
        <f t="shared" si="14"/>
        <v>0</v>
      </c>
      <c r="J426" s="819">
        <f t="shared" si="15"/>
        <v>5</v>
      </c>
      <c r="K426" s="941"/>
      <c r="L426" s="953"/>
    </row>
    <row r="427" spans="1:12">
      <c r="A427" s="15" t="s">
        <v>2463</v>
      </c>
      <c r="B427" s="15" t="s">
        <v>17835</v>
      </c>
      <c r="C427" s="772" t="s">
        <v>1987</v>
      </c>
      <c r="D427" s="17" t="s">
        <v>14811</v>
      </c>
      <c r="E427" s="825">
        <v>0</v>
      </c>
      <c r="F427" s="772">
        <v>1</v>
      </c>
      <c r="G427" s="825">
        <v>1</v>
      </c>
      <c r="H427" s="772">
        <v>10</v>
      </c>
      <c r="I427" s="819">
        <f t="shared" si="14"/>
        <v>1</v>
      </c>
      <c r="J427" s="819">
        <f t="shared" si="15"/>
        <v>11</v>
      </c>
      <c r="K427" s="941"/>
      <c r="L427" s="953"/>
    </row>
    <row r="428" spans="1:12">
      <c r="A428" s="15" t="s">
        <v>2463</v>
      </c>
      <c r="B428" s="15" t="s">
        <v>17835</v>
      </c>
      <c r="C428" s="772" t="s">
        <v>1988</v>
      </c>
      <c r="D428" s="17" t="s">
        <v>14812</v>
      </c>
      <c r="E428" s="825">
        <v>0</v>
      </c>
      <c r="F428" s="772">
        <v>1</v>
      </c>
      <c r="G428" s="825">
        <v>4</v>
      </c>
      <c r="H428" s="772">
        <v>10</v>
      </c>
      <c r="I428" s="819">
        <f t="shared" si="14"/>
        <v>4</v>
      </c>
      <c r="J428" s="819">
        <f t="shared" si="15"/>
        <v>11</v>
      </c>
      <c r="K428" s="941"/>
      <c r="L428" s="953"/>
    </row>
    <row r="429" spans="1:12">
      <c r="A429" s="15" t="s">
        <v>2463</v>
      </c>
      <c r="B429" s="15" t="s">
        <v>17835</v>
      </c>
      <c r="C429" s="772" t="s">
        <v>1989</v>
      </c>
      <c r="D429" s="17" t="s">
        <v>14813</v>
      </c>
      <c r="E429" s="825">
        <v>0</v>
      </c>
      <c r="F429" s="772">
        <v>0</v>
      </c>
      <c r="G429" s="825"/>
      <c r="H429" s="772">
        <v>1</v>
      </c>
      <c r="I429" s="819">
        <f t="shared" si="14"/>
        <v>0</v>
      </c>
      <c r="J429" s="819">
        <f t="shared" si="15"/>
        <v>1</v>
      </c>
      <c r="K429" s="941"/>
      <c r="L429" s="953"/>
    </row>
    <row r="430" spans="1:12">
      <c r="A430" s="15" t="s">
        <v>2463</v>
      </c>
      <c r="B430" s="15" t="s">
        <v>17835</v>
      </c>
      <c r="C430" s="772" t="s">
        <v>1990</v>
      </c>
      <c r="D430" s="17" t="s">
        <v>14814</v>
      </c>
      <c r="E430" s="825">
        <v>0</v>
      </c>
      <c r="F430" s="772">
        <v>0</v>
      </c>
      <c r="G430" s="825"/>
      <c r="H430" s="772">
        <v>1</v>
      </c>
      <c r="I430" s="819">
        <f t="shared" si="14"/>
        <v>0</v>
      </c>
      <c r="J430" s="819">
        <f t="shared" si="15"/>
        <v>1</v>
      </c>
      <c r="K430" s="941"/>
      <c r="L430" s="953"/>
    </row>
    <row r="431" spans="1:12">
      <c r="A431" s="15" t="s">
        <v>2463</v>
      </c>
      <c r="B431" s="15" t="s">
        <v>17835</v>
      </c>
      <c r="C431" s="772" t="s">
        <v>1991</v>
      </c>
      <c r="D431" s="17" t="s">
        <v>14815</v>
      </c>
      <c r="E431" s="825">
        <v>0</v>
      </c>
      <c r="F431" s="772">
        <v>0</v>
      </c>
      <c r="G431" s="825"/>
      <c r="H431" s="772">
        <v>1</v>
      </c>
      <c r="I431" s="819">
        <f t="shared" si="14"/>
        <v>0</v>
      </c>
      <c r="J431" s="819">
        <f t="shared" si="15"/>
        <v>1</v>
      </c>
      <c r="K431" s="941"/>
      <c r="L431" s="953"/>
    </row>
    <row r="432" spans="1:12">
      <c r="A432" s="15" t="s">
        <v>2463</v>
      </c>
      <c r="B432" s="15" t="s">
        <v>17835</v>
      </c>
      <c r="C432" s="772" t="s">
        <v>1992</v>
      </c>
      <c r="D432" s="17" t="s">
        <v>14816</v>
      </c>
      <c r="E432" s="825">
        <v>0</v>
      </c>
      <c r="F432" s="772">
        <v>0</v>
      </c>
      <c r="G432" s="825">
        <v>2</v>
      </c>
      <c r="H432" s="772">
        <v>1</v>
      </c>
      <c r="I432" s="819">
        <f t="shared" si="14"/>
        <v>2</v>
      </c>
      <c r="J432" s="819">
        <f t="shared" si="15"/>
        <v>1</v>
      </c>
      <c r="K432" s="941"/>
      <c r="L432" s="953"/>
    </row>
    <row r="433" spans="1:12">
      <c r="A433" s="15" t="s">
        <v>2463</v>
      </c>
      <c r="B433" s="15" t="s">
        <v>17835</v>
      </c>
      <c r="C433" s="772" t="s">
        <v>1993</v>
      </c>
      <c r="D433" s="17" t="s">
        <v>14817</v>
      </c>
      <c r="E433" s="825">
        <v>0</v>
      </c>
      <c r="F433" s="772">
        <v>0</v>
      </c>
      <c r="G433" s="825">
        <v>12</v>
      </c>
      <c r="H433" s="772">
        <v>25</v>
      </c>
      <c r="I433" s="819">
        <f t="shared" si="14"/>
        <v>12</v>
      </c>
      <c r="J433" s="819">
        <f t="shared" si="15"/>
        <v>25</v>
      </c>
      <c r="K433" s="941"/>
      <c r="L433" s="953"/>
    </row>
    <row r="434" spans="1:12">
      <c r="A434" s="15" t="s">
        <v>2463</v>
      </c>
      <c r="B434" s="15" t="s">
        <v>17835</v>
      </c>
      <c r="C434" s="772" t="s">
        <v>1994</v>
      </c>
      <c r="D434" s="17" t="s">
        <v>14818</v>
      </c>
      <c r="E434" s="825">
        <v>0</v>
      </c>
      <c r="F434" s="772">
        <v>0</v>
      </c>
      <c r="G434" s="825">
        <v>19</v>
      </c>
      <c r="H434" s="772">
        <v>30</v>
      </c>
      <c r="I434" s="819">
        <f t="shared" si="14"/>
        <v>19</v>
      </c>
      <c r="J434" s="819">
        <f t="shared" si="15"/>
        <v>30</v>
      </c>
      <c r="K434" s="941"/>
      <c r="L434" s="953"/>
    </row>
    <row r="435" spans="1:12">
      <c r="A435" s="15" t="s">
        <v>2463</v>
      </c>
      <c r="B435" s="15" t="s">
        <v>17835</v>
      </c>
      <c r="C435" s="772" t="s">
        <v>1995</v>
      </c>
      <c r="D435" s="17" t="s">
        <v>14819</v>
      </c>
      <c r="E435" s="825">
        <v>0</v>
      </c>
      <c r="F435" s="772">
        <v>0</v>
      </c>
      <c r="G435" s="825"/>
      <c r="H435" s="772">
        <v>1</v>
      </c>
      <c r="I435" s="819">
        <f t="shared" si="14"/>
        <v>0</v>
      </c>
      <c r="J435" s="819">
        <f t="shared" si="15"/>
        <v>1</v>
      </c>
      <c r="K435" s="941"/>
      <c r="L435" s="953"/>
    </row>
    <row r="436" spans="1:12">
      <c r="A436" s="15" t="s">
        <v>2463</v>
      </c>
      <c r="B436" s="15" t="s">
        <v>17835</v>
      </c>
      <c r="C436" s="772" t="s">
        <v>1996</v>
      </c>
      <c r="D436" s="17" t="s">
        <v>14820</v>
      </c>
      <c r="E436" s="825">
        <v>0</v>
      </c>
      <c r="F436" s="772">
        <v>0</v>
      </c>
      <c r="G436" s="825"/>
      <c r="H436" s="772">
        <v>1</v>
      </c>
      <c r="I436" s="819">
        <f t="shared" si="14"/>
        <v>0</v>
      </c>
      <c r="J436" s="819">
        <f t="shared" si="15"/>
        <v>1</v>
      </c>
      <c r="K436" s="941"/>
      <c r="L436" s="953"/>
    </row>
    <row r="437" spans="1:12">
      <c r="A437" s="15" t="s">
        <v>2463</v>
      </c>
      <c r="B437" s="15" t="s">
        <v>17835</v>
      </c>
      <c r="C437" s="772" t="s">
        <v>1997</v>
      </c>
      <c r="D437" s="17" t="s">
        <v>14821</v>
      </c>
      <c r="E437" s="825">
        <v>0</v>
      </c>
      <c r="F437" s="772">
        <v>0</v>
      </c>
      <c r="G437" s="825"/>
      <c r="H437" s="772">
        <v>1</v>
      </c>
      <c r="I437" s="819">
        <f t="shared" si="14"/>
        <v>0</v>
      </c>
      <c r="J437" s="819">
        <f t="shared" si="15"/>
        <v>1</v>
      </c>
      <c r="K437" s="941"/>
      <c r="L437" s="953"/>
    </row>
    <row r="438" spans="1:12">
      <c r="A438" s="15" t="s">
        <v>2463</v>
      </c>
      <c r="B438" s="15" t="s">
        <v>17835</v>
      </c>
      <c r="C438" s="772" t="s">
        <v>1998</v>
      </c>
      <c r="D438" s="17" t="s">
        <v>14822</v>
      </c>
      <c r="E438" s="825">
        <v>0</v>
      </c>
      <c r="F438" s="772">
        <v>0</v>
      </c>
      <c r="G438" s="825"/>
      <c r="H438" s="772">
        <v>1</v>
      </c>
      <c r="I438" s="819">
        <f t="shared" si="14"/>
        <v>0</v>
      </c>
      <c r="J438" s="819">
        <f t="shared" si="15"/>
        <v>1</v>
      </c>
      <c r="K438" s="941"/>
      <c r="L438" s="953"/>
    </row>
    <row r="439" spans="1:12">
      <c r="A439" s="15" t="s">
        <v>2463</v>
      </c>
      <c r="B439" s="15" t="s">
        <v>17835</v>
      </c>
      <c r="C439" s="772" t="s">
        <v>1999</v>
      </c>
      <c r="D439" s="17" t="s">
        <v>14823</v>
      </c>
      <c r="E439" s="825">
        <v>0</v>
      </c>
      <c r="F439" s="772">
        <v>0</v>
      </c>
      <c r="G439" s="825"/>
      <c r="H439" s="772">
        <v>1</v>
      </c>
      <c r="I439" s="819">
        <f t="shared" si="14"/>
        <v>0</v>
      </c>
      <c r="J439" s="819">
        <f t="shared" si="15"/>
        <v>1</v>
      </c>
      <c r="K439" s="941"/>
      <c r="L439" s="953"/>
    </row>
    <row r="440" spans="1:12">
      <c r="A440" s="15" t="s">
        <v>2463</v>
      </c>
      <c r="B440" s="15" t="s">
        <v>17835</v>
      </c>
      <c r="C440" s="772" t="s">
        <v>2000</v>
      </c>
      <c r="D440" s="17" t="s">
        <v>14824</v>
      </c>
      <c r="E440" s="825">
        <v>0</v>
      </c>
      <c r="F440" s="772">
        <v>0</v>
      </c>
      <c r="G440" s="825"/>
      <c r="H440" s="772">
        <v>1</v>
      </c>
      <c r="I440" s="819">
        <f t="shared" si="14"/>
        <v>0</v>
      </c>
      <c r="J440" s="819">
        <f t="shared" si="15"/>
        <v>1</v>
      </c>
      <c r="K440" s="941"/>
      <c r="L440" s="953"/>
    </row>
    <row r="441" spans="1:12">
      <c r="A441" s="15" t="s">
        <v>2463</v>
      </c>
      <c r="B441" s="15" t="s">
        <v>17835</v>
      </c>
      <c r="C441" s="772" t="s">
        <v>2001</v>
      </c>
      <c r="D441" s="17" t="s">
        <v>14825</v>
      </c>
      <c r="E441" s="825">
        <v>0</v>
      </c>
      <c r="F441" s="772">
        <v>0</v>
      </c>
      <c r="G441" s="825">
        <v>1</v>
      </c>
      <c r="H441" s="772">
        <v>2</v>
      </c>
      <c r="I441" s="819">
        <f t="shared" si="14"/>
        <v>1</v>
      </c>
      <c r="J441" s="819">
        <f t="shared" si="15"/>
        <v>2</v>
      </c>
      <c r="K441" s="941"/>
      <c r="L441" s="953"/>
    </row>
    <row r="442" spans="1:12">
      <c r="A442" s="15" t="s">
        <v>2463</v>
      </c>
      <c r="B442" s="15" t="s">
        <v>17835</v>
      </c>
      <c r="C442" s="772" t="s">
        <v>2002</v>
      </c>
      <c r="D442" s="17" t="s">
        <v>14826</v>
      </c>
      <c r="E442" s="825">
        <v>0</v>
      </c>
      <c r="F442" s="772">
        <v>0</v>
      </c>
      <c r="G442" s="825"/>
      <c r="H442" s="772">
        <v>1</v>
      </c>
      <c r="I442" s="819">
        <f t="shared" si="14"/>
        <v>0</v>
      </c>
      <c r="J442" s="819">
        <f t="shared" si="15"/>
        <v>1</v>
      </c>
      <c r="K442" s="941"/>
      <c r="L442" s="953"/>
    </row>
    <row r="443" spans="1:12">
      <c r="A443" s="15" t="s">
        <v>2463</v>
      </c>
      <c r="B443" s="15" t="s">
        <v>17835</v>
      </c>
      <c r="C443" s="772" t="s">
        <v>2003</v>
      </c>
      <c r="D443" s="17" t="s">
        <v>14827</v>
      </c>
      <c r="E443" s="825">
        <v>0</v>
      </c>
      <c r="F443" s="772">
        <v>0</v>
      </c>
      <c r="G443" s="825">
        <v>8</v>
      </c>
      <c r="H443" s="772">
        <v>10</v>
      </c>
      <c r="I443" s="819">
        <f t="shared" si="14"/>
        <v>8</v>
      </c>
      <c r="J443" s="819">
        <f t="shared" si="15"/>
        <v>10</v>
      </c>
      <c r="K443" s="941"/>
      <c r="L443" s="953"/>
    </row>
    <row r="444" spans="1:12">
      <c r="A444" s="15" t="s">
        <v>2463</v>
      </c>
      <c r="B444" s="15" t="s">
        <v>17835</v>
      </c>
      <c r="C444" s="772" t="s">
        <v>2004</v>
      </c>
      <c r="D444" s="17" t="s">
        <v>14828</v>
      </c>
      <c r="E444" s="825">
        <v>0</v>
      </c>
      <c r="F444" s="772">
        <v>0</v>
      </c>
      <c r="G444" s="825">
        <v>1</v>
      </c>
      <c r="H444" s="772">
        <v>1</v>
      </c>
      <c r="I444" s="819">
        <f t="shared" si="14"/>
        <v>1</v>
      </c>
      <c r="J444" s="819">
        <f t="shared" si="15"/>
        <v>1</v>
      </c>
      <c r="K444" s="941"/>
      <c r="L444" s="953"/>
    </row>
    <row r="445" spans="1:12">
      <c r="A445" s="15" t="s">
        <v>2463</v>
      </c>
      <c r="B445" s="15" t="s">
        <v>17835</v>
      </c>
      <c r="C445" s="772" t="s">
        <v>2005</v>
      </c>
      <c r="D445" s="17" t="s">
        <v>14829</v>
      </c>
      <c r="E445" s="825">
        <v>0</v>
      </c>
      <c r="F445" s="772">
        <v>0</v>
      </c>
      <c r="G445" s="825"/>
      <c r="H445" s="772">
        <v>1</v>
      </c>
      <c r="I445" s="819">
        <f t="shared" si="14"/>
        <v>0</v>
      </c>
      <c r="J445" s="819">
        <f t="shared" si="15"/>
        <v>1</v>
      </c>
      <c r="K445" s="941"/>
      <c r="L445" s="953"/>
    </row>
    <row r="446" spans="1:12">
      <c r="A446" s="15" t="s">
        <v>2463</v>
      </c>
      <c r="B446" s="15" t="s">
        <v>17835</v>
      </c>
      <c r="C446" s="772" t="s">
        <v>2006</v>
      </c>
      <c r="D446" s="17" t="s">
        <v>14830</v>
      </c>
      <c r="E446" s="825">
        <v>0</v>
      </c>
      <c r="F446" s="772">
        <v>0</v>
      </c>
      <c r="G446" s="825">
        <v>32</v>
      </c>
      <c r="H446" s="772">
        <v>35</v>
      </c>
      <c r="I446" s="819">
        <f t="shared" si="14"/>
        <v>32</v>
      </c>
      <c r="J446" s="819">
        <f t="shared" si="15"/>
        <v>35</v>
      </c>
      <c r="K446" s="941"/>
      <c r="L446" s="953"/>
    </row>
    <row r="447" spans="1:12">
      <c r="A447" s="15" t="s">
        <v>2463</v>
      </c>
      <c r="B447" s="15" t="s">
        <v>17835</v>
      </c>
      <c r="C447" s="772" t="s">
        <v>2007</v>
      </c>
      <c r="D447" s="17" t="s">
        <v>14831</v>
      </c>
      <c r="E447" s="825">
        <v>0</v>
      </c>
      <c r="F447" s="772">
        <v>0</v>
      </c>
      <c r="G447" s="825"/>
      <c r="H447" s="772">
        <v>1</v>
      </c>
      <c r="I447" s="819">
        <f t="shared" si="14"/>
        <v>0</v>
      </c>
      <c r="J447" s="819">
        <f t="shared" si="15"/>
        <v>1</v>
      </c>
      <c r="K447" s="941"/>
      <c r="L447" s="953"/>
    </row>
    <row r="448" spans="1:12">
      <c r="A448" s="15" t="s">
        <v>2463</v>
      </c>
      <c r="B448" s="15" t="s">
        <v>17835</v>
      </c>
      <c r="C448" s="772" t="s">
        <v>2008</v>
      </c>
      <c r="D448" s="17" t="s">
        <v>14832</v>
      </c>
      <c r="E448" s="825">
        <v>0</v>
      </c>
      <c r="F448" s="772">
        <v>0</v>
      </c>
      <c r="G448" s="825"/>
      <c r="H448" s="772">
        <v>1</v>
      </c>
      <c r="I448" s="819">
        <f t="shared" si="14"/>
        <v>0</v>
      </c>
      <c r="J448" s="819">
        <f t="shared" si="15"/>
        <v>1</v>
      </c>
      <c r="K448" s="941"/>
      <c r="L448" s="953"/>
    </row>
    <row r="449" spans="1:12">
      <c r="A449" s="15" t="s">
        <v>2463</v>
      </c>
      <c r="B449" s="15" t="s">
        <v>17835</v>
      </c>
      <c r="C449" s="772" t="s">
        <v>2009</v>
      </c>
      <c r="D449" s="17" t="s">
        <v>14833</v>
      </c>
      <c r="E449" s="825">
        <v>0</v>
      </c>
      <c r="F449" s="772">
        <v>0</v>
      </c>
      <c r="G449" s="825"/>
      <c r="H449" s="772">
        <v>1</v>
      </c>
      <c r="I449" s="819">
        <f t="shared" si="14"/>
        <v>0</v>
      </c>
      <c r="J449" s="819">
        <f t="shared" si="15"/>
        <v>1</v>
      </c>
      <c r="K449" s="941"/>
      <c r="L449" s="953"/>
    </row>
    <row r="450" spans="1:12">
      <c r="A450" s="15" t="s">
        <v>2463</v>
      </c>
      <c r="B450" s="15" t="s">
        <v>17835</v>
      </c>
      <c r="C450" s="772" t="s">
        <v>2010</v>
      </c>
      <c r="D450" s="17" t="s">
        <v>14834</v>
      </c>
      <c r="E450" s="825">
        <v>0</v>
      </c>
      <c r="F450" s="772">
        <v>0</v>
      </c>
      <c r="G450" s="825"/>
      <c r="H450" s="772">
        <v>1</v>
      </c>
      <c r="I450" s="819">
        <f t="shared" si="14"/>
        <v>0</v>
      </c>
      <c r="J450" s="819">
        <f t="shared" si="15"/>
        <v>1</v>
      </c>
      <c r="K450" s="941"/>
      <c r="L450" s="953"/>
    </row>
    <row r="451" spans="1:12">
      <c r="A451" s="15" t="s">
        <v>2463</v>
      </c>
      <c r="B451" s="15" t="s">
        <v>17835</v>
      </c>
      <c r="C451" s="772" t="s">
        <v>2011</v>
      </c>
      <c r="D451" s="17" t="s">
        <v>14835</v>
      </c>
      <c r="E451" s="825">
        <v>0</v>
      </c>
      <c r="F451" s="772">
        <v>0</v>
      </c>
      <c r="G451" s="825">
        <v>1</v>
      </c>
      <c r="H451" s="772">
        <v>1</v>
      </c>
      <c r="I451" s="819">
        <f t="shared" si="14"/>
        <v>1</v>
      </c>
      <c r="J451" s="819">
        <f t="shared" si="15"/>
        <v>1</v>
      </c>
      <c r="K451" s="941"/>
      <c r="L451" s="953"/>
    </row>
    <row r="452" spans="1:12">
      <c r="A452" s="15" t="s">
        <v>2463</v>
      </c>
      <c r="B452" s="15" t="s">
        <v>17835</v>
      </c>
      <c r="C452" s="772" t="s">
        <v>2703</v>
      </c>
      <c r="D452" s="17" t="s">
        <v>14836</v>
      </c>
      <c r="E452" s="825">
        <v>0</v>
      </c>
      <c r="F452" s="772">
        <v>1</v>
      </c>
      <c r="G452" s="825"/>
      <c r="H452" s="772">
        <v>1</v>
      </c>
      <c r="I452" s="819">
        <f t="shared" si="14"/>
        <v>0</v>
      </c>
      <c r="J452" s="819">
        <f t="shared" si="15"/>
        <v>2</v>
      </c>
      <c r="K452" s="941"/>
      <c r="L452" s="953"/>
    </row>
    <row r="453" spans="1:12">
      <c r="A453" s="15" t="s">
        <v>2463</v>
      </c>
      <c r="B453" s="15" t="s">
        <v>17835</v>
      </c>
      <c r="C453" s="772" t="s">
        <v>2012</v>
      </c>
      <c r="D453" s="17" t="s">
        <v>14837</v>
      </c>
      <c r="E453" s="825">
        <v>0</v>
      </c>
      <c r="F453" s="772">
        <v>0</v>
      </c>
      <c r="G453" s="825">
        <v>9</v>
      </c>
      <c r="H453" s="772">
        <v>5</v>
      </c>
      <c r="I453" s="819">
        <f t="shared" si="14"/>
        <v>9</v>
      </c>
      <c r="J453" s="819">
        <f t="shared" si="15"/>
        <v>5</v>
      </c>
      <c r="K453" s="941"/>
      <c r="L453" s="953"/>
    </row>
    <row r="454" spans="1:12">
      <c r="A454" s="15" t="s">
        <v>2463</v>
      </c>
      <c r="B454" s="15" t="s">
        <v>17835</v>
      </c>
      <c r="C454" s="772" t="s">
        <v>2013</v>
      </c>
      <c r="D454" s="17" t="s">
        <v>14838</v>
      </c>
      <c r="E454" s="825">
        <v>0</v>
      </c>
      <c r="F454" s="772">
        <v>0</v>
      </c>
      <c r="G454" s="825"/>
      <c r="H454" s="772">
        <v>1</v>
      </c>
      <c r="I454" s="819">
        <f t="shared" si="14"/>
        <v>0</v>
      </c>
      <c r="J454" s="819">
        <f t="shared" si="15"/>
        <v>1</v>
      </c>
      <c r="K454" s="941"/>
      <c r="L454" s="953"/>
    </row>
    <row r="455" spans="1:12">
      <c r="A455" s="15" t="s">
        <v>2463</v>
      </c>
      <c r="B455" s="15" t="s">
        <v>17835</v>
      </c>
      <c r="C455" s="772" t="s">
        <v>2014</v>
      </c>
      <c r="D455" s="17" t="s">
        <v>14839</v>
      </c>
      <c r="E455" s="825">
        <v>0</v>
      </c>
      <c r="F455" s="772">
        <v>0</v>
      </c>
      <c r="G455" s="825">
        <v>19</v>
      </c>
      <c r="H455" s="772">
        <v>20</v>
      </c>
      <c r="I455" s="819">
        <f t="shared" si="14"/>
        <v>19</v>
      </c>
      <c r="J455" s="819">
        <f t="shared" si="15"/>
        <v>20</v>
      </c>
      <c r="K455" s="941"/>
      <c r="L455" s="953"/>
    </row>
    <row r="456" spans="1:12">
      <c r="A456" s="15" t="s">
        <v>2463</v>
      </c>
      <c r="B456" s="15" t="s">
        <v>17835</v>
      </c>
      <c r="C456" s="772" t="s">
        <v>2015</v>
      </c>
      <c r="D456" s="17" t="s">
        <v>14840</v>
      </c>
      <c r="E456" s="825">
        <v>0</v>
      </c>
      <c r="F456" s="772">
        <v>0</v>
      </c>
      <c r="G456" s="825"/>
      <c r="H456" s="772">
        <v>1</v>
      </c>
      <c r="I456" s="819">
        <f t="shared" si="14"/>
        <v>0</v>
      </c>
      <c r="J456" s="819">
        <f t="shared" si="15"/>
        <v>1</v>
      </c>
      <c r="K456" s="941"/>
      <c r="L456" s="953"/>
    </row>
    <row r="457" spans="1:12">
      <c r="A457" s="15" t="s">
        <v>2463</v>
      </c>
      <c r="B457" s="15" t="s">
        <v>17835</v>
      </c>
      <c r="C457" s="772" t="s">
        <v>2016</v>
      </c>
      <c r="D457" s="17" t="s">
        <v>14841</v>
      </c>
      <c r="E457" s="825">
        <v>0</v>
      </c>
      <c r="F457" s="772">
        <v>0</v>
      </c>
      <c r="G457" s="825">
        <v>1</v>
      </c>
      <c r="H457" s="772">
        <v>1</v>
      </c>
      <c r="I457" s="819">
        <f t="shared" si="14"/>
        <v>1</v>
      </c>
      <c r="J457" s="819">
        <f t="shared" si="15"/>
        <v>1</v>
      </c>
      <c r="K457" s="941"/>
      <c r="L457" s="953"/>
    </row>
    <row r="458" spans="1:12">
      <c r="A458" s="15" t="s">
        <v>2463</v>
      </c>
      <c r="B458" s="15" t="s">
        <v>17835</v>
      </c>
      <c r="C458" s="772" t="s">
        <v>2017</v>
      </c>
      <c r="D458" s="17" t="s">
        <v>14842</v>
      </c>
      <c r="E458" s="825">
        <v>28</v>
      </c>
      <c r="F458" s="772">
        <v>35</v>
      </c>
      <c r="G458" s="825">
        <v>7</v>
      </c>
      <c r="H458" s="772">
        <v>10</v>
      </c>
      <c r="I458" s="819">
        <f t="shared" si="14"/>
        <v>35</v>
      </c>
      <c r="J458" s="819">
        <f t="shared" si="15"/>
        <v>45</v>
      </c>
      <c r="K458" s="941"/>
      <c r="L458" s="953"/>
    </row>
    <row r="459" spans="1:12">
      <c r="A459" s="15" t="s">
        <v>2463</v>
      </c>
      <c r="B459" s="15" t="s">
        <v>17835</v>
      </c>
      <c r="C459" s="772" t="s">
        <v>2018</v>
      </c>
      <c r="D459" s="17" t="s">
        <v>14843</v>
      </c>
      <c r="E459" s="825">
        <v>0</v>
      </c>
      <c r="F459" s="772">
        <v>0</v>
      </c>
      <c r="G459" s="825"/>
      <c r="H459" s="772">
        <v>1</v>
      </c>
      <c r="I459" s="819">
        <f t="shared" si="14"/>
        <v>0</v>
      </c>
      <c r="J459" s="819">
        <f t="shared" si="15"/>
        <v>1</v>
      </c>
      <c r="K459" s="941"/>
      <c r="L459" s="953"/>
    </row>
    <row r="460" spans="1:12">
      <c r="A460" s="15" t="s">
        <v>2463</v>
      </c>
      <c r="B460" s="15" t="s">
        <v>17835</v>
      </c>
      <c r="C460" s="772" t="s">
        <v>2019</v>
      </c>
      <c r="D460" s="17" t="s">
        <v>14844</v>
      </c>
      <c r="E460" s="825">
        <v>0</v>
      </c>
      <c r="F460" s="772">
        <v>0</v>
      </c>
      <c r="G460" s="825">
        <v>7</v>
      </c>
      <c r="H460" s="772">
        <v>15</v>
      </c>
      <c r="I460" s="819">
        <f t="shared" si="14"/>
        <v>7</v>
      </c>
      <c r="J460" s="819">
        <f t="shared" si="15"/>
        <v>15</v>
      </c>
      <c r="K460" s="941"/>
      <c r="L460" s="953"/>
    </row>
    <row r="461" spans="1:12">
      <c r="A461" s="15" t="s">
        <v>2463</v>
      </c>
      <c r="B461" s="15" t="s">
        <v>17835</v>
      </c>
      <c r="C461" s="772" t="s">
        <v>2020</v>
      </c>
      <c r="D461" s="17" t="s">
        <v>14845</v>
      </c>
      <c r="E461" s="825">
        <v>0</v>
      </c>
      <c r="F461" s="772">
        <v>0</v>
      </c>
      <c r="G461" s="825">
        <v>66</v>
      </c>
      <c r="H461" s="772">
        <v>55</v>
      </c>
      <c r="I461" s="819">
        <f t="shared" si="14"/>
        <v>66</v>
      </c>
      <c r="J461" s="819">
        <f t="shared" si="15"/>
        <v>55</v>
      </c>
      <c r="K461" s="941"/>
      <c r="L461" s="953"/>
    </row>
    <row r="462" spans="1:12">
      <c r="A462" s="15" t="s">
        <v>2463</v>
      </c>
      <c r="B462" s="15" t="s">
        <v>17835</v>
      </c>
      <c r="C462" s="772" t="s">
        <v>2706</v>
      </c>
      <c r="D462" s="17" t="s">
        <v>14846</v>
      </c>
      <c r="E462" s="825">
        <v>0</v>
      </c>
      <c r="F462" s="772">
        <v>1</v>
      </c>
      <c r="G462" s="825">
        <v>1</v>
      </c>
      <c r="H462" s="772">
        <v>1</v>
      </c>
      <c r="I462" s="819">
        <f t="shared" si="14"/>
        <v>1</v>
      </c>
      <c r="J462" s="819">
        <f t="shared" si="15"/>
        <v>2</v>
      </c>
      <c r="K462" s="941"/>
      <c r="L462" s="953"/>
    </row>
    <row r="463" spans="1:12">
      <c r="A463" s="15" t="s">
        <v>2463</v>
      </c>
      <c r="B463" s="15" t="s">
        <v>17835</v>
      </c>
      <c r="C463" s="772" t="s">
        <v>2021</v>
      </c>
      <c r="D463" s="17" t="s">
        <v>14847</v>
      </c>
      <c r="E463" s="825">
        <v>0</v>
      </c>
      <c r="F463" s="772">
        <v>0</v>
      </c>
      <c r="G463" s="825"/>
      <c r="H463" s="772">
        <v>1</v>
      </c>
      <c r="I463" s="819">
        <f t="shared" ref="I463:I524" si="16">E463+G463</f>
        <v>0</v>
      </c>
      <c r="J463" s="819">
        <f t="shared" ref="J463:J524" si="17">F463+H463</f>
        <v>1</v>
      </c>
      <c r="K463" s="941"/>
      <c r="L463" s="953"/>
    </row>
    <row r="464" spans="1:12">
      <c r="A464" s="15" t="s">
        <v>2463</v>
      </c>
      <c r="B464" s="15" t="s">
        <v>17835</v>
      </c>
      <c r="C464" s="772" t="s">
        <v>2022</v>
      </c>
      <c r="D464" s="17" t="s">
        <v>14848</v>
      </c>
      <c r="E464" s="825">
        <v>0</v>
      </c>
      <c r="F464" s="772">
        <v>0</v>
      </c>
      <c r="G464" s="825">
        <v>1</v>
      </c>
      <c r="H464" s="772">
        <v>1</v>
      </c>
      <c r="I464" s="819">
        <f t="shared" si="16"/>
        <v>1</v>
      </c>
      <c r="J464" s="819">
        <f t="shared" si="17"/>
        <v>1</v>
      </c>
      <c r="K464" s="941"/>
      <c r="L464" s="953"/>
    </row>
    <row r="465" spans="1:12">
      <c r="A465" s="15" t="s">
        <v>2463</v>
      </c>
      <c r="B465" s="15" t="s">
        <v>17835</v>
      </c>
      <c r="C465" s="772" t="s">
        <v>2023</v>
      </c>
      <c r="D465" s="17" t="s">
        <v>14849</v>
      </c>
      <c r="E465" s="825">
        <v>0</v>
      </c>
      <c r="F465" s="772">
        <v>0</v>
      </c>
      <c r="G465" s="825">
        <v>25</v>
      </c>
      <c r="H465" s="772">
        <v>30</v>
      </c>
      <c r="I465" s="819">
        <f t="shared" si="16"/>
        <v>25</v>
      </c>
      <c r="J465" s="819">
        <f t="shared" si="17"/>
        <v>30</v>
      </c>
      <c r="K465" s="941"/>
      <c r="L465" s="953"/>
    </row>
    <row r="466" spans="1:12">
      <c r="A466" s="15" t="s">
        <v>2463</v>
      </c>
      <c r="B466" s="15" t="s">
        <v>17835</v>
      </c>
      <c r="C466" s="772" t="s">
        <v>2024</v>
      </c>
      <c r="D466" s="17" t="s">
        <v>14850</v>
      </c>
      <c r="E466" s="825">
        <v>0</v>
      </c>
      <c r="F466" s="772">
        <v>0</v>
      </c>
      <c r="G466" s="825"/>
      <c r="H466" s="772">
        <v>1</v>
      </c>
      <c r="I466" s="819">
        <f t="shared" si="16"/>
        <v>0</v>
      </c>
      <c r="J466" s="819">
        <f t="shared" si="17"/>
        <v>1</v>
      </c>
      <c r="K466" s="941"/>
      <c r="L466" s="953"/>
    </row>
    <row r="467" spans="1:12">
      <c r="A467" s="15" t="s">
        <v>2463</v>
      </c>
      <c r="B467" s="15" t="s">
        <v>17835</v>
      </c>
      <c r="C467" s="772" t="s">
        <v>4560</v>
      </c>
      <c r="D467" s="17" t="s">
        <v>14851</v>
      </c>
      <c r="E467" s="825">
        <v>0</v>
      </c>
      <c r="F467" s="772">
        <v>0</v>
      </c>
      <c r="G467" s="825"/>
      <c r="H467" s="772">
        <v>1</v>
      </c>
      <c r="I467" s="819">
        <f t="shared" si="16"/>
        <v>0</v>
      </c>
      <c r="J467" s="819">
        <f t="shared" si="17"/>
        <v>1</v>
      </c>
      <c r="K467" s="941"/>
      <c r="L467" s="953"/>
    </row>
    <row r="468" spans="1:12">
      <c r="A468" s="15" t="s">
        <v>2463</v>
      </c>
      <c r="B468" s="15" t="s">
        <v>17835</v>
      </c>
      <c r="C468" s="772" t="s">
        <v>2025</v>
      </c>
      <c r="D468" s="17" t="s">
        <v>14852</v>
      </c>
      <c r="E468" s="825">
        <v>0</v>
      </c>
      <c r="F468" s="772">
        <v>0</v>
      </c>
      <c r="G468" s="825">
        <v>10</v>
      </c>
      <c r="H468" s="772">
        <v>10</v>
      </c>
      <c r="I468" s="819">
        <f t="shared" si="16"/>
        <v>10</v>
      </c>
      <c r="J468" s="819">
        <f t="shared" si="17"/>
        <v>10</v>
      </c>
      <c r="K468" s="941"/>
      <c r="L468" s="953"/>
    </row>
    <row r="469" spans="1:12">
      <c r="A469" s="15" t="s">
        <v>2463</v>
      </c>
      <c r="B469" s="15" t="s">
        <v>17835</v>
      </c>
      <c r="C469" s="772" t="s">
        <v>2026</v>
      </c>
      <c r="D469" s="17" t="s">
        <v>14853</v>
      </c>
      <c r="E469" s="825">
        <v>0</v>
      </c>
      <c r="F469" s="772">
        <v>0</v>
      </c>
      <c r="G469" s="825"/>
      <c r="H469" s="772">
        <v>1</v>
      </c>
      <c r="I469" s="819">
        <f t="shared" si="16"/>
        <v>0</v>
      </c>
      <c r="J469" s="819">
        <f t="shared" si="17"/>
        <v>1</v>
      </c>
      <c r="K469" s="941"/>
      <c r="L469" s="953"/>
    </row>
    <row r="470" spans="1:12">
      <c r="A470" s="15" t="s">
        <v>2463</v>
      </c>
      <c r="B470" s="15" t="s">
        <v>17835</v>
      </c>
      <c r="C470" s="772" t="s">
        <v>4561</v>
      </c>
      <c r="D470" s="17" t="s">
        <v>14854</v>
      </c>
      <c r="E470" s="825">
        <v>0</v>
      </c>
      <c r="F470" s="772">
        <v>0</v>
      </c>
      <c r="G470" s="825"/>
      <c r="H470" s="772">
        <v>1</v>
      </c>
      <c r="I470" s="819">
        <f t="shared" si="16"/>
        <v>0</v>
      </c>
      <c r="J470" s="819">
        <f t="shared" si="17"/>
        <v>1</v>
      </c>
      <c r="K470" s="941"/>
      <c r="L470" s="953"/>
    </row>
    <row r="471" spans="1:12">
      <c r="A471" s="15" t="s">
        <v>2463</v>
      </c>
      <c r="B471" s="15" t="s">
        <v>17835</v>
      </c>
      <c r="C471" s="772" t="s">
        <v>2027</v>
      </c>
      <c r="D471" s="17" t="s">
        <v>14855</v>
      </c>
      <c r="E471" s="825">
        <v>0</v>
      </c>
      <c r="F471" s="772">
        <v>0</v>
      </c>
      <c r="G471" s="825"/>
      <c r="H471" s="772">
        <v>1</v>
      </c>
      <c r="I471" s="819">
        <f t="shared" si="16"/>
        <v>0</v>
      </c>
      <c r="J471" s="819">
        <f t="shared" si="17"/>
        <v>1</v>
      </c>
      <c r="K471" s="941"/>
      <c r="L471" s="953"/>
    </row>
    <row r="472" spans="1:12">
      <c r="A472" s="15" t="s">
        <v>2463</v>
      </c>
      <c r="B472" s="15" t="s">
        <v>17835</v>
      </c>
      <c r="C472" s="772" t="s">
        <v>2028</v>
      </c>
      <c r="D472" s="17" t="s">
        <v>14856</v>
      </c>
      <c r="E472" s="825">
        <v>0</v>
      </c>
      <c r="F472" s="772">
        <v>0</v>
      </c>
      <c r="G472" s="825"/>
      <c r="H472" s="772">
        <v>1</v>
      </c>
      <c r="I472" s="819">
        <f t="shared" si="16"/>
        <v>0</v>
      </c>
      <c r="J472" s="819">
        <f t="shared" si="17"/>
        <v>1</v>
      </c>
      <c r="K472" s="941"/>
      <c r="L472" s="953"/>
    </row>
    <row r="473" spans="1:12">
      <c r="A473" s="15" t="s">
        <v>2463</v>
      </c>
      <c r="B473" s="15" t="s">
        <v>17835</v>
      </c>
      <c r="C473" s="772" t="s">
        <v>2029</v>
      </c>
      <c r="D473" s="17" t="s">
        <v>14857</v>
      </c>
      <c r="E473" s="825">
        <v>0</v>
      </c>
      <c r="F473" s="772">
        <v>0</v>
      </c>
      <c r="G473" s="825">
        <v>3</v>
      </c>
      <c r="H473" s="772">
        <v>5</v>
      </c>
      <c r="I473" s="819">
        <f t="shared" si="16"/>
        <v>3</v>
      </c>
      <c r="J473" s="819">
        <f t="shared" si="17"/>
        <v>5</v>
      </c>
      <c r="K473" s="941"/>
      <c r="L473" s="953"/>
    </row>
    <row r="474" spans="1:12">
      <c r="A474" s="15" t="s">
        <v>2463</v>
      </c>
      <c r="B474" s="15" t="s">
        <v>17835</v>
      </c>
      <c r="C474" s="772" t="s">
        <v>2030</v>
      </c>
      <c r="D474" s="17" t="s">
        <v>14858</v>
      </c>
      <c r="E474" s="825">
        <v>0</v>
      </c>
      <c r="F474" s="772">
        <v>0</v>
      </c>
      <c r="G474" s="825">
        <v>2</v>
      </c>
      <c r="H474" s="772">
        <v>2</v>
      </c>
      <c r="I474" s="819">
        <f t="shared" si="16"/>
        <v>2</v>
      </c>
      <c r="J474" s="819">
        <f t="shared" si="17"/>
        <v>2</v>
      </c>
      <c r="K474" s="941"/>
      <c r="L474" s="953"/>
    </row>
    <row r="475" spans="1:12">
      <c r="A475" s="15" t="s">
        <v>2463</v>
      </c>
      <c r="B475" s="15" t="s">
        <v>17835</v>
      </c>
      <c r="C475" s="772" t="s">
        <v>2031</v>
      </c>
      <c r="D475" s="17" t="s">
        <v>14859</v>
      </c>
      <c r="E475" s="825">
        <v>0</v>
      </c>
      <c r="F475" s="772">
        <v>0</v>
      </c>
      <c r="G475" s="825"/>
      <c r="H475" s="772">
        <v>1</v>
      </c>
      <c r="I475" s="819">
        <f t="shared" si="16"/>
        <v>0</v>
      </c>
      <c r="J475" s="819">
        <f t="shared" si="17"/>
        <v>1</v>
      </c>
      <c r="K475" s="941"/>
      <c r="L475" s="953"/>
    </row>
    <row r="476" spans="1:12">
      <c r="A476" s="15" t="s">
        <v>2463</v>
      </c>
      <c r="B476" s="15" t="s">
        <v>17835</v>
      </c>
      <c r="C476" s="772" t="s">
        <v>2032</v>
      </c>
      <c r="D476" s="17" t="s">
        <v>14860</v>
      </c>
      <c r="E476" s="825">
        <v>0</v>
      </c>
      <c r="F476" s="772">
        <v>0</v>
      </c>
      <c r="G476" s="825">
        <v>2</v>
      </c>
      <c r="H476" s="772">
        <v>1</v>
      </c>
      <c r="I476" s="819">
        <f t="shared" si="16"/>
        <v>2</v>
      </c>
      <c r="J476" s="819">
        <f t="shared" si="17"/>
        <v>1</v>
      </c>
      <c r="K476" s="941"/>
      <c r="L476" s="953"/>
    </row>
    <row r="477" spans="1:12">
      <c r="A477" s="15" t="s">
        <v>2463</v>
      </c>
      <c r="B477" s="15" t="s">
        <v>17835</v>
      </c>
      <c r="C477" s="772" t="s">
        <v>2033</v>
      </c>
      <c r="D477" s="17" t="s">
        <v>14861</v>
      </c>
      <c r="E477" s="825">
        <v>0</v>
      </c>
      <c r="F477" s="772">
        <v>0</v>
      </c>
      <c r="G477" s="825"/>
      <c r="H477" s="772">
        <v>1</v>
      </c>
      <c r="I477" s="819">
        <f t="shared" si="16"/>
        <v>0</v>
      </c>
      <c r="J477" s="819">
        <f t="shared" si="17"/>
        <v>1</v>
      </c>
      <c r="K477" s="941"/>
      <c r="L477" s="953"/>
    </row>
    <row r="478" spans="1:12">
      <c r="A478" s="15" t="s">
        <v>2463</v>
      </c>
      <c r="B478" s="15" t="s">
        <v>17835</v>
      </c>
      <c r="C478" s="772" t="s">
        <v>2034</v>
      </c>
      <c r="D478" s="17" t="s">
        <v>14862</v>
      </c>
      <c r="E478" s="825">
        <v>2</v>
      </c>
      <c r="F478" s="772">
        <v>5</v>
      </c>
      <c r="G478" s="825">
        <v>2</v>
      </c>
      <c r="H478" s="772">
        <v>1</v>
      </c>
      <c r="I478" s="819">
        <f t="shared" si="16"/>
        <v>4</v>
      </c>
      <c r="J478" s="819">
        <f t="shared" si="17"/>
        <v>6</v>
      </c>
      <c r="K478" s="941"/>
      <c r="L478" s="953"/>
    </row>
    <row r="479" spans="1:12">
      <c r="A479" s="15" t="s">
        <v>2463</v>
      </c>
      <c r="B479" s="15" t="s">
        <v>17835</v>
      </c>
      <c r="C479" s="772" t="s">
        <v>2035</v>
      </c>
      <c r="D479" s="17" t="s">
        <v>14863</v>
      </c>
      <c r="E479" s="825">
        <v>0</v>
      </c>
      <c r="F479" s="772">
        <v>0</v>
      </c>
      <c r="G479" s="825">
        <v>6</v>
      </c>
      <c r="H479" s="772">
        <v>5</v>
      </c>
      <c r="I479" s="819">
        <f t="shared" si="16"/>
        <v>6</v>
      </c>
      <c r="J479" s="819">
        <f t="shared" si="17"/>
        <v>5</v>
      </c>
      <c r="K479" s="941"/>
      <c r="L479" s="953"/>
    </row>
    <row r="480" spans="1:12">
      <c r="A480" s="15" t="s">
        <v>2463</v>
      </c>
      <c r="B480" s="15" t="s">
        <v>17835</v>
      </c>
      <c r="C480" s="772" t="s">
        <v>2036</v>
      </c>
      <c r="D480" s="17" t="s">
        <v>14864</v>
      </c>
      <c r="E480" s="825">
        <v>0</v>
      </c>
      <c r="F480" s="772">
        <v>0</v>
      </c>
      <c r="G480" s="825"/>
      <c r="H480" s="772">
        <v>1</v>
      </c>
      <c r="I480" s="819">
        <f t="shared" si="16"/>
        <v>0</v>
      </c>
      <c r="J480" s="819">
        <f t="shared" si="17"/>
        <v>1</v>
      </c>
      <c r="K480" s="941"/>
      <c r="L480" s="953"/>
    </row>
    <row r="481" spans="1:12">
      <c r="A481" s="15" t="s">
        <v>2463</v>
      </c>
      <c r="B481" s="15" t="s">
        <v>17835</v>
      </c>
      <c r="C481" s="772" t="s">
        <v>2037</v>
      </c>
      <c r="D481" s="17" t="s">
        <v>14865</v>
      </c>
      <c r="E481" s="825">
        <v>0</v>
      </c>
      <c r="F481" s="772">
        <v>0</v>
      </c>
      <c r="G481" s="825">
        <v>144</v>
      </c>
      <c r="H481" s="772">
        <v>120</v>
      </c>
      <c r="I481" s="819">
        <f t="shared" si="16"/>
        <v>144</v>
      </c>
      <c r="J481" s="819">
        <f t="shared" si="17"/>
        <v>120</v>
      </c>
      <c r="K481" s="941"/>
      <c r="L481" s="953"/>
    </row>
    <row r="482" spans="1:12">
      <c r="A482" s="15" t="s">
        <v>2463</v>
      </c>
      <c r="B482" s="15" t="s">
        <v>17835</v>
      </c>
      <c r="C482" s="772" t="s">
        <v>2038</v>
      </c>
      <c r="D482" s="17" t="s">
        <v>14866</v>
      </c>
      <c r="E482" s="825">
        <v>0</v>
      </c>
      <c r="F482" s="772">
        <v>0</v>
      </c>
      <c r="G482" s="825"/>
      <c r="H482" s="772">
        <v>5</v>
      </c>
      <c r="I482" s="819">
        <f t="shared" si="16"/>
        <v>0</v>
      </c>
      <c r="J482" s="819">
        <f t="shared" si="17"/>
        <v>5</v>
      </c>
      <c r="K482" s="941"/>
      <c r="L482" s="953"/>
    </row>
    <row r="483" spans="1:12">
      <c r="A483" s="15" t="s">
        <v>2463</v>
      </c>
      <c r="B483" s="15" t="s">
        <v>17835</v>
      </c>
      <c r="C483" s="772" t="s">
        <v>2039</v>
      </c>
      <c r="D483" s="17" t="s">
        <v>2040</v>
      </c>
      <c r="E483" s="825">
        <v>0</v>
      </c>
      <c r="F483" s="772"/>
      <c r="G483" s="825"/>
      <c r="H483" s="772">
        <v>1</v>
      </c>
      <c r="I483" s="819">
        <f t="shared" si="16"/>
        <v>0</v>
      </c>
      <c r="J483" s="819">
        <f t="shared" si="17"/>
        <v>1</v>
      </c>
      <c r="K483" s="941"/>
      <c r="L483" s="953"/>
    </row>
    <row r="484" spans="1:12">
      <c r="A484" s="15" t="s">
        <v>2463</v>
      </c>
      <c r="B484" s="15" t="s">
        <v>17835</v>
      </c>
      <c r="C484" s="772" t="s">
        <v>2041</v>
      </c>
      <c r="D484" s="17" t="s">
        <v>14867</v>
      </c>
      <c r="E484" s="825">
        <v>0</v>
      </c>
      <c r="F484" s="772">
        <v>0</v>
      </c>
      <c r="G484" s="825">
        <v>1</v>
      </c>
      <c r="H484" s="772">
        <v>2</v>
      </c>
      <c r="I484" s="819">
        <f t="shared" si="16"/>
        <v>1</v>
      </c>
      <c r="J484" s="819">
        <f t="shared" si="17"/>
        <v>2</v>
      </c>
      <c r="K484" s="941"/>
      <c r="L484" s="953"/>
    </row>
    <row r="485" spans="1:12">
      <c r="A485" s="15" t="s">
        <v>2463</v>
      </c>
      <c r="B485" s="15" t="s">
        <v>17835</v>
      </c>
      <c r="C485" s="772" t="s">
        <v>2042</v>
      </c>
      <c r="D485" s="17" t="s">
        <v>14868</v>
      </c>
      <c r="E485" s="825">
        <v>0</v>
      </c>
      <c r="F485" s="772">
        <v>0</v>
      </c>
      <c r="G485" s="825">
        <v>72</v>
      </c>
      <c r="H485" s="772">
        <v>90</v>
      </c>
      <c r="I485" s="819">
        <f t="shared" si="16"/>
        <v>72</v>
      </c>
      <c r="J485" s="819">
        <f t="shared" si="17"/>
        <v>90</v>
      </c>
      <c r="K485" s="941"/>
      <c r="L485" s="953"/>
    </row>
    <row r="486" spans="1:12">
      <c r="A486" s="15" t="s">
        <v>2463</v>
      </c>
      <c r="B486" s="15" t="s">
        <v>17835</v>
      </c>
      <c r="C486" s="772" t="s">
        <v>2043</v>
      </c>
      <c r="D486" s="17" t="s">
        <v>14869</v>
      </c>
      <c r="E486" s="825">
        <v>0</v>
      </c>
      <c r="F486" s="772">
        <v>0</v>
      </c>
      <c r="G486" s="825">
        <v>244</v>
      </c>
      <c r="H486" s="772">
        <v>230</v>
      </c>
      <c r="I486" s="819">
        <f t="shared" si="16"/>
        <v>244</v>
      </c>
      <c r="J486" s="819">
        <f t="shared" si="17"/>
        <v>230</v>
      </c>
      <c r="K486" s="941"/>
      <c r="L486" s="953"/>
    </row>
    <row r="487" spans="1:12">
      <c r="A487" s="15" t="s">
        <v>2463</v>
      </c>
      <c r="B487" s="15" t="s">
        <v>17835</v>
      </c>
      <c r="C487" s="772" t="s">
        <v>2044</v>
      </c>
      <c r="D487" s="17" t="s">
        <v>14870</v>
      </c>
      <c r="E487" s="825">
        <v>0</v>
      </c>
      <c r="F487" s="772">
        <v>0</v>
      </c>
      <c r="G487" s="825"/>
      <c r="H487" s="772">
        <v>1</v>
      </c>
      <c r="I487" s="819">
        <f t="shared" si="16"/>
        <v>0</v>
      </c>
      <c r="J487" s="819">
        <f t="shared" si="17"/>
        <v>1</v>
      </c>
      <c r="K487" s="941"/>
      <c r="L487" s="953"/>
    </row>
    <row r="488" spans="1:12">
      <c r="A488" s="15" t="s">
        <v>2463</v>
      </c>
      <c r="B488" s="15" t="s">
        <v>17835</v>
      </c>
      <c r="C488" s="772" t="s">
        <v>2045</v>
      </c>
      <c r="D488" s="17" t="s">
        <v>14871</v>
      </c>
      <c r="E488" s="825">
        <v>0</v>
      </c>
      <c r="F488" s="772">
        <v>0</v>
      </c>
      <c r="G488" s="825">
        <v>21</v>
      </c>
      <c r="H488" s="772">
        <v>25</v>
      </c>
      <c r="I488" s="819">
        <f t="shared" si="16"/>
        <v>21</v>
      </c>
      <c r="J488" s="819">
        <f t="shared" si="17"/>
        <v>25</v>
      </c>
      <c r="K488" s="941"/>
      <c r="L488" s="953"/>
    </row>
    <row r="489" spans="1:12">
      <c r="A489" s="15" t="s">
        <v>2463</v>
      </c>
      <c r="B489" s="15" t="s">
        <v>17835</v>
      </c>
      <c r="C489" s="772" t="s">
        <v>2046</v>
      </c>
      <c r="D489" s="17" t="s">
        <v>14872</v>
      </c>
      <c r="E489" s="825">
        <v>0</v>
      </c>
      <c r="F489" s="772">
        <v>1</v>
      </c>
      <c r="G489" s="825">
        <v>7</v>
      </c>
      <c r="H489" s="772">
        <v>10</v>
      </c>
      <c r="I489" s="819">
        <f t="shared" si="16"/>
        <v>7</v>
      </c>
      <c r="J489" s="819">
        <f t="shared" si="17"/>
        <v>11</v>
      </c>
      <c r="K489" s="941"/>
      <c r="L489" s="953"/>
    </row>
    <row r="490" spans="1:12">
      <c r="A490" s="15" t="s">
        <v>2463</v>
      </c>
      <c r="B490" s="15" t="s">
        <v>17835</v>
      </c>
      <c r="C490" s="772" t="s">
        <v>2047</v>
      </c>
      <c r="D490" s="17" t="s">
        <v>14873</v>
      </c>
      <c r="E490" s="825">
        <v>0</v>
      </c>
      <c r="F490" s="772">
        <v>0</v>
      </c>
      <c r="G490" s="825"/>
      <c r="H490" s="772">
        <v>1</v>
      </c>
      <c r="I490" s="819">
        <f t="shared" si="16"/>
        <v>0</v>
      </c>
      <c r="J490" s="819">
        <f t="shared" si="17"/>
        <v>1</v>
      </c>
      <c r="K490" s="941"/>
      <c r="L490" s="953"/>
    </row>
    <row r="491" spans="1:12">
      <c r="A491" s="15" t="s">
        <v>2463</v>
      </c>
      <c r="B491" s="15" t="s">
        <v>17835</v>
      </c>
      <c r="C491" s="772" t="s">
        <v>2048</v>
      </c>
      <c r="D491" s="17" t="s">
        <v>14874</v>
      </c>
      <c r="E491" s="825">
        <v>0</v>
      </c>
      <c r="F491" s="772">
        <v>0</v>
      </c>
      <c r="G491" s="825"/>
      <c r="H491" s="772">
        <v>1</v>
      </c>
      <c r="I491" s="819">
        <f t="shared" si="16"/>
        <v>0</v>
      </c>
      <c r="J491" s="819">
        <f t="shared" si="17"/>
        <v>1</v>
      </c>
      <c r="K491" s="941"/>
      <c r="L491" s="953"/>
    </row>
    <row r="492" spans="1:12">
      <c r="A492" s="15" t="s">
        <v>2463</v>
      </c>
      <c r="B492" s="15" t="s">
        <v>17835</v>
      </c>
      <c r="C492" s="772" t="s">
        <v>2049</v>
      </c>
      <c r="D492" s="17" t="s">
        <v>14875</v>
      </c>
      <c r="E492" s="825">
        <v>0</v>
      </c>
      <c r="F492" s="772">
        <v>0</v>
      </c>
      <c r="G492" s="825">
        <v>27</v>
      </c>
      <c r="H492" s="772">
        <v>25</v>
      </c>
      <c r="I492" s="819">
        <f t="shared" si="16"/>
        <v>27</v>
      </c>
      <c r="J492" s="819">
        <f t="shared" si="17"/>
        <v>25</v>
      </c>
      <c r="K492" s="941"/>
      <c r="L492" s="953"/>
    </row>
    <row r="493" spans="1:12">
      <c r="A493" s="15" t="s">
        <v>2463</v>
      </c>
      <c r="B493" s="15" t="s">
        <v>17835</v>
      </c>
      <c r="C493" s="772" t="s">
        <v>2050</v>
      </c>
      <c r="D493" s="17" t="s">
        <v>14876</v>
      </c>
      <c r="E493" s="825">
        <v>0</v>
      </c>
      <c r="F493" s="772">
        <v>3</v>
      </c>
      <c r="G493" s="825"/>
      <c r="H493" s="772">
        <v>1</v>
      </c>
      <c r="I493" s="819">
        <f t="shared" si="16"/>
        <v>0</v>
      </c>
      <c r="J493" s="819">
        <f t="shared" si="17"/>
        <v>4</v>
      </c>
      <c r="K493" s="941"/>
      <c r="L493" s="953"/>
    </row>
    <row r="494" spans="1:12">
      <c r="A494" s="15" t="s">
        <v>2463</v>
      </c>
      <c r="B494" s="15" t="s">
        <v>17835</v>
      </c>
      <c r="C494" s="772" t="s">
        <v>2051</v>
      </c>
      <c r="D494" s="17" t="s">
        <v>14877</v>
      </c>
      <c r="E494" s="825">
        <v>0</v>
      </c>
      <c r="F494" s="772">
        <v>0</v>
      </c>
      <c r="G494" s="825"/>
      <c r="H494" s="772">
        <v>1</v>
      </c>
      <c r="I494" s="819">
        <f t="shared" si="16"/>
        <v>0</v>
      </c>
      <c r="J494" s="819">
        <f t="shared" si="17"/>
        <v>1</v>
      </c>
      <c r="K494" s="941"/>
      <c r="L494" s="953"/>
    </row>
    <row r="495" spans="1:12">
      <c r="A495" s="15" t="s">
        <v>2463</v>
      </c>
      <c r="B495" s="15" t="s">
        <v>17835</v>
      </c>
      <c r="C495" s="772" t="s">
        <v>2052</v>
      </c>
      <c r="D495" s="17" t="s">
        <v>14878</v>
      </c>
      <c r="E495" s="825">
        <v>0</v>
      </c>
      <c r="F495" s="772">
        <v>0</v>
      </c>
      <c r="G495" s="825"/>
      <c r="H495" s="772">
        <v>1</v>
      </c>
      <c r="I495" s="819">
        <f t="shared" si="16"/>
        <v>0</v>
      </c>
      <c r="J495" s="819">
        <f t="shared" si="17"/>
        <v>1</v>
      </c>
      <c r="K495" s="941"/>
      <c r="L495" s="953"/>
    </row>
    <row r="496" spans="1:12">
      <c r="A496" s="15" t="s">
        <v>2463</v>
      </c>
      <c r="B496" s="15" t="s">
        <v>17835</v>
      </c>
      <c r="C496" s="772" t="s">
        <v>2053</v>
      </c>
      <c r="D496" s="17" t="s">
        <v>14879</v>
      </c>
      <c r="E496" s="825">
        <v>0</v>
      </c>
      <c r="F496" s="772">
        <v>0</v>
      </c>
      <c r="G496" s="825"/>
      <c r="H496" s="772">
        <v>1</v>
      </c>
      <c r="I496" s="819">
        <f t="shared" si="16"/>
        <v>0</v>
      </c>
      <c r="J496" s="819">
        <f t="shared" si="17"/>
        <v>1</v>
      </c>
      <c r="K496" s="941"/>
      <c r="L496" s="953"/>
    </row>
    <row r="497" spans="1:12">
      <c r="A497" s="15" t="s">
        <v>2463</v>
      </c>
      <c r="B497" s="15" t="s">
        <v>17835</v>
      </c>
      <c r="C497" s="772" t="s">
        <v>2054</v>
      </c>
      <c r="D497" s="17" t="s">
        <v>14880</v>
      </c>
      <c r="E497" s="825">
        <v>0</v>
      </c>
      <c r="F497" s="772">
        <v>0</v>
      </c>
      <c r="G497" s="825">
        <v>49</v>
      </c>
      <c r="H497" s="772">
        <v>40</v>
      </c>
      <c r="I497" s="819">
        <f t="shared" si="16"/>
        <v>49</v>
      </c>
      <c r="J497" s="819">
        <f t="shared" si="17"/>
        <v>40</v>
      </c>
      <c r="K497" s="941"/>
      <c r="L497" s="953"/>
    </row>
    <row r="498" spans="1:12">
      <c r="A498" s="15" t="s">
        <v>2463</v>
      </c>
      <c r="B498" s="15" t="s">
        <v>17835</v>
      </c>
      <c r="C498" s="772" t="s">
        <v>2055</v>
      </c>
      <c r="D498" s="17" t="s">
        <v>14881</v>
      </c>
      <c r="E498" s="825">
        <v>0</v>
      </c>
      <c r="F498" s="772">
        <v>0</v>
      </c>
      <c r="G498" s="825">
        <v>38</v>
      </c>
      <c r="H498" s="772">
        <v>45</v>
      </c>
      <c r="I498" s="819">
        <f t="shared" si="16"/>
        <v>38</v>
      </c>
      <c r="J498" s="819">
        <f t="shared" si="17"/>
        <v>45</v>
      </c>
      <c r="K498" s="941"/>
      <c r="L498" s="953"/>
    </row>
    <row r="499" spans="1:12">
      <c r="A499" s="15" t="s">
        <v>2463</v>
      </c>
      <c r="B499" s="15" t="s">
        <v>17835</v>
      </c>
      <c r="C499" s="772" t="s">
        <v>2056</v>
      </c>
      <c r="D499" s="17" t="s">
        <v>14882</v>
      </c>
      <c r="E499" s="825">
        <v>0</v>
      </c>
      <c r="F499" s="772">
        <v>0</v>
      </c>
      <c r="G499" s="825">
        <v>1</v>
      </c>
      <c r="H499" s="772">
        <v>1</v>
      </c>
      <c r="I499" s="819">
        <f t="shared" si="16"/>
        <v>1</v>
      </c>
      <c r="J499" s="819">
        <f t="shared" si="17"/>
        <v>1</v>
      </c>
      <c r="K499" s="941"/>
      <c r="L499" s="953"/>
    </row>
    <row r="500" spans="1:12">
      <c r="A500" s="15" t="s">
        <v>2463</v>
      </c>
      <c r="B500" s="15" t="s">
        <v>17835</v>
      </c>
      <c r="C500" s="772" t="s">
        <v>2057</v>
      </c>
      <c r="D500" s="17" t="s">
        <v>14883</v>
      </c>
      <c r="E500" s="825">
        <v>0</v>
      </c>
      <c r="F500" s="772">
        <v>0</v>
      </c>
      <c r="G500" s="825">
        <v>32</v>
      </c>
      <c r="H500" s="772">
        <v>10</v>
      </c>
      <c r="I500" s="819">
        <f t="shared" si="16"/>
        <v>32</v>
      </c>
      <c r="J500" s="819">
        <f t="shared" si="17"/>
        <v>10</v>
      </c>
      <c r="K500" s="941"/>
      <c r="L500" s="953"/>
    </row>
    <row r="501" spans="1:12">
      <c r="A501" s="15" t="s">
        <v>2463</v>
      </c>
      <c r="B501" s="15" t="s">
        <v>17835</v>
      </c>
      <c r="C501" s="772" t="s">
        <v>2058</v>
      </c>
      <c r="D501" s="17" t="s">
        <v>14884</v>
      </c>
      <c r="E501" s="825">
        <v>0</v>
      </c>
      <c r="F501" s="772">
        <v>0</v>
      </c>
      <c r="G501" s="825"/>
      <c r="H501" s="772">
        <v>1</v>
      </c>
      <c r="I501" s="819">
        <f t="shared" si="16"/>
        <v>0</v>
      </c>
      <c r="J501" s="819">
        <f t="shared" si="17"/>
        <v>1</v>
      </c>
      <c r="K501" s="941"/>
      <c r="L501" s="953"/>
    </row>
    <row r="502" spans="1:12">
      <c r="A502" s="15" t="s">
        <v>2463</v>
      </c>
      <c r="B502" s="15" t="s">
        <v>17835</v>
      </c>
      <c r="C502" s="772" t="s">
        <v>2059</v>
      </c>
      <c r="D502" s="17" t="s">
        <v>14885</v>
      </c>
      <c r="E502" s="825">
        <v>0</v>
      </c>
      <c r="F502" s="772">
        <v>0</v>
      </c>
      <c r="G502" s="825">
        <v>17</v>
      </c>
      <c r="H502" s="772">
        <v>25</v>
      </c>
      <c r="I502" s="819">
        <f t="shared" si="16"/>
        <v>17</v>
      </c>
      <c r="J502" s="819">
        <f t="shared" si="17"/>
        <v>25</v>
      </c>
      <c r="K502" s="941"/>
      <c r="L502" s="953"/>
    </row>
    <row r="503" spans="1:12">
      <c r="A503" s="15" t="s">
        <v>2463</v>
      </c>
      <c r="B503" s="15" t="s">
        <v>17835</v>
      </c>
      <c r="C503" s="772" t="s">
        <v>2060</v>
      </c>
      <c r="D503" s="17" t="s">
        <v>14886</v>
      </c>
      <c r="E503" s="825">
        <v>0</v>
      </c>
      <c r="F503" s="772">
        <v>0</v>
      </c>
      <c r="G503" s="825"/>
      <c r="H503" s="772">
        <v>1</v>
      </c>
      <c r="I503" s="819">
        <f t="shared" si="16"/>
        <v>0</v>
      </c>
      <c r="J503" s="819">
        <f t="shared" si="17"/>
        <v>1</v>
      </c>
      <c r="K503" s="941"/>
      <c r="L503" s="953"/>
    </row>
    <row r="504" spans="1:12">
      <c r="A504" s="15" t="s">
        <v>2463</v>
      </c>
      <c r="B504" s="15" t="s">
        <v>17835</v>
      </c>
      <c r="C504" s="772" t="s">
        <v>2061</v>
      </c>
      <c r="D504" s="17" t="s">
        <v>14887</v>
      </c>
      <c r="E504" s="825">
        <v>0</v>
      </c>
      <c r="F504" s="772">
        <v>0</v>
      </c>
      <c r="G504" s="825"/>
      <c r="H504" s="772">
        <v>1</v>
      </c>
      <c r="I504" s="819">
        <f t="shared" si="16"/>
        <v>0</v>
      </c>
      <c r="J504" s="819">
        <f t="shared" si="17"/>
        <v>1</v>
      </c>
      <c r="K504" s="941"/>
      <c r="L504" s="953"/>
    </row>
    <row r="505" spans="1:12">
      <c r="A505" s="15" t="s">
        <v>2463</v>
      </c>
      <c r="B505" s="15" t="s">
        <v>17835</v>
      </c>
      <c r="C505" s="772" t="s">
        <v>2062</v>
      </c>
      <c r="D505" s="17" t="s">
        <v>14888</v>
      </c>
      <c r="E505" s="825">
        <v>0</v>
      </c>
      <c r="F505" s="772">
        <v>0</v>
      </c>
      <c r="G505" s="825"/>
      <c r="H505" s="772">
        <v>1</v>
      </c>
      <c r="I505" s="819">
        <f t="shared" si="16"/>
        <v>0</v>
      </c>
      <c r="J505" s="819">
        <f t="shared" si="17"/>
        <v>1</v>
      </c>
      <c r="K505" s="941"/>
      <c r="L505" s="953"/>
    </row>
    <row r="506" spans="1:12">
      <c r="A506" s="15" t="s">
        <v>2463</v>
      </c>
      <c r="B506" s="15" t="s">
        <v>17835</v>
      </c>
      <c r="C506" s="772" t="s">
        <v>2063</v>
      </c>
      <c r="D506" s="17" t="s">
        <v>14889</v>
      </c>
      <c r="E506" s="825">
        <v>33</v>
      </c>
      <c r="F506" s="772">
        <v>60</v>
      </c>
      <c r="G506" s="825">
        <v>15</v>
      </c>
      <c r="H506" s="772">
        <v>15</v>
      </c>
      <c r="I506" s="819">
        <f t="shared" si="16"/>
        <v>48</v>
      </c>
      <c r="J506" s="819">
        <f t="shared" si="17"/>
        <v>75</v>
      </c>
      <c r="K506" s="941"/>
      <c r="L506" s="953"/>
    </row>
    <row r="507" spans="1:12">
      <c r="A507" s="15" t="s">
        <v>2463</v>
      </c>
      <c r="B507" s="15" t="s">
        <v>17835</v>
      </c>
      <c r="C507" s="772" t="s">
        <v>2064</v>
      </c>
      <c r="D507" s="17" t="s">
        <v>14890</v>
      </c>
      <c r="E507" s="825">
        <v>0</v>
      </c>
      <c r="F507" s="772">
        <v>0</v>
      </c>
      <c r="G507" s="825"/>
      <c r="H507" s="772">
        <v>1</v>
      </c>
      <c r="I507" s="819">
        <f t="shared" si="16"/>
        <v>0</v>
      </c>
      <c r="J507" s="819">
        <f t="shared" si="17"/>
        <v>1</v>
      </c>
      <c r="K507" s="941"/>
      <c r="L507" s="953"/>
    </row>
    <row r="508" spans="1:12">
      <c r="A508" s="15" t="s">
        <v>2463</v>
      </c>
      <c r="B508" s="15" t="s">
        <v>17835</v>
      </c>
      <c r="C508" s="772" t="s">
        <v>2065</v>
      </c>
      <c r="D508" s="17" t="s">
        <v>14891</v>
      </c>
      <c r="E508" s="825">
        <v>0</v>
      </c>
      <c r="F508" s="772">
        <v>0</v>
      </c>
      <c r="G508" s="825">
        <v>27</v>
      </c>
      <c r="H508" s="772">
        <v>20</v>
      </c>
      <c r="I508" s="819">
        <f t="shared" si="16"/>
        <v>27</v>
      </c>
      <c r="J508" s="819">
        <f t="shared" si="17"/>
        <v>20</v>
      </c>
      <c r="K508" s="941"/>
      <c r="L508" s="953"/>
    </row>
    <row r="509" spans="1:12">
      <c r="A509" s="15" t="s">
        <v>2463</v>
      </c>
      <c r="B509" s="15" t="s">
        <v>17835</v>
      </c>
      <c r="C509" s="772" t="s">
        <v>18647</v>
      </c>
      <c r="D509" s="17" t="s">
        <v>14892</v>
      </c>
      <c r="E509" s="825">
        <v>0</v>
      </c>
      <c r="F509" s="772">
        <v>0</v>
      </c>
      <c r="G509" s="825"/>
      <c r="H509" s="772">
        <v>1</v>
      </c>
      <c r="I509" s="819">
        <f t="shared" si="16"/>
        <v>0</v>
      </c>
      <c r="J509" s="819">
        <f t="shared" si="17"/>
        <v>1</v>
      </c>
      <c r="K509" s="941"/>
      <c r="L509" s="953"/>
    </row>
    <row r="510" spans="1:12">
      <c r="A510" s="15" t="s">
        <v>2463</v>
      </c>
      <c r="B510" s="15" t="s">
        <v>17835</v>
      </c>
      <c r="C510" s="772" t="s">
        <v>18648</v>
      </c>
      <c r="D510" s="17" t="s">
        <v>14893</v>
      </c>
      <c r="E510" s="825">
        <v>0</v>
      </c>
      <c r="F510" s="772">
        <v>0</v>
      </c>
      <c r="G510" s="825"/>
      <c r="H510" s="772">
        <v>1</v>
      </c>
      <c r="I510" s="819">
        <f t="shared" si="16"/>
        <v>0</v>
      </c>
      <c r="J510" s="819">
        <f t="shared" si="17"/>
        <v>1</v>
      </c>
      <c r="K510" s="941"/>
      <c r="L510" s="953"/>
    </row>
    <row r="511" spans="1:12">
      <c r="A511" s="15" t="s">
        <v>2463</v>
      </c>
      <c r="B511" s="15" t="s">
        <v>17835</v>
      </c>
      <c r="C511" s="772" t="s">
        <v>2066</v>
      </c>
      <c r="D511" s="17" t="s">
        <v>14894</v>
      </c>
      <c r="E511" s="825">
        <v>0</v>
      </c>
      <c r="F511" s="772">
        <v>0</v>
      </c>
      <c r="G511" s="825"/>
      <c r="H511" s="772">
        <v>1</v>
      </c>
      <c r="I511" s="819">
        <f t="shared" si="16"/>
        <v>0</v>
      </c>
      <c r="J511" s="819">
        <f t="shared" si="17"/>
        <v>1</v>
      </c>
      <c r="K511" s="941"/>
      <c r="L511" s="953"/>
    </row>
    <row r="512" spans="1:12">
      <c r="A512" s="15" t="s">
        <v>2463</v>
      </c>
      <c r="B512" s="15" t="s">
        <v>17835</v>
      </c>
      <c r="C512" s="772" t="s">
        <v>2718</v>
      </c>
      <c r="D512" s="17" t="s">
        <v>14895</v>
      </c>
      <c r="E512" s="825">
        <v>0</v>
      </c>
      <c r="F512" s="772">
        <v>1</v>
      </c>
      <c r="G512" s="825">
        <v>17</v>
      </c>
      <c r="H512" s="772">
        <v>1</v>
      </c>
      <c r="I512" s="819">
        <f t="shared" si="16"/>
        <v>17</v>
      </c>
      <c r="J512" s="819">
        <f t="shared" si="17"/>
        <v>2</v>
      </c>
      <c r="K512" s="941"/>
      <c r="L512" s="953"/>
    </row>
    <row r="513" spans="1:12">
      <c r="A513" s="15" t="s">
        <v>2463</v>
      </c>
      <c r="B513" s="15" t="s">
        <v>17835</v>
      </c>
      <c r="C513" s="772" t="s">
        <v>2067</v>
      </c>
      <c r="D513" s="17" t="s">
        <v>14896</v>
      </c>
      <c r="E513" s="825">
        <v>0</v>
      </c>
      <c r="F513" s="772">
        <v>0</v>
      </c>
      <c r="G513" s="825">
        <v>2</v>
      </c>
      <c r="H513" s="772">
        <v>1</v>
      </c>
      <c r="I513" s="819">
        <f t="shared" si="16"/>
        <v>2</v>
      </c>
      <c r="J513" s="819">
        <f t="shared" si="17"/>
        <v>1</v>
      </c>
      <c r="K513" s="941"/>
      <c r="L513" s="953"/>
    </row>
    <row r="514" spans="1:12">
      <c r="A514" s="15" t="s">
        <v>2463</v>
      </c>
      <c r="B514" s="15" t="s">
        <v>17835</v>
      </c>
      <c r="C514" s="772" t="s">
        <v>2068</v>
      </c>
      <c r="D514" s="17" t="s">
        <v>14897</v>
      </c>
      <c r="E514" s="825">
        <v>0</v>
      </c>
      <c r="F514" s="772">
        <v>0</v>
      </c>
      <c r="G514" s="825">
        <v>116</v>
      </c>
      <c r="H514" s="772">
        <v>85</v>
      </c>
      <c r="I514" s="819">
        <f t="shared" si="16"/>
        <v>116</v>
      </c>
      <c r="J514" s="819">
        <f t="shared" si="17"/>
        <v>85</v>
      </c>
      <c r="K514" s="941"/>
      <c r="L514" s="953"/>
    </row>
    <row r="515" spans="1:12">
      <c r="A515" s="15" t="s">
        <v>2463</v>
      </c>
      <c r="B515" s="15" t="s">
        <v>17835</v>
      </c>
      <c r="C515" s="772" t="s">
        <v>2069</v>
      </c>
      <c r="D515" s="17" t="s">
        <v>14898</v>
      </c>
      <c r="E515" s="825">
        <v>0</v>
      </c>
      <c r="F515" s="772">
        <v>0</v>
      </c>
      <c r="G515" s="825"/>
      <c r="H515" s="772">
        <v>1</v>
      </c>
      <c r="I515" s="819">
        <f t="shared" si="16"/>
        <v>0</v>
      </c>
      <c r="J515" s="819">
        <f t="shared" si="17"/>
        <v>1</v>
      </c>
      <c r="K515" s="941"/>
      <c r="L515" s="953"/>
    </row>
    <row r="516" spans="1:12">
      <c r="A516" s="15" t="s">
        <v>2463</v>
      </c>
      <c r="B516" s="15" t="s">
        <v>17835</v>
      </c>
      <c r="C516" s="772" t="s">
        <v>2070</v>
      </c>
      <c r="D516" s="17" t="s">
        <v>14899</v>
      </c>
      <c r="E516" s="825">
        <v>0</v>
      </c>
      <c r="F516" s="772">
        <v>0</v>
      </c>
      <c r="G516" s="825"/>
      <c r="H516" s="772">
        <v>1</v>
      </c>
      <c r="I516" s="819">
        <f t="shared" si="16"/>
        <v>0</v>
      </c>
      <c r="J516" s="819">
        <f t="shared" si="17"/>
        <v>1</v>
      </c>
      <c r="K516" s="941"/>
      <c r="L516" s="953"/>
    </row>
    <row r="517" spans="1:12">
      <c r="A517" s="15" t="s">
        <v>2463</v>
      </c>
      <c r="B517" s="15" t="s">
        <v>17835</v>
      </c>
      <c r="C517" s="772" t="s">
        <v>2071</v>
      </c>
      <c r="D517" s="17" t="s">
        <v>14900</v>
      </c>
      <c r="E517" s="825">
        <v>0</v>
      </c>
      <c r="F517" s="772">
        <v>1</v>
      </c>
      <c r="G517" s="825"/>
      <c r="H517" s="772">
        <v>1</v>
      </c>
      <c r="I517" s="819">
        <f t="shared" si="16"/>
        <v>0</v>
      </c>
      <c r="J517" s="819">
        <f t="shared" si="17"/>
        <v>2</v>
      </c>
      <c r="K517" s="941"/>
      <c r="L517" s="953"/>
    </row>
    <row r="518" spans="1:12">
      <c r="A518" s="15" t="s">
        <v>2463</v>
      </c>
      <c r="B518" s="15" t="s">
        <v>17835</v>
      </c>
      <c r="C518" s="772" t="s">
        <v>2072</v>
      </c>
      <c r="D518" s="17" t="s">
        <v>14901</v>
      </c>
      <c r="E518" s="825">
        <v>0</v>
      </c>
      <c r="F518" s="772">
        <v>1</v>
      </c>
      <c r="G518" s="825"/>
      <c r="H518" s="772">
        <v>1</v>
      </c>
      <c r="I518" s="819">
        <f t="shared" si="16"/>
        <v>0</v>
      </c>
      <c r="J518" s="819">
        <f t="shared" si="17"/>
        <v>2</v>
      </c>
      <c r="K518" s="941"/>
      <c r="L518" s="953"/>
    </row>
    <row r="519" spans="1:12">
      <c r="A519" s="15" t="s">
        <v>2463</v>
      </c>
      <c r="B519" s="15" t="s">
        <v>17835</v>
      </c>
      <c r="C519" s="772" t="s">
        <v>2073</v>
      </c>
      <c r="D519" s="17" t="s">
        <v>14902</v>
      </c>
      <c r="E519" s="825">
        <v>0</v>
      </c>
      <c r="F519" s="772">
        <v>1</v>
      </c>
      <c r="G519" s="825"/>
      <c r="H519" s="772">
        <v>1</v>
      </c>
      <c r="I519" s="819">
        <f t="shared" si="16"/>
        <v>0</v>
      </c>
      <c r="J519" s="819">
        <f t="shared" si="17"/>
        <v>2</v>
      </c>
      <c r="K519" s="941"/>
      <c r="L519" s="953"/>
    </row>
    <row r="520" spans="1:12">
      <c r="A520" s="15" t="s">
        <v>2463</v>
      </c>
      <c r="B520" s="15" t="s">
        <v>17835</v>
      </c>
      <c r="C520" s="772" t="s">
        <v>2720</v>
      </c>
      <c r="D520" s="17" t="s">
        <v>14903</v>
      </c>
      <c r="E520" s="825">
        <v>0</v>
      </c>
      <c r="F520" s="772">
        <v>1</v>
      </c>
      <c r="G520" s="825"/>
      <c r="H520" s="772">
        <v>1</v>
      </c>
      <c r="I520" s="819">
        <f t="shared" si="16"/>
        <v>0</v>
      </c>
      <c r="J520" s="819">
        <f t="shared" si="17"/>
        <v>2</v>
      </c>
      <c r="K520" s="941"/>
      <c r="L520" s="953"/>
    </row>
    <row r="521" spans="1:12">
      <c r="A521" s="15" t="s">
        <v>2463</v>
      </c>
      <c r="B521" s="15" t="s">
        <v>17835</v>
      </c>
      <c r="C521" s="772" t="s">
        <v>2074</v>
      </c>
      <c r="D521" s="17" t="s">
        <v>14904</v>
      </c>
      <c r="E521" s="825">
        <v>0</v>
      </c>
      <c r="F521" s="772">
        <v>0</v>
      </c>
      <c r="G521" s="825">
        <v>5</v>
      </c>
      <c r="H521" s="772">
        <v>5</v>
      </c>
      <c r="I521" s="819">
        <f t="shared" si="16"/>
        <v>5</v>
      </c>
      <c r="J521" s="819">
        <f t="shared" si="17"/>
        <v>5</v>
      </c>
      <c r="K521" s="941"/>
      <c r="L521" s="953"/>
    </row>
    <row r="522" spans="1:12">
      <c r="A522" s="15" t="s">
        <v>2463</v>
      </c>
      <c r="B522" s="15" t="s">
        <v>17835</v>
      </c>
      <c r="C522" s="772" t="s">
        <v>18649</v>
      </c>
      <c r="D522" s="17" t="s">
        <v>14905</v>
      </c>
      <c r="E522" s="825">
        <v>0</v>
      </c>
      <c r="F522" s="772">
        <v>0</v>
      </c>
      <c r="G522" s="825"/>
      <c r="H522" s="772">
        <v>1</v>
      </c>
      <c r="I522" s="819">
        <f t="shared" si="16"/>
        <v>0</v>
      </c>
      <c r="J522" s="819">
        <f t="shared" si="17"/>
        <v>1</v>
      </c>
      <c r="K522" s="941"/>
      <c r="L522" s="953"/>
    </row>
    <row r="523" spans="1:12">
      <c r="A523" s="15" t="s">
        <v>2463</v>
      </c>
      <c r="B523" s="15" t="s">
        <v>17835</v>
      </c>
      <c r="C523" s="772" t="s">
        <v>2075</v>
      </c>
      <c r="D523" s="17" t="s">
        <v>14906</v>
      </c>
      <c r="E523" s="825">
        <v>0</v>
      </c>
      <c r="F523" s="772">
        <v>0</v>
      </c>
      <c r="G523" s="825"/>
      <c r="H523" s="772">
        <v>1</v>
      </c>
      <c r="I523" s="819">
        <f t="shared" si="16"/>
        <v>0</v>
      </c>
      <c r="J523" s="819">
        <f t="shared" si="17"/>
        <v>1</v>
      </c>
      <c r="K523" s="941"/>
      <c r="L523" s="953"/>
    </row>
    <row r="524" spans="1:12">
      <c r="A524" s="15" t="s">
        <v>2463</v>
      </c>
      <c r="B524" s="15" t="s">
        <v>17835</v>
      </c>
      <c r="C524" s="772" t="s">
        <v>2076</v>
      </c>
      <c r="D524" s="17" t="s">
        <v>14907</v>
      </c>
      <c r="E524" s="825">
        <v>0</v>
      </c>
      <c r="F524" s="772">
        <v>0</v>
      </c>
      <c r="G524" s="825"/>
      <c r="H524" s="772">
        <v>1</v>
      </c>
      <c r="I524" s="819">
        <f t="shared" si="16"/>
        <v>0</v>
      </c>
      <c r="J524" s="819">
        <f t="shared" si="17"/>
        <v>1</v>
      </c>
      <c r="K524" s="941"/>
      <c r="L524" s="953"/>
    </row>
    <row r="525" spans="1:12">
      <c r="A525" s="15" t="s">
        <v>2463</v>
      </c>
      <c r="B525" s="15" t="s">
        <v>17835</v>
      </c>
      <c r="C525" s="772" t="s">
        <v>4565</v>
      </c>
      <c r="D525" s="17" t="s">
        <v>14908</v>
      </c>
      <c r="E525" s="825">
        <v>0</v>
      </c>
      <c r="F525" s="772">
        <v>0</v>
      </c>
      <c r="G525" s="825"/>
      <c r="H525" s="772">
        <v>1</v>
      </c>
      <c r="I525" s="819">
        <f t="shared" ref="I525:I584" si="18">E525+G525</f>
        <v>0</v>
      </c>
      <c r="J525" s="819">
        <f t="shared" ref="J525:J584" si="19">F525+H525</f>
        <v>1</v>
      </c>
      <c r="K525" s="941"/>
      <c r="L525" s="953"/>
    </row>
    <row r="526" spans="1:12">
      <c r="A526" s="15" t="s">
        <v>2463</v>
      </c>
      <c r="B526" s="15" t="s">
        <v>17835</v>
      </c>
      <c r="C526" s="772" t="s">
        <v>2077</v>
      </c>
      <c r="D526" s="17" t="s">
        <v>14909</v>
      </c>
      <c r="E526" s="825">
        <v>0</v>
      </c>
      <c r="F526" s="772">
        <v>0</v>
      </c>
      <c r="G526" s="825"/>
      <c r="H526" s="772">
        <v>1</v>
      </c>
      <c r="I526" s="819">
        <f t="shared" si="18"/>
        <v>0</v>
      </c>
      <c r="J526" s="819">
        <f t="shared" si="19"/>
        <v>1</v>
      </c>
      <c r="K526" s="941"/>
      <c r="L526" s="953"/>
    </row>
    <row r="527" spans="1:12">
      <c r="A527" s="15" t="s">
        <v>2463</v>
      </c>
      <c r="B527" s="15" t="s">
        <v>17835</v>
      </c>
      <c r="C527" s="772" t="s">
        <v>2078</v>
      </c>
      <c r="D527" s="17" t="s">
        <v>14910</v>
      </c>
      <c r="E527" s="825">
        <v>0</v>
      </c>
      <c r="F527" s="772">
        <v>0</v>
      </c>
      <c r="G527" s="825"/>
      <c r="H527" s="772">
        <v>1</v>
      </c>
      <c r="I527" s="819">
        <f t="shared" si="18"/>
        <v>0</v>
      </c>
      <c r="J527" s="819">
        <f t="shared" si="19"/>
        <v>1</v>
      </c>
      <c r="K527" s="941"/>
      <c r="L527" s="953"/>
    </row>
    <row r="528" spans="1:12">
      <c r="A528" s="15" t="s">
        <v>2463</v>
      </c>
      <c r="B528" s="15" t="s">
        <v>17835</v>
      </c>
      <c r="C528" s="772" t="s">
        <v>2079</v>
      </c>
      <c r="D528" s="17" t="s">
        <v>14911</v>
      </c>
      <c r="E528" s="825">
        <v>0</v>
      </c>
      <c r="F528" s="772">
        <v>0</v>
      </c>
      <c r="G528" s="825"/>
      <c r="H528" s="772">
        <v>1</v>
      </c>
      <c r="I528" s="819">
        <f t="shared" si="18"/>
        <v>0</v>
      </c>
      <c r="J528" s="819">
        <f t="shared" si="19"/>
        <v>1</v>
      </c>
      <c r="K528" s="941"/>
      <c r="L528" s="953"/>
    </row>
    <row r="529" spans="1:12">
      <c r="A529" s="15" t="s">
        <v>2463</v>
      </c>
      <c r="B529" s="15" t="s">
        <v>17835</v>
      </c>
      <c r="C529" s="772" t="s">
        <v>2080</v>
      </c>
      <c r="D529" s="17" t="s">
        <v>14912</v>
      </c>
      <c r="E529" s="825">
        <v>0</v>
      </c>
      <c r="F529" s="772">
        <v>0</v>
      </c>
      <c r="G529" s="825"/>
      <c r="H529" s="772">
        <v>1</v>
      </c>
      <c r="I529" s="819">
        <f t="shared" si="18"/>
        <v>0</v>
      </c>
      <c r="J529" s="819">
        <f t="shared" si="19"/>
        <v>1</v>
      </c>
      <c r="K529" s="941"/>
      <c r="L529" s="953"/>
    </row>
    <row r="530" spans="1:12">
      <c r="A530" s="15" t="s">
        <v>2463</v>
      </c>
      <c r="B530" s="15" t="s">
        <v>17835</v>
      </c>
      <c r="C530" s="772" t="s">
        <v>2081</v>
      </c>
      <c r="D530" s="17" t="s">
        <v>14913</v>
      </c>
      <c r="E530" s="825">
        <v>0</v>
      </c>
      <c r="F530" s="772">
        <v>0</v>
      </c>
      <c r="G530" s="825">
        <v>1</v>
      </c>
      <c r="H530" s="772">
        <v>1</v>
      </c>
      <c r="I530" s="819">
        <f t="shared" si="18"/>
        <v>1</v>
      </c>
      <c r="J530" s="819">
        <f t="shared" si="19"/>
        <v>1</v>
      </c>
      <c r="K530" s="941"/>
      <c r="L530" s="953"/>
    </row>
    <row r="531" spans="1:12">
      <c r="A531" s="15" t="s">
        <v>2463</v>
      </c>
      <c r="B531" s="15" t="s">
        <v>17835</v>
      </c>
      <c r="C531" s="772" t="s">
        <v>2082</v>
      </c>
      <c r="D531" s="17" t="s">
        <v>14914</v>
      </c>
      <c r="E531" s="825">
        <v>0</v>
      </c>
      <c r="F531" s="772">
        <v>0</v>
      </c>
      <c r="G531" s="825"/>
      <c r="H531" s="772">
        <v>1</v>
      </c>
      <c r="I531" s="819">
        <f t="shared" si="18"/>
        <v>0</v>
      </c>
      <c r="J531" s="819">
        <f t="shared" si="19"/>
        <v>1</v>
      </c>
      <c r="K531" s="941"/>
      <c r="L531" s="953"/>
    </row>
    <row r="532" spans="1:12">
      <c r="A532" s="15" t="s">
        <v>2463</v>
      </c>
      <c r="B532" s="15" t="s">
        <v>17835</v>
      </c>
      <c r="C532" s="772" t="s">
        <v>2083</v>
      </c>
      <c r="D532" s="17" t="s">
        <v>14915</v>
      </c>
      <c r="E532" s="825">
        <v>0</v>
      </c>
      <c r="F532" s="772">
        <v>0</v>
      </c>
      <c r="G532" s="825">
        <v>1</v>
      </c>
      <c r="H532" s="772">
        <v>1</v>
      </c>
      <c r="I532" s="819">
        <f t="shared" si="18"/>
        <v>1</v>
      </c>
      <c r="J532" s="819">
        <f t="shared" si="19"/>
        <v>1</v>
      </c>
      <c r="K532" s="941"/>
      <c r="L532" s="953"/>
    </row>
    <row r="533" spans="1:12">
      <c r="A533" s="15" t="s">
        <v>2463</v>
      </c>
      <c r="B533" s="15" t="s">
        <v>17835</v>
      </c>
      <c r="C533" s="772" t="s">
        <v>2084</v>
      </c>
      <c r="D533" s="17" t="s">
        <v>14916</v>
      </c>
      <c r="E533" s="825">
        <v>0</v>
      </c>
      <c r="F533" s="772">
        <v>0</v>
      </c>
      <c r="G533" s="825"/>
      <c r="H533" s="772">
        <v>1</v>
      </c>
      <c r="I533" s="819">
        <f t="shared" si="18"/>
        <v>0</v>
      </c>
      <c r="J533" s="819">
        <f t="shared" si="19"/>
        <v>1</v>
      </c>
      <c r="K533" s="941"/>
      <c r="L533" s="953"/>
    </row>
    <row r="534" spans="1:12">
      <c r="A534" s="15" t="s">
        <v>2463</v>
      </c>
      <c r="B534" s="15" t="s">
        <v>17835</v>
      </c>
      <c r="C534" s="772" t="s">
        <v>2085</v>
      </c>
      <c r="D534" s="17" t="s">
        <v>14917</v>
      </c>
      <c r="E534" s="825">
        <v>0</v>
      </c>
      <c r="F534" s="772">
        <v>0</v>
      </c>
      <c r="G534" s="825"/>
      <c r="H534" s="772">
        <v>1</v>
      </c>
      <c r="I534" s="819">
        <f t="shared" si="18"/>
        <v>0</v>
      </c>
      <c r="J534" s="819">
        <f t="shared" si="19"/>
        <v>1</v>
      </c>
      <c r="K534" s="941"/>
      <c r="L534" s="953"/>
    </row>
    <row r="535" spans="1:12">
      <c r="A535" s="15" t="s">
        <v>2463</v>
      </c>
      <c r="B535" s="15" t="s">
        <v>17835</v>
      </c>
      <c r="C535" s="772" t="s">
        <v>2086</v>
      </c>
      <c r="D535" s="17" t="s">
        <v>14918</v>
      </c>
      <c r="E535" s="825">
        <v>0</v>
      </c>
      <c r="F535" s="772">
        <v>0</v>
      </c>
      <c r="G535" s="825"/>
      <c r="H535" s="772">
        <v>1</v>
      </c>
      <c r="I535" s="819">
        <f t="shared" si="18"/>
        <v>0</v>
      </c>
      <c r="J535" s="819">
        <f t="shared" si="19"/>
        <v>1</v>
      </c>
      <c r="K535" s="941"/>
      <c r="L535" s="953"/>
    </row>
    <row r="536" spans="1:12">
      <c r="A536" s="15" t="s">
        <v>2463</v>
      </c>
      <c r="B536" s="15" t="s">
        <v>17835</v>
      </c>
      <c r="C536" s="772" t="s">
        <v>2087</v>
      </c>
      <c r="D536" s="17" t="s">
        <v>14919</v>
      </c>
      <c r="E536" s="825">
        <v>0</v>
      </c>
      <c r="F536" s="772">
        <v>0</v>
      </c>
      <c r="G536" s="825"/>
      <c r="H536" s="772">
        <v>1</v>
      </c>
      <c r="I536" s="819">
        <f t="shared" si="18"/>
        <v>0</v>
      </c>
      <c r="J536" s="819">
        <f t="shared" si="19"/>
        <v>1</v>
      </c>
      <c r="K536" s="941"/>
      <c r="L536" s="953"/>
    </row>
    <row r="537" spans="1:12">
      <c r="A537" s="15" t="s">
        <v>2463</v>
      </c>
      <c r="B537" s="15" t="s">
        <v>17835</v>
      </c>
      <c r="C537" s="772" t="s">
        <v>2088</v>
      </c>
      <c r="D537" s="17" t="s">
        <v>14920</v>
      </c>
      <c r="E537" s="825">
        <v>0</v>
      </c>
      <c r="F537" s="772">
        <v>0</v>
      </c>
      <c r="G537" s="825"/>
      <c r="H537" s="772">
        <v>1</v>
      </c>
      <c r="I537" s="819">
        <f t="shared" si="18"/>
        <v>0</v>
      </c>
      <c r="J537" s="819">
        <f t="shared" si="19"/>
        <v>1</v>
      </c>
      <c r="K537" s="941"/>
      <c r="L537" s="953"/>
    </row>
    <row r="538" spans="1:12">
      <c r="A538" s="15" t="s">
        <v>2463</v>
      </c>
      <c r="B538" s="15" t="s">
        <v>17835</v>
      </c>
      <c r="C538" s="772" t="s">
        <v>2089</v>
      </c>
      <c r="D538" s="17" t="s">
        <v>14921</v>
      </c>
      <c r="E538" s="825">
        <v>0</v>
      </c>
      <c r="F538" s="772">
        <v>0</v>
      </c>
      <c r="G538" s="825"/>
      <c r="H538" s="772">
        <v>1</v>
      </c>
      <c r="I538" s="819">
        <f t="shared" si="18"/>
        <v>0</v>
      </c>
      <c r="J538" s="819">
        <f t="shared" si="19"/>
        <v>1</v>
      </c>
      <c r="K538" s="941"/>
      <c r="L538" s="953"/>
    </row>
    <row r="539" spans="1:12">
      <c r="A539" s="15" t="s">
        <v>2463</v>
      </c>
      <c r="B539" s="15" t="s">
        <v>17835</v>
      </c>
      <c r="C539" s="772" t="s">
        <v>2090</v>
      </c>
      <c r="D539" s="17" t="s">
        <v>14922</v>
      </c>
      <c r="E539" s="825">
        <v>0</v>
      </c>
      <c r="F539" s="772">
        <v>0</v>
      </c>
      <c r="G539" s="825"/>
      <c r="H539" s="772">
        <v>1</v>
      </c>
      <c r="I539" s="819">
        <f t="shared" si="18"/>
        <v>0</v>
      </c>
      <c r="J539" s="819">
        <f t="shared" si="19"/>
        <v>1</v>
      </c>
      <c r="K539" s="941"/>
      <c r="L539" s="953"/>
    </row>
    <row r="540" spans="1:12">
      <c r="A540" s="15" t="s">
        <v>2463</v>
      </c>
      <c r="B540" s="15" t="s">
        <v>17835</v>
      </c>
      <c r="C540" s="772" t="s">
        <v>4567</v>
      </c>
      <c r="D540" s="17" t="s">
        <v>14923</v>
      </c>
      <c r="E540" s="825">
        <v>0</v>
      </c>
      <c r="F540" s="772">
        <v>0</v>
      </c>
      <c r="G540" s="825">
        <v>1</v>
      </c>
      <c r="H540" s="772">
        <v>1</v>
      </c>
      <c r="I540" s="819">
        <f t="shared" si="18"/>
        <v>1</v>
      </c>
      <c r="J540" s="819">
        <f t="shared" si="19"/>
        <v>1</v>
      </c>
      <c r="K540" s="941"/>
      <c r="L540" s="953"/>
    </row>
    <row r="541" spans="1:12">
      <c r="A541" s="15" t="s">
        <v>2463</v>
      </c>
      <c r="B541" s="15" t="s">
        <v>17835</v>
      </c>
      <c r="C541" s="772" t="s">
        <v>2091</v>
      </c>
      <c r="D541" s="17" t="s">
        <v>14924</v>
      </c>
      <c r="E541" s="825">
        <v>0</v>
      </c>
      <c r="F541" s="772">
        <v>0</v>
      </c>
      <c r="G541" s="825"/>
      <c r="H541" s="772">
        <v>1</v>
      </c>
      <c r="I541" s="819">
        <f t="shared" si="18"/>
        <v>0</v>
      </c>
      <c r="J541" s="819">
        <f t="shared" si="19"/>
        <v>1</v>
      </c>
      <c r="K541" s="941"/>
      <c r="L541" s="953"/>
    </row>
    <row r="542" spans="1:12">
      <c r="A542" s="15" t="s">
        <v>2463</v>
      </c>
      <c r="B542" s="15" t="s">
        <v>17835</v>
      </c>
      <c r="C542" s="772" t="s">
        <v>2092</v>
      </c>
      <c r="D542" s="17" t="s">
        <v>14925</v>
      </c>
      <c r="E542" s="825">
        <v>0</v>
      </c>
      <c r="F542" s="772">
        <v>0</v>
      </c>
      <c r="G542" s="825"/>
      <c r="H542" s="772">
        <v>1</v>
      </c>
      <c r="I542" s="819">
        <f t="shared" si="18"/>
        <v>0</v>
      </c>
      <c r="J542" s="819">
        <f t="shared" si="19"/>
        <v>1</v>
      </c>
      <c r="K542" s="941"/>
      <c r="L542" s="953"/>
    </row>
    <row r="543" spans="1:12">
      <c r="A543" s="15" t="s">
        <v>2463</v>
      </c>
      <c r="B543" s="15" t="s">
        <v>17835</v>
      </c>
      <c r="C543" s="772" t="s">
        <v>2093</v>
      </c>
      <c r="D543" s="17" t="s">
        <v>14926</v>
      </c>
      <c r="E543" s="825">
        <v>0</v>
      </c>
      <c r="F543" s="772">
        <v>0</v>
      </c>
      <c r="G543" s="825"/>
      <c r="H543" s="772">
        <v>1</v>
      </c>
      <c r="I543" s="819">
        <f t="shared" si="18"/>
        <v>0</v>
      </c>
      <c r="J543" s="819">
        <f t="shared" si="19"/>
        <v>1</v>
      </c>
      <c r="K543" s="941"/>
      <c r="L543" s="953"/>
    </row>
    <row r="544" spans="1:12">
      <c r="A544" s="15" t="s">
        <v>2463</v>
      </c>
      <c r="B544" s="15" t="s">
        <v>17835</v>
      </c>
      <c r="C544" s="772" t="s">
        <v>2094</v>
      </c>
      <c r="D544" s="17" t="s">
        <v>14927</v>
      </c>
      <c r="E544" s="825">
        <v>0</v>
      </c>
      <c r="F544" s="772">
        <v>0</v>
      </c>
      <c r="G544" s="825">
        <v>6</v>
      </c>
      <c r="H544" s="772">
        <v>2</v>
      </c>
      <c r="I544" s="819">
        <f t="shared" si="18"/>
        <v>6</v>
      </c>
      <c r="J544" s="819">
        <f t="shared" si="19"/>
        <v>2</v>
      </c>
      <c r="K544" s="941"/>
      <c r="L544" s="953"/>
    </row>
    <row r="545" spans="1:12">
      <c r="A545" s="15" t="s">
        <v>2463</v>
      </c>
      <c r="B545" s="15" t="s">
        <v>17835</v>
      </c>
      <c r="C545" s="772" t="s">
        <v>4568</v>
      </c>
      <c r="D545" s="17" t="s">
        <v>14928</v>
      </c>
      <c r="E545" s="825">
        <v>0</v>
      </c>
      <c r="F545" s="772">
        <v>0</v>
      </c>
      <c r="G545" s="825"/>
      <c r="H545" s="772">
        <v>1</v>
      </c>
      <c r="I545" s="819">
        <f t="shared" si="18"/>
        <v>0</v>
      </c>
      <c r="J545" s="819">
        <f t="shared" si="19"/>
        <v>1</v>
      </c>
      <c r="K545" s="941"/>
      <c r="L545" s="953"/>
    </row>
    <row r="546" spans="1:12">
      <c r="A546" s="15" t="s">
        <v>2463</v>
      </c>
      <c r="B546" s="15" t="s">
        <v>17835</v>
      </c>
      <c r="C546" s="772" t="s">
        <v>2095</v>
      </c>
      <c r="D546" s="17" t="s">
        <v>14929</v>
      </c>
      <c r="E546" s="825">
        <v>0</v>
      </c>
      <c r="F546" s="772">
        <v>0</v>
      </c>
      <c r="G546" s="825"/>
      <c r="H546" s="772">
        <v>1</v>
      </c>
      <c r="I546" s="819">
        <f t="shared" si="18"/>
        <v>0</v>
      </c>
      <c r="J546" s="819">
        <f t="shared" si="19"/>
        <v>1</v>
      </c>
      <c r="K546" s="941"/>
      <c r="L546" s="953"/>
    </row>
    <row r="547" spans="1:12">
      <c r="A547" s="15" t="s">
        <v>2463</v>
      </c>
      <c r="B547" s="15" t="s">
        <v>17835</v>
      </c>
      <c r="C547" s="772" t="s">
        <v>2096</v>
      </c>
      <c r="D547" s="17" t="s">
        <v>14930</v>
      </c>
      <c r="E547" s="825">
        <v>0</v>
      </c>
      <c r="F547" s="772">
        <v>0</v>
      </c>
      <c r="G547" s="825"/>
      <c r="H547" s="772">
        <v>1</v>
      </c>
      <c r="I547" s="819">
        <f t="shared" si="18"/>
        <v>0</v>
      </c>
      <c r="J547" s="819">
        <f t="shared" si="19"/>
        <v>1</v>
      </c>
      <c r="K547" s="941"/>
      <c r="L547" s="953"/>
    </row>
    <row r="548" spans="1:12">
      <c r="A548" s="15" t="s">
        <v>2463</v>
      </c>
      <c r="B548" s="15" t="s">
        <v>17835</v>
      </c>
      <c r="C548" s="772" t="s">
        <v>2097</v>
      </c>
      <c r="D548" s="17" t="s">
        <v>14931</v>
      </c>
      <c r="E548" s="825">
        <v>0</v>
      </c>
      <c r="F548" s="772">
        <v>1</v>
      </c>
      <c r="G548" s="825"/>
      <c r="H548" s="772">
        <v>1</v>
      </c>
      <c r="I548" s="819">
        <f t="shared" si="18"/>
        <v>0</v>
      </c>
      <c r="J548" s="819">
        <f t="shared" si="19"/>
        <v>2</v>
      </c>
      <c r="K548" s="941"/>
      <c r="L548" s="953"/>
    </row>
    <row r="549" spans="1:12">
      <c r="A549" s="15" t="s">
        <v>2463</v>
      </c>
      <c r="B549" s="15" t="s">
        <v>17835</v>
      </c>
      <c r="C549" s="772" t="s">
        <v>2098</v>
      </c>
      <c r="D549" s="17" t="s">
        <v>14932</v>
      </c>
      <c r="E549" s="825">
        <v>0</v>
      </c>
      <c r="F549" s="772">
        <v>0</v>
      </c>
      <c r="G549" s="825"/>
      <c r="H549" s="772">
        <v>1</v>
      </c>
      <c r="I549" s="819">
        <f t="shared" si="18"/>
        <v>0</v>
      </c>
      <c r="J549" s="819">
        <f t="shared" si="19"/>
        <v>1</v>
      </c>
      <c r="K549" s="941"/>
      <c r="L549" s="953"/>
    </row>
    <row r="550" spans="1:12">
      <c r="A550" s="15" t="s">
        <v>2463</v>
      </c>
      <c r="B550" s="15" t="s">
        <v>17835</v>
      </c>
      <c r="C550" s="772" t="s">
        <v>2099</v>
      </c>
      <c r="D550" s="17" t="s">
        <v>14933</v>
      </c>
      <c r="E550" s="825">
        <v>0</v>
      </c>
      <c r="F550" s="772">
        <v>0</v>
      </c>
      <c r="G550" s="825"/>
      <c r="H550" s="772">
        <v>1</v>
      </c>
      <c r="I550" s="819">
        <f t="shared" si="18"/>
        <v>0</v>
      </c>
      <c r="J550" s="819">
        <f t="shared" si="19"/>
        <v>1</v>
      </c>
      <c r="K550" s="941"/>
      <c r="L550" s="953"/>
    </row>
    <row r="551" spans="1:12">
      <c r="A551" s="15" t="s">
        <v>2463</v>
      </c>
      <c r="B551" s="15" t="s">
        <v>17835</v>
      </c>
      <c r="C551" s="772" t="s">
        <v>2100</v>
      </c>
      <c r="D551" s="17" t="s">
        <v>14934</v>
      </c>
      <c r="E551" s="825">
        <v>0</v>
      </c>
      <c r="F551" s="772">
        <v>1</v>
      </c>
      <c r="G551" s="825">
        <v>1</v>
      </c>
      <c r="H551" s="772">
        <v>5</v>
      </c>
      <c r="I551" s="819">
        <f t="shared" si="18"/>
        <v>1</v>
      </c>
      <c r="J551" s="819">
        <f t="shared" si="19"/>
        <v>6</v>
      </c>
      <c r="K551" s="941"/>
      <c r="L551" s="953"/>
    </row>
    <row r="552" spans="1:12">
      <c r="A552" s="15" t="s">
        <v>2463</v>
      </c>
      <c r="B552" s="15" t="s">
        <v>17835</v>
      </c>
      <c r="C552" s="772" t="s">
        <v>2101</v>
      </c>
      <c r="D552" s="17" t="s">
        <v>14935</v>
      </c>
      <c r="E552" s="825">
        <v>0</v>
      </c>
      <c r="F552" s="772">
        <v>0</v>
      </c>
      <c r="G552" s="825">
        <v>1</v>
      </c>
      <c r="H552" s="772">
        <v>10</v>
      </c>
      <c r="I552" s="819">
        <f t="shared" si="18"/>
        <v>1</v>
      </c>
      <c r="J552" s="819">
        <f t="shared" si="19"/>
        <v>10</v>
      </c>
      <c r="K552" s="941"/>
      <c r="L552" s="953"/>
    </row>
    <row r="553" spans="1:12">
      <c r="A553" s="15" t="s">
        <v>2463</v>
      </c>
      <c r="B553" s="15" t="s">
        <v>17835</v>
      </c>
      <c r="C553" s="772" t="s">
        <v>2102</v>
      </c>
      <c r="D553" s="17" t="s">
        <v>14936</v>
      </c>
      <c r="E553" s="825">
        <v>0</v>
      </c>
      <c r="F553" s="772">
        <v>0</v>
      </c>
      <c r="G553" s="825"/>
      <c r="H553" s="772">
        <v>1</v>
      </c>
      <c r="I553" s="819">
        <f t="shared" si="18"/>
        <v>0</v>
      </c>
      <c r="J553" s="819">
        <f t="shared" si="19"/>
        <v>1</v>
      </c>
      <c r="K553" s="941"/>
      <c r="L553" s="953"/>
    </row>
    <row r="554" spans="1:12">
      <c r="A554" s="15" t="s">
        <v>2463</v>
      </c>
      <c r="B554" s="15" t="s">
        <v>17835</v>
      </c>
      <c r="C554" s="772" t="s">
        <v>2103</v>
      </c>
      <c r="D554" s="17" t="s">
        <v>14937</v>
      </c>
      <c r="E554" s="825">
        <v>0</v>
      </c>
      <c r="F554" s="772">
        <v>0</v>
      </c>
      <c r="G554" s="825">
        <v>6</v>
      </c>
      <c r="H554" s="772">
        <v>10</v>
      </c>
      <c r="I554" s="819">
        <f t="shared" si="18"/>
        <v>6</v>
      </c>
      <c r="J554" s="819">
        <f t="shared" si="19"/>
        <v>10</v>
      </c>
      <c r="K554" s="941"/>
      <c r="L554" s="953"/>
    </row>
    <row r="555" spans="1:12">
      <c r="A555" s="15" t="s">
        <v>2463</v>
      </c>
      <c r="B555" s="15" t="s">
        <v>17835</v>
      </c>
      <c r="C555" s="772" t="s">
        <v>2104</v>
      </c>
      <c r="D555" s="17" t="s">
        <v>14938</v>
      </c>
      <c r="E555" s="825">
        <v>0</v>
      </c>
      <c r="F555" s="772">
        <v>0</v>
      </c>
      <c r="G555" s="825">
        <v>1</v>
      </c>
      <c r="H555" s="772">
        <v>1</v>
      </c>
      <c r="I555" s="819">
        <f t="shared" si="18"/>
        <v>1</v>
      </c>
      <c r="J555" s="819">
        <f t="shared" si="19"/>
        <v>1</v>
      </c>
      <c r="K555" s="941"/>
      <c r="L555" s="953"/>
    </row>
    <row r="556" spans="1:12">
      <c r="A556" s="15" t="s">
        <v>2463</v>
      </c>
      <c r="B556" s="15" t="s">
        <v>17835</v>
      </c>
      <c r="C556" s="772" t="s">
        <v>2105</v>
      </c>
      <c r="D556" s="17" t="s">
        <v>14939</v>
      </c>
      <c r="E556" s="825">
        <v>0</v>
      </c>
      <c r="F556" s="772">
        <v>0</v>
      </c>
      <c r="G556" s="825"/>
      <c r="H556" s="772">
        <v>1</v>
      </c>
      <c r="I556" s="819">
        <f t="shared" si="18"/>
        <v>0</v>
      </c>
      <c r="J556" s="819">
        <f t="shared" si="19"/>
        <v>1</v>
      </c>
      <c r="K556" s="941"/>
      <c r="L556" s="953"/>
    </row>
    <row r="557" spans="1:12">
      <c r="A557" s="15" t="s">
        <v>2463</v>
      </c>
      <c r="B557" s="15" t="s">
        <v>17835</v>
      </c>
      <c r="C557" s="772" t="s">
        <v>2106</v>
      </c>
      <c r="D557" s="17" t="s">
        <v>14940</v>
      </c>
      <c r="E557" s="825">
        <v>0</v>
      </c>
      <c r="F557" s="772">
        <v>0</v>
      </c>
      <c r="G557" s="825"/>
      <c r="H557" s="772">
        <v>1</v>
      </c>
      <c r="I557" s="819">
        <f t="shared" si="18"/>
        <v>0</v>
      </c>
      <c r="J557" s="819">
        <f t="shared" si="19"/>
        <v>1</v>
      </c>
      <c r="K557" s="941"/>
      <c r="L557" s="953"/>
    </row>
    <row r="558" spans="1:12">
      <c r="A558" s="15" t="s">
        <v>2463</v>
      </c>
      <c r="B558" s="15" t="s">
        <v>17835</v>
      </c>
      <c r="C558" s="772" t="s">
        <v>2107</v>
      </c>
      <c r="D558" s="17" t="s">
        <v>14941</v>
      </c>
      <c r="E558" s="825">
        <v>0</v>
      </c>
      <c r="F558" s="772">
        <v>0</v>
      </c>
      <c r="G558" s="825">
        <v>1</v>
      </c>
      <c r="H558" s="772">
        <v>1</v>
      </c>
      <c r="I558" s="819">
        <f t="shared" si="18"/>
        <v>1</v>
      </c>
      <c r="J558" s="819">
        <f t="shared" si="19"/>
        <v>1</v>
      </c>
      <c r="K558" s="941"/>
      <c r="L558" s="953"/>
    </row>
    <row r="559" spans="1:12">
      <c r="A559" s="15" t="s">
        <v>2463</v>
      </c>
      <c r="B559" s="15" t="s">
        <v>17835</v>
      </c>
      <c r="C559" s="772" t="s">
        <v>2108</v>
      </c>
      <c r="D559" s="17" t="s">
        <v>14942</v>
      </c>
      <c r="E559" s="825">
        <v>0</v>
      </c>
      <c r="F559" s="772">
        <v>0</v>
      </c>
      <c r="G559" s="825"/>
      <c r="H559" s="772">
        <v>1</v>
      </c>
      <c r="I559" s="819">
        <f t="shared" si="18"/>
        <v>0</v>
      </c>
      <c r="J559" s="819">
        <f t="shared" si="19"/>
        <v>1</v>
      </c>
      <c r="K559" s="941"/>
      <c r="L559" s="953"/>
    </row>
    <row r="560" spans="1:12">
      <c r="A560" s="15" t="s">
        <v>2463</v>
      </c>
      <c r="B560" s="15" t="s">
        <v>17835</v>
      </c>
      <c r="C560" s="772" t="s">
        <v>2109</v>
      </c>
      <c r="D560" s="17" t="s">
        <v>14943</v>
      </c>
      <c r="E560" s="825">
        <v>0</v>
      </c>
      <c r="F560" s="772">
        <v>0</v>
      </c>
      <c r="G560" s="825"/>
      <c r="H560" s="772">
        <v>1</v>
      </c>
      <c r="I560" s="819">
        <f t="shared" si="18"/>
        <v>0</v>
      </c>
      <c r="J560" s="819">
        <f t="shared" si="19"/>
        <v>1</v>
      </c>
      <c r="K560" s="941"/>
      <c r="L560" s="953"/>
    </row>
    <row r="561" spans="1:12">
      <c r="A561" s="15" t="s">
        <v>2463</v>
      </c>
      <c r="B561" s="15" t="s">
        <v>17835</v>
      </c>
      <c r="C561" s="772" t="s">
        <v>2110</v>
      </c>
      <c r="D561" s="17" t="s">
        <v>14944</v>
      </c>
      <c r="E561" s="825">
        <v>0</v>
      </c>
      <c r="F561" s="772">
        <v>0</v>
      </c>
      <c r="G561" s="825"/>
      <c r="H561" s="772">
        <v>1</v>
      </c>
      <c r="I561" s="819">
        <f t="shared" si="18"/>
        <v>0</v>
      </c>
      <c r="J561" s="819">
        <f t="shared" si="19"/>
        <v>1</v>
      </c>
      <c r="K561" s="941"/>
      <c r="L561" s="953"/>
    </row>
    <row r="562" spans="1:12">
      <c r="A562" s="15" t="s">
        <v>2463</v>
      </c>
      <c r="B562" s="15" t="s">
        <v>17835</v>
      </c>
      <c r="C562" s="772" t="s">
        <v>2111</v>
      </c>
      <c r="D562" s="17" t="s">
        <v>14945</v>
      </c>
      <c r="E562" s="825">
        <v>0</v>
      </c>
      <c r="F562" s="772">
        <v>0</v>
      </c>
      <c r="G562" s="825"/>
      <c r="H562" s="772">
        <v>1</v>
      </c>
      <c r="I562" s="819">
        <f t="shared" si="18"/>
        <v>0</v>
      </c>
      <c r="J562" s="819">
        <f t="shared" si="19"/>
        <v>1</v>
      </c>
      <c r="K562" s="941"/>
      <c r="L562" s="953"/>
    </row>
    <row r="563" spans="1:12">
      <c r="A563" s="15" t="s">
        <v>2463</v>
      </c>
      <c r="B563" s="15" t="s">
        <v>17835</v>
      </c>
      <c r="C563" s="772" t="s">
        <v>2112</v>
      </c>
      <c r="D563" s="17" t="s">
        <v>14946</v>
      </c>
      <c r="E563" s="825">
        <v>0</v>
      </c>
      <c r="F563" s="772">
        <v>0</v>
      </c>
      <c r="G563" s="825"/>
      <c r="H563" s="772">
        <v>1</v>
      </c>
      <c r="I563" s="819">
        <f t="shared" si="18"/>
        <v>0</v>
      </c>
      <c r="J563" s="819">
        <f t="shared" si="19"/>
        <v>1</v>
      </c>
      <c r="K563" s="941"/>
      <c r="L563" s="953"/>
    </row>
    <row r="564" spans="1:12">
      <c r="A564" s="15" t="s">
        <v>2463</v>
      </c>
      <c r="B564" s="15" t="s">
        <v>17835</v>
      </c>
      <c r="C564" s="772" t="s">
        <v>2113</v>
      </c>
      <c r="D564" s="17" t="s">
        <v>14947</v>
      </c>
      <c r="E564" s="825">
        <v>0</v>
      </c>
      <c r="F564" s="772">
        <v>0</v>
      </c>
      <c r="G564" s="825"/>
      <c r="H564" s="772">
        <v>1</v>
      </c>
      <c r="I564" s="819">
        <f t="shared" si="18"/>
        <v>0</v>
      </c>
      <c r="J564" s="819">
        <f t="shared" si="19"/>
        <v>1</v>
      </c>
      <c r="K564" s="941"/>
      <c r="L564" s="953"/>
    </row>
    <row r="565" spans="1:12">
      <c r="A565" s="15" t="s">
        <v>2463</v>
      </c>
      <c r="B565" s="15" t="s">
        <v>17835</v>
      </c>
      <c r="C565" s="772" t="s">
        <v>2114</v>
      </c>
      <c r="D565" s="17" t="s">
        <v>14948</v>
      </c>
      <c r="E565" s="825">
        <v>0</v>
      </c>
      <c r="F565" s="772">
        <v>0</v>
      </c>
      <c r="G565" s="825"/>
      <c r="H565" s="772">
        <v>1</v>
      </c>
      <c r="I565" s="819">
        <f t="shared" si="18"/>
        <v>0</v>
      </c>
      <c r="J565" s="819">
        <f t="shared" si="19"/>
        <v>1</v>
      </c>
      <c r="K565" s="941"/>
      <c r="L565" s="953"/>
    </row>
    <row r="566" spans="1:12">
      <c r="A566" s="15" t="s">
        <v>2463</v>
      </c>
      <c r="B566" s="15" t="s">
        <v>17835</v>
      </c>
      <c r="C566" s="772" t="s">
        <v>2115</v>
      </c>
      <c r="D566" s="17" t="s">
        <v>14949</v>
      </c>
      <c r="E566" s="825">
        <v>0</v>
      </c>
      <c r="F566" s="772">
        <v>0</v>
      </c>
      <c r="G566" s="825"/>
      <c r="H566" s="772">
        <v>1</v>
      </c>
      <c r="I566" s="819">
        <f t="shared" si="18"/>
        <v>0</v>
      </c>
      <c r="J566" s="819">
        <f t="shared" si="19"/>
        <v>1</v>
      </c>
      <c r="K566" s="941"/>
      <c r="L566" s="953"/>
    </row>
    <row r="567" spans="1:12">
      <c r="A567" s="15" t="s">
        <v>2463</v>
      </c>
      <c r="B567" s="15" t="s">
        <v>17835</v>
      </c>
      <c r="C567" s="772" t="s">
        <v>2116</v>
      </c>
      <c r="D567" s="17" t="s">
        <v>14950</v>
      </c>
      <c r="E567" s="825">
        <v>0</v>
      </c>
      <c r="F567" s="772">
        <v>0</v>
      </c>
      <c r="G567" s="825">
        <v>4</v>
      </c>
      <c r="H567" s="772">
        <v>5</v>
      </c>
      <c r="I567" s="819">
        <f t="shared" si="18"/>
        <v>4</v>
      </c>
      <c r="J567" s="819">
        <f t="shared" si="19"/>
        <v>5</v>
      </c>
      <c r="K567" s="941"/>
      <c r="L567" s="953"/>
    </row>
    <row r="568" spans="1:12">
      <c r="A568" s="15" t="s">
        <v>2463</v>
      </c>
      <c r="B568" s="15" t="s">
        <v>17835</v>
      </c>
      <c r="C568" s="772" t="s">
        <v>4569</v>
      </c>
      <c r="D568" s="17" t="s">
        <v>14951</v>
      </c>
      <c r="E568" s="825">
        <v>0</v>
      </c>
      <c r="F568" s="772">
        <v>0</v>
      </c>
      <c r="G568" s="825"/>
      <c r="H568" s="772">
        <v>1</v>
      </c>
      <c r="I568" s="819">
        <f t="shared" si="18"/>
        <v>0</v>
      </c>
      <c r="J568" s="819">
        <f t="shared" si="19"/>
        <v>1</v>
      </c>
      <c r="K568" s="941"/>
      <c r="L568" s="953"/>
    </row>
    <row r="569" spans="1:12">
      <c r="A569" s="15" t="s">
        <v>2463</v>
      </c>
      <c r="B569" s="15" t="s">
        <v>17835</v>
      </c>
      <c r="C569" s="772" t="s">
        <v>2117</v>
      </c>
      <c r="D569" s="17" t="s">
        <v>14952</v>
      </c>
      <c r="E569" s="825">
        <v>0</v>
      </c>
      <c r="F569" s="772">
        <v>0</v>
      </c>
      <c r="G569" s="825"/>
      <c r="H569" s="772">
        <v>1</v>
      </c>
      <c r="I569" s="819">
        <f t="shared" si="18"/>
        <v>0</v>
      </c>
      <c r="J569" s="819">
        <f t="shared" si="19"/>
        <v>1</v>
      </c>
      <c r="K569" s="941"/>
      <c r="L569" s="953"/>
    </row>
    <row r="570" spans="1:12">
      <c r="A570" s="15" t="s">
        <v>2463</v>
      </c>
      <c r="B570" s="15" t="s">
        <v>17835</v>
      </c>
      <c r="C570" s="772" t="s">
        <v>2118</v>
      </c>
      <c r="D570" s="17" t="s">
        <v>14953</v>
      </c>
      <c r="E570" s="825">
        <v>0</v>
      </c>
      <c r="F570" s="772">
        <v>0</v>
      </c>
      <c r="G570" s="825"/>
      <c r="H570" s="772">
        <v>1</v>
      </c>
      <c r="I570" s="819">
        <f t="shared" si="18"/>
        <v>0</v>
      </c>
      <c r="J570" s="819">
        <f t="shared" si="19"/>
        <v>1</v>
      </c>
      <c r="K570" s="941"/>
      <c r="L570" s="953"/>
    </row>
    <row r="571" spans="1:12">
      <c r="A571" s="15" t="s">
        <v>2463</v>
      </c>
      <c r="B571" s="15" t="s">
        <v>17835</v>
      </c>
      <c r="C571" s="772" t="s">
        <v>4578</v>
      </c>
      <c r="D571" s="17" t="s">
        <v>14954</v>
      </c>
      <c r="E571" s="825">
        <v>0</v>
      </c>
      <c r="F571" s="772">
        <v>0</v>
      </c>
      <c r="G571" s="825"/>
      <c r="H571" s="772">
        <v>1</v>
      </c>
      <c r="I571" s="819">
        <f t="shared" si="18"/>
        <v>0</v>
      </c>
      <c r="J571" s="819">
        <f t="shared" si="19"/>
        <v>1</v>
      </c>
      <c r="K571" s="941"/>
      <c r="L571" s="953"/>
    </row>
    <row r="572" spans="1:12">
      <c r="A572" s="15" t="s">
        <v>2463</v>
      </c>
      <c r="B572" s="15" t="s">
        <v>17835</v>
      </c>
      <c r="C572" s="772" t="s">
        <v>2119</v>
      </c>
      <c r="D572" s="17" t="s">
        <v>14955</v>
      </c>
      <c r="E572" s="825">
        <v>0</v>
      </c>
      <c r="F572" s="772">
        <v>0</v>
      </c>
      <c r="G572" s="825"/>
      <c r="H572" s="772">
        <v>1</v>
      </c>
      <c r="I572" s="819">
        <f t="shared" si="18"/>
        <v>0</v>
      </c>
      <c r="J572" s="819">
        <f t="shared" si="19"/>
        <v>1</v>
      </c>
      <c r="K572" s="941"/>
      <c r="L572" s="953"/>
    </row>
    <row r="573" spans="1:12">
      <c r="A573" s="15" t="s">
        <v>2463</v>
      </c>
      <c r="B573" s="15" t="s">
        <v>17835</v>
      </c>
      <c r="C573" s="772" t="s">
        <v>18650</v>
      </c>
      <c r="D573" s="17" t="s">
        <v>14956</v>
      </c>
      <c r="E573" s="825">
        <v>0</v>
      </c>
      <c r="F573" s="772">
        <v>0</v>
      </c>
      <c r="G573" s="825"/>
      <c r="H573" s="772">
        <v>1</v>
      </c>
      <c r="I573" s="819">
        <f t="shared" si="18"/>
        <v>0</v>
      </c>
      <c r="J573" s="819">
        <f t="shared" si="19"/>
        <v>1</v>
      </c>
      <c r="K573" s="941"/>
      <c r="L573" s="953"/>
    </row>
    <row r="574" spans="1:12">
      <c r="A574" s="15" t="s">
        <v>2463</v>
      </c>
      <c r="B574" s="15" t="s">
        <v>17835</v>
      </c>
      <c r="C574" s="772" t="s">
        <v>2120</v>
      </c>
      <c r="D574" s="17" t="s">
        <v>14957</v>
      </c>
      <c r="E574" s="825">
        <v>0</v>
      </c>
      <c r="F574" s="772">
        <v>0</v>
      </c>
      <c r="G574" s="825"/>
      <c r="H574" s="772">
        <v>1</v>
      </c>
      <c r="I574" s="819">
        <f t="shared" si="18"/>
        <v>0</v>
      </c>
      <c r="J574" s="819">
        <f t="shared" si="19"/>
        <v>1</v>
      </c>
      <c r="K574" s="941"/>
      <c r="L574" s="953"/>
    </row>
    <row r="575" spans="1:12">
      <c r="A575" s="15" t="s">
        <v>2463</v>
      </c>
      <c r="B575" s="15" t="s">
        <v>17835</v>
      </c>
      <c r="C575" s="772" t="s">
        <v>2121</v>
      </c>
      <c r="D575" s="17" t="s">
        <v>14958</v>
      </c>
      <c r="E575" s="825">
        <v>0</v>
      </c>
      <c r="F575" s="772">
        <v>0</v>
      </c>
      <c r="G575" s="825">
        <v>110</v>
      </c>
      <c r="H575" s="772">
        <v>100</v>
      </c>
      <c r="I575" s="819">
        <f t="shared" si="18"/>
        <v>110</v>
      </c>
      <c r="J575" s="819">
        <f t="shared" si="19"/>
        <v>100</v>
      </c>
      <c r="K575" s="941"/>
      <c r="L575" s="953"/>
    </row>
    <row r="576" spans="1:12">
      <c r="A576" s="15" t="s">
        <v>2463</v>
      </c>
      <c r="B576" s="15" t="s">
        <v>17835</v>
      </c>
      <c r="C576" s="772" t="s">
        <v>2122</v>
      </c>
      <c r="D576" s="17" t="s">
        <v>14959</v>
      </c>
      <c r="E576" s="825">
        <v>0</v>
      </c>
      <c r="F576" s="772">
        <v>1</v>
      </c>
      <c r="G576" s="825">
        <v>33</v>
      </c>
      <c r="H576" s="772">
        <v>50</v>
      </c>
      <c r="I576" s="819">
        <f t="shared" si="18"/>
        <v>33</v>
      </c>
      <c r="J576" s="819">
        <f t="shared" si="19"/>
        <v>51</v>
      </c>
      <c r="K576" s="941"/>
      <c r="L576" s="953"/>
    </row>
    <row r="577" spans="1:12">
      <c r="A577" s="15" t="s">
        <v>2463</v>
      </c>
      <c r="B577" s="15" t="s">
        <v>17835</v>
      </c>
      <c r="C577" s="772" t="s">
        <v>2123</v>
      </c>
      <c r="D577" s="17" t="s">
        <v>14960</v>
      </c>
      <c r="E577" s="825">
        <v>0</v>
      </c>
      <c r="F577" s="772">
        <v>0</v>
      </c>
      <c r="G577" s="825">
        <v>40</v>
      </c>
      <c r="H577" s="772">
        <v>55</v>
      </c>
      <c r="I577" s="819">
        <f t="shared" si="18"/>
        <v>40</v>
      </c>
      <c r="J577" s="819">
        <f t="shared" si="19"/>
        <v>55</v>
      </c>
      <c r="K577" s="941"/>
      <c r="L577" s="953"/>
    </row>
    <row r="578" spans="1:12">
      <c r="A578" s="15" t="s">
        <v>2463</v>
      </c>
      <c r="B578" s="15" t="s">
        <v>17835</v>
      </c>
      <c r="C578" s="772" t="s">
        <v>2124</v>
      </c>
      <c r="D578" s="17" t="s">
        <v>14961</v>
      </c>
      <c r="E578" s="825">
        <v>0</v>
      </c>
      <c r="F578" s="772">
        <v>0</v>
      </c>
      <c r="G578" s="825">
        <v>29</v>
      </c>
      <c r="H578" s="772">
        <v>37</v>
      </c>
      <c r="I578" s="819">
        <f t="shared" si="18"/>
        <v>29</v>
      </c>
      <c r="J578" s="819">
        <f t="shared" si="19"/>
        <v>37</v>
      </c>
      <c r="K578" s="941"/>
      <c r="L578" s="953"/>
    </row>
    <row r="579" spans="1:12">
      <c r="A579" s="15" t="s">
        <v>2463</v>
      </c>
      <c r="B579" s="15" t="s">
        <v>17835</v>
      </c>
      <c r="C579" s="772" t="s">
        <v>2125</v>
      </c>
      <c r="D579" s="17" t="s">
        <v>14962</v>
      </c>
      <c r="E579" s="825">
        <v>0</v>
      </c>
      <c r="F579" s="772">
        <v>0</v>
      </c>
      <c r="G579" s="825"/>
      <c r="H579" s="772">
        <v>1</v>
      </c>
      <c r="I579" s="819">
        <f t="shared" si="18"/>
        <v>0</v>
      </c>
      <c r="J579" s="819">
        <f t="shared" si="19"/>
        <v>1</v>
      </c>
      <c r="K579" s="941"/>
      <c r="L579" s="953"/>
    </row>
    <row r="580" spans="1:12">
      <c r="A580" s="15" t="s">
        <v>2463</v>
      </c>
      <c r="B580" s="15" t="s">
        <v>17835</v>
      </c>
      <c r="C580" s="772" t="s">
        <v>2126</v>
      </c>
      <c r="D580" s="17" t="s">
        <v>14963</v>
      </c>
      <c r="E580" s="825">
        <v>0</v>
      </c>
      <c r="F580" s="772">
        <v>0</v>
      </c>
      <c r="G580" s="825">
        <v>1</v>
      </c>
      <c r="H580" s="772">
        <v>5</v>
      </c>
      <c r="I580" s="819">
        <f t="shared" si="18"/>
        <v>1</v>
      </c>
      <c r="J580" s="819">
        <f t="shared" si="19"/>
        <v>5</v>
      </c>
      <c r="K580" s="941"/>
      <c r="L580" s="953"/>
    </row>
    <row r="581" spans="1:12">
      <c r="A581" s="15" t="s">
        <v>2463</v>
      </c>
      <c r="B581" s="15" t="s">
        <v>17835</v>
      </c>
      <c r="C581" s="772" t="s">
        <v>2127</v>
      </c>
      <c r="D581" s="17" t="s">
        <v>14964</v>
      </c>
      <c r="E581" s="825">
        <v>0</v>
      </c>
      <c r="F581" s="772">
        <v>0</v>
      </c>
      <c r="G581" s="825">
        <v>3</v>
      </c>
      <c r="H581" s="772">
        <v>7</v>
      </c>
      <c r="I581" s="819">
        <f t="shared" si="18"/>
        <v>3</v>
      </c>
      <c r="J581" s="819">
        <f t="shared" si="19"/>
        <v>7</v>
      </c>
      <c r="K581" s="941"/>
      <c r="L581" s="953"/>
    </row>
    <row r="582" spans="1:12">
      <c r="A582" s="15" t="s">
        <v>2463</v>
      </c>
      <c r="B582" s="15" t="s">
        <v>17835</v>
      </c>
      <c r="C582" s="772" t="s">
        <v>2128</v>
      </c>
      <c r="D582" s="17" t="s">
        <v>14965</v>
      </c>
      <c r="E582" s="825">
        <v>0</v>
      </c>
      <c r="F582" s="772">
        <v>0</v>
      </c>
      <c r="G582" s="825">
        <v>1</v>
      </c>
      <c r="H582" s="772">
        <v>3</v>
      </c>
      <c r="I582" s="819">
        <f t="shared" si="18"/>
        <v>1</v>
      </c>
      <c r="J582" s="819">
        <f t="shared" si="19"/>
        <v>3</v>
      </c>
      <c r="K582" s="941"/>
      <c r="L582" s="953"/>
    </row>
    <row r="583" spans="1:12">
      <c r="A583" s="15" t="s">
        <v>2463</v>
      </c>
      <c r="B583" s="15" t="s">
        <v>17835</v>
      </c>
      <c r="C583" s="772" t="s">
        <v>2738</v>
      </c>
      <c r="D583" s="17" t="s">
        <v>14966</v>
      </c>
      <c r="E583" s="825">
        <v>0</v>
      </c>
      <c r="F583" s="772">
        <v>0</v>
      </c>
      <c r="G583" s="825">
        <v>1</v>
      </c>
      <c r="H583" s="772">
        <v>1</v>
      </c>
      <c r="I583" s="819">
        <f t="shared" si="18"/>
        <v>1</v>
      </c>
      <c r="J583" s="819">
        <f t="shared" si="19"/>
        <v>1</v>
      </c>
      <c r="K583" s="941"/>
      <c r="L583" s="953"/>
    </row>
    <row r="584" spans="1:12">
      <c r="A584" s="15" t="s">
        <v>2463</v>
      </c>
      <c r="B584" s="15" t="s">
        <v>17835</v>
      </c>
      <c r="C584" s="772" t="s">
        <v>2129</v>
      </c>
      <c r="D584" s="17" t="s">
        <v>14967</v>
      </c>
      <c r="E584" s="825">
        <v>0</v>
      </c>
      <c r="F584" s="772">
        <v>0</v>
      </c>
      <c r="G584" s="825">
        <v>4</v>
      </c>
      <c r="H584" s="772">
        <v>1</v>
      </c>
      <c r="I584" s="819">
        <f t="shared" si="18"/>
        <v>4</v>
      </c>
      <c r="J584" s="819">
        <f t="shared" si="19"/>
        <v>1</v>
      </c>
      <c r="K584" s="941"/>
      <c r="L584" s="953"/>
    </row>
    <row r="585" spans="1:12">
      <c r="A585" s="15" t="s">
        <v>2463</v>
      </c>
      <c r="B585" s="15" t="s">
        <v>17835</v>
      </c>
      <c r="C585" s="772" t="s">
        <v>2130</v>
      </c>
      <c r="D585" s="17" t="s">
        <v>14968</v>
      </c>
      <c r="E585" s="825">
        <v>0</v>
      </c>
      <c r="F585" s="772">
        <v>0</v>
      </c>
      <c r="G585" s="825"/>
      <c r="H585" s="772">
        <v>1</v>
      </c>
      <c r="I585" s="819">
        <f t="shared" ref="I585:I647" si="20">E585+G585</f>
        <v>0</v>
      </c>
      <c r="J585" s="819">
        <f t="shared" ref="J585:J647" si="21">F585+H585</f>
        <v>1</v>
      </c>
      <c r="K585" s="941"/>
      <c r="L585" s="953"/>
    </row>
    <row r="586" spans="1:12">
      <c r="A586" s="15" t="s">
        <v>2463</v>
      </c>
      <c r="B586" s="15" t="s">
        <v>17835</v>
      </c>
      <c r="C586" s="772" t="s">
        <v>2131</v>
      </c>
      <c r="D586" s="17" t="s">
        <v>14969</v>
      </c>
      <c r="E586" s="825">
        <v>0</v>
      </c>
      <c r="F586" s="772">
        <v>0</v>
      </c>
      <c r="G586" s="825"/>
      <c r="H586" s="772">
        <v>1</v>
      </c>
      <c r="I586" s="819">
        <f t="shared" si="20"/>
        <v>0</v>
      </c>
      <c r="J586" s="819">
        <f t="shared" si="21"/>
        <v>1</v>
      </c>
      <c r="K586" s="941"/>
      <c r="L586" s="953"/>
    </row>
    <row r="587" spans="1:12">
      <c r="A587" s="15" t="s">
        <v>2463</v>
      </c>
      <c r="B587" s="15" t="s">
        <v>17835</v>
      </c>
      <c r="C587" s="772" t="s">
        <v>2132</v>
      </c>
      <c r="D587" s="17" t="s">
        <v>14970</v>
      </c>
      <c r="E587" s="825">
        <v>0</v>
      </c>
      <c r="F587" s="772">
        <v>0</v>
      </c>
      <c r="G587" s="825">
        <v>6</v>
      </c>
      <c r="H587" s="772">
        <v>5</v>
      </c>
      <c r="I587" s="819">
        <f t="shared" si="20"/>
        <v>6</v>
      </c>
      <c r="J587" s="819">
        <f t="shared" si="21"/>
        <v>5</v>
      </c>
      <c r="K587" s="941"/>
      <c r="L587" s="953"/>
    </row>
    <row r="588" spans="1:12">
      <c r="A588" s="15" t="s">
        <v>2463</v>
      </c>
      <c r="B588" s="15" t="s">
        <v>17835</v>
      </c>
      <c r="C588" s="772" t="s">
        <v>2133</v>
      </c>
      <c r="D588" s="17" t="s">
        <v>14971</v>
      </c>
      <c r="E588" s="825">
        <v>0</v>
      </c>
      <c r="F588" s="772">
        <v>0</v>
      </c>
      <c r="G588" s="825"/>
      <c r="H588" s="772">
        <v>1</v>
      </c>
      <c r="I588" s="819">
        <f t="shared" si="20"/>
        <v>0</v>
      </c>
      <c r="J588" s="819">
        <f t="shared" si="21"/>
        <v>1</v>
      </c>
      <c r="K588" s="941"/>
      <c r="L588" s="953"/>
    </row>
    <row r="589" spans="1:12">
      <c r="A589" s="15" t="s">
        <v>2463</v>
      </c>
      <c r="B589" s="15" t="s">
        <v>17835</v>
      </c>
      <c r="C589" s="772" t="s">
        <v>2134</v>
      </c>
      <c r="D589" s="17" t="s">
        <v>14972</v>
      </c>
      <c r="E589" s="825">
        <v>0</v>
      </c>
      <c r="F589" s="772">
        <v>0</v>
      </c>
      <c r="G589" s="825"/>
      <c r="H589" s="772">
        <v>1</v>
      </c>
      <c r="I589" s="819">
        <f t="shared" si="20"/>
        <v>0</v>
      </c>
      <c r="J589" s="819">
        <f t="shared" si="21"/>
        <v>1</v>
      </c>
      <c r="K589" s="941"/>
      <c r="L589" s="953"/>
    </row>
    <row r="590" spans="1:12">
      <c r="A590" s="15" t="s">
        <v>2463</v>
      </c>
      <c r="B590" s="15" t="s">
        <v>17835</v>
      </c>
      <c r="C590" s="772" t="s">
        <v>4579</v>
      </c>
      <c r="D590" s="17" t="s">
        <v>14973</v>
      </c>
      <c r="E590" s="825">
        <v>0</v>
      </c>
      <c r="F590" s="772">
        <v>0</v>
      </c>
      <c r="G590" s="825"/>
      <c r="H590" s="772">
        <v>1</v>
      </c>
      <c r="I590" s="819">
        <f t="shared" si="20"/>
        <v>0</v>
      </c>
      <c r="J590" s="819">
        <f t="shared" si="21"/>
        <v>1</v>
      </c>
      <c r="K590" s="941"/>
      <c r="L590" s="953"/>
    </row>
    <row r="591" spans="1:12">
      <c r="A591" s="15" t="s">
        <v>2463</v>
      </c>
      <c r="B591" s="15" t="s">
        <v>17835</v>
      </c>
      <c r="C591" s="772" t="s">
        <v>2135</v>
      </c>
      <c r="D591" s="17" t="s">
        <v>14974</v>
      </c>
      <c r="E591" s="825">
        <v>0</v>
      </c>
      <c r="F591" s="772">
        <v>0</v>
      </c>
      <c r="G591" s="825"/>
      <c r="H591" s="772">
        <v>1</v>
      </c>
      <c r="I591" s="819">
        <f t="shared" si="20"/>
        <v>0</v>
      </c>
      <c r="J591" s="819">
        <f t="shared" si="21"/>
        <v>1</v>
      </c>
      <c r="K591" s="941"/>
      <c r="L591" s="953"/>
    </row>
    <row r="592" spans="1:12">
      <c r="A592" s="15" t="s">
        <v>2463</v>
      </c>
      <c r="B592" s="15" t="s">
        <v>17835</v>
      </c>
      <c r="C592" s="772" t="s">
        <v>6094</v>
      </c>
      <c r="D592" s="17" t="s">
        <v>14975</v>
      </c>
      <c r="E592" s="825">
        <v>0</v>
      </c>
      <c r="F592" s="772">
        <v>0</v>
      </c>
      <c r="G592" s="825"/>
      <c r="H592" s="772">
        <v>1</v>
      </c>
      <c r="I592" s="819">
        <f t="shared" si="20"/>
        <v>0</v>
      </c>
      <c r="J592" s="819">
        <f t="shared" si="21"/>
        <v>1</v>
      </c>
      <c r="K592" s="941"/>
      <c r="L592" s="953"/>
    </row>
    <row r="593" spans="1:12">
      <c r="A593" s="15" t="s">
        <v>2463</v>
      </c>
      <c r="B593" s="15" t="s">
        <v>17835</v>
      </c>
      <c r="C593" s="772" t="s">
        <v>18651</v>
      </c>
      <c r="D593" s="17" t="s">
        <v>14976</v>
      </c>
      <c r="E593" s="825">
        <v>0</v>
      </c>
      <c r="F593" s="772">
        <v>0</v>
      </c>
      <c r="G593" s="825"/>
      <c r="H593" s="772">
        <v>1</v>
      </c>
      <c r="I593" s="819">
        <f t="shared" si="20"/>
        <v>0</v>
      </c>
      <c r="J593" s="819">
        <f t="shared" si="21"/>
        <v>1</v>
      </c>
      <c r="K593" s="941"/>
      <c r="L593" s="953"/>
    </row>
    <row r="594" spans="1:12">
      <c r="A594" s="15" t="s">
        <v>2463</v>
      </c>
      <c r="B594" s="15" t="s">
        <v>17835</v>
      </c>
      <c r="C594" s="772" t="s">
        <v>2136</v>
      </c>
      <c r="D594" s="17" t="s">
        <v>14977</v>
      </c>
      <c r="E594" s="825">
        <v>0</v>
      </c>
      <c r="F594" s="772">
        <v>0</v>
      </c>
      <c r="G594" s="825"/>
      <c r="H594" s="772">
        <v>1</v>
      </c>
      <c r="I594" s="819">
        <f t="shared" si="20"/>
        <v>0</v>
      </c>
      <c r="J594" s="819">
        <f t="shared" si="21"/>
        <v>1</v>
      </c>
      <c r="K594" s="941"/>
      <c r="L594" s="953"/>
    </row>
    <row r="595" spans="1:12">
      <c r="A595" s="15" t="s">
        <v>2463</v>
      </c>
      <c r="B595" s="15" t="s">
        <v>17835</v>
      </c>
      <c r="C595" s="772" t="s">
        <v>2137</v>
      </c>
      <c r="D595" s="17" t="s">
        <v>14978</v>
      </c>
      <c r="E595" s="825">
        <v>0</v>
      </c>
      <c r="F595" s="772">
        <v>0</v>
      </c>
      <c r="G595" s="825"/>
      <c r="H595" s="772">
        <v>1</v>
      </c>
      <c r="I595" s="819">
        <f t="shared" si="20"/>
        <v>0</v>
      </c>
      <c r="J595" s="819">
        <f t="shared" si="21"/>
        <v>1</v>
      </c>
      <c r="K595" s="941"/>
      <c r="L595" s="953"/>
    </row>
    <row r="596" spans="1:12">
      <c r="A596" s="15" t="s">
        <v>2463</v>
      </c>
      <c r="B596" s="15" t="s">
        <v>17835</v>
      </c>
      <c r="C596" s="772" t="s">
        <v>2138</v>
      </c>
      <c r="D596" s="17" t="s">
        <v>14979</v>
      </c>
      <c r="E596" s="825">
        <v>0</v>
      </c>
      <c r="F596" s="772">
        <v>0</v>
      </c>
      <c r="G596" s="825"/>
      <c r="H596" s="772">
        <v>1</v>
      </c>
      <c r="I596" s="819">
        <f t="shared" si="20"/>
        <v>0</v>
      </c>
      <c r="J596" s="819">
        <f t="shared" si="21"/>
        <v>1</v>
      </c>
      <c r="K596" s="941"/>
      <c r="L596" s="953"/>
    </row>
    <row r="597" spans="1:12">
      <c r="A597" s="15" t="s">
        <v>2463</v>
      </c>
      <c r="B597" s="15" t="s">
        <v>17835</v>
      </c>
      <c r="C597" s="772" t="s">
        <v>2139</v>
      </c>
      <c r="D597" s="17" t="s">
        <v>14980</v>
      </c>
      <c r="E597" s="825">
        <v>0</v>
      </c>
      <c r="F597" s="772">
        <v>0</v>
      </c>
      <c r="G597" s="825"/>
      <c r="H597" s="772">
        <v>1</v>
      </c>
      <c r="I597" s="819">
        <f t="shared" si="20"/>
        <v>0</v>
      </c>
      <c r="J597" s="819">
        <f t="shared" si="21"/>
        <v>1</v>
      </c>
      <c r="K597" s="941"/>
      <c r="L597" s="953"/>
    </row>
    <row r="598" spans="1:12">
      <c r="A598" s="15" t="s">
        <v>2463</v>
      </c>
      <c r="B598" s="15" t="s">
        <v>17835</v>
      </c>
      <c r="C598" s="772" t="s">
        <v>2140</v>
      </c>
      <c r="D598" s="17" t="s">
        <v>14981</v>
      </c>
      <c r="E598" s="825">
        <v>0</v>
      </c>
      <c r="F598" s="772">
        <v>0</v>
      </c>
      <c r="G598" s="825"/>
      <c r="H598" s="772">
        <v>1</v>
      </c>
      <c r="I598" s="819">
        <f t="shared" si="20"/>
        <v>0</v>
      </c>
      <c r="J598" s="819">
        <f t="shared" si="21"/>
        <v>1</v>
      </c>
      <c r="K598" s="941"/>
      <c r="L598" s="953"/>
    </row>
    <row r="599" spans="1:12">
      <c r="A599" s="15" t="s">
        <v>2463</v>
      </c>
      <c r="B599" s="15" t="s">
        <v>17835</v>
      </c>
      <c r="C599" s="772" t="s">
        <v>2141</v>
      </c>
      <c r="D599" s="17" t="s">
        <v>14982</v>
      </c>
      <c r="E599" s="825">
        <v>0</v>
      </c>
      <c r="F599" s="772">
        <v>0</v>
      </c>
      <c r="G599" s="825"/>
      <c r="H599" s="772">
        <v>1</v>
      </c>
      <c r="I599" s="819">
        <f t="shared" si="20"/>
        <v>0</v>
      </c>
      <c r="J599" s="819">
        <f t="shared" si="21"/>
        <v>1</v>
      </c>
      <c r="K599" s="941"/>
      <c r="L599" s="953"/>
    </row>
    <row r="600" spans="1:12">
      <c r="A600" s="15" t="s">
        <v>2463</v>
      </c>
      <c r="B600" s="15" t="s">
        <v>17835</v>
      </c>
      <c r="C600" s="772" t="s">
        <v>2142</v>
      </c>
      <c r="D600" s="17" t="s">
        <v>14983</v>
      </c>
      <c r="E600" s="825">
        <v>0</v>
      </c>
      <c r="F600" s="772">
        <v>0</v>
      </c>
      <c r="G600" s="825"/>
      <c r="H600" s="772">
        <v>1</v>
      </c>
      <c r="I600" s="819">
        <f t="shared" si="20"/>
        <v>0</v>
      </c>
      <c r="J600" s="819">
        <f t="shared" si="21"/>
        <v>1</v>
      </c>
      <c r="K600" s="941"/>
      <c r="L600" s="953"/>
    </row>
    <row r="601" spans="1:12">
      <c r="A601" s="15" t="s">
        <v>2463</v>
      </c>
      <c r="B601" s="15" t="s">
        <v>17835</v>
      </c>
      <c r="C601" s="772" t="s">
        <v>2143</v>
      </c>
      <c r="D601" s="17" t="s">
        <v>14984</v>
      </c>
      <c r="E601" s="825">
        <v>0</v>
      </c>
      <c r="F601" s="772">
        <v>0</v>
      </c>
      <c r="G601" s="825"/>
      <c r="H601" s="772">
        <v>1</v>
      </c>
      <c r="I601" s="819">
        <f t="shared" si="20"/>
        <v>0</v>
      </c>
      <c r="J601" s="819">
        <f t="shared" si="21"/>
        <v>1</v>
      </c>
      <c r="K601" s="941"/>
      <c r="L601" s="953"/>
    </row>
    <row r="602" spans="1:12">
      <c r="A602" s="15" t="s">
        <v>2463</v>
      </c>
      <c r="B602" s="15" t="s">
        <v>17835</v>
      </c>
      <c r="C602" s="772" t="s">
        <v>2144</v>
      </c>
      <c r="D602" s="17" t="s">
        <v>14985</v>
      </c>
      <c r="E602" s="825">
        <v>0</v>
      </c>
      <c r="F602" s="772">
        <v>0</v>
      </c>
      <c r="G602" s="825">
        <v>6</v>
      </c>
      <c r="H602" s="772">
        <v>1</v>
      </c>
      <c r="I602" s="819">
        <f t="shared" si="20"/>
        <v>6</v>
      </c>
      <c r="J602" s="819">
        <f t="shared" si="21"/>
        <v>1</v>
      </c>
      <c r="K602" s="941"/>
      <c r="L602" s="953"/>
    </row>
    <row r="603" spans="1:12">
      <c r="A603" s="15" t="s">
        <v>2463</v>
      </c>
      <c r="B603" s="15" t="s">
        <v>17835</v>
      </c>
      <c r="C603" s="772" t="s">
        <v>2145</v>
      </c>
      <c r="D603" s="17" t="s">
        <v>14986</v>
      </c>
      <c r="E603" s="825">
        <v>0</v>
      </c>
      <c r="F603" s="772">
        <v>0</v>
      </c>
      <c r="G603" s="825"/>
      <c r="H603" s="772">
        <v>1</v>
      </c>
      <c r="I603" s="819">
        <f t="shared" si="20"/>
        <v>0</v>
      </c>
      <c r="J603" s="819">
        <f t="shared" si="21"/>
        <v>1</v>
      </c>
      <c r="K603" s="941"/>
      <c r="L603" s="953"/>
    </row>
    <row r="604" spans="1:12">
      <c r="A604" s="15" t="s">
        <v>2463</v>
      </c>
      <c r="B604" s="15" t="s">
        <v>17835</v>
      </c>
      <c r="C604" s="772" t="s">
        <v>2146</v>
      </c>
      <c r="D604" s="17" t="s">
        <v>14987</v>
      </c>
      <c r="E604" s="825">
        <v>0</v>
      </c>
      <c r="F604" s="772">
        <v>0</v>
      </c>
      <c r="G604" s="825"/>
      <c r="H604" s="772">
        <v>4</v>
      </c>
      <c r="I604" s="819">
        <f t="shared" si="20"/>
        <v>0</v>
      </c>
      <c r="J604" s="819">
        <f t="shared" si="21"/>
        <v>4</v>
      </c>
      <c r="K604" s="941"/>
      <c r="L604" s="953"/>
    </row>
    <row r="605" spans="1:12">
      <c r="A605" s="15" t="s">
        <v>2463</v>
      </c>
      <c r="B605" s="15" t="s">
        <v>17835</v>
      </c>
      <c r="C605" s="772" t="s">
        <v>2147</v>
      </c>
      <c r="D605" s="17" t="s">
        <v>14988</v>
      </c>
      <c r="E605" s="825">
        <v>0</v>
      </c>
      <c r="F605" s="772">
        <v>0</v>
      </c>
      <c r="G605" s="825"/>
      <c r="H605" s="772">
        <v>1</v>
      </c>
      <c r="I605" s="819">
        <f t="shared" si="20"/>
        <v>0</v>
      </c>
      <c r="J605" s="819">
        <f t="shared" si="21"/>
        <v>1</v>
      </c>
      <c r="K605" s="941"/>
      <c r="L605" s="953"/>
    </row>
    <row r="606" spans="1:12">
      <c r="A606" s="15" t="s">
        <v>2463</v>
      </c>
      <c r="B606" s="15" t="s">
        <v>17835</v>
      </c>
      <c r="C606" s="772" t="s">
        <v>2148</v>
      </c>
      <c r="D606" s="17" t="s">
        <v>14989</v>
      </c>
      <c r="E606" s="825">
        <v>0</v>
      </c>
      <c r="F606" s="772">
        <v>0</v>
      </c>
      <c r="G606" s="825"/>
      <c r="H606" s="772">
        <v>1</v>
      </c>
      <c r="I606" s="819">
        <f t="shared" si="20"/>
        <v>0</v>
      </c>
      <c r="J606" s="819">
        <f t="shared" si="21"/>
        <v>1</v>
      </c>
      <c r="K606" s="941"/>
      <c r="L606" s="953"/>
    </row>
    <row r="607" spans="1:12">
      <c r="A607" s="15" t="s">
        <v>2463</v>
      </c>
      <c r="B607" s="15" t="s">
        <v>17835</v>
      </c>
      <c r="C607" s="772" t="s">
        <v>2149</v>
      </c>
      <c r="D607" s="17" t="s">
        <v>14990</v>
      </c>
      <c r="E607" s="825">
        <v>0</v>
      </c>
      <c r="F607" s="772">
        <v>0</v>
      </c>
      <c r="G607" s="825"/>
      <c r="H607" s="772">
        <v>3</v>
      </c>
      <c r="I607" s="819">
        <f t="shared" si="20"/>
        <v>0</v>
      </c>
      <c r="J607" s="819">
        <f t="shared" si="21"/>
        <v>3</v>
      </c>
      <c r="K607" s="941"/>
      <c r="L607" s="953"/>
    </row>
    <row r="608" spans="1:12">
      <c r="A608" s="15" t="s">
        <v>2463</v>
      </c>
      <c r="B608" s="15" t="s">
        <v>17835</v>
      </c>
      <c r="C608" s="772" t="s">
        <v>2150</v>
      </c>
      <c r="D608" s="17" t="s">
        <v>14991</v>
      </c>
      <c r="E608" s="825">
        <v>0</v>
      </c>
      <c r="F608" s="772">
        <v>0</v>
      </c>
      <c r="G608" s="825">
        <v>1</v>
      </c>
      <c r="H608" s="772">
        <v>1</v>
      </c>
      <c r="I608" s="819">
        <f t="shared" si="20"/>
        <v>1</v>
      </c>
      <c r="J608" s="819">
        <f t="shared" si="21"/>
        <v>1</v>
      </c>
      <c r="K608" s="941"/>
      <c r="L608" s="953"/>
    </row>
    <row r="609" spans="1:12">
      <c r="A609" s="15" t="s">
        <v>2463</v>
      </c>
      <c r="B609" s="15" t="s">
        <v>17835</v>
      </c>
      <c r="C609" s="772" t="s">
        <v>2151</v>
      </c>
      <c r="D609" s="17" t="s">
        <v>14992</v>
      </c>
      <c r="E609" s="825">
        <v>0</v>
      </c>
      <c r="F609" s="772">
        <v>0</v>
      </c>
      <c r="G609" s="825"/>
      <c r="H609" s="772">
        <v>1</v>
      </c>
      <c r="I609" s="819">
        <f t="shared" si="20"/>
        <v>0</v>
      </c>
      <c r="J609" s="819">
        <f t="shared" si="21"/>
        <v>1</v>
      </c>
      <c r="K609" s="941"/>
      <c r="L609" s="953"/>
    </row>
    <row r="610" spans="1:12">
      <c r="A610" s="15" t="s">
        <v>2463</v>
      </c>
      <c r="B610" s="15" t="s">
        <v>17835</v>
      </c>
      <c r="C610" s="772" t="s">
        <v>2152</v>
      </c>
      <c r="D610" s="17" t="s">
        <v>14993</v>
      </c>
      <c r="E610" s="825">
        <v>0</v>
      </c>
      <c r="F610" s="772">
        <v>0</v>
      </c>
      <c r="G610" s="825"/>
      <c r="H610" s="772">
        <v>1</v>
      </c>
      <c r="I610" s="819">
        <f t="shared" si="20"/>
        <v>0</v>
      </c>
      <c r="J610" s="819">
        <f t="shared" si="21"/>
        <v>1</v>
      </c>
      <c r="K610" s="941"/>
      <c r="L610" s="953"/>
    </row>
    <row r="611" spans="1:12">
      <c r="A611" s="15" t="s">
        <v>2463</v>
      </c>
      <c r="B611" s="15" t="s">
        <v>17835</v>
      </c>
      <c r="C611" s="772" t="s">
        <v>2153</v>
      </c>
      <c r="D611" s="17" t="s">
        <v>14994</v>
      </c>
      <c r="E611" s="825">
        <v>0</v>
      </c>
      <c r="F611" s="772">
        <v>0</v>
      </c>
      <c r="G611" s="825"/>
      <c r="H611" s="772">
        <v>1</v>
      </c>
      <c r="I611" s="819">
        <f t="shared" si="20"/>
        <v>0</v>
      </c>
      <c r="J611" s="819">
        <f t="shared" si="21"/>
        <v>1</v>
      </c>
      <c r="K611" s="941"/>
      <c r="L611" s="953"/>
    </row>
    <row r="612" spans="1:12">
      <c r="A612" s="15" t="s">
        <v>2463</v>
      </c>
      <c r="B612" s="15" t="s">
        <v>17835</v>
      </c>
      <c r="C612" s="772" t="s">
        <v>2154</v>
      </c>
      <c r="D612" s="17" t="s">
        <v>14995</v>
      </c>
      <c r="E612" s="825">
        <v>0</v>
      </c>
      <c r="F612" s="772">
        <v>0</v>
      </c>
      <c r="G612" s="825"/>
      <c r="H612" s="772">
        <v>1</v>
      </c>
      <c r="I612" s="819">
        <f t="shared" si="20"/>
        <v>0</v>
      </c>
      <c r="J612" s="819">
        <f t="shared" si="21"/>
        <v>1</v>
      </c>
      <c r="K612" s="941"/>
      <c r="L612" s="953"/>
    </row>
    <row r="613" spans="1:12">
      <c r="A613" s="15" t="s">
        <v>2463</v>
      </c>
      <c r="B613" s="15" t="s">
        <v>17835</v>
      </c>
      <c r="C613" s="772" t="s">
        <v>2155</v>
      </c>
      <c r="D613" s="17" t="s">
        <v>14996</v>
      </c>
      <c r="E613" s="825">
        <v>0</v>
      </c>
      <c r="F613" s="772">
        <v>0</v>
      </c>
      <c r="G613" s="825"/>
      <c r="H613" s="772">
        <v>1</v>
      </c>
      <c r="I613" s="819">
        <f t="shared" si="20"/>
        <v>0</v>
      </c>
      <c r="J613" s="819">
        <f t="shared" si="21"/>
        <v>1</v>
      </c>
      <c r="K613" s="941"/>
      <c r="L613" s="953"/>
    </row>
    <row r="614" spans="1:12">
      <c r="A614" s="15" t="s">
        <v>2463</v>
      </c>
      <c r="B614" s="15" t="s">
        <v>17835</v>
      </c>
      <c r="C614" s="772" t="s">
        <v>2156</v>
      </c>
      <c r="D614" s="17" t="s">
        <v>14997</v>
      </c>
      <c r="E614" s="825">
        <v>0</v>
      </c>
      <c r="F614" s="772">
        <v>0</v>
      </c>
      <c r="G614" s="825"/>
      <c r="H614" s="772">
        <v>1</v>
      </c>
      <c r="I614" s="819">
        <f t="shared" si="20"/>
        <v>0</v>
      </c>
      <c r="J614" s="819">
        <f t="shared" si="21"/>
        <v>1</v>
      </c>
      <c r="K614" s="941"/>
      <c r="L614" s="953"/>
    </row>
    <row r="615" spans="1:12">
      <c r="A615" s="15" t="s">
        <v>2463</v>
      </c>
      <c r="B615" s="15" t="s">
        <v>17835</v>
      </c>
      <c r="C615" s="772" t="s">
        <v>4580</v>
      </c>
      <c r="D615" s="17" t="s">
        <v>14998</v>
      </c>
      <c r="E615" s="825">
        <v>0</v>
      </c>
      <c r="F615" s="772">
        <v>0</v>
      </c>
      <c r="G615" s="825"/>
      <c r="H615" s="772">
        <v>1</v>
      </c>
      <c r="I615" s="819">
        <f t="shared" si="20"/>
        <v>0</v>
      </c>
      <c r="J615" s="819">
        <f t="shared" si="21"/>
        <v>1</v>
      </c>
      <c r="K615" s="941"/>
      <c r="L615" s="953"/>
    </row>
    <row r="616" spans="1:12">
      <c r="A616" s="15" t="s">
        <v>2463</v>
      </c>
      <c r="B616" s="15" t="s">
        <v>17835</v>
      </c>
      <c r="C616" s="772" t="s">
        <v>18652</v>
      </c>
      <c r="D616" s="17" t="s">
        <v>14999</v>
      </c>
      <c r="E616" s="825">
        <v>0</v>
      </c>
      <c r="F616" s="772">
        <v>0</v>
      </c>
      <c r="G616" s="825"/>
      <c r="H616" s="772">
        <v>1</v>
      </c>
      <c r="I616" s="819">
        <f t="shared" si="20"/>
        <v>0</v>
      </c>
      <c r="J616" s="819">
        <f t="shared" si="21"/>
        <v>1</v>
      </c>
      <c r="K616" s="941"/>
      <c r="L616" s="953"/>
    </row>
    <row r="617" spans="1:12">
      <c r="A617" s="15" t="s">
        <v>2463</v>
      </c>
      <c r="B617" s="15" t="s">
        <v>17835</v>
      </c>
      <c r="C617" s="772" t="s">
        <v>18653</v>
      </c>
      <c r="D617" s="17" t="s">
        <v>15000</v>
      </c>
      <c r="E617" s="825">
        <v>0</v>
      </c>
      <c r="F617" s="772">
        <v>0</v>
      </c>
      <c r="G617" s="825"/>
      <c r="H617" s="772">
        <v>1</v>
      </c>
      <c r="I617" s="819">
        <f t="shared" si="20"/>
        <v>0</v>
      </c>
      <c r="J617" s="819">
        <f t="shared" si="21"/>
        <v>1</v>
      </c>
      <c r="K617" s="941"/>
      <c r="L617" s="953"/>
    </row>
    <row r="618" spans="1:12">
      <c r="A618" s="15" t="s">
        <v>2463</v>
      </c>
      <c r="B618" s="15" t="s">
        <v>17835</v>
      </c>
      <c r="C618" s="772" t="s">
        <v>2157</v>
      </c>
      <c r="D618" s="17" t="s">
        <v>15001</v>
      </c>
      <c r="E618" s="825">
        <v>0</v>
      </c>
      <c r="F618" s="772">
        <v>0</v>
      </c>
      <c r="G618" s="825"/>
      <c r="H618" s="772">
        <v>1</v>
      </c>
      <c r="I618" s="819">
        <f t="shared" si="20"/>
        <v>0</v>
      </c>
      <c r="J618" s="819">
        <f t="shared" si="21"/>
        <v>1</v>
      </c>
      <c r="K618" s="941"/>
      <c r="L618" s="953"/>
    </row>
    <row r="619" spans="1:12">
      <c r="A619" s="15" t="s">
        <v>2463</v>
      </c>
      <c r="B619" s="15" t="s">
        <v>17835</v>
      </c>
      <c r="C619" s="772" t="s">
        <v>2158</v>
      </c>
      <c r="D619" s="17" t="s">
        <v>15002</v>
      </c>
      <c r="E619" s="825">
        <v>0</v>
      </c>
      <c r="F619" s="772">
        <v>0</v>
      </c>
      <c r="G619" s="825"/>
      <c r="H619" s="772">
        <v>1</v>
      </c>
      <c r="I619" s="819">
        <f t="shared" si="20"/>
        <v>0</v>
      </c>
      <c r="J619" s="819">
        <f t="shared" si="21"/>
        <v>1</v>
      </c>
      <c r="K619" s="941"/>
      <c r="L619" s="953"/>
    </row>
    <row r="620" spans="1:12">
      <c r="A620" s="15" t="s">
        <v>2463</v>
      </c>
      <c r="B620" s="15" t="s">
        <v>17835</v>
      </c>
      <c r="C620" s="772" t="s">
        <v>18654</v>
      </c>
      <c r="D620" s="17" t="s">
        <v>15003</v>
      </c>
      <c r="E620" s="825">
        <v>0</v>
      </c>
      <c r="F620" s="772">
        <v>0</v>
      </c>
      <c r="G620" s="825"/>
      <c r="H620" s="772">
        <v>1</v>
      </c>
      <c r="I620" s="819">
        <f t="shared" si="20"/>
        <v>0</v>
      </c>
      <c r="J620" s="819">
        <f t="shared" si="21"/>
        <v>1</v>
      </c>
      <c r="K620" s="941"/>
      <c r="L620" s="953"/>
    </row>
    <row r="621" spans="1:12">
      <c r="A621" s="15" t="s">
        <v>2463</v>
      </c>
      <c r="B621" s="15" t="s">
        <v>17835</v>
      </c>
      <c r="C621" s="772" t="s">
        <v>4581</v>
      </c>
      <c r="D621" s="17" t="s">
        <v>15004</v>
      </c>
      <c r="E621" s="825">
        <v>0</v>
      </c>
      <c r="F621" s="772">
        <v>0</v>
      </c>
      <c r="G621" s="825"/>
      <c r="H621" s="772">
        <v>1</v>
      </c>
      <c r="I621" s="819">
        <f t="shared" si="20"/>
        <v>0</v>
      </c>
      <c r="J621" s="819">
        <f t="shared" si="21"/>
        <v>1</v>
      </c>
      <c r="K621" s="941"/>
      <c r="L621" s="953"/>
    </row>
    <row r="622" spans="1:12">
      <c r="A622" s="15" t="s">
        <v>2463</v>
      </c>
      <c r="B622" s="15" t="s">
        <v>17835</v>
      </c>
      <c r="C622" s="772" t="s">
        <v>2159</v>
      </c>
      <c r="D622" s="17" t="s">
        <v>15005</v>
      </c>
      <c r="E622" s="825">
        <v>0</v>
      </c>
      <c r="F622" s="772">
        <v>0</v>
      </c>
      <c r="G622" s="825"/>
      <c r="H622" s="772">
        <v>1</v>
      </c>
      <c r="I622" s="819">
        <f t="shared" si="20"/>
        <v>0</v>
      </c>
      <c r="J622" s="819">
        <f t="shared" si="21"/>
        <v>1</v>
      </c>
      <c r="K622" s="941"/>
      <c r="L622" s="953"/>
    </row>
    <row r="623" spans="1:12">
      <c r="A623" s="15" t="s">
        <v>2463</v>
      </c>
      <c r="B623" s="15" t="s">
        <v>17835</v>
      </c>
      <c r="C623" s="772" t="s">
        <v>18655</v>
      </c>
      <c r="D623" s="17" t="s">
        <v>15006</v>
      </c>
      <c r="E623" s="825">
        <v>0</v>
      </c>
      <c r="F623" s="772">
        <v>0</v>
      </c>
      <c r="G623" s="825"/>
      <c r="H623" s="772">
        <v>1</v>
      </c>
      <c r="I623" s="819">
        <f t="shared" si="20"/>
        <v>0</v>
      </c>
      <c r="J623" s="819">
        <f t="shared" si="21"/>
        <v>1</v>
      </c>
      <c r="K623" s="941"/>
      <c r="L623" s="953"/>
    </row>
    <row r="624" spans="1:12">
      <c r="A624" s="15" t="s">
        <v>2463</v>
      </c>
      <c r="B624" s="15" t="s">
        <v>17835</v>
      </c>
      <c r="C624" s="772" t="s">
        <v>4582</v>
      </c>
      <c r="D624" s="17" t="s">
        <v>15007</v>
      </c>
      <c r="E624" s="825">
        <v>0</v>
      </c>
      <c r="F624" s="772">
        <v>0</v>
      </c>
      <c r="G624" s="825"/>
      <c r="H624" s="772">
        <v>1</v>
      </c>
      <c r="I624" s="819">
        <f t="shared" si="20"/>
        <v>0</v>
      </c>
      <c r="J624" s="819">
        <f t="shared" si="21"/>
        <v>1</v>
      </c>
      <c r="K624" s="941"/>
      <c r="L624" s="953"/>
    </row>
    <row r="625" spans="1:12">
      <c r="A625" s="15" t="s">
        <v>2463</v>
      </c>
      <c r="B625" s="15" t="s">
        <v>17835</v>
      </c>
      <c r="C625" s="772" t="s">
        <v>4583</v>
      </c>
      <c r="D625" s="17" t="s">
        <v>15008</v>
      </c>
      <c r="E625" s="825">
        <v>0</v>
      </c>
      <c r="F625" s="772">
        <v>0</v>
      </c>
      <c r="G625" s="825"/>
      <c r="H625" s="772">
        <v>1</v>
      </c>
      <c r="I625" s="819">
        <f t="shared" si="20"/>
        <v>0</v>
      </c>
      <c r="J625" s="819">
        <f t="shared" si="21"/>
        <v>1</v>
      </c>
      <c r="K625" s="941"/>
      <c r="L625" s="953"/>
    </row>
    <row r="626" spans="1:12">
      <c r="A626" s="15" t="s">
        <v>2463</v>
      </c>
      <c r="B626" s="15" t="s">
        <v>17835</v>
      </c>
      <c r="C626" s="772" t="s">
        <v>2160</v>
      </c>
      <c r="D626" s="17" t="s">
        <v>15009</v>
      </c>
      <c r="E626" s="825">
        <v>0</v>
      </c>
      <c r="F626" s="772">
        <v>0</v>
      </c>
      <c r="G626" s="825"/>
      <c r="H626" s="772">
        <v>1</v>
      </c>
      <c r="I626" s="819">
        <f t="shared" si="20"/>
        <v>0</v>
      </c>
      <c r="J626" s="819">
        <f t="shared" si="21"/>
        <v>1</v>
      </c>
      <c r="K626" s="941"/>
      <c r="L626" s="953"/>
    </row>
    <row r="627" spans="1:12">
      <c r="A627" s="15" t="s">
        <v>2463</v>
      </c>
      <c r="B627" s="15" t="s">
        <v>17835</v>
      </c>
      <c r="C627" s="772" t="s">
        <v>2161</v>
      </c>
      <c r="D627" s="17" t="s">
        <v>15010</v>
      </c>
      <c r="E627" s="825">
        <v>0</v>
      </c>
      <c r="F627" s="772">
        <v>0</v>
      </c>
      <c r="G627" s="825">
        <v>3</v>
      </c>
      <c r="H627" s="772">
        <v>10</v>
      </c>
      <c r="I627" s="819">
        <f t="shared" si="20"/>
        <v>3</v>
      </c>
      <c r="J627" s="819">
        <f t="shared" si="21"/>
        <v>10</v>
      </c>
      <c r="K627" s="941"/>
      <c r="L627" s="953"/>
    </row>
    <row r="628" spans="1:12">
      <c r="A628" s="15" t="s">
        <v>2463</v>
      </c>
      <c r="B628" s="15" t="s">
        <v>17835</v>
      </c>
      <c r="C628" s="772" t="s">
        <v>2162</v>
      </c>
      <c r="D628" s="17" t="s">
        <v>15011</v>
      </c>
      <c r="E628" s="825">
        <v>0</v>
      </c>
      <c r="F628" s="772">
        <v>0</v>
      </c>
      <c r="G628" s="825"/>
      <c r="H628" s="772">
        <v>1</v>
      </c>
      <c r="I628" s="819">
        <f t="shared" si="20"/>
        <v>0</v>
      </c>
      <c r="J628" s="819">
        <f t="shared" si="21"/>
        <v>1</v>
      </c>
      <c r="K628" s="941"/>
      <c r="L628" s="953"/>
    </row>
    <row r="629" spans="1:12">
      <c r="A629" s="15" t="s">
        <v>2463</v>
      </c>
      <c r="B629" s="15" t="s">
        <v>17835</v>
      </c>
      <c r="C629" s="772" t="s">
        <v>2163</v>
      </c>
      <c r="D629" s="17" t="s">
        <v>15012</v>
      </c>
      <c r="E629" s="825">
        <v>0</v>
      </c>
      <c r="F629" s="772">
        <v>0</v>
      </c>
      <c r="G629" s="825"/>
      <c r="H629" s="772">
        <v>1</v>
      </c>
      <c r="I629" s="819">
        <f t="shared" si="20"/>
        <v>0</v>
      </c>
      <c r="J629" s="819">
        <f t="shared" si="21"/>
        <v>1</v>
      </c>
      <c r="K629" s="941"/>
      <c r="L629" s="953"/>
    </row>
    <row r="630" spans="1:12">
      <c r="A630" s="15" t="s">
        <v>2463</v>
      </c>
      <c r="B630" s="15" t="s">
        <v>17835</v>
      </c>
      <c r="C630" s="772" t="s">
        <v>2164</v>
      </c>
      <c r="D630" s="17" t="s">
        <v>15013</v>
      </c>
      <c r="E630" s="825">
        <v>0</v>
      </c>
      <c r="F630" s="772">
        <v>0</v>
      </c>
      <c r="G630" s="825">
        <v>3</v>
      </c>
      <c r="H630" s="772">
        <v>2</v>
      </c>
      <c r="I630" s="819">
        <f t="shared" si="20"/>
        <v>3</v>
      </c>
      <c r="J630" s="819">
        <f t="shared" si="21"/>
        <v>2</v>
      </c>
      <c r="K630" s="941"/>
      <c r="L630" s="953"/>
    </row>
    <row r="631" spans="1:12">
      <c r="A631" s="15" t="s">
        <v>2463</v>
      </c>
      <c r="B631" s="15" t="s">
        <v>17835</v>
      </c>
      <c r="C631" s="772" t="s">
        <v>2165</v>
      </c>
      <c r="D631" s="17" t="s">
        <v>15014</v>
      </c>
      <c r="E631" s="825">
        <v>0</v>
      </c>
      <c r="F631" s="772">
        <v>0</v>
      </c>
      <c r="G631" s="825"/>
      <c r="H631" s="772">
        <v>1</v>
      </c>
      <c r="I631" s="819">
        <f t="shared" si="20"/>
        <v>0</v>
      </c>
      <c r="J631" s="819">
        <f t="shared" si="21"/>
        <v>1</v>
      </c>
      <c r="K631" s="941"/>
      <c r="L631" s="953"/>
    </row>
    <row r="632" spans="1:12">
      <c r="A632" s="15" t="s">
        <v>2463</v>
      </c>
      <c r="B632" s="15" t="s">
        <v>17835</v>
      </c>
      <c r="C632" s="772" t="s">
        <v>2166</v>
      </c>
      <c r="D632" s="17" t="s">
        <v>15015</v>
      </c>
      <c r="E632" s="825">
        <v>0</v>
      </c>
      <c r="F632" s="772">
        <v>0</v>
      </c>
      <c r="G632" s="825"/>
      <c r="H632" s="772">
        <v>1</v>
      </c>
      <c r="I632" s="819">
        <f t="shared" si="20"/>
        <v>0</v>
      </c>
      <c r="J632" s="819">
        <f t="shared" si="21"/>
        <v>1</v>
      </c>
      <c r="K632" s="941"/>
      <c r="L632" s="953"/>
    </row>
    <row r="633" spans="1:12">
      <c r="A633" s="15" t="s">
        <v>2463</v>
      </c>
      <c r="B633" s="15" t="s">
        <v>17835</v>
      </c>
      <c r="C633" s="772" t="s">
        <v>18656</v>
      </c>
      <c r="D633" s="17" t="s">
        <v>15016</v>
      </c>
      <c r="E633" s="825">
        <v>0</v>
      </c>
      <c r="F633" s="772">
        <v>0</v>
      </c>
      <c r="G633" s="825"/>
      <c r="H633" s="772">
        <v>1</v>
      </c>
      <c r="I633" s="819">
        <f t="shared" si="20"/>
        <v>0</v>
      </c>
      <c r="J633" s="819">
        <f t="shared" si="21"/>
        <v>1</v>
      </c>
      <c r="K633" s="941"/>
      <c r="L633" s="953"/>
    </row>
    <row r="634" spans="1:12">
      <c r="A634" s="15" t="s">
        <v>2463</v>
      </c>
      <c r="B634" s="15" t="s">
        <v>17835</v>
      </c>
      <c r="C634" s="772" t="s">
        <v>2167</v>
      </c>
      <c r="D634" s="17" t="s">
        <v>15017</v>
      </c>
      <c r="E634" s="825">
        <v>0</v>
      </c>
      <c r="F634" s="772">
        <v>0</v>
      </c>
      <c r="G634" s="825"/>
      <c r="H634" s="772">
        <v>1</v>
      </c>
      <c r="I634" s="819">
        <f t="shared" si="20"/>
        <v>0</v>
      </c>
      <c r="J634" s="819">
        <f t="shared" si="21"/>
        <v>1</v>
      </c>
      <c r="K634" s="941"/>
      <c r="L634" s="953"/>
    </row>
    <row r="635" spans="1:12">
      <c r="A635" s="15" t="s">
        <v>2463</v>
      </c>
      <c r="B635" s="15" t="s">
        <v>17835</v>
      </c>
      <c r="C635" s="772" t="s">
        <v>2168</v>
      </c>
      <c r="D635" s="17" t="s">
        <v>15018</v>
      </c>
      <c r="E635" s="825">
        <v>0</v>
      </c>
      <c r="F635" s="772">
        <v>0</v>
      </c>
      <c r="G635" s="825">
        <v>1</v>
      </c>
      <c r="H635" s="772">
        <v>1</v>
      </c>
      <c r="I635" s="819">
        <f t="shared" si="20"/>
        <v>1</v>
      </c>
      <c r="J635" s="819">
        <f t="shared" si="21"/>
        <v>1</v>
      </c>
      <c r="K635" s="941"/>
      <c r="L635" s="953"/>
    </row>
    <row r="636" spans="1:12">
      <c r="A636" s="15" t="s">
        <v>2463</v>
      </c>
      <c r="B636" s="15" t="s">
        <v>17835</v>
      </c>
      <c r="C636" s="772" t="s">
        <v>2169</v>
      </c>
      <c r="D636" s="17" t="s">
        <v>15019</v>
      </c>
      <c r="E636" s="825">
        <v>0</v>
      </c>
      <c r="F636" s="772">
        <v>0</v>
      </c>
      <c r="G636" s="825"/>
      <c r="H636" s="772">
        <v>1</v>
      </c>
      <c r="I636" s="819">
        <f t="shared" si="20"/>
        <v>0</v>
      </c>
      <c r="J636" s="819">
        <f t="shared" si="21"/>
        <v>1</v>
      </c>
      <c r="K636" s="941"/>
      <c r="L636" s="953"/>
    </row>
    <row r="637" spans="1:12">
      <c r="A637" s="15" t="s">
        <v>2463</v>
      </c>
      <c r="B637" s="15" t="s">
        <v>17835</v>
      </c>
      <c r="C637" s="772" t="s">
        <v>4584</v>
      </c>
      <c r="D637" s="17" t="s">
        <v>15020</v>
      </c>
      <c r="E637" s="825">
        <v>0</v>
      </c>
      <c r="F637" s="772">
        <v>0</v>
      </c>
      <c r="G637" s="825"/>
      <c r="H637" s="772">
        <v>1</v>
      </c>
      <c r="I637" s="819">
        <f t="shared" si="20"/>
        <v>0</v>
      </c>
      <c r="J637" s="819">
        <f t="shared" si="21"/>
        <v>1</v>
      </c>
      <c r="K637" s="941"/>
      <c r="L637" s="953"/>
    </row>
    <row r="638" spans="1:12">
      <c r="A638" s="15" t="s">
        <v>2463</v>
      </c>
      <c r="B638" s="15" t="s">
        <v>17835</v>
      </c>
      <c r="C638" s="772" t="s">
        <v>4585</v>
      </c>
      <c r="D638" s="17" t="s">
        <v>15021</v>
      </c>
      <c r="E638" s="825">
        <v>0</v>
      </c>
      <c r="F638" s="772">
        <v>0</v>
      </c>
      <c r="G638" s="825"/>
      <c r="H638" s="772">
        <v>1</v>
      </c>
      <c r="I638" s="819">
        <f t="shared" si="20"/>
        <v>0</v>
      </c>
      <c r="J638" s="819">
        <f t="shared" si="21"/>
        <v>1</v>
      </c>
      <c r="K638" s="941"/>
      <c r="L638" s="953"/>
    </row>
    <row r="639" spans="1:12">
      <c r="A639" s="15" t="s">
        <v>2463</v>
      </c>
      <c r="B639" s="15" t="s">
        <v>17835</v>
      </c>
      <c r="C639" s="772" t="s">
        <v>2170</v>
      </c>
      <c r="D639" s="17" t="s">
        <v>15022</v>
      </c>
      <c r="E639" s="825">
        <v>0</v>
      </c>
      <c r="F639" s="772">
        <v>0</v>
      </c>
      <c r="G639" s="825"/>
      <c r="H639" s="772">
        <v>1</v>
      </c>
      <c r="I639" s="819">
        <f t="shared" si="20"/>
        <v>0</v>
      </c>
      <c r="J639" s="819">
        <f t="shared" si="21"/>
        <v>1</v>
      </c>
      <c r="K639" s="941"/>
      <c r="L639" s="953"/>
    </row>
    <row r="640" spans="1:12">
      <c r="A640" s="15" t="s">
        <v>2463</v>
      </c>
      <c r="B640" s="15" t="s">
        <v>17835</v>
      </c>
      <c r="C640" s="772" t="s">
        <v>2171</v>
      </c>
      <c r="D640" s="17" t="s">
        <v>15023</v>
      </c>
      <c r="E640" s="825">
        <v>0</v>
      </c>
      <c r="F640" s="772">
        <v>0</v>
      </c>
      <c r="G640" s="825"/>
      <c r="H640" s="772">
        <v>1</v>
      </c>
      <c r="I640" s="819">
        <f t="shared" si="20"/>
        <v>0</v>
      </c>
      <c r="J640" s="819">
        <f t="shared" si="21"/>
        <v>1</v>
      </c>
      <c r="K640" s="941"/>
      <c r="L640" s="953"/>
    </row>
    <row r="641" spans="1:12">
      <c r="A641" s="15" t="s">
        <v>2463</v>
      </c>
      <c r="B641" s="15" t="s">
        <v>17835</v>
      </c>
      <c r="C641" s="772" t="s">
        <v>2172</v>
      </c>
      <c r="D641" s="17" t="s">
        <v>15024</v>
      </c>
      <c r="E641" s="825">
        <v>0</v>
      </c>
      <c r="F641" s="772">
        <v>0</v>
      </c>
      <c r="G641" s="825"/>
      <c r="H641" s="772">
        <v>1</v>
      </c>
      <c r="I641" s="819">
        <f t="shared" si="20"/>
        <v>0</v>
      </c>
      <c r="J641" s="819">
        <f t="shared" si="21"/>
        <v>1</v>
      </c>
      <c r="K641" s="941"/>
      <c r="L641" s="953"/>
    </row>
    <row r="642" spans="1:12">
      <c r="A642" s="15" t="s">
        <v>2463</v>
      </c>
      <c r="B642" s="15" t="s">
        <v>17835</v>
      </c>
      <c r="C642" s="772" t="s">
        <v>2173</v>
      </c>
      <c r="D642" s="17" t="s">
        <v>15025</v>
      </c>
      <c r="E642" s="825">
        <v>0</v>
      </c>
      <c r="F642" s="772">
        <v>0</v>
      </c>
      <c r="G642" s="825"/>
      <c r="H642" s="772">
        <v>1</v>
      </c>
      <c r="I642" s="819">
        <f t="shared" si="20"/>
        <v>0</v>
      </c>
      <c r="J642" s="819">
        <f t="shared" si="21"/>
        <v>1</v>
      </c>
      <c r="K642" s="941"/>
      <c r="L642" s="953"/>
    </row>
    <row r="643" spans="1:12">
      <c r="A643" s="15" t="s">
        <v>2463</v>
      </c>
      <c r="B643" s="15" t="s">
        <v>17835</v>
      </c>
      <c r="C643" s="772" t="s">
        <v>2174</v>
      </c>
      <c r="D643" s="17" t="s">
        <v>15026</v>
      </c>
      <c r="E643" s="825">
        <v>0</v>
      </c>
      <c r="F643" s="772">
        <v>0</v>
      </c>
      <c r="G643" s="825"/>
      <c r="H643" s="772">
        <v>1</v>
      </c>
      <c r="I643" s="819">
        <f t="shared" si="20"/>
        <v>0</v>
      </c>
      <c r="J643" s="819">
        <f t="shared" si="21"/>
        <v>1</v>
      </c>
      <c r="K643" s="941"/>
      <c r="L643" s="953"/>
    </row>
    <row r="644" spans="1:12">
      <c r="A644" s="15" t="s">
        <v>2463</v>
      </c>
      <c r="B644" s="15" t="s">
        <v>17835</v>
      </c>
      <c r="C644" s="772" t="s">
        <v>2175</v>
      </c>
      <c r="D644" s="17" t="s">
        <v>15027</v>
      </c>
      <c r="E644" s="825">
        <v>0</v>
      </c>
      <c r="F644" s="772">
        <v>0</v>
      </c>
      <c r="G644" s="825"/>
      <c r="H644" s="772">
        <v>1</v>
      </c>
      <c r="I644" s="819">
        <f t="shared" si="20"/>
        <v>0</v>
      </c>
      <c r="J644" s="819">
        <f t="shared" si="21"/>
        <v>1</v>
      </c>
      <c r="K644" s="941"/>
      <c r="L644" s="953"/>
    </row>
    <row r="645" spans="1:12">
      <c r="A645" s="15" t="s">
        <v>2463</v>
      </c>
      <c r="B645" s="15" t="s">
        <v>17835</v>
      </c>
      <c r="C645" s="772" t="s">
        <v>2176</v>
      </c>
      <c r="D645" s="17" t="s">
        <v>15028</v>
      </c>
      <c r="E645" s="825">
        <v>0</v>
      </c>
      <c r="F645" s="772">
        <v>0</v>
      </c>
      <c r="G645" s="825">
        <v>1</v>
      </c>
      <c r="H645" s="772">
        <v>5</v>
      </c>
      <c r="I645" s="819">
        <f t="shared" si="20"/>
        <v>1</v>
      </c>
      <c r="J645" s="819">
        <f t="shared" si="21"/>
        <v>5</v>
      </c>
      <c r="K645" s="941"/>
      <c r="L645" s="953"/>
    </row>
    <row r="646" spans="1:12">
      <c r="A646" s="15" t="s">
        <v>2463</v>
      </c>
      <c r="B646" s="15" t="s">
        <v>17835</v>
      </c>
      <c r="C646" s="772" t="s">
        <v>2177</v>
      </c>
      <c r="D646" s="17" t="s">
        <v>15029</v>
      </c>
      <c r="E646" s="825">
        <v>0</v>
      </c>
      <c r="F646" s="772">
        <v>0</v>
      </c>
      <c r="G646" s="825">
        <v>1</v>
      </c>
      <c r="H646" s="772">
        <v>1</v>
      </c>
      <c r="I646" s="819">
        <f t="shared" si="20"/>
        <v>1</v>
      </c>
      <c r="J646" s="819">
        <f t="shared" si="21"/>
        <v>1</v>
      </c>
      <c r="K646" s="941"/>
      <c r="L646" s="953"/>
    </row>
    <row r="647" spans="1:12">
      <c r="A647" s="15" t="s">
        <v>2463</v>
      </c>
      <c r="B647" s="15" t="s">
        <v>17835</v>
      </c>
      <c r="C647" s="772" t="s">
        <v>2178</v>
      </c>
      <c r="D647" s="17" t="s">
        <v>15030</v>
      </c>
      <c r="E647" s="825">
        <v>0</v>
      </c>
      <c r="F647" s="772">
        <v>0</v>
      </c>
      <c r="G647" s="825"/>
      <c r="H647" s="772">
        <v>1</v>
      </c>
      <c r="I647" s="819">
        <f t="shared" si="20"/>
        <v>0</v>
      </c>
      <c r="J647" s="819">
        <f t="shared" si="21"/>
        <v>1</v>
      </c>
      <c r="K647" s="941"/>
      <c r="L647" s="953"/>
    </row>
    <row r="648" spans="1:12">
      <c r="A648" s="15" t="s">
        <v>2463</v>
      </c>
      <c r="B648" s="15" t="s">
        <v>17835</v>
      </c>
      <c r="C648" s="772" t="s">
        <v>2179</v>
      </c>
      <c r="D648" s="17" t="s">
        <v>15031</v>
      </c>
      <c r="E648" s="825">
        <v>0</v>
      </c>
      <c r="F648" s="772">
        <v>0</v>
      </c>
      <c r="G648" s="825"/>
      <c r="H648" s="772">
        <v>1</v>
      </c>
      <c r="I648" s="819">
        <f t="shared" ref="I648:I711" si="22">E648+G648</f>
        <v>0</v>
      </c>
      <c r="J648" s="819">
        <f t="shared" ref="J648:J711" si="23">F648+H648</f>
        <v>1</v>
      </c>
      <c r="K648" s="941"/>
      <c r="L648" s="953"/>
    </row>
    <row r="649" spans="1:12">
      <c r="A649" s="15" t="s">
        <v>2463</v>
      </c>
      <c r="B649" s="15" t="s">
        <v>17835</v>
      </c>
      <c r="C649" s="772" t="s">
        <v>2180</v>
      </c>
      <c r="D649" s="17" t="s">
        <v>15032</v>
      </c>
      <c r="E649" s="825">
        <v>0</v>
      </c>
      <c r="F649" s="772">
        <v>0</v>
      </c>
      <c r="G649" s="825"/>
      <c r="H649" s="772">
        <v>1</v>
      </c>
      <c r="I649" s="819">
        <f t="shared" si="22"/>
        <v>0</v>
      </c>
      <c r="J649" s="819">
        <f t="shared" si="23"/>
        <v>1</v>
      </c>
      <c r="K649" s="941"/>
      <c r="L649" s="953"/>
    </row>
    <row r="650" spans="1:12">
      <c r="A650" s="15" t="s">
        <v>2463</v>
      </c>
      <c r="B650" s="15" t="s">
        <v>17835</v>
      </c>
      <c r="C650" s="772" t="s">
        <v>2181</v>
      </c>
      <c r="D650" s="17" t="s">
        <v>15033</v>
      </c>
      <c r="E650" s="825">
        <v>0</v>
      </c>
      <c r="F650" s="772">
        <v>0</v>
      </c>
      <c r="G650" s="825"/>
      <c r="H650" s="772">
        <v>1</v>
      </c>
      <c r="I650" s="819">
        <f t="shared" si="22"/>
        <v>0</v>
      </c>
      <c r="J650" s="819">
        <f t="shared" si="23"/>
        <v>1</v>
      </c>
      <c r="K650" s="941"/>
      <c r="L650" s="953"/>
    </row>
    <row r="651" spans="1:12">
      <c r="A651" s="15" t="s">
        <v>2463</v>
      </c>
      <c r="B651" s="15" t="s">
        <v>17835</v>
      </c>
      <c r="C651" s="772" t="s">
        <v>4586</v>
      </c>
      <c r="D651" s="17" t="s">
        <v>15034</v>
      </c>
      <c r="E651" s="825">
        <v>0</v>
      </c>
      <c r="F651" s="772">
        <v>0</v>
      </c>
      <c r="G651" s="825"/>
      <c r="H651" s="772">
        <v>1</v>
      </c>
      <c r="I651" s="819">
        <f t="shared" si="22"/>
        <v>0</v>
      </c>
      <c r="J651" s="819">
        <f t="shared" si="23"/>
        <v>1</v>
      </c>
      <c r="K651" s="941"/>
      <c r="L651" s="953"/>
    </row>
    <row r="652" spans="1:12">
      <c r="A652" s="15" t="s">
        <v>2463</v>
      </c>
      <c r="B652" s="15" t="s">
        <v>17835</v>
      </c>
      <c r="C652" s="772" t="s">
        <v>4587</v>
      </c>
      <c r="D652" s="17" t="s">
        <v>15035</v>
      </c>
      <c r="E652" s="825">
        <v>0</v>
      </c>
      <c r="F652" s="772">
        <v>0</v>
      </c>
      <c r="G652" s="825"/>
      <c r="H652" s="772">
        <v>1</v>
      </c>
      <c r="I652" s="819">
        <f t="shared" si="22"/>
        <v>0</v>
      </c>
      <c r="J652" s="819">
        <f t="shared" si="23"/>
        <v>1</v>
      </c>
      <c r="K652" s="941"/>
      <c r="L652" s="953"/>
    </row>
    <row r="653" spans="1:12">
      <c r="A653" s="15" t="s">
        <v>2463</v>
      </c>
      <c r="B653" s="15" t="s">
        <v>17835</v>
      </c>
      <c r="C653" s="772" t="s">
        <v>4588</v>
      </c>
      <c r="D653" s="17" t="s">
        <v>15036</v>
      </c>
      <c r="E653" s="825">
        <v>0</v>
      </c>
      <c r="F653" s="772">
        <v>0</v>
      </c>
      <c r="G653" s="825"/>
      <c r="H653" s="772">
        <v>1</v>
      </c>
      <c r="I653" s="819">
        <f t="shared" si="22"/>
        <v>0</v>
      </c>
      <c r="J653" s="819">
        <f t="shared" si="23"/>
        <v>1</v>
      </c>
      <c r="K653" s="941"/>
      <c r="L653" s="953"/>
    </row>
    <row r="654" spans="1:12">
      <c r="A654" s="15" t="s">
        <v>2463</v>
      </c>
      <c r="B654" s="15" t="s">
        <v>17835</v>
      </c>
      <c r="C654" s="772" t="s">
        <v>4589</v>
      </c>
      <c r="D654" s="17" t="s">
        <v>15037</v>
      </c>
      <c r="E654" s="825">
        <v>0</v>
      </c>
      <c r="F654" s="772">
        <v>0</v>
      </c>
      <c r="G654" s="825"/>
      <c r="H654" s="772">
        <v>1</v>
      </c>
      <c r="I654" s="819">
        <f t="shared" si="22"/>
        <v>0</v>
      </c>
      <c r="J654" s="819">
        <f t="shared" si="23"/>
        <v>1</v>
      </c>
      <c r="K654" s="941"/>
      <c r="L654" s="953"/>
    </row>
    <row r="655" spans="1:12">
      <c r="A655" s="15" t="s">
        <v>2463</v>
      </c>
      <c r="B655" s="15" t="s">
        <v>17835</v>
      </c>
      <c r="C655" s="772" t="s">
        <v>2182</v>
      </c>
      <c r="D655" s="17" t="s">
        <v>15038</v>
      </c>
      <c r="E655" s="825">
        <v>0</v>
      </c>
      <c r="F655" s="772">
        <v>0</v>
      </c>
      <c r="G655" s="825">
        <v>1</v>
      </c>
      <c r="H655" s="772">
        <v>1</v>
      </c>
      <c r="I655" s="819">
        <f t="shared" si="22"/>
        <v>1</v>
      </c>
      <c r="J655" s="819">
        <f t="shared" si="23"/>
        <v>1</v>
      </c>
      <c r="K655" s="941"/>
      <c r="L655" s="953"/>
    </row>
    <row r="656" spans="1:12">
      <c r="A656" s="15" t="s">
        <v>2463</v>
      </c>
      <c r="B656" s="15" t="s">
        <v>17835</v>
      </c>
      <c r="C656" s="772" t="s">
        <v>2183</v>
      </c>
      <c r="D656" s="17" t="s">
        <v>15039</v>
      </c>
      <c r="E656" s="825">
        <v>0</v>
      </c>
      <c r="F656" s="772">
        <v>0</v>
      </c>
      <c r="G656" s="825"/>
      <c r="H656" s="772">
        <v>1</v>
      </c>
      <c r="I656" s="819">
        <f t="shared" si="22"/>
        <v>0</v>
      </c>
      <c r="J656" s="819">
        <f t="shared" si="23"/>
        <v>1</v>
      </c>
      <c r="K656" s="941"/>
      <c r="L656" s="953"/>
    </row>
    <row r="657" spans="1:12">
      <c r="A657" s="15" t="s">
        <v>2463</v>
      </c>
      <c r="B657" s="15" t="s">
        <v>17835</v>
      </c>
      <c r="C657" s="772" t="s">
        <v>2184</v>
      </c>
      <c r="D657" s="17" t="s">
        <v>15040</v>
      </c>
      <c r="E657" s="825">
        <v>0</v>
      </c>
      <c r="F657" s="772">
        <v>0</v>
      </c>
      <c r="G657" s="825"/>
      <c r="H657" s="772">
        <v>1</v>
      </c>
      <c r="I657" s="819">
        <f t="shared" si="22"/>
        <v>0</v>
      </c>
      <c r="J657" s="819">
        <f t="shared" si="23"/>
        <v>1</v>
      </c>
      <c r="K657" s="941"/>
      <c r="L657" s="953"/>
    </row>
    <row r="658" spans="1:12">
      <c r="A658" s="15" t="s">
        <v>2463</v>
      </c>
      <c r="B658" s="15" t="s">
        <v>17835</v>
      </c>
      <c r="C658" s="772" t="s">
        <v>2185</v>
      </c>
      <c r="D658" s="17" t="s">
        <v>15041</v>
      </c>
      <c r="E658" s="825">
        <v>0</v>
      </c>
      <c r="F658" s="772">
        <v>0</v>
      </c>
      <c r="G658" s="825"/>
      <c r="H658" s="772">
        <v>1</v>
      </c>
      <c r="I658" s="819">
        <f t="shared" si="22"/>
        <v>0</v>
      </c>
      <c r="J658" s="819">
        <f t="shared" si="23"/>
        <v>1</v>
      </c>
      <c r="K658" s="941"/>
      <c r="L658" s="953"/>
    </row>
    <row r="659" spans="1:12">
      <c r="A659" s="15" t="s">
        <v>2463</v>
      </c>
      <c r="B659" s="15" t="s">
        <v>17835</v>
      </c>
      <c r="C659" s="772" t="s">
        <v>2186</v>
      </c>
      <c r="D659" s="17" t="s">
        <v>15042</v>
      </c>
      <c r="E659" s="825">
        <v>0</v>
      </c>
      <c r="F659" s="772">
        <v>0</v>
      </c>
      <c r="G659" s="825">
        <v>1</v>
      </c>
      <c r="H659" s="772">
        <v>1</v>
      </c>
      <c r="I659" s="819">
        <f t="shared" si="22"/>
        <v>1</v>
      </c>
      <c r="J659" s="819">
        <f t="shared" si="23"/>
        <v>1</v>
      </c>
      <c r="K659" s="941"/>
      <c r="L659" s="953"/>
    </row>
    <row r="660" spans="1:12">
      <c r="A660" s="15" t="s">
        <v>2463</v>
      </c>
      <c r="B660" s="15" t="s">
        <v>17835</v>
      </c>
      <c r="C660" s="772" t="s">
        <v>2187</v>
      </c>
      <c r="D660" s="17" t="s">
        <v>15043</v>
      </c>
      <c r="E660" s="825">
        <v>0</v>
      </c>
      <c r="F660" s="772">
        <v>0</v>
      </c>
      <c r="G660" s="825"/>
      <c r="H660" s="772">
        <v>1</v>
      </c>
      <c r="I660" s="819">
        <f t="shared" si="22"/>
        <v>0</v>
      </c>
      <c r="J660" s="819">
        <f t="shared" si="23"/>
        <v>1</v>
      </c>
      <c r="K660" s="941"/>
      <c r="L660" s="953"/>
    </row>
    <row r="661" spans="1:12">
      <c r="A661" s="15" t="s">
        <v>2463</v>
      </c>
      <c r="B661" s="15" t="s">
        <v>17835</v>
      </c>
      <c r="C661" s="772" t="s">
        <v>2188</v>
      </c>
      <c r="D661" s="17" t="s">
        <v>15044</v>
      </c>
      <c r="E661" s="825">
        <v>0</v>
      </c>
      <c r="F661" s="772">
        <v>0</v>
      </c>
      <c r="G661" s="825"/>
      <c r="H661" s="772">
        <v>1</v>
      </c>
      <c r="I661" s="819">
        <f t="shared" si="22"/>
        <v>0</v>
      </c>
      <c r="J661" s="819">
        <f t="shared" si="23"/>
        <v>1</v>
      </c>
      <c r="K661" s="941"/>
      <c r="L661" s="953"/>
    </row>
    <row r="662" spans="1:12">
      <c r="A662" s="15" t="s">
        <v>2463</v>
      </c>
      <c r="B662" s="15" t="s">
        <v>17835</v>
      </c>
      <c r="C662" s="772" t="s">
        <v>2189</v>
      </c>
      <c r="D662" s="17" t="s">
        <v>15045</v>
      </c>
      <c r="E662" s="825">
        <v>0</v>
      </c>
      <c r="F662" s="772">
        <v>0</v>
      </c>
      <c r="G662" s="825"/>
      <c r="H662" s="772">
        <v>1</v>
      </c>
      <c r="I662" s="819">
        <f t="shared" si="22"/>
        <v>0</v>
      </c>
      <c r="J662" s="819">
        <f t="shared" si="23"/>
        <v>1</v>
      </c>
      <c r="K662" s="941"/>
      <c r="L662" s="953"/>
    </row>
    <row r="663" spans="1:12">
      <c r="A663" s="15" t="s">
        <v>2463</v>
      </c>
      <c r="B663" s="15" t="s">
        <v>17835</v>
      </c>
      <c r="C663" s="772" t="s">
        <v>2190</v>
      </c>
      <c r="D663" s="17" t="s">
        <v>15046</v>
      </c>
      <c r="E663" s="825">
        <v>0</v>
      </c>
      <c r="F663" s="772">
        <v>0</v>
      </c>
      <c r="G663" s="825"/>
      <c r="H663" s="772">
        <v>1</v>
      </c>
      <c r="I663" s="819">
        <f t="shared" si="22"/>
        <v>0</v>
      </c>
      <c r="J663" s="819">
        <f t="shared" si="23"/>
        <v>1</v>
      </c>
      <c r="K663" s="941"/>
      <c r="L663" s="953"/>
    </row>
    <row r="664" spans="1:12">
      <c r="A664" s="15" t="s">
        <v>2463</v>
      </c>
      <c r="B664" s="15" t="s">
        <v>17835</v>
      </c>
      <c r="C664" s="772" t="s">
        <v>2191</v>
      </c>
      <c r="D664" s="17" t="s">
        <v>15047</v>
      </c>
      <c r="E664" s="825">
        <v>0</v>
      </c>
      <c r="F664" s="772">
        <v>0</v>
      </c>
      <c r="G664" s="825"/>
      <c r="H664" s="772">
        <v>1</v>
      </c>
      <c r="I664" s="819">
        <f t="shared" si="22"/>
        <v>0</v>
      </c>
      <c r="J664" s="819">
        <f t="shared" si="23"/>
        <v>1</v>
      </c>
      <c r="K664" s="941"/>
      <c r="L664" s="953"/>
    </row>
    <row r="665" spans="1:12">
      <c r="A665" s="15" t="s">
        <v>2463</v>
      </c>
      <c r="B665" s="15" t="s">
        <v>17835</v>
      </c>
      <c r="C665" s="772" t="s">
        <v>2192</v>
      </c>
      <c r="D665" s="17" t="s">
        <v>15048</v>
      </c>
      <c r="E665" s="825">
        <v>0</v>
      </c>
      <c r="F665" s="772">
        <v>0</v>
      </c>
      <c r="G665" s="825"/>
      <c r="H665" s="772">
        <v>5</v>
      </c>
      <c r="I665" s="819">
        <f t="shared" si="22"/>
        <v>0</v>
      </c>
      <c r="J665" s="819">
        <f t="shared" si="23"/>
        <v>5</v>
      </c>
      <c r="K665" s="941"/>
      <c r="L665" s="953"/>
    </row>
    <row r="666" spans="1:12">
      <c r="A666" s="15" t="s">
        <v>2463</v>
      </c>
      <c r="B666" s="15" t="s">
        <v>17835</v>
      </c>
      <c r="C666" s="772" t="s">
        <v>2193</v>
      </c>
      <c r="D666" s="17" t="s">
        <v>15049</v>
      </c>
      <c r="E666" s="825">
        <v>0</v>
      </c>
      <c r="F666" s="772">
        <v>0</v>
      </c>
      <c r="G666" s="825"/>
      <c r="H666" s="772">
        <v>1</v>
      </c>
      <c r="I666" s="819">
        <f t="shared" si="22"/>
        <v>0</v>
      </c>
      <c r="J666" s="819">
        <f t="shared" si="23"/>
        <v>1</v>
      </c>
      <c r="K666" s="941"/>
      <c r="L666" s="953"/>
    </row>
    <row r="667" spans="1:12">
      <c r="A667" s="15" t="s">
        <v>2463</v>
      </c>
      <c r="B667" s="15" t="s">
        <v>17835</v>
      </c>
      <c r="C667" s="772" t="s">
        <v>2194</v>
      </c>
      <c r="D667" s="17" t="s">
        <v>15050</v>
      </c>
      <c r="E667" s="825">
        <v>0</v>
      </c>
      <c r="F667" s="772">
        <v>0</v>
      </c>
      <c r="G667" s="825">
        <v>1</v>
      </c>
      <c r="H667" s="772">
        <v>1</v>
      </c>
      <c r="I667" s="819">
        <f t="shared" si="22"/>
        <v>1</v>
      </c>
      <c r="J667" s="819">
        <f t="shared" si="23"/>
        <v>1</v>
      </c>
      <c r="K667" s="941"/>
      <c r="L667" s="953"/>
    </row>
    <row r="668" spans="1:12">
      <c r="A668" s="15" t="s">
        <v>2463</v>
      </c>
      <c r="B668" s="15" t="s">
        <v>17835</v>
      </c>
      <c r="C668" s="772" t="s">
        <v>2195</v>
      </c>
      <c r="D668" s="17" t="s">
        <v>15051</v>
      </c>
      <c r="E668" s="825">
        <v>0</v>
      </c>
      <c r="F668" s="772">
        <v>0</v>
      </c>
      <c r="G668" s="825"/>
      <c r="H668" s="772">
        <v>1</v>
      </c>
      <c r="I668" s="819">
        <f t="shared" si="22"/>
        <v>0</v>
      </c>
      <c r="J668" s="819">
        <f t="shared" si="23"/>
        <v>1</v>
      </c>
      <c r="K668" s="941"/>
      <c r="L668" s="953"/>
    </row>
    <row r="669" spans="1:12">
      <c r="A669" s="15" t="s">
        <v>2463</v>
      </c>
      <c r="B669" s="15" t="s">
        <v>17835</v>
      </c>
      <c r="C669" s="772" t="s">
        <v>2196</v>
      </c>
      <c r="D669" s="17" t="s">
        <v>15052</v>
      </c>
      <c r="E669" s="825">
        <v>0</v>
      </c>
      <c r="F669" s="772">
        <v>0</v>
      </c>
      <c r="G669" s="825"/>
      <c r="H669" s="772">
        <v>1</v>
      </c>
      <c r="I669" s="819">
        <f t="shared" si="22"/>
        <v>0</v>
      </c>
      <c r="J669" s="819">
        <f t="shared" si="23"/>
        <v>1</v>
      </c>
      <c r="K669" s="941"/>
      <c r="L669" s="953"/>
    </row>
    <row r="670" spans="1:12">
      <c r="A670" s="15" t="s">
        <v>2463</v>
      </c>
      <c r="B670" s="15" t="s">
        <v>17835</v>
      </c>
      <c r="C670" s="772" t="s">
        <v>2197</v>
      </c>
      <c r="D670" s="17" t="s">
        <v>15053</v>
      </c>
      <c r="E670" s="825">
        <v>0</v>
      </c>
      <c r="F670" s="772">
        <v>0</v>
      </c>
      <c r="G670" s="825"/>
      <c r="H670" s="772">
        <v>1</v>
      </c>
      <c r="I670" s="819">
        <f t="shared" si="22"/>
        <v>0</v>
      </c>
      <c r="J670" s="819">
        <f t="shared" si="23"/>
        <v>1</v>
      </c>
      <c r="K670" s="941"/>
      <c r="L670" s="953"/>
    </row>
    <row r="671" spans="1:12">
      <c r="A671" s="15" t="s">
        <v>2463</v>
      </c>
      <c r="B671" s="15" t="s">
        <v>17835</v>
      </c>
      <c r="C671" s="772" t="s">
        <v>2198</v>
      </c>
      <c r="D671" s="17" t="s">
        <v>15054</v>
      </c>
      <c r="E671" s="825">
        <v>0</v>
      </c>
      <c r="F671" s="772">
        <v>0</v>
      </c>
      <c r="G671" s="825"/>
      <c r="H671" s="772">
        <v>1</v>
      </c>
      <c r="I671" s="819">
        <f t="shared" si="22"/>
        <v>0</v>
      </c>
      <c r="J671" s="819">
        <f t="shared" si="23"/>
        <v>1</v>
      </c>
      <c r="K671" s="941"/>
      <c r="L671" s="953"/>
    </row>
    <row r="672" spans="1:12">
      <c r="A672" s="15" t="s">
        <v>2463</v>
      </c>
      <c r="B672" s="15" t="s">
        <v>17835</v>
      </c>
      <c r="C672" s="772" t="s">
        <v>2199</v>
      </c>
      <c r="D672" s="17" t="s">
        <v>15055</v>
      </c>
      <c r="E672" s="825">
        <v>0</v>
      </c>
      <c r="F672" s="772">
        <v>0</v>
      </c>
      <c r="G672" s="825"/>
      <c r="H672" s="772">
        <v>1</v>
      </c>
      <c r="I672" s="819">
        <f t="shared" si="22"/>
        <v>0</v>
      </c>
      <c r="J672" s="819">
        <f t="shared" si="23"/>
        <v>1</v>
      </c>
      <c r="K672" s="941"/>
      <c r="L672" s="953"/>
    </row>
    <row r="673" spans="1:12">
      <c r="A673" s="15" t="s">
        <v>2463</v>
      </c>
      <c r="B673" s="15" t="s">
        <v>17835</v>
      </c>
      <c r="C673" s="772" t="s">
        <v>2200</v>
      </c>
      <c r="D673" s="17" t="s">
        <v>15048</v>
      </c>
      <c r="E673" s="825">
        <v>0</v>
      </c>
      <c r="F673" s="772">
        <v>0</v>
      </c>
      <c r="G673" s="825"/>
      <c r="H673" s="772">
        <v>1</v>
      </c>
      <c r="I673" s="819">
        <f t="shared" si="22"/>
        <v>0</v>
      </c>
      <c r="J673" s="819">
        <f t="shared" si="23"/>
        <v>1</v>
      </c>
      <c r="K673" s="941"/>
      <c r="L673" s="953"/>
    </row>
    <row r="674" spans="1:12">
      <c r="A674" s="15" t="s">
        <v>2463</v>
      </c>
      <c r="B674" s="15" t="s">
        <v>17835</v>
      </c>
      <c r="C674" s="772" t="s">
        <v>2201</v>
      </c>
      <c r="D674" s="17" t="s">
        <v>15056</v>
      </c>
      <c r="E674" s="825">
        <v>0</v>
      </c>
      <c r="F674" s="772">
        <v>0</v>
      </c>
      <c r="G674" s="825"/>
      <c r="H674" s="772">
        <v>1</v>
      </c>
      <c r="I674" s="819">
        <f t="shared" si="22"/>
        <v>0</v>
      </c>
      <c r="J674" s="819">
        <f t="shared" si="23"/>
        <v>1</v>
      </c>
      <c r="K674" s="941"/>
      <c r="L674" s="953"/>
    </row>
    <row r="675" spans="1:12">
      <c r="A675" s="15" t="s">
        <v>2463</v>
      </c>
      <c r="B675" s="15" t="s">
        <v>17835</v>
      </c>
      <c r="C675" s="772" t="s">
        <v>2202</v>
      </c>
      <c r="D675" s="17" t="s">
        <v>15057</v>
      </c>
      <c r="E675" s="825">
        <v>0</v>
      </c>
      <c r="F675" s="772">
        <v>0</v>
      </c>
      <c r="G675" s="825"/>
      <c r="H675" s="772">
        <v>1</v>
      </c>
      <c r="I675" s="819">
        <f t="shared" si="22"/>
        <v>0</v>
      </c>
      <c r="J675" s="819">
        <f t="shared" si="23"/>
        <v>1</v>
      </c>
      <c r="K675" s="941"/>
      <c r="L675" s="953"/>
    </row>
    <row r="676" spans="1:12">
      <c r="A676" s="15" t="s">
        <v>2463</v>
      </c>
      <c r="B676" s="15" t="s">
        <v>17835</v>
      </c>
      <c r="C676" s="772" t="s">
        <v>2203</v>
      </c>
      <c r="D676" s="17" t="s">
        <v>15058</v>
      </c>
      <c r="E676" s="825">
        <v>0</v>
      </c>
      <c r="F676" s="772">
        <v>0</v>
      </c>
      <c r="G676" s="825"/>
      <c r="H676" s="772">
        <v>1</v>
      </c>
      <c r="I676" s="819">
        <f t="shared" si="22"/>
        <v>0</v>
      </c>
      <c r="J676" s="819">
        <f t="shared" si="23"/>
        <v>1</v>
      </c>
      <c r="K676" s="941"/>
      <c r="L676" s="953"/>
    </row>
    <row r="677" spans="1:12">
      <c r="A677" s="15" t="s">
        <v>2463</v>
      </c>
      <c r="B677" s="15" t="s">
        <v>17835</v>
      </c>
      <c r="C677" s="772" t="s">
        <v>2204</v>
      </c>
      <c r="D677" s="17" t="s">
        <v>15059</v>
      </c>
      <c r="E677" s="825">
        <v>0</v>
      </c>
      <c r="F677" s="772">
        <v>0</v>
      </c>
      <c r="G677" s="825"/>
      <c r="H677" s="772">
        <v>1</v>
      </c>
      <c r="I677" s="819">
        <f t="shared" si="22"/>
        <v>0</v>
      </c>
      <c r="J677" s="819">
        <f t="shared" si="23"/>
        <v>1</v>
      </c>
      <c r="K677" s="941"/>
      <c r="L677" s="953"/>
    </row>
    <row r="678" spans="1:12">
      <c r="A678" s="15" t="s">
        <v>2463</v>
      </c>
      <c r="B678" s="15" t="s">
        <v>17835</v>
      </c>
      <c r="C678" s="772" t="s">
        <v>2205</v>
      </c>
      <c r="D678" s="17" t="s">
        <v>15060</v>
      </c>
      <c r="E678" s="825">
        <v>0</v>
      </c>
      <c r="F678" s="772">
        <v>0</v>
      </c>
      <c r="G678" s="825"/>
      <c r="H678" s="772">
        <v>1</v>
      </c>
      <c r="I678" s="819">
        <f t="shared" si="22"/>
        <v>0</v>
      </c>
      <c r="J678" s="819">
        <f t="shared" si="23"/>
        <v>1</v>
      </c>
      <c r="K678" s="941"/>
      <c r="L678" s="953"/>
    </row>
    <row r="679" spans="1:12">
      <c r="A679" s="15" t="s">
        <v>2463</v>
      </c>
      <c r="B679" s="15" t="s">
        <v>17835</v>
      </c>
      <c r="C679" s="772" t="s">
        <v>4590</v>
      </c>
      <c r="D679" s="17" t="s">
        <v>15061</v>
      </c>
      <c r="E679" s="825">
        <v>0</v>
      </c>
      <c r="F679" s="772">
        <v>0</v>
      </c>
      <c r="G679" s="825"/>
      <c r="H679" s="772">
        <v>1</v>
      </c>
      <c r="I679" s="819">
        <f t="shared" si="22"/>
        <v>0</v>
      </c>
      <c r="J679" s="819">
        <f t="shared" si="23"/>
        <v>1</v>
      </c>
      <c r="K679" s="941"/>
      <c r="L679" s="953"/>
    </row>
    <row r="680" spans="1:12">
      <c r="A680" s="15" t="s">
        <v>2463</v>
      </c>
      <c r="B680" s="15" t="s">
        <v>17835</v>
      </c>
      <c r="C680" s="772" t="s">
        <v>4591</v>
      </c>
      <c r="D680" s="17" t="s">
        <v>15062</v>
      </c>
      <c r="E680" s="825">
        <v>0</v>
      </c>
      <c r="F680" s="772">
        <v>0</v>
      </c>
      <c r="G680" s="825"/>
      <c r="H680" s="772">
        <v>1</v>
      </c>
      <c r="I680" s="819">
        <f t="shared" si="22"/>
        <v>0</v>
      </c>
      <c r="J680" s="819">
        <f t="shared" si="23"/>
        <v>1</v>
      </c>
      <c r="K680" s="941"/>
      <c r="L680" s="953"/>
    </row>
    <row r="681" spans="1:12">
      <c r="A681" s="15" t="s">
        <v>2463</v>
      </c>
      <c r="B681" s="15" t="s">
        <v>17835</v>
      </c>
      <c r="C681" s="772" t="s">
        <v>4592</v>
      </c>
      <c r="D681" s="17" t="s">
        <v>15063</v>
      </c>
      <c r="E681" s="825">
        <v>0</v>
      </c>
      <c r="F681" s="772">
        <v>0</v>
      </c>
      <c r="G681" s="825"/>
      <c r="H681" s="772">
        <v>1</v>
      </c>
      <c r="I681" s="819">
        <f t="shared" si="22"/>
        <v>0</v>
      </c>
      <c r="J681" s="819">
        <f t="shared" si="23"/>
        <v>1</v>
      </c>
      <c r="K681" s="941"/>
      <c r="L681" s="953"/>
    </row>
    <row r="682" spans="1:12">
      <c r="A682" s="15" t="s">
        <v>2463</v>
      </c>
      <c r="B682" s="15" t="s">
        <v>17835</v>
      </c>
      <c r="C682" s="772" t="s">
        <v>18657</v>
      </c>
      <c r="D682" s="17" t="s">
        <v>15064</v>
      </c>
      <c r="E682" s="825">
        <v>0</v>
      </c>
      <c r="F682" s="772">
        <v>0</v>
      </c>
      <c r="G682" s="825"/>
      <c r="H682" s="772">
        <v>1</v>
      </c>
      <c r="I682" s="819">
        <f t="shared" si="22"/>
        <v>0</v>
      </c>
      <c r="J682" s="819">
        <f t="shared" si="23"/>
        <v>1</v>
      </c>
      <c r="K682" s="941"/>
      <c r="L682" s="953"/>
    </row>
    <row r="683" spans="1:12">
      <c r="A683" s="15" t="s">
        <v>2463</v>
      </c>
      <c r="B683" s="15" t="s">
        <v>17835</v>
      </c>
      <c r="C683" s="772" t="s">
        <v>18658</v>
      </c>
      <c r="D683" s="17" t="s">
        <v>15065</v>
      </c>
      <c r="E683" s="825">
        <v>0</v>
      </c>
      <c r="F683" s="772">
        <v>0</v>
      </c>
      <c r="G683" s="825"/>
      <c r="H683" s="772">
        <v>1</v>
      </c>
      <c r="I683" s="819">
        <f t="shared" si="22"/>
        <v>0</v>
      </c>
      <c r="J683" s="819">
        <f t="shared" si="23"/>
        <v>1</v>
      </c>
      <c r="K683" s="941"/>
      <c r="L683" s="953"/>
    </row>
    <row r="684" spans="1:12">
      <c r="A684" s="15" t="s">
        <v>2463</v>
      </c>
      <c r="B684" s="15" t="s">
        <v>17835</v>
      </c>
      <c r="C684" s="772" t="s">
        <v>2206</v>
      </c>
      <c r="D684" s="17" t="s">
        <v>15066</v>
      </c>
      <c r="E684" s="825">
        <v>0</v>
      </c>
      <c r="F684" s="772">
        <v>0</v>
      </c>
      <c r="G684" s="825"/>
      <c r="H684" s="772">
        <v>1</v>
      </c>
      <c r="I684" s="819">
        <f t="shared" si="22"/>
        <v>0</v>
      </c>
      <c r="J684" s="819">
        <f t="shared" si="23"/>
        <v>1</v>
      </c>
      <c r="K684" s="941"/>
      <c r="L684" s="953"/>
    </row>
    <row r="685" spans="1:12">
      <c r="A685" s="15" t="s">
        <v>2463</v>
      </c>
      <c r="B685" s="15" t="s">
        <v>17835</v>
      </c>
      <c r="C685" s="772" t="s">
        <v>2207</v>
      </c>
      <c r="D685" s="17" t="s">
        <v>15067</v>
      </c>
      <c r="E685" s="825">
        <v>0</v>
      </c>
      <c r="F685" s="772">
        <v>0</v>
      </c>
      <c r="G685" s="825"/>
      <c r="H685" s="772">
        <v>1</v>
      </c>
      <c r="I685" s="819">
        <f t="shared" si="22"/>
        <v>0</v>
      </c>
      <c r="J685" s="819">
        <f t="shared" si="23"/>
        <v>1</v>
      </c>
      <c r="K685" s="941"/>
      <c r="L685" s="953"/>
    </row>
    <row r="686" spans="1:12">
      <c r="A686" s="15" t="s">
        <v>2463</v>
      </c>
      <c r="B686" s="15" t="s">
        <v>17835</v>
      </c>
      <c r="C686" s="772" t="s">
        <v>2208</v>
      </c>
      <c r="D686" s="17" t="s">
        <v>15068</v>
      </c>
      <c r="E686" s="825">
        <v>0</v>
      </c>
      <c r="F686" s="772">
        <v>0</v>
      </c>
      <c r="G686" s="825"/>
      <c r="H686" s="772">
        <v>1</v>
      </c>
      <c r="I686" s="819">
        <f t="shared" si="22"/>
        <v>0</v>
      </c>
      <c r="J686" s="819">
        <f t="shared" si="23"/>
        <v>1</v>
      </c>
      <c r="K686" s="941"/>
      <c r="L686" s="953"/>
    </row>
    <row r="687" spans="1:12">
      <c r="A687" s="15" t="s">
        <v>2463</v>
      </c>
      <c r="B687" s="15" t="s">
        <v>17835</v>
      </c>
      <c r="C687" s="772" t="s">
        <v>18659</v>
      </c>
      <c r="D687" s="17" t="s">
        <v>15069</v>
      </c>
      <c r="E687" s="825">
        <v>0</v>
      </c>
      <c r="F687" s="772">
        <v>0</v>
      </c>
      <c r="G687" s="825">
        <v>1</v>
      </c>
      <c r="H687" s="772">
        <v>1</v>
      </c>
      <c r="I687" s="819">
        <f t="shared" si="22"/>
        <v>1</v>
      </c>
      <c r="J687" s="819">
        <f t="shared" si="23"/>
        <v>1</v>
      </c>
      <c r="K687" s="941"/>
      <c r="L687" s="953"/>
    </row>
    <row r="688" spans="1:12">
      <c r="A688" s="15" t="s">
        <v>2463</v>
      </c>
      <c r="B688" s="15" t="s">
        <v>17835</v>
      </c>
      <c r="C688" s="772" t="s">
        <v>2209</v>
      </c>
      <c r="D688" s="17" t="s">
        <v>15070</v>
      </c>
      <c r="E688" s="825">
        <v>0</v>
      </c>
      <c r="F688" s="772">
        <v>0</v>
      </c>
      <c r="G688" s="825">
        <v>3</v>
      </c>
      <c r="H688" s="772">
        <v>1</v>
      </c>
      <c r="I688" s="819">
        <f t="shared" si="22"/>
        <v>3</v>
      </c>
      <c r="J688" s="819">
        <f t="shared" si="23"/>
        <v>1</v>
      </c>
      <c r="K688" s="941"/>
      <c r="L688" s="953"/>
    </row>
    <row r="689" spans="1:12">
      <c r="A689" s="15" t="s">
        <v>2463</v>
      </c>
      <c r="B689" s="15" t="s">
        <v>17835</v>
      </c>
      <c r="C689" s="772" t="s">
        <v>2210</v>
      </c>
      <c r="D689" s="17" t="s">
        <v>15071</v>
      </c>
      <c r="E689" s="825">
        <v>0</v>
      </c>
      <c r="F689" s="772">
        <v>0</v>
      </c>
      <c r="G689" s="825">
        <v>2</v>
      </c>
      <c r="H689" s="772">
        <v>1</v>
      </c>
      <c r="I689" s="819">
        <f t="shared" si="22"/>
        <v>2</v>
      </c>
      <c r="J689" s="819">
        <f t="shared" si="23"/>
        <v>1</v>
      </c>
      <c r="K689" s="941"/>
      <c r="L689" s="953"/>
    </row>
    <row r="690" spans="1:12">
      <c r="A690" s="15" t="s">
        <v>2463</v>
      </c>
      <c r="B690" s="15" t="s">
        <v>17835</v>
      </c>
      <c r="C690" s="772" t="s">
        <v>2211</v>
      </c>
      <c r="D690" s="17" t="s">
        <v>15072</v>
      </c>
      <c r="E690" s="825">
        <v>0</v>
      </c>
      <c r="F690" s="772">
        <v>0</v>
      </c>
      <c r="G690" s="825">
        <v>6</v>
      </c>
      <c r="H690" s="772">
        <v>5</v>
      </c>
      <c r="I690" s="819">
        <f t="shared" si="22"/>
        <v>6</v>
      </c>
      <c r="J690" s="819">
        <f t="shared" si="23"/>
        <v>5</v>
      </c>
      <c r="K690" s="941"/>
      <c r="L690" s="953"/>
    </row>
    <row r="691" spans="1:12">
      <c r="A691" s="15" t="s">
        <v>2463</v>
      </c>
      <c r="B691" s="15" t="s">
        <v>17835</v>
      </c>
      <c r="C691" s="772" t="s">
        <v>2212</v>
      </c>
      <c r="D691" s="17" t="s">
        <v>15073</v>
      </c>
      <c r="E691" s="825">
        <v>0</v>
      </c>
      <c r="F691" s="772">
        <v>0</v>
      </c>
      <c r="G691" s="825">
        <v>1</v>
      </c>
      <c r="H691" s="772">
        <v>1</v>
      </c>
      <c r="I691" s="819">
        <f t="shared" si="22"/>
        <v>1</v>
      </c>
      <c r="J691" s="819">
        <f t="shared" si="23"/>
        <v>1</v>
      </c>
      <c r="K691" s="941"/>
      <c r="L691" s="953"/>
    </row>
    <row r="692" spans="1:12">
      <c r="A692" s="15" t="s">
        <v>2463</v>
      </c>
      <c r="B692" s="15" t="s">
        <v>17835</v>
      </c>
      <c r="C692" s="772" t="s">
        <v>2213</v>
      </c>
      <c r="D692" s="17" t="s">
        <v>15074</v>
      </c>
      <c r="E692" s="825">
        <v>0</v>
      </c>
      <c r="F692" s="772">
        <v>0</v>
      </c>
      <c r="G692" s="825"/>
      <c r="H692" s="772">
        <v>1</v>
      </c>
      <c r="I692" s="819">
        <f t="shared" si="22"/>
        <v>0</v>
      </c>
      <c r="J692" s="819">
        <f t="shared" si="23"/>
        <v>1</v>
      </c>
      <c r="K692" s="941"/>
      <c r="L692" s="953"/>
    </row>
    <row r="693" spans="1:12">
      <c r="A693" s="15" t="s">
        <v>2463</v>
      </c>
      <c r="B693" s="15" t="s">
        <v>17835</v>
      </c>
      <c r="C693" s="772" t="s">
        <v>2214</v>
      </c>
      <c r="D693" s="17" t="s">
        <v>15075</v>
      </c>
      <c r="E693" s="825">
        <v>0</v>
      </c>
      <c r="F693" s="772">
        <v>0</v>
      </c>
      <c r="G693" s="825">
        <v>2</v>
      </c>
      <c r="H693" s="772">
        <v>5</v>
      </c>
      <c r="I693" s="819">
        <f t="shared" si="22"/>
        <v>2</v>
      </c>
      <c r="J693" s="819">
        <f t="shared" si="23"/>
        <v>5</v>
      </c>
      <c r="K693" s="941"/>
      <c r="L693" s="953"/>
    </row>
    <row r="694" spans="1:12">
      <c r="A694" s="15" t="s">
        <v>2463</v>
      </c>
      <c r="B694" s="15" t="s">
        <v>17835</v>
      </c>
      <c r="C694" s="772" t="s">
        <v>2215</v>
      </c>
      <c r="D694" s="17" t="s">
        <v>15076</v>
      </c>
      <c r="E694" s="825">
        <v>0</v>
      </c>
      <c r="F694" s="772">
        <v>0</v>
      </c>
      <c r="G694" s="825">
        <v>12</v>
      </c>
      <c r="H694" s="772">
        <v>10</v>
      </c>
      <c r="I694" s="819">
        <f t="shared" si="22"/>
        <v>12</v>
      </c>
      <c r="J694" s="819">
        <f t="shared" si="23"/>
        <v>10</v>
      </c>
      <c r="K694" s="941"/>
      <c r="L694" s="953"/>
    </row>
    <row r="695" spans="1:12">
      <c r="A695" s="15" t="s">
        <v>2463</v>
      </c>
      <c r="B695" s="15" t="s">
        <v>17835</v>
      </c>
      <c r="C695" s="772" t="s">
        <v>2216</v>
      </c>
      <c r="D695" s="17" t="s">
        <v>15077</v>
      </c>
      <c r="E695" s="825">
        <v>0</v>
      </c>
      <c r="F695" s="772">
        <v>0</v>
      </c>
      <c r="G695" s="825"/>
      <c r="H695" s="772">
        <v>1</v>
      </c>
      <c r="I695" s="819">
        <f t="shared" si="22"/>
        <v>0</v>
      </c>
      <c r="J695" s="819">
        <f t="shared" si="23"/>
        <v>1</v>
      </c>
      <c r="K695" s="941"/>
      <c r="L695" s="953"/>
    </row>
    <row r="696" spans="1:12">
      <c r="A696" s="15" t="s">
        <v>2463</v>
      </c>
      <c r="B696" s="15" t="s">
        <v>17835</v>
      </c>
      <c r="C696" s="772" t="s">
        <v>2217</v>
      </c>
      <c r="D696" s="17" t="s">
        <v>15078</v>
      </c>
      <c r="E696" s="825">
        <v>0</v>
      </c>
      <c r="F696" s="772">
        <v>0</v>
      </c>
      <c r="G696" s="825"/>
      <c r="H696" s="772">
        <v>1</v>
      </c>
      <c r="I696" s="819">
        <f t="shared" si="22"/>
        <v>0</v>
      </c>
      <c r="J696" s="819">
        <f t="shared" si="23"/>
        <v>1</v>
      </c>
      <c r="K696" s="941"/>
      <c r="L696" s="953"/>
    </row>
    <row r="697" spans="1:12">
      <c r="A697" s="15" t="s">
        <v>2463</v>
      </c>
      <c r="B697" s="15" t="s">
        <v>17835</v>
      </c>
      <c r="C697" s="772" t="s">
        <v>2218</v>
      </c>
      <c r="D697" s="17" t="s">
        <v>15079</v>
      </c>
      <c r="E697" s="825">
        <v>0</v>
      </c>
      <c r="F697" s="772">
        <v>0</v>
      </c>
      <c r="G697" s="825"/>
      <c r="H697" s="772">
        <v>1</v>
      </c>
      <c r="I697" s="819">
        <f t="shared" si="22"/>
        <v>0</v>
      </c>
      <c r="J697" s="819">
        <f t="shared" si="23"/>
        <v>1</v>
      </c>
      <c r="K697" s="941"/>
      <c r="L697" s="953"/>
    </row>
    <row r="698" spans="1:12">
      <c r="A698" s="15" t="s">
        <v>2463</v>
      </c>
      <c r="B698" s="15" t="s">
        <v>17835</v>
      </c>
      <c r="C698" s="772" t="s">
        <v>2219</v>
      </c>
      <c r="D698" s="17" t="s">
        <v>15080</v>
      </c>
      <c r="E698" s="825">
        <v>0</v>
      </c>
      <c r="F698" s="772">
        <v>0</v>
      </c>
      <c r="G698" s="825"/>
      <c r="H698" s="772">
        <v>1</v>
      </c>
      <c r="I698" s="819">
        <f t="shared" si="22"/>
        <v>0</v>
      </c>
      <c r="J698" s="819">
        <f t="shared" si="23"/>
        <v>1</v>
      </c>
      <c r="K698" s="941"/>
      <c r="L698" s="953"/>
    </row>
    <row r="699" spans="1:12">
      <c r="A699" s="15" t="s">
        <v>2463</v>
      </c>
      <c r="B699" s="15" t="s">
        <v>17835</v>
      </c>
      <c r="C699" s="772" t="s">
        <v>2220</v>
      </c>
      <c r="D699" s="17" t="s">
        <v>15081</v>
      </c>
      <c r="E699" s="825">
        <v>0</v>
      </c>
      <c r="F699" s="772">
        <v>0</v>
      </c>
      <c r="G699" s="825"/>
      <c r="H699" s="772">
        <v>1</v>
      </c>
      <c r="I699" s="819">
        <f t="shared" si="22"/>
        <v>0</v>
      </c>
      <c r="J699" s="819">
        <f t="shared" si="23"/>
        <v>1</v>
      </c>
      <c r="K699" s="941"/>
      <c r="L699" s="953"/>
    </row>
    <row r="700" spans="1:12">
      <c r="A700" s="15" t="s">
        <v>2463</v>
      </c>
      <c r="B700" s="15" t="s">
        <v>17835</v>
      </c>
      <c r="C700" s="772" t="s">
        <v>2221</v>
      </c>
      <c r="D700" s="17" t="s">
        <v>15082</v>
      </c>
      <c r="E700" s="825">
        <v>0</v>
      </c>
      <c r="F700" s="772">
        <v>0</v>
      </c>
      <c r="G700" s="825"/>
      <c r="H700" s="772">
        <v>1</v>
      </c>
      <c r="I700" s="819">
        <f t="shared" si="22"/>
        <v>0</v>
      </c>
      <c r="J700" s="819">
        <f t="shared" si="23"/>
        <v>1</v>
      </c>
      <c r="K700" s="941"/>
      <c r="L700" s="953"/>
    </row>
    <row r="701" spans="1:12">
      <c r="A701" s="15" t="s">
        <v>2463</v>
      </c>
      <c r="B701" s="15" t="s">
        <v>17835</v>
      </c>
      <c r="C701" s="772" t="s">
        <v>2222</v>
      </c>
      <c r="D701" s="17" t="s">
        <v>15083</v>
      </c>
      <c r="E701" s="825">
        <v>0</v>
      </c>
      <c r="F701" s="772">
        <v>0</v>
      </c>
      <c r="G701" s="825"/>
      <c r="H701" s="772">
        <v>1</v>
      </c>
      <c r="I701" s="819">
        <f t="shared" si="22"/>
        <v>0</v>
      </c>
      <c r="J701" s="819">
        <f t="shared" si="23"/>
        <v>1</v>
      </c>
      <c r="K701" s="941"/>
      <c r="L701" s="953"/>
    </row>
    <row r="702" spans="1:12">
      <c r="A702" s="15" t="s">
        <v>2463</v>
      </c>
      <c r="B702" s="15" t="s">
        <v>17835</v>
      </c>
      <c r="C702" s="772" t="s">
        <v>2223</v>
      </c>
      <c r="D702" s="17" t="s">
        <v>15084</v>
      </c>
      <c r="E702" s="825">
        <v>0</v>
      </c>
      <c r="F702" s="772">
        <v>0</v>
      </c>
      <c r="G702" s="825">
        <v>3</v>
      </c>
      <c r="H702" s="772">
        <v>1</v>
      </c>
      <c r="I702" s="819">
        <f t="shared" si="22"/>
        <v>3</v>
      </c>
      <c r="J702" s="819">
        <f t="shared" si="23"/>
        <v>1</v>
      </c>
      <c r="K702" s="941"/>
      <c r="L702" s="953"/>
    </row>
    <row r="703" spans="1:12">
      <c r="A703" s="15" t="s">
        <v>2463</v>
      </c>
      <c r="B703" s="15" t="s">
        <v>17835</v>
      </c>
      <c r="C703" s="772" t="s">
        <v>18660</v>
      </c>
      <c r="D703" s="17" t="s">
        <v>15085</v>
      </c>
      <c r="E703" s="825">
        <v>0</v>
      </c>
      <c r="F703" s="772">
        <v>0</v>
      </c>
      <c r="G703" s="825"/>
      <c r="H703" s="772">
        <v>1</v>
      </c>
      <c r="I703" s="819">
        <f t="shared" si="22"/>
        <v>0</v>
      </c>
      <c r="J703" s="819">
        <f t="shared" si="23"/>
        <v>1</v>
      </c>
      <c r="K703" s="941"/>
      <c r="L703" s="953"/>
    </row>
    <row r="704" spans="1:12">
      <c r="A704" s="15" t="s">
        <v>2463</v>
      </c>
      <c r="B704" s="15" t="s">
        <v>17835</v>
      </c>
      <c r="C704" s="772" t="s">
        <v>2224</v>
      </c>
      <c r="D704" s="17" t="s">
        <v>15086</v>
      </c>
      <c r="E704" s="825">
        <v>0</v>
      </c>
      <c r="F704" s="772">
        <v>0</v>
      </c>
      <c r="G704" s="825"/>
      <c r="H704" s="772">
        <v>1</v>
      </c>
      <c r="I704" s="819">
        <f t="shared" si="22"/>
        <v>0</v>
      </c>
      <c r="J704" s="819">
        <f t="shared" si="23"/>
        <v>1</v>
      </c>
      <c r="K704" s="941"/>
      <c r="L704" s="953"/>
    </row>
    <row r="705" spans="1:12">
      <c r="A705" s="15" t="s">
        <v>2463</v>
      </c>
      <c r="B705" s="15" t="s">
        <v>17835</v>
      </c>
      <c r="C705" s="772" t="s">
        <v>2225</v>
      </c>
      <c r="D705" s="17" t="s">
        <v>15087</v>
      </c>
      <c r="E705" s="825">
        <v>0</v>
      </c>
      <c r="F705" s="772">
        <v>0</v>
      </c>
      <c r="G705" s="825"/>
      <c r="H705" s="772">
        <v>1</v>
      </c>
      <c r="I705" s="819">
        <f t="shared" si="22"/>
        <v>0</v>
      </c>
      <c r="J705" s="819">
        <f t="shared" si="23"/>
        <v>1</v>
      </c>
      <c r="K705" s="941"/>
      <c r="L705" s="953"/>
    </row>
    <row r="706" spans="1:12">
      <c r="A706" s="15" t="s">
        <v>2463</v>
      </c>
      <c r="B706" s="15" t="s">
        <v>17835</v>
      </c>
      <c r="C706" s="772" t="s">
        <v>18661</v>
      </c>
      <c r="D706" s="17" t="s">
        <v>15088</v>
      </c>
      <c r="E706" s="825">
        <v>0</v>
      </c>
      <c r="F706" s="772">
        <v>0</v>
      </c>
      <c r="G706" s="825"/>
      <c r="H706" s="772">
        <v>1</v>
      </c>
      <c r="I706" s="819">
        <f t="shared" si="22"/>
        <v>0</v>
      </c>
      <c r="J706" s="819">
        <f t="shared" si="23"/>
        <v>1</v>
      </c>
      <c r="K706" s="941"/>
      <c r="L706" s="953"/>
    </row>
    <row r="707" spans="1:12">
      <c r="A707" s="15" t="s">
        <v>2463</v>
      </c>
      <c r="B707" s="15" t="s">
        <v>17835</v>
      </c>
      <c r="C707" s="772" t="s">
        <v>18662</v>
      </c>
      <c r="D707" s="17" t="s">
        <v>15089</v>
      </c>
      <c r="E707" s="825">
        <v>0</v>
      </c>
      <c r="F707" s="772">
        <v>0</v>
      </c>
      <c r="G707" s="825"/>
      <c r="H707" s="772">
        <v>1</v>
      </c>
      <c r="I707" s="819">
        <f t="shared" si="22"/>
        <v>0</v>
      </c>
      <c r="J707" s="819">
        <f t="shared" si="23"/>
        <v>1</v>
      </c>
      <c r="K707" s="941"/>
      <c r="L707" s="953"/>
    </row>
    <row r="708" spans="1:12">
      <c r="A708" s="15" t="s">
        <v>2463</v>
      </c>
      <c r="B708" s="15" t="s">
        <v>17835</v>
      </c>
      <c r="C708" s="772" t="s">
        <v>2226</v>
      </c>
      <c r="D708" s="17" t="s">
        <v>15090</v>
      </c>
      <c r="E708" s="825">
        <v>0</v>
      </c>
      <c r="F708" s="772">
        <v>0</v>
      </c>
      <c r="G708" s="825"/>
      <c r="H708" s="772">
        <v>1</v>
      </c>
      <c r="I708" s="819">
        <f t="shared" si="22"/>
        <v>0</v>
      </c>
      <c r="J708" s="819">
        <f t="shared" si="23"/>
        <v>1</v>
      </c>
      <c r="K708" s="941"/>
      <c r="L708" s="953"/>
    </row>
    <row r="709" spans="1:12">
      <c r="A709" s="15" t="s">
        <v>2463</v>
      </c>
      <c r="B709" s="15" t="s">
        <v>17835</v>
      </c>
      <c r="C709" s="772" t="s">
        <v>2227</v>
      </c>
      <c r="D709" s="17" t="s">
        <v>15091</v>
      </c>
      <c r="E709" s="825">
        <v>0</v>
      </c>
      <c r="F709" s="772">
        <v>0</v>
      </c>
      <c r="G709" s="825">
        <v>7</v>
      </c>
      <c r="H709" s="772">
        <v>10</v>
      </c>
      <c r="I709" s="819">
        <f t="shared" si="22"/>
        <v>7</v>
      </c>
      <c r="J709" s="819">
        <f t="shared" si="23"/>
        <v>10</v>
      </c>
      <c r="K709" s="941"/>
      <c r="L709" s="953"/>
    </row>
    <row r="710" spans="1:12">
      <c r="A710" s="15" t="s">
        <v>2463</v>
      </c>
      <c r="B710" s="15" t="s">
        <v>17835</v>
      </c>
      <c r="C710" s="772" t="s">
        <v>2228</v>
      </c>
      <c r="D710" s="17" t="s">
        <v>15092</v>
      </c>
      <c r="E710" s="825">
        <v>0</v>
      </c>
      <c r="F710" s="772">
        <v>0</v>
      </c>
      <c r="G710" s="825"/>
      <c r="H710" s="772">
        <v>1</v>
      </c>
      <c r="I710" s="819">
        <f t="shared" si="22"/>
        <v>0</v>
      </c>
      <c r="J710" s="819">
        <f t="shared" si="23"/>
        <v>1</v>
      </c>
      <c r="K710" s="941"/>
      <c r="L710" s="953"/>
    </row>
    <row r="711" spans="1:12">
      <c r="A711" s="15" t="s">
        <v>2463</v>
      </c>
      <c r="B711" s="15" t="s">
        <v>17835</v>
      </c>
      <c r="C711" s="772" t="s">
        <v>2229</v>
      </c>
      <c r="D711" s="17" t="s">
        <v>15093</v>
      </c>
      <c r="E711" s="825">
        <v>0</v>
      </c>
      <c r="F711" s="772">
        <v>0</v>
      </c>
      <c r="G711" s="825"/>
      <c r="H711" s="772">
        <v>1</v>
      </c>
      <c r="I711" s="819">
        <f t="shared" si="22"/>
        <v>0</v>
      </c>
      <c r="J711" s="819">
        <f t="shared" si="23"/>
        <v>1</v>
      </c>
      <c r="K711" s="941"/>
      <c r="L711" s="953"/>
    </row>
    <row r="712" spans="1:12">
      <c r="A712" s="15" t="s">
        <v>2463</v>
      </c>
      <c r="B712" s="15" t="s">
        <v>17835</v>
      </c>
      <c r="C712" s="772" t="s">
        <v>2230</v>
      </c>
      <c r="D712" s="17" t="s">
        <v>15094</v>
      </c>
      <c r="E712" s="825">
        <v>0</v>
      </c>
      <c r="F712" s="772">
        <v>0</v>
      </c>
      <c r="G712" s="825">
        <v>1</v>
      </c>
      <c r="H712" s="772">
        <v>1</v>
      </c>
      <c r="I712" s="819">
        <f t="shared" ref="I712:I774" si="24">E712+G712</f>
        <v>1</v>
      </c>
      <c r="J712" s="819">
        <f t="shared" ref="J712:J774" si="25">F712+H712</f>
        <v>1</v>
      </c>
      <c r="K712" s="941"/>
      <c r="L712" s="953"/>
    </row>
    <row r="713" spans="1:12">
      <c r="A713" s="15" t="s">
        <v>2463</v>
      </c>
      <c r="B713" s="15" t="s">
        <v>17835</v>
      </c>
      <c r="C713" s="772" t="s">
        <v>2231</v>
      </c>
      <c r="D713" s="17" t="s">
        <v>15095</v>
      </c>
      <c r="E713" s="825">
        <v>0</v>
      </c>
      <c r="F713" s="772">
        <v>0</v>
      </c>
      <c r="G713" s="825">
        <v>2</v>
      </c>
      <c r="H713" s="772">
        <v>5</v>
      </c>
      <c r="I713" s="819">
        <f t="shared" si="24"/>
        <v>2</v>
      </c>
      <c r="J713" s="819">
        <f t="shared" si="25"/>
        <v>5</v>
      </c>
      <c r="K713" s="941"/>
      <c r="L713" s="953"/>
    </row>
    <row r="714" spans="1:12">
      <c r="A714" s="15" t="s">
        <v>2463</v>
      </c>
      <c r="B714" s="15" t="s">
        <v>17835</v>
      </c>
      <c r="C714" s="772" t="s">
        <v>2232</v>
      </c>
      <c r="D714" s="17" t="s">
        <v>15096</v>
      </c>
      <c r="E714" s="825">
        <v>0</v>
      </c>
      <c r="F714" s="772">
        <v>0</v>
      </c>
      <c r="G714" s="825"/>
      <c r="H714" s="772">
        <v>1</v>
      </c>
      <c r="I714" s="819">
        <f t="shared" si="24"/>
        <v>0</v>
      </c>
      <c r="J714" s="819">
        <f t="shared" si="25"/>
        <v>1</v>
      </c>
      <c r="K714" s="941"/>
      <c r="L714" s="953"/>
    </row>
    <row r="715" spans="1:12">
      <c r="A715" s="15" t="s">
        <v>2463</v>
      </c>
      <c r="B715" s="15" t="s">
        <v>17835</v>
      </c>
      <c r="C715" s="772" t="s">
        <v>2233</v>
      </c>
      <c r="D715" s="17" t="s">
        <v>15097</v>
      </c>
      <c r="E715" s="825">
        <v>0</v>
      </c>
      <c r="F715" s="772">
        <v>0</v>
      </c>
      <c r="G715" s="825"/>
      <c r="H715" s="772">
        <v>1</v>
      </c>
      <c r="I715" s="819">
        <f t="shared" si="24"/>
        <v>0</v>
      </c>
      <c r="J715" s="819">
        <f t="shared" si="25"/>
        <v>1</v>
      </c>
      <c r="K715" s="941"/>
      <c r="L715" s="953"/>
    </row>
    <row r="716" spans="1:12">
      <c r="A716" s="15" t="s">
        <v>2463</v>
      </c>
      <c r="B716" s="15" t="s">
        <v>17835</v>
      </c>
      <c r="C716" s="772" t="s">
        <v>2234</v>
      </c>
      <c r="D716" s="17" t="s">
        <v>15098</v>
      </c>
      <c r="E716" s="825">
        <v>0</v>
      </c>
      <c r="F716" s="772">
        <v>0</v>
      </c>
      <c r="G716" s="825"/>
      <c r="H716" s="772">
        <v>1</v>
      </c>
      <c r="I716" s="819">
        <f t="shared" si="24"/>
        <v>0</v>
      </c>
      <c r="J716" s="819">
        <f t="shared" si="25"/>
        <v>1</v>
      </c>
      <c r="K716" s="941"/>
      <c r="L716" s="953"/>
    </row>
    <row r="717" spans="1:12">
      <c r="A717" s="15" t="s">
        <v>2463</v>
      </c>
      <c r="B717" s="15" t="s">
        <v>17835</v>
      </c>
      <c r="C717" s="772" t="s">
        <v>2235</v>
      </c>
      <c r="D717" s="17" t="s">
        <v>15099</v>
      </c>
      <c r="E717" s="825">
        <v>0</v>
      </c>
      <c r="F717" s="772">
        <v>0</v>
      </c>
      <c r="G717" s="825"/>
      <c r="H717" s="772">
        <v>1</v>
      </c>
      <c r="I717" s="819">
        <f t="shared" si="24"/>
        <v>0</v>
      </c>
      <c r="J717" s="819">
        <f t="shared" si="25"/>
        <v>1</v>
      </c>
      <c r="K717" s="941"/>
      <c r="L717" s="953"/>
    </row>
    <row r="718" spans="1:12">
      <c r="A718" s="15" t="s">
        <v>2463</v>
      </c>
      <c r="B718" s="15" t="s">
        <v>17835</v>
      </c>
      <c r="C718" s="772" t="s">
        <v>2236</v>
      </c>
      <c r="D718" s="17" t="s">
        <v>15100</v>
      </c>
      <c r="E718" s="825">
        <v>0</v>
      </c>
      <c r="F718" s="772">
        <v>0</v>
      </c>
      <c r="G718" s="825"/>
      <c r="H718" s="772">
        <v>1</v>
      </c>
      <c r="I718" s="819">
        <f t="shared" si="24"/>
        <v>0</v>
      </c>
      <c r="J718" s="819">
        <f t="shared" si="25"/>
        <v>1</v>
      </c>
      <c r="K718" s="941"/>
      <c r="L718" s="953"/>
    </row>
    <row r="719" spans="1:12">
      <c r="A719" s="15" t="s">
        <v>2463</v>
      </c>
      <c r="B719" s="15" t="s">
        <v>17835</v>
      </c>
      <c r="C719" s="772" t="s">
        <v>2237</v>
      </c>
      <c r="D719" s="17" t="s">
        <v>15101</v>
      </c>
      <c r="E719" s="825">
        <v>0</v>
      </c>
      <c r="F719" s="772">
        <v>0</v>
      </c>
      <c r="G719" s="825"/>
      <c r="H719" s="772">
        <v>1</v>
      </c>
      <c r="I719" s="819">
        <f t="shared" si="24"/>
        <v>0</v>
      </c>
      <c r="J719" s="819">
        <f t="shared" si="25"/>
        <v>1</v>
      </c>
      <c r="K719" s="941"/>
      <c r="L719" s="953"/>
    </row>
    <row r="720" spans="1:12">
      <c r="A720" s="15" t="s">
        <v>2463</v>
      </c>
      <c r="B720" s="15" t="s">
        <v>17835</v>
      </c>
      <c r="C720" s="772" t="s">
        <v>2238</v>
      </c>
      <c r="D720" s="17" t="s">
        <v>15102</v>
      </c>
      <c r="E720" s="825">
        <v>0</v>
      </c>
      <c r="F720" s="772">
        <v>0</v>
      </c>
      <c r="G720" s="825"/>
      <c r="H720" s="772">
        <v>1</v>
      </c>
      <c r="I720" s="819">
        <f t="shared" si="24"/>
        <v>0</v>
      </c>
      <c r="J720" s="819">
        <f t="shared" si="25"/>
        <v>1</v>
      </c>
      <c r="K720" s="941"/>
      <c r="L720" s="953"/>
    </row>
    <row r="721" spans="1:12">
      <c r="A721" s="15" t="s">
        <v>2463</v>
      </c>
      <c r="B721" s="15" t="s">
        <v>17835</v>
      </c>
      <c r="C721" s="772" t="s">
        <v>2239</v>
      </c>
      <c r="D721" s="17" t="s">
        <v>15103</v>
      </c>
      <c r="E721" s="825">
        <v>0</v>
      </c>
      <c r="F721" s="772">
        <v>0</v>
      </c>
      <c r="G721" s="825"/>
      <c r="H721" s="772">
        <v>1</v>
      </c>
      <c r="I721" s="819">
        <f t="shared" si="24"/>
        <v>0</v>
      </c>
      <c r="J721" s="819">
        <f t="shared" si="25"/>
        <v>1</v>
      </c>
      <c r="K721" s="941"/>
      <c r="L721" s="953"/>
    </row>
    <row r="722" spans="1:12">
      <c r="A722" s="15" t="s">
        <v>2463</v>
      </c>
      <c r="B722" s="15" t="s">
        <v>17835</v>
      </c>
      <c r="C722" s="772" t="s">
        <v>2240</v>
      </c>
      <c r="D722" s="17" t="s">
        <v>15104</v>
      </c>
      <c r="E722" s="825">
        <v>0</v>
      </c>
      <c r="F722" s="772">
        <v>0</v>
      </c>
      <c r="G722" s="825"/>
      <c r="H722" s="772">
        <v>1</v>
      </c>
      <c r="I722" s="819">
        <f t="shared" si="24"/>
        <v>0</v>
      </c>
      <c r="J722" s="819">
        <f t="shared" si="25"/>
        <v>1</v>
      </c>
      <c r="K722" s="941"/>
      <c r="L722" s="953"/>
    </row>
    <row r="723" spans="1:12">
      <c r="A723" s="15" t="s">
        <v>2463</v>
      </c>
      <c r="B723" s="15" t="s">
        <v>17835</v>
      </c>
      <c r="C723" s="772" t="s">
        <v>2241</v>
      </c>
      <c r="D723" s="17" t="s">
        <v>15105</v>
      </c>
      <c r="E723" s="825">
        <v>0</v>
      </c>
      <c r="F723" s="772">
        <v>0</v>
      </c>
      <c r="G723" s="825"/>
      <c r="H723" s="772">
        <v>1</v>
      </c>
      <c r="I723" s="819">
        <f t="shared" si="24"/>
        <v>0</v>
      </c>
      <c r="J723" s="819">
        <f t="shared" si="25"/>
        <v>1</v>
      </c>
      <c r="K723" s="941"/>
      <c r="L723" s="953"/>
    </row>
    <row r="724" spans="1:12">
      <c r="A724" s="15" t="s">
        <v>2463</v>
      </c>
      <c r="B724" s="15" t="s">
        <v>17835</v>
      </c>
      <c r="C724" s="772" t="s">
        <v>2242</v>
      </c>
      <c r="D724" s="17" t="s">
        <v>15106</v>
      </c>
      <c r="E724" s="825">
        <v>0</v>
      </c>
      <c r="F724" s="772">
        <v>0</v>
      </c>
      <c r="G724" s="825"/>
      <c r="H724" s="772">
        <v>1</v>
      </c>
      <c r="I724" s="819">
        <f t="shared" si="24"/>
        <v>0</v>
      </c>
      <c r="J724" s="819">
        <f t="shared" si="25"/>
        <v>1</v>
      </c>
      <c r="K724" s="941"/>
      <c r="L724" s="953"/>
    </row>
    <row r="725" spans="1:12">
      <c r="A725" s="15" t="s">
        <v>2463</v>
      </c>
      <c r="B725" s="15" t="s">
        <v>17835</v>
      </c>
      <c r="C725" s="772" t="s">
        <v>2243</v>
      </c>
      <c r="D725" s="17" t="s">
        <v>15107</v>
      </c>
      <c r="E725" s="825">
        <v>0</v>
      </c>
      <c r="F725" s="772">
        <v>0</v>
      </c>
      <c r="G725" s="825"/>
      <c r="H725" s="772">
        <v>1</v>
      </c>
      <c r="I725" s="819">
        <f t="shared" si="24"/>
        <v>0</v>
      </c>
      <c r="J725" s="819">
        <f t="shared" si="25"/>
        <v>1</v>
      </c>
      <c r="K725" s="941"/>
      <c r="L725" s="953"/>
    </row>
    <row r="726" spans="1:12">
      <c r="A726" s="15" t="s">
        <v>2463</v>
      </c>
      <c r="B726" s="15" t="s">
        <v>17835</v>
      </c>
      <c r="C726" s="772" t="s">
        <v>2244</v>
      </c>
      <c r="D726" s="17" t="s">
        <v>15108</v>
      </c>
      <c r="E726" s="825">
        <v>0</v>
      </c>
      <c r="F726" s="772">
        <v>0</v>
      </c>
      <c r="G726" s="825"/>
      <c r="H726" s="772">
        <v>1</v>
      </c>
      <c r="I726" s="819">
        <f t="shared" si="24"/>
        <v>0</v>
      </c>
      <c r="J726" s="819">
        <f t="shared" si="25"/>
        <v>1</v>
      </c>
      <c r="K726" s="941"/>
      <c r="L726" s="953"/>
    </row>
    <row r="727" spans="1:12">
      <c r="A727" s="15" t="s">
        <v>2463</v>
      </c>
      <c r="B727" s="15" t="s">
        <v>17835</v>
      </c>
      <c r="C727" s="772" t="s">
        <v>2245</v>
      </c>
      <c r="D727" s="17" t="s">
        <v>15109</v>
      </c>
      <c r="E727" s="825">
        <v>0</v>
      </c>
      <c r="F727" s="772">
        <v>0</v>
      </c>
      <c r="G727" s="825"/>
      <c r="H727" s="772">
        <v>1</v>
      </c>
      <c r="I727" s="819">
        <f t="shared" si="24"/>
        <v>0</v>
      </c>
      <c r="J727" s="819">
        <f t="shared" si="25"/>
        <v>1</v>
      </c>
      <c r="K727" s="941"/>
      <c r="L727" s="953"/>
    </row>
    <row r="728" spans="1:12">
      <c r="A728" s="15" t="s">
        <v>2463</v>
      </c>
      <c r="B728" s="15" t="s">
        <v>17835</v>
      </c>
      <c r="C728" s="772" t="s">
        <v>2246</v>
      </c>
      <c r="D728" s="17" t="s">
        <v>15110</v>
      </c>
      <c r="E728" s="825">
        <v>0</v>
      </c>
      <c r="F728" s="772">
        <v>0</v>
      </c>
      <c r="G728" s="825"/>
      <c r="H728" s="772">
        <v>1</v>
      </c>
      <c r="I728" s="819">
        <f t="shared" si="24"/>
        <v>0</v>
      </c>
      <c r="J728" s="819">
        <f t="shared" si="25"/>
        <v>1</v>
      </c>
      <c r="K728" s="941"/>
      <c r="L728" s="953"/>
    </row>
    <row r="729" spans="1:12">
      <c r="A729" s="15" t="s">
        <v>2463</v>
      </c>
      <c r="B729" s="15" t="s">
        <v>17835</v>
      </c>
      <c r="C729" s="772" t="s">
        <v>18663</v>
      </c>
      <c r="D729" s="17" t="s">
        <v>15111</v>
      </c>
      <c r="E729" s="825">
        <v>0</v>
      </c>
      <c r="F729" s="772">
        <v>0</v>
      </c>
      <c r="G729" s="825"/>
      <c r="H729" s="772">
        <v>1</v>
      </c>
      <c r="I729" s="819">
        <f t="shared" si="24"/>
        <v>0</v>
      </c>
      <c r="J729" s="819">
        <f t="shared" si="25"/>
        <v>1</v>
      </c>
      <c r="K729" s="941"/>
      <c r="L729" s="953"/>
    </row>
    <row r="730" spans="1:12">
      <c r="A730" s="15" t="s">
        <v>2463</v>
      </c>
      <c r="B730" s="15" t="s">
        <v>17835</v>
      </c>
      <c r="C730" s="772" t="s">
        <v>2247</v>
      </c>
      <c r="D730" s="17" t="s">
        <v>15112</v>
      </c>
      <c r="E730" s="825">
        <v>0</v>
      </c>
      <c r="F730" s="772">
        <v>0</v>
      </c>
      <c r="G730" s="825"/>
      <c r="H730" s="772">
        <v>1</v>
      </c>
      <c r="I730" s="819">
        <f t="shared" si="24"/>
        <v>0</v>
      </c>
      <c r="J730" s="819">
        <f t="shared" si="25"/>
        <v>1</v>
      </c>
      <c r="K730" s="941"/>
      <c r="L730" s="953"/>
    </row>
    <row r="731" spans="1:12">
      <c r="A731" s="15" t="s">
        <v>2463</v>
      </c>
      <c r="B731" s="15" t="s">
        <v>17835</v>
      </c>
      <c r="C731" s="772" t="s">
        <v>18664</v>
      </c>
      <c r="D731" s="17" t="s">
        <v>15113</v>
      </c>
      <c r="E731" s="825">
        <v>0</v>
      </c>
      <c r="F731" s="772">
        <v>0</v>
      </c>
      <c r="G731" s="825"/>
      <c r="H731" s="772">
        <v>1</v>
      </c>
      <c r="I731" s="819">
        <f t="shared" si="24"/>
        <v>0</v>
      </c>
      <c r="J731" s="819">
        <f t="shared" si="25"/>
        <v>1</v>
      </c>
      <c r="K731" s="941"/>
      <c r="L731" s="953"/>
    </row>
    <row r="732" spans="1:12">
      <c r="A732" s="15" t="s">
        <v>2463</v>
      </c>
      <c r="B732" s="15" t="s">
        <v>17835</v>
      </c>
      <c r="C732" s="772" t="s">
        <v>2248</v>
      </c>
      <c r="D732" s="17" t="s">
        <v>15114</v>
      </c>
      <c r="E732" s="825">
        <v>0</v>
      </c>
      <c r="F732" s="772">
        <v>0</v>
      </c>
      <c r="G732" s="825"/>
      <c r="H732" s="772">
        <v>1</v>
      </c>
      <c r="I732" s="819">
        <f t="shared" si="24"/>
        <v>0</v>
      </c>
      <c r="J732" s="819">
        <f t="shared" si="25"/>
        <v>1</v>
      </c>
      <c r="K732" s="941"/>
      <c r="L732" s="953"/>
    </row>
    <row r="733" spans="1:12">
      <c r="A733" s="15" t="s">
        <v>2463</v>
      </c>
      <c r="B733" s="15" t="s">
        <v>17835</v>
      </c>
      <c r="C733" s="772" t="s">
        <v>2249</v>
      </c>
      <c r="D733" s="17" t="s">
        <v>15115</v>
      </c>
      <c r="E733" s="825">
        <v>0</v>
      </c>
      <c r="F733" s="772">
        <v>0</v>
      </c>
      <c r="G733" s="825"/>
      <c r="H733" s="772">
        <v>1</v>
      </c>
      <c r="I733" s="819">
        <f t="shared" si="24"/>
        <v>0</v>
      </c>
      <c r="J733" s="819">
        <f t="shared" si="25"/>
        <v>1</v>
      </c>
      <c r="K733" s="941"/>
      <c r="L733" s="953"/>
    </row>
    <row r="734" spans="1:12">
      <c r="A734" s="15" t="s">
        <v>2463</v>
      </c>
      <c r="B734" s="15" t="s">
        <v>17835</v>
      </c>
      <c r="C734" s="772" t="s">
        <v>18665</v>
      </c>
      <c r="D734" s="17" t="s">
        <v>15116</v>
      </c>
      <c r="E734" s="825">
        <v>0</v>
      </c>
      <c r="F734" s="772">
        <v>0</v>
      </c>
      <c r="G734" s="825"/>
      <c r="H734" s="772">
        <v>1</v>
      </c>
      <c r="I734" s="819">
        <f t="shared" si="24"/>
        <v>0</v>
      </c>
      <c r="J734" s="819">
        <f t="shared" si="25"/>
        <v>1</v>
      </c>
      <c r="K734" s="941"/>
      <c r="L734" s="953"/>
    </row>
    <row r="735" spans="1:12">
      <c r="A735" s="15" t="s">
        <v>2463</v>
      </c>
      <c r="B735" s="15" t="s">
        <v>17835</v>
      </c>
      <c r="C735" s="772" t="s">
        <v>18666</v>
      </c>
      <c r="D735" s="17" t="s">
        <v>15117</v>
      </c>
      <c r="E735" s="825">
        <v>0</v>
      </c>
      <c r="F735" s="772">
        <v>0</v>
      </c>
      <c r="G735" s="825"/>
      <c r="H735" s="772">
        <v>1</v>
      </c>
      <c r="I735" s="819">
        <f t="shared" si="24"/>
        <v>0</v>
      </c>
      <c r="J735" s="819">
        <f t="shared" si="25"/>
        <v>1</v>
      </c>
      <c r="K735" s="941"/>
      <c r="L735" s="953"/>
    </row>
    <row r="736" spans="1:12">
      <c r="A736" s="15" t="s">
        <v>2463</v>
      </c>
      <c r="B736" s="15" t="s">
        <v>17835</v>
      </c>
      <c r="C736" s="772" t="s">
        <v>2250</v>
      </c>
      <c r="D736" s="17" t="s">
        <v>15118</v>
      </c>
      <c r="E736" s="825">
        <v>0</v>
      </c>
      <c r="F736" s="772">
        <v>0</v>
      </c>
      <c r="G736" s="825"/>
      <c r="H736" s="772">
        <v>1</v>
      </c>
      <c r="I736" s="819">
        <f t="shared" si="24"/>
        <v>0</v>
      </c>
      <c r="J736" s="819">
        <f t="shared" si="25"/>
        <v>1</v>
      </c>
      <c r="K736" s="941"/>
      <c r="L736" s="953"/>
    </row>
    <row r="737" spans="1:12">
      <c r="A737" s="15" t="s">
        <v>2463</v>
      </c>
      <c r="B737" s="15" t="s">
        <v>17835</v>
      </c>
      <c r="C737" s="772" t="s">
        <v>18667</v>
      </c>
      <c r="D737" s="17" t="s">
        <v>15119</v>
      </c>
      <c r="E737" s="825">
        <v>0</v>
      </c>
      <c r="F737" s="772">
        <v>0</v>
      </c>
      <c r="G737" s="825"/>
      <c r="H737" s="772">
        <v>1</v>
      </c>
      <c r="I737" s="819">
        <f t="shared" si="24"/>
        <v>0</v>
      </c>
      <c r="J737" s="819">
        <f t="shared" si="25"/>
        <v>1</v>
      </c>
      <c r="K737" s="941"/>
      <c r="L737" s="953"/>
    </row>
    <row r="738" spans="1:12">
      <c r="A738" s="15" t="s">
        <v>2463</v>
      </c>
      <c r="B738" s="15" t="s">
        <v>17835</v>
      </c>
      <c r="C738" s="772" t="s">
        <v>2251</v>
      </c>
      <c r="D738" s="17" t="s">
        <v>15120</v>
      </c>
      <c r="E738" s="825">
        <v>0</v>
      </c>
      <c r="F738" s="772">
        <v>0</v>
      </c>
      <c r="G738" s="825"/>
      <c r="H738" s="772">
        <v>1</v>
      </c>
      <c r="I738" s="819">
        <f t="shared" si="24"/>
        <v>0</v>
      </c>
      <c r="J738" s="819">
        <f t="shared" si="25"/>
        <v>1</v>
      </c>
      <c r="K738" s="941"/>
      <c r="L738" s="953"/>
    </row>
    <row r="739" spans="1:12">
      <c r="A739" s="15" t="s">
        <v>2463</v>
      </c>
      <c r="B739" s="15" t="s">
        <v>17835</v>
      </c>
      <c r="C739" s="772" t="s">
        <v>18668</v>
      </c>
      <c r="D739" s="17" t="s">
        <v>15121</v>
      </c>
      <c r="E739" s="825">
        <v>0</v>
      </c>
      <c r="F739" s="772">
        <v>0</v>
      </c>
      <c r="G739" s="825"/>
      <c r="H739" s="772">
        <v>1</v>
      </c>
      <c r="I739" s="819">
        <f t="shared" si="24"/>
        <v>0</v>
      </c>
      <c r="J739" s="819">
        <f t="shared" si="25"/>
        <v>1</v>
      </c>
      <c r="K739" s="941"/>
      <c r="L739" s="953"/>
    </row>
    <row r="740" spans="1:12">
      <c r="A740" s="15" t="s">
        <v>2463</v>
      </c>
      <c r="B740" s="15" t="s">
        <v>17835</v>
      </c>
      <c r="C740" s="772" t="s">
        <v>18669</v>
      </c>
      <c r="D740" s="17" t="s">
        <v>15122</v>
      </c>
      <c r="E740" s="825">
        <v>0</v>
      </c>
      <c r="F740" s="772">
        <v>0</v>
      </c>
      <c r="G740" s="825"/>
      <c r="H740" s="772">
        <v>1</v>
      </c>
      <c r="I740" s="819">
        <f t="shared" si="24"/>
        <v>0</v>
      </c>
      <c r="J740" s="819">
        <f t="shared" si="25"/>
        <v>1</v>
      </c>
      <c r="K740" s="941"/>
      <c r="L740" s="953"/>
    </row>
    <row r="741" spans="1:12">
      <c r="A741" s="15" t="s">
        <v>2463</v>
      </c>
      <c r="B741" s="15" t="s">
        <v>17835</v>
      </c>
      <c r="C741" s="772" t="s">
        <v>2252</v>
      </c>
      <c r="D741" s="17" t="s">
        <v>15123</v>
      </c>
      <c r="E741" s="825">
        <v>0</v>
      </c>
      <c r="F741" s="772">
        <v>0</v>
      </c>
      <c r="G741" s="825"/>
      <c r="H741" s="772">
        <v>1</v>
      </c>
      <c r="I741" s="819">
        <f t="shared" si="24"/>
        <v>0</v>
      </c>
      <c r="J741" s="819">
        <f t="shared" si="25"/>
        <v>1</v>
      </c>
      <c r="K741" s="941"/>
      <c r="L741" s="953"/>
    </row>
    <row r="742" spans="1:12">
      <c r="A742" s="15" t="s">
        <v>2463</v>
      </c>
      <c r="B742" s="15" t="s">
        <v>17835</v>
      </c>
      <c r="C742" s="772" t="s">
        <v>18670</v>
      </c>
      <c r="D742" s="17" t="s">
        <v>15124</v>
      </c>
      <c r="E742" s="825">
        <v>0</v>
      </c>
      <c r="F742" s="772">
        <v>0</v>
      </c>
      <c r="G742" s="825"/>
      <c r="H742" s="772">
        <v>1</v>
      </c>
      <c r="I742" s="819">
        <f t="shared" si="24"/>
        <v>0</v>
      </c>
      <c r="J742" s="819">
        <f t="shared" si="25"/>
        <v>1</v>
      </c>
      <c r="K742" s="941"/>
      <c r="L742" s="953"/>
    </row>
    <row r="743" spans="1:12">
      <c r="A743" s="15" t="s">
        <v>2463</v>
      </c>
      <c r="B743" s="15" t="s">
        <v>17835</v>
      </c>
      <c r="C743" s="772" t="s">
        <v>18671</v>
      </c>
      <c r="D743" s="17" t="s">
        <v>15125</v>
      </c>
      <c r="E743" s="825">
        <v>0</v>
      </c>
      <c r="F743" s="772">
        <v>0</v>
      </c>
      <c r="G743" s="825"/>
      <c r="H743" s="772">
        <v>1</v>
      </c>
      <c r="I743" s="819">
        <f t="shared" si="24"/>
        <v>0</v>
      </c>
      <c r="J743" s="819">
        <f t="shared" si="25"/>
        <v>1</v>
      </c>
      <c r="K743" s="941"/>
      <c r="L743" s="953"/>
    </row>
    <row r="744" spans="1:12">
      <c r="A744" s="15" t="s">
        <v>2463</v>
      </c>
      <c r="B744" s="15" t="s">
        <v>17835</v>
      </c>
      <c r="C744" s="772" t="s">
        <v>18672</v>
      </c>
      <c r="D744" s="17" t="s">
        <v>15126</v>
      </c>
      <c r="E744" s="825">
        <v>0</v>
      </c>
      <c r="F744" s="772">
        <v>0</v>
      </c>
      <c r="G744" s="825"/>
      <c r="H744" s="772">
        <v>1</v>
      </c>
      <c r="I744" s="819">
        <f t="shared" si="24"/>
        <v>0</v>
      </c>
      <c r="J744" s="819">
        <f t="shared" si="25"/>
        <v>1</v>
      </c>
      <c r="K744" s="941"/>
      <c r="L744" s="953"/>
    </row>
    <row r="745" spans="1:12">
      <c r="A745" s="15" t="s">
        <v>2463</v>
      </c>
      <c r="B745" s="15" t="s">
        <v>17835</v>
      </c>
      <c r="C745" s="772" t="s">
        <v>18673</v>
      </c>
      <c r="D745" s="17" t="s">
        <v>15127</v>
      </c>
      <c r="E745" s="825">
        <v>0</v>
      </c>
      <c r="F745" s="772">
        <v>0</v>
      </c>
      <c r="G745" s="825"/>
      <c r="H745" s="772">
        <v>1</v>
      </c>
      <c r="I745" s="819">
        <f t="shared" si="24"/>
        <v>0</v>
      </c>
      <c r="J745" s="819">
        <f t="shared" si="25"/>
        <v>1</v>
      </c>
      <c r="K745" s="941"/>
      <c r="L745" s="953"/>
    </row>
    <row r="746" spans="1:12">
      <c r="A746" s="15" t="s">
        <v>2463</v>
      </c>
      <c r="B746" s="15" t="s">
        <v>17835</v>
      </c>
      <c r="C746" s="772" t="s">
        <v>18674</v>
      </c>
      <c r="D746" s="17" t="s">
        <v>15128</v>
      </c>
      <c r="E746" s="825">
        <v>0</v>
      </c>
      <c r="F746" s="772">
        <v>0</v>
      </c>
      <c r="G746" s="825"/>
      <c r="H746" s="772">
        <v>1</v>
      </c>
      <c r="I746" s="819">
        <f t="shared" si="24"/>
        <v>0</v>
      </c>
      <c r="J746" s="819">
        <f t="shared" si="25"/>
        <v>1</v>
      </c>
      <c r="K746" s="941"/>
      <c r="L746" s="953"/>
    </row>
    <row r="747" spans="1:12">
      <c r="A747" s="15" t="s">
        <v>2463</v>
      </c>
      <c r="B747" s="15" t="s">
        <v>17835</v>
      </c>
      <c r="C747" s="772" t="s">
        <v>2253</v>
      </c>
      <c r="D747" s="17" t="s">
        <v>15129</v>
      </c>
      <c r="E747" s="825">
        <v>0</v>
      </c>
      <c r="F747" s="772">
        <v>0</v>
      </c>
      <c r="G747" s="825"/>
      <c r="H747" s="772">
        <v>1</v>
      </c>
      <c r="I747" s="819">
        <f t="shared" si="24"/>
        <v>0</v>
      </c>
      <c r="J747" s="819">
        <f t="shared" si="25"/>
        <v>1</v>
      </c>
      <c r="K747" s="941"/>
      <c r="L747" s="953"/>
    </row>
    <row r="748" spans="1:12">
      <c r="A748" s="15" t="s">
        <v>2463</v>
      </c>
      <c r="B748" s="15" t="s">
        <v>17835</v>
      </c>
      <c r="C748" s="772" t="s">
        <v>18675</v>
      </c>
      <c r="D748" s="17" t="s">
        <v>15130</v>
      </c>
      <c r="E748" s="825">
        <v>0</v>
      </c>
      <c r="F748" s="772">
        <v>0</v>
      </c>
      <c r="G748" s="825"/>
      <c r="H748" s="772">
        <v>1</v>
      </c>
      <c r="I748" s="819">
        <f t="shared" si="24"/>
        <v>0</v>
      </c>
      <c r="J748" s="819">
        <f t="shared" si="25"/>
        <v>1</v>
      </c>
      <c r="K748" s="941"/>
      <c r="L748" s="953"/>
    </row>
    <row r="749" spans="1:12">
      <c r="A749" s="15" t="s">
        <v>2463</v>
      </c>
      <c r="B749" s="15" t="s">
        <v>17835</v>
      </c>
      <c r="C749" s="772" t="s">
        <v>2254</v>
      </c>
      <c r="D749" s="17" t="s">
        <v>15131</v>
      </c>
      <c r="E749" s="825">
        <v>0</v>
      </c>
      <c r="F749" s="772">
        <v>0</v>
      </c>
      <c r="G749" s="825"/>
      <c r="H749" s="772">
        <v>1</v>
      </c>
      <c r="I749" s="819">
        <f t="shared" si="24"/>
        <v>0</v>
      </c>
      <c r="J749" s="819">
        <f t="shared" si="25"/>
        <v>1</v>
      </c>
      <c r="K749" s="941"/>
      <c r="L749" s="953"/>
    </row>
    <row r="750" spans="1:12">
      <c r="A750" s="15" t="s">
        <v>2463</v>
      </c>
      <c r="B750" s="15" t="s">
        <v>17835</v>
      </c>
      <c r="C750" s="772" t="s">
        <v>2255</v>
      </c>
      <c r="D750" s="17" t="s">
        <v>15132</v>
      </c>
      <c r="E750" s="825">
        <v>0</v>
      </c>
      <c r="F750" s="772">
        <v>0</v>
      </c>
      <c r="G750" s="825">
        <v>117</v>
      </c>
      <c r="H750" s="772">
        <v>130</v>
      </c>
      <c r="I750" s="819">
        <f t="shared" si="24"/>
        <v>117</v>
      </c>
      <c r="J750" s="819">
        <f t="shared" si="25"/>
        <v>130</v>
      </c>
      <c r="K750" s="941"/>
      <c r="L750" s="953"/>
    </row>
    <row r="751" spans="1:12">
      <c r="A751" s="15" t="s">
        <v>2463</v>
      </c>
      <c r="B751" s="15" t="s">
        <v>17835</v>
      </c>
      <c r="C751" s="772" t="s">
        <v>2256</v>
      </c>
      <c r="D751" s="17" t="s">
        <v>15133</v>
      </c>
      <c r="E751" s="825">
        <v>0</v>
      </c>
      <c r="F751" s="772">
        <v>0</v>
      </c>
      <c r="G751" s="825">
        <v>405</v>
      </c>
      <c r="H751" s="772">
        <v>440</v>
      </c>
      <c r="I751" s="819">
        <f t="shared" si="24"/>
        <v>405</v>
      </c>
      <c r="J751" s="819">
        <f t="shared" si="25"/>
        <v>440</v>
      </c>
      <c r="K751" s="941"/>
      <c r="L751" s="953"/>
    </row>
    <row r="752" spans="1:12">
      <c r="A752" s="15" t="s">
        <v>2463</v>
      </c>
      <c r="B752" s="15" t="s">
        <v>17835</v>
      </c>
      <c r="C752" s="772" t="s">
        <v>2257</v>
      </c>
      <c r="D752" s="17" t="s">
        <v>15134</v>
      </c>
      <c r="E752" s="825">
        <v>0</v>
      </c>
      <c r="F752" s="772">
        <v>0</v>
      </c>
      <c r="G752" s="825"/>
      <c r="H752" s="772">
        <v>1</v>
      </c>
      <c r="I752" s="819">
        <f t="shared" si="24"/>
        <v>0</v>
      </c>
      <c r="J752" s="819">
        <f t="shared" si="25"/>
        <v>1</v>
      </c>
      <c r="K752" s="941"/>
      <c r="L752" s="953"/>
    </row>
    <row r="753" spans="1:12">
      <c r="A753" s="15" t="s">
        <v>2463</v>
      </c>
      <c r="B753" s="15" t="s">
        <v>17835</v>
      </c>
      <c r="C753" s="772" t="s">
        <v>2258</v>
      </c>
      <c r="D753" s="17" t="s">
        <v>15135</v>
      </c>
      <c r="E753" s="825">
        <v>0</v>
      </c>
      <c r="F753" s="772">
        <v>0</v>
      </c>
      <c r="G753" s="825">
        <v>26</v>
      </c>
      <c r="H753" s="772">
        <v>25</v>
      </c>
      <c r="I753" s="819">
        <f t="shared" si="24"/>
        <v>26</v>
      </c>
      <c r="J753" s="819">
        <f t="shared" si="25"/>
        <v>25</v>
      </c>
      <c r="K753" s="941"/>
      <c r="L753" s="953"/>
    </row>
    <row r="754" spans="1:12">
      <c r="A754" s="15" t="s">
        <v>2463</v>
      </c>
      <c r="B754" s="15" t="s">
        <v>17835</v>
      </c>
      <c r="C754" s="772" t="s">
        <v>2259</v>
      </c>
      <c r="D754" s="17" t="s">
        <v>15136</v>
      </c>
      <c r="E754" s="825">
        <v>0</v>
      </c>
      <c r="F754" s="772">
        <v>0</v>
      </c>
      <c r="G754" s="825"/>
      <c r="H754" s="772">
        <v>1</v>
      </c>
      <c r="I754" s="819">
        <f t="shared" si="24"/>
        <v>0</v>
      </c>
      <c r="J754" s="819">
        <f t="shared" si="25"/>
        <v>1</v>
      </c>
      <c r="K754" s="941"/>
      <c r="L754" s="953"/>
    </row>
    <row r="755" spans="1:12">
      <c r="A755" s="15" t="s">
        <v>2463</v>
      </c>
      <c r="B755" s="15" t="s">
        <v>17835</v>
      </c>
      <c r="C755" s="772" t="s">
        <v>2260</v>
      </c>
      <c r="D755" s="17" t="s">
        <v>15137</v>
      </c>
      <c r="E755" s="825">
        <v>0</v>
      </c>
      <c r="F755" s="772">
        <v>0</v>
      </c>
      <c r="G755" s="825"/>
      <c r="H755" s="772">
        <v>1</v>
      </c>
      <c r="I755" s="819">
        <f t="shared" si="24"/>
        <v>0</v>
      </c>
      <c r="J755" s="819">
        <f t="shared" si="25"/>
        <v>1</v>
      </c>
      <c r="K755" s="941"/>
      <c r="L755" s="953"/>
    </row>
    <row r="756" spans="1:12">
      <c r="A756" s="15" t="s">
        <v>2463</v>
      </c>
      <c r="B756" s="15" t="s">
        <v>17835</v>
      </c>
      <c r="C756" s="772" t="s">
        <v>2261</v>
      </c>
      <c r="D756" s="17" t="s">
        <v>15138</v>
      </c>
      <c r="E756" s="825">
        <v>0</v>
      </c>
      <c r="F756" s="772">
        <v>0</v>
      </c>
      <c r="G756" s="825"/>
      <c r="H756" s="772">
        <v>1</v>
      </c>
      <c r="I756" s="819">
        <f t="shared" si="24"/>
        <v>0</v>
      </c>
      <c r="J756" s="819">
        <f t="shared" si="25"/>
        <v>1</v>
      </c>
      <c r="K756" s="941"/>
      <c r="L756" s="953"/>
    </row>
    <row r="757" spans="1:12">
      <c r="A757" s="15" t="s">
        <v>2463</v>
      </c>
      <c r="B757" s="15" t="s">
        <v>17835</v>
      </c>
      <c r="C757" s="772" t="s">
        <v>2262</v>
      </c>
      <c r="D757" s="17" t="s">
        <v>15139</v>
      </c>
      <c r="E757" s="825">
        <v>0</v>
      </c>
      <c r="F757" s="772">
        <v>0</v>
      </c>
      <c r="G757" s="825"/>
      <c r="H757" s="772">
        <v>1</v>
      </c>
      <c r="I757" s="819">
        <f t="shared" si="24"/>
        <v>0</v>
      </c>
      <c r="J757" s="819">
        <f t="shared" si="25"/>
        <v>1</v>
      </c>
      <c r="K757" s="941"/>
      <c r="L757" s="953"/>
    </row>
    <row r="758" spans="1:12">
      <c r="A758" s="15" t="s">
        <v>2463</v>
      </c>
      <c r="B758" s="15" t="s">
        <v>17835</v>
      </c>
      <c r="C758" s="772" t="s">
        <v>2263</v>
      </c>
      <c r="D758" s="17" t="s">
        <v>15140</v>
      </c>
      <c r="E758" s="825">
        <v>0</v>
      </c>
      <c r="F758" s="772">
        <v>0</v>
      </c>
      <c r="G758" s="825"/>
      <c r="H758" s="772">
        <v>1</v>
      </c>
      <c r="I758" s="819">
        <f t="shared" si="24"/>
        <v>0</v>
      </c>
      <c r="J758" s="819">
        <f t="shared" si="25"/>
        <v>1</v>
      </c>
      <c r="K758" s="941"/>
      <c r="L758" s="953"/>
    </row>
    <row r="759" spans="1:12">
      <c r="A759" s="15" t="s">
        <v>2463</v>
      </c>
      <c r="B759" s="15" t="s">
        <v>17835</v>
      </c>
      <c r="C759" s="772" t="s">
        <v>18676</v>
      </c>
      <c r="D759" s="17" t="s">
        <v>15141</v>
      </c>
      <c r="E759" s="825">
        <v>0</v>
      </c>
      <c r="F759" s="772">
        <v>0</v>
      </c>
      <c r="G759" s="825"/>
      <c r="H759" s="772">
        <v>1</v>
      </c>
      <c r="I759" s="819">
        <f t="shared" si="24"/>
        <v>0</v>
      </c>
      <c r="J759" s="819">
        <f t="shared" si="25"/>
        <v>1</v>
      </c>
      <c r="K759" s="941"/>
      <c r="L759" s="953"/>
    </row>
    <row r="760" spans="1:12">
      <c r="A760" s="15" t="s">
        <v>2463</v>
      </c>
      <c r="B760" s="15" t="s">
        <v>17835</v>
      </c>
      <c r="C760" s="772" t="s">
        <v>2264</v>
      </c>
      <c r="D760" s="17" t="s">
        <v>15142</v>
      </c>
      <c r="E760" s="825">
        <v>0</v>
      </c>
      <c r="F760" s="772">
        <v>0</v>
      </c>
      <c r="G760" s="825">
        <v>30</v>
      </c>
      <c r="H760" s="772">
        <v>30</v>
      </c>
      <c r="I760" s="819">
        <f t="shared" si="24"/>
        <v>30</v>
      </c>
      <c r="J760" s="819">
        <f t="shared" si="25"/>
        <v>30</v>
      </c>
      <c r="K760" s="941"/>
      <c r="L760" s="953"/>
    </row>
    <row r="761" spans="1:12">
      <c r="A761" s="15" t="s">
        <v>2463</v>
      </c>
      <c r="B761" s="15" t="s">
        <v>17835</v>
      </c>
      <c r="C761" s="772" t="s">
        <v>2265</v>
      </c>
      <c r="D761" s="17" t="s">
        <v>15143</v>
      </c>
      <c r="E761" s="825">
        <v>0</v>
      </c>
      <c r="F761" s="772">
        <v>0</v>
      </c>
      <c r="G761" s="825"/>
      <c r="H761" s="772">
        <v>1</v>
      </c>
      <c r="I761" s="819">
        <f t="shared" si="24"/>
        <v>0</v>
      </c>
      <c r="J761" s="819">
        <f t="shared" si="25"/>
        <v>1</v>
      </c>
      <c r="K761" s="941"/>
      <c r="L761" s="953"/>
    </row>
    <row r="762" spans="1:12">
      <c r="A762" s="15" t="s">
        <v>2463</v>
      </c>
      <c r="B762" s="15" t="s">
        <v>17835</v>
      </c>
      <c r="C762" s="772" t="s">
        <v>2266</v>
      </c>
      <c r="D762" s="17" t="s">
        <v>15144</v>
      </c>
      <c r="E762" s="825">
        <v>0</v>
      </c>
      <c r="F762" s="772">
        <v>0</v>
      </c>
      <c r="G762" s="825"/>
      <c r="H762" s="772">
        <v>1</v>
      </c>
      <c r="I762" s="819">
        <f t="shared" si="24"/>
        <v>0</v>
      </c>
      <c r="J762" s="819">
        <f t="shared" si="25"/>
        <v>1</v>
      </c>
      <c r="K762" s="941"/>
      <c r="L762" s="953"/>
    </row>
    <row r="763" spans="1:12">
      <c r="A763" s="15" t="s">
        <v>2463</v>
      </c>
      <c r="B763" s="15" t="s">
        <v>17835</v>
      </c>
      <c r="C763" s="772" t="s">
        <v>2267</v>
      </c>
      <c r="D763" s="17" t="s">
        <v>15145</v>
      </c>
      <c r="E763" s="825">
        <v>0</v>
      </c>
      <c r="F763" s="772">
        <v>0</v>
      </c>
      <c r="G763" s="825"/>
      <c r="H763" s="772">
        <v>1</v>
      </c>
      <c r="I763" s="819">
        <f t="shared" si="24"/>
        <v>0</v>
      </c>
      <c r="J763" s="819">
        <f t="shared" si="25"/>
        <v>1</v>
      </c>
      <c r="K763" s="941"/>
      <c r="L763" s="953"/>
    </row>
    <row r="764" spans="1:12">
      <c r="A764" s="15" t="s">
        <v>2463</v>
      </c>
      <c r="B764" s="15" t="s">
        <v>17835</v>
      </c>
      <c r="C764" s="772" t="s">
        <v>2268</v>
      </c>
      <c r="D764" s="17" t="s">
        <v>15146</v>
      </c>
      <c r="E764" s="825">
        <v>0</v>
      </c>
      <c r="F764" s="772">
        <v>0</v>
      </c>
      <c r="G764" s="825">
        <v>1</v>
      </c>
      <c r="H764" s="772">
        <v>1</v>
      </c>
      <c r="I764" s="819">
        <f t="shared" si="24"/>
        <v>1</v>
      </c>
      <c r="J764" s="819">
        <f t="shared" si="25"/>
        <v>1</v>
      </c>
      <c r="K764" s="941"/>
      <c r="L764" s="953"/>
    </row>
    <row r="765" spans="1:12">
      <c r="A765" s="15" t="s">
        <v>2463</v>
      </c>
      <c r="B765" s="15" t="s">
        <v>17835</v>
      </c>
      <c r="C765" s="772" t="s">
        <v>2269</v>
      </c>
      <c r="D765" s="17" t="s">
        <v>15147</v>
      </c>
      <c r="E765" s="825">
        <v>0</v>
      </c>
      <c r="F765" s="772">
        <v>0</v>
      </c>
      <c r="G765" s="825"/>
      <c r="H765" s="772">
        <v>1</v>
      </c>
      <c r="I765" s="819">
        <f t="shared" si="24"/>
        <v>0</v>
      </c>
      <c r="J765" s="819">
        <f t="shared" si="25"/>
        <v>1</v>
      </c>
      <c r="K765" s="941"/>
      <c r="L765" s="953"/>
    </row>
    <row r="766" spans="1:12">
      <c r="A766" s="15" t="s">
        <v>2463</v>
      </c>
      <c r="B766" s="15" t="s">
        <v>17835</v>
      </c>
      <c r="C766" s="772" t="s">
        <v>2270</v>
      </c>
      <c r="D766" s="17" t="s">
        <v>15148</v>
      </c>
      <c r="E766" s="825">
        <v>0</v>
      </c>
      <c r="F766" s="772">
        <v>0</v>
      </c>
      <c r="G766" s="825"/>
      <c r="H766" s="772">
        <v>4</v>
      </c>
      <c r="I766" s="819">
        <f t="shared" si="24"/>
        <v>0</v>
      </c>
      <c r="J766" s="819">
        <f t="shared" si="25"/>
        <v>4</v>
      </c>
      <c r="K766" s="941"/>
      <c r="L766" s="953"/>
    </row>
    <row r="767" spans="1:12">
      <c r="A767" s="15" t="s">
        <v>2463</v>
      </c>
      <c r="B767" s="15" t="s">
        <v>17835</v>
      </c>
      <c r="C767" s="772" t="s">
        <v>2271</v>
      </c>
      <c r="D767" s="17" t="s">
        <v>16412</v>
      </c>
      <c r="E767" s="825">
        <v>0</v>
      </c>
      <c r="F767" s="772">
        <v>0</v>
      </c>
      <c r="G767" s="825"/>
      <c r="H767" s="772">
        <v>1</v>
      </c>
      <c r="I767" s="819">
        <f t="shared" si="24"/>
        <v>0</v>
      </c>
      <c r="J767" s="819">
        <f t="shared" si="25"/>
        <v>1</v>
      </c>
      <c r="K767" s="941"/>
      <c r="L767" s="953"/>
    </row>
    <row r="768" spans="1:12">
      <c r="A768" s="15" t="s">
        <v>2463</v>
      </c>
      <c r="B768" s="15" t="s">
        <v>17835</v>
      </c>
      <c r="C768" s="772" t="s">
        <v>2272</v>
      </c>
      <c r="D768" s="17" t="s">
        <v>15149</v>
      </c>
      <c r="E768" s="825">
        <v>0</v>
      </c>
      <c r="F768" s="772">
        <v>0</v>
      </c>
      <c r="G768" s="825">
        <v>2</v>
      </c>
      <c r="H768" s="772">
        <v>1</v>
      </c>
      <c r="I768" s="819">
        <f t="shared" si="24"/>
        <v>2</v>
      </c>
      <c r="J768" s="819">
        <f t="shared" si="25"/>
        <v>1</v>
      </c>
      <c r="K768" s="941"/>
      <c r="L768" s="953"/>
    </row>
    <row r="769" spans="1:12">
      <c r="A769" s="15" t="s">
        <v>2463</v>
      </c>
      <c r="B769" s="15" t="s">
        <v>17835</v>
      </c>
      <c r="C769" s="772" t="s">
        <v>2273</v>
      </c>
      <c r="D769" s="17" t="s">
        <v>15150</v>
      </c>
      <c r="E769" s="825">
        <v>0</v>
      </c>
      <c r="F769" s="772">
        <v>0</v>
      </c>
      <c r="G769" s="825">
        <v>5</v>
      </c>
      <c r="H769" s="772">
        <v>2</v>
      </c>
      <c r="I769" s="819">
        <f t="shared" si="24"/>
        <v>5</v>
      </c>
      <c r="J769" s="819">
        <f t="shared" si="25"/>
        <v>2</v>
      </c>
      <c r="K769" s="941"/>
      <c r="L769" s="953"/>
    </row>
    <row r="770" spans="1:12">
      <c r="A770" s="15" t="s">
        <v>2463</v>
      </c>
      <c r="B770" s="15" t="s">
        <v>17835</v>
      </c>
      <c r="C770" s="772" t="s">
        <v>18677</v>
      </c>
      <c r="D770" s="17" t="s">
        <v>15151</v>
      </c>
      <c r="E770" s="825">
        <v>0</v>
      </c>
      <c r="F770" s="772">
        <v>0</v>
      </c>
      <c r="G770" s="825"/>
      <c r="H770" s="772">
        <v>1</v>
      </c>
      <c r="I770" s="819">
        <f t="shared" si="24"/>
        <v>0</v>
      </c>
      <c r="J770" s="819">
        <f t="shared" si="25"/>
        <v>1</v>
      </c>
      <c r="K770" s="941"/>
      <c r="L770" s="953"/>
    </row>
    <row r="771" spans="1:12">
      <c r="A771" s="15" t="s">
        <v>2463</v>
      </c>
      <c r="B771" s="15" t="s">
        <v>17835</v>
      </c>
      <c r="C771" s="772" t="s">
        <v>2274</v>
      </c>
      <c r="D771" s="17" t="s">
        <v>15152</v>
      </c>
      <c r="E771" s="825">
        <v>0</v>
      </c>
      <c r="F771" s="772">
        <v>0</v>
      </c>
      <c r="G771" s="825">
        <v>3</v>
      </c>
      <c r="H771" s="772">
        <v>7</v>
      </c>
      <c r="I771" s="819">
        <f t="shared" si="24"/>
        <v>3</v>
      </c>
      <c r="J771" s="819">
        <f t="shared" si="25"/>
        <v>7</v>
      </c>
      <c r="K771" s="941"/>
      <c r="L771" s="953"/>
    </row>
    <row r="772" spans="1:12">
      <c r="A772" s="15" t="s">
        <v>2463</v>
      </c>
      <c r="B772" s="15" t="s">
        <v>17835</v>
      </c>
      <c r="C772" s="772" t="s">
        <v>2275</v>
      </c>
      <c r="D772" s="17" t="s">
        <v>15153</v>
      </c>
      <c r="E772" s="825">
        <v>0</v>
      </c>
      <c r="F772" s="772">
        <v>0</v>
      </c>
      <c r="G772" s="825"/>
      <c r="H772" s="772">
        <v>1</v>
      </c>
      <c r="I772" s="819">
        <f t="shared" si="24"/>
        <v>0</v>
      </c>
      <c r="J772" s="819">
        <f t="shared" si="25"/>
        <v>1</v>
      </c>
      <c r="K772" s="941"/>
      <c r="L772" s="953"/>
    </row>
    <row r="773" spans="1:12">
      <c r="A773" s="15" t="s">
        <v>2463</v>
      </c>
      <c r="B773" s="15" t="s">
        <v>17835</v>
      </c>
      <c r="C773" s="772" t="s">
        <v>2276</v>
      </c>
      <c r="D773" s="17" t="s">
        <v>15154</v>
      </c>
      <c r="E773" s="825">
        <v>0</v>
      </c>
      <c r="F773" s="772">
        <v>0</v>
      </c>
      <c r="G773" s="825"/>
      <c r="H773" s="772">
        <v>1</v>
      </c>
      <c r="I773" s="819">
        <f t="shared" si="24"/>
        <v>0</v>
      </c>
      <c r="J773" s="819">
        <f t="shared" si="25"/>
        <v>1</v>
      </c>
      <c r="K773" s="941"/>
      <c r="L773" s="953"/>
    </row>
    <row r="774" spans="1:12">
      <c r="A774" s="15" t="s">
        <v>2463</v>
      </c>
      <c r="B774" s="15" t="s">
        <v>17835</v>
      </c>
      <c r="C774" s="772" t="s">
        <v>2277</v>
      </c>
      <c r="D774" s="17" t="s">
        <v>15155</v>
      </c>
      <c r="E774" s="825">
        <v>0</v>
      </c>
      <c r="F774" s="772">
        <v>0</v>
      </c>
      <c r="G774" s="825"/>
      <c r="H774" s="772">
        <v>1</v>
      </c>
      <c r="I774" s="819">
        <f t="shared" si="24"/>
        <v>0</v>
      </c>
      <c r="J774" s="819">
        <f t="shared" si="25"/>
        <v>1</v>
      </c>
      <c r="K774" s="941"/>
      <c r="L774" s="953"/>
    </row>
    <row r="775" spans="1:12">
      <c r="A775" s="15" t="s">
        <v>2463</v>
      </c>
      <c r="B775" s="15" t="s">
        <v>17835</v>
      </c>
      <c r="C775" s="772" t="s">
        <v>2278</v>
      </c>
      <c r="D775" s="17" t="s">
        <v>15156</v>
      </c>
      <c r="E775" s="825">
        <v>0</v>
      </c>
      <c r="F775" s="772">
        <v>0</v>
      </c>
      <c r="G775" s="825"/>
      <c r="H775" s="772">
        <v>1</v>
      </c>
      <c r="I775" s="819">
        <f t="shared" ref="I775:I833" si="26">E775+G775</f>
        <v>0</v>
      </c>
      <c r="J775" s="819">
        <f t="shared" ref="J775:J833" si="27">F775+H775</f>
        <v>1</v>
      </c>
      <c r="K775" s="941"/>
      <c r="L775" s="953"/>
    </row>
    <row r="776" spans="1:12">
      <c r="A776" s="15" t="s">
        <v>2463</v>
      </c>
      <c r="B776" s="15" t="s">
        <v>17835</v>
      </c>
      <c r="C776" s="772" t="s">
        <v>2279</v>
      </c>
      <c r="D776" s="17" t="s">
        <v>15157</v>
      </c>
      <c r="E776" s="825">
        <v>0</v>
      </c>
      <c r="F776" s="772">
        <v>0</v>
      </c>
      <c r="G776" s="825"/>
      <c r="H776" s="772">
        <v>1</v>
      </c>
      <c r="I776" s="819">
        <f t="shared" si="26"/>
        <v>0</v>
      </c>
      <c r="J776" s="819">
        <f t="shared" si="27"/>
        <v>1</v>
      </c>
      <c r="K776" s="941"/>
      <c r="L776" s="953"/>
    </row>
    <row r="777" spans="1:12">
      <c r="A777" s="15" t="s">
        <v>2463</v>
      </c>
      <c r="B777" s="15" t="s">
        <v>17835</v>
      </c>
      <c r="C777" s="772" t="s">
        <v>2280</v>
      </c>
      <c r="D777" s="17" t="s">
        <v>15158</v>
      </c>
      <c r="E777" s="825">
        <v>0</v>
      </c>
      <c r="F777" s="772">
        <v>0</v>
      </c>
      <c r="G777" s="825">
        <v>4</v>
      </c>
      <c r="H777" s="772">
        <v>1</v>
      </c>
      <c r="I777" s="819">
        <f t="shared" si="26"/>
        <v>4</v>
      </c>
      <c r="J777" s="819">
        <f t="shared" si="27"/>
        <v>1</v>
      </c>
      <c r="K777" s="941"/>
      <c r="L777" s="953"/>
    </row>
    <row r="778" spans="1:12">
      <c r="A778" s="15" t="s">
        <v>2463</v>
      </c>
      <c r="B778" s="15" t="s">
        <v>17835</v>
      </c>
      <c r="C778" s="772" t="s">
        <v>18678</v>
      </c>
      <c r="D778" s="17" t="s">
        <v>15159</v>
      </c>
      <c r="E778" s="825">
        <v>0</v>
      </c>
      <c r="F778" s="772">
        <v>0</v>
      </c>
      <c r="G778" s="825">
        <v>4</v>
      </c>
      <c r="H778" s="772">
        <v>1</v>
      </c>
      <c r="I778" s="819">
        <f t="shared" si="26"/>
        <v>4</v>
      </c>
      <c r="J778" s="819">
        <f t="shared" si="27"/>
        <v>1</v>
      </c>
      <c r="K778" s="941"/>
      <c r="L778" s="953"/>
    </row>
    <row r="779" spans="1:12">
      <c r="A779" s="15" t="s">
        <v>2463</v>
      </c>
      <c r="B779" s="15" t="s">
        <v>17835</v>
      </c>
      <c r="C779" s="772" t="s">
        <v>2281</v>
      </c>
      <c r="D779" s="17" t="s">
        <v>15160</v>
      </c>
      <c r="E779" s="825">
        <v>0</v>
      </c>
      <c r="F779" s="772">
        <v>0</v>
      </c>
      <c r="G779" s="825">
        <v>564</v>
      </c>
      <c r="H779" s="772">
        <v>400</v>
      </c>
      <c r="I779" s="819">
        <f t="shared" si="26"/>
        <v>564</v>
      </c>
      <c r="J779" s="819">
        <f t="shared" si="27"/>
        <v>400</v>
      </c>
      <c r="K779" s="941"/>
      <c r="L779" s="953"/>
    </row>
    <row r="780" spans="1:12">
      <c r="A780" s="15" t="s">
        <v>2463</v>
      </c>
      <c r="B780" s="15" t="s">
        <v>17835</v>
      </c>
      <c r="C780" s="772" t="s">
        <v>2282</v>
      </c>
      <c r="D780" s="17" t="s">
        <v>15161</v>
      </c>
      <c r="E780" s="825">
        <v>0</v>
      </c>
      <c r="F780" s="772">
        <v>0</v>
      </c>
      <c r="G780" s="825"/>
      <c r="H780" s="772">
        <v>1</v>
      </c>
      <c r="I780" s="819">
        <f t="shared" si="26"/>
        <v>0</v>
      </c>
      <c r="J780" s="819">
        <f t="shared" si="27"/>
        <v>1</v>
      </c>
      <c r="K780" s="941"/>
      <c r="L780" s="953"/>
    </row>
    <row r="781" spans="1:12">
      <c r="A781" s="15" t="s">
        <v>2463</v>
      </c>
      <c r="B781" s="15" t="s">
        <v>17835</v>
      </c>
      <c r="C781" s="772" t="s">
        <v>18679</v>
      </c>
      <c r="D781" s="17" t="s">
        <v>15162</v>
      </c>
      <c r="E781" s="825">
        <v>0</v>
      </c>
      <c r="F781" s="772">
        <v>0</v>
      </c>
      <c r="G781" s="825"/>
      <c r="H781" s="772">
        <v>1</v>
      </c>
      <c r="I781" s="819">
        <f t="shared" si="26"/>
        <v>0</v>
      </c>
      <c r="J781" s="819">
        <f t="shared" si="27"/>
        <v>1</v>
      </c>
      <c r="K781" s="941"/>
      <c r="L781" s="953"/>
    </row>
    <row r="782" spans="1:12">
      <c r="A782" s="15" t="s">
        <v>2463</v>
      </c>
      <c r="B782" s="15" t="s">
        <v>17835</v>
      </c>
      <c r="C782" s="772" t="s">
        <v>18680</v>
      </c>
      <c r="D782" s="17" t="s">
        <v>15163</v>
      </c>
      <c r="E782" s="825">
        <v>0</v>
      </c>
      <c r="F782" s="772">
        <v>0</v>
      </c>
      <c r="G782" s="825"/>
      <c r="H782" s="772">
        <v>1</v>
      </c>
      <c r="I782" s="819">
        <f t="shared" si="26"/>
        <v>0</v>
      </c>
      <c r="J782" s="819">
        <f t="shared" si="27"/>
        <v>1</v>
      </c>
      <c r="K782" s="941"/>
      <c r="L782" s="953"/>
    </row>
    <row r="783" spans="1:12">
      <c r="A783" s="15" t="s">
        <v>2463</v>
      </c>
      <c r="B783" s="15" t="s">
        <v>17835</v>
      </c>
      <c r="C783" s="772" t="s">
        <v>18681</v>
      </c>
      <c r="D783" s="17" t="s">
        <v>15164</v>
      </c>
      <c r="E783" s="825">
        <v>0</v>
      </c>
      <c r="F783" s="772">
        <v>0</v>
      </c>
      <c r="G783" s="825"/>
      <c r="H783" s="772">
        <v>1</v>
      </c>
      <c r="I783" s="819">
        <f t="shared" si="26"/>
        <v>0</v>
      </c>
      <c r="J783" s="819">
        <f t="shared" si="27"/>
        <v>1</v>
      </c>
      <c r="K783" s="941"/>
      <c r="L783" s="953"/>
    </row>
    <row r="784" spans="1:12">
      <c r="A784" s="15" t="s">
        <v>2463</v>
      </c>
      <c r="B784" s="15" t="s">
        <v>17835</v>
      </c>
      <c r="C784" s="772" t="s">
        <v>18682</v>
      </c>
      <c r="D784" s="17" t="s">
        <v>15165</v>
      </c>
      <c r="E784" s="825">
        <v>0</v>
      </c>
      <c r="F784" s="772">
        <v>0</v>
      </c>
      <c r="G784" s="825"/>
      <c r="H784" s="772">
        <v>1</v>
      </c>
      <c r="I784" s="819">
        <f t="shared" si="26"/>
        <v>0</v>
      </c>
      <c r="J784" s="819">
        <f t="shared" si="27"/>
        <v>1</v>
      </c>
      <c r="K784" s="941"/>
      <c r="L784" s="953"/>
    </row>
    <row r="785" spans="1:12">
      <c r="A785" s="15" t="s">
        <v>2463</v>
      </c>
      <c r="B785" s="15" t="s">
        <v>17835</v>
      </c>
      <c r="C785" s="772" t="s">
        <v>18683</v>
      </c>
      <c r="D785" s="17" t="s">
        <v>15166</v>
      </c>
      <c r="E785" s="825">
        <v>0</v>
      </c>
      <c r="F785" s="772">
        <v>0</v>
      </c>
      <c r="G785" s="825"/>
      <c r="H785" s="772">
        <v>1</v>
      </c>
      <c r="I785" s="819">
        <f t="shared" si="26"/>
        <v>0</v>
      </c>
      <c r="J785" s="819">
        <f t="shared" si="27"/>
        <v>1</v>
      </c>
      <c r="K785" s="941"/>
      <c r="L785" s="953"/>
    </row>
    <row r="786" spans="1:12">
      <c r="A786" s="15" t="s">
        <v>2463</v>
      </c>
      <c r="B786" s="15" t="s">
        <v>17835</v>
      </c>
      <c r="C786" s="772" t="s">
        <v>18684</v>
      </c>
      <c r="D786" s="17" t="s">
        <v>15167</v>
      </c>
      <c r="E786" s="825">
        <v>0</v>
      </c>
      <c r="F786" s="772">
        <v>0</v>
      </c>
      <c r="G786" s="825"/>
      <c r="H786" s="772">
        <v>1</v>
      </c>
      <c r="I786" s="819">
        <f t="shared" si="26"/>
        <v>0</v>
      </c>
      <c r="J786" s="819">
        <f t="shared" si="27"/>
        <v>1</v>
      </c>
      <c r="K786" s="941"/>
      <c r="L786" s="953"/>
    </row>
    <row r="787" spans="1:12">
      <c r="A787" s="15" t="s">
        <v>2463</v>
      </c>
      <c r="B787" s="15" t="s">
        <v>17835</v>
      </c>
      <c r="C787" s="772" t="s">
        <v>2283</v>
      </c>
      <c r="D787" s="17" t="s">
        <v>15168</v>
      </c>
      <c r="E787" s="825">
        <v>0</v>
      </c>
      <c r="F787" s="772">
        <v>0</v>
      </c>
      <c r="G787" s="825">
        <v>38</v>
      </c>
      <c r="H787" s="772">
        <v>20</v>
      </c>
      <c r="I787" s="819">
        <f t="shared" si="26"/>
        <v>38</v>
      </c>
      <c r="J787" s="819">
        <f t="shared" si="27"/>
        <v>20</v>
      </c>
      <c r="K787" s="941"/>
      <c r="L787" s="953"/>
    </row>
    <row r="788" spans="1:12">
      <c r="A788" s="15" t="s">
        <v>2463</v>
      </c>
      <c r="B788" s="15" t="s">
        <v>17835</v>
      </c>
      <c r="C788" s="772" t="s">
        <v>2284</v>
      </c>
      <c r="D788" s="17" t="s">
        <v>15169</v>
      </c>
      <c r="E788" s="825">
        <v>0</v>
      </c>
      <c r="F788" s="772">
        <v>0</v>
      </c>
      <c r="G788" s="825"/>
      <c r="H788" s="772">
        <v>1</v>
      </c>
      <c r="I788" s="819">
        <f t="shared" si="26"/>
        <v>0</v>
      </c>
      <c r="J788" s="819">
        <f t="shared" si="27"/>
        <v>1</v>
      </c>
      <c r="K788" s="941"/>
      <c r="L788" s="953"/>
    </row>
    <row r="789" spans="1:12">
      <c r="A789" s="15" t="s">
        <v>2463</v>
      </c>
      <c r="B789" s="15" t="s">
        <v>17835</v>
      </c>
      <c r="C789" s="772" t="s">
        <v>2285</v>
      </c>
      <c r="D789" s="17" t="s">
        <v>15170</v>
      </c>
      <c r="E789" s="825">
        <v>0</v>
      </c>
      <c r="F789" s="772">
        <v>0</v>
      </c>
      <c r="G789" s="825"/>
      <c r="H789" s="772">
        <v>1</v>
      </c>
      <c r="I789" s="819">
        <f t="shared" si="26"/>
        <v>0</v>
      </c>
      <c r="J789" s="819">
        <f t="shared" si="27"/>
        <v>1</v>
      </c>
      <c r="K789" s="941"/>
      <c r="L789" s="953"/>
    </row>
    <row r="790" spans="1:12">
      <c r="A790" s="15" t="s">
        <v>2463</v>
      </c>
      <c r="B790" s="15" t="s">
        <v>17835</v>
      </c>
      <c r="C790" s="772" t="s">
        <v>18685</v>
      </c>
      <c r="D790" s="17" t="s">
        <v>15171</v>
      </c>
      <c r="E790" s="825">
        <v>0</v>
      </c>
      <c r="F790" s="772">
        <v>0</v>
      </c>
      <c r="G790" s="825"/>
      <c r="H790" s="772">
        <v>1</v>
      </c>
      <c r="I790" s="819">
        <f t="shared" si="26"/>
        <v>0</v>
      </c>
      <c r="J790" s="819">
        <f t="shared" si="27"/>
        <v>1</v>
      </c>
      <c r="K790" s="941"/>
      <c r="L790" s="953"/>
    </row>
    <row r="791" spans="1:12">
      <c r="A791" s="15" t="s">
        <v>2463</v>
      </c>
      <c r="B791" s="15" t="s">
        <v>17835</v>
      </c>
      <c r="C791" s="772" t="s">
        <v>18686</v>
      </c>
      <c r="D791" s="17" t="s">
        <v>15172</v>
      </c>
      <c r="E791" s="825">
        <v>0</v>
      </c>
      <c r="F791" s="772">
        <v>0</v>
      </c>
      <c r="G791" s="825">
        <v>1</v>
      </c>
      <c r="H791" s="772">
        <v>1</v>
      </c>
      <c r="I791" s="819">
        <f t="shared" si="26"/>
        <v>1</v>
      </c>
      <c r="J791" s="819">
        <f t="shared" si="27"/>
        <v>1</v>
      </c>
      <c r="K791" s="941"/>
      <c r="L791" s="953"/>
    </row>
    <row r="792" spans="1:12">
      <c r="A792" s="15" t="s">
        <v>2463</v>
      </c>
      <c r="B792" s="15" t="s">
        <v>17835</v>
      </c>
      <c r="C792" s="772" t="s">
        <v>2286</v>
      </c>
      <c r="D792" s="17" t="s">
        <v>2287</v>
      </c>
      <c r="E792" s="825">
        <v>0</v>
      </c>
      <c r="F792" s="772">
        <v>0</v>
      </c>
      <c r="G792" s="825">
        <v>2</v>
      </c>
      <c r="H792" s="772">
        <v>1</v>
      </c>
      <c r="I792" s="819">
        <f t="shared" si="26"/>
        <v>2</v>
      </c>
      <c r="J792" s="819">
        <f t="shared" si="27"/>
        <v>1</v>
      </c>
      <c r="K792" s="941"/>
      <c r="L792" s="953"/>
    </row>
    <row r="793" spans="1:12">
      <c r="A793" s="15" t="s">
        <v>2463</v>
      </c>
      <c r="B793" s="15" t="s">
        <v>17835</v>
      </c>
      <c r="C793" s="772" t="s">
        <v>2288</v>
      </c>
      <c r="D793" s="17" t="s">
        <v>15173</v>
      </c>
      <c r="E793" s="825">
        <v>0</v>
      </c>
      <c r="F793" s="772">
        <v>0</v>
      </c>
      <c r="G793" s="825"/>
      <c r="H793" s="772">
        <v>1</v>
      </c>
      <c r="I793" s="819">
        <f t="shared" si="26"/>
        <v>0</v>
      </c>
      <c r="J793" s="819">
        <f t="shared" si="27"/>
        <v>1</v>
      </c>
      <c r="K793" s="941"/>
      <c r="L793" s="953"/>
    </row>
    <row r="794" spans="1:12">
      <c r="A794" s="15" t="s">
        <v>2463</v>
      </c>
      <c r="B794" s="15" t="s">
        <v>17835</v>
      </c>
      <c r="C794" s="772" t="s">
        <v>2289</v>
      </c>
      <c r="D794" s="17" t="s">
        <v>15174</v>
      </c>
      <c r="E794" s="825">
        <v>0</v>
      </c>
      <c r="F794" s="772">
        <v>0</v>
      </c>
      <c r="G794" s="825">
        <v>46</v>
      </c>
      <c r="H794" s="772">
        <v>45</v>
      </c>
      <c r="I794" s="819">
        <f t="shared" si="26"/>
        <v>46</v>
      </c>
      <c r="J794" s="819">
        <f t="shared" si="27"/>
        <v>45</v>
      </c>
      <c r="K794" s="941"/>
      <c r="L794" s="953"/>
    </row>
    <row r="795" spans="1:12">
      <c r="A795" s="15" t="s">
        <v>2463</v>
      </c>
      <c r="B795" s="15" t="s">
        <v>17835</v>
      </c>
      <c r="C795" s="772" t="s">
        <v>4593</v>
      </c>
      <c r="D795" s="17" t="s">
        <v>15175</v>
      </c>
      <c r="E795" s="825">
        <v>0</v>
      </c>
      <c r="F795" s="772">
        <v>0</v>
      </c>
      <c r="G795" s="825">
        <v>1</v>
      </c>
      <c r="H795" s="772">
        <v>1</v>
      </c>
      <c r="I795" s="819">
        <f t="shared" si="26"/>
        <v>1</v>
      </c>
      <c r="J795" s="819">
        <f t="shared" si="27"/>
        <v>1</v>
      </c>
      <c r="K795" s="941"/>
      <c r="L795" s="953"/>
    </row>
    <row r="796" spans="1:12">
      <c r="A796" s="15" t="s">
        <v>2463</v>
      </c>
      <c r="B796" s="15" t="s">
        <v>17835</v>
      </c>
      <c r="C796" s="772" t="s">
        <v>2290</v>
      </c>
      <c r="D796" s="17" t="s">
        <v>15176</v>
      </c>
      <c r="E796" s="825">
        <v>0</v>
      </c>
      <c r="F796" s="772">
        <v>0</v>
      </c>
      <c r="G796" s="825"/>
      <c r="H796" s="772">
        <v>1</v>
      </c>
      <c r="I796" s="819">
        <f t="shared" si="26"/>
        <v>0</v>
      </c>
      <c r="J796" s="819">
        <f t="shared" si="27"/>
        <v>1</v>
      </c>
      <c r="K796" s="941"/>
      <c r="L796" s="953"/>
    </row>
    <row r="797" spans="1:12">
      <c r="A797" s="15" t="s">
        <v>2463</v>
      </c>
      <c r="B797" s="15" t="s">
        <v>17835</v>
      </c>
      <c r="C797" s="772" t="s">
        <v>18687</v>
      </c>
      <c r="D797" s="17" t="s">
        <v>15177</v>
      </c>
      <c r="E797" s="825">
        <v>0</v>
      </c>
      <c r="F797" s="772">
        <v>0</v>
      </c>
      <c r="G797" s="825"/>
      <c r="H797" s="772">
        <v>1</v>
      </c>
      <c r="I797" s="819">
        <f t="shared" si="26"/>
        <v>0</v>
      </c>
      <c r="J797" s="819">
        <f t="shared" si="27"/>
        <v>1</v>
      </c>
      <c r="K797" s="941"/>
      <c r="L797" s="953"/>
    </row>
    <row r="798" spans="1:12">
      <c r="A798" s="15" t="s">
        <v>2463</v>
      </c>
      <c r="B798" s="15" t="s">
        <v>17835</v>
      </c>
      <c r="C798" s="772" t="s">
        <v>2291</v>
      </c>
      <c r="D798" s="17" t="s">
        <v>15178</v>
      </c>
      <c r="E798" s="825">
        <v>0</v>
      </c>
      <c r="F798" s="772">
        <v>0</v>
      </c>
      <c r="G798" s="825"/>
      <c r="H798" s="772">
        <v>1</v>
      </c>
      <c r="I798" s="819">
        <f t="shared" si="26"/>
        <v>0</v>
      </c>
      <c r="J798" s="819">
        <f t="shared" si="27"/>
        <v>1</v>
      </c>
      <c r="K798" s="941"/>
      <c r="L798" s="953"/>
    </row>
    <row r="799" spans="1:12">
      <c r="A799" s="15" t="s">
        <v>2463</v>
      </c>
      <c r="B799" s="15" t="s">
        <v>17835</v>
      </c>
      <c r="C799" s="772" t="s">
        <v>18688</v>
      </c>
      <c r="D799" s="17" t="s">
        <v>15179</v>
      </c>
      <c r="E799" s="825">
        <v>0</v>
      </c>
      <c r="F799" s="772">
        <v>0</v>
      </c>
      <c r="G799" s="825"/>
      <c r="H799" s="772">
        <v>1</v>
      </c>
      <c r="I799" s="819">
        <f t="shared" si="26"/>
        <v>0</v>
      </c>
      <c r="J799" s="819">
        <f t="shared" si="27"/>
        <v>1</v>
      </c>
      <c r="K799" s="941"/>
      <c r="L799" s="953"/>
    </row>
    <row r="800" spans="1:12">
      <c r="A800" s="15" t="s">
        <v>2463</v>
      </c>
      <c r="B800" s="15" t="s">
        <v>17835</v>
      </c>
      <c r="C800" s="772" t="s">
        <v>2292</v>
      </c>
      <c r="D800" s="17" t="s">
        <v>15180</v>
      </c>
      <c r="E800" s="825">
        <v>0</v>
      </c>
      <c r="F800" s="772">
        <v>1</v>
      </c>
      <c r="G800" s="825">
        <v>106</v>
      </c>
      <c r="H800" s="772">
        <v>80</v>
      </c>
      <c r="I800" s="819">
        <f t="shared" si="26"/>
        <v>106</v>
      </c>
      <c r="J800" s="819">
        <f t="shared" si="27"/>
        <v>81</v>
      </c>
      <c r="K800" s="941"/>
      <c r="L800" s="953"/>
    </row>
    <row r="801" spans="1:12">
      <c r="A801" s="15" t="s">
        <v>2463</v>
      </c>
      <c r="B801" s="15" t="s">
        <v>17835</v>
      </c>
      <c r="C801" s="772" t="s">
        <v>2293</v>
      </c>
      <c r="D801" s="17" t="s">
        <v>15181</v>
      </c>
      <c r="E801" s="825">
        <v>0</v>
      </c>
      <c r="F801" s="772">
        <v>0</v>
      </c>
      <c r="G801" s="825"/>
      <c r="H801" s="772">
        <v>1</v>
      </c>
      <c r="I801" s="819">
        <f t="shared" si="26"/>
        <v>0</v>
      </c>
      <c r="J801" s="819">
        <f t="shared" si="27"/>
        <v>1</v>
      </c>
      <c r="K801" s="941"/>
      <c r="L801" s="953"/>
    </row>
    <row r="802" spans="1:12">
      <c r="A802" s="15" t="s">
        <v>2463</v>
      </c>
      <c r="B802" s="15" t="s">
        <v>17835</v>
      </c>
      <c r="C802" s="772" t="s">
        <v>2294</v>
      </c>
      <c r="D802" s="17" t="s">
        <v>15182</v>
      </c>
      <c r="E802" s="825">
        <v>0</v>
      </c>
      <c r="F802" s="772">
        <v>0</v>
      </c>
      <c r="G802" s="825">
        <v>2</v>
      </c>
      <c r="H802" s="772">
        <v>1</v>
      </c>
      <c r="I802" s="819">
        <f t="shared" si="26"/>
        <v>2</v>
      </c>
      <c r="J802" s="819">
        <f t="shared" si="27"/>
        <v>1</v>
      </c>
      <c r="K802" s="941"/>
      <c r="L802" s="953"/>
    </row>
    <row r="803" spans="1:12">
      <c r="A803" s="15" t="s">
        <v>2463</v>
      </c>
      <c r="B803" s="15" t="s">
        <v>17835</v>
      </c>
      <c r="C803" s="772" t="s">
        <v>2295</v>
      </c>
      <c r="D803" s="17" t="s">
        <v>15183</v>
      </c>
      <c r="E803" s="825">
        <v>0</v>
      </c>
      <c r="F803" s="772">
        <v>0</v>
      </c>
      <c r="G803" s="825">
        <v>32</v>
      </c>
      <c r="H803" s="772">
        <v>20</v>
      </c>
      <c r="I803" s="819">
        <f t="shared" si="26"/>
        <v>32</v>
      </c>
      <c r="J803" s="819">
        <f t="shared" si="27"/>
        <v>20</v>
      </c>
      <c r="K803" s="941"/>
      <c r="L803" s="953"/>
    </row>
    <row r="804" spans="1:12">
      <c r="A804" s="15" t="s">
        <v>2463</v>
      </c>
      <c r="B804" s="15" t="s">
        <v>17835</v>
      </c>
      <c r="C804" s="772" t="s">
        <v>18689</v>
      </c>
      <c r="D804" s="17" t="s">
        <v>15184</v>
      </c>
      <c r="E804" s="825">
        <v>0</v>
      </c>
      <c r="F804" s="772">
        <v>0</v>
      </c>
      <c r="G804" s="825"/>
      <c r="H804" s="772">
        <v>1</v>
      </c>
      <c r="I804" s="819">
        <f t="shared" si="26"/>
        <v>0</v>
      </c>
      <c r="J804" s="819">
        <f t="shared" si="27"/>
        <v>1</v>
      </c>
      <c r="K804" s="941"/>
      <c r="L804" s="953"/>
    </row>
    <row r="805" spans="1:12">
      <c r="A805" s="15" t="s">
        <v>2463</v>
      </c>
      <c r="B805" s="15" t="s">
        <v>17835</v>
      </c>
      <c r="C805" s="772" t="s">
        <v>2296</v>
      </c>
      <c r="D805" s="17" t="s">
        <v>15185</v>
      </c>
      <c r="E805" s="825">
        <v>0</v>
      </c>
      <c r="F805" s="772">
        <v>0</v>
      </c>
      <c r="G805" s="825"/>
      <c r="H805" s="772">
        <v>1</v>
      </c>
      <c r="I805" s="819">
        <f t="shared" si="26"/>
        <v>0</v>
      </c>
      <c r="J805" s="819">
        <f t="shared" si="27"/>
        <v>1</v>
      </c>
      <c r="K805" s="941"/>
      <c r="L805" s="953"/>
    </row>
    <row r="806" spans="1:12">
      <c r="A806" s="15" t="s">
        <v>2463</v>
      </c>
      <c r="B806" s="15" t="s">
        <v>17835</v>
      </c>
      <c r="C806" s="772" t="s">
        <v>18690</v>
      </c>
      <c r="D806" s="17" t="s">
        <v>15186</v>
      </c>
      <c r="E806" s="825">
        <v>0</v>
      </c>
      <c r="F806" s="772">
        <v>0</v>
      </c>
      <c r="G806" s="825"/>
      <c r="H806" s="772">
        <v>1</v>
      </c>
      <c r="I806" s="819">
        <f t="shared" si="26"/>
        <v>0</v>
      </c>
      <c r="J806" s="819">
        <f t="shared" si="27"/>
        <v>1</v>
      </c>
      <c r="K806" s="941"/>
      <c r="L806" s="953"/>
    </row>
    <row r="807" spans="1:12">
      <c r="A807" s="15" t="s">
        <v>2463</v>
      </c>
      <c r="B807" s="15" t="s">
        <v>17835</v>
      </c>
      <c r="C807" s="772" t="s">
        <v>2297</v>
      </c>
      <c r="D807" s="17" t="s">
        <v>15187</v>
      </c>
      <c r="E807" s="825">
        <v>0</v>
      </c>
      <c r="F807" s="772">
        <v>0</v>
      </c>
      <c r="G807" s="825">
        <v>6</v>
      </c>
      <c r="H807" s="772">
        <v>5</v>
      </c>
      <c r="I807" s="819">
        <f t="shared" si="26"/>
        <v>6</v>
      </c>
      <c r="J807" s="819">
        <f t="shared" si="27"/>
        <v>5</v>
      </c>
      <c r="K807" s="941"/>
      <c r="L807" s="953"/>
    </row>
    <row r="808" spans="1:12">
      <c r="A808" s="15" t="s">
        <v>2463</v>
      </c>
      <c r="B808" s="15" t="s">
        <v>17835</v>
      </c>
      <c r="C808" s="772" t="s">
        <v>2298</v>
      </c>
      <c r="D808" s="17" t="s">
        <v>15188</v>
      </c>
      <c r="E808" s="825">
        <v>0</v>
      </c>
      <c r="F808" s="772">
        <v>0</v>
      </c>
      <c r="G808" s="825">
        <v>3</v>
      </c>
      <c r="H808" s="772">
        <v>1</v>
      </c>
      <c r="I808" s="819">
        <f t="shared" si="26"/>
        <v>3</v>
      </c>
      <c r="J808" s="819">
        <f t="shared" si="27"/>
        <v>1</v>
      </c>
      <c r="K808" s="941"/>
      <c r="L808" s="953"/>
    </row>
    <row r="809" spans="1:12">
      <c r="A809" s="15" t="s">
        <v>2463</v>
      </c>
      <c r="B809" s="15" t="s">
        <v>17835</v>
      </c>
      <c r="C809" s="772" t="s">
        <v>2299</v>
      </c>
      <c r="D809" s="17" t="s">
        <v>15189</v>
      </c>
      <c r="E809" s="825">
        <v>0</v>
      </c>
      <c r="F809" s="772">
        <v>0</v>
      </c>
      <c r="G809" s="825"/>
      <c r="H809" s="772">
        <v>1</v>
      </c>
      <c r="I809" s="819">
        <f t="shared" si="26"/>
        <v>0</v>
      </c>
      <c r="J809" s="819">
        <f t="shared" si="27"/>
        <v>1</v>
      </c>
      <c r="K809" s="941"/>
      <c r="L809" s="953"/>
    </row>
    <row r="810" spans="1:12">
      <c r="A810" s="15" t="s">
        <v>2463</v>
      </c>
      <c r="B810" s="15" t="s">
        <v>17835</v>
      </c>
      <c r="C810" s="772" t="s">
        <v>2300</v>
      </c>
      <c r="D810" s="17" t="s">
        <v>15190</v>
      </c>
      <c r="E810" s="825">
        <v>0</v>
      </c>
      <c r="F810" s="772">
        <v>1</v>
      </c>
      <c r="G810" s="825">
        <v>88</v>
      </c>
      <c r="H810" s="772">
        <v>60</v>
      </c>
      <c r="I810" s="819">
        <f t="shared" si="26"/>
        <v>88</v>
      </c>
      <c r="J810" s="819">
        <f t="shared" si="27"/>
        <v>61</v>
      </c>
      <c r="K810" s="941"/>
      <c r="L810" s="953"/>
    </row>
    <row r="811" spans="1:12">
      <c r="A811" s="15" t="s">
        <v>2463</v>
      </c>
      <c r="B811" s="15" t="s">
        <v>17835</v>
      </c>
      <c r="C811" s="772" t="s">
        <v>2301</v>
      </c>
      <c r="D811" s="17" t="s">
        <v>15191</v>
      </c>
      <c r="E811" s="825">
        <v>0</v>
      </c>
      <c r="F811" s="772">
        <v>0</v>
      </c>
      <c r="G811" s="825"/>
      <c r="H811" s="772">
        <v>1</v>
      </c>
      <c r="I811" s="819">
        <f t="shared" si="26"/>
        <v>0</v>
      </c>
      <c r="J811" s="819">
        <f t="shared" si="27"/>
        <v>1</v>
      </c>
      <c r="K811" s="941"/>
      <c r="L811" s="953"/>
    </row>
    <row r="812" spans="1:12">
      <c r="A812" s="15" t="s">
        <v>2463</v>
      </c>
      <c r="B812" s="15" t="s">
        <v>17835</v>
      </c>
      <c r="C812" s="772" t="s">
        <v>2302</v>
      </c>
      <c r="D812" s="17" t="s">
        <v>15192</v>
      </c>
      <c r="E812" s="825">
        <v>0</v>
      </c>
      <c r="F812" s="772">
        <v>0</v>
      </c>
      <c r="G812" s="825">
        <v>2</v>
      </c>
      <c r="H812" s="772">
        <v>1</v>
      </c>
      <c r="I812" s="819">
        <f t="shared" si="26"/>
        <v>2</v>
      </c>
      <c r="J812" s="819">
        <f t="shared" si="27"/>
        <v>1</v>
      </c>
      <c r="K812" s="941"/>
      <c r="L812" s="953"/>
    </row>
    <row r="813" spans="1:12">
      <c r="A813" s="15" t="s">
        <v>2463</v>
      </c>
      <c r="B813" s="15" t="s">
        <v>17835</v>
      </c>
      <c r="C813" s="772" t="s">
        <v>2303</v>
      </c>
      <c r="D813" s="17" t="s">
        <v>15193</v>
      </c>
      <c r="E813" s="825">
        <v>0</v>
      </c>
      <c r="F813" s="772">
        <v>0</v>
      </c>
      <c r="G813" s="825"/>
      <c r="H813" s="772">
        <v>1</v>
      </c>
      <c r="I813" s="819">
        <f t="shared" si="26"/>
        <v>0</v>
      </c>
      <c r="J813" s="819">
        <f t="shared" si="27"/>
        <v>1</v>
      </c>
      <c r="K813" s="941"/>
      <c r="L813" s="953"/>
    </row>
    <row r="814" spans="1:12">
      <c r="A814" s="15" t="s">
        <v>2463</v>
      </c>
      <c r="B814" s="15" t="s">
        <v>17835</v>
      </c>
      <c r="C814" s="772" t="s">
        <v>2304</v>
      </c>
      <c r="D814" s="17" t="s">
        <v>15194</v>
      </c>
      <c r="E814" s="825">
        <v>0</v>
      </c>
      <c r="F814" s="772">
        <v>0</v>
      </c>
      <c r="G814" s="825"/>
      <c r="H814" s="772">
        <v>1</v>
      </c>
      <c r="I814" s="819">
        <f t="shared" si="26"/>
        <v>0</v>
      </c>
      <c r="J814" s="819">
        <f t="shared" si="27"/>
        <v>1</v>
      </c>
      <c r="K814" s="941"/>
      <c r="L814" s="953"/>
    </row>
    <row r="815" spans="1:12">
      <c r="A815" s="15" t="s">
        <v>2463</v>
      </c>
      <c r="B815" s="15" t="s">
        <v>17835</v>
      </c>
      <c r="C815" s="772" t="s">
        <v>2305</v>
      </c>
      <c r="D815" s="17" t="s">
        <v>15195</v>
      </c>
      <c r="E815" s="825">
        <v>0</v>
      </c>
      <c r="F815" s="772">
        <v>0</v>
      </c>
      <c r="G815" s="825"/>
      <c r="H815" s="772">
        <v>1</v>
      </c>
      <c r="I815" s="819">
        <f t="shared" si="26"/>
        <v>0</v>
      </c>
      <c r="J815" s="819">
        <f t="shared" si="27"/>
        <v>1</v>
      </c>
      <c r="K815" s="941"/>
      <c r="L815" s="953"/>
    </row>
    <row r="816" spans="1:12">
      <c r="A816" s="15" t="s">
        <v>2463</v>
      </c>
      <c r="B816" s="15" t="s">
        <v>17835</v>
      </c>
      <c r="C816" s="772" t="s">
        <v>2306</v>
      </c>
      <c r="D816" s="17" t="s">
        <v>15196</v>
      </c>
      <c r="E816" s="825">
        <v>0</v>
      </c>
      <c r="F816" s="772">
        <v>0</v>
      </c>
      <c r="G816" s="825"/>
      <c r="H816" s="772">
        <v>1</v>
      </c>
      <c r="I816" s="819">
        <f t="shared" si="26"/>
        <v>0</v>
      </c>
      <c r="J816" s="819">
        <f t="shared" si="27"/>
        <v>1</v>
      </c>
      <c r="K816" s="941"/>
      <c r="L816" s="953"/>
    </row>
    <row r="817" spans="1:12">
      <c r="A817" s="15" t="s">
        <v>2463</v>
      </c>
      <c r="B817" s="15" t="s">
        <v>17835</v>
      </c>
      <c r="C817" s="772" t="s">
        <v>2307</v>
      </c>
      <c r="D817" s="17" t="s">
        <v>15197</v>
      </c>
      <c r="E817" s="825">
        <v>0</v>
      </c>
      <c r="F817" s="772">
        <v>0</v>
      </c>
      <c r="G817" s="825"/>
      <c r="H817" s="772">
        <v>1</v>
      </c>
      <c r="I817" s="819">
        <f t="shared" si="26"/>
        <v>0</v>
      </c>
      <c r="J817" s="819">
        <f t="shared" si="27"/>
        <v>1</v>
      </c>
      <c r="K817" s="941"/>
      <c r="L817" s="953"/>
    </row>
    <row r="818" spans="1:12">
      <c r="A818" s="15" t="s">
        <v>2463</v>
      </c>
      <c r="B818" s="15" t="s">
        <v>17835</v>
      </c>
      <c r="C818" s="772" t="s">
        <v>2308</v>
      </c>
      <c r="D818" s="17" t="s">
        <v>15198</v>
      </c>
      <c r="E818" s="825">
        <v>0</v>
      </c>
      <c r="F818" s="772">
        <v>0</v>
      </c>
      <c r="G818" s="825"/>
      <c r="H818" s="772">
        <v>1</v>
      </c>
      <c r="I818" s="819">
        <f t="shared" si="26"/>
        <v>0</v>
      </c>
      <c r="J818" s="819">
        <f t="shared" si="27"/>
        <v>1</v>
      </c>
      <c r="K818" s="941"/>
      <c r="L818" s="953"/>
    </row>
    <row r="819" spans="1:12">
      <c r="A819" s="15" t="s">
        <v>2463</v>
      </c>
      <c r="B819" s="15" t="s">
        <v>17835</v>
      </c>
      <c r="C819" s="772" t="s">
        <v>2309</v>
      </c>
      <c r="D819" s="17" t="s">
        <v>15199</v>
      </c>
      <c r="E819" s="825">
        <v>0</v>
      </c>
      <c r="F819" s="772">
        <v>0</v>
      </c>
      <c r="G819" s="825">
        <v>1</v>
      </c>
      <c r="H819" s="772">
        <v>1</v>
      </c>
      <c r="I819" s="819">
        <f t="shared" si="26"/>
        <v>1</v>
      </c>
      <c r="J819" s="819">
        <f t="shared" si="27"/>
        <v>1</v>
      </c>
      <c r="K819" s="941"/>
      <c r="L819" s="953"/>
    </row>
    <row r="820" spans="1:12">
      <c r="A820" s="15" t="s">
        <v>2463</v>
      </c>
      <c r="B820" s="15" t="s">
        <v>17835</v>
      </c>
      <c r="C820" s="772" t="s">
        <v>2310</v>
      </c>
      <c r="D820" s="17" t="s">
        <v>2311</v>
      </c>
      <c r="E820" s="825">
        <v>0</v>
      </c>
      <c r="F820" s="772">
        <v>0</v>
      </c>
      <c r="G820" s="825"/>
      <c r="H820" s="772">
        <v>1</v>
      </c>
      <c r="I820" s="819">
        <f t="shared" si="26"/>
        <v>0</v>
      </c>
      <c r="J820" s="819">
        <f t="shared" si="27"/>
        <v>1</v>
      </c>
      <c r="K820" s="941"/>
      <c r="L820" s="953"/>
    </row>
    <row r="821" spans="1:12">
      <c r="A821" s="15" t="s">
        <v>2463</v>
      </c>
      <c r="B821" s="15" t="s">
        <v>17835</v>
      </c>
      <c r="C821" s="772" t="s">
        <v>18691</v>
      </c>
      <c r="D821" s="17" t="s">
        <v>15200</v>
      </c>
      <c r="E821" s="825">
        <v>0</v>
      </c>
      <c r="F821" s="772">
        <v>0</v>
      </c>
      <c r="G821" s="825"/>
      <c r="H821" s="772">
        <v>1</v>
      </c>
      <c r="I821" s="819">
        <f t="shared" si="26"/>
        <v>0</v>
      </c>
      <c r="J821" s="819">
        <f t="shared" si="27"/>
        <v>1</v>
      </c>
      <c r="K821" s="941"/>
      <c r="L821" s="953"/>
    </row>
    <row r="822" spans="1:12">
      <c r="A822" s="15" t="s">
        <v>2463</v>
      </c>
      <c r="B822" s="15" t="s">
        <v>17835</v>
      </c>
      <c r="C822" s="772" t="s">
        <v>18692</v>
      </c>
      <c r="D822" s="17" t="s">
        <v>15201</v>
      </c>
      <c r="E822" s="825">
        <v>0</v>
      </c>
      <c r="F822" s="772">
        <v>0</v>
      </c>
      <c r="G822" s="825"/>
      <c r="H822" s="772">
        <v>1</v>
      </c>
      <c r="I822" s="819">
        <f t="shared" si="26"/>
        <v>0</v>
      </c>
      <c r="J822" s="819">
        <f t="shared" si="27"/>
        <v>1</v>
      </c>
      <c r="K822" s="941"/>
      <c r="L822" s="953"/>
    </row>
    <row r="823" spans="1:12">
      <c r="A823" s="15" t="s">
        <v>2463</v>
      </c>
      <c r="B823" s="15" t="s">
        <v>17835</v>
      </c>
      <c r="C823" s="772" t="s">
        <v>18693</v>
      </c>
      <c r="D823" s="17" t="s">
        <v>15202</v>
      </c>
      <c r="E823" s="825">
        <v>0</v>
      </c>
      <c r="F823" s="772">
        <v>0</v>
      </c>
      <c r="G823" s="825"/>
      <c r="H823" s="772">
        <v>1</v>
      </c>
      <c r="I823" s="819">
        <f t="shared" si="26"/>
        <v>0</v>
      </c>
      <c r="J823" s="819">
        <f t="shared" si="27"/>
        <v>1</v>
      </c>
      <c r="K823" s="941"/>
      <c r="L823" s="953"/>
    </row>
    <row r="824" spans="1:12">
      <c r="A824" s="15" t="s">
        <v>2463</v>
      </c>
      <c r="B824" s="15" t="s">
        <v>17835</v>
      </c>
      <c r="C824" s="772" t="s">
        <v>2312</v>
      </c>
      <c r="D824" s="17" t="s">
        <v>15203</v>
      </c>
      <c r="E824" s="825">
        <v>0</v>
      </c>
      <c r="F824" s="772">
        <v>0</v>
      </c>
      <c r="G824" s="825"/>
      <c r="H824" s="772">
        <v>1</v>
      </c>
      <c r="I824" s="819">
        <f t="shared" si="26"/>
        <v>0</v>
      </c>
      <c r="J824" s="819">
        <f t="shared" si="27"/>
        <v>1</v>
      </c>
      <c r="K824" s="941"/>
      <c r="L824" s="953"/>
    </row>
    <row r="825" spans="1:12">
      <c r="A825" s="15" t="s">
        <v>2463</v>
      </c>
      <c r="B825" s="15" t="s">
        <v>17835</v>
      </c>
      <c r="C825" s="772" t="s">
        <v>18694</v>
      </c>
      <c r="D825" s="17" t="s">
        <v>15204</v>
      </c>
      <c r="E825" s="825">
        <v>0</v>
      </c>
      <c r="F825" s="772">
        <v>0</v>
      </c>
      <c r="G825" s="825"/>
      <c r="H825" s="772">
        <v>1</v>
      </c>
      <c r="I825" s="819">
        <f t="shared" si="26"/>
        <v>0</v>
      </c>
      <c r="J825" s="819">
        <f t="shared" si="27"/>
        <v>1</v>
      </c>
      <c r="K825" s="941"/>
      <c r="L825" s="953"/>
    </row>
    <row r="826" spans="1:12">
      <c r="A826" s="15" t="s">
        <v>2463</v>
      </c>
      <c r="B826" s="15" t="s">
        <v>17835</v>
      </c>
      <c r="C826" s="772" t="s">
        <v>2313</v>
      </c>
      <c r="D826" s="17" t="s">
        <v>15205</v>
      </c>
      <c r="E826" s="825">
        <v>0</v>
      </c>
      <c r="F826" s="772">
        <v>0</v>
      </c>
      <c r="G826" s="825"/>
      <c r="H826" s="772">
        <v>1</v>
      </c>
      <c r="I826" s="819">
        <f t="shared" si="26"/>
        <v>0</v>
      </c>
      <c r="J826" s="819">
        <f t="shared" si="27"/>
        <v>1</v>
      </c>
      <c r="K826" s="941"/>
      <c r="L826" s="953"/>
    </row>
    <row r="827" spans="1:12">
      <c r="A827" s="15" t="s">
        <v>2463</v>
      </c>
      <c r="B827" s="15" t="s">
        <v>17835</v>
      </c>
      <c r="C827" s="772" t="s">
        <v>4594</v>
      </c>
      <c r="D827" s="17" t="s">
        <v>15206</v>
      </c>
      <c r="E827" s="825">
        <v>0</v>
      </c>
      <c r="F827" s="772">
        <v>0</v>
      </c>
      <c r="G827" s="825"/>
      <c r="H827" s="772">
        <v>1</v>
      </c>
      <c r="I827" s="819">
        <f t="shared" si="26"/>
        <v>0</v>
      </c>
      <c r="J827" s="819">
        <f t="shared" si="27"/>
        <v>1</v>
      </c>
      <c r="K827" s="941"/>
      <c r="L827" s="953"/>
    </row>
    <row r="828" spans="1:12">
      <c r="A828" s="15" t="s">
        <v>2463</v>
      </c>
      <c r="B828" s="15" t="s">
        <v>17835</v>
      </c>
      <c r="C828" s="772" t="s">
        <v>4595</v>
      </c>
      <c r="D828" s="17" t="s">
        <v>15207</v>
      </c>
      <c r="E828" s="825">
        <v>0</v>
      </c>
      <c r="F828" s="772">
        <v>0</v>
      </c>
      <c r="G828" s="825"/>
      <c r="H828" s="772">
        <v>1</v>
      </c>
      <c r="I828" s="819">
        <f t="shared" si="26"/>
        <v>0</v>
      </c>
      <c r="J828" s="819">
        <f t="shared" si="27"/>
        <v>1</v>
      </c>
      <c r="K828" s="941"/>
      <c r="L828" s="953"/>
    </row>
    <row r="829" spans="1:12">
      <c r="A829" s="15" t="s">
        <v>2463</v>
      </c>
      <c r="B829" s="15" t="s">
        <v>17835</v>
      </c>
      <c r="C829" s="772" t="s">
        <v>2314</v>
      </c>
      <c r="D829" s="17" t="s">
        <v>15208</v>
      </c>
      <c r="E829" s="825">
        <v>0</v>
      </c>
      <c r="F829" s="772">
        <v>0</v>
      </c>
      <c r="G829" s="825"/>
      <c r="H829" s="772">
        <v>1</v>
      </c>
      <c r="I829" s="819">
        <f t="shared" si="26"/>
        <v>0</v>
      </c>
      <c r="J829" s="819">
        <f t="shared" si="27"/>
        <v>1</v>
      </c>
      <c r="K829" s="941"/>
      <c r="L829" s="953"/>
    </row>
    <row r="830" spans="1:12">
      <c r="A830" s="15" t="s">
        <v>2463</v>
      </c>
      <c r="B830" s="15" t="s">
        <v>17835</v>
      </c>
      <c r="C830" s="772" t="s">
        <v>2315</v>
      </c>
      <c r="D830" s="17" t="s">
        <v>15209</v>
      </c>
      <c r="E830" s="825">
        <v>0</v>
      </c>
      <c r="F830" s="772">
        <v>0</v>
      </c>
      <c r="G830" s="825"/>
      <c r="H830" s="772">
        <v>1</v>
      </c>
      <c r="I830" s="819">
        <f t="shared" si="26"/>
        <v>0</v>
      </c>
      <c r="J830" s="819">
        <f t="shared" si="27"/>
        <v>1</v>
      </c>
      <c r="K830" s="941"/>
      <c r="L830" s="953"/>
    </row>
    <row r="831" spans="1:12">
      <c r="A831" s="15" t="s">
        <v>2463</v>
      </c>
      <c r="B831" s="15" t="s">
        <v>17835</v>
      </c>
      <c r="C831" s="772" t="s">
        <v>2316</v>
      </c>
      <c r="D831" s="17" t="s">
        <v>15210</v>
      </c>
      <c r="E831" s="825">
        <v>0</v>
      </c>
      <c r="F831" s="772">
        <v>0</v>
      </c>
      <c r="G831" s="825">
        <v>4</v>
      </c>
      <c r="H831" s="772">
        <v>5</v>
      </c>
      <c r="I831" s="819">
        <f t="shared" si="26"/>
        <v>4</v>
      </c>
      <c r="J831" s="819">
        <f t="shared" si="27"/>
        <v>5</v>
      </c>
      <c r="K831" s="941"/>
      <c r="L831" s="953"/>
    </row>
    <row r="832" spans="1:12">
      <c r="A832" s="15" t="s">
        <v>2463</v>
      </c>
      <c r="B832" s="15" t="s">
        <v>17835</v>
      </c>
      <c r="C832" s="772" t="s">
        <v>2317</v>
      </c>
      <c r="D832" s="17" t="s">
        <v>15211</v>
      </c>
      <c r="E832" s="825">
        <v>0</v>
      </c>
      <c r="F832" s="772">
        <v>0</v>
      </c>
      <c r="G832" s="825"/>
      <c r="H832" s="772">
        <v>1</v>
      </c>
      <c r="I832" s="819">
        <f t="shared" si="26"/>
        <v>0</v>
      </c>
      <c r="J832" s="819">
        <f t="shared" si="27"/>
        <v>1</v>
      </c>
      <c r="K832" s="941"/>
      <c r="L832" s="953"/>
    </row>
    <row r="833" spans="1:12">
      <c r="A833" s="15" t="s">
        <v>2463</v>
      </c>
      <c r="B833" s="15" t="s">
        <v>17835</v>
      </c>
      <c r="C833" s="772" t="s">
        <v>2318</v>
      </c>
      <c r="D833" s="17" t="s">
        <v>15212</v>
      </c>
      <c r="E833" s="825">
        <v>0</v>
      </c>
      <c r="F833" s="772">
        <v>0</v>
      </c>
      <c r="G833" s="825"/>
      <c r="H833" s="772">
        <v>1</v>
      </c>
      <c r="I833" s="819">
        <f t="shared" si="26"/>
        <v>0</v>
      </c>
      <c r="J833" s="819">
        <f t="shared" si="27"/>
        <v>1</v>
      </c>
      <c r="K833" s="941"/>
      <c r="L833" s="953"/>
    </row>
    <row r="834" spans="1:12">
      <c r="A834" s="15" t="s">
        <v>2463</v>
      </c>
      <c r="B834" s="15" t="s">
        <v>17835</v>
      </c>
      <c r="C834" s="772" t="s">
        <v>2319</v>
      </c>
      <c r="D834" s="17" t="s">
        <v>15213</v>
      </c>
      <c r="E834" s="825">
        <v>0</v>
      </c>
      <c r="F834" s="772">
        <v>0</v>
      </c>
      <c r="G834" s="825"/>
      <c r="H834" s="772">
        <v>1</v>
      </c>
      <c r="I834" s="819">
        <f t="shared" ref="I834:I897" si="28">E834+G834</f>
        <v>0</v>
      </c>
      <c r="J834" s="819">
        <f t="shared" ref="J834:J897" si="29">F834+H834</f>
        <v>1</v>
      </c>
      <c r="K834" s="941"/>
      <c r="L834" s="953"/>
    </row>
    <row r="835" spans="1:12">
      <c r="A835" s="15" t="s">
        <v>2463</v>
      </c>
      <c r="B835" s="15" t="s">
        <v>17835</v>
      </c>
      <c r="C835" s="772" t="s">
        <v>2320</v>
      </c>
      <c r="D835" s="17" t="s">
        <v>15214</v>
      </c>
      <c r="E835" s="825">
        <v>0</v>
      </c>
      <c r="F835" s="772">
        <v>0</v>
      </c>
      <c r="G835" s="825"/>
      <c r="H835" s="772">
        <v>1</v>
      </c>
      <c r="I835" s="819">
        <f t="shared" si="28"/>
        <v>0</v>
      </c>
      <c r="J835" s="819">
        <f t="shared" si="29"/>
        <v>1</v>
      </c>
      <c r="K835" s="941"/>
      <c r="L835" s="953"/>
    </row>
    <row r="836" spans="1:12">
      <c r="A836" s="15" t="s">
        <v>2463</v>
      </c>
      <c r="B836" s="15" t="s">
        <v>17835</v>
      </c>
      <c r="C836" s="772" t="s">
        <v>2321</v>
      </c>
      <c r="D836" s="17" t="s">
        <v>15215</v>
      </c>
      <c r="E836" s="825">
        <v>0</v>
      </c>
      <c r="F836" s="772">
        <v>0</v>
      </c>
      <c r="G836" s="825">
        <v>1</v>
      </c>
      <c r="H836" s="772">
        <v>2</v>
      </c>
      <c r="I836" s="819">
        <f t="shared" si="28"/>
        <v>1</v>
      </c>
      <c r="J836" s="819">
        <f t="shared" si="29"/>
        <v>2</v>
      </c>
      <c r="K836" s="941"/>
      <c r="L836" s="953"/>
    </row>
    <row r="837" spans="1:12">
      <c r="A837" s="15" t="s">
        <v>2463</v>
      </c>
      <c r="B837" s="15" t="s">
        <v>17835</v>
      </c>
      <c r="C837" s="772" t="s">
        <v>2741</v>
      </c>
      <c r="D837" s="17" t="s">
        <v>15216</v>
      </c>
      <c r="E837" s="825">
        <v>0</v>
      </c>
      <c r="F837" s="772">
        <v>0</v>
      </c>
      <c r="G837" s="825">
        <v>5</v>
      </c>
      <c r="H837" s="772">
        <v>1</v>
      </c>
      <c r="I837" s="819">
        <f t="shared" si="28"/>
        <v>5</v>
      </c>
      <c r="J837" s="819">
        <f t="shared" si="29"/>
        <v>1</v>
      </c>
      <c r="K837" s="941"/>
      <c r="L837" s="953"/>
    </row>
    <row r="838" spans="1:12">
      <c r="A838" s="15" t="s">
        <v>2463</v>
      </c>
      <c r="B838" s="15" t="s">
        <v>17835</v>
      </c>
      <c r="C838" s="772" t="s">
        <v>2322</v>
      </c>
      <c r="D838" s="17" t="s">
        <v>15217</v>
      </c>
      <c r="E838" s="825">
        <v>0</v>
      </c>
      <c r="F838" s="772">
        <v>0</v>
      </c>
      <c r="G838" s="825"/>
      <c r="H838" s="772">
        <v>1</v>
      </c>
      <c r="I838" s="819">
        <f t="shared" si="28"/>
        <v>0</v>
      </c>
      <c r="J838" s="819">
        <f t="shared" si="29"/>
        <v>1</v>
      </c>
      <c r="K838" s="941"/>
      <c r="L838" s="953"/>
    </row>
    <row r="839" spans="1:12">
      <c r="A839" s="15" t="s">
        <v>2463</v>
      </c>
      <c r="B839" s="15" t="s">
        <v>17835</v>
      </c>
      <c r="C839" s="772" t="s">
        <v>2323</v>
      </c>
      <c r="D839" s="17" t="s">
        <v>15218</v>
      </c>
      <c r="E839" s="825">
        <v>0</v>
      </c>
      <c r="F839" s="772">
        <v>0</v>
      </c>
      <c r="G839" s="825"/>
      <c r="H839" s="772">
        <v>1</v>
      </c>
      <c r="I839" s="819">
        <f t="shared" si="28"/>
        <v>0</v>
      </c>
      <c r="J839" s="819">
        <f t="shared" si="29"/>
        <v>1</v>
      </c>
      <c r="K839" s="941"/>
      <c r="L839" s="953"/>
    </row>
    <row r="840" spans="1:12">
      <c r="A840" s="15" t="s">
        <v>2463</v>
      </c>
      <c r="B840" s="15" t="s">
        <v>17835</v>
      </c>
      <c r="C840" s="772" t="s">
        <v>2324</v>
      </c>
      <c r="D840" s="17" t="s">
        <v>15219</v>
      </c>
      <c r="E840" s="825">
        <v>0</v>
      </c>
      <c r="F840" s="772">
        <v>0</v>
      </c>
      <c r="G840" s="825"/>
      <c r="H840" s="772">
        <v>1</v>
      </c>
      <c r="I840" s="819">
        <f t="shared" si="28"/>
        <v>0</v>
      </c>
      <c r="J840" s="819">
        <f t="shared" si="29"/>
        <v>1</v>
      </c>
      <c r="K840" s="941"/>
      <c r="L840" s="953"/>
    </row>
    <row r="841" spans="1:12">
      <c r="A841" s="15" t="s">
        <v>2463</v>
      </c>
      <c r="B841" s="15" t="s">
        <v>17835</v>
      </c>
      <c r="C841" s="772" t="s">
        <v>2325</v>
      </c>
      <c r="D841" s="17" t="s">
        <v>15220</v>
      </c>
      <c r="E841" s="825">
        <v>0</v>
      </c>
      <c r="F841" s="772">
        <v>0</v>
      </c>
      <c r="G841" s="825"/>
      <c r="H841" s="772">
        <v>1</v>
      </c>
      <c r="I841" s="819">
        <f t="shared" si="28"/>
        <v>0</v>
      </c>
      <c r="J841" s="819">
        <f t="shared" si="29"/>
        <v>1</v>
      </c>
      <c r="K841" s="941"/>
      <c r="L841" s="953"/>
    </row>
    <row r="842" spans="1:12">
      <c r="A842" s="15" t="s">
        <v>2463</v>
      </c>
      <c r="B842" s="15" t="s">
        <v>17835</v>
      </c>
      <c r="C842" s="772" t="s">
        <v>2326</v>
      </c>
      <c r="D842" s="17" t="s">
        <v>15221</v>
      </c>
      <c r="E842" s="825">
        <v>0</v>
      </c>
      <c r="F842" s="772">
        <v>0</v>
      </c>
      <c r="G842" s="825"/>
      <c r="H842" s="772">
        <v>1</v>
      </c>
      <c r="I842" s="819">
        <f t="shared" si="28"/>
        <v>0</v>
      </c>
      <c r="J842" s="819">
        <f t="shared" si="29"/>
        <v>1</v>
      </c>
      <c r="K842" s="941"/>
      <c r="L842" s="953"/>
    </row>
    <row r="843" spans="1:12">
      <c r="A843" s="15" t="s">
        <v>2463</v>
      </c>
      <c r="B843" s="15" t="s">
        <v>17835</v>
      </c>
      <c r="C843" s="772" t="s">
        <v>2327</v>
      </c>
      <c r="D843" s="17" t="s">
        <v>15222</v>
      </c>
      <c r="E843" s="825">
        <v>0</v>
      </c>
      <c r="F843" s="772">
        <v>0</v>
      </c>
      <c r="G843" s="825"/>
      <c r="H843" s="772">
        <v>1</v>
      </c>
      <c r="I843" s="819">
        <f t="shared" si="28"/>
        <v>0</v>
      </c>
      <c r="J843" s="819">
        <f t="shared" si="29"/>
        <v>1</v>
      </c>
      <c r="K843" s="941"/>
      <c r="L843" s="953"/>
    </row>
    <row r="844" spans="1:12">
      <c r="A844" s="15" t="s">
        <v>2463</v>
      </c>
      <c r="B844" s="15" t="s">
        <v>17835</v>
      </c>
      <c r="C844" s="772" t="s">
        <v>2328</v>
      </c>
      <c r="D844" s="17" t="s">
        <v>15223</v>
      </c>
      <c r="E844" s="825">
        <v>0</v>
      </c>
      <c r="F844" s="772">
        <v>0</v>
      </c>
      <c r="G844" s="825"/>
      <c r="H844" s="772">
        <v>1</v>
      </c>
      <c r="I844" s="819">
        <f t="shared" si="28"/>
        <v>0</v>
      </c>
      <c r="J844" s="819">
        <f t="shared" si="29"/>
        <v>1</v>
      </c>
      <c r="K844" s="941"/>
      <c r="L844" s="953"/>
    </row>
    <row r="845" spans="1:12">
      <c r="A845" s="15" t="s">
        <v>2463</v>
      </c>
      <c r="B845" s="15" t="s">
        <v>17835</v>
      </c>
      <c r="C845" s="772" t="s">
        <v>2329</v>
      </c>
      <c r="D845" s="17" t="s">
        <v>15224</v>
      </c>
      <c r="E845" s="825">
        <v>0</v>
      </c>
      <c r="F845" s="772"/>
      <c r="G845" s="825"/>
      <c r="H845" s="772">
        <v>1</v>
      </c>
      <c r="I845" s="819">
        <f t="shared" si="28"/>
        <v>0</v>
      </c>
      <c r="J845" s="819">
        <f t="shared" si="29"/>
        <v>1</v>
      </c>
      <c r="K845" s="941"/>
      <c r="L845" s="953"/>
    </row>
    <row r="846" spans="1:12">
      <c r="A846" s="15" t="s">
        <v>2463</v>
      </c>
      <c r="B846" s="15" t="s">
        <v>17835</v>
      </c>
      <c r="C846" s="772" t="s">
        <v>2330</v>
      </c>
      <c r="D846" s="17" t="s">
        <v>15225</v>
      </c>
      <c r="E846" s="825">
        <v>0</v>
      </c>
      <c r="F846" s="772">
        <v>0</v>
      </c>
      <c r="G846" s="825"/>
      <c r="H846" s="772">
        <v>1</v>
      </c>
      <c r="I846" s="819">
        <f t="shared" si="28"/>
        <v>0</v>
      </c>
      <c r="J846" s="819">
        <f t="shared" si="29"/>
        <v>1</v>
      </c>
      <c r="K846" s="941"/>
      <c r="L846" s="953"/>
    </row>
    <row r="847" spans="1:12">
      <c r="A847" s="15" t="s">
        <v>2463</v>
      </c>
      <c r="B847" s="15" t="s">
        <v>17835</v>
      </c>
      <c r="C847" s="772" t="s">
        <v>2331</v>
      </c>
      <c r="D847" s="17" t="s">
        <v>15226</v>
      </c>
      <c r="E847" s="825">
        <v>0</v>
      </c>
      <c r="F847" s="772">
        <v>0</v>
      </c>
      <c r="G847" s="825"/>
      <c r="H847" s="772">
        <v>1</v>
      </c>
      <c r="I847" s="819">
        <f t="shared" si="28"/>
        <v>0</v>
      </c>
      <c r="J847" s="819">
        <f t="shared" si="29"/>
        <v>1</v>
      </c>
      <c r="K847" s="941"/>
      <c r="L847" s="953"/>
    </row>
    <row r="848" spans="1:12">
      <c r="A848" s="15" t="s">
        <v>2463</v>
      </c>
      <c r="B848" s="15" t="s">
        <v>17835</v>
      </c>
      <c r="C848" s="772" t="s">
        <v>2332</v>
      </c>
      <c r="D848" s="17" t="s">
        <v>15227</v>
      </c>
      <c r="E848" s="825">
        <v>0</v>
      </c>
      <c r="F848" s="772">
        <v>0</v>
      </c>
      <c r="G848" s="825"/>
      <c r="H848" s="772">
        <v>1</v>
      </c>
      <c r="I848" s="819">
        <f t="shared" si="28"/>
        <v>0</v>
      </c>
      <c r="J848" s="819">
        <f t="shared" si="29"/>
        <v>1</v>
      </c>
      <c r="K848" s="941"/>
      <c r="L848" s="953"/>
    </row>
    <row r="849" spans="1:12">
      <c r="A849" s="15" t="s">
        <v>2463</v>
      </c>
      <c r="B849" s="15" t="s">
        <v>17835</v>
      </c>
      <c r="C849" s="772" t="s">
        <v>18695</v>
      </c>
      <c r="D849" s="17" t="s">
        <v>15228</v>
      </c>
      <c r="E849" s="825">
        <v>0</v>
      </c>
      <c r="F849" s="772">
        <v>0</v>
      </c>
      <c r="G849" s="825"/>
      <c r="H849" s="772">
        <v>1</v>
      </c>
      <c r="I849" s="819">
        <f t="shared" si="28"/>
        <v>0</v>
      </c>
      <c r="J849" s="819">
        <f t="shared" si="29"/>
        <v>1</v>
      </c>
      <c r="K849" s="941"/>
      <c r="L849" s="953"/>
    </row>
    <row r="850" spans="1:12">
      <c r="A850" s="15" t="s">
        <v>2463</v>
      </c>
      <c r="B850" s="15" t="s">
        <v>17835</v>
      </c>
      <c r="C850" s="772" t="s">
        <v>2333</v>
      </c>
      <c r="D850" s="17" t="s">
        <v>15229</v>
      </c>
      <c r="E850" s="825">
        <v>0</v>
      </c>
      <c r="F850" s="772">
        <v>0</v>
      </c>
      <c r="G850" s="825"/>
      <c r="H850" s="772">
        <v>1</v>
      </c>
      <c r="I850" s="819">
        <f t="shared" si="28"/>
        <v>0</v>
      </c>
      <c r="J850" s="819">
        <f t="shared" si="29"/>
        <v>1</v>
      </c>
      <c r="K850" s="941"/>
      <c r="L850" s="953"/>
    </row>
    <row r="851" spans="1:12">
      <c r="A851" s="15" t="s">
        <v>2463</v>
      </c>
      <c r="B851" s="15" t="s">
        <v>17835</v>
      </c>
      <c r="C851" s="772" t="s">
        <v>2334</v>
      </c>
      <c r="D851" s="17" t="s">
        <v>15230</v>
      </c>
      <c r="E851" s="825">
        <v>0</v>
      </c>
      <c r="F851" s="772">
        <v>0</v>
      </c>
      <c r="G851" s="825"/>
      <c r="H851" s="772">
        <v>1</v>
      </c>
      <c r="I851" s="819">
        <f t="shared" si="28"/>
        <v>0</v>
      </c>
      <c r="J851" s="819">
        <f t="shared" si="29"/>
        <v>1</v>
      </c>
      <c r="K851" s="941"/>
      <c r="L851" s="953"/>
    </row>
    <row r="852" spans="1:12">
      <c r="A852" s="15" t="s">
        <v>2463</v>
      </c>
      <c r="B852" s="15" t="s">
        <v>17835</v>
      </c>
      <c r="C852" s="772" t="s">
        <v>2335</v>
      </c>
      <c r="D852" s="17" t="s">
        <v>15231</v>
      </c>
      <c r="E852" s="825">
        <v>0</v>
      </c>
      <c r="F852" s="772">
        <v>0</v>
      </c>
      <c r="G852" s="825"/>
      <c r="H852" s="772">
        <v>1</v>
      </c>
      <c r="I852" s="819">
        <f t="shared" si="28"/>
        <v>0</v>
      </c>
      <c r="J852" s="819">
        <f t="shared" si="29"/>
        <v>1</v>
      </c>
      <c r="K852" s="941"/>
      <c r="L852" s="953"/>
    </row>
    <row r="853" spans="1:12">
      <c r="A853" s="15" t="s">
        <v>2463</v>
      </c>
      <c r="B853" s="15" t="s">
        <v>17835</v>
      </c>
      <c r="C853" s="772" t="s">
        <v>2336</v>
      </c>
      <c r="D853" s="17" t="s">
        <v>15232</v>
      </c>
      <c r="E853" s="825">
        <v>0</v>
      </c>
      <c r="F853" s="772">
        <v>0</v>
      </c>
      <c r="G853" s="825"/>
      <c r="H853" s="772">
        <v>1</v>
      </c>
      <c r="I853" s="819">
        <f t="shared" si="28"/>
        <v>0</v>
      </c>
      <c r="J853" s="819">
        <f t="shared" si="29"/>
        <v>1</v>
      </c>
      <c r="K853" s="941"/>
      <c r="L853" s="953"/>
    </row>
    <row r="854" spans="1:12">
      <c r="A854" s="15" t="s">
        <v>2463</v>
      </c>
      <c r="B854" s="15" t="s">
        <v>17835</v>
      </c>
      <c r="C854" s="772" t="s">
        <v>2337</v>
      </c>
      <c r="D854" s="17" t="s">
        <v>15233</v>
      </c>
      <c r="E854" s="825">
        <v>0</v>
      </c>
      <c r="F854" s="772">
        <v>0</v>
      </c>
      <c r="G854" s="825">
        <v>8</v>
      </c>
      <c r="H854" s="772">
        <v>8</v>
      </c>
      <c r="I854" s="819">
        <f t="shared" si="28"/>
        <v>8</v>
      </c>
      <c r="J854" s="819">
        <f t="shared" si="29"/>
        <v>8</v>
      </c>
      <c r="K854" s="941"/>
      <c r="L854" s="953"/>
    </row>
    <row r="855" spans="1:12">
      <c r="A855" s="15" t="s">
        <v>2463</v>
      </c>
      <c r="B855" s="15" t="s">
        <v>17835</v>
      </c>
      <c r="C855" s="772" t="s">
        <v>2338</v>
      </c>
      <c r="D855" s="17" t="s">
        <v>15234</v>
      </c>
      <c r="E855" s="825">
        <v>0</v>
      </c>
      <c r="F855" s="772">
        <v>0</v>
      </c>
      <c r="G855" s="825">
        <v>1</v>
      </c>
      <c r="H855" s="772">
        <v>5</v>
      </c>
      <c r="I855" s="819">
        <f t="shared" si="28"/>
        <v>1</v>
      </c>
      <c r="J855" s="819">
        <f t="shared" si="29"/>
        <v>5</v>
      </c>
      <c r="K855" s="941"/>
      <c r="L855" s="953"/>
    </row>
    <row r="856" spans="1:12">
      <c r="A856" s="15" t="s">
        <v>2463</v>
      </c>
      <c r="B856" s="15" t="s">
        <v>17835</v>
      </c>
      <c r="C856" s="772" t="s">
        <v>2339</v>
      </c>
      <c r="D856" s="17" t="s">
        <v>15235</v>
      </c>
      <c r="E856" s="825">
        <v>0</v>
      </c>
      <c r="F856" s="772">
        <v>0</v>
      </c>
      <c r="G856" s="825"/>
      <c r="H856" s="772">
        <v>1</v>
      </c>
      <c r="I856" s="819">
        <f t="shared" si="28"/>
        <v>0</v>
      </c>
      <c r="J856" s="819">
        <f t="shared" si="29"/>
        <v>1</v>
      </c>
      <c r="K856" s="941"/>
      <c r="L856" s="953"/>
    </row>
    <row r="857" spans="1:12">
      <c r="A857" s="15" t="s">
        <v>2463</v>
      </c>
      <c r="B857" s="15" t="s">
        <v>17835</v>
      </c>
      <c r="C857" s="772" t="s">
        <v>2340</v>
      </c>
      <c r="D857" s="17" t="s">
        <v>15236</v>
      </c>
      <c r="E857" s="825">
        <v>0</v>
      </c>
      <c r="F857" s="772">
        <v>0</v>
      </c>
      <c r="G857" s="825"/>
      <c r="H857" s="772">
        <v>1</v>
      </c>
      <c r="I857" s="819">
        <f t="shared" si="28"/>
        <v>0</v>
      </c>
      <c r="J857" s="819">
        <f t="shared" si="29"/>
        <v>1</v>
      </c>
      <c r="K857" s="941"/>
      <c r="L857" s="953"/>
    </row>
    <row r="858" spans="1:12">
      <c r="A858" s="15" t="s">
        <v>2463</v>
      </c>
      <c r="B858" s="15" t="s">
        <v>17835</v>
      </c>
      <c r="C858" s="772" t="s">
        <v>2341</v>
      </c>
      <c r="D858" s="17" t="s">
        <v>15237</v>
      </c>
      <c r="E858" s="825">
        <v>0</v>
      </c>
      <c r="F858" s="772">
        <v>0</v>
      </c>
      <c r="G858" s="825"/>
      <c r="H858" s="772">
        <v>1</v>
      </c>
      <c r="I858" s="819">
        <f t="shared" si="28"/>
        <v>0</v>
      </c>
      <c r="J858" s="819">
        <f t="shared" si="29"/>
        <v>1</v>
      </c>
      <c r="K858" s="941"/>
      <c r="L858" s="953"/>
    </row>
    <row r="859" spans="1:12">
      <c r="A859" s="15" t="s">
        <v>2463</v>
      </c>
      <c r="B859" s="15" t="s">
        <v>17835</v>
      </c>
      <c r="C859" s="772" t="s">
        <v>2342</v>
      </c>
      <c r="D859" s="17" t="s">
        <v>15238</v>
      </c>
      <c r="E859" s="825">
        <v>0</v>
      </c>
      <c r="F859" s="772">
        <v>0</v>
      </c>
      <c r="G859" s="825"/>
      <c r="H859" s="772">
        <v>1</v>
      </c>
      <c r="I859" s="819">
        <f t="shared" si="28"/>
        <v>0</v>
      </c>
      <c r="J859" s="819">
        <f t="shared" si="29"/>
        <v>1</v>
      </c>
      <c r="K859" s="941"/>
      <c r="L859" s="953"/>
    </row>
    <row r="860" spans="1:12">
      <c r="A860" s="15" t="s">
        <v>2463</v>
      </c>
      <c r="B860" s="15" t="s">
        <v>17835</v>
      </c>
      <c r="C860" s="772" t="s">
        <v>2343</v>
      </c>
      <c r="D860" s="17" t="s">
        <v>15239</v>
      </c>
      <c r="E860" s="825">
        <v>0</v>
      </c>
      <c r="F860" s="772">
        <v>0</v>
      </c>
      <c r="G860" s="825"/>
      <c r="H860" s="772">
        <v>1</v>
      </c>
      <c r="I860" s="819">
        <f t="shared" si="28"/>
        <v>0</v>
      </c>
      <c r="J860" s="819">
        <f t="shared" si="29"/>
        <v>1</v>
      </c>
      <c r="K860" s="941"/>
      <c r="L860" s="953"/>
    </row>
    <row r="861" spans="1:12">
      <c r="A861" s="15" t="s">
        <v>2463</v>
      </c>
      <c r="B861" s="15" t="s">
        <v>17835</v>
      </c>
      <c r="C861" s="772" t="s">
        <v>2344</v>
      </c>
      <c r="D861" s="17" t="s">
        <v>15240</v>
      </c>
      <c r="E861" s="825">
        <v>0</v>
      </c>
      <c r="F861" s="772">
        <v>0</v>
      </c>
      <c r="G861" s="825"/>
      <c r="H861" s="772">
        <v>1</v>
      </c>
      <c r="I861" s="819">
        <f t="shared" si="28"/>
        <v>0</v>
      </c>
      <c r="J861" s="819">
        <f t="shared" si="29"/>
        <v>1</v>
      </c>
      <c r="K861" s="941"/>
      <c r="L861" s="953"/>
    </row>
    <row r="862" spans="1:12">
      <c r="A862" s="15" t="s">
        <v>2463</v>
      </c>
      <c r="B862" s="15" t="s">
        <v>17835</v>
      </c>
      <c r="C862" s="772" t="s">
        <v>2345</v>
      </c>
      <c r="D862" s="17" t="s">
        <v>15241</v>
      </c>
      <c r="E862" s="825">
        <v>0</v>
      </c>
      <c r="F862" s="772">
        <v>0</v>
      </c>
      <c r="G862" s="825"/>
      <c r="H862" s="772">
        <v>1</v>
      </c>
      <c r="I862" s="819">
        <f t="shared" si="28"/>
        <v>0</v>
      </c>
      <c r="J862" s="819">
        <f t="shared" si="29"/>
        <v>1</v>
      </c>
      <c r="K862" s="941"/>
      <c r="L862" s="953"/>
    </row>
    <row r="863" spans="1:12">
      <c r="A863" s="15" t="s">
        <v>2463</v>
      </c>
      <c r="B863" s="15" t="s">
        <v>17835</v>
      </c>
      <c r="C863" s="772" t="s">
        <v>2346</v>
      </c>
      <c r="D863" s="17" t="s">
        <v>15242</v>
      </c>
      <c r="E863" s="825">
        <v>0</v>
      </c>
      <c r="F863" s="772">
        <v>0</v>
      </c>
      <c r="G863" s="825"/>
      <c r="H863" s="772">
        <v>1</v>
      </c>
      <c r="I863" s="819">
        <f t="shared" si="28"/>
        <v>0</v>
      </c>
      <c r="J863" s="819">
        <f t="shared" si="29"/>
        <v>1</v>
      </c>
      <c r="K863" s="941"/>
      <c r="L863" s="953"/>
    </row>
    <row r="864" spans="1:12">
      <c r="A864" s="15" t="s">
        <v>2463</v>
      </c>
      <c r="B864" s="15" t="s">
        <v>17835</v>
      </c>
      <c r="C864" s="772" t="s">
        <v>2347</v>
      </c>
      <c r="D864" s="17" t="s">
        <v>15243</v>
      </c>
      <c r="E864" s="825">
        <v>0</v>
      </c>
      <c r="F864" s="772">
        <v>0</v>
      </c>
      <c r="G864" s="825"/>
      <c r="H864" s="772">
        <v>1</v>
      </c>
      <c r="I864" s="819">
        <f t="shared" si="28"/>
        <v>0</v>
      </c>
      <c r="J864" s="819">
        <f t="shared" si="29"/>
        <v>1</v>
      </c>
      <c r="K864" s="941"/>
      <c r="L864" s="953"/>
    </row>
    <row r="865" spans="1:12">
      <c r="A865" s="15" t="s">
        <v>2463</v>
      </c>
      <c r="B865" s="15" t="s">
        <v>17835</v>
      </c>
      <c r="C865" s="772" t="s">
        <v>2348</v>
      </c>
      <c r="D865" s="17" t="s">
        <v>15244</v>
      </c>
      <c r="E865" s="825">
        <v>0</v>
      </c>
      <c r="F865" s="772">
        <v>0</v>
      </c>
      <c r="G865" s="825"/>
      <c r="H865" s="772">
        <v>1</v>
      </c>
      <c r="I865" s="819">
        <f t="shared" si="28"/>
        <v>0</v>
      </c>
      <c r="J865" s="819">
        <f t="shared" si="29"/>
        <v>1</v>
      </c>
      <c r="K865" s="941"/>
      <c r="L865" s="953"/>
    </row>
    <row r="866" spans="1:12">
      <c r="A866" s="15" t="s">
        <v>2463</v>
      </c>
      <c r="B866" s="15" t="s">
        <v>17835</v>
      </c>
      <c r="C866" s="772" t="s">
        <v>6095</v>
      </c>
      <c r="D866" s="17" t="s">
        <v>15245</v>
      </c>
      <c r="E866" s="825">
        <v>0</v>
      </c>
      <c r="F866" s="772">
        <v>0</v>
      </c>
      <c r="G866" s="825"/>
      <c r="H866" s="772">
        <v>1</v>
      </c>
      <c r="I866" s="819">
        <f t="shared" si="28"/>
        <v>0</v>
      </c>
      <c r="J866" s="819">
        <f t="shared" si="29"/>
        <v>1</v>
      </c>
      <c r="K866" s="941"/>
      <c r="L866" s="953"/>
    </row>
    <row r="867" spans="1:12">
      <c r="A867" s="15" t="s">
        <v>2463</v>
      </c>
      <c r="B867" s="15" t="s">
        <v>17835</v>
      </c>
      <c r="C867" s="772" t="s">
        <v>2349</v>
      </c>
      <c r="D867" s="17" t="s">
        <v>15246</v>
      </c>
      <c r="E867" s="825">
        <v>0</v>
      </c>
      <c r="F867" s="772">
        <v>0</v>
      </c>
      <c r="G867" s="825"/>
      <c r="H867" s="772">
        <v>1</v>
      </c>
      <c r="I867" s="819">
        <f t="shared" si="28"/>
        <v>0</v>
      </c>
      <c r="J867" s="819">
        <f t="shared" si="29"/>
        <v>1</v>
      </c>
      <c r="K867" s="941"/>
      <c r="L867" s="953"/>
    </row>
    <row r="868" spans="1:12">
      <c r="A868" s="15" t="s">
        <v>2463</v>
      </c>
      <c r="B868" s="15" t="s">
        <v>17835</v>
      </c>
      <c r="C868" s="772" t="s">
        <v>4596</v>
      </c>
      <c r="D868" s="17" t="s">
        <v>15247</v>
      </c>
      <c r="E868" s="825">
        <v>0</v>
      </c>
      <c r="F868" s="772">
        <v>0</v>
      </c>
      <c r="G868" s="825"/>
      <c r="H868" s="772">
        <v>1</v>
      </c>
      <c r="I868" s="819">
        <f t="shared" si="28"/>
        <v>0</v>
      </c>
      <c r="J868" s="819">
        <f t="shared" si="29"/>
        <v>1</v>
      </c>
      <c r="K868" s="941"/>
      <c r="L868" s="953"/>
    </row>
    <row r="869" spans="1:12">
      <c r="A869" s="15" t="s">
        <v>2463</v>
      </c>
      <c r="B869" s="15" t="s">
        <v>17835</v>
      </c>
      <c r="C869" s="772" t="s">
        <v>18696</v>
      </c>
      <c r="D869" s="17" t="s">
        <v>15248</v>
      </c>
      <c r="E869" s="825">
        <v>0</v>
      </c>
      <c r="F869" s="772">
        <v>0</v>
      </c>
      <c r="G869" s="825"/>
      <c r="H869" s="772">
        <v>1</v>
      </c>
      <c r="I869" s="819">
        <f t="shared" si="28"/>
        <v>0</v>
      </c>
      <c r="J869" s="819">
        <f t="shared" si="29"/>
        <v>1</v>
      </c>
      <c r="K869" s="941"/>
      <c r="L869" s="953"/>
    </row>
    <row r="870" spans="1:12">
      <c r="A870" s="15" t="s">
        <v>2463</v>
      </c>
      <c r="B870" s="15" t="s">
        <v>17835</v>
      </c>
      <c r="C870" s="772" t="s">
        <v>18697</v>
      </c>
      <c r="D870" s="17" t="s">
        <v>15249</v>
      </c>
      <c r="E870" s="825">
        <v>0</v>
      </c>
      <c r="F870" s="772">
        <v>0</v>
      </c>
      <c r="G870" s="825"/>
      <c r="H870" s="772">
        <v>1</v>
      </c>
      <c r="I870" s="819">
        <f t="shared" si="28"/>
        <v>0</v>
      </c>
      <c r="J870" s="819">
        <f t="shared" si="29"/>
        <v>1</v>
      </c>
      <c r="K870" s="941"/>
      <c r="L870" s="953"/>
    </row>
    <row r="871" spans="1:12">
      <c r="A871" s="15" t="s">
        <v>2463</v>
      </c>
      <c r="B871" s="15" t="s">
        <v>17835</v>
      </c>
      <c r="C871" s="772" t="s">
        <v>18698</v>
      </c>
      <c r="D871" s="17" t="s">
        <v>15250</v>
      </c>
      <c r="E871" s="825">
        <v>0</v>
      </c>
      <c r="F871" s="772">
        <v>0</v>
      </c>
      <c r="G871" s="825"/>
      <c r="H871" s="772">
        <v>1</v>
      </c>
      <c r="I871" s="819">
        <f t="shared" si="28"/>
        <v>0</v>
      </c>
      <c r="J871" s="819">
        <f t="shared" si="29"/>
        <v>1</v>
      </c>
      <c r="K871" s="941"/>
      <c r="L871" s="953"/>
    </row>
    <row r="872" spans="1:12">
      <c r="A872" s="15" t="s">
        <v>2463</v>
      </c>
      <c r="B872" s="15" t="s">
        <v>17835</v>
      </c>
      <c r="C872" s="772" t="s">
        <v>2350</v>
      </c>
      <c r="D872" s="17" t="s">
        <v>15251</v>
      </c>
      <c r="E872" s="825">
        <v>0</v>
      </c>
      <c r="F872" s="772">
        <v>0</v>
      </c>
      <c r="G872" s="825"/>
      <c r="H872" s="772">
        <v>1</v>
      </c>
      <c r="I872" s="819">
        <f t="shared" si="28"/>
        <v>0</v>
      </c>
      <c r="J872" s="819">
        <f t="shared" si="29"/>
        <v>1</v>
      </c>
      <c r="K872" s="941"/>
      <c r="L872" s="953"/>
    </row>
    <row r="873" spans="1:12">
      <c r="A873" s="15" t="s">
        <v>2463</v>
      </c>
      <c r="B873" s="15" t="s">
        <v>17835</v>
      </c>
      <c r="C873" s="772" t="s">
        <v>18699</v>
      </c>
      <c r="D873" s="17" t="s">
        <v>15252</v>
      </c>
      <c r="E873" s="825">
        <v>0</v>
      </c>
      <c r="F873" s="772">
        <v>0</v>
      </c>
      <c r="G873" s="825"/>
      <c r="H873" s="772">
        <v>1</v>
      </c>
      <c r="I873" s="819">
        <f t="shared" si="28"/>
        <v>0</v>
      </c>
      <c r="J873" s="819">
        <f t="shared" si="29"/>
        <v>1</v>
      </c>
      <c r="K873" s="941"/>
      <c r="L873" s="953"/>
    </row>
    <row r="874" spans="1:12">
      <c r="A874" s="15" t="s">
        <v>2463</v>
      </c>
      <c r="B874" s="15" t="s">
        <v>17835</v>
      </c>
      <c r="C874" s="772" t="s">
        <v>4597</v>
      </c>
      <c r="D874" s="17" t="s">
        <v>15253</v>
      </c>
      <c r="E874" s="825">
        <v>0</v>
      </c>
      <c r="F874" s="772">
        <v>0</v>
      </c>
      <c r="G874" s="825"/>
      <c r="H874" s="772">
        <v>1</v>
      </c>
      <c r="I874" s="819">
        <f t="shared" si="28"/>
        <v>0</v>
      </c>
      <c r="J874" s="819">
        <f t="shared" si="29"/>
        <v>1</v>
      </c>
      <c r="K874" s="941"/>
      <c r="L874" s="953"/>
    </row>
    <row r="875" spans="1:12">
      <c r="A875" s="15" t="s">
        <v>2463</v>
      </c>
      <c r="B875" s="15" t="s">
        <v>17835</v>
      </c>
      <c r="C875" s="772" t="s">
        <v>2351</v>
      </c>
      <c r="D875" s="17" t="s">
        <v>15254</v>
      </c>
      <c r="E875" s="825">
        <v>0</v>
      </c>
      <c r="F875" s="772">
        <v>0</v>
      </c>
      <c r="G875" s="825"/>
      <c r="H875" s="772">
        <v>1</v>
      </c>
      <c r="I875" s="819">
        <f t="shared" si="28"/>
        <v>0</v>
      </c>
      <c r="J875" s="819">
        <f t="shared" si="29"/>
        <v>1</v>
      </c>
      <c r="K875" s="941"/>
      <c r="L875" s="953"/>
    </row>
    <row r="876" spans="1:12">
      <c r="A876" s="15" t="s">
        <v>2463</v>
      </c>
      <c r="B876" s="15" t="s">
        <v>17835</v>
      </c>
      <c r="C876" s="772" t="s">
        <v>4598</v>
      </c>
      <c r="D876" s="17" t="s">
        <v>15255</v>
      </c>
      <c r="E876" s="825">
        <v>0</v>
      </c>
      <c r="F876" s="772">
        <v>0</v>
      </c>
      <c r="G876" s="825"/>
      <c r="H876" s="772">
        <v>1</v>
      </c>
      <c r="I876" s="819">
        <f t="shared" si="28"/>
        <v>0</v>
      </c>
      <c r="J876" s="819">
        <f t="shared" si="29"/>
        <v>1</v>
      </c>
      <c r="K876" s="941"/>
      <c r="L876" s="953"/>
    </row>
    <row r="877" spans="1:12">
      <c r="A877" s="15" t="s">
        <v>2463</v>
      </c>
      <c r="B877" s="15" t="s">
        <v>17835</v>
      </c>
      <c r="C877" s="772" t="s">
        <v>18700</v>
      </c>
      <c r="D877" s="17" t="s">
        <v>15256</v>
      </c>
      <c r="E877" s="825">
        <v>0</v>
      </c>
      <c r="F877" s="772">
        <v>0</v>
      </c>
      <c r="G877" s="825">
        <v>1</v>
      </c>
      <c r="H877" s="772">
        <v>1</v>
      </c>
      <c r="I877" s="819">
        <f t="shared" si="28"/>
        <v>1</v>
      </c>
      <c r="J877" s="819">
        <f t="shared" si="29"/>
        <v>1</v>
      </c>
      <c r="K877" s="941"/>
      <c r="L877" s="953"/>
    </row>
    <row r="878" spans="1:12">
      <c r="A878" s="15" t="s">
        <v>2463</v>
      </c>
      <c r="B878" s="15" t="s">
        <v>17835</v>
      </c>
      <c r="C878" s="772" t="s">
        <v>2352</v>
      </c>
      <c r="D878" s="17" t="s">
        <v>15257</v>
      </c>
      <c r="E878" s="825">
        <v>0</v>
      </c>
      <c r="F878" s="772">
        <v>0</v>
      </c>
      <c r="G878" s="825"/>
      <c r="H878" s="772">
        <v>1</v>
      </c>
      <c r="I878" s="819">
        <f t="shared" si="28"/>
        <v>0</v>
      </c>
      <c r="J878" s="819">
        <f t="shared" si="29"/>
        <v>1</v>
      </c>
      <c r="K878" s="941"/>
      <c r="L878" s="953"/>
    </row>
    <row r="879" spans="1:12">
      <c r="A879" s="15" t="s">
        <v>2463</v>
      </c>
      <c r="B879" s="15" t="s">
        <v>17835</v>
      </c>
      <c r="C879" s="772" t="s">
        <v>18701</v>
      </c>
      <c r="D879" s="17" t="s">
        <v>15258</v>
      </c>
      <c r="E879" s="825">
        <v>0</v>
      </c>
      <c r="F879" s="772">
        <v>0</v>
      </c>
      <c r="G879" s="825"/>
      <c r="H879" s="772">
        <v>1</v>
      </c>
      <c r="I879" s="819">
        <f t="shared" si="28"/>
        <v>0</v>
      </c>
      <c r="J879" s="819">
        <f t="shared" si="29"/>
        <v>1</v>
      </c>
      <c r="K879" s="941"/>
      <c r="L879" s="953"/>
    </row>
    <row r="880" spans="1:12">
      <c r="A880" s="15" t="s">
        <v>2463</v>
      </c>
      <c r="B880" s="15" t="s">
        <v>17835</v>
      </c>
      <c r="C880" s="772" t="s">
        <v>2492</v>
      </c>
      <c r="D880" s="17" t="s">
        <v>15259</v>
      </c>
      <c r="E880" s="825">
        <v>0</v>
      </c>
      <c r="F880" s="772">
        <v>0</v>
      </c>
      <c r="G880" s="825"/>
      <c r="H880" s="772">
        <v>1</v>
      </c>
      <c r="I880" s="819">
        <f t="shared" si="28"/>
        <v>0</v>
      </c>
      <c r="J880" s="819">
        <f t="shared" si="29"/>
        <v>1</v>
      </c>
      <c r="K880" s="941"/>
      <c r="L880" s="953"/>
    </row>
    <row r="881" spans="1:12">
      <c r="A881" s="15" t="s">
        <v>2463</v>
      </c>
      <c r="B881" s="15" t="s">
        <v>17835</v>
      </c>
      <c r="C881" s="772" t="s">
        <v>2493</v>
      </c>
      <c r="D881" s="17" t="s">
        <v>15260</v>
      </c>
      <c r="E881" s="825">
        <v>0</v>
      </c>
      <c r="F881" s="772">
        <v>1</v>
      </c>
      <c r="G881" s="825"/>
      <c r="H881" s="772">
        <v>1</v>
      </c>
      <c r="I881" s="819">
        <f t="shared" si="28"/>
        <v>0</v>
      </c>
      <c r="J881" s="819">
        <f t="shared" si="29"/>
        <v>2</v>
      </c>
      <c r="K881" s="941"/>
      <c r="L881" s="953"/>
    </row>
    <row r="882" spans="1:12">
      <c r="A882" s="15" t="s">
        <v>2463</v>
      </c>
      <c r="B882" s="15" t="s">
        <v>17835</v>
      </c>
      <c r="C882" s="772" t="s">
        <v>2353</v>
      </c>
      <c r="D882" s="17" t="s">
        <v>15261</v>
      </c>
      <c r="E882" s="825">
        <v>0</v>
      </c>
      <c r="F882" s="772">
        <v>1</v>
      </c>
      <c r="G882" s="825"/>
      <c r="H882" s="772">
        <v>5</v>
      </c>
      <c r="I882" s="819">
        <f t="shared" si="28"/>
        <v>0</v>
      </c>
      <c r="J882" s="819">
        <f t="shared" si="29"/>
        <v>6</v>
      </c>
      <c r="K882" s="941"/>
      <c r="L882" s="953"/>
    </row>
    <row r="883" spans="1:12">
      <c r="A883" s="15" t="s">
        <v>2463</v>
      </c>
      <c r="B883" s="15" t="s">
        <v>17835</v>
      </c>
      <c r="C883" s="772" t="s">
        <v>2354</v>
      </c>
      <c r="D883" s="17" t="s">
        <v>15262</v>
      </c>
      <c r="E883" s="825">
        <v>0</v>
      </c>
      <c r="F883" s="772">
        <v>0</v>
      </c>
      <c r="G883" s="825">
        <v>114</v>
      </c>
      <c r="H883" s="772">
        <v>85</v>
      </c>
      <c r="I883" s="819">
        <f t="shared" si="28"/>
        <v>114</v>
      </c>
      <c r="J883" s="819">
        <f t="shared" si="29"/>
        <v>85</v>
      </c>
      <c r="K883" s="941"/>
      <c r="L883" s="953"/>
    </row>
    <row r="884" spans="1:12">
      <c r="A884" s="15" t="s">
        <v>2463</v>
      </c>
      <c r="B884" s="15" t="s">
        <v>17835</v>
      </c>
      <c r="C884" s="772" t="s">
        <v>2461</v>
      </c>
      <c r="D884" s="17" t="s">
        <v>15263</v>
      </c>
      <c r="E884" s="825">
        <v>0</v>
      </c>
      <c r="F884" s="772">
        <v>0</v>
      </c>
      <c r="G884" s="825"/>
      <c r="H884" s="772">
        <v>1</v>
      </c>
      <c r="I884" s="819">
        <f t="shared" si="28"/>
        <v>0</v>
      </c>
      <c r="J884" s="819">
        <f t="shared" si="29"/>
        <v>1</v>
      </c>
      <c r="K884" s="941"/>
      <c r="L884" s="953"/>
    </row>
    <row r="885" spans="1:12">
      <c r="A885" s="15" t="s">
        <v>2463</v>
      </c>
      <c r="B885" s="15" t="s">
        <v>17835</v>
      </c>
      <c r="C885" s="772" t="s">
        <v>4599</v>
      </c>
      <c r="D885" s="17" t="s">
        <v>15264</v>
      </c>
      <c r="E885" s="825">
        <v>0</v>
      </c>
      <c r="F885" s="772">
        <v>0</v>
      </c>
      <c r="G885" s="825"/>
      <c r="H885" s="772">
        <v>1</v>
      </c>
      <c r="I885" s="819">
        <f t="shared" si="28"/>
        <v>0</v>
      </c>
      <c r="J885" s="819">
        <f t="shared" si="29"/>
        <v>1</v>
      </c>
      <c r="K885" s="941"/>
      <c r="L885" s="953"/>
    </row>
    <row r="886" spans="1:12">
      <c r="A886" s="15" t="s">
        <v>2463</v>
      </c>
      <c r="B886" s="15" t="s">
        <v>17835</v>
      </c>
      <c r="C886" s="772" t="s">
        <v>18702</v>
      </c>
      <c r="D886" s="17" t="s">
        <v>15265</v>
      </c>
      <c r="E886" s="825">
        <v>0</v>
      </c>
      <c r="F886" s="772">
        <v>0</v>
      </c>
      <c r="G886" s="825"/>
      <c r="H886" s="772">
        <v>1</v>
      </c>
      <c r="I886" s="819">
        <f t="shared" si="28"/>
        <v>0</v>
      </c>
      <c r="J886" s="819">
        <f t="shared" si="29"/>
        <v>1</v>
      </c>
      <c r="K886" s="941"/>
      <c r="L886" s="953"/>
    </row>
    <row r="887" spans="1:12">
      <c r="A887" s="15" t="s">
        <v>2463</v>
      </c>
      <c r="B887" s="15" t="s">
        <v>17835</v>
      </c>
      <c r="C887" s="772" t="s">
        <v>18703</v>
      </c>
      <c r="D887" s="17" t="s">
        <v>15266</v>
      </c>
      <c r="E887" s="825">
        <v>0</v>
      </c>
      <c r="F887" s="772">
        <v>0</v>
      </c>
      <c r="G887" s="825"/>
      <c r="H887" s="772">
        <v>1</v>
      </c>
      <c r="I887" s="819">
        <f t="shared" si="28"/>
        <v>0</v>
      </c>
      <c r="J887" s="819">
        <f t="shared" si="29"/>
        <v>1</v>
      </c>
      <c r="K887" s="941"/>
      <c r="L887" s="953"/>
    </row>
    <row r="888" spans="1:12">
      <c r="A888" s="15" t="s">
        <v>2463</v>
      </c>
      <c r="B888" s="15" t="s">
        <v>17835</v>
      </c>
      <c r="C888" s="772" t="s">
        <v>18704</v>
      </c>
      <c r="D888" s="17" t="s">
        <v>15267</v>
      </c>
      <c r="E888" s="825">
        <v>0</v>
      </c>
      <c r="F888" s="772">
        <v>0</v>
      </c>
      <c r="G888" s="825"/>
      <c r="H888" s="772">
        <v>1</v>
      </c>
      <c r="I888" s="819">
        <f t="shared" si="28"/>
        <v>0</v>
      </c>
      <c r="J888" s="819">
        <f t="shared" si="29"/>
        <v>1</v>
      </c>
      <c r="K888" s="941"/>
      <c r="L888" s="953"/>
    </row>
    <row r="889" spans="1:12">
      <c r="A889" s="15" t="s">
        <v>2463</v>
      </c>
      <c r="B889" s="15" t="s">
        <v>17835</v>
      </c>
      <c r="C889" s="772" t="s">
        <v>4600</v>
      </c>
      <c r="D889" s="17" t="s">
        <v>15268</v>
      </c>
      <c r="E889" s="825">
        <v>0</v>
      </c>
      <c r="F889" s="772">
        <v>0</v>
      </c>
      <c r="G889" s="825"/>
      <c r="H889" s="772">
        <v>1</v>
      </c>
      <c r="I889" s="819">
        <f t="shared" si="28"/>
        <v>0</v>
      </c>
      <c r="J889" s="819">
        <f t="shared" si="29"/>
        <v>1</v>
      </c>
      <c r="K889" s="941"/>
      <c r="L889" s="953"/>
    </row>
    <row r="890" spans="1:12">
      <c r="A890" s="15" t="s">
        <v>2463</v>
      </c>
      <c r="B890" s="15" t="s">
        <v>17835</v>
      </c>
      <c r="C890" s="772" t="s">
        <v>4601</v>
      </c>
      <c r="D890" s="17" t="s">
        <v>15269</v>
      </c>
      <c r="E890" s="825">
        <v>0</v>
      </c>
      <c r="F890" s="772">
        <v>0</v>
      </c>
      <c r="G890" s="825"/>
      <c r="H890" s="772">
        <v>1</v>
      </c>
      <c r="I890" s="819">
        <f t="shared" si="28"/>
        <v>0</v>
      </c>
      <c r="J890" s="819">
        <f t="shared" si="29"/>
        <v>1</v>
      </c>
      <c r="K890" s="941"/>
      <c r="L890" s="953"/>
    </row>
    <row r="891" spans="1:12">
      <c r="A891" s="15" t="s">
        <v>2463</v>
      </c>
      <c r="B891" s="15" t="s">
        <v>17835</v>
      </c>
      <c r="C891" s="772" t="s">
        <v>4602</v>
      </c>
      <c r="D891" s="17" t="s">
        <v>15270</v>
      </c>
      <c r="E891" s="825">
        <v>0</v>
      </c>
      <c r="F891" s="772">
        <v>0</v>
      </c>
      <c r="G891" s="825"/>
      <c r="H891" s="772">
        <v>1</v>
      </c>
      <c r="I891" s="819">
        <f t="shared" si="28"/>
        <v>0</v>
      </c>
      <c r="J891" s="819">
        <f t="shared" si="29"/>
        <v>1</v>
      </c>
      <c r="K891" s="941"/>
      <c r="L891" s="953"/>
    </row>
    <row r="892" spans="1:12">
      <c r="A892" s="15" t="s">
        <v>2463</v>
      </c>
      <c r="B892" s="15" t="s">
        <v>17835</v>
      </c>
      <c r="C892" s="772" t="s">
        <v>18705</v>
      </c>
      <c r="D892" s="17" t="s">
        <v>15271</v>
      </c>
      <c r="E892" s="825">
        <v>0</v>
      </c>
      <c r="F892" s="772">
        <v>0</v>
      </c>
      <c r="G892" s="825"/>
      <c r="H892" s="772">
        <v>1</v>
      </c>
      <c r="I892" s="819">
        <f t="shared" si="28"/>
        <v>0</v>
      </c>
      <c r="J892" s="819">
        <f t="shared" si="29"/>
        <v>1</v>
      </c>
      <c r="K892" s="941"/>
      <c r="L892" s="953"/>
    </row>
    <row r="893" spans="1:12">
      <c r="A893" s="15" t="s">
        <v>2463</v>
      </c>
      <c r="B893" s="15" t="s">
        <v>17835</v>
      </c>
      <c r="C893" s="772" t="s">
        <v>4603</v>
      </c>
      <c r="D893" s="17" t="s">
        <v>15272</v>
      </c>
      <c r="E893" s="825">
        <v>0</v>
      </c>
      <c r="F893" s="772">
        <v>0</v>
      </c>
      <c r="G893" s="825"/>
      <c r="H893" s="772">
        <v>1</v>
      </c>
      <c r="I893" s="819">
        <f t="shared" si="28"/>
        <v>0</v>
      </c>
      <c r="J893" s="819">
        <f t="shared" si="29"/>
        <v>1</v>
      </c>
      <c r="K893" s="941"/>
      <c r="L893" s="953"/>
    </row>
    <row r="894" spans="1:12">
      <c r="A894" s="15" t="s">
        <v>2463</v>
      </c>
      <c r="B894" s="15" t="s">
        <v>17835</v>
      </c>
      <c r="C894" s="772" t="s">
        <v>18706</v>
      </c>
      <c r="D894" s="17" t="s">
        <v>15273</v>
      </c>
      <c r="E894" s="825">
        <v>0</v>
      </c>
      <c r="F894" s="772">
        <v>0</v>
      </c>
      <c r="G894" s="825"/>
      <c r="H894" s="772">
        <v>1</v>
      </c>
      <c r="I894" s="819">
        <f t="shared" si="28"/>
        <v>0</v>
      </c>
      <c r="J894" s="819">
        <f t="shared" si="29"/>
        <v>1</v>
      </c>
      <c r="K894" s="941"/>
      <c r="L894" s="953"/>
    </row>
    <row r="895" spans="1:12">
      <c r="A895" s="15" t="s">
        <v>2463</v>
      </c>
      <c r="B895" s="15" t="s">
        <v>17835</v>
      </c>
      <c r="C895" s="772" t="s">
        <v>18707</v>
      </c>
      <c r="D895" s="17" t="s">
        <v>15274</v>
      </c>
      <c r="E895" s="825">
        <v>0</v>
      </c>
      <c r="F895" s="772">
        <v>0</v>
      </c>
      <c r="G895" s="825"/>
      <c r="H895" s="772">
        <v>1</v>
      </c>
      <c r="I895" s="819">
        <f t="shared" si="28"/>
        <v>0</v>
      </c>
      <c r="J895" s="819">
        <f t="shared" si="29"/>
        <v>1</v>
      </c>
      <c r="K895" s="941"/>
      <c r="L895" s="953"/>
    </row>
    <row r="896" spans="1:12">
      <c r="A896" s="15" t="s">
        <v>2463</v>
      </c>
      <c r="B896" s="15" t="s">
        <v>17835</v>
      </c>
      <c r="C896" s="772" t="s">
        <v>4604</v>
      </c>
      <c r="D896" s="17" t="s">
        <v>15275</v>
      </c>
      <c r="E896" s="825">
        <v>0</v>
      </c>
      <c r="F896" s="772">
        <v>0</v>
      </c>
      <c r="G896" s="825"/>
      <c r="H896" s="772">
        <v>1</v>
      </c>
      <c r="I896" s="819">
        <f t="shared" si="28"/>
        <v>0</v>
      </c>
      <c r="J896" s="819">
        <f t="shared" si="29"/>
        <v>1</v>
      </c>
      <c r="K896" s="941"/>
      <c r="L896" s="953"/>
    </row>
    <row r="897" spans="1:12">
      <c r="A897" s="15" t="s">
        <v>2463</v>
      </c>
      <c r="B897" s="15" t="s">
        <v>17835</v>
      </c>
      <c r="C897" s="772" t="s">
        <v>4605</v>
      </c>
      <c r="D897" s="17" t="s">
        <v>15276</v>
      </c>
      <c r="E897" s="825">
        <v>0</v>
      </c>
      <c r="F897" s="772">
        <v>0</v>
      </c>
      <c r="G897" s="825"/>
      <c r="H897" s="772">
        <v>1</v>
      </c>
      <c r="I897" s="819">
        <f t="shared" si="28"/>
        <v>0</v>
      </c>
      <c r="J897" s="819">
        <f t="shared" si="29"/>
        <v>1</v>
      </c>
      <c r="K897" s="941"/>
      <c r="L897" s="953"/>
    </row>
    <row r="898" spans="1:12">
      <c r="A898" s="15" t="s">
        <v>2463</v>
      </c>
      <c r="B898" s="15" t="s">
        <v>17835</v>
      </c>
      <c r="C898" s="772" t="s">
        <v>4606</v>
      </c>
      <c r="D898" s="17" t="s">
        <v>15277</v>
      </c>
      <c r="E898" s="825">
        <v>0</v>
      </c>
      <c r="F898" s="772">
        <v>0</v>
      </c>
      <c r="G898" s="825"/>
      <c r="H898" s="772">
        <v>1</v>
      </c>
      <c r="I898" s="819">
        <f t="shared" ref="I898:I961" si="30">E898+G898</f>
        <v>0</v>
      </c>
      <c r="J898" s="819">
        <f t="shared" ref="J898:J961" si="31">F898+H898</f>
        <v>1</v>
      </c>
      <c r="K898" s="941"/>
      <c r="L898" s="953"/>
    </row>
    <row r="899" spans="1:12">
      <c r="A899" s="15" t="s">
        <v>2463</v>
      </c>
      <c r="B899" s="15" t="s">
        <v>17835</v>
      </c>
      <c r="C899" s="772" t="s">
        <v>18708</v>
      </c>
      <c r="D899" s="17" t="s">
        <v>15278</v>
      </c>
      <c r="E899" s="825">
        <v>0</v>
      </c>
      <c r="F899" s="772">
        <v>0</v>
      </c>
      <c r="G899" s="825"/>
      <c r="H899" s="772">
        <v>1</v>
      </c>
      <c r="I899" s="819">
        <f t="shared" si="30"/>
        <v>0</v>
      </c>
      <c r="J899" s="819">
        <f t="shared" si="31"/>
        <v>1</v>
      </c>
      <c r="K899" s="941"/>
      <c r="L899" s="953"/>
    </row>
    <row r="900" spans="1:12">
      <c r="A900" s="15" t="s">
        <v>2463</v>
      </c>
      <c r="B900" s="15" t="s">
        <v>17835</v>
      </c>
      <c r="C900" s="772" t="s">
        <v>18709</v>
      </c>
      <c r="D900" s="17" t="s">
        <v>15279</v>
      </c>
      <c r="E900" s="825">
        <v>0</v>
      </c>
      <c r="F900" s="772">
        <v>0</v>
      </c>
      <c r="G900" s="825"/>
      <c r="H900" s="772">
        <v>1</v>
      </c>
      <c r="I900" s="819">
        <f t="shared" si="30"/>
        <v>0</v>
      </c>
      <c r="J900" s="819">
        <f t="shared" si="31"/>
        <v>1</v>
      </c>
      <c r="K900" s="941"/>
      <c r="L900" s="953"/>
    </row>
    <row r="901" spans="1:12">
      <c r="A901" s="15" t="s">
        <v>2463</v>
      </c>
      <c r="B901" s="15" t="s">
        <v>17835</v>
      </c>
      <c r="C901" s="772" t="s">
        <v>18710</v>
      </c>
      <c r="D901" s="17" t="s">
        <v>15280</v>
      </c>
      <c r="E901" s="825">
        <v>0</v>
      </c>
      <c r="F901" s="772">
        <v>0</v>
      </c>
      <c r="G901" s="825"/>
      <c r="H901" s="772">
        <v>1</v>
      </c>
      <c r="I901" s="819">
        <f t="shared" si="30"/>
        <v>0</v>
      </c>
      <c r="J901" s="819">
        <f t="shared" si="31"/>
        <v>1</v>
      </c>
      <c r="K901" s="941"/>
      <c r="L901" s="953"/>
    </row>
    <row r="902" spans="1:12">
      <c r="A902" s="15" t="s">
        <v>2463</v>
      </c>
      <c r="B902" s="15" t="s">
        <v>17835</v>
      </c>
      <c r="C902" s="772" t="s">
        <v>2355</v>
      </c>
      <c r="D902" s="17" t="s">
        <v>15281</v>
      </c>
      <c r="E902" s="825">
        <v>0</v>
      </c>
      <c r="F902" s="772">
        <v>0</v>
      </c>
      <c r="G902" s="825"/>
      <c r="H902" s="772">
        <v>1</v>
      </c>
      <c r="I902" s="819">
        <f t="shared" si="30"/>
        <v>0</v>
      </c>
      <c r="J902" s="819">
        <f t="shared" si="31"/>
        <v>1</v>
      </c>
      <c r="K902" s="941"/>
      <c r="L902" s="953"/>
    </row>
    <row r="903" spans="1:12">
      <c r="A903" s="15" t="s">
        <v>2463</v>
      </c>
      <c r="B903" s="15" t="s">
        <v>17835</v>
      </c>
      <c r="C903" s="772" t="s">
        <v>2356</v>
      </c>
      <c r="D903" s="17" t="s">
        <v>15282</v>
      </c>
      <c r="E903" s="825">
        <v>0</v>
      </c>
      <c r="F903" s="772">
        <v>0</v>
      </c>
      <c r="G903" s="825"/>
      <c r="H903" s="772">
        <v>1</v>
      </c>
      <c r="I903" s="819">
        <f t="shared" si="30"/>
        <v>0</v>
      </c>
      <c r="J903" s="819">
        <f t="shared" si="31"/>
        <v>1</v>
      </c>
      <c r="K903" s="941"/>
      <c r="L903" s="953"/>
    </row>
    <row r="904" spans="1:12">
      <c r="A904" s="15" t="s">
        <v>2463</v>
      </c>
      <c r="B904" s="15" t="s">
        <v>17835</v>
      </c>
      <c r="C904" s="772" t="s">
        <v>2357</v>
      </c>
      <c r="D904" s="17" t="s">
        <v>15283</v>
      </c>
      <c r="E904" s="825">
        <v>0</v>
      </c>
      <c r="F904" s="772">
        <v>0</v>
      </c>
      <c r="G904" s="825"/>
      <c r="H904" s="772">
        <v>1</v>
      </c>
      <c r="I904" s="819">
        <f t="shared" si="30"/>
        <v>0</v>
      </c>
      <c r="J904" s="819">
        <f t="shared" si="31"/>
        <v>1</v>
      </c>
      <c r="K904" s="941"/>
      <c r="L904" s="953"/>
    </row>
    <row r="905" spans="1:12">
      <c r="A905" s="15" t="s">
        <v>2463</v>
      </c>
      <c r="B905" s="15" t="s">
        <v>17835</v>
      </c>
      <c r="C905" s="772" t="s">
        <v>18711</v>
      </c>
      <c r="D905" s="17" t="s">
        <v>15284</v>
      </c>
      <c r="E905" s="825">
        <v>0</v>
      </c>
      <c r="F905" s="772">
        <v>0</v>
      </c>
      <c r="G905" s="825"/>
      <c r="H905" s="772">
        <v>1</v>
      </c>
      <c r="I905" s="819">
        <f t="shared" si="30"/>
        <v>0</v>
      </c>
      <c r="J905" s="819">
        <f t="shared" si="31"/>
        <v>1</v>
      </c>
      <c r="K905" s="941"/>
      <c r="L905" s="953"/>
    </row>
    <row r="906" spans="1:12">
      <c r="A906" s="15" t="s">
        <v>2463</v>
      </c>
      <c r="B906" s="15" t="s">
        <v>17835</v>
      </c>
      <c r="C906" s="772" t="s">
        <v>18712</v>
      </c>
      <c r="D906" s="17" t="s">
        <v>15285</v>
      </c>
      <c r="E906" s="825">
        <v>0</v>
      </c>
      <c r="F906" s="772">
        <v>0</v>
      </c>
      <c r="G906" s="825"/>
      <c r="H906" s="772">
        <v>1</v>
      </c>
      <c r="I906" s="819">
        <f t="shared" si="30"/>
        <v>0</v>
      </c>
      <c r="J906" s="819">
        <f t="shared" si="31"/>
        <v>1</v>
      </c>
      <c r="K906" s="941"/>
      <c r="L906" s="953"/>
    </row>
    <row r="907" spans="1:12">
      <c r="A907" s="15" t="s">
        <v>2463</v>
      </c>
      <c r="B907" s="15" t="s">
        <v>17835</v>
      </c>
      <c r="C907" s="772" t="s">
        <v>18713</v>
      </c>
      <c r="D907" s="17" t="s">
        <v>15286</v>
      </c>
      <c r="E907" s="825">
        <v>0</v>
      </c>
      <c r="F907" s="772">
        <v>0</v>
      </c>
      <c r="G907" s="825"/>
      <c r="H907" s="772">
        <v>1</v>
      </c>
      <c r="I907" s="819">
        <f t="shared" si="30"/>
        <v>0</v>
      </c>
      <c r="J907" s="819">
        <f t="shared" si="31"/>
        <v>1</v>
      </c>
      <c r="K907" s="941"/>
      <c r="L907" s="953"/>
    </row>
    <row r="908" spans="1:12">
      <c r="A908" s="15" t="s">
        <v>2463</v>
      </c>
      <c r="B908" s="15" t="s">
        <v>17835</v>
      </c>
      <c r="C908" s="772" t="s">
        <v>18714</v>
      </c>
      <c r="D908" s="17" t="s">
        <v>15287</v>
      </c>
      <c r="E908" s="825">
        <v>0</v>
      </c>
      <c r="F908" s="772">
        <v>0</v>
      </c>
      <c r="G908" s="825"/>
      <c r="H908" s="772">
        <v>1</v>
      </c>
      <c r="I908" s="819">
        <f t="shared" si="30"/>
        <v>0</v>
      </c>
      <c r="J908" s="819">
        <f t="shared" si="31"/>
        <v>1</v>
      </c>
      <c r="K908" s="941"/>
      <c r="L908" s="953"/>
    </row>
    <row r="909" spans="1:12">
      <c r="A909" s="15" t="s">
        <v>2463</v>
      </c>
      <c r="B909" s="15" t="s">
        <v>17835</v>
      </c>
      <c r="C909" s="772" t="s">
        <v>4607</v>
      </c>
      <c r="D909" s="17" t="s">
        <v>15288</v>
      </c>
      <c r="E909" s="825">
        <v>0</v>
      </c>
      <c r="F909" s="772">
        <v>0</v>
      </c>
      <c r="G909" s="825"/>
      <c r="H909" s="772">
        <v>1</v>
      </c>
      <c r="I909" s="819">
        <f t="shared" si="30"/>
        <v>0</v>
      </c>
      <c r="J909" s="819">
        <f t="shared" si="31"/>
        <v>1</v>
      </c>
      <c r="K909" s="941"/>
      <c r="L909" s="953"/>
    </row>
    <row r="910" spans="1:12">
      <c r="A910" s="15" t="s">
        <v>2463</v>
      </c>
      <c r="B910" s="15" t="s">
        <v>17835</v>
      </c>
      <c r="C910" s="772" t="s">
        <v>18715</v>
      </c>
      <c r="D910" s="17" t="s">
        <v>15289</v>
      </c>
      <c r="E910" s="825">
        <v>0</v>
      </c>
      <c r="F910" s="772">
        <v>0</v>
      </c>
      <c r="G910" s="825"/>
      <c r="H910" s="772">
        <v>1</v>
      </c>
      <c r="I910" s="819">
        <f t="shared" si="30"/>
        <v>0</v>
      </c>
      <c r="J910" s="819">
        <f t="shared" si="31"/>
        <v>1</v>
      </c>
      <c r="K910" s="941"/>
      <c r="L910" s="953"/>
    </row>
    <row r="911" spans="1:12">
      <c r="A911" s="15" t="s">
        <v>2463</v>
      </c>
      <c r="B911" s="15" t="s">
        <v>17835</v>
      </c>
      <c r="C911" s="772" t="s">
        <v>4608</v>
      </c>
      <c r="D911" s="17" t="s">
        <v>15290</v>
      </c>
      <c r="E911" s="825">
        <v>0</v>
      </c>
      <c r="F911" s="772">
        <v>0</v>
      </c>
      <c r="G911" s="825"/>
      <c r="H911" s="772">
        <v>1</v>
      </c>
      <c r="I911" s="819">
        <f t="shared" si="30"/>
        <v>0</v>
      </c>
      <c r="J911" s="819">
        <f t="shared" si="31"/>
        <v>1</v>
      </c>
      <c r="K911" s="941"/>
      <c r="L911" s="953"/>
    </row>
    <row r="912" spans="1:12">
      <c r="A912" s="15" t="s">
        <v>2463</v>
      </c>
      <c r="B912" s="15" t="s">
        <v>17835</v>
      </c>
      <c r="C912" s="772" t="s">
        <v>2358</v>
      </c>
      <c r="D912" s="17" t="s">
        <v>15291</v>
      </c>
      <c r="E912" s="825">
        <v>0</v>
      </c>
      <c r="F912" s="772">
        <v>0</v>
      </c>
      <c r="G912" s="825"/>
      <c r="H912" s="772">
        <v>1</v>
      </c>
      <c r="I912" s="819">
        <f t="shared" si="30"/>
        <v>0</v>
      </c>
      <c r="J912" s="819">
        <f t="shared" si="31"/>
        <v>1</v>
      </c>
      <c r="K912" s="941"/>
      <c r="L912" s="953"/>
    </row>
    <row r="913" spans="1:12">
      <c r="A913" s="15" t="s">
        <v>2463</v>
      </c>
      <c r="B913" s="15" t="s">
        <v>17835</v>
      </c>
      <c r="C913" s="772" t="s">
        <v>2359</v>
      </c>
      <c r="D913" s="17" t="s">
        <v>15292</v>
      </c>
      <c r="E913" s="825">
        <v>0</v>
      </c>
      <c r="F913" s="772">
        <v>0</v>
      </c>
      <c r="G913" s="825"/>
      <c r="H913" s="772">
        <v>1</v>
      </c>
      <c r="I913" s="819">
        <f t="shared" si="30"/>
        <v>0</v>
      </c>
      <c r="J913" s="819">
        <f t="shared" si="31"/>
        <v>1</v>
      </c>
      <c r="K913" s="941"/>
      <c r="L913" s="953"/>
    </row>
    <row r="914" spans="1:12">
      <c r="A914" s="15" t="s">
        <v>2463</v>
      </c>
      <c r="B914" s="15" t="s">
        <v>17835</v>
      </c>
      <c r="C914" s="772" t="s">
        <v>2360</v>
      </c>
      <c r="D914" s="17" t="s">
        <v>15293</v>
      </c>
      <c r="E914" s="825">
        <v>0</v>
      </c>
      <c r="F914" s="772">
        <v>0</v>
      </c>
      <c r="G914" s="825"/>
      <c r="H914" s="772">
        <v>1</v>
      </c>
      <c r="I914" s="819">
        <f t="shared" si="30"/>
        <v>0</v>
      </c>
      <c r="J914" s="819">
        <f t="shared" si="31"/>
        <v>1</v>
      </c>
      <c r="K914" s="941"/>
      <c r="L914" s="953"/>
    </row>
    <row r="915" spans="1:12">
      <c r="A915" s="15" t="s">
        <v>2463</v>
      </c>
      <c r="B915" s="15" t="s">
        <v>17835</v>
      </c>
      <c r="C915" s="772" t="s">
        <v>2361</v>
      </c>
      <c r="D915" s="17" t="s">
        <v>15294</v>
      </c>
      <c r="E915" s="825">
        <v>0</v>
      </c>
      <c r="F915" s="772">
        <v>0</v>
      </c>
      <c r="G915" s="825"/>
      <c r="H915" s="772">
        <v>1</v>
      </c>
      <c r="I915" s="819">
        <f t="shared" si="30"/>
        <v>0</v>
      </c>
      <c r="J915" s="819">
        <f t="shared" si="31"/>
        <v>1</v>
      </c>
      <c r="K915" s="941"/>
      <c r="L915" s="953"/>
    </row>
    <row r="916" spans="1:12">
      <c r="A916" s="15" t="s">
        <v>2463</v>
      </c>
      <c r="B916" s="15" t="s">
        <v>17835</v>
      </c>
      <c r="C916" s="772" t="s">
        <v>4609</v>
      </c>
      <c r="D916" s="17" t="s">
        <v>15295</v>
      </c>
      <c r="E916" s="825">
        <v>0</v>
      </c>
      <c r="F916" s="772">
        <v>0</v>
      </c>
      <c r="G916" s="825"/>
      <c r="H916" s="772">
        <v>1</v>
      </c>
      <c r="I916" s="819">
        <f t="shared" si="30"/>
        <v>0</v>
      </c>
      <c r="J916" s="819">
        <f t="shared" si="31"/>
        <v>1</v>
      </c>
      <c r="K916" s="941"/>
      <c r="L916" s="953"/>
    </row>
    <row r="917" spans="1:12">
      <c r="A917" s="15" t="s">
        <v>2463</v>
      </c>
      <c r="B917" s="15" t="s">
        <v>17835</v>
      </c>
      <c r="C917" s="772" t="s">
        <v>18716</v>
      </c>
      <c r="D917" s="17" t="s">
        <v>15296</v>
      </c>
      <c r="E917" s="825">
        <v>0</v>
      </c>
      <c r="F917" s="772">
        <v>0</v>
      </c>
      <c r="G917" s="825"/>
      <c r="H917" s="772">
        <v>1</v>
      </c>
      <c r="I917" s="819">
        <f t="shared" si="30"/>
        <v>0</v>
      </c>
      <c r="J917" s="819">
        <f t="shared" si="31"/>
        <v>1</v>
      </c>
      <c r="K917" s="941"/>
      <c r="L917" s="953"/>
    </row>
    <row r="918" spans="1:12">
      <c r="A918" s="15" t="s">
        <v>2463</v>
      </c>
      <c r="B918" s="15" t="s">
        <v>17835</v>
      </c>
      <c r="C918" s="772" t="s">
        <v>2362</v>
      </c>
      <c r="D918" s="17" t="s">
        <v>15297</v>
      </c>
      <c r="E918" s="825">
        <v>0</v>
      </c>
      <c r="F918" s="772">
        <v>0</v>
      </c>
      <c r="G918" s="825"/>
      <c r="H918" s="772">
        <v>1</v>
      </c>
      <c r="I918" s="819">
        <f t="shared" si="30"/>
        <v>0</v>
      </c>
      <c r="J918" s="819">
        <f t="shared" si="31"/>
        <v>1</v>
      </c>
      <c r="K918" s="941"/>
      <c r="L918" s="953"/>
    </row>
    <row r="919" spans="1:12">
      <c r="A919" s="15" t="s">
        <v>2463</v>
      </c>
      <c r="B919" s="15" t="s">
        <v>17835</v>
      </c>
      <c r="C919" s="772" t="s">
        <v>2363</v>
      </c>
      <c r="D919" s="17" t="s">
        <v>15298</v>
      </c>
      <c r="E919" s="825">
        <v>0</v>
      </c>
      <c r="F919" s="772">
        <v>0</v>
      </c>
      <c r="G919" s="825"/>
      <c r="H919" s="772">
        <v>1</v>
      </c>
      <c r="I919" s="819">
        <f t="shared" si="30"/>
        <v>0</v>
      </c>
      <c r="J919" s="819">
        <f t="shared" si="31"/>
        <v>1</v>
      </c>
      <c r="K919" s="941"/>
      <c r="L919" s="953"/>
    </row>
    <row r="920" spans="1:12">
      <c r="A920" s="15" t="s">
        <v>2463</v>
      </c>
      <c r="B920" s="15" t="s">
        <v>17835</v>
      </c>
      <c r="C920" s="772" t="s">
        <v>2364</v>
      </c>
      <c r="D920" s="17" t="s">
        <v>15299</v>
      </c>
      <c r="E920" s="825">
        <v>0</v>
      </c>
      <c r="F920" s="772">
        <v>0</v>
      </c>
      <c r="G920" s="825"/>
      <c r="H920" s="772">
        <v>1</v>
      </c>
      <c r="I920" s="819">
        <f t="shared" si="30"/>
        <v>0</v>
      </c>
      <c r="J920" s="819">
        <f t="shared" si="31"/>
        <v>1</v>
      </c>
      <c r="K920" s="941"/>
      <c r="L920" s="953"/>
    </row>
    <row r="921" spans="1:12">
      <c r="A921" s="15" t="s">
        <v>2463</v>
      </c>
      <c r="B921" s="15" t="s">
        <v>17835</v>
      </c>
      <c r="C921" s="772" t="s">
        <v>2365</v>
      </c>
      <c r="D921" s="17" t="s">
        <v>15300</v>
      </c>
      <c r="E921" s="825">
        <v>0</v>
      </c>
      <c r="F921" s="772">
        <v>0</v>
      </c>
      <c r="G921" s="825"/>
      <c r="H921" s="772">
        <v>1</v>
      </c>
      <c r="I921" s="819">
        <f t="shared" si="30"/>
        <v>0</v>
      </c>
      <c r="J921" s="819">
        <f t="shared" si="31"/>
        <v>1</v>
      </c>
      <c r="K921" s="941"/>
      <c r="L921" s="953"/>
    </row>
    <row r="922" spans="1:12">
      <c r="A922" s="15" t="s">
        <v>2463</v>
      </c>
      <c r="B922" s="15" t="s">
        <v>17835</v>
      </c>
      <c r="C922" s="772" t="s">
        <v>18717</v>
      </c>
      <c r="D922" s="17" t="s">
        <v>15301</v>
      </c>
      <c r="E922" s="825">
        <v>0</v>
      </c>
      <c r="F922" s="772">
        <v>0</v>
      </c>
      <c r="G922" s="825"/>
      <c r="H922" s="772">
        <v>1</v>
      </c>
      <c r="I922" s="819">
        <f t="shared" si="30"/>
        <v>0</v>
      </c>
      <c r="J922" s="819">
        <f t="shared" si="31"/>
        <v>1</v>
      </c>
      <c r="K922" s="941"/>
      <c r="L922" s="953"/>
    </row>
    <row r="923" spans="1:12">
      <c r="A923" s="15" t="s">
        <v>2463</v>
      </c>
      <c r="B923" s="15" t="s">
        <v>17835</v>
      </c>
      <c r="C923" s="772" t="s">
        <v>2366</v>
      </c>
      <c r="D923" s="17" t="s">
        <v>15302</v>
      </c>
      <c r="E923" s="825">
        <v>0</v>
      </c>
      <c r="F923" s="772">
        <v>0</v>
      </c>
      <c r="G923" s="825"/>
      <c r="H923" s="772">
        <v>1</v>
      </c>
      <c r="I923" s="819">
        <f t="shared" si="30"/>
        <v>0</v>
      </c>
      <c r="J923" s="819">
        <f t="shared" si="31"/>
        <v>1</v>
      </c>
      <c r="K923" s="941"/>
      <c r="L923" s="953"/>
    </row>
    <row r="924" spans="1:12">
      <c r="A924" s="15" t="s">
        <v>2463</v>
      </c>
      <c r="B924" s="15" t="s">
        <v>17835</v>
      </c>
      <c r="C924" s="772" t="s">
        <v>2367</v>
      </c>
      <c r="D924" s="17" t="s">
        <v>15303</v>
      </c>
      <c r="E924" s="825">
        <v>0</v>
      </c>
      <c r="F924" s="772">
        <v>0</v>
      </c>
      <c r="G924" s="825"/>
      <c r="H924" s="772">
        <v>1</v>
      </c>
      <c r="I924" s="819">
        <f t="shared" si="30"/>
        <v>0</v>
      </c>
      <c r="J924" s="819">
        <f t="shared" si="31"/>
        <v>1</v>
      </c>
      <c r="K924" s="941"/>
      <c r="L924" s="953"/>
    </row>
    <row r="925" spans="1:12">
      <c r="A925" s="15" t="s">
        <v>2463</v>
      </c>
      <c r="B925" s="15" t="s">
        <v>17835</v>
      </c>
      <c r="C925" s="772" t="s">
        <v>2368</v>
      </c>
      <c r="D925" s="17" t="s">
        <v>15304</v>
      </c>
      <c r="E925" s="825">
        <v>0</v>
      </c>
      <c r="F925" s="772">
        <v>0</v>
      </c>
      <c r="G925" s="825"/>
      <c r="H925" s="772">
        <v>1</v>
      </c>
      <c r="I925" s="819">
        <f t="shared" si="30"/>
        <v>0</v>
      </c>
      <c r="J925" s="819">
        <f t="shared" si="31"/>
        <v>1</v>
      </c>
      <c r="K925" s="941"/>
      <c r="L925" s="953"/>
    </row>
    <row r="926" spans="1:12">
      <c r="A926" s="15" t="s">
        <v>2463</v>
      </c>
      <c r="B926" s="15" t="s">
        <v>17835</v>
      </c>
      <c r="C926" s="772" t="s">
        <v>2369</v>
      </c>
      <c r="D926" s="17" t="s">
        <v>15305</v>
      </c>
      <c r="E926" s="825">
        <v>0</v>
      </c>
      <c r="F926" s="772">
        <v>0</v>
      </c>
      <c r="G926" s="825"/>
      <c r="H926" s="772">
        <v>1</v>
      </c>
      <c r="I926" s="819">
        <f t="shared" si="30"/>
        <v>0</v>
      </c>
      <c r="J926" s="819">
        <f t="shared" si="31"/>
        <v>1</v>
      </c>
      <c r="K926" s="941"/>
      <c r="L926" s="953"/>
    </row>
    <row r="927" spans="1:12">
      <c r="A927" s="15" t="s">
        <v>2463</v>
      </c>
      <c r="B927" s="15" t="s">
        <v>17835</v>
      </c>
      <c r="C927" s="772" t="s">
        <v>2743</v>
      </c>
      <c r="D927" s="17" t="s">
        <v>15306</v>
      </c>
      <c r="E927" s="825">
        <v>0</v>
      </c>
      <c r="F927" s="772">
        <v>0</v>
      </c>
      <c r="G927" s="825">
        <v>2</v>
      </c>
      <c r="H927" s="772">
        <v>1</v>
      </c>
      <c r="I927" s="819">
        <f t="shared" si="30"/>
        <v>2</v>
      </c>
      <c r="J927" s="819">
        <f t="shared" si="31"/>
        <v>1</v>
      </c>
      <c r="K927" s="941"/>
      <c r="L927" s="953"/>
    </row>
    <row r="928" spans="1:12">
      <c r="A928" s="15" t="s">
        <v>2463</v>
      </c>
      <c r="B928" s="15" t="s">
        <v>17835</v>
      </c>
      <c r="C928" s="772" t="s">
        <v>2370</v>
      </c>
      <c r="D928" s="17" t="s">
        <v>15307</v>
      </c>
      <c r="E928" s="825">
        <v>0</v>
      </c>
      <c r="F928" s="772">
        <v>0</v>
      </c>
      <c r="G928" s="825"/>
      <c r="H928" s="772">
        <v>1</v>
      </c>
      <c r="I928" s="819">
        <f t="shared" si="30"/>
        <v>0</v>
      </c>
      <c r="J928" s="819">
        <f t="shared" si="31"/>
        <v>1</v>
      </c>
      <c r="K928" s="941"/>
      <c r="L928" s="953"/>
    </row>
    <row r="929" spans="1:12">
      <c r="A929" s="15" t="s">
        <v>2463</v>
      </c>
      <c r="B929" s="15" t="s">
        <v>17835</v>
      </c>
      <c r="C929" s="772" t="s">
        <v>2371</v>
      </c>
      <c r="D929" s="17" t="s">
        <v>15308</v>
      </c>
      <c r="E929" s="825">
        <v>0</v>
      </c>
      <c r="F929" s="772">
        <v>0</v>
      </c>
      <c r="G929" s="825"/>
      <c r="H929" s="772">
        <v>1</v>
      </c>
      <c r="I929" s="819">
        <f t="shared" si="30"/>
        <v>0</v>
      </c>
      <c r="J929" s="819">
        <f t="shared" si="31"/>
        <v>1</v>
      </c>
      <c r="K929" s="941"/>
      <c r="L929" s="953"/>
    </row>
    <row r="930" spans="1:12">
      <c r="A930" s="15" t="s">
        <v>2463</v>
      </c>
      <c r="B930" s="15" t="s">
        <v>17835</v>
      </c>
      <c r="C930" s="772" t="s">
        <v>2372</v>
      </c>
      <c r="D930" s="17" t="s">
        <v>15309</v>
      </c>
      <c r="E930" s="825">
        <v>0</v>
      </c>
      <c r="F930" s="772">
        <v>0</v>
      </c>
      <c r="G930" s="825"/>
      <c r="H930" s="772">
        <v>1</v>
      </c>
      <c r="I930" s="819">
        <f t="shared" si="30"/>
        <v>0</v>
      </c>
      <c r="J930" s="819">
        <f t="shared" si="31"/>
        <v>1</v>
      </c>
      <c r="K930" s="941"/>
      <c r="L930" s="953"/>
    </row>
    <row r="931" spans="1:12">
      <c r="A931" s="15" t="s">
        <v>2463</v>
      </c>
      <c r="B931" s="15" t="s">
        <v>17835</v>
      </c>
      <c r="C931" s="772" t="s">
        <v>2373</v>
      </c>
      <c r="D931" s="17" t="s">
        <v>15310</v>
      </c>
      <c r="E931" s="825">
        <v>0</v>
      </c>
      <c r="F931" s="772">
        <v>0</v>
      </c>
      <c r="G931" s="825"/>
      <c r="H931" s="772">
        <v>1</v>
      </c>
      <c r="I931" s="819">
        <f t="shared" si="30"/>
        <v>0</v>
      </c>
      <c r="J931" s="819">
        <f t="shared" si="31"/>
        <v>1</v>
      </c>
      <c r="K931" s="941"/>
      <c r="L931" s="953"/>
    </row>
    <row r="932" spans="1:12">
      <c r="A932" s="15" t="s">
        <v>2463</v>
      </c>
      <c r="B932" s="15" t="s">
        <v>17835</v>
      </c>
      <c r="C932" s="772" t="s">
        <v>2374</v>
      </c>
      <c r="D932" s="17" t="s">
        <v>15311</v>
      </c>
      <c r="E932" s="825">
        <v>0</v>
      </c>
      <c r="F932" s="772">
        <v>0</v>
      </c>
      <c r="G932" s="825"/>
      <c r="H932" s="772">
        <v>1</v>
      </c>
      <c r="I932" s="819">
        <f t="shared" si="30"/>
        <v>0</v>
      </c>
      <c r="J932" s="819">
        <f t="shared" si="31"/>
        <v>1</v>
      </c>
      <c r="K932" s="941"/>
      <c r="L932" s="953"/>
    </row>
    <row r="933" spans="1:12">
      <c r="A933" s="15" t="s">
        <v>2463</v>
      </c>
      <c r="B933" s="15" t="s">
        <v>17835</v>
      </c>
      <c r="C933" s="772" t="s">
        <v>2375</v>
      </c>
      <c r="D933" s="17" t="s">
        <v>15312</v>
      </c>
      <c r="E933" s="825">
        <v>0</v>
      </c>
      <c r="F933" s="772">
        <v>0</v>
      </c>
      <c r="G933" s="825"/>
      <c r="H933" s="772">
        <v>1</v>
      </c>
      <c r="I933" s="819">
        <f t="shared" si="30"/>
        <v>0</v>
      </c>
      <c r="J933" s="819">
        <f t="shared" si="31"/>
        <v>1</v>
      </c>
      <c r="K933" s="941"/>
      <c r="L933" s="953"/>
    </row>
    <row r="934" spans="1:12">
      <c r="A934" s="15" t="s">
        <v>2463</v>
      </c>
      <c r="B934" s="15" t="s">
        <v>17835</v>
      </c>
      <c r="C934" s="772" t="s">
        <v>2376</v>
      </c>
      <c r="D934" s="17" t="s">
        <v>15313</v>
      </c>
      <c r="E934" s="825">
        <v>0</v>
      </c>
      <c r="F934" s="772">
        <v>0</v>
      </c>
      <c r="G934" s="825"/>
      <c r="H934" s="772">
        <v>1</v>
      </c>
      <c r="I934" s="819">
        <f t="shared" si="30"/>
        <v>0</v>
      </c>
      <c r="J934" s="819">
        <f t="shared" si="31"/>
        <v>1</v>
      </c>
      <c r="K934" s="941"/>
      <c r="L934" s="953"/>
    </row>
    <row r="935" spans="1:12">
      <c r="A935" s="15" t="s">
        <v>2463</v>
      </c>
      <c r="B935" s="15" t="s">
        <v>17835</v>
      </c>
      <c r="C935" s="772" t="s">
        <v>2377</v>
      </c>
      <c r="D935" s="17" t="s">
        <v>15314</v>
      </c>
      <c r="E935" s="825">
        <v>0</v>
      </c>
      <c r="F935" s="772">
        <v>0</v>
      </c>
      <c r="G935" s="825"/>
      <c r="H935" s="772">
        <v>1</v>
      </c>
      <c r="I935" s="819">
        <f t="shared" si="30"/>
        <v>0</v>
      </c>
      <c r="J935" s="819">
        <f t="shared" si="31"/>
        <v>1</v>
      </c>
      <c r="K935" s="941"/>
      <c r="L935" s="953"/>
    </row>
    <row r="936" spans="1:12">
      <c r="A936" s="15" t="s">
        <v>2463</v>
      </c>
      <c r="B936" s="15" t="s">
        <v>17835</v>
      </c>
      <c r="C936" s="772" t="s">
        <v>2378</v>
      </c>
      <c r="D936" s="17" t="s">
        <v>15315</v>
      </c>
      <c r="E936" s="825">
        <v>0</v>
      </c>
      <c r="F936" s="772">
        <v>0</v>
      </c>
      <c r="G936" s="825"/>
      <c r="H936" s="772">
        <v>1</v>
      </c>
      <c r="I936" s="819">
        <f t="shared" si="30"/>
        <v>0</v>
      </c>
      <c r="J936" s="819">
        <f t="shared" si="31"/>
        <v>1</v>
      </c>
      <c r="K936" s="941"/>
      <c r="L936" s="953"/>
    </row>
    <row r="937" spans="1:12">
      <c r="A937" s="15" t="s">
        <v>2463</v>
      </c>
      <c r="B937" s="15" t="s">
        <v>17835</v>
      </c>
      <c r="C937" s="772" t="s">
        <v>2379</v>
      </c>
      <c r="D937" s="17" t="s">
        <v>15316</v>
      </c>
      <c r="E937" s="825">
        <v>0</v>
      </c>
      <c r="F937" s="772">
        <v>0</v>
      </c>
      <c r="G937" s="825"/>
      <c r="H937" s="772">
        <v>1</v>
      </c>
      <c r="I937" s="819">
        <f t="shared" si="30"/>
        <v>0</v>
      </c>
      <c r="J937" s="819">
        <f t="shared" si="31"/>
        <v>1</v>
      </c>
      <c r="K937" s="941"/>
      <c r="L937" s="953"/>
    </row>
    <row r="938" spans="1:12">
      <c r="A938" s="15" t="s">
        <v>2463</v>
      </c>
      <c r="B938" s="15" t="s">
        <v>17835</v>
      </c>
      <c r="C938" s="772" t="s">
        <v>2380</v>
      </c>
      <c r="D938" s="17" t="s">
        <v>15317</v>
      </c>
      <c r="E938" s="825">
        <v>0</v>
      </c>
      <c r="F938" s="772">
        <v>0</v>
      </c>
      <c r="G938" s="825"/>
      <c r="H938" s="772">
        <v>1</v>
      </c>
      <c r="I938" s="819">
        <f t="shared" si="30"/>
        <v>0</v>
      </c>
      <c r="J938" s="819">
        <f t="shared" si="31"/>
        <v>1</v>
      </c>
      <c r="K938" s="941"/>
      <c r="L938" s="953"/>
    </row>
    <row r="939" spans="1:12">
      <c r="A939" s="15" t="s">
        <v>2463</v>
      </c>
      <c r="B939" s="15" t="s">
        <v>17835</v>
      </c>
      <c r="C939" s="772" t="s">
        <v>2381</v>
      </c>
      <c r="D939" s="17" t="s">
        <v>15318</v>
      </c>
      <c r="E939" s="825">
        <v>0</v>
      </c>
      <c r="F939" s="772">
        <v>0</v>
      </c>
      <c r="G939" s="825"/>
      <c r="H939" s="772">
        <v>1</v>
      </c>
      <c r="I939" s="819">
        <f t="shared" si="30"/>
        <v>0</v>
      </c>
      <c r="J939" s="819">
        <f t="shared" si="31"/>
        <v>1</v>
      </c>
      <c r="K939" s="941"/>
      <c r="L939" s="953"/>
    </row>
    <row r="940" spans="1:12">
      <c r="A940" s="15" t="s">
        <v>2463</v>
      </c>
      <c r="B940" s="15" t="s">
        <v>17835</v>
      </c>
      <c r="C940" s="772" t="s">
        <v>2382</v>
      </c>
      <c r="D940" s="17" t="s">
        <v>15319</v>
      </c>
      <c r="E940" s="825">
        <v>0</v>
      </c>
      <c r="F940" s="772">
        <v>0</v>
      </c>
      <c r="G940" s="825"/>
      <c r="H940" s="772">
        <v>1</v>
      </c>
      <c r="I940" s="819">
        <f t="shared" si="30"/>
        <v>0</v>
      </c>
      <c r="J940" s="819">
        <f t="shared" si="31"/>
        <v>1</v>
      </c>
      <c r="K940" s="941"/>
      <c r="L940" s="953"/>
    </row>
    <row r="941" spans="1:12">
      <c r="A941" s="15" t="s">
        <v>2463</v>
      </c>
      <c r="B941" s="15" t="s">
        <v>17835</v>
      </c>
      <c r="C941" s="772" t="s">
        <v>4610</v>
      </c>
      <c r="D941" s="17" t="s">
        <v>15320</v>
      </c>
      <c r="E941" s="825">
        <v>0</v>
      </c>
      <c r="F941" s="772">
        <v>0</v>
      </c>
      <c r="G941" s="825"/>
      <c r="H941" s="772">
        <v>1</v>
      </c>
      <c r="I941" s="819">
        <f t="shared" si="30"/>
        <v>0</v>
      </c>
      <c r="J941" s="819">
        <f t="shared" si="31"/>
        <v>1</v>
      </c>
      <c r="K941" s="941"/>
      <c r="L941" s="953"/>
    </row>
    <row r="942" spans="1:12">
      <c r="A942" s="15" t="s">
        <v>2463</v>
      </c>
      <c r="B942" s="15" t="s">
        <v>17835</v>
      </c>
      <c r="C942" s="772" t="s">
        <v>18718</v>
      </c>
      <c r="D942" s="17" t="s">
        <v>15321</v>
      </c>
      <c r="E942" s="825">
        <v>0</v>
      </c>
      <c r="F942" s="772">
        <v>0</v>
      </c>
      <c r="G942" s="825"/>
      <c r="H942" s="772">
        <v>1</v>
      </c>
      <c r="I942" s="819">
        <f t="shared" si="30"/>
        <v>0</v>
      </c>
      <c r="J942" s="819">
        <f t="shared" si="31"/>
        <v>1</v>
      </c>
      <c r="K942" s="941"/>
      <c r="L942" s="953"/>
    </row>
    <row r="943" spans="1:12">
      <c r="A943" s="15" t="s">
        <v>2463</v>
      </c>
      <c r="B943" s="15" t="s">
        <v>17835</v>
      </c>
      <c r="C943" s="772" t="s">
        <v>18719</v>
      </c>
      <c r="D943" s="17" t="s">
        <v>15322</v>
      </c>
      <c r="E943" s="825">
        <v>0</v>
      </c>
      <c r="F943" s="772">
        <v>0</v>
      </c>
      <c r="G943" s="825"/>
      <c r="H943" s="772">
        <v>1</v>
      </c>
      <c r="I943" s="819">
        <f t="shared" si="30"/>
        <v>0</v>
      </c>
      <c r="J943" s="819">
        <f t="shared" si="31"/>
        <v>1</v>
      </c>
      <c r="K943" s="941"/>
      <c r="L943" s="953"/>
    </row>
    <row r="944" spans="1:12">
      <c r="A944" s="15" t="s">
        <v>2463</v>
      </c>
      <c r="B944" s="15" t="s">
        <v>17835</v>
      </c>
      <c r="C944" s="772" t="s">
        <v>2383</v>
      </c>
      <c r="D944" s="17" t="s">
        <v>15323</v>
      </c>
      <c r="E944" s="825">
        <v>0</v>
      </c>
      <c r="F944" s="772">
        <v>0</v>
      </c>
      <c r="G944" s="825"/>
      <c r="H944" s="772">
        <v>1</v>
      </c>
      <c r="I944" s="819">
        <f t="shared" si="30"/>
        <v>0</v>
      </c>
      <c r="J944" s="819">
        <f t="shared" si="31"/>
        <v>1</v>
      </c>
      <c r="K944" s="941"/>
      <c r="L944" s="953"/>
    </row>
    <row r="945" spans="1:12">
      <c r="A945" s="15" t="s">
        <v>2463</v>
      </c>
      <c r="B945" s="15" t="s">
        <v>17835</v>
      </c>
      <c r="C945" s="772" t="s">
        <v>2384</v>
      </c>
      <c r="D945" s="17" t="s">
        <v>15324</v>
      </c>
      <c r="E945" s="825">
        <v>0</v>
      </c>
      <c r="F945" s="772">
        <v>0</v>
      </c>
      <c r="G945" s="825"/>
      <c r="H945" s="772">
        <v>1</v>
      </c>
      <c r="I945" s="819">
        <f t="shared" si="30"/>
        <v>0</v>
      </c>
      <c r="J945" s="819">
        <f t="shared" si="31"/>
        <v>1</v>
      </c>
      <c r="K945" s="941"/>
      <c r="L945" s="953"/>
    </row>
    <row r="946" spans="1:12">
      <c r="A946" s="15" t="s">
        <v>2463</v>
      </c>
      <c r="B946" s="15" t="s">
        <v>17835</v>
      </c>
      <c r="C946" s="772" t="s">
        <v>4611</v>
      </c>
      <c r="D946" s="17" t="s">
        <v>15325</v>
      </c>
      <c r="E946" s="825">
        <v>0</v>
      </c>
      <c r="F946" s="772">
        <v>0</v>
      </c>
      <c r="G946" s="825"/>
      <c r="H946" s="772">
        <v>1</v>
      </c>
      <c r="I946" s="819">
        <f t="shared" si="30"/>
        <v>0</v>
      </c>
      <c r="J946" s="819">
        <f t="shared" si="31"/>
        <v>1</v>
      </c>
      <c r="K946" s="941"/>
      <c r="L946" s="953"/>
    </row>
    <row r="947" spans="1:12">
      <c r="A947" s="15" t="s">
        <v>2463</v>
      </c>
      <c r="B947" s="15" t="s">
        <v>17835</v>
      </c>
      <c r="C947" s="772" t="s">
        <v>2385</v>
      </c>
      <c r="D947" s="17" t="s">
        <v>15326</v>
      </c>
      <c r="E947" s="825">
        <v>0</v>
      </c>
      <c r="F947" s="772">
        <v>0</v>
      </c>
      <c r="G947" s="825"/>
      <c r="H947" s="772">
        <v>1</v>
      </c>
      <c r="I947" s="819">
        <f t="shared" si="30"/>
        <v>0</v>
      </c>
      <c r="J947" s="819">
        <f t="shared" si="31"/>
        <v>1</v>
      </c>
      <c r="K947" s="941"/>
      <c r="L947" s="953"/>
    </row>
    <row r="948" spans="1:12">
      <c r="A948" s="15" t="s">
        <v>2463</v>
      </c>
      <c r="B948" s="15" t="s">
        <v>17835</v>
      </c>
      <c r="C948" s="772" t="s">
        <v>2386</v>
      </c>
      <c r="D948" s="17" t="s">
        <v>15327</v>
      </c>
      <c r="E948" s="825">
        <v>0</v>
      </c>
      <c r="F948" s="772">
        <v>0</v>
      </c>
      <c r="G948" s="825"/>
      <c r="H948" s="772">
        <v>1</v>
      </c>
      <c r="I948" s="819">
        <f t="shared" si="30"/>
        <v>0</v>
      </c>
      <c r="J948" s="819">
        <f t="shared" si="31"/>
        <v>1</v>
      </c>
      <c r="K948" s="941"/>
      <c r="L948" s="953"/>
    </row>
    <row r="949" spans="1:12">
      <c r="A949" s="15" t="s">
        <v>2463</v>
      </c>
      <c r="B949" s="15" t="s">
        <v>17835</v>
      </c>
      <c r="C949" s="772" t="s">
        <v>2387</v>
      </c>
      <c r="D949" s="17" t="s">
        <v>15328</v>
      </c>
      <c r="E949" s="825">
        <v>0</v>
      </c>
      <c r="F949" s="772">
        <v>0</v>
      </c>
      <c r="G949" s="825"/>
      <c r="H949" s="772">
        <v>1</v>
      </c>
      <c r="I949" s="819">
        <f t="shared" si="30"/>
        <v>0</v>
      </c>
      <c r="J949" s="819">
        <f t="shared" si="31"/>
        <v>1</v>
      </c>
      <c r="K949" s="941"/>
      <c r="L949" s="953"/>
    </row>
    <row r="950" spans="1:12">
      <c r="A950" s="15" t="s">
        <v>2463</v>
      </c>
      <c r="B950" s="15" t="s">
        <v>17835</v>
      </c>
      <c r="C950" s="772" t="s">
        <v>4613</v>
      </c>
      <c r="D950" s="17" t="s">
        <v>15329</v>
      </c>
      <c r="E950" s="825">
        <v>0</v>
      </c>
      <c r="F950" s="772">
        <v>0</v>
      </c>
      <c r="G950" s="825"/>
      <c r="H950" s="772">
        <v>1</v>
      </c>
      <c r="I950" s="819">
        <f t="shared" si="30"/>
        <v>0</v>
      </c>
      <c r="J950" s="819">
        <f t="shared" si="31"/>
        <v>1</v>
      </c>
      <c r="K950" s="941"/>
      <c r="L950" s="953"/>
    </row>
    <row r="951" spans="1:12">
      <c r="A951" s="15" t="s">
        <v>2463</v>
      </c>
      <c r="B951" s="15" t="s">
        <v>17835</v>
      </c>
      <c r="C951" s="772" t="s">
        <v>2388</v>
      </c>
      <c r="D951" s="17" t="s">
        <v>15330</v>
      </c>
      <c r="E951" s="825">
        <v>0</v>
      </c>
      <c r="F951" s="772">
        <v>0</v>
      </c>
      <c r="G951" s="825"/>
      <c r="H951" s="772">
        <v>1</v>
      </c>
      <c r="I951" s="819">
        <f t="shared" si="30"/>
        <v>0</v>
      </c>
      <c r="J951" s="819">
        <f t="shared" si="31"/>
        <v>1</v>
      </c>
      <c r="K951" s="941"/>
      <c r="L951" s="953"/>
    </row>
    <row r="952" spans="1:12">
      <c r="A952" s="15" t="s">
        <v>2463</v>
      </c>
      <c r="B952" s="15" t="s">
        <v>17835</v>
      </c>
      <c r="C952" s="772" t="s">
        <v>18720</v>
      </c>
      <c r="D952" s="17" t="s">
        <v>15331</v>
      </c>
      <c r="E952" s="825">
        <v>0</v>
      </c>
      <c r="F952" s="772">
        <v>0</v>
      </c>
      <c r="G952" s="825"/>
      <c r="H952" s="772">
        <v>1</v>
      </c>
      <c r="I952" s="819">
        <f t="shared" si="30"/>
        <v>0</v>
      </c>
      <c r="J952" s="819">
        <f t="shared" si="31"/>
        <v>1</v>
      </c>
      <c r="K952" s="941"/>
      <c r="L952" s="953"/>
    </row>
    <row r="953" spans="1:12">
      <c r="A953" s="15" t="s">
        <v>2463</v>
      </c>
      <c r="B953" s="15" t="s">
        <v>17835</v>
      </c>
      <c r="C953" s="772" t="s">
        <v>4614</v>
      </c>
      <c r="D953" s="17" t="s">
        <v>15332</v>
      </c>
      <c r="E953" s="825">
        <v>0</v>
      </c>
      <c r="F953" s="772">
        <v>0</v>
      </c>
      <c r="G953" s="825"/>
      <c r="H953" s="772">
        <v>1</v>
      </c>
      <c r="I953" s="819">
        <f t="shared" si="30"/>
        <v>0</v>
      </c>
      <c r="J953" s="819">
        <f t="shared" si="31"/>
        <v>1</v>
      </c>
      <c r="K953" s="941"/>
      <c r="L953" s="953"/>
    </row>
    <row r="954" spans="1:12">
      <c r="A954" s="15" t="s">
        <v>2463</v>
      </c>
      <c r="B954" s="15" t="s">
        <v>17835</v>
      </c>
      <c r="C954" s="772" t="s">
        <v>18721</v>
      </c>
      <c r="D954" s="17" t="s">
        <v>15333</v>
      </c>
      <c r="E954" s="825">
        <v>0</v>
      </c>
      <c r="F954" s="772">
        <v>0</v>
      </c>
      <c r="G954" s="825"/>
      <c r="H954" s="772">
        <v>1</v>
      </c>
      <c r="I954" s="819">
        <f t="shared" si="30"/>
        <v>0</v>
      </c>
      <c r="J954" s="819">
        <f t="shared" si="31"/>
        <v>1</v>
      </c>
      <c r="K954" s="941"/>
      <c r="L954" s="953"/>
    </row>
    <row r="955" spans="1:12">
      <c r="A955" s="15" t="s">
        <v>2463</v>
      </c>
      <c r="B955" s="15" t="s">
        <v>17835</v>
      </c>
      <c r="C955" s="772" t="s">
        <v>2389</v>
      </c>
      <c r="D955" s="17" t="s">
        <v>15334</v>
      </c>
      <c r="E955" s="825">
        <v>0</v>
      </c>
      <c r="F955" s="772">
        <v>0</v>
      </c>
      <c r="G955" s="825"/>
      <c r="H955" s="772">
        <v>1</v>
      </c>
      <c r="I955" s="819">
        <f t="shared" si="30"/>
        <v>0</v>
      </c>
      <c r="J955" s="819">
        <f t="shared" si="31"/>
        <v>1</v>
      </c>
      <c r="K955" s="941"/>
      <c r="L955" s="953"/>
    </row>
    <row r="956" spans="1:12">
      <c r="A956" s="15" t="s">
        <v>2463</v>
      </c>
      <c r="B956" s="15" t="s">
        <v>17835</v>
      </c>
      <c r="C956" s="772" t="s">
        <v>2390</v>
      </c>
      <c r="D956" s="17" t="s">
        <v>15335</v>
      </c>
      <c r="E956" s="825">
        <v>0</v>
      </c>
      <c r="F956" s="772">
        <v>0</v>
      </c>
      <c r="G956" s="825"/>
      <c r="H956" s="772">
        <v>1</v>
      </c>
      <c r="I956" s="819">
        <f t="shared" si="30"/>
        <v>0</v>
      </c>
      <c r="J956" s="819">
        <f t="shared" si="31"/>
        <v>1</v>
      </c>
      <c r="K956" s="941"/>
      <c r="L956" s="953"/>
    </row>
    <row r="957" spans="1:12">
      <c r="A957" s="15" t="s">
        <v>2463</v>
      </c>
      <c r="B957" s="15" t="s">
        <v>17835</v>
      </c>
      <c r="C957" s="772" t="s">
        <v>2391</v>
      </c>
      <c r="D957" s="17" t="s">
        <v>15336</v>
      </c>
      <c r="E957" s="825">
        <v>0</v>
      </c>
      <c r="F957" s="772">
        <v>0</v>
      </c>
      <c r="G957" s="825"/>
      <c r="H957" s="772">
        <v>1</v>
      </c>
      <c r="I957" s="819">
        <f t="shared" si="30"/>
        <v>0</v>
      </c>
      <c r="J957" s="819">
        <f t="shared" si="31"/>
        <v>1</v>
      </c>
      <c r="K957" s="941"/>
      <c r="L957" s="953"/>
    </row>
    <row r="958" spans="1:12">
      <c r="A958" s="15" t="s">
        <v>2463</v>
      </c>
      <c r="B958" s="15" t="s">
        <v>17835</v>
      </c>
      <c r="C958" s="772" t="s">
        <v>2392</v>
      </c>
      <c r="D958" s="17" t="s">
        <v>15337</v>
      </c>
      <c r="E958" s="825">
        <v>0</v>
      </c>
      <c r="F958" s="772">
        <v>0</v>
      </c>
      <c r="G958" s="825"/>
      <c r="H958" s="772">
        <v>1</v>
      </c>
      <c r="I958" s="819">
        <f t="shared" si="30"/>
        <v>0</v>
      </c>
      <c r="J958" s="819">
        <f t="shared" si="31"/>
        <v>1</v>
      </c>
      <c r="K958" s="941"/>
      <c r="L958" s="953"/>
    </row>
    <row r="959" spans="1:12">
      <c r="A959" s="15" t="s">
        <v>2463</v>
      </c>
      <c r="B959" s="15" t="s">
        <v>17835</v>
      </c>
      <c r="C959" s="772" t="s">
        <v>2393</v>
      </c>
      <c r="D959" s="17" t="s">
        <v>15338</v>
      </c>
      <c r="E959" s="825">
        <v>0</v>
      </c>
      <c r="F959" s="772">
        <v>0</v>
      </c>
      <c r="G959" s="825"/>
      <c r="H959" s="772">
        <v>1</v>
      </c>
      <c r="I959" s="819">
        <f t="shared" si="30"/>
        <v>0</v>
      </c>
      <c r="J959" s="819">
        <f t="shared" si="31"/>
        <v>1</v>
      </c>
      <c r="K959" s="941"/>
      <c r="L959" s="953"/>
    </row>
    <row r="960" spans="1:12">
      <c r="A960" s="15" t="s">
        <v>2463</v>
      </c>
      <c r="B960" s="15" t="s">
        <v>17835</v>
      </c>
      <c r="C960" s="772" t="s">
        <v>2394</v>
      </c>
      <c r="D960" s="17" t="s">
        <v>15339</v>
      </c>
      <c r="E960" s="825">
        <v>0</v>
      </c>
      <c r="F960" s="772">
        <v>0</v>
      </c>
      <c r="G960" s="825"/>
      <c r="H960" s="772">
        <v>1</v>
      </c>
      <c r="I960" s="819">
        <f t="shared" si="30"/>
        <v>0</v>
      </c>
      <c r="J960" s="819">
        <f t="shared" si="31"/>
        <v>1</v>
      </c>
      <c r="K960" s="941"/>
      <c r="L960" s="953"/>
    </row>
    <row r="961" spans="1:12">
      <c r="A961" s="15" t="s">
        <v>2463</v>
      </c>
      <c r="B961" s="15" t="s">
        <v>17835</v>
      </c>
      <c r="C961" s="772" t="s">
        <v>2395</v>
      </c>
      <c r="D961" s="17" t="s">
        <v>15340</v>
      </c>
      <c r="E961" s="825">
        <v>0</v>
      </c>
      <c r="F961" s="772">
        <v>0</v>
      </c>
      <c r="G961" s="825"/>
      <c r="H961" s="772">
        <v>1</v>
      </c>
      <c r="I961" s="819">
        <f t="shared" si="30"/>
        <v>0</v>
      </c>
      <c r="J961" s="819">
        <f t="shared" si="31"/>
        <v>1</v>
      </c>
      <c r="K961" s="941"/>
      <c r="L961" s="953"/>
    </row>
    <row r="962" spans="1:12">
      <c r="A962" s="15" t="s">
        <v>2463</v>
      </c>
      <c r="B962" s="15" t="s">
        <v>17835</v>
      </c>
      <c r="C962" s="772" t="s">
        <v>2396</v>
      </c>
      <c r="D962" s="17" t="s">
        <v>15341</v>
      </c>
      <c r="E962" s="825">
        <v>0</v>
      </c>
      <c r="F962" s="772">
        <v>0</v>
      </c>
      <c r="G962" s="825"/>
      <c r="H962" s="772">
        <v>1</v>
      </c>
      <c r="I962" s="819">
        <f t="shared" ref="I962:I1025" si="32">E962+G962</f>
        <v>0</v>
      </c>
      <c r="J962" s="819">
        <f t="shared" ref="J962:J1025" si="33">F962+H962</f>
        <v>1</v>
      </c>
      <c r="K962" s="941"/>
      <c r="L962" s="953"/>
    </row>
    <row r="963" spans="1:12">
      <c r="A963" s="15" t="s">
        <v>2463</v>
      </c>
      <c r="B963" s="15" t="s">
        <v>17835</v>
      </c>
      <c r="C963" s="772" t="s">
        <v>2397</v>
      </c>
      <c r="D963" s="17" t="s">
        <v>15342</v>
      </c>
      <c r="E963" s="825">
        <v>0</v>
      </c>
      <c r="F963" s="772">
        <v>0</v>
      </c>
      <c r="G963" s="825"/>
      <c r="H963" s="772">
        <v>1</v>
      </c>
      <c r="I963" s="819">
        <f t="shared" si="32"/>
        <v>0</v>
      </c>
      <c r="J963" s="819">
        <f t="shared" si="33"/>
        <v>1</v>
      </c>
      <c r="K963" s="941"/>
      <c r="L963" s="953"/>
    </row>
    <row r="964" spans="1:12">
      <c r="A964" s="15" t="s">
        <v>2463</v>
      </c>
      <c r="B964" s="15" t="s">
        <v>17835</v>
      </c>
      <c r="C964" s="772" t="s">
        <v>4643</v>
      </c>
      <c r="D964" s="17" t="s">
        <v>15343</v>
      </c>
      <c r="E964" s="825">
        <v>0</v>
      </c>
      <c r="F964" s="772">
        <v>0</v>
      </c>
      <c r="G964" s="825"/>
      <c r="H964" s="772">
        <v>1</v>
      </c>
      <c r="I964" s="819">
        <f t="shared" si="32"/>
        <v>0</v>
      </c>
      <c r="J964" s="819">
        <f t="shared" si="33"/>
        <v>1</v>
      </c>
      <c r="K964" s="941"/>
      <c r="L964" s="953"/>
    </row>
    <row r="965" spans="1:12">
      <c r="A965" s="15" t="s">
        <v>2463</v>
      </c>
      <c r="B965" s="15" t="s">
        <v>17835</v>
      </c>
      <c r="C965" s="772" t="s">
        <v>2398</v>
      </c>
      <c r="D965" s="17" t="s">
        <v>15344</v>
      </c>
      <c r="E965" s="825">
        <v>0</v>
      </c>
      <c r="F965" s="772">
        <v>0</v>
      </c>
      <c r="G965" s="825"/>
      <c r="H965" s="772">
        <v>1</v>
      </c>
      <c r="I965" s="819">
        <f t="shared" si="32"/>
        <v>0</v>
      </c>
      <c r="J965" s="819">
        <f t="shared" si="33"/>
        <v>1</v>
      </c>
      <c r="K965" s="941"/>
      <c r="L965" s="953"/>
    </row>
    <row r="966" spans="1:12">
      <c r="A966" s="15" t="s">
        <v>2463</v>
      </c>
      <c r="B966" s="15" t="s">
        <v>17835</v>
      </c>
      <c r="C966" s="772" t="s">
        <v>2399</v>
      </c>
      <c r="D966" s="17" t="s">
        <v>15345</v>
      </c>
      <c r="E966" s="825">
        <v>0</v>
      </c>
      <c r="F966" s="772">
        <v>0</v>
      </c>
      <c r="G966" s="825"/>
      <c r="H966" s="772">
        <v>1</v>
      </c>
      <c r="I966" s="819">
        <f t="shared" si="32"/>
        <v>0</v>
      </c>
      <c r="J966" s="819">
        <f t="shared" si="33"/>
        <v>1</v>
      </c>
      <c r="K966" s="941"/>
      <c r="L966" s="953"/>
    </row>
    <row r="967" spans="1:12">
      <c r="A967" s="15" t="s">
        <v>2463</v>
      </c>
      <c r="B967" s="15" t="s">
        <v>17835</v>
      </c>
      <c r="C967" s="772" t="s">
        <v>2400</v>
      </c>
      <c r="D967" s="17" t="s">
        <v>15346</v>
      </c>
      <c r="E967" s="825">
        <v>0</v>
      </c>
      <c r="F967" s="772">
        <v>0</v>
      </c>
      <c r="G967" s="825"/>
      <c r="H967" s="772">
        <v>1</v>
      </c>
      <c r="I967" s="819">
        <f t="shared" si="32"/>
        <v>0</v>
      </c>
      <c r="J967" s="819">
        <f t="shared" si="33"/>
        <v>1</v>
      </c>
      <c r="K967" s="941"/>
      <c r="L967" s="953"/>
    </row>
    <row r="968" spans="1:12">
      <c r="A968" s="15" t="s">
        <v>2463</v>
      </c>
      <c r="B968" s="15" t="s">
        <v>17835</v>
      </c>
      <c r="C968" s="772" t="s">
        <v>2401</v>
      </c>
      <c r="D968" s="17" t="s">
        <v>15347</v>
      </c>
      <c r="E968" s="825">
        <v>0</v>
      </c>
      <c r="F968" s="772">
        <v>0</v>
      </c>
      <c r="G968" s="825"/>
      <c r="H968" s="772">
        <v>1</v>
      </c>
      <c r="I968" s="819">
        <f t="shared" si="32"/>
        <v>0</v>
      </c>
      <c r="J968" s="819">
        <f t="shared" si="33"/>
        <v>1</v>
      </c>
      <c r="K968" s="941"/>
      <c r="L968" s="953"/>
    </row>
    <row r="969" spans="1:12">
      <c r="A969" s="15" t="s">
        <v>2463</v>
      </c>
      <c r="B969" s="15" t="s">
        <v>17835</v>
      </c>
      <c r="C969" s="772" t="s">
        <v>2402</v>
      </c>
      <c r="D969" s="17" t="s">
        <v>15348</v>
      </c>
      <c r="E969" s="825">
        <v>0</v>
      </c>
      <c r="F969" s="772">
        <v>0</v>
      </c>
      <c r="G969" s="825"/>
      <c r="H969" s="772">
        <v>1</v>
      </c>
      <c r="I969" s="819">
        <f t="shared" si="32"/>
        <v>0</v>
      </c>
      <c r="J969" s="819">
        <f t="shared" si="33"/>
        <v>1</v>
      </c>
      <c r="K969" s="941"/>
      <c r="L969" s="953"/>
    </row>
    <row r="970" spans="1:12">
      <c r="A970" s="15" t="s">
        <v>2463</v>
      </c>
      <c r="B970" s="15" t="s">
        <v>17835</v>
      </c>
      <c r="C970" s="772" t="s">
        <v>2403</v>
      </c>
      <c r="D970" s="17" t="s">
        <v>15349</v>
      </c>
      <c r="E970" s="825">
        <v>0</v>
      </c>
      <c r="F970" s="772">
        <v>0</v>
      </c>
      <c r="G970" s="825"/>
      <c r="H970" s="772">
        <v>1</v>
      </c>
      <c r="I970" s="819">
        <f t="shared" si="32"/>
        <v>0</v>
      </c>
      <c r="J970" s="819">
        <f t="shared" si="33"/>
        <v>1</v>
      </c>
      <c r="K970" s="941"/>
      <c r="L970" s="953"/>
    </row>
    <row r="971" spans="1:12">
      <c r="A971" s="15" t="s">
        <v>2463</v>
      </c>
      <c r="B971" s="15" t="s">
        <v>17835</v>
      </c>
      <c r="C971" s="772" t="s">
        <v>2404</v>
      </c>
      <c r="D971" s="17" t="s">
        <v>15350</v>
      </c>
      <c r="E971" s="825">
        <v>0</v>
      </c>
      <c r="F971" s="772">
        <v>0</v>
      </c>
      <c r="G971" s="825"/>
      <c r="H971" s="772">
        <v>1</v>
      </c>
      <c r="I971" s="819">
        <f t="shared" si="32"/>
        <v>0</v>
      </c>
      <c r="J971" s="819">
        <f t="shared" si="33"/>
        <v>1</v>
      </c>
      <c r="K971" s="941"/>
      <c r="L971" s="953"/>
    </row>
    <row r="972" spans="1:12">
      <c r="A972" s="15" t="s">
        <v>2463</v>
      </c>
      <c r="B972" s="15" t="s">
        <v>17835</v>
      </c>
      <c r="C972" s="772" t="s">
        <v>2405</v>
      </c>
      <c r="D972" s="17" t="s">
        <v>15351</v>
      </c>
      <c r="E972" s="825">
        <v>0</v>
      </c>
      <c r="F972" s="772">
        <v>0</v>
      </c>
      <c r="G972" s="825"/>
      <c r="H972" s="772">
        <v>1</v>
      </c>
      <c r="I972" s="819">
        <f t="shared" si="32"/>
        <v>0</v>
      </c>
      <c r="J972" s="819">
        <f t="shared" si="33"/>
        <v>1</v>
      </c>
      <c r="K972" s="941"/>
      <c r="L972" s="953"/>
    </row>
    <row r="973" spans="1:12">
      <c r="A973" s="15" t="s">
        <v>2463</v>
      </c>
      <c r="B973" s="15" t="s">
        <v>17835</v>
      </c>
      <c r="C973" s="772" t="s">
        <v>2746</v>
      </c>
      <c r="D973" s="17" t="s">
        <v>15352</v>
      </c>
      <c r="E973" s="825">
        <v>0</v>
      </c>
      <c r="F973" s="772">
        <v>10</v>
      </c>
      <c r="G973" s="825"/>
      <c r="H973" s="772">
        <v>1</v>
      </c>
      <c r="I973" s="819">
        <f t="shared" si="32"/>
        <v>0</v>
      </c>
      <c r="J973" s="819">
        <f t="shared" si="33"/>
        <v>11</v>
      </c>
      <c r="K973" s="941"/>
      <c r="L973" s="953"/>
    </row>
    <row r="974" spans="1:12">
      <c r="A974" s="15" t="s">
        <v>2463</v>
      </c>
      <c r="B974" s="15" t="s">
        <v>17835</v>
      </c>
      <c r="C974" s="772" t="s">
        <v>18722</v>
      </c>
      <c r="D974" s="17" t="s">
        <v>15353</v>
      </c>
      <c r="E974" s="825">
        <v>0</v>
      </c>
      <c r="F974" s="772">
        <v>0</v>
      </c>
      <c r="G974" s="825"/>
      <c r="H974" s="772">
        <v>1</v>
      </c>
      <c r="I974" s="819">
        <f t="shared" si="32"/>
        <v>0</v>
      </c>
      <c r="J974" s="819">
        <f t="shared" si="33"/>
        <v>1</v>
      </c>
      <c r="K974" s="941"/>
      <c r="L974" s="953"/>
    </row>
    <row r="975" spans="1:12">
      <c r="A975" s="15" t="s">
        <v>2463</v>
      </c>
      <c r="B975" s="15" t="s">
        <v>17835</v>
      </c>
      <c r="C975" s="772" t="s">
        <v>18723</v>
      </c>
      <c r="D975" s="17" t="s">
        <v>15354</v>
      </c>
      <c r="E975" s="825">
        <v>0</v>
      </c>
      <c r="F975" s="772">
        <v>0</v>
      </c>
      <c r="G975" s="825"/>
      <c r="H975" s="772">
        <v>1</v>
      </c>
      <c r="I975" s="819">
        <f t="shared" si="32"/>
        <v>0</v>
      </c>
      <c r="J975" s="819">
        <f t="shared" si="33"/>
        <v>1</v>
      </c>
      <c r="K975" s="941"/>
      <c r="L975" s="953"/>
    </row>
    <row r="976" spans="1:12">
      <c r="A976" s="15" t="s">
        <v>2463</v>
      </c>
      <c r="B976" s="15" t="s">
        <v>17835</v>
      </c>
      <c r="C976" s="772" t="s">
        <v>2406</v>
      </c>
      <c r="D976" s="17" t="s">
        <v>15355</v>
      </c>
      <c r="E976" s="825">
        <v>0</v>
      </c>
      <c r="F976" s="772">
        <v>1</v>
      </c>
      <c r="G976" s="825"/>
      <c r="H976" s="772">
        <v>1</v>
      </c>
      <c r="I976" s="819">
        <f t="shared" si="32"/>
        <v>0</v>
      </c>
      <c r="J976" s="819">
        <f t="shared" si="33"/>
        <v>2</v>
      </c>
      <c r="K976" s="941"/>
      <c r="L976" s="953"/>
    </row>
    <row r="977" spans="1:12">
      <c r="A977" s="15" t="s">
        <v>2463</v>
      </c>
      <c r="B977" s="15" t="s">
        <v>17835</v>
      </c>
      <c r="C977" s="772" t="s">
        <v>2407</v>
      </c>
      <c r="D977" s="17" t="s">
        <v>15356</v>
      </c>
      <c r="E977" s="825">
        <v>0</v>
      </c>
      <c r="F977" s="772">
        <v>0</v>
      </c>
      <c r="G977" s="825"/>
      <c r="H977" s="772">
        <v>1</v>
      </c>
      <c r="I977" s="819">
        <f t="shared" si="32"/>
        <v>0</v>
      </c>
      <c r="J977" s="819">
        <f t="shared" si="33"/>
        <v>1</v>
      </c>
      <c r="K977" s="941"/>
      <c r="L977" s="953"/>
    </row>
    <row r="978" spans="1:12">
      <c r="A978" s="15" t="s">
        <v>2463</v>
      </c>
      <c r="B978" s="15" t="s">
        <v>17835</v>
      </c>
      <c r="C978" s="772" t="s">
        <v>3427</v>
      </c>
      <c r="D978" s="17" t="s">
        <v>15357</v>
      </c>
      <c r="E978" s="825">
        <v>0</v>
      </c>
      <c r="F978" s="772">
        <v>0</v>
      </c>
      <c r="G978" s="825"/>
      <c r="H978" s="772">
        <v>1</v>
      </c>
      <c r="I978" s="819">
        <f t="shared" si="32"/>
        <v>0</v>
      </c>
      <c r="J978" s="819">
        <f t="shared" si="33"/>
        <v>1</v>
      </c>
      <c r="K978" s="941"/>
      <c r="L978" s="953"/>
    </row>
    <row r="979" spans="1:12">
      <c r="A979" s="15" t="s">
        <v>2463</v>
      </c>
      <c r="B979" s="15" t="s">
        <v>17835</v>
      </c>
      <c r="C979" s="772" t="s">
        <v>2408</v>
      </c>
      <c r="D979" s="17" t="s">
        <v>15358</v>
      </c>
      <c r="E979" s="825">
        <v>0</v>
      </c>
      <c r="F979" s="772">
        <v>0</v>
      </c>
      <c r="G979" s="825"/>
      <c r="H979" s="772">
        <v>1</v>
      </c>
      <c r="I979" s="819">
        <f t="shared" si="32"/>
        <v>0</v>
      </c>
      <c r="J979" s="819">
        <f t="shared" si="33"/>
        <v>1</v>
      </c>
      <c r="K979" s="941"/>
      <c r="L979" s="953"/>
    </row>
    <row r="980" spans="1:12">
      <c r="A980" s="15" t="s">
        <v>2463</v>
      </c>
      <c r="B980" s="15" t="s">
        <v>17835</v>
      </c>
      <c r="C980" s="772" t="s">
        <v>2747</v>
      </c>
      <c r="D980" s="17" t="s">
        <v>15359</v>
      </c>
      <c r="E980" s="825">
        <v>0</v>
      </c>
      <c r="F980" s="772">
        <v>1</v>
      </c>
      <c r="G980" s="825"/>
      <c r="H980" s="772">
        <v>1</v>
      </c>
      <c r="I980" s="819">
        <f t="shared" si="32"/>
        <v>0</v>
      </c>
      <c r="J980" s="819">
        <f t="shared" si="33"/>
        <v>2</v>
      </c>
      <c r="K980" s="941"/>
      <c r="L980" s="953"/>
    </row>
    <row r="981" spans="1:12">
      <c r="A981" s="15" t="s">
        <v>2463</v>
      </c>
      <c r="B981" s="15" t="s">
        <v>17835</v>
      </c>
      <c r="C981" s="772" t="s">
        <v>2409</v>
      </c>
      <c r="D981" s="17" t="s">
        <v>15360</v>
      </c>
      <c r="E981" s="825">
        <v>0</v>
      </c>
      <c r="F981" s="772">
        <v>1</v>
      </c>
      <c r="G981" s="825"/>
      <c r="H981" s="772">
        <v>1</v>
      </c>
      <c r="I981" s="819">
        <f t="shared" si="32"/>
        <v>0</v>
      </c>
      <c r="J981" s="819">
        <f t="shared" si="33"/>
        <v>2</v>
      </c>
      <c r="K981" s="941"/>
      <c r="L981" s="953"/>
    </row>
    <row r="982" spans="1:12">
      <c r="A982" s="15" t="s">
        <v>2463</v>
      </c>
      <c r="B982" s="15" t="s">
        <v>17835</v>
      </c>
      <c r="C982" s="772" t="s">
        <v>2748</v>
      </c>
      <c r="D982" s="17" t="s">
        <v>15361</v>
      </c>
      <c r="E982" s="825">
        <v>0</v>
      </c>
      <c r="F982" s="772">
        <v>1</v>
      </c>
      <c r="G982" s="825"/>
      <c r="H982" s="772">
        <v>1</v>
      </c>
      <c r="I982" s="819">
        <f t="shared" si="32"/>
        <v>0</v>
      </c>
      <c r="J982" s="819">
        <f t="shared" si="33"/>
        <v>2</v>
      </c>
      <c r="K982" s="941"/>
      <c r="L982" s="953"/>
    </row>
    <row r="983" spans="1:12">
      <c r="A983" s="15" t="s">
        <v>2463</v>
      </c>
      <c r="B983" s="15" t="s">
        <v>17835</v>
      </c>
      <c r="C983" s="772" t="s">
        <v>2410</v>
      </c>
      <c r="D983" s="17" t="s">
        <v>15362</v>
      </c>
      <c r="E983" s="825">
        <v>0</v>
      </c>
      <c r="F983" s="772">
        <v>0</v>
      </c>
      <c r="G983" s="825"/>
      <c r="H983" s="772">
        <v>1</v>
      </c>
      <c r="I983" s="819">
        <f t="shared" si="32"/>
        <v>0</v>
      </c>
      <c r="J983" s="819">
        <f t="shared" si="33"/>
        <v>1</v>
      </c>
      <c r="K983" s="941"/>
      <c r="L983" s="953"/>
    </row>
    <row r="984" spans="1:12">
      <c r="A984" s="15" t="s">
        <v>2463</v>
      </c>
      <c r="B984" s="15" t="s">
        <v>17835</v>
      </c>
      <c r="C984" s="772" t="s">
        <v>4644</v>
      </c>
      <c r="D984" s="17" t="s">
        <v>15363</v>
      </c>
      <c r="E984" s="825">
        <v>0</v>
      </c>
      <c r="F984" s="772">
        <v>0</v>
      </c>
      <c r="G984" s="825"/>
      <c r="H984" s="772">
        <v>1</v>
      </c>
      <c r="I984" s="819">
        <f t="shared" si="32"/>
        <v>0</v>
      </c>
      <c r="J984" s="819">
        <f t="shared" si="33"/>
        <v>1</v>
      </c>
      <c r="K984" s="941"/>
      <c r="L984" s="953"/>
    </row>
    <row r="985" spans="1:12">
      <c r="A985" s="15" t="s">
        <v>2463</v>
      </c>
      <c r="B985" s="15" t="s">
        <v>17835</v>
      </c>
      <c r="C985" s="772" t="s">
        <v>2411</v>
      </c>
      <c r="D985" s="17" t="s">
        <v>15364</v>
      </c>
      <c r="E985" s="825">
        <v>0</v>
      </c>
      <c r="F985" s="772">
        <v>0</v>
      </c>
      <c r="G985" s="825"/>
      <c r="H985" s="772">
        <v>1</v>
      </c>
      <c r="I985" s="819">
        <f t="shared" si="32"/>
        <v>0</v>
      </c>
      <c r="J985" s="819">
        <f t="shared" si="33"/>
        <v>1</v>
      </c>
      <c r="K985" s="941"/>
      <c r="L985" s="953"/>
    </row>
    <row r="986" spans="1:12">
      <c r="A986" s="15" t="s">
        <v>2463</v>
      </c>
      <c r="B986" s="15" t="s">
        <v>17835</v>
      </c>
      <c r="C986" s="772" t="s">
        <v>2412</v>
      </c>
      <c r="D986" s="17" t="s">
        <v>15365</v>
      </c>
      <c r="E986" s="825">
        <v>0</v>
      </c>
      <c r="F986" s="772">
        <v>0</v>
      </c>
      <c r="G986" s="825"/>
      <c r="H986" s="772">
        <v>1</v>
      </c>
      <c r="I986" s="819">
        <f t="shared" si="32"/>
        <v>0</v>
      </c>
      <c r="J986" s="819">
        <f t="shared" si="33"/>
        <v>1</v>
      </c>
      <c r="K986" s="941"/>
      <c r="L986" s="953"/>
    </row>
    <row r="987" spans="1:12">
      <c r="A987" s="15" t="s">
        <v>2463</v>
      </c>
      <c r="B987" s="15" t="s">
        <v>17835</v>
      </c>
      <c r="C987" s="772" t="s">
        <v>2413</v>
      </c>
      <c r="D987" s="17" t="s">
        <v>15366</v>
      </c>
      <c r="E987" s="825">
        <v>0</v>
      </c>
      <c r="F987" s="772">
        <v>0</v>
      </c>
      <c r="G987" s="825"/>
      <c r="H987" s="772">
        <v>1</v>
      </c>
      <c r="I987" s="819">
        <f t="shared" si="32"/>
        <v>0</v>
      </c>
      <c r="J987" s="819">
        <f t="shared" si="33"/>
        <v>1</v>
      </c>
      <c r="K987" s="941"/>
      <c r="L987" s="953"/>
    </row>
    <row r="988" spans="1:12">
      <c r="A988" s="15" t="s">
        <v>2463</v>
      </c>
      <c r="B988" s="15" t="s">
        <v>17835</v>
      </c>
      <c r="C988" s="772" t="s">
        <v>2414</v>
      </c>
      <c r="D988" s="17" t="s">
        <v>15367</v>
      </c>
      <c r="E988" s="825">
        <v>0</v>
      </c>
      <c r="F988" s="772">
        <v>0</v>
      </c>
      <c r="G988" s="825"/>
      <c r="H988" s="772">
        <v>1</v>
      </c>
      <c r="I988" s="819">
        <f t="shared" si="32"/>
        <v>0</v>
      </c>
      <c r="J988" s="819">
        <f t="shared" si="33"/>
        <v>1</v>
      </c>
      <c r="K988" s="941"/>
      <c r="L988" s="953"/>
    </row>
    <row r="989" spans="1:12">
      <c r="A989" s="15" t="s">
        <v>2463</v>
      </c>
      <c r="B989" s="15" t="s">
        <v>17835</v>
      </c>
      <c r="C989" s="772" t="s">
        <v>2415</v>
      </c>
      <c r="D989" s="17" t="s">
        <v>15368</v>
      </c>
      <c r="E989" s="825">
        <v>0</v>
      </c>
      <c r="F989" s="772">
        <v>0</v>
      </c>
      <c r="G989" s="825"/>
      <c r="H989" s="772">
        <v>1</v>
      </c>
      <c r="I989" s="819">
        <f t="shared" si="32"/>
        <v>0</v>
      </c>
      <c r="J989" s="819">
        <f t="shared" si="33"/>
        <v>1</v>
      </c>
      <c r="K989" s="941"/>
      <c r="L989" s="953"/>
    </row>
    <row r="990" spans="1:12">
      <c r="A990" s="15" t="s">
        <v>2463</v>
      </c>
      <c r="B990" s="15" t="s">
        <v>17835</v>
      </c>
      <c r="C990" s="772" t="s">
        <v>2416</v>
      </c>
      <c r="D990" s="17" t="s">
        <v>17833</v>
      </c>
      <c r="E990" s="825">
        <v>0</v>
      </c>
      <c r="F990" s="772">
        <v>0</v>
      </c>
      <c r="G990" s="825"/>
      <c r="H990" s="772">
        <v>1</v>
      </c>
      <c r="I990" s="819">
        <f t="shared" si="32"/>
        <v>0</v>
      </c>
      <c r="J990" s="819">
        <f t="shared" si="33"/>
        <v>1</v>
      </c>
      <c r="K990" s="941"/>
      <c r="L990" s="953"/>
    </row>
    <row r="991" spans="1:12">
      <c r="A991" s="15" t="s">
        <v>2463</v>
      </c>
      <c r="B991" s="15" t="s">
        <v>17835</v>
      </c>
      <c r="C991" s="772" t="s">
        <v>4645</v>
      </c>
      <c r="D991" s="17" t="s">
        <v>15369</v>
      </c>
      <c r="E991" s="825">
        <v>0</v>
      </c>
      <c r="F991" s="772">
        <v>0</v>
      </c>
      <c r="G991" s="825"/>
      <c r="H991" s="772">
        <v>1</v>
      </c>
      <c r="I991" s="819">
        <f t="shared" si="32"/>
        <v>0</v>
      </c>
      <c r="J991" s="819">
        <f t="shared" si="33"/>
        <v>1</v>
      </c>
      <c r="K991" s="941"/>
      <c r="L991" s="953"/>
    </row>
    <row r="992" spans="1:12">
      <c r="A992" s="15" t="s">
        <v>2463</v>
      </c>
      <c r="B992" s="15" t="s">
        <v>17835</v>
      </c>
      <c r="C992" s="772" t="s">
        <v>4646</v>
      </c>
      <c r="D992" s="17" t="s">
        <v>15370</v>
      </c>
      <c r="E992" s="825">
        <v>0</v>
      </c>
      <c r="F992" s="772">
        <v>0</v>
      </c>
      <c r="G992" s="825"/>
      <c r="H992" s="772">
        <v>1</v>
      </c>
      <c r="I992" s="819">
        <f t="shared" si="32"/>
        <v>0</v>
      </c>
      <c r="J992" s="819">
        <f t="shared" si="33"/>
        <v>1</v>
      </c>
      <c r="K992" s="941"/>
      <c r="L992" s="953"/>
    </row>
    <row r="993" spans="1:12">
      <c r="A993" s="15" t="s">
        <v>2463</v>
      </c>
      <c r="B993" s="15" t="s">
        <v>17835</v>
      </c>
      <c r="C993" s="772" t="s">
        <v>2417</v>
      </c>
      <c r="D993" s="17" t="s">
        <v>15371</v>
      </c>
      <c r="E993" s="825">
        <v>0</v>
      </c>
      <c r="F993" s="772">
        <v>0</v>
      </c>
      <c r="G993" s="825"/>
      <c r="H993" s="772">
        <v>1</v>
      </c>
      <c r="I993" s="819">
        <f t="shared" si="32"/>
        <v>0</v>
      </c>
      <c r="J993" s="819">
        <f t="shared" si="33"/>
        <v>1</v>
      </c>
      <c r="K993" s="941"/>
      <c r="L993" s="953"/>
    </row>
    <row r="994" spans="1:12">
      <c r="A994" s="15" t="s">
        <v>2463</v>
      </c>
      <c r="B994" s="15" t="s">
        <v>17835</v>
      </c>
      <c r="C994" s="772" t="s">
        <v>2418</v>
      </c>
      <c r="D994" s="17" t="s">
        <v>15372</v>
      </c>
      <c r="E994" s="825">
        <v>0</v>
      </c>
      <c r="F994" s="772">
        <v>0</v>
      </c>
      <c r="G994" s="825">
        <v>2</v>
      </c>
      <c r="H994" s="772">
        <v>1</v>
      </c>
      <c r="I994" s="819">
        <f t="shared" si="32"/>
        <v>2</v>
      </c>
      <c r="J994" s="819">
        <f t="shared" si="33"/>
        <v>1</v>
      </c>
      <c r="K994" s="941"/>
      <c r="L994" s="953"/>
    </row>
    <row r="995" spans="1:12">
      <c r="A995" s="15" t="s">
        <v>2463</v>
      </c>
      <c r="B995" s="15" t="s">
        <v>17835</v>
      </c>
      <c r="C995" s="772" t="s">
        <v>4647</v>
      </c>
      <c r="D995" s="17" t="s">
        <v>15373</v>
      </c>
      <c r="E995" s="825">
        <v>0</v>
      </c>
      <c r="F995" s="772">
        <v>0</v>
      </c>
      <c r="G995" s="825"/>
      <c r="H995" s="772">
        <v>1</v>
      </c>
      <c r="I995" s="819">
        <f t="shared" si="32"/>
        <v>0</v>
      </c>
      <c r="J995" s="819">
        <f t="shared" si="33"/>
        <v>1</v>
      </c>
      <c r="K995" s="941"/>
      <c r="L995" s="953"/>
    </row>
    <row r="996" spans="1:12">
      <c r="A996" s="15" t="s">
        <v>2463</v>
      </c>
      <c r="B996" s="15" t="s">
        <v>17835</v>
      </c>
      <c r="C996" s="772" t="s">
        <v>2419</v>
      </c>
      <c r="D996" s="17" t="s">
        <v>15374</v>
      </c>
      <c r="E996" s="825">
        <v>0</v>
      </c>
      <c r="F996" s="772">
        <v>0</v>
      </c>
      <c r="G996" s="825"/>
      <c r="H996" s="772">
        <v>1</v>
      </c>
      <c r="I996" s="819">
        <f t="shared" si="32"/>
        <v>0</v>
      </c>
      <c r="J996" s="819">
        <f t="shared" si="33"/>
        <v>1</v>
      </c>
      <c r="K996" s="941"/>
      <c r="L996" s="953"/>
    </row>
    <row r="997" spans="1:12">
      <c r="A997" s="15" t="s">
        <v>2463</v>
      </c>
      <c r="B997" s="15" t="s">
        <v>17835</v>
      </c>
      <c r="C997" s="772" t="s">
        <v>2420</v>
      </c>
      <c r="D997" s="17" t="s">
        <v>15375</v>
      </c>
      <c r="E997" s="825">
        <v>0</v>
      </c>
      <c r="F997" s="772">
        <v>0</v>
      </c>
      <c r="G997" s="825">
        <v>2</v>
      </c>
      <c r="H997" s="772">
        <v>5</v>
      </c>
      <c r="I997" s="819">
        <f t="shared" si="32"/>
        <v>2</v>
      </c>
      <c r="J997" s="819">
        <f t="shared" si="33"/>
        <v>5</v>
      </c>
      <c r="K997" s="941"/>
      <c r="L997" s="953"/>
    </row>
    <row r="998" spans="1:12">
      <c r="A998" s="15" t="s">
        <v>2463</v>
      </c>
      <c r="B998" s="15" t="s">
        <v>17835</v>
      </c>
      <c r="C998" s="772" t="s">
        <v>2421</v>
      </c>
      <c r="D998" s="17" t="s">
        <v>15376</v>
      </c>
      <c r="E998" s="825">
        <v>0</v>
      </c>
      <c r="F998" s="772">
        <v>0</v>
      </c>
      <c r="G998" s="825">
        <v>4</v>
      </c>
      <c r="H998" s="772">
        <v>5</v>
      </c>
      <c r="I998" s="819">
        <f t="shared" si="32"/>
        <v>4</v>
      </c>
      <c r="J998" s="819">
        <f t="shared" si="33"/>
        <v>5</v>
      </c>
      <c r="K998" s="941"/>
      <c r="L998" s="953"/>
    </row>
    <row r="999" spans="1:12">
      <c r="A999" s="15" t="s">
        <v>2463</v>
      </c>
      <c r="B999" s="15" t="s">
        <v>17835</v>
      </c>
      <c r="C999" s="772" t="s">
        <v>2422</v>
      </c>
      <c r="D999" s="17" t="s">
        <v>15377</v>
      </c>
      <c r="E999" s="825">
        <v>0</v>
      </c>
      <c r="F999" s="772">
        <v>0</v>
      </c>
      <c r="G999" s="825"/>
      <c r="H999" s="772">
        <v>1</v>
      </c>
      <c r="I999" s="819">
        <f t="shared" si="32"/>
        <v>0</v>
      </c>
      <c r="J999" s="819">
        <f t="shared" si="33"/>
        <v>1</v>
      </c>
      <c r="K999" s="941"/>
      <c r="L999" s="953"/>
    </row>
    <row r="1000" spans="1:12">
      <c r="A1000" s="15" t="s">
        <v>2463</v>
      </c>
      <c r="B1000" s="15" t="s">
        <v>17835</v>
      </c>
      <c r="C1000" s="772" t="s">
        <v>18724</v>
      </c>
      <c r="D1000" s="17" t="s">
        <v>15378</v>
      </c>
      <c r="E1000" s="825">
        <v>0</v>
      </c>
      <c r="F1000" s="772">
        <v>0</v>
      </c>
      <c r="G1000" s="825"/>
      <c r="H1000" s="772">
        <v>1</v>
      </c>
      <c r="I1000" s="819">
        <f t="shared" si="32"/>
        <v>0</v>
      </c>
      <c r="J1000" s="819">
        <f t="shared" si="33"/>
        <v>1</v>
      </c>
      <c r="K1000" s="941"/>
      <c r="L1000" s="953"/>
    </row>
    <row r="1001" spans="1:12">
      <c r="A1001" s="15" t="s">
        <v>2463</v>
      </c>
      <c r="B1001" s="15" t="s">
        <v>17835</v>
      </c>
      <c r="C1001" s="772" t="s">
        <v>2423</v>
      </c>
      <c r="D1001" s="17" t="s">
        <v>15379</v>
      </c>
      <c r="E1001" s="825">
        <v>0</v>
      </c>
      <c r="F1001" s="772">
        <v>0</v>
      </c>
      <c r="G1001" s="825"/>
      <c r="H1001" s="772">
        <v>1</v>
      </c>
      <c r="I1001" s="819">
        <f t="shared" si="32"/>
        <v>0</v>
      </c>
      <c r="J1001" s="819">
        <f t="shared" si="33"/>
        <v>1</v>
      </c>
      <c r="K1001" s="941"/>
      <c r="L1001" s="953"/>
    </row>
    <row r="1002" spans="1:12">
      <c r="A1002" s="15" t="s">
        <v>2463</v>
      </c>
      <c r="B1002" s="15" t="s">
        <v>17835</v>
      </c>
      <c r="C1002" s="772" t="s">
        <v>2424</v>
      </c>
      <c r="D1002" s="17" t="s">
        <v>15380</v>
      </c>
      <c r="E1002" s="825">
        <v>0</v>
      </c>
      <c r="F1002" s="772">
        <v>0</v>
      </c>
      <c r="G1002" s="825"/>
      <c r="H1002" s="772">
        <v>1</v>
      </c>
      <c r="I1002" s="819">
        <f t="shared" si="32"/>
        <v>0</v>
      </c>
      <c r="J1002" s="819">
        <f t="shared" si="33"/>
        <v>1</v>
      </c>
      <c r="K1002" s="941"/>
      <c r="L1002" s="953"/>
    </row>
    <row r="1003" spans="1:12">
      <c r="A1003" s="15" t="s">
        <v>2463</v>
      </c>
      <c r="B1003" s="15" t="s">
        <v>17835</v>
      </c>
      <c r="C1003" s="772" t="s">
        <v>2425</v>
      </c>
      <c r="D1003" s="17" t="s">
        <v>15381</v>
      </c>
      <c r="E1003" s="825">
        <v>0</v>
      </c>
      <c r="F1003" s="772">
        <v>0</v>
      </c>
      <c r="G1003" s="825"/>
      <c r="H1003" s="772">
        <v>1</v>
      </c>
      <c r="I1003" s="819">
        <f t="shared" si="32"/>
        <v>0</v>
      </c>
      <c r="J1003" s="819">
        <f t="shared" si="33"/>
        <v>1</v>
      </c>
      <c r="K1003" s="941"/>
      <c r="L1003" s="953"/>
    </row>
    <row r="1004" spans="1:12">
      <c r="A1004" s="15" t="s">
        <v>2463</v>
      </c>
      <c r="B1004" s="15" t="s">
        <v>17835</v>
      </c>
      <c r="C1004" s="772" t="s">
        <v>2426</v>
      </c>
      <c r="D1004" s="17" t="s">
        <v>15382</v>
      </c>
      <c r="E1004" s="825">
        <v>0</v>
      </c>
      <c r="F1004" s="772">
        <v>0</v>
      </c>
      <c r="G1004" s="825"/>
      <c r="H1004" s="772">
        <v>1</v>
      </c>
      <c r="I1004" s="819">
        <f t="shared" si="32"/>
        <v>0</v>
      </c>
      <c r="J1004" s="819">
        <f t="shared" si="33"/>
        <v>1</v>
      </c>
      <c r="K1004" s="941"/>
      <c r="L1004" s="953"/>
    </row>
    <row r="1005" spans="1:12">
      <c r="A1005" s="15" t="s">
        <v>2463</v>
      </c>
      <c r="B1005" s="15" t="s">
        <v>17835</v>
      </c>
      <c r="C1005" s="772" t="s">
        <v>2427</v>
      </c>
      <c r="D1005" s="17" t="s">
        <v>15383</v>
      </c>
      <c r="E1005" s="825">
        <v>0</v>
      </c>
      <c r="F1005" s="772">
        <v>0</v>
      </c>
      <c r="G1005" s="825"/>
      <c r="H1005" s="772">
        <v>1</v>
      </c>
      <c r="I1005" s="819">
        <f t="shared" si="32"/>
        <v>0</v>
      </c>
      <c r="J1005" s="819">
        <f t="shared" si="33"/>
        <v>1</v>
      </c>
      <c r="K1005" s="941"/>
      <c r="L1005" s="953"/>
    </row>
    <row r="1006" spans="1:12">
      <c r="A1006" s="15" t="s">
        <v>2463</v>
      </c>
      <c r="B1006" s="15" t="s">
        <v>17835</v>
      </c>
      <c r="C1006" s="772" t="s">
        <v>2428</v>
      </c>
      <c r="D1006" s="17" t="s">
        <v>15384</v>
      </c>
      <c r="E1006" s="825">
        <v>0</v>
      </c>
      <c r="F1006" s="772">
        <v>0</v>
      </c>
      <c r="G1006" s="825"/>
      <c r="H1006" s="772">
        <v>1</v>
      </c>
      <c r="I1006" s="819">
        <f t="shared" si="32"/>
        <v>0</v>
      </c>
      <c r="J1006" s="819">
        <f t="shared" si="33"/>
        <v>1</v>
      </c>
      <c r="K1006" s="941"/>
      <c r="L1006" s="953"/>
    </row>
    <row r="1007" spans="1:12">
      <c r="A1007" s="15" t="s">
        <v>2463</v>
      </c>
      <c r="B1007" s="15" t="s">
        <v>17835</v>
      </c>
      <c r="C1007" s="772" t="s">
        <v>2429</v>
      </c>
      <c r="D1007" s="17" t="s">
        <v>15385</v>
      </c>
      <c r="E1007" s="825">
        <v>0</v>
      </c>
      <c r="F1007" s="772">
        <v>0</v>
      </c>
      <c r="G1007" s="825"/>
      <c r="H1007" s="772">
        <v>1</v>
      </c>
      <c r="I1007" s="819">
        <f t="shared" si="32"/>
        <v>0</v>
      </c>
      <c r="J1007" s="819">
        <f t="shared" si="33"/>
        <v>1</v>
      </c>
      <c r="K1007" s="941"/>
      <c r="L1007" s="953"/>
    </row>
    <row r="1008" spans="1:12">
      <c r="A1008" s="15" t="s">
        <v>2463</v>
      </c>
      <c r="B1008" s="15" t="s">
        <v>17835</v>
      </c>
      <c r="C1008" s="772" t="s">
        <v>2430</v>
      </c>
      <c r="D1008" s="17" t="s">
        <v>15386</v>
      </c>
      <c r="E1008" s="825">
        <v>0</v>
      </c>
      <c r="F1008" s="772">
        <v>0</v>
      </c>
      <c r="G1008" s="825"/>
      <c r="H1008" s="772">
        <v>1</v>
      </c>
      <c r="I1008" s="819">
        <f t="shared" si="32"/>
        <v>0</v>
      </c>
      <c r="J1008" s="819">
        <f t="shared" si="33"/>
        <v>1</v>
      </c>
      <c r="K1008" s="941"/>
      <c r="L1008" s="953"/>
    </row>
    <row r="1009" spans="1:12">
      <c r="A1009" s="15" t="s">
        <v>2463</v>
      </c>
      <c r="B1009" s="15" t="s">
        <v>17835</v>
      </c>
      <c r="C1009" s="772" t="s">
        <v>2431</v>
      </c>
      <c r="D1009" s="17" t="s">
        <v>15387</v>
      </c>
      <c r="E1009" s="825">
        <v>0</v>
      </c>
      <c r="F1009" s="772">
        <v>0</v>
      </c>
      <c r="G1009" s="825"/>
      <c r="H1009" s="772">
        <v>1</v>
      </c>
      <c r="I1009" s="819">
        <f t="shared" si="32"/>
        <v>0</v>
      </c>
      <c r="J1009" s="819">
        <f t="shared" si="33"/>
        <v>1</v>
      </c>
      <c r="K1009" s="941"/>
      <c r="L1009" s="953"/>
    </row>
    <row r="1010" spans="1:12">
      <c r="A1010" s="15" t="s">
        <v>2463</v>
      </c>
      <c r="B1010" s="15" t="s">
        <v>17835</v>
      </c>
      <c r="C1010" s="772" t="s">
        <v>2432</v>
      </c>
      <c r="D1010" s="17" t="s">
        <v>15388</v>
      </c>
      <c r="E1010" s="825">
        <v>0</v>
      </c>
      <c r="F1010" s="772">
        <v>0</v>
      </c>
      <c r="G1010" s="825"/>
      <c r="H1010" s="772">
        <v>1</v>
      </c>
      <c r="I1010" s="819">
        <f t="shared" si="32"/>
        <v>0</v>
      </c>
      <c r="J1010" s="819">
        <f t="shared" si="33"/>
        <v>1</v>
      </c>
      <c r="K1010" s="941"/>
      <c r="L1010" s="953"/>
    </row>
    <row r="1011" spans="1:12">
      <c r="A1011" s="15" t="s">
        <v>2463</v>
      </c>
      <c r="B1011" s="15" t="s">
        <v>17835</v>
      </c>
      <c r="C1011" s="772" t="s">
        <v>2433</v>
      </c>
      <c r="D1011" s="17" t="s">
        <v>15389</v>
      </c>
      <c r="E1011" s="825">
        <v>0</v>
      </c>
      <c r="F1011" s="772">
        <v>0</v>
      </c>
      <c r="G1011" s="825"/>
      <c r="H1011" s="772">
        <v>1</v>
      </c>
      <c r="I1011" s="819">
        <f t="shared" si="32"/>
        <v>0</v>
      </c>
      <c r="J1011" s="819">
        <f t="shared" si="33"/>
        <v>1</v>
      </c>
      <c r="K1011" s="941"/>
      <c r="L1011" s="953"/>
    </row>
    <row r="1012" spans="1:12">
      <c r="A1012" s="15" t="s">
        <v>2463</v>
      </c>
      <c r="B1012" s="15" t="s">
        <v>17835</v>
      </c>
      <c r="C1012" s="772" t="s">
        <v>2434</v>
      </c>
      <c r="D1012" s="17" t="s">
        <v>15390</v>
      </c>
      <c r="E1012" s="825">
        <v>0</v>
      </c>
      <c r="F1012" s="772">
        <v>0</v>
      </c>
      <c r="G1012" s="825"/>
      <c r="H1012" s="772">
        <v>1</v>
      </c>
      <c r="I1012" s="819">
        <f t="shared" si="32"/>
        <v>0</v>
      </c>
      <c r="J1012" s="819">
        <f t="shared" si="33"/>
        <v>1</v>
      </c>
      <c r="K1012" s="941"/>
      <c r="L1012" s="953"/>
    </row>
    <row r="1013" spans="1:12">
      <c r="A1013" s="15" t="s">
        <v>2463</v>
      </c>
      <c r="B1013" s="15" t="s">
        <v>17835</v>
      </c>
      <c r="C1013" s="772" t="s">
        <v>2435</v>
      </c>
      <c r="D1013" s="17" t="s">
        <v>15391</v>
      </c>
      <c r="E1013" s="825">
        <v>0</v>
      </c>
      <c r="F1013" s="772">
        <v>0</v>
      </c>
      <c r="G1013" s="825"/>
      <c r="H1013" s="772">
        <v>1</v>
      </c>
      <c r="I1013" s="819">
        <f t="shared" si="32"/>
        <v>0</v>
      </c>
      <c r="J1013" s="819">
        <f t="shared" si="33"/>
        <v>1</v>
      </c>
      <c r="K1013" s="941"/>
      <c r="L1013" s="953"/>
    </row>
    <row r="1014" spans="1:12">
      <c r="A1014" s="15" t="s">
        <v>2463</v>
      </c>
      <c r="B1014" s="15" t="s">
        <v>17835</v>
      </c>
      <c r="C1014" s="772" t="s">
        <v>2436</v>
      </c>
      <c r="D1014" s="17" t="s">
        <v>15392</v>
      </c>
      <c r="E1014" s="825">
        <v>0</v>
      </c>
      <c r="F1014" s="772">
        <v>0</v>
      </c>
      <c r="G1014" s="825"/>
      <c r="H1014" s="772">
        <v>1</v>
      </c>
      <c r="I1014" s="819">
        <f t="shared" si="32"/>
        <v>0</v>
      </c>
      <c r="J1014" s="819">
        <f t="shared" si="33"/>
        <v>1</v>
      </c>
      <c r="K1014" s="941"/>
      <c r="L1014" s="953"/>
    </row>
    <row r="1015" spans="1:12">
      <c r="A1015" s="15" t="s">
        <v>2463</v>
      </c>
      <c r="B1015" s="15" t="s">
        <v>17835</v>
      </c>
      <c r="C1015" s="772" t="s">
        <v>2437</v>
      </c>
      <c r="D1015" s="17" t="s">
        <v>15393</v>
      </c>
      <c r="E1015" s="825">
        <v>0</v>
      </c>
      <c r="F1015" s="772">
        <v>0</v>
      </c>
      <c r="G1015" s="825"/>
      <c r="H1015" s="772">
        <v>1</v>
      </c>
      <c r="I1015" s="819">
        <f t="shared" si="32"/>
        <v>0</v>
      </c>
      <c r="J1015" s="819">
        <f t="shared" si="33"/>
        <v>1</v>
      </c>
      <c r="K1015" s="941"/>
      <c r="L1015" s="953"/>
    </row>
    <row r="1016" spans="1:12">
      <c r="A1016" s="15" t="s">
        <v>2463</v>
      </c>
      <c r="B1016" s="15" t="s">
        <v>17835</v>
      </c>
      <c r="C1016" s="772" t="s">
        <v>2438</v>
      </c>
      <c r="D1016" s="17" t="s">
        <v>15394</v>
      </c>
      <c r="E1016" s="825">
        <v>0</v>
      </c>
      <c r="F1016" s="772">
        <v>0</v>
      </c>
      <c r="G1016" s="825">
        <v>1</v>
      </c>
      <c r="H1016" s="772">
        <v>10</v>
      </c>
      <c r="I1016" s="819">
        <f t="shared" si="32"/>
        <v>1</v>
      </c>
      <c r="J1016" s="819">
        <f t="shared" si="33"/>
        <v>10</v>
      </c>
      <c r="K1016" s="941"/>
      <c r="L1016" s="953"/>
    </row>
    <row r="1017" spans="1:12">
      <c r="A1017" s="15" t="s">
        <v>2463</v>
      </c>
      <c r="B1017" s="15" t="s">
        <v>17835</v>
      </c>
      <c r="C1017" s="772" t="s">
        <v>2439</v>
      </c>
      <c r="D1017" s="17" t="s">
        <v>15395</v>
      </c>
      <c r="E1017" s="825">
        <v>0</v>
      </c>
      <c r="F1017" s="772">
        <v>0</v>
      </c>
      <c r="G1017" s="825"/>
      <c r="H1017" s="772">
        <v>1</v>
      </c>
      <c r="I1017" s="819">
        <f t="shared" si="32"/>
        <v>0</v>
      </c>
      <c r="J1017" s="819">
        <f t="shared" si="33"/>
        <v>1</v>
      </c>
      <c r="K1017" s="941"/>
      <c r="L1017" s="953"/>
    </row>
    <row r="1018" spans="1:12">
      <c r="A1018" s="15" t="s">
        <v>2463</v>
      </c>
      <c r="B1018" s="15" t="s">
        <v>17835</v>
      </c>
      <c r="C1018" s="772" t="s">
        <v>18725</v>
      </c>
      <c r="D1018" s="17" t="s">
        <v>15396</v>
      </c>
      <c r="E1018" s="825">
        <v>0</v>
      </c>
      <c r="F1018" s="772">
        <v>0</v>
      </c>
      <c r="G1018" s="825"/>
      <c r="H1018" s="772">
        <v>1</v>
      </c>
      <c r="I1018" s="819">
        <f t="shared" si="32"/>
        <v>0</v>
      </c>
      <c r="J1018" s="819">
        <f t="shared" si="33"/>
        <v>1</v>
      </c>
      <c r="K1018" s="941"/>
      <c r="L1018" s="953"/>
    </row>
    <row r="1019" spans="1:12">
      <c r="A1019" s="15" t="s">
        <v>2463</v>
      </c>
      <c r="B1019" s="15" t="s">
        <v>17835</v>
      </c>
      <c r="C1019" s="772" t="s">
        <v>2440</v>
      </c>
      <c r="D1019" s="17" t="s">
        <v>15397</v>
      </c>
      <c r="E1019" s="825">
        <v>0</v>
      </c>
      <c r="F1019" s="772">
        <v>0</v>
      </c>
      <c r="G1019" s="825"/>
      <c r="H1019" s="772">
        <v>1</v>
      </c>
      <c r="I1019" s="819">
        <f t="shared" si="32"/>
        <v>0</v>
      </c>
      <c r="J1019" s="819">
        <f t="shared" si="33"/>
        <v>1</v>
      </c>
      <c r="K1019" s="941"/>
      <c r="L1019" s="953"/>
    </row>
    <row r="1020" spans="1:12">
      <c r="A1020" s="15" t="s">
        <v>2463</v>
      </c>
      <c r="B1020" s="15" t="s">
        <v>17835</v>
      </c>
      <c r="C1020" s="772" t="s">
        <v>18726</v>
      </c>
      <c r="D1020" s="17" t="s">
        <v>15398</v>
      </c>
      <c r="E1020" s="825">
        <v>0</v>
      </c>
      <c r="F1020" s="772">
        <v>0</v>
      </c>
      <c r="G1020" s="825"/>
      <c r="H1020" s="772">
        <v>1</v>
      </c>
      <c r="I1020" s="819">
        <f t="shared" si="32"/>
        <v>0</v>
      </c>
      <c r="J1020" s="819">
        <f t="shared" si="33"/>
        <v>1</v>
      </c>
      <c r="K1020" s="941"/>
      <c r="L1020" s="953"/>
    </row>
    <row r="1021" spans="1:12">
      <c r="A1021" s="15" t="s">
        <v>2463</v>
      </c>
      <c r="B1021" s="15" t="s">
        <v>17835</v>
      </c>
      <c r="C1021" s="772" t="s">
        <v>18727</v>
      </c>
      <c r="D1021" s="17" t="s">
        <v>15399</v>
      </c>
      <c r="E1021" s="825">
        <v>0</v>
      </c>
      <c r="F1021" s="772">
        <v>0</v>
      </c>
      <c r="G1021" s="825"/>
      <c r="H1021" s="772">
        <v>1</v>
      </c>
      <c r="I1021" s="819">
        <f t="shared" si="32"/>
        <v>0</v>
      </c>
      <c r="J1021" s="819">
        <f t="shared" si="33"/>
        <v>1</v>
      </c>
      <c r="K1021" s="941"/>
      <c r="L1021" s="953"/>
    </row>
    <row r="1022" spans="1:12">
      <c r="A1022" s="15" t="s">
        <v>2463</v>
      </c>
      <c r="B1022" s="15" t="s">
        <v>17835</v>
      </c>
      <c r="C1022" s="772" t="s">
        <v>2441</v>
      </c>
      <c r="D1022" s="17" t="s">
        <v>15400</v>
      </c>
      <c r="E1022" s="825">
        <v>0</v>
      </c>
      <c r="F1022" s="772">
        <v>0</v>
      </c>
      <c r="G1022" s="825"/>
      <c r="H1022" s="772">
        <v>1</v>
      </c>
      <c r="I1022" s="819">
        <f t="shared" si="32"/>
        <v>0</v>
      </c>
      <c r="J1022" s="819">
        <f t="shared" si="33"/>
        <v>1</v>
      </c>
      <c r="K1022" s="941"/>
      <c r="L1022" s="953"/>
    </row>
    <row r="1023" spans="1:12">
      <c r="A1023" s="15" t="s">
        <v>2463</v>
      </c>
      <c r="B1023" s="15" t="s">
        <v>17835</v>
      </c>
      <c r="C1023" s="772" t="s">
        <v>2442</v>
      </c>
      <c r="D1023" s="17" t="s">
        <v>15401</v>
      </c>
      <c r="E1023" s="825">
        <v>0</v>
      </c>
      <c r="F1023" s="772">
        <v>0</v>
      </c>
      <c r="G1023" s="825">
        <v>1</v>
      </c>
      <c r="H1023" s="772">
        <v>1</v>
      </c>
      <c r="I1023" s="819">
        <f t="shared" si="32"/>
        <v>1</v>
      </c>
      <c r="J1023" s="819">
        <f t="shared" si="33"/>
        <v>1</v>
      </c>
      <c r="K1023" s="941"/>
      <c r="L1023" s="953"/>
    </row>
    <row r="1024" spans="1:12">
      <c r="A1024" s="15" t="s">
        <v>2463</v>
      </c>
      <c r="B1024" s="15" t="s">
        <v>17835</v>
      </c>
      <c r="C1024" s="772" t="s">
        <v>2443</v>
      </c>
      <c r="D1024" s="17" t="s">
        <v>15402</v>
      </c>
      <c r="E1024" s="825">
        <v>0</v>
      </c>
      <c r="F1024" s="772">
        <v>0</v>
      </c>
      <c r="G1024" s="825"/>
      <c r="H1024" s="772">
        <v>1</v>
      </c>
      <c r="I1024" s="819">
        <f t="shared" si="32"/>
        <v>0</v>
      </c>
      <c r="J1024" s="819">
        <f t="shared" si="33"/>
        <v>1</v>
      </c>
      <c r="K1024" s="941"/>
      <c r="L1024" s="953"/>
    </row>
    <row r="1025" spans="1:12">
      <c r="A1025" s="15" t="s">
        <v>2463</v>
      </c>
      <c r="B1025" s="15" t="s">
        <v>17835</v>
      </c>
      <c r="C1025" s="772" t="s">
        <v>2444</v>
      </c>
      <c r="D1025" s="17" t="s">
        <v>15403</v>
      </c>
      <c r="E1025" s="825">
        <v>0</v>
      </c>
      <c r="F1025" s="772">
        <v>0</v>
      </c>
      <c r="G1025" s="825"/>
      <c r="H1025" s="772">
        <v>1</v>
      </c>
      <c r="I1025" s="819">
        <f t="shared" si="32"/>
        <v>0</v>
      </c>
      <c r="J1025" s="819">
        <f t="shared" si="33"/>
        <v>1</v>
      </c>
      <c r="K1025" s="941"/>
      <c r="L1025" s="953"/>
    </row>
    <row r="1026" spans="1:12">
      <c r="A1026" s="15" t="s">
        <v>2463</v>
      </c>
      <c r="B1026" s="15" t="s">
        <v>17835</v>
      </c>
      <c r="C1026" s="772" t="s">
        <v>4650</v>
      </c>
      <c r="D1026" s="17" t="s">
        <v>15404</v>
      </c>
      <c r="E1026" s="825">
        <v>0</v>
      </c>
      <c r="F1026" s="772">
        <v>0</v>
      </c>
      <c r="G1026" s="825"/>
      <c r="H1026" s="772">
        <v>1</v>
      </c>
      <c r="I1026" s="819">
        <f t="shared" ref="I1026:I1088" si="34">E1026+G1026</f>
        <v>0</v>
      </c>
      <c r="J1026" s="819">
        <f t="shared" ref="J1026:J1088" si="35">F1026+H1026</f>
        <v>1</v>
      </c>
      <c r="K1026" s="941"/>
      <c r="L1026" s="953"/>
    </row>
    <row r="1027" spans="1:12">
      <c r="A1027" s="15" t="s">
        <v>2463</v>
      </c>
      <c r="B1027" s="15" t="s">
        <v>17835</v>
      </c>
      <c r="C1027" s="772" t="s">
        <v>4651</v>
      </c>
      <c r="D1027" s="17" t="s">
        <v>15405</v>
      </c>
      <c r="E1027" s="825">
        <v>0</v>
      </c>
      <c r="F1027" s="772">
        <v>0</v>
      </c>
      <c r="G1027" s="825"/>
      <c r="H1027" s="772">
        <v>1</v>
      </c>
      <c r="I1027" s="819">
        <f t="shared" si="34"/>
        <v>0</v>
      </c>
      <c r="J1027" s="819">
        <f t="shared" si="35"/>
        <v>1</v>
      </c>
      <c r="K1027" s="941"/>
      <c r="L1027" s="953"/>
    </row>
    <row r="1028" spans="1:12">
      <c r="A1028" s="15" t="s">
        <v>2463</v>
      </c>
      <c r="B1028" s="15" t="s">
        <v>17835</v>
      </c>
      <c r="C1028" s="772" t="s">
        <v>2445</v>
      </c>
      <c r="D1028" s="17" t="s">
        <v>15406</v>
      </c>
      <c r="E1028" s="825">
        <v>0</v>
      </c>
      <c r="F1028" s="772">
        <v>0</v>
      </c>
      <c r="G1028" s="825"/>
      <c r="H1028" s="772">
        <v>1</v>
      </c>
      <c r="I1028" s="819">
        <f t="shared" si="34"/>
        <v>0</v>
      </c>
      <c r="J1028" s="819">
        <f t="shared" si="35"/>
        <v>1</v>
      </c>
      <c r="K1028" s="941"/>
      <c r="L1028" s="953"/>
    </row>
    <row r="1029" spans="1:12">
      <c r="A1029" s="15" t="s">
        <v>2463</v>
      </c>
      <c r="B1029" s="15" t="s">
        <v>17835</v>
      </c>
      <c r="C1029" s="772" t="s">
        <v>2446</v>
      </c>
      <c r="D1029" s="17" t="s">
        <v>15407</v>
      </c>
      <c r="E1029" s="825">
        <v>0</v>
      </c>
      <c r="F1029" s="772">
        <v>0</v>
      </c>
      <c r="G1029" s="825"/>
      <c r="H1029" s="772">
        <v>1</v>
      </c>
      <c r="I1029" s="819">
        <f t="shared" si="34"/>
        <v>0</v>
      </c>
      <c r="J1029" s="819">
        <f t="shared" si="35"/>
        <v>1</v>
      </c>
      <c r="K1029" s="941"/>
      <c r="L1029" s="953"/>
    </row>
    <row r="1030" spans="1:12">
      <c r="A1030" s="15" t="s">
        <v>2463</v>
      </c>
      <c r="B1030" s="15" t="s">
        <v>17835</v>
      </c>
      <c r="C1030" s="772" t="s">
        <v>2447</v>
      </c>
      <c r="D1030" s="17" t="s">
        <v>15408</v>
      </c>
      <c r="E1030" s="825">
        <v>0</v>
      </c>
      <c r="F1030" s="772">
        <v>0</v>
      </c>
      <c r="G1030" s="825"/>
      <c r="H1030" s="772">
        <v>1</v>
      </c>
      <c r="I1030" s="819">
        <f t="shared" si="34"/>
        <v>0</v>
      </c>
      <c r="J1030" s="819">
        <f t="shared" si="35"/>
        <v>1</v>
      </c>
      <c r="K1030" s="941"/>
      <c r="L1030" s="953"/>
    </row>
    <row r="1031" spans="1:12">
      <c r="A1031" s="15" t="s">
        <v>2463</v>
      </c>
      <c r="B1031" s="15" t="s">
        <v>17835</v>
      </c>
      <c r="C1031" s="772" t="s">
        <v>2448</v>
      </c>
      <c r="D1031" s="17" t="s">
        <v>15409</v>
      </c>
      <c r="E1031" s="825">
        <v>0</v>
      </c>
      <c r="F1031" s="772">
        <v>0</v>
      </c>
      <c r="G1031" s="825"/>
      <c r="H1031" s="772">
        <v>1</v>
      </c>
      <c r="I1031" s="819">
        <f t="shared" si="34"/>
        <v>0</v>
      </c>
      <c r="J1031" s="819">
        <f t="shared" si="35"/>
        <v>1</v>
      </c>
      <c r="K1031" s="941"/>
      <c r="L1031" s="953"/>
    </row>
    <row r="1032" spans="1:12">
      <c r="A1032" s="15" t="s">
        <v>2463</v>
      </c>
      <c r="B1032" s="15" t="s">
        <v>17835</v>
      </c>
      <c r="C1032" s="772" t="s">
        <v>2449</v>
      </c>
      <c r="D1032" s="17" t="s">
        <v>15410</v>
      </c>
      <c r="E1032" s="825">
        <v>0</v>
      </c>
      <c r="F1032" s="772">
        <v>0</v>
      </c>
      <c r="G1032" s="825"/>
      <c r="H1032" s="772">
        <v>1</v>
      </c>
      <c r="I1032" s="819">
        <f t="shared" si="34"/>
        <v>0</v>
      </c>
      <c r="J1032" s="819">
        <f t="shared" si="35"/>
        <v>1</v>
      </c>
      <c r="K1032" s="941"/>
      <c r="L1032" s="953"/>
    </row>
    <row r="1033" spans="1:12">
      <c r="A1033" s="15" t="s">
        <v>2463</v>
      </c>
      <c r="B1033" s="15" t="s">
        <v>17835</v>
      </c>
      <c r="C1033" s="772" t="s">
        <v>4652</v>
      </c>
      <c r="D1033" s="17" t="s">
        <v>15411</v>
      </c>
      <c r="E1033" s="825">
        <v>0</v>
      </c>
      <c r="F1033" s="772">
        <v>0</v>
      </c>
      <c r="G1033" s="825"/>
      <c r="H1033" s="772">
        <v>1</v>
      </c>
      <c r="I1033" s="819">
        <f t="shared" si="34"/>
        <v>0</v>
      </c>
      <c r="J1033" s="819">
        <f t="shared" si="35"/>
        <v>1</v>
      </c>
      <c r="K1033" s="941"/>
      <c r="L1033" s="953"/>
    </row>
    <row r="1034" spans="1:12">
      <c r="A1034" s="15" t="s">
        <v>2463</v>
      </c>
      <c r="B1034" s="15" t="s">
        <v>17835</v>
      </c>
      <c r="C1034" s="772" t="s">
        <v>2450</v>
      </c>
      <c r="D1034" s="17" t="s">
        <v>15412</v>
      </c>
      <c r="E1034" s="825">
        <v>0</v>
      </c>
      <c r="F1034" s="772">
        <v>0</v>
      </c>
      <c r="G1034" s="825"/>
      <c r="H1034" s="772">
        <v>1</v>
      </c>
      <c r="I1034" s="819">
        <f t="shared" si="34"/>
        <v>0</v>
      </c>
      <c r="J1034" s="819">
        <f t="shared" si="35"/>
        <v>1</v>
      </c>
      <c r="K1034" s="941"/>
      <c r="L1034" s="953"/>
    </row>
    <row r="1035" spans="1:12">
      <c r="A1035" s="15" t="s">
        <v>2463</v>
      </c>
      <c r="B1035" s="15" t="s">
        <v>17835</v>
      </c>
      <c r="C1035" s="772" t="s">
        <v>2451</v>
      </c>
      <c r="D1035" s="17" t="s">
        <v>15413</v>
      </c>
      <c r="E1035" s="825">
        <v>0</v>
      </c>
      <c r="F1035" s="772">
        <v>0</v>
      </c>
      <c r="G1035" s="825"/>
      <c r="H1035" s="772">
        <v>1</v>
      </c>
      <c r="I1035" s="819">
        <f t="shared" si="34"/>
        <v>0</v>
      </c>
      <c r="J1035" s="819">
        <f t="shared" si="35"/>
        <v>1</v>
      </c>
      <c r="K1035" s="941"/>
      <c r="L1035" s="953"/>
    </row>
    <row r="1036" spans="1:12">
      <c r="A1036" s="15" t="s">
        <v>2463</v>
      </c>
      <c r="B1036" s="15" t="s">
        <v>17835</v>
      </c>
      <c r="C1036" s="772" t="s">
        <v>2452</v>
      </c>
      <c r="D1036" s="17" t="s">
        <v>15414</v>
      </c>
      <c r="E1036" s="825">
        <v>0</v>
      </c>
      <c r="F1036" s="772">
        <v>0</v>
      </c>
      <c r="G1036" s="825"/>
      <c r="H1036" s="772">
        <v>1</v>
      </c>
      <c r="I1036" s="819">
        <f t="shared" si="34"/>
        <v>0</v>
      </c>
      <c r="J1036" s="819">
        <f t="shared" si="35"/>
        <v>1</v>
      </c>
      <c r="K1036" s="941"/>
      <c r="L1036" s="953"/>
    </row>
    <row r="1037" spans="1:12">
      <c r="A1037" s="15" t="s">
        <v>2463</v>
      </c>
      <c r="B1037" s="15" t="s">
        <v>17835</v>
      </c>
      <c r="C1037" s="772" t="s">
        <v>2453</v>
      </c>
      <c r="D1037" s="17" t="s">
        <v>15415</v>
      </c>
      <c r="E1037" s="825">
        <v>0</v>
      </c>
      <c r="F1037" s="772">
        <v>0</v>
      </c>
      <c r="G1037" s="825">
        <v>2</v>
      </c>
      <c r="H1037" s="772">
        <v>5</v>
      </c>
      <c r="I1037" s="819">
        <f t="shared" si="34"/>
        <v>2</v>
      </c>
      <c r="J1037" s="819">
        <f t="shared" si="35"/>
        <v>5</v>
      </c>
      <c r="K1037" s="941"/>
      <c r="L1037" s="953"/>
    </row>
    <row r="1038" spans="1:12">
      <c r="A1038" s="15" t="s">
        <v>2463</v>
      </c>
      <c r="B1038" s="15" t="s">
        <v>17835</v>
      </c>
      <c r="C1038" s="772" t="s">
        <v>18728</v>
      </c>
      <c r="D1038" s="17" t="s">
        <v>15416</v>
      </c>
      <c r="E1038" s="825">
        <v>0</v>
      </c>
      <c r="F1038" s="772">
        <v>0</v>
      </c>
      <c r="G1038" s="825"/>
      <c r="H1038" s="772">
        <v>1</v>
      </c>
      <c r="I1038" s="819">
        <f t="shared" si="34"/>
        <v>0</v>
      </c>
      <c r="J1038" s="819">
        <f t="shared" si="35"/>
        <v>1</v>
      </c>
      <c r="K1038" s="941"/>
      <c r="L1038" s="953"/>
    </row>
    <row r="1039" spans="1:12">
      <c r="A1039" s="15" t="s">
        <v>2463</v>
      </c>
      <c r="B1039" s="15" t="s">
        <v>17835</v>
      </c>
      <c r="C1039" s="772" t="s">
        <v>18729</v>
      </c>
      <c r="D1039" s="17" t="s">
        <v>15417</v>
      </c>
      <c r="E1039" s="825">
        <v>0</v>
      </c>
      <c r="F1039" s="772">
        <v>0</v>
      </c>
      <c r="G1039" s="825"/>
      <c r="H1039" s="772">
        <v>1</v>
      </c>
      <c r="I1039" s="819">
        <f t="shared" si="34"/>
        <v>0</v>
      </c>
      <c r="J1039" s="819">
        <f t="shared" si="35"/>
        <v>1</v>
      </c>
      <c r="K1039" s="941"/>
      <c r="L1039" s="953"/>
    </row>
    <row r="1040" spans="1:12">
      <c r="A1040" s="15" t="s">
        <v>2463</v>
      </c>
      <c r="B1040" s="15" t="s">
        <v>17835</v>
      </c>
      <c r="C1040" s="772" t="s">
        <v>4653</v>
      </c>
      <c r="D1040" s="17" t="s">
        <v>15418</v>
      </c>
      <c r="E1040" s="825">
        <v>0</v>
      </c>
      <c r="F1040" s="772">
        <v>0</v>
      </c>
      <c r="G1040" s="825"/>
      <c r="H1040" s="772">
        <v>1</v>
      </c>
      <c r="I1040" s="819">
        <f t="shared" si="34"/>
        <v>0</v>
      </c>
      <c r="J1040" s="819">
        <f t="shared" si="35"/>
        <v>1</v>
      </c>
      <c r="K1040" s="941"/>
      <c r="L1040" s="953"/>
    </row>
    <row r="1041" spans="1:12">
      <c r="A1041" s="15" t="s">
        <v>2463</v>
      </c>
      <c r="B1041" s="15" t="s">
        <v>17835</v>
      </c>
      <c r="C1041" s="772" t="s">
        <v>18730</v>
      </c>
      <c r="D1041" s="17" t="s">
        <v>15419</v>
      </c>
      <c r="E1041" s="825">
        <v>0</v>
      </c>
      <c r="F1041" s="772">
        <v>0</v>
      </c>
      <c r="G1041" s="825"/>
      <c r="H1041" s="772">
        <v>1</v>
      </c>
      <c r="I1041" s="819">
        <f t="shared" si="34"/>
        <v>0</v>
      </c>
      <c r="J1041" s="819">
        <f t="shared" si="35"/>
        <v>1</v>
      </c>
      <c r="K1041" s="941"/>
      <c r="L1041" s="953"/>
    </row>
    <row r="1042" spans="1:12">
      <c r="A1042" s="15" t="s">
        <v>2463</v>
      </c>
      <c r="B1042" s="15" t="s">
        <v>17835</v>
      </c>
      <c r="C1042" s="772" t="s">
        <v>2454</v>
      </c>
      <c r="D1042" s="17" t="s">
        <v>15420</v>
      </c>
      <c r="E1042" s="825">
        <v>0</v>
      </c>
      <c r="F1042" s="772">
        <v>0</v>
      </c>
      <c r="G1042" s="825"/>
      <c r="H1042" s="772">
        <v>1</v>
      </c>
      <c r="I1042" s="819">
        <f t="shared" si="34"/>
        <v>0</v>
      </c>
      <c r="J1042" s="819">
        <f t="shared" si="35"/>
        <v>1</v>
      </c>
      <c r="K1042" s="941"/>
      <c r="L1042" s="953"/>
    </row>
    <row r="1043" spans="1:12">
      <c r="A1043" s="15" t="s">
        <v>2950</v>
      </c>
      <c r="B1043" s="15" t="s">
        <v>17835</v>
      </c>
      <c r="C1043" s="772" t="s">
        <v>1842</v>
      </c>
      <c r="D1043" s="17" t="s">
        <v>14602</v>
      </c>
      <c r="E1043" s="825">
        <v>0</v>
      </c>
      <c r="F1043" s="772">
        <v>0</v>
      </c>
      <c r="G1043" s="825"/>
      <c r="H1043" s="772">
        <v>1</v>
      </c>
      <c r="I1043" s="819">
        <f t="shared" si="34"/>
        <v>0</v>
      </c>
      <c r="J1043" s="819">
        <f t="shared" si="35"/>
        <v>1</v>
      </c>
      <c r="K1043" s="941"/>
      <c r="L1043" s="953"/>
    </row>
    <row r="1044" spans="1:12">
      <c r="A1044" s="15" t="s">
        <v>2950</v>
      </c>
      <c r="B1044" s="15" t="s">
        <v>17835</v>
      </c>
      <c r="C1044" s="772" t="s">
        <v>2757</v>
      </c>
      <c r="D1044" s="17" t="s">
        <v>2758</v>
      </c>
      <c r="E1044" s="825">
        <v>0</v>
      </c>
      <c r="F1044" s="772">
        <v>0</v>
      </c>
      <c r="G1044" s="825"/>
      <c r="H1044" s="772">
        <v>1</v>
      </c>
      <c r="I1044" s="819">
        <f t="shared" si="34"/>
        <v>0</v>
      </c>
      <c r="J1044" s="819">
        <f t="shared" si="35"/>
        <v>1</v>
      </c>
      <c r="K1044" s="941"/>
      <c r="L1044" s="953"/>
    </row>
    <row r="1045" spans="1:12">
      <c r="A1045" s="15" t="s">
        <v>2950</v>
      </c>
      <c r="B1045" s="15" t="s">
        <v>17835</v>
      </c>
      <c r="C1045" s="772" t="s">
        <v>2759</v>
      </c>
      <c r="D1045" s="17" t="s">
        <v>2760</v>
      </c>
      <c r="E1045" s="825">
        <v>0</v>
      </c>
      <c r="F1045" s="772">
        <v>0</v>
      </c>
      <c r="G1045" s="825">
        <v>378</v>
      </c>
      <c r="H1045" s="772">
        <v>1</v>
      </c>
      <c r="I1045" s="819">
        <f t="shared" si="34"/>
        <v>378</v>
      </c>
      <c r="J1045" s="819">
        <f t="shared" si="35"/>
        <v>1</v>
      </c>
      <c r="K1045" s="941"/>
      <c r="L1045" s="953"/>
    </row>
    <row r="1046" spans="1:12">
      <c r="A1046" s="15" t="s">
        <v>2950</v>
      </c>
      <c r="B1046" s="15" t="s">
        <v>17835</v>
      </c>
      <c r="C1046" s="772" t="s">
        <v>20168</v>
      </c>
      <c r="D1046" s="17" t="s">
        <v>20169</v>
      </c>
      <c r="E1046" s="825">
        <v>0</v>
      </c>
      <c r="F1046" s="772"/>
      <c r="G1046" s="825"/>
      <c r="H1046" s="772">
        <v>10</v>
      </c>
      <c r="I1046" s="819">
        <f t="shared" si="34"/>
        <v>0</v>
      </c>
      <c r="J1046" s="819">
        <f t="shared" si="35"/>
        <v>10</v>
      </c>
      <c r="K1046" s="941"/>
      <c r="L1046" s="953"/>
    </row>
    <row r="1047" spans="1:12">
      <c r="A1047" s="15" t="s">
        <v>2950</v>
      </c>
      <c r="B1047" s="15" t="s">
        <v>17835</v>
      </c>
      <c r="C1047" s="772" t="s">
        <v>2631</v>
      </c>
      <c r="D1047" s="17" t="s">
        <v>2761</v>
      </c>
      <c r="E1047" s="825">
        <v>0</v>
      </c>
      <c r="F1047" s="772"/>
      <c r="G1047" s="825">
        <v>62</v>
      </c>
      <c r="H1047" s="772">
        <v>1</v>
      </c>
      <c r="I1047" s="819">
        <f t="shared" si="34"/>
        <v>62</v>
      </c>
      <c r="J1047" s="819">
        <f t="shared" si="35"/>
        <v>1</v>
      </c>
      <c r="K1047" s="941"/>
      <c r="L1047" s="953"/>
    </row>
    <row r="1048" spans="1:12">
      <c r="A1048" s="15" t="s">
        <v>2950</v>
      </c>
      <c r="B1048" s="15" t="s">
        <v>17835</v>
      </c>
      <c r="C1048" s="772" t="s">
        <v>5630</v>
      </c>
      <c r="D1048" s="17" t="s">
        <v>16647</v>
      </c>
      <c r="E1048" s="825">
        <v>0</v>
      </c>
      <c r="F1048" s="772"/>
      <c r="G1048" s="825"/>
      <c r="H1048" s="772">
        <v>10</v>
      </c>
      <c r="I1048" s="819">
        <f t="shared" si="34"/>
        <v>0</v>
      </c>
      <c r="J1048" s="819">
        <f t="shared" si="35"/>
        <v>10</v>
      </c>
      <c r="K1048" s="941"/>
      <c r="L1048" s="953"/>
    </row>
    <row r="1049" spans="1:12">
      <c r="A1049" s="15" t="s">
        <v>2950</v>
      </c>
      <c r="B1049" s="15" t="s">
        <v>17835</v>
      </c>
      <c r="C1049" s="772" t="s">
        <v>2762</v>
      </c>
      <c r="D1049" s="17" t="s">
        <v>15421</v>
      </c>
      <c r="E1049" s="825">
        <v>0</v>
      </c>
      <c r="F1049" s="772"/>
      <c r="G1049" s="825">
        <v>2</v>
      </c>
      <c r="H1049" s="772">
        <v>1</v>
      </c>
      <c r="I1049" s="819">
        <f t="shared" si="34"/>
        <v>2</v>
      </c>
      <c r="J1049" s="819">
        <f t="shared" si="35"/>
        <v>1</v>
      </c>
      <c r="K1049" s="941"/>
      <c r="L1049" s="953"/>
    </row>
    <row r="1050" spans="1:12">
      <c r="A1050" s="15" t="s">
        <v>2950</v>
      </c>
      <c r="B1050" s="15" t="s">
        <v>17835</v>
      </c>
      <c r="C1050" s="772" t="s">
        <v>2763</v>
      </c>
      <c r="D1050" s="17" t="s">
        <v>15422</v>
      </c>
      <c r="E1050" s="825">
        <v>0</v>
      </c>
      <c r="F1050" s="772"/>
      <c r="G1050" s="825">
        <v>5</v>
      </c>
      <c r="H1050" s="772">
        <v>1</v>
      </c>
      <c r="I1050" s="819">
        <f t="shared" si="34"/>
        <v>5</v>
      </c>
      <c r="J1050" s="819">
        <f t="shared" si="35"/>
        <v>1</v>
      </c>
      <c r="K1050" s="941"/>
      <c r="L1050" s="953"/>
    </row>
    <row r="1051" spans="1:12">
      <c r="A1051" s="15" t="s">
        <v>2950</v>
      </c>
      <c r="B1051" s="15" t="s">
        <v>17835</v>
      </c>
      <c r="C1051" s="772" t="s">
        <v>2764</v>
      </c>
      <c r="D1051" s="17" t="s">
        <v>15423</v>
      </c>
      <c r="E1051" s="825">
        <v>0</v>
      </c>
      <c r="F1051" s="772"/>
      <c r="G1051" s="825"/>
      <c r="H1051" s="772">
        <v>1</v>
      </c>
      <c r="I1051" s="819">
        <f t="shared" si="34"/>
        <v>0</v>
      </c>
      <c r="J1051" s="819">
        <f t="shared" si="35"/>
        <v>1</v>
      </c>
      <c r="K1051" s="941"/>
      <c r="L1051" s="953"/>
    </row>
    <row r="1052" spans="1:12">
      <c r="A1052" s="15" t="s">
        <v>2950</v>
      </c>
      <c r="B1052" s="15" t="s">
        <v>17835</v>
      </c>
      <c r="C1052" s="772" t="s">
        <v>2765</v>
      </c>
      <c r="D1052" s="17" t="s">
        <v>15424</v>
      </c>
      <c r="E1052" s="825">
        <v>0</v>
      </c>
      <c r="F1052" s="772"/>
      <c r="G1052" s="825"/>
      <c r="H1052" s="772">
        <v>1</v>
      </c>
      <c r="I1052" s="819">
        <f t="shared" si="34"/>
        <v>0</v>
      </c>
      <c r="J1052" s="819">
        <f t="shared" si="35"/>
        <v>1</v>
      </c>
      <c r="K1052" s="941"/>
      <c r="L1052" s="953"/>
    </row>
    <row r="1053" spans="1:12">
      <c r="A1053" s="15" t="s">
        <v>2950</v>
      </c>
      <c r="B1053" s="15" t="s">
        <v>17835</v>
      </c>
      <c r="C1053" s="772" t="s">
        <v>1858</v>
      </c>
      <c r="D1053" s="17" t="s">
        <v>14622</v>
      </c>
      <c r="E1053" s="825">
        <v>0</v>
      </c>
      <c r="F1053" s="772"/>
      <c r="G1053" s="825"/>
      <c r="H1053" s="772">
        <v>1</v>
      </c>
      <c r="I1053" s="819">
        <f t="shared" si="34"/>
        <v>0</v>
      </c>
      <c r="J1053" s="819">
        <f t="shared" si="35"/>
        <v>1</v>
      </c>
      <c r="K1053" s="941"/>
      <c r="L1053" s="953"/>
    </row>
    <row r="1054" spans="1:12">
      <c r="A1054" s="15" t="s">
        <v>2950</v>
      </c>
      <c r="B1054" s="15" t="s">
        <v>17835</v>
      </c>
      <c r="C1054" s="772" t="s">
        <v>1862</v>
      </c>
      <c r="D1054" s="17" t="s">
        <v>14626</v>
      </c>
      <c r="E1054" s="825">
        <v>0</v>
      </c>
      <c r="F1054" s="772"/>
      <c r="G1054" s="825"/>
      <c r="H1054" s="772">
        <v>1</v>
      </c>
      <c r="I1054" s="819">
        <f t="shared" si="34"/>
        <v>0</v>
      </c>
      <c r="J1054" s="819">
        <f t="shared" si="35"/>
        <v>1</v>
      </c>
      <c r="K1054" s="941"/>
      <c r="L1054" s="953"/>
    </row>
    <row r="1055" spans="1:12">
      <c r="A1055" s="15" t="s">
        <v>2950</v>
      </c>
      <c r="B1055" s="15" t="s">
        <v>17835</v>
      </c>
      <c r="C1055" s="772" t="s">
        <v>2766</v>
      </c>
      <c r="D1055" s="17" t="s">
        <v>15425</v>
      </c>
      <c r="E1055" s="825">
        <v>1</v>
      </c>
      <c r="F1055" s="772"/>
      <c r="G1055" s="825">
        <v>126</v>
      </c>
      <c r="H1055" s="772">
        <v>1</v>
      </c>
      <c r="I1055" s="819">
        <f t="shared" si="34"/>
        <v>127</v>
      </c>
      <c r="J1055" s="819">
        <f t="shared" si="35"/>
        <v>1</v>
      </c>
      <c r="K1055" s="941"/>
      <c r="L1055" s="953"/>
    </row>
    <row r="1056" spans="1:12">
      <c r="A1056" s="15" t="s">
        <v>2950</v>
      </c>
      <c r="B1056" s="15" t="s">
        <v>17835</v>
      </c>
      <c r="C1056" s="772" t="s">
        <v>2767</v>
      </c>
      <c r="D1056" s="17" t="s">
        <v>2768</v>
      </c>
      <c r="E1056" s="825">
        <v>0</v>
      </c>
      <c r="F1056" s="772"/>
      <c r="G1056" s="825"/>
      <c r="H1056" s="772">
        <v>1</v>
      </c>
      <c r="I1056" s="819">
        <f t="shared" si="34"/>
        <v>0</v>
      </c>
      <c r="J1056" s="819">
        <f t="shared" si="35"/>
        <v>1</v>
      </c>
      <c r="K1056" s="941"/>
      <c r="L1056" s="953"/>
    </row>
    <row r="1057" spans="1:12">
      <c r="A1057" s="15" t="s">
        <v>2950</v>
      </c>
      <c r="B1057" s="15" t="s">
        <v>17835</v>
      </c>
      <c r="C1057" s="772" t="s">
        <v>2769</v>
      </c>
      <c r="D1057" s="17" t="s">
        <v>15426</v>
      </c>
      <c r="E1057" s="825">
        <v>1</v>
      </c>
      <c r="F1057" s="772"/>
      <c r="G1057" s="825">
        <v>124</v>
      </c>
      <c r="H1057" s="772">
        <v>1</v>
      </c>
      <c r="I1057" s="819">
        <f t="shared" si="34"/>
        <v>125</v>
      </c>
      <c r="J1057" s="819">
        <f t="shared" si="35"/>
        <v>1</v>
      </c>
      <c r="K1057" s="941"/>
      <c r="L1057" s="953"/>
    </row>
    <row r="1058" spans="1:12">
      <c r="A1058" s="15" t="s">
        <v>2950</v>
      </c>
      <c r="B1058" s="15" t="s">
        <v>17835</v>
      </c>
      <c r="C1058" s="772" t="s">
        <v>2770</v>
      </c>
      <c r="D1058" s="17" t="s">
        <v>15427</v>
      </c>
      <c r="E1058" s="825">
        <v>0</v>
      </c>
      <c r="F1058" s="772"/>
      <c r="G1058" s="825">
        <v>1</v>
      </c>
      <c r="H1058" s="772">
        <v>1</v>
      </c>
      <c r="I1058" s="819">
        <f t="shared" si="34"/>
        <v>1</v>
      </c>
      <c r="J1058" s="819">
        <f t="shared" si="35"/>
        <v>1</v>
      </c>
      <c r="K1058" s="941"/>
      <c r="L1058" s="953"/>
    </row>
    <row r="1059" spans="1:12">
      <c r="A1059" s="15" t="s">
        <v>2950</v>
      </c>
      <c r="B1059" s="15" t="s">
        <v>17835</v>
      </c>
      <c r="C1059" s="772" t="s">
        <v>2771</v>
      </c>
      <c r="D1059" s="17" t="s">
        <v>2772</v>
      </c>
      <c r="E1059" s="825">
        <v>0</v>
      </c>
      <c r="F1059" s="772"/>
      <c r="G1059" s="825"/>
      <c r="H1059" s="772">
        <v>1</v>
      </c>
      <c r="I1059" s="819">
        <f t="shared" si="34"/>
        <v>0</v>
      </c>
      <c r="J1059" s="819">
        <f t="shared" si="35"/>
        <v>1</v>
      </c>
      <c r="K1059" s="941"/>
      <c r="L1059" s="953"/>
    </row>
    <row r="1060" spans="1:12">
      <c r="A1060" s="15" t="s">
        <v>2950</v>
      </c>
      <c r="B1060" s="15" t="s">
        <v>17835</v>
      </c>
      <c r="C1060" s="772" t="s">
        <v>2773</v>
      </c>
      <c r="D1060" s="17" t="s">
        <v>15428</v>
      </c>
      <c r="E1060" s="825">
        <v>0</v>
      </c>
      <c r="F1060" s="772"/>
      <c r="G1060" s="825"/>
      <c r="H1060" s="772">
        <v>1</v>
      </c>
      <c r="I1060" s="819">
        <f t="shared" si="34"/>
        <v>0</v>
      </c>
      <c r="J1060" s="819">
        <f t="shared" si="35"/>
        <v>1</v>
      </c>
      <c r="K1060" s="941"/>
      <c r="L1060" s="953"/>
    </row>
    <row r="1061" spans="1:12">
      <c r="A1061" s="15" t="s">
        <v>2950</v>
      </c>
      <c r="B1061" s="15" t="s">
        <v>17835</v>
      </c>
      <c r="C1061" s="772" t="s">
        <v>3353</v>
      </c>
      <c r="D1061" s="17" t="s">
        <v>15679</v>
      </c>
      <c r="E1061" s="825">
        <v>0</v>
      </c>
      <c r="F1061" s="772"/>
      <c r="G1061" s="825"/>
      <c r="H1061" s="772">
        <v>10</v>
      </c>
      <c r="I1061" s="819">
        <f t="shared" si="34"/>
        <v>0</v>
      </c>
      <c r="J1061" s="819">
        <f t="shared" si="35"/>
        <v>10</v>
      </c>
      <c r="K1061" s="941"/>
      <c r="L1061" s="953"/>
    </row>
    <row r="1062" spans="1:12">
      <c r="A1062" s="15" t="s">
        <v>2950</v>
      </c>
      <c r="B1062" s="15" t="s">
        <v>17835</v>
      </c>
      <c r="C1062" s="772" t="s">
        <v>2774</v>
      </c>
      <c r="D1062" s="17" t="s">
        <v>15429</v>
      </c>
      <c r="E1062" s="825">
        <v>0</v>
      </c>
      <c r="F1062" s="772"/>
      <c r="G1062" s="825"/>
      <c r="H1062" s="772">
        <v>1</v>
      </c>
      <c r="I1062" s="819">
        <f t="shared" si="34"/>
        <v>0</v>
      </c>
      <c r="J1062" s="819">
        <f t="shared" si="35"/>
        <v>1</v>
      </c>
      <c r="K1062" s="941"/>
      <c r="L1062" s="953"/>
    </row>
    <row r="1063" spans="1:12">
      <c r="A1063" s="15" t="s">
        <v>2950</v>
      </c>
      <c r="B1063" s="15" t="s">
        <v>17835</v>
      </c>
      <c r="C1063" s="772" t="s">
        <v>2775</v>
      </c>
      <c r="D1063" s="17" t="s">
        <v>15430</v>
      </c>
      <c r="E1063" s="825">
        <v>0</v>
      </c>
      <c r="F1063" s="772"/>
      <c r="G1063" s="825"/>
      <c r="H1063" s="772">
        <v>1</v>
      </c>
      <c r="I1063" s="819">
        <f t="shared" si="34"/>
        <v>0</v>
      </c>
      <c r="J1063" s="819">
        <f t="shared" si="35"/>
        <v>1</v>
      </c>
      <c r="K1063" s="941"/>
      <c r="L1063" s="953"/>
    </row>
    <row r="1064" spans="1:12">
      <c r="A1064" s="15" t="s">
        <v>2950</v>
      </c>
      <c r="B1064" s="15" t="s">
        <v>17835</v>
      </c>
      <c r="C1064" s="772" t="s">
        <v>3354</v>
      </c>
      <c r="D1064" s="17" t="s">
        <v>15680</v>
      </c>
      <c r="E1064" s="825">
        <v>0</v>
      </c>
      <c r="F1064" s="772"/>
      <c r="G1064" s="825"/>
      <c r="H1064" s="772">
        <v>10</v>
      </c>
      <c r="I1064" s="819">
        <f t="shared" si="34"/>
        <v>0</v>
      </c>
      <c r="J1064" s="819">
        <f t="shared" si="35"/>
        <v>10</v>
      </c>
      <c r="K1064" s="941"/>
      <c r="L1064" s="953"/>
    </row>
    <row r="1065" spans="1:12">
      <c r="A1065" s="15" t="s">
        <v>2950</v>
      </c>
      <c r="B1065" s="15" t="s">
        <v>17835</v>
      </c>
      <c r="C1065" s="772" t="s">
        <v>3355</v>
      </c>
      <c r="D1065" s="17" t="s">
        <v>15681</v>
      </c>
      <c r="E1065" s="825">
        <v>0</v>
      </c>
      <c r="F1065" s="772"/>
      <c r="G1065" s="825"/>
      <c r="H1065" s="772">
        <v>10</v>
      </c>
      <c r="I1065" s="819">
        <f t="shared" si="34"/>
        <v>0</v>
      </c>
      <c r="J1065" s="819">
        <f t="shared" si="35"/>
        <v>10</v>
      </c>
      <c r="K1065" s="941"/>
      <c r="L1065" s="953"/>
    </row>
    <row r="1066" spans="1:12">
      <c r="A1066" s="15" t="s">
        <v>2950</v>
      </c>
      <c r="B1066" s="15" t="s">
        <v>17835</v>
      </c>
      <c r="C1066" s="772" t="s">
        <v>2776</v>
      </c>
      <c r="D1066" s="17" t="s">
        <v>15431</v>
      </c>
      <c r="E1066" s="825">
        <v>0</v>
      </c>
      <c r="F1066" s="772"/>
      <c r="G1066" s="825"/>
      <c r="H1066" s="772">
        <v>1</v>
      </c>
      <c r="I1066" s="819">
        <f t="shared" si="34"/>
        <v>0</v>
      </c>
      <c r="J1066" s="819">
        <f t="shared" si="35"/>
        <v>1</v>
      </c>
      <c r="K1066" s="941"/>
      <c r="L1066" s="953"/>
    </row>
    <row r="1067" spans="1:12">
      <c r="A1067" s="15" t="s">
        <v>2950</v>
      </c>
      <c r="B1067" s="15" t="s">
        <v>17835</v>
      </c>
      <c r="C1067" s="772" t="s">
        <v>2777</v>
      </c>
      <c r="D1067" s="17" t="s">
        <v>15432</v>
      </c>
      <c r="E1067" s="825">
        <v>0</v>
      </c>
      <c r="F1067" s="772"/>
      <c r="G1067" s="825"/>
      <c r="H1067" s="772">
        <v>1</v>
      </c>
      <c r="I1067" s="819">
        <f t="shared" si="34"/>
        <v>0</v>
      </c>
      <c r="J1067" s="819">
        <f t="shared" si="35"/>
        <v>1</v>
      </c>
      <c r="K1067" s="941"/>
      <c r="L1067" s="953"/>
    </row>
    <row r="1068" spans="1:12">
      <c r="A1068" s="15" t="s">
        <v>2950</v>
      </c>
      <c r="B1068" s="15" t="s">
        <v>17835</v>
      </c>
      <c r="C1068" s="772" t="s">
        <v>20422</v>
      </c>
      <c r="D1068" s="17" t="s">
        <v>20423</v>
      </c>
      <c r="E1068" s="825">
        <v>0</v>
      </c>
      <c r="F1068" s="772"/>
      <c r="G1068" s="825"/>
      <c r="H1068" s="772">
        <v>10</v>
      </c>
      <c r="I1068" s="819">
        <f t="shared" si="34"/>
        <v>0</v>
      </c>
      <c r="J1068" s="819">
        <f t="shared" si="35"/>
        <v>10</v>
      </c>
      <c r="K1068" s="941"/>
      <c r="L1068" s="953"/>
    </row>
    <row r="1069" spans="1:12">
      <c r="A1069" s="15" t="s">
        <v>2950</v>
      </c>
      <c r="B1069" s="15" t="s">
        <v>17835</v>
      </c>
      <c r="C1069" s="772" t="s">
        <v>2778</v>
      </c>
      <c r="D1069" s="17" t="s">
        <v>15433</v>
      </c>
      <c r="E1069" s="825">
        <v>0</v>
      </c>
      <c r="F1069" s="772"/>
      <c r="G1069" s="825"/>
      <c r="H1069" s="772">
        <v>1</v>
      </c>
      <c r="I1069" s="819">
        <f t="shared" si="34"/>
        <v>0</v>
      </c>
      <c r="J1069" s="819">
        <f t="shared" si="35"/>
        <v>1</v>
      </c>
      <c r="K1069" s="941"/>
      <c r="L1069" s="953"/>
    </row>
    <row r="1070" spans="1:12">
      <c r="A1070" s="15" t="s">
        <v>2950</v>
      </c>
      <c r="B1070" s="15" t="s">
        <v>17835</v>
      </c>
      <c r="C1070" s="772" t="s">
        <v>20419</v>
      </c>
      <c r="D1070" s="825" t="s">
        <v>20424</v>
      </c>
      <c r="E1070" s="825">
        <v>0</v>
      </c>
      <c r="F1070" s="772"/>
      <c r="G1070" s="825"/>
      <c r="H1070" s="772">
        <v>10</v>
      </c>
      <c r="I1070" s="819">
        <f t="shared" si="34"/>
        <v>0</v>
      </c>
      <c r="J1070" s="819">
        <f t="shared" si="35"/>
        <v>10</v>
      </c>
      <c r="K1070" s="941"/>
      <c r="L1070" s="953"/>
    </row>
    <row r="1071" spans="1:12">
      <c r="A1071" s="15" t="s">
        <v>2950</v>
      </c>
      <c r="B1071" s="15" t="s">
        <v>17835</v>
      </c>
      <c r="C1071" s="772" t="s">
        <v>20420</v>
      </c>
      <c r="D1071" s="17" t="s">
        <v>20425</v>
      </c>
      <c r="E1071" s="825">
        <v>0</v>
      </c>
      <c r="F1071" s="772"/>
      <c r="G1071" s="825"/>
      <c r="H1071" s="772">
        <v>10</v>
      </c>
      <c r="I1071" s="819">
        <f t="shared" si="34"/>
        <v>0</v>
      </c>
      <c r="J1071" s="819">
        <f t="shared" si="35"/>
        <v>10</v>
      </c>
      <c r="K1071" s="941"/>
      <c r="L1071" s="953"/>
    </row>
    <row r="1072" spans="1:12">
      <c r="A1072" s="15" t="s">
        <v>2950</v>
      </c>
      <c r="B1072" s="15" t="s">
        <v>17835</v>
      </c>
      <c r="C1072" s="772" t="s">
        <v>20421</v>
      </c>
      <c r="D1072" s="17" t="s">
        <v>20426</v>
      </c>
      <c r="E1072" s="825">
        <v>0</v>
      </c>
      <c r="F1072" s="772"/>
      <c r="G1072" s="825"/>
      <c r="H1072" s="772">
        <v>10</v>
      </c>
      <c r="I1072" s="819">
        <f t="shared" si="34"/>
        <v>0</v>
      </c>
      <c r="J1072" s="819">
        <f t="shared" si="35"/>
        <v>10</v>
      </c>
      <c r="K1072" s="941"/>
      <c r="L1072" s="953"/>
    </row>
    <row r="1073" spans="1:12">
      <c r="A1073" s="15" t="s">
        <v>2950</v>
      </c>
      <c r="B1073" s="15" t="s">
        <v>17835</v>
      </c>
      <c r="C1073" s="772" t="s">
        <v>2779</v>
      </c>
      <c r="D1073" s="17" t="s">
        <v>15434</v>
      </c>
      <c r="E1073" s="825">
        <v>0</v>
      </c>
      <c r="F1073" s="772"/>
      <c r="G1073" s="825"/>
      <c r="H1073" s="772">
        <v>1</v>
      </c>
      <c r="I1073" s="819">
        <f t="shared" si="34"/>
        <v>0</v>
      </c>
      <c r="J1073" s="819">
        <f t="shared" si="35"/>
        <v>1</v>
      </c>
      <c r="K1073" s="941"/>
      <c r="L1073" s="953"/>
    </row>
    <row r="1074" spans="1:12">
      <c r="A1074" s="15" t="s">
        <v>2950</v>
      </c>
      <c r="B1074" s="15" t="s">
        <v>17835</v>
      </c>
      <c r="C1074" s="772" t="s">
        <v>2780</v>
      </c>
      <c r="D1074" s="17" t="s">
        <v>15435</v>
      </c>
      <c r="E1074" s="825">
        <v>0</v>
      </c>
      <c r="F1074" s="772"/>
      <c r="G1074" s="825">
        <v>1</v>
      </c>
      <c r="H1074" s="772">
        <v>1</v>
      </c>
      <c r="I1074" s="819">
        <f t="shared" si="34"/>
        <v>1</v>
      </c>
      <c r="J1074" s="819">
        <f t="shared" si="35"/>
        <v>1</v>
      </c>
      <c r="K1074" s="941"/>
      <c r="L1074" s="953"/>
    </row>
    <row r="1075" spans="1:12">
      <c r="A1075" s="15" t="s">
        <v>2950</v>
      </c>
      <c r="B1075" s="15" t="s">
        <v>17835</v>
      </c>
      <c r="C1075" s="772" t="s">
        <v>2781</v>
      </c>
      <c r="D1075" s="17" t="s">
        <v>15436</v>
      </c>
      <c r="E1075" s="825">
        <v>0</v>
      </c>
      <c r="F1075" s="772"/>
      <c r="G1075" s="825">
        <v>11</v>
      </c>
      <c r="H1075" s="772">
        <v>1</v>
      </c>
      <c r="I1075" s="819">
        <f t="shared" si="34"/>
        <v>11</v>
      </c>
      <c r="J1075" s="819">
        <f t="shared" si="35"/>
        <v>1</v>
      </c>
      <c r="K1075" s="941"/>
      <c r="L1075" s="953"/>
    </row>
    <row r="1076" spans="1:12">
      <c r="A1076" s="15" t="s">
        <v>2950</v>
      </c>
      <c r="B1076" s="15" t="s">
        <v>17835</v>
      </c>
      <c r="C1076" s="772" t="s">
        <v>2782</v>
      </c>
      <c r="D1076" s="17" t="s">
        <v>15437</v>
      </c>
      <c r="E1076" s="825">
        <v>0</v>
      </c>
      <c r="F1076" s="772"/>
      <c r="G1076" s="825"/>
      <c r="H1076" s="772">
        <v>1</v>
      </c>
      <c r="I1076" s="819">
        <f t="shared" si="34"/>
        <v>0</v>
      </c>
      <c r="J1076" s="819">
        <f t="shared" si="35"/>
        <v>1</v>
      </c>
      <c r="K1076" s="941"/>
      <c r="L1076" s="953"/>
    </row>
    <row r="1077" spans="1:12">
      <c r="A1077" s="15" t="s">
        <v>2950</v>
      </c>
      <c r="B1077" s="15" t="s">
        <v>17835</v>
      </c>
      <c r="C1077" s="772" t="s">
        <v>2783</v>
      </c>
      <c r="D1077" s="17" t="s">
        <v>2784</v>
      </c>
      <c r="E1077" s="825">
        <v>0</v>
      </c>
      <c r="F1077" s="772"/>
      <c r="G1077" s="825"/>
      <c r="H1077" s="772">
        <v>1</v>
      </c>
      <c r="I1077" s="819">
        <f t="shared" si="34"/>
        <v>0</v>
      </c>
      <c r="J1077" s="819">
        <f t="shared" si="35"/>
        <v>1</v>
      </c>
      <c r="K1077" s="941"/>
      <c r="L1077" s="953"/>
    </row>
    <row r="1078" spans="1:12">
      <c r="A1078" s="15" t="s">
        <v>2950</v>
      </c>
      <c r="B1078" s="15" t="s">
        <v>17835</v>
      </c>
      <c r="C1078" s="772" t="s">
        <v>2785</v>
      </c>
      <c r="D1078" s="17" t="s">
        <v>15438</v>
      </c>
      <c r="E1078" s="825">
        <v>0</v>
      </c>
      <c r="F1078" s="772"/>
      <c r="G1078" s="825">
        <v>1</v>
      </c>
      <c r="H1078" s="772">
        <v>1</v>
      </c>
      <c r="I1078" s="819">
        <f t="shared" si="34"/>
        <v>1</v>
      </c>
      <c r="J1078" s="819">
        <f t="shared" si="35"/>
        <v>1</v>
      </c>
      <c r="K1078" s="941"/>
      <c r="L1078" s="953"/>
    </row>
    <row r="1079" spans="1:12">
      <c r="A1079" s="15" t="s">
        <v>2950</v>
      </c>
      <c r="B1079" s="15" t="s">
        <v>17835</v>
      </c>
      <c r="C1079" s="772" t="s">
        <v>3357</v>
      </c>
      <c r="D1079" s="17" t="s">
        <v>15683</v>
      </c>
      <c r="E1079" s="825">
        <v>0</v>
      </c>
      <c r="F1079" s="772"/>
      <c r="G1079" s="825"/>
      <c r="H1079" s="772">
        <v>10</v>
      </c>
      <c r="I1079" s="819">
        <f t="shared" si="34"/>
        <v>0</v>
      </c>
      <c r="J1079" s="819">
        <f t="shared" si="35"/>
        <v>10</v>
      </c>
      <c r="K1079" s="941"/>
      <c r="L1079" s="953"/>
    </row>
    <row r="1080" spans="1:12">
      <c r="A1080" s="15" t="s">
        <v>2950</v>
      </c>
      <c r="B1080" s="15" t="s">
        <v>17835</v>
      </c>
      <c r="C1080" s="772" t="s">
        <v>3358</v>
      </c>
      <c r="D1080" s="17" t="s">
        <v>15684</v>
      </c>
      <c r="E1080" s="825">
        <v>0</v>
      </c>
      <c r="F1080" s="772"/>
      <c r="G1080" s="825"/>
      <c r="H1080" s="772">
        <v>10</v>
      </c>
      <c r="I1080" s="819">
        <f t="shared" si="34"/>
        <v>0</v>
      </c>
      <c r="J1080" s="819">
        <f t="shared" si="35"/>
        <v>10</v>
      </c>
      <c r="K1080" s="941"/>
      <c r="L1080" s="953"/>
    </row>
    <row r="1081" spans="1:12">
      <c r="A1081" s="15" t="s">
        <v>2950</v>
      </c>
      <c r="B1081" s="15" t="s">
        <v>17835</v>
      </c>
      <c r="C1081" s="772" t="s">
        <v>2786</v>
      </c>
      <c r="D1081" s="17" t="s">
        <v>15439</v>
      </c>
      <c r="E1081" s="825">
        <v>0</v>
      </c>
      <c r="F1081" s="772"/>
      <c r="G1081" s="825"/>
      <c r="H1081" s="772">
        <v>1</v>
      </c>
      <c r="I1081" s="819">
        <f t="shared" si="34"/>
        <v>0</v>
      </c>
      <c r="J1081" s="819">
        <f t="shared" si="35"/>
        <v>1</v>
      </c>
      <c r="K1081" s="941"/>
      <c r="L1081" s="953"/>
    </row>
    <row r="1082" spans="1:12">
      <c r="A1082" s="15" t="s">
        <v>2950</v>
      </c>
      <c r="B1082" s="15" t="s">
        <v>17835</v>
      </c>
      <c r="C1082" s="772" t="s">
        <v>2787</v>
      </c>
      <c r="D1082" s="17" t="s">
        <v>15440</v>
      </c>
      <c r="E1082" s="825">
        <v>0</v>
      </c>
      <c r="F1082" s="772"/>
      <c r="G1082" s="825">
        <v>2</v>
      </c>
      <c r="H1082" s="772">
        <v>1</v>
      </c>
      <c r="I1082" s="819">
        <f t="shared" si="34"/>
        <v>2</v>
      </c>
      <c r="J1082" s="819">
        <f t="shared" si="35"/>
        <v>1</v>
      </c>
      <c r="K1082" s="941"/>
      <c r="L1082" s="953"/>
    </row>
    <row r="1083" spans="1:12">
      <c r="A1083" s="15" t="s">
        <v>2950</v>
      </c>
      <c r="B1083" s="15" t="s">
        <v>17835</v>
      </c>
      <c r="C1083" s="772" t="s">
        <v>2788</v>
      </c>
      <c r="D1083" s="17" t="s">
        <v>15441</v>
      </c>
      <c r="E1083" s="825">
        <v>0</v>
      </c>
      <c r="F1083" s="772"/>
      <c r="G1083" s="825"/>
      <c r="H1083" s="772">
        <v>1</v>
      </c>
      <c r="I1083" s="819">
        <f t="shared" si="34"/>
        <v>0</v>
      </c>
      <c r="J1083" s="819">
        <f t="shared" si="35"/>
        <v>1</v>
      </c>
      <c r="K1083" s="941"/>
      <c r="L1083" s="953"/>
    </row>
    <row r="1084" spans="1:12">
      <c r="A1084" s="15" t="s">
        <v>2950</v>
      </c>
      <c r="B1084" s="15" t="s">
        <v>17835</v>
      </c>
      <c r="C1084" s="772" t="s">
        <v>3359</v>
      </c>
      <c r="D1084" s="17" t="s">
        <v>15685</v>
      </c>
      <c r="E1084" s="825">
        <v>0</v>
      </c>
      <c r="F1084" s="772"/>
      <c r="G1084" s="825"/>
      <c r="H1084" s="772">
        <v>10</v>
      </c>
      <c r="I1084" s="819">
        <f t="shared" si="34"/>
        <v>0</v>
      </c>
      <c r="J1084" s="819">
        <f t="shared" si="35"/>
        <v>10</v>
      </c>
      <c r="K1084" s="941"/>
      <c r="L1084" s="953"/>
    </row>
    <row r="1085" spans="1:12">
      <c r="A1085" s="15" t="s">
        <v>2950</v>
      </c>
      <c r="B1085" s="15" t="s">
        <v>17835</v>
      </c>
      <c r="C1085" s="772" t="s">
        <v>3360</v>
      </c>
      <c r="D1085" s="17" t="s">
        <v>15686</v>
      </c>
      <c r="E1085" s="825">
        <v>0</v>
      </c>
      <c r="F1085" s="772"/>
      <c r="G1085" s="825"/>
      <c r="H1085" s="772">
        <v>10</v>
      </c>
      <c r="I1085" s="819">
        <f t="shared" si="34"/>
        <v>0</v>
      </c>
      <c r="J1085" s="819">
        <f t="shared" si="35"/>
        <v>10</v>
      </c>
      <c r="K1085" s="941"/>
      <c r="L1085" s="953"/>
    </row>
    <row r="1086" spans="1:12">
      <c r="A1086" s="15" t="s">
        <v>2950</v>
      </c>
      <c r="B1086" s="15" t="s">
        <v>17835</v>
      </c>
      <c r="C1086" s="772" t="s">
        <v>3361</v>
      </c>
      <c r="D1086" s="17" t="s">
        <v>15687</v>
      </c>
      <c r="E1086" s="825">
        <v>0</v>
      </c>
      <c r="F1086" s="772"/>
      <c r="G1086" s="825"/>
      <c r="H1086" s="772">
        <v>10</v>
      </c>
      <c r="I1086" s="819">
        <f t="shared" si="34"/>
        <v>0</v>
      </c>
      <c r="J1086" s="819">
        <f t="shared" si="35"/>
        <v>10</v>
      </c>
      <c r="K1086" s="941"/>
      <c r="L1086" s="953"/>
    </row>
    <row r="1087" spans="1:12">
      <c r="A1087" s="15" t="s">
        <v>2950</v>
      </c>
      <c r="B1087" s="15" t="s">
        <v>17835</v>
      </c>
      <c r="C1087" s="772" t="s">
        <v>3362</v>
      </c>
      <c r="D1087" s="17" t="s">
        <v>15688</v>
      </c>
      <c r="E1087" s="825">
        <v>0</v>
      </c>
      <c r="F1087" s="772"/>
      <c r="G1087" s="825"/>
      <c r="H1087" s="772">
        <v>10</v>
      </c>
      <c r="I1087" s="819">
        <f t="shared" si="34"/>
        <v>0</v>
      </c>
      <c r="J1087" s="819">
        <f t="shared" si="35"/>
        <v>10</v>
      </c>
      <c r="K1087" s="941"/>
      <c r="L1087" s="953"/>
    </row>
    <row r="1088" spans="1:12">
      <c r="A1088" s="15" t="s">
        <v>2950</v>
      </c>
      <c r="B1088" s="15" t="s">
        <v>17835</v>
      </c>
      <c r="C1088" s="772" t="s">
        <v>3363</v>
      </c>
      <c r="D1088" s="17" t="s">
        <v>15689</v>
      </c>
      <c r="E1088" s="825">
        <v>0</v>
      </c>
      <c r="F1088" s="772"/>
      <c r="G1088" s="825"/>
      <c r="H1088" s="772">
        <v>10</v>
      </c>
      <c r="I1088" s="819">
        <f t="shared" si="34"/>
        <v>0</v>
      </c>
      <c r="J1088" s="819">
        <f t="shared" si="35"/>
        <v>10</v>
      </c>
      <c r="K1088" s="941"/>
      <c r="L1088" s="953"/>
    </row>
    <row r="1089" spans="1:12">
      <c r="A1089" s="15" t="s">
        <v>2950</v>
      </c>
      <c r="B1089" s="15" t="s">
        <v>17835</v>
      </c>
      <c r="C1089" s="772" t="s">
        <v>3364</v>
      </c>
      <c r="D1089" s="17" t="s">
        <v>15690</v>
      </c>
      <c r="E1089" s="825">
        <v>0</v>
      </c>
      <c r="F1089" s="772"/>
      <c r="G1089" s="825"/>
      <c r="H1089" s="772">
        <v>10</v>
      </c>
      <c r="I1089" s="819">
        <f t="shared" ref="I1089:I1152" si="36">E1089+G1089</f>
        <v>0</v>
      </c>
      <c r="J1089" s="819">
        <f t="shared" ref="J1089:J1152" si="37">F1089+H1089</f>
        <v>10</v>
      </c>
      <c r="K1089" s="941"/>
      <c r="L1089" s="953"/>
    </row>
    <row r="1090" spans="1:12">
      <c r="A1090" s="15" t="s">
        <v>2950</v>
      </c>
      <c r="B1090" s="15" t="s">
        <v>17835</v>
      </c>
      <c r="C1090" s="772" t="s">
        <v>3365</v>
      </c>
      <c r="D1090" s="17" t="s">
        <v>15691</v>
      </c>
      <c r="E1090" s="825">
        <v>0</v>
      </c>
      <c r="F1090" s="772"/>
      <c r="G1090" s="825"/>
      <c r="H1090" s="772">
        <v>10</v>
      </c>
      <c r="I1090" s="819">
        <f t="shared" si="36"/>
        <v>0</v>
      </c>
      <c r="J1090" s="819">
        <f t="shared" si="37"/>
        <v>10</v>
      </c>
      <c r="K1090" s="941"/>
      <c r="L1090" s="953"/>
    </row>
    <row r="1091" spans="1:12">
      <c r="A1091" s="15" t="s">
        <v>2950</v>
      </c>
      <c r="B1091" s="15" t="s">
        <v>17835</v>
      </c>
      <c r="C1091" s="772" t="s">
        <v>3366</v>
      </c>
      <c r="D1091" s="17" t="s">
        <v>15692</v>
      </c>
      <c r="E1091" s="825">
        <v>0</v>
      </c>
      <c r="F1091" s="772"/>
      <c r="G1091" s="825"/>
      <c r="H1091" s="772">
        <v>10</v>
      </c>
      <c r="I1091" s="819">
        <f t="shared" si="36"/>
        <v>0</v>
      </c>
      <c r="J1091" s="819">
        <f t="shared" si="37"/>
        <v>10</v>
      </c>
      <c r="K1091" s="941"/>
      <c r="L1091" s="953"/>
    </row>
    <row r="1092" spans="1:12">
      <c r="A1092" s="15" t="s">
        <v>2950</v>
      </c>
      <c r="B1092" s="15" t="s">
        <v>17835</v>
      </c>
      <c r="C1092" s="772" t="s">
        <v>3367</v>
      </c>
      <c r="D1092" s="17" t="s">
        <v>15693</v>
      </c>
      <c r="E1092" s="825">
        <v>0</v>
      </c>
      <c r="F1092" s="772"/>
      <c r="G1092" s="825"/>
      <c r="H1092" s="772">
        <v>10</v>
      </c>
      <c r="I1092" s="819">
        <f t="shared" si="36"/>
        <v>0</v>
      </c>
      <c r="J1092" s="819">
        <f t="shared" si="37"/>
        <v>10</v>
      </c>
      <c r="K1092" s="941"/>
      <c r="L1092" s="953"/>
    </row>
    <row r="1093" spans="1:12">
      <c r="A1093" s="15" t="s">
        <v>2950</v>
      </c>
      <c r="B1093" s="15" t="s">
        <v>17835</v>
      </c>
      <c r="C1093" s="772" t="s">
        <v>20435</v>
      </c>
      <c r="D1093" s="17" t="s">
        <v>20436</v>
      </c>
      <c r="E1093" s="825">
        <v>0</v>
      </c>
      <c r="F1093" s="772"/>
      <c r="G1093" s="825"/>
      <c r="H1093" s="772">
        <v>10</v>
      </c>
      <c r="I1093" s="819">
        <f t="shared" si="36"/>
        <v>0</v>
      </c>
      <c r="J1093" s="819">
        <f t="shared" si="37"/>
        <v>10</v>
      </c>
      <c r="K1093" s="941"/>
      <c r="L1093" s="953"/>
    </row>
    <row r="1094" spans="1:12">
      <c r="A1094" s="15" t="s">
        <v>2950</v>
      </c>
      <c r="B1094" s="15" t="s">
        <v>17835</v>
      </c>
      <c r="C1094" s="772" t="s">
        <v>2789</v>
      </c>
      <c r="D1094" s="17" t="s">
        <v>2790</v>
      </c>
      <c r="E1094" s="825">
        <v>0</v>
      </c>
      <c r="F1094" s="772"/>
      <c r="G1094" s="825"/>
      <c r="H1094" s="772">
        <v>1</v>
      </c>
      <c r="I1094" s="819">
        <f t="shared" si="36"/>
        <v>0</v>
      </c>
      <c r="J1094" s="819">
        <f t="shared" si="37"/>
        <v>1</v>
      </c>
      <c r="K1094" s="941"/>
      <c r="L1094" s="953"/>
    </row>
    <row r="1095" spans="1:12">
      <c r="A1095" s="15" t="s">
        <v>2950</v>
      </c>
      <c r="B1095" s="15" t="s">
        <v>17835</v>
      </c>
      <c r="C1095" s="772" t="s">
        <v>1865</v>
      </c>
      <c r="D1095" s="17" t="s">
        <v>14630</v>
      </c>
      <c r="E1095" s="825">
        <v>0</v>
      </c>
      <c r="F1095" s="772"/>
      <c r="G1095" s="825"/>
      <c r="H1095" s="772">
        <v>1</v>
      </c>
      <c r="I1095" s="819">
        <f t="shared" si="36"/>
        <v>0</v>
      </c>
      <c r="J1095" s="819">
        <f t="shared" si="37"/>
        <v>1</v>
      </c>
      <c r="K1095" s="941"/>
      <c r="L1095" s="953"/>
    </row>
    <row r="1096" spans="1:12">
      <c r="A1096" s="15" t="s">
        <v>2950</v>
      </c>
      <c r="B1096" s="15" t="s">
        <v>17835</v>
      </c>
      <c r="C1096" s="772" t="s">
        <v>3428</v>
      </c>
      <c r="D1096" s="17" t="s">
        <v>15755</v>
      </c>
      <c r="E1096" s="825">
        <v>0</v>
      </c>
      <c r="F1096" s="772"/>
      <c r="G1096" s="825"/>
      <c r="H1096" s="772">
        <v>10</v>
      </c>
      <c r="I1096" s="819">
        <f t="shared" si="36"/>
        <v>0</v>
      </c>
      <c r="J1096" s="819">
        <f t="shared" si="37"/>
        <v>10</v>
      </c>
      <c r="K1096" s="941"/>
      <c r="L1096" s="953"/>
    </row>
    <row r="1097" spans="1:12">
      <c r="A1097" s="15" t="s">
        <v>2950</v>
      </c>
      <c r="B1097" s="15" t="s">
        <v>17835</v>
      </c>
      <c r="C1097" s="772" t="s">
        <v>3429</v>
      </c>
      <c r="D1097" s="17" t="s">
        <v>15756</v>
      </c>
      <c r="E1097" s="825">
        <v>0</v>
      </c>
      <c r="F1097" s="772"/>
      <c r="G1097" s="825"/>
      <c r="H1097" s="772">
        <v>10</v>
      </c>
      <c r="I1097" s="819">
        <f t="shared" si="36"/>
        <v>0</v>
      </c>
      <c r="J1097" s="819">
        <f t="shared" si="37"/>
        <v>10</v>
      </c>
      <c r="K1097" s="941"/>
      <c r="L1097" s="953"/>
    </row>
    <row r="1098" spans="1:12">
      <c r="A1098" s="15" t="s">
        <v>2950</v>
      </c>
      <c r="B1098" s="15" t="s">
        <v>17835</v>
      </c>
      <c r="C1098" s="772" t="s">
        <v>2791</v>
      </c>
      <c r="D1098" s="17" t="s">
        <v>15442</v>
      </c>
      <c r="E1098" s="825">
        <v>0</v>
      </c>
      <c r="F1098" s="772"/>
      <c r="G1098" s="825">
        <v>12</v>
      </c>
      <c r="H1098" s="772">
        <v>1</v>
      </c>
      <c r="I1098" s="819">
        <f t="shared" si="36"/>
        <v>12</v>
      </c>
      <c r="J1098" s="819">
        <f t="shared" si="37"/>
        <v>1</v>
      </c>
      <c r="K1098" s="941"/>
      <c r="L1098" s="953"/>
    </row>
    <row r="1099" spans="1:12">
      <c r="A1099" s="15" t="s">
        <v>2950</v>
      </c>
      <c r="B1099" s="15" t="s">
        <v>17835</v>
      </c>
      <c r="C1099" s="772" t="s">
        <v>2792</v>
      </c>
      <c r="D1099" s="17" t="s">
        <v>15443</v>
      </c>
      <c r="E1099" s="825">
        <v>0</v>
      </c>
      <c r="F1099" s="772"/>
      <c r="G1099" s="825">
        <v>4</v>
      </c>
      <c r="H1099" s="772">
        <v>1</v>
      </c>
      <c r="I1099" s="819">
        <f t="shared" si="36"/>
        <v>4</v>
      </c>
      <c r="J1099" s="819">
        <f t="shared" si="37"/>
        <v>1</v>
      </c>
      <c r="K1099" s="941"/>
      <c r="L1099" s="953"/>
    </row>
    <row r="1100" spans="1:12">
      <c r="A1100" s="15" t="s">
        <v>2950</v>
      </c>
      <c r="B1100" s="15" t="s">
        <v>17835</v>
      </c>
      <c r="C1100" s="772" t="s">
        <v>2793</v>
      </c>
      <c r="D1100" s="17" t="s">
        <v>15444</v>
      </c>
      <c r="E1100" s="825">
        <v>0</v>
      </c>
      <c r="F1100" s="772"/>
      <c r="G1100" s="825"/>
      <c r="H1100" s="772">
        <v>1</v>
      </c>
      <c r="I1100" s="819">
        <f t="shared" si="36"/>
        <v>0</v>
      </c>
      <c r="J1100" s="819">
        <f t="shared" si="37"/>
        <v>1</v>
      </c>
      <c r="K1100" s="941"/>
      <c r="L1100" s="953"/>
    </row>
    <row r="1101" spans="1:12">
      <c r="A1101" s="15" t="s">
        <v>2950</v>
      </c>
      <c r="B1101" s="15" t="s">
        <v>17835</v>
      </c>
      <c r="C1101" s="772" t="s">
        <v>2794</v>
      </c>
      <c r="D1101" s="17" t="s">
        <v>15445</v>
      </c>
      <c r="E1101" s="825">
        <v>0</v>
      </c>
      <c r="F1101" s="772"/>
      <c r="G1101" s="825"/>
      <c r="H1101" s="772">
        <v>1</v>
      </c>
      <c r="I1101" s="819">
        <f t="shared" si="36"/>
        <v>0</v>
      </c>
      <c r="J1101" s="819">
        <f t="shared" si="37"/>
        <v>1</v>
      </c>
      <c r="K1101" s="941"/>
      <c r="L1101" s="953"/>
    </row>
    <row r="1102" spans="1:12">
      <c r="A1102" s="15" t="s">
        <v>2950</v>
      </c>
      <c r="B1102" s="15" t="s">
        <v>17835</v>
      </c>
      <c r="C1102" s="772" t="s">
        <v>2795</v>
      </c>
      <c r="D1102" s="17" t="s">
        <v>15446</v>
      </c>
      <c r="E1102" s="825">
        <v>0</v>
      </c>
      <c r="F1102" s="772"/>
      <c r="G1102" s="825"/>
      <c r="H1102" s="772">
        <v>1</v>
      </c>
      <c r="I1102" s="819">
        <f t="shared" si="36"/>
        <v>0</v>
      </c>
      <c r="J1102" s="819">
        <f t="shared" si="37"/>
        <v>1</v>
      </c>
      <c r="K1102" s="941"/>
      <c r="L1102" s="953"/>
    </row>
    <row r="1103" spans="1:12">
      <c r="A1103" s="15" t="s">
        <v>2950</v>
      </c>
      <c r="B1103" s="15" t="s">
        <v>17835</v>
      </c>
      <c r="C1103" s="772" t="s">
        <v>3368</v>
      </c>
      <c r="D1103" s="17" t="s">
        <v>15694</v>
      </c>
      <c r="E1103" s="825">
        <v>0</v>
      </c>
      <c r="F1103" s="772"/>
      <c r="G1103" s="825"/>
      <c r="H1103" s="772">
        <v>10</v>
      </c>
      <c r="I1103" s="819">
        <f t="shared" si="36"/>
        <v>0</v>
      </c>
      <c r="J1103" s="819">
        <f t="shared" si="37"/>
        <v>10</v>
      </c>
      <c r="K1103" s="941"/>
      <c r="L1103" s="953"/>
    </row>
    <row r="1104" spans="1:12">
      <c r="A1104" s="15" t="s">
        <v>2950</v>
      </c>
      <c r="B1104" s="15" t="s">
        <v>17835</v>
      </c>
      <c r="C1104" s="772" t="s">
        <v>3369</v>
      </c>
      <c r="D1104" s="17" t="s">
        <v>15695</v>
      </c>
      <c r="E1104" s="825">
        <v>0</v>
      </c>
      <c r="F1104" s="772"/>
      <c r="G1104" s="825"/>
      <c r="H1104" s="772">
        <v>10</v>
      </c>
      <c r="I1104" s="819">
        <f t="shared" si="36"/>
        <v>0</v>
      </c>
      <c r="J1104" s="819">
        <f t="shared" si="37"/>
        <v>10</v>
      </c>
      <c r="K1104" s="941"/>
      <c r="L1104" s="953"/>
    </row>
    <row r="1105" spans="1:12">
      <c r="A1105" s="15" t="s">
        <v>2950</v>
      </c>
      <c r="B1105" s="15" t="s">
        <v>17835</v>
      </c>
      <c r="C1105" s="772" t="s">
        <v>3370</v>
      </c>
      <c r="D1105" s="17" t="s">
        <v>15696</v>
      </c>
      <c r="E1105" s="825">
        <v>0</v>
      </c>
      <c r="F1105" s="772"/>
      <c r="G1105" s="825"/>
      <c r="H1105" s="772">
        <v>10</v>
      </c>
      <c r="I1105" s="819">
        <f t="shared" si="36"/>
        <v>0</v>
      </c>
      <c r="J1105" s="819">
        <f t="shared" si="37"/>
        <v>10</v>
      </c>
      <c r="K1105" s="941"/>
      <c r="L1105" s="953"/>
    </row>
    <row r="1106" spans="1:12">
      <c r="A1106" s="15" t="s">
        <v>2950</v>
      </c>
      <c r="B1106" s="15" t="s">
        <v>17835</v>
      </c>
      <c r="C1106" s="772" t="s">
        <v>3371</v>
      </c>
      <c r="D1106" s="17" t="s">
        <v>15697</v>
      </c>
      <c r="E1106" s="825">
        <v>0</v>
      </c>
      <c r="F1106" s="772"/>
      <c r="G1106" s="825"/>
      <c r="H1106" s="772">
        <v>10</v>
      </c>
      <c r="I1106" s="819">
        <f t="shared" si="36"/>
        <v>0</v>
      </c>
      <c r="J1106" s="819">
        <f t="shared" si="37"/>
        <v>10</v>
      </c>
      <c r="K1106" s="941"/>
      <c r="L1106" s="953"/>
    </row>
    <row r="1107" spans="1:12">
      <c r="A1107" s="15" t="s">
        <v>2950</v>
      </c>
      <c r="B1107" s="15" t="s">
        <v>17835</v>
      </c>
      <c r="C1107" s="772" t="s">
        <v>2796</v>
      </c>
      <c r="D1107" s="17" t="s">
        <v>14548</v>
      </c>
      <c r="E1107" s="825">
        <v>0</v>
      </c>
      <c r="F1107" s="772"/>
      <c r="G1107" s="825"/>
      <c r="H1107" s="772">
        <v>1</v>
      </c>
      <c r="I1107" s="819">
        <f t="shared" si="36"/>
        <v>0</v>
      </c>
      <c r="J1107" s="819">
        <f t="shared" si="37"/>
        <v>1</v>
      </c>
      <c r="K1107" s="941"/>
      <c r="L1107" s="953"/>
    </row>
    <row r="1108" spans="1:12">
      <c r="A1108" s="15" t="s">
        <v>2950</v>
      </c>
      <c r="B1108" s="15" t="s">
        <v>17835</v>
      </c>
      <c r="C1108" s="772" t="s">
        <v>3372</v>
      </c>
      <c r="D1108" s="17" t="s">
        <v>15698</v>
      </c>
      <c r="E1108" s="825">
        <v>0</v>
      </c>
      <c r="F1108" s="772"/>
      <c r="G1108" s="825"/>
      <c r="H1108" s="772">
        <v>10</v>
      </c>
      <c r="I1108" s="819">
        <f t="shared" si="36"/>
        <v>0</v>
      </c>
      <c r="J1108" s="819">
        <f t="shared" si="37"/>
        <v>10</v>
      </c>
      <c r="K1108" s="941"/>
      <c r="L1108" s="953"/>
    </row>
    <row r="1109" spans="1:12">
      <c r="A1109" s="15" t="s">
        <v>2950</v>
      </c>
      <c r="B1109" s="15" t="s">
        <v>17835</v>
      </c>
      <c r="C1109" s="772" t="s">
        <v>2797</v>
      </c>
      <c r="D1109" s="17" t="s">
        <v>15447</v>
      </c>
      <c r="E1109" s="825">
        <v>0</v>
      </c>
      <c r="F1109" s="772"/>
      <c r="G1109" s="825"/>
      <c r="H1109" s="772">
        <v>1</v>
      </c>
      <c r="I1109" s="819">
        <f t="shared" si="36"/>
        <v>0</v>
      </c>
      <c r="J1109" s="819">
        <f t="shared" si="37"/>
        <v>1</v>
      </c>
      <c r="K1109" s="941"/>
      <c r="L1109" s="953"/>
    </row>
    <row r="1110" spans="1:12">
      <c r="A1110" s="15" t="s">
        <v>2950</v>
      </c>
      <c r="B1110" s="15" t="s">
        <v>17835</v>
      </c>
      <c r="C1110" s="772" t="s">
        <v>3373</v>
      </c>
      <c r="D1110" s="17" t="s">
        <v>15699</v>
      </c>
      <c r="E1110" s="825">
        <v>0</v>
      </c>
      <c r="F1110" s="772"/>
      <c r="G1110" s="825"/>
      <c r="H1110" s="772">
        <v>10</v>
      </c>
      <c r="I1110" s="819">
        <f t="shared" si="36"/>
        <v>0</v>
      </c>
      <c r="J1110" s="819">
        <f t="shared" si="37"/>
        <v>10</v>
      </c>
      <c r="K1110" s="941"/>
      <c r="L1110" s="953"/>
    </row>
    <row r="1111" spans="1:12">
      <c r="A1111" s="15" t="s">
        <v>2950</v>
      </c>
      <c r="B1111" s="15" t="s">
        <v>17835</v>
      </c>
      <c r="C1111" s="772" t="s">
        <v>3374</v>
      </c>
      <c r="D1111" s="17" t="s">
        <v>15700</v>
      </c>
      <c r="E1111" s="825">
        <v>0</v>
      </c>
      <c r="F1111" s="772"/>
      <c r="G1111" s="825"/>
      <c r="H1111" s="772">
        <v>10</v>
      </c>
      <c r="I1111" s="819">
        <f t="shared" si="36"/>
        <v>0</v>
      </c>
      <c r="J1111" s="819">
        <f t="shared" si="37"/>
        <v>10</v>
      </c>
      <c r="K1111" s="941"/>
      <c r="L1111" s="953"/>
    </row>
    <row r="1112" spans="1:12">
      <c r="A1112" s="15" t="s">
        <v>2950</v>
      </c>
      <c r="B1112" s="15" t="s">
        <v>17835</v>
      </c>
      <c r="C1112" s="772" t="s">
        <v>3375</v>
      </c>
      <c r="D1112" s="17" t="s">
        <v>15701</v>
      </c>
      <c r="E1112" s="825">
        <v>0</v>
      </c>
      <c r="F1112" s="772"/>
      <c r="G1112" s="825"/>
      <c r="H1112" s="772">
        <v>10</v>
      </c>
      <c r="I1112" s="819">
        <f t="shared" si="36"/>
        <v>0</v>
      </c>
      <c r="J1112" s="819">
        <f t="shared" si="37"/>
        <v>10</v>
      </c>
      <c r="K1112" s="941"/>
      <c r="L1112" s="953"/>
    </row>
    <row r="1113" spans="1:12">
      <c r="A1113" s="15" t="s">
        <v>2950</v>
      </c>
      <c r="B1113" s="15" t="s">
        <v>17835</v>
      </c>
      <c r="C1113" s="772" t="s">
        <v>3376</v>
      </c>
      <c r="D1113" s="17" t="s">
        <v>15702</v>
      </c>
      <c r="E1113" s="825">
        <v>0</v>
      </c>
      <c r="F1113" s="772"/>
      <c r="G1113" s="825"/>
      <c r="H1113" s="772">
        <v>10</v>
      </c>
      <c r="I1113" s="819">
        <f t="shared" si="36"/>
        <v>0</v>
      </c>
      <c r="J1113" s="819">
        <f t="shared" si="37"/>
        <v>10</v>
      </c>
      <c r="K1113" s="941"/>
      <c r="L1113" s="953"/>
    </row>
    <row r="1114" spans="1:12">
      <c r="A1114" s="15" t="s">
        <v>2950</v>
      </c>
      <c r="B1114" s="15" t="s">
        <v>17835</v>
      </c>
      <c r="C1114" s="772" t="s">
        <v>3377</v>
      </c>
      <c r="D1114" s="17" t="s">
        <v>15703</v>
      </c>
      <c r="E1114" s="825">
        <v>0</v>
      </c>
      <c r="F1114" s="772"/>
      <c r="G1114" s="825"/>
      <c r="H1114" s="772">
        <v>10</v>
      </c>
      <c r="I1114" s="819">
        <f t="shared" si="36"/>
        <v>0</v>
      </c>
      <c r="J1114" s="819">
        <f t="shared" si="37"/>
        <v>10</v>
      </c>
      <c r="K1114" s="941"/>
      <c r="L1114" s="953"/>
    </row>
    <row r="1115" spans="1:12">
      <c r="A1115" s="15" t="s">
        <v>2950</v>
      </c>
      <c r="B1115" s="15" t="s">
        <v>17835</v>
      </c>
      <c r="C1115" s="772" t="s">
        <v>2798</v>
      </c>
      <c r="D1115" s="17" t="s">
        <v>15448</v>
      </c>
      <c r="E1115" s="825">
        <v>0</v>
      </c>
      <c r="F1115" s="772"/>
      <c r="G1115" s="825"/>
      <c r="H1115" s="772">
        <v>1</v>
      </c>
      <c r="I1115" s="819">
        <f t="shared" si="36"/>
        <v>0</v>
      </c>
      <c r="J1115" s="819">
        <f t="shared" si="37"/>
        <v>1</v>
      </c>
      <c r="K1115" s="941"/>
      <c r="L1115" s="953"/>
    </row>
    <row r="1116" spans="1:12">
      <c r="A1116" s="15" t="s">
        <v>2950</v>
      </c>
      <c r="B1116" s="15" t="s">
        <v>17835</v>
      </c>
      <c r="C1116" s="772" t="s">
        <v>2799</v>
      </c>
      <c r="D1116" s="17" t="s">
        <v>15449</v>
      </c>
      <c r="E1116" s="825">
        <v>0</v>
      </c>
      <c r="F1116" s="772"/>
      <c r="G1116" s="825"/>
      <c r="H1116" s="772">
        <v>1</v>
      </c>
      <c r="I1116" s="819">
        <f t="shared" si="36"/>
        <v>0</v>
      </c>
      <c r="J1116" s="819">
        <f t="shared" si="37"/>
        <v>1</v>
      </c>
      <c r="K1116" s="941"/>
      <c r="L1116" s="953"/>
    </row>
    <row r="1117" spans="1:12">
      <c r="A1117" s="15" t="s">
        <v>2950</v>
      </c>
      <c r="B1117" s="15" t="s">
        <v>17835</v>
      </c>
      <c r="C1117" s="772" t="s">
        <v>3378</v>
      </c>
      <c r="D1117" s="17" t="s">
        <v>15704</v>
      </c>
      <c r="E1117" s="825">
        <v>0</v>
      </c>
      <c r="F1117" s="772"/>
      <c r="G1117" s="825"/>
      <c r="H1117" s="772">
        <v>10</v>
      </c>
      <c r="I1117" s="819">
        <f t="shared" si="36"/>
        <v>0</v>
      </c>
      <c r="J1117" s="819">
        <f t="shared" si="37"/>
        <v>10</v>
      </c>
      <c r="K1117" s="941"/>
      <c r="L1117" s="953"/>
    </row>
    <row r="1118" spans="1:12">
      <c r="A1118" s="15" t="s">
        <v>2950</v>
      </c>
      <c r="B1118" s="15" t="s">
        <v>17835</v>
      </c>
      <c r="C1118" s="772" t="s">
        <v>2800</v>
      </c>
      <c r="D1118" s="17" t="s">
        <v>15450</v>
      </c>
      <c r="E1118" s="825">
        <v>0</v>
      </c>
      <c r="F1118" s="772"/>
      <c r="G1118" s="825"/>
      <c r="H1118" s="772">
        <v>1</v>
      </c>
      <c r="I1118" s="819">
        <f t="shared" si="36"/>
        <v>0</v>
      </c>
      <c r="J1118" s="819">
        <f t="shared" si="37"/>
        <v>1</v>
      </c>
      <c r="K1118" s="941"/>
      <c r="L1118" s="953"/>
    </row>
    <row r="1119" spans="1:12">
      <c r="A1119" s="15" t="s">
        <v>2950</v>
      </c>
      <c r="B1119" s="15" t="s">
        <v>17835</v>
      </c>
      <c r="C1119" s="772" t="s">
        <v>20417</v>
      </c>
      <c r="D1119" s="17" t="s">
        <v>20418</v>
      </c>
      <c r="E1119" s="825">
        <v>0</v>
      </c>
      <c r="F1119" s="772"/>
      <c r="G1119" s="825"/>
      <c r="H1119" s="772">
        <v>10</v>
      </c>
      <c r="I1119" s="819">
        <f t="shared" si="36"/>
        <v>0</v>
      </c>
      <c r="J1119" s="819">
        <f t="shared" si="37"/>
        <v>10</v>
      </c>
      <c r="K1119" s="941"/>
      <c r="L1119" s="953"/>
    </row>
    <row r="1120" spans="1:12">
      <c r="A1120" s="15" t="s">
        <v>2950</v>
      </c>
      <c r="B1120" s="15" t="s">
        <v>17835</v>
      </c>
      <c r="C1120" s="772" t="s">
        <v>2801</v>
      </c>
      <c r="D1120" s="17" t="s">
        <v>15451</v>
      </c>
      <c r="E1120" s="825">
        <v>0</v>
      </c>
      <c r="F1120" s="772"/>
      <c r="G1120" s="825"/>
      <c r="H1120" s="772">
        <v>1</v>
      </c>
      <c r="I1120" s="819">
        <f t="shared" si="36"/>
        <v>0</v>
      </c>
      <c r="J1120" s="819">
        <f t="shared" si="37"/>
        <v>1</v>
      </c>
      <c r="K1120" s="941"/>
      <c r="L1120" s="953"/>
    </row>
    <row r="1121" spans="1:12">
      <c r="A1121" s="15" t="s">
        <v>2950</v>
      </c>
      <c r="B1121" s="15" t="s">
        <v>17835</v>
      </c>
      <c r="C1121" s="772" t="s">
        <v>2802</v>
      </c>
      <c r="D1121" s="17" t="s">
        <v>15452</v>
      </c>
      <c r="E1121" s="825">
        <v>0</v>
      </c>
      <c r="F1121" s="772"/>
      <c r="G1121" s="825"/>
      <c r="H1121" s="772">
        <v>1</v>
      </c>
      <c r="I1121" s="819">
        <f t="shared" si="36"/>
        <v>0</v>
      </c>
      <c r="J1121" s="819">
        <f t="shared" si="37"/>
        <v>1</v>
      </c>
      <c r="K1121" s="941"/>
      <c r="L1121" s="953"/>
    </row>
    <row r="1122" spans="1:12">
      <c r="A1122" s="15" t="s">
        <v>2950</v>
      </c>
      <c r="B1122" s="15" t="s">
        <v>17835</v>
      </c>
      <c r="C1122" s="772" t="s">
        <v>2803</v>
      </c>
      <c r="D1122" s="17" t="s">
        <v>15453</v>
      </c>
      <c r="E1122" s="825">
        <v>0</v>
      </c>
      <c r="F1122" s="772"/>
      <c r="G1122" s="825"/>
      <c r="H1122" s="772">
        <v>1</v>
      </c>
      <c r="I1122" s="819">
        <f t="shared" si="36"/>
        <v>0</v>
      </c>
      <c r="J1122" s="819">
        <f t="shared" si="37"/>
        <v>1</v>
      </c>
      <c r="K1122" s="941"/>
      <c r="L1122" s="953"/>
    </row>
    <row r="1123" spans="1:12">
      <c r="A1123" s="15" t="s">
        <v>2950</v>
      </c>
      <c r="B1123" s="15" t="s">
        <v>17835</v>
      </c>
      <c r="C1123" s="772" t="s">
        <v>3379</v>
      </c>
      <c r="D1123" s="17" t="s">
        <v>15705</v>
      </c>
      <c r="E1123" s="825">
        <v>0</v>
      </c>
      <c r="F1123" s="772"/>
      <c r="G1123" s="825"/>
      <c r="H1123" s="772">
        <v>10</v>
      </c>
      <c r="I1123" s="819">
        <f t="shared" si="36"/>
        <v>0</v>
      </c>
      <c r="J1123" s="819">
        <f t="shared" si="37"/>
        <v>10</v>
      </c>
      <c r="K1123" s="941"/>
      <c r="L1123" s="953"/>
    </row>
    <row r="1124" spans="1:12">
      <c r="A1124" s="15" t="s">
        <v>2950</v>
      </c>
      <c r="B1124" s="15" t="s">
        <v>17835</v>
      </c>
      <c r="C1124" s="772" t="s">
        <v>2804</v>
      </c>
      <c r="D1124" s="17" t="s">
        <v>15454</v>
      </c>
      <c r="E1124" s="825">
        <v>0</v>
      </c>
      <c r="F1124" s="772"/>
      <c r="G1124" s="825"/>
      <c r="H1124" s="772">
        <v>1</v>
      </c>
      <c r="I1124" s="819">
        <f t="shared" si="36"/>
        <v>0</v>
      </c>
      <c r="J1124" s="819">
        <f t="shared" si="37"/>
        <v>1</v>
      </c>
      <c r="K1124" s="941"/>
      <c r="L1124" s="953"/>
    </row>
    <row r="1125" spans="1:12">
      <c r="A1125" s="15" t="s">
        <v>2950</v>
      </c>
      <c r="B1125" s="15" t="s">
        <v>17835</v>
      </c>
      <c r="C1125" s="772" t="s">
        <v>2805</v>
      </c>
      <c r="D1125" s="17" t="s">
        <v>15455</v>
      </c>
      <c r="E1125" s="825">
        <v>0</v>
      </c>
      <c r="F1125" s="772"/>
      <c r="G1125" s="825"/>
      <c r="H1125" s="772">
        <v>1</v>
      </c>
      <c r="I1125" s="819">
        <f t="shared" si="36"/>
        <v>0</v>
      </c>
      <c r="J1125" s="819">
        <f t="shared" si="37"/>
        <v>1</v>
      </c>
      <c r="K1125" s="941"/>
      <c r="L1125" s="953"/>
    </row>
    <row r="1126" spans="1:12">
      <c r="A1126" s="15" t="s">
        <v>2950</v>
      </c>
      <c r="B1126" s="15" t="s">
        <v>17835</v>
      </c>
      <c r="C1126" s="772" t="s">
        <v>2806</v>
      </c>
      <c r="D1126" s="17" t="s">
        <v>15456</v>
      </c>
      <c r="E1126" s="825">
        <v>0</v>
      </c>
      <c r="F1126" s="772"/>
      <c r="G1126" s="825"/>
      <c r="H1126" s="772">
        <v>1</v>
      </c>
      <c r="I1126" s="819">
        <f t="shared" si="36"/>
        <v>0</v>
      </c>
      <c r="J1126" s="819">
        <f t="shared" si="37"/>
        <v>1</v>
      </c>
      <c r="K1126" s="941"/>
      <c r="L1126" s="953"/>
    </row>
    <row r="1127" spans="1:12">
      <c r="A1127" s="15" t="s">
        <v>2950</v>
      </c>
      <c r="B1127" s="15" t="s">
        <v>17835</v>
      </c>
      <c r="C1127" s="772" t="s">
        <v>2807</v>
      </c>
      <c r="D1127" s="17" t="s">
        <v>15457</v>
      </c>
      <c r="E1127" s="825">
        <v>0</v>
      </c>
      <c r="F1127" s="772"/>
      <c r="G1127" s="825"/>
      <c r="H1127" s="772">
        <v>1</v>
      </c>
      <c r="I1127" s="819">
        <f t="shared" si="36"/>
        <v>0</v>
      </c>
      <c r="J1127" s="819">
        <f t="shared" si="37"/>
        <v>1</v>
      </c>
      <c r="K1127" s="941"/>
      <c r="L1127" s="953"/>
    </row>
    <row r="1128" spans="1:12">
      <c r="A1128" s="15" t="s">
        <v>2950</v>
      </c>
      <c r="B1128" s="15" t="s">
        <v>17835</v>
      </c>
      <c r="C1128" s="772" t="s">
        <v>2808</v>
      </c>
      <c r="D1128" s="17" t="s">
        <v>15458</v>
      </c>
      <c r="E1128" s="825">
        <v>0</v>
      </c>
      <c r="F1128" s="772"/>
      <c r="G1128" s="825"/>
      <c r="H1128" s="772">
        <v>1</v>
      </c>
      <c r="I1128" s="819">
        <f t="shared" si="36"/>
        <v>0</v>
      </c>
      <c r="J1128" s="819">
        <f t="shared" si="37"/>
        <v>1</v>
      </c>
      <c r="K1128" s="941"/>
      <c r="L1128" s="953"/>
    </row>
    <row r="1129" spans="1:12">
      <c r="A1129" s="15" t="s">
        <v>2950</v>
      </c>
      <c r="B1129" s="15" t="s">
        <v>17835</v>
      </c>
      <c r="C1129" s="772" t="s">
        <v>2809</v>
      </c>
      <c r="D1129" s="17" t="s">
        <v>15459</v>
      </c>
      <c r="E1129" s="825">
        <v>0</v>
      </c>
      <c r="F1129" s="772"/>
      <c r="G1129" s="825"/>
      <c r="H1129" s="772">
        <v>1</v>
      </c>
      <c r="I1129" s="819">
        <f t="shared" si="36"/>
        <v>0</v>
      </c>
      <c r="J1129" s="819">
        <f t="shared" si="37"/>
        <v>1</v>
      </c>
      <c r="K1129" s="941"/>
      <c r="L1129" s="953"/>
    </row>
    <row r="1130" spans="1:12">
      <c r="A1130" s="15" t="s">
        <v>2950</v>
      </c>
      <c r="B1130" s="15" t="s">
        <v>17835</v>
      </c>
      <c r="C1130" s="772" t="s">
        <v>2810</v>
      </c>
      <c r="D1130" s="17" t="s">
        <v>2811</v>
      </c>
      <c r="E1130" s="825">
        <v>0</v>
      </c>
      <c r="F1130" s="772"/>
      <c r="G1130" s="825"/>
      <c r="H1130" s="772">
        <v>1</v>
      </c>
      <c r="I1130" s="819">
        <f t="shared" si="36"/>
        <v>0</v>
      </c>
      <c r="J1130" s="819">
        <f t="shared" si="37"/>
        <v>1</v>
      </c>
      <c r="K1130" s="941"/>
      <c r="L1130" s="953"/>
    </row>
    <row r="1131" spans="1:12">
      <c r="A1131" s="15" t="s">
        <v>2950</v>
      </c>
      <c r="B1131" s="15" t="s">
        <v>17835</v>
      </c>
      <c r="C1131" s="772" t="s">
        <v>2812</v>
      </c>
      <c r="D1131" s="17" t="s">
        <v>15460</v>
      </c>
      <c r="E1131" s="825">
        <v>0</v>
      </c>
      <c r="F1131" s="772"/>
      <c r="G1131" s="825">
        <v>1</v>
      </c>
      <c r="H1131" s="772">
        <v>1</v>
      </c>
      <c r="I1131" s="819">
        <f t="shared" si="36"/>
        <v>1</v>
      </c>
      <c r="J1131" s="819">
        <f t="shared" si="37"/>
        <v>1</v>
      </c>
      <c r="K1131" s="941"/>
      <c r="L1131" s="953"/>
    </row>
    <row r="1132" spans="1:12">
      <c r="A1132" s="15" t="s">
        <v>2950</v>
      </c>
      <c r="B1132" s="15" t="s">
        <v>17835</v>
      </c>
      <c r="C1132" s="772" t="s">
        <v>2813</v>
      </c>
      <c r="D1132" s="17" t="s">
        <v>15461</v>
      </c>
      <c r="E1132" s="825">
        <v>0</v>
      </c>
      <c r="F1132" s="772"/>
      <c r="G1132" s="825"/>
      <c r="H1132" s="772">
        <v>1</v>
      </c>
      <c r="I1132" s="819">
        <f t="shared" si="36"/>
        <v>0</v>
      </c>
      <c r="J1132" s="819">
        <f t="shared" si="37"/>
        <v>1</v>
      </c>
      <c r="K1132" s="941"/>
      <c r="L1132" s="953"/>
    </row>
    <row r="1133" spans="1:12">
      <c r="A1133" s="15" t="s">
        <v>2950</v>
      </c>
      <c r="B1133" s="15" t="s">
        <v>17835</v>
      </c>
      <c r="C1133" s="772" t="s">
        <v>2814</v>
      </c>
      <c r="D1133" s="17" t="s">
        <v>15462</v>
      </c>
      <c r="E1133" s="825">
        <v>0</v>
      </c>
      <c r="F1133" s="772"/>
      <c r="G1133" s="825"/>
      <c r="H1133" s="772">
        <v>1</v>
      </c>
      <c r="I1133" s="819">
        <f t="shared" si="36"/>
        <v>0</v>
      </c>
      <c r="J1133" s="819">
        <f t="shared" si="37"/>
        <v>1</v>
      </c>
      <c r="K1133" s="941"/>
      <c r="L1133" s="953"/>
    </row>
    <row r="1134" spans="1:12">
      <c r="A1134" s="15" t="s">
        <v>2950</v>
      </c>
      <c r="B1134" s="15" t="s">
        <v>17835</v>
      </c>
      <c r="C1134" s="772" t="s">
        <v>3380</v>
      </c>
      <c r="D1134" s="17" t="s">
        <v>15706</v>
      </c>
      <c r="E1134" s="825">
        <v>0</v>
      </c>
      <c r="F1134" s="772"/>
      <c r="G1134" s="825"/>
      <c r="H1134" s="772">
        <v>10</v>
      </c>
      <c r="I1134" s="819">
        <f t="shared" si="36"/>
        <v>0</v>
      </c>
      <c r="J1134" s="819">
        <f t="shared" si="37"/>
        <v>10</v>
      </c>
      <c r="K1134" s="941"/>
      <c r="L1134" s="953"/>
    </row>
    <row r="1135" spans="1:12">
      <c r="A1135" s="15" t="s">
        <v>2950</v>
      </c>
      <c r="B1135" s="15" t="s">
        <v>17835</v>
      </c>
      <c r="C1135" s="772" t="s">
        <v>2815</v>
      </c>
      <c r="D1135" s="17" t="s">
        <v>15463</v>
      </c>
      <c r="E1135" s="825">
        <v>0</v>
      </c>
      <c r="F1135" s="772"/>
      <c r="G1135" s="825"/>
      <c r="H1135" s="772">
        <v>1</v>
      </c>
      <c r="I1135" s="819">
        <f t="shared" si="36"/>
        <v>0</v>
      </c>
      <c r="J1135" s="819">
        <f t="shared" si="37"/>
        <v>1</v>
      </c>
      <c r="K1135" s="941"/>
      <c r="L1135" s="953"/>
    </row>
    <row r="1136" spans="1:12">
      <c r="A1136" s="15" t="s">
        <v>2950</v>
      </c>
      <c r="B1136" s="15" t="s">
        <v>17835</v>
      </c>
      <c r="C1136" s="772" t="s">
        <v>3381</v>
      </c>
      <c r="D1136" s="17" t="s">
        <v>15707</v>
      </c>
      <c r="E1136" s="825">
        <v>0</v>
      </c>
      <c r="F1136" s="772"/>
      <c r="G1136" s="825"/>
      <c r="H1136" s="772">
        <v>10</v>
      </c>
      <c r="I1136" s="819">
        <f t="shared" si="36"/>
        <v>0</v>
      </c>
      <c r="J1136" s="819">
        <f t="shared" si="37"/>
        <v>10</v>
      </c>
      <c r="K1136" s="941"/>
      <c r="L1136" s="953"/>
    </row>
    <row r="1137" spans="1:12">
      <c r="A1137" s="15" t="s">
        <v>2950</v>
      </c>
      <c r="B1137" s="15" t="s">
        <v>17835</v>
      </c>
      <c r="C1137" s="772" t="s">
        <v>3382</v>
      </c>
      <c r="D1137" s="17" t="s">
        <v>15708</v>
      </c>
      <c r="E1137" s="825">
        <v>0</v>
      </c>
      <c r="F1137" s="772"/>
      <c r="G1137" s="825"/>
      <c r="H1137" s="772">
        <v>10</v>
      </c>
      <c r="I1137" s="819">
        <f t="shared" si="36"/>
        <v>0</v>
      </c>
      <c r="J1137" s="819">
        <f t="shared" si="37"/>
        <v>10</v>
      </c>
      <c r="K1137" s="941"/>
      <c r="L1137" s="953"/>
    </row>
    <row r="1138" spans="1:12">
      <c r="A1138" s="15" t="s">
        <v>2950</v>
      </c>
      <c r="B1138" s="15" t="s">
        <v>17835</v>
      </c>
      <c r="C1138" s="772" t="s">
        <v>3383</v>
      </c>
      <c r="D1138" s="17" t="s">
        <v>15709</v>
      </c>
      <c r="E1138" s="825">
        <v>0</v>
      </c>
      <c r="F1138" s="772"/>
      <c r="G1138" s="825"/>
      <c r="H1138" s="772">
        <v>10</v>
      </c>
      <c r="I1138" s="819">
        <f t="shared" si="36"/>
        <v>0</v>
      </c>
      <c r="J1138" s="819">
        <f t="shared" si="37"/>
        <v>10</v>
      </c>
      <c r="K1138" s="941"/>
      <c r="L1138" s="953"/>
    </row>
    <row r="1139" spans="1:12">
      <c r="A1139" s="15" t="s">
        <v>2950</v>
      </c>
      <c r="B1139" s="15" t="s">
        <v>17835</v>
      </c>
      <c r="C1139" s="772" t="s">
        <v>2816</v>
      </c>
      <c r="D1139" s="17" t="s">
        <v>15464</v>
      </c>
      <c r="E1139" s="825">
        <v>0</v>
      </c>
      <c r="F1139" s="772"/>
      <c r="G1139" s="825">
        <v>15</v>
      </c>
      <c r="H1139" s="772">
        <v>1</v>
      </c>
      <c r="I1139" s="819">
        <f t="shared" si="36"/>
        <v>15</v>
      </c>
      <c r="J1139" s="819">
        <f t="shared" si="37"/>
        <v>1</v>
      </c>
      <c r="K1139" s="941"/>
      <c r="L1139" s="953"/>
    </row>
    <row r="1140" spans="1:12">
      <c r="A1140" s="15" t="s">
        <v>2950</v>
      </c>
      <c r="B1140" s="15" t="s">
        <v>17835</v>
      </c>
      <c r="C1140" s="772" t="s">
        <v>2817</v>
      </c>
      <c r="D1140" s="17" t="s">
        <v>20655</v>
      </c>
      <c r="E1140" s="825">
        <v>0</v>
      </c>
      <c r="F1140" s="772"/>
      <c r="G1140" s="825"/>
      <c r="H1140" s="772">
        <v>1</v>
      </c>
      <c r="I1140" s="819">
        <f t="shared" si="36"/>
        <v>0</v>
      </c>
      <c r="J1140" s="819">
        <f t="shared" si="37"/>
        <v>1</v>
      </c>
      <c r="K1140" s="941"/>
      <c r="L1140" s="953"/>
    </row>
    <row r="1141" spans="1:12">
      <c r="A1141" s="15" t="s">
        <v>2950</v>
      </c>
      <c r="B1141" s="15" t="s">
        <v>17835</v>
      </c>
      <c r="C1141" s="772" t="s">
        <v>2818</v>
      </c>
      <c r="D1141" s="17" t="s">
        <v>15465</v>
      </c>
      <c r="E1141" s="825">
        <v>0</v>
      </c>
      <c r="F1141" s="772"/>
      <c r="G1141" s="825">
        <v>8</v>
      </c>
      <c r="H1141" s="772">
        <v>1</v>
      </c>
      <c r="I1141" s="819">
        <f t="shared" si="36"/>
        <v>8</v>
      </c>
      <c r="J1141" s="819">
        <f t="shared" si="37"/>
        <v>1</v>
      </c>
      <c r="K1141" s="941"/>
      <c r="L1141" s="953"/>
    </row>
    <row r="1142" spans="1:12">
      <c r="A1142" s="15" t="s">
        <v>2950</v>
      </c>
      <c r="B1142" s="15" t="s">
        <v>17835</v>
      </c>
      <c r="C1142" s="772" t="s">
        <v>2819</v>
      </c>
      <c r="D1142" s="17" t="s">
        <v>15466</v>
      </c>
      <c r="E1142" s="825">
        <v>0</v>
      </c>
      <c r="F1142" s="772"/>
      <c r="G1142" s="825">
        <v>2</v>
      </c>
      <c r="H1142" s="772">
        <v>1</v>
      </c>
      <c r="I1142" s="819">
        <f t="shared" si="36"/>
        <v>2</v>
      </c>
      <c r="J1142" s="819">
        <f t="shared" si="37"/>
        <v>1</v>
      </c>
      <c r="K1142" s="941"/>
      <c r="L1142" s="953"/>
    </row>
    <row r="1143" spans="1:12">
      <c r="A1143" s="15" t="s">
        <v>2950</v>
      </c>
      <c r="B1143" s="15" t="s">
        <v>17835</v>
      </c>
      <c r="C1143" s="772" t="s">
        <v>2820</v>
      </c>
      <c r="D1143" s="17" t="s">
        <v>15467</v>
      </c>
      <c r="E1143" s="825">
        <v>0</v>
      </c>
      <c r="F1143" s="772"/>
      <c r="G1143" s="825"/>
      <c r="H1143" s="772">
        <v>1</v>
      </c>
      <c r="I1143" s="819">
        <f t="shared" si="36"/>
        <v>0</v>
      </c>
      <c r="J1143" s="819">
        <f t="shared" si="37"/>
        <v>1</v>
      </c>
      <c r="K1143" s="941"/>
      <c r="L1143" s="953"/>
    </row>
    <row r="1144" spans="1:12">
      <c r="A1144" s="15" t="s">
        <v>2950</v>
      </c>
      <c r="B1144" s="15" t="s">
        <v>17835</v>
      </c>
      <c r="C1144" s="772" t="s">
        <v>2821</v>
      </c>
      <c r="D1144" s="17" t="s">
        <v>15468</v>
      </c>
      <c r="E1144" s="825">
        <v>0</v>
      </c>
      <c r="F1144" s="772"/>
      <c r="G1144" s="825"/>
      <c r="H1144" s="772">
        <v>1</v>
      </c>
      <c r="I1144" s="819">
        <f t="shared" si="36"/>
        <v>0</v>
      </c>
      <c r="J1144" s="819">
        <f t="shared" si="37"/>
        <v>1</v>
      </c>
      <c r="K1144" s="941"/>
      <c r="L1144" s="953"/>
    </row>
    <row r="1145" spans="1:12">
      <c r="A1145" s="15" t="s">
        <v>2950</v>
      </c>
      <c r="B1145" s="15" t="s">
        <v>17835</v>
      </c>
      <c r="C1145" s="772" t="s">
        <v>2822</v>
      </c>
      <c r="D1145" s="17" t="s">
        <v>15469</v>
      </c>
      <c r="E1145" s="825">
        <v>0</v>
      </c>
      <c r="F1145" s="772"/>
      <c r="G1145" s="825"/>
      <c r="H1145" s="772">
        <v>1</v>
      </c>
      <c r="I1145" s="819">
        <f t="shared" si="36"/>
        <v>0</v>
      </c>
      <c r="J1145" s="819">
        <f t="shared" si="37"/>
        <v>1</v>
      </c>
      <c r="K1145" s="941"/>
      <c r="L1145" s="953"/>
    </row>
    <row r="1146" spans="1:12">
      <c r="A1146" s="15" t="s">
        <v>2950</v>
      </c>
      <c r="B1146" s="15" t="s">
        <v>17835</v>
      </c>
      <c r="C1146" s="772" t="s">
        <v>2823</v>
      </c>
      <c r="D1146" s="17" t="s">
        <v>15470</v>
      </c>
      <c r="E1146" s="825">
        <v>0</v>
      </c>
      <c r="F1146" s="772"/>
      <c r="G1146" s="825"/>
      <c r="H1146" s="772">
        <v>1</v>
      </c>
      <c r="I1146" s="819">
        <f t="shared" si="36"/>
        <v>0</v>
      </c>
      <c r="J1146" s="819">
        <f t="shared" si="37"/>
        <v>1</v>
      </c>
      <c r="K1146" s="941"/>
      <c r="L1146" s="953"/>
    </row>
    <row r="1147" spans="1:12">
      <c r="A1147" s="15" t="s">
        <v>2950</v>
      </c>
      <c r="B1147" s="15" t="s">
        <v>17835</v>
      </c>
      <c r="C1147" s="772" t="s">
        <v>2824</v>
      </c>
      <c r="D1147" s="17" t="s">
        <v>15471</v>
      </c>
      <c r="E1147" s="825">
        <v>0</v>
      </c>
      <c r="F1147" s="772"/>
      <c r="G1147" s="825"/>
      <c r="H1147" s="772">
        <v>1</v>
      </c>
      <c r="I1147" s="819">
        <f t="shared" si="36"/>
        <v>0</v>
      </c>
      <c r="J1147" s="819">
        <f t="shared" si="37"/>
        <v>1</v>
      </c>
      <c r="K1147" s="941"/>
      <c r="L1147" s="953"/>
    </row>
    <row r="1148" spans="1:12">
      <c r="A1148" s="15" t="s">
        <v>2950</v>
      </c>
      <c r="B1148" s="15" t="s">
        <v>17835</v>
      </c>
      <c r="C1148" s="772" t="s">
        <v>2825</v>
      </c>
      <c r="D1148" s="17" t="s">
        <v>15472</v>
      </c>
      <c r="E1148" s="825">
        <v>0</v>
      </c>
      <c r="F1148" s="772"/>
      <c r="G1148" s="825"/>
      <c r="H1148" s="772">
        <v>1</v>
      </c>
      <c r="I1148" s="819">
        <f t="shared" si="36"/>
        <v>0</v>
      </c>
      <c r="J1148" s="819">
        <f t="shared" si="37"/>
        <v>1</v>
      </c>
      <c r="K1148" s="941"/>
      <c r="L1148" s="953"/>
    </row>
    <row r="1149" spans="1:12">
      <c r="A1149" s="15" t="s">
        <v>2950</v>
      </c>
      <c r="B1149" s="15" t="s">
        <v>17835</v>
      </c>
      <c r="C1149" s="772" t="s">
        <v>2826</v>
      </c>
      <c r="D1149" s="17" t="s">
        <v>2827</v>
      </c>
      <c r="E1149" s="825">
        <v>0</v>
      </c>
      <c r="F1149" s="772"/>
      <c r="G1149" s="825"/>
      <c r="H1149" s="772">
        <v>1</v>
      </c>
      <c r="I1149" s="819">
        <f t="shared" si="36"/>
        <v>0</v>
      </c>
      <c r="J1149" s="819">
        <f t="shared" si="37"/>
        <v>1</v>
      </c>
      <c r="K1149" s="941"/>
      <c r="L1149" s="953"/>
    </row>
    <row r="1150" spans="1:12">
      <c r="A1150" s="15" t="s">
        <v>2950</v>
      </c>
      <c r="B1150" s="15" t="s">
        <v>17835</v>
      </c>
      <c r="C1150" s="772" t="s">
        <v>3384</v>
      </c>
      <c r="D1150" s="17" t="s">
        <v>15710</v>
      </c>
      <c r="E1150" s="825">
        <v>0</v>
      </c>
      <c r="F1150" s="772"/>
      <c r="G1150" s="825"/>
      <c r="H1150" s="772">
        <v>10</v>
      </c>
      <c r="I1150" s="819">
        <f t="shared" si="36"/>
        <v>0</v>
      </c>
      <c r="J1150" s="819">
        <f t="shared" si="37"/>
        <v>10</v>
      </c>
      <c r="K1150" s="941"/>
      <c r="L1150" s="953"/>
    </row>
    <row r="1151" spans="1:12">
      <c r="A1151" s="15" t="s">
        <v>2950</v>
      </c>
      <c r="B1151" s="15" t="s">
        <v>17835</v>
      </c>
      <c r="C1151" s="772" t="s">
        <v>3385</v>
      </c>
      <c r="D1151" s="17" t="s">
        <v>15711</v>
      </c>
      <c r="E1151" s="825">
        <v>0</v>
      </c>
      <c r="F1151" s="772"/>
      <c r="G1151" s="825"/>
      <c r="H1151" s="772">
        <v>10</v>
      </c>
      <c r="I1151" s="819">
        <f t="shared" si="36"/>
        <v>0</v>
      </c>
      <c r="J1151" s="819">
        <f t="shared" si="37"/>
        <v>10</v>
      </c>
      <c r="K1151" s="941"/>
      <c r="L1151" s="953"/>
    </row>
    <row r="1152" spans="1:12">
      <c r="A1152" s="15" t="s">
        <v>2950</v>
      </c>
      <c r="B1152" s="15" t="s">
        <v>17835</v>
      </c>
      <c r="C1152" s="772" t="s">
        <v>3386</v>
      </c>
      <c r="D1152" s="17" t="s">
        <v>15712</v>
      </c>
      <c r="E1152" s="825">
        <v>0</v>
      </c>
      <c r="F1152" s="772"/>
      <c r="G1152" s="825"/>
      <c r="H1152" s="772">
        <v>10</v>
      </c>
      <c r="I1152" s="819">
        <f t="shared" si="36"/>
        <v>0</v>
      </c>
      <c r="J1152" s="819">
        <f t="shared" si="37"/>
        <v>10</v>
      </c>
      <c r="K1152" s="941"/>
      <c r="L1152" s="953"/>
    </row>
    <row r="1153" spans="1:12">
      <c r="A1153" s="15" t="s">
        <v>2950</v>
      </c>
      <c r="B1153" s="15" t="s">
        <v>17835</v>
      </c>
      <c r="C1153" s="772" t="s">
        <v>2828</v>
      </c>
      <c r="D1153" s="17" t="s">
        <v>15473</v>
      </c>
      <c r="E1153" s="825">
        <v>0</v>
      </c>
      <c r="F1153" s="772"/>
      <c r="G1153" s="825">
        <v>10</v>
      </c>
      <c r="H1153" s="772">
        <v>1</v>
      </c>
      <c r="I1153" s="819">
        <f t="shared" ref="I1153:I1216" si="38">E1153+G1153</f>
        <v>10</v>
      </c>
      <c r="J1153" s="819">
        <f t="shared" ref="J1153:J1216" si="39">F1153+H1153</f>
        <v>1</v>
      </c>
      <c r="K1153" s="941"/>
      <c r="L1153" s="953"/>
    </row>
    <row r="1154" spans="1:12">
      <c r="A1154" s="15" t="s">
        <v>2950</v>
      </c>
      <c r="B1154" s="15" t="s">
        <v>17835</v>
      </c>
      <c r="C1154" s="772" t="s">
        <v>2829</v>
      </c>
      <c r="D1154" s="17" t="s">
        <v>15474</v>
      </c>
      <c r="E1154" s="825">
        <v>0</v>
      </c>
      <c r="F1154" s="772"/>
      <c r="G1154" s="825">
        <v>4</v>
      </c>
      <c r="H1154" s="772">
        <v>1</v>
      </c>
      <c r="I1154" s="819">
        <f t="shared" si="38"/>
        <v>4</v>
      </c>
      <c r="J1154" s="819">
        <f t="shared" si="39"/>
        <v>1</v>
      </c>
      <c r="K1154" s="941"/>
      <c r="L1154" s="953"/>
    </row>
    <row r="1155" spans="1:12">
      <c r="A1155" s="15" t="s">
        <v>2950</v>
      </c>
      <c r="B1155" s="15" t="s">
        <v>17835</v>
      </c>
      <c r="C1155" s="772" t="s">
        <v>3387</v>
      </c>
      <c r="D1155" s="17" t="s">
        <v>15713</v>
      </c>
      <c r="E1155" s="825">
        <v>0</v>
      </c>
      <c r="F1155" s="772"/>
      <c r="G1155" s="825">
        <v>0</v>
      </c>
      <c r="H1155" s="772">
        <v>1</v>
      </c>
      <c r="I1155" s="819">
        <f t="shared" si="38"/>
        <v>0</v>
      </c>
      <c r="J1155" s="819">
        <f t="shared" si="39"/>
        <v>1</v>
      </c>
      <c r="K1155" s="941"/>
      <c r="L1155" s="953"/>
    </row>
    <row r="1156" spans="1:12">
      <c r="A1156" s="15" t="s">
        <v>2950</v>
      </c>
      <c r="B1156" s="15" t="s">
        <v>17835</v>
      </c>
      <c r="C1156" s="772" t="s">
        <v>2830</v>
      </c>
      <c r="D1156" s="17" t="s">
        <v>2831</v>
      </c>
      <c r="E1156" s="825">
        <v>0</v>
      </c>
      <c r="F1156" s="772"/>
      <c r="G1156" s="825">
        <v>1</v>
      </c>
      <c r="H1156" s="772">
        <v>1</v>
      </c>
      <c r="I1156" s="819">
        <f t="shared" si="38"/>
        <v>1</v>
      </c>
      <c r="J1156" s="819">
        <f t="shared" si="39"/>
        <v>1</v>
      </c>
      <c r="K1156" s="941"/>
      <c r="L1156" s="953"/>
    </row>
    <row r="1157" spans="1:12">
      <c r="A1157" s="15" t="s">
        <v>2950</v>
      </c>
      <c r="B1157" s="15" t="s">
        <v>17835</v>
      </c>
      <c r="C1157" s="772" t="s">
        <v>20427</v>
      </c>
      <c r="D1157" s="17" t="s">
        <v>20428</v>
      </c>
      <c r="E1157" s="825">
        <v>0</v>
      </c>
      <c r="F1157" s="772"/>
      <c r="G1157" s="825"/>
      <c r="H1157" s="772">
        <v>10</v>
      </c>
      <c r="I1157" s="819">
        <f t="shared" si="38"/>
        <v>0</v>
      </c>
      <c r="J1157" s="819">
        <f t="shared" si="39"/>
        <v>10</v>
      </c>
      <c r="K1157" s="941"/>
      <c r="L1157" s="953"/>
    </row>
    <row r="1158" spans="1:12">
      <c r="A1158" s="15" t="s">
        <v>2950</v>
      </c>
      <c r="B1158" s="15" t="s">
        <v>17835</v>
      </c>
      <c r="C1158" s="772" t="s">
        <v>3388</v>
      </c>
      <c r="D1158" s="17" t="s">
        <v>15714</v>
      </c>
      <c r="E1158" s="825">
        <v>0</v>
      </c>
      <c r="F1158" s="772"/>
      <c r="G1158" s="825"/>
      <c r="H1158" s="772">
        <v>10</v>
      </c>
      <c r="I1158" s="819">
        <f t="shared" si="38"/>
        <v>0</v>
      </c>
      <c r="J1158" s="819">
        <f t="shared" si="39"/>
        <v>10</v>
      </c>
      <c r="K1158" s="941"/>
      <c r="L1158" s="953"/>
    </row>
    <row r="1159" spans="1:12">
      <c r="A1159" s="15" t="s">
        <v>2950</v>
      </c>
      <c r="B1159" s="15" t="s">
        <v>17835</v>
      </c>
      <c r="C1159" s="772" t="s">
        <v>3389</v>
      </c>
      <c r="D1159" s="17" t="s">
        <v>15715</v>
      </c>
      <c r="E1159" s="825">
        <v>0</v>
      </c>
      <c r="F1159" s="772"/>
      <c r="G1159" s="825"/>
      <c r="H1159" s="772">
        <v>10</v>
      </c>
      <c r="I1159" s="819">
        <f t="shared" si="38"/>
        <v>0</v>
      </c>
      <c r="J1159" s="819">
        <f t="shared" si="39"/>
        <v>10</v>
      </c>
      <c r="K1159" s="941"/>
      <c r="L1159" s="953"/>
    </row>
    <row r="1160" spans="1:12">
      <c r="A1160" s="15" t="s">
        <v>2950</v>
      </c>
      <c r="B1160" s="15" t="s">
        <v>17835</v>
      </c>
      <c r="C1160" s="772" t="s">
        <v>3390</v>
      </c>
      <c r="D1160" s="17" t="s">
        <v>15716</v>
      </c>
      <c r="E1160" s="825">
        <v>0</v>
      </c>
      <c r="F1160" s="772"/>
      <c r="G1160" s="825"/>
      <c r="H1160" s="772">
        <v>10</v>
      </c>
      <c r="I1160" s="819">
        <f t="shared" si="38"/>
        <v>0</v>
      </c>
      <c r="J1160" s="819">
        <f t="shared" si="39"/>
        <v>10</v>
      </c>
      <c r="K1160" s="941"/>
      <c r="L1160" s="953"/>
    </row>
    <row r="1161" spans="1:12">
      <c r="A1161" s="15" t="s">
        <v>2950</v>
      </c>
      <c r="B1161" s="15" t="s">
        <v>17835</v>
      </c>
      <c r="C1161" s="772" t="s">
        <v>3391</v>
      </c>
      <c r="D1161" s="17" t="s">
        <v>15717</v>
      </c>
      <c r="E1161" s="825">
        <v>0</v>
      </c>
      <c r="F1161" s="772"/>
      <c r="G1161" s="825"/>
      <c r="H1161" s="772">
        <v>10</v>
      </c>
      <c r="I1161" s="819">
        <f t="shared" si="38"/>
        <v>0</v>
      </c>
      <c r="J1161" s="819">
        <f t="shared" si="39"/>
        <v>10</v>
      </c>
      <c r="K1161" s="941"/>
      <c r="L1161" s="953"/>
    </row>
    <row r="1162" spans="1:12">
      <c r="A1162" s="15" t="s">
        <v>2950</v>
      </c>
      <c r="B1162" s="15" t="s">
        <v>17835</v>
      </c>
      <c r="C1162" s="772" t="s">
        <v>3430</v>
      </c>
      <c r="D1162" s="17" t="s">
        <v>15757</v>
      </c>
      <c r="E1162" s="825">
        <v>0</v>
      </c>
      <c r="F1162" s="772"/>
      <c r="G1162" s="825"/>
      <c r="H1162" s="772">
        <v>10</v>
      </c>
      <c r="I1162" s="819">
        <f t="shared" si="38"/>
        <v>0</v>
      </c>
      <c r="J1162" s="819">
        <f t="shared" si="39"/>
        <v>10</v>
      </c>
      <c r="K1162" s="941"/>
      <c r="L1162" s="953"/>
    </row>
    <row r="1163" spans="1:12">
      <c r="A1163" s="15" t="s">
        <v>2950</v>
      </c>
      <c r="B1163" s="15" t="s">
        <v>17835</v>
      </c>
      <c r="C1163" s="772" t="s">
        <v>2832</v>
      </c>
      <c r="D1163" s="17" t="s">
        <v>15475</v>
      </c>
      <c r="E1163" s="825">
        <v>0</v>
      </c>
      <c r="F1163" s="772"/>
      <c r="G1163" s="825">
        <v>44</v>
      </c>
      <c r="H1163" s="772">
        <v>1</v>
      </c>
      <c r="I1163" s="819">
        <f t="shared" si="38"/>
        <v>44</v>
      </c>
      <c r="J1163" s="819">
        <f t="shared" si="39"/>
        <v>1</v>
      </c>
      <c r="K1163" s="941"/>
      <c r="L1163" s="953"/>
    </row>
    <row r="1164" spans="1:12">
      <c r="A1164" s="15" t="s">
        <v>2950</v>
      </c>
      <c r="B1164" s="15" t="s">
        <v>17835</v>
      </c>
      <c r="C1164" s="772" t="s">
        <v>20342</v>
      </c>
      <c r="D1164" s="17" t="s">
        <v>20344</v>
      </c>
      <c r="E1164" s="825">
        <v>0</v>
      </c>
      <c r="F1164" s="772"/>
      <c r="G1164" s="825"/>
      <c r="H1164" s="772">
        <v>10</v>
      </c>
      <c r="I1164" s="819">
        <f t="shared" si="38"/>
        <v>0</v>
      </c>
      <c r="J1164" s="819">
        <f t="shared" si="39"/>
        <v>10</v>
      </c>
      <c r="K1164" s="941"/>
      <c r="L1164" s="953"/>
    </row>
    <row r="1165" spans="1:12">
      <c r="A1165" s="15" t="s">
        <v>2950</v>
      </c>
      <c r="B1165" s="15" t="s">
        <v>17835</v>
      </c>
      <c r="C1165" s="772" t="s">
        <v>20343</v>
      </c>
      <c r="D1165" s="17" t="s">
        <v>20345</v>
      </c>
      <c r="E1165" s="825">
        <v>0</v>
      </c>
      <c r="F1165" s="772"/>
      <c r="G1165" s="825"/>
      <c r="H1165" s="772">
        <v>10</v>
      </c>
      <c r="I1165" s="819">
        <f t="shared" si="38"/>
        <v>0</v>
      </c>
      <c r="J1165" s="819">
        <f t="shared" si="39"/>
        <v>10</v>
      </c>
      <c r="K1165" s="941"/>
      <c r="L1165" s="953"/>
    </row>
    <row r="1166" spans="1:12">
      <c r="A1166" s="15" t="s">
        <v>2950</v>
      </c>
      <c r="B1166" s="15" t="s">
        <v>17835</v>
      </c>
      <c r="C1166" s="772" t="s">
        <v>20354</v>
      </c>
      <c r="D1166" s="17" t="s">
        <v>20362</v>
      </c>
      <c r="E1166" s="825">
        <v>0</v>
      </c>
      <c r="F1166" s="772"/>
      <c r="G1166" s="825"/>
      <c r="H1166" s="772">
        <v>10</v>
      </c>
      <c r="I1166" s="819">
        <f t="shared" si="38"/>
        <v>0</v>
      </c>
      <c r="J1166" s="819">
        <f t="shared" si="39"/>
        <v>10</v>
      </c>
      <c r="K1166" s="941"/>
      <c r="L1166" s="953"/>
    </row>
    <row r="1167" spans="1:12">
      <c r="A1167" s="15" t="s">
        <v>2950</v>
      </c>
      <c r="B1167" s="15" t="s">
        <v>17835</v>
      </c>
      <c r="C1167" s="772" t="s">
        <v>20355</v>
      </c>
      <c r="D1167" s="17" t="s">
        <v>20363</v>
      </c>
      <c r="E1167" s="825">
        <v>0</v>
      </c>
      <c r="F1167" s="772"/>
      <c r="G1167" s="825"/>
      <c r="H1167" s="772">
        <v>10</v>
      </c>
      <c r="I1167" s="819">
        <f t="shared" si="38"/>
        <v>0</v>
      </c>
      <c r="J1167" s="819">
        <f t="shared" si="39"/>
        <v>10</v>
      </c>
      <c r="K1167" s="941"/>
      <c r="L1167" s="953"/>
    </row>
    <row r="1168" spans="1:12">
      <c r="A1168" s="15" t="s">
        <v>2950</v>
      </c>
      <c r="B1168" s="15" t="s">
        <v>17835</v>
      </c>
      <c r="C1168" s="772" t="s">
        <v>20356</v>
      </c>
      <c r="D1168" s="17" t="s">
        <v>20364</v>
      </c>
      <c r="E1168" s="825">
        <v>0</v>
      </c>
      <c r="F1168" s="772"/>
      <c r="G1168" s="825"/>
      <c r="H1168" s="772">
        <v>10</v>
      </c>
      <c r="I1168" s="819">
        <f t="shared" si="38"/>
        <v>0</v>
      </c>
      <c r="J1168" s="819">
        <f t="shared" si="39"/>
        <v>10</v>
      </c>
      <c r="K1168" s="941"/>
      <c r="L1168" s="953"/>
    </row>
    <row r="1169" spans="1:12">
      <c r="A1169" s="15" t="s">
        <v>2950</v>
      </c>
      <c r="B1169" s="15" t="s">
        <v>17835</v>
      </c>
      <c r="C1169" s="772" t="s">
        <v>20357</v>
      </c>
      <c r="D1169" s="17" t="s">
        <v>20365</v>
      </c>
      <c r="E1169" s="825">
        <v>0</v>
      </c>
      <c r="F1169" s="772"/>
      <c r="G1169" s="825"/>
      <c r="H1169" s="772">
        <v>10</v>
      </c>
      <c r="I1169" s="819">
        <f t="shared" si="38"/>
        <v>0</v>
      </c>
      <c r="J1169" s="819">
        <f t="shared" si="39"/>
        <v>10</v>
      </c>
      <c r="K1169" s="941"/>
      <c r="L1169" s="953"/>
    </row>
    <row r="1170" spans="1:12">
      <c r="A1170" s="15" t="s">
        <v>2950</v>
      </c>
      <c r="B1170" s="15" t="s">
        <v>17835</v>
      </c>
      <c r="C1170" s="772" t="s">
        <v>20358</v>
      </c>
      <c r="D1170" s="17" t="s">
        <v>20366</v>
      </c>
      <c r="E1170" s="825">
        <v>0</v>
      </c>
      <c r="F1170" s="772"/>
      <c r="G1170" s="825"/>
      <c r="H1170" s="772">
        <v>10</v>
      </c>
      <c r="I1170" s="819">
        <f t="shared" si="38"/>
        <v>0</v>
      </c>
      <c r="J1170" s="819">
        <f t="shared" si="39"/>
        <v>10</v>
      </c>
      <c r="K1170" s="941"/>
      <c r="L1170" s="953"/>
    </row>
    <row r="1171" spans="1:12">
      <c r="A1171" s="15" t="s">
        <v>2950</v>
      </c>
      <c r="B1171" s="15" t="s">
        <v>17835</v>
      </c>
      <c r="C1171" s="772" t="s">
        <v>20359</v>
      </c>
      <c r="D1171" s="17" t="s">
        <v>20367</v>
      </c>
      <c r="E1171" s="825">
        <v>0</v>
      </c>
      <c r="F1171" s="772"/>
      <c r="G1171" s="825"/>
      <c r="H1171" s="772">
        <v>10</v>
      </c>
      <c r="I1171" s="819">
        <f t="shared" si="38"/>
        <v>0</v>
      </c>
      <c r="J1171" s="819">
        <f t="shared" si="39"/>
        <v>10</v>
      </c>
      <c r="K1171" s="941"/>
      <c r="L1171" s="953"/>
    </row>
    <row r="1172" spans="1:12">
      <c r="A1172" s="15" t="s">
        <v>2950</v>
      </c>
      <c r="B1172" s="15" t="s">
        <v>17835</v>
      </c>
      <c r="C1172" s="772" t="s">
        <v>20360</v>
      </c>
      <c r="D1172" s="17" t="s">
        <v>20368</v>
      </c>
      <c r="E1172" s="825">
        <v>0</v>
      </c>
      <c r="F1172" s="772"/>
      <c r="G1172" s="825"/>
      <c r="H1172" s="772">
        <v>10</v>
      </c>
      <c r="I1172" s="819">
        <f t="shared" si="38"/>
        <v>0</v>
      </c>
      <c r="J1172" s="819">
        <f t="shared" si="39"/>
        <v>10</v>
      </c>
      <c r="K1172" s="941"/>
      <c r="L1172" s="953"/>
    </row>
    <row r="1173" spans="1:12">
      <c r="A1173" s="15" t="s">
        <v>2950</v>
      </c>
      <c r="B1173" s="15" t="s">
        <v>17835</v>
      </c>
      <c r="C1173" s="772" t="s">
        <v>20361</v>
      </c>
      <c r="D1173" s="17" t="s">
        <v>20369</v>
      </c>
      <c r="E1173" s="825">
        <v>0</v>
      </c>
      <c r="F1173" s="772"/>
      <c r="G1173" s="825"/>
      <c r="H1173" s="772">
        <v>10</v>
      </c>
      <c r="I1173" s="819">
        <f t="shared" si="38"/>
        <v>0</v>
      </c>
      <c r="J1173" s="819">
        <f t="shared" si="39"/>
        <v>10</v>
      </c>
      <c r="K1173" s="941"/>
      <c r="L1173" s="953"/>
    </row>
    <row r="1174" spans="1:12">
      <c r="A1174" s="15" t="s">
        <v>2950</v>
      </c>
      <c r="B1174" s="15" t="s">
        <v>17835</v>
      </c>
      <c r="C1174" s="772" t="s">
        <v>20346</v>
      </c>
      <c r="D1174" s="17" t="s">
        <v>20348</v>
      </c>
      <c r="E1174" s="825">
        <v>0</v>
      </c>
      <c r="F1174" s="772"/>
      <c r="G1174" s="825"/>
      <c r="H1174" s="772">
        <v>10</v>
      </c>
      <c r="I1174" s="819">
        <f t="shared" si="38"/>
        <v>0</v>
      </c>
      <c r="J1174" s="819">
        <f t="shared" si="39"/>
        <v>10</v>
      </c>
      <c r="K1174" s="941"/>
      <c r="L1174" s="953"/>
    </row>
    <row r="1175" spans="1:12">
      <c r="A1175" s="15" t="s">
        <v>2950</v>
      </c>
      <c r="B1175" s="15" t="s">
        <v>17835</v>
      </c>
      <c r="C1175" s="772" t="s">
        <v>20347</v>
      </c>
      <c r="D1175" s="17" t="s">
        <v>20349</v>
      </c>
      <c r="E1175" s="825">
        <v>0</v>
      </c>
      <c r="F1175" s="772"/>
      <c r="G1175" s="825"/>
      <c r="H1175" s="772">
        <v>10</v>
      </c>
      <c r="I1175" s="819">
        <f t="shared" si="38"/>
        <v>0</v>
      </c>
      <c r="J1175" s="819">
        <f t="shared" si="39"/>
        <v>10</v>
      </c>
      <c r="K1175" s="941"/>
      <c r="L1175" s="953"/>
    </row>
    <row r="1176" spans="1:12">
      <c r="A1176" s="15" t="s">
        <v>2950</v>
      </c>
      <c r="B1176" s="15" t="s">
        <v>17835</v>
      </c>
      <c r="C1176" s="772" t="s">
        <v>20350</v>
      </c>
      <c r="D1176" s="17" t="s">
        <v>20352</v>
      </c>
      <c r="E1176" s="825">
        <v>0</v>
      </c>
      <c r="F1176" s="772"/>
      <c r="G1176" s="825"/>
      <c r="H1176" s="772">
        <v>10</v>
      </c>
      <c r="I1176" s="819">
        <f t="shared" si="38"/>
        <v>0</v>
      </c>
      <c r="J1176" s="819">
        <f t="shared" si="39"/>
        <v>10</v>
      </c>
      <c r="K1176" s="941"/>
      <c r="L1176" s="953"/>
    </row>
    <row r="1177" spans="1:12">
      <c r="A1177" s="15" t="s">
        <v>2950</v>
      </c>
      <c r="B1177" s="15" t="s">
        <v>17835</v>
      </c>
      <c r="C1177" s="772" t="s">
        <v>20351</v>
      </c>
      <c r="D1177" s="17" t="s">
        <v>20353</v>
      </c>
      <c r="E1177" s="825">
        <v>0</v>
      </c>
      <c r="F1177" s="772"/>
      <c r="G1177" s="825"/>
      <c r="H1177" s="772">
        <v>10</v>
      </c>
      <c r="I1177" s="819">
        <f t="shared" si="38"/>
        <v>0</v>
      </c>
      <c r="J1177" s="819">
        <f t="shared" si="39"/>
        <v>10</v>
      </c>
      <c r="K1177" s="941"/>
      <c r="L1177" s="953"/>
    </row>
    <row r="1178" spans="1:12">
      <c r="A1178" s="15" t="s">
        <v>2950</v>
      </c>
      <c r="B1178" s="15" t="s">
        <v>17835</v>
      </c>
      <c r="C1178" s="772" t="s">
        <v>20370</v>
      </c>
      <c r="D1178" s="17" t="s">
        <v>20371</v>
      </c>
      <c r="E1178" s="825">
        <v>0</v>
      </c>
      <c r="F1178" s="772"/>
      <c r="G1178" s="825"/>
      <c r="H1178" s="772">
        <v>10</v>
      </c>
      <c r="I1178" s="819">
        <f t="shared" si="38"/>
        <v>0</v>
      </c>
      <c r="J1178" s="819">
        <f t="shared" si="39"/>
        <v>10</v>
      </c>
      <c r="K1178" s="941"/>
      <c r="L1178" s="953"/>
    </row>
    <row r="1179" spans="1:12">
      <c r="A1179" s="15" t="s">
        <v>2950</v>
      </c>
      <c r="B1179" s="15" t="s">
        <v>17835</v>
      </c>
      <c r="C1179" s="772" t="s">
        <v>20372</v>
      </c>
      <c r="D1179" s="17" t="s">
        <v>20373</v>
      </c>
      <c r="E1179" s="825">
        <v>0</v>
      </c>
      <c r="F1179" s="772"/>
      <c r="G1179" s="825"/>
      <c r="H1179" s="772">
        <v>10</v>
      </c>
      <c r="I1179" s="819">
        <f t="shared" si="38"/>
        <v>0</v>
      </c>
      <c r="J1179" s="819">
        <f t="shared" si="39"/>
        <v>10</v>
      </c>
      <c r="K1179" s="941"/>
      <c r="L1179" s="953"/>
    </row>
    <row r="1180" spans="1:12">
      <c r="A1180" s="15" t="s">
        <v>2950</v>
      </c>
      <c r="B1180" s="15" t="s">
        <v>17835</v>
      </c>
      <c r="C1180" s="772" t="s">
        <v>2833</v>
      </c>
      <c r="D1180" s="17" t="s">
        <v>15476</v>
      </c>
      <c r="E1180" s="825">
        <v>0</v>
      </c>
      <c r="F1180" s="772"/>
      <c r="G1180" s="825"/>
      <c r="H1180" s="772">
        <v>1</v>
      </c>
      <c r="I1180" s="819">
        <f t="shared" si="38"/>
        <v>0</v>
      </c>
      <c r="J1180" s="819">
        <f t="shared" si="39"/>
        <v>1</v>
      </c>
      <c r="K1180" s="941"/>
      <c r="L1180" s="953"/>
    </row>
    <row r="1181" spans="1:12">
      <c r="A1181" s="15" t="s">
        <v>2950</v>
      </c>
      <c r="B1181" s="15" t="s">
        <v>17835</v>
      </c>
      <c r="C1181" s="772" t="s">
        <v>2834</v>
      </c>
      <c r="D1181" s="17" t="s">
        <v>15477</v>
      </c>
      <c r="E1181" s="825">
        <v>0</v>
      </c>
      <c r="F1181" s="772"/>
      <c r="G1181" s="825"/>
      <c r="H1181" s="772">
        <v>1</v>
      </c>
      <c r="I1181" s="819">
        <f t="shared" si="38"/>
        <v>0</v>
      </c>
      <c r="J1181" s="819">
        <f t="shared" si="39"/>
        <v>1</v>
      </c>
      <c r="K1181" s="941"/>
      <c r="L1181" s="953"/>
    </row>
    <row r="1182" spans="1:12">
      <c r="A1182" s="15" t="s">
        <v>2950</v>
      </c>
      <c r="B1182" s="15" t="s">
        <v>17835</v>
      </c>
      <c r="C1182" s="772" t="s">
        <v>20497</v>
      </c>
      <c r="D1182" s="17" t="s">
        <v>20499</v>
      </c>
      <c r="E1182" s="825">
        <v>0</v>
      </c>
      <c r="F1182" s="772"/>
      <c r="G1182" s="825"/>
      <c r="H1182" s="772">
        <v>10</v>
      </c>
      <c r="I1182" s="819">
        <f t="shared" si="38"/>
        <v>0</v>
      </c>
      <c r="J1182" s="819">
        <f t="shared" si="39"/>
        <v>10</v>
      </c>
      <c r="K1182" s="941"/>
      <c r="L1182" s="953"/>
    </row>
    <row r="1183" spans="1:12">
      <c r="A1183" s="15" t="s">
        <v>2950</v>
      </c>
      <c r="B1183" s="15" t="s">
        <v>17835</v>
      </c>
      <c r="C1183" s="772" t="s">
        <v>20498</v>
      </c>
      <c r="D1183" s="17" t="s">
        <v>20500</v>
      </c>
      <c r="E1183" s="825">
        <v>0</v>
      </c>
      <c r="F1183" s="772"/>
      <c r="G1183" s="825"/>
      <c r="H1183" s="772">
        <v>10</v>
      </c>
      <c r="I1183" s="819">
        <f t="shared" si="38"/>
        <v>0</v>
      </c>
      <c r="J1183" s="819">
        <f t="shared" si="39"/>
        <v>10</v>
      </c>
      <c r="K1183" s="941"/>
      <c r="L1183" s="953"/>
    </row>
    <row r="1184" spans="1:12">
      <c r="A1184" s="15" t="s">
        <v>2950</v>
      </c>
      <c r="B1184" s="15" t="s">
        <v>17835</v>
      </c>
      <c r="C1184" s="772" t="s">
        <v>20495</v>
      </c>
      <c r="D1184" s="17" t="s">
        <v>20496</v>
      </c>
      <c r="E1184" s="825">
        <v>0</v>
      </c>
      <c r="F1184" s="772"/>
      <c r="G1184" s="825"/>
      <c r="H1184" s="772">
        <v>10</v>
      </c>
      <c r="I1184" s="819">
        <f t="shared" si="38"/>
        <v>0</v>
      </c>
      <c r="J1184" s="819">
        <f t="shared" si="39"/>
        <v>10</v>
      </c>
      <c r="K1184" s="941"/>
      <c r="L1184" s="953"/>
    </row>
    <row r="1185" spans="1:12">
      <c r="A1185" s="15" t="s">
        <v>2950</v>
      </c>
      <c r="B1185" s="15" t="s">
        <v>17835</v>
      </c>
      <c r="C1185" s="772" t="s">
        <v>2835</v>
      </c>
      <c r="D1185" s="17" t="s">
        <v>15478</v>
      </c>
      <c r="E1185" s="825">
        <v>0</v>
      </c>
      <c r="F1185" s="772"/>
      <c r="G1185" s="825">
        <v>1</v>
      </c>
      <c r="H1185" s="772">
        <v>1</v>
      </c>
      <c r="I1185" s="819">
        <f t="shared" si="38"/>
        <v>1</v>
      </c>
      <c r="J1185" s="819">
        <f t="shared" si="39"/>
        <v>1</v>
      </c>
      <c r="K1185" s="941"/>
      <c r="L1185" s="953"/>
    </row>
    <row r="1186" spans="1:12">
      <c r="A1186" s="15" t="s">
        <v>2950</v>
      </c>
      <c r="B1186" s="15" t="s">
        <v>17835</v>
      </c>
      <c r="C1186" s="772" t="s">
        <v>2836</v>
      </c>
      <c r="D1186" s="17" t="s">
        <v>15479</v>
      </c>
      <c r="E1186" s="825">
        <v>0</v>
      </c>
      <c r="F1186" s="772"/>
      <c r="G1186" s="825">
        <v>2</v>
      </c>
      <c r="H1186" s="772">
        <v>1</v>
      </c>
      <c r="I1186" s="819">
        <f t="shared" si="38"/>
        <v>2</v>
      </c>
      <c r="J1186" s="819">
        <f t="shared" si="39"/>
        <v>1</v>
      </c>
      <c r="K1186" s="941"/>
      <c r="L1186" s="953"/>
    </row>
    <row r="1187" spans="1:12">
      <c r="A1187" s="15" t="s">
        <v>2950</v>
      </c>
      <c r="B1187" s="15" t="s">
        <v>17835</v>
      </c>
      <c r="C1187" s="772" t="s">
        <v>3392</v>
      </c>
      <c r="D1187" s="17" t="s">
        <v>15718</v>
      </c>
      <c r="E1187" s="825">
        <v>0</v>
      </c>
      <c r="F1187" s="772"/>
      <c r="G1187" s="825"/>
      <c r="H1187" s="772">
        <v>10</v>
      </c>
      <c r="I1187" s="819">
        <f t="shared" si="38"/>
        <v>0</v>
      </c>
      <c r="J1187" s="819">
        <f t="shared" si="39"/>
        <v>10</v>
      </c>
      <c r="K1187" s="941"/>
      <c r="L1187" s="953"/>
    </row>
    <row r="1188" spans="1:12">
      <c r="A1188" s="15" t="s">
        <v>2950</v>
      </c>
      <c r="B1188" s="15" t="s">
        <v>17835</v>
      </c>
      <c r="C1188" s="772" t="s">
        <v>3393</v>
      </c>
      <c r="D1188" s="17" t="s">
        <v>15719</v>
      </c>
      <c r="E1188" s="825">
        <v>0</v>
      </c>
      <c r="F1188" s="772"/>
      <c r="G1188" s="825"/>
      <c r="H1188" s="772">
        <v>10</v>
      </c>
      <c r="I1188" s="819">
        <f t="shared" si="38"/>
        <v>0</v>
      </c>
      <c r="J1188" s="819">
        <f t="shared" si="39"/>
        <v>10</v>
      </c>
      <c r="K1188" s="941"/>
      <c r="L1188" s="953"/>
    </row>
    <row r="1189" spans="1:12">
      <c r="A1189" s="15" t="s">
        <v>2950</v>
      </c>
      <c r="B1189" s="15" t="s">
        <v>17835</v>
      </c>
      <c r="C1189" s="772" t="s">
        <v>3431</v>
      </c>
      <c r="D1189" s="17" t="s">
        <v>15758</v>
      </c>
      <c r="E1189" s="825">
        <v>0</v>
      </c>
      <c r="F1189" s="772"/>
      <c r="G1189" s="825"/>
      <c r="H1189" s="772">
        <v>10</v>
      </c>
      <c r="I1189" s="819">
        <f t="shared" si="38"/>
        <v>0</v>
      </c>
      <c r="J1189" s="819">
        <f t="shared" si="39"/>
        <v>10</v>
      </c>
      <c r="K1189" s="941"/>
      <c r="L1189" s="953"/>
    </row>
    <row r="1190" spans="1:12">
      <c r="A1190" s="15" t="s">
        <v>2950</v>
      </c>
      <c r="B1190" s="15" t="s">
        <v>17835</v>
      </c>
      <c r="C1190" s="772" t="s">
        <v>2837</v>
      </c>
      <c r="D1190" s="17" t="s">
        <v>15480</v>
      </c>
      <c r="E1190" s="825">
        <v>0</v>
      </c>
      <c r="F1190" s="772"/>
      <c r="G1190" s="825">
        <v>1</v>
      </c>
      <c r="H1190" s="772">
        <v>1</v>
      </c>
      <c r="I1190" s="819">
        <f t="shared" si="38"/>
        <v>1</v>
      </c>
      <c r="J1190" s="819">
        <f t="shared" si="39"/>
        <v>1</v>
      </c>
      <c r="K1190" s="941"/>
      <c r="L1190" s="953"/>
    </row>
    <row r="1191" spans="1:12">
      <c r="A1191" s="15" t="s">
        <v>2950</v>
      </c>
      <c r="B1191" s="15" t="s">
        <v>17835</v>
      </c>
      <c r="C1191" s="772" t="s">
        <v>2838</v>
      </c>
      <c r="D1191" s="17" t="s">
        <v>15481</v>
      </c>
      <c r="E1191" s="825">
        <v>0</v>
      </c>
      <c r="F1191" s="772"/>
      <c r="G1191" s="825"/>
      <c r="H1191" s="772">
        <v>1</v>
      </c>
      <c r="I1191" s="819">
        <f t="shared" si="38"/>
        <v>0</v>
      </c>
      <c r="J1191" s="819">
        <f t="shared" si="39"/>
        <v>1</v>
      </c>
      <c r="K1191" s="941"/>
      <c r="L1191" s="953"/>
    </row>
    <row r="1192" spans="1:12">
      <c r="A1192" s="15" t="s">
        <v>2950</v>
      </c>
      <c r="B1192" s="15" t="s">
        <v>17835</v>
      </c>
      <c r="C1192" s="772" t="s">
        <v>2839</v>
      </c>
      <c r="D1192" s="17" t="s">
        <v>2840</v>
      </c>
      <c r="E1192" s="825">
        <v>0</v>
      </c>
      <c r="F1192" s="772"/>
      <c r="G1192" s="825"/>
      <c r="H1192" s="772">
        <v>5</v>
      </c>
      <c r="I1192" s="819">
        <f t="shared" si="38"/>
        <v>0</v>
      </c>
      <c r="J1192" s="819">
        <f t="shared" si="39"/>
        <v>5</v>
      </c>
      <c r="K1192" s="941"/>
      <c r="L1192" s="953"/>
    </row>
    <row r="1193" spans="1:12">
      <c r="A1193" s="15" t="s">
        <v>2950</v>
      </c>
      <c r="B1193" s="15" t="s">
        <v>17835</v>
      </c>
      <c r="C1193" s="772" t="s">
        <v>20376</v>
      </c>
      <c r="D1193" s="17" t="s">
        <v>20377</v>
      </c>
      <c r="E1193" s="825">
        <v>0</v>
      </c>
      <c r="F1193" s="772"/>
      <c r="G1193" s="825"/>
      <c r="H1193" s="772">
        <v>10</v>
      </c>
      <c r="I1193" s="819">
        <f t="shared" si="38"/>
        <v>0</v>
      </c>
      <c r="J1193" s="819">
        <f t="shared" si="39"/>
        <v>10</v>
      </c>
      <c r="K1193" s="941"/>
      <c r="L1193" s="953"/>
    </row>
    <row r="1194" spans="1:12">
      <c r="A1194" s="15" t="s">
        <v>2950</v>
      </c>
      <c r="B1194" s="15" t="s">
        <v>17835</v>
      </c>
      <c r="C1194" s="772" t="s">
        <v>2841</v>
      </c>
      <c r="D1194" s="17" t="s">
        <v>2842</v>
      </c>
      <c r="E1194" s="825">
        <v>0</v>
      </c>
      <c r="F1194" s="772"/>
      <c r="G1194" s="825"/>
      <c r="H1194" s="772">
        <v>1</v>
      </c>
      <c r="I1194" s="819">
        <f t="shared" si="38"/>
        <v>0</v>
      </c>
      <c r="J1194" s="819">
        <f t="shared" si="39"/>
        <v>1</v>
      </c>
      <c r="K1194" s="941"/>
      <c r="L1194" s="953"/>
    </row>
    <row r="1195" spans="1:12">
      <c r="A1195" s="15" t="s">
        <v>2950</v>
      </c>
      <c r="B1195" s="15" t="s">
        <v>17835</v>
      </c>
      <c r="C1195" s="772" t="s">
        <v>20378</v>
      </c>
      <c r="D1195" s="17" t="s">
        <v>20380</v>
      </c>
      <c r="E1195" s="825">
        <v>0</v>
      </c>
      <c r="F1195" s="772"/>
      <c r="G1195" s="825"/>
      <c r="H1195" s="772">
        <v>10</v>
      </c>
      <c r="I1195" s="819">
        <f t="shared" si="38"/>
        <v>0</v>
      </c>
      <c r="J1195" s="819">
        <f t="shared" si="39"/>
        <v>10</v>
      </c>
      <c r="K1195" s="941"/>
      <c r="L1195" s="953"/>
    </row>
    <row r="1196" spans="1:12">
      <c r="A1196" s="15" t="s">
        <v>2950</v>
      </c>
      <c r="B1196" s="15" t="s">
        <v>17835</v>
      </c>
      <c r="C1196" s="772" t="s">
        <v>20379</v>
      </c>
      <c r="D1196" s="17" t="s">
        <v>20381</v>
      </c>
      <c r="E1196" s="825">
        <v>0</v>
      </c>
      <c r="F1196" s="772"/>
      <c r="G1196" s="825"/>
      <c r="H1196" s="772">
        <v>10</v>
      </c>
      <c r="I1196" s="819">
        <f t="shared" si="38"/>
        <v>0</v>
      </c>
      <c r="J1196" s="819">
        <f t="shared" si="39"/>
        <v>10</v>
      </c>
      <c r="K1196" s="941"/>
      <c r="L1196" s="953"/>
    </row>
    <row r="1197" spans="1:12">
      <c r="A1197" s="15" t="s">
        <v>2950</v>
      </c>
      <c r="B1197" s="15" t="s">
        <v>17835</v>
      </c>
      <c r="C1197" s="772" t="s">
        <v>2843</v>
      </c>
      <c r="D1197" s="17" t="s">
        <v>15482</v>
      </c>
      <c r="E1197" s="825">
        <v>0</v>
      </c>
      <c r="F1197" s="772"/>
      <c r="G1197" s="825"/>
      <c r="H1197" s="772">
        <v>1</v>
      </c>
      <c r="I1197" s="819">
        <f t="shared" si="38"/>
        <v>0</v>
      </c>
      <c r="J1197" s="819">
        <f t="shared" si="39"/>
        <v>1</v>
      </c>
      <c r="K1197" s="941"/>
      <c r="L1197" s="953"/>
    </row>
    <row r="1198" spans="1:12">
      <c r="A1198" s="15" t="s">
        <v>2950</v>
      </c>
      <c r="B1198" s="15" t="s">
        <v>17835</v>
      </c>
      <c r="C1198" s="772" t="s">
        <v>2844</v>
      </c>
      <c r="D1198" s="17" t="s">
        <v>2845</v>
      </c>
      <c r="E1198" s="825">
        <v>0</v>
      </c>
      <c r="F1198" s="772"/>
      <c r="G1198" s="825">
        <v>8</v>
      </c>
      <c r="H1198" s="772">
        <v>1</v>
      </c>
      <c r="I1198" s="819">
        <f t="shared" si="38"/>
        <v>8</v>
      </c>
      <c r="J1198" s="819">
        <f t="shared" si="39"/>
        <v>1</v>
      </c>
      <c r="K1198" s="941"/>
      <c r="L1198" s="953"/>
    </row>
    <row r="1199" spans="1:12">
      <c r="A1199" s="15" t="s">
        <v>2950</v>
      </c>
      <c r="B1199" s="15" t="s">
        <v>17835</v>
      </c>
      <c r="C1199" s="772" t="s">
        <v>2846</v>
      </c>
      <c r="D1199" s="17" t="s">
        <v>2847</v>
      </c>
      <c r="E1199" s="825">
        <v>0</v>
      </c>
      <c r="F1199" s="772"/>
      <c r="G1199" s="825">
        <v>6</v>
      </c>
      <c r="H1199" s="772">
        <v>1</v>
      </c>
      <c r="I1199" s="819">
        <f t="shared" si="38"/>
        <v>6</v>
      </c>
      <c r="J1199" s="819">
        <f t="shared" si="39"/>
        <v>1</v>
      </c>
      <c r="K1199" s="941"/>
      <c r="L1199" s="953"/>
    </row>
    <row r="1200" spans="1:12">
      <c r="A1200" s="15" t="s">
        <v>2950</v>
      </c>
      <c r="B1200" s="15" t="s">
        <v>17835</v>
      </c>
      <c r="C1200" s="772" t="s">
        <v>2848</v>
      </c>
      <c r="D1200" s="17" t="s">
        <v>2849</v>
      </c>
      <c r="E1200" s="825">
        <v>0</v>
      </c>
      <c r="F1200" s="772"/>
      <c r="G1200" s="825"/>
      <c r="H1200" s="772">
        <v>1</v>
      </c>
      <c r="I1200" s="819">
        <f t="shared" si="38"/>
        <v>0</v>
      </c>
      <c r="J1200" s="819">
        <f t="shared" si="39"/>
        <v>1</v>
      </c>
      <c r="K1200" s="941"/>
      <c r="L1200" s="953"/>
    </row>
    <row r="1201" spans="1:12">
      <c r="A1201" s="15" t="s">
        <v>2950</v>
      </c>
      <c r="B1201" s="15" t="s">
        <v>17835</v>
      </c>
      <c r="C1201" s="772" t="s">
        <v>2850</v>
      </c>
      <c r="D1201" s="17" t="s">
        <v>2851</v>
      </c>
      <c r="E1201" s="825">
        <v>0</v>
      </c>
      <c r="F1201" s="772"/>
      <c r="G1201" s="825">
        <v>4</v>
      </c>
      <c r="H1201" s="772">
        <v>1</v>
      </c>
      <c r="I1201" s="819">
        <f t="shared" si="38"/>
        <v>4</v>
      </c>
      <c r="J1201" s="819">
        <f t="shared" si="39"/>
        <v>1</v>
      </c>
      <c r="K1201" s="941"/>
      <c r="L1201" s="953"/>
    </row>
    <row r="1202" spans="1:12">
      <c r="A1202" s="15" t="s">
        <v>2950</v>
      </c>
      <c r="B1202" s="15" t="s">
        <v>17835</v>
      </c>
      <c r="C1202" s="772" t="s">
        <v>20481</v>
      </c>
      <c r="D1202" s="17" t="s">
        <v>20485</v>
      </c>
      <c r="E1202" s="825">
        <v>0</v>
      </c>
      <c r="F1202" s="772"/>
      <c r="G1202" s="825"/>
      <c r="H1202" s="772">
        <v>10</v>
      </c>
      <c r="I1202" s="819">
        <f t="shared" si="38"/>
        <v>0</v>
      </c>
      <c r="J1202" s="819">
        <f t="shared" si="39"/>
        <v>10</v>
      </c>
      <c r="K1202" s="941"/>
      <c r="L1202" s="953"/>
    </row>
    <row r="1203" spans="1:12">
      <c r="A1203" s="15" t="s">
        <v>2950</v>
      </c>
      <c r="B1203" s="15" t="s">
        <v>17835</v>
      </c>
      <c r="C1203" s="772" t="s">
        <v>20489</v>
      </c>
      <c r="D1203" s="17" t="s">
        <v>20492</v>
      </c>
      <c r="E1203" s="825">
        <v>0</v>
      </c>
      <c r="F1203" s="772"/>
      <c r="G1203" s="825"/>
      <c r="H1203" s="772">
        <v>10</v>
      </c>
      <c r="I1203" s="819">
        <f t="shared" si="38"/>
        <v>0</v>
      </c>
      <c r="J1203" s="819">
        <f t="shared" si="39"/>
        <v>10</v>
      </c>
      <c r="K1203" s="941"/>
      <c r="L1203" s="953"/>
    </row>
    <row r="1204" spans="1:12">
      <c r="A1204" s="15" t="s">
        <v>2950</v>
      </c>
      <c r="B1204" s="15" t="s">
        <v>17835</v>
      </c>
      <c r="C1204" s="772" t="s">
        <v>20482</v>
      </c>
      <c r="D1204" s="17" t="s">
        <v>20486</v>
      </c>
      <c r="E1204" s="825">
        <v>0</v>
      </c>
      <c r="F1204" s="772"/>
      <c r="G1204" s="825"/>
      <c r="H1204" s="772">
        <v>10</v>
      </c>
      <c r="I1204" s="819">
        <f t="shared" si="38"/>
        <v>0</v>
      </c>
      <c r="J1204" s="819">
        <f t="shared" si="39"/>
        <v>10</v>
      </c>
      <c r="K1204" s="941"/>
      <c r="L1204" s="953"/>
    </row>
    <row r="1205" spans="1:12">
      <c r="A1205" s="15" t="s">
        <v>2950</v>
      </c>
      <c r="B1205" s="15" t="s">
        <v>17835</v>
      </c>
      <c r="C1205" s="772" t="s">
        <v>20490</v>
      </c>
      <c r="D1205" s="17" t="s">
        <v>20493</v>
      </c>
      <c r="E1205" s="825">
        <v>0</v>
      </c>
      <c r="F1205" s="772"/>
      <c r="G1205" s="825"/>
      <c r="H1205" s="772">
        <v>10</v>
      </c>
      <c r="I1205" s="819">
        <f t="shared" si="38"/>
        <v>0</v>
      </c>
      <c r="J1205" s="819">
        <f t="shared" si="39"/>
        <v>10</v>
      </c>
      <c r="K1205" s="941"/>
      <c r="L1205" s="953"/>
    </row>
    <row r="1206" spans="1:12">
      <c r="A1206" s="15" t="s">
        <v>2950</v>
      </c>
      <c r="B1206" s="15" t="s">
        <v>17835</v>
      </c>
      <c r="C1206" s="772" t="s">
        <v>2647</v>
      </c>
      <c r="D1206" s="17" t="s">
        <v>16924</v>
      </c>
      <c r="E1206" s="825">
        <v>0</v>
      </c>
      <c r="F1206" s="772"/>
      <c r="G1206" s="825"/>
      <c r="H1206" s="772">
        <v>10</v>
      </c>
      <c r="I1206" s="819">
        <f t="shared" si="38"/>
        <v>0</v>
      </c>
      <c r="J1206" s="819">
        <f t="shared" si="39"/>
        <v>10</v>
      </c>
      <c r="K1206" s="941"/>
      <c r="L1206" s="953"/>
    </row>
    <row r="1207" spans="1:12">
      <c r="A1207" s="15" t="s">
        <v>2950</v>
      </c>
      <c r="B1207" s="15" t="s">
        <v>17835</v>
      </c>
      <c r="C1207" s="772" t="s">
        <v>20491</v>
      </c>
      <c r="D1207" s="17" t="s">
        <v>20494</v>
      </c>
      <c r="E1207" s="825">
        <v>0</v>
      </c>
      <c r="F1207" s="772"/>
      <c r="G1207" s="825"/>
      <c r="H1207" s="772">
        <v>10</v>
      </c>
      <c r="I1207" s="819">
        <f t="shared" si="38"/>
        <v>0</v>
      </c>
      <c r="J1207" s="819">
        <f t="shared" si="39"/>
        <v>10</v>
      </c>
      <c r="K1207" s="941"/>
      <c r="L1207" s="953"/>
    </row>
    <row r="1208" spans="1:12">
      <c r="A1208" s="15" t="s">
        <v>2950</v>
      </c>
      <c r="B1208" s="15" t="s">
        <v>17835</v>
      </c>
      <c r="C1208" s="772" t="s">
        <v>20483</v>
      </c>
      <c r="D1208" s="17" t="s">
        <v>20487</v>
      </c>
      <c r="E1208" s="825">
        <v>0</v>
      </c>
      <c r="F1208" s="772"/>
      <c r="G1208" s="825"/>
      <c r="H1208" s="772">
        <v>10</v>
      </c>
      <c r="I1208" s="819">
        <f t="shared" si="38"/>
        <v>0</v>
      </c>
      <c r="J1208" s="819">
        <f t="shared" si="39"/>
        <v>10</v>
      </c>
      <c r="K1208" s="941"/>
      <c r="L1208" s="953"/>
    </row>
    <row r="1209" spans="1:12">
      <c r="A1209" s="15" t="s">
        <v>2950</v>
      </c>
      <c r="B1209" s="15" t="s">
        <v>17835</v>
      </c>
      <c r="C1209" s="772" t="s">
        <v>20484</v>
      </c>
      <c r="D1209" s="17" t="s">
        <v>20488</v>
      </c>
      <c r="E1209" s="825">
        <v>0</v>
      </c>
      <c r="F1209" s="772"/>
      <c r="G1209" s="825"/>
      <c r="H1209" s="772">
        <v>10</v>
      </c>
      <c r="I1209" s="819">
        <f t="shared" si="38"/>
        <v>0</v>
      </c>
      <c r="J1209" s="819">
        <f t="shared" si="39"/>
        <v>10</v>
      </c>
      <c r="K1209" s="941"/>
      <c r="L1209" s="953"/>
    </row>
    <row r="1210" spans="1:12">
      <c r="A1210" s="15" t="s">
        <v>2950</v>
      </c>
      <c r="B1210" s="15" t="s">
        <v>17835</v>
      </c>
      <c r="C1210" s="772" t="s">
        <v>3432</v>
      </c>
      <c r="D1210" s="17" t="s">
        <v>15759</v>
      </c>
      <c r="E1210" s="825">
        <v>0</v>
      </c>
      <c r="F1210" s="772"/>
      <c r="G1210" s="825"/>
      <c r="H1210" s="772">
        <v>10</v>
      </c>
      <c r="I1210" s="819">
        <f t="shared" si="38"/>
        <v>0</v>
      </c>
      <c r="J1210" s="819">
        <f t="shared" si="39"/>
        <v>10</v>
      </c>
      <c r="K1210" s="941"/>
      <c r="L1210" s="953"/>
    </row>
    <row r="1211" spans="1:12">
      <c r="A1211" s="15" t="s">
        <v>2950</v>
      </c>
      <c r="B1211" s="15" t="s">
        <v>17835</v>
      </c>
      <c r="C1211" s="772" t="s">
        <v>3394</v>
      </c>
      <c r="D1211" s="17" t="s">
        <v>15720</v>
      </c>
      <c r="E1211" s="825">
        <v>0</v>
      </c>
      <c r="F1211" s="772"/>
      <c r="G1211" s="825"/>
      <c r="H1211" s="772">
        <v>10</v>
      </c>
      <c r="I1211" s="819">
        <f t="shared" si="38"/>
        <v>0</v>
      </c>
      <c r="J1211" s="819">
        <f t="shared" si="39"/>
        <v>10</v>
      </c>
      <c r="K1211" s="941"/>
      <c r="L1211" s="953"/>
    </row>
    <row r="1212" spans="1:12">
      <c r="A1212" s="15" t="s">
        <v>2950</v>
      </c>
      <c r="B1212" s="15" t="s">
        <v>17835</v>
      </c>
      <c r="C1212" s="772" t="s">
        <v>20396</v>
      </c>
      <c r="D1212" s="825" t="s">
        <v>20398</v>
      </c>
      <c r="E1212" s="825">
        <v>0</v>
      </c>
      <c r="F1212" s="772"/>
      <c r="G1212" s="825"/>
      <c r="H1212" s="772">
        <v>10</v>
      </c>
      <c r="I1212" s="819">
        <f t="shared" si="38"/>
        <v>0</v>
      </c>
      <c r="J1212" s="819">
        <f t="shared" si="39"/>
        <v>10</v>
      </c>
      <c r="K1212" s="941"/>
      <c r="L1212" s="953"/>
    </row>
    <row r="1213" spans="1:12">
      <c r="A1213" s="15" t="s">
        <v>2950</v>
      </c>
      <c r="B1213" s="15" t="s">
        <v>17835</v>
      </c>
      <c r="C1213" s="772" t="s">
        <v>3395</v>
      </c>
      <c r="D1213" s="17" t="s">
        <v>15721</v>
      </c>
      <c r="E1213" s="825">
        <v>0</v>
      </c>
      <c r="F1213" s="772"/>
      <c r="G1213" s="825"/>
      <c r="H1213" s="772">
        <v>10</v>
      </c>
      <c r="I1213" s="819">
        <f t="shared" si="38"/>
        <v>0</v>
      </c>
      <c r="J1213" s="819">
        <f t="shared" si="39"/>
        <v>10</v>
      </c>
      <c r="K1213" s="941"/>
      <c r="L1213" s="953"/>
    </row>
    <row r="1214" spans="1:12">
      <c r="A1214" s="15" t="s">
        <v>2950</v>
      </c>
      <c r="B1214" s="15" t="s">
        <v>17835</v>
      </c>
      <c r="C1214" s="772" t="s">
        <v>20397</v>
      </c>
      <c r="D1214" s="17" t="s">
        <v>20399</v>
      </c>
      <c r="E1214" s="825">
        <v>0</v>
      </c>
      <c r="F1214" s="772"/>
      <c r="G1214" s="825"/>
      <c r="H1214" s="772">
        <v>10</v>
      </c>
      <c r="I1214" s="819">
        <f t="shared" si="38"/>
        <v>0</v>
      </c>
      <c r="J1214" s="819">
        <f t="shared" si="39"/>
        <v>10</v>
      </c>
      <c r="K1214" s="941"/>
      <c r="L1214" s="953"/>
    </row>
    <row r="1215" spans="1:12">
      <c r="A1215" s="15" t="s">
        <v>2950</v>
      </c>
      <c r="B1215" s="15" t="s">
        <v>17835</v>
      </c>
      <c r="C1215" s="772" t="s">
        <v>2852</v>
      </c>
      <c r="D1215" s="17" t="s">
        <v>15483</v>
      </c>
      <c r="E1215" s="825">
        <v>0</v>
      </c>
      <c r="F1215" s="772"/>
      <c r="G1215" s="825"/>
      <c r="H1215" s="772">
        <v>1</v>
      </c>
      <c r="I1215" s="819">
        <f t="shared" si="38"/>
        <v>0</v>
      </c>
      <c r="J1215" s="819">
        <f t="shared" si="39"/>
        <v>1</v>
      </c>
      <c r="K1215" s="941"/>
      <c r="L1215" s="953"/>
    </row>
    <row r="1216" spans="1:12">
      <c r="A1216" s="15" t="s">
        <v>2950</v>
      </c>
      <c r="B1216" s="15" t="s">
        <v>17835</v>
      </c>
      <c r="C1216" s="772" t="s">
        <v>2853</v>
      </c>
      <c r="D1216" s="17" t="s">
        <v>15484</v>
      </c>
      <c r="E1216" s="825">
        <v>0</v>
      </c>
      <c r="F1216" s="772"/>
      <c r="G1216" s="825"/>
      <c r="H1216" s="772">
        <v>1</v>
      </c>
      <c r="I1216" s="819">
        <f t="shared" si="38"/>
        <v>0</v>
      </c>
      <c r="J1216" s="819">
        <f t="shared" si="39"/>
        <v>1</v>
      </c>
      <c r="K1216" s="941"/>
      <c r="L1216" s="953"/>
    </row>
    <row r="1217" spans="1:12">
      <c r="A1217" s="15" t="s">
        <v>2950</v>
      </c>
      <c r="B1217" s="15" t="s">
        <v>17835</v>
      </c>
      <c r="C1217" s="772" t="s">
        <v>20406</v>
      </c>
      <c r="D1217" s="17" t="s">
        <v>20408</v>
      </c>
      <c r="E1217" s="825">
        <v>0</v>
      </c>
      <c r="F1217" s="772"/>
      <c r="G1217" s="825"/>
      <c r="H1217" s="772">
        <v>10</v>
      </c>
      <c r="I1217" s="819">
        <f t="shared" ref="I1217:I1280" si="40">E1217+G1217</f>
        <v>0</v>
      </c>
      <c r="J1217" s="819">
        <f t="shared" ref="J1217:J1280" si="41">F1217+H1217</f>
        <v>10</v>
      </c>
      <c r="K1217" s="941"/>
      <c r="L1217" s="953"/>
    </row>
    <row r="1218" spans="1:12">
      <c r="A1218" s="15" t="s">
        <v>2950</v>
      </c>
      <c r="B1218" s="15" t="s">
        <v>17835</v>
      </c>
      <c r="C1218" s="772" t="s">
        <v>20407</v>
      </c>
      <c r="D1218" s="17" t="s">
        <v>20409</v>
      </c>
      <c r="E1218" s="825">
        <v>0</v>
      </c>
      <c r="F1218" s="772"/>
      <c r="G1218" s="825"/>
      <c r="H1218" s="772">
        <v>10</v>
      </c>
      <c r="I1218" s="819">
        <f t="shared" si="40"/>
        <v>0</v>
      </c>
      <c r="J1218" s="819">
        <f t="shared" si="41"/>
        <v>10</v>
      </c>
      <c r="K1218" s="941"/>
      <c r="L1218" s="953"/>
    </row>
    <row r="1219" spans="1:12">
      <c r="A1219" s="15" t="s">
        <v>2950</v>
      </c>
      <c r="B1219" s="15" t="s">
        <v>17835</v>
      </c>
      <c r="C1219" s="772" t="s">
        <v>5840</v>
      </c>
      <c r="D1219" s="17" t="s">
        <v>5841</v>
      </c>
      <c r="E1219" s="825">
        <v>0</v>
      </c>
      <c r="F1219" s="772"/>
      <c r="G1219" s="825"/>
      <c r="H1219" s="772">
        <v>10</v>
      </c>
      <c r="I1219" s="819">
        <f t="shared" si="40"/>
        <v>0</v>
      </c>
      <c r="J1219" s="819">
        <f t="shared" si="41"/>
        <v>10</v>
      </c>
      <c r="K1219" s="941"/>
      <c r="L1219" s="953"/>
    </row>
    <row r="1220" spans="1:12">
      <c r="A1220" s="15" t="s">
        <v>2950</v>
      </c>
      <c r="B1220" s="15" t="s">
        <v>17835</v>
      </c>
      <c r="C1220" s="772" t="s">
        <v>5842</v>
      </c>
      <c r="D1220" s="17" t="s">
        <v>5843</v>
      </c>
      <c r="E1220" s="825">
        <v>0</v>
      </c>
      <c r="F1220" s="772"/>
      <c r="G1220" s="825"/>
      <c r="H1220" s="772">
        <v>10</v>
      </c>
      <c r="I1220" s="819">
        <f t="shared" si="40"/>
        <v>0</v>
      </c>
      <c r="J1220" s="819">
        <f t="shared" si="41"/>
        <v>10</v>
      </c>
      <c r="K1220" s="941"/>
      <c r="L1220" s="953"/>
    </row>
    <row r="1221" spans="1:12">
      <c r="A1221" s="15" t="s">
        <v>2950</v>
      </c>
      <c r="B1221" s="15" t="s">
        <v>17835</v>
      </c>
      <c r="C1221" s="772" t="s">
        <v>3396</v>
      </c>
      <c r="D1221" s="17" t="s">
        <v>15722</v>
      </c>
      <c r="E1221" s="825">
        <v>0</v>
      </c>
      <c r="F1221" s="772"/>
      <c r="G1221" s="825"/>
      <c r="H1221" s="772">
        <v>10</v>
      </c>
      <c r="I1221" s="819">
        <f t="shared" si="40"/>
        <v>0</v>
      </c>
      <c r="J1221" s="819">
        <f t="shared" si="41"/>
        <v>10</v>
      </c>
      <c r="K1221" s="941"/>
      <c r="L1221" s="953"/>
    </row>
    <row r="1222" spans="1:12">
      <c r="A1222" s="15" t="s">
        <v>2950</v>
      </c>
      <c r="B1222" s="15" t="s">
        <v>17835</v>
      </c>
      <c r="C1222" s="772" t="s">
        <v>2854</v>
      </c>
      <c r="D1222" s="17" t="s">
        <v>15485</v>
      </c>
      <c r="E1222" s="825">
        <v>0</v>
      </c>
      <c r="F1222" s="772"/>
      <c r="G1222" s="825"/>
      <c r="H1222" s="772">
        <v>1</v>
      </c>
      <c r="I1222" s="819">
        <f t="shared" si="40"/>
        <v>0</v>
      </c>
      <c r="J1222" s="819">
        <f t="shared" si="41"/>
        <v>1</v>
      </c>
      <c r="K1222" s="941"/>
      <c r="L1222" s="953"/>
    </row>
    <row r="1223" spans="1:12">
      <c r="A1223" s="15" t="s">
        <v>2950</v>
      </c>
      <c r="B1223" s="15" t="s">
        <v>17835</v>
      </c>
      <c r="C1223" s="772" t="s">
        <v>2855</v>
      </c>
      <c r="D1223" s="17" t="s">
        <v>15486</v>
      </c>
      <c r="E1223" s="825">
        <v>0</v>
      </c>
      <c r="F1223" s="772"/>
      <c r="G1223" s="825"/>
      <c r="H1223" s="772">
        <v>1</v>
      </c>
      <c r="I1223" s="819">
        <f t="shared" si="40"/>
        <v>0</v>
      </c>
      <c r="J1223" s="819">
        <f t="shared" si="41"/>
        <v>1</v>
      </c>
      <c r="K1223" s="941"/>
      <c r="L1223" s="953"/>
    </row>
    <row r="1224" spans="1:12">
      <c r="A1224" s="15" t="s">
        <v>2950</v>
      </c>
      <c r="B1224" s="15" t="s">
        <v>17835</v>
      </c>
      <c r="C1224" s="772" t="s">
        <v>2648</v>
      </c>
      <c r="D1224" s="17" t="s">
        <v>2856</v>
      </c>
      <c r="E1224" s="825">
        <v>0</v>
      </c>
      <c r="F1224" s="772"/>
      <c r="G1224" s="825"/>
      <c r="H1224" s="772">
        <v>1</v>
      </c>
      <c r="I1224" s="819">
        <f t="shared" si="40"/>
        <v>0</v>
      </c>
      <c r="J1224" s="819">
        <f t="shared" si="41"/>
        <v>1</v>
      </c>
      <c r="K1224" s="941"/>
      <c r="L1224" s="953"/>
    </row>
    <row r="1225" spans="1:12">
      <c r="A1225" s="15" t="s">
        <v>2950</v>
      </c>
      <c r="B1225" s="15" t="s">
        <v>17835</v>
      </c>
      <c r="C1225" s="772" t="s">
        <v>3397</v>
      </c>
      <c r="D1225" s="17" t="s">
        <v>15723</v>
      </c>
      <c r="E1225" s="825">
        <v>0</v>
      </c>
      <c r="F1225" s="772"/>
      <c r="G1225" s="825"/>
      <c r="H1225" s="772">
        <v>10</v>
      </c>
      <c r="I1225" s="819">
        <f t="shared" si="40"/>
        <v>0</v>
      </c>
      <c r="J1225" s="819">
        <f t="shared" si="41"/>
        <v>10</v>
      </c>
      <c r="K1225" s="941"/>
      <c r="L1225" s="953"/>
    </row>
    <row r="1226" spans="1:12">
      <c r="A1226" s="15" t="s">
        <v>2950</v>
      </c>
      <c r="B1226" s="15" t="s">
        <v>17835</v>
      </c>
      <c r="C1226" s="772" t="s">
        <v>3433</v>
      </c>
      <c r="D1226" s="17" t="s">
        <v>15760</v>
      </c>
      <c r="E1226" s="825">
        <v>0</v>
      </c>
      <c r="F1226" s="772"/>
      <c r="G1226" s="825"/>
      <c r="H1226" s="772">
        <v>10</v>
      </c>
      <c r="I1226" s="819">
        <f t="shared" si="40"/>
        <v>0</v>
      </c>
      <c r="J1226" s="819">
        <f t="shared" si="41"/>
        <v>10</v>
      </c>
      <c r="K1226" s="941"/>
      <c r="L1226" s="953"/>
    </row>
    <row r="1227" spans="1:12">
      <c r="A1227" s="15" t="s">
        <v>2950</v>
      </c>
      <c r="B1227" s="15" t="s">
        <v>17835</v>
      </c>
      <c r="C1227" s="772" t="s">
        <v>3398</v>
      </c>
      <c r="D1227" s="17" t="s">
        <v>15724</v>
      </c>
      <c r="E1227" s="825">
        <v>0</v>
      </c>
      <c r="F1227" s="772"/>
      <c r="G1227" s="825"/>
      <c r="H1227" s="772">
        <v>10</v>
      </c>
      <c r="I1227" s="819">
        <f t="shared" si="40"/>
        <v>0</v>
      </c>
      <c r="J1227" s="819">
        <f t="shared" si="41"/>
        <v>10</v>
      </c>
      <c r="K1227" s="941"/>
      <c r="L1227" s="953"/>
    </row>
    <row r="1228" spans="1:12">
      <c r="A1228" s="15" t="s">
        <v>2950</v>
      </c>
      <c r="B1228" s="15" t="s">
        <v>17835</v>
      </c>
      <c r="C1228" s="772" t="s">
        <v>3399</v>
      </c>
      <c r="D1228" s="17" t="s">
        <v>15725</v>
      </c>
      <c r="E1228" s="825">
        <v>0</v>
      </c>
      <c r="F1228" s="772"/>
      <c r="G1228" s="825"/>
      <c r="H1228" s="772">
        <v>10</v>
      </c>
      <c r="I1228" s="819">
        <f t="shared" si="40"/>
        <v>0</v>
      </c>
      <c r="J1228" s="819">
        <f t="shared" si="41"/>
        <v>10</v>
      </c>
      <c r="K1228" s="941"/>
      <c r="L1228" s="953"/>
    </row>
    <row r="1229" spans="1:12">
      <c r="A1229" s="15" t="s">
        <v>2950</v>
      </c>
      <c r="B1229" s="15" t="s">
        <v>17835</v>
      </c>
      <c r="C1229" s="772" t="s">
        <v>3400</v>
      </c>
      <c r="D1229" s="17" t="s">
        <v>15726</v>
      </c>
      <c r="E1229" s="825">
        <v>0</v>
      </c>
      <c r="F1229" s="772"/>
      <c r="G1229" s="825"/>
      <c r="H1229" s="772">
        <v>10</v>
      </c>
      <c r="I1229" s="819">
        <f t="shared" si="40"/>
        <v>0</v>
      </c>
      <c r="J1229" s="819">
        <f t="shared" si="41"/>
        <v>10</v>
      </c>
      <c r="K1229" s="941"/>
      <c r="L1229" s="953"/>
    </row>
    <row r="1230" spans="1:12">
      <c r="A1230" s="15" t="s">
        <v>2950</v>
      </c>
      <c r="B1230" s="15" t="s">
        <v>17835</v>
      </c>
      <c r="C1230" s="772" t="s">
        <v>3401</v>
      </c>
      <c r="D1230" s="17" t="s">
        <v>15727</v>
      </c>
      <c r="E1230" s="825">
        <v>0</v>
      </c>
      <c r="F1230" s="772"/>
      <c r="G1230" s="825"/>
      <c r="H1230" s="772">
        <v>10</v>
      </c>
      <c r="I1230" s="819">
        <f t="shared" si="40"/>
        <v>0</v>
      </c>
      <c r="J1230" s="819">
        <f t="shared" si="41"/>
        <v>10</v>
      </c>
      <c r="K1230" s="941"/>
      <c r="L1230" s="953"/>
    </row>
    <row r="1231" spans="1:12">
      <c r="A1231" s="15" t="s">
        <v>2950</v>
      </c>
      <c r="B1231" s="15" t="s">
        <v>17835</v>
      </c>
      <c r="C1231" s="772" t="s">
        <v>3434</v>
      </c>
      <c r="D1231" s="17" t="s">
        <v>15761</v>
      </c>
      <c r="E1231" s="825">
        <v>0</v>
      </c>
      <c r="F1231" s="772"/>
      <c r="G1231" s="825"/>
      <c r="H1231" s="772">
        <v>10</v>
      </c>
      <c r="I1231" s="819">
        <f t="shared" si="40"/>
        <v>0</v>
      </c>
      <c r="J1231" s="819">
        <f t="shared" si="41"/>
        <v>10</v>
      </c>
      <c r="K1231" s="941"/>
      <c r="L1231" s="953"/>
    </row>
    <row r="1232" spans="1:12">
      <c r="A1232" s="15" t="s">
        <v>2950</v>
      </c>
      <c r="B1232" s="15" t="s">
        <v>17835</v>
      </c>
      <c r="C1232" s="772" t="s">
        <v>3402</v>
      </c>
      <c r="D1232" s="17" t="s">
        <v>15728</v>
      </c>
      <c r="E1232" s="825">
        <v>0</v>
      </c>
      <c r="F1232" s="772"/>
      <c r="G1232" s="825"/>
      <c r="H1232" s="772">
        <v>10</v>
      </c>
      <c r="I1232" s="819">
        <f t="shared" si="40"/>
        <v>0</v>
      </c>
      <c r="J1232" s="819">
        <f t="shared" si="41"/>
        <v>10</v>
      </c>
      <c r="K1232" s="941"/>
      <c r="L1232" s="953"/>
    </row>
    <row r="1233" spans="1:12">
      <c r="A1233" s="15" t="s">
        <v>2950</v>
      </c>
      <c r="B1233" s="15" t="s">
        <v>17835</v>
      </c>
      <c r="C1233" s="772" t="s">
        <v>20521</v>
      </c>
      <c r="D1233" s="17" t="s">
        <v>20524</v>
      </c>
      <c r="E1233" s="825">
        <v>0</v>
      </c>
      <c r="F1233" s="772"/>
      <c r="G1233" s="825"/>
      <c r="H1233" s="772">
        <v>10</v>
      </c>
      <c r="I1233" s="819">
        <f t="shared" si="40"/>
        <v>0</v>
      </c>
      <c r="J1233" s="819">
        <f t="shared" si="41"/>
        <v>10</v>
      </c>
      <c r="K1233" s="941"/>
      <c r="L1233" s="953"/>
    </row>
    <row r="1234" spans="1:12">
      <c r="A1234" s="15" t="s">
        <v>2950</v>
      </c>
      <c r="B1234" s="15" t="s">
        <v>17835</v>
      </c>
      <c r="C1234" s="772" t="s">
        <v>20522</v>
      </c>
      <c r="D1234" s="17" t="s">
        <v>20525</v>
      </c>
      <c r="E1234" s="825">
        <v>0</v>
      </c>
      <c r="F1234" s="772"/>
      <c r="G1234" s="825"/>
      <c r="H1234" s="772">
        <v>10</v>
      </c>
      <c r="I1234" s="819">
        <f t="shared" si="40"/>
        <v>0</v>
      </c>
      <c r="J1234" s="819">
        <f t="shared" si="41"/>
        <v>10</v>
      </c>
      <c r="K1234" s="941"/>
      <c r="L1234" s="953"/>
    </row>
    <row r="1235" spans="1:12">
      <c r="A1235" s="15" t="s">
        <v>2950</v>
      </c>
      <c r="B1235" s="15" t="s">
        <v>17835</v>
      </c>
      <c r="C1235" s="772" t="s">
        <v>20523</v>
      </c>
      <c r="D1235" s="17" t="s">
        <v>20526</v>
      </c>
      <c r="E1235" s="825">
        <v>0</v>
      </c>
      <c r="F1235" s="772"/>
      <c r="G1235" s="825"/>
      <c r="H1235" s="772">
        <v>10</v>
      </c>
      <c r="I1235" s="819">
        <f t="shared" si="40"/>
        <v>0</v>
      </c>
      <c r="J1235" s="819">
        <f t="shared" si="41"/>
        <v>10</v>
      </c>
      <c r="K1235" s="941"/>
      <c r="L1235" s="953"/>
    </row>
    <row r="1236" spans="1:12">
      <c r="A1236" s="15" t="s">
        <v>2950</v>
      </c>
      <c r="B1236" s="15" t="s">
        <v>17835</v>
      </c>
      <c r="C1236" s="772" t="s">
        <v>2857</v>
      </c>
      <c r="D1236" s="17" t="s">
        <v>15487</v>
      </c>
      <c r="E1236" s="825">
        <v>0</v>
      </c>
      <c r="F1236" s="772"/>
      <c r="G1236" s="825"/>
      <c r="H1236" s="772">
        <v>1</v>
      </c>
      <c r="I1236" s="819">
        <f t="shared" si="40"/>
        <v>0</v>
      </c>
      <c r="J1236" s="819">
        <f t="shared" si="41"/>
        <v>1</v>
      </c>
      <c r="K1236" s="941"/>
      <c r="L1236" s="953"/>
    </row>
    <row r="1237" spans="1:12">
      <c r="A1237" s="15" t="s">
        <v>2950</v>
      </c>
      <c r="B1237" s="15" t="s">
        <v>17835</v>
      </c>
      <c r="C1237" s="772" t="s">
        <v>2858</v>
      </c>
      <c r="D1237" s="17" t="s">
        <v>15488</v>
      </c>
      <c r="E1237" s="825">
        <v>0</v>
      </c>
      <c r="F1237" s="772"/>
      <c r="G1237" s="825"/>
      <c r="H1237" s="772">
        <v>1</v>
      </c>
      <c r="I1237" s="819">
        <f t="shared" si="40"/>
        <v>0</v>
      </c>
      <c r="J1237" s="819">
        <f t="shared" si="41"/>
        <v>1</v>
      </c>
      <c r="K1237" s="941"/>
      <c r="L1237" s="953"/>
    </row>
    <row r="1238" spans="1:12">
      <c r="A1238" s="15" t="s">
        <v>2950</v>
      </c>
      <c r="B1238" s="15" t="s">
        <v>17835</v>
      </c>
      <c r="C1238" s="772" t="s">
        <v>2859</v>
      </c>
      <c r="D1238" s="17" t="s">
        <v>15489</v>
      </c>
      <c r="E1238" s="825">
        <v>0</v>
      </c>
      <c r="F1238" s="772"/>
      <c r="G1238" s="825"/>
      <c r="H1238" s="772">
        <v>1</v>
      </c>
      <c r="I1238" s="819">
        <f t="shared" si="40"/>
        <v>0</v>
      </c>
      <c r="J1238" s="819">
        <f t="shared" si="41"/>
        <v>1</v>
      </c>
      <c r="K1238" s="941"/>
      <c r="L1238" s="953"/>
    </row>
    <row r="1239" spans="1:12">
      <c r="A1239" s="15" t="s">
        <v>2950</v>
      </c>
      <c r="B1239" s="15" t="s">
        <v>17835</v>
      </c>
      <c r="C1239" s="772" t="s">
        <v>3403</v>
      </c>
      <c r="D1239" s="17" t="s">
        <v>15729</v>
      </c>
      <c r="E1239" s="825">
        <v>0</v>
      </c>
      <c r="F1239" s="772"/>
      <c r="G1239" s="825"/>
      <c r="H1239" s="772">
        <v>10</v>
      </c>
      <c r="I1239" s="819">
        <f t="shared" si="40"/>
        <v>0</v>
      </c>
      <c r="J1239" s="819">
        <f t="shared" si="41"/>
        <v>10</v>
      </c>
      <c r="K1239" s="941"/>
      <c r="L1239" s="953"/>
    </row>
    <row r="1240" spans="1:12">
      <c r="A1240" s="15" t="s">
        <v>2950</v>
      </c>
      <c r="B1240" s="15" t="s">
        <v>17835</v>
      </c>
      <c r="C1240" s="772" t="s">
        <v>3404</v>
      </c>
      <c r="D1240" s="17" t="s">
        <v>15730</v>
      </c>
      <c r="E1240" s="825">
        <v>0</v>
      </c>
      <c r="F1240" s="772"/>
      <c r="G1240" s="825"/>
      <c r="H1240" s="772">
        <v>10</v>
      </c>
      <c r="I1240" s="819">
        <f t="shared" si="40"/>
        <v>0</v>
      </c>
      <c r="J1240" s="819">
        <f t="shared" si="41"/>
        <v>10</v>
      </c>
      <c r="K1240" s="941"/>
      <c r="L1240" s="953"/>
    </row>
    <row r="1241" spans="1:12">
      <c r="A1241" s="15" t="s">
        <v>2950</v>
      </c>
      <c r="B1241" s="15" t="s">
        <v>17835</v>
      </c>
      <c r="C1241" s="772" t="s">
        <v>3405</v>
      </c>
      <c r="D1241" s="17" t="s">
        <v>15731</v>
      </c>
      <c r="E1241" s="825">
        <v>0</v>
      </c>
      <c r="F1241" s="772"/>
      <c r="G1241" s="825"/>
      <c r="H1241" s="772">
        <v>10</v>
      </c>
      <c r="I1241" s="819">
        <f t="shared" si="40"/>
        <v>0</v>
      </c>
      <c r="J1241" s="819">
        <f t="shared" si="41"/>
        <v>10</v>
      </c>
      <c r="K1241" s="941"/>
      <c r="L1241" s="953"/>
    </row>
    <row r="1242" spans="1:12">
      <c r="A1242" s="15" t="s">
        <v>2950</v>
      </c>
      <c r="B1242" s="15" t="s">
        <v>17835</v>
      </c>
      <c r="C1242" s="772" t="s">
        <v>3406</v>
      </c>
      <c r="D1242" s="17" t="s">
        <v>15732</v>
      </c>
      <c r="E1242" s="825">
        <v>0</v>
      </c>
      <c r="F1242" s="772"/>
      <c r="G1242" s="825"/>
      <c r="H1242" s="772">
        <v>10</v>
      </c>
      <c r="I1242" s="819">
        <f t="shared" si="40"/>
        <v>0</v>
      </c>
      <c r="J1242" s="819">
        <f t="shared" si="41"/>
        <v>10</v>
      </c>
      <c r="K1242" s="941"/>
      <c r="L1242" s="953"/>
    </row>
    <row r="1243" spans="1:12">
      <c r="A1243" s="15" t="s">
        <v>2950</v>
      </c>
      <c r="B1243" s="15" t="s">
        <v>17835</v>
      </c>
      <c r="C1243" s="772" t="s">
        <v>3407</v>
      </c>
      <c r="D1243" s="17" t="s">
        <v>15733</v>
      </c>
      <c r="E1243" s="825">
        <v>0</v>
      </c>
      <c r="F1243" s="772"/>
      <c r="G1243" s="825"/>
      <c r="H1243" s="772">
        <v>10</v>
      </c>
      <c r="I1243" s="819">
        <f t="shared" si="40"/>
        <v>0</v>
      </c>
      <c r="J1243" s="819">
        <f t="shared" si="41"/>
        <v>10</v>
      </c>
      <c r="K1243" s="941"/>
      <c r="L1243" s="953"/>
    </row>
    <row r="1244" spans="1:12">
      <c r="A1244" s="15" t="s">
        <v>2950</v>
      </c>
      <c r="B1244" s="15" t="s">
        <v>17835</v>
      </c>
      <c r="C1244" s="772" t="s">
        <v>3408</v>
      </c>
      <c r="D1244" s="17" t="s">
        <v>15734</v>
      </c>
      <c r="E1244" s="825">
        <v>0</v>
      </c>
      <c r="F1244" s="772"/>
      <c r="G1244" s="825"/>
      <c r="H1244" s="772">
        <v>10</v>
      </c>
      <c r="I1244" s="819">
        <f t="shared" si="40"/>
        <v>0</v>
      </c>
      <c r="J1244" s="819">
        <f t="shared" si="41"/>
        <v>10</v>
      </c>
      <c r="K1244" s="941"/>
      <c r="L1244" s="953"/>
    </row>
    <row r="1245" spans="1:12">
      <c r="A1245" s="15" t="s">
        <v>2950</v>
      </c>
      <c r="B1245" s="15" t="s">
        <v>17835</v>
      </c>
      <c r="C1245" s="772" t="s">
        <v>3409</v>
      </c>
      <c r="D1245" s="17" t="s">
        <v>15735</v>
      </c>
      <c r="E1245" s="825">
        <v>0</v>
      </c>
      <c r="F1245" s="772"/>
      <c r="G1245" s="825"/>
      <c r="H1245" s="772">
        <v>10</v>
      </c>
      <c r="I1245" s="819">
        <f t="shared" si="40"/>
        <v>0</v>
      </c>
      <c r="J1245" s="819">
        <f t="shared" si="41"/>
        <v>10</v>
      </c>
      <c r="K1245" s="941"/>
      <c r="L1245" s="953"/>
    </row>
    <row r="1246" spans="1:12">
      <c r="A1246" s="15" t="s">
        <v>2950</v>
      </c>
      <c r="B1246" s="15" t="s">
        <v>17835</v>
      </c>
      <c r="C1246" s="772" t="s">
        <v>3410</v>
      </c>
      <c r="D1246" s="17" t="s">
        <v>15736</v>
      </c>
      <c r="E1246" s="825">
        <v>0</v>
      </c>
      <c r="F1246" s="772"/>
      <c r="G1246" s="825"/>
      <c r="H1246" s="772">
        <v>10</v>
      </c>
      <c r="I1246" s="819">
        <f t="shared" si="40"/>
        <v>0</v>
      </c>
      <c r="J1246" s="819">
        <f t="shared" si="41"/>
        <v>10</v>
      </c>
      <c r="K1246" s="941"/>
      <c r="L1246" s="953"/>
    </row>
    <row r="1247" spans="1:12">
      <c r="A1247" s="15" t="s">
        <v>2950</v>
      </c>
      <c r="B1247" s="15" t="s">
        <v>17835</v>
      </c>
      <c r="C1247" s="772" t="s">
        <v>20545</v>
      </c>
      <c r="D1247" s="17" t="s">
        <v>20549</v>
      </c>
      <c r="E1247" s="825">
        <v>0</v>
      </c>
      <c r="F1247" s="772"/>
      <c r="G1247" s="825"/>
      <c r="H1247" s="772">
        <v>10</v>
      </c>
      <c r="I1247" s="819">
        <f t="shared" si="40"/>
        <v>0</v>
      </c>
      <c r="J1247" s="819">
        <f t="shared" si="41"/>
        <v>10</v>
      </c>
      <c r="K1247" s="941"/>
      <c r="L1247" s="953"/>
    </row>
    <row r="1248" spans="1:12">
      <c r="A1248" s="15" t="s">
        <v>2950</v>
      </c>
      <c r="B1248" s="15" t="s">
        <v>17835</v>
      </c>
      <c r="C1248" s="772" t="s">
        <v>20546</v>
      </c>
      <c r="D1248" s="825" t="s">
        <v>20550</v>
      </c>
      <c r="E1248" s="825">
        <v>0</v>
      </c>
      <c r="F1248" s="772"/>
      <c r="G1248" s="825"/>
      <c r="H1248" s="772">
        <v>10</v>
      </c>
      <c r="I1248" s="819">
        <f t="shared" si="40"/>
        <v>0</v>
      </c>
      <c r="J1248" s="819">
        <f t="shared" si="41"/>
        <v>10</v>
      </c>
      <c r="K1248" s="941"/>
      <c r="L1248" s="953"/>
    </row>
    <row r="1249" spans="1:12">
      <c r="A1249" s="15" t="s">
        <v>2950</v>
      </c>
      <c r="B1249" s="15" t="s">
        <v>17835</v>
      </c>
      <c r="C1249" s="772" t="s">
        <v>20547</v>
      </c>
      <c r="D1249" s="17" t="s">
        <v>20551</v>
      </c>
      <c r="E1249" s="825">
        <v>0</v>
      </c>
      <c r="F1249" s="772"/>
      <c r="G1249" s="825"/>
      <c r="H1249" s="772">
        <v>10</v>
      </c>
      <c r="I1249" s="819">
        <f t="shared" si="40"/>
        <v>0</v>
      </c>
      <c r="J1249" s="819">
        <f t="shared" si="41"/>
        <v>10</v>
      </c>
      <c r="K1249" s="941"/>
      <c r="L1249" s="953"/>
    </row>
    <row r="1250" spans="1:12">
      <c r="A1250" s="15" t="s">
        <v>2950</v>
      </c>
      <c r="B1250" s="15" t="s">
        <v>17835</v>
      </c>
      <c r="C1250" s="772" t="s">
        <v>2860</v>
      </c>
      <c r="D1250" s="17" t="s">
        <v>15490</v>
      </c>
      <c r="E1250" s="825">
        <v>0</v>
      </c>
      <c r="F1250" s="772"/>
      <c r="G1250" s="825"/>
      <c r="H1250" s="772">
        <v>1</v>
      </c>
      <c r="I1250" s="819">
        <f t="shared" si="40"/>
        <v>0</v>
      </c>
      <c r="J1250" s="819">
        <f t="shared" si="41"/>
        <v>1</v>
      </c>
      <c r="K1250" s="941"/>
      <c r="L1250" s="953"/>
    </row>
    <row r="1251" spans="1:12">
      <c r="A1251" s="15" t="s">
        <v>2950</v>
      </c>
      <c r="B1251" s="15" t="s">
        <v>17835</v>
      </c>
      <c r="C1251" s="772" t="s">
        <v>2861</v>
      </c>
      <c r="D1251" s="17" t="s">
        <v>15491</v>
      </c>
      <c r="E1251" s="825">
        <v>0</v>
      </c>
      <c r="F1251" s="772"/>
      <c r="G1251" s="825"/>
      <c r="H1251" s="772">
        <v>1</v>
      </c>
      <c r="I1251" s="819">
        <f t="shared" si="40"/>
        <v>0</v>
      </c>
      <c r="J1251" s="819">
        <f t="shared" si="41"/>
        <v>1</v>
      </c>
      <c r="K1251" s="941"/>
      <c r="L1251" s="953"/>
    </row>
    <row r="1252" spans="1:12">
      <c r="A1252" s="15" t="s">
        <v>2950</v>
      </c>
      <c r="B1252" s="15" t="s">
        <v>17835</v>
      </c>
      <c r="C1252" s="772" t="s">
        <v>20548</v>
      </c>
      <c r="D1252" s="17" t="s">
        <v>20552</v>
      </c>
      <c r="E1252" s="825">
        <v>0</v>
      </c>
      <c r="F1252" s="772"/>
      <c r="G1252" s="825"/>
      <c r="H1252" s="772">
        <v>10</v>
      </c>
      <c r="I1252" s="819">
        <f t="shared" si="40"/>
        <v>0</v>
      </c>
      <c r="J1252" s="819">
        <f t="shared" si="41"/>
        <v>10</v>
      </c>
      <c r="K1252" s="941"/>
      <c r="L1252" s="953"/>
    </row>
    <row r="1253" spans="1:12">
      <c r="A1253" s="15" t="s">
        <v>2950</v>
      </c>
      <c r="B1253" s="15" t="s">
        <v>17835</v>
      </c>
      <c r="C1253" s="772" t="s">
        <v>2862</v>
      </c>
      <c r="D1253" s="17" t="s">
        <v>15492</v>
      </c>
      <c r="E1253" s="825">
        <v>0</v>
      </c>
      <c r="F1253" s="772"/>
      <c r="G1253" s="825"/>
      <c r="H1253" s="772">
        <v>1</v>
      </c>
      <c r="I1253" s="819">
        <f t="shared" si="40"/>
        <v>0</v>
      </c>
      <c r="J1253" s="819">
        <f t="shared" si="41"/>
        <v>1</v>
      </c>
      <c r="K1253" s="941"/>
      <c r="L1253" s="953"/>
    </row>
    <row r="1254" spans="1:12">
      <c r="A1254" s="15" t="s">
        <v>2950</v>
      </c>
      <c r="B1254" s="15" t="s">
        <v>17835</v>
      </c>
      <c r="C1254" s="772" t="s">
        <v>2863</v>
      </c>
      <c r="D1254" s="17" t="s">
        <v>2864</v>
      </c>
      <c r="E1254" s="825">
        <v>0</v>
      </c>
      <c r="F1254" s="772"/>
      <c r="G1254" s="825"/>
      <c r="H1254" s="772">
        <v>1</v>
      </c>
      <c r="I1254" s="819">
        <f t="shared" si="40"/>
        <v>0</v>
      </c>
      <c r="J1254" s="819">
        <f t="shared" si="41"/>
        <v>1</v>
      </c>
      <c r="K1254" s="941"/>
      <c r="L1254" s="953"/>
    </row>
    <row r="1255" spans="1:12">
      <c r="A1255" s="15" t="s">
        <v>2950</v>
      </c>
      <c r="B1255" s="15" t="s">
        <v>17835</v>
      </c>
      <c r="C1255" s="772" t="s">
        <v>2865</v>
      </c>
      <c r="D1255" s="17" t="s">
        <v>2866</v>
      </c>
      <c r="E1255" s="825">
        <v>0</v>
      </c>
      <c r="F1255" s="772"/>
      <c r="G1255" s="825"/>
      <c r="H1255" s="772">
        <v>1</v>
      </c>
      <c r="I1255" s="819">
        <f t="shared" si="40"/>
        <v>0</v>
      </c>
      <c r="J1255" s="819">
        <f t="shared" si="41"/>
        <v>1</v>
      </c>
      <c r="K1255" s="941"/>
      <c r="L1255" s="953"/>
    </row>
    <row r="1256" spans="1:12">
      <c r="A1256" s="15" t="s">
        <v>2950</v>
      </c>
      <c r="B1256" s="15" t="s">
        <v>17835</v>
      </c>
      <c r="C1256" s="772" t="s">
        <v>20513</v>
      </c>
      <c r="D1256" s="17" t="s">
        <v>20514</v>
      </c>
      <c r="E1256" s="825">
        <v>0</v>
      </c>
      <c r="F1256" s="772"/>
      <c r="G1256" s="825"/>
      <c r="H1256" s="772">
        <v>10</v>
      </c>
      <c r="I1256" s="819">
        <f t="shared" si="40"/>
        <v>0</v>
      </c>
      <c r="J1256" s="819">
        <f t="shared" si="41"/>
        <v>10</v>
      </c>
      <c r="K1256" s="941"/>
      <c r="L1256" s="953"/>
    </row>
    <row r="1257" spans="1:12">
      <c r="A1257" s="15" t="s">
        <v>2950</v>
      </c>
      <c r="B1257" s="15" t="s">
        <v>17835</v>
      </c>
      <c r="C1257" s="772" t="s">
        <v>3411</v>
      </c>
      <c r="D1257" s="17" t="s">
        <v>20414</v>
      </c>
      <c r="E1257" s="825">
        <v>0</v>
      </c>
      <c r="F1257" s="772"/>
      <c r="G1257" s="825"/>
      <c r="H1257" s="772">
        <v>10</v>
      </c>
      <c r="I1257" s="819">
        <f t="shared" si="40"/>
        <v>0</v>
      </c>
      <c r="J1257" s="819">
        <f t="shared" si="41"/>
        <v>10</v>
      </c>
      <c r="K1257" s="941"/>
      <c r="L1257" s="953"/>
    </row>
    <row r="1258" spans="1:12">
      <c r="A1258" s="15" t="s">
        <v>2950</v>
      </c>
      <c r="B1258" s="15" t="s">
        <v>17835</v>
      </c>
      <c r="C1258" s="772" t="s">
        <v>20537</v>
      </c>
      <c r="D1258" s="17" t="s">
        <v>20538</v>
      </c>
      <c r="E1258" s="825">
        <v>0</v>
      </c>
      <c r="F1258" s="772"/>
      <c r="G1258" s="825"/>
      <c r="H1258" s="772">
        <v>10</v>
      </c>
      <c r="I1258" s="819">
        <f t="shared" si="40"/>
        <v>0</v>
      </c>
      <c r="J1258" s="819">
        <f t="shared" si="41"/>
        <v>10</v>
      </c>
      <c r="K1258" s="941"/>
      <c r="L1258" s="953"/>
    </row>
    <row r="1259" spans="1:12">
      <c r="A1259" s="15" t="s">
        <v>2950</v>
      </c>
      <c r="B1259" s="15" t="s">
        <v>17835</v>
      </c>
      <c r="C1259" s="772" t="s">
        <v>20400</v>
      </c>
      <c r="D1259" s="17" t="s">
        <v>20403</v>
      </c>
      <c r="E1259" s="825">
        <v>0</v>
      </c>
      <c r="F1259" s="772"/>
      <c r="G1259" s="825"/>
      <c r="H1259" s="772">
        <v>10</v>
      </c>
      <c r="I1259" s="819">
        <f t="shared" si="40"/>
        <v>0</v>
      </c>
      <c r="J1259" s="819">
        <f t="shared" si="41"/>
        <v>10</v>
      </c>
      <c r="K1259" s="941"/>
      <c r="L1259" s="953"/>
    </row>
    <row r="1260" spans="1:12">
      <c r="A1260" s="15" t="s">
        <v>2950</v>
      </c>
      <c r="B1260" s="15" t="s">
        <v>17835</v>
      </c>
      <c r="C1260" s="772" t="s">
        <v>2649</v>
      </c>
      <c r="D1260" s="17" t="s">
        <v>16925</v>
      </c>
      <c r="E1260" s="825">
        <v>0</v>
      </c>
      <c r="F1260" s="772"/>
      <c r="G1260" s="825"/>
      <c r="H1260" s="772">
        <v>10</v>
      </c>
      <c r="I1260" s="819">
        <f t="shared" si="40"/>
        <v>0</v>
      </c>
      <c r="J1260" s="819">
        <f t="shared" si="41"/>
        <v>10</v>
      </c>
      <c r="K1260" s="941"/>
      <c r="L1260" s="953"/>
    </row>
    <row r="1261" spans="1:12">
      <c r="A1261" s="15" t="s">
        <v>2950</v>
      </c>
      <c r="B1261" s="15" t="s">
        <v>17835</v>
      </c>
      <c r="C1261" s="772" t="s">
        <v>20401</v>
      </c>
      <c r="D1261" s="17" t="s">
        <v>20404</v>
      </c>
      <c r="E1261" s="825">
        <v>0</v>
      </c>
      <c r="F1261" s="772"/>
      <c r="G1261" s="825"/>
      <c r="H1261" s="772">
        <v>10</v>
      </c>
      <c r="I1261" s="819">
        <f t="shared" si="40"/>
        <v>0</v>
      </c>
      <c r="J1261" s="819">
        <f t="shared" si="41"/>
        <v>10</v>
      </c>
      <c r="K1261" s="941"/>
      <c r="L1261" s="953"/>
    </row>
    <row r="1262" spans="1:12">
      <c r="A1262" s="15" t="s">
        <v>2950</v>
      </c>
      <c r="B1262" s="15" t="s">
        <v>17835</v>
      </c>
      <c r="C1262" s="772" t="s">
        <v>20402</v>
      </c>
      <c r="D1262" s="17" t="s">
        <v>20405</v>
      </c>
      <c r="E1262" s="825">
        <v>0</v>
      </c>
      <c r="F1262" s="772"/>
      <c r="G1262" s="825"/>
      <c r="H1262" s="772">
        <v>10</v>
      </c>
      <c r="I1262" s="819">
        <f t="shared" si="40"/>
        <v>0</v>
      </c>
      <c r="J1262" s="819">
        <f t="shared" si="41"/>
        <v>10</v>
      </c>
      <c r="K1262" s="941"/>
      <c r="L1262" s="953"/>
    </row>
    <row r="1263" spans="1:12">
      <c r="A1263" s="15" t="s">
        <v>2950</v>
      </c>
      <c r="B1263" s="15" t="s">
        <v>17835</v>
      </c>
      <c r="C1263" s="772" t="s">
        <v>2867</v>
      </c>
      <c r="D1263" s="17" t="s">
        <v>15493</v>
      </c>
      <c r="E1263" s="825">
        <v>0</v>
      </c>
      <c r="F1263" s="772"/>
      <c r="G1263" s="825"/>
      <c r="H1263" s="772">
        <v>1</v>
      </c>
      <c r="I1263" s="819">
        <f t="shared" si="40"/>
        <v>0</v>
      </c>
      <c r="J1263" s="819">
        <f t="shared" si="41"/>
        <v>1</v>
      </c>
      <c r="K1263" s="941"/>
      <c r="L1263" s="953"/>
    </row>
    <row r="1264" spans="1:12">
      <c r="A1264" s="15" t="s">
        <v>2950</v>
      </c>
      <c r="B1264" s="15" t="s">
        <v>17835</v>
      </c>
      <c r="C1264" s="772" t="s">
        <v>20507</v>
      </c>
      <c r="D1264" s="17" t="s">
        <v>20510</v>
      </c>
      <c r="E1264" s="825">
        <v>0</v>
      </c>
      <c r="F1264" s="772"/>
      <c r="G1264" s="825"/>
      <c r="H1264" s="772">
        <v>10</v>
      </c>
      <c r="I1264" s="819">
        <f t="shared" si="40"/>
        <v>0</v>
      </c>
      <c r="J1264" s="819">
        <f t="shared" si="41"/>
        <v>10</v>
      </c>
      <c r="K1264" s="941"/>
      <c r="L1264" s="953"/>
    </row>
    <row r="1265" spans="1:12">
      <c r="A1265" s="15" t="s">
        <v>2950</v>
      </c>
      <c r="B1265" s="15" t="s">
        <v>17835</v>
      </c>
      <c r="C1265" s="772" t="s">
        <v>20508</v>
      </c>
      <c r="D1265" s="17" t="s">
        <v>20511</v>
      </c>
      <c r="E1265" s="825">
        <v>0</v>
      </c>
      <c r="F1265" s="772"/>
      <c r="G1265" s="825"/>
      <c r="H1265" s="772">
        <v>10</v>
      </c>
      <c r="I1265" s="819">
        <f t="shared" si="40"/>
        <v>0</v>
      </c>
      <c r="J1265" s="819">
        <f t="shared" si="41"/>
        <v>10</v>
      </c>
      <c r="K1265" s="941"/>
      <c r="L1265" s="953"/>
    </row>
    <row r="1266" spans="1:12">
      <c r="A1266" s="15" t="s">
        <v>2950</v>
      </c>
      <c r="B1266" s="15" t="s">
        <v>17835</v>
      </c>
      <c r="C1266" s="772" t="s">
        <v>20509</v>
      </c>
      <c r="D1266" s="17" t="s">
        <v>20512</v>
      </c>
      <c r="E1266" s="825">
        <v>0</v>
      </c>
      <c r="F1266" s="772"/>
      <c r="G1266" s="825"/>
      <c r="H1266" s="772">
        <v>10</v>
      </c>
      <c r="I1266" s="819">
        <f t="shared" si="40"/>
        <v>0</v>
      </c>
      <c r="J1266" s="819">
        <f t="shared" si="41"/>
        <v>10</v>
      </c>
      <c r="K1266" s="941"/>
      <c r="L1266" s="953"/>
    </row>
    <row r="1267" spans="1:12">
      <c r="A1267" s="15" t="s">
        <v>2950</v>
      </c>
      <c r="B1267" s="15" t="s">
        <v>17835</v>
      </c>
      <c r="C1267" s="772" t="s">
        <v>2868</v>
      </c>
      <c r="D1267" s="17" t="s">
        <v>15494</v>
      </c>
      <c r="E1267" s="825">
        <v>0</v>
      </c>
      <c r="F1267" s="772"/>
      <c r="G1267" s="825"/>
      <c r="H1267" s="772">
        <v>1</v>
      </c>
      <c r="I1267" s="819">
        <f t="shared" si="40"/>
        <v>0</v>
      </c>
      <c r="J1267" s="819">
        <f t="shared" si="41"/>
        <v>1</v>
      </c>
      <c r="K1267" s="941"/>
      <c r="L1267" s="953"/>
    </row>
    <row r="1268" spans="1:12">
      <c r="A1268" s="15" t="s">
        <v>2950</v>
      </c>
      <c r="B1268" s="15" t="s">
        <v>17835</v>
      </c>
      <c r="C1268" s="772" t="s">
        <v>2869</v>
      </c>
      <c r="D1268" s="17" t="s">
        <v>15495</v>
      </c>
      <c r="E1268" s="825">
        <v>0</v>
      </c>
      <c r="F1268" s="772"/>
      <c r="G1268" s="825"/>
      <c r="H1268" s="772">
        <v>1</v>
      </c>
      <c r="I1268" s="819">
        <f t="shared" si="40"/>
        <v>0</v>
      </c>
      <c r="J1268" s="819">
        <f t="shared" si="41"/>
        <v>1</v>
      </c>
      <c r="K1268" s="941"/>
      <c r="L1268" s="953"/>
    </row>
    <row r="1269" spans="1:12">
      <c r="A1269" s="15" t="s">
        <v>2950</v>
      </c>
      <c r="B1269" s="15" t="s">
        <v>17835</v>
      </c>
      <c r="C1269" s="772" t="s">
        <v>3412</v>
      </c>
      <c r="D1269" s="17" t="s">
        <v>15737</v>
      </c>
      <c r="E1269" s="825">
        <v>0</v>
      </c>
      <c r="F1269" s="772"/>
      <c r="G1269" s="825"/>
      <c r="H1269" s="772">
        <v>10</v>
      </c>
      <c r="I1269" s="819">
        <f t="shared" si="40"/>
        <v>0</v>
      </c>
      <c r="J1269" s="819">
        <f t="shared" si="41"/>
        <v>10</v>
      </c>
      <c r="K1269" s="941"/>
      <c r="L1269" s="953"/>
    </row>
    <row r="1270" spans="1:12">
      <c r="A1270" s="15" t="s">
        <v>2950</v>
      </c>
      <c r="B1270" s="15" t="s">
        <v>17835</v>
      </c>
      <c r="C1270" s="772" t="s">
        <v>2870</v>
      </c>
      <c r="D1270" s="17" t="s">
        <v>15496</v>
      </c>
      <c r="E1270" s="825">
        <v>0</v>
      </c>
      <c r="F1270" s="772"/>
      <c r="G1270" s="825"/>
      <c r="H1270" s="772">
        <v>1</v>
      </c>
      <c r="I1270" s="819">
        <f t="shared" si="40"/>
        <v>0</v>
      </c>
      <c r="J1270" s="819">
        <f t="shared" si="41"/>
        <v>1</v>
      </c>
      <c r="K1270" s="941"/>
      <c r="L1270" s="953"/>
    </row>
    <row r="1271" spans="1:12">
      <c r="A1271" s="15" t="s">
        <v>2950</v>
      </c>
      <c r="B1271" s="15" t="s">
        <v>17835</v>
      </c>
      <c r="C1271" s="772" t="s">
        <v>2871</v>
      </c>
      <c r="D1271" s="17" t="s">
        <v>15497</v>
      </c>
      <c r="E1271" s="825">
        <v>0</v>
      </c>
      <c r="F1271" s="772"/>
      <c r="G1271" s="825"/>
      <c r="H1271" s="772">
        <v>1</v>
      </c>
      <c r="I1271" s="819">
        <f t="shared" si="40"/>
        <v>0</v>
      </c>
      <c r="J1271" s="819">
        <f t="shared" si="41"/>
        <v>1</v>
      </c>
      <c r="K1271" s="941"/>
      <c r="L1271" s="953"/>
    </row>
    <row r="1272" spans="1:12">
      <c r="A1272" s="15" t="s">
        <v>2950</v>
      </c>
      <c r="B1272" s="15" t="s">
        <v>17835</v>
      </c>
      <c r="C1272" s="772" t="s">
        <v>3413</v>
      </c>
      <c r="D1272" s="17" t="s">
        <v>15738</v>
      </c>
      <c r="E1272" s="825">
        <v>0</v>
      </c>
      <c r="F1272" s="772"/>
      <c r="G1272" s="825"/>
      <c r="H1272" s="772">
        <v>10</v>
      </c>
      <c r="I1272" s="819">
        <f t="shared" si="40"/>
        <v>0</v>
      </c>
      <c r="J1272" s="819">
        <f t="shared" si="41"/>
        <v>10</v>
      </c>
      <c r="K1272" s="941"/>
      <c r="L1272" s="953"/>
    </row>
    <row r="1273" spans="1:12">
      <c r="A1273" s="15" t="s">
        <v>2950</v>
      </c>
      <c r="B1273" s="15" t="s">
        <v>17835</v>
      </c>
      <c r="C1273" s="772" t="s">
        <v>2872</v>
      </c>
      <c r="D1273" s="17" t="s">
        <v>15498</v>
      </c>
      <c r="E1273" s="825">
        <v>0</v>
      </c>
      <c r="F1273" s="772"/>
      <c r="G1273" s="825"/>
      <c r="H1273" s="772">
        <v>1</v>
      </c>
      <c r="I1273" s="819">
        <f t="shared" si="40"/>
        <v>0</v>
      </c>
      <c r="J1273" s="819">
        <f t="shared" si="41"/>
        <v>1</v>
      </c>
      <c r="K1273" s="941"/>
      <c r="L1273" s="953"/>
    </row>
    <row r="1274" spans="1:12">
      <c r="A1274" s="15" t="s">
        <v>2950</v>
      </c>
      <c r="B1274" s="15" t="s">
        <v>17835</v>
      </c>
      <c r="C1274" s="772" t="s">
        <v>20527</v>
      </c>
      <c r="D1274" s="17" t="s">
        <v>20532</v>
      </c>
      <c r="E1274" s="825">
        <v>0</v>
      </c>
      <c r="F1274" s="772"/>
      <c r="G1274" s="825"/>
      <c r="H1274" s="772">
        <v>10</v>
      </c>
      <c r="I1274" s="819">
        <f t="shared" si="40"/>
        <v>0</v>
      </c>
      <c r="J1274" s="819">
        <f t="shared" si="41"/>
        <v>10</v>
      </c>
      <c r="K1274" s="941"/>
      <c r="L1274" s="953"/>
    </row>
    <row r="1275" spans="1:12">
      <c r="A1275" s="15" t="s">
        <v>2950</v>
      </c>
      <c r="B1275" s="15" t="s">
        <v>17835</v>
      </c>
      <c r="C1275" s="772" t="s">
        <v>20528</v>
      </c>
      <c r="D1275" s="17" t="s">
        <v>20533</v>
      </c>
      <c r="E1275" s="825">
        <v>0</v>
      </c>
      <c r="F1275" s="772"/>
      <c r="G1275" s="825"/>
      <c r="H1275" s="772">
        <v>10</v>
      </c>
      <c r="I1275" s="819">
        <f t="shared" si="40"/>
        <v>0</v>
      </c>
      <c r="J1275" s="819">
        <f t="shared" si="41"/>
        <v>10</v>
      </c>
      <c r="K1275" s="941"/>
      <c r="L1275" s="953"/>
    </row>
    <row r="1276" spans="1:12">
      <c r="A1276" s="15" t="s">
        <v>2950</v>
      </c>
      <c r="B1276" s="15" t="s">
        <v>17835</v>
      </c>
      <c r="C1276" s="772" t="s">
        <v>20529</v>
      </c>
      <c r="D1276" s="17" t="s">
        <v>20534</v>
      </c>
      <c r="E1276" s="825">
        <v>0</v>
      </c>
      <c r="F1276" s="772"/>
      <c r="G1276" s="825"/>
      <c r="H1276" s="772">
        <v>10</v>
      </c>
      <c r="I1276" s="819">
        <f t="shared" si="40"/>
        <v>0</v>
      </c>
      <c r="J1276" s="819">
        <f t="shared" si="41"/>
        <v>10</v>
      </c>
      <c r="K1276" s="941"/>
      <c r="L1276" s="953"/>
    </row>
    <row r="1277" spans="1:12">
      <c r="A1277" s="15" t="s">
        <v>2950</v>
      </c>
      <c r="B1277" s="15" t="s">
        <v>17835</v>
      </c>
      <c r="C1277" s="772" t="s">
        <v>20530</v>
      </c>
      <c r="D1277" s="17" t="s">
        <v>20535</v>
      </c>
      <c r="E1277" s="825">
        <v>0</v>
      </c>
      <c r="F1277" s="772"/>
      <c r="G1277" s="825"/>
      <c r="H1277" s="772">
        <v>10</v>
      </c>
      <c r="I1277" s="819">
        <f t="shared" si="40"/>
        <v>0</v>
      </c>
      <c r="J1277" s="819">
        <f t="shared" si="41"/>
        <v>10</v>
      </c>
      <c r="K1277" s="941"/>
      <c r="L1277" s="953"/>
    </row>
    <row r="1278" spans="1:12">
      <c r="A1278" s="15" t="s">
        <v>2950</v>
      </c>
      <c r="B1278" s="15" t="s">
        <v>17835</v>
      </c>
      <c r="C1278" s="772" t="s">
        <v>20531</v>
      </c>
      <c r="D1278" s="17" t="s">
        <v>20536</v>
      </c>
      <c r="E1278" s="825">
        <v>0</v>
      </c>
      <c r="F1278" s="772"/>
      <c r="G1278" s="825"/>
      <c r="H1278" s="772">
        <v>10</v>
      </c>
      <c r="I1278" s="819">
        <f t="shared" si="40"/>
        <v>0</v>
      </c>
      <c r="J1278" s="819">
        <f t="shared" si="41"/>
        <v>10</v>
      </c>
      <c r="K1278" s="941"/>
      <c r="L1278" s="953"/>
    </row>
    <row r="1279" spans="1:12">
      <c r="A1279" s="15" t="s">
        <v>2950</v>
      </c>
      <c r="B1279" s="15" t="s">
        <v>17835</v>
      </c>
      <c r="C1279" s="772" t="s">
        <v>3414</v>
      </c>
      <c r="D1279" s="17" t="s">
        <v>15739</v>
      </c>
      <c r="E1279" s="825">
        <v>0</v>
      </c>
      <c r="F1279" s="772"/>
      <c r="G1279" s="825"/>
      <c r="H1279" s="772">
        <v>10</v>
      </c>
      <c r="I1279" s="819">
        <f t="shared" si="40"/>
        <v>0</v>
      </c>
      <c r="J1279" s="819">
        <f t="shared" si="41"/>
        <v>10</v>
      </c>
      <c r="K1279" s="941"/>
      <c r="L1279" s="953"/>
    </row>
    <row r="1280" spans="1:12">
      <c r="A1280" s="15" t="s">
        <v>2950</v>
      </c>
      <c r="B1280" s="15" t="s">
        <v>17835</v>
      </c>
      <c r="C1280" s="772" t="s">
        <v>3415</v>
      </c>
      <c r="D1280" s="17" t="s">
        <v>15740</v>
      </c>
      <c r="E1280" s="825">
        <v>0</v>
      </c>
      <c r="F1280" s="772"/>
      <c r="G1280" s="825"/>
      <c r="H1280" s="772">
        <v>10</v>
      </c>
      <c r="I1280" s="819">
        <f t="shared" si="40"/>
        <v>0</v>
      </c>
      <c r="J1280" s="819">
        <f t="shared" si="41"/>
        <v>10</v>
      </c>
      <c r="K1280" s="941"/>
      <c r="L1280" s="953"/>
    </row>
    <row r="1281" spans="1:12">
      <c r="A1281" s="15" t="s">
        <v>2950</v>
      </c>
      <c r="B1281" s="15" t="s">
        <v>17835</v>
      </c>
      <c r="C1281" s="772" t="s">
        <v>3416</v>
      </c>
      <c r="D1281" s="17" t="s">
        <v>15741</v>
      </c>
      <c r="E1281" s="825">
        <v>0</v>
      </c>
      <c r="F1281" s="772"/>
      <c r="G1281" s="825"/>
      <c r="H1281" s="772">
        <v>10</v>
      </c>
      <c r="I1281" s="819">
        <f t="shared" ref="I1281:I1344" si="42">E1281+G1281</f>
        <v>0</v>
      </c>
      <c r="J1281" s="819">
        <f t="shared" ref="J1281:J1344" si="43">F1281+H1281</f>
        <v>10</v>
      </c>
      <c r="K1281" s="941"/>
      <c r="L1281" s="953"/>
    </row>
    <row r="1282" spans="1:12">
      <c r="A1282" s="15" t="s">
        <v>2950</v>
      </c>
      <c r="B1282" s="15" t="s">
        <v>17835</v>
      </c>
      <c r="C1282" s="772" t="s">
        <v>2873</v>
      </c>
      <c r="D1282" s="17" t="s">
        <v>15499</v>
      </c>
      <c r="E1282" s="825">
        <v>0</v>
      </c>
      <c r="F1282" s="772"/>
      <c r="G1282" s="825"/>
      <c r="H1282" s="772">
        <v>1</v>
      </c>
      <c r="I1282" s="819">
        <f t="shared" si="42"/>
        <v>0</v>
      </c>
      <c r="J1282" s="819">
        <f t="shared" si="43"/>
        <v>1</v>
      </c>
      <c r="K1282" s="941"/>
      <c r="L1282" s="953"/>
    </row>
    <row r="1283" spans="1:12">
      <c r="A1283" s="15" t="s">
        <v>2950</v>
      </c>
      <c r="B1283" s="15" t="s">
        <v>17835</v>
      </c>
      <c r="C1283" s="772" t="s">
        <v>2874</v>
      </c>
      <c r="D1283" s="17" t="s">
        <v>15500</v>
      </c>
      <c r="E1283" s="825">
        <v>0</v>
      </c>
      <c r="F1283" s="772"/>
      <c r="G1283" s="825"/>
      <c r="H1283" s="772">
        <v>1</v>
      </c>
      <c r="I1283" s="819">
        <f t="shared" si="42"/>
        <v>0</v>
      </c>
      <c r="J1283" s="819">
        <f t="shared" si="43"/>
        <v>1</v>
      </c>
      <c r="K1283" s="941"/>
      <c r="L1283" s="953"/>
    </row>
    <row r="1284" spans="1:12">
      <c r="A1284" s="15" t="s">
        <v>2950</v>
      </c>
      <c r="B1284" s="15" t="s">
        <v>17835</v>
      </c>
      <c r="C1284" s="772" t="s">
        <v>20553</v>
      </c>
      <c r="D1284" s="17" t="s">
        <v>20557</v>
      </c>
      <c r="E1284" s="825">
        <v>0</v>
      </c>
      <c r="F1284" s="772"/>
      <c r="G1284" s="825"/>
      <c r="H1284" s="772">
        <v>10</v>
      </c>
      <c r="I1284" s="819">
        <f t="shared" si="42"/>
        <v>0</v>
      </c>
      <c r="J1284" s="819">
        <f t="shared" si="43"/>
        <v>10</v>
      </c>
      <c r="K1284" s="941"/>
      <c r="L1284" s="953"/>
    </row>
    <row r="1285" spans="1:12">
      <c r="A1285" s="15" t="s">
        <v>2950</v>
      </c>
      <c r="B1285" s="15" t="s">
        <v>17835</v>
      </c>
      <c r="C1285" s="772" t="s">
        <v>20554</v>
      </c>
      <c r="D1285" s="17" t="s">
        <v>20558</v>
      </c>
      <c r="E1285" s="825">
        <v>0</v>
      </c>
      <c r="F1285" s="772"/>
      <c r="G1285" s="825"/>
      <c r="H1285" s="772">
        <v>10</v>
      </c>
      <c r="I1285" s="819">
        <f t="shared" si="42"/>
        <v>0</v>
      </c>
      <c r="J1285" s="819">
        <f t="shared" si="43"/>
        <v>10</v>
      </c>
      <c r="K1285" s="941"/>
      <c r="L1285" s="953"/>
    </row>
    <row r="1286" spans="1:12">
      <c r="A1286" s="15" t="s">
        <v>2950</v>
      </c>
      <c r="B1286" s="15" t="s">
        <v>17835</v>
      </c>
      <c r="C1286" s="772" t="s">
        <v>20555</v>
      </c>
      <c r="D1286" s="17" t="s">
        <v>20559</v>
      </c>
      <c r="E1286" s="825">
        <v>0</v>
      </c>
      <c r="F1286" s="772"/>
      <c r="G1286" s="825"/>
      <c r="H1286" s="772">
        <v>10</v>
      </c>
      <c r="I1286" s="819">
        <f t="shared" si="42"/>
        <v>0</v>
      </c>
      <c r="J1286" s="819">
        <f t="shared" si="43"/>
        <v>10</v>
      </c>
      <c r="K1286" s="941"/>
      <c r="L1286" s="953"/>
    </row>
    <row r="1287" spans="1:12">
      <c r="A1287" s="15" t="s">
        <v>2950</v>
      </c>
      <c r="B1287" s="15" t="s">
        <v>17835</v>
      </c>
      <c r="C1287" s="772" t="s">
        <v>2875</v>
      </c>
      <c r="D1287" s="17" t="s">
        <v>15501</v>
      </c>
      <c r="E1287" s="825">
        <v>0</v>
      </c>
      <c r="F1287" s="772"/>
      <c r="G1287" s="825"/>
      <c r="H1287" s="772">
        <v>1</v>
      </c>
      <c r="I1287" s="819">
        <f t="shared" si="42"/>
        <v>0</v>
      </c>
      <c r="J1287" s="819">
        <f t="shared" si="43"/>
        <v>1</v>
      </c>
      <c r="K1287" s="941"/>
      <c r="L1287" s="953"/>
    </row>
    <row r="1288" spans="1:12">
      <c r="A1288" s="15" t="s">
        <v>2950</v>
      </c>
      <c r="B1288" s="15" t="s">
        <v>17835</v>
      </c>
      <c r="C1288" s="772" t="s">
        <v>20556</v>
      </c>
      <c r="D1288" s="17" t="s">
        <v>20560</v>
      </c>
      <c r="E1288" s="825">
        <v>0</v>
      </c>
      <c r="F1288" s="772"/>
      <c r="G1288" s="825"/>
      <c r="H1288" s="772">
        <v>10</v>
      </c>
      <c r="I1288" s="819">
        <f t="shared" si="42"/>
        <v>0</v>
      </c>
      <c r="J1288" s="819">
        <f t="shared" si="43"/>
        <v>10</v>
      </c>
      <c r="K1288" s="941"/>
      <c r="L1288" s="953"/>
    </row>
    <row r="1289" spans="1:12">
      <c r="A1289" s="15" t="s">
        <v>2950</v>
      </c>
      <c r="B1289" s="15" t="s">
        <v>17835</v>
      </c>
      <c r="C1289" s="772" t="s">
        <v>2876</v>
      </c>
      <c r="D1289" s="17" t="s">
        <v>15502</v>
      </c>
      <c r="E1289" s="825">
        <v>0</v>
      </c>
      <c r="F1289" s="772"/>
      <c r="G1289" s="825"/>
      <c r="H1289" s="772">
        <v>1</v>
      </c>
      <c r="I1289" s="819">
        <f t="shared" si="42"/>
        <v>0</v>
      </c>
      <c r="J1289" s="819">
        <f t="shared" si="43"/>
        <v>1</v>
      </c>
      <c r="K1289" s="941"/>
      <c r="L1289" s="953"/>
    </row>
    <row r="1290" spans="1:12">
      <c r="A1290" s="15" t="s">
        <v>2950</v>
      </c>
      <c r="B1290" s="15" t="s">
        <v>17835</v>
      </c>
      <c r="C1290" s="772" t="s">
        <v>2877</v>
      </c>
      <c r="D1290" s="17" t="s">
        <v>2878</v>
      </c>
      <c r="E1290" s="825">
        <v>0</v>
      </c>
      <c r="F1290" s="772"/>
      <c r="G1290" s="825"/>
      <c r="H1290" s="772">
        <v>1</v>
      </c>
      <c r="I1290" s="819">
        <f t="shared" si="42"/>
        <v>0</v>
      </c>
      <c r="J1290" s="819">
        <f t="shared" si="43"/>
        <v>1</v>
      </c>
      <c r="K1290" s="941"/>
      <c r="L1290" s="953"/>
    </row>
    <row r="1291" spans="1:12">
      <c r="A1291" s="15" t="s">
        <v>2950</v>
      </c>
      <c r="B1291" s="15" t="s">
        <v>17835</v>
      </c>
      <c r="C1291" s="772" t="s">
        <v>20305</v>
      </c>
      <c r="D1291" s="17" t="s">
        <v>20306</v>
      </c>
      <c r="E1291" s="825">
        <v>0</v>
      </c>
      <c r="F1291" s="772"/>
      <c r="G1291" s="825"/>
      <c r="H1291" s="772">
        <v>10</v>
      </c>
      <c r="I1291" s="819">
        <f t="shared" si="42"/>
        <v>0</v>
      </c>
      <c r="J1291" s="819">
        <f t="shared" si="43"/>
        <v>10</v>
      </c>
      <c r="K1291" s="941"/>
      <c r="L1291" s="953"/>
    </row>
    <row r="1292" spans="1:12">
      <c r="A1292" s="15" t="s">
        <v>2950</v>
      </c>
      <c r="B1292" s="15" t="s">
        <v>17835</v>
      </c>
      <c r="C1292" s="772" t="s">
        <v>20459</v>
      </c>
      <c r="D1292" s="17" t="s">
        <v>20460</v>
      </c>
      <c r="E1292" s="825">
        <v>0</v>
      </c>
      <c r="F1292" s="772"/>
      <c r="G1292" s="825"/>
      <c r="H1292" s="772">
        <v>10</v>
      </c>
      <c r="I1292" s="819">
        <f t="shared" si="42"/>
        <v>0</v>
      </c>
      <c r="J1292" s="819">
        <f t="shared" si="43"/>
        <v>10</v>
      </c>
      <c r="K1292" s="941"/>
      <c r="L1292" s="953"/>
    </row>
    <row r="1293" spans="1:12">
      <c r="A1293" s="15" t="s">
        <v>2950</v>
      </c>
      <c r="B1293" s="15" t="s">
        <v>17835</v>
      </c>
      <c r="C1293" s="772" t="s">
        <v>3417</v>
      </c>
      <c r="D1293" s="17" t="s">
        <v>15742</v>
      </c>
      <c r="E1293" s="825">
        <v>0</v>
      </c>
      <c r="F1293" s="772"/>
      <c r="G1293" s="825"/>
      <c r="H1293" s="772">
        <v>10</v>
      </c>
      <c r="I1293" s="819">
        <f t="shared" si="42"/>
        <v>0</v>
      </c>
      <c r="J1293" s="819">
        <f t="shared" si="43"/>
        <v>10</v>
      </c>
      <c r="K1293" s="941"/>
      <c r="L1293" s="953"/>
    </row>
    <row r="1294" spans="1:12">
      <c r="A1294" s="15" t="s">
        <v>2950</v>
      </c>
      <c r="B1294" s="15" t="s">
        <v>17835</v>
      </c>
      <c r="C1294" s="772" t="s">
        <v>3435</v>
      </c>
      <c r="D1294" s="17" t="s">
        <v>3436</v>
      </c>
      <c r="E1294" s="825">
        <v>0</v>
      </c>
      <c r="F1294" s="772"/>
      <c r="G1294" s="825"/>
      <c r="H1294" s="772">
        <v>10</v>
      </c>
      <c r="I1294" s="819">
        <f t="shared" si="42"/>
        <v>0</v>
      </c>
      <c r="J1294" s="819">
        <f t="shared" si="43"/>
        <v>10</v>
      </c>
      <c r="K1294" s="941"/>
      <c r="L1294" s="953"/>
    </row>
    <row r="1295" spans="1:12">
      <c r="A1295" s="15" t="s">
        <v>2950</v>
      </c>
      <c r="B1295" s="15" t="s">
        <v>17835</v>
      </c>
      <c r="C1295" s="772" t="s">
        <v>2879</v>
      </c>
      <c r="D1295" s="17" t="s">
        <v>15503</v>
      </c>
      <c r="E1295" s="825">
        <v>0</v>
      </c>
      <c r="F1295" s="772"/>
      <c r="G1295" s="825"/>
      <c r="H1295" s="772">
        <v>1</v>
      </c>
      <c r="I1295" s="819">
        <f t="shared" si="42"/>
        <v>0</v>
      </c>
      <c r="J1295" s="819">
        <f t="shared" si="43"/>
        <v>1</v>
      </c>
      <c r="K1295" s="941"/>
      <c r="L1295" s="953"/>
    </row>
    <row r="1296" spans="1:12">
      <c r="A1296" s="15" t="s">
        <v>2950</v>
      </c>
      <c r="B1296" s="15" t="s">
        <v>17835</v>
      </c>
      <c r="C1296" s="772" t="s">
        <v>2880</v>
      </c>
      <c r="D1296" s="17" t="s">
        <v>15504</v>
      </c>
      <c r="E1296" s="825">
        <v>0</v>
      </c>
      <c r="F1296" s="772"/>
      <c r="G1296" s="825"/>
      <c r="H1296" s="772">
        <v>1</v>
      </c>
      <c r="I1296" s="819">
        <f t="shared" si="42"/>
        <v>0</v>
      </c>
      <c r="J1296" s="819">
        <f t="shared" si="43"/>
        <v>1</v>
      </c>
      <c r="K1296" s="941"/>
      <c r="L1296" s="953"/>
    </row>
    <row r="1297" spans="1:12">
      <c r="A1297" s="15" t="s">
        <v>2950</v>
      </c>
      <c r="B1297" s="15" t="s">
        <v>17835</v>
      </c>
      <c r="C1297" s="772" t="s">
        <v>2881</v>
      </c>
      <c r="D1297" s="17" t="s">
        <v>15505</v>
      </c>
      <c r="E1297" s="825">
        <v>0</v>
      </c>
      <c r="F1297" s="772"/>
      <c r="G1297" s="825"/>
      <c r="H1297" s="772">
        <v>1</v>
      </c>
      <c r="I1297" s="819">
        <f t="shared" si="42"/>
        <v>0</v>
      </c>
      <c r="J1297" s="819">
        <f t="shared" si="43"/>
        <v>1</v>
      </c>
      <c r="K1297" s="941"/>
      <c r="L1297" s="953"/>
    </row>
    <row r="1298" spans="1:12">
      <c r="A1298" s="15" t="s">
        <v>2950</v>
      </c>
      <c r="B1298" s="15" t="s">
        <v>17835</v>
      </c>
      <c r="C1298" s="772" t="s">
        <v>20445</v>
      </c>
      <c r="D1298" s="17" t="s">
        <v>20448</v>
      </c>
      <c r="E1298" s="825">
        <v>0</v>
      </c>
      <c r="F1298" s="772"/>
      <c r="G1298" s="825"/>
      <c r="H1298" s="772">
        <v>10</v>
      </c>
      <c r="I1298" s="819">
        <f t="shared" si="42"/>
        <v>0</v>
      </c>
      <c r="J1298" s="819">
        <f t="shared" si="43"/>
        <v>10</v>
      </c>
      <c r="K1298" s="941"/>
      <c r="L1298" s="953"/>
    </row>
    <row r="1299" spans="1:12">
      <c r="A1299" s="15" t="s">
        <v>2950</v>
      </c>
      <c r="B1299" s="15" t="s">
        <v>17835</v>
      </c>
      <c r="C1299" s="772" t="s">
        <v>20446</v>
      </c>
      <c r="D1299" s="17" t="s">
        <v>20449</v>
      </c>
      <c r="E1299" s="825">
        <v>0</v>
      </c>
      <c r="F1299" s="772"/>
      <c r="G1299" s="825"/>
      <c r="H1299" s="772">
        <v>10</v>
      </c>
      <c r="I1299" s="819">
        <f t="shared" si="42"/>
        <v>0</v>
      </c>
      <c r="J1299" s="819">
        <f t="shared" si="43"/>
        <v>10</v>
      </c>
      <c r="K1299" s="941"/>
      <c r="L1299" s="953"/>
    </row>
    <row r="1300" spans="1:12">
      <c r="A1300" s="15" t="s">
        <v>2950</v>
      </c>
      <c r="B1300" s="15" t="s">
        <v>17835</v>
      </c>
      <c r="C1300" s="772" t="s">
        <v>20447</v>
      </c>
      <c r="D1300" s="17" t="s">
        <v>20450</v>
      </c>
      <c r="E1300" s="825">
        <v>0</v>
      </c>
      <c r="F1300" s="772"/>
      <c r="G1300" s="825"/>
      <c r="H1300" s="772">
        <v>10</v>
      </c>
      <c r="I1300" s="819">
        <f t="shared" si="42"/>
        <v>0</v>
      </c>
      <c r="J1300" s="819">
        <f t="shared" si="43"/>
        <v>10</v>
      </c>
      <c r="K1300" s="941"/>
      <c r="L1300" s="953"/>
    </row>
    <row r="1301" spans="1:12">
      <c r="A1301" s="15" t="s">
        <v>2950</v>
      </c>
      <c r="B1301" s="15" t="s">
        <v>17835</v>
      </c>
      <c r="C1301" s="772" t="s">
        <v>2650</v>
      </c>
      <c r="D1301" s="17" t="s">
        <v>16926</v>
      </c>
      <c r="E1301" s="825">
        <v>0</v>
      </c>
      <c r="F1301" s="772"/>
      <c r="G1301" s="825"/>
      <c r="H1301" s="772">
        <v>10</v>
      </c>
      <c r="I1301" s="819">
        <f t="shared" si="42"/>
        <v>0</v>
      </c>
      <c r="J1301" s="819">
        <f t="shared" si="43"/>
        <v>10</v>
      </c>
      <c r="K1301" s="941"/>
      <c r="L1301" s="953"/>
    </row>
    <row r="1302" spans="1:12">
      <c r="A1302" s="15" t="s">
        <v>2950</v>
      </c>
      <c r="B1302" s="15" t="s">
        <v>17835</v>
      </c>
      <c r="C1302" s="772" t="s">
        <v>2651</v>
      </c>
      <c r="D1302" s="17" t="s">
        <v>15743</v>
      </c>
      <c r="E1302" s="825">
        <v>0</v>
      </c>
      <c r="F1302" s="772"/>
      <c r="G1302" s="825"/>
      <c r="H1302" s="772">
        <v>10</v>
      </c>
      <c r="I1302" s="819">
        <f t="shared" si="42"/>
        <v>0</v>
      </c>
      <c r="J1302" s="819">
        <f t="shared" si="43"/>
        <v>10</v>
      </c>
      <c r="K1302" s="941"/>
      <c r="L1302" s="953"/>
    </row>
    <row r="1303" spans="1:12">
      <c r="A1303" s="15" t="s">
        <v>2950</v>
      </c>
      <c r="B1303" s="15" t="s">
        <v>17835</v>
      </c>
      <c r="C1303" s="772" t="s">
        <v>20317</v>
      </c>
      <c r="D1303" s="17" t="s">
        <v>20321</v>
      </c>
      <c r="E1303" s="825">
        <v>0</v>
      </c>
      <c r="F1303" s="772"/>
      <c r="G1303" s="825"/>
      <c r="H1303" s="772">
        <v>10</v>
      </c>
      <c r="I1303" s="819">
        <f t="shared" si="42"/>
        <v>0</v>
      </c>
      <c r="J1303" s="819">
        <f t="shared" si="43"/>
        <v>10</v>
      </c>
      <c r="K1303" s="941"/>
      <c r="L1303" s="953"/>
    </row>
    <row r="1304" spans="1:12">
      <c r="A1304" s="15" t="s">
        <v>2950</v>
      </c>
      <c r="B1304" s="15" t="s">
        <v>17835</v>
      </c>
      <c r="C1304" s="772" t="s">
        <v>20318</v>
      </c>
      <c r="D1304" s="17" t="s">
        <v>20322</v>
      </c>
      <c r="E1304" s="825">
        <v>0</v>
      </c>
      <c r="F1304" s="772"/>
      <c r="G1304" s="825"/>
      <c r="H1304" s="772">
        <v>10</v>
      </c>
      <c r="I1304" s="819">
        <f t="shared" si="42"/>
        <v>0</v>
      </c>
      <c r="J1304" s="819">
        <f t="shared" si="43"/>
        <v>10</v>
      </c>
      <c r="K1304" s="941"/>
      <c r="L1304" s="953"/>
    </row>
    <row r="1305" spans="1:12">
      <c r="A1305" s="15" t="s">
        <v>2950</v>
      </c>
      <c r="B1305" s="15" t="s">
        <v>17835</v>
      </c>
      <c r="C1305" s="772" t="s">
        <v>20319</v>
      </c>
      <c r="D1305" s="17" t="s">
        <v>20323</v>
      </c>
      <c r="E1305" s="825">
        <v>0</v>
      </c>
      <c r="F1305" s="772"/>
      <c r="G1305" s="825"/>
      <c r="H1305" s="772">
        <v>10</v>
      </c>
      <c r="I1305" s="819">
        <f t="shared" si="42"/>
        <v>0</v>
      </c>
      <c r="J1305" s="819">
        <f t="shared" si="43"/>
        <v>10</v>
      </c>
      <c r="K1305" s="941"/>
      <c r="L1305" s="953"/>
    </row>
    <row r="1306" spans="1:12">
      <c r="A1306" s="15" t="s">
        <v>2950</v>
      </c>
      <c r="B1306" s="15" t="s">
        <v>17835</v>
      </c>
      <c r="C1306" s="772" t="s">
        <v>3418</v>
      </c>
      <c r="D1306" s="17" t="s">
        <v>20324</v>
      </c>
      <c r="E1306" s="825">
        <v>0</v>
      </c>
      <c r="F1306" s="772"/>
      <c r="G1306" s="825"/>
      <c r="H1306" s="772">
        <v>10</v>
      </c>
      <c r="I1306" s="819">
        <f t="shared" si="42"/>
        <v>0</v>
      </c>
      <c r="J1306" s="819">
        <f t="shared" si="43"/>
        <v>10</v>
      </c>
      <c r="K1306" s="941"/>
      <c r="L1306" s="953"/>
    </row>
    <row r="1307" spans="1:12">
      <c r="A1307" s="15" t="s">
        <v>2950</v>
      </c>
      <c r="B1307" s="15" t="s">
        <v>17835</v>
      </c>
      <c r="C1307" s="772" t="s">
        <v>20320</v>
      </c>
      <c r="D1307" s="17" t="s">
        <v>20325</v>
      </c>
      <c r="E1307" s="825">
        <v>0</v>
      </c>
      <c r="F1307" s="772"/>
      <c r="G1307" s="825"/>
      <c r="H1307" s="772">
        <v>10</v>
      </c>
      <c r="I1307" s="819">
        <f t="shared" si="42"/>
        <v>0</v>
      </c>
      <c r="J1307" s="819">
        <f t="shared" si="43"/>
        <v>10</v>
      </c>
      <c r="K1307" s="941"/>
      <c r="L1307" s="953"/>
    </row>
    <row r="1308" spans="1:12">
      <c r="A1308" s="15" t="s">
        <v>2950</v>
      </c>
      <c r="B1308" s="15" t="s">
        <v>17835</v>
      </c>
      <c r="C1308" s="772" t="s">
        <v>20461</v>
      </c>
      <c r="D1308" s="17" t="s">
        <v>20466</v>
      </c>
      <c r="E1308" s="825">
        <v>0</v>
      </c>
      <c r="F1308" s="772"/>
      <c r="G1308" s="825"/>
      <c r="H1308" s="772">
        <v>10</v>
      </c>
      <c r="I1308" s="819">
        <f t="shared" si="42"/>
        <v>0</v>
      </c>
      <c r="J1308" s="819">
        <f t="shared" si="43"/>
        <v>10</v>
      </c>
      <c r="K1308" s="941"/>
      <c r="L1308" s="953"/>
    </row>
    <row r="1309" spans="1:12">
      <c r="A1309" s="15" t="s">
        <v>2950</v>
      </c>
      <c r="B1309" s="15" t="s">
        <v>17835</v>
      </c>
      <c r="C1309" s="772" t="s">
        <v>20462</v>
      </c>
      <c r="D1309" s="17" t="s">
        <v>20467</v>
      </c>
      <c r="E1309" s="825">
        <v>0</v>
      </c>
      <c r="F1309" s="772"/>
      <c r="G1309" s="825"/>
      <c r="H1309" s="772">
        <v>10</v>
      </c>
      <c r="I1309" s="819">
        <f t="shared" si="42"/>
        <v>0</v>
      </c>
      <c r="J1309" s="819">
        <f t="shared" si="43"/>
        <v>10</v>
      </c>
      <c r="K1309" s="941"/>
      <c r="L1309" s="953"/>
    </row>
    <row r="1310" spans="1:12">
      <c r="A1310" s="15" t="s">
        <v>2950</v>
      </c>
      <c r="B1310" s="15" t="s">
        <v>17835</v>
      </c>
      <c r="C1310" s="772" t="s">
        <v>20463</v>
      </c>
      <c r="D1310" s="17" t="s">
        <v>20468</v>
      </c>
      <c r="E1310" s="825">
        <v>0</v>
      </c>
      <c r="F1310" s="772"/>
      <c r="G1310" s="825"/>
      <c r="H1310" s="772">
        <v>10</v>
      </c>
      <c r="I1310" s="819">
        <f t="shared" si="42"/>
        <v>0</v>
      </c>
      <c r="J1310" s="819">
        <f t="shared" si="43"/>
        <v>10</v>
      </c>
      <c r="K1310" s="941"/>
      <c r="L1310" s="953"/>
    </row>
    <row r="1311" spans="1:12">
      <c r="A1311" s="15" t="s">
        <v>2950</v>
      </c>
      <c r="B1311" s="15" t="s">
        <v>17835</v>
      </c>
      <c r="C1311" s="772" t="s">
        <v>20464</v>
      </c>
      <c r="D1311" s="17" t="s">
        <v>20469</v>
      </c>
      <c r="E1311" s="825">
        <v>0</v>
      </c>
      <c r="F1311" s="772"/>
      <c r="G1311" s="825"/>
      <c r="H1311" s="772">
        <v>10</v>
      </c>
      <c r="I1311" s="819">
        <f t="shared" si="42"/>
        <v>0</v>
      </c>
      <c r="J1311" s="819">
        <f t="shared" si="43"/>
        <v>10</v>
      </c>
      <c r="K1311" s="941"/>
      <c r="L1311" s="953"/>
    </row>
    <row r="1312" spans="1:12">
      <c r="A1312" s="15" t="s">
        <v>2950</v>
      </c>
      <c r="B1312" s="15" t="s">
        <v>17835</v>
      </c>
      <c r="C1312" s="772" t="s">
        <v>20465</v>
      </c>
      <c r="D1312" s="17" t="s">
        <v>20470</v>
      </c>
      <c r="E1312" s="825">
        <v>0</v>
      </c>
      <c r="F1312" s="772"/>
      <c r="G1312" s="825"/>
      <c r="H1312" s="772">
        <v>10</v>
      </c>
      <c r="I1312" s="819">
        <f t="shared" si="42"/>
        <v>0</v>
      </c>
      <c r="J1312" s="819">
        <f t="shared" si="43"/>
        <v>10</v>
      </c>
      <c r="K1312" s="941"/>
      <c r="L1312" s="953"/>
    </row>
    <row r="1313" spans="1:12">
      <c r="A1313" s="15" t="s">
        <v>2950</v>
      </c>
      <c r="B1313" s="15" t="s">
        <v>17835</v>
      </c>
      <c r="C1313" s="772" t="s">
        <v>20297</v>
      </c>
      <c r="D1313" s="17" t="s">
        <v>20300</v>
      </c>
      <c r="E1313" s="825">
        <v>0</v>
      </c>
      <c r="F1313" s="772"/>
      <c r="G1313" s="825"/>
      <c r="H1313" s="772">
        <v>10</v>
      </c>
      <c r="I1313" s="819">
        <f t="shared" si="42"/>
        <v>0</v>
      </c>
      <c r="J1313" s="819">
        <f t="shared" si="43"/>
        <v>10</v>
      </c>
      <c r="K1313" s="941"/>
      <c r="L1313" s="953"/>
    </row>
    <row r="1314" spans="1:12">
      <c r="A1314" s="15" t="s">
        <v>2950</v>
      </c>
      <c r="B1314" s="15" t="s">
        <v>17835</v>
      </c>
      <c r="C1314" s="772" t="s">
        <v>3437</v>
      </c>
      <c r="D1314" s="17" t="s">
        <v>3438</v>
      </c>
      <c r="E1314" s="825">
        <v>0</v>
      </c>
      <c r="F1314" s="772"/>
      <c r="G1314" s="825"/>
      <c r="H1314" s="772">
        <v>10</v>
      </c>
      <c r="I1314" s="819">
        <f t="shared" si="42"/>
        <v>0</v>
      </c>
      <c r="J1314" s="819">
        <f t="shared" si="43"/>
        <v>10</v>
      </c>
      <c r="K1314" s="941"/>
      <c r="L1314" s="953"/>
    </row>
    <row r="1315" spans="1:12">
      <c r="A1315" s="15" t="s">
        <v>2950</v>
      </c>
      <c r="B1315" s="15" t="s">
        <v>17835</v>
      </c>
      <c r="C1315" s="772" t="s">
        <v>20298</v>
      </c>
      <c r="D1315" s="17" t="s">
        <v>20301</v>
      </c>
      <c r="E1315" s="825">
        <v>0</v>
      </c>
      <c r="F1315" s="772"/>
      <c r="G1315" s="825"/>
      <c r="H1315" s="772">
        <v>10</v>
      </c>
      <c r="I1315" s="819">
        <f t="shared" si="42"/>
        <v>0</v>
      </c>
      <c r="J1315" s="819">
        <f t="shared" si="43"/>
        <v>10</v>
      </c>
      <c r="K1315" s="941"/>
      <c r="L1315" s="953"/>
    </row>
    <row r="1316" spans="1:12">
      <c r="A1316" s="15" t="s">
        <v>2950</v>
      </c>
      <c r="B1316" s="15" t="s">
        <v>17835</v>
      </c>
      <c r="C1316" s="772" t="s">
        <v>3439</v>
      </c>
      <c r="D1316" s="17" t="s">
        <v>15762</v>
      </c>
      <c r="E1316" s="825">
        <v>0</v>
      </c>
      <c r="F1316" s="772"/>
      <c r="G1316" s="825"/>
      <c r="H1316" s="772">
        <v>10</v>
      </c>
      <c r="I1316" s="819">
        <f t="shared" si="42"/>
        <v>0</v>
      </c>
      <c r="J1316" s="819">
        <f t="shared" si="43"/>
        <v>10</v>
      </c>
      <c r="K1316" s="941"/>
      <c r="L1316" s="953"/>
    </row>
    <row r="1317" spans="1:12">
      <c r="A1317" s="15" t="s">
        <v>2950</v>
      </c>
      <c r="B1317" s="15" t="s">
        <v>17835</v>
      </c>
      <c r="C1317" s="772" t="s">
        <v>20299</v>
      </c>
      <c r="D1317" s="17" t="s">
        <v>20302</v>
      </c>
      <c r="E1317" s="825">
        <v>0</v>
      </c>
      <c r="F1317" s="772"/>
      <c r="G1317" s="825"/>
      <c r="H1317" s="772">
        <v>10</v>
      </c>
      <c r="I1317" s="819">
        <f t="shared" si="42"/>
        <v>0</v>
      </c>
      <c r="J1317" s="819">
        <f t="shared" si="43"/>
        <v>10</v>
      </c>
      <c r="K1317" s="941"/>
      <c r="L1317" s="953"/>
    </row>
    <row r="1318" spans="1:12">
      <c r="A1318" s="15" t="s">
        <v>2950</v>
      </c>
      <c r="B1318" s="15" t="s">
        <v>17835</v>
      </c>
      <c r="C1318" s="772" t="s">
        <v>20451</v>
      </c>
      <c r="D1318" s="17" t="s">
        <v>20452</v>
      </c>
      <c r="E1318" s="825">
        <v>0</v>
      </c>
      <c r="F1318" s="772"/>
      <c r="G1318" s="825"/>
      <c r="H1318" s="772">
        <v>10</v>
      </c>
      <c r="I1318" s="819">
        <f t="shared" si="42"/>
        <v>0</v>
      </c>
      <c r="J1318" s="819">
        <f t="shared" si="43"/>
        <v>10</v>
      </c>
      <c r="K1318" s="941"/>
      <c r="L1318" s="953"/>
    </row>
    <row r="1319" spans="1:12">
      <c r="A1319" s="15" t="s">
        <v>2950</v>
      </c>
      <c r="B1319" s="15" t="s">
        <v>17835</v>
      </c>
      <c r="C1319" s="772" t="s">
        <v>2652</v>
      </c>
      <c r="D1319" s="17" t="s">
        <v>15744</v>
      </c>
      <c r="E1319" s="825">
        <v>0</v>
      </c>
      <c r="F1319" s="772">
        <v>0</v>
      </c>
      <c r="G1319" s="825"/>
      <c r="H1319" s="772">
        <v>10</v>
      </c>
      <c r="I1319" s="819">
        <f t="shared" si="42"/>
        <v>0</v>
      </c>
      <c r="J1319" s="819">
        <f t="shared" si="43"/>
        <v>10</v>
      </c>
      <c r="K1319" s="941"/>
      <c r="L1319" s="953"/>
    </row>
    <row r="1320" spans="1:12">
      <c r="A1320" s="15" t="s">
        <v>2950</v>
      </c>
      <c r="B1320" s="15" t="s">
        <v>17835</v>
      </c>
      <c r="C1320" s="772" t="s">
        <v>2653</v>
      </c>
      <c r="D1320" s="17" t="s">
        <v>16927</v>
      </c>
      <c r="E1320" s="825">
        <v>0</v>
      </c>
      <c r="F1320" s="772"/>
      <c r="G1320" s="825"/>
      <c r="H1320" s="772">
        <v>10</v>
      </c>
      <c r="I1320" s="819">
        <f t="shared" si="42"/>
        <v>0</v>
      </c>
      <c r="J1320" s="819">
        <f t="shared" si="43"/>
        <v>10</v>
      </c>
      <c r="K1320" s="941"/>
      <c r="L1320" s="953"/>
    </row>
    <row r="1321" spans="1:12">
      <c r="A1321" s="15" t="s">
        <v>2950</v>
      </c>
      <c r="B1321" s="15" t="s">
        <v>17835</v>
      </c>
      <c r="C1321" s="772" t="s">
        <v>2654</v>
      </c>
      <c r="D1321" s="17" t="s">
        <v>16928</v>
      </c>
      <c r="E1321" s="825">
        <v>0</v>
      </c>
      <c r="F1321" s="772"/>
      <c r="G1321" s="825"/>
      <c r="H1321" s="772">
        <v>10</v>
      </c>
      <c r="I1321" s="819">
        <f t="shared" si="42"/>
        <v>0</v>
      </c>
      <c r="J1321" s="819">
        <f t="shared" si="43"/>
        <v>10</v>
      </c>
      <c r="K1321" s="941"/>
      <c r="L1321" s="953"/>
    </row>
    <row r="1322" spans="1:12">
      <c r="A1322" s="15" t="s">
        <v>2950</v>
      </c>
      <c r="B1322" s="15" t="s">
        <v>17835</v>
      </c>
      <c r="C1322" s="772" t="s">
        <v>2655</v>
      </c>
      <c r="D1322" s="17" t="s">
        <v>15745</v>
      </c>
      <c r="E1322" s="825">
        <v>0</v>
      </c>
      <c r="F1322" s="772">
        <v>0</v>
      </c>
      <c r="G1322" s="825"/>
      <c r="H1322" s="772">
        <v>10</v>
      </c>
      <c r="I1322" s="819">
        <f t="shared" si="42"/>
        <v>0</v>
      </c>
      <c r="J1322" s="819">
        <f t="shared" si="43"/>
        <v>10</v>
      </c>
      <c r="K1322" s="941"/>
      <c r="L1322" s="953"/>
    </row>
    <row r="1323" spans="1:12">
      <c r="A1323" s="15" t="s">
        <v>2950</v>
      </c>
      <c r="B1323" s="15" t="s">
        <v>17835</v>
      </c>
      <c r="C1323" s="772" t="s">
        <v>20326</v>
      </c>
      <c r="D1323" s="17" t="s">
        <v>20330</v>
      </c>
      <c r="E1323" s="825">
        <v>0</v>
      </c>
      <c r="F1323" s="772"/>
      <c r="G1323" s="825"/>
      <c r="H1323" s="772">
        <v>10</v>
      </c>
      <c r="I1323" s="819">
        <f t="shared" si="42"/>
        <v>0</v>
      </c>
      <c r="J1323" s="819">
        <f t="shared" si="43"/>
        <v>10</v>
      </c>
      <c r="K1323" s="941"/>
      <c r="L1323" s="953"/>
    </row>
    <row r="1324" spans="1:12">
      <c r="A1324" s="15" t="s">
        <v>2950</v>
      </c>
      <c r="B1324" s="15" t="s">
        <v>17835</v>
      </c>
      <c r="C1324" s="772" t="s">
        <v>20327</v>
      </c>
      <c r="D1324" s="17" t="s">
        <v>20331</v>
      </c>
      <c r="E1324" s="825">
        <v>0</v>
      </c>
      <c r="F1324" s="772"/>
      <c r="G1324" s="825"/>
      <c r="H1324" s="772">
        <v>10</v>
      </c>
      <c r="I1324" s="819">
        <f t="shared" si="42"/>
        <v>0</v>
      </c>
      <c r="J1324" s="819">
        <f t="shared" si="43"/>
        <v>10</v>
      </c>
      <c r="K1324" s="941"/>
      <c r="L1324" s="953"/>
    </row>
    <row r="1325" spans="1:12">
      <c r="A1325" s="15" t="s">
        <v>2950</v>
      </c>
      <c r="B1325" s="15" t="s">
        <v>17835</v>
      </c>
      <c r="C1325" s="772" t="s">
        <v>20328</v>
      </c>
      <c r="D1325" s="17" t="s">
        <v>20332</v>
      </c>
      <c r="E1325" s="825">
        <v>0</v>
      </c>
      <c r="F1325" s="772"/>
      <c r="G1325" s="825"/>
      <c r="H1325" s="772">
        <v>10</v>
      </c>
      <c r="I1325" s="819">
        <f t="shared" si="42"/>
        <v>0</v>
      </c>
      <c r="J1325" s="819">
        <f t="shared" si="43"/>
        <v>10</v>
      </c>
      <c r="K1325" s="941"/>
      <c r="L1325" s="953"/>
    </row>
    <row r="1326" spans="1:12">
      <c r="A1326" s="15" t="s">
        <v>2950</v>
      </c>
      <c r="B1326" s="15" t="s">
        <v>17835</v>
      </c>
      <c r="C1326" s="772" t="s">
        <v>3419</v>
      </c>
      <c r="D1326" s="17" t="s">
        <v>15746</v>
      </c>
      <c r="E1326" s="825">
        <v>0</v>
      </c>
      <c r="F1326" s="772">
        <v>0</v>
      </c>
      <c r="G1326" s="825"/>
      <c r="H1326" s="772">
        <v>10</v>
      </c>
      <c r="I1326" s="819">
        <f t="shared" si="42"/>
        <v>0</v>
      </c>
      <c r="J1326" s="819">
        <f t="shared" si="43"/>
        <v>10</v>
      </c>
      <c r="K1326" s="941"/>
      <c r="L1326" s="953"/>
    </row>
    <row r="1327" spans="1:12">
      <c r="A1327" s="15" t="s">
        <v>2950</v>
      </c>
      <c r="B1327" s="15" t="s">
        <v>17835</v>
      </c>
      <c r="C1327" s="772" t="s">
        <v>20329</v>
      </c>
      <c r="D1327" s="17" t="s">
        <v>20333</v>
      </c>
      <c r="E1327" s="825">
        <v>0</v>
      </c>
      <c r="F1327" s="772"/>
      <c r="G1327" s="825"/>
      <c r="H1327" s="772">
        <v>10</v>
      </c>
      <c r="I1327" s="819">
        <f t="shared" si="42"/>
        <v>0</v>
      </c>
      <c r="J1327" s="819">
        <f t="shared" si="43"/>
        <v>10</v>
      </c>
      <c r="K1327" s="941"/>
      <c r="L1327" s="953"/>
    </row>
    <row r="1328" spans="1:12">
      <c r="A1328" s="15" t="s">
        <v>2950</v>
      </c>
      <c r="B1328" s="15" t="s">
        <v>17835</v>
      </c>
      <c r="C1328" s="772" t="s">
        <v>20471</v>
      </c>
      <c r="D1328" s="17" t="s">
        <v>20476</v>
      </c>
      <c r="E1328" s="825">
        <v>0</v>
      </c>
      <c r="F1328" s="772"/>
      <c r="G1328" s="825"/>
      <c r="H1328" s="772">
        <v>10</v>
      </c>
      <c r="I1328" s="819">
        <f t="shared" si="42"/>
        <v>0</v>
      </c>
      <c r="J1328" s="819">
        <f t="shared" si="43"/>
        <v>10</v>
      </c>
      <c r="K1328" s="941"/>
      <c r="L1328" s="953"/>
    </row>
    <row r="1329" spans="1:12">
      <c r="A1329" s="15" t="s">
        <v>2950</v>
      </c>
      <c r="B1329" s="15" t="s">
        <v>17835</v>
      </c>
      <c r="C1329" s="772" t="s">
        <v>20472</v>
      </c>
      <c r="D1329" s="17" t="s">
        <v>20477</v>
      </c>
      <c r="E1329" s="825">
        <v>0</v>
      </c>
      <c r="F1329" s="772"/>
      <c r="G1329" s="825"/>
      <c r="H1329" s="772">
        <v>10</v>
      </c>
      <c r="I1329" s="819">
        <f t="shared" si="42"/>
        <v>0</v>
      </c>
      <c r="J1329" s="819">
        <f t="shared" si="43"/>
        <v>10</v>
      </c>
      <c r="K1329" s="941"/>
      <c r="L1329" s="953"/>
    </row>
    <row r="1330" spans="1:12">
      <c r="A1330" s="15" t="s">
        <v>2950</v>
      </c>
      <c r="B1330" s="15" t="s">
        <v>17835</v>
      </c>
      <c r="C1330" s="772" t="s">
        <v>20473</v>
      </c>
      <c r="D1330" s="17" t="s">
        <v>20478</v>
      </c>
      <c r="E1330" s="825">
        <v>0</v>
      </c>
      <c r="F1330" s="772"/>
      <c r="G1330" s="825"/>
      <c r="H1330" s="772">
        <v>10</v>
      </c>
      <c r="I1330" s="819">
        <f t="shared" si="42"/>
        <v>0</v>
      </c>
      <c r="J1330" s="819">
        <f t="shared" si="43"/>
        <v>10</v>
      </c>
      <c r="K1330" s="941"/>
      <c r="L1330" s="953"/>
    </row>
    <row r="1331" spans="1:12">
      <c r="A1331" s="15" t="s">
        <v>2950</v>
      </c>
      <c r="B1331" s="15" t="s">
        <v>17835</v>
      </c>
      <c r="C1331" s="772" t="s">
        <v>20474</v>
      </c>
      <c r="D1331" s="17" t="s">
        <v>20479</v>
      </c>
      <c r="E1331" s="825">
        <v>0</v>
      </c>
      <c r="F1331" s="772"/>
      <c r="G1331" s="825"/>
      <c r="H1331" s="772">
        <v>10</v>
      </c>
      <c r="I1331" s="819">
        <f t="shared" si="42"/>
        <v>0</v>
      </c>
      <c r="J1331" s="819">
        <f t="shared" si="43"/>
        <v>10</v>
      </c>
      <c r="K1331" s="941"/>
      <c r="L1331" s="953"/>
    </row>
    <row r="1332" spans="1:12">
      <c r="A1332" s="15" t="s">
        <v>2950</v>
      </c>
      <c r="B1332" s="15" t="s">
        <v>17835</v>
      </c>
      <c r="C1332" s="772" t="s">
        <v>20475</v>
      </c>
      <c r="D1332" s="17" t="s">
        <v>20480</v>
      </c>
      <c r="E1332" s="825">
        <v>0</v>
      </c>
      <c r="F1332" s="772"/>
      <c r="G1332" s="825"/>
      <c r="H1332" s="772">
        <v>10</v>
      </c>
      <c r="I1332" s="819">
        <f t="shared" si="42"/>
        <v>0</v>
      </c>
      <c r="J1332" s="819">
        <f t="shared" si="43"/>
        <v>10</v>
      </c>
      <c r="K1332" s="941"/>
      <c r="L1332" s="953"/>
    </row>
    <row r="1333" spans="1:12">
      <c r="A1333" s="15" t="s">
        <v>2950</v>
      </c>
      <c r="B1333" s="15" t="s">
        <v>17835</v>
      </c>
      <c r="C1333" s="772" t="s">
        <v>20340</v>
      </c>
      <c r="D1333" s="17" t="s">
        <v>20341</v>
      </c>
      <c r="E1333" s="825">
        <v>0</v>
      </c>
      <c r="F1333" s="772"/>
      <c r="G1333" s="825"/>
      <c r="H1333" s="772">
        <v>10</v>
      </c>
      <c r="I1333" s="819">
        <f t="shared" si="42"/>
        <v>0</v>
      </c>
      <c r="J1333" s="819">
        <f t="shared" si="43"/>
        <v>10</v>
      </c>
      <c r="K1333" s="941"/>
      <c r="L1333" s="953"/>
    </row>
    <row r="1334" spans="1:12">
      <c r="A1334" s="15" t="s">
        <v>2950</v>
      </c>
      <c r="B1334" s="15" t="s">
        <v>17835</v>
      </c>
      <c r="C1334" s="772" t="s">
        <v>3440</v>
      </c>
      <c r="D1334" s="17" t="s">
        <v>3441</v>
      </c>
      <c r="E1334" s="825">
        <v>0</v>
      </c>
      <c r="F1334" s="772"/>
      <c r="G1334" s="825"/>
      <c r="H1334" s="772">
        <v>10</v>
      </c>
      <c r="I1334" s="819">
        <f t="shared" si="42"/>
        <v>0</v>
      </c>
      <c r="J1334" s="819">
        <f t="shared" si="43"/>
        <v>10</v>
      </c>
      <c r="K1334" s="941"/>
      <c r="L1334" s="953"/>
    </row>
    <row r="1335" spans="1:12">
      <c r="A1335" s="15" t="s">
        <v>2950</v>
      </c>
      <c r="B1335" s="15" t="s">
        <v>17835</v>
      </c>
      <c r="C1335" s="772" t="s">
        <v>20625</v>
      </c>
      <c r="D1335" s="17" t="s">
        <v>20630</v>
      </c>
      <c r="E1335" s="825">
        <v>0</v>
      </c>
      <c r="F1335" s="772"/>
      <c r="G1335" s="825"/>
      <c r="H1335" s="772">
        <v>10</v>
      </c>
      <c r="I1335" s="819">
        <f t="shared" si="42"/>
        <v>0</v>
      </c>
      <c r="J1335" s="819">
        <f t="shared" si="43"/>
        <v>10</v>
      </c>
      <c r="K1335" s="941"/>
      <c r="L1335" s="953"/>
    </row>
    <row r="1336" spans="1:12">
      <c r="A1336" s="15" t="s">
        <v>2950</v>
      </c>
      <c r="B1336" s="15" t="s">
        <v>17835</v>
      </c>
      <c r="C1336" s="772" t="s">
        <v>20626</v>
      </c>
      <c r="D1336" s="17" t="s">
        <v>20631</v>
      </c>
      <c r="E1336" s="825">
        <v>0</v>
      </c>
      <c r="F1336" s="772"/>
      <c r="G1336" s="825"/>
      <c r="H1336" s="772">
        <v>10</v>
      </c>
      <c r="I1336" s="819">
        <f t="shared" si="42"/>
        <v>0</v>
      </c>
      <c r="J1336" s="819">
        <f t="shared" si="43"/>
        <v>10</v>
      </c>
      <c r="K1336" s="941"/>
      <c r="L1336" s="953"/>
    </row>
    <row r="1337" spans="1:12">
      <c r="A1337" s="15" t="s">
        <v>2950</v>
      </c>
      <c r="B1337" s="15" t="s">
        <v>17835</v>
      </c>
      <c r="C1337" s="772" t="s">
        <v>20627</v>
      </c>
      <c r="D1337" s="17" t="s">
        <v>20632</v>
      </c>
      <c r="E1337" s="825">
        <v>0</v>
      </c>
      <c r="F1337" s="772"/>
      <c r="G1337" s="825"/>
      <c r="H1337" s="772">
        <v>10</v>
      </c>
      <c r="I1337" s="819">
        <f t="shared" si="42"/>
        <v>0</v>
      </c>
      <c r="J1337" s="819">
        <f t="shared" si="43"/>
        <v>10</v>
      </c>
      <c r="K1337" s="941"/>
      <c r="L1337" s="953"/>
    </row>
    <row r="1338" spans="1:12">
      <c r="A1338" s="15" t="s">
        <v>2950</v>
      </c>
      <c r="B1338" s="15" t="s">
        <v>17835</v>
      </c>
      <c r="C1338" s="772" t="s">
        <v>20628</v>
      </c>
      <c r="D1338" s="17" t="s">
        <v>20633</v>
      </c>
      <c r="E1338" s="825">
        <v>0</v>
      </c>
      <c r="F1338" s="772"/>
      <c r="G1338" s="825"/>
      <c r="H1338" s="772">
        <v>10</v>
      </c>
      <c r="I1338" s="819">
        <f t="shared" si="42"/>
        <v>0</v>
      </c>
      <c r="J1338" s="819">
        <f t="shared" si="43"/>
        <v>10</v>
      </c>
      <c r="K1338" s="941"/>
      <c r="L1338" s="953"/>
    </row>
    <row r="1339" spans="1:12">
      <c r="A1339" s="15" t="s">
        <v>2950</v>
      </c>
      <c r="B1339" s="15" t="s">
        <v>17835</v>
      </c>
      <c r="C1339" s="772" t="s">
        <v>20629</v>
      </c>
      <c r="D1339" s="17" t="s">
        <v>20634</v>
      </c>
      <c r="E1339" s="825">
        <v>0</v>
      </c>
      <c r="F1339" s="772"/>
      <c r="G1339" s="825"/>
      <c r="H1339" s="772">
        <v>10</v>
      </c>
      <c r="I1339" s="819">
        <f t="shared" si="42"/>
        <v>0</v>
      </c>
      <c r="J1339" s="819">
        <f t="shared" si="43"/>
        <v>10</v>
      </c>
      <c r="K1339" s="941"/>
      <c r="L1339" s="953"/>
    </row>
    <row r="1340" spans="1:12">
      <c r="A1340" s="15" t="s">
        <v>2950</v>
      </c>
      <c r="B1340" s="15" t="s">
        <v>17835</v>
      </c>
      <c r="C1340" s="772" t="s">
        <v>20645</v>
      </c>
      <c r="D1340" s="17" t="s">
        <v>20647</v>
      </c>
      <c r="E1340" s="825">
        <v>0</v>
      </c>
      <c r="F1340" s="772"/>
      <c r="G1340" s="825"/>
      <c r="H1340" s="772">
        <v>10</v>
      </c>
      <c r="I1340" s="819">
        <f t="shared" si="42"/>
        <v>0</v>
      </c>
      <c r="J1340" s="819">
        <f t="shared" si="43"/>
        <v>10</v>
      </c>
      <c r="K1340" s="941"/>
      <c r="L1340" s="953"/>
    </row>
    <row r="1341" spans="1:12">
      <c r="A1341" s="15" t="s">
        <v>2950</v>
      </c>
      <c r="B1341" s="15" t="s">
        <v>17835</v>
      </c>
      <c r="C1341" s="772" t="s">
        <v>20646</v>
      </c>
      <c r="D1341" s="825" t="s">
        <v>20648</v>
      </c>
      <c r="E1341" s="825">
        <v>0</v>
      </c>
      <c r="F1341" s="772"/>
      <c r="G1341" s="825"/>
      <c r="H1341" s="772">
        <v>10</v>
      </c>
      <c r="I1341" s="819">
        <f t="shared" si="42"/>
        <v>0</v>
      </c>
      <c r="J1341" s="819">
        <f t="shared" si="43"/>
        <v>10</v>
      </c>
      <c r="K1341" s="941"/>
      <c r="L1341" s="953"/>
    </row>
    <row r="1342" spans="1:12">
      <c r="A1342" s="15" t="s">
        <v>2950</v>
      </c>
      <c r="B1342" s="15" t="s">
        <v>17835</v>
      </c>
      <c r="C1342" s="772" t="s">
        <v>20597</v>
      </c>
      <c r="D1342" s="17" t="s">
        <v>20600</v>
      </c>
      <c r="E1342" s="825">
        <v>0</v>
      </c>
      <c r="F1342" s="772"/>
      <c r="G1342" s="825"/>
      <c r="H1342" s="772">
        <v>10</v>
      </c>
      <c r="I1342" s="819">
        <f t="shared" si="42"/>
        <v>0</v>
      </c>
      <c r="J1342" s="819">
        <f t="shared" si="43"/>
        <v>10</v>
      </c>
      <c r="K1342" s="941"/>
      <c r="L1342" s="953"/>
    </row>
    <row r="1343" spans="1:12">
      <c r="A1343" s="15" t="s">
        <v>2950</v>
      </c>
      <c r="B1343" s="15" t="s">
        <v>17835</v>
      </c>
      <c r="C1343" s="772" t="s">
        <v>20641</v>
      </c>
      <c r="D1343" s="17" t="s">
        <v>20643</v>
      </c>
      <c r="E1343" s="825">
        <v>0</v>
      </c>
      <c r="F1343" s="772"/>
      <c r="G1343" s="825"/>
      <c r="H1343" s="772">
        <v>10</v>
      </c>
      <c r="I1343" s="819">
        <f t="shared" si="42"/>
        <v>0</v>
      </c>
      <c r="J1343" s="819">
        <f t="shared" si="43"/>
        <v>10</v>
      </c>
      <c r="K1343" s="941"/>
      <c r="L1343" s="953"/>
    </row>
    <row r="1344" spans="1:12">
      <c r="A1344" s="15" t="s">
        <v>2950</v>
      </c>
      <c r="B1344" s="15" t="s">
        <v>17835</v>
      </c>
      <c r="C1344" s="772" t="s">
        <v>20642</v>
      </c>
      <c r="D1344" s="17" t="s">
        <v>20644</v>
      </c>
      <c r="E1344" s="825">
        <v>0</v>
      </c>
      <c r="F1344" s="772"/>
      <c r="G1344" s="825"/>
      <c r="H1344" s="772">
        <v>10</v>
      </c>
      <c r="I1344" s="819">
        <f t="shared" si="42"/>
        <v>0</v>
      </c>
      <c r="J1344" s="819">
        <f t="shared" si="43"/>
        <v>10</v>
      </c>
      <c r="K1344" s="941"/>
      <c r="L1344" s="953"/>
    </row>
    <row r="1345" spans="1:12">
      <c r="A1345" s="15" t="s">
        <v>2950</v>
      </c>
      <c r="B1345" s="15" t="s">
        <v>17835</v>
      </c>
      <c r="C1345" s="772" t="s">
        <v>20598</v>
      </c>
      <c r="D1345" s="17" t="s">
        <v>20601</v>
      </c>
      <c r="E1345" s="825">
        <v>0</v>
      </c>
      <c r="F1345" s="772"/>
      <c r="G1345" s="825"/>
      <c r="H1345" s="772">
        <v>10</v>
      </c>
      <c r="I1345" s="819">
        <f t="shared" ref="I1345:I1408" si="44">E1345+G1345</f>
        <v>0</v>
      </c>
      <c r="J1345" s="819">
        <f t="shared" ref="J1345:J1408" si="45">F1345+H1345</f>
        <v>10</v>
      </c>
      <c r="K1345" s="941"/>
      <c r="L1345" s="953"/>
    </row>
    <row r="1346" spans="1:12">
      <c r="A1346" s="15" t="s">
        <v>2950</v>
      </c>
      <c r="B1346" s="15" t="s">
        <v>17835</v>
      </c>
      <c r="C1346" s="772" t="s">
        <v>20649</v>
      </c>
      <c r="D1346" s="17" t="s">
        <v>20651</v>
      </c>
      <c r="E1346" s="825">
        <v>0</v>
      </c>
      <c r="F1346" s="772"/>
      <c r="G1346" s="825"/>
      <c r="H1346" s="772">
        <v>10</v>
      </c>
      <c r="I1346" s="819">
        <f t="shared" si="44"/>
        <v>0</v>
      </c>
      <c r="J1346" s="819">
        <f t="shared" si="45"/>
        <v>10</v>
      </c>
      <c r="K1346" s="941"/>
      <c r="L1346" s="953"/>
    </row>
    <row r="1347" spans="1:12">
      <c r="A1347" s="15" t="s">
        <v>2950</v>
      </c>
      <c r="B1347" s="15" t="s">
        <v>17835</v>
      </c>
      <c r="C1347" s="772" t="s">
        <v>20650</v>
      </c>
      <c r="D1347" s="17" t="s">
        <v>20652</v>
      </c>
      <c r="E1347" s="825">
        <v>0</v>
      </c>
      <c r="F1347" s="772"/>
      <c r="G1347" s="825"/>
      <c r="H1347" s="772">
        <v>10</v>
      </c>
      <c r="I1347" s="819">
        <f t="shared" si="44"/>
        <v>0</v>
      </c>
      <c r="J1347" s="819">
        <f t="shared" si="45"/>
        <v>10</v>
      </c>
      <c r="K1347" s="941"/>
      <c r="L1347" s="953"/>
    </row>
    <row r="1348" spans="1:12">
      <c r="A1348" s="15" t="s">
        <v>2950</v>
      </c>
      <c r="B1348" s="15" t="s">
        <v>17835</v>
      </c>
      <c r="C1348" s="772" t="s">
        <v>20599</v>
      </c>
      <c r="D1348" s="17" t="s">
        <v>20602</v>
      </c>
      <c r="E1348" s="825">
        <v>0</v>
      </c>
      <c r="F1348" s="772"/>
      <c r="G1348" s="825"/>
      <c r="H1348" s="772">
        <v>10</v>
      </c>
      <c r="I1348" s="819">
        <f t="shared" si="44"/>
        <v>0</v>
      </c>
      <c r="J1348" s="819">
        <f t="shared" si="45"/>
        <v>10</v>
      </c>
      <c r="K1348" s="941"/>
      <c r="L1348" s="953"/>
    </row>
    <row r="1349" spans="1:12">
      <c r="A1349" s="15" t="s">
        <v>2950</v>
      </c>
      <c r="B1349" s="15" t="s">
        <v>17835</v>
      </c>
      <c r="C1349" s="772" t="s">
        <v>2882</v>
      </c>
      <c r="D1349" s="17" t="s">
        <v>2883</v>
      </c>
      <c r="E1349" s="825">
        <v>0</v>
      </c>
      <c r="F1349" s="772"/>
      <c r="G1349" s="825"/>
      <c r="H1349" s="772">
        <v>1</v>
      </c>
      <c r="I1349" s="819">
        <f t="shared" si="44"/>
        <v>0</v>
      </c>
      <c r="J1349" s="819">
        <f t="shared" si="45"/>
        <v>1</v>
      </c>
      <c r="K1349" s="941"/>
      <c r="L1349" s="953"/>
    </row>
    <row r="1350" spans="1:12">
      <c r="A1350" s="15" t="s">
        <v>2950</v>
      </c>
      <c r="B1350" s="15" t="s">
        <v>17835</v>
      </c>
      <c r="C1350" s="772" t="s">
        <v>20303</v>
      </c>
      <c r="D1350" s="17" t="s">
        <v>20304</v>
      </c>
      <c r="E1350" s="825">
        <v>0</v>
      </c>
      <c r="F1350" s="772"/>
      <c r="G1350" s="825"/>
      <c r="H1350" s="772">
        <v>10</v>
      </c>
      <c r="I1350" s="819">
        <f t="shared" si="44"/>
        <v>0</v>
      </c>
      <c r="J1350" s="819">
        <f t="shared" si="45"/>
        <v>10</v>
      </c>
      <c r="K1350" s="941"/>
      <c r="L1350" s="953"/>
    </row>
    <row r="1351" spans="1:12">
      <c r="A1351" s="15" t="s">
        <v>2950</v>
      </c>
      <c r="B1351" s="15" t="s">
        <v>17835</v>
      </c>
      <c r="C1351" s="772" t="s">
        <v>2884</v>
      </c>
      <c r="D1351" s="17" t="s">
        <v>15506</v>
      </c>
      <c r="E1351" s="825">
        <v>0</v>
      </c>
      <c r="F1351" s="772"/>
      <c r="G1351" s="825"/>
      <c r="H1351" s="772">
        <v>1</v>
      </c>
      <c r="I1351" s="819">
        <f t="shared" si="44"/>
        <v>0</v>
      </c>
      <c r="J1351" s="819">
        <f t="shared" si="45"/>
        <v>1</v>
      </c>
      <c r="K1351" s="941"/>
      <c r="L1351" s="953"/>
    </row>
    <row r="1352" spans="1:12">
      <c r="A1352" s="15" t="s">
        <v>2950</v>
      </c>
      <c r="B1352" s="15" t="s">
        <v>17835</v>
      </c>
      <c r="C1352" s="772" t="s">
        <v>2885</v>
      </c>
      <c r="D1352" s="17" t="s">
        <v>15507</v>
      </c>
      <c r="E1352" s="825">
        <v>0</v>
      </c>
      <c r="F1352" s="772"/>
      <c r="G1352" s="825"/>
      <c r="H1352" s="772">
        <v>1</v>
      </c>
      <c r="I1352" s="819">
        <f t="shared" si="44"/>
        <v>0</v>
      </c>
      <c r="J1352" s="819">
        <f t="shared" si="45"/>
        <v>1</v>
      </c>
      <c r="K1352" s="941"/>
      <c r="L1352" s="953"/>
    </row>
    <row r="1353" spans="1:12">
      <c r="A1353" s="15" t="s">
        <v>2950</v>
      </c>
      <c r="B1353" s="15" t="s">
        <v>17835</v>
      </c>
      <c r="C1353" s="772" t="s">
        <v>2886</v>
      </c>
      <c r="D1353" s="17" t="s">
        <v>15508</v>
      </c>
      <c r="E1353" s="825">
        <v>0</v>
      </c>
      <c r="F1353" s="772"/>
      <c r="G1353" s="825"/>
      <c r="H1353" s="772">
        <v>1</v>
      </c>
      <c r="I1353" s="819">
        <f t="shared" si="44"/>
        <v>0</v>
      </c>
      <c r="J1353" s="819">
        <f t="shared" si="45"/>
        <v>1</v>
      </c>
      <c r="K1353" s="941"/>
      <c r="L1353" s="953"/>
    </row>
    <row r="1354" spans="1:12">
      <c r="A1354" s="15" t="s">
        <v>2950</v>
      </c>
      <c r="B1354" s="15" t="s">
        <v>17835</v>
      </c>
      <c r="C1354" s="772" t="s">
        <v>2887</v>
      </c>
      <c r="D1354" s="17" t="s">
        <v>15509</v>
      </c>
      <c r="E1354" s="825">
        <v>0</v>
      </c>
      <c r="F1354" s="772"/>
      <c r="G1354" s="825"/>
      <c r="H1354" s="772">
        <v>1</v>
      </c>
      <c r="I1354" s="819">
        <f t="shared" si="44"/>
        <v>0</v>
      </c>
      <c r="J1354" s="819">
        <f t="shared" si="45"/>
        <v>1</v>
      </c>
      <c r="K1354" s="941"/>
      <c r="L1354" s="953"/>
    </row>
    <row r="1355" spans="1:12">
      <c r="A1355" s="15" t="s">
        <v>2950</v>
      </c>
      <c r="B1355" s="15" t="s">
        <v>17835</v>
      </c>
      <c r="C1355" s="772" t="s">
        <v>20635</v>
      </c>
      <c r="D1355" s="17" t="s">
        <v>20638</v>
      </c>
      <c r="E1355" s="825">
        <v>0</v>
      </c>
      <c r="F1355" s="772"/>
      <c r="G1355" s="825"/>
      <c r="H1355" s="772">
        <v>10</v>
      </c>
      <c r="I1355" s="819">
        <f t="shared" si="44"/>
        <v>0</v>
      </c>
      <c r="J1355" s="819">
        <f t="shared" si="45"/>
        <v>10</v>
      </c>
      <c r="K1355" s="941"/>
      <c r="L1355" s="953"/>
    </row>
    <row r="1356" spans="1:12">
      <c r="A1356" s="15" t="s">
        <v>2950</v>
      </c>
      <c r="B1356" s="15" t="s">
        <v>17835</v>
      </c>
      <c r="C1356" s="772" t="s">
        <v>20636</v>
      </c>
      <c r="D1356" s="17" t="s">
        <v>20639</v>
      </c>
      <c r="E1356" s="825">
        <v>0</v>
      </c>
      <c r="F1356" s="772"/>
      <c r="G1356" s="825"/>
      <c r="H1356" s="772">
        <v>10</v>
      </c>
      <c r="I1356" s="819">
        <f t="shared" si="44"/>
        <v>0</v>
      </c>
      <c r="J1356" s="819">
        <f t="shared" si="45"/>
        <v>10</v>
      </c>
      <c r="K1356" s="941"/>
      <c r="L1356" s="953"/>
    </row>
    <row r="1357" spans="1:12">
      <c r="A1357" s="15" t="s">
        <v>2950</v>
      </c>
      <c r="B1357" s="15" t="s">
        <v>17835</v>
      </c>
      <c r="C1357" s="772" t="s">
        <v>20637</v>
      </c>
      <c r="D1357" s="17" t="s">
        <v>20640</v>
      </c>
      <c r="E1357" s="825">
        <v>0</v>
      </c>
      <c r="F1357" s="772"/>
      <c r="G1357" s="825"/>
      <c r="H1357" s="772">
        <v>10</v>
      </c>
      <c r="I1357" s="819">
        <f t="shared" si="44"/>
        <v>0</v>
      </c>
      <c r="J1357" s="819">
        <f t="shared" si="45"/>
        <v>10</v>
      </c>
      <c r="K1357" s="941"/>
      <c r="L1357" s="953"/>
    </row>
    <row r="1358" spans="1:12">
      <c r="A1358" s="15" t="s">
        <v>2950</v>
      </c>
      <c r="B1358" s="15" t="s">
        <v>17835</v>
      </c>
      <c r="C1358" s="772" t="s">
        <v>2888</v>
      </c>
      <c r="D1358" s="17" t="s">
        <v>15510</v>
      </c>
      <c r="E1358" s="825">
        <v>0</v>
      </c>
      <c r="F1358" s="772">
        <v>0</v>
      </c>
      <c r="G1358" s="825"/>
      <c r="H1358" s="772">
        <v>1</v>
      </c>
      <c r="I1358" s="819">
        <f t="shared" si="44"/>
        <v>0</v>
      </c>
      <c r="J1358" s="819">
        <f t="shared" si="45"/>
        <v>1</v>
      </c>
      <c r="K1358" s="941"/>
      <c r="L1358" s="953"/>
    </row>
    <row r="1359" spans="1:12">
      <c r="A1359" s="15" t="s">
        <v>2950</v>
      </c>
      <c r="B1359" s="15" t="s">
        <v>17835</v>
      </c>
      <c r="C1359" s="772" t="s">
        <v>2889</v>
      </c>
      <c r="D1359" s="17" t="s">
        <v>15511</v>
      </c>
      <c r="E1359" s="825">
        <v>0</v>
      </c>
      <c r="F1359" s="772"/>
      <c r="G1359" s="825">
        <v>510</v>
      </c>
      <c r="H1359" s="772">
        <v>1</v>
      </c>
      <c r="I1359" s="819">
        <f t="shared" si="44"/>
        <v>510</v>
      </c>
      <c r="J1359" s="819">
        <f t="shared" si="45"/>
        <v>1</v>
      </c>
      <c r="K1359" s="941"/>
      <c r="L1359" s="953"/>
    </row>
    <row r="1360" spans="1:12">
      <c r="A1360" s="15" t="s">
        <v>2950</v>
      </c>
      <c r="B1360" s="15" t="s">
        <v>17835</v>
      </c>
      <c r="C1360" s="772" t="s">
        <v>20563</v>
      </c>
      <c r="D1360" s="17" t="s">
        <v>20572</v>
      </c>
      <c r="E1360" s="825">
        <v>0</v>
      </c>
      <c r="F1360" s="772"/>
      <c r="G1360" s="825"/>
      <c r="H1360" s="772">
        <v>10</v>
      </c>
      <c r="I1360" s="819">
        <f t="shared" si="44"/>
        <v>0</v>
      </c>
      <c r="J1360" s="819">
        <f t="shared" si="45"/>
        <v>10</v>
      </c>
      <c r="K1360" s="941"/>
      <c r="L1360" s="953"/>
    </row>
    <row r="1361" spans="1:12">
      <c r="A1361" s="15" t="s">
        <v>2950</v>
      </c>
      <c r="B1361" s="15" t="s">
        <v>17835</v>
      </c>
      <c r="C1361" s="772" t="s">
        <v>20564</v>
      </c>
      <c r="D1361" s="17" t="s">
        <v>20573</v>
      </c>
      <c r="E1361" s="825">
        <v>0</v>
      </c>
      <c r="F1361" s="772"/>
      <c r="G1361" s="825"/>
      <c r="H1361" s="772">
        <v>10</v>
      </c>
      <c r="I1361" s="819">
        <f t="shared" si="44"/>
        <v>0</v>
      </c>
      <c r="J1361" s="819">
        <f t="shared" si="45"/>
        <v>10</v>
      </c>
      <c r="K1361" s="941"/>
      <c r="L1361" s="953"/>
    </row>
    <row r="1362" spans="1:12">
      <c r="A1362" s="15" t="s">
        <v>2950</v>
      </c>
      <c r="B1362" s="15" t="s">
        <v>17835</v>
      </c>
      <c r="C1362" s="772" t="s">
        <v>20565</v>
      </c>
      <c r="D1362" s="17" t="s">
        <v>20574</v>
      </c>
      <c r="E1362" s="825">
        <v>0</v>
      </c>
      <c r="F1362" s="772"/>
      <c r="G1362" s="825"/>
      <c r="H1362" s="772">
        <v>10</v>
      </c>
      <c r="I1362" s="819">
        <f t="shared" si="44"/>
        <v>0</v>
      </c>
      <c r="J1362" s="819">
        <f t="shared" si="45"/>
        <v>10</v>
      </c>
      <c r="K1362" s="941"/>
      <c r="L1362" s="953"/>
    </row>
    <row r="1363" spans="1:12">
      <c r="A1363" s="15" t="s">
        <v>2950</v>
      </c>
      <c r="B1363" s="15" t="s">
        <v>17835</v>
      </c>
      <c r="C1363" s="772" t="s">
        <v>20566</v>
      </c>
      <c r="D1363" s="17" t="s">
        <v>20575</v>
      </c>
      <c r="E1363" s="825">
        <v>0</v>
      </c>
      <c r="F1363" s="772"/>
      <c r="G1363" s="825"/>
      <c r="H1363" s="772">
        <v>10</v>
      </c>
      <c r="I1363" s="819">
        <f t="shared" si="44"/>
        <v>0</v>
      </c>
      <c r="J1363" s="819">
        <f t="shared" si="45"/>
        <v>10</v>
      </c>
      <c r="K1363" s="941"/>
      <c r="L1363" s="953"/>
    </row>
    <row r="1364" spans="1:12">
      <c r="A1364" s="15" t="s">
        <v>2950</v>
      </c>
      <c r="B1364" s="15" t="s">
        <v>17835</v>
      </c>
      <c r="C1364" s="772" t="s">
        <v>20567</v>
      </c>
      <c r="D1364" s="17" t="s">
        <v>20576</v>
      </c>
      <c r="E1364" s="825">
        <v>0</v>
      </c>
      <c r="F1364" s="772"/>
      <c r="G1364" s="825"/>
      <c r="H1364" s="772">
        <v>10</v>
      </c>
      <c r="I1364" s="819">
        <f t="shared" si="44"/>
        <v>0</v>
      </c>
      <c r="J1364" s="819">
        <f t="shared" si="45"/>
        <v>10</v>
      </c>
      <c r="K1364" s="941"/>
      <c r="L1364" s="953"/>
    </row>
    <row r="1365" spans="1:12">
      <c r="A1365" s="15" t="s">
        <v>2950</v>
      </c>
      <c r="B1365" s="15" t="s">
        <v>17835</v>
      </c>
      <c r="C1365" s="772" t="s">
        <v>20568</v>
      </c>
      <c r="D1365" s="17" t="s">
        <v>20577</v>
      </c>
      <c r="E1365" s="825">
        <v>0</v>
      </c>
      <c r="F1365" s="772"/>
      <c r="G1365" s="825"/>
      <c r="H1365" s="772">
        <v>10</v>
      </c>
      <c r="I1365" s="819">
        <f t="shared" si="44"/>
        <v>0</v>
      </c>
      <c r="J1365" s="819">
        <f t="shared" si="45"/>
        <v>10</v>
      </c>
      <c r="K1365" s="941"/>
      <c r="L1365" s="953"/>
    </row>
    <row r="1366" spans="1:12">
      <c r="A1366" s="15" t="s">
        <v>2950</v>
      </c>
      <c r="B1366" s="15" t="s">
        <v>17835</v>
      </c>
      <c r="C1366" s="772" t="s">
        <v>20569</v>
      </c>
      <c r="D1366" s="17" t="s">
        <v>20578</v>
      </c>
      <c r="E1366" s="825">
        <v>0</v>
      </c>
      <c r="F1366" s="772"/>
      <c r="G1366" s="825"/>
      <c r="H1366" s="772">
        <v>10</v>
      </c>
      <c r="I1366" s="819">
        <f t="shared" si="44"/>
        <v>0</v>
      </c>
      <c r="J1366" s="819">
        <f t="shared" si="45"/>
        <v>10</v>
      </c>
      <c r="K1366" s="941"/>
      <c r="L1366" s="953"/>
    </row>
    <row r="1367" spans="1:12">
      <c r="A1367" s="15" t="s">
        <v>2950</v>
      </c>
      <c r="B1367" s="15" t="s">
        <v>17835</v>
      </c>
      <c r="C1367" s="772" t="s">
        <v>20570</v>
      </c>
      <c r="D1367" s="17" t="s">
        <v>20579</v>
      </c>
      <c r="E1367" s="825">
        <v>0</v>
      </c>
      <c r="F1367" s="772"/>
      <c r="G1367" s="825"/>
      <c r="H1367" s="772">
        <v>10</v>
      </c>
      <c r="I1367" s="819">
        <f t="shared" si="44"/>
        <v>0</v>
      </c>
      <c r="J1367" s="819">
        <f t="shared" si="45"/>
        <v>10</v>
      </c>
      <c r="K1367" s="941"/>
      <c r="L1367" s="953"/>
    </row>
    <row r="1368" spans="1:12">
      <c r="A1368" s="15" t="s">
        <v>2950</v>
      </c>
      <c r="B1368" s="15" t="s">
        <v>17835</v>
      </c>
      <c r="C1368" s="772" t="s">
        <v>20571</v>
      </c>
      <c r="D1368" s="17" t="s">
        <v>20580</v>
      </c>
      <c r="E1368" s="825">
        <v>0</v>
      </c>
      <c r="F1368" s="772"/>
      <c r="G1368" s="825"/>
      <c r="H1368" s="772">
        <v>10</v>
      </c>
      <c r="I1368" s="819">
        <f t="shared" si="44"/>
        <v>0</v>
      </c>
      <c r="J1368" s="819">
        <f t="shared" si="45"/>
        <v>10</v>
      </c>
      <c r="K1368" s="941"/>
      <c r="L1368" s="953"/>
    </row>
    <row r="1369" spans="1:12">
      <c r="A1369" s="15" t="s">
        <v>2950</v>
      </c>
      <c r="B1369" s="15" t="s">
        <v>17835</v>
      </c>
      <c r="C1369" s="772" t="s">
        <v>20437</v>
      </c>
      <c r="D1369" s="17" t="s">
        <v>20439</v>
      </c>
      <c r="E1369" s="825">
        <v>0</v>
      </c>
      <c r="F1369" s="772"/>
      <c r="G1369" s="825"/>
      <c r="H1369" s="772">
        <v>10</v>
      </c>
      <c r="I1369" s="819">
        <f t="shared" si="44"/>
        <v>0</v>
      </c>
      <c r="J1369" s="819">
        <f t="shared" si="45"/>
        <v>10</v>
      </c>
      <c r="K1369" s="941"/>
      <c r="L1369" s="953"/>
    </row>
    <row r="1370" spans="1:12">
      <c r="A1370" s="15" t="s">
        <v>2950</v>
      </c>
      <c r="B1370" s="15" t="s">
        <v>17835</v>
      </c>
      <c r="C1370" s="772" t="s">
        <v>20438</v>
      </c>
      <c r="D1370" s="17" t="s">
        <v>20440</v>
      </c>
      <c r="E1370" s="825">
        <v>0</v>
      </c>
      <c r="F1370" s="772"/>
      <c r="G1370" s="825"/>
      <c r="H1370" s="772">
        <v>10</v>
      </c>
      <c r="I1370" s="819">
        <f t="shared" si="44"/>
        <v>0</v>
      </c>
      <c r="J1370" s="819">
        <f t="shared" si="45"/>
        <v>10</v>
      </c>
      <c r="K1370" s="941"/>
      <c r="L1370" s="953"/>
    </row>
    <row r="1371" spans="1:12">
      <c r="A1371" s="15" t="s">
        <v>2950</v>
      </c>
      <c r="B1371" s="15" t="s">
        <v>17835</v>
      </c>
      <c r="C1371" s="772" t="s">
        <v>2890</v>
      </c>
      <c r="D1371" s="17" t="s">
        <v>15512</v>
      </c>
      <c r="E1371" s="825">
        <v>0</v>
      </c>
      <c r="F1371" s="772">
        <v>0</v>
      </c>
      <c r="G1371" s="825"/>
      <c r="H1371" s="772">
        <v>1</v>
      </c>
      <c r="I1371" s="819">
        <f t="shared" si="44"/>
        <v>0</v>
      </c>
      <c r="J1371" s="819">
        <f t="shared" si="45"/>
        <v>1</v>
      </c>
      <c r="K1371" s="941"/>
      <c r="L1371" s="953"/>
    </row>
    <row r="1372" spans="1:12">
      <c r="A1372" s="15" t="s">
        <v>2950</v>
      </c>
      <c r="B1372" s="15" t="s">
        <v>17835</v>
      </c>
      <c r="C1372" s="772" t="s">
        <v>20384</v>
      </c>
      <c r="D1372" s="17" t="s">
        <v>20386</v>
      </c>
      <c r="E1372" s="825">
        <v>0</v>
      </c>
      <c r="F1372" s="772"/>
      <c r="G1372" s="825"/>
      <c r="H1372" s="772">
        <v>10</v>
      </c>
      <c r="I1372" s="819">
        <f t="shared" si="44"/>
        <v>0</v>
      </c>
      <c r="J1372" s="819">
        <f t="shared" si="45"/>
        <v>10</v>
      </c>
      <c r="K1372" s="941"/>
      <c r="L1372" s="953"/>
    </row>
    <row r="1373" spans="1:12">
      <c r="A1373" s="15" t="s">
        <v>2950</v>
      </c>
      <c r="B1373" s="15" t="s">
        <v>17835</v>
      </c>
      <c r="C1373" s="772" t="s">
        <v>20385</v>
      </c>
      <c r="D1373" s="17" t="s">
        <v>20387</v>
      </c>
      <c r="E1373" s="825">
        <v>0</v>
      </c>
      <c r="F1373" s="772"/>
      <c r="G1373" s="825"/>
      <c r="H1373" s="772">
        <v>10</v>
      </c>
      <c r="I1373" s="819">
        <f t="shared" si="44"/>
        <v>0</v>
      </c>
      <c r="J1373" s="819">
        <f t="shared" si="45"/>
        <v>10</v>
      </c>
      <c r="K1373" s="941"/>
      <c r="L1373" s="953"/>
    </row>
    <row r="1374" spans="1:12">
      <c r="A1374" s="15" t="s">
        <v>2950</v>
      </c>
      <c r="B1374" s="15" t="s">
        <v>17835</v>
      </c>
      <c r="C1374" s="772" t="s">
        <v>3423</v>
      </c>
      <c r="D1374" s="17" t="s">
        <v>15750</v>
      </c>
      <c r="E1374" s="825">
        <v>0</v>
      </c>
      <c r="F1374" s="772">
        <v>0</v>
      </c>
      <c r="G1374" s="825"/>
      <c r="H1374" s="772">
        <v>10</v>
      </c>
      <c r="I1374" s="819">
        <f t="shared" si="44"/>
        <v>0</v>
      </c>
      <c r="J1374" s="819">
        <f t="shared" si="45"/>
        <v>10</v>
      </c>
      <c r="K1374" s="941"/>
      <c r="L1374" s="953"/>
    </row>
    <row r="1375" spans="1:12">
      <c r="A1375" s="15" t="s">
        <v>2950</v>
      </c>
      <c r="B1375" s="15" t="s">
        <v>17835</v>
      </c>
      <c r="C1375" s="772" t="s">
        <v>20058</v>
      </c>
      <c r="D1375" s="17" t="s">
        <v>20059</v>
      </c>
      <c r="E1375" s="825">
        <v>0</v>
      </c>
      <c r="F1375" s="772"/>
      <c r="G1375" s="825"/>
      <c r="H1375" s="772">
        <v>10</v>
      </c>
      <c r="I1375" s="819">
        <f t="shared" si="44"/>
        <v>0</v>
      </c>
      <c r="J1375" s="819">
        <f t="shared" si="45"/>
        <v>10</v>
      </c>
      <c r="K1375" s="941"/>
      <c r="L1375" s="953"/>
    </row>
    <row r="1376" spans="1:12">
      <c r="A1376" s="15" t="s">
        <v>2950</v>
      </c>
      <c r="B1376" s="15" t="s">
        <v>17835</v>
      </c>
      <c r="C1376" s="772" t="s">
        <v>20073</v>
      </c>
      <c r="D1376" s="17" t="s">
        <v>20074</v>
      </c>
      <c r="E1376" s="825">
        <v>0</v>
      </c>
      <c r="F1376" s="772"/>
      <c r="G1376" s="825"/>
      <c r="H1376" s="772">
        <v>10</v>
      </c>
      <c r="I1376" s="819">
        <f t="shared" si="44"/>
        <v>0</v>
      </c>
      <c r="J1376" s="819">
        <f t="shared" si="45"/>
        <v>10</v>
      </c>
      <c r="K1376" s="941"/>
      <c r="L1376" s="953"/>
    </row>
    <row r="1377" spans="1:12">
      <c r="A1377" s="15" t="s">
        <v>2950</v>
      </c>
      <c r="B1377" s="15" t="s">
        <v>17835</v>
      </c>
      <c r="C1377" s="772" t="s">
        <v>20095</v>
      </c>
      <c r="D1377" s="17" t="s">
        <v>20096</v>
      </c>
      <c r="E1377" s="825">
        <v>0</v>
      </c>
      <c r="F1377" s="772"/>
      <c r="G1377" s="825"/>
      <c r="H1377" s="772">
        <v>10</v>
      </c>
      <c r="I1377" s="819">
        <f t="shared" si="44"/>
        <v>0</v>
      </c>
      <c r="J1377" s="819">
        <f t="shared" si="45"/>
        <v>10</v>
      </c>
      <c r="K1377" s="941"/>
      <c r="L1377" s="953"/>
    </row>
    <row r="1378" spans="1:12">
      <c r="A1378" s="15" t="s">
        <v>2950</v>
      </c>
      <c r="B1378" s="15" t="s">
        <v>17835</v>
      </c>
      <c r="C1378" s="772" t="s">
        <v>20137</v>
      </c>
      <c r="D1378" s="825" t="s">
        <v>20138</v>
      </c>
      <c r="E1378" s="825">
        <v>0</v>
      </c>
      <c r="F1378" s="772"/>
      <c r="G1378" s="825"/>
      <c r="H1378" s="772">
        <v>10</v>
      </c>
      <c r="I1378" s="819">
        <f t="shared" si="44"/>
        <v>0</v>
      </c>
      <c r="J1378" s="819">
        <f t="shared" si="45"/>
        <v>10</v>
      </c>
      <c r="K1378" s="941"/>
      <c r="L1378" s="953"/>
    </row>
    <row r="1379" spans="1:12">
      <c r="A1379" s="15" t="s">
        <v>2950</v>
      </c>
      <c r="B1379" s="15" t="s">
        <v>17835</v>
      </c>
      <c r="C1379" s="772" t="s">
        <v>2891</v>
      </c>
      <c r="D1379" s="17" t="s">
        <v>15513</v>
      </c>
      <c r="E1379" s="825">
        <v>0</v>
      </c>
      <c r="F1379" s="772">
        <v>0</v>
      </c>
      <c r="G1379" s="825"/>
      <c r="H1379" s="772">
        <v>1</v>
      </c>
      <c r="I1379" s="819">
        <f t="shared" si="44"/>
        <v>0</v>
      </c>
      <c r="J1379" s="819">
        <f t="shared" si="45"/>
        <v>1</v>
      </c>
      <c r="K1379" s="941"/>
      <c r="L1379" s="953"/>
    </row>
    <row r="1380" spans="1:12">
      <c r="A1380" s="15" t="s">
        <v>2950</v>
      </c>
      <c r="B1380" s="15" t="s">
        <v>17835</v>
      </c>
      <c r="C1380" s="772" t="s">
        <v>2892</v>
      </c>
      <c r="D1380" s="17" t="s">
        <v>2893</v>
      </c>
      <c r="E1380" s="825">
        <v>0</v>
      </c>
      <c r="F1380" s="772"/>
      <c r="G1380" s="825"/>
      <c r="H1380" s="772">
        <v>1</v>
      </c>
      <c r="I1380" s="819">
        <f t="shared" si="44"/>
        <v>0</v>
      </c>
      <c r="J1380" s="819">
        <f t="shared" si="45"/>
        <v>1</v>
      </c>
      <c r="K1380" s="941"/>
      <c r="L1380" s="953"/>
    </row>
    <row r="1381" spans="1:12">
      <c r="A1381" s="15" t="s">
        <v>2950</v>
      </c>
      <c r="B1381" s="15" t="s">
        <v>17835</v>
      </c>
      <c r="C1381" s="772" t="s">
        <v>2894</v>
      </c>
      <c r="D1381" s="17" t="s">
        <v>15514</v>
      </c>
      <c r="E1381" s="825">
        <v>0</v>
      </c>
      <c r="F1381" s="772"/>
      <c r="G1381" s="825"/>
      <c r="H1381" s="772">
        <v>1</v>
      </c>
      <c r="I1381" s="819">
        <f t="shared" si="44"/>
        <v>0</v>
      </c>
      <c r="J1381" s="819">
        <f t="shared" si="45"/>
        <v>1</v>
      </c>
      <c r="K1381" s="941"/>
      <c r="L1381" s="953"/>
    </row>
    <row r="1382" spans="1:12" ht="25.5">
      <c r="A1382" s="15" t="s">
        <v>2950</v>
      </c>
      <c r="B1382" s="15" t="s">
        <v>17835</v>
      </c>
      <c r="C1382" s="772" t="s">
        <v>2657</v>
      </c>
      <c r="D1382" s="20" t="s">
        <v>15515</v>
      </c>
      <c r="E1382" s="825">
        <v>0</v>
      </c>
      <c r="F1382" s="772">
        <v>0</v>
      </c>
      <c r="G1382" s="825">
        <v>52</v>
      </c>
      <c r="H1382" s="772">
        <v>50</v>
      </c>
      <c r="I1382" s="819">
        <f t="shared" si="44"/>
        <v>52</v>
      </c>
      <c r="J1382" s="819">
        <f t="shared" si="45"/>
        <v>50</v>
      </c>
      <c r="K1382" s="941"/>
      <c r="L1382" s="953"/>
    </row>
    <row r="1383" spans="1:12" ht="38.25">
      <c r="A1383" s="15" t="s">
        <v>2950</v>
      </c>
      <c r="B1383" s="15" t="s">
        <v>17835</v>
      </c>
      <c r="C1383" s="772" t="s">
        <v>2487</v>
      </c>
      <c r="D1383" s="20" t="s">
        <v>15516</v>
      </c>
      <c r="E1383" s="825">
        <v>0</v>
      </c>
      <c r="F1383" s="772">
        <v>0</v>
      </c>
      <c r="G1383" s="825">
        <v>2</v>
      </c>
      <c r="H1383" s="772">
        <v>1</v>
      </c>
      <c r="I1383" s="819">
        <f t="shared" si="44"/>
        <v>2</v>
      </c>
      <c r="J1383" s="819">
        <f t="shared" si="45"/>
        <v>1</v>
      </c>
      <c r="K1383" s="941"/>
      <c r="L1383" s="953"/>
    </row>
    <row r="1384" spans="1:12">
      <c r="A1384" s="15" t="s">
        <v>2950</v>
      </c>
      <c r="B1384" s="15" t="s">
        <v>17835</v>
      </c>
      <c r="C1384" s="772" t="s">
        <v>2659</v>
      </c>
      <c r="D1384" s="17" t="s">
        <v>15517</v>
      </c>
      <c r="E1384" s="825">
        <v>0</v>
      </c>
      <c r="F1384" s="772">
        <v>0</v>
      </c>
      <c r="G1384" s="825">
        <v>392</v>
      </c>
      <c r="H1384" s="772">
        <v>1</v>
      </c>
      <c r="I1384" s="819">
        <f t="shared" si="44"/>
        <v>392</v>
      </c>
      <c r="J1384" s="819">
        <f t="shared" si="45"/>
        <v>1</v>
      </c>
      <c r="K1384" s="941"/>
      <c r="L1384" s="953"/>
    </row>
    <row r="1385" spans="1:12">
      <c r="A1385" s="15" t="s">
        <v>2950</v>
      </c>
      <c r="B1385" s="15" t="s">
        <v>17835</v>
      </c>
      <c r="C1385" s="772" t="s">
        <v>20160</v>
      </c>
      <c r="D1385" s="17" t="s">
        <v>20161</v>
      </c>
      <c r="E1385" s="825">
        <v>0</v>
      </c>
      <c r="F1385" s="772"/>
      <c r="G1385" s="825"/>
      <c r="H1385" s="772">
        <v>10</v>
      </c>
      <c r="I1385" s="819">
        <f t="shared" si="44"/>
        <v>0</v>
      </c>
      <c r="J1385" s="819">
        <f t="shared" si="45"/>
        <v>10</v>
      </c>
      <c r="K1385" s="941"/>
      <c r="L1385" s="953"/>
    </row>
    <row r="1386" spans="1:12">
      <c r="A1386" s="15" t="s">
        <v>2950</v>
      </c>
      <c r="B1386" s="15" t="s">
        <v>17835</v>
      </c>
      <c r="C1386" s="772" t="s">
        <v>2895</v>
      </c>
      <c r="D1386" s="17" t="s">
        <v>15518</v>
      </c>
      <c r="E1386" s="825">
        <v>0</v>
      </c>
      <c r="F1386" s="772"/>
      <c r="G1386" s="825">
        <v>13</v>
      </c>
      <c r="H1386" s="772">
        <v>10</v>
      </c>
      <c r="I1386" s="819">
        <f t="shared" si="44"/>
        <v>13</v>
      </c>
      <c r="J1386" s="819">
        <f t="shared" si="45"/>
        <v>10</v>
      </c>
      <c r="K1386" s="941"/>
      <c r="L1386" s="953"/>
    </row>
    <row r="1387" spans="1:12">
      <c r="A1387" s="15" t="s">
        <v>2950</v>
      </c>
      <c r="B1387" s="15" t="s">
        <v>17835</v>
      </c>
      <c r="C1387" s="772" t="s">
        <v>2896</v>
      </c>
      <c r="D1387" s="17" t="s">
        <v>15519</v>
      </c>
      <c r="E1387" s="825">
        <v>0</v>
      </c>
      <c r="F1387" s="772"/>
      <c r="G1387" s="825">
        <v>1</v>
      </c>
      <c r="H1387" s="772">
        <v>1</v>
      </c>
      <c r="I1387" s="819">
        <f t="shared" si="44"/>
        <v>1</v>
      </c>
      <c r="J1387" s="819">
        <f t="shared" si="45"/>
        <v>1</v>
      </c>
      <c r="K1387" s="941"/>
      <c r="L1387" s="953"/>
    </row>
    <row r="1388" spans="1:12">
      <c r="A1388" s="15" t="s">
        <v>2950</v>
      </c>
      <c r="B1388" s="15" t="s">
        <v>17835</v>
      </c>
      <c r="C1388" s="772" t="s">
        <v>4441</v>
      </c>
      <c r="D1388" s="17" t="s">
        <v>16275</v>
      </c>
      <c r="E1388" s="825">
        <v>0</v>
      </c>
      <c r="F1388" s="772"/>
      <c r="G1388" s="825"/>
      <c r="H1388" s="772">
        <v>10</v>
      </c>
      <c r="I1388" s="819">
        <f t="shared" si="44"/>
        <v>0</v>
      </c>
      <c r="J1388" s="819">
        <f t="shared" si="45"/>
        <v>10</v>
      </c>
      <c r="K1388" s="941"/>
      <c r="L1388" s="953"/>
    </row>
    <row r="1389" spans="1:12">
      <c r="A1389" s="15" t="s">
        <v>2950</v>
      </c>
      <c r="B1389" s="15" t="s">
        <v>17835</v>
      </c>
      <c r="C1389" s="772" t="s">
        <v>20158</v>
      </c>
      <c r="D1389" s="17" t="s">
        <v>20159</v>
      </c>
      <c r="E1389" s="825">
        <v>0</v>
      </c>
      <c r="F1389" s="772"/>
      <c r="G1389" s="825"/>
      <c r="H1389" s="772">
        <v>10</v>
      </c>
      <c r="I1389" s="819">
        <f t="shared" si="44"/>
        <v>0</v>
      </c>
      <c r="J1389" s="819">
        <f t="shared" si="45"/>
        <v>10</v>
      </c>
      <c r="K1389" s="941"/>
      <c r="L1389" s="953"/>
    </row>
    <row r="1390" spans="1:12">
      <c r="A1390" s="15" t="s">
        <v>2950</v>
      </c>
      <c r="B1390" s="15" t="s">
        <v>17835</v>
      </c>
      <c r="C1390" s="772" t="s">
        <v>5639</v>
      </c>
      <c r="D1390" s="17" t="s">
        <v>16655</v>
      </c>
      <c r="E1390" s="825">
        <v>0</v>
      </c>
      <c r="F1390" s="772"/>
      <c r="G1390" s="825"/>
      <c r="H1390" s="772">
        <v>10</v>
      </c>
      <c r="I1390" s="819">
        <f t="shared" si="44"/>
        <v>0</v>
      </c>
      <c r="J1390" s="819">
        <f t="shared" si="45"/>
        <v>10</v>
      </c>
      <c r="K1390" s="941"/>
      <c r="L1390" s="953"/>
    </row>
    <row r="1391" spans="1:12">
      <c r="A1391" s="15" t="s">
        <v>2950</v>
      </c>
      <c r="B1391" s="15" t="s">
        <v>17835</v>
      </c>
      <c r="C1391" s="772" t="s">
        <v>5640</v>
      </c>
      <c r="D1391" s="17" t="s">
        <v>5641</v>
      </c>
      <c r="E1391" s="825">
        <v>0</v>
      </c>
      <c r="F1391" s="772"/>
      <c r="G1391" s="825"/>
      <c r="H1391" s="772">
        <v>10</v>
      </c>
      <c r="I1391" s="819">
        <f t="shared" si="44"/>
        <v>0</v>
      </c>
      <c r="J1391" s="819">
        <f t="shared" si="45"/>
        <v>10</v>
      </c>
      <c r="K1391" s="941"/>
      <c r="L1391" s="953"/>
    </row>
    <row r="1392" spans="1:12">
      <c r="A1392" s="15" t="s">
        <v>2950</v>
      </c>
      <c r="B1392" s="15" t="s">
        <v>17835</v>
      </c>
      <c r="C1392" s="772" t="s">
        <v>5642</v>
      </c>
      <c r="D1392" s="17" t="s">
        <v>16656</v>
      </c>
      <c r="E1392" s="825">
        <v>0</v>
      </c>
      <c r="F1392" s="772"/>
      <c r="G1392" s="825"/>
      <c r="H1392" s="772">
        <v>10</v>
      </c>
      <c r="I1392" s="819">
        <f t="shared" si="44"/>
        <v>0</v>
      </c>
      <c r="J1392" s="819">
        <f t="shared" si="45"/>
        <v>10</v>
      </c>
      <c r="K1392" s="941"/>
      <c r="L1392" s="953"/>
    </row>
    <row r="1393" spans="1:12">
      <c r="A1393" s="15" t="s">
        <v>2950</v>
      </c>
      <c r="B1393" s="15" t="s">
        <v>17835</v>
      </c>
      <c r="C1393" s="772" t="s">
        <v>20182</v>
      </c>
      <c r="D1393" s="17" t="s">
        <v>20183</v>
      </c>
      <c r="E1393" s="825">
        <v>0</v>
      </c>
      <c r="F1393" s="772"/>
      <c r="G1393" s="825"/>
      <c r="H1393" s="772">
        <v>10</v>
      </c>
      <c r="I1393" s="819">
        <f t="shared" si="44"/>
        <v>0</v>
      </c>
      <c r="J1393" s="819">
        <f t="shared" si="45"/>
        <v>10</v>
      </c>
      <c r="K1393" s="941"/>
      <c r="L1393" s="953"/>
    </row>
    <row r="1394" spans="1:12">
      <c r="A1394" s="15" t="s">
        <v>2950</v>
      </c>
      <c r="B1394" s="15" t="s">
        <v>17835</v>
      </c>
      <c r="C1394" s="772" t="s">
        <v>5652</v>
      </c>
      <c r="D1394" s="17" t="s">
        <v>16664</v>
      </c>
      <c r="E1394" s="825">
        <v>0</v>
      </c>
      <c r="F1394" s="772"/>
      <c r="G1394" s="825"/>
      <c r="H1394" s="772">
        <v>10</v>
      </c>
      <c r="I1394" s="819">
        <f t="shared" si="44"/>
        <v>0</v>
      </c>
      <c r="J1394" s="819">
        <f t="shared" si="45"/>
        <v>10</v>
      </c>
      <c r="K1394" s="941"/>
      <c r="L1394" s="953"/>
    </row>
    <row r="1395" spans="1:12">
      <c r="A1395" s="15" t="s">
        <v>2950</v>
      </c>
      <c r="B1395" s="15" t="s">
        <v>17835</v>
      </c>
      <c r="C1395" s="772" t="s">
        <v>5653</v>
      </c>
      <c r="D1395" s="17" t="s">
        <v>16665</v>
      </c>
      <c r="E1395" s="825">
        <v>0</v>
      </c>
      <c r="F1395" s="772"/>
      <c r="G1395" s="825"/>
      <c r="H1395" s="772">
        <v>10</v>
      </c>
      <c r="I1395" s="819">
        <f t="shared" si="44"/>
        <v>0</v>
      </c>
      <c r="J1395" s="819">
        <f t="shared" si="45"/>
        <v>10</v>
      </c>
      <c r="K1395" s="941"/>
      <c r="L1395" s="953"/>
    </row>
    <row r="1396" spans="1:12">
      <c r="A1396" s="15" t="s">
        <v>2950</v>
      </c>
      <c r="B1396" s="15" t="s">
        <v>17835</v>
      </c>
      <c r="C1396" s="772" t="s">
        <v>2897</v>
      </c>
      <c r="D1396" s="17" t="s">
        <v>2898</v>
      </c>
      <c r="E1396" s="825">
        <v>0</v>
      </c>
      <c r="F1396" s="772"/>
      <c r="G1396" s="825"/>
      <c r="H1396" s="772">
        <v>1</v>
      </c>
      <c r="I1396" s="819">
        <f t="shared" si="44"/>
        <v>0</v>
      </c>
      <c r="J1396" s="819">
        <f t="shared" si="45"/>
        <v>1</v>
      </c>
      <c r="K1396" s="941"/>
      <c r="L1396" s="953"/>
    </row>
    <row r="1397" spans="1:12">
      <c r="A1397" s="15" t="s">
        <v>2950</v>
      </c>
      <c r="B1397" s="15" t="s">
        <v>17835</v>
      </c>
      <c r="C1397" s="772" t="s">
        <v>20185</v>
      </c>
      <c r="D1397" s="17" t="s">
        <v>20186</v>
      </c>
      <c r="E1397" s="825">
        <v>0</v>
      </c>
      <c r="F1397" s="772"/>
      <c r="G1397" s="825"/>
      <c r="H1397" s="772">
        <v>10</v>
      </c>
      <c r="I1397" s="819">
        <f t="shared" si="44"/>
        <v>0</v>
      </c>
      <c r="J1397" s="819">
        <f t="shared" si="45"/>
        <v>10</v>
      </c>
      <c r="K1397" s="941"/>
      <c r="L1397" s="953"/>
    </row>
    <row r="1398" spans="1:12">
      <c r="A1398" s="15" t="s">
        <v>2950</v>
      </c>
      <c r="B1398" s="15" t="s">
        <v>17835</v>
      </c>
      <c r="C1398" s="772" t="s">
        <v>5655</v>
      </c>
      <c r="D1398" s="17" t="s">
        <v>16667</v>
      </c>
      <c r="E1398" s="825">
        <v>0</v>
      </c>
      <c r="F1398" s="772"/>
      <c r="G1398" s="825"/>
      <c r="H1398" s="772">
        <v>10</v>
      </c>
      <c r="I1398" s="819">
        <f t="shared" si="44"/>
        <v>0</v>
      </c>
      <c r="J1398" s="819">
        <f t="shared" si="45"/>
        <v>10</v>
      </c>
      <c r="K1398" s="941"/>
      <c r="L1398" s="953"/>
    </row>
    <row r="1399" spans="1:12">
      <c r="A1399" s="15" t="s">
        <v>2950</v>
      </c>
      <c r="B1399" s="15" t="s">
        <v>17835</v>
      </c>
      <c r="C1399" s="772" t="s">
        <v>2899</v>
      </c>
      <c r="D1399" s="17" t="s">
        <v>2900</v>
      </c>
      <c r="E1399" s="825">
        <v>0</v>
      </c>
      <c r="F1399" s="772"/>
      <c r="G1399" s="825"/>
      <c r="H1399" s="772">
        <v>1</v>
      </c>
      <c r="I1399" s="819">
        <f t="shared" si="44"/>
        <v>0</v>
      </c>
      <c r="J1399" s="819">
        <f t="shared" si="45"/>
        <v>1</v>
      </c>
      <c r="K1399" s="941"/>
      <c r="L1399" s="953"/>
    </row>
    <row r="1400" spans="1:12">
      <c r="A1400" s="15" t="s">
        <v>2950</v>
      </c>
      <c r="B1400" s="15" t="s">
        <v>17835</v>
      </c>
      <c r="C1400" s="772" t="s">
        <v>20174</v>
      </c>
      <c r="D1400" s="17" t="s">
        <v>20177</v>
      </c>
      <c r="E1400" s="825">
        <v>0</v>
      </c>
      <c r="F1400" s="772"/>
      <c r="G1400" s="825"/>
      <c r="H1400" s="772">
        <v>10</v>
      </c>
      <c r="I1400" s="819">
        <f t="shared" si="44"/>
        <v>0</v>
      </c>
      <c r="J1400" s="819">
        <f t="shared" si="45"/>
        <v>10</v>
      </c>
      <c r="K1400" s="941"/>
      <c r="L1400" s="953"/>
    </row>
    <row r="1401" spans="1:12">
      <c r="A1401" s="15" t="s">
        <v>2950</v>
      </c>
      <c r="B1401" s="15" t="s">
        <v>17835</v>
      </c>
      <c r="C1401" s="772" t="s">
        <v>20175</v>
      </c>
      <c r="D1401" s="17" t="s">
        <v>20178</v>
      </c>
      <c r="E1401" s="825">
        <v>0</v>
      </c>
      <c r="F1401" s="772"/>
      <c r="G1401" s="825"/>
      <c r="H1401" s="772">
        <v>10</v>
      </c>
      <c r="I1401" s="819">
        <f t="shared" si="44"/>
        <v>0</v>
      </c>
      <c r="J1401" s="819">
        <f t="shared" si="45"/>
        <v>10</v>
      </c>
      <c r="K1401" s="941"/>
      <c r="L1401" s="953"/>
    </row>
    <row r="1402" spans="1:12">
      <c r="A1402" s="15" t="s">
        <v>2950</v>
      </c>
      <c r="B1402" s="15" t="s">
        <v>17835</v>
      </c>
      <c r="C1402" s="772" t="s">
        <v>20176</v>
      </c>
      <c r="D1402" s="17" t="s">
        <v>20179</v>
      </c>
      <c r="E1402" s="825">
        <v>0</v>
      </c>
      <c r="F1402" s="772"/>
      <c r="G1402" s="825"/>
      <c r="H1402" s="772">
        <v>10</v>
      </c>
      <c r="I1402" s="819">
        <f t="shared" si="44"/>
        <v>0</v>
      </c>
      <c r="J1402" s="819">
        <f t="shared" si="45"/>
        <v>10</v>
      </c>
      <c r="K1402" s="941"/>
      <c r="L1402" s="953"/>
    </row>
    <row r="1403" spans="1:12">
      <c r="A1403" s="15" t="s">
        <v>2950</v>
      </c>
      <c r="B1403" s="15" t="s">
        <v>17835</v>
      </c>
      <c r="C1403" s="772" t="s">
        <v>2901</v>
      </c>
      <c r="D1403" s="17" t="s">
        <v>15520</v>
      </c>
      <c r="E1403" s="825">
        <v>0</v>
      </c>
      <c r="F1403" s="772"/>
      <c r="G1403" s="825">
        <v>427</v>
      </c>
      <c r="H1403" s="772">
        <v>370</v>
      </c>
      <c r="I1403" s="819">
        <f t="shared" si="44"/>
        <v>427</v>
      </c>
      <c r="J1403" s="819">
        <f t="shared" si="45"/>
        <v>370</v>
      </c>
      <c r="K1403" s="941"/>
      <c r="L1403" s="953"/>
    </row>
    <row r="1404" spans="1:12">
      <c r="A1404" s="15" t="s">
        <v>2950</v>
      </c>
      <c r="B1404" s="15" t="s">
        <v>17835</v>
      </c>
      <c r="C1404" s="772" t="s">
        <v>2902</v>
      </c>
      <c r="D1404" s="17" t="s">
        <v>2903</v>
      </c>
      <c r="E1404" s="825">
        <v>0</v>
      </c>
      <c r="F1404" s="772"/>
      <c r="G1404" s="825"/>
      <c r="H1404" s="772">
        <v>1</v>
      </c>
      <c r="I1404" s="819">
        <f t="shared" si="44"/>
        <v>0</v>
      </c>
      <c r="J1404" s="819">
        <f t="shared" si="45"/>
        <v>1</v>
      </c>
      <c r="K1404" s="941"/>
      <c r="L1404" s="953"/>
    </row>
    <row r="1405" spans="1:12">
      <c r="A1405" s="15" t="s">
        <v>2950</v>
      </c>
      <c r="B1405" s="15" t="s">
        <v>17835</v>
      </c>
      <c r="C1405" s="772" t="s">
        <v>20135</v>
      </c>
      <c r="D1405" s="17" t="s">
        <v>20136</v>
      </c>
      <c r="E1405" s="825">
        <v>0</v>
      </c>
      <c r="F1405" s="772"/>
      <c r="G1405" s="825"/>
      <c r="H1405" s="772">
        <v>10</v>
      </c>
      <c r="I1405" s="819">
        <f t="shared" si="44"/>
        <v>0</v>
      </c>
      <c r="J1405" s="819">
        <f t="shared" si="45"/>
        <v>10</v>
      </c>
      <c r="K1405" s="941"/>
      <c r="L1405" s="953"/>
    </row>
    <row r="1406" spans="1:12">
      <c r="A1406" s="15" t="s">
        <v>2950</v>
      </c>
      <c r="B1406" s="15" t="s">
        <v>17835</v>
      </c>
      <c r="C1406" s="772" t="s">
        <v>5666</v>
      </c>
      <c r="D1406" s="17" t="s">
        <v>16676</v>
      </c>
      <c r="E1406" s="825">
        <v>0</v>
      </c>
      <c r="F1406" s="772"/>
      <c r="G1406" s="825"/>
      <c r="H1406" s="772">
        <v>10</v>
      </c>
      <c r="I1406" s="819">
        <f t="shared" si="44"/>
        <v>0</v>
      </c>
      <c r="J1406" s="819">
        <f t="shared" si="45"/>
        <v>10</v>
      </c>
      <c r="K1406" s="941"/>
      <c r="L1406" s="953"/>
    </row>
    <row r="1407" spans="1:12">
      <c r="A1407" s="15" t="s">
        <v>2950</v>
      </c>
      <c r="B1407" s="15" t="s">
        <v>17835</v>
      </c>
      <c r="C1407" s="772" t="s">
        <v>5668</v>
      </c>
      <c r="D1407" s="17" t="s">
        <v>16677</v>
      </c>
      <c r="E1407" s="825">
        <v>0</v>
      </c>
      <c r="F1407" s="772"/>
      <c r="G1407" s="825"/>
      <c r="H1407" s="772">
        <v>10</v>
      </c>
      <c r="I1407" s="819">
        <f t="shared" si="44"/>
        <v>0</v>
      </c>
      <c r="J1407" s="819">
        <f t="shared" si="45"/>
        <v>10</v>
      </c>
      <c r="K1407" s="941"/>
      <c r="L1407" s="953"/>
    </row>
    <row r="1408" spans="1:12">
      <c r="A1408" s="15" t="s">
        <v>2950</v>
      </c>
      <c r="B1408" s="15" t="s">
        <v>17835</v>
      </c>
      <c r="C1408" s="772" t="s">
        <v>18740</v>
      </c>
      <c r="D1408" s="17" t="s">
        <v>20184</v>
      </c>
      <c r="E1408" s="825">
        <v>0</v>
      </c>
      <c r="F1408" s="772"/>
      <c r="G1408" s="825"/>
      <c r="H1408" s="772">
        <v>10</v>
      </c>
      <c r="I1408" s="819">
        <f t="shared" si="44"/>
        <v>0</v>
      </c>
      <c r="J1408" s="819">
        <f t="shared" si="45"/>
        <v>10</v>
      </c>
      <c r="K1408" s="941"/>
      <c r="L1408" s="953"/>
    </row>
    <row r="1409" spans="1:12">
      <c r="A1409" s="15" t="s">
        <v>2950</v>
      </c>
      <c r="B1409" s="15" t="s">
        <v>17835</v>
      </c>
      <c r="C1409" s="772" t="s">
        <v>20066</v>
      </c>
      <c r="D1409" s="17" t="s">
        <v>20067</v>
      </c>
      <c r="E1409" s="825">
        <v>0</v>
      </c>
      <c r="F1409" s="772"/>
      <c r="G1409" s="825"/>
      <c r="H1409" s="772">
        <v>10</v>
      </c>
      <c r="I1409" s="819">
        <f t="shared" ref="I1409:I1472" si="46">E1409+G1409</f>
        <v>0</v>
      </c>
      <c r="J1409" s="819">
        <f t="shared" ref="J1409:J1472" si="47">F1409+H1409</f>
        <v>10</v>
      </c>
      <c r="K1409" s="941"/>
      <c r="L1409" s="953"/>
    </row>
    <row r="1410" spans="1:12">
      <c r="A1410" s="15" t="s">
        <v>2950</v>
      </c>
      <c r="B1410" s="15" t="s">
        <v>17835</v>
      </c>
      <c r="C1410" s="772" t="s">
        <v>20064</v>
      </c>
      <c r="D1410" s="17" t="s">
        <v>20115</v>
      </c>
      <c r="E1410" s="825">
        <v>0</v>
      </c>
      <c r="F1410" s="772"/>
      <c r="G1410" s="825"/>
      <c r="H1410" s="772">
        <v>10</v>
      </c>
      <c r="I1410" s="819">
        <f t="shared" si="46"/>
        <v>0</v>
      </c>
      <c r="J1410" s="819">
        <f t="shared" si="47"/>
        <v>10</v>
      </c>
      <c r="K1410" s="941"/>
      <c r="L1410" s="953"/>
    </row>
    <row r="1411" spans="1:12">
      <c r="A1411" s="15" t="s">
        <v>2950</v>
      </c>
      <c r="B1411" s="15" t="s">
        <v>17835</v>
      </c>
      <c r="C1411" s="772" t="s">
        <v>20065</v>
      </c>
      <c r="D1411" s="17" t="s">
        <v>20068</v>
      </c>
      <c r="E1411" s="825">
        <v>0</v>
      </c>
      <c r="F1411" s="772"/>
      <c r="G1411" s="825"/>
      <c r="H1411" s="772">
        <v>10</v>
      </c>
      <c r="I1411" s="819">
        <f t="shared" si="46"/>
        <v>0</v>
      </c>
      <c r="J1411" s="819">
        <f t="shared" si="47"/>
        <v>10</v>
      </c>
      <c r="K1411" s="941"/>
      <c r="L1411" s="953"/>
    </row>
    <row r="1412" spans="1:12">
      <c r="A1412" s="15" t="s">
        <v>2950</v>
      </c>
      <c r="B1412" s="15" t="s">
        <v>17835</v>
      </c>
      <c r="C1412" s="772" t="s">
        <v>20001</v>
      </c>
      <c r="D1412" s="17" t="s">
        <v>20002</v>
      </c>
      <c r="E1412" s="825">
        <v>0</v>
      </c>
      <c r="F1412" s="772"/>
      <c r="G1412" s="825"/>
      <c r="H1412" s="772">
        <v>10</v>
      </c>
      <c r="I1412" s="819">
        <f t="shared" si="46"/>
        <v>0</v>
      </c>
      <c r="J1412" s="819">
        <f t="shared" si="47"/>
        <v>10</v>
      </c>
      <c r="K1412" s="941"/>
      <c r="L1412" s="953"/>
    </row>
    <row r="1413" spans="1:12">
      <c r="A1413" s="15" t="s">
        <v>2950</v>
      </c>
      <c r="B1413" s="15" t="s">
        <v>17835</v>
      </c>
      <c r="C1413" s="772" t="s">
        <v>2904</v>
      </c>
      <c r="D1413" s="17" t="s">
        <v>2905</v>
      </c>
      <c r="E1413" s="825">
        <v>0</v>
      </c>
      <c r="F1413" s="772"/>
      <c r="G1413" s="825">
        <v>1</v>
      </c>
      <c r="H1413" s="772">
        <v>1</v>
      </c>
      <c r="I1413" s="819">
        <f t="shared" si="46"/>
        <v>1</v>
      </c>
      <c r="J1413" s="819">
        <f t="shared" si="47"/>
        <v>1</v>
      </c>
      <c r="K1413" s="941"/>
      <c r="L1413" s="953"/>
    </row>
    <row r="1414" spans="1:12">
      <c r="A1414" s="15" t="s">
        <v>2950</v>
      </c>
      <c r="B1414" s="15" t="s">
        <v>17835</v>
      </c>
      <c r="C1414" s="772" t="s">
        <v>20087</v>
      </c>
      <c r="D1414" s="17" t="s">
        <v>20088</v>
      </c>
      <c r="E1414" s="825">
        <v>0</v>
      </c>
      <c r="F1414" s="772"/>
      <c r="G1414" s="825"/>
      <c r="H1414" s="772">
        <v>10</v>
      </c>
      <c r="I1414" s="819">
        <f t="shared" si="46"/>
        <v>0</v>
      </c>
      <c r="J1414" s="819">
        <f t="shared" si="47"/>
        <v>10</v>
      </c>
      <c r="K1414" s="941"/>
      <c r="L1414" s="953"/>
    </row>
    <row r="1415" spans="1:12">
      <c r="A1415" s="15" t="s">
        <v>2950</v>
      </c>
      <c r="B1415" s="15" t="s">
        <v>17835</v>
      </c>
      <c r="C1415" s="772" t="s">
        <v>20111</v>
      </c>
      <c r="D1415" s="17" t="s">
        <v>20112</v>
      </c>
      <c r="E1415" s="825">
        <v>0</v>
      </c>
      <c r="F1415" s="772"/>
      <c r="G1415" s="825"/>
      <c r="H1415" s="772">
        <v>10</v>
      </c>
      <c r="I1415" s="819">
        <f t="shared" si="46"/>
        <v>0</v>
      </c>
      <c r="J1415" s="819">
        <f t="shared" si="47"/>
        <v>10</v>
      </c>
      <c r="K1415" s="941"/>
      <c r="L1415" s="953"/>
    </row>
    <row r="1416" spans="1:12">
      <c r="A1416" s="15" t="s">
        <v>2950</v>
      </c>
      <c r="B1416" s="15" t="s">
        <v>17835</v>
      </c>
      <c r="C1416" s="772" t="s">
        <v>20130</v>
      </c>
      <c r="D1416" s="17" t="s">
        <v>20131</v>
      </c>
      <c r="E1416" s="825">
        <v>0</v>
      </c>
      <c r="F1416" s="772"/>
      <c r="G1416" s="825"/>
      <c r="H1416" s="772">
        <v>10</v>
      </c>
      <c r="I1416" s="819">
        <f t="shared" si="46"/>
        <v>0</v>
      </c>
      <c r="J1416" s="819">
        <f t="shared" si="47"/>
        <v>10</v>
      </c>
      <c r="K1416" s="941"/>
      <c r="L1416" s="953"/>
    </row>
    <row r="1417" spans="1:12">
      <c r="A1417" s="15" t="s">
        <v>2950</v>
      </c>
      <c r="B1417" s="15" t="s">
        <v>17835</v>
      </c>
      <c r="C1417" s="772" t="s">
        <v>20147</v>
      </c>
      <c r="D1417" s="17" t="s">
        <v>20148</v>
      </c>
      <c r="E1417" s="825">
        <v>0</v>
      </c>
      <c r="F1417" s="772"/>
      <c r="G1417" s="825"/>
      <c r="H1417" s="772">
        <v>10</v>
      </c>
      <c r="I1417" s="819">
        <f t="shared" si="46"/>
        <v>0</v>
      </c>
      <c r="J1417" s="819">
        <f t="shared" si="47"/>
        <v>10</v>
      </c>
      <c r="K1417" s="941"/>
      <c r="L1417" s="953"/>
    </row>
    <row r="1418" spans="1:12">
      <c r="A1418" s="15" t="s">
        <v>2950</v>
      </c>
      <c r="B1418" s="15" t="s">
        <v>17835</v>
      </c>
      <c r="C1418" s="772" t="s">
        <v>2906</v>
      </c>
      <c r="D1418" s="17" t="s">
        <v>15521</v>
      </c>
      <c r="E1418" s="825">
        <v>0</v>
      </c>
      <c r="F1418" s="772"/>
      <c r="G1418" s="825"/>
      <c r="H1418" s="772">
        <v>1</v>
      </c>
      <c r="I1418" s="819">
        <f t="shared" si="46"/>
        <v>0</v>
      </c>
      <c r="J1418" s="819">
        <f t="shared" si="47"/>
        <v>1</v>
      </c>
      <c r="K1418" s="941"/>
      <c r="L1418" s="953"/>
    </row>
    <row r="1419" spans="1:12">
      <c r="A1419" s="15" t="s">
        <v>2950</v>
      </c>
      <c r="B1419" s="15" t="s">
        <v>17835</v>
      </c>
      <c r="C1419" s="772" t="s">
        <v>2907</v>
      </c>
      <c r="D1419" s="17" t="s">
        <v>2908</v>
      </c>
      <c r="E1419" s="825">
        <v>0</v>
      </c>
      <c r="F1419" s="772"/>
      <c r="G1419" s="825"/>
      <c r="H1419" s="772">
        <v>1</v>
      </c>
      <c r="I1419" s="819">
        <f t="shared" si="46"/>
        <v>0</v>
      </c>
      <c r="J1419" s="819">
        <f t="shared" si="47"/>
        <v>1</v>
      </c>
      <c r="K1419" s="941"/>
      <c r="L1419" s="953"/>
    </row>
    <row r="1420" spans="1:12">
      <c r="A1420" s="15" t="s">
        <v>2950</v>
      </c>
      <c r="B1420" s="15" t="s">
        <v>17835</v>
      </c>
      <c r="C1420" s="772" t="s">
        <v>2909</v>
      </c>
      <c r="D1420" s="17" t="s">
        <v>15522</v>
      </c>
      <c r="E1420" s="825">
        <v>0</v>
      </c>
      <c r="F1420" s="772"/>
      <c r="G1420" s="825"/>
      <c r="H1420" s="772">
        <v>1</v>
      </c>
      <c r="I1420" s="819">
        <f t="shared" si="46"/>
        <v>0</v>
      </c>
      <c r="J1420" s="819">
        <f t="shared" si="47"/>
        <v>1</v>
      </c>
      <c r="K1420" s="941"/>
      <c r="L1420" s="953"/>
    </row>
    <row r="1421" spans="1:12">
      <c r="A1421" s="15" t="s">
        <v>2950</v>
      </c>
      <c r="B1421" s="15" t="s">
        <v>17835</v>
      </c>
      <c r="C1421" s="772" t="s">
        <v>5723</v>
      </c>
      <c r="D1421" s="17" t="s">
        <v>17471</v>
      </c>
      <c r="E1421" s="825">
        <v>0</v>
      </c>
      <c r="F1421" s="772"/>
      <c r="G1421" s="825"/>
      <c r="H1421" s="772">
        <v>10</v>
      </c>
      <c r="I1421" s="819">
        <f t="shared" si="46"/>
        <v>0</v>
      </c>
      <c r="J1421" s="819">
        <f t="shared" si="47"/>
        <v>10</v>
      </c>
      <c r="K1421" s="941"/>
      <c r="L1421" s="953"/>
    </row>
    <row r="1422" spans="1:12">
      <c r="A1422" s="15" t="s">
        <v>2950</v>
      </c>
      <c r="B1422" s="15" t="s">
        <v>17835</v>
      </c>
      <c r="C1422" s="772" t="s">
        <v>20101</v>
      </c>
      <c r="D1422" s="17" t="s">
        <v>20103</v>
      </c>
      <c r="E1422" s="825">
        <v>0</v>
      </c>
      <c r="F1422" s="772"/>
      <c r="G1422" s="825"/>
      <c r="H1422" s="772">
        <v>10</v>
      </c>
      <c r="I1422" s="819">
        <f t="shared" si="46"/>
        <v>0</v>
      </c>
      <c r="J1422" s="819">
        <f t="shared" si="47"/>
        <v>10</v>
      </c>
      <c r="K1422" s="941"/>
      <c r="L1422" s="953"/>
    </row>
    <row r="1423" spans="1:12">
      <c r="A1423" s="15" t="s">
        <v>2950</v>
      </c>
      <c r="B1423" s="15" t="s">
        <v>17835</v>
      </c>
      <c r="C1423" s="772" t="s">
        <v>20120</v>
      </c>
      <c r="D1423" s="825" t="s">
        <v>20122</v>
      </c>
      <c r="E1423" s="825">
        <v>0</v>
      </c>
      <c r="F1423" s="772"/>
      <c r="G1423" s="825"/>
      <c r="H1423" s="772">
        <v>10</v>
      </c>
      <c r="I1423" s="819">
        <f t="shared" si="46"/>
        <v>0</v>
      </c>
      <c r="J1423" s="819">
        <f t="shared" si="47"/>
        <v>10</v>
      </c>
      <c r="K1423" s="941"/>
      <c r="L1423" s="953"/>
    </row>
    <row r="1424" spans="1:12">
      <c r="A1424" s="15" t="s">
        <v>2950</v>
      </c>
      <c r="B1424" s="15" t="s">
        <v>17835</v>
      </c>
      <c r="C1424" s="772" t="s">
        <v>20075</v>
      </c>
      <c r="D1424" s="17" t="s">
        <v>20077</v>
      </c>
      <c r="E1424" s="825">
        <v>0</v>
      </c>
      <c r="F1424" s="772"/>
      <c r="G1424" s="825"/>
      <c r="H1424" s="772">
        <v>10</v>
      </c>
      <c r="I1424" s="819">
        <f t="shared" si="46"/>
        <v>0</v>
      </c>
      <c r="J1424" s="819">
        <f t="shared" si="47"/>
        <v>10</v>
      </c>
      <c r="K1424" s="941"/>
      <c r="L1424" s="953"/>
    </row>
    <row r="1425" spans="1:12">
      <c r="A1425" s="15" t="s">
        <v>2950</v>
      </c>
      <c r="B1425" s="15" t="s">
        <v>17835</v>
      </c>
      <c r="C1425" s="772" t="s">
        <v>20102</v>
      </c>
      <c r="D1425" s="17" t="s">
        <v>20104</v>
      </c>
      <c r="E1425" s="825">
        <v>0</v>
      </c>
      <c r="F1425" s="772"/>
      <c r="G1425" s="825"/>
      <c r="H1425" s="772">
        <v>10</v>
      </c>
      <c r="I1425" s="819">
        <f t="shared" si="46"/>
        <v>0</v>
      </c>
      <c r="J1425" s="819">
        <f t="shared" si="47"/>
        <v>10</v>
      </c>
      <c r="K1425" s="941"/>
      <c r="L1425" s="953"/>
    </row>
    <row r="1426" spans="1:12">
      <c r="A1426" s="15" t="s">
        <v>2950</v>
      </c>
      <c r="B1426" s="15" t="s">
        <v>17835</v>
      </c>
      <c r="C1426" s="772" t="s">
        <v>20121</v>
      </c>
      <c r="D1426" s="17" t="s">
        <v>20123</v>
      </c>
      <c r="E1426" s="825">
        <v>0</v>
      </c>
      <c r="F1426" s="772"/>
      <c r="G1426" s="825"/>
      <c r="H1426" s="772">
        <v>10</v>
      </c>
      <c r="I1426" s="819">
        <f t="shared" si="46"/>
        <v>0</v>
      </c>
      <c r="J1426" s="819">
        <f t="shared" si="47"/>
        <v>10</v>
      </c>
      <c r="K1426" s="941"/>
      <c r="L1426" s="953"/>
    </row>
    <row r="1427" spans="1:12">
      <c r="A1427" s="15" t="s">
        <v>2950</v>
      </c>
      <c r="B1427" s="15" t="s">
        <v>17835</v>
      </c>
      <c r="C1427" s="772" t="s">
        <v>20076</v>
      </c>
      <c r="D1427" s="825" t="s">
        <v>20078</v>
      </c>
      <c r="E1427" s="825">
        <v>0</v>
      </c>
      <c r="F1427" s="772"/>
      <c r="G1427" s="825"/>
      <c r="H1427" s="772">
        <v>10</v>
      </c>
      <c r="I1427" s="819">
        <f t="shared" si="46"/>
        <v>0</v>
      </c>
      <c r="J1427" s="819">
        <f t="shared" si="47"/>
        <v>10</v>
      </c>
      <c r="K1427" s="941"/>
      <c r="L1427" s="953"/>
    </row>
    <row r="1428" spans="1:12">
      <c r="A1428" s="15" t="s">
        <v>2950</v>
      </c>
      <c r="B1428" s="15" t="s">
        <v>17835</v>
      </c>
      <c r="C1428" s="772" t="s">
        <v>20079</v>
      </c>
      <c r="D1428" s="825" t="s">
        <v>20081</v>
      </c>
      <c r="E1428" s="825">
        <v>0</v>
      </c>
      <c r="F1428" s="772"/>
      <c r="G1428" s="825"/>
      <c r="H1428" s="772">
        <v>10</v>
      </c>
      <c r="I1428" s="819">
        <f t="shared" si="46"/>
        <v>0</v>
      </c>
      <c r="J1428" s="819">
        <f t="shared" si="47"/>
        <v>10</v>
      </c>
      <c r="K1428" s="941"/>
      <c r="L1428" s="953"/>
    </row>
    <row r="1429" spans="1:12">
      <c r="A1429" s="15" t="s">
        <v>2950</v>
      </c>
      <c r="B1429" s="15" t="s">
        <v>17835</v>
      </c>
      <c r="C1429" s="772" t="s">
        <v>20097</v>
      </c>
      <c r="D1429" s="825" t="s">
        <v>20099</v>
      </c>
      <c r="E1429" s="825">
        <v>0</v>
      </c>
      <c r="F1429" s="772"/>
      <c r="G1429" s="825"/>
      <c r="H1429" s="772">
        <v>10</v>
      </c>
      <c r="I1429" s="819">
        <f t="shared" si="46"/>
        <v>0</v>
      </c>
      <c r="J1429" s="819">
        <f t="shared" si="47"/>
        <v>10</v>
      </c>
      <c r="K1429" s="941"/>
      <c r="L1429" s="953"/>
    </row>
    <row r="1430" spans="1:12">
      <c r="A1430" s="15" t="s">
        <v>2950</v>
      </c>
      <c r="B1430" s="15" t="s">
        <v>17835</v>
      </c>
      <c r="C1430" s="772" t="s">
        <v>20117</v>
      </c>
      <c r="D1430" s="825" t="s">
        <v>20118</v>
      </c>
      <c r="E1430" s="825">
        <v>0</v>
      </c>
      <c r="F1430" s="772"/>
      <c r="G1430" s="825"/>
      <c r="H1430" s="772">
        <v>10</v>
      </c>
      <c r="I1430" s="819">
        <f t="shared" si="46"/>
        <v>0</v>
      </c>
      <c r="J1430" s="819">
        <f t="shared" si="47"/>
        <v>10</v>
      </c>
      <c r="K1430" s="941"/>
      <c r="L1430" s="953"/>
    </row>
    <row r="1431" spans="1:12">
      <c r="A1431" s="15" t="s">
        <v>2950</v>
      </c>
      <c r="B1431" s="15" t="s">
        <v>17835</v>
      </c>
      <c r="C1431" s="772" t="s">
        <v>20080</v>
      </c>
      <c r="D1431" s="825" t="s">
        <v>20082</v>
      </c>
      <c r="E1431" s="825">
        <v>0</v>
      </c>
      <c r="F1431" s="772"/>
      <c r="G1431" s="825"/>
      <c r="H1431" s="772">
        <v>10</v>
      </c>
      <c r="I1431" s="819">
        <f t="shared" si="46"/>
        <v>0</v>
      </c>
      <c r="J1431" s="819">
        <f t="shared" si="47"/>
        <v>10</v>
      </c>
      <c r="K1431" s="941"/>
      <c r="L1431" s="953"/>
    </row>
    <row r="1432" spans="1:12">
      <c r="A1432" s="15" t="s">
        <v>2950</v>
      </c>
      <c r="B1432" s="15" t="s">
        <v>17835</v>
      </c>
      <c r="C1432" s="772" t="s">
        <v>20098</v>
      </c>
      <c r="D1432" s="825" t="s">
        <v>20100</v>
      </c>
      <c r="E1432" s="825">
        <v>0</v>
      </c>
      <c r="F1432" s="772"/>
      <c r="G1432" s="825"/>
      <c r="H1432" s="772">
        <v>10</v>
      </c>
      <c r="I1432" s="819">
        <f t="shared" si="46"/>
        <v>0</v>
      </c>
      <c r="J1432" s="819">
        <f t="shared" si="47"/>
        <v>10</v>
      </c>
      <c r="K1432" s="941"/>
      <c r="L1432" s="953"/>
    </row>
    <row r="1433" spans="1:12">
      <c r="A1433" s="15" t="s">
        <v>2950</v>
      </c>
      <c r="B1433" s="15" t="s">
        <v>17835</v>
      </c>
      <c r="C1433" s="772" t="s">
        <v>20116</v>
      </c>
      <c r="D1433" s="825" t="s">
        <v>20119</v>
      </c>
      <c r="E1433" s="825">
        <v>0</v>
      </c>
      <c r="F1433" s="772"/>
      <c r="G1433" s="825"/>
      <c r="H1433" s="772">
        <v>10</v>
      </c>
      <c r="I1433" s="819">
        <f t="shared" si="46"/>
        <v>0</v>
      </c>
      <c r="J1433" s="819">
        <f t="shared" si="47"/>
        <v>10</v>
      </c>
      <c r="K1433" s="941"/>
      <c r="L1433" s="953"/>
    </row>
    <row r="1434" spans="1:12">
      <c r="A1434" s="15" t="s">
        <v>2950</v>
      </c>
      <c r="B1434" s="15" t="s">
        <v>17835</v>
      </c>
      <c r="C1434" s="772" t="s">
        <v>20071</v>
      </c>
      <c r="D1434" s="825" t="s">
        <v>20072</v>
      </c>
      <c r="E1434" s="825">
        <v>0</v>
      </c>
      <c r="F1434" s="772"/>
      <c r="G1434" s="825"/>
      <c r="H1434" s="772">
        <v>10</v>
      </c>
      <c r="I1434" s="819">
        <f t="shared" si="46"/>
        <v>0</v>
      </c>
      <c r="J1434" s="819">
        <f t="shared" si="47"/>
        <v>10</v>
      </c>
      <c r="K1434" s="941"/>
      <c r="L1434" s="953"/>
    </row>
    <row r="1435" spans="1:12">
      <c r="A1435" s="15" t="s">
        <v>2950</v>
      </c>
      <c r="B1435" s="15" t="s">
        <v>17835</v>
      </c>
      <c r="C1435" s="772" t="s">
        <v>20109</v>
      </c>
      <c r="D1435" s="825" t="s">
        <v>20110</v>
      </c>
      <c r="E1435" s="825">
        <v>0</v>
      </c>
      <c r="F1435" s="772"/>
      <c r="G1435" s="825"/>
      <c r="H1435" s="772">
        <v>10</v>
      </c>
      <c r="I1435" s="819">
        <f t="shared" si="46"/>
        <v>0</v>
      </c>
      <c r="J1435" s="819">
        <f t="shared" si="47"/>
        <v>10</v>
      </c>
      <c r="K1435" s="941"/>
      <c r="L1435" s="953"/>
    </row>
    <row r="1436" spans="1:12">
      <c r="A1436" s="15" t="s">
        <v>2950</v>
      </c>
      <c r="B1436" s="15" t="s">
        <v>17835</v>
      </c>
      <c r="C1436" s="772" t="s">
        <v>20093</v>
      </c>
      <c r="D1436" s="825" t="s">
        <v>20094</v>
      </c>
      <c r="E1436" s="825">
        <v>0</v>
      </c>
      <c r="F1436" s="772"/>
      <c r="G1436" s="825"/>
      <c r="H1436" s="772">
        <v>10</v>
      </c>
      <c r="I1436" s="819">
        <f t="shared" si="46"/>
        <v>0</v>
      </c>
      <c r="J1436" s="819">
        <f t="shared" si="47"/>
        <v>10</v>
      </c>
      <c r="K1436" s="941"/>
      <c r="L1436" s="953"/>
    </row>
    <row r="1437" spans="1:12">
      <c r="A1437" s="15" t="s">
        <v>2950</v>
      </c>
      <c r="B1437" s="15" t="s">
        <v>17835</v>
      </c>
      <c r="C1437" s="772" t="s">
        <v>20091</v>
      </c>
      <c r="D1437" s="825" t="s">
        <v>20092</v>
      </c>
      <c r="E1437" s="825">
        <v>0</v>
      </c>
      <c r="F1437" s="772"/>
      <c r="G1437" s="825"/>
      <c r="H1437" s="772">
        <v>10</v>
      </c>
      <c r="I1437" s="819">
        <f t="shared" si="46"/>
        <v>0</v>
      </c>
      <c r="J1437" s="819">
        <f t="shared" si="47"/>
        <v>10</v>
      </c>
      <c r="K1437" s="941"/>
      <c r="L1437" s="953"/>
    </row>
    <row r="1438" spans="1:12">
      <c r="A1438" s="15" t="s">
        <v>2950</v>
      </c>
      <c r="B1438" s="15" t="s">
        <v>17835</v>
      </c>
      <c r="C1438" s="772" t="s">
        <v>2910</v>
      </c>
      <c r="D1438" s="17" t="s">
        <v>15523</v>
      </c>
      <c r="E1438" s="825">
        <v>0</v>
      </c>
      <c r="F1438" s="772"/>
      <c r="G1438" s="825">
        <v>57</v>
      </c>
      <c r="H1438" s="772">
        <v>1</v>
      </c>
      <c r="I1438" s="819">
        <f t="shared" si="46"/>
        <v>57</v>
      </c>
      <c r="J1438" s="819">
        <f t="shared" si="47"/>
        <v>1</v>
      </c>
      <c r="K1438" s="941"/>
      <c r="L1438" s="953"/>
    </row>
    <row r="1439" spans="1:12">
      <c r="A1439" s="15" t="s">
        <v>2950</v>
      </c>
      <c r="B1439" s="15" t="s">
        <v>17835</v>
      </c>
      <c r="C1439" s="772" t="s">
        <v>20083</v>
      </c>
      <c r="D1439" s="17" t="s">
        <v>20085</v>
      </c>
      <c r="E1439" s="825">
        <v>0</v>
      </c>
      <c r="F1439" s="772"/>
      <c r="G1439" s="825"/>
      <c r="H1439" s="772">
        <v>10</v>
      </c>
      <c r="I1439" s="819">
        <f t="shared" si="46"/>
        <v>0</v>
      </c>
      <c r="J1439" s="819">
        <f t="shared" si="47"/>
        <v>10</v>
      </c>
      <c r="K1439" s="941"/>
      <c r="L1439" s="953"/>
    </row>
    <row r="1440" spans="1:12">
      <c r="A1440" s="15" t="s">
        <v>2950</v>
      </c>
      <c r="B1440" s="15" t="s">
        <v>17835</v>
      </c>
      <c r="C1440" s="772" t="s">
        <v>2911</v>
      </c>
      <c r="D1440" s="17" t="s">
        <v>2912</v>
      </c>
      <c r="E1440" s="825">
        <v>0</v>
      </c>
      <c r="F1440" s="772"/>
      <c r="G1440" s="825">
        <v>8</v>
      </c>
      <c r="H1440" s="772">
        <v>1</v>
      </c>
      <c r="I1440" s="819">
        <f t="shared" si="46"/>
        <v>8</v>
      </c>
      <c r="J1440" s="819">
        <f t="shared" si="47"/>
        <v>1</v>
      </c>
      <c r="K1440" s="941"/>
      <c r="L1440" s="953"/>
    </row>
    <row r="1441" spans="1:12">
      <c r="A1441" s="15" t="s">
        <v>2950</v>
      </c>
      <c r="B1441" s="15" t="s">
        <v>17835</v>
      </c>
      <c r="C1441" s="772" t="s">
        <v>20105</v>
      </c>
      <c r="D1441" s="17" t="s">
        <v>20107</v>
      </c>
      <c r="E1441" s="825">
        <v>0</v>
      </c>
      <c r="F1441" s="772"/>
      <c r="G1441" s="825"/>
      <c r="H1441" s="772">
        <v>10</v>
      </c>
      <c r="I1441" s="819">
        <f t="shared" si="46"/>
        <v>0</v>
      </c>
      <c r="J1441" s="819">
        <f t="shared" si="47"/>
        <v>10</v>
      </c>
      <c r="K1441" s="941"/>
      <c r="L1441" s="953"/>
    </row>
    <row r="1442" spans="1:12">
      <c r="A1442" s="15" t="s">
        <v>2950</v>
      </c>
      <c r="B1442" s="15" t="s">
        <v>17835</v>
      </c>
      <c r="C1442" s="772" t="s">
        <v>20124</v>
      </c>
      <c r="D1442" s="17" t="s">
        <v>20126</v>
      </c>
      <c r="E1442" s="825">
        <v>0</v>
      </c>
      <c r="F1442" s="772"/>
      <c r="G1442" s="825"/>
      <c r="H1442" s="772">
        <v>10</v>
      </c>
      <c r="I1442" s="819">
        <f t="shared" si="46"/>
        <v>0</v>
      </c>
      <c r="J1442" s="819">
        <f t="shared" si="47"/>
        <v>10</v>
      </c>
      <c r="K1442" s="941"/>
      <c r="L1442" s="953"/>
    </row>
    <row r="1443" spans="1:12">
      <c r="A1443" s="15" t="s">
        <v>2950</v>
      </c>
      <c r="B1443" s="15" t="s">
        <v>17835</v>
      </c>
      <c r="C1443" s="772" t="s">
        <v>20125</v>
      </c>
      <c r="D1443" s="17" t="s">
        <v>20127</v>
      </c>
      <c r="E1443" s="825">
        <v>0</v>
      </c>
      <c r="F1443" s="772"/>
      <c r="G1443" s="825"/>
      <c r="H1443" s="772">
        <v>10</v>
      </c>
      <c r="I1443" s="819">
        <f t="shared" si="46"/>
        <v>0</v>
      </c>
      <c r="J1443" s="819">
        <f t="shared" si="47"/>
        <v>10</v>
      </c>
      <c r="K1443" s="941"/>
      <c r="L1443" s="953"/>
    </row>
    <row r="1444" spans="1:12">
      <c r="A1444" s="15" t="s">
        <v>2950</v>
      </c>
      <c r="B1444" s="15" t="s">
        <v>17835</v>
      </c>
      <c r="C1444" s="772" t="s">
        <v>20139</v>
      </c>
      <c r="D1444" s="825" t="s">
        <v>20141</v>
      </c>
      <c r="E1444" s="825">
        <v>0</v>
      </c>
      <c r="F1444" s="772"/>
      <c r="G1444" s="825"/>
      <c r="H1444" s="772">
        <v>10</v>
      </c>
      <c r="I1444" s="819">
        <f t="shared" si="46"/>
        <v>0</v>
      </c>
      <c r="J1444" s="819">
        <f t="shared" si="47"/>
        <v>10</v>
      </c>
      <c r="K1444" s="941"/>
      <c r="L1444" s="953"/>
    </row>
    <row r="1445" spans="1:12">
      <c r="A1445" s="15" t="s">
        <v>2950</v>
      </c>
      <c r="B1445" s="15" t="s">
        <v>17835</v>
      </c>
      <c r="C1445" s="772" t="s">
        <v>20140</v>
      </c>
      <c r="D1445" s="17" t="s">
        <v>20142</v>
      </c>
      <c r="E1445" s="825">
        <v>0</v>
      </c>
      <c r="F1445" s="772"/>
      <c r="G1445" s="825"/>
      <c r="H1445" s="772">
        <v>10</v>
      </c>
      <c r="I1445" s="819">
        <f t="shared" si="46"/>
        <v>0</v>
      </c>
      <c r="J1445" s="819">
        <f t="shared" si="47"/>
        <v>10</v>
      </c>
      <c r="K1445" s="941"/>
      <c r="L1445" s="953"/>
    </row>
    <row r="1446" spans="1:12">
      <c r="A1446" s="15" t="s">
        <v>2950</v>
      </c>
      <c r="B1446" s="15" t="s">
        <v>17835</v>
      </c>
      <c r="C1446" s="772" t="s">
        <v>2913</v>
      </c>
      <c r="D1446" s="17" t="s">
        <v>2914</v>
      </c>
      <c r="E1446" s="825">
        <v>0</v>
      </c>
      <c r="F1446" s="772"/>
      <c r="G1446" s="825"/>
      <c r="H1446" s="772">
        <v>1</v>
      </c>
      <c r="I1446" s="819">
        <f t="shared" si="46"/>
        <v>0</v>
      </c>
      <c r="J1446" s="819">
        <f t="shared" si="47"/>
        <v>1</v>
      </c>
      <c r="K1446" s="941"/>
      <c r="L1446" s="953"/>
    </row>
    <row r="1447" spans="1:12">
      <c r="A1447" s="15" t="s">
        <v>2950</v>
      </c>
      <c r="B1447" s="15" t="s">
        <v>17835</v>
      </c>
      <c r="C1447" s="772" t="s">
        <v>20084</v>
      </c>
      <c r="D1447" s="17" t="s">
        <v>20086</v>
      </c>
      <c r="E1447" s="825">
        <v>0</v>
      </c>
      <c r="F1447" s="772"/>
      <c r="G1447" s="825"/>
      <c r="H1447" s="772">
        <v>10</v>
      </c>
      <c r="I1447" s="819">
        <f t="shared" si="46"/>
        <v>0</v>
      </c>
      <c r="J1447" s="819">
        <f t="shared" si="47"/>
        <v>10</v>
      </c>
      <c r="K1447" s="941"/>
      <c r="L1447" s="953"/>
    </row>
    <row r="1448" spans="1:12">
      <c r="A1448" s="15" t="s">
        <v>2950</v>
      </c>
      <c r="B1448" s="15" t="s">
        <v>17835</v>
      </c>
      <c r="C1448" s="772" t="s">
        <v>20106</v>
      </c>
      <c r="D1448" s="17" t="s">
        <v>20108</v>
      </c>
      <c r="E1448" s="825">
        <v>0</v>
      </c>
      <c r="F1448" s="772"/>
      <c r="G1448" s="825"/>
      <c r="H1448" s="772">
        <v>10</v>
      </c>
      <c r="I1448" s="819">
        <f t="shared" si="46"/>
        <v>0</v>
      </c>
      <c r="J1448" s="819">
        <f t="shared" si="47"/>
        <v>10</v>
      </c>
      <c r="K1448" s="941"/>
      <c r="L1448" s="953"/>
    </row>
    <row r="1449" spans="1:12">
      <c r="A1449" s="15" t="s">
        <v>2950</v>
      </c>
      <c r="B1449" s="15" t="s">
        <v>17835</v>
      </c>
      <c r="C1449" s="772" t="s">
        <v>20128</v>
      </c>
      <c r="D1449" s="17" t="s">
        <v>20129</v>
      </c>
      <c r="E1449" s="825">
        <v>0</v>
      </c>
      <c r="F1449" s="772"/>
      <c r="G1449" s="825"/>
      <c r="H1449" s="772">
        <v>10</v>
      </c>
      <c r="I1449" s="819">
        <f t="shared" si="46"/>
        <v>0</v>
      </c>
      <c r="J1449" s="819">
        <f t="shared" si="47"/>
        <v>10</v>
      </c>
      <c r="K1449" s="941"/>
      <c r="L1449" s="953"/>
    </row>
    <row r="1450" spans="1:12">
      <c r="A1450" s="15" t="s">
        <v>2950</v>
      </c>
      <c r="B1450" s="15" t="s">
        <v>17835</v>
      </c>
      <c r="C1450" s="772" t="s">
        <v>20143</v>
      </c>
      <c r="D1450" s="17" t="s">
        <v>20145</v>
      </c>
      <c r="E1450" s="825">
        <v>0</v>
      </c>
      <c r="F1450" s="772"/>
      <c r="G1450" s="825"/>
      <c r="H1450" s="772">
        <v>10</v>
      </c>
      <c r="I1450" s="819">
        <f t="shared" si="46"/>
        <v>0</v>
      </c>
      <c r="J1450" s="819">
        <f t="shared" si="47"/>
        <v>10</v>
      </c>
      <c r="K1450" s="941"/>
      <c r="L1450" s="953"/>
    </row>
    <row r="1451" spans="1:12">
      <c r="A1451" s="15" t="s">
        <v>2950</v>
      </c>
      <c r="B1451" s="15" t="s">
        <v>17835</v>
      </c>
      <c r="C1451" s="772" t="s">
        <v>20144</v>
      </c>
      <c r="D1451" s="17" t="s">
        <v>20146</v>
      </c>
      <c r="E1451" s="825">
        <v>0</v>
      </c>
      <c r="F1451" s="772"/>
      <c r="G1451" s="825"/>
      <c r="H1451" s="772">
        <v>10</v>
      </c>
      <c r="I1451" s="819">
        <f t="shared" si="46"/>
        <v>0</v>
      </c>
      <c r="J1451" s="819">
        <f t="shared" si="47"/>
        <v>10</v>
      </c>
      <c r="K1451" s="941"/>
      <c r="L1451" s="953"/>
    </row>
    <row r="1452" spans="1:12">
      <c r="A1452" s="15" t="s">
        <v>2950</v>
      </c>
      <c r="B1452" s="15" t="s">
        <v>17835</v>
      </c>
      <c r="C1452" s="772" t="s">
        <v>2915</v>
      </c>
      <c r="D1452" s="17" t="s">
        <v>2916</v>
      </c>
      <c r="E1452" s="825">
        <v>0</v>
      </c>
      <c r="F1452" s="772"/>
      <c r="G1452" s="825"/>
      <c r="H1452" s="772">
        <v>1</v>
      </c>
      <c r="I1452" s="819">
        <f t="shared" si="46"/>
        <v>0</v>
      </c>
      <c r="J1452" s="819">
        <f t="shared" si="47"/>
        <v>1</v>
      </c>
      <c r="K1452" s="941"/>
      <c r="L1452" s="953"/>
    </row>
    <row r="1453" spans="1:12">
      <c r="A1453" s="15" t="s">
        <v>2950</v>
      </c>
      <c r="B1453" s="15" t="s">
        <v>17835</v>
      </c>
      <c r="C1453" s="772" t="s">
        <v>20191</v>
      </c>
      <c r="D1453" s="17" t="s">
        <v>20192</v>
      </c>
      <c r="E1453" s="825">
        <v>0</v>
      </c>
      <c r="F1453" s="772"/>
      <c r="G1453" s="825"/>
      <c r="H1453" s="772">
        <v>10</v>
      </c>
      <c r="I1453" s="819">
        <f t="shared" si="46"/>
        <v>0</v>
      </c>
      <c r="J1453" s="819">
        <f t="shared" si="47"/>
        <v>10</v>
      </c>
      <c r="K1453" s="941"/>
      <c r="L1453" s="953"/>
    </row>
    <row r="1454" spans="1:12">
      <c r="A1454" s="15" t="s">
        <v>2950</v>
      </c>
      <c r="B1454" s="15" t="s">
        <v>17835</v>
      </c>
      <c r="C1454" s="772" t="s">
        <v>2917</v>
      </c>
      <c r="D1454" s="17" t="s">
        <v>15524</v>
      </c>
      <c r="E1454" s="825">
        <v>0</v>
      </c>
      <c r="F1454" s="772"/>
      <c r="G1454" s="825">
        <v>91</v>
      </c>
      <c r="H1454" s="772">
        <v>1</v>
      </c>
      <c r="I1454" s="819">
        <f t="shared" si="46"/>
        <v>91</v>
      </c>
      <c r="J1454" s="819">
        <f t="shared" si="47"/>
        <v>1</v>
      </c>
      <c r="K1454" s="941"/>
      <c r="L1454" s="953"/>
    </row>
    <row r="1455" spans="1:12">
      <c r="A1455" s="15" t="s">
        <v>2950</v>
      </c>
      <c r="B1455" s="15" t="s">
        <v>17835</v>
      </c>
      <c r="C1455" s="772" t="s">
        <v>2918</v>
      </c>
      <c r="D1455" s="17" t="s">
        <v>15525</v>
      </c>
      <c r="E1455" s="825">
        <v>0</v>
      </c>
      <c r="F1455" s="772"/>
      <c r="G1455" s="825">
        <v>197</v>
      </c>
      <c r="H1455" s="772">
        <v>1</v>
      </c>
      <c r="I1455" s="819">
        <f t="shared" si="46"/>
        <v>197</v>
      </c>
      <c r="J1455" s="819">
        <f t="shared" si="47"/>
        <v>1</v>
      </c>
      <c r="K1455" s="941"/>
      <c r="L1455" s="953"/>
    </row>
    <row r="1456" spans="1:12">
      <c r="A1456" s="15" t="s">
        <v>2950</v>
      </c>
      <c r="B1456" s="15" t="s">
        <v>17835</v>
      </c>
      <c r="C1456" s="772" t="s">
        <v>2919</v>
      </c>
      <c r="D1456" s="17" t="s">
        <v>15526</v>
      </c>
      <c r="E1456" s="825">
        <v>0</v>
      </c>
      <c r="F1456" s="772"/>
      <c r="G1456" s="825">
        <v>43</v>
      </c>
      <c r="H1456" s="772">
        <v>1</v>
      </c>
      <c r="I1456" s="819">
        <f t="shared" si="46"/>
        <v>43</v>
      </c>
      <c r="J1456" s="819">
        <f t="shared" si="47"/>
        <v>1</v>
      </c>
      <c r="K1456" s="941"/>
      <c r="L1456" s="953"/>
    </row>
    <row r="1457" spans="1:12">
      <c r="A1457" s="15" t="s">
        <v>2950</v>
      </c>
      <c r="B1457" s="15" t="s">
        <v>17835</v>
      </c>
      <c r="C1457" s="772" t="s">
        <v>20193</v>
      </c>
      <c r="D1457" s="17" t="s">
        <v>20194</v>
      </c>
      <c r="E1457" s="825">
        <v>0</v>
      </c>
      <c r="F1457" s="772"/>
      <c r="G1457" s="825"/>
      <c r="H1457" s="772">
        <v>10</v>
      </c>
      <c r="I1457" s="819">
        <f t="shared" si="46"/>
        <v>0</v>
      </c>
      <c r="J1457" s="819">
        <f t="shared" si="47"/>
        <v>10</v>
      </c>
      <c r="K1457" s="941"/>
      <c r="L1457" s="953"/>
    </row>
    <row r="1458" spans="1:12">
      <c r="A1458" s="15" t="s">
        <v>2950</v>
      </c>
      <c r="B1458" s="15" t="s">
        <v>17835</v>
      </c>
      <c r="C1458" s="772" t="s">
        <v>20195</v>
      </c>
      <c r="D1458" s="17" t="s">
        <v>20198</v>
      </c>
      <c r="E1458" s="825">
        <v>0</v>
      </c>
      <c r="F1458" s="772"/>
      <c r="G1458" s="825"/>
      <c r="H1458" s="772">
        <v>10</v>
      </c>
      <c r="I1458" s="819">
        <f t="shared" si="46"/>
        <v>0</v>
      </c>
      <c r="J1458" s="819">
        <f t="shared" si="47"/>
        <v>10</v>
      </c>
      <c r="K1458" s="941"/>
      <c r="L1458" s="953"/>
    </row>
    <row r="1459" spans="1:12">
      <c r="A1459" s="15" t="s">
        <v>2950</v>
      </c>
      <c r="B1459" s="15" t="s">
        <v>17835</v>
      </c>
      <c r="C1459" s="772" t="s">
        <v>20196</v>
      </c>
      <c r="D1459" s="17" t="s">
        <v>20199</v>
      </c>
      <c r="E1459" s="825">
        <v>0</v>
      </c>
      <c r="F1459" s="772"/>
      <c r="G1459" s="825"/>
      <c r="H1459" s="772">
        <v>10</v>
      </c>
      <c r="I1459" s="819">
        <f t="shared" si="46"/>
        <v>0</v>
      </c>
      <c r="J1459" s="819">
        <f t="shared" si="47"/>
        <v>10</v>
      </c>
      <c r="K1459" s="941"/>
      <c r="L1459" s="953"/>
    </row>
    <row r="1460" spans="1:12">
      <c r="A1460" s="15" t="s">
        <v>2950</v>
      </c>
      <c r="B1460" s="15" t="s">
        <v>17835</v>
      </c>
      <c r="C1460" s="772" t="s">
        <v>20197</v>
      </c>
      <c r="D1460" s="17" t="s">
        <v>20200</v>
      </c>
      <c r="E1460" s="825">
        <v>0</v>
      </c>
      <c r="F1460" s="772"/>
      <c r="G1460" s="825"/>
      <c r="H1460" s="772">
        <v>10</v>
      </c>
      <c r="I1460" s="819">
        <f t="shared" si="46"/>
        <v>0</v>
      </c>
      <c r="J1460" s="819">
        <f t="shared" si="47"/>
        <v>10</v>
      </c>
      <c r="K1460" s="941"/>
      <c r="L1460" s="953"/>
    </row>
    <row r="1461" spans="1:12">
      <c r="A1461" s="15" t="s">
        <v>2950</v>
      </c>
      <c r="B1461" s="15" t="s">
        <v>17835</v>
      </c>
      <c r="C1461" s="772" t="s">
        <v>2920</v>
      </c>
      <c r="D1461" s="17" t="s">
        <v>2921</v>
      </c>
      <c r="E1461" s="825">
        <v>0</v>
      </c>
      <c r="F1461" s="772"/>
      <c r="G1461" s="825"/>
      <c r="H1461" s="772">
        <v>1</v>
      </c>
      <c r="I1461" s="819">
        <f t="shared" si="46"/>
        <v>0</v>
      </c>
      <c r="J1461" s="819">
        <f t="shared" si="47"/>
        <v>1</v>
      </c>
      <c r="K1461" s="941"/>
      <c r="L1461" s="953"/>
    </row>
    <row r="1462" spans="1:12">
      <c r="A1462" s="15" t="s">
        <v>2950</v>
      </c>
      <c r="B1462" s="15" t="s">
        <v>17835</v>
      </c>
      <c r="C1462" s="772" t="s">
        <v>2922</v>
      </c>
      <c r="D1462" s="17" t="s">
        <v>15527</v>
      </c>
      <c r="E1462" s="825">
        <v>0</v>
      </c>
      <c r="F1462" s="772"/>
      <c r="G1462" s="825">
        <v>265</v>
      </c>
      <c r="H1462" s="772">
        <v>1</v>
      </c>
      <c r="I1462" s="819">
        <f t="shared" si="46"/>
        <v>265</v>
      </c>
      <c r="J1462" s="819">
        <f t="shared" si="47"/>
        <v>1</v>
      </c>
      <c r="K1462" s="941"/>
      <c r="L1462" s="953"/>
    </row>
    <row r="1463" spans="1:12">
      <c r="A1463" s="15" t="s">
        <v>2950</v>
      </c>
      <c r="B1463" s="15" t="s">
        <v>17835</v>
      </c>
      <c r="C1463" s="772" t="s">
        <v>20203</v>
      </c>
      <c r="D1463" s="17" t="s">
        <v>20208</v>
      </c>
      <c r="E1463" s="825">
        <v>0</v>
      </c>
      <c r="F1463" s="772"/>
      <c r="G1463" s="825"/>
      <c r="H1463" s="772">
        <v>10</v>
      </c>
      <c r="I1463" s="819">
        <f t="shared" si="46"/>
        <v>0</v>
      </c>
      <c r="J1463" s="819">
        <f t="shared" si="47"/>
        <v>10</v>
      </c>
      <c r="K1463" s="941"/>
      <c r="L1463" s="953"/>
    </row>
    <row r="1464" spans="1:12">
      <c r="A1464" s="15" t="s">
        <v>2950</v>
      </c>
      <c r="B1464" s="15" t="s">
        <v>17835</v>
      </c>
      <c r="C1464" s="772" t="s">
        <v>20204</v>
      </c>
      <c r="D1464" s="17" t="s">
        <v>20209</v>
      </c>
      <c r="E1464" s="825">
        <v>0</v>
      </c>
      <c r="F1464" s="772"/>
      <c r="G1464" s="825"/>
      <c r="H1464" s="772">
        <v>10</v>
      </c>
      <c r="I1464" s="819">
        <f t="shared" si="46"/>
        <v>0</v>
      </c>
      <c r="J1464" s="819">
        <f t="shared" si="47"/>
        <v>10</v>
      </c>
      <c r="K1464" s="941"/>
      <c r="L1464" s="953"/>
    </row>
    <row r="1465" spans="1:12">
      <c r="A1465" s="15" t="s">
        <v>2950</v>
      </c>
      <c r="B1465" s="15" t="s">
        <v>17835</v>
      </c>
      <c r="C1465" s="772" t="s">
        <v>20205</v>
      </c>
      <c r="D1465" s="17" t="s">
        <v>20210</v>
      </c>
      <c r="E1465" s="825">
        <v>0</v>
      </c>
      <c r="F1465" s="772"/>
      <c r="G1465" s="825"/>
      <c r="H1465" s="772">
        <v>10</v>
      </c>
      <c r="I1465" s="819">
        <f t="shared" si="46"/>
        <v>0</v>
      </c>
      <c r="J1465" s="819">
        <f t="shared" si="47"/>
        <v>10</v>
      </c>
      <c r="K1465" s="941"/>
      <c r="L1465" s="953"/>
    </row>
    <row r="1466" spans="1:12">
      <c r="A1466" s="15" t="s">
        <v>2950</v>
      </c>
      <c r="B1466" s="15" t="s">
        <v>17835</v>
      </c>
      <c r="C1466" s="772" t="s">
        <v>20206</v>
      </c>
      <c r="D1466" s="17" t="s">
        <v>20211</v>
      </c>
      <c r="E1466" s="825">
        <v>0</v>
      </c>
      <c r="F1466" s="772"/>
      <c r="G1466" s="825"/>
      <c r="H1466" s="772">
        <v>10</v>
      </c>
      <c r="I1466" s="819">
        <f t="shared" si="46"/>
        <v>0</v>
      </c>
      <c r="J1466" s="819">
        <f t="shared" si="47"/>
        <v>10</v>
      </c>
      <c r="K1466" s="941"/>
      <c r="L1466" s="953"/>
    </row>
    <row r="1467" spans="1:12">
      <c r="A1467" s="15" t="s">
        <v>2950</v>
      </c>
      <c r="B1467" s="15" t="s">
        <v>17835</v>
      </c>
      <c r="C1467" s="772" t="s">
        <v>20207</v>
      </c>
      <c r="D1467" s="17" t="s">
        <v>20212</v>
      </c>
      <c r="E1467" s="825">
        <v>0</v>
      </c>
      <c r="F1467" s="772"/>
      <c r="G1467" s="825"/>
      <c r="H1467" s="772">
        <v>10</v>
      </c>
      <c r="I1467" s="819">
        <f t="shared" si="46"/>
        <v>0</v>
      </c>
      <c r="J1467" s="819">
        <f t="shared" si="47"/>
        <v>10</v>
      </c>
      <c r="K1467" s="941"/>
      <c r="L1467" s="953"/>
    </row>
    <row r="1468" spans="1:12">
      <c r="A1468" s="15" t="s">
        <v>2950</v>
      </c>
      <c r="B1468" s="15" t="s">
        <v>17835</v>
      </c>
      <c r="C1468" s="772" t="s">
        <v>20201</v>
      </c>
      <c r="D1468" s="17" t="s">
        <v>20202</v>
      </c>
      <c r="E1468" s="825">
        <v>0</v>
      </c>
      <c r="F1468" s="772"/>
      <c r="G1468" s="825"/>
      <c r="H1468" s="772">
        <v>10</v>
      </c>
      <c r="I1468" s="819">
        <f t="shared" si="46"/>
        <v>0</v>
      </c>
      <c r="J1468" s="819">
        <f t="shared" si="47"/>
        <v>10</v>
      </c>
      <c r="K1468" s="941"/>
      <c r="L1468" s="953"/>
    </row>
    <row r="1469" spans="1:12">
      <c r="A1469" s="15" t="s">
        <v>2950</v>
      </c>
      <c r="B1469" s="15" t="s">
        <v>17835</v>
      </c>
      <c r="C1469" s="772" t="s">
        <v>20213</v>
      </c>
      <c r="D1469" s="825" t="s">
        <v>20218</v>
      </c>
      <c r="E1469" s="825">
        <v>0</v>
      </c>
      <c r="F1469" s="772"/>
      <c r="G1469" s="825"/>
      <c r="H1469" s="772">
        <v>10</v>
      </c>
      <c r="I1469" s="819">
        <f t="shared" si="46"/>
        <v>0</v>
      </c>
      <c r="J1469" s="819">
        <f t="shared" si="47"/>
        <v>10</v>
      </c>
      <c r="K1469" s="941"/>
      <c r="L1469" s="953"/>
    </row>
    <row r="1470" spans="1:12">
      <c r="A1470" s="15" t="s">
        <v>2950</v>
      </c>
      <c r="B1470" s="15" t="s">
        <v>17835</v>
      </c>
      <c r="C1470" s="772" t="s">
        <v>20214</v>
      </c>
      <c r="D1470" s="17" t="s">
        <v>20219</v>
      </c>
      <c r="E1470" s="825">
        <v>0</v>
      </c>
      <c r="F1470" s="772"/>
      <c r="G1470" s="825"/>
      <c r="H1470" s="772">
        <v>10</v>
      </c>
      <c r="I1470" s="819">
        <f t="shared" si="46"/>
        <v>0</v>
      </c>
      <c r="J1470" s="819">
        <f t="shared" si="47"/>
        <v>10</v>
      </c>
      <c r="K1470" s="941"/>
      <c r="L1470" s="953"/>
    </row>
    <row r="1471" spans="1:12">
      <c r="A1471" s="15" t="s">
        <v>2950</v>
      </c>
      <c r="B1471" s="15" t="s">
        <v>17835</v>
      </c>
      <c r="C1471" s="772" t="s">
        <v>20215</v>
      </c>
      <c r="D1471" s="17" t="s">
        <v>20220</v>
      </c>
      <c r="E1471" s="825">
        <v>0</v>
      </c>
      <c r="F1471" s="772"/>
      <c r="G1471" s="825"/>
      <c r="H1471" s="772">
        <v>10</v>
      </c>
      <c r="I1471" s="819">
        <f t="shared" si="46"/>
        <v>0</v>
      </c>
      <c r="J1471" s="819">
        <f t="shared" si="47"/>
        <v>10</v>
      </c>
      <c r="K1471" s="941"/>
      <c r="L1471" s="953"/>
    </row>
    <row r="1472" spans="1:12">
      <c r="A1472" s="15" t="s">
        <v>2950</v>
      </c>
      <c r="B1472" s="15" t="s">
        <v>17835</v>
      </c>
      <c r="C1472" s="772" t="s">
        <v>20216</v>
      </c>
      <c r="D1472" s="17" t="s">
        <v>20221</v>
      </c>
      <c r="E1472" s="825">
        <v>0</v>
      </c>
      <c r="F1472" s="772"/>
      <c r="G1472" s="825"/>
      <c r="H1472" s="772">
        <v>10</v>
      </c>
      <c r="I1472" s="819">
        <f t="shared" si="46"/>
        <v>0</v>
      </c>
      <c r="J1472" s="819">
        <f t="shared" si="47"/>
        <v>10</v>
      </c>
      <c r="K1472" s="941"/>
      <c r="L1472" s="953"/>
    </row>
    <row r="1473" spans="1:12">
      <c r="A1473" s="15" t="s">
        <v>2950</v>
      </c>
      <c r="B1473" s="15" t="s">
        <v>17835</v>
      </c>
      <c r="C1473" s="772" t="s">
        <v>20217</v>
      </c>
      <c r="D1473" s="17" t="s">
        <v>20222</v>
      </c>
      <c r="E1473" s="825">
        <v>0</v>
      </c>
      <c r="F1473" s="772"/>
      <c r="G1473" s="825"/>
      <c r="H1473" s="772">
        <v>10</v>
      </c>
      <c r="I1473" s="819">
        <f t="shared" ref="I1473:I1536" si="48">E1473+G1473</f>
        <v>0</v>
      </c>
      <c r="J1473" s="819">
        <f t="shared" ref="J1473:J1536" si="49">F1473+H1473</f>
        <v>10</v>
      </c>
      <c r="K1473" s="941"/>
      <c r="L1473" s="953"/>
    </row>
    <row r="1474" spans="1:12">
      <c r="A1474" s="15" t="s">
        <v>2950</v>
      </c>
      <c r="B1474" s="15" t="s">
        <v>17835</v>
      </c>
      <c r="C1474" s="772" t="s">
        <v>20023</v>
      </c>
      <c r="D1474" s="17" t="s">
        <v>20024</v>
      </c>
      <c r="E1474" s="825">
        <v>0</v>
      </c>
      <c r="F1474" s="772"/>
      <c r="G1474" s="825"/>
      <c r="H1474" s="772">
        <v>10</v>
      </c>
      <c r="I1474" s="819">
        <f t="shared" si="48"/>
        <v>0</v>
      </c>
      <c r="J1474" s="819">
        <f t="shared" si="49"/>
        <v>10</v>
      </c>
      <c r="K1474" s="941"/>
      <c r="L1474" s="953"/>
    </row>
    <row r="1475" spans="1:12">
      <c r="A1475" s="15" t="s">
        <v>2950</v>
      </c>
      <c r="B1475" s="15" t="s">
        <v>17835</v>
      </c>
      <c r="C1475" s="772" t="s">
        <v>4933</v>
      </c>
      <c r="D1475" s="17" t="s">
        <v>4934</v>
      </c>
      <c r="E1475" s="825">
        <v>0</v>
      </c>
      <c r="F1475" s="772"/>
      <c r="G1475" s="825"/>
      <c r="H1475" s="772">
        <v>10</v>
      </c>
      <c r="I1475" s="819">
        <f t="shared" si="48"/>
        <v>0</v>
      </c>
      <c r="J1475" s="819">
        <f t="shared" si="49"/>
        <v>10</v>
      </c>
      <c r="K1475" s="941"/>
      <c r="L1475" s="953"/>
    </row>
    <row r="1476" spans="1:12">
      <c r="A1476" s="15" t="s">
        <v>2950</v>
      </c>
      <c r="B1476" s="15" t="s">
        <v>17835</v>
      </c>
      <c r="C1476" s="772" t="s">
        <v>20062</v>
      </c>
      <c r="D1476" s="17" t="s">
        <v>20063</v>
      </c>
      <c r="E1476" s="825">
        <v>0</v>
      </c>
      <c r="F1476" s="772"/>
      <c r="G1476" s="825"/>
      <c r="H1476" s="772">
        <v>10</v>
      </c>
      <c r="I1476" s="819">
        <f t="shared" si="48"/>
        <v>0</v>
      </c>
      <c r="J1476" s="819">
        <f t="shared" si="49"/>
        <v>10</v>
      </c>
      <c r="K1476" s="941"/>
      <c r="L1476" s="953"/>
    </row>
    <row r="1477" spans="1:12">
      <c r="A1477" s="15" t="s">
        <v>2950</v>
      </c>
      <c r="B1477" s="15" t="s">
        <v>17835</v>
      </c>
      <c r="C1477" s="772" t="s">
        <v>19975</v>
      </c>
      <c r="D1477" s="17" t="s">
        <v>19977</v>
      </c>
      <c r="E1477" s="825">
        <v>0</v>
      </c>
      <c r="F1477" s="772"/>
      <c r="G1477" s="825"/>
      <c r="H1477" s="772">
        <v>10</v>
      </c>
      <c r="I1477" s="819">
        <f t="shared" si="48"/>
        <v>0</v>
      </c>
      <c r="J1477" s="819">
        <f t="shared" si="49"/>
        <v>10</v>
      </c>
      <c r="K1477" s="941"/>
      <c r="L1477" s="953"/>
    </row>
    <row r="1478" spans="1:12">
      <c r="A1478" s="15" t="s">
        <v>2950</v>
      </c>
      <c r="B1478" s="15" t="s">
        <v>17835</v>
      </c>
      <c r="C1478" s="772" t="s">
        <v>19976</v>
      </c>
      <c r="D1478" s="17" t="s">
        <v>19978</v>
      </c>
      <c r="E1478" s="825">
        <v>0</v>
      </c>
      <c r="F1478" s="772"/>
      <c r="G1478" s="825"/>
      <c r="H1478" s="772">
        <v>10</v>
      </c>
      <c r="I1478" s="819">
        <f t="shared" si="48"/>
        <v>0</v>
      </c>
      <c r="J1478" s="819">
        <f t="shared" si="49"/>
        <v>10</v>
      </c>
      <c r="K1478" s="941"/>
      <c r="L1478" s="953"/>
    </row>
    <row r="1479" spans="1:12">
      <c r="A1479" s="15" t="s">
        <v>2950</v>
      </c>
      <c r="B1479" s="15" t="s">
        <v>17835</v>
      </c>
      <c r="C1479" s="772" t="s">
        <v>20017</v>
      </c>
      <c r="D1479" s="17" t="s">
        <v>20018</v>
      </c>
      <c r="E1479" s="825">
        <v>0</v>
      </c>
      <c r="F1479" s="772"/>
      <c r="G1479" s="825"/>
      <c r="H1479" s="772">
        <v>10</v>
      </c>
      <c r="I1479" s="819">
        <f t="shared" si="48"/>
        <v>0</v>
      </c>
      <c r="J1479" s="819">
        <f t="shared" si="49"/>
        <v>10</v>
      </c>
      <c r="K1479" s="941"/>
      <c r="L1479" s="953"/>
    </row>
    <row r="1480" spans="1:12">
      <c r="A1480" s="15" t="s">
        <v>2950</v>
      </c>
      <c r="B1480" s="15" t="s">
        <v>17835</v>
      </c>
      <c r="C1480" s="772" t="s">
        <v>20235</v>
      </c>
      <c r="D1480" s="17" t="s">
        <v>20236</v>
      </c>
      <c r="E1480" s="825">
        <v>0</v>
      </c>
      <c r="F1480" s="772"/>
      <c r="G1480" s="825"/>
      <c r="H1480" s="772">
        <v>10</v>
      </c>
      <c r="I1480" s="819">
        <f t="shared" si="48"/>
        <v>0</v>
      </c>
      <c r="J1480" s="819">
        <f t="shared" si="49"/>
        <v>10</v>
      </c>
      <c r="K1480" s="941"/>
      <c r="L1480" s="953"/>
    </row>
    <row r="1481" spans="1:12">
      <c r="A1481" s="15" t="s">
        <v>2950</v>
      </c>
      <c r="B1481" s="15" t="s">
        <v>17835</v>
      </c>
      <c r="C1481" s="772" t="s">
        <v>20257</v>
      </c>
      <c r="D1481" s="17" t="s">
        <v>20258</v>
      </c>
      <c r="E1481" s="825">
        <v>0</v>
      </c>
      <c r="F1481" s="772"/>
      <c r="G1481" s="825"/>
      <c r="H1481" s="772">
        <v>10</v>
      </c>
      <c r="I1481" s="819">
        <f t="shared" si="48"/>
        <v>0</v>
      </c>
      <c r="J1481" s="819">
        <f t="shared" si="49"/>
        <v>10</v>
      </c>
      <c r="K1481" s="941"/>
      <c r="L1481" s="953"/>
    </row>
    <row r="1482" spans="1:12">
      <c r="A1482" s="15" t="s">
        <v>2950</v>
      </c>
      <c r="B1482" s="15" t="s">
        <v>17835</v>
      </c>
      <c r="C1482" s="772" t="s">
        <v>2923</v>
      </c>
      <c r="D1482" s="17" t="s">
        <v>2924</v>
      </c>
      <c r="E1482" s="825">
        <v>0</v>
      </c>
      <c r="F1482" s="772"/>
      <c r="G1482" s="825"/>
      <c r="H1482" s="772">
        <v>1</v>
      </c>
      <c r="I1482" s="819">
        <f t="shared" si="48"/>
        <v>0</v>
      </c>
      <c r="J1482" s="819">
        <f t="shared" si="49"/>
        <v>1</v>
      </c>
      <c r="K1482" s="941"/>
      <c r="L1482" s="953"/>
    </row>
    <row r="1483" spans="1:12">
      <c r="A1483" s="15" t="s">
        <v>2950</v>
      </c>
      <c r="B1483" s="15" t="s">
        <v>17835</v>
      </c>
      <c r="C1483" s="772" t="s">
        <v>20237</v>
      </c>
      <c r="D1483" s="17" t="s">
        <v>20238</v>
      </c>
      <c r="E1483" s="825">
        <v>0</v>
      </c>
      <c r="F1483" s="772"/>
      <c r="G1483" s="825"/>
      <c r="H1483" s="772">
        <v>10</v>
      </c>
      <c r="I1483" s="819">
        <f t="shared" si="48"/>
        <v>0</v>
      </c>
      <c r="J1483" s="819">
        <f t="shared" si="49"/>
        <v>10</v>
      </c>
      <c r="K1483" s="941"/>
      <c r="L1483" s="953"/>
    </row>
    <row r="1484" spans="1:12">
      <c r="A1484" s="15" t="s">
        <v>2950</v>
      </c>
      <c r="B1484" s="15" t="s">
        <v>17835</v>
      </c>
      <c r="C1484" s="772" t="s">
        <v>2925</v>
      </c>
      <c r="D1484" s="17" t="s">
        <v>2926</v>
      </c>
      <c r="E1484" s="825">
        <v>0</v>
      </c>
      <c r="F1484" s="772"/>
      <c r="G1484" s="825"/>
      <c r="H1484" s="772">
        <v>1</v>
      </c>
      <c r="I1484" s="819">
        <f t="shared" si="48"/>
        <v>0</v>
      </c>
      <c r="J1484" s="819">
        <f t="shared" si="49"/>
        <v>1</v>
      </c>
      <c r="K1484" s="941"/>
      <c r="L1484" s="953"/>
    </row>
    <row r="1485" spans="1:12">
      <c r="A1485" s="15" t="s">
        <v>2950</v>
      </c>
      <c r="B1485" s="15" t="s">
        <v>17835</v>
      </c>
      <c r="C1485" s="772" t="s">
        <v>20259</v>
      </c>
      <c r="D1485" s="17" t="s">
        <v>20260</v>
      </c>
      <c r="E1485" s="825">
        <v>0</v>
      </c>
      <c r="F1485" s="772"/>
      <c r="G1485" s="825"/>
      <c r="H1485" s="772">
        <v>10</v>
      </c>
      <c r="I1485" s="819">
        <f t="shared" si="48"/>
        <v>0</v>
      </c>
      <c r="J1485" s="819">
        <f t="shared" si="49"/>
        <v>10</v>
      </c>
      <c r="K1485" s="941"/>
      <c r="L1485" s="953"/>
    </row>
    <row r="1486" spans="1:12">
      <c r="A1486" s="15" t="s">
        <v>2950</v>
      </c>
      <c r="B1486" s="15" t="s">
        <v>17835</v>
      </c>
      <c r="C1486" s="772" t="s">
        <v>20239</v>
      </c>
      <c r="D1486" s="17" t="s">
        <v>20241</v>
      </c>
      <c r="E1486" s="825">
        <v>0</v>
      </c>
      <c r="F1486" s="772"/>
      <c r="G1486" s="825"/>
      <c r="H1486" s="772">
        <v>10</v>
      </c>
      <c r="I1486" s="819">
        <f t="shared" si="48"/>
        <v>0</v>
      </c>
      <c r="J1486" s="819">
        <f t="shared" si="49"/>
        <v>10</v>
      </c>
      <c r="K1486" s="941"/>
      <c r="L1486" s="953"/>
    </row>
    <row r="1487" spans="1:12">
      <c r="A1487" s="15" t="s">
        <v>2950</v>
      </c>
      <c r="B1487" s="15" t="s">
        <v>17835</v>
      </c>
      <c r="C1487" s="772" t="s">
        <v>20240</v>
      </c>
      <c r="D1487" s="17" t="s">
        <v>20242</v>
      </c>
      <c r="E1487" s="825">
        <v>0</v>
      </c>
      <c r="F1487" s="772"/>
      <c r="G1487" s="825"/>
      <c r="H1487" s="772">
        <v>10</v>
      </c>
      <c r="I1487" s="819">
        <f t="shared" si="48"/>
        <v>0</v>
      </c>
      <c r="J1487" s="819">
        <f t="shared" si="49"/>
        <v>10</v>
      </c>
      <c r="K1487" s="941"/>
      <c r="L1487" s="953"/>
    </row>
    <row r="1488" spans="1:12">
      <c r="A1488" s="15" t="s">
        <v>2950</v>
      </c>
      <c r="B1488" s="15" t="s">
        <v>17835</v>
      </c>
      <c r="C1488" s="772" t="s">
        <v>20261</v>
      </c>
      <c r="D1488" s="17" t="s">
        <v>20262</v>
      </c>
      <c r="E1488" s="825">
        <v>0</v>
      </c>
      <c r="F1488" s="772"/>
      <c r="G1488" s="825"/>
      <c r="H1488" s="772">
        <v>10</v>
      </c>
      <c r="I1488" s="819">
        <f t="shared" si="48"/>
        <v>0</v>
      </c>
      <c r="J1488" s="819">
        <f t="shared" si="49"/>
        <v>10</v>
      </c>
      <c r="K1488" s="941"/>
      <c r="L1488" s="953"/>
    </row>
    <row r="1489" spans="1:12">
      <c r="A1489" s="15" t="s">
        <v>2950</v>
      </c>
      <c r="B1489" s="15" t="s">
        <v>17835</v>
      </c>
      <c r="C1489" s="772" t="s">
        <v>19877</v>
      </c>
      <c r="D1489" s="17" t="s">
        <v>19881</v>
      </c>
      <c r="E1489" s="825">
        <v>0</v>
      </c>
      <c r="F1489" s="772"/>
      <c r="G1489" s="825"/>
      <c r="H1489" s="772">
        <v>1</v>
      </c>
      <c r="I1489" s="819">
        <f t="shared" si="48"/>
        <v>0</v>
      </c>
      <c r="J1489" s="819">
        <f t="shared" si="49"/>
        <v>1</v>
      </c>
      <c r="K1489" s="941"/>
      <c r="L1489" s="953"/>
    </row>
    <row r="1490" spans="1:12">
      <c r="A1490" s="15" t="s">
        <v>2950</v>
      </c>
      <c r="B1490" s="15" t="s">
        <v>17835</v>
      </c>
      <c r="C1490" s="772" t="s">
        <v>20243</v>
      </c>
      <c r="D1490" s="17" t="s">
        <v>20244</v>
      </c>
      <c r="E1490" s="825">
        <v>0</v>
      </c>
      <c r="F1490" s="772"/>
      <c r="G1490" s="825"/>
      <c r="H1490" s="772">
        <v>10</v>
      </c>
      <c r="I1490" s="819">
        <f t="shared" si="48"/>
        <v>0</v>
      </c>
      <c r="J1490" s="819">
        <f t="shared" si="49"/>
        <v>10</v>
      </c>
      <c r="K1490" s="941"/>
      <c r="L1490" s="953"/>
    </row>
    <row r="1491" spans="1:12">
      <c r="A1491" s="15" t="s">
        <v>2950</v>
      </c>
      <c r="B1491" s="15" t="s">
        <v>17835</v>
      </c>
      <c r="C1491" s="772" t="s">
        <v>20263</v>
      </c>
      <c r="D1491" s="17" t="s">
        <v>20264</v>
      </c>
      <c r="E1491" s="825">
        <v>0</v>
      </c>
      <c r="F1491" s="772"/>
      <c r="G1491" s="825"/>
      <c r="H1491" s="772">
        <v>10</v>
      </c>
      <c r="I1491" s="819">
        <f t="shared" si="48"/>
        <v>0</v>
      </c>
      <c r="J1491" s="819">
        <f t="shared" si="49"/>
        <v>10</v>
      </c>
      <c r="K1491" s="941"/>
      <c r="L1491" s="953"/>
    </row>
    <row r="1492" spans="1:12">
      <c r="A1492" s="15" t="s">
        <v>2950</v>
      </c>
      <c r="B1492" s="15" t="s">
        <v>17835</v>
      </c>
      <c r="C1492" s="772" t="s">
        <v>20245</v>
      </c>
      <c r="D1492" s="17" t="s">
        <v>20249</v>
      </c>
      <c r="E1492" s="825">
        <v>0</v>
      </c>
      <c r="F1492" s="772"/>
      <c r="G1492" s="825"/>
      <c r="H1492" s="772">
        <v>10</v>
      </c>
      <c r="I1492" s="819">
        <f t="shared" si="48"/>
        <v>0</v>
      </c>
      <c r="J1492" s="819">
        <f t="shared" si="49"/>
        <v>10</v>
      </c>
      <c r="K1492" s="941"/>
      <c r="L1492" s="953"/>
    </row>
    <row r="1493" spans="1:12">
      <c r="A1493" s="15" t="s">
        <v>2950</v>
      </c>
      <c r="B1493" s="15" t="s">
        <v>17835</v>
      </c>
      <c r="C1493" s="772" t="s">
        <v>20246</v>
      </c>
      <c r="D1493" s="17" t="s">
        <v>20250</v>
      </c>
      <c r="E1493" s="825">
        <v>0</v>
      </c>
      <c r="F1493" s="772"/>
      <c r="G1493" s="825"/>
      <c r="H1493" s="772">
        <v>10</v>
      </c>
      <c r="I1493" s="819">
        <f t="shared" si="48"/>
        <v>0</v>
      </c>
      <c r="J1493" s="819">
        <f t="shared" si="49"/>
        <v>10</v>
      </c>
      <c r="K1493" s="941"/>
      <c r="L1493" s="953"/>
    </row>
    <row r="1494" spans="1:12">
      <c r="A1494" s="15" t="s">
        <v>2950</v>
      </c>
      <c r="B1494" s="15" t="s">
        <v>17835</v>
      </c>
      <c r="C1494" s="772" t="s">
        <v>20265</v>
      </c>
      <c r="D1494" s="17" t="s">
        <v>20266</v>
      </c>
      <c r="E1494" s="825">
        <v>0</v>
      </c>
      <c r="F1494" s="772"/>
      <c r="G1494" s="825"/>
      <c r="H1494" s="772">
        <v>10</v>
      </c>
      <c r="I1494" s="819">
        <f t="shared" si="48"/>
        <v>0</v>
      </c>
      <c r="J1494" s="819">
        <f t="shared" si="49"/>
        <v>10</v>
      </c>
      <c r="K1494" s="941"/>
      <c r="L1494" s="953"/>
    </row>
    <row r="1495" spans="1:12">
      <c r="A1495" s="15" t="s">
        <v>2950</v>
      </c>
      <c r="B1495" s="15" t="s">
        <v>17835</v>
      </c>
      <c r="C1495" s="772" t="s">
        <v>19878</v>
      </c>
      <c r="D1495" s="17" t="s">
        <v>19882</v>
      </c>
      <c r="E1495" s="825">
        <v>0</v>
      </c>
      <c r="F1495" s="772"/>
      <c r="G1495" s="825"/>
      <c r="H1495" s="772">
        <v>1</v>
      </c>
      <c r="I1495" s="819">
        <f t="shared" si="48"/>
        <v>0</v>
      </c>
      <c r="J1495" s="819">
        <f t="shared" si="49"/>
        <v>1</v>
      </c>
      <c r="K1495" s="941"/>
      <c r="L1495" s="953"/>
    </row>
    <row r="1496" spans="1:12">
      <c r="A1496" s="15" t="s">
        <v>2950</v>
      </c>
      <c r="B1496" s="15" t="s">
        <v>17835</v>
      </c>
      <c r="C1496" s="772" t="s">
        <v>20247</v>
      </c>
      <c r="D1496" s="17" t="s">
        <v>20251</v>
      </c>
      <c r="E1496" s="825">
        <v>0</v>
      </c>
      <c r="F1496" s="772"/>
      <c r="G1496" s="825"/>
      <c r="H1496" s="772">
        <v>10</v>
      </c>
      <c r="I1496" s="819">
        <f t="shared" si="48"/>
        <v>0</v>
      </c>
      <c r="J1496" s="819">
        <f t="shared" si="49"/>
        <v>10</v>
      </c>
      <c r="K1496" s="941"/>
      <c r="L1496" s="953"/>
    </row>
    <row r="1497" spans="1:12">
      <c r="A1497" s="15" t="s">
        <v>2950</v>
      </c>
      <c r="B1497" s="15" t="s">
        <v>17835</v>
      </c>
      <c r="C1497" s="772" t="s">
        <v>20248</v>
      </c>
      <c r="D1497" s="17" t="s">
        <v>20252</v>
      </c>
      <c r="E1497" s="825">
        <v>0</v>
      </c>
      <c r="F1497" s="772"/>
      <c r="G1497" s="825"/>
      <c r="H1497" s="772">
        <v>10</v>
      </c>
      <c r="I1497" s="819">
        <f t="shared" si="48"/>
        <v>0</v>
      </c>
      <c r="J1497" s="819">
        <f t="shared" si="49"/>
        <v>10</v>
      </c>
      <c r="K1497" s="941"/>
      <c r="L1497" s="953"/>
    </row>
    <row r="1498" spans="1:12">
      <c r="A1498" s="15" t="s">
        <v>2950</v>
      </c>
      <c r="B1498" s="15" t="s">
        <v>17835</v>
      </c>
      <c r="C1498" s="772" t="s">
        <v>20267</v>
      </c>
      <c r="D1498" s="825" t="s">
        <v>20269</v>
      </c>
      <c r="E1498" s="825">
        <v>0</v>
      </c>
      <c r="F1498" s="772"/>
      <c r="G1498" s="825"/>
      <c r="H1498" s="772">
        <v>10</v>
      </c>
      <c r="I1498" s="819">
        <f t="shared" si="48"/>
        <v>0</v>
      </c>
      <c r="J1498" s="819">
        <f t="shared" si="49"/>
        <v>10</v>
      </c>
      <c r="K1498" s="941"/>
      <c r="L1498" s="953"/>
    </row>
    <row r="1499" spans="1:12">
      <c r="A1499" s="15" t="s">
        <v>2950</v>
      </c>
      <c r="B1499" s="15" t="s">
        <v>17835</v>
      </c>
      <c r="C1499" s="772" t="s">
        <v>20268</v>
      </c>
      <c r="D1499" s="17" t="s">
        <v>20270</v>
      </c>
      <c r="E1499" s="825">
        <v>0</v>
      </c>
      <c r="F1499" s="772"/>
      <c r="G1499" s="825"/>
      <c r="H1499" s="772">
        <v>10</v>
      </c>
      <c r="I1499" s="819">
        <f t="shared" si="48"/>
        <v>0</v>
      </c>
      <c r="J1499" s="819">
        <f t="shared" si="49"/>
        <v>10</v>
      </c>
      <c r="K1499" s="941"/>
      <c r="L1499" s="953"/>
    </row>
    <row r="1500" spans="1:12">
      <c r="A1500" s="15" t="s">
        <v>2950</v>
      </c>
      <c r="B1500" s="15" t="s">
        <v>17835</v>
      </c>
      <c r="C1500" s="772" t="s">
        <v>20253</v>
      </c>
      <c r="D1500" s="17" t="s">
        <v>20254</v>
      </c>
      <c r="E1500" s="825">
        <v>0</v>
      </c>
      <c r="F1500" s="772"/>
      <c r="G1500" s="825"/>
      <c r="H1500" s="772">
        <v>10</v>
      </c>
      <c r="I1500" s="819">
        <f t="shared" si="48"/>
        <v>0</v>
      </c>
      <c r="J1500" s="819">
        <f t="shared" si="49"/>
        <v>10</v>
      </c>
      <c r="K1500" s="941"/>
      <c r="L1500" s="953"/>
    </row>
    <row r="1501" spans="1:12">
      <c r="A1501" s="15" t="s">
        <v>2950</v>
      </c>
      <c r="B1501" s="15" t="s">
        <v>17835</v>
      </c>
      <c r="C1501" s="772" t="s">
        <v>20271</v>
      </c>
      <c r="D1501" s="17" t="s">
        <v>20272</v>
      </c>
      <c r="E1501" s="825">
        <v>0</v>
      </c>
      <c r="F1501" s="772"/>
      <c r="G1501" s="825"/>
      <c r="H1501" s="772">
        <v>10</v>
      </c>
      <c r="I1501" s="819">
        <f t="shared" si="48"/>
        <v>0</v>
      </c>
      <c r="J1501" s="819">
        <f t="shared" si="49"/>
        <v>10</v>
      </c>
      <c r="K1501" s="941"/>
      <c r="L1501" s="953"/>
    </row>
    <row r="1502" spans="1:12">
      <c r="A1502" s="15" t="s">
        <v>2950</v>
      </c>
      <c r="B1502" s="15" t="s">
        <v>17835</v>
      </c>
      <c r="C1502" s="772" t="s">
        <v>20255</v>
      </c>
      <c r="D1502" s="17" t="s">
        <v>20256</v>
      </c>
      <c r="E1502" s="825">
        <v>0</v>
      </c>
      <c r="F1502" s="772"/>
      <c r="G1502" s="825"/>
      <c r="H1502" s="772">
        <v>10</v>
      </c>
      <c r="I1502" s="819">
        <f t="shared" si="48"/>
        <v>0</v>
      </c>
      <c r="J1502" s="819">
        <f t="shared" si="49"/>
        <v>10</v>
      </c>
      <c r="K1502" s="941"/>
      <c r="L1502" s="953"/>
    </row>
    <row r="1503" spans="1:12">
      <c r="A1503" s="15" t="s">
        <v>2950</v>
      </c>
      <c r="B1503" s="15" t="s">
        <v>17835</v>
      </c>
      <c r="C1503" s="772" t="s">
        <v>20273</v>
      </c>
      <c r="D1503" s="17" t="s">
        <v>20274</v>
      </c>
      <c r="E1503" s="825">
        <v>0</v>
      </c>
      <c r="F1503" s="772"/>
      <c r="G1503" s="825"/>
      <c r="H1503" s="772">
        <v>10</v>
      </c>
      <c r="I1503" s="819">
        <f t="shared" si="48"/>
        <v>0</v>
      </c>
      <c r="J1503" s="819">
        <f t="shared" si="49"/>
        <v>10</v>
      </c>
      <c r="K1503" s="941"/>
      <c r="L1503" s="953"/>
    </row>
    <row r="1504" spans="1:12">
      <c r="A1504" s="15" t="s">
        <v>2950</v>
      </c>
      <c r="B1504" s="15" t="s">
        <v>17835</v>
      </c>
      <c r="C1504" s="772" t="s">
        <v>19879</v>
      </c>
      <c r="D1504" s="17" t="s">
        <v>19883</v>
      </c>
      <c r="E1504" s="825">
        <v>0</v>
      </c>
      <c r="F1504" s="772"/>
      <c r="G1504" s="825"/>
      <c r="H1504" s="772">
        <v>1</v>
      </c>
      <c r="I1504" s="819">
        <f t="shared" si="48"/>
        <v>0</v>
      </c>
      <c r="J1504" s="819">
        <f t="shared" si="49"/>
        <v>1</v>
      </c>
      <c r="K1504" s="941"/>
      <c r="L1504" s="953"/>
    </row>
    <row r="1505" spans="1:12">
      <c r="A1505" s="15" t="s">
        <v>2950</v>
      </c>
      <c r="B1505" s="15" t="s">
        <v>17835</v>
      </c>
      <c r="C1505" s="772" t="s">
        <v>20170</v>
      </c>
      <c r="D1505" s="17" t="s">
        <v>20171</v>
      </c>
      <c r="E1505" s="825">
        <v>0</v>
      </c>
      <c r="F1505" s="772"/>
      <c r="G1505" s="825"/>
      <c r="H1505" s="772">
        <v>10</v>
      </c>
      <c r="I1505" s="819">
        <f t="shared" si="48"/>
        <v>0</v>
      </c>
      <c r="J1505" s="819">
        <f t="shared" si="49"/>
        <v>10</v>
      </c>
      <c r="K1505" s="941"/>
      <c r="L1505" s="953"/>
    </row>
    <row r="1506" spans="1:12">
      <c r="A1506" s="15" t="s">
        <v>2950</v>
      </c>
      <c r="B1506" s="15" t="s">
        <v>17835</v>
      </c>
      <c r="C1506" s="772" t="s">
        <v>20003</v>
      </c>
      <c r="D1506" s="17" t="s">
        <v>20005</v>
      </c>
      <c r="E1506" s="825">
        <v>0</v>
      </c>
      <c r="F1506" s="772"/>
      <c r="G1506" s="825"/>
      <c r="H1506" s="772">
        <v>10</v>
      </c>
      <c r="I1506" s="819">
        <f t="shared" si="48"/>
        <v>0</v>
      </c>
      <c r="J1506" s="819">
        <f t="shared" si="49"/>
        <v>10</v>
      </c>
      <c r="K1506" s="941"/>
      <c r="L1506" s="953"/>
    </row>
    <row r="1507" spans="1:12">
      <c r="A1507" s="15" t="s">
        <v>2950</v>
      </c>
      <c r="B1507" s="15" t="s">
        <v>17835</v>
      </c>
      <c r="C1507" s="772" t="s">
        <v>20004</v>
      </c>
      <c r="D1507" s="17" t="s">
        <v>20006</v>
      </c>
      <c r="E1507" s="825">
        <v>0</v>
      </c>
      <c r="F1507" s="772"/>
      <c r="G1507" s="825"/>
      <c r="H1507" s="772">
        <v>10</v>
      </c>
      <c r="I1507" s="819">
        <f t="shared" si="48"/>
        <v>0</v>
      </c>
      <c r="J1507" s="819">
        <f t="shared" si="49"/>
        <v>10</v>
      </c>
      <c r="K1507" s="941"/>
      <c r="L1507" s="953"/>
    </row>
    <row r="1508" spans="1:12">
      <c r="A1508" s="15" t="s">
        <v>2950</v>
      </c>
      <c r="B1508" s="15" t="s">
        <v>17835</v>
      </c>
      <c r="C1508" s="772" t="s">
        <v>20007</v>
      </c>
      <c r="D1508" s="17" t="s">
        <v>20012</v>
      </c>
      <c r="E1508" s="825">
        <v>0</v>
      </c>
      <c r="F1508" s="772"/>
      <c r="G1508" s="825"/>
      <c r="H1508" s="772">
        <v>10</v>
      </c>
      <c r="I1508" s="819">
        <f t="shared" si="48"/>
        <v>0</v>
      </c>
      <c r="J1508" s="819">
        <f t="shared" si="49"/>
        <v>10</v>
      </c>
      <c r="K1508" s="941"/>
      <c r="L1508" s="953"/>
    </row>
    <row r="1509" spans="1:12">
      <c r="A1509" s="15" t="s">
        <v>2950</v>
      </c>
      <c r="B1509" s="15" t="s">
        <v>17835</v>
      </c>
      <c r="C1509" s="772" t="s">
        <v>20008</v>
      </c>
      <c r="D1509" s="17" t="s">
        <v>20013</v>
      </c>
      <c r="E1509" s="825">
        <v>0</v>
      </c>
      <c r="F1509" s="772"/>
      <c r="G1509" s="825"/>
      <c r="H1509" s="772">
        <v>10</v>
      </c>
      <c r="I1509" s="819">
        <f t="shared" si="48"/>
        <v>0</v>
      </c>
      <c r="J1509" s="819">
        <f t="shared" si="49"/>
        <v>10</v>
      </c>
      <c r="K1509" s="941"/>
      <c r="L1509" s="953"/>
    </row>
    <row r="1510" spans="1:12">
      <c r="A1510" s="15" t="s">
        <v>2950</v>
      </c>
      <c r="B1510" s="15" t="s">
        <v>17835</v>
      </c>
      <c r="C1510" s="772" t="s">
        <v>20009</v>
      </c>
      <c r="D1510" s="17" t="s">
        <v>20014</v>
      </c>
      <c r="E1510" s="825">
        <v>0</v>
      </c>
      <c r="F1510" s="772"/>
      <c r="G1510" s="825"/>
      <c r="H1510" s="772">
        <v>10</v>
      </c>
      <c r="I1510" s="819">
        <f t="shared" si="48"/>
        <v>0</v>
      </c>
      <c r="J1510" s="819">
        <f t="shared" si="49"/>
        <v>10</v>
      </c>
      <c r="K1510" s="941"/>
      <c r="L1510" s="953"/>
    </row>
    <row r="1511" spans="1:12">
      <c r="A1511" s="15" t="s">
        <v>2950</v>
      </c>
      <c r="B1511" s="15" t="s">
        <v>17835</v>
      </c>
      <c r="C1511" s="772" t="s">
        <v>20010</v>
      </c>
      <c r="D1511" s="17" t="s">
        <v>20015</v>
      </c>
      <c r="E1511" s="825">
        <v>0</v>
      </c>
      <c r="F1511" s="772"/>
      <c r="G1511" s="825"/>
      <c r="H1511" s="772">
        <v>10</v>
      </c>
      <c r="I1511" s="819">
        <f t="shared" si="48"/>
        <v>0</v>
      </c>
      <c r="J1511" s="819">
        <f t="shared" si="49"/>
        <v>10</v>
      </c>
      <c r="K1511" s="941"/>
      <c r="L1511" s="953"/>
    </row>
    <row r="1512" spans="1:12">
      <c r="A1512" s="15" t="s">
        <v>2950</v>
      </c>
      <c r="B1512" s="15" t="s">
        <v>17835</v>
      </c>
      <c r="C1512" s="772" t="s">
        <v>20011</v>
      </c>
      <c r="D1512" s="17" t="s">
        <v>20016</v>
      </c>
      <c r="E1512" s="825">
        <v>0</v>
      </c>
      <c r="F1512" s="772"/>
      <c r="G1512" s="825"/>
      <c r="H1512" s="772">
        <v>10</v>
      </c>
      <c r="I1512" s="819">
        <f t="shared" si="48"/>
        <v>0</v>
      </c>
      <c r="J1512" s="819">
        <f t="shared" si="49"/>
        <v>10</v>
      </c>
      <c r="K1512" s="941"/>
      <c r="L1512" s="953"/>
    </row>
    <row r="1513" spans="1:12">
      <c r="A1513" s="15" t="s">
        <v>2950</v>
      </c>
      <c r="B1513" s="15" t="s">
        <v>17835</v>
      </c>
      <c r="C1513" s="772" t="s">
        <v>20166</v>
      </c>
      <c r="D1513" s="17" t="s">
        <v>20167</v>
      </c>
      <c r="E1513" s="825">
        <v>0</v>
      </c>
      <c r="F1513" s="772"/>
      <c r="G1513" s="825"/>
      <c r="H1513" s="772">
        <v>10</v>
      </c>
      <c r="I1513" s="819">
        <f t="shared" si="48"/>
        <v>0</v>
      </c>
      <c r="J1513" s="819">
        <f t="shared" si="49"/>
        <v>10</v>
      </c>
      <c r="K1513" s="941"/>
      <c r="L1513" s="953"/>
    </row>
    <row r="1514" spans="1:12">
      <c r="A1514" s="15" t="s">
        <v>2950</v>
      </c>
      <c r="B1514" s="15" t="s">
        <v>17835</v>
      </c>
      <c r="C1514" s="772" t="s">
        <v>20172</v>
      </c>
      <c r="D1514" s="17" t="s">
        <v>20173</v>
      </c>
      <c r="E1514" s="825">
        <v>0</v>
      </c>
      <c r="F1514" s="772"/>
      <c r="G1514" s="825"/>
      <c r="H1514" s="772">
        <v>10</v>
      </c>
      <c r="I1514" s="819">
        <f t="shared" si="48"/>
        <v>0</v>
      </c>
      <c r="J1514" s="819">
        <f t="shared" si="49"/>
        <v>10</v>
      </c>
      <c r="K1514" s="941"/>
      <c r="L1514" s="953"/>
    </row>
    <row r="1515" spans="1:12">
      <c r="A1515" s="15" t="s">
        <v>2950</v>
      </c>
      <c r="B1515" s="15" t="s">
        <v>17835</v>
      </c>
      <c r="C1515" s="772" t="s">
        <v>20180</v>
      </c>
      <c r="D1515" s="825" t="s">
        <v>20181</v>
      </c>
      <c r="E1515" s="825">
        <v>0</v>
      </c>
      <c r="F1515" s="772"/>
      <c r="G1515" s="825"/>
      <c r="H1515" s="772">
        <v>10</v>
      </c>
      <c r="I1515" s="819">
        <f t="shared" si="48"/>
        <v>0</v>
      </c>
      <c r="J1515" s="819">
        <f t="shared" si="49"/>
        <v>10</v>
      </c>
      <c r="K1515" s="941"/>
      <c r="L1515" s="953"/>
    </row>
    <row r="1516" spans="1:12">
      <c r="A1516" s="15" t="s">
        <v>2950</v>
      </c>
      <c r="B1516" s="15" t="s">
        <v>17835</v>
      </c>
      <c r="C1516" s="772" t="s">
        <v>19880</v>
      </c>
      <c r="D1516" s="17" t="s">
        <v>19884</v>
      </c>
      <c r="E1516" s="825">
        <v>0</v>
      </c>
      <c r="F1516" s="772"/>
      <c r="G1516" s="825"/>
      <c r="H1516" s="772">
        <v>1</v>
      </c>
      <c r="I1516" s="819">
        <f t="shared" si="48"/>
        <v>0</v>
      </c>
      <c r="J1516" s="819">
        <f t="shared" si="49"/>
        <v>1</v>
      </c>
      <c r="K1516" s="941"/>
      <c r="L1516" s="953"/>
    </row>
    <row r="1517" spans="1:12">
      <c r="A1517" s="15" t="s">
        <v>2950</v>
      </c>
      <c r="B1517" s="15" t="s">
        <v>17835</v>
      </c>
      <c r="C1517" s="772" t="s">
        <v>20045</v>
      </c>
      <c r="D1517" s="17" t="s">
        <v>20046</v>
      </c>
      <c r="E1517" s="825">
        <v>0</v>
      </c>
      <c r="F1517" s="772"/>
      <c r="G1517" s="825"/>
      <c r="H1517" s="772">
        <v>10</v>
      </c>
      <c r="I1517" s="819">
        <f t="shared" si="48"/>
        <v>0</v>
      </c>
      <c r="J1517" s="819">
        <f t="shared" si="49"/>
        <v>10</v>
      </c>
      <c r="K1517" s="941"/>
      <c r="L1517" s="953"/>
    </row>
    <row r="1518" spans="1:12">
      <c r="A1518" s="15" t="s">
        <v>2950</v>
      </c>
      <c r="B1518" s="15" t="s">
        <v>17835</v>
      </c>
      <c r="C1518" s="772" t="s">
        <v>20069</v>
      </c>
      <c r="D1518" s="17" t="s">
        <v>20070</v>
      </c>
      <c r="E1518" s="825">
        <v>0</v>
      </c>
      <c r="F1518" s="772"/>
      <c r="G1518" s="825"/>
      <c r="H1518" s="772">
        <v>10</v>
      </c>
      <c r="I1518" s="819">
        <f t="shared" si="48"/>
        <v>0</v>
      </c>
      <c r="J1518" s="819">
        <f t="shared" si="49"/>
        <v>10</v>
      </c>
      <c r="K1518" s="941"/>
      <c r="L1518" s="953"/>
    </row>
    <row r="1519" spans="1:12">
      <c r="A1519" s="15" t="s">
        <v>2950</v>
      </c>
      <c r="B1519" s="15" t="s">
        <v>17835</v>
      </c>
      <c r="C1519" s="772" t="s">
        <v>20089</v>
      </c>
      <c r="D1519" s="17" t="s">
        <v>20090</v>
      </c>
      <c r="E1519" s="825">
        <v>0</v>
      </c>
      <c r="F1519" s="772"/>
      <c r="G1519" s="825"/>
      <c r="H1519" s="772">
        <v>10</v>
      </c>
      <c r="I1519" s="819">
        <f t="shared" si="48"/>
        <v>0</v>
      </c>
      <c r="J1519" s="819">
        <f t="shared" si="49"/>
        <v>10</v>
      </c>
      <c r="K1519" s="941"/>
      <c r="L1519" s="953"/>
    </row>
    <row r="1520" spans="1:12">
      <c r="A1520" s="15" t="s">
        <v>2950</v>
      </c>
      <c r="B1520" s="15" t="s">
        <v>17835</v>
      </c>
      <c r="C1520" s="772" t="s">
        <v>20113</v>
      </c>
      <c r="D1520" s="17" t="s">
        <v>20114</v>
      </c>
      <c r="E1520" s="825">
        <v>0</v>
      </c>
      <c r="F1520" s="772"/>
      <c r="G1520" s="825"/>
      <c r="H1520" s="772">
        <v>10</v>
      </c>
      <c r="I1520" s="819">
        <f t="shared" si="48"/>
        <v>0</v>
      </c>
      <c r="J1520" s="819">
        <f t="shared" si="49"/>
        <v>10</v>
      </c>
      <c r="K1520" s="941"/>
      <c r="L1520" s="953"/>
    </row>
    <row r="1521" spans="1:12">
      <c r="A1521" s="15" t="s">
        <v>2950</v>
      </c>
      <c r="B1521" s="15" t="s">
        <v>17835</v>
      </c>
      <c r="C1521" s="772" t="s">
        <v>20132</v>
      </c>
      <c r="D1521" s="17" t="s">
        <v>20134</v>
      </c>
      <c r="E1521" s="825">
        <v>0</v>
      </c>
      <c r="F1521" s="772"/>
      <c r="G1521" s="825"/>
      <c r="H1521" s="772">
        <v>10</v>
      </c>
      <c r="I1521" s="819">
        <f t="shared" si="48"/>
        <v>0</v>
      </c>
      <c r="J1521" s="819">
        <f t="shared" si="49"/>
        <v>10</v>
      </c>
      <c r="K1521" s="941"/>
      <c r="L1521" s="953"/>
    </row>
    <row r="1522" spans="1:12">
      <c r="A1522" s="15" t="s">
        <v>2950</v>
      </c>
      <c r="B1522" s="15" t="s">
        <v>17835</v>
      </c>
      <c r="C1522" s="772" t="s">
        <v>20133</v>
      </c>
      <c r="D1522" s="17" t="s">
        <v>20149</v>
      </c>
      <c r="E1522" s="825">
        <v>0</v>
      </c>
      <c r="F1522" s="772"/>
      <c r="G1522" s="825"/>
      <c r="H1522" s="772">
        <v>10</v>
      </c>
      <c r="I1522" s="819">
        <f t="shared" si="48"/>
        <v>0</v>
      </c>
      <c r="J1522" s="819">
        <f t="shared" si="49"/>
        <v>10</v>
      </c>
      <c r="K1522" s="941"/>
      <c r="L1522" s="953"/>
    </row>
    <row r="1523" spans="1:12">
      <c r="A1523" s="15" t="s">
        <v>2950</v>
      </c>
      <c r="B1523" s="15" t="s">
        <v>17835</v>
      </c>
      <c r="C1523" s="772" t="s">
        <v>20233</v>
      </c>
      <c r="D1523" s="17" t="s">
        <v>20234</v>
      </c>
      <c r="E1523" s="825">
        <v>0</v>
      </c>
      <c r="F1523" s="772"/>
      <c r="G1523" s="825"/>
      <c r="H1523" s="772">
        <v>10</v>
      </c>
      <c r="I1523" s="819">
        <f t="shared" si="48"/>
        <v>0</v>
      </c>
      <c r="J1523" s="819">
        <f t="shared" si="49"/>
        <v>10</v>
      </c>
      <c r="K1523" s="941"/>
      <c r="L1523" s="953"/>
    </row>
    <row r="1524" spans="1:12">
      <c r="A1524" s="15" t="s">
        <v>2950</v>
      </c>
      <c r="B1524" s="15" t="s">
        <v>17835</v>
      </c>
      <c r="C1524" s="772" t="s">
        <v>2927</v>
      </c>
      <c r="D1524" s="17" t="s">
        <v>2928</v>
      </c>
      <c r="E1524" s="825">
        <v>0</v>
      </c>
      <c r="F1524" s="772"/>
      <c r="G1524" s="825"/>
      <c r="H1524" s="772">
        <v>1</v>
      </c>
      <c r="I1524" s="819">
        <f t="shared" si="48"/>
        <v>0</v>
      </c>
      <c r="J1524" s="819">
        <f t="shared" si="49"/>
        <v>1</v>
      </c>
      <c r="K1524" s="941"/>
      <c r="L1524" s="953"/>
    </row>
    <row r="1525" spans="1:12">
      <c r="A1525" s="15" t="s">
        <v>2950</v>
      </c>
      <c r="B1525" s="15" t="s">
        <v>17835</v>
      </c>
      <c r="C1525" s="772" t="s">
        <v>2929</v>
      </c>
      <c r="D1525" s="17" t="s">
        <v>15528</v>
      </c>
      <c r="E1525" s="825">
        <v>0</v>
      </c>
      <c r="F1525" s="772"/>
      <c r="G1525" s="825">
        <v>368</v>
      </c>
      <c r="H1525" s="772">
        <v>1</v>
      </c>
      <c r="I1525" s="819">
        <f t="shared" si="48"/>
        <v>368</v>
      </c>
      <c r="J1525" s="819">
        <f t="shared" si="49"/>
        <v>1</v>
      </c>
      <c r="K1525" s="941"/>
      <c r="L1525" s="953"/>
    </row>
    <row r="1526" spans="1:12">
      <c r="A1526" s="15" t="s">
        <v>2950</v>
      </c>
      <c r="B1526" s="15" t="s">
        <v>17835</v>
      </c>
      <c r="C1526" s="772" t="s">
        <v>20164</v>
      </c>
      <c r="D1526" s="17" t="s">
        <v>20165</v>
      </c>
      <c r="E1526" s="825">
        <v>0</v>
      </c>
      <c r="F1526" s="772"/>
      <c r="G1526" s="825"/>
      <c r="H1526" s="772">
        <v>10</v>
      </c>
      <c r="I1526" s="819">
        <f t="shared" si="48"/>
        <v>0</v>
      </c>
      <c r="J1526" s="819">
        <f t="shared" si="49"/>
        <v>10</v>
      </c>
      <c r="K1526" s="941"/>
      <c r="L1526" s="953"/>
    </row>
    <row r="1527" spans="1:12">
      <c r="A1527" s="15" t="s">
        <v>2950</v>
      </c>
      <c r="B1527" s="15" t="s">
        <v>17835</v>
      </c>
      <c r="C1527" s="772" t="s">
        <v>2930</v>
      </c>
      <c r="D1527" s="17" t="s">
        <v>2931</v>
      </c>
      <c r="E1527" s="825">
        <v>0</v>
      </c>
      <c r="F1527" s="772"/>
      <c r="G1527" s="825">
        <v>2</v>
      </c>
      <c r="H1527" s="772">
        <v>1</v>
      </c>
      <c r="I1527" s="819">
        <f t="shared" si="48"/>
        <v>2</v>
      </c>
      <c r="J1527" s="819">
        <f t="shared" si="49"/>
        <v>1</v>
      </c>
      <c r="K1527" s="941"/>
      <c r="L1527" s="953"/>
    </row>
    <row r="1528" spans="1:12">
      <c r="A1528" s="15" t="s">
        <v>2950</v>
      </c>
      <c r="B1528" s="15" t="s">
        <v>17835</v>
      </c>
      <c r="C1528" s="772" t="s">
        <v>2932</v>
      </c>
      <c r="D1528" s="17" t="s">
        <v>2933</v>
      </c>
      <c r="E1528" s="825">
        <v>0</v>
      </c>
      <c r="F1528" s="772"/>
      <c r="G1528" s="825">
        <v>1</v>
      </c>
      <c r="H1528" s="772">
        <v>1</v>
      </c>
      <c r="I1528" s="819">
        <f t="shared" si="48"/>
        <v>1</v>
      </c>
      <c r="J1528" s="819">
        <f t="shared" si="49"/>
        <v>1</v>
      </c>
      <c r="K1528" s="941"/>
      <c r="L1528" s="953"/>
    </row>
    <row r="1529" spans="1:12">
      <c r="A1529" s="15" t="s">
        <v>2950</v>
      </c>
      <c r="B1529" s="15" t="s">
        <v>17835</v>
      </c>
      <c r="C1529" s="772" t="s">
        <v>20291</v>
      </c>
      <c r="D1529" s="17" t="s">
        <v>20292</v>
      </c>
      <c r="E1529" s="825">
        <v>0</v>
      </c>
      <c r="F1529" s="772"/>
      <c r="G1529" s="825"/>
      <c r="H1529" s="772">
        <v>10</v>
      </c>
      <c r="I1529" s="819">
        <f t="shared" si="48"/>
        <v>0</v>
      </c>
      <c r="J1529" s="819">
        <f t="shared" si="49"/>
        <v>10</v>
      </c>
      <c r="K1529" s="941"/>
      <c r="L1529" s="953"/>
    </row>
    <row r="1530" spans="1:12">
      <c r="A1530" s="15" t="s">
        <v>2950</v>
      </c>
      <c r="B1530" s="15" t="s">
        <v>17835</v>
      </c>
      <c r="C1530" s="772" t="s">
        <v>20231</v>
      </c>
      <c r="D1530" s="17" t="s">
        <v>20232</v>
      </c>
      <c r="E1530" s="825">
        <v>0</v>
      </c>
      <c r="F1530" s="772"/>
      <c r="G1530" s="825"/>
      <c r="H1530" s="772">
        <v>10</v>
      </c>
      <c r="I1530" s="819">
        <f t="shared" si="48"/>
        <v>0</v>
      </c>
      <c r="J1530" s="819">
        <f t="shared" si="49"/>
        <v>10</v>
      </c>
      <c r="K1530" s="941"/>
      <c r="L1530" s="953"/>
    </row>
    <row r="1531" spans="1:12">
      <c r="A1531" s="15" t="s">
        <v>2950</v>
      </c>
      <c r="B1531" s="15" t="s">
        <v>17835</v>
      </c>
      <c r="C1531" s="772" t="s">
        <v>2934</v>
      </c>
      <c r="D1531" s="17" t="s">
        <v>2935</v>
      </c>
      <c r="E1531" s="825">
        <v>0</v>
      </c>
      <c r="F1531" s="772"/>
      <c r="G1531" s="825">
        <v>1</v>
      </c>
      <c r="H1531" s="772">
        <v>1</v>
      </c>
      <c r="I1531" s="819">
        <f t="shared" si="48"/>
        <v>1</v>
      </c>
      <c r="J1531" s="819">
        <f t="shared" si="49"/>
        <v>1</v>
      </c>
      <c r="K1531" s="941"/>
      <c r="L1531" s="953"/>
    </row>
    <row r="1532" spans="1:12">
      <c r="A1532" s="15" t="s">
        <v>2950</v>
      </c>
      <c r="B1532" s="15" t="s">
        <v>17835</v>
      </c>
      <c r="C1532" s="772" t="s">
        <v>20150</v>
      </c>
      <c r="D1532" s="17" t="s">
        <v>20154</v>
      </c>
      <c r="E1532" s="825">
        <v>0</v>
      </c>
      <c r="F1532" s="772"/>
      <c r="G1532" s="825"/>
      <c r="H1532" s="772">
        <v>10</v>
      </c>
      <c r="I1532" s="819">
        <f t="shared" si="48"/>
        <v>0</v>
      </c>
      <c r="J1532" s="819">
        <f t="shared" si="49"/>
        <v>10</v>
      </c>
      <c r="K1532" s="941"/>
      <c r="L1532" s="953"/>
    </row>
    <row r="1533" spans="1:12">
      <c r="A1533" s="15" t="s">
        <v>2950</v>
      </c>
      <c r="B1533" s="15" t="s">
        <v>17835</v>
      </c>
      <c r="C1533" s="772" t="s">
        <v>20151</v>
      </c>
      <c r="D1533" s="17" t="s">
        <v>20155</v>
      </c>
      <c r="E1533" s="825">
        <v>0</v>
      </c>
      <c r="F1533" s="772"/>
      <c r="G1533" s="825"/>
      <c r="H1533" s="772">
        <v>10</v>
      </c>
      <c r="I1533" s="819">
        <f t="shared" si="48"/>
        <v>0</v>
      </c>
      <c r="J1533" s="819">
        <f t="shared" si="49"/>
        <v>10</v>
      </c>
      <c r="K1533" s="941"/>
      <c r="L1533" s="953"/>
    </row>
    <row r="1534" spans="1:12">
      <c r="A1534" s="15" t="s">
        <v>2950</v>
      </c>
      <c r="B1534" s="15" t="s">
        <v>17835</v>
      </c>
      <c r="C1534" s="772" t="s">
        <v>20152</v>
      </c>
      <c r="D1534" s="17" t="s">
        <v>20156</v>
      </c>
      <c r="E1534" s="825">
        <v>0</v>
      </c>
      <c r="F1534" s="772"/>
      <c r="G1534" s="825"/>
      <c r="H1534" s="772">
        <v>10</v>
      </c>
      <c r="I1534" s="819">
        <f t="shared" si="48"/>
        <v>0</v>
      </c>
      <c r="J1534" s="819">
        <f t="shared" si="49"/>
        <v>10</v>
      </c>
      <c r="K1534" s="941"/>
      <c r="L1534" s="953"/>
    </row>
    <row r="1535" spans="1:12">
      <c r="A1535" s="15" t="s">
        <v>2950</v>
      </c>
      <c r="B1535" s="15" t="s">
        <v>17835</v>
      </c>
      <c r="C1535" s="772" t="s">
        <v>20153</v>
      </c>
      <c r="D1535" s="17" t="s">
        <v>20157</v>
      </c>
      <c r="E1535" s="825">
        <v>0</v>
      </c>
      <c r="F1535" s="772"/>
      <c r="G1535" s="825"/>
      <c r="H1535" s="772">
        <v>10</v>
      </c>
      <c r="I1535" s="819">
        <f t="shared" si="48"/>
        <v>0</v>
      </c>
      <c r="J1535" s="819">
        <f t="shared" si="49"/>
        <v>10</v>
      </c>
      <c r="K1535" s="941"/>
      <c r="L1535" s="953"/>
    </row>
    <row r="1536" spans="1:12">
      <c r="A1536" s="15" t="s">
        <v>2950</v>
      </c>
      <c r="B1536" s="15" t="s">
        <v>17835</v>
      </c>
      <c r="C1536" s="772" t="s">
        <v>2936</v>
      </c>
      <c r="D1536" s="17" t="s">
        <v>2937</v>
      </c>
      <c r="E1536" s="825">
        <v>0</v>
      </c>
      <c r="F1536" s="772"/>
      <c r="G1536" s="825"/>
      <c r="H1536" s="772">
        <v>1</v>
      </c>
      <c r="I1536" s="819">
        <f t="shared" si="48"/>
        <v>0</v>
      </c>
      <c r="J1536" s="819">
        <f t="shared" si="49"/>
        <v>1</v>
      </c>
      <c r="K1536" s="941"/>
      <c r="L1536" s="953"/>
    </row>
    <row r="1537" spans="1:12">
      <c r="A1537" s="15" t="s">
        <v>2950</v>
      </c>
      <c r="B1537" s="15" t="s">
        <v>17835</v>
      </c>
      <c r="C1537" s="772" t="s">
        <v>2938</v>
      </c>
      <c r="D1537" s="17" t="s">
        <v>2939</v>
      </c>
      <c r="E1537" s="825">
        <v>0</v>
      </c>
      <c r="F1537" s="772"/>
      <c r="G1537" s="825">
        <v>50</v>
      </c>
      <c r="H1537" s="772">
        <v>1</v>
      </c>
      <c r="I1537" s="819">
        <f t="shared" ref="I1537:I1600" si="50">E1537+G1537</f>
        <v>50</v>
      </c>
      <c r="J1537" s="819">
        <f t="shared" ref="J1537:J1600" si="51">F1537+H1537</f>
        <v>1</v>
      </c>
      <c r="K1537" s="941"/>
      <c r="L1537" s="953"/>
    </row>
    <row r="1538" spans="1:12">
      <c r="A1538" s="15" t="s">
        <v>2950</v>
      </c>
      <c r="B1538" s="15" t="s">
        <v>17835</v>
      </c>
      <c r="C1538" s="772" t="s">
        <v>19985</v>
      </c>
      <c r="D1538" s="17" t="s">
        <v>19986</v>
      </c>
      <c r="E1538" s="825">
        <v>0</v>
      </c>
      <c r="F1538" s="772"/>
      <c r="G1538" s="825"/>
      <c r="H1538" s="772">
        <v>10</v>
      </c>
      <c r="I1538" s="819">
        <f t="shared" si="50"/>
        <v>0</v>
      </c>
      <c r="J1538" s="819">
        <f t="shared" si="51"/>
        <v>10</v>
      </c>
      <c r="K1538" s="941"/>
      <c r="L1538" s="953"/>
    </row>
    <row r="1539" spans="1:12">
      <c r="A1539" s="15" t="s">
        <v>2950</v>
      </c>
      <c r="B1539" s="15" t="s">
        <v>17835</v>
      </c>
      <c r="C1539" s="772" t="s">
        <v>19995</v>
      </c>
      <c r="D1539" s="17" t="s">
        <v>19997</v>
      </c>
      <c r="E1539" s="825">
        <v>0</v>
      </c>
      <c r="F1539" s="772"/>
      <c r="G1539" s="825"/>
      <c r="H1539" s="772">
        <v>10</v>
      </c>
      <c r="I1539" s="819">
        <f t="shared" si="50"/>
        <v>0</v>
      </c>
      <c r="J1539" s="819">
        <f t="shared" si="51"/>
        <v>10</v>
      </c>
      <c r="K1539" s="941"/>
      <c r="L1539" s="953"/>
    </row>
    <row r="1540" spans="1:12">
      <c r="A1540" s="15" t="s">
        <v>2950</v>
      </c>
      <c r="B1540" s="15" t="s">
        <v>17835</v>
      </c>
      <c r="C1540" s="772" t="s">
        <v>19996</v>
      </c>
      <c r="D1540" s="17" t="s">
        <v>19998</v>
      </c>
      <c r="E1540" s="825">
        <v>0</v>
      </c>
      <c r="F1540" s="772"/>
      <c r="G1540" s="825"/>
      <c r="H1540" s="772">
        <v>10</v>
      </c>
      <c r="I1540" s="819">
        <f t="shared" si="50"/>
        <v>0</v>
      </c>
      <c r="J1540" s="819">
        <f t="shared" si="51"/>
        <v>10</v>
      </c>
      <c r="K1540" s="941"/>
      <c r="L1540" s="953"/>
    </row>
    <row r="1541" spans="1:12">
      <c r="A1541" s="15" t="s">
        <v>2950</v>
      </c>
      <c r="B1541" s="15" t="s">
        <v>17835</v>
      </c>
      <c r="C1541" s="772" t="s">
        <v>20025</v>
      </c>
      <c r="D1541" s="17" t="s">
        <v>20027</v>
      </c>
      <c r="E1541" s="825">
        <v>0</v>
      </c>
      <c r="F1541" s="772"/>
      <c r="G1541" s="825"/>
      <c r="H1541" s="772">
        <v>10</v>
      </c>
      <c r="I1541" s="819">
        <f t="shared" si="50"/>
        <v>0</v>
      </c>
      <c r="J1541" s="819">
        <f t="shared" si="51"/>
        <v>10</v>
      </c>
      <c r="K1541" s="941"/>
      <c r="L1541" s="953"/>
    </row>
    <row r="1542" spans="1:12">
      <c r="A1542" s="15" t="s">
        <v>2950</v>
      </c>
      <c r="B1542" s="15" t="s">
        <v>17835</v>
      </c>
      <c r="C1542" s="772" t="s">
        <v>20026</v>
      </c>
      <c r="D1542" s="17" t="s">
        <v>20028</v>
      </c>
      <c r="E1542" s="825">
        <v>0</v>
      </c>
      <c r="F1542" s="772"/>
      <c r="G1542" s="825"/>
      <c r="H1542" s="772">
        <v>10</v>
      </c>
      <c r="I1542" s="819">
        <f t="shared" si="50"/>
        <v>0</v>
      </c>
      <c r="J1542" s="819">
        <f t="shared" si="51"/>
        <v>10</v>
      </c>
      <c r="K1542" s="941"/>
      <c r="L1542" s="953"/>
    </row>
    <row r="1543" spans="1:12">
      <c r="A1543" s="15" t="s">
        <v>2950</v>
      </c>
      <c r="B1543" s="15" t="s">
        <v>17835</v>
      </c>
      <c r="C1543" s="772" t="s">
        <v>20275</v>
      </c>
      <c r="D1543" s="17" t="s">
        <v>20279</v>
      </c>
      <c r="E1543" s="825">
        <v>0</v>
      </c>
      <c r="F1543" s="772"/>
      <c r="G1543" s="825"/>
      <c r="H1543" s="772">
        <v>10</v>
      </c>
      <c r="I1543" s="819">
        <f t="shared" si="50"/>
        <v>0</v>
      </c>
      <c r="J1543" s="819">
        <f t="shared" si="51"/>
        <v>10</v>
      </c>
      <c r="K1543" s="941"/>
      <c r="L1543" s="953"/>
    </row>
    <row r="1544" spans="1:12">
      <c r="A1544" s="15" t="s">
        <v>2950</v>
      </c>
      <c r="B1544" s="15" t="s">
        <v>17835</v>
      </c>
      <c r="C1544" s="772" t="s">
        <v>20276</v>
      </c>
      <c r="D1544" s="825" t="s">
        <v>20280</v>
      </c>
      <c r="E1544" s="825">
        <v>0</v>
      </c>
      <c r="F1544" s="772"/>
      <c r="G1544" s="825"/>
      <c r="H1544" s="772">
        <v>10</v>
      </c>
      <c r="I1544" s="819">
        <f t="shared" si="50"/>
        <v>0</v>
      </c>
      <c r="J1544" s="819">
        <f t="shared" si="51"/>
        <v>10</v>
      </c>
      <c r="K1544" s="941"/>
      <c r="L1544" s="953"/>
    </row>
    <row r="1545" spans="1:12">
      <c r="A1545" s="15" t="s">
        <v>2950</v>
      </c>
      <c r="B1545" s="15" t="s">
        <v>17835</v>
      </c>
      <c r="C1545" s="772" t="s">
        <v>20277</v>
      </c>
      <c r="D1545" s="17" t="s">
        <v>20281</v>
      </c>
      <c r="E1545" s="825">
        <v>0</v>
      </c>
      <c r="F1545" s="772"/>
      <c r="G1545" s="825"/>
      <c r="H1545" s="772">
        <v>10</v>
      </c>
      <c r="I1545" s="819">
        <f t="shared" si="50"/>
        <v>0</v>
      </c>
      <c r="J1545" s="819">
        <f t="shared" si="51"/>
        <v>10</v>
      </c>
      <c r="K1545" s="941"/>
      <c r="L1545" s="953"/>
    </row>
    <row r="1546" spans="1:12">
      <c r="A1546" s="15" t="s">
        <v>2950</v>
      </c>
      <c r="B1546" s="15" t="s">
        <v>17835</v>
      </c>
      <c r="C1546" s="772" t="s">
        <v>20278</v>
      </c>
      <c r="D1546" s="17" t="s">
        <v>20282</v>
      </c>
      <c r="E1546" s="825">
        <v>0</v>
      </c>
      <c r="F1546" s="772"/>
      <c r="G1546" s="825"/>
      <c r="H1546" s="772">
        <v>10</v>
      </c>
      <c r="I1546" s="819">
        <f t="shared" si="50"/>
        <v>0</v>
      </c>
      <c r="J1546" s="819">
        <f t="shared" si="51"/>
        <v>10</v>
      </c>
      <c r="K1546" s="941"/>
      <c r="L1546" s="953"/>
    </row>
    <row r="1547" spans="1:12">
      <c r="A1547" s="15" t="s">
        <v>2950</v>
      </c>
      <c r="B1547" s="15" t="s">
        <v>17835</v>
      </c>
      <c r="C1547" s="772" t="s">
        <v>20283</v>
      </c>
      <c r="D1547" s="17" t="s">
        <v>20285</v>
      </c>
      <c r="E1547" s="825">
        <v>0</v>
      </c>
      <c r="F1547" s="772"/>
      <c r="G1547" s="825"/>
      <c r="H1547" s="772">
        <v>10</v>
      </c>
      <c r="I1547" s="819">
        <f t="shared" si="50"/>
        <v>0</v>
      </c>
      <c r="J1547" s="819">
        <f t="shared" si="51"/>
        <v>10</v>
      </c>
      <c r="K1547" s="941"/>
      <c r="L1547" s="953"/>
    </row>
    <row r="1548" spans="1:12">
      <c r="A1548" s="15" t="s">
        <v>2950</v>
      </c>
      <c r="B1548" s="15" t="s">
        <v>17835</v>
      </c>
      <c r="C1548" s="772" t="s">
        <v>20284</v>
      </c>
      <c r="D1548" s="17" t="s">
        <v>20286</v>
      </c>
      <c r="E1548" s="825">
        <v>0</v>
      </c>
      <c r="F1548" s="772"/>
      <c r="G1548" s="825"/>
      <c r="H1548" s="772">
        <v>10</v>
      </c>
      <c r="I1548" s="819">
        <f t="shared" si="50"/>
        <v>0</v>
      </c>
      <c r="J1548" s="819">
        <f t="shared" si="51"/>
        <v>10</v>
      </c>
      <c r="K1548" s="941"/>
      <c r="L1548" s="953"/>
    </row>
    <row r="1549" spans="1:12">
      <c r="A1549" s="15" t="s">
        <v>2950</v>
      </c>
      <c r="B1549" s="15" t="s">
        <v>17835</v>
      </c>
      <c r="C1549" s="772" t="s">
        <v>20287</v>
      </c>
      <c r="D1549" s="17" t="s">
        <v>20288</v>
      </c>
      <c r="E1549" s="825">
        <v>0</v>
      </c>
      <c r="F1549" s="772"/>
      <c r="G1549" s="825"/>
      <c r="H1549" s="772">
        <v>10</v>
      </c>
      <c r="I1549" s="819">
        <f t="shared" si="50"/>
        <v>0</v>
      </c>
      <c r="J1549" s="819">
        <f t="shared" si="51"/>
        <v>10</v>
      </c>
      <c r="K1549" s="941"/>
      <c r="L1549" s="953"/>
    </row>
    <row r="1550" spans="1:12">
      <c r="A1550" s="15" t="s">
        <v>2950</v>
      </c>
      <c r="B1550" s="15" t="s">
        <v>17835</v>
      </c>
      <c r="C1550" s="772" t="s">
        <v>20429</v>
      </c>
      <c r="D1550" s="17" t="s">
        <v>20431</v>
      </c>
      <c r="E1550" s="825">
        <v>0</v>
      </c>
      <c r="F1550" s="772"/>
      <c r="G1550" s="825"/>
      <c r="H1550" s="772">
        <v>10</v>
      </c>
      <c r="I1550" s="819">
        <f t="shared" si="50"/>
        <v>0</v>
      </c>
      <c r="J1550" s="819">
        <f t="shared" si="51"/>
        <v>10</v>
      </c>
      <c r="K1550" s="941"/>
      <c r="L1550" s="953"/>
    </row>
    <row r="1551" spans="1:12">
      <c r="A1551" s="15" t="s">
        <v>2950</v>
      </c>
      <c r="B1551" s="15" t="s">
        <v>17835</v>
      </c>
      <c r="C1551" s="772" t="s">
        <v>20430</v>
      </c>
      <c r="D1551" s="17" t="s">
        <v>20432</v>
      </c>
      <c r="E1551" s="825">
        <v>0</v>
      </c>
      <c r="F1551" s="772"/>
      <c r="G1551" s="825"/>
      <c r="H1551" s="772">
        <v>10</v>
      </c>
      <c r="I1551" s="819">
        <f t="shared" si="50"/>
        <v>0</v>
      </c>
      <c r="J1551" s="819">
        <f t="shared" si="51"/>
        <v>10</v>
      </c>
      <c r="K1551" s="941"/>
      <c r="L1551" s="953"/>
    </row>
    <row r="1552" spans="1:12">
      <c r="A1552" s="15" t="s">
        <v>2950</v>
      </c>
      <c r="B1552" s="15" t="s">
        <v>17835</v>
      </c>
      <c r="C1552" s="772" t="s">
        <v>18775</v>
      </c>
      <c r="D1552" s="17" t="s">
        <v>17474</v>
      </c>
      <c r="E1552" s="825">
        <v>0</v>
      </c>
      <c r="F1552" s="772"/>
      <c r="G1552" s="825"/>
      <c r="H1552" s="772">
        <v>10</v>
      </c>
      <c r="I1552" s="819">
        <f t="shared" si="50"/>
        <v>0</v>
      </c>
      <c r="J1552" s="819">
        <f t="shared" si="51"/>
        <v>10</v>
      </c>
      <c r="K1552" s="941"/>
      <c r="L1552" s="953"/>
    </row>
    <row r="1553" spans="1:12">
      <c r="A1553" s="15" t="s">
        <v>2950</v>
      </c>
      <c r="B1553" s="15" t="s">
        <v>17835</v>
      </c>
      <c r="C1553" s="772" t="s">
        <v>20519</v>
      </c>
      <c r="D1553" s="17" t="s">
        <v>20520</v>
      </c>
      <c r="E1553" s="825">
        <v>0</v>
      </c>
      <c r="F1553" s="772"/>
      <c r="G1553" s="825"/>
      <c r="H1553" s="772">
        <v>10</v>
      </c>
      <c r="I1553" s="819">
        <f t="shared" si="50"/>
        <v>0</v>
      </c>
      <c r="J1553" s="819">
        <f t="shared" si="51"/>
        <v>10</v>
      </c>
      <c r="K1553" s="941"/>
      <c r="L1553" s="953"/>
    </row>
    <row r="1554" spans="1:12">
      <c r="A1554" s="15" t="s">
        <v>2950</v>
      </c>
      <c r="B1554" s="15" t="s">
        <v>17835</v>
      </c>
      <c r="C1554" s="772" t="s">
        <v>20187</v>
      </c>
      <c r="D1554" s="17" t="s">
        <v>20189</v>
      </c>
      <c r="E1554" s="825">
        <v>0</v>
      </c>
      <c r="F1554" s="772"/>
      <c r="G1554" s="825"/>
      <c r="H1554" s="772">
        <v>10</v>
      </c>
      <c r="I1554" s="819">
        <f t="shared" si="50"/>
        <v>0</v>
      </c>
      <c r="J1554" s="819">
        <f t="shared" si="51"/>
        <v>10</v>
      </c>
      <c r="K1554" s="941"/>
      <c r="L1554" s="953"/>
    </row>
    <row r="1555" spans="1:12">
      <c r="A1555" s="15" t="s">
        <v>2950</v>
      </c>
      <c r="B1555" s="15" t="s">
        <v>17835</v>
      </c>
      <c r="C1555" s="772" t="s">
        <v>20188</v>
      </c>
      <c r="D1555" s="17" t="s">
        <v>20190</v>
      </c>
      <c r="E1555" s="825">
        <v>0</v>
      </c>
      <c r="F1555" s="772"/>
      <c r="G1555" s="825"/>
      <c r="H1555" s="772">
        <v>10</v>
      </c>
      <c r="I1555" s="819">
        <f t="shared" si="50"/>
        <v>0</v>
      </c>
      <c r="J1555" s="819">
        <f t="shared" si="51"/>
        <v>10</v>
      </c>
      <c r="K1555" s="941"/>
      <c r="L1555" s="953"/>
    </row>
    <row r="1556" spans="1:12">
      <c r="A1556" s="15" t="s">
        <v>2950</v>
      </c>
      <c r="B1556" s="15" t="s">
        <v>17835</v>
      </c>
      <c r="C1556" s="772" t="s">
        <v>20433</v>
      </c>
      <c r="D1556" s="17" t="s">
        <v>20434</v>
      </c>
      <c r="E1556" s="825">
        <v>0</v>
      </c>
      <c r="F1556" s="772"/>
      <c r="G1556" s="825"/>
      <c r="H1556" s="772">
        <v>10</v>
      </c>
      <c r="I1556" s="819">
        <f t="shared" si="50"/>
        <v>0</v>
      </c>
      <c r="J1556" s="819">
        <f t="shared" si="51"/>
        <v>10</v>
      </c>
      <c r="K1556" s="941"/>
      <c r="L1556" s="953"/>
    </row>
    <row r="1557" spans="1:12">
      <c r="A1557" s="15" t="s">
        <v>2950</v>
      </c>
      <c r="B1557" s="15" t="s">
        <v>17835</v>
      </c>
      <c r="C1557" s="772" t="s">
        <v>20653</v>
      </c>
      <c r="D1557" s="17" t="s">
        <v>20654</v>
      </c>
      <c r="E1557" s="825">
        <v>0</v>
      </c>
      <c r="F1557" s="772"/>
      <c r="G1557" s="825"/>
      <c r="H1557" s="772">
        <v>10</v>
      </c>
      <c r="I1557" s="819">
        <f t="shared" si="50"/>
        <v>0</v>
      </c>
      <c r="J1557" s="819">
        <f t="shared" si="51"/>
        <v>10</v>
      </c>
      <c r="K1557" s="941"/>
      <c r="L1557" s="953"/>
    </row>
    <row r="1558" spans="1:12">
      <c r="A1558" s="15" t="s">
        <v>2950</v>
      </c>
      <c r="B1558" s="15" t="s">
        <v>17835</v>
      </c>
      <c r="C1558" s="772" t="s">
        <v>20060</v>
      </c>
      <c r="D1558" s="17" t="s">
        <v>20061</v>
      </c>
      <c r="E1558" s="825">
        <v>0</v>
      </c>
      <c r="F1558" s="772"/>
      <c r="G1558" s="825"/>
      <c r="H1558" s="772">
        <v>10</v>
      </c>
      <c r="I1558" s="819">
        <f t="shared" si="50"/>
        <v>0</v>
      </c>
      <c r="J1558" s="819">
        <f t="shared" si="51"/>
        <v>10</v>
      </c>
      <c r="K1558" s="941"/>
      <c r="L1558" s="953"/>
    </row>
    <row r="1559" spans="1:12">
      <c r="A1559" s="15" t="s">
        <v>2950</v>
      </c>
      <c r="B1559" s="15" t="s">
        <v>17835</v>
      </c>
      <c r="C1559" s="772" t="s">
        <v>19991</v>
      </c>
      <c r="D1559" s="17" t="s">
        <v>19992</v>
      </c>
      <c r="E1559" s="825">
        <v>0</v>
      </c>
      <c r="F1559" s="772"/>
      <c r="G1559" s="825"/>
      <c r="H1559" s="772">
        <v>10</v>
      </c>
      <c r="I1559" s="819">
        <f t="shared" si="50"/>
        <v>0</v>
      </c>
      <c r="J1559" s="819">
        <f t="shared" si="51"/>
        <v>10</v>
      </c>
      <c r="K1559" s="941"/>
      <c r="L1559" s="953"/>
    </row>
    <row r="1560" spans="1:12">
      <c r="A1560" s="15" t="s">
        <v>2950</v>
      </c>
      <c r="B1560" s="15" t="s">
        <v>17835</v>
      </c>
      <c r="C1560" s="772" t="s">
        <v>20029</v>
      </c>
      <c r="D1560" s="17" t="s">
        <v>20037</v>
      </c>
      <c r="E1560" s="825">
        <v>0</v>
      </c>
      <c r="F1560" s="772"/>
      <c r="G1560" s="825"/>
      <c r="H1560" s="772">
        <v>10</v>
      </c>
      <c r="I1560" s="819">
        <f t="shared" si="50"/>
        <v>0</v>
      </c>
      <c r="J1560" s="819">
        <f t="shared" si="51"/>
        <v>10</v>
      </c>
      <c r="K1560" s="941"/>
      <c r="L1560" s="953"/>
    </row>
    <row r="1561" spans="1:12">
      <c r="A1561" s="15" t="s">
        <v>2950</v>
      </c>
      <c r="B1561" s="15" t="s">
        <v>17835</v>
      </c>
      <c r="C1561" s="772" t="s">
        <v>20047</v>
      </c>
      <c r="D1561" s="17" t="s">
        <v>20049</v>
      </c>
      <c r="E1561" s="825">
        <v>0</v>
      </c>
      <c r="F1561" s="772"/>
      <c r="G1561" s="825"/>
      <c r="H1561" s="772">
        <v>10</v>
      </c>
      <c r="I1561" s="819">
        <f t="shared" si="50"/>
        <v>0</v>
      </c>
      <c r="J1561" s="819">
        <f t="shared" si="51"/>
        <v>10</v>
      </c>
      <c r="K1561" s="941"/>
      <c r="L1561" s="953"/>
    </row>
    <row r="1562" spans="1:12">
      <c r="A1562" s="15" t="s">
        <v>2950</v>
      </c>
      <c r="B1562" s="15" t="s">
        <v>17835</v>
      </c>
      <c r="C1562" s="772" t="s">
        <v>20048</v>
      </c>
      <c r="D1562" s="17" t="s">
        <v>20050</v>
      </c>
      <c r="E1562" s="825">
        <v>0</v>
      </c>
      <c r="F1562" s="772"/>
      <c r="G1562" s="825"/>
      <c r="H1562" s="772">
        <v>10</v>
      </c>
      <c r="I1562" s="819">
        <f t="shared" si="50"/>
        <v>0</v>
      </c>
      <c r="J1562" s="819">
        <f t="shared" si="51"/>
        <v>10</v>
      </c>
      <c r="K1562" s="941"/>
      <c r="L1562" s="953"/>
    </row>
    <row r="1563" spans="1:12">
      <c r="A1563" s="15" t="s">
        <v>2950</v>
      </c>
      <c r="B1563" s="15" t="s">
        <v>17835</v>
      </c>
      <c r="C1563" s="772" t="s">
        <v>20054</v>
      </c>
      <c r="D1563" s="17" t="s">
        <v>20056</v>
      </c>
      <c r="E1563" s="825">
        <v>0</v>
      </c>
      <c r="F1563" s="772"/>
      <c r="G1563" s="825"/>
      <c r="H1563" s="772">
        <v>10</v>
      </c>
      <c r="I1563" s="819">
        <f t="shared" si="50"/>
        <v>0</v>
      </c>
      <c r="J1563" s="819">
        <f t="shared" si="51"/>
        <v>10</v>
      </c>
      <c r="K1563" s="941"/>
      <c r="L1563" s="953"/>
    </row>
    <row r="1564" spans="1:12">
      <c r="A1564" s="15" t="s">
        <v>2950</v>
      </c>
      <c r="B1564" s="15" t="s">
        <v>17835</v>
      </c>
      <c r="C1564" s="772" t="s">
        <v>20055</v>
      </c>
      <c r="D1564" s="17" t="s">
        <v>20057</v>
      </c>
      <c r="E1564" s="825">
        <v>0</v>
      </c>
      <c r="F1564" s="772"/>
      <c r="G1564" s="825"/>
      <c r="H1564" s="772">
        <v>10</v>
      </c>
      <c r="I1564" s="819">
        <f t="shared" si="50"/>
        <v>0</v>
      </c>
      <c r="J1564" s="819">
        <f t="shared" si="51"/>
        <v>10</v>
      </c>
      <c r="K1564" s="941"/>
      <c r="L1564" s="953"/>
    </row>
    <row r="1565" spans="1:12">
      <c r="A1565" s="15" t="s">
        <v>2950</v>
      </c>
      <c r="B1565" s="15" t="s">
        <v>17835</v>
      </c>
      <c r="C1565" s="772" t="s">
        <v>20030</v>
      </c>
      <c r="D1565" s="17" t="s">
        <v>20038</v>
      </c>
      <c r="E1565" s="825">
        <v>0</v>
      </c>
      <c r="F1565" s="772"/>
      <c r="G1565" s="825"/>
      <c r="H1565" s="772">
        <v>10</v>
      </c>
      <c r="I1565" s="819">
        <f t="shared" si="50"/>
        <v>0</v>
      </c>
      <c r="J1565" s="819">
        <f t="shared" si="51"/>
        <v>10</v>
      </c>
      <c r="K1565" s="941"/>
      <c r="L1565" s="953"/>
    </row>
    <row r="1566" spans="1:12">
      <c r="A1566" s="15" t="s">
        <v>2950</v>
      </c>
      <c r="B1566" s="15" t="s">
        <v>17835</v>
      </c>
      <c r="C1566" s="772" t="s">
        <v>20031</v>
      </c>
      <c r="D1566" s="17" t="s">
        <v>20039</v>
      </c>
      <c r="E1566" s="825">
        <v>0</v>
      </c>
      <c r="F1566" s="772"/>
      <c r="G1566" s="825"/>
      <c r="H1566" s="772">
        <v>10</v>
      </c>
      <c r="I1566" s="819">
        <f t="shared" si="50"/>
        <v>0</v>
      </c>
      <c r="J1566" s="819">
        <f t="shared" si="51"/>
        <v>10</v>
      </c>
      <c r="K1566" s="941"/>
      <c r="L1566" s="953"/>
    </row>
    <row r="1567" spans="1:12">
      <c r="A1567" s="15" t="s">
        <v>2950</v>
      </c>
      <c r="B1567" s="15" t="s">
        <v>17835</v>
      </c>
      <c r="C1567" s="772" t="s">
        <v>20032</v>
      </c>
      <c r="D1567" s="17" t="s">
        <v>20040</v>
      </c>
      <c r="E1567" s="825">
        <v>0</v>
      </c>
      <c r="F1567" s="772"/>
      <c r="G1567" s="825"/>
      <c r="H1567" s="772">
        <v>10</v>
      </c>
      <c r="I1567" s="819">
        <f t="shared" si="50"/>
        <v>0</v>
      </c>
      <c r="J1567" s="819">
        <f t="shared" si="51"/>
        <v>10</v>
      </c>
      <c r="K1567" s="941"/>
      <c r="L1567" s="953"/>
    </row>
    <row r="1568" spans="1:12">
      <c r="A1568" s="15" t="s">
        <v>2950</v>
      </c>
      <c r="B1568" s="15" t="s">
        <v>17835</v>
      </c>
      <c r="C1568" s="772" t="s">
        <v>20033</v>
      </c>
      <c r="D1568" s="17" t="s">
        <v>20041</v>
      </c>
      <c r="E1568" s="825">
        <v>0</v>
      </c>
      <c r="F1568" s="772"/>
      <c r="G1568" s="825"/>
      <c r="H1568" s="772">
        <v>10</v>
      </c>
      <c r="I1568" s="819">
        <f t="shared" si="50"/>
        <v>0</v>
      </c>
      <c r="J1568" s="819">
        <f t="shared" si="51"/>
        <v>10</v>
      </c>
      <c r="K1568" s="941"/>
      <c r="L1568" s="953"/>
    </row>
    <row r="1569" spans="1:12">
      <c r="A1569" s="15" t="s">
        <v>2950</v>
      </c>
      <c r="B1569" s="15" t="s">
        <v>17835</v>
      </c>
      <c r="C1569" s="772" t="s">
        <v>20034</v>
      </c>
      <c r="D1569" s="17" t="s">
        <v>20042</v>
      </c>
      <c r="E1569" s="825">
        <v>0</v>
      </c>
      <c r="F1569" s="772"/>
      <c r="G1569" s="825"/>
      <c r="H1569" s="772">
        <v>10</v>
      </c>
      <c r="I1569" s="819">
        <f t="shared" si="50"/>
        <v>0</v>
      </c>
      <c r="J1569" s="819">
        <f t="shared" si="51"/>
        <v>10</v>
      </c>
      <c r="K1569" s="941"/>
      <c r="L1569" s="953"/>
    </row>
    <row r="1570" spans="1:12">
      <c r="A1570" s="15" t="s">
        <v>2950</v>
      </c>
      <c r="B1570" s="15" t="s">
        <v>17835</v>
      </c>
      <c r="C1570" s="772" t="s">
        <v>20035</v>
      </c>
      <c r="D1570" s="17" t="s">
        <v>20043</v>
      </c>
      <c r="E1570" s="825">
        <v>0</v>
      </c>
      <c r="F1570" s="772"/>
      <c r="G1570" s="825"/>
      <c r="H1570" s="772">
        <v>10</v>
      </c>
      <c r="I1570" s="819">
        <f t="shared" si="50"/>
        <v>0</v>
      </c>
      <c r="J1570" s="819">
        <f t="shared" si="51"/>
        <v>10</v>
      </c>
      <c r="K1570" s="941"/>
      <c r="L1570" s="953"/>
    </row>
    <row r="1571" spans="1:12">
      <c r="A1571" s="15" t="s">
        <v>2950</v>
      </c>
      <c r="B1571" s="15" t="s">
        <v>17835</v>
      </c>
      <c r="C1571" s="772" t="s">
        <v>20036</v>
      </c>
      <c r="D1571" s="17" t="s">
        <v>20044</v>
      </c>
      <c r="E1571" s="825">
        <v>0</v>
      </c>
      <c r="F1571" s="772"/>
      <c r="G1571" s="825"/>
      <c r="H1571" s="772">
        <v>10</v>
      </c>
      <c r="I1571" s="819">
        <f t="shared" si="50"/>
        <v>0</v>
      </c>
      <c r="J1571" s="819">
        <f t="shared" si="51"/>
        <v>10</v>
      </c>
      <c r="K1571" s="941"/>
      <c r="L1571" s="953"/>
    </row>
    <row r="1572" spans="1:12">
      <c r="A1572" s="15" t="s">
        <v>2950</v>
      </c>
      <c r="B1572" s="15" t="s">
        <v>17835</v>
      </c>
      <c r="C1572" s="772" t="s">
        <v>19987</v>
      </c>
      <c r="D1572" s="17" t="s">
        <v>19988</v>
      </c>
      <c r="E1572" s="825">
        <v>0</v>
      </c>
      <c r="F1572" s="772"/>
      <c r="G1572" s="825"/>
      <c r="H1572" s="772">
        <v>10</v>
      </c>
      <c r="I1572" s="819">
        <f t="shared" si="50"/>
        <v>0</v>
      </c>
      <c r="J1572" s="819">
        <f t="shared" si="51"/>
        <v>10</v>
      </c>
      <c r="K1572" s="941"/>
      <c r="L1572" s="953"/>
    </row>
    <row r="1573" spans="1:12">
      <c r="A1573" s="15" t="s">
        <v>2950</v>
      </c>
      <c r="B1573" s="15" t="s">
        <v>17835</v>
      </c>
      <c r="C1573" s="772" t="s">
        <v>19989</v>
      </c>
      <c r="D1573" s="17" t="s">
        <v>19990</v>
      </c>
      <c r="E1573" s="825">
        <v>0</v>
      </c>
      <c r="F1573" s="772"/>
      <c r="G1573" s="825"/>
      <c r="H1573" s="772">
        <v>10</v>
      </c>
      <c r="I1573" s="819">
        <f t="shared" si="50"/>
        <v>0</v>
      </c>
      <c r="J1573" s="819">
        <f t="shared" si="51"/>
        <v>10</v>
      </c>
      <c r="K1573" s="941"/>
      <c r="L1573" s="953"/>
    </row>
    <row r="1574" spans="1:12">
      <c r="A1574" s="15" t="s">
        <v>2950</v>
      </c>
      <c r="B1574" s="15" t="s">
        <v>17835</v>
      </c>
      <c r="C1574" s="772" t="s">
        <v>20019</v>
      </c>
      <c r="D1574" s="17" t="s">
        <v>20021</v>
      </c>
      <c r="E1574" s="825">
        <v>0</v>
      </c>
      <c r="F1574" s="772"/>
      <c r="G1574" s="825"/>
      <c r="H1574" s="772">
        <v>10</v>
      </c>
      <c r="I1574" s="819">
        <f t="shared" si="50"/>
        <v>0</v>
      </c>
      <c r="J1574" s="819">
        <f t="shared" si="51"/>
        <v>10</v>
      </c>
      <c r="K1574" s="941"/>
      <c r="L1574" s="953"/>
    </row>
    <row r="1575" spans="1:12">
      <c r="A1575" s="15" t="s">
        <v>2950</v>
      </c>
      <c r="B1575" s="15" t="s">
        <v>17835</v>
      </c>
      <c r="C1575" s="772" t="s">
        <v>20020</v>
      </c>
      <c r="D1575" s="825" t="s">
        <v>20022</v>
      </c>
      <c r="E1575" s="825">
        <v>0</v>
      </c>
      <c r="F1575" s="772"/>
      <c r="G1575" s="825"/>
      <c r="H1575" s="772">
        <v>10</v>
      </c>
      <c r="I1575" s="819">
        <f t="shared" si="50"/>
        <v>0</v>
      </c>
      <c r="J1575" s="819">
        <f t="shared" si="51"/>
        <v>10</v>
      </c>
      <c r="K1575" s="941"/>
      <c r="L1575" s="953"/>
    </row>
    <row r="1576" spans="1:12">
      <c r="A1576" s="15" t="s">
        <v>2950</v>
      </c>
      <c r="B1576" s="15" t="s">
        <v>17835</v>
      </c>
      <c r="C1576" s="772" t="s">
        <v>2661</v>
      </c>
      <c r="D1576" s="17" t="s">
        <v>15529</v>
      </c>
      <c r="E1576" s="825">
        <v>0</v>
      </c>
      <c r="F1576" s="772"/>
      <c r="G1576" s="825">
        <v>426</v>
      </c>
      <c r="H1576" s="772">
        <v>1</v>
      </c>
      <c r="I1576" s="819">
        <f t="shared" si="50"/>
        <v>426</v>
      </c>
      <c r="J1576" s="819">
        <f t="shared" si="51"/>
        <v>1</v>
      </c>
      <c r="K1576" s="941"/>
      <c r="L1576" s="953"/>
    </row>
    <row r="1577" spans="1:12">
      <c r="A1577" s="15" t="s">
        <v>2950</v>
      </c>
      <c r="B1577" s="15" t="s">
        <v>17835</v>
      </c>
      <c r="C1577" s="772" t="s">
        <v>2663</v>
      </c>
      <c r="D1577" s="17" t="s">
        <v>15530</v>
      </c>
      <c r="E1577" s="825">
        <v>0</v>
      </c>
      <c r="F1577" s="772"/>
      <c r="G1577" s="825">
        <v>7</v>
      </c>
      <c r="H1577" s="772">
        <v>1</v>
      </c>
      <c r="I1577" s="819">
        <f t="shared" si="50"/>
        <v>7</v>
      </c>
      <c r="J1577" s="819">
        <f t="shared" si="51"/>
        <v>1</v>
      </c>
      <c r="K1577" s="941"/>
      <c r="L1577" s="953"/>
    </row>
    <row r="1578" spans="1:12">
      <c r="A1578" s="15" t="s">
        <v>2950</v>
      </c>
      <c r="B1578" s="15" t="s">
        <v>17835</v>
      </c>
      <c r="C1578" s="772" t="s">
        <v>2940</v>
      </c>
      <c r="D1578" s="17" t="s">
        <v>2941</v>
      </c>
      <c r="E1578" s="825">
        <v>0</v>
      </c>
      <c r="F1578" s="772"/>
      <c r="G1578" s="825"/>
      <c r="H1578" s="772">
        <v>1</v>
      </c>
      <c r="I1578" s="819">
        <f t="shared" si="50"/>
        <v>0</v>
      </c>
      <c r="J1578" s="819">
        <f t="shared" si="51"/>
        <v>1</v>
      </c>
      <c r="K1578" s="941"/>
      <c r="L1578" s="953"/>
    </row>
    <row r="1579" spans="1:12">
      <c r="A1579" s="15" t="s">
        <v>2950</v>
      </c>
      <c r="B1579" s="15" t="s">
        <v>17835</v>
      </c>
      <c r="C1579" s="772" t="s">
        <v>20307</v>
      </c>
      <c r="D1579" s="17" t="s">
        <v>20308</v>
      </c>
      <c r="E1579" s="825">
        <v>0</v>
      </c>
      <c r="F1579" s="772"/>
      <c r="G1579" s="825"/>
      <c r="H1579" s="772">
        <v>10</v>
      </c>
      <c r="I1579" s="819">
        <f t="shared" si="50"/>
        <v>0</v>
      </c>
      <c r="J1579" s="819">
        <f t="shared" si="51"/>
        <v>10</v>
      </c>
      <c r="K1579" s="941"/>
      <c r="L1579" s="953"/>
    </row>
    <row r="1580" spans="1:12">
      <c r="A1580" s="15" t="s">
        <v>2950</v>
      </c>
      <c r="B1580" s="15" t="s">
        <v>17835</v>
      </c>
      <c r="C1580" s="772" t="s">
        <v>20315</v>
      </c>
      <c r="D1580" s="17" t="s">
        <v>20316</v>
      </c>
      <c r="E1580" s="825">
        <v>0</v>
      </c>
      <c r="F1580" s="772"/>
      <c r="G1580" s="825"/>
      <c r="H1580" s="772">
        <v>10</v>
      </c>
      <c r="I1580" s="819">
        <f t="shared" si="50"/>
        <v>0</v>
      </c>
      <c r="J1580" s="819">
        <f t="shared" si="51"/>
        <v>10</v>
      </c>
      <c r="K1580" s="941"/>
      <c r="L1580" s="953"/>
    </row>
    <row r="1581" spans="1:12">
      <c r="A1581" s="15" t="s">
        <v>2950</v>
      </c>
      <c r="B1581" s="15" t="s">
        <v>17835</v>
      </c>
      <c r="C1581" s="772" t="s">
        <v>20289</v>
      </c>
      <c r="D1581" s="17" t="s">
        <v>20290</v>
      </c>
      <c r="E1581" s="825">
        <v>0</v>
      </c>
      <c r="F1581" s="772"/>
      <c r="G1581" s="825"/>
      <c r="H1581" s="772">
        <v>10</v>
      </c>
      <c r="I1581" s="819">
        <f t="shared" si="50"/>
        <v>0</v>
      </c>
      <c r="J1581" s="819">
        <f t="shared" si="51"/>
        <v>10</v>
      </c>
      <c r="K1581" s="941"/>
      <c r="L1581" s="953"/>
    </row>
    <row r="1582" spans="1:12">
      <c r="A1582" s="15" t="s">
        <v>2950</v>
      </c>
      <c r="B1582" s="15" t="s">
        <v>17835</v>
      </c>
      <c r="C1582" s="772" t="s">
        <v>4461</v>
      </c>
      <c r="D1582" s="17" t="s">
        <v>16300</v>
      </c>
      <c r="E1582" s="825">
        <v>0</v>
      </c>
      <c r="F1582" s="772"/>
      <c r="G1582" s="825"/>
      <c r="H1582" s="772">
        <v>10</v>
      </c>
      <c r="I1582" s="819">
        <f t="shared" si="50"/>
        <v>0</v>
      </c>
      <c r="J1582" s="819">
        <f t="shared" si="51"/>
        <v>10</v>
      </c>
      <c r="K1582" s="941"/>
      <c r="L1582" s="953"/>
    </row>
    <row r="1583" spans="1:12">
      <c r="A1583" s="15" t="s">
        <v>2950</v>
      </c>
      <c r="B1583" s="15" t="s">
        <v>17835</v>
      </c>
      <c r="C1583" s="772" t="s">
        <v>5676</v>
      </c>
      <c r="D1583" s="17" t="s">
        <v>5677</v>
      </c>
      <c r="E1583" s="825">
        <v>0</v>
      </c>
      <c r="F1583" s="772"/>
      <c r="G1583" s="825"/>
      <c r="H1583" s="772">
        <v>10</v>
      </c>
      <c r="I1583" s="819">
        <f t="shared" si="50"/>
        <v>0</v>
      </c>
      <c r="J1583" s="819">
        <f t="shared" si="51"/>
        <v>10</v>
      </c>
      <c r="K1583" s="941"/>
      <c r="L1583" s="953"/>
    </row>
    <row r="1584" spans="1:12">
      <c r="A1584" s="15" t="s">
        <v>2950</v>
      </c>
      <c r="B1584" s="15" t="s">
        <v>17835</v>
      </c>
      <c r="C1584" s="772" t="s">
        <v>1872</v>
      </c>
      <c r="D1584" s="17" t="s">
        <v>14640</v>
      </c>
      <c r="E1584" s="825">
        <v>0</v>
      </c>
      <c r="F1584" s="772"/>
      <c r="G1584" s="825">
        <v>4</v>
      </c>
      <c r="H1584" s="772">
        <v>1</v>
      </c>
      <c r="I1584" s="819">
        <f t="shared" si="50"/>
        <v>4</v>
      </c>
      <c r="J1584" s="819">
        <f t="shared" si="51"/>
        <v>1</v>
      </c>
      <c r="K1584" s="941"/>
      <c r="L1584" s="953"/>
    </row>
    <row r="1585" spans="1:12">
      <c r="A1585" s="15" t="s">
        <v>2950</v>
      </c>
      <c r="B1585" s="15" t="s">
        <v>17835</v>
      </c>
      <c r="C1585" s="772" t="s">
        <v>2942</v>
      </c>
      <c r="D1585" s="17" t="s">
        <v>14645</v>
      </c>
      <c r="E1585" s="825">
        <v>0</v>
      </c>
      <c r="F1585" s="772"/>
      <c r="G1585" s="825">
        <v>5</v>
      </c>
      <c r="H1585" s="772">
        <v>1</v>
      </c>
      <c r="I1585" s="819">
        <f t="shared" si="50"/>
        <v>5</v>
      </c>
      <c r="J1585" s="819">
        <f t="shared" si="51"/>
        <v>1</v>
      </c>
      <c r="K1585" s="941"/>
      <c r="L1585" s="953"/>
    </row>
    <row r="1586" spans="1:12">
      <c r="A1586" s="15" t="s">
        <v>2950</v>
      </c>
      <c r="B1586" s="15" t="s">
        <v>17835</v>
      </c>
      <c r="C1586" s="772" t="s">
        <v>1876</v>
      </c>
      <c r="D1586" s="17" t="s">
        <v>14646</v>
      </c>
      <c r="E1586" s="825">
        <v>0</v>
      </c>
      <c r="F1586" s="772"/>
      <c r="G1586" s="825">
        <v>5</v>
      </c>
      <c r="H1586" s="772">
        <v>1</v>
      </c>
      <c r="I1586" s="819">
        <f t="shared" si="50"/>
        <v>5</v>
      </c>
      <c r="J1586" s="819">
        <f t="shared" si="51"/>
        <v>1</v>
      </c>
      <c r="K1586" s="941"/>
      <c r="L1586" s="953"/>
    </row>
    <row r="1587" spans="1:12">
      <c r="A1587" s="15" t="s">
        <v>2950</v>
      </c>
      <c r="B1587" s="15" t="s">
        <v>17835</v>
      </c>
      <c r="C1587" s="772" t="s">
        <v>20609</v>
      </c>
      <c r="D1587" s="17" t="s">
        <v>20616</v>
      </c>
      <c r="E1587" s="825">
        <v>0</v>
      </c>
      <c r="F1587" s="772"/>
      <c r="G1587" s="825"/>
      <c r="H1587" s="772">
        <v>10</v>
      </c>
      <c r="I1587" s="819">
        <f t="shared" si="50"/>
        <v>0</v>
      </c>
      <c r="J1587" s="819">
        <f t="shared" si="51"/>
        <v>10</v>
      </c>
      <c r="K1587" s="941"/>
      <c r="L1587" s="953"/>
    </row>
    <row r="1588" spans="1:12">
      <c r="A1588" s="15" t="s">
        <v>2950</v>
      </c>
      <c r="B1588" s="15" t="s">
        <v>17835</v>
      </c>
      <c r="C1588" s="772" t="s">
        <v>20610</v>
      </c>
      <c r="D1588" s="825" t="s">
        <v>20617</v>
      </c>
      <c r="E1588" s="825">
        <v>0</v>
      </c>
      <c r="F1588" s="772"/>
      <c r="G1588" s="825"/>
      <c r="H1588" s="772">
        <v>10</v>
      </c>
      <c r="I1588" s="819">
        <f t="shared" si="50"/>
        <v>0</v>
      </c>
      <c r="J1588" s="819">
        <f t="shared" si="51"/>
        <v>10</v>
      </c>
      <c r="K1588" s="941"/>
      <c r="L1588" s="953"/>
    </row>
    <row r="1589" spans="1:12">
      <c r="A1589" s="15" t="s">
        <v>2950</v>
      </c>
      <c r="B1589" s="15" t="s">
        <v>17835</v>
      </c>
      <c r="C1589" s="772" t="s">
        <v>3829</v>
      </c>
      <c r="D1589" s="17" t="s">
        <v>3830</v>
      </c>
      <c r="E1589" s="825">
        <v>0</v>
      </c>
      <c r="F1589" s="772"/>
      <c r="G1589" s="825"/>
      <c r="H1589" s="772">
        <v>10</v>
      </c>
      <c r="I1589" s="819">
        <f t="shared" si="50"/>
        <v>0</v>
      </c>
      <c r="J1589" s="819">
        <f t="shared" si="51"/>
        <v>10</v>
      </c>
      <c r="K1589" s="941"/>
      <c r="L1589" s="953"/>
    </row>
    <row r="1590" spans="1:12">
      <c r="A1590" s="15" t="s">
        <v>2950</v>
      </c>
      <c r="B1590" s="15" t="s">
        <v>17835</v>
      </c>
      <c r="C1590" s="772" t="s">
        <v>20611</v>
      </c>
      <c r="D1590" s="17" t="s">
        <v>20618</v>
      </c>
      <c r="E1590" s="825">
        <v>0</v>
      </c>
      <c r="F1590" s="772"/>
      <c r="G1590" s="825"/>
      <c r="H1590" s="772">
        <v>10</v>
      </c>
      <c r="I1590" s="819">
        <f t="shared" si="50"/>
        <v>0</v>
      </c>
      <c r="J1590" s="819">
        <f t="shared" si="51"/>
        <v>10</v>
      </c>
      <c r="K1590" s="941"/>
      <c r="L1590" s="953"/>
    </row>
    <row r="1591" spans="1:12">
      <c r="A1591" s="15" t="s">
        <v>2950</v>
      </c>
      <c r="B1591" s="15" t="s">
        <v>17835</v>
      </c>
      <c r="C1591" s="772" t="s">
        <v>20612</v>
      </c>
      <c r="D1591" s="17" t="s">
        <v>20619</v>
      </c>
      <c r="E1591" s="825">
        <v>0</v>
      </c>
      <c r="F1591" s="772"/>
      <c r="G1591" s="825"/>
      <c r="H1591" s="772">
        <v>10</v>
      </c>
      <c r="I1591" s="819">
        <f t="shared" si="50"/>
        <v>0</v>
      </c>
      <c r="J1591" s="819">
        <f t="shared" si="51"/>
        <v>10</v>
      </c>
      <c r="K1591" s="941"/>
      <c r="L1591" s="953"/>
    </row>
    <row r="1592" spans="1:12">
      <c r="A1592" s="15" t="s">
        <v>2950</v>
      </c>
      <c r="B1592" s="15" t="s">
        <v>17835</v>
      </c>
      <c r="C1592" s="772" t="s">
        <v>20613</v>
      </c>
      <c r="D1592" s="17" t="s">
        <v>20620</v>
      </c>
      <c r="E1592" s="825">
        <v>0</v>
      </c>
      <c r="F1592" s="772"/>
      <c r="G1592" s="825"/>
      <c r="H1592" s="772">
        <v>10</v>
      </c>
      <c r="I1592" s="819">
        <f t="shared" si="50"/>
        <v>0</v>
      </c>
      <c r="J1592" s="819">
        <f t="shared" si="51"/>
        <v>10</v>
      </c>
      <c r="K1592" s="941"/>
      <c r="L1592" s="953"/>
    </row>
    <row r="1593" spans="1:12">
      <c r="A1593" s="15" t="s">
        <v>2950</v>
      </c>
      <c r="B1593" s="15" t="s">
        <v>17835</v>
      </c>
      <c r="C1593" s="772" t="s">
        <v>20614</v>
      </c>
      <c r="D1593" s="17" t="s">
        <v>20621</v>
      </c>
      <c r="E1593" s="825">
        <v>0</v>
      </c>
      <c r="F1593" s="772"/>
      <c r="G1593" s="825"/>
      <c r="H1593" s="772">
        <v>10</v>
      </c>
      <c r="I1593" s="819">
        <f t="shared" si="50"/>
        <v>0</v>
      </c>
      <c r="J1593" s="819">
        <f t="shared" si="51"/>
        <v>10</v>
      </c>
      <c r="K1593" s="941"/>
      <c r="L1593" s="953"/>
    </row>
    <row r="1594" spans="1:12">
      <c r="A1594" s="15" t="s">
        <v>2950</v>
      </c>
      <c r="B1594" s="15" t="s">
        <v>17835</v>
      </c>
      <c r="C1594" s="772" t="s">
        <v>20615</v>
      </c>
      <c r="D1594" s="17" t="s">
        <v>20622</v>
      </c>
      <c r="E1594" s="825">
        <v>0</v>
      </c>
      <c r="F1594" s="772"/>
      <c r="G1594" s="825"/>
      <c r="H1594" s="772">
        <v>10</v>
      </c>
      <c r="I1594" s="819">
        <f t="shared" si="50"/>
        <v>0</v>
      </c>
      <c r="J1594" s="819">
        <f t="shared" si="51"/>
        <v>10</v>
      </c>
      <c r="K1594" s="941"/>
      <c r="L1594" s="953"/>
    </row>
    <row r="1595" spans="1:12">
      <c r="A1595" s="15" t="s">
        <v>2950</v>
      </c>
      <c r="B1595" s="15" t="s">
        <v>17835</v>
      </c>
      <c r="C1595" s="772" t="s">
        <v>20623</v>
      </c>
      <c r="D1595" s="17" t="s">
        <v>20624</v>
      </c>
      <c r="E1595" s="825">
        <v>0</v>
      </c>
      <c r="F1595" s="772"/>
      <c r="G1595" s="825"/>
      <c r="H1595" s="772">
        <v>10</v>
      </c>
      <c r="I1595" s="819">
        <f t="shared" si="50"/>
        <v>0</v>
      </c>
      <c r="J1595" s="819">
        <f t="shared" si="51"/>
        <v>10</v>
      </c>
      <c r="K1595" s="941"/>
      <c r="L1595" s="953"/>
    </row>
    <row r="1596" spans="1:12">
      <c r="A1596" s="15" t="s">
        <v>2950</v>
      </c>
      <c r="B1596" s="15" t="s">
        <v>17835</v>
      </c>
      <c r="C1596" s="772" t="s">
        <v>20309</v>
      </c>
      <c r="D1596" s="17" t="s">
        <v>20312</v>
      </c>
      <c r="E1596" s="825">
        <v>0</v>
      </c>
      <c r="F1596" s="772"/>
      <c r="G1596" s="825"/>
      <c r="H1596" s="772">
        <v>10</v>
      </c>
      <c r="I1596" s="819">
        <f t="shared" si="50"/>
        <v>0</v>
      </c>
      <c r="J1596" s="819">
        <f t="shared" si="51"/>
        <v>10</v>
      </c>
      <c r="K1596" s="941"/>
      <c r="L1596" s="953"/>
    </row>
    <row r="1597" spans="1:12">
      <c r="A1597" s="15" t="s">
        <v>2950</v>
      </c>
      <c r="B1597" s="15" t="s">
        <v>17835</v>
      </c>
      <c r="C1597" s="772" t="s">
        <v>20310</v>
      </c>
      <c r="D1597" s="17" t="s">
        <v>20313</v>
      </c>
      <c r="E1597" s="825">
        <v>0</v>
      </c>
      <c r="F1597" s="772"/>
      <c r="G1597" s="825"/>
      <c r="H1597" s="772">
        <v>10</v>
      </c>
      <c r="I1597" s="819">
        <f t="shared" si="50"/>
        <v>0</v>
      </c>
      <c r="J1597" s="819">
        <f t="shared" si="51"/>
        <v>10</v>
      </c>
      <c r="K1597" s="941"/>
      <c r="L1597" s="953"/>
    </row>
    <row r="1598" spans="1:12">
      <c r="A1598" s="15" t="s">
        <v>2950</v>
      </c>
      <c r="B1598" s="15" t="s">
        <v>17835</v>
      </c>
      <c r="C1598" s="772" t="s">
        <v>20311</v>
      </c>
      <c r="D1598" s="17" t="s">
        <v>20314</v>
      </c>
      <c r="E1598" s="825">
        <v>0</v>
      </c>
      <c r="F1598" s="772"/>
      <c r="G1598" s="825"/>
      <c r="H1598" s="772">
        <v>10</v>
      </c>
      <c r="I1598" s="819">
        <f t="shared" si="50"/>
        <v>0</v>
      </c>
      <c r="J1598" s="819">
        <f t="shared" si="51"/>
        <v>10</v>
      </c>
      <c r="K1598" s="941"/>
      <c r="L1598" s="953"/>
    </row>
    <row r="1599" spans="1:12">
      <c r="A1599" s="15" t="s">
        <v>2950</v>
      </c>
      <c r="B1599" s="15" t="s">
        <v>17835</v>
      </c>
      <c r="C1599" s="772" t="s">
        <v>20453</v>
      </c>
      <c r="D1599" s="17" t="s">
        <v>20456</v>
      </c>
      <c r="E1599" s="825">
        <v>0</v>
      </c>
      <c r="F1599" s="772"/>
      <c r="G1599" s="825"/>
      <c r="H1599" s="772">
        <v>10</v>
      </c>
      <c r="I1599" s="819">
        <f t="shared" si="50"/>
        <v>0</v>
      </c>
      <c r="J1599" s="819">
        <f t="shared" si="51"/>
        <v>10</v>
      </c>
      <c r="K1599" s="941"/>
      <c r="L1599" s="953"/>
    </row>
    <row r="1600" spans="1:12">
      <c r="A1600" s="15" t="s">
        <v>2950</v>
      </c>
      <c r="B1600" s="15" t="s">
        <v>17835</v>
      </c>
      <c r="C1600" s="772" t="s">
        <v>20454</v>
      </c>
      <c r="D1600" s="17" t="s">
        <v>20457</v>
      </c>
      <c r="E1600" s="825">
        <v>0</v>
      </c>
      <c r="F1600" s="772"/>
      <c r="G1600" s="825"/>
      <c r="H1600" s="772">
        <v>10</v>
      </c>
      <c r="I1600" s="819">
        <f t="shared" si="50"/>
        <v>0</v>
      </c>
      <c r="J1600" s="819">
        <f t="shared" si="51"/>
        <v>10</v>
      </c>
      <c r="K1600" s="941"/>
      <c r="L1600" s="953"/>
    </row>
    <row r="1601" spans="1:12">
      <c r="A1601" s="15" t="s">
        <v>2950</v>
      </c>
      <c r="B1601" s="15" t="s">
        <v>17835</v>
      </c>
      <c r="C1601" s="772" t="s">
        <v>20455</v>
      </c>
      <c r="D1601" s="17" t="s">
        <v>20458</v>
      </c>
      <c r="E1601" s="825">
        <v>0</v>
      </c>
      <c r="F1601" s="772"/>
      <c r="G1601" s="825"/>
      <c r="H1601" s="772">
        <v>10</v>
      </c>
      <c r="I1601" s="819">
        <f t="shared" ref="I1601:I1664" si="52">E1601+G1601</f>
        <v>0</v>
      </c>
      <c r="J1601" s="819">
        <f t="shared" ref="J1601:J1664" si="53">F1601+H1601</f>
        <v>10</v>
      </c>
      <c r="K1601" s="941"/>
      <c r="L1601" s="953"/>
    </row>
    <row r="1602" spans="1:12">
      <c r="A1602" s="15" t="s">
        <v>2950</v>
      </c>
      <c r="B1602" s="15" t="s">
        <v>17835</v>
      </c>
      <c r="C1602" s="772" t="s">
        <v>4621</v>
      </c>
      <c r="D1602" s="17" t="s">
        <v>5696</v>
      </c>
      <c r="E1602" s="825">
        <v>0</v>
      </c>
      <c r="F1602" s="772"/>
      <c r="G1602" s="825"/>
      <c r="H1602" s="772">
        <v>10</v>
      </c>
      <c r="I1602" s="819">
        <f t="shared" si="52"/>
        <v>0</v>
      </c>
      <c r="J1602" s="819">
        <f t="shared" si="53"/>
        <v>10</v>
      </c>
      <c r="K1602" s="941"/>
      <c r="L1602" s="953"/>
    </row>
    <row r="1603" spans="1:12">
      <c r="A1603" s="15" t="s">
        <v>2950</v>
      </c>
      <c r="B1603" s="15" t="s">
        <v>17835</v>
      </c>
      <c r="C1603" s="772" t="s">
        <v>5697</v>
      </c>
      <c r="D1603" s="17" t="s">
        <v>5698</v>
      </c>
      <c r="E1603" s="825">
        <v>0</v>
      </c>
      <c r="F1603" s="772"/>
      <c r="G1603" s="825"/>
      <c r="H1603" s="772">
        <v>10</v>
      </c>
      <c r="I1603" s="819">
        <f t="shared" si="52"/>
        <v>0</v>
      </c>
      <c r="J1603" s="819">
        <f t="shared" si="53"/>
        <v>10</v>
      </c>
      <c r="K1603" s="941"/>
      <c r="L1603" s="953"/>
    </row>
    <row r="1604" spans="1:12">
      <c r="A1604" s="15" t="s">
        <v>2950</v>
      </c>
      <c r="B1604" s="15" t="s">
        <v>17835</v>
      </c>
      <c r="C1604" s="772" t="s">
        <v>5460</v>
      </c>
      <c r="D1604" s="17" t="s">
        <v>16564</v>
      </c>
      <c r="E1604" s="825">
        <v>0</v>
      </c>
      <c r="F1604" s="772"/>
      <c r="G1604" s="825"/>
      <c r="H1604" s="772">
        <v>10</v>
      </c>
      <c r="I1604" s="819">
        <f t="shared" si="52"/>
        <v>0</v>
      </c>
      <c r="J1604" s="819">
        <f t="shared" si="53"/>
        <v>10</v>
      </c>
      <c r="K1604" s="941"/>
      <c r="L1604" s="953"/>
    </row>
    <row r="1605" spans="1:12">
      <c r="A1605" s="15" t="s">
        <v>2950</v>
      </c>
      <c r="B1605" s="15" t="s">
        <v>17835</v>
      </c>
      <c r="C1605" s="772" t="s">
        <v>5699</v>
      </c>
      <c r="D1605" s="17" t="s">
        <v>16702</v>
      </c>
      <c r="E1605" s="825">
        <v>0</v>
      </c>
      <c r="F1605" s="772"/>
      <c r="G1605" s="825"/>
      <c r="H1605" s="772">
        <v>10</v>
      </c>
      <c r="I1605" s="819">
        <f t="shared" si="52"/>
        <v>0</v>
      </c>
      <c r="J1605" s="819">
        <f t="shared" si="53"/>
        <v>10</v>
      </c>
      <c r="K1605" s="941"/>
      <c r="L1605" s="953"/>
    </row>
    <row r="1606" spans="1:12">
      <c r="A1606" s="15" t="s">
        <v>2950</v>
      </c>
      <c r="B1606" s="15" t="s">
        <v>17835</v>
      </c>
      <c r="C1606" s="772" t="s">
        <v>18741</v>
      </c>
      <c r="D1606" s="17" t="s">
        <v>16703</v>
      </c>
      <c r="E1606" s="825">
        <v>0</v>
      </c>
      <c r="F1606" s="772"/>
      <c r="G1606" s="825"/>
      <c r="H1606" s="772">
        <v>10</v>
      </c>
      <c r="I1606" s="819">
        <f t="shared" si="52"/>
        <v>0</v>
      </c>
      <c r="J1606" s="819">
        <f t="shared" si="53"/>
        <v>10</v>
      </c>
      <c r="K1606" s="941"/>
      <c r="L1606" s="953"/>
    </row>
    <row r="1607" spans="1:12">
      <c r="A1607" s="15" t="s">
        <v>2950</v>
      </c>
      <c r="B1607" s="15" t="s">
        <v>17835</v>
      </c>
      <c r="C1607" s="772" t="s">
        <v>4622</v>
      </c>
      <c r="D1607" s="17" t="s">
        <v>16422</v>
      </c>
      <c r="E1607" s="825">
        <v>0</v>
      </c>
      <c r="F1607" s="772"/>
      <c r="G1607" s="825"/>
      <c r="H1607" s="772">
        <v>10</v>
      </c>
      <c r="I1607" s="819">
        <f t="shared" si="52"/>
        <v>0</v>
      </c>
      <c r="J1607" s="819">
        <f t="shared" si="53"/>
        <v>10</v>
      </c>
      <c r="K1607" s="941"/>
      <c r="L1607" s="953"/>
    </row>
    <row r="1608" spans="1:12">
      <c r="A1608" s="15" t="s">
        <v>2950</v>
      </c>
      <c r="B1608" s="15" t="s">
        <v>17835</v>
      </c>
      <c r="C1608" s="772" t="s">
        <v>19999</v>
      </c>
      <c r="D1608" s="17" t="s">
        <v>20000</v>
      </c>
      <c r="E1608" s="825">
        <v>0</v>
      </c>
      <c r="F1608" s="772"/>
      <c r="G1608" s="825"/>
      <c r="H1608" s="772">
        <v>10</v>
      </c>
      <c r="I1608" s="819">
        <f t="shared" si="52"/>
        <v>0</v>
      </c>
      <c r="J1608" s="819">
        <f t="shared" si="53"/>
        <v>10</v>
      </c>
      <c r="K1608" s="941"/>
      <c r="L1608" s="953"/>
    </row>
    <row r="1609" spans="1:12">
      <c r="A1609" s="15" t="s">
        <v>2950</v>
      </c>
      <c r="B1609" s="15" t="s">
        <v>17835</v>
      </c>
      <c r="C1609" s="772" t="s">
        <v>20223</v>
      </c>
      <c r="D1609" s="17" t="s">
        <v>20227</v>
      </c>
      <c r="E1609" s="825">
        <v>0</v>
      </c>
      <c r="F1609" s="772"/>
      <c r="G1609" s="825"/>
      <c r="H1609" s="772">
        <v>10</v>
      </c>
      <c r="I1609" s="819">
        <f t="shared" si="52"/>
        <v>0</v>
      </c>
      <c r="J1609" s="819">
        <f t="shared" si="53"/>
        <v>10</v>
      </c>
      <c r="K1609" s="941"/>
      <c r="L1609" s="953"/>
    </row>
    <row r="1610" spans="1:12">
      <c r="A1610" s="15" t="s">
        <v>2950</v>
      </c>
      <c r="B1610" s="15" t="s">
        <v>17835</v>
      </c>
      <c r="C1610" s="772" t="s">
        <v>20224</v>
      </c>
      <c r="D1610" s="17" t="s">
        <v>20228</v>
      </c>
      <c r="E1610" s="825">
        <v>0</v>
      </c>
      <c r="F1610" s="772"/>
      <c r="G1610" s="825"/>
      <c r="H1610" s="772">
        <v>10</v>
      </c>
      <c r="I1610" s="819">
        <f t="shared" si="52"/>
        <v>0</v>
      </c>
      <c r="J1610" s="819">
        <f t="shared" si="53"/>
        <v>10</v>
      </c>
      <c r="K1610" s="941"/>
      <c r="L1610" s="953"/>
    </row>
    <row r="1611" spans="1:12">
      <c r="A1611" s="15" t="s">
        <v>2950</v>
      </c>
      <c r="B1611" s="15" t="s">
        <v>17835</v>
      </c>
      <c r="C1611" s="772" t="s">
        <v>20225</v>
      </c>
      <c r="D1611" s="17" t="s">
        <v>20229</v>
      </c>
      <c r="E1611" s="825">
        <v>0</v>
      </c>
      <c r="F1611" s="772"/>
      <c r="G1611" s="825"/>
      <c r="H1611" s="772">
        <v>10</v>
      </c>
      <c r="I1611" s="819">
        <f t="shared" si="52"/>
        <v>0</v>
      </c>
      <c r="J1611" s="819">
        <f t="shared" si="53"/>
        <v>10</v>
      </c>
      <c r="K1611" s="941"/>
      <c r="L1611" s="953"/>
    </row>
    <row r="1612" spans="1:12">
      <c r="A1612" s="15" t="s">
        <v>2950</v>
      </c>
      <c r="B1612" s="15" t="s">
        <v>17835</v>
      </c>
      <c r="C1612" s="772" t="s">
        <v>20226</v>
      </c>
      <c r="D1612" s="17" t="s">
        <v>20230</v>
      </c>
      <c r="E1612" s="825">
        <v>0</v>
      </c>
      <c r="F1612" s="772"/>
      <c r="G1612" s="825"/>
      <c r="H1612" s="772">
        <v>10</v>
      </c>
      <c r="I1612" s="819">
        <f t="shared" si="52"/>
        <v>0</v>
      </c>
      <c r="J1612" s="819">
        <f t="shared" si="53"/>
        <v>10</v>
      </c>
      <c r="K1612" s="941"/>
      <c r="L1612" s="953"/>
    </row>
    <row r="1613" spans="1:12">
      <c r="A1613" s="15" t="s">
        <v>2950</v>
      </c>
      <c r="B1613" s="15" t="s">
        <v>17835</v>
      </c>
      <c r="C1613" s="772" t="s">
        <v>20679</v>
      </c>
      <c r="D1613" s="17" t="s">
        <v>20682</v>
      </c>
      <c r="E1613" s="825">
        <v>0</v>
      </c>
      <c r="F1613" s="772"/>
      <c r="G1613" s="825"/>
      <c r="H1613" s="772">
        <v>10</v>
      </c>
      <c r="I1613" s="819">
        <f t="shared" si="52"/>
        <v>0</v>
      </c>
      <c r="J1613" s="819">
        <f t="shared" si="53"/>
        <v>10</v>
      </c>
      <c r="K1613" s="941"/>
      <c r="L1613" s="953"/>
    </row>
    <row r="1614" spans="1:12">
      <c r="A1614" s="15" t="s">
        <v>2950</v>
      </c>
      <c r="B1614" s="15" t="s">
        <v>17835</v>
      </c>
      <c r="C1614" s="772" t="s">
        <v>20680</v>
      </c>
      <c r="D1614" s="17" t="s">
        <v>20683</v>
      </c>
      <c r="E1614" s="825">
        <v>0</v>
      </c>
      <c r="F1614" s="772"/>
      <c r="G1614" s="825"/>
      <c r="H1614" s="772">
        <v>10</v>
      </c>
      <c r="I1614" s="819">
        <f t="shared" si="52"/>
        <v>0</v>
      </c>
      <c r="J1614" s="819">
        <f t="shared" si="53"/>
        <v>10</v>
      </c>
      <c r="K1614" s="941"/>
      <c r="L1614" s="953"/>
    </row>
    <row r="1615" spans="1:12">
      <c r="A1615" s="15" t="s">
        <v>2950</v>
      </c>
      <c r="B1615" s="15" t="s">
        <v>17835</v>
      </c>
      <c r="C1615" s="772" t="s">
        <v>20681</v>
      </c>
      <c r="D1615" s="17" t="s">
        <v>20684</v>
      </c>
      <c r="E1615" s="825">
        <v>0</v>
      </c>
      <c r="F1615" s="772"/>
      <c r="G1615" s="825"/>
      <c r="H1615" s="772">
        <v>10</v>
      </c>
      <c r="I1615" s="819">
        <f t="shared" si="52"/>
        <v>0</v>
      </c>
      <c r="J1615" s="819">
        <f t="shared" si="53"/>
        <v>10</v>
      </c>
      <c r="K1615" s="941"/>
      <c r="L1615" s="953"/>
    </row>
    <row r="1616" spans="1:12">
      <c r="A1616" s="15" t="s">
        <v>2950</v>
      </c>
      <c r="B1616" s="15" t="s">
        <v>17835</v>
      </c>
      <c r="C1616" s="772" t="s">
        <v>20162</v>
      </c>
      <c r="D1616" s="17" t="s">
        <v>20163</v>
      </c>
      <c r="E1616" s="825">
        <v>0</v>
      </c>
      <c r="F1616" s="772"/>
      <c r="G1616" s="825"/>
      <c r="H1616" s="772">
        <v>10</v>
      </c>
      <c r="I1616" s="819">
        <f t="shared" si="52"/>
        <v>0</v>
      </c>
      <c r="J1616" s="819">
        <f t="shared" si="53"/>
        <v>10</v>
      </c>
      <c r="K1616" s="941"/>
      <c r="L1616" s="953"/>
    </row>
    <row r="1617" spans="1:12">
      <c r="A1617" s="15" t="s">
        <v>2950</v>
      </c>
      <c r="B1617" s="15" t="s">
        <v>17835</v>
      </c>
      <c r="C1617" s="772" t="s">
        <v>20388</v>
      </c>
      <c r="D1617" s="17" t="s">
        <v>20392</v>
      </c>
      <c r="E1617" s="825">
        <v>0</v>
      </c>
      <c r="F1617" s="772"/>
      <c r="G1617" s="825"/>
      <c r="H1617" s="772">
        <v>10</v>
      </c>
      <c r="I1617" s="819">
        <f t="shared" si="52"/>
        <v>0</v>
      </c>
      <c r="J1617" s="819">
        <f t="shared" si="53"/>
        <v>10</v>
      </c>
      <c r="K1617" s="941"/>
      <c r="L1617" s="953"/>
    </row>
    <row r="1618" spans="1:12">
      <c r="A1618" s="15" t="s">
        <v>2950</v>
      </c>
      <c r="B1618" s="15" t="s">
        <v>17835</v>
      </c>
      <c r="C1618" s="772" t="s">
        <v>20389</v>
      </c>
      <c r="D1618" s="17" t="s">
        <v>20393</v>
      </c>
      <c r="E1618" s="825">
        <v>0</v>
      </c>
      <c r="F1618" s="772"/>
      <c r="G1618" s="825"/>
      <c r="H1618" s="772">
        <v>10</v>
      </c>
      <c r="I1618" s="819">
        <f t="shared" si="52"/>
        <v>0</v>
      </c>
      <c r="J1618" s="819">
        <f t="shared" si="53"/>
        <v>10</v>
      </c>
      <c r="K1618" s="941"/>
      <c r="L1618" s="953"/>
    </row>
    <row r="1619" spans="1:12">
      <c r="A1619" s="15" t="s">
        <v>2950</v>
      </c>
      <c r="B1619" s="15" t="s">
        <v>17835</v>
      </c>
      <c r="C1619" s="772" t="s">
        <v>20390</v>
      </c>
      <c r="D1619" s="17" t="s">
        <v>20394</v>
      </c>
      <c r="E1619" s="825">
        <v>0</v>
      </c>
      <c r="F1619" s="772"/>
      <c r="G1619" s="825"/>
      <c r="H1619" s="772">
        <v>10</v>
      </c>
      <c r="I1619" s="819">
        <f t="shared" si="52"/>
        <v>0</v>
      </c>
      <c r="J1619" s="819">
        <f t="shared" si="53"/>
        <v>10</v>
      </c>
      <c r="K1619" s="941"/>
      <c r="L1619" s="953"/>
    </row>
    <row r="1620" spans="1:12">
      <c r="A1620" s="15" t="s">
        <v>2950</v>
      </c>
      <c r="B1620" s="15" t="s">
        <v>17835</v>
      </c>
      <c r="C1620" s="772" t="s">
        <v>20391</v>
      </c>
      <c r="D1620" s="17" t="s">
        <v>20395</v>
      </c>
      <c r="E1620" s="825">
        <v>0</v>
      </c>
      <c r="F1620" s="772"/>
      <c r="G1620" s="825"/>
      <c r="H1620" s="772">
        <v>10</v>
      </c>
      <c r="I1620" s="819">
        <f t="shared" si="52"/>
        <v>0</v>
      </c>
      <c r="J1620" s="819">
        <f t="shared" si="53"/>
        <v>10</v>
      </c>
      <c r="K1620" s="941"/>
      <c r="L1620" s="953"/>
    </row>
    <row r="1621" spans="1:12">
      <c r="A1621" s="15" t="s">
        <v>2950</v>
      </c>
      <c r="B1621" s="15" t="s">
        <v>17835</v>
      </c>
      <c r="C1621" s="772" t="s">
        <v>20410</v>
      </c>
      <c r="D1621" s="17" t="s">
        <v>20412</v>
      </c>
      <c r="E1621" s="825">
        <v>0</v>
      </c>
      <c r="F1621" s="772"/>
      <c r="G1621" s="825"/>
      <c r="H1621" s="772">
        <v>10</v>
      </c>
      <c r="I1621" s="819">
        <f t="shared" si="52"/>
        <v>0</v>
      </c>
      <c r="J1621" s="819">
        <f t="shared" si="53"/>
        <v>10</v>
      </c>
      <c r="K1621" s="941"/>
      <c r="L1621" s="953"/>
    </row>
    <row r="1622" spans="1:12">
      <c r="A1622" s="15" t="s">
        <v>2950</v>
      </c>
      <c r="B1622" s="15" t="s">
        <v>17835</v>
      </c>
      <c r="C1622" s="772" t="s">
        <v>20411</v>
      </c>
      <c r="D1622" s="17" t="s">
        <v>20413</v>
      </c>
      <c r="E1622" s="825">
        <v>0</v>
      </c>
      <c r="F1622" s="772"/>
      <c r="G1622" s="825"/>
      <c r="H1622" s="772">
        <v>10</v>
      </c>
      <c r="I1622" s="819">
        <f t="shared" si="52"/>
        <v>0</v>
      </c>
      <c r="J1622" s="819">
        <f t="shared" si="53"/>
        <v>10</v>
      </c>
      <c r="K1622" s="941"/>
      <c r="L1622" s="953"/>
    </row>
    <row r="1623" spans="1:12">
      <c r="A1623" s="15" t="s">
        <v>2950</v>
      </c>
      <c r="B1623" s="15" t="s">
        <v>17835</v>
      </c>
      <c r="C1623" s="772" t="s">
        <v>3424</v>
      </c>
      <c r="D1623" s="17" t="s">
        <v>15752</v>
      </c>
      <c r="E1623" s="825">
        <v>0</v>
      </c>
      <c r="F1623" s="772"/>
      <c r="G1623" s="825"/>
      <c r="H1623" s="772">
        <v>10</v>
      </c>
      <c r="I1623" s="819">
        <f t="shared" si="52"/>
        <v>0</v>
      </c>
      <c r="J1623" s="819">
        <f t="shared" si="53"/>
        <v>10</v>
      </c>
      <c r="K1623" s="941"/>
      <c r="L1623" s="953"/>
    </row>
    <row r="1624" spans="1:12">
      <c r="A1624" s="15" t="s">
        <v>2950</v>
      </c>
      <c r="B1624" s="15" t="s">
        <v>17835</v>
      </c>
      <c r="C1624" s="772" t="s">
        <v>3425</v>
      </c>
      <c r="D1624" s="17" t="s">
        <v>15753</v>
      </c>
      <c r="E1624" s="825">
        <v>0</v>
      </c>
      <c r="F1624" s="772"/>
      <c r="G1624" s="825"/>
      <c r="H1624" s="772">
        <v>10</v>
      </c>
      <c r="I1624" s="819">
        <f t="shared" si="52"/>
        <v>0</v>
      </c>
      <c r="J1624" s="819">
        <f t="shared" si="53"/>
        <v>10</v>
      </c>
      <c r="K1624" s="941"/>
      <c r="L1624" s="953"/>
    </row>
    <row r="1625" spans="1:12">
      <c r="A1625" s="15" t="s">
        <v>2950</v>
      </c>
      <c r="B1625" s="15" t="s">
        <v>17835</v>
      </c>
      <c r="C1625" s="772" t="s">
        <v>20415</v>
      </c>
      <c r="D1625" s="17" t="s">
        <v>20416</v>
      </c>
      <c r="E1625" s="825">
        <v>0</v>
      </c>
      <c r="F1625" s="772"/>
      <c r="G1625" s="825"/>
      <c r="H1625" s="772">
        <v>10</v>
      </c>
      <c r="I1625" s="819">
        <f t="shared" si="52"/>
        <v>0</v>
      </c>
      <c r="J1625" s="819">
        <f t="shared" si="53"/>
        <v>10</v>
      </c>
      <c r="K1625" s="941"/>
      <c r="L1625" s="953"/>
    </row>
    <row r="1626" spans="1:12">
      <c r="A1626" s="15" t="s">
        <v>2950</v>
      </c>
      <c r="B1626" s="15" t="s">
        <v>17835</v>
      </c>
      <c r="C1626" s="772" t="s">
        <v>2945</v>
      </c>
      <c r="D1626" s="17" t="s">
        <v>15531</v>
      </c>
      <c r="E1626" s="825">
        <v>0</v>
      </c>
      <c r="F1626" s="772"/>
      <c r="G1626" s="825">
        <v>10</v>
      </c>
      <c r="H1626" s="772">
        <v>1</v>
      </c>
      <c r="I1626" s="819">
        <f t="shared" si="52"/>
        <v>10</v>
      </c>
      <c r="J1626" s="819">
        <f t="shared" si="53"/>
        <v>1</v>
      </c>
      <c r="K1626" s="941"/>
      <c r="L1626" s="953"/>
    </row>
    <row r="1627" spans="1:12">
      <c r="A1627" s="15" t="s">
        <v>2950</v>
      </c>
      <c r="B1627" s="15" t="s">
        <v>17835</v>
      </c>
      <c r="C1627" s="772" t="s">
        <v>3426</v>
      </c>
      <c r="D1627" s="17" t="s">
        <v>15754</v>
      </c>
      <c r="E1627" s="825">
        <v>0</v>
      </c>
      <c r="F1627" s="772"/>
      <c r="G1627" s="825"/>
      <c r="H1627" s="772">
        <v>10</v>
      </c>
      <c r="I1627" s="819">
        <f t="shared" si="52"/>
        <v>0</v>
      </c>
      <c r="J1627" s="819">
        <f t="shared" si="53"/>
        <v>10</v>
      </c>
      <c r="K1627" s="941"/>
      <c r="L1627" s="953"/>
    </row>
    <row r="1628" spans="1:12">
      <c r="A1628" s="15" t="s">
        <v>2950</v>
      </c>
      <c r="B1628" s="15" t="s">
        <v>17835</v>
      </c>
      <c r="C1628" s="772" t="s">
        <v>20501</v>
      </c>
      <c r="D1628" s="17" t="s">
        <v>20503</v>
      </c>
      <c r="E1628" s="825">
        <v>0</v>
      </c>
      <c r="F1628" s="772"/>
      <c r="G1628" s="825"/>
      <c r="H1628" s="772">
        <v>10</v>
      </c>
      <c r="I1628" s="819">
        <f t="shared" si="52"/>
        <v>0</v>
      </c>
      <c r="J1628" s="819">
        <f t="shared" si="53"/>
        <v>10</v>
      </c>
      <c r="K1628" s="941"/>
      <c r="L1628" s="953"/>
    </row>
    <row r="1629" spans="1:12">
      <c r="A1629" s="15" t="s">
        <v>2950</v>
      </c>
      <c r="B1629" s="15" t="s">
        <v>17835</v>
      </c>
      <c r="C1629" s="772" t="s">
        <v>20502</v>
      </c>
      <c r="D1629" s="17" t="s">
        <v>20504</v>
      </c>
      <c r="E1629" s="825">
        <v>0</v>
      </c>
      <c r="F1629" s="772"/>
      <c r="G1629" s="825"/>
      <c r="H1629" s="772">
        <v>10</v>
      </c>
      <c r="I1629" s="819">
        <f t="shared" si="52"/>
        <v>0</v>
      </c>
      <c r="J1629" s="819">
        <f t="shared" si="53"/>
        <v>10</v>
      </c>
      <c r="K1629" s="941"/>
      <c r="L1629" s="953"/>
    </row>
    <row r="1630" spans="1:12">
      <c r="A1630" s="15" t="s">
        <v>2950</v>
      </c>
      <c r="B1630" s="15" t="s">
        <v>17835</v>
      </c>
      <c r="C1630" s="772" t="s">
        <v>20505</v>
      </c>
      <c r="D1630" s="17" t="s">
        <v>20506</v>
      </c>
      <c r="E1630" s="825">
        <v>0</v>
      </c>
      <c r="F1630" s="772"/>
      <c r="G1630" s="825"/>
      <c r="H1630" s="772">
        <v>10</v>
      </c>
      <c r="I1630" s="819">
        <f t="shared" si="52"/>
        <v>0</v>
      </c>
      <c r="J1630" s="819">
        <f t="shared" si="53"/>
        <v>10</v>
      </c>
      <c r="K1630" s="941"/>
      <c r="L1630" s="953"/>
    </row>
    <row r="1631" spans="1:12">
      <c r="A1631" s="15" t="s">
        <v>2950</v>
      </c>
      <c r="B1631" s="15" t="s">
        <v>17835</v>
      </c>
      <c r="C1631" s="772" t="s">
        <v>20515</v>
      </c>
      <c r="D1631" s="17" t="s">
        <v>20517</v>
      </c>
      <c r="E1631" s="825">
        <v>0</v>
      </c>
      <c r="F1631" s="772"/>
      <c r="G1631" s="825"/>
      <c r="H1631" s="772">
        <v>10</v>
      </c>
      <c r="I1631" s="819">
        <f t="shared" si="52"/>
        <v>0</v>
      </c>
      <c r="J1631" s="819">
        <f t="shared" si="53"/>
        <v>10</v>
      </c>
      <c r="K1631" s="941"/>
      <c r="L1631" s="953"/>
    </row>
    <row r="1632" spans="1:12">
      <c r="A1632" s="15" t="s">
        <v>2950</v>
      </c>
      <c r="B1632" s="15" t="s">
        <v>17835</v>
      </c>
      <c r="C1632" s="772" t="s">
        <v>20516</v>
      </c>
      <c r="D1632" s="17" t="s">
        <v>20518</v>
      </c>
      <c r="E1632" s="825">
        <v>0</v>
      </c>
      <c r="F1632" s="772"/>
      <c r="G1632" s="825"/>
      <c r="H1632" s="772">
        <v>10</v>
      </c>
      <c r="I1632" s="819">
        <f t="shared" si="52"/>
        <v>0</v>
      </c>
      <c r="J1632" s="819">
        <f t="shared" si="53"/>
        <v>10</v>
      </c>
      <c r="K1632" s="941"/>
      <c r="L1632" s="953"/>
    </row>
    <row r="1633" spans="1:12">
      <c r="A1633" s="15" t="s">
        <v>2950</v>
      </c>
      <c r="B1633" s="15" t="s">
        <v>17835</v>
      </c>
      <c r="C1633" s="772" t="s">
        <v>20539</v>
      </c>
      <c r="D1633" s="17" t="s">
        <v>20542</v>
      </c>
      <c r="E1633" s="825">
        <v>0</v>
      </c>
      <c r="F1633" s="772"/>
      <c r="G1633" s="825"/>
      <c r="H1633" s="772">
        <v>10</v>
      </c>
      <c r="I1633" s="819">
        <f t="shared" si="52"/>
        <v>0</v>
      </c>
      <c r="J1633" s="819">
        <f t="shared" si="53"/>
        <v>10</v>
      </c>
      <c r="K1633" s="941"/>
      <c r="L1633" s="953"/>
    </row>
    <row r="1634" spans="1:12">
      <c r="A1634" s="15" t="s">
        <v>2950</v>
      </c>
      <c r="B1634" s="15" t="s">
        <v>17835</v>
      </c>
      <c r="C1634" s="772" t="s">
        <v>20540</v>
      </c>
      <c r="D1634" s="17" t="s">
        <v>20543</v>
      </c>
      <c r="E1634" s="825">
        <v>0</v>
      </c>
      <c r="F1634" s="772"/>
      <c r="G1634" s="825"/>
      <c r="H1634" s="772">
        <v>10</v>
      </c>
      <c r="I1634" s="819">
        <f t="shared" si="52"/>
        <v>0</v>
      </c>
      <c r="J1634" s="819">
        <f t="shared" si="53"/>
        <v>10</v>
      </c>
      <c r="K1634" s="941"/>
      <c r="L1634" s="953"/>
    </row>
    <row r="1635" spans="1:12">
      <c r="A1635" s="15" t="s">
        <v>2950</v>
      </c>
      <c r="B1635" s="15" t="s">
        <v>17835</v>
      </c>
      <c r="C1635" s="772" t="s">
        <v>20541</v>
      </c>
      <c r="D1635" s="17" t="s">
        <v>20544</v>
      </c>
      <c r="E1635" s="825">
        <v>0</v>
      </c>
      <c r="F1635" s="772"/>
      <c r="G1635" s="825"/>
      <c r="H1635" s="772">
        <v>10</v>
      </c>
      <c r="I1635" s="819">
        <f t="shared" si="52"/>
        <v>0</v>
      </c>
      <c r="J1635" s="819">
        <f t="shared" si="53"/>
        <v>10</v>
      </c>
      <c r="K1635" s="941"/>
      <c r="L1635" s="953"/>
    </row>
    <row r="1636" spans="1:12">
      <c r="A1636" s="15" t="s">
        <v>2950</v>
      </c>
      <c r="B1636" s="15" t="s">
        <v>17835</v>
      </c>
      <c r="C1636" s="772" t="s">
        <v>4938</v>
      </c>
      <c r="D1636" s="17" t="s">
        <v>4939</v>
      </c>
      <c r="E1636" s="825">
        <v>0</v>
      </c>
      <c r="F1636" s="772"/>
      <c r="G1636" s="825"/>
      <c r="H1636" s="772">
        <v>10</v>
      </c>
      <c r="I1636" s="819">
        <f t="shared" si="52"/>
        <v>0</v>
      </c>
      <c r="J1636" s="819">
        <f t="shared" si="53"/>
        <v>10</v>
      </c>
      <c r="K1636" s="941"/>
      <c r="L1636" s="953"/>
    </row>
    <row r="1637" spans="1:12">
      <c r="A1637" s="15" t="s">
        <v>2950</v>
      </c>
      <c r="B1637" s="15" t="s">
        <v>17835</v>
      </c>
      <c r="C1637" s="772" t="s">
        <v>19993</v>
      </c>
      <c r="D1637" s="17" t="s">
        <v>19994</v>
      </c>
      <c r="E1637" s="825">
        <v>0</v>
      </c>
      <c r="F1637" s="772"/>
      <c r="G1637" s="825"/>
      <c r="H1637" s="772">
        <v>10</v>
      </c>
      <c r="I1637" s="819">
        <f t="shared" si="52"/>
        <v>0</v>
      </c>
      <c r="J1637" s="819">
        <f t="shared" si="53"/>
        <v>10</v>
      </c>
      <c r="K1637" s="941"/>
      <c r="L1637" s="953"/>
    </row>
    <row r="1638" spans="1:12">
      <c r="A1638" s="15" t="s">
        <v>2950</v>
      </c>
      <c r="B1638" s="15" t="s">
        <v>17835</v>
      </c>
      <c r="C1638" s="772" t="s">
        <v>2946</v>
      </c>
      <c r="D1638" s="17" t="s">
        <v>2947</v>
      </c>
      <c r="E1638" s="825">
        <v>0</v>
      </c>
      <c r="F1638" s="772"/>
      <c r="G1638" s="825">
        <v>2</v>
      </c>
      <c r="H1638" s="772">
        <v>1</v>
      </c>
      <c r="I1638" s="819">
        <f t="shared" si="52"/>
        <v>2</v>
      </c>
      <c r="J1638" s="819">
        <f t="shared" si="53"/>
        <v>1</v>
      </c>
      <c r="K1638" s="941"/>
      <c r="L1638" s="953"/>
    </row>
    <row r="1639" spans="1:12">
      <c r="A1639" s="15" t="s">
        <v>2950</v>
      </c>
      <c r="B1639" s="15" t="s">
        <v>17835</v>
      </c>
      <c r="C1639" s="772" t="s">
        <v>20374</v>
      </c>
      <c r="D1639" s="17" t="s">
        <v>20375</v>
      </c>
      <c r="E1639" s="825">
        <v>0</v>
      </c>
      <c r="F1639" s="772"/>
      <c r="G1639" s="825"/>
      <c r="H1639" s="772">
        <v>10</v>
      </c>
      <c r="I1639" s="819">
        <f t="shared" si="52"/>
        <v>0</v>
      </c>
      <c r="J1639" s="819">
        <f t="shared" si="53"/>
        <v>10</v>
      </c>
      <c r="K1639" s="941"/>
      <c r="L1639" s="953"/>
    </row>
    <row r="1640" spans="1:12">
      <c r="A1640" s="15" t="s">
        <v>2950</v>
      </c>
      <c r="B1640" s="15" t="s">
        <v>17835</v>
      </c>
      <c r="C1640" s="772" t="s">
        <v>20382</v>
      </c>
      <c r="D1640" s="17" t="s">
        <v>20383</v>
      </c>
      <c r="E1640" s="825">
        <v>0</v>
      </c>
      <c r="F1640" s="772"/>
      <c r="G1640" s="825"/>
      <c r="H1640" s="772">
        <v>10</v>
      </c>
      <c r="I1640" s="819">
        <f t="shared" si="52"/>
        <v>0</v>
      </c>
      <c r="J1640" s="819">
        <f t="shared" si="53"/>
        <v>10</v>
      </c>
      <c r="K1640" s="941"/>
      <c r="L1640" s="953"/>
    </row>
    <row r="1641" spans="1:12">
      <c r="A1641" s="15" t="s">
        <v>2950</v>
      </c>
      <c r="B1641" s="15" t="s">
        <v>17835</v>
      </c>
      <c r="C1641" s="772" t="s">
        <v>3445</v>
      </c>
      <c r="D1641" s="17" t="s">
        <v>3446</v>
      </c>
      <c r="E1641" s="825">
        <v>0</v>
      </c>
      <c r="F1641" s="772"/>
      <c r="G1641" s="825"/>
      <c r="H1641" s="772">
        <v>10</v>
      </c>
      <c r="I1641" s="819">
        <f t="shared" si="52"/>
        <v>0</v>
      </c>
      <c r="J1641" s="819">
        <f t="shared" si="53"/>
        <v>10</v>
      </c>
      <c r="K1641" s="941"/>
      <c r="L1641" s="953"/>
    </row>
    <row r="1642" spans="1:12">
      <c r="A1642" s="15" t="s">
        <v>2950</v>
      </c>
      <c r="B1642" s="15" t="s">
        <v>17835</v>
      </c>
      <c r="C1642" s="772" t="s">
        <v>20561</v>
      </c>
      <c r="D1642" s="17" t="s">
        <v>20562</v>
      </c>
      <c r="E1642" s="825">
        <v>0</v>
      </c>
      <c r="F1642" s="772"/>
      <c r="G1642" s="825"/>
      <c r="H1642" s="772">
        <v>10</v>
      </c>
      <c r="I1642" s="819">
        <f t="shared" si="52"/>
        <v>0</v>
      </c>
      <c r="J1642" s="819">
        <f t="shared" si="53"/>
        <v>10</v>
      </c>
      <c r="K1642" s="941"/>
      <c r="L1642" s="953"/>
    </row>
    <row r="1643" spans="1:12">
      <c r="A1643" s="15" t="s">
        <v>2950</v>
      </c>
      <c r="B1643" s="15" t="s">
        <v>17835</v>
      </c>
      <c r="C1643" s="772" t="s">
        <v>2948</v>
      </c>
      <c r="D1643" s="17" t="s">
        <v>2949</v>
      </c>
      <c r="E1643" s="825">
        <v>0</v>
      </c>
      <c r="F1643" s="772"/>
      <c r="G1643" s="825"/>
      <c r="H1643" s="772">
        <v>1</v>
      </c>
      <c r="I1643" s="819">
        <f t="shared" si="52"/>
        <v>0</v>
      </c>
      <c r="J1643" s="819">
        <f t="shared" si="53"/>
        <v>1</v>
      </c>
      <c r="K1643" s="941"/>
    </row>
    <row r="1644" spans="1:12">
      <c r="A1644" s="15" t="s">
        <v>3210</v>
      </c>
      <c r="B1644" s="15" t="s">
        <v>17835</v>
      </c>
      <c r="C1644" s="772" t="s">
        <v>3052</v>
      </c>
      <c r="D1644" s="17" t="s">
        <v>15532</v>
      </c>
      <c r="E1644" s="825">
        <v>0</v>
      </c>
      <c r="F1644" s="772">
        <v>1</v>
      </c>
      <c r="G1644" s="825"/>
      <c r="H1644" s="772">
        <v>1</v>
      </c>
      <c r="I1644" s="819">
        <f t="shared" si="52"/>
        <v>0</v>
      </c>
      <c r="J1644" s="819">
        <f t="shared" si="53"/>
        <v>2</v>
      </c>
      <c r="K1644" s="941"/>
    </row>
    <row r="1645" spans="1:12">
      <c r="A1645" s="15" t="s">
        <v>3210</v>
      </c>
      <c r="B1645" s="15" t="s">
        <v>17835</v>
      </c>
      <c r="C1645" s="772" t="s">
        <v>3053</v>
      </c>
      <c r="D1645" s="17" t="s">
        <v>15533</v>
      </c>
      <c r="E1645" s="825">
        <v>33</v>
      </c>
      <c r="F1645" s="772">
        <v>50</v>
      </c>
      <c r="G1645" s="825">
        <v>10</v>
      </c>
      <c r="H1645" s="772">
        <v>10</v>
      </c>
      <c r="I1645" s="819">
        <f t="shared" si="52"/>
        <v>43</v>
      </c>
      <c r="J1645" s="819">
        <f t="shared" si="53"/>
        <v>60</v>
      </c>
      <c r="K1645" s="941"/>
    </row>
    <row r="1646" spans="1:12">
      <c r="A1646" s="15" t="s">
        <v>3210</v>
      </c>
      <c r="B1646" s="15" t="s">
        <v>17835</v>
      </c>
      <c r="C1646" s="772" t="s">
        <v>3054</v>
      </c>
      <c r="D1646" s="17" t="s">
        <v>15534</v>
      </c>
      <c r="E1646" s="825">
        <v>2</v>
      </c>
      <c r="F1646" s="772">
        <v>5</v>
      </c>
      <c r="G1646" s="825">
        <v>43</v>
      </c>
      <c r="H1646" s="772">
        <v>60</v>
      </c>
      <c r="I1646" s="819">
        <f t="shared" si="52"/>
        <v>45</v>
      </c>
      <c r="J1646" s="819">
        <f t="shared" si="53"/>
        <v>65</v>
      </c>
      <c r="K1646" s="941"/>
    </row>
    <row r="1647" spans="1:12">
      <c r="A1647" s="15" t="s">
        <v>3210</v>
      </c>
      <c r="B1647" s="15" t="s">
        <v>17835</v>
      </c>
      <c r="C1647" s="772" t="s">
        <v>3055</v>
      </c>
      <c r="D1647" s="17" t="s">
        <v>15535</v>
      </c>
      <c r="E1647" s="825">
        <v>0</v>
      </c>
      <c r="F1647" s="772">
        <v>1</v>
      </c>
      <c r="G1647" s="825"/>
      <c r="H1647" s="772">
        <v>1</v>
      </c>
      <c r="I1647" s="819">
        <f t="shared" si="52"/>
        <v>0</v>
      </c>
      <c r="J1647" s="819">
        <f t="shared" si="53"/>
        <v>2</v>
      </c>
      <c r="K1647" s="941"/>
    </row>
    <row r="1648" spans="1:12">
      <c r="A1648" s="15" t="s">
        <v>3210</v>
      </c>
      <c r="B1648" s="15" t="s">
        <v>17835</v>
      </c>
      <c r="C1648" s="772" t="s">
        <v>3056</v>
      </c>
      <c r="D1648" s="17" t="s">
        <v>3057</v>
      </c>
      <c r="E1648" s="825">
        <v>0</v>
      </c>
      <c r="F1648" s="772">
        <v>1</v>
      </c>
      <c r="G1648" s="825"/>
      <c r="H1648" s="772">
        <v>1</v>
      </c>
      <c r="I1648" s="819">
        <f t="shared" si="52"/>
        <v>0</v>
      </c>
      <c r="J1648" s="819">
        <f t="shared" si="53"/>
        <v>2</v>
      </c>
      <c r="K1648" s="941"/>
    </row>
    <row r="1649" spans="1:11">
      <c r="A1649" s="15" t="s">
        <v>3210</v>
      </c>
      <c r="B1649" s="15" t="s">
        <v>17835</v>
      </c>
      <c r="C1649" s="772" t="s">
        <v>3058</v>
      </c>
      <c r="D1649" s="17" t="s">
        <v>15536</v>
      </c>
      <c r="E1649" s="825">
        <v>0</v>
      </c>
      <c r="F1649" s="772">
        <v>1</v>
      </c>
      <c r="G1649" s="825"/>
      <c r="H1649" s="772">
        <v>1</v>
      </c>
      <c r="I1649" s="819">
        <f t="shared" si="52"/>
        <v>0</v>
      </c>
      <c r="J1649" s="819">
        <f t="shared" si="53"/>
        <v>2</v>
      </c>
      <c r="K1649" s="941"/>
    </row>
    <row r="1650" spans="1:11">
      <c r="A1650" s="15" t="s">
        <v>3210</v>
      </c>
      <c r="B1650" s="15" t="s">
        <v>17835</v>
      </c>
      <c r="C1650" s="772" t="s">
        <v>3059</v>
      </c>
      <c r="D1650" s="17" t="s">
        <v>15537</v>
      </c>
      <c r="E1650" s="825">
        <v>0</v>
      </c>
      <c r="F1650" s="772">
        <v>1</v>
      </c>
      <c r="G1650" s="825"/>
      <c r="H1650" s="772">
        <v>1</v>
      </c>
      <c r="I1650" s="819">
        <f t="shared" si="52"/>
        <v>0</v>
      </c>
      <c r="J1650" s="819">
        <f t="shared" si="53"/>
        <v>2</v>
      </c>
      <c r="K1650" s="941"/>
    </row>
    <row r="1651" spans="1:11">
      <c r="A1651" s="15" t="s">
        <v>3210</v>
      </c>
      <c r="B1651" s="15" t="s">
        <v>17835</v>
      </c>
      <c r="C1651" s="772" t="s">
        <v>3060</v>
      </c>
      <c r="D1651" s="17" t="s">
        <v>15538</v>
      </c>
      <c r="E1651" s="825">
        <v>0</v>
      </c>
      <c r="F1651" s="772">
        <v>1</v>
      </c>
      <c r="G1651" s="825"/>
      <c r="H1651" s="772">
        <v>1</v>
      </c>
      <c r="I1651" s="819">
        <f t="shared" si="52"/>
        <v>0</v>
      </c>
      <c r="J1651" s="819">
        <f t="shared" si="53"/>
        <v>2</v>
      </c>
      <c r="K1651" s="941"/>
    </row>
    <row r="1652" spans="1:11">
      <c r="A1652" s="15" t="s">
        <v>3210</v>
      </c>
      <c r="B1652" s="15" t="s">
        <v>17835</v>
      </c>
      <c r="C1652" s="772" t="s">
        <v>3061</v>
      </c>
      <c r="D1652" s="17" t="s">
        <v>15539</v>
      </c>
      <c r="E1652" s="825">
        <v>0</v>
      </c>
      <c r="F1652" s="772">
        <v>1</v>
      </c>
      <c r="G1652" s="825">
        <v>7</v>
      </c>
      <c r="H1652" s="772">
        <v>10</v>
      </c>
      <c r="I1652" s="819">
        <f t="shared" si="52"/>
        <v>7</v>
      </c>
      <c r="J1652" s="819">
        <f t="shared" si="53"/>
        <v>11</v>
      </c>
      <c r="K1652" s="941"/>
    </row>
    <row r="1653" spans="1:11">
      <c r="A1653" s="15" t="s">
        <v>3210</v>
      </c>
      <c r="B1653" s="15" t="s">
        <v>17835</v>
      </c>
      <c r="C1653" s="772" t="s">
        <v>3062</v>
      </c>
      <c r="D1653" s="17" t="s">
        <v>15540</v>
      </c>
      <c r="E1653" s="825">
        <v>0</v>
      </c>
      <c r="F1653" s="772">
        <v>1</v>
      </c>
      <c r="G1653" s="825"/>
      <c r="H1653" s="772">
        <v>1</v>
      </c>
      <c r="I1653" s="819">
        <f t="shared" si="52"/>
        <v>0</v>
      </c>
      <c r="J1653" s="819">
        <f t="shared" si="53"/>
        <v>2</v>
      </c>
      <c r="K1653" s="941"/>
    </row>
    <row r="1654" spans="1:11">
      <c r="A1654" s="15" t="s">
        <v>3210</v>
      </c>
      <c r="B1654" s="15" t="s">
        <v>17835</v>
      </c>
      <c r="C1654" s="772" t="s">
        <v>3063</v>
      </c>
      <c r="D1654" s="17" t="s">
        <v>15541</v>
      </c>
      <c r="E1654" s="825">
        <v>0</v>
      </c>
      <c r="F1654" s="772">
        <v>1</v>
      </c>
      <c r="G1654" s="825"/>
      <c r="H1654" s="772">
        <v>1</v>
      </c>
      <c r="I1654" s="819">
        <f t="shared" si="52"/>
        <v>0</v>
      </c>
      <c r="J1654" s="819">
        <f t="shared" si="53"/>
        <v>2</v>
      </c>
      <c r="K1654" s="941"/>
    </row>
    <row r="1655" spans="1:11">
      <c r="A1655" s="15" t="s">
        <v>3210</v>
      </c>
      <c r="B1655" s="15" t="s">
        <v>17835</v>
      </c>
      <c r="C1655" s="772" t="s">
        <v>3064</v>
      </c>
      <c r="D1655" s="17" t="s">
        <v>15542</v>
      </c>
      <c r="E1655" s="825">
        <v>0</v>
      </c>
      <c r="F1655" s="772">
        <v>1</v>
      </c>
      <c r="G1655" s="825"/>
      <c r="H1655" s="772">
        <v>1</v>
      </c>
      <c r="I1655" s="819">
        <f t="shared" si="52"/>
        <v>0</v>
      </c>
      <c r="J1655" s="819">
        <f t="shared" si="53"/>
        <v>2</v>
      </c>
      <c r="K1655" s="941"/>
    </row>
    <row r="1656" spans="1:11">
      <c r="A1656" s="15" t="s">
        <v>3210</v>
      </c>
      <c r="B1656" s="15" t="s">
        <v>17835</v>
      </c>
      <c r="C1656" s="772" t="s">
        <v>3065</v>
      </c>
      <c r="D1656" s="17" t="s">
        <v>15543</v>
      </c>
      <c r="E1656" s="825">
        <v>0</v>
      </c>
      <c r="F1656" s="772">
        <v>1</v>
      </c>
      <c r="G1656" s="825"/>
      <c r="H1656" s="772">
        <v>1</v>
      </c>
      <c r="I1656" s="819">
        <f t="shared" si="52"/>
        <v>0</v>
      </c>
      <c r="J1656" s="819">
        <f t="shared" si="53"/>
        <v>2</v>
      </c>
      <c r="K1656" s="941"/>
    </row>
    <row r="1657" spans="1:11">
      <c r="A1657" s="15" t="s">
        <v>3210</v>
      </c>
      <c r="B1657" s="15" t="s">
        <v>17835</v>
      </c>
      <c r="C1657" s="772" t="s">
        <v>3066</v>
      </c>
      <c r="D1657" s="17" t="s">
        <v>15544</v>
      </c>
      <c r="E1657" s="825">
        <v>0</v>
      </c>
      <c r="F1657" s="772">
        <v>1</v>
      </c>
      <c r="G1657" s="825"/>
      <c r="H1657" s="772">
        <v>1</v>
      </c>
      <c r="I1657" s="819">
        <f t="shared" si="52"/>
        <v>0</v>
      </c>
      <c r="J1657" s="819">
        <f t="shared" si="53"/>
        <v>2</v>
      </c>
      <c r="K1657" s="941"/>
    </row>
    <row r="1658" spans="1:11">
      <c r="A1658" s="15" t="s">
        <v>3210</v>
      </c>
      <c r="B1658" s="15" t="s">
        <v>17835</v>
      </c>
      <c r="C1658" s="772" t="s">
        <v>3067</v>
      </c>
      <c r="D1658" s="17" t="s">
        <v>15545</v>
      </c>
      <c r="E1658" s="825">
        <v>0</v>
      </c>
      <c r="F1658" s="772">
        <v>1</v>
      </c>
      <c r="G1658" s="825"/>
      <c r="H1658" s="772">
        <v>1</v>
      </c>
      <c r="I1658" s="819">
        <f t="shared" si="52"/>
        <v>0</v>
      </c>
      <c r="J1658" s="819">
        <f t="shared" si="53"/>
        <v>2</v>
      </c>
      <c r="K1658" s="941"/>
    </row>
    <row r="1659" spans="1:11">
      <c r="A1659" s="15" t="s">
        <v>3210</v>
      </c>
      <c r="B1659" s="15" t="s">
        <v>17835</v>
      </c>
      <c r="C1659" s="772" t="s">
        <v>3068</v>
      </c>
      <c r="D1659" s="17" t="s">
        <v>15546</v>
      </c>
      <c r="E1659" s="825">
        <v>0</v>
      </c>
      <c r="F1659" s="772">
        <v>1</v>
      </c>
      <c r="G1659" s="825"/>
      <c r="H1659" s="772">
        <v>1</v>
      </c>
      <c r="I1659" s="819">
        <f t="shared" si="52"/>
        <v>0</v>
      </c>
      <c r="J1659" s="819">
        <f t="shared" si="53"/>
        <v>2</v>
      </c>
      <c r="K1659" s="941"/>
    </row>
    <row r="1660" spans="1:11">
      <c r="A1660" s="15" t="s">
        <v>3210</v>
      </c>
      <c r="B1660" s="15" t="s">
        <v>17835</v>
      </c>
      <c r="C1660" s="772" t="s">
        <v>3069</v>
      </c>
      <c r="D1660" s="17" t="s">
        <v>15547</v>
      </c>
      <c r="E1660" s="825">
        <v>0</v>
      </c>
      <c r="F1660" s="772">
        <v>1</v>
      </c>
      <c r="G1660" s="825"/>
      <c r="H1660" s="772">
        <v>1</v>
      </c>
      <c r="I1660" s="819">
        <f t="shared" si="52"/>
        <v>0</v>
      </c>
      <c r="J1660" s="819">
        <f t="shared" si="53"/>
        <v>2</v>
      </c>
      <c r="K1660" s="941"/>
    </row>
    <row r="1661" spans="1:11">
      <c r="A1661" s="15" t="s">
        <v>3210</v>
      </c>
      <c r="B1661" s="15" t="s">
        <v>17835</v>
      </c>
      <c r="C1661" s="772" t="s">
        <v>3070</v>
      </c>
      <c r="D1661" s="17" t="s">
        <v>15548</v>
      </c>
      <c r="E1661" s="825">
        <v>0</v>
      </c>
      <c r="F1661" s="772">
        <v>1</v>
      </c>
      <c r="G1661" s="825"/>
      <c r="H1661" s="772">
        <v>1</v>
      </c>
      <c r="I1661" s="819">
        <f t="shared" si="52"/>
        <v>0</v>
      </c>
      <c r="J1661" s="819">
        <f t="shared" si="53"/>
        <v>2</v>
      </c>
      <c r="K1661" s="941"/>
    </row>
    <row r="1662" spans="1:11">
      <c r="A1662" s="15" t="s">
        <v>3210</v>
      </c>
      <c r="B1662" s="15" t="s">
        <v>17835</v>
      </c>
      <c r="C1662" s="772" t="s">
        <v>3071</v>
      </c>
      <c r="D1662" s="17" t="s">
        <v>15549</v>
      </c>
      <c r="E1662" s="825">
        <v>0</v>
      </c>
      <c r="F1662" s="772">
        <v>1</v>
      </c>
      <c r="G1662" s="825"/>
      <c r="H1662" s="772">
        <v>1</v>
      </c>
      <c r="I1662" s="819">
        <f t="shared" si="52"/>
        <v>0</v>
      </c>
      <c r="J1662" s="819">
        <f t="shared" si="53"/>
        <v>2</v>
      </c>
      <c r="K1662" s="941"/>
    </row>
    <row r="1663" spans="1:11">
      <c r="A1663" s="15" t="s">
        <v>3210</v>
      </c>
      <c r="B1663" s="15" t="s">
        <v>17835</v>
      </c>
      <c r="C1663" s="772" t="s">
        <v>3072</v>
      </c>
      <c r="D1663" s="17" t="s">
        <v>15550</v>
      </c>
      <c r="E1663" s="825">
        <v>0</v>
      </c>
      <c r="F1663" s="772">
        <v>1</v>
      </c>
      <c r="G1663" s="825"/>
      <c r="H1663" s="772">
        <v>1</v>
      </c>
      <c r="I1663" s="819">
        <f t="shared" si="52"/>
        <v>0</v>
      </c>
      <c r="J1663" s="819">
        <f t="shared" si="53"/>
        <v>2</v>
      </c>
      <c r="K1663" s="941"/>
    </row>
    <row r="1664" spans="1:11">
      <c r="A1664" s="15" t="s">
        <v>3210</v>
      </c>
      <c r="B1664" s="15" t="s">
        <v>17835</v>
      </c>
      <c r="C1664" s="772" t="s">
        <v>3073</v>
      </c>
      <c r="D1664" s="17" t="s">
        <v>15551</v>
      </c>
      <c r="E1664" s="825">
        <v>0</v>
      </c>
      <c r="F1664" s="772">
        <v>1</v>
      </c>
      <c r="G1664" s="825"/>
      <c r="H1664" s="772">
        <v>1</v>
      </c>
      <c r="I1664" s="819">
        <f t="shared" si="52"/>
        <v>0</v>
      </c>
      <c r="J1664" s="819">
        <f t="shared" si="53"/>
        <v>2</v>
      </c>
      <c r="K1664" s="941"/>
    </row>
    <row r="1665" spans="1:11">
      <c r="A1665" s="15" t="s">
        <v>3210</v>
      </c>
      <c r="B1665" s="15" t="s">
        <v>17835</v>
      </c>
      <c r="C1665" s="772" t="s">
        <v>3074</v>
      </c>
      <c r="D1665" s="17" t="s">
        <v>15552</v>
      </c>
      <c r="E1665" s="825">
        <v>0</v>
      </c>
      <c r="F1665" s="772">
        <v>1</v>
      </c>
      <c r="G1665" s="825"/>
      <c r="H1665" s="772">
        <v>1</v>
      </c>
      <c r="I1665" s="819">
        <f t="shared" ref="I1665:I1728" si="54">E1665+G1665</f>
        <v>0</v>
      </c>
      <c r="J1665" s="819">
        <f t="shared" ref="J1665:J1728" si="55">F1665+H1665</f>
        <v>2</v>
      </c>
      <c r="K1665" s="941"/>
    </row>
    <row r="1666" spans="1:11">
      <c r="A1666" s="15" t="s">
        <v>3210</v>
      </c>
      <c r="B1666" s="15" t="s">
        <v>17835</v>
      </c>
      <c r="C1666" s="772" t="s">
        <v>3075</v>
      </c>
      <c r="D1666" s="17" t="s">
        <v>15553</v>
      </c>
      <c r="E1666" s="825">
        <v>0</v>
      </c>
      <c r="F1666" s="772">
        <v>1</v>
      </c>
      <c r="G1666" s="825"/>
      <c r="H1666" s="772">
        <v>1</v>
      </c>
      <c r="I1666" s="819">
        <f t="shared" si="54"/>
        <v>0</v>
      </c>
      <c r="J1666" s="819">
        <f t="shared" si="55"/>
        <v>2</v>
      </c>
      <c r="K1666" s="941"/>
    </row>
    <row r="1667" spans="1:11">
      <c r="A1667" s="15" t="s">
        <v>3210</v>
      </c>
      <c r="B1667" s="15" t="s">
        <v>17835</v>
      </c>
      <c r="C1667" s="772" t="s">
        <v>3076</v>
      </c>
      <c r="D1667" s="17" t="s">
        <v>15554</v>
      </c>
      <c r="E1667" s="825">
        <v>0</v>
      </c>
      <c r="F1667" s="772">
        <v>1</v>
      </c>
      <c r="G1667" s="825"/>
      <c r="H1667" s="772">
        <v>1</v>
      </c>
      <c r="I1667" s="819">
        <f t="shared" si="54"/>
        <v>0</v>
      </c>
      <c r="J1667" s="819">
        <f t="shared" si="55"/>
        <v>2</v>
      </c>
      <c r="K1667" s="941"/>
    </row>
    <row r="1668" spans="1:11">
      <c r="A1668" s="15" t="s">
        <v>3210</v>
      </c>
      <c r="B1668" s="15" t="s">
        <v>17835</v>
      </c>
      <c r="C1668" s="772" t="s">
        <v>3077</v>
      </c>
      <c r="D1668" s="17" t="s">
        <v>15555</v>
      </c>
      <c r="E1668" s="825">
        <v>0</v>
      </c>
      <c r="F1668" s="772">
        <v>1</v>
      </c>
      <c r="G1668" s="825"/>
      <c r="H1668" s="772">
        <v>1</v>
      </c>
      <c r="I1668" s="819">
        <f t="shared" si="54"/>
        <v>0</v>
      </c>
      <c r="J1668" s="819">
        <f t="shared" si="55"/>
        <v>2</v>
      </c>
      <c r="K1668" s="941"/>
    </row>
    <row r="1669" spans="1:11">
      <c r="A1669" s="15" t="s">
        <v>3210</v>
      </c>
      <c r="B1669" s="15" t="s">
        <v>17835</v>
      </c>
      <c r="C1669" s="772" t="s">
        <v>3078</v>
      </c>
      <c r="D1669" s="17" t="s">
        <v>15556</v>
      </c>
      <c r="E1669" s="825">
        <v>0</v>
      </c>
      <c r="F1669" s="772">
        <v>1</v>
      </c>
      <c r="G1669" s="825"/>
      <c r="H1669" s="772">
        <v>1</v>
      </c>
      <c r="I1669" s="819">
        <f t="shared" si="54"/>
        <v>0</v>
      </c>
      <c r="J1669" s="819">
        <f t="shared" si="55"/>
        <v>2</v>
      </c>
      <c r="K1669" s="941"/>
    </row>
    <row r="1670" spans="1:11">
      <c r="A1670" s="15" t="s">
        <v>3210</v>
      </c>
      <c r="B1670" s="15" t="s">
        <v>17835</v>
      </c>
      <c r="C1670" s="772" t="s">
        <v>3079</v>
      </c>
      <c r="D1670" s="17" t="s">
        <v>15557</v>
      </c>
      <c r="E1670" s="825">
        <v>0</v>
      </c>
      <c r="F1670" s="772">
        <v>1</v>
      </c>
      <c r="G1670" s="825"/>
      <c r="H1670" s="772">
        <v>1</v>
      </c>
      <c r="I1670" s="819">
        <f t="shared" si="54"/>
        <v>0</v>
      </c>
      <c r="J1670" s="819">
        <f t="shared" si="55"/>
        <v>2</v>
      </c>
      <c r="K1670" s="941"/>
    </row>
    <row r="1671" spans="1:11">
      <c r="A1671" s="15" t="s">
        <v>3210</v>
      </c>
      <c r="B1671" s="15" t="s">
        <v>17835</v>
      </c>
      <c r="C1671" s="772" t="s">
        <v>3080</v>
      </c>
      <c r="D1671" s="17" t="s">
        <v>15558</v>
      </c>
      <c r="E1671" s="825">
        <v>0</v>
      </c>
      <c r="F1671" s="772">
        <v>1</v>
      </c>
      <c r="G1671" s="825"/>
      <c r="H1671" s="772">
        <v>1</v>
      </c>
      <c r="I1671" s="819">
        <f t="shared" si="54"/>
        <v>0</v>
      </c>
      <c r="J1671" s="819">
        <f t="shared" si="55"/>
        <v>2</v>
      </c>
      <c r="K1671" s="941"/>
    </row>
    <row r="1672" spans="1:11">
      <c r="A1672" s="15" t="s">
        <v>3210</v>
      </c>
      <c r="B1672" s="15" t="s">
        <v>17835</v>
      </c>
      <c r="C1672" s="772" t="s">
        <v>3081</v>
      </c>
      <c r="D1672" s="17" t="s">
        <v>15559</v>
      </c>
      <c r="E1672" s="825">
        <v>0</v>
      </c>
      <c r="F1672" s="772">
        <v>1</v>
      </c>
      <c r="G1672" s="825"/>
      <c r="H1672" s="772">
        <v>1</v>
      </c>
      <c r="I1672" s="819">
        <f t="shared" si="54"/>
        <v>0</v>
      </c>
      <c r="J1672" s="819">
        <f t="shared" si="55"/>
        <v>2</v>
      </c>
      <c r="K1672" s="941"/>
    </row>
    <row r="1673" spans="1:11">
      <c r="A1673" s="15" t="s">
        <v>3210</v>
      </c>
      <c r="B1673" s="15" t="s">
        <v>17835</v>
      </c>
      <c r="C1673" s="772" t="s">
        <v>3081</v>
      </c>
      <c r="D1673" s="17" t="s">
        <v>15559</v>
      </c>
      <c r="E1673" s="825">
        <v>0</v>
      </c>
      <c r="F1673" s="772">
        <v>1</v>
      </c>
      <c r="G1673" s="825"/>
      <c r="H1673" s="772">
        <v>1</v>
      </c>
      <c r="I1673" s="819">
        <f t="shared" si="54"/>
        <v>0</v>
      </c>
      <c r="J1673" s="819">
        <f t="shared" si="55"/>
        <v>2</v>
      </c>
      <c r="K1673" s="941"/>
    </row>
    <row r="1674" spans="1:11">
      <c r="A1674" s="15" t="s">
        <v>3210</v>
      </c>
      <c r="B1674" s="15" t="s">
        <v>17835</v>
      </c>
      <c r="C1674" s="772" t="s">
        <v>3082</v>
      </c>
      <c r="D1674" s="17" t="s">
        <v>15560</v>
      </c>
      <c r="E1674" s="825">
        <v>0</v>
      </c>
      <c r="F1674" s="772">
        <v>0</v>
      </c>
      <c r="G1674" s="825">
        <v>23</v>
      </c>
      <c r="H1674" s="772">
        <v>25</v>
      </c>
      <c r="I1674" s="819">
        <f t="shared" si="54"/>
        <v>23</v>
      </c>
      <c r="J1674" s="819">
        <f t="shared" si="55"/>
        <v>25</v>
      </c>
      <c r="K1674" s="941"/>
    </row>
    <row r="1675" spans="1:11">
      <c r="A1675" s="15" t="s">
        <v>3210</v>
      </c>
      <c r="B1675" s="15" t="s">
        <v>17835</v>
      </c>
      <c r="C1675" s="772" t="s">
        <v>3083</v>
      </c>
      <c r="D1675" s="17" t="s">
        <v>15561</v>
      </c>
      <c r="E1675" s="825">
        <v>2</v>
      </c>
      <c r="F1675" s="772">
        <v>2</v>
      </c>
      <c r="G1675" s="825">
        <v>11</v>
      </c>
      <c r="H1675" s="772">
        <v>25</v>
      </c>
      <c r="I1675" s="819">
        <f t="shared" si="54"/>
        <v>13</v>
      </c>
      <c r="J1675" s="819">
        <f t="shared" si="55"/>
        <v>27</v>
      </c>
      <c r="K1675" s="941"/>
    </row>
    <row r="1676" spans="1:11">
      <c r="A1676" s="15" t="s">
        <v>3210</v>
      </c>
      <c r="B1676" s="15" t="s">
        <v>17835</v>
      </c>
      <c r="C1676" s="772" t="s">
        <v>3084</v>
      </c>
      <c r="D1676" s="17" t="s">
        <v>3085</v>
      </c>
      <c r="E1676" s="825">
        <v>0</v>
      </c>
      <c r="F1676" s="772">
        <v>0</v>
      </c>
      <c r="G1676" s="825"/>
      <c r="H1676" s="772">
        <v>1</v>
      </c>
      <c r="I1676" s="819">
        <f t="shared" si="54"/>
        <v>0</v>
      </c>
      <c r="J1676" s="819">
        <f t="shared" si="55"/>
        <v>1</v>
      </c>
      <c r="K1676" s="941"/>
    </row>
    <row r="1677" spans="1:11">
      <c r="A1677" s="15" t="s">
        <v>3210</v>
      </c>
      <c r="B1677" s="15" t="s">
        <v>17835</v>
      </c>
      <c r="C1677" s="772" t="s">
        <v>3086</v>
      </c>
      <c r="D1677" s="17" t="s">
        <v>15562</v>
      </c>
      <c r="E1677" s="825">
        <v>0</v>
      </c>
      <c r="F1677" s="772">
        <v>0</v>
      </c>
      <c r="G1677" s="825"/>
      <c r="H1677" s="772">
        <v>1</v>
      </c>
      <c r="I1677" s="819">
        <f t="shared" si="54"/>
        <v>0</v>
      </c>
      <c r="J1677" s="819">
        <f t="shared" si="55"/>
        <v>1</v>
      </c>
      <c r="K1677" s="941"/>
    </row>
    <row r="1678" spans="1:11">
      <c r="A1678" s="15" t="s">
        <v>3210</v>
      </c>
      <c r="B1678" s="15" t="s">
        <v>17835</v>
      </c>
      <c r="C1678" s="772" t="s">
        <v>3087</v>
      </c>
      <c r="D1678" s="17" t="s">
        <v>15563</v>
      </c>
      <c r="E1678" s="825">
        <v>0</v>
      </c>
      <c r="F1678" s="772">
        <v>0</v>
      </c>
      <c r="G1678" s="825">
        <v>1</v>
      </c>
      <c r="H1678" s="772">
        <v>1</v>
      </c>
      <c r="I1678" s="819">
        <f t="shared" si="54"/>
        <v>1</v>
      </c>
      <c r="J1678" s="819">
        <f t="shared" si="55"/>
        <v>1</v>
      </c>
      <c r="K1678" s="941"/>
    </row>
    <row r="1679" spans="1:11">
      <c r="A1679" s="15" t="s">
        <v>3210</v>
      </c>
      <c r="B1679" s="15" t="s">
        <v>17835</v>
      </c>
      <c r="C1679" s="772" t="s">
        <v>3088</v>
      </c>
      <c r="D1679" s="17" t="s">
        <v>15564</v>
      </c>
      <c r="E1679" s="825">
        <v>0</v>
      </c>
      <c r="F1679" s="772">
        <v>1</v>
      </c>
      <c r="G1679" s="825"/>
      <c r="H1679" s="772">
        <v>1</v>
      </c>
      <c r="I1679" s="819">
        <f t="shared" si="54"/>
        <v>0</v>
      </c>
      <c r="J1679" s="819">
        <f t="shared" si="55"/>
        <v>2</v>
      </c>
      <c r="K1679" s="941"/>
    </row>
    <row r="1680" spans="1:11">
      <c r="A1680" s="15" t="s">
        <v>3210</v>
      </c>
      <c r="B1680" s="15" t="s">
        <v>17835</v>
      </c>
      <c r="C1680" s="772" t="s">
        <v>3089</v>
      </c>
      <c r="D1680" s="17" t="s">
        <v>15565</v>
      </c>
      <c r="E1680" s="825">
        <v>0</v>
      </c>
      <c r="F1680" s="772">
        <v>1</v>
      </c>
      <c r="G1680" s="825"/>
      <c r="H1680" s="772">
        <v>1</v>
      </c>
      <c r="I1680" s="819">
        <f t="shared" si="54"/>
        <v>0</v>
      </c>
      <c r="J1680" s="819">
        <f t="shared" si="55"/>
        <v>2</v>
      </c>
      <c r="K1680" s="941"/>
    </row>
    <row r="1681" spans="1:11">
      <c r="A1681" s="15" t="s">
        <v>3210</v>
      </c>
      <c r="B1681" s="15" t="s">
        <v>17835</v>
      </c>
      <c r="C1681" s="772" t="s">
        <v>3090</v>
      </c>
      <c r="D1681" s="17" t="s">
        <v>15566</v>
      </c>
      <c r="E1681" s="825">
        <v>0</v>
      </c>
      <c r="F1681" s="772">
        <v>1</v>
      </c>
      <c r="G1681" s="825"/>
      <c r="H1681" s="772">
        <v>1</v>
      </c>
      <c r="I1681" s="819">
        <f t="shared" si="54"/>
        <v>0</v>
      </c>
      <c r="J1681" s="819">
        <f t="shared" si="55"/>
        <v>2</v>
      </c>
      <c r="K1681" s="941"/>
    </row>
    <row r="1682" spans="1:11">
      <c r="A1682" s="15" t="s">
        <v>3210</v>
      </c>
      <c r="B1682" s="15" t="s">
        <v>17835</v>
      </c>
      <c r="C1682" s="772" t="s">
        <v>3091</v>
      </c>
      <c r="D1682" s="17" t="s">
        <v>15567</v>
      </c>
      <c r="E1682" s="825">
        <v>0</v>
      </c>
      <c r="F1682" s="772">
        <v>1</v>
      </c>
      <c r="G1682" s="825"/>
      <c r="H1682" s="772">
        <v>1</v>
      </c>
      <c r="I1682" s="819">
        <f t="shared" si="54"/>
        <v>0</v>
      </c>
      <c r="J1682" s="819">
        <f t="shared" si="55"/>
        <v>2</v>
      </c>
      <c r="K1682" s="941"/>
    </row>
    <row r="1683" spans="1:11">
      <c r="A1683" s="15" t="s">
        <v>3210</v>
      </c>
      <c r="B1683" s="15" t="s">
        <v>17835</v>
      </c>
      <c r="C1683" s="772" t="s">
        <v>3092</v>
      </c>
      <c r="D1683" s="17" t="s">
        <v>15568</v>
      </c>
      <c r="E1683" s="825">
        <v>80</v>
      </c>
      <c r="F1683" s="772">
        <v>60</v>
      </c>
      <c r="G1683" s="825">
        <v>13</v>
      </c>
      <c r="H1683" s="772">
        <v>25</v>
      </c>
      <c r="I1683" s="819">
        <f t="shared" si="54"/>
        <v>93</v>
      </c>
      <c r="J1683" s="819">
        <f t="shared" si="55"/>
        <v>85</v>
      </c>
      <c r="K1683" s="941"/>
    </row>
    <row r="1684" spans="1:11">
      <c r="A1684" s="15" t="s">
        <v>3210</v>
      </c>
      <c r="B1684" s="15" t="s">
        <v>17835</v>
      </c>
      <c r="C1684" s="772" t="s">
        <v>3093</v>
      </c>
      <c r="D1684" s="17" t="s">
        <v>15569</v>
      </c>
      <c r="E1684" s="825">
        <v>0</v>
      </c>
      <c r="F1684" s="772">
        <v>1</v>
      </c>
      <c r="G1684" s="825"/>
      <c r="H1684" s="772">
        <v>1</v>
      </c>
      <c r="I1684" s="819">
        <f t="shared" si="54"/>
        <v>0</v>
      </c>
      <c r="J1684" s="819">
        <f t="shared" si="55"/>
        <v>2</v>
      </c>
      <c r="K1684" s="941"/>
    </row>
    <row r="1685" spans="1:11">
      <c r="A1685" s="15" t="s">
        <v>3210</v>
      </c>
      <c r="B1685" s="15" t="s">
        <v>17835</v>
      </c>
      <c r="C1685" s="772" t="s">
        <v>3094</v>
      </c>
      <c r="D1685" s="17" t="s">
        <v>15570</v>
      </c>
      <c r="E1685" s="825">
        <v>0</v>
      </c>
      <c r="F1685" s="772">
        <v>1</v>
      </c>
      <c r="G1685" s="825"/>
      <c r="H1685" s="772">
        <v>1</v>
      </c>
      <c r="I1685" s="819">
        <f t="shared" si="54"/>
        <v>0</v>
      </c>
      <c r="J1685" s="819">
        <f t="shared" si="55"/>
        <v>2</v>
      </c>
      <c r="K1685" s="941"/>
    </row>
    <row r="1686" spans="1:11">
      <c r="A1686" s="15" t="s">
        <v>3210</v>
      </c>
      <c r="B1686" s="15" t="s">
        <v>17835</v>
      </c>
      <c r="C1686" s="772" t="s">
        <v>3095</v>
      </c>
      <c r="D1686" s="17" t="s">
        <v>15571</v>
      </c>
      <c r="E1686" s="825">
        <v>0</v>
      </c>
      <c r="F1686" s="772">
        <v>1</v>
      </c>
      <c r="G1686" s="825"/>
      <c r="H1686" s="772">
        <v>1</v>
      </c>
      <c r="I1686" s="819">
        <f t="shared" si="54"/>
        <v>0</v>
      </c>
      <c r="J1686" s="819">
        <f t="shared" si="55"/>
        <v>2</v>
      </c>
      <c r="K1686" s="941"/>
    </row>
    <row r="1687" spans="1:11">
      <c r="A1687" s="15" t="s">
        <v>3210</v>
      </c>
      <c r="B1687" s="15" t="s">
        <v>17835</v>
      </c>
      <c r="C1687" s="772" t="s">
        <v>3096</v>
      </c>
      <c r="D1687" s="17" t="s">
        <v>15572</v>
      </c>
      <c r="E1687" s="825">
        <v>0</v>
      </c>
      <c r="F1687" s="772">
        <v>1</v>
      </c>
      <c r="G1687" s="825"/>
      <c r="H1687" s="772">
        <v>1</v>
      </c>
      <c r="I1687" s="819">
        <f t="shared" si="54"/>
        <v>0</v>
      </c>
      <c r="J1687" s="819">
        <f t="shared" si="55"/>
        <v>2</v>
      </c>
      <c r="K1687" s="941"/>
    </row>
    <row r="1688" spans="1:11">
      <c r="A1688" s="15" t="s">
        <v>3210</v>
      </c>
      <c r="B1688" s="15" t="s">
        <v>17835</v>
      </c>
      <c r="C1688" s="772" t="s">
        <v>3097</v>
      </c>
      <c r="D1688" s="17" t="s">
        <v>15573</v>
      </c>
      <c r="E1688" s="825">
        <v>0</v>
      </c>
      <c r="F1688" s="772">
        <v>1</v>
      </c>
      <c r="G1688" s="825"/>
      <c r="H1688" s="772">
        <v>1</v>
      </c>
      <c r="I1688" s="819">
        <f t="shared" si="54"/>
        <v>0</v>
      </c>
      <c r="J1688" s="819">
        <f t="shared" si="55"/>
        <v>2</v>
      </c>
      <c r="K1688" s="941"/>
    </row>
    <row r="1689" spans="1:11">
      <c r="A1689" s="15" t="s">
        <v>3210</v>
      </c>
      <c r="B1689" s="15" t="s">
        <v>17835</v>
      </c>
      <c r="C1689" s="772" t="s">
        <v>3098</v>
      </c>
      <c r="D1689" s="17" t="s">
        <v>15574</v>
      </c>
      <c r="E1689" s="825">
        <v>0</v>
      </c>
      <c r="F1689" s="772">
        <v>1</v>
      </c>
      <c r="G1689" s="825"/>
      <c r="H1689" s="772">
        <v>1</v>
      </c>
      <c r="I1689" s="819">
        <f t="shared" si="54"/>
        <v>0</v>
      </c>
      <c r="J1689" s="819">
        <f t="shared" si="55"/>
        <v>2</v>
      </c>
      <c r="K1689" s="941"/>
    </row>
    <row r="1690" spans="1:11">
      <c r="A1690" s="15" t="s">
        <v>3210</v>
      </c>
      <c r="B1690" s="15" t="s">
        <v>17835</v>
      </c>
      <c r="C1690" s="772" t="s">
        <v>3099</v>
      </c>
      <c r="D1690" s="17" t="s">
        <v>15575</v>
      </c>
      <c r="E1690" s="825">
        <v>0</v>
      </c>
      <c r="F1690" s="772">
        <v>1</v>
      </c>
      <c r="G1690" s="825"/>
      <c r="H1690" s="772">
        <v>1</v>
      </c>
      <c r="I1690" s="819">
        <f t="shared" si="54"/>
        <v>0</v>
      </c>
      <c r="J1690" s="819">
        <f t="shared" si="55"/>
        <v>2</v>
      </c>
      <c r="K1690" s="941"/>
    </row>
    <row r="1691" spans="1:11">
      <c r="A1691" s="15" t="s">
        <v>3210</v>
      </c>
      <c r="B1691" s="15" t="s">
        <v>17835</v>
      </c>
      <c r="C1691" s="772" t="s">
        <v>3100</v>
      </c>
      <c r="D1691" s="17" t="s">
        <v>15576</v>
      </c>
      <c r="E1691" s="825">
        <v>0</v>
      </c>
      <c r="F1691" s="772">
        <v>1</v>
      </c>
      <c r="G1691" s="825"/>
      <c r="H1691" s="772">
        <v>1</v>
      </c>
      <c r="I1691" s="819">
        <f t="shared" si="54"/>
        <v>0</v>
      </c>
      <c r="J1691" s="819">
        <f t="shared" si="55"/>
        <v>2</v>
      </c>
      <c r="K1691" s="941"/>
    </row>
    <row r="1692" spans="1:11">
      <c r="A1692" s="15" t="s">
        <v>3210</v>
      </c>
      <c r="B1692" s="15" t="s">
        <v>17835</v>
      </c>
      <c r="C1692" s="772" t="s">
        <v>3101</v>
      </c>
      <c r="D1692" s="17" t="s">
        <v>15577</v>
      </c>
      <c r="E1692" s="825">
        <v>0</v>
      </c>
      <c r="F1692" s="772">
        <v>1</v>
      </c>
      <c r="G1692" s="825"/>
      <c r="H1692" s="772">
        <v>1</v>
      </c>
      <c r="I1692" s="819">
        <f t="shared" si="54"/>
        <v>0</v>
      </c>
      <c r="J1692" s="819">
        <f t="shared" si="55"/>
        <v>2</v>
      </c>
      <c r="K1692" s="941"/>
    </row>
    <row r="1693" spans="1:11">
      <c r="A1693" s="15" t="s">
        <v>3210</v>
      </c>
      <c r="B1693" s="15" t="s">
        <v>17835</v>
      </c>
      <c r="C1693" s="772" t="s">
        <v>3102</v>
      </c>
      <c r="D1693" s="17" t="s">
        <v>15578</v>
      </c>
      <c r="E1693" s="825">
        <v>0</v>
      </c>
      <c r="F1693" s="772">
        <v>1</v>
      </c>
      <c r="G1693" s="825"/>
      <c r="H1693" s="772">
        <v>1</v>
      </c>
      <c r="I1693" s="819">
        <f t="shared" si="54"/>
        <v>0</v>
      </c>
      <c r="J1693" s="819">
        <f t="shared" si="55"/>
        <v>2</v>
      </c>
      <c r="K1693" s="941"/>
    </row>
    <row r="1694" spans="1:11">
      <c r="A1694" s="15" t="s">
        <v>3210</v>
      </c>
      <c r="B1694" s="15" t="s">
        <v>17835</v>
      </c>
      <c r="C1694" s="772" t="s">
        <v>3103</v>
      </c>
      <c r="D1694" s="17" t="s">
        <v>15579</v>
      </c>
      <c r="E1694" s="825">
        <v>0</v>
      </c>
      <c r="F1694" s="772">
        <v>1</v>
      </c>
      <c r="G1694" s="825"/>
      <c r="H1694" s="772">
        <v>1</v>
      </c>
      <c r="I1694" s="819">
        <f t="shared" si="54"/>
        <v>0</v>
      </c>
      <c r="J1694" s="819">
        <f t="shared" si="55"/>
        <v>2</v>
      </c>
      <c r="K1694" s="941"/>
    </row>
    <row r="1695" spans="1:11">
      <c r="A1695" s="15" t="s">
        <v>3210</v>
      </c>
      <c r="B1695" s="15" t="s">
        <v>17835</v>
      </c>
      <c r="C1695" s="772" t="s">
        <v>3104</v>
      </c>
      <c r="D1695" s="17" t="s">
        <v>15580</v>
      </c>
      <c r="E1695" s="825">
        <v>0</v>
      </c>
      <c r="F1695" s="772">
        <v>1</v>
      </c>
      <c r="G1695" s="825"/>
      <c r="H1695" s="772">
        <v>1</v>
      </c>
      <c r="I1695" s="819">
        <f t="shared" si="54"/>
        <v>0</v>
      </c>
      <c r="J1695" s="819">
        <f t="shared" si="55"/>
        <v>2</v>
      </c>
      <c r="K1695" s="941"/>
    </row>
    <row r="1696" spans="1:11">
      <c r="A1696" s="15" t="s">
        <v>3210</v>
      </c>
      <c r="B1696" s="15" t="s">
        <v>17835</v>
      </c>
      <c r="C1696" s="772" t="s">
        <v>3105</v>
      </c>
      <c r="D1696" s="17" t="s">
        <v>15581</v>
      </c>
      <c r="E1696" s="825">
        <v>37</v>
      </c>
      <c r="F1696" s="772">
        <v>50</v>
      </c>
      <c r="G1696" s="825"/>
      <c r="H1696" s="772">
        <v>0</v>
      </c>
      <c r="I1696" s="819">
        <f t="shared" si="54"/>
        <v>37</v>
      </c>
      <c r="J1696" s="819">
        <f t="shared" si="55"/>
        <v>50</v>
      </c>
      <c r="K1696" s="941"/>
    </row>
    <row r="1697" spans="1:11">
      <c r="A1697" s="15" t="s">
        <v>3210</v>
      </c>
      <c r="B1697" s="15" t="s">
        <v>17835</v>
      </c>
      <c r="C1697" s="772" t="s">
        <v>3106</v>
      </c>
      <c r="D1697" s="17" t="s">
        <v>15582</v>
      </c>
      <c r="E1697" s="825">
        <v>31</v>
      </c>
      <c r="F1697" s="772">
        <v>50</v>
      </c>
      <c r="G1697" s="825"/>
      <c r="H1697" s="772">
        <v>5</v>
      </c>
      <c r="I1697" s="819">
        <f t="shared" si="54"/>
        <v>31</v>
      </c>
      <c r="J1697" s="819">
        <f t="shared" si="55"/>
        <v>55</v>
      </c>
      <c r="K1697" s="941"/>
    </row>
    <row r="1698" spans="1:11">
      <c r="A1698" s="15" t="s">
        <v>3210</v>
      </c>
      <c r="B1698" s="15" t="s">
        <v>17835</v>
      </c>
      <c r="C1698" s="772" t="s">
        <v>3107</v>
      </c>
      <c r="D1698" s="17" t="s">
        <v>15583</v>
      </c>
      <c r="E1698" s="825">
        <v>0</v>
      </c>
      <c r="F1698" s="772">
        <v>1</v>
      </c>
      <c r="G1698" s="825"/>
      <c r="H1698" s="772">
        <v>1</v>
      </c>
      <c r="I1698" s="819">
        <f t="shared" si="54"/>
        <v>0</v>
      </c>
      <c r="J1698" s="819">
        <f t="shared" si="55"/>
        <v>2</v>
      </c>
      <c r="K1698" s="941"/>
    </row>
    <row r="1699" spans="1:11">
      <c r="A1699" s="15" t="s">
        <v>3210</v>
      </c>
      <c r="B1699" s="15" t="s">
        <v>17835</v>
      </c>
      <c r="C1699" s="772" t="s">
        <v>3108</v>
      </c>
      <c r="D1699" s="17" t="s">
        <v>15584</v>
      </c>
      <c r="E1699" s="825">
        <v>0</v>
      </c>
      <c r="F1699" s="772">
        <v>1</v>
      </c>
      <c r="G1699" s="825">
        <v>7</v>
      </c>
      <c r="H1699" s="772">
        <v>15</v>
      </c>
      <c r="I1699" s="819">
        <f t="shared" si="54"/>
        <v>7</v>
      </c>
      <c r="J1699" s="819">
        <f t="shared" si="55"/>
        <v>16</v>
      </c>
      <c r="K1699" s="941"/>
    </row>
    <row r="1700" spans="1:11">
      <c r="A1700" s="15" t="s">
        <v>3210</v>
      </c>
      <c r="B1700" s="15" t="s">
        <v>17835</v>
      </c>
      <c r="C1700" s="772" t="s">
        <v>3109</v>
      </c>
      <c r="D1700" s="17" t="s">
        <v>15585</v>
      </c>
      <c r="E1700" s="825">
        <v>0</v>
      </c>
      <c r="F1700" s="772">
        <v>1</v>
      </c>
      <c r="G1700" s="825"/>
      <c r="H1700" s="772">
        <v>1</v>
      </c>
      <c r="I1700" s="819">
        <f t="shared" si="54"/>
        <v>0</v>
      </c>
      <c r="J1700" s="819">
        <f t="shared" si="55"/>
        <v>2</v>
      </c>
      <c r="K1700" s="941"/>
    </row>
    <row r="1701" spans="1:11">
      <c r="A1701" s="15" t="s">
        <v>3210</v>
      </c>
      <c r="B1701" s="15" t="s">
        <v>17835</v>
      </c>
      <c r="C1701" s="772" t="s">
        <v>3110</v>
      </c>
      <c r="D1701" s="17" t="s">
        <v>15586</v>
      </c>
      <c r="E1701" s="825">
        <v>0</v>
      </c>
      <c r="F1701" s="772">
        <v>1</v>
      </c>
      <c r="G1701" s="825"/>
      <c r="H1701" s="772">
        <v>1</v>
      </c>
      <c r="I1701" s="819">
        <f t="shared" si="54"/>
        <v>0</v>
      </c>
      <c r="J1701" s="819">
        <f t="shared" si="55"/>
        <v>2</v>
      </c>
      <c r="K1701" s="941"/>
    </row>
    <row r="1702" spans="1:11">
      <c r="A1702" s="15" t="s">
        <v>3210</v>
      </c>
      <c r="B1702" s="15" t="s">
        <v>17835</v>
      </c>
      <c r="C1702" s="772" t="s">
        <v>3111</v>
      </c>
      <c r="D1702" s="17" t="s">
        <v>15587</v>
      </c>
      <c r="E1702" s="825">
        <v>0</v>
      </c>
      <c r="F1702" s="772">
        <v>1</v>
      </c>
      <c r="G1702" s="825"/>
      <c r="H1702" s="772">
        <v>1</v>
      </c>
      <c r="I1702" s="819">
        <f t="shared" si="54"/>
        <v>0</v>
      </c>
      <c r="J1702" s="819">
        <f t="shared" si="55"/>
        <v>2</v>
      </c>
      <c r="K1702" s="941"/>
    </row>
    <row r="1703" spans="1:11">
      <c r="A1703" s="15" t="s">
        <v>3210</v>
      </c>
      <c r="B1703" s="15" t="s">
        <v>17835</v>
      </c>
      <c r="C1703" s="772" t="s">
        <v>3112</v>
      </c>
      <c r="D1703" s="17" t="s">
        <v>15588</v>
      </c>
      <c r="E1703" s="825">
        <v>0</v>
      </c>
      <c r="F1703" s="772">
        <v>1</v>
      </c>
      <c r="G1703" s="825"/>
      <c r="H1703" s="772">
        <v>1</v>
      </c>
      <c r="I1703" s="819">
        <f t="shared" si="54"/>
        <v>0</v>
      </c>
      <c r="J1703" s="819">
        <f t="shared" si="55"/>
        <v>2</v>
      </c>
      <c r="K1703" s="941"/>
    </row>
    <row r="1704" spans="1:11">
      <c r="A1704" s="15" t="s">
        <v>3210</v>
      </c>
      <c r="B1704" s="15" t="s">
        <v>17835</v>
      </c>
      <c r="C1704" s="772" t="s">
        <v>3113</v>
      </c>
      <c r="D1704" s="17" t="s">
        <v>15589</v>
      </c>
      <c r="E1704" s="825">
        <v>0</v>
      </c>
      <c r="F1704" s="772">
        <v>1</v>
      </c>
      <c r="G1704" s="825"/>
      <c r="H1704" s="772">
        <v>1</v>
      </c>
      <c r="I1704" s="819">
        <f t="shared" si="54"/>
        <v>0</v>
      </c>
      <c r="J1704" s="819">
        <f t="shared" si="55"/>
        <v>2</v>
      </c>
      <c r="K1704" s="941"/>
    </row>
    <row r="1705" spans="1:11">
      <c r="A1705" s="15" t="s">
        <v>3210</v>
      </c>
      <c r="B1705" s="15" t="s">
        <v>17835</v>
      </c>
      <c r="C1705" s="772" t="s">
        <v>3114</v>
      </c>
      <c r="D1705" s="17" t="s">
        <v>15590</v>
      </c>
      <c r="E1705" s="825">
        <v>0</v>
      </c>
      <c r="F1705" s="772">
        <v>1</v>
      </c>
      <c r="G1705" s="825"/>
      <c r="H1705" s="772">
        <v>1</v>
      </c>
      <c r="I1705" s="819">
        <f t="shared" si="54"/>
        <v>0</v>
      </c>
      <c r="J1705" s="819">
        <f t="shared" si="55"/>
        <v>2</v>
      </c>
      <c r="K1705" s="941"/>
    </row>
    <row r="1706" spans="1:11">
      <c r="A1706" s="15" t="s">
        <v>3210</v>
      </c>
      <c r="B1706" s="15" t="s">
        <v>17835</v>
      </c>
      <c r="C1706" s="772" t="s">
        <v>3115</v>
      </c>
      <c r="D1706" s="17" t="s">
        <v>15591</v>
      </c>
      <c r="E1706" s="825">
        <v>0</v>
      </c>
      <c r="F1706" s="772">
        <v>1</v>
      </c>
      <c r="G1706" s="825"/>
      <c r="H1706" s="772">
        <v>1</v>
      </c>
      <c r="I1706" s="819">
        <f t="shared" si="54"/>
        <v>0</v>
      </c>
      <c r="J1706" s="819">
        <f t="shared" si="55"/>
        <v>2</v>
      </c>
      <c r="K1706" s="941"/>
    </row>
    <row r="1707" spans="1:11">
      <c r="A1707" s="15" t="s">
        <v>3210</v>
      </c>
      <c r="B1707" s="15" t="s">
        <v>17835</v>
      </c>
      <c r="C1707" s="772" t="s">
        <v>3116</v>
      </c>
      <c r="D1707" s="17" t="s">
        <v>15592</v>
      </c>
      <c r="E1707" s="825">
        <v>0</v>
      </c>
      <c r="F1707" s="772">
        <v>1</v>
      </c>
      <c r="G1707" s="825"/>
      <c r="H1707" s="772">
        <v>1</v>
      </c>
      <c r="I1707" s="819">
        <f t="shared" si="54"/>
        <v>0</v>
      </c>
      <c r="J1707" s="819">
        <f t="shared" si="55"/>
        <v>2</v>
      </c>
      <c r="K1707" s="941"/>
    </row>
    <row r="1708" spans="1:11">
      <c r="A1708" s="15" t="s">
        <v>3210</v>
      </c>
      <c r="B1708" s="15" t="s">
        <v>17835</v>
      </c>
      <c r="C1708" s="772" t="s">
        <v>3117</v>
      </c>
      <c r="D1708" s="17" t="s">
        <v>15593</v>
      </c>
      <c r="E1708" s="825">
        <v>0</v>
      </c>
      <c r="F1708" s="772">
        <v>1</v>
      </c>
      <c r="G1708" s="825"/>
      <c r="H1708" s="772">
        <v>5</v>
      </c>
      <c r="I1708" s="819">
        <f t="shared" si="54"/>
        <v>0</v>
      </c>
      <c r="J1708" s="819">
        <f t="shared" si="55"/>
        <v>6</v>
      </c>
      <c r="K1708" s="941"/>
    </row>
    <row r="1709" spans="1:11">
      <c r="A1709" s="15" t="s">
        <v>3210</v>
      </c>
      <c r="B1709" s="15" t="s">
        <v>17835</v>
      </c>
      <c r="C1709" s="772" t="s">
        <v>3118</v>
      </c>
      <c r="D1709" s="17" t="s">
        <v>15594</v>
      </c>
      <c r="E1709" s="825">
        <v>0</v>
      </c>
      <c r="F1709" s="772">
        <v>1</v>
      </c>
      <c r="G1709" s="825">
        <v>14</v>
      </c>
      <c r="H1709" s="772">
        <v>10</v>
      </c>
      <c r="I1709" s="819">
        <f t="shared" si="54"/>
        <v>14</v>
      </c>
      <c r="J1709" s="819">
        <f t="shared" si="55"/>
        <v>11</v>
      </c>
      <c r="K1709" s="941"/>
    </row>
    <row r="1710" spans="1:11">
      <c r="A1710" s="15" t="s">
        <v>3210</v>
      </c>
      <c r="B1710" s="15" t="s">
        <v>17835</v>
      </c>
      <c r="C1710" s="772" t="s">
        <v>3119</v>
      </c>
      <c r="D1710" s="17" t="s">
        <v>15595</v>
      </c>
      <c r="E1710" s="825">
        <v>0</v>
      </c>
      <c r="F1710" s="772">
        <v>1</v>
      </c>
      <c r="G1710" s="825">
        <v>14</v>
      </c>
      <c r="H1710" s="772">
        <v>15</v>
      </c>
      <c r="I1710" s="819">
        <f t="shared" si="54"/>
        <v>14</v>
      </c>
      <c r="J1710" s="819">
        <f t="shared" si="55"/>
        <v>16</v>
      </c>
      <c r="K1710" s="941"/>
    </row>
    <row r="1711" spans="1:11">
      <c r="A1711" s="15" t="s">
        <v>3210</v>
      </c>
      <c r="B1711" s="15" t="s">
        <v>17835</v>
      </c>
      <c r="C1711" s="772" t="s">
        <v>3120</v>
      </c>
      <c r="D1711" s="17" t="s">
        <v>15596</v>
      </c>
      <c r="E1711" s="825">
        <v>0</v>
      </c>
      <c r="F1711" s="772">
        <v>1</v>
      </c>
      <c r="G1711" s="825"/>
      <c r="H1711" s="772">
        <v>1</v>
      </c>
      <c r="I1711" s="819">
        <f t="shared" si="54"/>
        <v>0</v>
      </c>
      <c r="J1711" s="819">
        <f t="shared" si="55"/>
        <v>2</v>
      </c>
      <c r="K1711" s="941"/>
    </row>
    <row r="1712" spans="1:11">
      <c r="A1712" s="15" t="s">
        <v>3210</v>
      </c>
      <c r="B1712" s="15" t="s">
        <v>17835</v>
      </c>
      <c r="C1712" s="772" t="s">
        <v>3121</v>
      </c>
      <c r="D1712" s="17" t="s">
        <v>15597</v>
      </c>
      <c r="E1712" s="825">
        <v>0</v>
      </c>
      <c r="F1712" s="772">
        <v>1</v>
      </c>
      <c r="G1712" s="825"/>
      <c r="H1712" s="772">
        <v>1</v>
      </c>
      <c r="I1712" s="819">
        <f t="shared" si="54"/>
        <v>0</v>
      </c>
      <c r="J1712" s="819">
        <f t="shared" si="55"/>
        <v>2</v>
      </c>
      <c r="K1712" s="941"/>
    </row>
    <row r="1713" spans="1:11">
      <c r="A1713" s="15" t="s">
        <v>3210</v>
      </c>
      <c r="B1713" s="15" t="s">
        <v>17835</v>
      </c>
      <c r="C1713" s="772" t="s">
        <v>3122</v>
      </c>
      <c r="D1713" s="17" t="s">
        <v>15598</v>
      </c>
      <c r="E1713" s="825">
        <v>0</v>
      </c>
      <c r="F1713" s="772">
        <v>1</v>
      </c>
      <c r="G1713" s="825"/>
      <c r="H1713" s="772">
        <v>1</v>
      </c>
      <c r="I1713" s="819">
        <f t="shared" si="54"/>
        <v>0</v>
      </c>
      <c r="J1713" s="819">
        <f t="shared" si="55"/>
        <v>2</v>
      </c>
      <c r="K1713" s="941"/>
    </row>
    <row r="1714" spans="1:11" ht="51">
      <c r="A1714" s="15" t="s">
        <v>3210</v>
      </c>
      <c r="B1714" s="15" t="s">
        <v>17835</v>
      </c>
      <c r="C1714" s="772" t="s">
        <v>3123</v>
      </c>
      <c r="D1714" s="22" t="s">
        <v>15599</v>
      </c>
      <c r="E1714" s="825">
        <v>0</v>
      </c>
      <c r="F1714" s="772">
        <v>1</v>
      </c>
      <c r="G1714" s="825">
        <v>4</v>
      </c>
      <c r="H1714" s="772">
        <v>8</v>
      </c>
      <c r="I1714" s="819">
        <f t="shared" si="54"/>
        <v>4</v>
      </c>
      <c r="J1714" s="819">
        <f t="shared" si="55"/>
        <v>9</v>
      </c>
      <c r="K1714" s="941"/>
    </row>
    <row r="1715" spans="1:11" ht="51">
      <c r="A1715" s="15" t="s">
        <v>3210</v>
      </c>
      <c r="B1715" s="15" t="s">
        <v>17835</v>
      </c>
      <c r="C1715" s="772" t="s">
        <v>3124</v>
      </c>
      <c r="D1715" s="22" t="s">
        <v>15600</v>
      </c>
      <c r="E1715" s="825">
        <v>0</v>
      </c>
      <c r="F1715" s="772">
        <v>1</v>
      </c>
      <c r="G1715" s="825">
        <v>6</v>
      </c>
      <c r="H1715" s="772">
        <v>15</v>
      </c>
      <c r="I1715" s="819">
        <f t="shared" si="54"/>
        <v>6</v>
      </c>
      <c r="J1715" s="819">
        <f t="shared" si="55"/>
        <v>16</v>
      </c>
      <c r="K1715" s="941"/>
    </row>
    <row r="1716" spans="1:11">
      <c r="A1716" s="15" t="s">
        <v>3210</v>
      </c>
      <c r="B1716" s="15" t="s">
        <v>17835</v>
      </c>
      <c r="C1716" s="772" t="s">
        <v>3125</v>
      </c>
      <c r="D1716" s="17" t="s">
        <v>15601</v>
      </c>
      <c r="E1716" s="825">
        <v>0</v>
      </c>
      <c r="F1716" s="772">
        <v>1</v>
      </c>
      <c r="G1716" s="825">
        <v>1</v>
      </c>
      <c r="H1716" s="772">
        <v>5</v>
      </c>
      <c r="I1716" s="819">
        <f t="shared" si="54"/>
        <v>1</v>
      </c>
      <c r="J1716" s="819">
        <f t="shared" si="55"/>
        <v>6</v>
      </c>
      <c r="K1716" s="941"/>
    </row>
    <row r="1717" spans="1:11">
      <c r="A1717" s="15" t="s">
        <v>3210</v>
      </c>
      <c r="B1717" s="15" t="s">
        <v>17835</v>
      </c>
      <c r="C1717" s="772" t="s">
        <v>3126</v>
      </c>
      <c r="D1717" s="17" t="s">
        <v>15602</v>
      </c>
      <c r="E1717" s="825">
        <v>0</v>
      </c>
      <c r="F1717" s="772">
        <v>1</v>
      </c>
      <c r="G1717" s="825"/>
      <c r="H1717" s="772">
        <v>1</v>
      </c>
      <c r="I1717" s="819">
        <f t="shared" si="54"/>
        <v>0</v>
      </c>
      <c r="J1717" s="819">
        <f t="shared" si="55"/>
        <v>2</v>
      </c>
      <c r="K1717" s="941"/>
    </row>
    <row r="1718" spans="1:11">
      <c r="A1718" s="15" t="s">
        <v>3210</v>
      </c>
      <c r="B1718" s="15" t="s">
        <v>17835</v>
      </c>
      <c r="C1718" s="772" t="s">
        <v>3126</v>
      </c>
      <c r="D1718" s="17" t="s">
        <v>15602</v>
      </c>
      <c r="E1718" s="825">
        <v>0</v>
      </c>
      <c r="F1718" s="772">
        <v>1</v>
      </c>
      <c r="G1718" s="825"/>
      <c r="H1718" s="772">
        <v>1</v>
      </c>
      <c r="I1718" s="819">
        <f t="shared" si="54"/>
        <v>0</v>
      </c>
      <c r="J1718" s="819">
        <f t="shared" si="55"/>
        <v>2</v>
      </c>
      <c r="K1718" s="941"/>
    </row>
    <row r="1719" spans="1:11">
      <c r="A1719" s="15" t="s">
        <v>3210</v>
      </c>
      <c r="B1719" s="15" t="s">
        <v>17835</v>
      </c>
      <c r="C1719" s="772" t="s">
        <v>3127</v>
      </c>
      <c r="D1719" s="17" t="s">
        <v>15603</v>
      </c>
      <c r="E1719" s="825">
        <v>0</v>
      </c>
      <c r="F1719" s="772">
        <v>1</v>
      </c>
      <c r="G1719" s="825">
        <v>57</v>
      </c>
      <c r="H1719" s="772">
        <v>100</v>
      </c>
      <c r="I1719" s="819">
        <f t="shared" si="54"/>
        <v>57</v>
      </c>
      <c r="J1719" s="819">
        <f t="shared" si="55"/>
        <v>101</v>
      </c>
      <c r="K1719" s="941"/>
    </row>
    <row r="1720" spans="1:11">
      <c r="A1720" s="15" t="s">
        <v>3210</v>
      </c>
      <c r="B1720" s="15" t="s">
        <v>17835</v>
      </c>
      <c r="C1720" s="772" t="s">
        <v>3128</v>
      </c>
      <c r="D1720" s="17" t="s">
        <v>15604</v>
      </c>
      <c r="E1720" s="825">
        <v>0</v>
      </c>
      <c r="F1720" s="772">
        <v>1</v>
      </c>
      <c r="G1720" s="825">
        <v>12</v>
      </c>
      <c r="H1720" s="772">
        <v>20</v>
      </c>
      <c r="I1720" s="819">
        <f t="shared" si="54"/>
        <v>12</v>
      </c>
      <c r="J1720" s="819">
        <f t="shared" si="55"/>
        <v>21</v>
      </c>
      <c r="K1720" s="941"/>
    </row>
    <row r="1721" spans="1:11">
      <c r="A1721" s="15" t="s">
        <v>3210</v>
      </c>
      <c r="B1721" s="15" t="s">
        <v>17835</v>
      </c>
      <c r="C1721" s="772" t="s">
        <v>3129</v>
      </c>
      <c r="D1721" s="17" t="s">
        <v>15605</v>
      </c>
      <c r="E1721" s="825">
        <v>0</v>
      </c>
      <c r="F1721" s="772">
        <v>1</v>
      </c>
      <c r="G1721" s="825">
        <v>1670</v>
      </c>
      <c r="H1721" s="772">
        <v>2160</v>
      </c>
      <c r="I1721" s="819">
        <f t="shared" si="54"/>
        <v>1670</v>
      </c>
      <c r="J1721" s="819">
        <f t="shared" si="55"/>
        <v>2161</v>
      </c>
      <c r="K1721" s="941"/>
    </row>
    <row r="1722" spans="1:11">
      <c r="A1722" s="15" t="s">
        <v>3210</v>
      </c>
      <c r="B1722" s="15" t="s">
        <v>17835</v>
      </c>
      <c r="C1722" s="772" t="s">
        <v>3130</v>
      </c>
      <c r="D1722" s="17" t="s">
        <v>15606</v>
      </c>
      <c r="E1722" s="825">
        <v>0</v>
      </c>
      <c r="F1722" s="772">
        <v>1</v>
      </c>
      <c r="G1722" s="825">
        <v>9</v>
      </c>
      <c r="H1722" s="772">
        <v>15</v>
      </c>
      <c r="I1722" s="819">
        <f t="shared" si="54"/>
        <v>9</v>
      </c>
      <c r="J1722" s="819">
        <f t="shared" si="55"/>
        <v>16</v>
      </c>
      <c r="K1722" s="941"/>
    </row>
    <row r="1723" spans="1:11">
      <c r="A1723" s="15" t="s">
        <v>3210</v>
      </c>
      <c r="B1723" s="15" t="s">
        <v>17835</v>
      </c>
      <c r="C1723" s="772" t="s">
        <v>3131</v>
      </c>
      <c r="D1723" s="17" t="s">
        <v>15607</v>
      </c>
      <c r="E1723" s="825">
        <v>0</v>
      </c>
      <c r="F1723" s="772">
        <v>1</v>
      </c>
      <c r="G1723" s="825"/>
      <c r="H1723" s="772">
        <v>1</v>
      </c>
      <c r="I1723" s="819">
        <f t="shared" si="54"/>
        <v>0</v>
      </c>
      <c r="J1723" s="819">
        <f t="shared" si="55"/>
        <v>2</v>
      </c>
      <c r="K1723" s="941"/>
    </row>
    <row r="1724" spans="1:11">
      <c r="A1724" s="15" t="s">
        <v>3210</v>
      </c>
      <c r="B1724" s="15" t="s">
        <v>17835</v>
      </c>
      <c r="C1724" s="772" t="s">
        <v>3132</v>
      </c>
      <c r="D1724" s="17" t="s">
        <v>15608</v>
      </c>
      <c r="E1724" s="825">
        <v>0</v>
      </c>
      <c r="F1724" s="772">
        <v>1</v>
      </c>
      <c r="G1724" s="825"/>
      <c r="H1724" s="772">
        <v>1</v>
      </c>
      <c r="I1724" s="819">
        <f t="shared" si="54"/>
        <v>0</v>
      </c>
      <c r="J1724" s="819">
        <f t="shared" si="55"/>
        <v>2</v>
      </c>
      <c r="K1724" s="941"/>
    </row>
    <row r="1725" spans="1:11">
      <c r="A1725" s="15" t="s">
        <v>3210</v>
      </c>
      <c r="B1725" s="15" t="s">
        <v>17835</v>
      </c>
      <c r="C1725" s="772" t="s">
        <v>3133</v>
      </c>
      <c r="D1725" s="17" t="s">
        <v>15609</v>
      </c>
      <c r="E1725" s="825">
        <v>0</v>
      </c>
      <c r="F1725" s="772">
        <v>1</v>
      </c>
      <c r="G1725" s="825"/>
      <c r="H1725" s="772">
        <v>1</v>
      </c>
      <c r="I1725" s="819">
        <f t="shared" si="54"/>
        <v>0</v>
      </c>
      <c r="J1725" s="819">
        <f t="shared" si="55"/>
        <v>2</v>
      </c>
      <c r="K1725" s="941"/>
    </row>
    <row r="1726" spans="1:11">
      <c r="A1726" s="15" t="s">
        <v>3210</v>
      </c>
      <c r="B1726" s="15" t="s">
        <v>17835</v>
      </c>
      <c r="C1726" s="772" t="s">
        <v>3134</v>
      </c>
      <c r="D1726" s="17" t="s">
        <v>15610</v>
      </c>
      <c r="E1726" s="825">
        <v>0</v>
      </c>
      <c r="F1726" s="772">
        <v>1</v>
      </c>
      <c r="G1726" s="825"/>
      <c r="H1726" s="772">
        <v>1</v>
      </c>
      <c r="I1726" s="819">
        <f t="shared" si="54"/>
        <v>0</v>
      </c>
      <c r="J1726" s="819">
        <f t="shared" si="55"/>
        <v>2</v>
      </c>
      <c r="K1726" s="941"/>
    </row>
    <row r="1727" spans="1:11">
      <c r="A1727" s="15" t="s">
        <v>3210</v>
      </c>
      <c r="B1727" s="15" t="s">
        <v>17835</v>
      </c>
      <c r="C1727" s="772" t="s">
        <v>3135</v>
      </c>
      <c r="D1727" s="17" t="s">
        <v>15611</v>
      </c>
      <c r="E1727" s="825">
        <v>0</v>
      </c>
      <c r="F1727" s="772">
        <v>1</v>
      </c>
      <c r="G1727" s="825"/>
      <c r="H1727" s="772">
        <v>1</v>
      </c>
      <c r="I1727" s="819">
        <f t="shared" si="54"/>
        <v>0</v>
      </c>
      <c r="J1727" s="819">
        <f t="shared" si="55"/>
        <v>2</v>
      </c>
      <c r="K1727" s="941"/>
    </row>
    <row r="1728" spans="1:11">
      <c r="A1728" s="15" t="s">
        <v>3210</v>
      </c>
      <c r="B1728" s="15" t="s">
        <v>17835</v>
      </c>
      <c r="C1728" s="772" t="s">
        <v>3136</v>
      </c>
      <c r="D1728" s="17" t="s">
        <v>15612</v>
      </c>
      <c r="E1728" s="825">
        <v>0</v>
      </c>
      <c r="F1728" s="772">
        <v>1</v>
      </c>
      <c r="G1728" s="825"/>
      <c r="H1728" s="772">
        <v>1</v>
      </c>
      <c r="I1728" s="819">
        <f t="shared" si="54"/>
        <v>0</v>
      </c>
      <c r="J1728" s="819">
        <f t="shared" si="55"/>
        <v>2</v>
      </c>
      <c r="K1728" s="941"/>
    </row>
    <row r="1729" spans="1:11">
      <c r="A1729" s="15" t="s">
        <v>3210</v>
      </c>
      <c r="B1729" s="15" t="s">
        <v>17835</v>
      </c>
      <c r="C1729" s="772" t="s">
        <v>3137</v>
      </c>
      <c r="D1729" s="17" t="s">
        <v>3138</v>
      </c>
      <c r="E1729" s="825">
        <v>0</v>
      </c>
      <c r="F1729" s="772">
        <v>0</v>
      </c>
      <c r="G1729" s="825"/>
      <c r="H1729" s="772">
        <v>5</v>
      </c>
      <c r="I1729" s="819">
        <f t="shared" ref="I1729:I1792" si="56">E1729+G1729</f>
        <v>0</v>
      </c>
      <c r="J1729" s="819">
        <f t="shared" ref="J1729:J1792" si="57">F1729+H1729</f>
        <v>5</v>
      </c>
      <c r="K1729" s="941"/>
    </row>
    <row r="1730" spans="1:11">
      <c r="A1730" s="15" t="s">
        <v>3210</v>
      </c>
      <c r="B1730" s="15" t="s">
        <v>17835</v>
      </c>
      <c r="C1730" s="772" t="s">
        <v>3139</v>
      </c>
      <c r="D1730" s="17" t="s">
        <v>15613</v>
      </c>
      <c r="E1730" s="825">
        <v>0</v>
      </c>
      <c r="F1730" s="772">
        <v>0</v>
      </c>
      <c r="G1730" s="825">
        <v>1</v>
      </c>
      <c r="H1730" s="772">
        <v>5</v>
      </c>
      <c r="I1730" s="819">
        <f t="shared" si="56"/>
        <v>1</v>
      </c>
      <c r="J1730" s="819">
        <f t="shared" si="57"/>
        <v>5</v>
      </c>
      <c r="K1730" s="941"/>
    </row>
    <row r="1731" spans="1:11">
      <c r="A1731" s="15" t="s">
        <v>3210</v>
      </c>
      <c r="B1731" s="15" t="s">
        <v>17835</v>
      </c>
      <c r="C1731" s="772" t="s">
        <v>3140</v>
      </c>
      <c r="D1731" s="17" t="s">
        <v>15614</v>
      </c>
      <c r="E1731" s="825">
        <v>1</v>
      </c>
      <c r="F1731" s="772">
        <v>2</v>
      </c>
      <c r="G1731" s="825">
        <v>4</v>
      </c>
      <c r="H1731" s="772">
        <v>5</v>
      </c>
      <c r="I1731" s="819">
        <f t="shared" si="56"/>
        <v>5</v>
      </c>
      <c r="J1731" s="819">
        <f t="shared" si="57"/>
        <v>7</v>
      </c>
      <c r="K1731" s="941"/>
    </row>
    <row r="1732" spans="1:11">
      <c r="A1732" s="15" t="s">
        <v>3210</v>
      </c>
      <c r="B1732" s="15" t="s">
        <v>17835</v>
      </c>
      <c r="C1732" s="772" t="s">
        <v>3141</v>
      </c>
      <c r="D1732" s="17" t="s">
        <v>15615</v>
      </c>
      <c r="E1732" s="825">
        <v>0</v>
      </c>
      <c r="F1732" s="772">
        <v>0</v>
      </c>
      <c r="G1732" s="825">
        <v>3</v>
      </c>
      <c r="H1732" s="772">
        <v>5</v>
      </c>
      <c r="I1732" s="819">
        <f t="shared" si="56"/>
        <v>3</v>
      </c>
      <c r="J1732" s="819">
        <f t="shared" si="57"/>
        <v>5</v>
      </c>
      <c r="K1732" s="941"/>
    </row>
    <row r="1733" spans="1:11">
      <c r="A1733" s="15" t="s">
        <v>3210</v>
      </c>
      <c r="B1733" s="15" t="s">
        <v>17835</v>
      </c>
      <c r="C1733" s="772" t="s">
        <v>3142</v>
      </c>
      <c r="D1733" s="17" t="s">
        <v>15616</v>
      </c>
      <c r="E1733" s="825">
        <v>0</v>
      </c>
      <c r="F1733" s="772">
        <v>1</v>
      </c>
      <c r="G1733" s="825"/>
      <c r="H1733" s="772">
        <v>1</v>
      </c>
      <c r="I1733" s="819">
        <f t="shared" si="56"/>
        <v>0</v>
      </c>
      <c r="J1733" s="819">
        <f t="shared" si="57"/>
        <v>2</v>
      </c>
      <c r="K1733" s="941"/>
    </row>
    <row r="1734" spans="1:11">
      <c r="A1734" s="15" t="s">
        <v>3210</v>
      </c>
      <c r="B1734" s="15" t="s">
        <v>17835</v>
      </c>
      <c r="C1734" s="772" t="s">
        <v>3143</v>
      </c>
      <c r="D1734" s="17" t="s">
        <v>15617</v>
      </c>
      <c r="E1734" s="825">
        <v>0</v>
      </c>
      <c r="F1734" s="772">
        <v>0</v>
      </c>
      <c r="G1734" s="825"/>
      <c r="H1734" s="772">
        <v>1</v>
      </c>
      <c r="I1734" s="819">
        <f t="shared" si="56"/>
        <v>0</v>
      </c>
      <c r="J1734" s="819">
        <f t="shared" si="57"/>
        <v>1</v>
      </c>
      <c r="K1734" s="941"/>
    </row>
    <row r="1735" spans="1:11">
      <c r="A1735" s="15" t="s">
        <v>3210</v>
      </c>
      <c r="B1735" s="15" t="s">
        <v>17835</v>
      </c>
      <c r="C1735" s="772" t="s">
        <v>3144</v>
      </c>
      <c r="D1735" s="17" t="s">
        <v>15618</v>
      </c>
      <c r="E1735" s="825">
        <v>0</v>
      </c>
      <c r="F1735" s="772">
        <v>1</v>
      </c>
      <c r="G1735" s="825"/>
      <c r="H1735" s="772">
        <v>1</v>
      </c>
      <c r="I1735" s="819">
        <f t="shared" si="56"/>
        <v>0</v>
      </c>
      <c r="J1735" s="819">
        <f t="shared" si="57"/>
        <v>2</v>
      </c>
      <c r="K1735" s="941"/>
    </row>
    <row r="1736" spans="1:11" ht="51">
      <c r="A1736" s="15" t="s">
        <v>3210</v>
      </c>
      <c r="B1736" s="15" t="s">
        <v>17835</v>
      </c>
      <c r="C1736" s="772" t="s">
        <v>3145</v>
      </c>
      <c r="D1736" s="22" t="s">
        <v>15619</v>
      </c>
      <c r="E1736" s="825">
        <v>0</v>
      </c>
      <c r="F1736" s="772">
        <v>1</v>
      </c>
      <c r="G1736" s="825">
        <v>46</v>
      </c>
      <c r="H1736" s="772">
        <v>80</v>
      </c>
      <c r="I1736" s="819">
        <f t="shared" si="56"/>
        <v>46</v>
      </c>
      <c r="J1736" s="819">
        <f t="shared" si="57"/>
        <v>81</v>
      </c>
      <c r="K1736" s="941"/>
    </row>
    <row r="1737" spans="1:11">
      <c r="A1737" s="15" t="s">
        <v>3210</v>
      </c>
      <c r="B1737" s="15" t="s">
        <v>17835</v>
      </c>
      <c r="C1737" s="772" t="s">
        <v>3146</v>
      </c>
      <c r="D1737" s="17" t="s">
        <v>15620</v>
      </c>
      <c r="E1737" s="825">
        <v>0</v>
      </c>
      <c r="F1737" s="772">
        <v>1</v>
      </c>
      <c r="G1737" s="825"/>
      <c r="H1737" s="772">
        <v>1</v>
      </c>
      <c r="I1737" s="819">
        <f t="shared" si="56"/>
        <v>0</v>
      </c>
      <c r="J1737" s="819">
        <f t="shared" si="57"/>
        <v>2</v>
      </c>
      <c r="K1737" s="941"/>
    </row>
    <row r="1738" spans="1:11">
      <c r="A1738" s="15" t="s">
        <v>3210</v>
      </c>
      <c r="B1738" s="15" t="s">
        <v>17835</v>
      </c>
      <c r="C1738" s="772" t="s">
        <v>3147</v>
      </c>
      <c r="D1738" s="17" t="s">
        <v>15621</v>
      </c>
      <c r="E1738" s="825">
        <v>0</v>
      </c>
      <c r="F1738" s="772">
        <v>1</v>
      </c>
      <c r="G1738" s="825"/>
      <c r="H1738" s="772">
        <v>1</v>
      </c>
      <c r="I1738" s="819">
        <f t="shared" si="56"/>
        <v>0</v>
      </c>
      <c r="J1738" s="819">
        <f t="shared" si="57"/>
        <v>2</v>
      </c>
      <c r="K1738" s="941"/>
    </row>
    <row r="1739" spans="1:11" ht="63.75">
      <c r="A1739" s="15" t="s">
        <v>3210</v>
      </c>
      <c r="B1739" s="15" t="s">
        <v>17835</v>
      </c>
      <c r="C1739" s="772" t="s">
        <v>3148</v>
      </c>
      <c r="D1739" s="22" t="s">
        <v>15622</v>
      </c>
      <c r="E1739" s="825">
        <v>0</v>
      </c>
      <c r="F1739" s="772">
        <v>1</v>
      </c>
      <c r="G1739" s="825">
        <v>92</v>
      </c>
      <c r="H1739" s="772">
        <v>200</v>
      </c>
      <c r="I1739" s="819">
        <f t="shared" si="56"/>
        <v>92</v>
      </c>
      <c r="J1739" s="819">
        <f t="shared" si="57"/>
        <v>201</v>
      </c>
      <c r="K1739" s="941"/>
    </row>
    <row r="1740" spans="1:11">
      <c r="A1740" s="15" t="s">
        <v>3210</v>
      </c>
      <c r="B1740" s="15" t="s">
        <v>17835</v>
      </c>
      <c r="C1740" s="772" t="s">
        <v>3149</v>
      </c>
      <c r="D1740" s="17" t="s">
        <v>15623</v>
      </c>
      <c r="E1740" s="825">
        <v>0</v>
      </c>
      <c r="F1740" s="772">
        <v>1</v>
      </c>
      <c r="G1740" s="825"/>
      <c r="H1740" s="772">
        <v>1</v>
      </c>
      <c r="I1740" s="819">
        <f t="shared" si="56"/>
        <v>0</v>
      </c>
      <c r="J1740" s="819">
        <f t="shared" si="57"/>
        <v>2</v>
      </c>
      <c r="K1740" s="941"/>
    </row>
    <row r="1741" spans="1:11">
      <c r="A1741" s="15" t="s">
        <v>3210</v>
      </c>
      <c r="B1741" s="15" t="s">
        <v>17835</v>
      </c>
      <c r="C1741" s="772" t="s">
        <v>3150</v>
      </c>
      <c r="D1741" s="17" t="s">
        <v>15624</v>
      </c>
      <c r="E1741" s="825">
        <v>0</v>
      </c>
      <c r="F1741" s="772">
        <v>1</v>
      </c>
      <c r="G1741" s="825"/>
      <c r="H1741" s="772">
        <v>1</v>
      </c>
      <c r="I1741" s="819">
        <f t="shared" si="56"/>
        <v>0</v>
      </c>
      <c r="J1741" s="819">
        <f t="shared" si="57"/>
        <v>2</v>
      </c>
      <c r="K1741" s="941"/>
    </row>
    <row r="1742" spans="1:11">
      <c r="A1742" s="15" t="s">
        <v>3210</v>
      </c>
      <c r="B1742" s="15" t="s">
        <v>17835</v>
      </c>
      <c r="C1742" s="772" t="s">
        <v>3151</v>
      </c>
      <c r="D1742" s="17" t="s">
        <v>3152</v>
      </c>
      <c r="E1742" s="825">
        <v>0</v>
      </c>
      <c r="F1742" s="772">
        <v>1</v>
      </c>
      <c r="G1742" s="825"/>
      <c r="H1742" s="772">
        <v>1</v>
      </c>
      <c r="I1742" s="819">
        <f t="shared" si="56"/>
        <v>0</v>
      </c>
      <c r="J1742" s="819">
        <f t="shared" si="57"/>
        <v>2</v>
      </c>
      <c r="K1742" s="941"/>
    </row>
    <row r="1743" spans="1:11">
      <c r="A1743" s="15" t="s">
        <v>3210</v>
      </c>
      <c r="B1743" s="15" t="s">
        <v>17835</v>
      </c>
      <c r="C1743" s="772" t="s">
        <v>3153</v>
      </c>
      <c r="D1743" s="17" t="s">
        <v>15625</v>
      </c>
      <c r="E1743" s="825">
        <v>0</v>
      </c>
      <c r="F1743" s="772">
        <v>1</v>
      </c>
      <c r="G1743" s="825"/>
      <c r="H1743" s="772">
        <v>1</v>
      </c>
      <c r="I1743" s="819">
        <f t="shared" si="56"/>
        <v>0</v>
      </c>
      <c r="J1743" s="819">
        <f t="shared" si="57"/>
        <v>2</v>
      </c>
      <c r="K1743" s="941"/>
    </row>
    <row r="1744" spans="1:11">
      <c r="A1744" s="15" t="s">
        <v>3210</v>
      </c>
      <c r="B1744" s="15" t="s">
        <v>17835</v>
      </c>
      <c r="C1744" s="772" t="s">
        <v>3153</v>
      </c>
      <c r="D1744" s="17" t="s">
        <v>15625</v>
      </c>
      <c r="E1744" s="825">
        <v>0</v>
      </c>
      <c r="F1744" s="772">
        <v>1</v>
      </c>
      <c r="G1744" s="825"/>
      <c r="H1744" s="772">
        <v>1</v>
      </c>
      <c r="I1744" s="819">
        <f t="shared" si="56"/>
        <v>0</v>
      </c>
      <c r="J1744" s="819">
        <f t="shared" si="57"/>
        <v>2</v>
      </c>
      <c r="K1744" s="941"/>
    </row>
    <row r="1745" spans="1:11">
      <c r="A1745" s="15" t="s">
        <v>3210</v>
      </c>
      <c r="B1745" s="15" t="s">
        <v>17835</v>
      </c>
      <c r="C1745" s="772" t="s">
        <v>3154</v>
      </c>
      <c r="D1745" s="17" t="s">
        <v>15626</v>
      </c>
      <c r="E1745" s="825">
        <v>17</v>
      </c>
      <c r="F1745" s="772">
        <v>20</v>
      </c>
      <c r="G1745" s="825">
        <v>23</v>
      </c>
      <c r="H1745" s="772">
        <v>50</v>
      </c>
      <c r="I1745" s="819">
        <f t="shared" si="56"/>
        <v>40</v>
      </c>
      <c r="J1745" s="819">
        <f t="shared" si="57"/>
        <v>70</v>
      </c>
      <c r="K1745" s="941"/>
    </row>
    <row r="1746" spans="1:11">
      <c r="A1746" s="15" t="s">
        <v>3210</v>
      </c>
      <c r="B1746" s="15" t="s">
        <v>17835</v>
      </c>
      <c r="C1746" s="772" t="s">
        <v>3155</v>
      </c>
      <c r="D1746" s="17" t="s">
        <v>15627</v>
      </c>
      <c r="E1746" s="825">
        <v>0</v>
      </c>
      <c r="F1746" s="772">
        <v>1</v>
      </c>
      <c r="G1746" s="825"/>
      <c r="H1746" s="772">
        <v>1</v>
      </c>
      <c r="I1746" s="819">
        <f t="shared" si="56"/>
        <v>0</v>
      </c>
      <c r="J1746" s="819">
        <f t="shared" si="57"/>
        <v>2</v>
      </c>
      <c r="K1746" s="941"/>
    </row>
    <row r="1747" spans="1:11">
      <c r="A1747" s="15" t="s">
        <v>3210</v>
      </c>
      <c r="B1747" s="15" t="s">
        <v>17835</v>
      </c>
      <c r="C1747" s="772" t="s">
        <v>3156</v>
      </c>
      <c r="D1747" s="17" t="s">
        <v>15628</v>
      </c>
      <c r="E1747" s="825">
        <v>0</v>
      </c>
      <c r="F1747" s="772">
        <v>1</v>
      </c>
      <c r="G1747" s="825">
        <v>97</v>
      </c>
      <c r="H1747" s="772">
        <v>60</v>
      </c>
      <c r="I1747" s="819">
        <f t="shared" si="56"/>
        <v>97</v>
      </c>
      <c r="J1747" s="819">
        <f t="shared" si="57"/>
        <v>61</v>
      </c>
      <c r="K1747" s="941"/>
    </row>
    <row r="1748" spans="1:11">
      <c r="A1748" s="15" t="s">
        <v>3210</v>
      </c>
      <c r="B1748" s="15" t="s">
        <v>17835</v>
      </c>
      <c r="C1748" s="772" t="s">
        <v>3157</v>
      </c>
      <c r="D1748" s="17" t="s">
        <v>3158</v>
      </c>
      <c r="E1748" s="825">
        <v>0</v>
      </c>
      <c r="F1748" s="772">
        <v>1</v>
      </c>
      <c r="G1748" s="825"/>
      <c r="H1748" s="772">
        <v>5</v>
      </c>
      <c r="I1748" s="819">
        <f t="shared" si="56"/>
        <v>0</v>
      </c>
      <c r="J1748" s="819">
        <f t="shared" si="57"/>
        <v>6</v>
      </c>
      <c r="K1748" s="941"/>
    </row>
    <row r="1749" spans="1:11">
      <c r="A1749" s="15" t="s">
        <v>3210</v>
      </c>
      <c r="B1749" s="15" t="s">
        <v>17835</v>
      </c>
      <c r="C1749" s="772" t="s">
        <v>3159</v>
      </c>
      <c r="D1749" s="17" t="s">
        <v>15629</v>
      </c>
      <c r="E1749" s="825">
        <v>0</v>
      </c>
      <c r="F1749" s="772">
        <v>1</v>
      </c>
      <c r="G1749" s="825">
        <v>2</v>
      </c>
      <c r="H1749" s="772">
        <v>5</v>
      </c>
      <c r="I1749" s="819">
        <f t="shared" si="56"/>
        <v>2</v>
      </c>
      <c r="J1749" s="819">
        <f t="shared" si="57"/>
        <v>6</v>
      </c>
      <c r="K1749" s="941"/>
    </row>
    <row r="1750" spans="1:11">
      <c r="A1750" s="15" t="s">
        <v>3210</v>
      </c>
      <c r="B1750" s="15" t="s">
        <v>17835</v>
      </c>
      <c r="C1750" s="772" t="s">
        <v>3160</v>
      </c>
      <c r="D1750" s="17" t="s">
        <v>15630</v>
      </c>
      <c r="E1750" s="825">
        <v>0</v>
      </c>
      <c r="F1750" s="772">
        <v>1</v>
      </c>
      <c r="G1750" s="825"/>
      <c r="H1750" s="772">
        <v>1</v>
      </c>
      <c r="I1750" s="819">
        <f t="shared" si="56"/>
        <v>0</v>
      </c>
      <c r="J1750" s="819">
        <f t="shared" si="57"/>
        <v>2</v>
      </c>
      <c r="K1750" s="941"/>
    </row>
    <row r="1751" spans="1:11">
      <c r="A1751" s="15" t="s">
        <v>3210</v>
      </c>
      <c r="B1751" s="15" t="s">
        <v>17835</v>
      </c>
      <c r="C1751" s="772" t="s">
        <v>3161</v>
      </c>
      <c r="D1751" s="17" t="s">
        <v>15631</v>
      </c>
      <c r="E1751" s="825">
        <v>0</v>
      </c>
      <c r="F1751" s="772">
        <v>1</v>
      </c>
      <c r="G1751" s="825"/>
      <c r="H1751" s="772">
        <v>1</v>
      </c>
      <c r="I1751" s="819">
        <f t="shared" si="56"/>
        <v>0</v>
      </c>
      <c r="J1751" s="819">
        <f t="shared" si="57"/>
        <v>2</v>
      </c>
      <c r="K1751" s="941"/>
    </row>
    <row r="1752" spans="1:11">
      <c r="A1752" s="15" t="s">
        <v>3210</v>
      </c>
      <c r="B1752" s="15" t="s">
        <v>17835</v>
      </c>
      <c r="C1752" s="772" t="s">
        <v>3162</v>
      </c>
      <c r="D1752" s="17" t="s">
        <v>15632</v>
      </c>
      <c r="E1752" s="825">
        <v>0</v>
      </c>
      <c r="F1752" s="772">
        <v>1</v>
      </c>
      <c r="G1752" s="825"/>
      <c r="H1752" s="772">
        <v>1</v>
      </c>
      <c r="I1752" s="819">
        <f t="shared" si="56"/>
        <v>0</v>
      </c>
      <c r="J1752" s="819">
        <f t="shared" si="57"/>
        <v>2</v>
      </c>
      <c r="K1752" s="941"/>
    </row>
    <row r="1753" spans="1:11" ht="38.25">
      <c r="A1753" s="15" t="s">
        <v>3210</v>
      </c>
      <c r="B1753" s="15" t="s">
        <v>17835</v>
      </c>
      <c r="C1753" s="772" t="s">
        <v>3163</v>
      </c>
      <c r="D1753" s="22" t="s">
        <v>15633</v>
      </c>
      <c r="E1753" s="825">
        <v>0</v>
      </c>
      <c r="F1753" s="772">
        <v>1</v>
      </c>
      <c r="G1753" s="825"/>
      <c r="H1753" s="772">
        <v>1</v>
      </c>
      <c r="I1753" s="819">
        <f t="shared" si="56"/>
        <v>0</v>
      </c>
      <c r="J1753" s="819">
        <f t="shared" si="57"/>
        <v>2</v>
      </c>
      <c r="K1753" s="941"/>
    </row>
    <row r="1754" spans="1:11">
      <c r="A1754" s="15" t="s">
        <v>3210</v>
      </c>
      <c r="B1754" s="15" t="s">
        <v>17835</v>
      </c>
      <c r="C1754" s="772" t="s">
        <v>3164</v>
      </c>
      <c r="D1754" s="17" t="s">
        <v>15634</v>
      </c>
      <c r="E1754" s="825">
        <v>0</v>
      </c>
      <c r="F1754" s="772">
        <v>1</v>
      </c>
      <c r="G1754" s="825"/>
      <c r="H1754" s="772">
        <v>1</v>
      </c>
      <c r="I1754" s="819">
        <f t="shared" si="56"/>
        <v>0</v>
      </c>
      <c r="J1754" s="819">
        <f t="shared" si="57"/>
        <v>2</v>
      </c>
      <c r="K1754" s="941"/>
    </row>
    <row r="1755" spans="1:11">
      <c r="A1755" s="15" t="s">
        <v>3210</v>
      </c>
      <c r="B1755" s="15" t="s">
        <v>17835</v>
      </c>
      <c r="C1755" s="772" t="s">
        <v>3165</v>
      </c>
      <c r="D1755" s="17" t="s">
        <v>15635</v>
      </c>
      <c r="E1755" s="825">
        <v>0</v>
      </c>
      <c r="F1755" s="772">
        <v>1</v>
      </c>
      <c r="G1755" s="825"/>
      <c r="H1755" s="772">
        <v>1</v>
      </c>
      <c r="I1755" s="819">
        <f t="shared" si="56"/>
        <v>0</v>
      </c>
      <c r="J1755" s="819">
        <f t="shared" si="57"/>
        <v>2</v>
      </c>
      <c r="K1755" s="941"/>
    </row>
    <row r="1756" spans="1:11">
      <c r="A1756" s="15" t="s">
        <v>3210</v>
      </c>
      <c r="B1756" s="15" t="s">
        <v>17835</v>
      </c>
      <c r="C1756" s="772" t="s">
        <v>3166</v>
      </c>
      <c r="D1756" s="17" t="s">
        <v>15636</v>
      </c>
      <c r="E1756" s="825">
        <v>0</v>
      </c>
      <c r="F1756" s="772">
        <v>1</v>
      </c>
      <c r="G1756" s="825"/>
      <c r="H1756" s="772">
        <v>1</v>
      </c>
      <c r="I1756" s="819">
        <f t="shared" si="56"/>
        <v>0</v>
      </c>
      <c r="J1756" s="819">
        <f t="shared" si="57"/>
        <v>2</v>
      </c>
      <c r="K1756" s="941"/>
    </row>
    <row r="1757" spans="1:11">
      <c r="A1757" s="15" t="s">
        <v>3210</v>
      </c>
      <c r="B1757" s="15" t="s">
        <v>17835</v>
      </c>
      <c r="C1757" s="772" t="s">
        <v>3167</v>
      </c>
      <c r="D1757" s="17" t="s">
        <v>15637</v>
      </c>
      <c r="E1757" s="825">
        <v>0</v>
      </c>
      <c r="F1757" s="772">
        <v>1</v>
      </c>
      <c r="G1757" s="825"/>
      <c r="H1757" s="772">
        <v>1</v>
      </c>
      <c r="I1757" s="819">
        <f t="shared" si="56"/>
        <v>0</v>
      </c>
      <c r="J1757" s="819">
        <f t="shared" si="57"/>
        <v>2</v>
      </c>
      <c r="K1757" s="941"/>
    </row>
    <row r="1758" spans="1:11">
      <c r="A1758" s="15" t="s">
        <v>3210</v>
      </c>
      <c r="B1758" s="15" t="s">
        <v>17835</v>
      </c>
      <c r="C1758" s="772" t="s">
        <v>3168</v>
      </c>
      <c r="D1758" s="17" t="s">
        <v>15638</v>
      </c>
      <c r="E1758" s="825">
        <v>0</v>
      </c>
      <c r="F1758" s="772">
        <v>1</v>
      </c>
      <c r="G1758" s="825"/>
      <c r="H1758" s="772">
        <v>1</v>
      </c>
      <c r="I1758" s="819">
        <f t="shared" si="56"/>
        <v>0</v>
      </c>
      <c r="J1758" s="819">
        <f t="shared" si="57"/>
        <v>2</v>
      </c>
      <c r="K1758" s="941"/>
    </row>
    <row r="1759" spans="1:11">
      <c r="A1759" s="15" t="s">
        <v>3210</v>
      </c>
      <c r="B1759" s="15" t="s">
        <v>17835</v>
      </c>
      <c r="C1759" s="772" t="s">
        <v>3169</v>
      </c>
      <c r="D1759" s="17" t="s">
        <v>15639</v>
      </c>
      <c r="E1759" s="825">
        <v>0</v>
      </c>
      <c r="F1759" s="772">
        <v>1</v>
      </c>
      <c r="G1759" s="825"/>
      <c r="H1759" s="772">
        <v>1</v>
      </c>
      <c r="I1759" s="819">
        <f t="shared" si="56"/>
        <v>0</v>
      </c>
      <c r="J1759" s="819">
        <f t="shared" si="57"/>
        <v>2</v>
      </c>
      <c r="K1759" s="941"/>
    </row>
    <row r="1760" spans="1:11">
      <c r="A1760" s="15" t="s">
        <v>3210</v>
      </c>
      <c r="B1760" s="15" t="s">
        <v>17835</v>
      </c>
      <c r="C1760" s="772" t="s">
        <v>3170</v>
      </c>
      <c r="D1760" s="17" t="s">
        <v>15640</v>
      </c>
      <c r="E1760" s="825">
        <v>0</v>
      </c>
      <c r="F1760" s="772">
        <v>10</v>
      </c>
      <c r="G1760" s="825">
        <v>67</v>
      </c>
      <c r="H1760" s="772">
        <v>130</v>
      </c>
      <c r="I1760" s="819">
        <f t="shared" si="56"/>
        <v>67</v>
      </c>
      <c r="J1760" s="819">
        <f t="shared" si="57"/>
        <v>140</v>
      </c>
      <c r="K1760" s="941"/>
    </row>
    <row r="1761" spans="1:11">
      <c r="A1761" s="15" t="s">
        <v>3210</v>
      </c>
      <c r="B1761" s="15" t="s">
        <v>17835</v>
      </c>
      <c r="C1761" s="772" t="s">
        <v>3171</v>
      </c>
      <c r="D1761" s="17" t="s">
        <v>15641</v>
      </c>
      <c r="E1761" s="825">
        <v>0</v>
      </c>
      <c r="F1761" s="772">
        <v>1</v>
      </c>
      <c r="G1761" s="825"/>
      <c r="H1761" s="772">
        <v>1</v>
      </c>
      <c r="I1761" s="819">
        <f t="shared" si="56"/>
        <v>0</v>
      </c>
      <c r="J1761" s="819">
        <f t="shared" si="57"/>
        <v>2</v>
      </c>
      <c r="K1761" s="941"/>
    </row>
    <row r="1762" spans="1:11">
      <c r="A1762" s="15" t="s">
        <v>3210</v>
      </c>
      <c r="B1762" s="15" t="s">
        <v>17835</v>
      </c>
      <c r="C1762" s="772" t="s">
        <v>3172</v>
      </c>
      <c r="D1762" s="17" t="s">
        <v>15642</v>
      </c>
      <c r="E1762" s="825">
        <v>0</v>
      </c>
      <c r="F1762" s="772">
        <v>1</v>
      </c>
      <c r="G1762" s="825">
        <v>72</v>
      </c>
      <c r="H1762" s="772">
        <v>140</v>
      </c>
      <c r="I1762" s="819">
        <f t="shared" si="56"/>
        <v>72</v>
      </c>
      <c r="J1762" s="819">
        <f t="shared" si="57"/>
        <v>141</v>
      </c>
      <c r="K1762" s="941"/>
    </row>
    <row r="1763" spans="1:11">
      <c r="A1763" s="15" t="s">
        <v>3210</v>
      </c>
      <c r="B1763" s="15" t="s">
        <v>17835</v>
      </c>
      <c r="C1763" s="772" t="s">
        <v>3173</v>
      </c>
      <c r="D1763" s="17" t="s">
        <v>15643</v>
      </c>
      <c r="E1763" s="825">
        <v>0</v>
      </c>
      <c r="F1763" s="772">
        <v>1</v>
      </c>
      <c r="G1763" s="825"/>
      <c r="H1763" s="772">
        <v>1</v>
      </c>
      <c r="I1763" s="819">
        <f t="shared" si="56"/>
        <v>0</v>
      </c>
      <c r="J1763" s="819">
        <f t="shared" si="57"/>
        <v>2</v>
      </c>
      <c r="K1763" s="941"/>
    </row>
    <row r="1764" spans="1:11">
      <c r="A1764" s="15" t="s">
        <v>3210</v>
      </c>
      <c r="B1764" s="15" t="s">
        <v>17835</v>
      </c>
      <c r="C1764" s="772" t="s">
        <v>3174</v>
      </c>
      <c r="D1764" s="17" t="s">
        <v>15644</v>
      </c>
      <c r="E1764" s="825">
        <v>0</v>
      </c>
      <c r="F1764" s="772">
        <v>1</v>
      </c>
      <c r="G1764" s="825">
        <v>18</v>
      </c>
      <c r="H1764" s="772">
        <v>20</v>
      </c>
      <c r="I1764" s="819">
        <f t="shared" si="56"/>
        <v>18</v>
      </c>
      <c r="J1764" s="819">
        <f t="shared" si="57"/>
        <v>21</v>
      </c>
      <c r="K1764" s="941"/>
    </row>
    <row r="1765" spans="1:11">
      <c r="A1765" s="15" t="s">
        <v>3210</v>
      </c>
      <c r="B1765" s="15" t="s">
        <v>17835</v>
      </c>
      <c r="C1765" s="772" t="s">
        <v>3175</v>
      </c>
      <c r="D1765" s="17" t="s">
        <v>15645</v>
      </c>
      <c r="E1765" s="825">
        <v>0</v>
      </c>
      <c r="F1765" s="772">
        <v>1</v>
      </c>
      <c r="G1765" s="825">
        <v>10</v>
      </c>
      <c r="H1765" s="772">
        <v>20</v>
      </c>
      <c r="I1765" s="819">
        <f t="shared" si="56"/>
        <v>10</v>
      </c>
      <c r="J1765" s="819">
        <f t="shared" si="57"/>
        <v>21</v>
      </c>
      <c r="K1765" s="941"/>
    </row>
    <row r="1766" spans="1:11">
      <c r="A1766" s="15" t="s">
        <v>3210</v>
      </c>
      <c r="B1766" s="15" t="s">
        <v>17835</v>
      </c>
      <c r="C1766" s="772" t="s">
        <v>3176</v>
      </c>
      <c r="D1766" s="17" t="s">
        <v>15646</v>
      </c>
      <c r="E1766" s="825">
        <v>0</v>
      </c>
      <c r="F1766" s="772">
        <v>1</v>
      </c>
      <c r="G1766" s="825">
        <v>1</v>
      </c>
      <c r="H1766" s="772">
        <v>1</v>
      </c>
      <c r="I1766" s="819">
        <f t="shared" si="56"/>
        <v>1</v>
      </c>
      <c r="J1766" s="819">
        <f t="shared" si="57"/>
        <v>2</v>
      </c>
      <c r="K1766" s="941"/>
    </row>
    <row r="1767" spans="1:11">
      <c r="A1767" s="15" t="s">
        <v>3210</v>
      </c>
      <c r="B1767" s="15" t="s">
        <v>17835</v>
      </c>
      <c r="C1767" s="772" t="s">
        <v>3177</v>
      </c>
      <c r="D1767" s="17" t="s">
        <v>15647</v>
      </c>
      <c r="E1767" s="825">
        <v>0</v>
      </c>
      <c r="F1767" s="772">
        <v>1</v>
      </c>
      <c r="G1767" s="825"/>
      <c r="H1767" s="772">
        <v>1</v>
      </c>
      <c r="I1767" s="819">
        <f t="shared" si="56"/>
        <v>0</v>
      </c>
      <c r="J1767" s="819">
        <f t="shared" si="57"/>
        <v>2</v>
      </c>
      <c r="K1767" s="941"/>
    </row>
    <row r="1768" spans="1:11">
      <c r="A1768" s="15" t="s">
        <v>3210</v>
      </c>
      <c r="B1768" s="15" t="s">
        <v>17835</v>
      </c>
      <c r="C1768" s="772" t="s">
        <v>3178</v>
      </c>
      <c r="D1768" s="17" t="s">
        <v>15648</v>
      </c>
      <c r="E1768" s="825">
        <v>4</v>
      </c>
      <c r="F1768" s="772">
        <v>15</v>
      </c>
      <c r="G1768" s="825">
        <v>15</v>
      </c>
      <c r="H1768" s="772">
        <v>15</v>
      </c>
      <c r="I1768" s="819">
        <f t="shared" si="56"/>
        <v>19</v>
      </c>
      <c r="J1768" s="819">
        <f t="shared" si="57"/>
        <v>30</v>
      </c>
      <c r="K1768" s="941"/>
    </row>
    <row r="1769" spans="1:11">
      <c r="A1769" s="15" t="s">
        <v>3210</v>
      </c>
      <c r="B1769" s="15" t="s">
        <v>17835</v>
      </c>
      <c r="C1769" s="772" t="s">
        <v>3179</v>
      </c>
      <c r="D1769" s="17" t="s">
        <v>15649</v>
      </c>
      <c r="E1769" s="825">
        <v>0</v>
      </c>
      <c r="F1769" s="772">
        <v>1</v>
      </c>
      <c r="G1769" s="825">
        <v>1</v>
      </c>
      <c r="H1769" s="772">
        <v>1</v>
      </c>
      <c r="I1769" s="819">
        <f t="shared" si="56"/>
        <v>1</v>
      </c>
      <c r="J1769" s="819">
        <f t="shared" si="57"/>
        <v>2</v>
      </c>
      <c r="K1769" s="941"/>
    </row>
    <row r="1770" spans="1:11">
      <c r="A1770" s="15" t="s">
        <v>3210</v>
      </c>
      <c r="B1770" s="15" t="s">
        <v>17835</v>
      </c>
      <c r="C1770" s="772" t="s">
        <v>3180</v>
      </c>
      <c r="D1770" s="17" t="s">
        <v>15650</v>
      </c>
      <c r="E1770" s="825">
        <v>0</v>
      </c>
      <c r="F1770" s="772">
        <v>1</v>
      </c>
      <c r="G1770" s="825"/>
      <c r="H1770" s="772">
        <v>1</v>
      </c>
      <c r="I1770" s="819">
        <f t="shared" si="56"/>
        <v>0</v>
      </c>
      <c r="J1770" s="819">
        <f t="shared" si="57"/>
        <v>2</v>
      </c>
      <c r="K1770" s="941"/>
    </row>
    <row r="1771" spans="1:11">
      <c r="A1771" s="15" t="s">
        <v>3210</v>
      </c>
      <c r="B1771" s="15" t="s">
        <v>17835</v>
      </c>
      <c r="C1771" s="772" t="s">
        <v>3181</v>
      </c>
      <c r="D1771" s="17" t="s">
        <v>15651</v>
      </c>
      <c r="E1771" s="825">
        <v>0</v>
      </c>
      <c r="F1771" s="772">
        <v>1</v>
      </c>
      <c r="G1771" s="825"/>
      <c r="H1771" s="772">
        <v>1</v>
      </c>
      <c r="I1771" s="819">
        <f t="shared" si="56"/>
        <v>0</v>
      </c>
      <c r="J1771" s="819">
        <f t="shared" si="57"/>
        <v>2</v>
      </c>
      <c r="K1771" s="941"/>
    </row>
    <row r="1772" spans="1:11">
      <c r="A1772" s="15" t="s">
        <v>3210</v>
      </c>
      <c r="B1772" s="15" t="s">
        <v>17835</v>
      </c>
      <c r="C1772" s="772" t="s">
        <v>3182</v>
      </c>
      <c r="D1772" s="17" t="s">
        <v>15652</v>
      </c>
      <c r="E1772" s="825">
        <v>0</v>
      </c>
      <c r="F1772" s="772">
        <v>1</v>
      </c>
      <c r="G1772" s="825"/>
      <c r="H1772" s="772">
        <v>1</v>
      </c>
      <c r="I1772" s="819">
        <f t="shared" si="56"/>
        <v>0</v>
      </c>
      <c r="J1772" s="819">
        <f t="shared" si="57"/>
        <v>2</v>
      </c>
      <c r="K1772" s="941"/>
    </row>
    <row r="1773" spans="1:11">
      <c r="A1773" s="15" t="s">
        <v>3210</v>
      </c>
      <c r="B1773" s="15" t="s">
        <v>17835</v>
      </c>
      <c r="C1773" s="772" t="s">
        <v>3183</v>
      </c>
      <c r="D1773" s="17" t="s">
        <v>15653</v>
      </c>
      <c r="E1773" s="825">
        <v>0</v>
      </c>
      <c r="F1773" s="772">
        <v>1</v>
      </c>
      <c r="G1773" s="825"/>
      <c r="H1773" s="772">
        <v>1</v>
      </c>
      <c r="I1773" s="819">
        <f t="shared" si="56"/>
        <v>0</v>
      </c>
      <c r="J1773" s="819">
        <f t="shared" si="57"/>
        <v>2</v>
      </c>
      <c r="K1773" s="941"/>
    </row>
    <row r="1774" spans="1:11">
      <c r="A1774" s="15" t="s">
        <v>3210</v>
      </c>
      <c r="B1774" s="15" t="s">
        <v>17835</v>
      </c>
      <c r="C1774" s="772" t="s">
        <v>3184</v>
      </c>
      <c r="D1774" s="17" t="s">
        <v>15654</v>
      </c>
      <c r="E1774" s="825">
        <v>0</v>
      </c>
      <c r="F1774" s="772">
        <v>1</v>
      </c>
      <c r="G1774" s="825"/>
      <c r="H1774" s="772">
        <v>1</v>
      </c>
      <c r="I1774" s="819">
        <f t="shared" si="56"/>
        <v>0</v>
      </c>
      <c r="J1774" s="819">
        <f t="shared" si="57"/>
        <v>2</v>
      </c>
      <c r="K1774" s="941"/>
    </row>
    <row r="1775" spans="1:11">
      <c r="A1775" s="15" t="s">
        <v>3210</v>
      </c>
      <c r="B1775" s="15" t="s">
        <v>17835</v>
      </c>
      <c r="C1775" s="772" t="s">
        <v>3185</v>
      </c>
      <c r="D1775" s="17" t="s">
        <v>15655</v>
      </c>
      <c r="E1775" s="825">
        <v>0</v>
      </c>
      <c r="F1775" s="772">
        <v>1</v>
      </c>
      <c r="G1775" s="825"/>
      <c r="H1775" s="772">
        <v>1</v>
      </c>
      <c r="I1775" s="819">
        <f t="shared" si="56"/>
        <v>0</v>
      </c>
      <c r="J1775" s="819">
        <f t="shared" si="57"/>
        <v>2</v>
      </c>
      <c r="K1775" s="941"/>
    </row>
    <row r="1776" spans="1:11">
      <c r="A1776" s="15" t="s">
        <v>3210</v>
      </c>
      <c r="B1776" s="15" t="s">
        <v>17835</v>
      </c>
      <c r="C1776" s="772" t="s">
        <v>3186</v>
      </c>
      <c r="D1776" s="17" t="s">
        <v>15656</v>
      </c>
      <c r="E1776" s="825">
        <v>0</v>
      </c>
      <c r="F1776" s="772">
        <v>1</v>
      </c>
      <c r="G1776" s="825"/>
      <c r="H1776" s="772">
        <v>1</v>
      </c>
      <c r="I1776" s="819">
        <f t="shared" si="56"/>
        <v>0</v>
      </c>
      <c r="J1776" s="819">
        <f t="shared" si="57"/>
        <v>2</v>
      </c>
      <c r="K1776" s="941"/>
    </row>
    <row r="1777" spans="1:11">
      <c r="A1777" s="15" t="s">
        <v>3210</v>
      </c>
      <c r="B1777" s="15" t="s">
        <v>17835</v>
      </c>
      <c r="C1777" s="772" t="s">
        <v>3187</v>
      </c>
      <c r="D1777" s="17" t="s">
        <v>15657</v>
      </c>
      <c r="E1777" s="825">
        <v>0</v>
      </c>
      <c r="F1777" s="772">
        <v>1</v>
      </c>
      <c r="G1777" s="825"/>
      <c r="H1777" s="772">
        <v>1</v>
      </c>
      <c r="I1777" s="819">
        <f t="shared" si="56"/>
        <v>0</v>
      </c>
      <c r="J1777" s="819">
        <f t="shared" si="57"/>
        <v>2</v>
      </c>
      <c r="K1777" s="941"/>
    </row>
    <row r="1778" spans="1:11">
      <c r="A1778" s="15" t="s">
        <v>3210</v>
      </c>
      <c r="B1778" s="15" t="s">
        <v>17835</v>
      </c>
      <c r="C1778" s="772" t="s">
        <v>3188</v>
      </c>
      <c r="D1778" s="17" t="s">
        <v>15658</v>
      </c>
      <c r="E1778" s="825">
        <v>0</v>
      </c>
      <c r="F1778" s="772">
        <v>1</v>
      </c>
      <c r="G1778" s="825"/>
      <c r="H1778" s="772">
        <v>1</v>
      </c>
      <c r="I1778" s="819">
        <f t="shared" si="56"/>
        <v>0</v>
      </c>
      <c r="J1778" s="819">
        <f t="shared" si="57"/>
        <v>2</v>
      </c>
      <c r="K1778" s="941"/>
    </row>
    <row r="1779" spans="1:11">
      <c r="A1779" s="15" t="s">
        <v>3210</v>
      </c>
      <c r="B1779" s="15" t="s">
        <v>17835</v>
      </c>
      <c r="C1779" s="772" t="s">
        <v>3189</v>
      </c>
      <c r="D1779" s="17" t="s">
        <v>15659</v>
      </c>
      <c r="E1779" s="825">
        <v>0</v>
      </c>
      <c r="F1779" s="772">
        <v>1</v>
      </c>
      <c r="G1779" s="825"/>
      <c r="H1779" s="772">
        <v>1</v>
      </c>
      <c r="I1779" s="819">
        <f t="shared" si="56"/>
        <v>0</v>
      </c>
      <c r="J1779" s="819">
        <f t="shared" si="57"/>
        <v>2</v>
      </c>
      <c r="K1779" s="941"/>
    </row>
    <row r="1780" spans="1:11">
      <c r="A1780" s="15" t="s">
        <v>3210</v>
      </c>
      <c r="B1780" s="15" t="s">
        <v>17835</v>
      </c>
      <c r="C1780" s="772" t="s">
        <v>3190</v>
      </c>
      <c r="D1780" s="17" t="s">
        <v>15660</v>
      </c>
      <c r="E1780" s="825">
        <v>0</v>
      </c>
      <c r="F1780" s="772">
        <v>1</v>
      </c>
      <c r="G1780" s="825"/>
      <c r="H1780" s="772">
        <v>1</v>
      </c>
      <c r="I1780" s="819">
        <f t="shared" si="56"/>
        <v>0</v>
      </c>
      <c r="J1780" s="819">
        <f t="shared" si="57"/>
        <v>2</v>
      </c>
      <c r="K1780" s="941"/>
    </row>
    <row r="1781" spans="1:11">
      <c r="A1781" s="15" t="s">
        <v>3210</v>
      </c>
      <c r="B1781" s="15" t="s">
        <v>17835</v>
      </c>
      <c r="C1781" s="772" t="s">
        <v>3191</v>
      </c>
      <c r="D1781" s="17" t="s">
        <v>3192</v>
      </c>
      <c r="E1781" s="825">
        <v>0</v>
      </c>
      <c r="F1781" s="772">
        <v>1</v>
      </c>
      <c r="G1781" s="825">
        <v>29</v>
      </c>
      <c r="H1781" s="772">
        <v>30</v>
      </c>
      <c r="I1781" s="819">
        <f t="shared" si="56"/>
        <v>29</v>
      </c>
      <c r="J1781" s="819">
        <f t="shared" si="57"/>
        <v>31</v>
      </c>
      <c r="K1781" s="941"/>
    </row>
    <row r="1782" spans="1:11">
      <c r="A1782" s="15" t="s">
        <v>3210</v>
      </c>
      <c r="B1782" s="15" t="s">
        <v>17835</v>
      </c>
      <c r="C1782" s="772" t="s">
        <v>3193</v>
      </c>
      <c r="D1782" s="17" t="s">
        <v>3194</v>
      </c>
      <c r="E1782" s="825">
        <v>0</v>
      </c>
      <c r="F1782" s="772">
        <v>1</v>
      </c>
      <c r="G1782" s="825"/>
      <c r="H1782" s="772">
        <v>5</v>
      </c>
      <c r="I1782" s="819">
        <f t="shared" si="56"/>
        <v>0</v>
      </c>
      <c r="J1782" s="819">
        <f t="shared" si="57"/>
        <v>6</v>
      </c>
      <c r="K1782" s="941"/>
    </row>
    <row r="1783" spans="1:11">
      <c r="A1783" s="15" t="s">
        <v>3210</v>
      </c>
      <c r="B1783" s="15" t="s">
        <v>17835</v>
      </c>
      <c r="C1783" s="772" t="s">
        <v>3195</v>
      </c>
      <c r="D1783" s="17" t="s">
        <v>15663</v>
      </c>
      <c r="E1783" s="825">
        <v>0</v>
      </c>
      <c r="F1783" s="772">
        <v>1</v>
      </c>
      <c r="G1783" s="825"/>
      <c r="H1783" s="772">
        <v>1</v>
      </c>
      <c r="I1783" s="819">
        <f t="shared" si="56"/>
        <v>0</v>
      </c>
      <c r="J1783" s="819">
        <f t="shared" si="57"/>
        <v>2</v>
      </c>
      <c r="K1783" s="941"/>
    </row>
    <row r="1784" spans="1:11">
      <c r="A1784" s="15" t="s">
        <v>3210</v>
      </c>
      <c r="B1784" s="15" t="s">
        <v>17835</v>
      </c>
      <c r="C1784" s="772" t="s">
        <v>3196</v>
      </c>
      <c r="D1784" s="17" t="s">
        <v>15664</v>
      </c>
      <c r="E1784" s="825">
        <v>0</v>
      </c>
      <c r="F1784" s="772">
        <v>1</v>
      </c>
      <c r="G1784" s="825"/>
      <c r="H1784" s="772">
        <v>1</v>
      </c>
      <c r="I1784" s="819">
        <f t="shared" si="56"/>
        <v>0</v>
      </c>
      <c r="J1784" s="819">
        <f t="shared" si="57"/>
        <v>2</v>
      </c>
      <c r="K1784" s="941"/>
    </row>
    <row r="1785" spans="1:11">
      <c r="A1785" s="15" t="s">
        <v>3210</v>
      </c>
      <c r="B1785" s="15" t="s">
        <v>17835</v>
      </c>
      <c r="C1785" s="772" t="s">
        <v>3197</v>
      </c>
      <c r="D1785" s="17" t="s">
        <v>15665</v>
      </c>
      <c r="E1785" s="825">
        <v>0</v>
      </c>
      <c r="F1785" s="772">
        <v>1</v>
      </c>
      <c r="G1785" s="825"/>
      <c r="H1785" s="772">
        <v>1</v>
      </c>
      <c r="I1785" s="819">
        <f t="shared" si="56"/>
        <v>0</v>
      </c>
      <c r="J1785" s="819">
        <f t="shared" si="57"/>
        <v>2</v>
      </c>
      <c r="K1785" s="941"/>
    </row>
    <row r="1786" spans="1:11">
      <c r="A1786" s="15" t="s">
        <v>3210</v>
      </c>
      <c r="B1786" s="15" t="s">
        <v>17835</v>
      </c>
      <c r="C1786" s="772" t="s">
        <v>3198</v>
      </c>
      <c r="D1786" s="17" t="s">
        <v>15666</v>
      </c>
      <c r="E1786" s="825">
        <v>0</v>
      </c>
      <c r="F1786" s="772">
        <v>1</v>
      </c>
      <c r="G1786" s="825"/>
      <c r="H1786" s="772">
        <v>1</v>
      </c>
      <c r="I1786" s="819">
        <f t="shared" si="56"/>
        <v>0</v>
      </c>
      <c r="J1786" s="819">
        <f t="shared" si="57"/>
        <v>2</v>
      </c>
      <c r="K1786" s="941"/>
    </row>
    <row r="1787" spans="1:11">
      <c r="A1787" s="15" t="s">
        <v>3210</v>
      </c>
      <c r="B1787" s="15" t="s">
        <v>17835</v>
      </c>
      <c r="C1787" s="772" t="s">
        <v>3199</v>
      </c>
      <c r="D1787" s="17" t="s">
        <v>15667</v>
      </c>
      <c r="E1787" s="825">
        <v>0</v>
      </c>
      <c r="F1787" s="772">
        <v>1</v>
      </c>
      <c r="G1787" s="825"/>
      <c r="H1787" s="772">
        <v>1</v>
      </c>
      <c r="I1787" s="819">
        <f t="shared" si="56"/>
        <v>0</v>
      </c>
      <c r="J1787" s="819">
        <f t="shared" si="57"/>
        <v>2</v>
      </c>
      <c r="K1787" s="941"/>
    </row>
    <row r="1788" spans="1:11">
      <c r="A1788" s="15" t="s">
        <v>3210</v>
      </c>
      <c r="B1788" s="15" t="s">
        <v>17835</v>
      </c>
      <c r="C1788" s="772" t="s">
        <v>3200</v>
      </c>
      <c r="D1788" s="17" t="s">
        <v>15668</v>
      </c>
      <c r="E1788" s="825">
        <v>0</v>
      </c>
      <c r="F1788" s="772">
        <v>1</v>
      </c>
      <c r="G1788" s="825"/>
      <c r="H1788" s="772">
        <v>1</v>
      </c>
      <c r="I1788" s="819">
        <f t="shared" si="56"/>
        <v>0</v>
      </c>
      <c r="J1788" s="819">
        <f t="shared" si="57"/>
        <v>2</v>
      </c>
      <c r="K1788" s="941"/>
    </row>
    <row r="1789" spans="1:11">
      <c r="A1789" s="15" t="s">
        <v>3210</v>
      </c>
      <c r="B1789" s="15" t="s">
        <v>17835</v>
      </c>
      <c r="C1789" s="772" t="s">
        <v>3201</v>
      </c>
      <c r="D1789" s="17" t="s">
        <v>15669</v>
      </c>
      <c r="E1789" s="825">
        <v>0</v>
      </c>
      <c r="F1789" s="772">
        <v>1</v>
      </c>
      <c r="G1789" s="825"/>
      <c r="H1789" s="772">
        <v>1</v>
      </c>
      <c r="I1789" s="819">
        <f t="shared" si="56"/>
        <v>0</v>
      </c>
      <c r="J1789" s="819">
        <f t="shared" si="57"/>
        <v>2</v>
      </c>
      <c r="K1789" s="941"/>
    </row>
    <row r="1790" spans="1:11">
      <c r="A1790" s="15" t="s">
        <v>3210</v>
      </c>
      <c r="B1790" s="15" t="s">
        <v>17835</v>
      </c>
      <c r="C1790" s="772" t="s">
        <v>3202</v>
      </c>
      <c r="D1790" s="17" t="s">
        <v>15670</v>
      </c>
      <c r="E1790" s="825">
        <v>31</v>
      </c>
      <c r="F1790" s="772">
        <v>30</v>
      </c>
      <c r="G1790" s="825"/>
      <c r="H1790" s="772">
        <v>1</v>
      </c>
      <c r="I1790" s="819">
        <f t="shared" si="56"/>
        <v>31</v>
      </c>
      <c r="J1790" s="819">
        <f t="shared" si="57"/>
        <v>31</v>
      </c>
      <c r="K1790" s="941"/>
    </row>
    <row r="1791" spans="1:11">
      <c r="A1791" s="15" t="s">
        <v>3210</v>
      </c>
      <c r="B1791" s="15" t="s">
        <v>17835</v>
      </c>
      <c r="C1791" s="772" t="s">
        <v>3203</v>
      </c>
      <c r="D1791" s="17" t="s">
        <v>15671</v>
      </c>
      <c r="E1791" s="825">
        <v>0</v>
      </c>
      <c r="F1791" s="772">
        <v>1</v>
      </c>
      <c r="G1791" s="825"/>
      <c r="H1791" s="772">
        <v>1</v>
      </c>
      <c r="I1791" s="819">
        <f t="shared" si="56"/>
        <v>0</v>
      </c>
      <c r="J1791" s="819">
        <f t="shared" si="57"/>
        <v>2</v>
      </c>
      <c r="K1791" s="941"/>
    </row>
    <row r="1792" spans="1:11">
      <c r="A1792" s="15" t="s">
        <v>3210</v>
      </c>
      <c r="B1792" s="15" t="s">
        <v>17835</v>
      </c>
      <c r="C1792" s="772" t="s">
        <v>3204</v>
      </c>
      <c r="D1792" s="17" t="s">
        <v>15672</v>
      </c>
      <c r="E1792" s="825">
        <v>0</v>
      </c>
      <c r="F1792" s="772">
        <v>1</v>
      </c>
      <c r="G1792" s="825"/>
      <c r="H1792" s="772">
        <v>1</v>
      </c>
      <c r="I1792" s="819">
        <f t="shared" si="56"/>
        <v>0</v>
      </c>
      <c r="J1792" s="819">
        <f t="shared" si="57"/>
        <v>2</v>
      </c>
      <c r="K1792" s="941"/>
    </row>
    <row r="1793" spans="1:11">
      <c r="A1793" s="15" t="s">
        <v>3210</v>
      </c>
      <c r="B1793" s="15" t="s">
        <v>17835</v>
      </c>
      <c r="C1793" s="772" t="s">
        <v>3205</v>
      </c>
      <c r="D1793" s="17" t="s">
        <v>15673</v>
      </c>
      <c r="E1793" s="825">
        <v>0</v>
      </c>
      <c r="F1793" s="772">
        <v>1</v>
      </c>
      <c r="G1793" s="825"/>
      <c r="H1793" s="772">
        <v>1</v>
      </c>
      <c r="I1793" s="819">
        <f t="shared" ref="I1793:I1856" si="58">E1793+G1793</f>
        <v>0</v>
      </c>
      <c r="J1793" s="819">
        <f t="shared" ref="J1793:J1856" si="59">F1793+H1793</f>
        <v>2</v>
      </c>
      <c r="K1793" s="941"/>
    </row>
    <row r="1794" spans="1:11">
      <c r="A1794" s="15" t="s">
        <v>3210</v>
      </c>
      <c r="B1794" s="15" t="s">
        <v>17835</v>
      </c>
      <c r="C1794" s="772" t="s">
        <v>3206</v>
      </c>
      <c r="D1794" s="17" t="s">
        <v>15674</v>
      </c>
      <c r="E1794" s="825">
        <v>2</v>
      </c>
      <c r="F1794" s="772">
        <v>5</v>
      </c>
      <c r="G1794" s="825"/>
      <c r="H1794" s="772">
        <v>10</v>
      </c>
      <c r="I1794" s="819">
        <f t="shared" si="58"/>
        <v>2</v>
      </c>
      <c r="J1794" s="819">
        <f t="shared" si="59"/>
        <v>15</v>
      </c>
      <c r="K1794" s="941"/>
    </row>
    <row r="1795" spans="1:11">
      <c r="A1795" s="15" t="s">
        <v>3210</v>
      </c>
      <c r="B1795" s="15" t="s">
        <v>17835</v>
      </c>
      <c r="C1795" s="772" t="s">
        <v>3207</v>
      </c>
      <c r="D1795" s="17" t="s">
        <v>15675</v>
      </c>
      <c r="E1795" s="825">
        <v>0</v>
      </c>
      <c r="F1795" s="772">
        <v>1</v>
      </c>
      <c r="G1795" s="825"/>
      <c r="H1795" s="772">
        <v>1</v>
      </c>
      <c r="I1795" s="819">
        <f t="shared" si="58"/>
        <v>0</v>
      </c>
      <c r="J1795" s="819">
        <f t="shared" si="59"/>
        <v>2</v>
      </c>
      <c r="K1795" s="941"/>
    </row>
    <row r="1796" spans="1:11">
      <c r="A1796" s="15" t="s">
        <v>3210</v>
      </c>
      <c r="B1796" s="15" t="s">
        <v>17835</v>
      </c>
      <c r="C1796" s="772" t="s">
        <v>3208</v>
      </c>
      <c r="D1796" s="17" t="s">
        <v>15676</v>
      </c>
      <c r="E1796" s="825">
        <v>0</v>
      </c>
      <c r="F1796" s="772">
        <v>1</v>
      </c>
      <c r="G1796" s="825"/>
      <c r="H1796" s="772">
        <v>1</v>
      </c>
      <c r="I1796" s="819">
        <f t="shared" si="58"/>
        <v>0</v>
      </c>
      <c r="J1796" s="819">
        <f t="shared" si="59"/>
        <v>2</v>
      </c>
      <c r="K1796" s="941"/>
    </row>
    <row r="1797" spans="1:11">
      <c r="A1797" s="15" t="s">
        <v>3210</v>
      </c>
      <c r="B1797" s="15" t="s">
        <v>17835</v>
      </c>
      <c r="C1797" s="772" t="s">
        <v>3209</v>
      </c>
      <c r="D1797" s="17" t="s">
        <v>15677</v>
      </c>
      <c r="E1797" s="825">
        <v>0</v>
      </c>
      <c r="F1797" s="772">
        <v>1</v>
      </c>
      <c r="G1797" s="825"/>
      <c r="H1797" s="772">
        <v>1</v>
      </c>
      <c r="I1797" s="819">
        <f t="shared" si="58"/>
        <v>0</v>
      </c>
      <c r="J1797" s="819">
        <f t="shared" si="59"/>
        <v>2</v>
      </c>
      <c r="K1797" s="941"/>
    </row>
    <row r="1798" spans="1:11">
      <c r="A1798" s="15" t="s">
        <v>3447</v>
      </c>
      <c r="B1798" s="15" t="s">
        <v>17835</v>
      </c>
      <c r="C1798" s="772" t="s">
        <v>1845</v>
      </c>
      <c r="D1798" s="17" t="s">
        <v>14605</v>
      </c>
      <c r="E1798" s="825">
        <v>0</v>
      </c>
      <c r="F1798" s="772">
        <v>0</v>
      </c>
      <c r="G1798" s="825"/>
      <c r="H1798" s="772">
        <v>1</v>
      </c>
      <c r="I1798" s="819">
        <f t="shared" si="58"/>
        <v>0</v>
      </c>
      <c r="J1798" s="819">
        <f t="shared" si="59"/>
        <v>1</v>
      </c>
      <c r="K1798" s="941"/>
    </row>
    <row r="1799" spans="1:11">
      <c r="A1799" s="15" t="s">
        <v>3447</v>
      </c>
      <c r="B1799" s="15" t="s">
        <v>17835</v>
      </c>
      <c r="C1799" s="772" t="s">
        <v>3352</v>
      </c>
      <c r="D1799" s="17" t="s">
        <v>15678</v>
      </c>
      <c r="E1799" s="825">
        <v>0</v>
      </c>
      <c r="F1799" s="772">
        <v>0</v>
      </c>
      <c r="G1799" s="825"/>
      <c r="H1799" s="772">
        <v>1</v>
      </c>
      <c r="I1799" s="819">
        <f t="shared" si="58"/>
        <v>0</v>
      </c>
      <c r="J1799" s="819">
        <f t="shared" si="59"/>
        <v>1</v>
      </c>
      <c r="K1799" s="941"/>
    </row>
    <row r="1800" spans="1:11">
      <c r="A1800" s="15" t="s">
        <v>3447</v>
      </c>
      <c r="B1800" s="15" t="s">
        <v>17835</v>
      </c>
      <c r="C1800" s="772" t="s">
        <v>2762</v>
      </c>
      <c r="D1800" s="17" t="s">
        <v>15421</v>
      </c>
      <c r="E1800" s="825">
        <v>0</v>
      </c>
      <c r="F1800" s="772">
        <v>0</v>
      </c>
      <c r="G1800" s="825">
        <v>11</v>
      </c>
      <c r="H1800" s="772">
        <v>10</v>
      </c>
      <c r="I1800" s="819">
        <f t="shared" si="58"/>
        <v>11</v>
      </c>
      <c r="J1800" s="819">
        <f t="shared" si="59"/>
        <v>10</v>
      </c>
      <c r="K1800" s="941"/>
    </row>
    <row r="1801" spans="1:11">
      <c r="A1801" s="15" t="s">
        <v>3447</v>
      </c>
      <c r="B1801" s="15" t="s">
        <v>17835</v>
      </c>
      <c r="C1801" s="772" t="s">
        <v>1854</v>
      </c>
      <c r="D1801" s="17" t="s">
        <v>14617</v>
      </c>
      <c r="E1801" s="825">
        <v>0</v>
      </c>
      <c r="F1801" s="772">
        <v>0</v>
      </c>
      <c r="G1801" s="825">
        <v>1</v>
      </c>
      <c r="H1801" s="772">
        <v>1</v>
      </c>
      <c r="I1801" s="819">
        <f t="shared" si="58"/>
        <v>1</v>
      </c>
      <c r="J1801" s="819">
        <f t="shared" si="59"/>
        <v>1</v>
      </c>
      <c r="K1801" s="941"/>
    </row>
    <row r="1802" spans="1:11">
      <c r="A1802" s="15" t="s">
        <v>3447</v>
      </c>
      <c r="B1802" s="15" t="s">
        <v>17835</v>
      </c>
      <c r="C1802" s="772" t="s">
        <v>3353</v>
      </c>
      <c r="D1802" s="17" t="s">
        <v>15679</v>
      </c>
      <c r="E1802" s="825">
        <v>0</v>
      </c>
      <c r="F1802" s="772">
        <v>0</v>
      </c>
      <c r="G1802" s="825"/>
      <c r="H1802" s="772">
        <v>1</v>
      </c>
      <c r="I1802" s="819">
        <f t="shared" si="58"/>
        <v>0</v>
      </c>
      <c r="J1802" s="819">
        <f t="shared" si="59"/>
        <v>1</v>
      </c>
      <c r="K1802" s="941"/>
    </row>
    <row r="1803" spans="1:11">
      <c r="A1803" s="15" t="s">
        <v>3447</v>
      </c>
      <c r="B1803" s="15" t="s">
        <v>17835</v>
      </c>
      <c r="C1803" s="772" t="s">
        <v>2774</v>
      </c>
      <c r="D1803" s="17" t="s">
        <v>15429</v>
      </c>
      <c r="E1803" s="825">
        <v>0</v>
      </c>
      <c r="F1803" s="772">
        <v>0</v>
      </c>
      <c r="G1803" s="825"/>
      <c r="H1803" s="772">
        <v>1</v>
      </c>
      <c r="I1803" s="819">
        <f t="shared" si="58"/>
        <v>0</v>
      </c>
      <c r="J1803" s="819">
        <f t="shared" si="59"/>
        <v>1</v>
      </c>
      <c r="K1803" s="941"/>
    </row>
    <row r="1804" spans="1:11">
      <c r="A1804" s="15" t="s">
        <v>3447</v>
      </c>
      <c r="B1804" s="15" t="s">
        <v>17835</v>
      </c>
      <c r="C1804" s="772" t="s">
        <v>3354</v>
      </c>
      <c r="D1804" s="17" t="s">
        <v>15680</v>
      </c>
      <c r="E1804" s="825">
        <v>0</v>
      </c>
      <c r="F1804" s="772">
        <v>0</v>
      </c>
      <c r="G1804" s="825"/>
      <c r="H1804" s="772">
        <v>1</v>
      </c>
      <c r="I1804" s="819">
        <f t="shared" si="58"/>
        <v>0</v>
      </c>
      <c r="J1804" s="819">
        <f t="shared" si="59"/>
        <v>1</v>
      </c>
      <c r="K1804" s="941"/>
    </row>
    <row r="1805" spans="1:11">
      <c r="A1805" s="15" t="s">
        <v>3447</v>
      </c>
      <c r="B1805" s="15" t="s">
        <v>17835</v>
      </c>
      <c r="C1805" s="772" t="s">
        <v>3355</v>
      </c>
      <c r="D1805" s="17" t="s">
        <v>15681</v>
      </c>
      <c r="E1805" s="825">
        <v>0</v>
      </c>
      <c r="F1805" s="772">
        <v>0</v>
      </c>
      <c r="G1805" s="825"/>
      <c r="H1805" s="772">
        <v>1</v>
      </c>
      <c r="I1805" s="819">
        <f t="shared" si="58"/>
        <v>0</v>
      </c>
      <c r="J1805" s="819">
        <f t="shared" si="59"/>
        <v>1</v>
      </c>
      <c r="K1805" s="941"/>
    </row>
    <row r="1806" spans="1:11">
      <c r="A1806" s="15" t="s">
        <v>3447</v>
      </c>
      <c r="B1806" s="15" t="s">
        <v>17835</v>
      </c>
      <c r="C1806" s="772" t="s">
        <v>2776</v>
      </c>
      <c r="D1806" s="17" t="s">
        <v>15431</v>
      </c>
      <c r="E1806" s="825">
        <v>0</v>
      </c>
      <c r="F1806" s="772">
        <v>0</v>
      </c>
      <c r="G1806" s="825"/>
      <c r="H1806" s="772">
        <v>1</v>
      </c>
      <c r="I1806" s="819">
        <f t="shared" si="58"/>
        <v>0</v>
      </c>
      <c r="J1806" s="819">
        <f t="shared" si="59"/>
        <v>1</v>
      </c>
      <c r="K1806" s="941"/>
    </row>
    <row r="1807" spans="1:11">
      <c r="A1807" s="15" t="s">
        <v>3447</v>
      </c>
      <c r="B1807" s="15" t="s">
        <v>17835</v>
      </c>
      <c r="C1807" s="772" t="s">
        <v>2780</v>
      </c>
      <c r="D1807" s="17" t="s">
        <v>15435</v>
      </c>
      <c r="E1807" s="825">
        <v>0</v>
      </c>
      <c r="F1807" s="772">
        <v>0</v>
      </c>
      <c r="G1807" s="825">
        <v>1</v>
      </c>
      <c r="H1807" s="772">
        <v>2</v>
      </c>
      <c r="I1807" s="819">
        <f t="shared" si="58"/>
        <v>1</v>
      </c>
      <c r="J1807" s="819">
        <f t="shared" si="59"/>
        <v>2</v>
      </c>
      <c r="K1807" s="941"/>
    </row>
    <row r="1808" spans="1:11">
      <c r="A1808" s="15" t="s">
        <v>3447</v>
      </c>
      <c r="B1808" s="15" t="s">
        <v>17835</v>
      </c>
      <c r="C1808" s="772" t="s">
        <v>3356</v>
      </c>
      <c r="D1808" s="17" t="s">
        <v>15682</v>
      </c>
      <c r="E1808" s="825">
        <v>0</v>
      </c>
      <c r="F1808" s="772">
        <v>0</v>
      </c>
      <c r="G1808" s="825"/>
      <c r="H1808" s="772">
        <v>1</v>
      </c>
      <c r="I1808" s="819">
        <f t="shared" si="58"/>
        <v>0</v>
      </c>
      <c r="J1808" s="819">
        <f t="shared" si="59"/>
        <v>1</v>
      </c>
      <c r="K1808" s="941"/>
    </row>
    <row r="1809" spans="1:11">
      <c r="A1809" s="15" t="s">
        <v>3447</v>
      </c>
      <c r="B1809" s="15" t="s">
        <v>17835</v>
      </c>
      <c r="C1809" s="772" t="s">
        <v>3357</v>
      </c>
      <c r="D1809" s="17" t="s">
        <v>15683</v>
      </c>
      <c r="E1809" s="825">
        <v>0</v>
      </c>
      <c r="F1809" s="772">
        <v>0</v>
      </c>
      <c r="G1809" s="825"/>
      <c r="H1809" s="772">
        <v>1</v>
      </c>
      <c r="I1809" s="819">
        <f t="shared" si="58"/>
        <v>0</v>
      </c>
      <c r="J1809" s="819">
        <f t="shared" si="59"/>
        <v>1</v>
      </c>
      <c r="K1809" s="941"/>
    </row>
    <row r="1810" spans="1:11">
      <c r="A1810" s="15" t="s">
        <v>3447</v>
      </c>
      <c r="B1810" s="15" t="s">
        <v>17835</v>
      </c>
      <c r="C1810" s="772" t="s">
        <v>3358</v>
      </c>
      <c r="D1810" s="17" t="s">
        <v>15684</v>
      </c>
      <c r="E1810" s="825">
        <v>0</v>
      </c>
      <c r="F1810" s="772">
        <v>0</v>
      </c>
      <c r="G1810" s="825">
        <v>1</v>
      </c>
      <c r="H1810" s="772">
        <v>1</v>
      </c>
      <c r="I1810" s="819">
        <f t="shared" si="58"/>
        <v>1</v>
      </c>
      <c r="J1810" s="819">
        <f t="shared" si="59"/>
        <v>1</v>
      </c>
      <c r="K1810" s="941"/>
    </row>
    <row r="1811" spans="1:11">
      <c r="A1811" s="15" t="s">
        <v>3447</v>
      </c>
      <c r="B1811" s="15" t="s">
        <v>17835</v>
      </c>
      <c r="C1811" s="772" t="s">
        <v>2786</v>
      </c>
      <c r="D1811" s="17" t="s">
        <v>15439</v>
      </c>
      <c r="E1811" s="825">
        <v>0</v>
      </c>
      <c r="F1811" s="772">
        <v>0</v>
      </c>
      <c r="G1811" s="825"/>
      <c r="H1811" s="772">
        <v>1</v>
      </c>
      <c r="I1811" s="819">
        <f t="shared" si="58"/>
        <v>0</v>
      </c>
      <c r="J1811" s="819">
        <f t="shared" si="59"/>
        <v>1</v>
      </c>
      <c r="K1811" s="941"/>
    </row>
    <row r="1812" spans="1:11">
      <c r="A1812" s="15" t="s">
        <v>3447</v>
      </c>
      <c r="B1812" s="15" t="s">
        <v>17835</v>
      </c>
      <c r="C1812" s="772" t="s">
        <v>2787</v>
      </c>
      <c r="D1812" s="17" t="s">
        <v>15440</v>
      </c>
      <c r="E1812" s="825">
        <v>0</v>
      </c>
      <c r="F1812" s="772">
        <v>0</v>
      </c>
      <c r="G1812" s="825">
        <v>1</v>
      </c>
      <c r="H1812" s="772">
        <v>1</v>
      </c>
      <c r="I1812" s="819">
        <f t="shared" si="58"/>
        <v>1</v>
      </c>
      <c r="J1812" s="819">
        <f t="shared" si="59"/>
        <v>1</v>
      </c>
      <c r="K1812" s="941"/>
    </row>
    <row r="1813" spans="1:11">
      <c r="A1813" s="15" t="s">
        <v>3447</v>
      </c>
      <c r="B1813" s="15" t="s">
        <v>17835</v>
      </c>
      <c r="C1813" s="772" t="s">
        <v>2788</v>
      </c>
      <c r="D1813" s="17" t="s">
        <v>15441</v>
      </c>
      <c r="E1813" s="825">
        <v>0</v>
      </c>
      <c r="F1813" s="772">
        <v>0</v>
      </c>
      <c r="G1813" s="825"/>
      <c r="H1813" s="772">
        <v>1</v>
      </c>
      <c r="I1813" s="819">
        <f t="shared" si="58"/>
        <v>0</v>
      </c>
      <c r="J1813" s="819">
        <f t="shared" si="59"/>
        <v>1</v>
      </c>
      <c r="K1813" s="941"/>
    </row>
    <row r="1814" spans="1:11">
      <c r="A1814" s="15" t="s">
        <v>3447</v>
      </c>
      <c r="B1814" s="15" t="s">
        <v>17835</v>
      </c>
      <c r="C1814" s="772" t="s">
        <v>3359</v>
      </c>
      <c r="D1814" s="17" t="s">
        <v>15685</v>
      </c>
      <c r="E1814" s="825">
        <v>0</v>
      </c>
      <c r="F1814" s="772">
        <v>0</v>
      </c>
      <c r="G1814" s="825">
        <v>1</v>
      </c>
      <c r="H1814" s="772">
        <v>1</v>
      </c>
      <c r="I1814" s="819">
        <f t="shared" si="58"/>
        <v>1</v>
      </c>
      <c r="J1814" s="819">
        <f t="shared" si="59"/>
        <v>1</v>
      </c>
      <c r="K1814" s="941"/>
    </row>
    <row r="1815" spans="1:11">
      <c r="A1815" s="15" t="s">
        <v>3447</v>
      </c>
      <c r="B1815" s="15" t="s">
        <v>17835</v>
      </c>
      <c r="C1815" s="772" t="s">
        <v>3360</v>
      </c>
      <c r="D1815" s="17" t="s">
        <v>15686</v>
      </c>
      <c r="E1815" s="825">
        <v>0</v>
      </c>
      <c r="F1815" s="772">
        <v>0</v>
      </c>
      <c r="G1815" s="825"/>
      <c r="H1815" s="772">
        <v>1</v>
      </c>
      <c r="I1815" s="819">
        <f t="shared" si="58"/>
        <v>0</v>
      </c>
      <c r="J1815" s="819">
        <f t="shared" si="59"/>
        <v>1</v>
      </c>
      <c r="K1815" s="941"/>
    </row>
    <row r="1816" spans="1:11">
      <c r="A1816" s="15" t="s">
        <v>3447</v>
      </c>
      <c r="B1816" s="15" t="s">
        <v>17835</v>
      </c>
      <c r="C1816" s="772" t="s">
        <v>3361</v>
      </c>
      <c r="D1816" s="17" t="s">
        <v>15687</v>
      </c>
      <c r="E1816" s="825">
        <v>0</v>
      </c>
      <c r="F1816" s="772">
        <v>0</v>
      </c>
      <c r="G1816" s="825"/>
      <c r="H1816" s="772">
        <v>1</v>
      </c>
      <c r="I1816" s="819">
        <f t="shared" si="58"/>
        <v>0</v>
      </c>
      <c r="J1816" s="819">
        <f t="shared" si="59"/>
        <v>1</v>
      </c>
      <c r="K1816" s="941"/>
    </row>
    <row r="1817" spans="1:11">
      <c r="A1817" s="15" t="s">
        <v>3447</v>
      </c>
      <c r="B1817" s="15" t="s">
        <v>17835</v>
      </c>
      <c r="C1817" s="772" t="s">
        <v>3362</v>
      </c>
      <c r="D1817" s="17" t="s">
        <v>15688</v>
      </c>
      <c r="E1817" s="825">
        <v>0</v>
      </c>
      <c r="F1817" s="772">
        <v>0</v>
      </c>
      <c r="G1817" s="825"/>
      <c r="H1817" s="772">
        <v>1</v>
      </c>
      <c r="I1817" s="819">
        <f t="shared" si="58"/>
        <v>0</v>
      </c>
      <c r="J1817" s="819">
        <f t="shared" si="59"/>
        <v>1</v>
      </c>
      <c r="K1817" s="941"/>
    </row>
    <row r="1818" spans="1:11">
      <c r="A1818" s="15" t="s">
        <v>3447</v>
      </c>
      <c r="B1818" s="15" t="s">
        <v>17835</v>
      </c>
      <c r="C1818" s="772" t="s">
        <v>3363</v>
      </c>
      <c r="D1818" s="17" t="s">
        <v>15689</v>
      </c>
      <c r="E1818" s="825">
        <v>0</v>
      </c>
      <c r="F1818" s="772">
        <v>0</v>
      </c>
      <c r="G1818" s="825"/>
      <c r="H1818" s="772">
        <v>1</v>
      </c>
      <c r="I1818" s="819">
        <f t="shared" si="58"/>
        <v>0</v>
      </c>
      <c r="J1818" s="819">
        <f t="shared" si="59"/>
        <v>1</v>
      </c>
      <c r="K1818" s="941"/>
    </row>
    <row r="1819" spans="1:11">
      <c r="A1819" s="15" t="s">
        <v>3447</v>
      </c>
      <c r="B1819" s="15" t="s">
        <v>17835</v>
      </c>
      <c r="C1819" s="772" t="s">
        <v>3364</v>
      </c>
      <c r="D1819" s="17" t="s">
        <v>15690</v>
      </c>
      <c r="E1819" s="825">
        <v>0</v>
      </c>
      <c r="F1819" s="772">
        <v>0</v>
      </c>
      <c r="G1819" s="825"/>
      <c r="H1819" s="772">
        <v>1</v>
      </c>
      <c r="I1819" s="819">
        <f t="shared" si="58"/>
        <v>0</v>
      </c>
      <c r="J1819" s="819">
        <f t="shared" si="59"/>
        <v>1</v>
      </c>
      <c r="K1819" s="941"/>
    </row>
    <row r="1820" spans="1:11">
      <c r="A1820" s="15" t="s">
        <v>3447</v>
      </c>
      <c r="B1820" s="15" t="s">
        <v>17835</v>
      </c>
      <c r="C1820" s="772" t="s">
        <v>3365</v>
      </c>
      <c r="D1820" s="17" t="s">
        <v>15691</v>
      </c>
      <c r="E1820" s="825">
        <v>0</v>
      </c>
      <c r="F1820" s="772">
        <v>0</v>
      </c>
      <c r="G1820" s="825"/>
      <c r="H1820" s="772">
        <v>1</v>
      </c>
      <c r="I1820" s="819">
        <f t="shared" si="58"/>
        <v>0</v>
      </c>
      <c r="J1820" s="819">
        <f t="shared" si="59"/>
        <v>1</v>
      </c>
      <c r="K1820" s="941"/>
    </row>
    <row r="1821" spans="1:11">
      <c r="A1821" s="15" t="s">
        <v>3447</v>
      </c>
      <c r="B1821" s="15" t="s">
        <v>17835</v>
      </c>
      <c r="C1821" s="772" t="s">
        <v>3366</v>
      </c>
      <c r="D1821" s="17" t="s">
        <v>15692</v>
      </c>
      <c r="E1821" s="825">
        <v>0</v>
      </c>
      <c r="F1821" s="772">
        <v>0</v>
      </c>
      <c r="G1821" s="825"/>
      <c r="H1821" s="772">
        <v>1</v>
      </c>
      <c r="I1821" s="819">
        <f t="shared" si="58"/>
        <v>0</v>
      </c>
      <c r="J1821" s="819">
        <f t="shared" si="59"/>
        <v>1</v>
      </c>
      <c r="K1821" s="941"/>
    </row>
    <row r="1822" spans="1:11">
      <c r="A1822" s="15" t="s">
        <v>3447</v>
      </c>
      <c r="B1822" s="15" t="s">
        <v>17835</v>
      </c>
      <c r="C1822" s="772" t="s">
        <v>3367</v>
      </c>
      <c r="D1822" s="17" t="s">
        <v>15693</v>
      </c>
      <c r="E1822" s="825">
        <v>0</v>
      </c>
      <c r="F1822" s="772">
        <v>0</v>
      </c>
      <c r="G1822" s="825"/>
      <c r="H1822" s="772">
        <v>1</v>
      </c>
      <c r="I1822" s="819">
        <f t="shared" si="58"/>
        <v>0</v>
      </c>
      <c r="J1822" s="819">
        <f t="shared" si="59"/>
        <v>1</v>
      </c>
      <c r="K1822" s="941"/>
    </row>
    <row r="1823" spans="1:11">
      <c r="A1823" s="15" t="s">
        <v>3447</v>
      </c>
      <c r="B1823" s="15" t="s">
        <v>17835</v>
      </c>
      <c r="C1823" s="772" t="s">
        <v>2789</v>
      </c>
      <c r="D1823" s="17" t="s">
        <v>2790</v>
      </c>
      <c r="E1823" s="825">
        <v>0</v>
      </c>
      <c r="F1823" s="772">
        <v>0</v>
      </c>
      <c r="G1823" s="825">
        <v>2</v>
      </c>
      <c r="H1823" s="772">
        <v>1</v>
      </c>
      <c r="I1823" s="819">
        <f t="shared" si="58"/>
        <v>2</v>
      </c>
      <c r="J1823" s="819">
        <f t="shared" si="59"/>
        <v>1</v>
      </c>
      <c r="K1823" s="941"/>
    </row>
    <row r="1824" spans="1:11">
      <c r="A1824" s="15" t="s">
        <v>3447</v>
      </c>
      <c r="B1824" s="15" t="s">
        <v>17835</v>
      </c>
      <c r="C1824" s="772" t="s">
        <v>2793</v>
      </c>
      <c r="D1824" s="17" t="s">
        <v>15444</v>
      </c>
      <c r="E1824" s="825">
        <v>0</v>
      </c>
      <c r="F1824" s="772">
        <v>0</v>
      </c>
      <c r="G1824" s="825"/>
      <c r="H1824" s="772">
        <v>1</v>
      </c>
      <c r="I1824" s="819">
        <f t="shared" si="58"/>
        <v>0</v>
      </c>
      <c r="J1824" s="819">
        <f t="shared" si="59"/>
        <v>1</v>
      </c>
      <c r="K1824" s="941"/>
    </row>
    <row r="1825" spans="1:11">
      <c r="A1825" s="15" t="s">
        <v>3447</v>
      </c>
      <c r="B1825" s="15" t="s">
        <v>17835</v>
      </c>
      <c r="C1825" s="772" t="s">
        <v>2795</v>
      </c>
      <c r="D1825" s="17" t="s">
        <v>15446</v>
      </c>
      <c r="E1825" s="825">
        <v>0</v>
      </c>
      <c r="F1825" s="772">
        <v>0</v>
      </c>
      <c r="G1825" s="825"/>
      <c r="H1825" s="772">
        <v>1</v>
      </c>
      <c r="I1825" s="819">
        <f t="shared" si="58"/>
        <v>0</v>
      </c>
      <c r="J1825" s="819">
        <f t="shared" si="59"/>
        <v>1</v>
      </c>
      <c r="K1825" s="941"/>
    </row>
    <row r="1826" spans="1:11">
      <c r="A1826" s="15" t="s">
        <v>3447</v>
      </c>
      <c r="B1826" s="15" t="s">
        <v>17835</v>
      </c>
      <c r="C1826" s="772" t="s">
        <v>3368</v>
      </c>
      <c r="D1826" s="17" t="s">
        <v>15694</v>
      </c>
      <c r="E1826" s="825">
        <v>0</v>
      </c>
      <c r="F1826" s="772">
        <v>0</v>
      </c>
      <c r="G1826" s="825"/>
      <c r="H1826" s="772">
        <v>1</v>
      </c>
      <c r="I1826" s="819">
        <f t="shared" si="58"/>
        <v>0</v>
      </c>
      <c r="J1826" s="819">
        <f t="shared" si="59"/>
        <v>1</v>
      </c>
      <c r="K1826" s="941"/>
    </row>
    <row r="1827" spans="1:11">
      <c r="A1827" s="15" t="s">
        <v>3447</v>
      </c>
      <c r="B1827" s="15" t="s">
        <v>17835</v>
      </c>
      <c r="C1827" s="772" t="s">
        <v>3369</v>
      </c>
      <c r="D1827" s="17" t="s">
        <v>15695</v>
      </c>
      <c r="E1827" s="825">
        <v>0</v>
      </c>
      <c r="F1827" s="772">
        <v>0</v>
      </c>
      <c r="G1827" s="825"/>
      <c r="H1827" s="772">
        <v>1</v>
      </c>
      <c r="I1827" s="819">
        <f t="shared" si="58"/>
        <v>0</v>
      </c>
      <c r="J1827" s="819">
        <f t="shared" si="59"/>
        <v>1</v>
      </c>
      <c r="K1827" s="941"/>
    </row>
    <row r="1828" spans="1:11">
      <c r="A1828" s="15" t="s">
        <v>3447</v>
      </c>
      <c r="B1828" s="15" t="s">
        <v>17835</v>
      </c>
      <c r="C1828" s="772" t="s">
        <v>3370</v>
      </c>
      <c r="D1828" s="17" t="s">
        <v>15696</v>
      </c>
      <c r="E1828" s="825">
        <v>0</v>
      </c>
      <c r="F1828" s="772">
        <v>0</v>
      </c>
      <c r="G1828" s="825"/>
      <c r="H1828" s="772">
        <v>1</v>
      </c>
      <c r="I1828" s="819">
        <f t="shared" si="58"/>
        <v>0</v>
      </c>
      <c r="J1828" s="819">
        <f t="shared" si="59"/>
        <v>1</v>
      </c>
      <c r="K1828" s="941"/>
    </row>
    <row r="1829" spans="1:11">
      <c r="A1829" s="15" t="s">
        <v>3447</v>
      </c>
      <c r="B1829" s="15" t="s">
        <v>17835</v>
      </c>
      <c r="C1829" s="772" t="s">
        <v>3371</v>
      </c>
      <c r="D1829" s="17" t="s">
        <v>15697</v>
      </c>
      <c r="E1829" s="825">
        <v>0</v>
      </c>
      <c r="F1829" s="772">
        <v>0</v>
      </c>
      <c r="G1829" s="825"/>
      <c r="H1829" s="772">
        <v>1</v>
      </c>
      <c r="I1829" s="819">
        <f t="shared" si="58"/>
        <v>0</v>
      </c>
      <c r="J1829" s="819">
        <f t="shared" si="59"/>
        <v>1</v>
      </c>
      <c r="K1829" s="941"/>
    </row>
    <row r="1830" spans="1:11">
      <c r="A1830" s="15" t="s">
        <v>3447</v>
      </c>
      <c r="B1830" s="15" t="s">
        <v>17835</v>
      </c>
      <c r="C1830" s="772" t="s">
        <v>3372</v>
      </c>
      <c r="D1830" s="17" t="s">
        <v>15698</v>
      </c>
      <c r="E1830" s="825">
        <v>0</v>
      </c>
      <c r="F1830" s="772">
        <v>0</v>
      </c>
      <c r="G1830" s="825">
        <v>1</v>
      </c>
      <c r="H1830" s="772">
        <v>1</v>
      </c>
      <c r="I1830" s="819">
        <f t="shared" si="58"/>
        <v>1</v>
      </c>
      <c r="J1830" s="819">
        <f t="shared" si="59"/>
        <v>1</v>
      </c>
      <c r="K1830" s="941"/>
    </row>
    <row r="1831" spans="1:11">
      <c r="A1831" s="15" t="s">
        <v>3447</v>
      </c>
      <c r="B1831" s="15" t="s">
        <v>17835</v>
      </c>
      <c r="C1831" s="772" t="s">
        <v>3373</v>
      </c>
      <c r="D1831" s="17" t="s">
        <v>15699</v>
      </c>
      <c r="E1831" s="825">
        <v>0</v>
      </c>
      <c r="F1831" s="772">
        <v>0</v>
      </c>
      <c r="G1831" s="825"/>
      <c r="H1831" s="772">
        <v>1</v>
      </c>
      <c r="I1831" s="819">
        <f t="shared" si="58"/>
        <v>0</v>
      </c>
      <c r="J1831" s="819">
        <f t="shared" si="59"/>
        <v>1</v>
      </c>
      <c r="K1831" s="941"/>
    </row>
    <row r="1832" spans="1:11">
      <c r="A1832" s="15" t="s">
        <v>3447</v>
      </c>
      <c r="B1832" s="15" t="s">
        <v>17835</v>
      </c>
      <c r="C1832" s="772" t="s">
        <v>3374</v>
      </c>
      <c r="D1832" s="17" t="s">
        <v>15700</v>
      </c>
      <c r="E1832" s="825">
        <v>0</v>
      </c>
      <c r="F1832" s="772">
        <v>0</v>
      </c>
      <c r="G1832" s="825"/>
      <c r="H1832" s="772">
        <v>1</v>
      </c>
      <c r="I1832" s="819">
        <f t="shared" si="58"/>
        <v>0</v>
      </c>
      <c r="J1832" s="819">
        <f t="shared" si="59"/>
        <v>1</v>
      </c>
      <c r="K1832" s="941"/>
    </row>
    <row r="1833" spans="1:11">
      <c r="A1833" s="15" t="s">
        <v>3447</v>
      </c>
      <c r="B1833" s="15" t="s">
        <v>17835</v>
      </c>
      <c r="C1833" s="772" t="s">
        <v>3375</v>
      </c>
      <c r="D1833" s="17" t="s">
        <v>15701</v>
      </c>
      <c r="E1833" s="825">
        <v>0</v>
      </c>
      <c r="F1833" s="772">
        <v>0</v>
      </c>
      <c r="G1833" s="825"/>
      <c r="H1833" s="772">
        <v>1</v>
      </c>
      <c r="I1833" s="819">
        <f t="shared" si="58"/>
        <v>0</v>
      </c>
      <c r="J1833" s="819">
        <f t="shared" si="59"/>
        <v>1</v>
      </c>
      <c r="K1833" s="941"/>
    </row>
    <row r="1834" spans="1:11">
      <c r="A1834" s="15" t="s">
        <v>3447</v>
      </c>
      <c r="B1834" s="15" t="s">
        <v>17835</v>
      </c>
      <c r="C1834" s="772" t="s">
        <v>3376</v>
      </c>
      <c r="D1834" s="17" t="s">
        <v>15702</v>
      </c>
      <c r="E1834" s="825">
        <v>0</v>
      </c>
      <c r="F1834" s="772">
        <v>0</v>
      </c>
      <c r="G1834" s="825"/>
      <c r="H1834" s="772">
        <v>1</v>
      </c>
      <c r="I1834" s="819">
        <f t="shared" si="58"/>
        <v>0</v>
      </c>
      <c r="J1834" s="819">
        <f t="shared" si="59"/>
        <v>1</v>
      </c>
      <c r="K1834" s="941"/>
    </row>
    <row r="1835" spans="1:11">
      <c r="A1835" s="15" t="s">
        <v>3447</v>
      </c>
      <c r="B1835" s="15" t="s">
        <v>17835</v>
      </c>
      <c r="C1835" s="772" t="s">
        <v>3377</v>
      </c>
      <c r="D1835" s="17" t="s">
        <v>15703</v>
      </c>
      <c r="E1835" s="825">
        <v>0</v>
      </c>
      <c r="F1835" s="772">
        <v>0</v>
      </c>
      <c r="G1835" s="825"/>
      <c r="H1835" s="772">
        <v>1</v>
      </c>
      <c r="I1835" s="819">
        <f t="shared" si="58"/>
        <v>0</v>
      </c>
      <c r="J1835" s="819">
        <f t="shared" si="59"/>
        <v>1</v>
      </c>
      <c r="K1835" s="941"/>
    </row>
    <row r="1836" spans="1:11">
      <c r="A1836" s="15" t="s">
        <v>3447</v>
      </c>
      <c r="B1836" s="15" t="s">
        <v>17835</v>
      </c>
      <c r="C1836" s="772" t="s">
        <v>2798</v>
      </c>
      <c r="D1836" s="17" t="s">
        <v>15448</v>
      </c>
      <c r="E1836" s="825">
        <v>0</v>
      </c>
      <c r="F1836" s="772">
        <v>0</v>
      </c>
      <c r="G1836" s="825"/>
      <c r="H1836" s="772">
        <v>1</v>
      </c>
      <c r="I1836" s="819">
        <f t="shared" si="58"/>
        <v>0</v>
      </c>
      <c r="J1836" s="819">
        <f t="shared" si="59"/>
        <v>1</v>
      </c>
      <c r="K1836" s="941"/>
    </row>
    <row r="1837" spans="1:11">
      <c r="A1837" s="15" t="s">
        <v>3447</v>
      </c>
      <c r="B1837" s="15" t="s">
        <v>17835</v>
      </c>
      <c r="C1837" s="772" t="s">
        <v>3378</v>
      </c>
      <c r="D1837" s="17" t="s">
        <v>15704</v>
      </c>
      <c r="E1837" s="825">
        <v>0</v>
      </c>
      <c r="F1837" s="772">
        <v>0</v>
      </c>
      <c r="G1837" s="825"/>
      <c r="H1837" s="772">
        <v>1</v>
      </c>
      <c r="I1837" s="819">
        <f t="shared" si="58"/>
        <v>0</v>
      </c>
      <c r="J1837" s="819">
        <f t="shared" si="59"/>
        <v>1</v>
      </c>
      <c r="K1837" s="941"/>
    </row>
    <row r="1838" spans="1:11">
      <c r="A1838" s="15" t="s">
        <v>3447</v>
      </c>
      <c r="B1838" s="15" t="s">
        <v>17835</v>
      </c>
      <c r="C1838" s="772" t="s">
        <v>2802</v>
      </c>
      <c r="D1838" s="17" t="s">
        <v>15452</v>
      </c>
      <c r="E1838" s="825">
        <v>0</v>
      </c>
      <c r="F1838" s="772">
        <v>0</v>
      </c>
      <c r="G1838" s="825"/>
      <c r="H1838" s="772">
        <v>1</v>
      </c>
      <c r="I1838" s="819">
        <f t="shared" si="58"/>
        <v>0</v>
      </c>
      <c r="J1838" s="819">
        <f t="shared" si="59"/>
        <v>1</v>
      </c>
      <c r="K1838" s="941"/>
    </row>
    <row r="1839" spans="1:11">
      <c r="A1839" s="15" t="s">
        <v>3447</v>
      </c>
      <c r="B1839" s="15" t="s">
        <v>17835</v>
      </c>
      <c r="C1839" s="772" t="s">
        <v>2803</v>
      </c>
      <c r="D1839" s="17" t="s">
        <v>15453</v>
      </c>
      <c r="E1839" s="825">
        <v>0</v>
      </c>
      <c r="F1839" s="772">
        <v>0</v>
      </c>
      <c r="G1839" s="825"/>
      <c r="H1839" s="772">
        <v>1</v>
      </c>
      <c r="I1839" s="819">
        <f t="shared" si="58"/>
        <v>0</v>
      </c>
      <c r="J1839" s="819">
        <f t="shared" si="59"/>
        <v>1</v>
      </c>
      <c r="K1839" s="941"/>
    </row>
    <row r="1840" spans="1:11">
      <c r="A1840" s="15" t="s">
        <v>3447</v>
      </c>
      <c r="B1840" s="15" t="s">
        <v>17835</v>
      </c>
      <c r="C1840" s="772" t="s">
        <v>3379</v>
      </c>
      <c r="D1840" s="17" t="s">
        <v>15705</v>
      </c>
      <c r="E1840" s="825">
        <v>0</v>
      </c>
      <c r="F1840" s="772">
        <v>0</v>
      </c>
      <c r="G1840" s="825"/>
      <c r="H1840" s="772">
        <v>1</v>
      </c>
      <c r="I1840" s="819">
        <f t="shared" si="58"/>
        <v>0</v>
      </c>
      <c r="J1840" s="819">
        <f t="shared" si="59"/>
        <v>1</v>
      </c>
      <c r="K1840" s="941"/>
    </row>
    <row r="1841" spans="1:11">
      <c r="A1841" s="15" t="s">
        <v>3447</v>
      </c>
      <c r="B1841" s="15" t="s">
        <v>17835</v>
      </c>
      <c r="C1841" s="772" t="s">
        <v>2804</v>
      </c>
      <c r="D1841" s="17" t="s">
        <v>15454</v>
      </c>
      <c r="E1841" s="825">
        <v>0</v>
      </c>
      <c r="F1841" s="772">
        <v>0</v>
      </c>
      <c r="G1841" s="825"/>
      <c r="H1841" s="772">
        <v>1</v>
      </c>
      <c r="I1841" s="819">
        <f t="shared" si="58"/>
        <v>0</v>
      </c>
      <c r="J1841" s="819">
        <f t="shared" si="59"/>
        <v>1</v>
      </c>
      <c r="K1841" s="941"/>
    </row>
    <row r="1842" spans="1:11">
      <c r="A1842" s="15" t="s">
        <v>3447</v>
      </c>
      <c r="B1842" s="15" t="s">
        <v>17835</v>
      </c>
      <c r="C1842" s="772" t="s">
        <v>2805</v>
      </c>
      <c r="D1842" s="17" t="s">
        <v>15455</v>
      </c>
      <c r="E1842" s="825">
        <v>0</v>
      </c>
      <c r="F1842" s="772">
        <v>0</v>
      </c>
      <c r="G1842" s="825"/>
      <c r="H1842" s="772">
        <v>1</v>
      </c>
      <c r="I1842" s="819">
        <f t="shared" si="58"/>
        <v>0</v>
      </c>
      <c r="J1842" s="819">
        <f t="shared" si="59"/>
        <v>1</v>
      </c>
      <c r="K1842" s="941"/>
    </row>
    <row r="1843" spans="1:11">
      <c r="A1843" s="15" t="s">
        <v>3447</v>
      </c>
      <c r="B1843" s="15" t="s">
        <v>17835</v>
      </c>
      <c r="C1843" s="772" t="s">
        <v>2807</v>
      </c>
      <c r="D1843" s="17" t="s">
        <v>15457</v>
      </c>
      <c r="E1843" s="825">
        <v>0</v>
      </c>
      <c r="F1843" s="772">
        <v>0</v>
      </c>
      <c r="G1843" s="825"/>
      <c r="H1843" s="772">
        <v>1</v>
      </c>
      <c r="I1843" s="819">
        <f t="shared" si="58"/>
        <v>0</v>
      </c>
      <c r="J1843" s="819">
        <f t="shared" si="59"/>
        <v>1</v>
      </c>
      <c r="K1843" s="941"/>
    </row>
    <row r="1844" spans="1:11">
      <c r="A1844" s="15" t="s">
        <v>3447</v>
      </c>
      <c r="B1844" s="15" t="s">
        <v>17835</v>
      </c>
      <c r="C1844" s="772" t="s">
        <v>2808</v>
      </c>
      <c r="D1844" s="17" t="s">
        <v>15458</v>
      </c>
      <c r="E1844" s="825">
        <v>0</v>
      </c>
      <c r="F1844" s="772">
        <v>0</v>
      </c>
      <c r="G1844" s="825"/>
      <c r="H1844" s="772">
        <v>1</v>
      </c>
      <c r="I1844" s="819">
        <f t="shared" si="58"/>
        <v>0</v>
      </c>
      <c r="J1844" s="819">
        <f t="shared" si="59"/>
        <v>1</v>
      </c>
      <c r="K1844" s="941"/>
    </row>
    <row r="1845" spans="1:11">
      <c r="A1845" s="15" t="s">
        <v>3447</v>
      </c>
      <c r="B1845" s="15" t="s">
        <v>17835</v>
      </c>
      <c r="C1845" s="772" t="s">
        <v>2810</v>
      </c>
      <c r="D1845" s="17" t="s">
        <v>2811</v>
      </c>
      <c r="E1845" s="825">
        <v>0</v>
      </c>
      <c r="F1845" s="772">
        <v>0</v>
      </c>
      <c r="G1845" s="825">
        <v>1</v>
      </c>
      <c r="H1845" s="772">
        <v>1</v>
      </c>
      <c r="I1845" s="819">
        <f t="shared" si="58"/>
        <v>1</v>
      </c>
      <c r="J1845" s="819">
        <f t="shared" si="59"/>
        <v>1</v>
      </c>
      <c r="K1845" s="941"/>
    </row>
    <row r="1846" spans="1:11">
      <c r="A1846" s="15" t="s">
        <v>3447</v>
      </c>
      <c r="B1846" s="15" t="s">
        <v>17835</v>
      </c>
      <c r="C1846" s="772" t="s">
        <v>2812</v>
      </c>
      <c r="D1846" s="17" t="s">
        <v>15460</v>
      </c>
      <c r="E1846" s="825">
        <v>0</v>
      </c>
      <c r="F1846" s="772">
        <v>2</v>
      </c>
      <c r="G1846" s="825"/>
      <c r="H1846" s="772">
        <v>2</v>
      </c>
      <c r="I1846" s="819">
        <f t="shared" si="58"/>
        <v>0</v>
      </c>
      <c r="J1846" s="819">
        <f t="shared" si="59"/>
        <v>4</v>
      </c>
      <c r="K1846" s="941"/>
    </row>
    <row r="1847" spans="1:11">
      <c r="A1847" s="15" t="s">
        <v>3447</v>
      </c>
      <c r="B1847" s="15" t="s">
        <v>17835</v>
      </c>
      <c r="C1847" s="772" t="s">
        <v>2813</v>
      </c>
      <c r="D1847" s="17" t="s">
        <v>15461</v>
      </c>
      <c r="E1847" s="825">
        <v>0</v>
      </c>
      <c r="F1847" s="772">
        <v>0</v>
      </c>
      <c r="G1847" s="825"/>
      <c r="H1847" s="772">
        <v>1</v>
      </c>
      <c r="I1847" s="819">
        <f t="shared" si="58"/>
        <v>0</v>
      </c>
      <c r="J1847" s="819">
        <f t="shared" si="59"/>
        <v>1</v>
      </c>
      <c r="K1847" s="941"/>
    </row>
    <row r="1848" spans="1:11">
      <c r="A1848" s="15" t="s">
        <v>3447</v>
      </c>
      <c r="B1848" s="15" t="s">
        <v>17835</v>
      </c>
      <c r="C1848" s="772" t="s">
        <v>2814</v>
      </c>
      <c r="D1848" s="17" t="s">
        <v>15462</v>
      </c>
      <c r="E1848" s="825">
        <v>0</v>
      </c>
      <c r="F1848" s="772">
        <v>0</v>
      </c>
      <c r="G1848" s="825"/>
      <c r="H1848" s="772">
        <v>1</v>
      </c>
      <c r="I1848" s="819">
        <f t="shared" si="58"/>
        <v>0</v>
      </c>
      <c r="J1848" s="819">
        <f t="shared" si="59"/>
        <v>1</v>
      </c>
      <c r="K1848" s="941"/>
    </row>
    <row r="1849" spans="1:11">
      <c r="A1849" s="15" t="s">
        <v>3447</v>
      </c>
      <c r="B1849" s="15" t="s">
        <v>17835</v>
      </c>
      <c r="C1849" s="772" t="s">
        <v>3380</v>
      </c>
      <c r="D1849" s="17" t="s">
        <v>15706</v>
      </c>
      <c r="E1849" s="825">
        <v>0</v>
      </c>
      <c r="F1849" s="772">
        <v>0</v>
      </c>
      <c r="G1849" s="825">
        <v>1</v>
      </c>
      <c r="H1849" s="772">
        <v>1</v>
      </c>
      <c r="I1849" s="819">
        <f t="shared" si="58"/>
        <v>1</v>
      </c>
      <c r="J1849" s="819">
        <f t="shared" si="59"/>
        <v>1</v>
      </c>
      <c r="K1849" s="941"/>
    </row>
    <row r="1850" spans="1:11">
      <c r="A1850" s="15" t="s">
        <v>3447</v>
      </c>
      <c r="B1850" s="15" t="s">
        <v>17835</v>
      </c>
      <c r="C1850" s="772" t="s">
        <v>2815</v>
      </c>
      <c r="D1850" s="17" t="s">
        <v>15463</v>
      </c>
      <c r="E1850" s="825">
        <v>0</v>
      </c>
      <c r="F1850" s="772">
        <v>0</v>
      </c>
      <c r="G1850" s="825"/>
      <c r="H1850" s="772">
        <v>1</v>
      </c>
      <c r="I1850" s="819">
        <f t="shared" si="58"/>
        <v>0</v>
      </c>
      <c r="J1850" s="819">
        <f t="shared" si="59"/>
        <v>1</v>
      </c>
      <c r="K1850" s="941"/>
    </row>
    <row r="1851" spans="1:11">
      <c r="A1851" s="15" t="s">
        <v>3447</v>
      </c>
      <c r="B1851" s="15" t="s">
        <v>17835</v>
      </c>
      <c r="C1851" s="772" t="s">
        <v>3381</v>
      </c>
      <c r="D1851" s="17" t="s">
        <v>15707</v>
      </c>
      <c r="E1851" s="825">
        <v>0</v>
      </c>
      <c r="F1851" s="772">
        <v>0</v>
      </c>
      <c r="G1851" s="825"/>
      <c r="H1851" s="772">
        <v>1</v>
      </c>
      <c r="I1851" s="819">
        <f t="shared" si="58"/>
        <v>0</v>
      </c>
      <c r="J1851" s="819">
        <f t="shared" si="59"/>
        <v>1</v>
      </c>
      <c r="K1851" s="941"/>
    </row>
    <row r="1852" spans="1:11">
      <c r="A1852" s="15" t="s">
        <v>3447</v>
      </c>
      <c r="B1852" s="15" t="s">
        <v>17835</v>
      </c>
      <c r="C1852" s="772" t="s">
        <v>3382</v>
      </c>
      <c r="D1852" s="17" t="s">
        <v>15708</v>
      </c>
      <c r="E1852" s="825">
        <v>0</v>
      </c>
      <c r="F1852" s="772">
        <v>0</v>
      </c>
      <c r="G1852" s="825"/>
      <c r="H1852" s="772">
        <v>1</v>
      </c>
      <c r="I1852" s="819">
        <f t="shared" si="58"/>
        <v>0</v>
      </c>
      <c r="J1852" s="819">
        <f t="shared" si="59"/>
        <v>1</v>
      </c>
      <c r="K1852" s="941"/>
    </row>
    <row r="1853" spans="1:11">
      <c r="A1853" s="15" t="s">
        <v>3447</v>
      </c>
      <c r="B1853" s="15" t="s">
        <v>17835</v>
      </c>
      <c r="C1853" s="772" t="s">
        <v>3383</v>
      </c>
      <c r="D1853" s="17" t="s">
        <v>15709</v>
      </c>
      <c r="E1853" s="825">
        <v>0</v>
      </c>
      <c r="F1853" s="772">
        <v>0</v>
      </c>
      <c r="G1853" s="825"/>
      <c r="H1853" s="772">
        <v>1</v>
      </c>
      <c r="I1853" s="819">
        <f t="shared" si="58"/>
        <v>0</v>
      </c>
      <c r="J1853" s="819">
        <f t="shared" si="59"/>
        <v>1</v>
      </c>
      <c r="K1853" s="941"/>
    </row>
    <row r="1854" spans="1:11">
      <c r="A1854" s="15" t="s">
        <v>3447</v>
      </c>
      <c r="B1854" s="15" t="s">
        <v>17835</v>
      </c>
      <c r="C1854" s="772" t="s">
        <v>2819</v>
      </c>
      <c r="D1854" s="17" t="s">
        <v>15466</v>
      </c>
      <c r="E1854" s="825">
        <v>0</v>
      </c>
      <c r="F1854" s="772">
        <v>0</v>
      </c>
      <c r="G1854" s="825">
        <v>5</v>
      </c>
      <c r="H1854" s="772">
        <v>5</v>
      </c>
      <c r="I1854" s="819">
        <f t="shared" si="58"/>
        <v>5</v>
      </c>
      <c r="J1854" s="819">
        <f t="shared" si="59"/>
        <v>5</v>
      </c>
      <c r="K1854" s="941"/>
    </row>
    <row r="1855" spans="1:11">
      <c r="A1855" s="15" t="s">
        <v>3447</v>
      </c>
      <c r="B1855" s="15" t="s">
        <v>17835</v>
      </c>
      <c r="C1855" s="772" t="s">
        <v>2821</v>
      </c>
      <c r="D1855" s="17" t="s">
        <v>15468</v>
      </c>
      <c r="E1855" s="825">
        <v>0</v>
      </c>
      <c r="F1855" s="772">
        <v>0</v>
      </c>
      <c r="G1855" s="825"/>
      <c r="H1855" s="772">
        <v>1</v>
      </c>
      <c r="I1855" s="819">
        <f t="shared" si="58"/>
        <v>0</v>
      </c>
      <c r="J1855" s="819">
        <f t="shared" si="59"/>
        <v>1</v>
      </c>
      <c r="K1855" s="941"/>
    </row>
    <row r="1856" spans="1:11">
      <c r="A1856" s="15" t="s">
        <v>3447</v>
      </c>
      <c r="B1856" s="15" t="s">
        <v>17835</v>
      </c>
      <c r="C1856" s="772" t="s">
        <v>2822</v>
      </c>
      <c r="D1856" s="17" t="s">
        <v>15469</v>
      </c>
      <c r="E1856" s="825">
        <v>0</v>
      </c>
      <c r="F1856" s="772">
        <v>0</v>
      </c>
      <c r="G1856" s="825"/>
      <c r="H1856" s="772">
        <v>1</v>
      </c>
      <c r="I1856" s="819">
        <f t="shared" si="58"/>
        <v>0</v>
      </c>
      <c r="J1856" s="819">
        <f t="shared" si="59"/>
        <v>1</v>
      </c>
      <c r="K1856" s="941"/>
    </row>
    <row r="1857" spans="1:11">
      <c r="A1857" s="15" t="s">
        <v>3447</v>
      </c>
      <c r="B1857" s="15" t="s">
        <v>17835</v>
      </c>
      <c r="C1857" s="772" t="s">
        <v>2823</v>
      </c>
      <c r="D1857" s="17" t="s">
        <v>15470</v>
      </c>
      <c r="E1857" s="825">
        <v>0</v>
      </c>
      <c r="F1857" s="772">
        <v>0</v>
      </c>
      <c r="G1857" s="825"/>
      <c r="H1857" s="772">
        <v>1</v>
      </c>
      <c r="I1857" s="819">
        <f t="shared" ref="I1857:I1920" si="60">E1857+G1857</f>
        <v>0</v>
      </c>
      <c r="J1857" s="819">
        <f t="shared" ref="J1857:J1920" si="61">F1857+H1857</f>
        <v>1</v>
      </c>
      <c r="K1857" s="941"/>
    </row>
    <row r="1858" spans="1:11">
      <c r="A1858" s="15" t="s">
        <v>3447</v>
      </c>
      <c r="B1858" s="15" t="s">
        <v>17835</v>
      </c>
      <c r="C1858" s="772" t="s">
        <v>2824</v>
      </c>
      <c r="D1858" s="17" t="s">
        <v>15471</v>
      </c>
      <c r="E1858" s="825">
        <v>0</v>
      </c>
      <c r="F1858" s="772">
        <v>0</v>
      </c>
      <c r="G1858" s="825"/>
      <c r="H1858" s="772">
        <v>1</v>
      </c>
      <c r="I1858" s="819">
        <f t="shared" si="60"/>
        <v>0</v>
      </c>
      <c r="J1858" s="819">
        <f t="shared" si="61"/>
        <v>1</v>
      </c>
      <c r="K1858" s="941"/>
    </row>
    <row r="1859" spans="1:11">
      <c r="A1859" s="15" t="s">
        <v>3447</v>
      </c>
      <c r="B1859" s="15" t="s">
        <v>17835</v>
      </c>
      <c r="C1859" s="772" t="s">
        <v>2825</v>
      </c>
      <c r="D1859" s="17" t="s">
        <v>15472</v>
      </c>
      <c r="E1859" s="825">
        <v>0</v>
      </c>
      <c r="F1859" s="772">
        <v>0</v>
      </c>
      <c r="G1859" s="825">
        <v>1</v>
      </c>
      <c r="H1859" s="772">
        <v>1</v>
      </c>
      <c r="I1859" s="819">
        <f t="shared" si="60"/>
        <v>1</v>
      </c>
      <c r="J1859" s="819">
        <f t="shared" si="61"/>
        <v>1</v>
      </c>
      <c r="K1859" s="941"/>
    </row>
    <row r="1860" spans="1:11">
      <c r="A1860" s="15" t="s">
        <v>3447</v>
      </c>
      <c r="B1860" s="15" t="s">
        <v>17835</v>
      </c>
      <c r="C1860" s="772" t="s">
        <v>3384</v>
      </c>
      <c r="D1860" s="17" t="s">
        <v>15710</v>
      </c>
      <c r="E1860" s="825">
        <v>0</v>
      </c>
      <c r="F1860" s="772">
        <v>0</v>
      </c>
      <c r="G1860" s="825"/>
      <c r="H1860" s="772">
        <v>1</v>
      </c>
      <c r="I1860" s="819">
        <f t="shared" si="60"/>
        <v>0</v>
      </c>
      <c r="J1860" s="819">
        <f t="shared" si="61"/>
        <v>1</v>
      </c>
      <c r="K1860" s="941"/>
    </row>
    <row r="1861" spans="1:11">
      <c r="A1861" s="15" t="s">
        <v>3447</v>
      </c>
      <c r="B1861" s="15" t="s">
        <v>17835</v>
      </c>
      <c r="C1861" s="772" t="s">
        <v>3385</v>
      </c>
      <c r="D1861" s="17" t="s">
        <v>15711</v>
      </c>
      <c r="E1861" s="825">
        <v>0</v>
      </c>
      <c r="F1861" s="772">
        <v>0</v>
      </c>
      <c r="G1861" s="825"/>
      <c r="H1861" s="772">
        <v>1</v>
      </c>
      <c r="I1861" s="819">
        <f t="shared" si="60"/>
        <v>0</v>
      </c>
      <c r="J1861" s="819">
        <f t="shared" si="61"/>
        <v>1</v>
      </c>
      <c r="K1861" s="941"/>
    </row>
    <row r="1862" spans="1:11">
      <c r="A1862" s="15" t="s">
        <v>3447</v>
      </c>
      <c r="B1862" s="15" t="s">
        <v>17835</v>
      </c>
      <c r="C1862" s="772" t="s">
        <v>3386</v>
      </c>
      <c r="D1862" s="17" t="s">
        <v>15712</v>
      </c>
      <c r="E1862" s="825">
        <v>0</v>
      </c>
      <c r="F1862" s="772">
        <v>0</v>
      </c>
      <c r="G1862" s="825"/>
      <c r="H1862" s="772">
        <v>1</v>
      </c>
      <c r="I1862" s="819">
        <f t="shared" si="60"/>
        <v>0</v>
      </c>
      <c r="J1862" s="819">
        <f t="shared" si="61"/>
        <v>1</v>
      </c>
      <c r="K1862" s="941"/>
    </row>
    <row r="1863" spans="1:11">
      <c r="A1863" s="15" t="s">
        <v>3447</v>
      </c>
      <c r="B1863" s="15" t="s">
        <v>17835</v>
      </c>
      <c r="C1863" s="772" t="s">
        <v>2829</v>
      </c>
      <c r="D1863" s="17" t="s">
        <v>15474</v>
      </c>
      <c r="E1863" s="825">
        <v>0</v>
      </c>
      <c r="F1863" s="772">
        <v>0</v>
      </c>
      <c r="G1863" s="825">
        <v>2</v>
      </c>
      <c r="H1863" s="772">
        <v>5</v>
      </c>
      <c r="I1863" s="819">
        <f t="shared" si="60"/>
        <v>2</v>
      </c>
      <c r="J1863" s="819">
        <f t="shared" si="61"/>
        <v>5</v>
      </c>
      <c r="K1863" s="941"/>
    </row>
    <row r="1864" spans="1:11">
      <c r="A1864" s="15" t="s">
        <v>3447</v>
      </c>
      <c r="B1864" s="15" t="s">
        <v>17835</v>
      </c>
      <c r="C1864" s="772" t="s">
        <v>3387</v>
      </c>
      <c r="D1864" s="17" t="s">
        <v>15713</v>
      </c>
      <c r="E1864" s="825">
        <v>0</v>
      </c>
      <c r="F1864" s="772">
        <v>0</v>
      </c>
      <c r="G1864" s="825">
        <v>5</v>
      </c>
      <c r="H1864" s="772">
        <v>5</v>
      </c>
      <c r="I1864" s="819">
        <f t="shared" si="60"/>
        <v>5</v>
      </c>
      <c r="J1864" s="819">
        <f t="shared" si="61"/>
        <v>5</v>
      </c>
      <c r="K1864" s="941"/>
    </row>
    <row r="1865" spans="1:11">
      <c r="A1865" s="15" t="s">
        <v>3447</v>
      </c>
      <c r="B1865" s="15" t="s">
        <v>17835</v>
      </c>
      <c r="C1865" s="772" t="s">
        <v>2830</v>
      </c>
      <c r="D1865" s="17" t="s">
        <v>2831</v>
      </c>
      <c r="E1865" s="825">
        <v>0</v>
      </c>
      <c r="F1865" s="772">
        <v>0</v>
      </c>
      <c r="G1865" s="825"/>
      <c r="H1865" s="772">
        <v>1</v>
      </c>
      <c r="I1865" s="819">
        <f t="shared" si="60"/>
        <v>0</v>
      </c>
      <c r="J1865" s="819">
        <f t="shared" si="61"/>
        <v>1</v>
      </c>
      <c r="K1865" s="941"/>
    </row>
    <row r="1866" spans="1:11">
      <c r="A1866" s="15" t="s">
        <v>3447</v>
      </c>
      <c r="B1866" s="15" t="s">
        <v>17835</v>
      </c>
      <c r="C1866" s="772" t="s">
        <v>3388</v>
      </c>
      <c r="D1866" s="17" t="s">
        <v>15714</v>
      </c>
      <c r="E1866" s="825">
        <v>0</v>
      </c>
      <c r="F1866" s="772">
        <v>0</v>
      </c>
      <c r="G1866" s="825"/>
      <c r="H1866" s="772">
        <v>1</v>
      </c>
      <c r="I1866" s="819">
        <f t="shared" si="60"/>
        <v>0</v>
      </c>
      <c r="J1866" s="819">
        <f t="shared" si="61"/>
        <v>1</v>
      </c>
      <c r="K1866" s="941"/>
    </row>
    <row r="1867" spans="1:11">
      <c r="A1867" s="15" t="s">
        <v>3447</v>
      </c>
      <c r="B1867" s="15" t="s">
        <v>17835</v>
      </c>
      <c r="C1867" s="772" t="s">
        <v>3389</v>
      </c>
      <c r="D1867" s="17" t="s">
        <v>15715</v>
      </c>
      <c r="E1867" s="825">
        <v>0</v>
      </c>
      <c r="F1867" s="772">
        <v>0</v>
      </c>
      <c r="G1867" s="825"/>
      <c r="H1867" s="772">
        <v>1</v>
      </c>
      <c r="I1867" s="819">
        <f t="shared" si="60"/>
        <v>0</v>
      </c>
      <c r="J1867" s="819">
        <f t="shared" si="61"/>
        <v>1</v>
      </c>
      <c r="K1867" s="941"/>
    </row>
    <row r="1868" spans="1:11">
      <c r="A1868" s="15" t="s">
        <v>3447</v>
      </c>
      <c r="B1868" s="15" t="s">
        <v>17835</v>
      </c>
      <c r="C1868" s="772" t="s">
        <v>3390</v>
      </c>
      <c r="D1868" s="17" t="s">
        <v>15716</v>
      </c>
      <c r="E1868" s="825">
        <v>0</v>
      </c>
      <c r="F1868" s="772">
        <v>0</v>
      </c>
      <c r="G1868" s="825"/>
      <c r="H1868" s="772">
        <v>1</v>
      </c>
      <c r="I1868" s="819">
        <f t="shared" si="60"/>
        <v>0</v>
      </c>
      <c r="J1868" s="819">
        <f t="shared" si="61"/>
        <v>1</v>
      </c>
      <c r="K1868" s="941"/>
    </row>
    <row r="1869" spans="1:11">
      <c r="A1869" s="15" t="s">
        <v>3447</v>
      </c>
      <c r="B1869" s="15" t="s">
        <v>17835</v>
      </c>
      <c r="C1869" s="772" t="s">
        <v>3391</v>
      </c>
      <c r="D1869" s="17" t="s">
        <v>15717</v>
      </c>
      <c r="E1869" s="825">
        <v>0</v>
      </c>
      <c r="F1869" s="772">
        <v>0</v>
      </c>
      <c r="G1869" s="825"/>
      <c r="H1869" s="772">
        <v>1</v>
      </c>
      <c r="I1869" s="819">
        <f t="shared" si="60"/>
        <v>0</v>
      </c>
      <c r="J1869" s="819">
        <f t="shared" si="61"/>
        <v>1</v>
      </c>
      <c r="K1869" s="941"/>
    </row>
    <row r="1870" spans="1:11">
      <c r="A1870" s="15" t="s">
        <v>3447</v>
      </c>
      <c r="B1870" s="15" t="s">
        <v>17835</v>
      </c>
      <c r="C1870" s="772" t="s">
        <v>3392</v>
      </c>
      <c r="D1870" s="17" t="s">
        <v>15718</v>
      </c>
      <c r="E1870" s="825">
        <v>0</v>
      </c>
      <c r="F1870" s="772">
        <v>0</v>
      </c>
      <c r="G1870" s="825"/>
      <c r="H1870" s="772">
        <v>1</v>
      </c>
      <c r="I1870" s="819">
        <f t="shared" si="60"/>
        <v>0</v>
      </c>
      <c r="J1870" s="819">
        <f t="shared" si="61"/>
        <v>1</v>
      </c>
      <c r="K1870" s="941"/>
    </row>
    <row r="1871" spans="1:11">
      <c r="A1871" s="15" t="s">
        <v>3447</v>
      </c>
      <c r="B1871" s="15" t="s">
        <v>17835</v>
      </c>
      <c r="C1871" s="772" t="s">
        <v>3393</v>
      </c>
      <c r="D1871" s="17" t="s">
        <v>15719</v>
      </c>
      <c r="E1871" s="825">
        <v>0</v>
      </c>
      <c r="F1871" s="772">
        <v>0</v>
      </c>
      <c r="G1871" s="825"/>
      <c r="H1871" s="772">
        <v>1</v>
      </c>
      <c r="I1871" s="819">
        <f t="shared" si="60"/>
        <v>0</v>
      </c>
      <c r="J1871" s="819">
        <f t="shared" si="61"/>
        <v>1</v>
      </c>
      <c r="K1871" s="941"/>
    </row>
    <row r="1872" spans="1:11">
      <c r="A1872" s="15" t="s">
        <v>3447</v>
      </c>
      <c r="B1872" s="15" t="s">
        <v>17835</v>
      </c>
      <c r="C1872" s="772" t="s">
        <v>2846</v>
      </c>
      <c r="D1872" s="17" t="s">
        <v>2847</v>
      </c>
      <c r="E1872" s="825">
        <v>0</v>
      </c>
      <c r="F1872" s="772">
        <v>0</v>
      </c>
      <c r="G1872" s="825">
        <v>11</v>
      </c>
      <c r="H1872" s="772">
        <v>10</v>
      </c>
      <c r="I1872" s="819">
        <f t="shared" si="60"/>
        <v>11</v>
      </c>
      <c r="J1872" s="819">
        <f t="shared" si="61"/>
        <v>10</v>
      </c>
      <c r="K1872" s="941"/>
    </row>
    <row r="1873" spans="1:11">
      <c r="A1873" s="15" t="s">
        <v>3447</v>
      </c>
      <c r="B1873" s="15" t="s">
        <v>17835</v>
      </c>
      <c r="C1873" s="772" t="s">
        <v>3394</v>
      </c>
      <c r="D1873" s="17" t="s">
        <v>15720</v>
      </c>
      <c r="E1873" s="825">
        <v>0</v>
      </c>
      <c r="F1873" s="772">
        <v>0</v>
      </c>
      <c r="G1873" s="825"/>
      <c r="H1873" s="772">
        <v>1</v>
      </c>
      <c r="I1873" s="819">
        <f t="shared" si="60"/>
        <v>0</v>
      </c>
      <c r="J1873" s="819">
        <f t="shared" si="61"/>
        <v>1</v>
      </c>
      <c r="K1873" s="941"/>
    </row>
    <row r="1874" spans="1:11">
      <c r="A1874" s="15" t="s">
        <v>3447</v>
      </c>
      <c r="B1874" s="15" t="s">
        <v>17835</v>
      </c>
      <c r="C1874" s="772" t="s">
        <v>3395</v>
      </c>
      <c r="D1874" s="17" t="s">
        <v>15721</v>
      </c>
      <c r="E1874" s="825">
        <v>0</v>
      </c>
      <c r="F1874" s="772">
        <v>0</v>
      </c>
      <c r="G1874" s="825">
        <v>1</v>
      </c>
      <c r="H1874" s="772">
        <v>1</v>
      </c>
      <c r="I1874" s="819">
        <f t="shared" si="60"/>
        <v>1</v>
      </c>
      <c r="J1874" s="819">
        <f t="shared" si="61"/>
        <v>1</v>
      </c>
      <c r="K1874" s="941"/>
    </row>
    <row r="1875" spans="1:11">
      <c r="A1875" s="15" t="s">
        <v>3447</v>
      </c>
      <c r="B1875" s="15" t="s">
        <v>17835</v>
      </c>
      <c r="C1875" s="772" t="s">
        <v>3396</v>
      </c>
      <c r="D1875" s="17" t="s">
        <v>15722</v>
      </c>
      <c r="E1875" s="825">
        <v>0</v>
      </c>
      <c r="F1875" s="772">
        <v>0</v>
      </c>
      <c r="G1875" s="825"/>
      <c r="H1875" s="772">
        <v>1</v>
      </c>
      <c r="I1875" s="819">
        <f t="shared" si="60"/>
        <v>0</v>
      </c>
      <c r="J1875" s="819">
        <f t="shared" si="61"/>
        <v>1</v>
      </c>
      <c r="K1875" s="941"/>
    </row>
    <row r="1876" spans="1:11">
      <c r="A1876" s="15" t="s">
        <v>3447</v>
      </c>
      <c r="B1876" s="15" t="s">
        <v>17835</v>
      </c>
      <c r="C1876" s="772" t="s">
        <v>2854</v>
      </c>
      <c r="D1876" s="17" t="s">
        <v>15485</v>
      </c>
      <c r="E1876" s="825">
        <v>0</v>
      </c>
      <c r="F1876" s="772">
        <v>0</v>
      </c>
      <c r="G1876" s="825">
        <v>1</v>
      </c>
      <c r="H1876" s="772">
        <v>2</v>
      </c>
      <c r="I1876" s="819">
        <f t="shared" si="60"/>
        <v>1</v>
      </c>
      <c r="J1876" s="819">
        <f t="shared" si="61"/>
        <v>2</v>
      </c>
      <c r="K1876" s="941"/>
    </row>
    <row r="1877" spans="1:11">
      <c r="A1877" s="15" t="s">
        <v>3447</v>
      </c>
      <c r="B1877" s="15" t="s">
        <v>17835</v>
      </c>
      <c r="C1877" s="772" t="s">
        <v>3397</v>
      </c>
      <c r="D1877" s="17" t="s">
        <v>15723</v>
      </c>
      <c r="E1877" s="825">
        <v>0</v>
      </c>
      <c r="F1877" s="772">
        <v>0</v>
      </c>
      <c r="G1877" s="825"/>
      <c r="H1877" s="772">
        <v>1</v>
      </c>
      <c r="I1877" s="819">
        <f t="shared" si="60"/>
        <v>0</v>
      </c>
      <c r="J1877" s="819">
        <f t="shared" si="61"/>
        <v>1</v>
      </c>
      <c r="K1877" s="941"/>
    </row>
    <row r="1878" spans="1:11">
      <c r="A1878" s="15" t="s">
        <v>3447</v>
      </c>
      <c r="B1878" s="15" t="s">
        <v>17835</v>
      </c>
      <c r="C1878" s="772" t="s">
        <v>3398</v>
      </c>
      <c r="D1878" s="17" t="s">
        <v>15724</v>
      </c>
      <c r="E1878" s="825">
        <v>0</v>
      </c>
      <c r="F1878" s="772">
        <v>0</v>
      </c>
      <c r="G1878" s="825"/>
      <c r="H1878" s="772">
        <v>1</v>
      </c>
      <c r="I1878" s="819">
        <f t="shared" si="60"/>
        <v>0</v>
      </c>
      <c r="J1878" s="819">
        <f t="shared" si="61"/>
        <v>1</v>
      </c>
      <c r="K1878" s="941"/>
    </row>
    <row r="1879" spans="1:11">
      <c r="A1879" s="15" t="s">
        <v>3447</v>
      </c>
      <c r="B1879" s="15" t="s">
        <v>17835</v>
      </c>
      <c r="C1879" s="772" t="s">
        <v>3399</v>
      </c>
      <c r="D1879" s="17" t="s">
        <v>15725</v>
      </c>
      <c r="E1879" s="825">
        <v>0</v>
      </c>
      <c r="F1879" s="772">
        <v>0</v>
      </c>
      <c r="G1879" s="825"/>
      <c r="H1879" s="772">
        <v>1</v>
      </c>
      <c r="I1879" s="819">
        <f t="shared" si="60"/>
        <v>0</v>
      </c>
      <c r="J1879" s="819">
        <f t="shared" si="61"/>
        <v>1</v>
      </c>
      <c r="K1879" s="941"/>
    </row>
    <row r="1880" spans="1:11">
      <c r="A1880" s="15" t="s">
        <v>3447</v>
      </c>
      <c r="B1880" s="15" t="s">
        <v>17835</v>
      </c>
      <c r="C1880" s="772" t="s">
        <v>3400</v>
      </c>
      <c r="D1880" s="17" t="s">
        <v>15726</v>
      </c>
      <c r="E1880" s="825">
        <v>0</v>
      </c>
      <c r="F1880" s="772">
        <v>0</v>
      </c>
      <c r="G1880" s="825">
        <v>1</v>
      </c>
      <c r="H1880" s="772">
        <v>1</v>
      </c>
      <c r="I1880" s="819">
        <f t="shared" si="60"/>
        <v>1</v>
      </c>
      <c r="J1880" s="819">
        <f t="shared" si="61"/>
        <v>1</v>
      </c>
      <c r="K1880" s="941"/>
    </row>
    <row r="1881" spans="1:11">
      <c r="A1881" s="15" t="s">
        <v>3447</v>
      </c>
      <c r="B1881" s="15" t="s">
        <v>17835</v>
      </c>
      <c r="C1881" s="772" t="s">
        <v>3401</v>
      </c>
      <c r="D1881" s="17" t="s">
        <v>15727</v>
      </c>
      <c r="E1881" s="825">
        <v>0</v>
      </c>
      <c r="F1881" s="772">
        <v>0</v>
      </c>
      <c r="G1881" s="825"/>
      <c r="H1881" s="772">
        <v>1</v>
      </c>
      <c r="I1881" s="819">
        <f t="shared" si="60"/>
        <v>0</v>
      </c>
      <c r="J1881" s="819">
        <f t="shared" si="61"/>
        <v>1</v>
      </c>
      <c r="K1881" s="941"/>
    </row>
    <row r="1882" spans="1:11">
      <c r="A1882" s="15" t="s">
        <v>3447</v>
      </c>
      <c r="B1882" s="15" t="s">
        <v>17835</v>
      </c>
      <c r="C1882" s="772" t="s">
        <v>3402</v>
      </c>
      <c r="D1882" s="17" t="s">
        <v>15728</v>
      </c>
      <c r="E1882" s="825">
        <v>0</v>
      </c>
      <c r="F1882" s="772">
        <v>0</v>
      </c>
      <c r="G1882" s="825"/>
      <c r="H1882" s="772">
        <v>1</v>
      </c>
      <c r="I1882" s="819">
        <f t="shared" si="60"/>
        <v>0</v>
      </c>
      <c r="J1882" s="819">
        <f t="shared" si="61"/>
        <v>1</v>
      </c>
      <c r="K1882" s="941"/>
    </row>
    <row r="1883" spans="1:11">
      <c r="A1883" s="15" t="s">
        <v>3447</v>
      </c>
      <c r="B1883" s="15" t="s">
        <v>17835</v>
      </c>
      <c r="C1883" s="772" t="s">
        <v>2857</v>
      </c>
      <c r="D1883" s="17" t="s">
        <v>15487</v>
      </c>
      <c r="E1883" s="825">
        <v>0</v>
      </c>
      <c r="F1883" s="772">
        <v>0</v>
      </c>
      <c r="G1883" s="825"/>
      <c r="H1883" s="772">
        <v>1</v>
      </c>
      <c r="I1883" s="819">
        <f t="shared" si="60"/>
        <v>0</v>
      </c>
      <c r="J1883" s="819">
        <f t="shared" si="61"/>
        <v>1</v>
      </c>
      <c r="K1883" s="941"/>
    </row>
    <row r="1884" spans="1:11">
      <c r="A1884" s="15" t="s">
        <v>3447</v>
      </c>
      <c r="B1884" s="15" t="s">
        <v>17835</v>
      </c>
      <c r="C1884" s="772" t="s">
        <v>3403</v>
      </c>
      <c r="D1884" s="17" t="s">
        <v>15729</v>
      </c>
      <c r="E1884" s="825">
        <v>0</v>
      </c>
      <c r="F1884" s="772">
        <v>0</v>
      </c>
      <c r="G1884" s="825"/>
      <c r="H1884" s="772">
        <v>1</v>
      </c>
      <c r="I1884" s="819">
        <f t="shared" si="60"/>
        <v>0</v>
      </c>
      <c r="J1884" s="819">
        <f t="shared" si="61"/>
        <v>1</v>
      </c>
      <c r="K1884" s="941"/>
    </row>
    <row r="1885" spans="1:11">
      <c r="A1885" s="15" t="s">
        <v>3447</v>
      </c>
      <c r="B1885" s="15" t="s">
        <v>17835</v>
      </c>
      <c r="C1885" s="772" t="s">
        <v>3404</v>
      </c>
      <c r="D1885" s="17" t="s">
        <v>15730</v>
      </c>
      <c r="E1885" s="825">
        <v>0</v>
      </c>
      <c r="F1885" s="772">
        <v>0</v>
      </c>
      <c r="G1885" s="825"/>
      <c r="H1885" s="772">
        <v>1</v>
      </c>
      <c r="I1885" s="819">
        <f t="shared" si="60"/>
        <v>0</v>
      </c>
      <c r="J1885" s="819">
        <f t="shared" si="61"/>
        <v>1</v>
      </c>
      <c r="K1885" s="941"/>
    </row>
    <row r="1886" spans="1:11">
      <c r="A1886" s="15" t="s">
        <v>3447</v>
      </c>
      <c r="B1886" s="15" t="s">
        <v>17835</v>
      </c>
      <c r="C1886" s="772" t="s">
        <v>3405</v>
      </c>
      <c r="D1886" s="17" t="s">
        <v>15731</v>
      </c>
      <c r="E1886" s="825">
        <v>0</v>
      </c>
      <c r="F1886" s="772">
        <v>0</v>
      </c>
      <c r="G1886" s="825"/>
      <c r="H1886" s="772">
        <v>1</v>
      </c>
      <c r="I1886" s="819">
        <f t="shared" si="60"/>
        <v>0</v>
      </c>
      <c r="J1886" s="819">
        <f t="shared" si="61"/>
        <v>1</v>
      </c>
      <c r="K1886" s="941"/>
    </row>
    <row r="1887" spans="1:11">
      <c r="A1887" s="15" t="s">
        <v>3447</v>
      </c>
      <c r="B1887" s="15" t="s">
        <v>17835</v>
      </c>
      <c r="C1887" s="772" t="s">
        <v>3406</v>
      </c>
      <c r="D1887" s="17" t="s">
        <v>15732</v>
      </c>
      <c r="E1887" s="825">
        <v>0</v>
      </c>
      <c r="F1887" s="772">
        <v>0</v>
      </c>
      <c r="G1887" s="825"/>
      <c r="H1887" s="772">
        <v>1</v>
      </c>
      <c r="I1887" s="819">
        <f t="shared" si="60"/>
        <v>0</v>
      </c>
      <c r="J1887" s="819">
        <f t="shared" si="61"/>
        <v>1</v>
      </c>
      <c r="K1887" s="941"/>
    </row>
    <row r="1888" spans="1:11">
      <c r="A1888" s="15" t="s">
        <v>3447</v>
      </c>
      <c r="B1888" s="15" t="s">
        <v>17835</v>
      </c>
      <c r="C1888" s="772" t="s">
        <v>3407</v>
      </c>
      <c r="D1888" s="17" t="s">
        <v>15733</v>
      </c>
      <c r="E1888" s="825">
        <v>0</v>
      </c>
      <c r="F1888" s="772">
        <v>0</v>
      </c>
      <c r="G1888" s="825">
        <v>4</v>
      </c>
      <c r="H1888" s="772">
        <v>1</v>
      </c>
      <c r="I1888" s="819">
        <f t="shared" si="60"/>
        <v>4</v>
      </c>
      <c r="J1888" s="819">
        <f t="shared" si="61"/>
        <v>1</v>
      </c>
      <c r="K1888" s="941"/>
    </row>
    <row r="1889" spans="1:11">
      <c r="A1889" s="15" t="s">
        <v>3447</v>
      </c>
      <c r="B1889" s="15" t="s">
        <v>17835</v>
      </c>
      <c r="C1889" s="772" t="s">
        <v>3408</v>
      </c>
      <c r="D1889" s="17" t="s">
        <v>15734</v>
      </c>
      <c r="E1889" s="825">
        <v>0</v>
      </c>
      <c r="F1889" s="772">
        <v>0</v>
      </c>
      <c r="G1889" s="825"/>
      <c r="H1889" s="772">
        <v>1</v>
      </c>
      <c r="I1889" s="819">
        <f t="shared" si="60"/>
        <v>0</v>
      </c>
      <c r="J1889" s="819">
        <f t="shared" si="61"/>
        <v>1</v>
      </c>
      <c r="K1889" s="941"/>
    </row>
    <row r="1890" spans="1:11">
      <c r="A1890" s="15" t="s">
        <v>3447</v>
      </c>
      <c r="B1890" s="15" t="s">
        <v>17835</v>
      </c>
      <c r="C1890" s="772" t="s">
        <v>3409</v>
      </c>
      <c r="D1890" s="17" t="s">
        <v>15735</v>
      </c>
      <c r="E1890" s="825">
        <v>0</v>
      </c>
      <c r="F1890" s="772">
        <v>0</v>
      </c>
      <c r="G1890" s="825"/>
      <c r="H1890" s="772">
        <v>1</v>
      </c>
      <c r="I1890" s="819">
        <f t="shared" si="60"/>
        <v>0</v>
      </c>
      <c r="J1890" s="819">
        <f t="shared" si="61"/>
        <v>1</v>
      </c>
      <c r="K1890" s="941"/>
    </row>
    <row r="1891" spans="1:11">
      <c r="A1891" s="15" t="s">
        <v>3447</v>
      </c>
      <c r="B1891" s="15" t="s">
        <v>17835</v>
      </c>
      <c r="C1891" s="772" t="s">
        <v>3410</v>
      </c>
      <c r="D1891" s="17" t="s">
        <v>15736</v>
      </c>
      <c r="E1891" s="825">
        <v>0</v>
      </c>
      <c r="F1891" s="772">
        <v>0</v>
      </c>
      <c r="G1891" s="825"/>
      <c r="H1891" s="772">
        <v>1</v>
      </c>
      <c r="I1891" s="819">
        <f t="shared" si="60"/>
        <v>0</v>
      </c>
      <c r="J1891" s="819">
        <f t="shared" si="61"/>
        <v>1</v>
      </c>
      <c r="K1891" s="941"/>
    </row>
    <row r="1892" spans="1:11">
      <c r="A1892" s="15" t="s">
        <v>3447</v>
      </c>
      <c r="B1892" s="15" t="s">
        <v>17835</v>
      </c>
      <c r="C1892" s="772" t="s">
        <v>2862</v>
      </c>
      <c r="D1892" s="17" t="s">
        <v>15492</v>
      </c>
      <c r="E1892" s="825">
        <v>0</v>
      </c>
      <c r="F1892" s="772">
        <v>0</v>
      </c>
      <c r="G1892" s="825">
        <v>1</v>
      </c>
      <c r="H1892" s="772">
        <v>1</v>
      </c>
      <c r="I1892" s="819">
        <f t="shared" si="60"/>
        <v>1</v>
      </c>
      <c r="J1892" s="819">
        <f t="shared" si="61"/>
        <v>1</v>
      </c>
      <c r="K1892" s="941"/>
    </row>
    <row r="1893" spans="1:11">
      <c r="A1893" s="15" t="s">
        <v>3447</v>
      </c>
      <c r="B1893" s="15" t="s">
        <v>17835</v>
      </c>
      <c r="C1893" s="772" t="s">
        <v>2865</v>
      </c>
      <c r="D1893" s="17" t="s">
        <v>2866</v>
      </c>
      <c r="E1893" s="825">
        <v>0</v>
      </c>
      <c r="F1893" s="772">
        <v>0</v>
      </c>
      <c r="G1893" s="825"/>
      <c r="H1893" s="772">
        <v>1</v>
      </c>
      <c r="I1893" s="819">
        <f t="shared" si="60"/>
        <v>0</v>
      </c>
      <c r="J1893" s="819">
        <f t="shared" si="61"/>
        <v>1</v>
      </c>
      <c r="K1893" s="941"/>
    </row>
    <row r="1894" spans="1:11">
      <c r="A1894" s="15" t="s">
        <v>3447</v>
      </c>
      <c r="B1894" s="15" t="s">
        <v>17835</v>
      </c>
      <c r="C1894" s="772" t="s">
        <v>3411</v>
      </c>
      <c r="D1894" s="17" t="s">
        <v>20414</v>
      </c>
      <c r="E1894" s="825">
        <v>0</v>
      </c>
      <c r="F1894" s="772">
        <v>0</v>
      </c>
      <c r="G1894" s="825"/>
      <c r="H1894" s="772">
        <v>1</v>
      </c>
      <c r="I1894" s="819">
        <f t="shared" si="60"/>
        <v>0</v>
      </c>
      <c r="J1894" s="819">
        <f t="shared" si="61"/>
        <v>1</v>
      </c>
      <c r="K1894" s="941"/>
    </row>
    <row r="1895" spans="1:11">
      <c r="A1895" s="15" t="s">
        <v>3447</v>
      </c>
      <c r="B1895" s="15" t="s">
        <v>17835</v>
      </c>
      <c r="C1895" s="772" t="s">
        <v>3412</v>
      </c>
      <c r="D1895" s="17" t="s">
        <v>15737</v>
      </c>
      <c r="E1895" s="825">
        <v>0</v>
      </c>
      <c r="F1895" s="772">
        <v>0</v>
      </c>
      <c r="G1895" s="825"/>
      <c r="H1895" s="772">
        <v>1</v>
      </c>
      <c r="I1895" s="819">
        <f t="shared" si="60"/>
        <v>0</v>
      </c>
      <c r="J1895" s="819">
        <f t="shared" si="61"/>
        <v>1</v>
      </c>
      <c r="K1895" s="941"/>
    </row>
    <row r="1896" spans="1:11">
      <c r="A1896" s="15" t="s">
        <v>3447</v>
      </c>
      <c r="B1896" s="15" t="s">
        <v>17835</v>
      </c>
      <c r="C1896" s="772" t="s">
        <v>2870</v>
      </c>
      <c r="D1896" s="17" t="s">
        <v>15496</v>
      </c>
      <c r="E1896" s="825">
        <v>0</v>
      </c>
      <c r="F1896" s="772">
        <v>0</v>
      </c>
      <c r="G1896" s="825"/>
      <c r="H1896" s="772">
        <v>1</v>
      </c>
      <c r="I1896" s="819">
        <f t="shared" si="60"/>
        <v>0</v>
      </c>
      <c r="J1896" s="819">
        <f t="shared" si="61"/>
        <v>1</v>
      </c>
      <c r="K1896" s="941"/>
    </row>
    <row r="1897" spans="1:11">
      <c r="A1897" s="15" t="s">
        <v>3447</v>
      </c>
      <c r="B1897" s="15" t="s">
        <v>17835</v>
      </c>
      <c r="C1897" s="772" t="s">
        <v>2871</v>
      </c>
      <c r="D1897" s="17" t="s">
        <v>15497</v>
      </c>
      <c r="E1897" s="825">
        <v>0</v>
      </c>
      <c r="F1897" s="772">
        <v>0</v>
      </c>
      <c r="G1897" s="825"/>
      <c r="H1897" s="772">
        <v>1</v>
      </c>
      <c r="I1897" s="819">
        <f t="shared" si="60"/>
        <v>0</v>
      </c>
      <c r="J1897" s="819">
        <f t="shared" si="61"/>
        <v>1</v>
      </c>
      <c r="K1897" s="941"/>
    </row>
    <row r="1898" spans="1:11">
      <c r="A1898" s="15" t="s">
        <v>3447</v>
      </c>
      <c r="B1898" s="15" t="s">
        <v>17835</v>
      </c>
      <c r="C1898" s="772" t="s">
        <v>3413</v>
      </c>
      <c r="D1898" s="17" t="s">
        <v>15738</v>
      </c>
      <c r="E1898" s="825">
        <v>0</v>
      </c>
      <c r="F1898" s="772">
        <v>0</v>
      </c>
      <c r="G1898" s="825"/>
      <c r="H1898" s="772">
        <v>1</v>
      </c>
      <c r="I1898" s="819">
        <f t="shared" si="60"/>
        <v>0</v>
      </c>
      <c r="J1898" s="819">
        <f t="shared" si="61"/>
        <v>1</v>
      </c>
      <c r="K1898" s="941"/>
    </row>
    <row r="1899" spans="1:11">
      <c r="A1899" s="15" t="s">
        <v>3447</v>
      </c>
      <c r="B1899" s="15" t="s">
        <v>17835</v>
      </c>
      <c r="C1899" s="772" t="s">
        <v>3414</v>
      </c>
      <c r="D1899" s="17" t="s">
        <v>15739</v>
      </c>
      <c r="E1899" s="825">
        <v>0</v>
      </c>
      <c r="F1899" s="772">
        <v>0</v>
      </c>
      <c r="G1899" s="825"/>
      <c r="H1899" s="772">
        <v>1</v>
      </c>
      <c r="I1899" s="819">
        <f t="shared" si="60"/>
        <v>0</v>
      </c>
      <c r="J1899" s="819">
        <f t="shared" si="61"/>
        <v>1</v>
      </c>
      <c r="K1899" s="941"/>
    </row>
    <row r="1900" spans="1:11">
      <c r="A1900" s="15" t="s">
        <v>3447</v>
      </c>
      <c r="B1900" s="15" t="s">
        <v>17835</v>
      </c>
      <c r="C1900" s="772" t="s">
        <v>3415</v>
      </c>
      <c r="D1900" s="17" t="s">
        <v>15740</v>
      </c>
      <c r="E1900" s="825">
        <v>0</v>
      </c>
      <c r="F1900" s="772">
        <v>0</v>
      </c>
      <c r="G1900" s="825"/>
      <c r="H1900" s="772">
        <v>1</v>
      </c>
      <c r="I1900" s="819">
        <f t="shared" si="60"/>
        <v>0</v>
      </c>
      <c r="J1900" s="819">
        <f t="shared" si="61"/>
        <v>1</v>
      </c>
      <c r="K1900" s="941"/>
    </row>
    <row r="1901" spans="1:11">
      <c r="A1901" s="15" t="s">
        <v>3447</v>
      </c>
      <c r="B1901" s="15" t="s">
        <v>17835</v>
      </c>
      <c r="C1901" s="772" t="s">
        <v>3416</v>
      </c>
      <c r="D1901" s="17" t="s">
        <v>15741</v>
      </c>
      <c r="E1901" s="825">
        <v>0</v>
      </c>
      <c r="F1901" s="772">
        <v>0</v>
      </c>
      <c r="G1901" s="825"/>
      <c r="H1901" s="772">
        <v>1</v>
      </c>
      <c r="I1901" s="819">
        <f t="shared" si="60"/>
        <v>0</v>
      </c>
      <c r="J1901" s="819">
        <f t="shared" si="61"/>
        <v>1</v>
      </c>
      <c r="K1901" s="941"/>
    </row>
    <row r="1902" spans="1:11">
      <c r="A1902" s="15" t="s">
        <v>3447</v>
      </c>
      <c r="B1902" s="15" t="s">
        <v>17835</v>
      </c>
      <c r="C1902" s="772" t="s">
        <v>2873</v>
      </c>
      <c r="D1902" s="17" t="s">
        <v>15499</v>
      </c>
      <c r="E1902" s="825">
        <v>0</v>
      </c>
      <c r="F1902" s="772">
        <v>0</v>
      </c>
      <c r="G1902" s="825"/>
      <c r="H1902" s="772">
        <v>1</v>
      </c>
      <c r="I1902" s="819">
        <f t="shared" si="60"/>
        <v>0</v>
      </c>
      <c r="J1902" s="819">
        <f t="shared" si="61"/>
        <v>1</v>
      </c>
      <c r="K1902" s="941"/>
    </row>
    <row r="1903" spans="1:11">
      <c r="A1903" s="15" t="s">
        <v>3447</v>
      </c>
      <c r="B1903" s="15" t="s">
        <v>17835</v>
      </c>
      <c r="C1903" s="772" t="s">
        <v>2876</v>
      </c>
      <c r="D1903" s="17" t="s">
        <v>15502</v>
      </c>
      <c r="E1903" s="825">
        <v>0</v>
      </c>
      <c r="F1903" s="772">
        <v>0</v>
      </c>
      <c r="G1903" s="825">
        <v>4</v>
      </c>
      <c r="H1903" s="772">
        <v>1</v>
      </c>
      <c r="I1903" s="819">
        <f t="shared" si="60"/>
        <v>4</v>
      </c>
      <c r="J1903" s="819">
        <f t="shared" si="61"/>
        <v>1</v>
      </c>
      <c r="K1903" s="941"/>
    </row>
    <row r="1904" spans="1:11">
      <c r="A1904" s="15" t="s">
        <v>3447</v>
      </c>
      <c r="B1904" s="15" t="s">
        <v>17835</v>
      </c>
      <c r="C1904" s="772" t="s">
        <v>3417</v>
      </c>
      <c r="D1904" s="17" t="s">
        <v>15742</v>
      </c>
      <c r="E1904" s="825">
        <v>0</v>
      </c>
      <c r="F1904" s="772">
        <v>0</v>
      </c>
      <c r="G1904" s="825"/>
      <c r="H1904" s="772">
        <v>1</v>
      </c>
      <c r="I1904" s="819">
        <f t="shared" si="60"/>
        <v>0</v>
      </c>
      <c r="J1904" s="819">
        <f t="shared" si="61"/>
        <v>1</v>
      </c>
      <c r="K1904" s="941"/>
    </row>
    <row r="1905" spans="1:11">
      <c r="A1905" s="15" t="s">
        <v>3447</v>
      </c>
      <c r="B1905" s="15" t="s">
        <v>17835</v>
      </c>
      <c r="C1905" s="772" t="s">
        <v>2881</v>
      </c>
      <c r="D1905" s="17" t="s">
        <v>15505</v>
      </c>
      <c r="E1905" s="825">
        <v>0</v>
      </c>
      <c r="F1905" s="772">
        <v>0</v>
      </c>
      <c r="G1905" s="825"/>
      <c r="H1905" s="772">
        <v>5</v>
      </c>
      <c r="I1905" s="819">
        <f t="shared" si="60"/>
        <v>0</v>
      </c>
      <c r="J1905" s="819">
        <f t="shared" si="61"/>
        <v>5</v>
      </c>
      <c r="K1905" s="941"/>
    </row>
    <row r="1906" spans="1:11">
      <c r="A1906" s="15" t="s">
        <v>3447</v>
      </c>
      <c r="B1906" s="15" t="s">
        <v>17835</v>
      </c>
      <c r="C1906" s="772" t="s">
        <v>2651</v>
      </c>
      <c r="D1906" s="17" t="s">
        <v>15743</v>
      </c>
      <c r="E1906" s="825">
        <v>0</v>
      </c>
      <c r="F1906" s="772">
        <v>0</v>
      </c>
      <c r="G1906" s="825"/>
      <c r="H1906" s="772">
        <v>1</v>
      </c>
      <c r="I1906" s="819">
        <f t="shared" si="60"/>
        <v>0</v>
      </c>
      <c r="J1906" s="819">
        <f t="shared" si="61"/>
        <v>1</v>
      </c>
      <c r="K1906" s="941"/>
    </row>
    <row r="1907" spans="1:11">
      <c r="A1907" s="15" t="s">
        <v>3447</v>
      </c>
      <c r="B1907" s="15" t="s">
        <v>17835</v>
      </c>
      <c r="C1907" s="772" t="s">
        <v>3418</v>
      </c>
      <c r="D1907" s="17" t="s">
        <v>20324</v>
      </c>
      <c r="E1907" s="825">
        <v>0</v>
      </c>
      <c r="F1907" s="772">
        <v>0</v>
      </c>
      <c r="G1907" s="825"/>
      <c r="H1907" s="772">
        <v>1</v>
      </c>
      <c r="I1907" s="819">
        <f t="shared" si="60"/>
        <v>0</v>
      </c>
      <c r="J1907" s="819">
        <f t="shared" si="61"/>
        <v>1</v>
      </c>
      <c r="K1907" s="941"/>
    </row>
    <row r="1908" spans="1:11">
      <c r="A1908" s="15" t="s">
        <v>3447</v>
      </c>
      <c r="B1908" s="15" t="s">
        <v>17835</v>
      </c>
      <c r="C1908" s="772" t="s">
        <v>2652</v>
      </c>
      <c r="D1908" s="17" t="s">
        <v>15744</v>
      </c>
      <c r="E1908" s="825">
        <v>0</v>
      </c>
      <c r="F1908" s="772">
        <v>0</v>
      </c>
      <c r="G1908" s="825"/>
      <c r="H1908" s="772">
        <v>1</v>
      </c>
      <c r="I1908" s="819">
        <f t="shared" si="60"/>
        <v>0</v>
      </c>
      <c r="J1908" s="819">
        <f t="shared" si="61"/>
        <v>1</v>
      </c>
      <c r="K1908" s="941"/>
    </row>
    <row r="1909" spans="1:11">
      <c r="A1909" s="15" t="s">
        <v>3447</v>
      </c>
      <c r="B1909" s="15" t="s">
        <v>17835</v>
      </c>
      <c r="C1909" s="772" t="s">
        <v>2655</v>
      </c>
      <c r="D1909" s="17" t="s">
        <v>15745</v>
      </c>
      <c r="E1909" s="825">
        <v>0</v>
      </c>
      <c r="F1909" s="772">
        <v>0</v>
      </c>
      <c r="G1909" s="825">
        <v>3</v>
      </c>
      <c r="H1909" s="772">
        <v>5</v>
      </c>
      <c r="I1909" s="819">
        <f t="shared" si="60"/>
        <v>3</v>
      </c>
      <c r="J1909" s="819">
        <f t="shared" si="61"/>
        <v>5</v>
      </c>
      <c r="K1909" s="941"/>
    </row>
    <row r="1910" spans="1:11">
      <c r="A1910" s="15" t="s">
        <v>3447</v>
      </c>
      <c r="B1910" s="15" t="s">
        <v>17835</v>
      </c>
      <c r="C1910" s="772" t="s">
        <v>3419</v>
      </c>
      <c r="D1910" s="17" t="s">
        <v>15746</v>
      </c>
      <c r="E1910" s="825">
        <v>0</v>
      </c>
      <c r="F1910" s="772">
        <v>0</v>
      </c>
      <c r="G1910" s="825"/>
      <c r="H1910" s="772">
        <v>1</v>
      </c>
      <c r="I1910" s="819">
        <f t="shared" si="60"/>
        <v>0</v>
      </c>
      <c r="J1910" s="819">
        <f t="shared" si="61"/>
        <v>1</v>
      </c>
      <c r="K1910" s="941"/>
    </row>
    <row r="1911" spans="1:11">
      <c r="A1911" s="15" t="s">
        <v>3447</v>
      </c>
      <c r="B1911" s="15" t="s">
        <v>17835</v>
      </c>
      <c r="C1911" s="772" t="s">
        <v>3420</v>
      </c>
      <c r="D1911" s="17" t="s">
        <v>15747</v>
      </c>
      <c r="E1911" s="825">
        <v>0</v>
      </c>
      <c r="F1911" s="772">
        <v>0</v>
      </c>
      <c r="G1911" s="825"/>
      <c r="H1911" s="772">
        <v>1</v>
      </c>
      <c r="I1911" s="819">
        <f t="shared" si="60"/>
        <v>0</v>
      </c>
      <c r="J1911" s="819">
        <f t="shared" si="61"/>
        <v>1</v>
      </c>
      <c r="K1911" s="941"/>
    </row>
    <row r="1912" spans="1:11">
      <c r="A1912" s="15" t="s">
        <v>3447</v>
      </c>
      <c r="B1912" s="15" t="s">
        <v>17835</v>
      </c>
      <c r="C1912" s="772" t="s">
        <v>3421</v>
      </c>
      <c r="D1912" s="17" t="s">
        <v>15748</v>
      </c>
      <c r="E1912" s="825">
        <v>0</v>
      </c>
      <c r="F1912" s="772">
        <v>0</v>
      </c>
      <c r="G1912" s="825"/>
      <c r="H1912" s="772">
        <v>1</v>
      </c>
      <c r="I1912" s="819">
        <f t="shared" si="60"/>
        <v>0</v>
      </c>
      <c r="J1912" s="819">
        <f t="shared" si="61"/>
        <v>1</v>
      </c>
      <c r="K1912" s="941"/>
    </row>
    <row r="1913" spans="1:11">
      <c r="A1913" s="15" t="s">
        <v>3447</v>
      </c>
      <c r="B1913" s="15" t="s">
        <v>17835</v>
      </c>
      <c r="C1913" s="772" t="s">
        <v>3422</v>
      </c>
      <c r="D1913" s="17" t="s">
        <v>15749</v>
      </c>
      <c r="E1913" s="825">
        <v>0</v>
      </c>
      <c r="F1913" s="772">
        <v>0</v>
      </c>
      <c r="G1913" s="825">
        <v>1</v>
      </c>
      <c r="H1913" s="772">
        <v>1</v>
      </c>
      <c r="I1913" s="819">
        <f t="shared" si="60"/>
        <v>1</v>
      </c>
      <c r="J1913" s="819">
        <f t="shared" si="61"/>
        <v>1</v>
      </c>
      <c r="K1913" s="941"/>
    </row>
    <row r="1914" spans="1:11">
      <c r="A1914" s="15" t="s">
        <v>3447</v>
      </c>
      <c r="B1914" s="15" t="s">
        <v>17835</v>
      </c>
      <c r="C1914" s="772" t="s">
        <v>2888</v>
      </c>
      <c r="D1914" s="17" t="s">
        <v>15510</v>
      </c>
      <c r="E1914" s="825">
        <v>0</v>
      </c>
      <c r="F1914" s="772">
        <v>0</v>
      </c>
      <c r="G1914" s="825"/>
      <c r="H1914" s="772">
        <v>1</v>
      </c>
      <c r="I1914" s="819">
        <f t="shared" si="60"/>
        <v>0</v>
      </c>
      <c r="J1914" s="819">
        <f t="shared" si="61"/>
        <v>1</v>
      </c>
      <c r="K1914" s="941"/>
    </row>
    <row r="1915" spans="1:11">
      <c r="A1915" s="15" t="s">
        <v>3447</v>
      </c>
      <c r="B1915" s="15" t="s">
        <v>17835</v>
      </c>
      <c r="C1915" s="772" t="s">
        <v>2890</v>
      </c>
      <c r="D1915" s="17" t="s">
        <v>15512</v>
      </c>
      <c r="E1915" s="825">
        <v>0</v>
      </c>
      <c r="F1915" s="772">
        <v>0</v>
      </c>
      <c r="G1915" s="825"/>
      <c r="H1915" s="772">
        <v>1</v>
      </c>
      <c r="I1915" s="819">
        <f t="shared" si="60"/>
        <v>0</v>
      </c>
      <c r="J1915" s="819">
        <f t="shared" si="61"/>
        <v>1</v>
      </c>
      <c r="K1915" s="941"/>
    </row>
    <row r="1916" spans="1:11">
      <c r="A1916" s="15" t="s">
        <v>3447</v>
      </c>
      <c r="B1916" s="15" t="s">
        <v>17835</v>
      </c>
      <c r="C1916" s="772" t="s">
        <v>3423</v>
      </c>
      <c r="D1916" s="17" t="s">
        <v>15750</v>
      </c>
      <c r="E1916" s="825">
        <v>0</v>
      </c>
      <c r="F1916" s="772">
        <v>0</v>
      </c>
      <c r="G1916" s="825"/>
      <c r="H1916" s="772">
        <v>1</v>
      </c>
      <c r="I1916" s="819">
        <f t="shared" si="60"/>
        <v>0</v>
      </c>
      <c r="J1916" s="819">
        <f t="shared" si="61"/>
        <v>1</v>
      </c>
      <c r="K1916" s="941"/>
    </row>
    <row r="1917" spans="1:11">
      <c r="A1917" s="15" t="s">
        <v>3447</v>
      </c>
      <c r="B1917" s="15" t="s">
        <v>17835</v>
      </c>
      <c r="C1917" s="772" t="s">
        <v>2891</v>
      </c>
      <c r="D1917" s="17" t="s">
        <v>15513</v>
      </c>
      <c r="E1917" s="825">
        <v>0</v>
      </c>
      <c r="F1917" s="772">
        <v>0</v>
      </c>
      <c r="G1917" s="825"/>
      <c r="H1917" s="772">
        <v>1</v>
      </c>
      <c r="I1917" s="819">
        <f t="shared" si="60"/>
        <v>0</v>
      </c>
      <c r="J1917" s="819">
        <f t="shared" si="61"/>
        <v>1</v>
      </c>
      <c r="K1917" s="941"/>
    </row>
    <row r="1918" spans="1:11" ht="38.25">
      <c r="A1918" s="15" t="s">
        <v>3447</v>
      </c>
      <c r="B1918" s="15" t="s">
        <v>17835</v>
      </c>
      <c r="C1918" s="772" t="s">
        <v>2487</v>
      </c>
      <c r="D1918" s="20" t="s">
        <v>15516</v>
      </c>
      <c r="E1918" s="825">
        <v>0</v>
      </c>
      <c r="F1918" s="772">
        <v>0</v>
      </c>
      <c r="G1918" s="825">
        <v>1347</v>
      </c>
      <c r="H1918" s="772">
        <v>840</v>
      </c>
      <c r="I1918" s="819">
        <f t="shared" si="60"/>
        <v>1347</v>
      </c>
      <c r="J1918" s="819">
        <f t="shared" si="61"/>
        <v>840</v>
      </c>
      <c r="K1918" s="941"/>
    </row>
    <row r="1919" spans="1:11">
      <c r="A1919" s="15" t="s">
        <v>3447</v>
      </c>
      <c r="B1919" s="15" t="s">
        <v>17835</v>
      </c>
      <c r="C1919" s="772" t="s">
        <v>2658</v>
      </c>
      <c r="D1919" s="17" t="s">
        <v>15751</v>
      </c>
      <c r="E1919" s="825">
        <v>0</v>
      </c>
      <c r="F1919" s="772">
        <v>0</v>
      </c>
      <c r="G1919" s="825"/>
      <c r="H1919" s="772">
        <v>1</v>
      </c>
      <c r="I1919" s="819">
        <f t="shared" si="60"/>
        <v>0</v>
      </c>
      <c r="J1919" s="819">
        <f t="shared" si="61"/>
        <v>1</v>
      </c>
      <c r="K1919" s="941"/>
    </row>
    <row r="1920" spans="1:11">
      <c r="A1920" s="15" t="s">
        <v>3447</v>
      </c>
      <c r="B1920" s="15" t="s">
        <v>17835</v>
      </c>
      <c r="C1920" s="772" t="s">
        <v>2659</v>
      </c>
      <c r="D1920" s="17" t="s">
        <v>15517</v>
      </c>
      <c r="E1920" s="825">
        <v>0</v>
      </c>
      <c r="F1920" s="772">
        <v>0</v>
      </c>
      <c r="G1920" s="825">
        <v>3</v>
      </c>
      <c r="H1920" s="772">
        <v>20</v>
      </c>
      <c r="I1920" s="819">
        <f t="shared" si="60"/>
        <v>3</v>
      </c>
      <c r="J1920" s="819">
        <f t="shared" si="61"/>
        <v>20</v>
      </c>
      <c r="K1920" s="941"/>
    </row>
    <row r="1921" spans="1:11">
      <c r="A1921" s="15" t="s">
        <v>3447</v>
      </c>
      <c r="B1921" s="15" t="s">
        <v>17835</v>
      </c>
      <c r="C1921" s="772" t="s">
        <v>1877</v>
      </c>
      <c r="D1921" s="17" t="s">
        <v>14647</v>
      </c>
      <c r="E1921" s="825">
        <v>0</v>
      </c>
      <c r="F1921" s="772">
        <v>0</v>
      </c>
      <c r="G1921" s="825"/>
      <c r="H1921" s="772">
        <v>1</v>
      </c>
      <c r="I1921" s="819">
        <f t="shared" ref="I1921:I1984" si="62">E1921+G1921</f>
        <v>0</v>
      </c>
      <c r="J1921" s="819">
        <f t="shared" ref="J1921:J1984" si="63">F1921+H1921</f>
        <v>1</v>
      </c>
      <c r="K1921" s="941"/>
    </row>
    <row r="1922" spans="1:11">
      <c r="A1922" s="15" t="s">
        <v>3447</v>
      </c>
      <c r="B1922" s="15" t="s">
        <v>17835</v>
      </c>
      <c r="C1922" s="772" t="s">
        <v>1916</v>
      </c>
      <c r="D1922" s="17" t="s">
        <v>14640</v>
      </c>
      <c r="E1922" s="825">
        <v>0</v>
      </c>
      <c r="F1922" s="772">
        <v>0</v>
      </c>
      <c r="G1922" s="825"/>
      <c r="H1922" s="772">
        <v>1</v>
      </c>
      <c r="I1922" s="819">
        <f t="shared" si="62"/>
        <v>0</v>
      </c>
      <c r="J1922" s="819">
        <f t="shared" si="63"/>
        <v>1</v>
      </c>
      <c r="K1922" s="941"/>
    </row>
    <row r="1923" spans="1:11">
      <c r="A1923" s="15" t="s">
        <v>3447</v>
      </c>
      <c r="B1923" s="15" t="s">
        <v>17835</v>
      </c>
      <c r="C1923" s="772" t="s">
        <v>3424</v>
      </c>
      <c r="D1923" s="17" t="s">
        <v>15752</v>
      </c>
      <c r="E1923" s="825">
        <v>0</v>
      </c>
      <c r="F1923" s="772">
        <v>0</v>
      </c>
      <c r="G1923" s="825"/>
      <c r="H1923" s="772">
        <v>1</v>
      </c>
      <c r="I1923" s="819">
        <f t="shared" si="62"/>
        <v>0</v>
      </c>
      <c r="J1923" s="819">
        <f t="shared" si="63"/>
        <v>1</v>
      </c>
      <c r="K1923" s="941"/>
    </row>
    <row r="1924" spans="1:11">
      <c r="A1924" s="15" t="s">
        <v>3447</v>
      </c>
      <c r="B1924" s="15" t="s">
        <v>17835</v>
      </c>
      <c r="C1924" s="772" t="s">
        <v>3425</v>
      </c>
      <c r="D1924" s="17" t="s">
        <v>15753</v>
      </c>
      <c r="E1924" s="825">
        <v>0</v>
      </c>
      <c r="F1924" s="772">
        <v>0</v>
      </c>
      <c r="G1924" s="825"/>
      <c r="H1924" s="772">
        <v>1</v>
      </c>
      <c r="I1924" s="819">
        <f t="shared" si="62"/>
        <v>0</v>
      </c>
      <c r="J1924" s="819">
        <f t="shared" si="63"/>
        <v>1</v>
      </c>
      <c r="K1924" s="941"/>
    </row>
    <row r="1925" spans="1:11">
      <c r="A1925" s="15" t="s">
        <v>3447</v>
      </c>
      <c r="B1925" s="15" t="s">
        <v>17835</v>
      </c>
      <c r="C1925" s="772" t="s">
        <v>2945</v>
      </c>
      <c r="D1925" s="17" t="s">
        <v>15531</v>
      </c>
      <c r="E1925" s="825">
        <v>0</v>
      </c>
      <c r="F1925" s="772">
        <v>0</v>
      </c>
      <c r="G1925" s="825"/>
      <c r="H1925" s="772">
        <v>3</v>
      </c>
      <c r="I1925" s="819">
        <f t="shared" si="62"/>
        <v>0</v>
      </c>
      <c r="J1925" s="819">
        <f t="shared" si="63"/>
        <v>3</v>
      </c>
      <c r="K1925" s="941"/>
    </row>
    <row r="1926" spans="1:11">
      <c r="A1926" s="15" t="s">
        <v>3447</v>
      </c>
      <c r="B1926" s="15" t="s">
        <v>17835</v>
      </c>
      <c r="C1926" s="772" t="s">
        <v>3426</v>
      </c>
      <c r="D1926" s="17" t="s">
        <v>15754</v>
      </c>
      <c r="E1926" s="825">
        <v>0</v>
      </c>
      <c r="F1926" s="772">
        <v>0</v>
      </c>
      <c r="G1926" s="825"/>
      <c r="H1926" s="772">
        <v>1</v>
      </c>
      <c r="I1926" s="819">
        <f t="shared" si="62"/>
        <v>0</v>
      </c>
      <c r="J1926" s="819">
        <f t="shared" si="63"/>
        <v>1</v>
      </c>
      <c r="K1926" s="941"/>
    </row>
    <row r="1927" spans="1:11">
      <c r="A1927" s="15" t="s">
        <v>3447</v>
      </c>
      <c r="B1927" s="15" t="s">
        <v>17835</v>
      </c>
      <c r="C1927" s="772" t="s">
        <v>3427</v>
      </c>
      <c r="D1927" s="17" t="s">
        <v>15357</v>
      </c>
      <c r="E1927" s="825">
        <v>0</v>
      </c>
      <c r="F1927" s="772">
        <v>0</v>
      </c>
      <c r="G1927" s="825">
        <v>1</v>
      </c>
      <c r="H1927" s="772">
        <v>1</v>
      </c>
      <c r="I1927" s="819">
        <f t="shared" si="62"/>
        <v>1</v>
      </c>
      <c r="J1927" s="819">
        <f t="shared" si="63"/>
        <v>1</v>
      </c>
      <c r="K1927" s="941"/>
    </row>
    <row r="1928" spans="1:11">
      <c r="A1928" s="15" t="s">
        <v>3447</v>
      </c>
      <c r="B1928" s="15" t="s">
        <v>17835</v>
      </c>
      <c r="C1928" s="772" t="s">
        <v>2408</v>
      </c>
      <c r="D1928" s="17" t="s">
        <v>15358</v>
      </c>
      <c r="E1928" s="825">
        <v>0</v>
      </c>
      <c r="F1928" s="772">
        <v>0</v>
      </c>
      <c r="G1928" s="825">
        <v>1</v>
      </c>
      <c r="H1928" s="772">
        <v>1</v>
      </c>
      <c r="I1928" s="819">
        <f t="shared" si="62"/>
        <v>1</v>
      </c>
      <c r="J1928" s="819">
        <f t="shared" si="63"/>
        <v>1</v>
      </c>
      <c r="K1928" s="941"/>
    </row>
    <row r="1929" spans="1:11">
      <c r="A1929" s="15" t="s">
        <v>3447</v>
      </c>
      <c r="B1929" s="15" t="s">
        <v>17835</v>
      </c>
      <c r="C1929" s="772" t="s">
        <v>2766</v>
      </c>
      <c r="D1929" s="17" t="s">
        <v>15425</v>
      </c>
      <c r="E1929" s="825">
        <v>0</v>
      </c>
      <c r="F1929" s="772">
        <v>0</v>
      </c>
      <c r="G1929" s="825">
        <v>64</v>
      </c>
      <c r="H1929" s="772">
        <v>90</v>
      </c>
      <c r="I1929" s="819">
        <f t="shared" si="62"/>
        <v>64</v>
      </c>
      <c r="J1929" s="819">
        <f t="shared" si="63"/>
        <v>90</v>
      </c>
      <c r="K1929" s="941"/>
    </row>
    <row r="1930" spans="1:11">
      <c r="A1930" s="15" t="s">
        <v>3447</v>
      </c>
      <c r="B1930" s="15" t="s">
        <v>17835</v>
      </c>
      <c r="C1930" s="772" t="s">
        <v>2769</v>
      </c>
      <c r="D1930" s="17" t="s">
        <v>15426</v>
      </c>
      <c r="E1930" s="825">
        <v>0</v>
      </c>
      <c r="F1930" s="772">
        <v>0</v>
      </c>
      <c r="G1930" s="825">
        <v>47</v>
      </c>
      <c r="H1930" s="772">
        <v>75</v>
      </c>
      <c r="I1930" s="819">
        <f t="shared" si="62"/>
        <v>47</v>
      </c>
      <c r="J1930" s="819">
        <f t="shared" si="63"/>
        <v>75</v>
      </c>
      <c r="K1930" s="941"/>
    </row>
    <row r="1931" spans="1:11">
      <c r="A1931" s="15" t="s">
        <v>3447</v>
      </c>
      <c r="B1931" s="15" t="s">
        <v>17835</v>
      </c>
      <c r="C1931" s="772" t="s">
        <v>2773</v>
      </c>
      <c r="D1931" s="17" t="s">
        <v>15428</v>
      </c>
      <c r="E1931" s="825">
        <v>0</v>
      </c>
      <c r="F1931" s="772">
        <v>0</v>
      </c>
      <c r="G1931" s="825"/>
      <c r="H1931" s="772">
        <v>1</v>
      </c>
      <c r="I1931" s="819">
        <f t="shared" si="62"/>
        <v>0</v>
      </c>
      <c r="J1931" s="819">
        <f t="shared" si="63"/>
        <v>1</v>
      </c>
      <c r="K1931" s="941"/>
    </row>
    <row r="1932" spans="1:11">
      <c r="A1932" s="15" t="s">
        <v>3447</v>
      </c>
      <c r="B1932" s="15" t="s">
        <v>17835</v>
      </c>
      <c r="C1932" s="772" t="s">
        <v>2775</v>
      </c>
      <c r="D1932" s="17" t="s">
        <v>15430</v>
      </c>
      <c r="E1932" s="825">
        <v>0</v>
      </c>
      <c r="F1932" s="772">
        <v>0</v>
      </c>
      <c r="G1932" s="825"/>
      <c r="H1932" s="772">
        <v>1</v>
      </c>
      <c r="I1932" s="819">
        <f t="shared" si="62"/>
        <v>0</v>
      </c>
      <c r="J1932" s="819">
        <f t="shared" si="63"/>
        <v>1</v>
      </c>
      <c r="K1932" s="941"/>
    </row>
    <row r="1933" spans="1:11">
      <c r="A1933" s="15" t="s">
        <v>3447</v>
      </c>
      <c r="B1933" s="15" t="s">
        <v>17835</v>
      </c>
      <c r="C1933" s="772" t="s">
        <v>2781</v>
      </c>
      <c r="D1933" s="17" t="s">
        <v>15436</v>
      </c>
      <c r="E1933" s="825">
        <v>0</v>
      </c>
      <c r="F1933" s="772">
        <v>0</v>
      </c>
      <c r="G1933" s="825">
        <v>4</v>
      </c>
      <c r="H1933" s="772">
        <v>5</v>
      </c>
      <c r="I1933" s="819">
        <f t="shared" si="62"/>
        <v>4</v>
      </c>
      <c r="J1933" s="819">
        <f t="shared" si="63"/>
        <v>5</v>
      </c>
      <c r="K1933" s="941"/>
    </row>
    <row r="1934" spans="1:11">
      <c r="A1934" s="15" t="s">
        <v>3447</v>
      </c>
      <c r="B1934" s="15" t="s">
        <v>17835</v>
      </c>
      <c r="C1934" s="772" t="s">
        <v>2782</v>
      </c>
      <c r="D1934" s="17" t="s">
        <v>15437</v>
      </c>
      <c r="E1934" s="825">
        <v>0</v>
      </c>
      <c r="F1934" s="772">
        <v>0</v>
      </c>
      <c r="G1934" s="825">
        <v>1</v>
      </c>
      <c r="H1934" s="772">
        <v>2</v>
      </c>
      <c r="I1934" s="819">
        <f t="shared" si="62"/>
        <v>1</v>
      </c>
      <c r="J1934" s="819">
        <f t="shared" si="63"/>
        <v>2</v>
      </c>
      <c r="K1934" s="941"/>
    </row>
    <row r="1935" spans="1:11">
      <c r="A1935" s="15" t="s">
        <v>3447</v>
      </c>
      <c r="B1935" s="15" t="s">
        <v>17835</v>
      </c>
      <c r="C1935" s="772" t="s">
        <v>2783</v>
      </c>
      <c r="D1935" s="17" t="s">
        <v>2784</v>
      </c>
      <c r="E1935" s="825">
        <v>0</v>
      </c>
      <c r="F1935" s="772">
        <v>0</v>
      </c>
      <c r="G1935" s="825"/>
      <c r="H1935" s="772">
        <v>2</v>
      </c>
      <c r="I1935" s="819">
        <f t="shared" si="62"/>
        <v>0</v>
      </c>
      <c r="J1935" s="819">
        <f t="shared" si="63"/>
        <v>2</v>
      </c>
      <c r="K1935" s="941"/>
    </row>
    <row r="1936" spans="1:11">
      <c r="A1936" s="15" t="s">
        <v>3447</v>
      </c>
      <c r="B1936" s="15" t="s">
        <v>17835</v>
      </c>
      <c r="C1936" s="772" t="s">
        <v>2785</v>
      </c>
      <c r="D1936" s="17" t="s">
        <v>15438</v>
      </c>
      <c r="E1936" s="825">
        <v>0</v>
      </c>
      <c r="F1936" s="772">
        <v>0</v>
      </c>
      <c r="G1936" s="825">
        <v>1</v>
      </c>
      <c r="H1936" s="772">
        <v>2</v>
      </c>
      <c r="I1936" s="819">
        <f t="shared" si="62"/>
        <v>1</v>
      </c>
      <c r="J1936" s="819">
        <f t="shared" si="63"/>
        <v>2</v>
      </c>
      <c r="K1936" s="941"/>
    </row>
    <row r="1937" spans="1:11">
      <c r="A1937" s="15" t="s">
        <v>3447</v>
      </c>
      <c r="B1937" s="15" t="s">
        <v>17835</v>
      </c>
      <c r="C1937" s="772" t="s">
        <v>1865</v>
      </c>
      <c r="D1937" s="17" t="s">
        <v>14630</v>
      </c>
      <c r="E1937" s="825">
        <v>0</v>
      </c>
      <c r="F1937" s="772">
        <v>0</v>
      </c>
      <c r="G1937" s="825">
        <v>5</v>
      </c>
      <c r="H1937" s="772">
        <v>5</v>
      </c>
      <c r="I1937" s="819">
        <f t="shared" si="62"/>
        <v>5</v>
      </c>
      <c r="J1937" s="819">
        <f t="shared" si="63"/>
        <v>5</v>
      </c>
      <c r="K1937" s="941"/>
    </row>
    <row r="1938" spans="1:11">
      <c r="A1938" s="15" t="s">
        <v>3447</v>
      </c>
      <c r="B1938" s="15" t="s">
        <v>17835</v>
      </c>
      <c r="C1938" s="772" t="s">
        <v>3428</v>
      </c>
      <c r="D1938" s="17" t="s">
        <v>15755</v>
      </c>
      <c r="E1938" s="825">
        <v>0</v>
      </c>
      <c r="F1938" s="772">
        <v>0</v>
      </c>
      <c r="G1938" s="825">
        <v>3</v>
      </c>
      <c r="H1938" s="772">
        <v>1</v>
      </c>
      <c r="I1938" s="819">
        <f t="shared" si="62"/>
        <v>3</v>
      </c>
      <c r="J1938" s="819">
        <f t="shared" si="63"/>
        <v>1</v>
      </c>
      <c r="K1938" s="941"/>
    </row>
    <row r="1939" spans="1:11">
      <c r="A1939" s="15" t="s">
        <v>3447</v>
      </c>
      <c r="B1939" s="15" t="s">
        <v>17835</v>
      </c>
      <c r="C1939" s="772" t="s">
        <v>3429</v>
      </c>
      <c r="D1939" s="17" t="s">
        <v>15756</v>
      </c>
      <c r="E1939" s="825">
        <v>0</v>
      </c>
      <c r="F1939" s="772">
        <v>0</v>
      </c>
      <c r="G1939" s="825">
        <v>4</v>
      </c>
      <c r="H1939" s="772">
        <v>1</v>
      </c>
      <c r="I1939" s="819">
        <f t="shared" si="62"/>
        <v>4</v>
      </c>
      <c r="J1939" s="819">
        <f t="shared" si="63"/>
        <v>1</v>
      </c>
      <c r="K1939" s="941"/>
    </row>
    <row r="1940" spans="1:11">
      <c r="A1940" s="15" t="s">
        <v>3447</v>
      </c>
      <c r="B1940" s="15" t="s">
        <v>17835</v>
      </c>
      <c r="C1940" s="772" t="s">
        <v>2791</v>
      </c>
      <c r="D1940" s="17" t="s">
        <v>15442</v>
      </c>
      <c r="E1940" s="825">
        <v>0</v>
      </c>
      <c r="F1940" s="772">
        <v>0</v>
      </c>
      <c r="G1940" s="825">
        <v>3</v>
      </c>
      <c r="H1940" s="772">
        <v>5</v>
      </c>
      <c r="I1940" s="819">
        <f t="shared" si="62"/>
        <v>3</v>
      </c>
      <c r="J1940" s="819">
        <f t="shared" si="63"/>
        <v>5</v>
      </c>
      <c r="K1940" s="941"/>
    </row>
    <row r="1941" spans="1:11">
      <c r="A1941" s="15" t="s">
        <v>3447</v>
      </c>
      <c r="B1941" s="15" t="s">
        <v>17835</v>
      </c>
      <c r="C1941" s="772" t="s">
        <v>2792</v>
      </c>
      <c r="D1941" s="17" t="s">
        <v>15443</v>
      </c>
      <c r="E1941" s="825">
        <v>0</v>
      </c>
      <c r="F1941" s="772">
        <v>0</v>
      </c>
      <c r="G1941" s="825"/>
      <c r="H1941" s="772">
        <v>1</v>
      </c>
      <c r="I1941" s="819">
        <f t="shared" si="62"/>
        <v>0</v>
      </c>
      <c r="J1941" s="819">
        <f t="shared" si="63"/>
        <v>1</v>
      </c>
      <c r="K1941" s="941"/>
    </row>
    <row r="1942" spans="1:11">
      <c r="A1942" s="15" t="s">
        <v>3447</v>
      </c>
      <c r="B1942" s="15" t="s">
        <v>17835</v>
      </c>
      <c r="C1942" s="772" t="s">
        <v>2794</v>
      </c>
      <c r="D1942" s="17" t="s">
        <v>15445</v>
      </c>
      <c r="E1942" s="825">
        <v>0</v>
      </c>
      <c r="F1942" s="772">
        <v>0</v>
      </c>
      <c r="G1942" s="825"/>
      <c r="H1942" s="772">
        <v>1</v>
      </c>
      <c r="I1942" s="819">
        <f t="shared" si="62"/>
        <v>0</v>
      </c>
      <c r="J1942" s="819">
        <f t="shared" si="63"/>
        <v>1</v>
      </c>
      <c r="K1942" s="941"/>
    </row>
    <row r="1943" spans="1:11">
      <c r="A1943" s="15" t="s">
        <v>3447</v>
      </c>
      <c r="B1943" s="15" t="s">
        <v>17835</v>
      </c>
      <c r="C1943" s="772" t="s">
        <v>2797</v>
      </c>
      <c r="D1943" s="17" t="s">
        <v>15447</v>
      </c>
      <c r="E1943" s="825">
        <v>0</v>
      </c>
      <c r="F1943" s="772">
        <v>0</v>
      </c>
      <c r="G1943" s="825"/>
      <c r="H1943" s="772">
        <v>1</v>
      </c>
      <c r="I1943" s="819">
        <f t="shared" si="62"/>
        <v>0</v>
      </c>
      <c r="J1943" s="819">
        <f t="shared" si="63"/>
        <v>1</v>
      </c>
      <c r="K1943" s="941"/>
    </row>
    <row r="1944" spans="1:11">
      <c r="A1944" s="15" t="s">
        <v>3447</v>
      </c>
      <c r="B1944" s="15" t="s">
        <v>17835</v>
      </c>
      <c r="C1944" s="772" t="s">
        <v>2799</v>
      </c>
      <c r="D1944" s="17" t="s">
        <v>15449</v>
      </c>
      <c r="E1944" s="825">
        <v>0</v>
      </c>
      <c r="F1944" s="772">
        <v>0</v>
      </c>
      <c r="G1944" s="825"/>
      <c r="H1944" s="772">
        <v>1</v>
      </c>
      <c r="I1944" s="819">
        <f t="shared" si="62"/>
        <v>0</v>
      </c>
      <c r="J1944" s="819">
        <f t="shared" si="63"/>
        <v>1</v>
      </c>
      <c r="K1944" s="941"/>
    </row>
    <row r="1945" spans="1:11">
      <c r="A1945" s="15" t="s">
        <v>3447</v>
      </c>
      <c r="B1945" s="15" t="s">
        <v>17835</v>
      </c>
      <c r="C1945" s="772" t="s">
        <v>2806</v>
      </c>
      <c r="D1945" s="17" t="s">
        <v>15456</v>
      </c>
      <c r="E1945" s="825">
        <v>0</v>
      </c>
      <c r="F1945" s="772">
        <v>0</v>
      </c>
      <c r="G1945" s="825"/>
      <c r="H1945" s="772">
        <v>1</v>
      </c>
      <c r="I1945" s="819">
        <f t="shared" si="62"/>
        <v>0</v>
      </c>
      <c r="J1945" s="819">
        <f t="shared" si="63"/>
        <v>1</v>
      </c>
      <c r="K1945" s="941"/>
    </row>
    <row r="1946" spans="1:11">
      <c r="A1946" s="15" t="s">
        <v>3447</v>
      </c>
      <c r="B1946" s="15" t="s">
        <v>17835</v>
      </c>
      <c r="C1946" s="772" t="s">
        <v>2816</v>
      </c>
      <c r="D1946" s="17" t="s">
        <v>15464</v>
      </c>
      <c r="E1946" s="825">
        <v>0</v>
      </c>
      <c r="F1946" s="772">
        <v>0</v>
      </c>
      <c r="G1946" s="825">
        <v>4</v>
      </c>
      <c r="H1946" s="772">
        <v>10</v>
      </c>
      <c r="I1946" s="819">
        <f t="shared" si="62"/>
        <v>4</v>
      </c>
      <c r="J1946" s="819">
        <f t="shared" si="63"/>
        <v>10</v>
      </c>
      <c r="K1946" s="941"/>
    </row>
    <row r="1947" spans="1:11">
      <c r="A1947" s="15" t="s">
        <v>3447</v>
      </c>
      <c r="B1947" s="15" t="s">
        <v>17835</v>
      </c>
      <c r="C1947" s="772" t="s">
        <v>2818</v>
      </c>
      <c r="D1947" s="17" t="s">
        <v>15465</v>
      </c>
      <c r="E1947" s="825">
        <v>0</v>
      </c>
      <c r="F1947" s="772">
        <v>0</v>
      </c>
      <c r="G1947" s="825">
        <v>7</v>
      </c>
      <c r="H1947" s="772">
        <v>5</v>
      </c>
      <c r="I1947" s="819">
        <f t="shared" si="62"/>
        <v>7</v>
      </c>
      <c r="J1947" s="819">
        <f t="shared" si="63"/>
        <v>5</v>
      </c>
      <c r="K1947" s="941"/>
    </row>
    <row r="1948" spans="1:11">
      <c r="A1948" s="15" t="s">
        <v>3447</v>
      </c>
      <c r="B1948" s="15" t="s">
        <v>17835</v>
      </c>
      <c r="C1948" s="772" t="s">
        <v>2826</v>
      </c>
      <c r="D1948" s="17" t="s">
        <v>2827</v>
      </c>
      <c r="E1948" s="825">
        <v>0</v>
      </c>
      <c r="F1948" s="772">
        <v>0</v>
      </c>
      <c r="G1948" s="825">
        <v>3</v>
      </c>
      <c r="H1948" s="772">
        <v>8</v>
      </c>
      <c r="I1948" s="819">
        <f t="shared" si="62"/>
        <v>3</v>
      </c>
      <c r="J1948" s="819">
        <f t="shared" si="63"/>
        <v>8</v>
      </c>
      <c r="K1948" s="941"/>
    </row>
    <row r="1949" spans="1:11">
      <c r="A1949" s="15" t="s">
        <v>3447</v>
      </c>
      <c r="B1949" s="15" t="s">
        <v>17835</v>
      </c>
      <c r="C1949" s="772" t="s">
        <v>2828</v>
      </c>
      <c r="D1949" s="17" t="s">
        <v>15473</v>
      </c>
      <c r="E1949" s="825">
        <v>0</v>
      </c>
      <c r="F1949" s="772">
        <v>0</v>
      </c>
      <c r="G1949" s="825">
        <v>1</v>
      </c>
      <c r="H1949" s="772">
        <v>6</v>
      </c>
      <c r="I1949" s="819">
        <f t="shared" si="62"/>
        <v>1</v>
      </c>
      <c r="J1949" s="819">
        <f t="shared" si="63"/>
        <v>6</v>
      </c>
      <c r="K1949" s="941"/>
    </row>
    <row r="1950" spans="1:11">
      <c r="A1950" s="15" t="s">
        <v>3447</v>
      </c>
      <c r="B1950" s="15" t="s">
        <v>17835</v>
      </c>
      <c r="C1950" s="772" t="s">
        <v>3430</v>
      </c>
      <c r="D1950" s="17" t="s">
        <v>15757</v>
      </c>
      <c r="E1950" s="825">
        <v>0</v>
      </c>
      <c r="F1950" s="772">
        <v>0</v>
      </c>
      <c r="G1950" s="825"/>
      <c r="H1950" s="772">
        <v>1</v>
      </c>
      <c r="I1950" s="819">
        <f t="shared" si="62"/>
        <v>0</v>
      </c>
      <c r="J1950" s="819">
        <f t="shared" si="63"/>
        <v>1</v>
      </c>
      <c r="K1950" s="941"/>
    </row>
    <row r="1951" spans="1:11">
      <c r="A1951" s="15" t="s">
        <v>3447</v>
      </c>
      <c r="B1951" s="15" t="s">
        <v>17835</v>
      </c>
      <c r="C1951" s="772" t="s">
        <v>2832</v>
      </c>
      <c r="D1951" s="17" t="s">
        <v>15475</v>
      </c>
      <c r="E1951" s="825">
        <v>0</v>
      </c>
      <c r="F1951" s="772">
        <v>0</v>
      </c>
      <c r="G1951" s="825">
        <v>32</v>
      </c>
      <c r="H1951" s="772">
        <v>20</v>
      </c>
      <c r="I1951" s="819">
        <f t="shared" si="62"/>
        <v>32</v>
      </c>
      <c r="J1951" s="819">
        <f t="shared" si="63"/>
        <v>20</v>
      </c>
      <c r="K1951" s="941"/>
    </row>
    <row r="1952" spans="1:11">
      <c r="A1952" s="15" t="s">
        <v>3447</v>
      </c>
      <c r="B1952" s="15" t="s">
        <v>17835</v>
      </c>
      <c r="C1952" s="772" t="s">
        <v>2834</v>
      </c>
      <c r="D1952" s="17" t="s">
        <v>15477</v>
      </c>
      <c r="E1952" s="825">
        <v>0</v>
      </c>
      <c r="F1952" s="772">
        <v>0</v>
      </c>
      <c r="G1952" s="825"/>
      <c r="H1952" s="772">
        <v>1</v>
      </c>
      <c r="I1952" s="819">
        <f t="shared" si="62"/>
        <v>0</v>
      </c>
      <c r="J1952" s="819">
        <f t="shared" si="63"/>
        <v>1</v>
      </c>
      <c r="K1952" s="941"/>
    </row>
    <row r="1953" spans="1:11">
      <c r="A1953" s="15" t="s">
        <v>3447</v>
      </c>
      <c r="B1953" s="15" t="s">
        <v>17835</v>
      </c>
      <c r="C1953" s="772" t="s">
        <v>3431</v>
      </c>
      <c r="D1953" s="17" t="s">
        <v>15758</v>
      </c>
      <c r="E1953" s="825">
        <v>0</v>
      </c>
      <c r="F1953" s="772">
        <v>0</v>
      </c>
      <c r="G1953" s="825"/>
      <c r="H1953" s="772">
        <v>1</v>
      </c>
      <c r="I1953" s="819">
        <f t="shared" si="62"/>
        <v>0</v>
      </c>
      <c r="J1953" s="819">
        <f t="shared" si="63"/>
        <v>1</v>
      </c>
      <c r="K1953" s="941"/>
    </row>
    <row r="1954" spans="1:11">
      <c r="A1954" s="15" t="s">
        <v>3447</v>
      </c>
      <c r="B1954" s="15" t="s">
        <v>17835</v>
      </c>
      <c r="C1954" s="772" t="s">
        <v>2837</v>
      </c>
      <c r="D1954" s="17" t="s">
        <v>15480</v>
      </c>
      <c r="E1954" s="825">
        <v>0</v>
      </c>
      <c r="F1954" s="772">
        <v>0</v>
      </c>
      <c r="G1954" s="825">
        <v>7</v>
      </c>
      <c r="H1954" s="772">
        <v>10</v>
      </c>
      <c r="I1954" s="819">
        <f t="shared" si="62"/>
        <v>7</v>
      </c>
      <c r="J1954" s="819">
        <f t="shared" si="63"/>
        <v>10</v>
      </c>
      <c r="K1954" s="941"/>
    </row>
    <row r="1955" spans="1:11">
      <c r="A1955" s="15" t="s">
        <v>3447</v>
      </c>
      <c r="B1955" s="15" t="s">
        <v>17835</v>
      </c>
      <c r="C1955" s="772" t="s">
        <v>2841</v>
      </c>
      <c r="D1955" s="17" t="s">
        <v>2842</v>
      </c>
      <c r="E1955" s="825">
        <v>0</v>
      </c>
      <c r="F1955" s="772">
        <v>0</v>
      </c>
      <c r="G1955" s="825"/>
      <c r="H1955" s="772">
        <v>1</v>
      </c>
      <c r="I1955" s="819">
        <f t="shared" si="62"/>
        <v>0</v>
      </c>
      <c r="J1955" s="819">
        <f t="shared" si="63"/>
        <v>1</v>
      </c>
      <c r="K1955" s="941"/>
    </row>
    <row r="1956" spans="1:11">
      <c r="A1956" s="15" t="s">
        <v>3447</v>
      </c>
      <c r="B1956" s="15" t="s">
        <v>17835</v>
      </c>
      <c r="C1956" s="772" t="s">
        <v>2844</v>
      </c>
      <c r="D1956" s="17" t="s">
        <v>2845</v>
      </c>
      <c r="E1956" s="825">
        <v>0</v>
      </c>
      <c r="F1956" s="772">
        <v>0</v>
      </c>
      <c r="G1956" s="825">
        <v>15</v>
      </c>
      <c r="H1956" s="772">
        <v>15</v>
      </c>
      <c r="I1956" s="819">
        <f t="shared" si="62"/>
        <v>15</v>
      </c>
      <c r="J1956" s="819">
        <f t="shared" si="63"/>
        <v>15</v>
      </c>
      <c r="K1956" s="941"/>
    </row>
    <row r="1957" spans="1:11">
      <c r="A1957" s="15" t="s">
        <v>3447</v>
      </c>
      <c r="B1957" s="15" t="s">
        <v>17835</v>
      </c>
      <c r="C1957" s="772" t="s">
        <v>3432</v>
      </c>
      <c r="D1957" s="17" t="s">
        <v>15759</v>
      </c>
      <c r="E1957" s="825">
        <v>0</v>
      </c>
      <c r="F1957" s="772">
        <v>0</v>
      </c>
      <c r="G1957" s="825"/>
      <c r="H1957" s="772">
        <v>2</v>
      </c>
      <c r="I1957" s="819">
        <f t="shared" si="62"/>
        <v>0</v>
      </c>
      <c r="J1957" s="819">
        <f t="shared" si="63"/>
        <v>2</v>
      </c>
      <c r="K1957" s="941"/>
    </row>
    <row r="1958" spans="1:11">
      <c r="A1958" s="15" t="s">
        <v>3447</v>
      </c>
      <c r="B1958" s="15" t="s">
        <v>17835</v>
      </c>
      <c r="C1958" s="772" t="s">
        <v>2852</v>
      </c>
      <c r="D1958" s="17" t="s">
        <v>15483</v>
      </c>
      <c r="E1958" s="825">
        <v>0</v>
      </c>
      <c r="F1958" s="772">
        <v>0</v>
      </c>
      <c r="G1958" s="825">
        <v>23</v>
      </c>
      <c r="H1958" s="772">
        <v>10</v>
      </c>
      <c r="I1958" s="819">
        <f t="shared" si="62"/>
        <v>23</v>
      </c>
      <c r="J1958" s="819">
        <f t="shared" si="63"/>
        <v>10</v>
      </c>
      <c r="K1958" s="941"/>
    </row>
    <row r="1959" spans="1:11">
      <c r="A1959" s="15" t="s">
        <v>3447</v>
      </c>
      <c r="B1959" s="15" t="s">
        <v>17835</v>
      </c>
      <c r="C1959" s="772" t="s">
        <v>3433</v>
      </c>
      <c r="D1959" s="17" t="s">
        <v>15760</v>
      </c>
      <c r="E1959" s="825">
        <v>0</v>
      </c>
      <c r="F1959" s="772">
        <v>0</v>
      </c>
      <c r="G1959" s="825"/>
      <c r="H1959" s="772">
        <v>1</v>
      </c>
      <c r="I1959" s="819">
        <f t="shared" si="62"/>
        <v>0</v>
      </c>
      <c r="J1959" s="819">
        <f t="shared" si="63"/>
        <v>1</v>
      </c>
      <c r="K1959" s="941"/>
    </row>
    <row r="1960" spans="1:11">
      <c r="A1960" s="15" t="s">
        <v>3447</v>
      </c>
      <c r="B1960" s="15" t="s">
        <v>17835</v>
      </c>
      <c r="C1960" s="772" t="s">
        <v>3434</v>
      </c>
      <c r="D1960" s="17" t="s">
        <v>15761</v>
      </c>
      <c r="E1960" s="825">
        <v>0</v>
      </c>
      <c r="F1960" s="772">
        <v>0</v>
      </c>
      <c r="G1960" s="825"/>
      <c r="H1960" s="772">
        <v>1</v>
      </c>
      <c r="I1960" s="819">
        <f t="shared" si="62"/>
        <v>0</v>
      </c>
      <c r="J1960" s="819">
        <f t="shared" si="63"/>
        <v>1</v>
      </c>
      <c r="K1960" s="941"/>
    </row>
    <row r="1961" spans="1:11">
      <c r="A1961" s="15" t="s">
        <v>3447</v>
      </c>
      <c r="B1961" s="15" t="s">
        <v>17835</v>
      </c>
      <c r="C1961" s="772" t="s">
        <v>3435</v>
      </c>
      <c r="D1961" s="17" t="s">
        <v>3436</v>
      </c>
      <c r="E1961" s="825">
        <v>0</v>
      </c>
      <c r="F1961" s="772">
        <v>0</v>
      </c>
      <c r="G1961" s="825"/>
      <c r="H1961" s="772">
        <v>1</v>
      </c>
      <c r="I1961" s="819">
        <f t="shared" si="62"/>
        <v>0</v>
      </c>
      <c r="J1961" s="819">
        <f t="shared" si="63"/>
        <v>1</v>
      </c>
      <c r="K1961" s="941"/>
    </row>
    <row r="1962" spans="1:11">
      <c r="A1962" s="15" t="s">
        <v>3447</v>
      </c>
      <c r="B1962" s="15" t="s">
        <v>17835</v>
      </c>
      <c r="C1962" s="772" t="s">
        <v>2880</v>
      </c>
      <c r="D1962" s="17" t="s">
        <v>15504</v>
      </c>
      <c r="E1962" s="825">
        <v>0</v>
      </c>
      <c r="F1962" s="772">
        <v>0</v>
      </c>
      <c r="G1962" s="825">
        <v>6</v>
      </c>
      <c r="H1962" s="772">
        <v>5</v>
      </c>
      <c r="I1962" s="819">
        <f t="shared" si="62"/>
        <v>6</v>
      </c>
      <c r="J1962" s="819">
        <f t="shared" si="63"/>
        <v>5</v>
      </c>
      <c r="K1962" s="941"/>
    </row>
    <row r="1963" spans="1:11">
      <c r="A1963" s="15" t="s">
        <v>3447</v>
      </c>
      <c r="B1963" s="15" t="s">
        <v>17835</v>
      </c>
      <c r="C1963" s="772" t="s">
        <v>3437</v>
      </c>
      <c r="D1963" s="17" t="s">
        <v>3438</v>
      </c>
      <c r="E1963" s="825">
        <v>0</v>
      </c>
      <c r="F1963" s="772">
        <v>0</v>
      </c>
      <c r="G1963" s="825">
        <v>2</v>
      </c>
      <c r="H1963" s="772">
        <v>8</v>
      </c>
      <c r="I1963" s="819">
        <f t="shared" si="62"/>
        <v>2</v>
      </c>
      <c r="J1963" s="819">
        <f t="shared" si="63"/>
        <v>8</v>
      </c>
      <c r="K1963" s="941"/>
    </row>
    <row r="1964" spans="1:11">
      <c r="A1964" s="15" t="s">
        <v>3447</v>
      </c>
      <c r="B1964" s="15" t="s">
        <v>17835</v>
      </c>
      <c r="C1964" s="772" t="s">
        <v>3439</v>
      </c>
      <c r="D1964" s="17" t="s">
        <v>15762</v>
      </c>
      <c r="E1964" s="825">
        <v>0</v>
      </c>
      <c r="F1964" s="772">
        <v>0</v>
      </c>
      <c r="G1964" s="825"/>
      <c r="H1964" s="772">
        <v>1</v>
      </c>
      <c r="I1964" s="819">
        <f t="shared" si="62"/>
        <v>0</v>
      </c>
      <c r="J1964" s="819">
        <f t="shared" si="63"/>
        <v>1</v>
      </c>
      <c r="K1964" s="941"/>
    </row>
    <row r="1965" spans="1:11">
      <c r="A1965" s="15" t="s">
        <v>3447</v>
      </c>
      <c r="B1965" s="15" t="s">
        <v>17835</v>
      </c>
      <c r="C1965" s="772" t="s">
        <v>3440</v>
      </c>
      <c r="D1965" s="17" t="s">
        <v>3441</v>
      </c>
      <c r="E1965" s="825">
        <v>0</v>
      </c>
      <c r="F1965" s="772">
        <v>0</v>
      </c>
      <c r="G1965" s="825">
        <v>4</v>
      </c>
      <c r="H1965" s="772">
        <v>5</v>
      </c>
      <c r="I1965" s="819">
        <f t="shared" si="62"/>
        <v>4</v>
      </c>
      <c r="J1965" s="819">
        <f t="shared" si="63"/>
        <v>5</v>
      </c>
      <c r="K1965" s="941"/>
    </row>
    <row r="1966" spans="1:11" ht="25.5">
      <c r="A1966" s="15" t="s">
        <v>3447</v>
      </c>
      <c r="B1966" s="15" t="s">
        <v>17835</v>
      </c>
      <c r="C1966" s="772" t="s">
        <v>2657</v>
      </c>
      <c r="D1966" s="20" t="s">
        <v>15515</v>
      </c>
      <c r="E1966" s="825">
        <v>0</v>
      </c>
      <c r="F1966" s="772">
        <v>0</v>
      </c>
      <c r="G1966" s="825">
        <v>118</v>
      </c>
      <c r="H1966" s="772">
        <v>80</v>
      </c>
      <c r="I1966" s="819">
        <f t="shared" si="62"/>
        <v>118</v>
      </c>
      <c r="J1966" s="819">
        <f t="shared" si="63"/>
        <v>80</v>
      </c>
      <c r="K1966" s="941"/>
    </row>
    <row r="1967" spans="1:11">
      <c r="A1967" s="15" t="s">
        <v>3447</v>
      </c>
      <c r="B1967" s="15" t="s">
        <v>17835</v>
      </c>
      <c r="C1967" s="772" t="s">
        <v>3442</v>
      </c>
      <c r="D1967" s="17" t="s">
        <v>14633</v>
      </c>
      <c r="E1967" s="825">
        <v>0</v>
      </c>
      <c r="F1967" s="772">
        <v>0</v>
      </c>
      <c r="G1967" s="825"/>
      <c r="H1967" s="772">
        <v>1</v>
      </c>
      <c r="I1967" s="819">
        <f t="shared" si="62"/>
        <v>0</v>
      </c>
      <c r="J1967" s="819">
        <f t="shared" si="63"/>
        <v>1</v>
      </c>
      <c r="K1967" s="941"/>
    </row>
    <row r="1968" spans="1:11">
      <c r="A1968" s="15" t="s">
        <v>3447</v>
      </c>
      <c r="B1968" s="15" t="s">
        <v>17835</v>
      </c>
      <c r="C1968" s="772" t="s">
        <v>1869</v>
      </c>
      <c r="D1968" s="17" t="s">
        <v>14636</v>
      </c>
      <c r="E1968" s="825">
        <v>0</v>
      </c>
      <c r="F1968" s="772">
        <v>0</v>
      </c>
      <c r="G1968" s="825">
        <v>1</v>
      </c>
      <c r="H1968" s="772">
        <v>5</v>
      </c>
      <c r="I1968" s="819">
        <f t="shared" si="62"/>
        <v>1</v>
      </c>
      <c r="J1968" s="819">
        <f t="shared" si="63"/>
        <v>5</v>
      </c>
      <c r="K1968" s="941"/>
    </row>
    <row r="1969" spans="1:11">
      <c r="A1969" s="15" t="s">
        <v>3447</v>
      </c>
      <c r="B1969" s="15" t="s">
        <v>17835</v>
      </c>
      <c r="C1969" s="772" t="s">
        <v>1872</v>
      </c>
      <c r="D1969" s="17" t="s">
        <v>14640</v>
      </c>
      <c r="E1969" s="825">
        <v>0</v>
      </c>
      <c r="F1969" s="772">
        <v>0</v>
      </c>
      <c r="G1969" s="825">
        <v>87</v>
      </c>
      <c r="H1969" s="772">
        <v>85</v>
      </c>
      <c r="I1969" s="819">
        <f t="shared" si="62"/>
        <v>87</v>
      </c>
      <c r="J1969" s="819">
        <f t="shared" si="63"/>
        <v>85</v>
      </c>
      <c r="K1969" s="941"/>
    </row>
    <row r="1970" spans="1:11">
      <c r="A1970" s="15" t="s">
        <v>3447</v>
      </c>
      <c r="B1970" s="15" t="s">
        <v>17835</v>
      </c>
      <c r="C1970" s="772" t="s">
        <v>3443</v>
      </c>
      <c r="D1970" s="17" t="s">
        <v>14643</v>
      </c>
      <c r="E1970" s="825">
        <v>0</v>
      </c>
      <c r="F1970" s="772">
        <v>0</v>
      </c>
      <c r="G1970" s="825">
        <v>2</v>
      </c>
      <c r="H1970" s="772">
        <v>1</v>
      </c>
      <c r="I1970" s="819">
        <f t="shared" si="62"/>
        <v>2</v>
      </c>
      <c r="J1970" s="819">
        <f t="shared" si="63"/>
        <v>1</v>
      </c>
      <c r="K1970" s="941"/>
    </row>
    <row r="1971" spans="1:11">
      <c r="A1971" s="15" t="s">
        <v>3447</v>
      </c>
      <c r="B1971" s="15" t="s">
        <v>17835</v>
      </c>
      <c r="C1971" s="772" t="s">
        <v>1875</v>
      </c>
      <c r="D1971" s="17" t="s">
        <v>14644</v>
      </c>
      <c r="E1971" s="825">
        <v>0</v>
      </c>
      <c r="F1971" s="772">
        <v>0</v>
      </c>
      <c r="G1971" s="825"/>
      <c r="H1971" s="772">
        <v>1</v>
      </c>
      <c r="I1971" s="819">
        <f t="shared" si="62"/>
        <v>0</v>
      </c>
      <c r="J1971" s="819">
        <f t="shared" si="63"/>
        <v>1</v>
      </c>
      <c r="K1971" s="941"/>
    </row>
    <row r="1972" spans="1:11">
      <c r="A1972" s="15" t="s">
        <v>3447</v>
      </c>
      <c r="B1972" s="15" t="s">
        <v>17835</v>
      </c>
      <c r="C1972" s="772" t="s">
        <v>2942</v>
      </c>
      <c r="D1972" s="17" t="s">
        <v>14645</v>
      </c>
      <c r="E1972" s="825">
        <v>0</v>
      </c>
      <c r="F1972" s="772">
        <v>0</v>
      </c>
      <c r="G1972" s="825">
        <v>24</v>
      </c>
      <c r="H1972" s="772">
        <v>15</v>
      </c>
      <c r="I1972" s="819">
        <f t="shared" si="62"/>
        <v>24</v>
      </c>
      <c r="J1972" s="819">
        <f t="shared" si="63"/>
        <v>15</v>
      </c>
      <c r="K1972" s="941"/>
    </row>
    <row r="1973" spans="1:11">
      <c r="A1973" s="15" t="s">
        <v>3447</v>
      </c>
      <c r="B1973" s="15" t="s">
        <v>17835</v>
      </c>
      <c r="C1973" s="772" t="s">
        <v>1876</v>
      </c>
      <c r="D1973" s="17" t="s">
        <v>14646</v>
      </c>
      <c r="E1973" s="825">
        <v>0</v>
      </c>
      <c r="F1973" s="772">
        <v>0</v>
      </c>
      <c r="G1973" s="825">
        <v>82</v>
      </c>
      <c r="H1973" s="772">
        <v>90</v>
      </c>
      <c r="I1973" s="819">
        <f t="shared" si="62"/>
        <v>82</v>
      </c>
      <c r="J1973" s="819">
        <f t="shared" si="63"/>
        <v>90</v>
      </c>
      <c r="K1973" s="941"/>
    </row>
    <row r="1974" spans="1:11">
      <c r="A1974" s="15" t="s">
        <v>3447</v>
      </c>
      <c r="B1974" s="15" t="s">
        <v>17835</v>
      </c>
      <c r="C1974" s="772" t="s">
        <v>1878</v>
      </c>
      <c r="D1974" s="17" t="s">
        <v>14648</v>
      </c>
      <c r="E1974" s="825">
        <v>0</v>
      </c>
      <c r="F1974" s="772">
        <v>0</v>
      </c>
      <c r="G1974" s="825">
        <v>17</v>
      </c>
      <c r="H1974" s="772">
        <v>25</v>
      </c>
      <c r="I1974" s="819">
        <f t="shared" si="62"/>
        <v>17</v>
      </c>
      <c r="J1974" s="819">
        <f t="shared" si="63"/>
        <v>25</v>
      </c>
      <c r="K1974" s="941"/>
    </row>
    <row r="1975" spans="1:11">
      <c r="A1975" s="15" t="s">
        <v>3447</v>
      </c>
      <c r="B1975" s="15" t="s">
        <v>17835</v>
      </c>
      <c r="C1975" s="772" t="s">
        <v>1879</v>
      </c>
      <c r="D1975" s="17" t="s">
        <v>14649</v>
      </c>
      <c r="E1975" s="825">
        <v>0</v>
      </c>
      <c r="F1975" s="772">
        <v>0</v>
      </c>
      <c r="G1975" s="825">
        <v>5</v>
      </c>
      <c r="H1975" s="772">
        <v>2</v>
      </c>
      <c r="I1975" s="819">
        <f t="shared" si="62"/>
        <v>5</v>
      </c>
      <c r="J1975" s="819">
        <f t="shared" si="63"/>
        <v>2</v>
      </c>
      <c r="K1975" s="941"/>
    </row>
    <row r="1976" spans="1:11">
      <c r="A1976" s="15" t="s">
        <v>3447</v>
      </c>
      <c r="B1976" s="15" t="s">
        <v>17835</v>
      </c>
      <c r="C1976" s="772" t="s">
        <v>1881</v>
      </c>
      <c r="D1976" s="17" t="s">
        <v>1882</v>
      </c>
      <c r="E1976" s="825">
        <v>0</v>
      </c>
      <c r="F1976" s="772">
        <v>0</v>
      </c>
      <c r="G1976" s="825">
        <v>5</v>
      </c>
      <c r="H1976" s="772">
        <v>10</v>
      </c>
      <c r="I1976" s="819">
        <f t="shared" si="62"/>
        <v>5</v>
      </c>
      <c r="J1976" s="819">
        <f t="shared" si="63"/>
        <v>10</v>
      </c>
      <c r="K1976" s="941"/>
    </row>
    <row r="1977" spans="1:11">
      <c r="A1977" s="15" t="s">
        <v>3447</v>
      </c>
      <c r="B1977" s="15" t="s">
        <v>17835</v>
      </c>
      <c r="C1977" s="772" t="s">
        <v>3444</v>
      </c>
      <c r="D1977" s="17" t="s">
        <v>15763</v>
      </c>
      <c r="E1977" s="825">
        <v>0</v>
      </c>
      <c r="F1977" s="772">
        <v>0</v>
      </c>
      <c r="G1977" s="825"/>
      <c r="H1977" s="772">
        <v>1</v>
      </c>
      <c r="I1977" s="819">
        <f t="shared" si="62"/>
        <v>0</v>
      </c>
      <c r="J1977" s="819">
        <f t="shared" si="63"/>
        <v>1</v>
      </c>
      <c r="K1977" s="941"/>
    </row>
    <row r="1978" spans="1:11">
      <c r="A1978" s="15" t="s">
        <v>3447</v>
      </c>
      <c r="B1978" s="15" t="s">
        <v>17835</v>
      </c>
      <c r="C1978" s="772" t="s">
        <v>2141</v>
      </c>
      <c r="D1978" s="17" t="s">
        <v>14982</v>
      </c>
      <c r="E1978" s="825">
        <v>0</v>
      </c>
      <c r="F1978" s="772">
        <v>0</v>
      </c>
      <c r="G1978" s="825"/>
      <c r="H1978" s="772">
        <v>1</v>
      </c>
      <c r="I1978" s="819">
        <f t="shared" si="62"/>
        <v>0</v>
      </c>
      <c r="J1978" s="819">
        <f t="shared" si="63"/>
        <v>1</v>
      </c>
      <c r="K1978" s="941"/>
    </row>
    <row r="1979" spans="1:11">
      <c r="A1979" s="15" t="s">
        <v>3447</v>
      </c>
      <c r="B1979" s="15" t="s">
        <v>17835</v>
      </c>
      <c r="C1979" s="772" t="s">
        <v>3445</v>
      </c>
      <c r="D1979" s="17" t="s">
        <v>3446</v>
      </c>
      <c r="E1979" s="825">
        <v>0</v>
      </c>
      <c r="F1979" s="772">
        <v>0</v>
      </c>
      <c r="G1979" s="825">
        <v>1</v>
      </c>
      <c r="H1979" s="772">
        <v>1</v>
      </c>
      <c r="I1979" s="819">
        <f t="shared" si="62"/>
        <v>1</v>
      </c>
      <c r="J1979" s="819">
        <f t="shared" si="63"/>
        <v>1</v>
      </c>
      <c r="K1979" s="941"/>
    </row>
    <row r="1980" spans="1:11">
      <c r="A1980" s="15" t="s">
        <v>3447</v>
      </c>
      <c r="B1980" s="15" t="s">
        <v>17835</v>
      </c>
      <c r="C1980" s="772" t="s">
        <v>2402</v>
      </c>
      <c r="D1980" s="17" t="s">
        <v>15348</v>
      </c>
      <c r="E1980" s="825">
        <v>0</v>
      </c>
      <c r="F1980" s="772">
        <v>0</v>
      </c>
      <c r="G1980" s="825"/>
      <c r="H1980" s="772">
        <v>1</v>
      </c>
      <c r="I1980" s="819">
        <f t="shared" si="62"/>
        <v>0</v>
      </c>
      <c r="J1980" s="819">
        <f t="shared" si="63"/>
        <v>1</v>
      </c>
      <c r="K1980" s="941"/>
    </row>
    <row r="1981" spans="1:11">
      <c r="A1981" s="15" t="s">
        <v>3676</v>
      </c>
      <c r="B1981" s="15" t="s">
        <v>17835</v>
      </c>
      <c r="C1981" s="772" t="s">
        <v>1846</v>
      </c>
      <c r="D1981" s="17" t="s">
        <v>14606</v>
      </c>
      <c r="E1981" s="825">
        <v>0</v>
      </c>
      <c r="F1981" s="772">
        <v>0</v>
      </c>
      <c r="G1981" s="825"/>
      <c r="H1981" s="772">
        <v>1</v>
      </c>
      <c r="I1981" s="819">
        <f t="shared" si="62"/>
        <v>0</v>
      </c>
      <c r="J1981" s="819">
        <f t="shared" si="63"/>
        <v>1</v>
      </c>
      <c r="K1981" s="941"/>
    </row>
    <row r="1982" spans="1:11">
      <c r="A1982" s="15" t="s">
        <v>3676</v>
      </c>
      <c r="B1982" s="15" t="s">
        <v>17835</v>
      </c>
      <c r="C1982" s="772" t="s">
        <v>3458</v>
      </c>
      <c r="D1982" s="17" t="s">
        <v>15764</v>
      </c>
      <c r="E1982" s="825">
        <v>0</v>
      </c>
      <c r="F1982" s="772">
        <v>0</v>
      </c>
      <c r="G1982" s="825">
        <v>3</v>
      </c>
      <c r="H1982" s="772">
        <v>5</v>
      </c>
      <c r="I1982" s="819">
        <f t="shared" si="62"/>
        <v>3</v>
      </c>
      <c r="J1982" s="819">
        <f t="shared" si="63"/>
        <v>5</v>
      </c>
      <c r="K1982" s="941"/>
    </row>
    <row r="1983" spans="1:11">
      <c r="A1983" s="15" t="s">
        <v>3676</v>
      </c>
      <c r="B1983" s="15" t="s">
        <v>17835</v>
      </c>
      <c r="C1983" s="772" t="s">
        <v>3459</v>
      </c>
      <c r="D1983" s="17" t="s">
        <v>15765</v>
      </c>
      <c r="E1983" s="825">
        <v>0</v>
      </c>
      <c r="F1983" s="772">
        <v>0</v>
      </c>
      <c r="G1983" s="825">
        <v>6</v>
      </c>
      <c r="H1983" s="772">
        <v>8</v>
      </c>
      <c r="I1983" s="819">
        <f t="shared" si="62"/>
        <v>6</v>
      </c>
      <c r="J1983" s="819">
        <f t="shared" si="63"/>
        <v>8</v>
      </c>
      <c r="K1983" s="941"/>
    </row>
    <row r="1984" spans="1:11">
      <c r="A1984" s="15" t="s">
        <v>3676</v>
      </c>
      <c r="B1984" s="15" t="s">
        <v>17835</v>
      </c>
      <c r="C1984" s="772" t="s">
        <v>3460</v>
      </c>
      <c r="D1984" s="17" t="s">
        <v>15766</v>
      </c>
      <c r="E1984" s="825">
        <v>0</v>
      </c>
      <c r="F1984" s="772">
        <v>0</v>
      </c>
      <c r="G1984" s="825">
        <v>13</v>
      </c>
      <c r="H1984" s="772">
        <v>30</v>
      </c>
      <c r="I1984" s="819">
        <f t="shared" si="62"/>
        <v>13</v>
      </c>
      <c r="J1984" s="819">
        <f t="shared" si="63"/>
        <v>30</v>
      </c>
      <c r="K1984" s="941"/>
    </row>
    <row r="1985" spans="1:11">
      <c r="A1985" s="15" t="s">
        <v>3676</v>
      </c>
      <c r="B1985" s="15" t="s">
        <v>17835</v>
      </c>
      <c r="C1985" s="772" t="s">
        <v>2762</v>
      </c>
      <c r="D1985" s="17" t="s">
        <v>15421</v>
      </c>
      <c r="E1985" s="825">
        <v>0</v>
      </c>
      <c r="F1985" s="772">
        <v>0</v>
      </c>
      <c r="G1985" s="825">
        <v>6</v>
      </c>
      <c r="H1985" s="772">
        <v>10</v>
      </c>
      <c r="I1985" s="819">
        <f t="shared" ref="I1985:I2048" si="64">E1985+G1985</f>
        <v>6</v>
      </c>
      <c r="J1985" s="819">
        <f t="shared" ref="J1985:J2048" si="65">F1985+H1985</f>
        <v>10</v>
      </c>
      <c r="K1985" s="941"/>
    </row>
    <row r="1986" spans="1:11">
      <c r="A1986" s="15" t="s">
        <v>3676</v>
      </c>
      <c r="B1986" s="15" t="s">
        <v>17835</v>
      </c>
      <c r="C1986" s="772" t="s">
        <v>3461</v>
      </c>
      <c r="D1986" s="17" t="s">
        <v>15767</v>
      </c>
      <c r="E1986" s="825">
        <v>0</v>
      </c>
      <c r="F1986" s="772">
        <v>0</v>
      </c>
      <c r="G1986" s="825"/>
      <c r="H1986" s="772">
        <v>1</v>
      </c>
      <c r="I1986" s="819">
        <f t="shared" si="64"/>
        <v>0</v>
      </c>
      <c r="J1986" s="819">
        <f t="shared" si="65"/>
        <v>1</v>
      </c>
      <c r="K1986" s="941"/>
    </row>
    <row r="1987" spans="1:11">
      <c r="A1987" s="15" t="s">
        <v>3676</v>
      </c>
      <c r="B1987" s="15" t="s">
        <v>17835</v>
      </c>
      <c r="C1987" s="772" t="s">
        <v>3462</v>
      </c>
      <c r="D1987" s="17" t="s">
        <v>15768</v>
      </c>
      <c r="E1987" s="825">
        <v>0</v>
      </c>
      <c r="F1987" s="772">
        <v>0</v>
      </c>
      <c r="G1987" s="825">
        <v>26</v>
      </c>
      <c r="H1987" s="772">
        <v>20</v>
      </c>
      <c r="I1987" s="819">
        <f t="shared" si="64"/>
        <v>26</v>
      </c>
      <c r="J1987" s="819">
        <f t="shared" si="65"/>
        <v>20</v>
      </c>
      <c r="K1987" s="941"/>
    </row>
    <row r="1988" spans="1:11">
      <c r="A1988" s="15" t="s">
        <v>3676</v>
      </c>
      <c r="B1988" s="15" t="s">
        <v>17835</v>
      </c>
      <c r="C1988" s="772" t="s">
        <v>3463</v>
      </c>
      <c r="D1988" s="17" t="s">
        <v>15769</v>
      </c>
      <c r="E1988" s="825">
        <v>0</v>
      </c>
      <c r="F1988" s="772">
        <v>0</v>
      </c>
      <c r="G1988" s="825">
        <v>5</v>
      </c>
      <c r="H1988" s="772">
        <v>10</v>
      </c>
      <c r="I1988" s="819">
        <f t="shared" si="64"/>
        <v>5</v>
      </c>
      <c r="J1988" s="819">
        <f t="shared" si="65"/>
        <v>10</v>
      </c>
      <c r="K1988" s="941"/>
    </row>
    <row r="1989" spans="1:11">
      <c r="A1989" s="15" t="s">
        <v>3676</v>
      </c>
      <c r="B1989" s="15" t="s">
        <v>17835</v>
      </c>
      <c r="C1989" s="772" t="s">
        <v>3464</v>
      </c>
      <c r="D1989" s="17" t="s">
        <v>15770</v>
      </c>
      <c r="E1989" s="825">
        <v>0</v>
      </c>
      <c r="F1989" s="772">
        <v>0</v>
      </c>
      <c r="G1989" s="825">
        <v>18</v>
      </c>
      <c r="H1989" s="772">
        <v>30</v>
      </c>
      <c r="I1989" s="819">
        <f t="shared" si="64"/>
        <v>18</v>
      </c>
      <c r="J1989" s="819">
        <f t="shared" si="65"/>
        <v>30</v>
      </c>
      <c r="K1989" s="941"/>
    </row>
    <row r="1990" spans="1:11">
      <c r="A1990" s="15" t="s">
        <v>3676</v>
      </c>
      <c r="B1990" s="15" t="s">
        <v>17835</v>
      </c>
      <c r="C1990" s="772" t="s">
        <v>3465</v>
      </c>
      <c r="D1990" s="17" t="s">
        <v>15771</v>
      </c>
      <c r="E1990" s="825">
        <v>0</v>
      </c>
      <c r="F1990" s="772">
        <v>0</v>
      </c>
      <c r="G1990" s="825">
        <v>6</v>
      </c>
      <c r="H1990" s="772">
        <v>5</v>
      </c>
      <c r="I1990" s="819">
        <f t="shared" si="64"/>
        <v>6</v>
      </c>
      <c r="J1990" s="819">
        <f t="shared" si="65"/>
        <v>5</v>
      </c>
      <c r="K1990" s="941"/>
    </row>
    <row r="1991" spans="1:11">
      <c r="A1991" s="15" t="s">
        <v>3676</v>
      </c>
      <c r="B1991" s="15" t="s">
        <v>17835</v>
      </c>
      <c r="C1991" s="772" t="s">
        <v>3466</v>
      </c>
      <c r="D1991" s="17" t="s">
        <v>15772</v>
      </c>
      <c r="E1991" s="825">
        <v>0</v>
      </c>
      <c r="F1991" s="772">
        <v>0</v>
      </c>
      <c r="G1991" s="825">
        <v>2</v>
      </c>
      <c r="H1991" s="772">
        <v>1</v>
      </c>
      <c r="I1991" s="819">
        <f t="shared" si="64"/>
        <v>2</v>
      </c>
      <c r="J1991" s="819">
        <f t="shared" si="65"/>
        <v>1</v>
      </c>
      <c r="K1991" s="941"/>
    </row>
    <row r="1992" spans="1:11">
      <c r="A1992" s="15" t="s">
        <v>3676</v>
      </c>
      <c r="B1992" s="15" t="s">
        <v>17835</v>
      </c>
      <c r="C1992" s="772" t="s">
        <v>3467</v>
      </c>
      <c r="D1992" s="17" t="s">
        <v>15773</v>
      </c>
      <c r="E1992" s="825">
        <v>0</v>
      </c>
      <c r="F1992" s="772">
        <v>0</v>
      </c>
      <c r="G1992" s="825"/>
      <c r="H1992" s="772">
        <v>1</v>
      </c>
      <c r="I1992" s="819">
        <f t="shared" si="64"/>
        <v>0</v>
      </c>
      <c r="J1992" s="819">
        <f t="shared" si="65"/>
        <v>1</v>
      </c>
      <c r="K1992" s="941"/>
    </row>
    <row r="1993" spans="1:11">
      <c r="A1993" s="15" t="s">
        <v>3676</v>
      </c>
      <c r="B1993" s="15" t="s">
        <v>17835</v>
      </c>
      <c r="C1993" s="772" t="s">
        <v>3468</v>
      </c>
      <c r="D1993" s="17" t="s">
        <v>15774</v>
      </c>
      <c r="E1993" s="825">
        <v>0</v>
      </c>
      <c r="F1993" s="772">
        <v>0</v>
      </c>
      <c r="G1993" s="825"/>
      <c r="H1993" s="772">
        <v>1</v>
      </c>
      <c r="I1993" s="819">
        <f t="shared" si="64"/>
        <v>0</v>
      </c>
      <c r="J1993" s="819">
        <f t="shared" si="65"/>
        <v>1</v>
      </c>
      <c r="K1993" s="941"/>
    </row>
    <row r="1994" spans="1:11">
      <c r="A1994" s="15" t="s">
        <v>3676</v>
      </c>
      <c r="B1994" s="15" t="s">
        <v>17835</v>
      </c>
      <c r="C1994" s="772" t="s">
        <v>3469</v>
      </c>
      <c r="D1994" s="17" t="s">
        <v>15775</v>
      </c>
      <c r="E1994" s="825">
        <v>0</v>
      </c>
      <c r="F1994" s="772">
        <v>0</v>
      </c>
      <c r="G1994" s="825"/>
      <c r="H1994" s="772">
        <v>1</v>
      </c>
      <c r="I1994" s="819">
        <f t="shared" si="64"/>
        <v>0</v>
      </c>
      <c r="J1994" s="819">
        <f t="shared" si="65"/>
        <v>1</v>
      </c>
      <c r="K1994" s="941"/>
    </row>
    <row r="1995" spans="1:11">
      <c r="A1995" s="15" t="s">
        <v>3676</v>
      </c>
      <c r="B1995" s="15" t="s">
        <v>17835</v>
      </c>
      <c r="C1995" s="772" t="s">
        <v>3470</v>
      </c>
      <c r="D1995" s="17" t="s">
        <v>15776</v>
      </c>
      <c r="E1995" s="825">
        <v>1</v>
      </c>
      <c r="F1995" s="772">
        <v>1</v>
      </c>
      <c r="G1995" s="825">
        <v>103</v>
      </c>
      <c r="H1995" s="772">
        <v>80</v>
      </c>
      <c r="I1995" s="819">
        <f t="shared" si="64"/>
        <v>104</v>
      </c>
      <c r="J1995" s="819">
        <f t="shared" si="65"/>
        <v>81</v>
      </c>
      <c r="K1995" s="941"/>
    </row>
    <row r="1996" spans="1:11">
      <c r="A1996" s="15" t="s">
        <v>3676</v>
      </c>
      <c r="B1996" s="15" t="s">
        <v>17835</v>
      </c>
      <c r="C1996" s="772" t="s">
        <v>3471</v>
      </c>
      <c r="D1996" s="17" t="s">
        <v>15777</v>
      </c>
      <c r="E1996" s="825">
        <v>0</v>
      </c>
      <c r="F1996" s="772">
        <v>0</v>
      </c>
      <c r="G1996" s="825">
        <v>2</v>
      </c>
      <c r="H1996" s="772">
        <v>5</v>
      </c>
      <c r="I1996" s="819">
        <f t="shared" si="64"/>
        <v>2</v>
      </c>
      <c r="J1996" s="819">
        <f t="shared" si="65"/>
        <v>5</v>
      </c>
      <c r="K1996" s="941"/>
    </row>
    <row r="1997" spans="1:11">
      <c r="A1997" s="15" t="s">
        <v>3676</v>
      </c>
      <c r="B1997" s="15" t="s">
        <v>17835</v>
      </c>
      <c r="C1997" s="772" t="s">
        <v>3472</v>
      </c>
      <c r="D1997" s="17" t="s">
        <v>15778</v>
      </c>
      <c r="E1997" s="825">
        <v>0</v>
      </c>
      <c r="F1997" s="772">
        <v>0</v>
      </c>
      <c r="G1997" s="825">
        <v>8</v>
      </c>
      <c r="H1997" s="772">
        <v>10</v>
      </c>
      <c r="I1997" s="819">
        <f t="shared" si="64"/>
        <v>8</v>
      </c>
      <c r="J1997" s="819">
        <f t="shared" si="65"/>
        <v>10</v>
      </c>
      <c r="K1997" s="941"/>
    </row>
    <row r="1998" spans="1:11">
      <c r="A1998" s="15" t="s">
        <v>3676</v>
      </c>
      <c r="B1998" s="15" t="s">
        <v>17835</v>
      </c>
      <c r="C1998" s="772" t="s">
        <v>3473</v>
      </c>
      <c r="D1998" s="17" t="s">
        <v>15779</v>
      </c>
      <c r="E1998" s="825">
        <v>0</v>
      </c>
      <c r="F1998" s="772">
        <v>0</v>
      </c>
      <c r="G1998" s="825">
        <v>1</v>
      </c>
      <c r="H1998" s="772">
        <v>2</v>
      </c>
      <c r="I1998" s="819">
        <f t="shared" si="64"/>
        <v>1</v>
      </c>
      <c r="J1998" s="819">
        <f t="shared" si="65"/>
        <v>2</v>
      </c>
      <c r="K1998" s="941"/>
    </row>
    <row r="1999" spans="1:11">
      <c r="A1999" s="15" t="s">
        <v>3676</v>
      </c>
      <c r="B1999" s="15" t="s">
        <v>17835</v>
      </c>
      <c r="C1999" s="772" t="s">
        <v>3474</v>
      </c>
      <c r="D1999" s="17" t="s">
        <v>15780</v>
      </c>
      <c r="E1999" s="825">
        <v>0</v>
      </c>
      <c r="F1999" s="772">
        <v>0</v>
      </c>
      <c r="G1999" s="825">
        <v>2</v>
      </c>
      <c r="H1999" s="772">
        <v>5</v>
      </c>
      <c r="I1999" s="819">
        <f t="shared" si="64"/>
        <v>2</v>
      </c>
      <c r="J1999" s="819">
        <f t="shared" si="65"/>
        <v>5</v>
      </c>
      <c r="K1999" s="941"/>
    </row>
    <row r="2000" spans="1:11">
      <c r="A2000" s="15" t="s">
        <v>3676</v>
      </c>
      <c r="B2000" s="15" t="s">
        <v>17835</v>
      </c>
      <c r="C2000" s="772" t="s">
        <v>3475</v>
      </c>
      <c r="D2000" s="17" t="s">
        <v>15781</v>
      </c>
      <c r="E2000" s="825">
        <v>0</v>
      </c>
      <c r="F2000" s="772">
        <v>0</v>
      </c>
      <c r="G2000" s="825"/>
      <c r="H2000" s="772">
        <v>1</v>
      </c>
      <c r="I2000" s="819">
        <f t="shared" si="64"/>
        <v>0</v>
      </c>
      <c r="J2000" s="819">
        <f t="shared" si="65"/>
        <v>1</v>
      </c>
      <c r="K2000" s="941"/>
    </row>
    <row r="2001" spans="1:11">
      <c r="A2001" s="15" t="s">
        <v>3676</v>
      </c>
      <c r="B2001" s="15" t="s">
        <v>17835</v>
      </c>
      <c r="C2001" s="772" t="s">
        <v>3476</v>
      </c>
      <c r="D2001" s="17" t="s">
        <v>15782</v>
      </c>
      <c r="E2001" s="825">
        <v>0</v>
      </c>
      <c r="F2001" s="772">
        <v>0</v>
      </c>
      <c r="G2001" s="825">
        <v>3</v>
      </c>
      <c r="H2001" s="772">
        <v>1</v>
      </c>
      <c r="I2001" s="819">
        <f t="shared" si="64"/>
        <v>3</v>
      </c>
      <c r="J2001" s="819">
        <f t="shared" si="65"/>
        <v>1</v>
      </c>
      <c r="K2001" s="941"/>
    </row>
    <row r="2002" spans="1:11">
      <c r="A2002" s="15" t="s">
        <v>3676</v>
      </c>
      <c r="B2002" s="15" t="s">
        <v>17835</v>
      </c>
      <c r="C2002" s="772" t="s">
        <v>3477</v>
      </c>
      <c r="D2002" s="17" t="s">
        <v>15783</v>
      </c>
      <c r="E2002" s="825">
        <v>0</v>
      </c>
      <c r="F2002" s="772">
        <v>0</v>
      </c>
      <c r="G2002" s="825"/>
      <c r="H2002" s="772">
        <v>1</v>
      </c>
      <c r="I2002" s="819">
        <f t="shared" si="64"/>
        <v>0</v>
      </c>
      <c r="J2002" s="819">
        <f t="shared" si="65"/>
        <v>1</v>
      </c>
      <c r="K2002" s="941"/>
    </row>
    <row r="2003" spans="1:11">
      <c r="A2003" s="15" t="s">
        <v>3676</v>
      </c>
      <c r="B2003" s="15" t="s">
        <v>17835</v>
      </c>
      <c r="C2003" s="772" t="s">
        <v>3478</v>
      </c>
      <c r="D2003" s="17" t="s">
        <v>15784</v>
      </c>
      <c r="E2003" s="825">
        <v>0</v>
      </c>
      <c r="F2003" s="772">
        <v>0</v>
      </c>
      <c r="G2003" s="825">
        <v>31</v>
      </c>
      <c r="H2003" s="772">
        <v>35</v>
      </c>
      <c r="I2003" s="819">
        <f t="shared" si="64"/>
        <v>31</v>
      </c>
      <c r="J2003" s="819">
        <f t="shared" si="65"/>
        <v>35</v>
      </c>
      <c r="K2003" s="941"/>
    </row>
    <row r="2004" spans="1:11">
      <c r="A2004" s="15" t="s">
        <v>3676</v>
      </c>
      <c r="B2004" s="15" t="s">
        <v>17835</v>
      </c>
      <c r="C2004" s="772" t="s">
        <v>3479</v>
      </c>
      <c r="D2004" s="17" t="s">
        <v>15785</v>
      </c>
      <c r="E2004" s="825">
        <v>0</v>
      </c>
      <c r="F2004" s="772">
        <v>0</v>
      </c>
      <c r="G2004" s="825"/>
      <c r="H2004" s="772">
        <v>1</v>
      </c>
      <c r="I2004" s="819">
        <f t="shared" si="64"/>
        <v>0</v>
      </c>
      <c r="J2004" s="819">
        <f t="shared" si="65"/>
        <v>1</v>
      </c>
      <c r="K2004" s="941"/>
    </row>
    <row r="2005" spans="1:11">
      <c r="A2005" s="15" t="s">
        <v>3676</v>
      </c>
      <c r="B2005" s="15" t="s">
        <v>17835</v>
      </c>
      <c r="C2005" s="772" t="s">
        <v>3480</v>
      </c>
      <c r="D2005" s="17" t="s">
        <v>15786</v>
      </c>
      <c r="E2005" s="825">
        <v>0</v>
      </c>
      <c r="F2005" s="772">
        <v>0</v>
      </c>
      <c r="G2005" s="825"/>
      <c r="H2005" s="772">
        <v>1</v>
      </c>
      <c r="I2005" s="819">
        <f t="shared" si="64"/>
        <v>0</v>
      </c>
      <c r="J2005" s="819">
        <f t="shared" si="65"/>
        <v>1</v>
      </c>
      <c r="K2005" s="941"/>
    </row>
    <row r="2006" spans="1:11">
      <c r="A2006" s="15" t="s">
        <v>3676</v>
      </c>
      <c r="B2006" s="15" t="s">
        <v>17835</v>
      </c>
      <c r="C2006" s="772" t="s">
        <v>3481</v>
      </c>
      <c r="D2006" s="17" t="s">
        <v>15787</v>
      </c>
      <c r="E2006" s="825">
        <v>0</v>
      </c>
      <c r="F2006" s="772">
        <v>0</v>
      </c>
      <c r="G2006" s="825">
        <v>1</v>
      </c>
      <c r="H2006" s="772">
        <v>1</v>
      </c>
      <c r="I2006" s="819">
        <f t="shared" si="64"/>
        <v>1</v>
      </c>
      <c r="J2006" s="819">
        <f t="shared" si="65"/>
        <v>1</v>
      </c>
      <c r="K2006" s="941"/>
    </row>
    <row r="2007" spans="1:11">
      <c r="A2007" s="15" t="s">
        <v>3676</v>
      </c>
      <c r="B2007" s="15" t="s">
        <v>17835</v>
      </c>
      <c r="C2007" s="772" t="s">
        <v>3482</v>
      </c>
      <c r="D2007" s="17" t="s">
        <v>15788</v>
      </c>
      <c r="E2007" s="825">
        <v>0</v>
      </c>
      <c r="F2007" s="772">
        <v>0</v>
      </c>
      <c r="G2007" s="825"/>
      <c r="H2007" s="772">
        <v>1</v>
      </c>
      <c r="I2007" s="819">
        <f t="shared" si="64"/>
        <v>0</v>
      </c>
      <c r="J2007" s="819">
        <f t="shared" si="65"/>
        <v>1</v>
      </c>
      <c r="K2007" s="941"/>
    </row>
    <row r="2008" spans="1:11">
      <c r="A2008" s="15" t="s">
        <v>3676</v>
      </c>
      <c r="B2008" s="15" t="s">
        <v>17835</v>
      </c>
      <c r="C2008" s="772" t="s">
        <v>3483</v>
      </c>
      <c r="D2008" s="17" t="s">
        <v>15789</v>
      </c>
      <c r="E2008" s="825">
        <v>0</v>
      </c>
      <c r="F2008" s="772">
        <v>0</v>
      </c>
      <c r="G2008" s="825">
        <v>40</v>
      </c>
      <c r="H2008" s="772">
        <v>40</v>
      </c>
      <c r="I2008" s="819">
        <f t="shared" si="64"/>
        <v>40</v>
      </c>
      <c r="J2008" s="819">
        <f t="shared" si="65"/>
        <v>40</v>
      </c>
      <c r="K2008" s="941"/>
    </row>
    <row r="2009" spans="1:11">
      <c r="A2009" s="15" t="s">
        <v>3676</v>
      </c>
      <c r="B2009" s="15" t="s">
        <v>17835</v>
      </c>
      <c r="C2009" s="772" t="s">
        <v>2892</v>
      </c>
      <c r="D2009" s="17" t="s">
        <v>2893</v>
      </c>
      <c r="E2009" s="825">
        <v>0</v>
      </c>
      <c r="F2009" s="772">
        <v>0</v>
      </c>
      <c r="G2009" s="825"/>
      <c r="H2009" s="772">
        <v>1</v>
      </c>
      <c r="I2009" s="819">
        <f t="shared" si="64"/>
        <v>0</v>
      </c>
      <c r="J2009" s="819">
        <f t="shared" si="65"/>
        <v>1</v>
      </c>
      <c r="K2009" s="941"/>
    </row>
    <row r="2010" spans="1:11">
      <c r="A2010" s="15" t="s">
        <v>3676</v>
      </c>
      <c r="B2010" s="15" t="s">
        <v>17835</v>
      </c>
      <c r="C2010" s="772" t="s">
        <v>3484</v>
      </c>
      <c r="D2010" s="17" t="s">
        <v>15790</v>
      </c>
      <c r="E2010" s="825">
        <v>0</v>
      </c>
      <c r="F2010" s="772">
        <v>0</v>
      </c>
      <c r="G2010" s="825"/>
      <c r="H2010" s="772">
        <v>1</v>
      </c>
      <c r="I2010" s="819">
        <f t="shared" si="64"/>
        <v>0</v>
      </c>
      <c r="J2010" s="819">
        <f t="shared" si="65"/>
        <v>1</v>
      </c>
      <c r="K2010" s="941"/>
    </row>
    <row r="2011" spans="1:11">
      <c r="A2011" s="15" t="s">
        <v>3676</v>
      </c>
      <c r="B2011" s="15" t="s">
        <v>17835</v>
      </c>
      <c r="C2011" s="772" t="s">
        <v>3485</v>
      </c>
      <c r="D2011" s="17" t="s">
        <v>15791</v>
      </c>
      <c r="E2011" s="825">
        <v>0</v>
      </c>
      <c r="F2011" s="772">
        <v>0</v>
      </c>
      <c r="G2011" s="825">
        <v>6</v>
      </c>
      <c r="H2011" s="772">
        <v>5</v>
      </c>
      <c r="I2011" s="819">
        <f t="shared" si="64"/>
        <v>6</v>
      </c>
      <c r="J2011" s="819">
        <f t="shared" si="65"/>
        <v>5</v>
      </c>
      <c r="K2011" s="941"/>
    </row>
    <row r="2012" spans="1:11">
      <c r="A2012" s="15" t="s">
        <v>3676</v>
      </c>
      <c r="B2012" s="15" t="s">
        <v>17835</v>
      </c>
      <c r="C2012" s="772" t="s">
        <v>3486</v>
      </c>
      <c r="D2012" s="17" t="s">
        <v>15792</v>
      </c>
      <c r="E2012" s="825">
        <v>0</v>
      </c>
      <c r="F2012" s="772">
        <v>0</v>
      </c>
      <c r="G2012" s="825"/>
      <c r="H2012" s="772">
        <v>1</v>
      </c>
      <c r="I2012" s="819">
        <f t="shared" si="64"/>
        <v>0</v>
      </c>
      <c r="J2012" s="819">
        <f t="shared" si="65"/>
        <v>1</v>
      </c>
      <c r="K2012" s="941"/>
    </row>
    <row r="2013" spans="1:11">
      <c r="A2013" s="15" t="s">
        <v>3676</v>
      </c>
      <c r="B2013" s="15" t="s">
        <v>17835</v>
      </c>
      <c r="C2013" s="772" t="s">
        <v>3487</v>
      </c>
      <c r="D2013" s="17" t="s">
        <v>15793</v>
      </c>
      <c r="E2013" s="825">
        <v>0</v>
      </c>
      <c r="F2013" s="772">
        <v>0</v>
      </c>
      <c r="G2013" s="825"/>
      <c r="H2013" s="772">
        <v>1</v>
      </c>
      <c r="I2013" s="819">
        <f t="shared" si="64"/>
        <v>0</v>
      </c>
      <c r="J2013" s="819">
        <f t="shared" si="65"/>
        <v>1</v>
      </c>
      <c r="K2013" s="941"/>
    </row>
    <row r="2014" spans="1:11">
      <c r="A2014" s="15" t="s">
        <v>3676</v>
      </c>
      <c r="B2014" s="15" t="s">
        <v>17835</v>
      </c>
      <c r="C2014" s="772" t="s">
        <v>3488</v>
      </c>
      <c r="D2014" s="17" t="s">
        <v>15794</v>
      </c>
      <c r="E2014" s="825">
        <v>0</v>
      </c>
      <c r="F2014" s="772">
        <v>0</v>
      </c>
      <c r="G2014" s="825">
        <v>51</v>
      </c>
      <c r="H2014" s="772">
        <v>40</v>
      </c>
      <c r="I2014" s="819">
        <f t="shared" si="64"/>
        <v>51</v>
      </c>
      <c r="J2014" s="819">
        <f t="shared" si="65"/>
        <v>40</v>
      </c>
      <c r="K2014" s="941"/>
    </row>
    <row r="2015" spans="1:11">
      <c r="A2015" s="15" t="s">
        <v>3676</v>
      </c>
      <c r="B2015" s="15" t="s">
        <v>17835</v>
      </c>
      <c r="C2015" s="772" t="s">
        <v>3489</v>
      </c>
      <c r="D2015" s="17" t="s">
        <v>15795</v>
      </c>
      <c r="E2015" s="825">
        <v>0</v>
      </c>
      <c r="F2015" s="772">
        <v>0</v>
      </c>
      <c r="G2015" s="825"/>
      <c r="H2015" s="772">
        <v>1</v>
      </c>
      <c r="I2015" s="819">
        <f t="shared" si="64"/>
        <v>0</v>
      </c>
      <c r="J2015" s="819">
        <f t="shared" si="65"/>
        <v>1</v>
      </c>
      <c r="K2015" s="941"/>
    </row>
    <row r="2016" spans="1:11">
      <c r="A2016" s="15" t="s">
        <v>3676</v>
      </c>
      <c r="B2016" s="15" t="s">
        <v>17835</v>
      </c>
      <c r="C2016" s="772" t="s">
        <v>3490</v>
      </c>
      <c r="D2016" s="17" t="s">
        <v>15796</v>
      </c>
      <c r="E2016" s="825">
        <v>0</v>
      </c>
      <c r="F2016" s="772">
        <v>0</v>
      </c>
      <c r="G2016" s="825">
        <v>19</v>
      </c>
      <c r="H2016" s="772">
        <v>20</v>
      </c>
      <c r="I2016" s="819">
        <f t="shared" si="64"/>
        <v>19</v>
      </c>
      <c r="J2016" s="819">
        <f t="shared" si="65"/>
        <v>20</v>
      </c>
      <c r="K2016" s="941"/>
    </row>
    <row r="2017" spans="1:11" ht="76.5">
      <c r="A2017" s="15" t="s">
        <v>3676</v>
      </c>
      <c r="B2017" s="15" t="s">
        <v>17835</v>
      </c>
      <c r="C2017" s="772" t="s">
        <v>3491</v>
      </c>
      <c r="D2017" s="22" t="s">
        <v>15797</v>
      </c>
      <c r="E2017" s="825">
        <v>0</v>
      </c>
      <c r="F2017" s="772">
        <v>0</v>
      </c>
      <c r="G2017" s="825">
        <v>2</v>
      </c>
      <c r="H2017" s="772">
        <v>5</v>
      </c>
      <c r="I2017" s="819">
        <f t="shared" si="64"/>
        <v>2</v>
      </c>
      <c r="J2017" s="819">
        <f t="shared" si="65"/>
        <v>5</v>
      </c>
      <c r="K2017" s="941"/>
    </row>
    <row r="2018" spans="1:11">
      <c r="A2018" s="15" t="s">
        <v>3676</v>
      </c>
      <c r="B2018" s="15" t="s">
        <v>17835</v>
      </c>
      <c r="C2018" s="772" t="s">
        <v>3492</v>
      </c>
      <c r="D2018" s="17" t="s">
        <v>15798</v>
      </c>
      <c r="E2018" s="825">
        <v>0</v>
      </c>
      <c r="F2018" s="772">
        <v>0</v>
      </c>
      <c r="G2018" s="825">
        <v>4</v>
      </c>
      <c r="H2018" s="772">
        <v>1</v>
      </c>
      <c r="I2018" s="819">
        <f t="shared" si="64"/>
        <v>4</v>
      </c>
      <c r="J2018" s="819">
        <f t="shared" si="65"/>
        <v>1</v>
      </c>
      <c r="K2018" s="941"/>
    </row>
    <row r="2019" spans="1:11">
      <c r="A2019" s="15" t="s">
        <v>3676</v>
      </c>
      <c r="B2019" s="15" t="s">
        <v>17835</v>
      </c>
      <c r="C2019" s="772" t="s">
        <v>3493</v>
      </c>
      <c r="D2019" s="17" t="s">
        <v>15799</v>
      </c>
      <c r="E2019" s="825">
        <v>0</v>
      </c>
      <c r="F2019" s="772">
        <v>0</v>
      </c>
      <c r="G2019" s="825">
        <v>3</v>
      </c>
      <c r="H2019" s="772">
        <v>1</v>
      </c>
      <c r="I2019" s="819">
        <f t="shared" si="64"/>
        <v>3</v>
      </c>
      <c r="J2019" s="819">
        <f t="shared" si="65"/>
        <v>1</v>
      </c>
      <c r="K2019" s="941"/>
    </row>
    <row r="2020" spans="1:11">
      <c r="A2020" s="15" t="s">
        <v>3676</v>
      </c>
      <c r="B2020" s="15" t="s">
        <v>17835</v>
      </c>
      <c r="C2020" s="772" t="s">
        <v>3494</v>
      </c>
      <c r="D2020" s="17" t="s">
        <v>15800</v>
      </c>
      <c r="E2020" s="825">
        <v>0</v>
      </c>
      <c r="F2020" s="772">
        <v>0</v>
      </c>
      <c r="G2020" s="825"/>
      <c r="H2020" s="772">
        <v>1</v>
      </c>
      <c r="I2020" s="819">
        <f t="shared" si="64"/>
        <v>0</v>
      </c>
      <c r="J2020" s="819">
        <f t="shared" si="65"/>
        <v>1</v>
      </c>
      <c r="K2020" s="941"/>
    </row>
    <row r="2021" spans="1:11">
      <c r="A2021" s="15" t="s">
        <v>3676</v>
      </c>
      <c r="B2021" s="15" t="s">
        <v>17835</v>
      </c>
      <c r="C2021" s="772" t="s">
        <v>3495</v>
      </c>
      <c r="D2021" s="17" t="s">
        <v>15801</v>
      </c>
      <c r="E2021" s="825">
        <v>0</v>
      </c>
      <c r="F2021" s="772">
        <v>0</v>
      </c>
      <c r="G2021" s="825">
        <v>1</v>
      </c>
      <c r="H2021" s="772">
        <v>5</v>
      </c>
      <c r="I2021" s="819">
        <f t="shared" si="64"/>
        <v>1</v>
      </c>
      <c r="J2021" s="819">
        <f t="shared" si="65"/>
        <v>5</v>
      </c>
      <c r="K2021" s="941"/>
    </row>
    <row r="2022" spans="1:11">
      <c r="A2022" s="15" t="s">
        <v>3676</v>
      </c>
      <c r="B2022" s="15" t="s">
        <v>17835</v>
      </c>
      <c r="C2022" s="772" t="s">
        <v>3496</v>
      </c>
      <c r="D2022" s="17" t="s">
        <v>15802</v>
      </c>
      <c r="E2022" s="825">
        <v>0</v>
      </c>
      <c r="F2022" s="772">
        <v>0</v>
      </c>
      <c r="G2022" s="825">
        <v>1</v>
      </c>
      <c r="H2022" s="772">
        <v>5</v>
      </c>
      <c r="I2022" s="819">
        <f t="shared" si="64"/>
        <v>1</v>
      </c>
      <c r="J2022" s="819">
        <f t="shared" si="65"/>
        <v>5</v>
      </c>
      <c r="K2022" s="941"/>
    </row>
    <row r="2023" spans="1:11">
      <c r="A2023" s="15" t="s">
        <v>3676</v>
      </c>
      <c r="B2023" s="15" t="s">
        <v>17835</v>
      </c>
      <c r="C2023" s="772" t="s">
        <v>3497</v>
      </c>
      <c r="D2023" s="17" t="s">
        <v>15803</v>
      </c>
      <c r="E2023" s="825">
        <v>0</v>
      </c>
      <c r="F2023" s="772">
        <v>0</v>
      </c>
      <c r="G2023" s="825">
        <v>3</v>
      </c>
      <c r="H2023" s="772">
        <v>10</v>
      </c>
      <c r="I2023" s="819">
        <f t="shared" si="64"/>
        <v>3</v>
      </c>
      <c r="J2023" s="819">
        <f t="shared" si="65"/>
        <v>10</v>
      </c>
      <c r="K2023" s="941"/>
    </row>
    <row r="2024" spans="1:11">
      <c r="A2024" s="15" t="s">
        <v>3676</v>
      </c>
      <c r="B2024" s="15" t="s">
        <v>17835</v>
      </c>
      <c r="C2024" s="772" t="s">
        <v>3498</v>
      </c>
      <c r="D2024" s="17" t="s">
        <v>15804</v>
      </c>
      <c r="E2024" s="825">
        <v>0</v>
      </c>
      <c r="F2024" s="772">
        <v>0</v>
      </c>
      <c r="G2024" s="825"/>
      <c r="H2024" s="772">
        <v>1</v>
      </c>
      <c r="I2024" s="819">
        <f t="shared" si="64"/>
        <v>0</v>
      </c>
      <c r="J2024" s="819">
        <f t="shared" si="65"/>
        <v>1</v>
      </c>
      <c r="K2024" s="941"/>
    </row>
    <row r="2025" spans="1:11">
      <c r="A2025" s="15" t="s">
        <v>3676</v>
      </c>
      <c r="B2025" s="15" t="s">
        <v>17835</v>
      </c>
      <c r="C2025" s="772" t="s">
        <v>3499</v>
      </c>
      <c r="D2025" s="17" t="s">
        <v>15805</v>
      </c>
      <c r="E2025" s="825">
        <v>0</v>
      </c>
      <c r="F2025" s="772">
        <v>0</v>
      </c>
      <c r="G2025" s="825"/>
      <c r="H2025" s="772">
        <v>1</v>
      </c>
      <c r="I2025" s="819">
        <f t="shared" si="64"/>
        <v>0</v>
      </c>
      <c r="J2025" s="819">
        <f t="shared" si="65"/>
        <v>1</v>
      </c>
      <c r="K2025" s="941"/>
    </row>
    <row r="2026" spans="1:11">
      <c r="A2026" s="15" t="s">
        <v>3676</v>
      </c>
      <c r="B2026" s="15" t="s">
        <v>17835</v>
      </c>
      <c r="C2026" s="772" t="s">
        <v>3500</v>
      </c>
      <c r="D2026" s="17" t="s">
        <v>15806</v>
      </c>
      <c r="E2026" s="825">
        <v>0</v>
      </c>
      <c r="F2026" s="772">
        <v>0</v>
      </c>
      <c r="G2026" s="825">
        <v>13</v>
      </c>
      <c r="H2026" s="772">
        <v>5</v>
      </c>
      <c r="I2026" s="819">
        <f t="shared" si="64"/>
        <v>13</v>
      </c>
      <c r="J2026" s="819">
        <f t="shared" si="65"/>
        <v>5</v>
      </c>
      <c r="K2026" s="941"/>
    </row>
    <row r="2027" spans="1:11">
      <c r="A2027" s="15" t="s">
        <v>3676</v>
      </c>
      <c r="B2027" s="15" t="s">
        <v>17835</v>
      </c>
      <c r="C2027" s="772" t="s">
        <v>3501</v>
      </c>
      <c r="D2027" s="17" t="s">
        <v>15807</v>
      </c>
      <c r="E2027" s="825">
        <v>0</v>
      </c>
      <c r="F2027" s="772">
        <v>0</v>
      </c>
      <c r="G2027" s="825">
        <v>3</v>
      </c>
      <c r="H2027" s="772">
        <v>5</v>
      </c>
      <c r="I2027" s="819">
        <f t="shared" si="64"/>
        <v>3</v>
      </c>
      <c r="J2027" s="819">
        <f t="shared" si="65"/>
        <v>5</v>
      </c>
      <c r="K2027" s="941"/>
    </row>
    <row r="2028" spans="1:11">
      <c r="A2028" s="15" t="s">
        <v>3676</v>
      </c>
      <c r="B2028" s="15" t="s">
        <v>17835</v>
      </c>
      <c r="C2028" s="772" t="s">
        <v>3502</v>
      </c>
      <c r="D2028" s="17" t="s">
        <v>15808</v>
      </c>
      <c r="E2028" s="825">
        <v>0</v>
      </c>
      <c r="F2028" s="772">
        <v>0</v>
      </c>
      <c r="G2028" s="825"/>
      <c r="H2028" s="772">
        <v>1</v>
      </c>
      <c r="I2028" s="819">
        <f t="shared" si="64"/>
        <v>0</v>
      </c>
      <c r="J2028" s="819">
        <f t="shared" si="65"/>
        <v>1</v>
      </c>
      <c r="K2028" s="941"/>
    </row>
    <row r="2029" spans="1:11">
      <c r="A2029" s="15" t="s">
        <v>3676</v>
      </c>
      <c r="B2029" s="15" t="s">
        <v>17835</v>
      </c>
      <c r="C2029" s="772" t="s">
        <v>3503</v>
      </c>
      <c r="D2029" s="17" t="s">
        <v>15809</v>
      </c>
      <c r="E2029" s="825">
        <v>0</v>
      </c>
      <c r="F2029" s="772">
        <v>0</v>
      </c>
      <c r="G2029" s="825"/>
      <c r="H2029" s="772">
        <v>1</v>
      </c>
      <c r="I2029" s="819">
        <f t="shared" si="64"/>
        <v>0</v>
      </c>
      <c r="J2029" s="819">
        <f t="shared" si="65"/>
        <v>1</v>
      </c>
      <c r="K2029" s="941"/>
    </row>
    <row r="2030" spans="1:11">
      <c r="A2030" s="15" t="s">
        <v>3676</v>
      </c>
      <c r="B2030" s="15" t="s">
        <v>17835</v>
      </c>
      <c r="C2030" s="772" t="s">
        <v>3504</v>
      </c>
      <c r="D2030" s="17" t="s">
        <v>15810</v>
      </c>
      <c r="E2030" s="825">
        <v>0</v>
      </c>
      <c r="F2030" s="772">
        <v>0</v>
      </c>
      <c r="G2030" s="825"/>
      <c r="H2030" s="772">
        <v>1</v>
      </c>
      <c r="I2030" s="819">
        <f t="shared" si="64"/>
        <v>0</v>
      </c>
      <c r="J2030" s="819">
        <f t="shared" si="65"/>
        <v>1</v>
      </c>
      <c r="K2030" s="941"/>
    </row>
    <row r="2031" spans="1:11">
      <c r="A2031" s="15" t="s">
        <v>3676</v>
      </c>
      <c r="B2031" s="15" t="s">
        <v>17835</v>
      </c>
      <c r="C2031" s="772" t="s">
        <v>3505</v>
      </c>
      <c r="D2031" s="17" t="s">
        <v>15811</v>
      </c>
      <c r="E2031" s="825">
        <v>0</v>
      </c>
      <c r="F2031" s="772">
        <v>0</v>
      </c>
      <c r="G2031" s="825"/>
      <c r="H2031" s="772">
        <v>1</v>
      </c>
      <c r="I2031" s="819">
        <f t="shared" si="64"/>
        <v>0</v>
      </c>
      <c r="J2031" s="819">
        <f t="shared" si="65"/>
        <v>1</v>
      </c>
      <c r="K2031" s="941"/>
    </row>
    <row r="2032" spans="1:11">
      <c r="A2032" s="15" t="s">
        <v>3676</v>
      </c>
      <c r="B2032" s="15" t="s">
        <v>17835</v>
      </c>
      <c r="C2032" s="772" t="s">
        <v>3506</v>
      </c>
      <c r="D2032" s="17" t="s">
        <v>15811</v>
      </c>
      <c r="E2032" s="825">
        <v>0</v>
      </c>
      <c r="F2032" s="772">
        <v>0</v>
      </c>
      <c r="G2032" s="825">
        <v>1</v>
      </c>
      <c r="H2032" s="772">
        <v>1</v>
      </c>
      <c r="I2032" s="819">
        <f t="shared" si="64"/>
        <v>1</v>
      </c>
      <c r="J2032" s="819">
        <f t="shared" si="65"/>
        <v>1</v>
      </c>
      <c r="K2032" s="941"/>
    </row>
    <row r="2033" spans="1:11">
      <c r="A2033" s="15" t="s">
        <v>3676</v>
      </c>
      <c r="B2033" s="15" t="s">
        <v>17835</v>
      </c>
      <c r="C2033" s="772" t="s">
        <v>3507</v>
      </c>
      <c r="D2033" s="17" t="s">
        <v>15812</v>
      </c>
      <c r="E2033" s="825">
        <v>0</v>
      </c>
      <c r="F2033" s="772">
        <v>0</v>
      </c>
      <c r="G2033" s="825">
        <v>1</v>
      </c>
      <c r="H2033" s="772">
        <v>5</v>
      </c>
      <c r="I2033" s="819">
        <f t="shared" si="64"/>
        <v>1</v>
      </c>
      <c r="J2033" s="819">
        <f t="shared" si="65"/>
        <v>5</v>
      </c>
      <c r="K2033" s="941"/>
    </row>
    <row r="2034" spans="1:11">
      <c r="A2034" s="15" t="s">
        <v>3676</v>
      </c>
      <c r="B2034" s="15" t="s">
        <v>17835</v>
      </c>
      <c r="C2034" s="772" t="s">
        <v>3508</v>
      </c>
      <c r="D2034" s="17" t="s">
        <v>15813</v>
      </c>
      <c r="E2034" s="825">
        <v>0</v>
      </c>
      <c r="F2034" s="772">
        <v>0</v>
      </c>
      <c r="G2034" s="825"/>
      <c r="H2034" s="772">
        <v>5</v>
      </c>
      <c r="I2034" s="819">
        <f t="shared" si="64"/>
        <v>0</v>
      </c>
      <c r="J2034" s="819">
        <f t="shared" si="65"/>
        <v>5</v>
      </c>
      <c r="K2034" s="941"/>
    </row>
    <row r="2035" spans="1:11">
      <c r="A2035" s="15" t="s">
        <v>3676</v>
      </c>
      <c r="B2035" s="15" t="s">
        <v>17835</v>
      </c>
      <c r="C2035" s="772" t="s">
        <v>3509</v>
      </c>
      <c r="D2035" s="17" t="s">
        <v>15814</v>
      </c>
      <c r="E2035" s="825">
        <v>0</v>
      </c>
      <c r="F2035" s="772">
        <v>0</v>
      </c>
      <c r="G2035" s="825"/>
      <c r="H2035" s="772">
        <v>1</v>
      </c>
      <c r="I2035" s="819">
        <f t="shared" si="64"/>
        <v>0</v>
      </c>
      <c r="J2035" s="819">
        <f t="shared" si="65"/>
        <v>1</v>
      </c>
      <c r="K2035" s="941"/>
    </row>
    <row r="2036" spans="1:11">
      <c r="A2036" s="15" t="s">
        <v>3676</v>
      </c>
      <c r="B2036" s="15" t="s">
        <v>17835</v>
      </c>
      <c r="C2036" s="772" t="s">
        <v>3510</v>
      </c>
      <c r="D2036" s="17" t="s">
        <v>15815</v>
      </c>
      <c r="E2036" s="825">
        <v>2</v>
      </c>
      <c r="F2036" s="772">
        <v>1</v>
      </c>
      <c r="G2036" s="825">
        <v>222</v>
      </c>
      <c r="H2036" s="772">
        <v>280</v>
      </c>
      <c r="I2036" s="819">
        <f t="shared" si="64"/>
        <v>224</v>
      </c>
      <c r="J2036" s="819">
        <f t="shared" si="65"/>
        <v>281</v>
      </c>
      <c r="K2036" s="941"/>
    </row>
    <row r="2037" spans="1:11">
      <c r="A2037" s="15" t="s">
        <v>3676</v>
      </c>
      <c r="B2037" s="15" t="s">
        <v>17835</v>
      </c>
      <c r="C2037" s="772" t="s">
        <v>3511</v>
      </c>
      <c r="D2037" s="17" t="s">
        <v>15816</v>
      </c>
      <c r="E2037" s="825">
        <v>0</v>
      </c>
      <c r="F2037" s="772">
        <v>0</v>
      </c>
      <c r="G2037" s="825">
        <v>17</v>
      </c>
      <c r="H2037" s="772">
        <v>10</v>
      </c>
      <c r="I2037" s="819">
        <f t="shared" si="64"/>
        <v>17</v>
      </c>
      <c r="J2037" s="819">
        <f t="shared" si="65"/>
        <v>10</v>
      </c>
      <c r="K2037" s="941"/>
    </row>
    <row r="2038" spans="1:11">
      <c r="A2038" s="15" t="s">
        <v>3676</v>
      </c>
      <c r="B2038" s="15" t="s">
        <v>17835</v>
      </c>
      <c r="C2038" s="772" t="s">
        <v>3512</v>
      </c>
      <c r="D2038" s="17" t="s">
        <v>15817</v>
      </c>
      <c r="E2038" s="825">
        <v>0</v>
      </c>
      <c r="F2038" s="772">
        <v>0</v>
      </c>
      <c r="G2038" s="825">
        <v>3</v>
      </c>
      <c r="H2038" s="772">
        <v>5</v>
      </c>
      <c r="I2038" s="819">
        <f t="shared" si="64"/>
        <v>3</v>
      </c>
      <c r="J2038" s="819">
        <f t="shared" si="65"/>
        <v>5</v>
      </c>
      <c r="K2038" s="941"/>
    </row>
    <row r="2039" spans="1:11">
      <c r="A2039" s="15" t="s">
        <v>3676</v>
      </c>
      <c r="B2039" s="15" t="s">
        <v>17835</v>
      </c>
      <c r="C2039" s="772" t="s">
        <v>3513</v>
      </c>
      <c r="D2039" s="17" t="s">
        <v>15818</v>
      </c>
      <c r="E2039" s="825">
        <v>0</v>
      </c>
      <c r="F2039" s="772">
        <v>0</v>
      </c>
      <c r="G2039" s="825"/>
      <c r="H2039" s="772">
        <v>1</v>
      </c>
      <c r="I2039" s="819">
        <f t="shared" si="64"/>
        <v>0</v>
      </c>
      <c r="J2039" s="819">
        <f t="shared" si="65"/>
        <v>1</v>
      </c>
      <c r="K2039" s="941"/>
    </row>
    <row r="2040" spans="1:11">
      <c r="A2040" s="15" t="s">
        <v>3676</v>
      </c>
      <c r="B2040" s="15" t="s">
        <v>17835</v>
      </c>
      <c r="C2040" s="772" t="s">
        <v>3514</v>
      </c>
      <c r="D2040" s="17" t="s">
        <v>15819</v>
      </c>
      <c r="E2040" s="825">
        <v>0</v>
      </c>
      <c r="F2040" s="772">
        <v>0</v>
      </c>
      <c r="G2040" s="825">
        <v>5</v>
      </c>
      <c r="H2040" s="772">
        <v>5</v>
      </c>
      <c r="I2040" s="819">
        <f t="shared" si="64"/>
        <v>5</v>
      </c>
      <c r="J2040" s="819">
        <f t="shared" si="65"/>
        <v>5</v>
      </c>
      <c r="K2040" s="941"/>
    </row>
    <row r="2041" spans="1:11">
      <c r="A2041" s="15" t="s">
        <v>3676</v>
      </c>
      <c r="B2041" s="15" t="s">
        <v>17835</v>
      </c>
      <c r="C2041" s="772" t="s">
        <v>3515</v>
      </c>
      <c r="D2041" s="17" t="s">
        <v>15820</v>
      </c>
      <c r="E2041" s="825">
        <v>0</v>
      </c>
      <c r="F2041" s="772">
        <v>0</v>
      </c>
      <c r="G2041" s="825"/>
      <c r="H2041" s="772">
        <v>1</v>
      </c>
      <c r="I2041" s="819">
        <f t="shared" si="64"/>
        <v>0</v>
      </c>
      <c r="J2041" s="819">
        <f t="shared" si="65"/>
        <v>1</v>
      </c>
      <c r="K2041" s="941"/>
    </row>
    <row r="2042" spans="1:11">
      <c r="A2042" s="15" t="s">
        <v>3676</v>
      </c>
      <c r="B2042" s="15" t="s">
        <v>17835</v>
      </c>
      <c r="C2042" s="772" t="s">
        <v>3516</v>
      </c>
      <c r="D2042" s="17" t="s">
        <v>15821</v>
      </c>
      <c r="E2042" s="825">
        <v>0</v>
      </c>
      <c r="F2042" s="772">
        <v>0</v>
      </c>
      <c r="G2042" s="825">
        <v>68</v>
      </c>
      <c r="H2042" s="772">
        <v>50</v>
      </c>
      <c r="I2042" s="819">
        <f t="shared" si="64"/>
        <v>68</v>
      </c>
      <c r="J2042" s="819">
        <f t="shared" si="65"/>
        <v>50</v>
      </c>
      <c r="K2042" s="941"/>
    </row>
    <row r="2043" spans="1:11">
      <c r="A2043" s="15" t="s">
        <v>3676</v>
      </c>
      <c r="B2043" s="15" t="s">
        <v>17835</v>
      </c>
      <c r="C2043" s="772" t="s">
        <v>3517</v>
      </c>
      <c r="D2043" s="17" t="s">
        <v>15822</v>
      </c>
      <c r="E2043" s="825">
        <v>0</v>
      </c>
      <c r="F2043" s="772">
        <v>1</v>
      </c>
      <c r="G2043" s="825">
        <v>38</v>
      </c>
      <c r="H2043" s="772">
        <v>45</v>
      </c>
      <c r="I2043" s="819">
        <f t="shared" si="64"/>
        <v>38</v>
      </c>
      <c r="J2043" s="819">
        <f t="shared" si="65"/>
        <v>46</v>
      </c>
      <c r="K2043" s="941"/>
    </row>
    <row r="2044" spans="1:11">
      <c r="A2044" s="15" t="s">
        <v>3676</v>
      </c>
      <c r="B2044" s="15" t="s">
        <v>17835</v>
      </c>
      <c r="C2044" s="772" t="s">
        <v>3518</v>
      </c>
      <c r="D2044" s="17" t="s">
        <v>15823</v>
      </c>
      <c r="E2044" s="825">
        <v>0</v>
      </c>
      <c r="F2044" s="772">
        <v>0</v>
      </c>
      <c r="G2044" s="825">
        <v>2</v>
      </c>
      <c r="H2044" s="772">
        <v>1</v>
      </c>
      <c r="I2044" s="819">
        <f t="shared" si="64"/>
        <v>2</v>
      </c>
      <c r="J2044" s="819">
        <f t="shared" si="65"/>
        <v>1</v>
      </c>
      <c r="K2044" s="941"/>
    </row>
    <row r="2045" spans="1:11">
      <c r="A2045" s="15" t="s">
        <v>3676</v>
      </c>
      <c r="B2045" s="15" t="s">
        <v>17835</v>
      </c>
      <c r="C2045" s="772" t="s">
        <v>3519</v>
      </c>
      <c r="D2045" s="17" t="s">
        <v>15824</v>
      </c>
      <c r="E2045" s="825">
        <v>0</v>
      </c>
      <c r="F2045" s="772">
        <v>1</v>
      </c>
      <c r="G2045" s="825">
        <v>73</v>
      </c>
      <c r="H2045" s="772">
        <v>45</v>
      </c>
      <c r="I2045" s="819">
        <f t="shared" si="64"/>
        <v>73</v>
      </c>
      <c r="J2045" s="819">
        <f t="shared" si="65"/>
        <v>46</v>
      </c>
      <c r="K2045" s="941"/>
    </row>
    <row r="2046" spans="1:11">
      <c r="A2046" s="15" t="s">
        <v>3676</v>
      </c>
      <c r="B2046" s="15" t="s">
        <v>17835</v>
      </c>
      <c r="C2046" s="772" t="s">
        <v>3520</v>
      </c>
      <c r="D2046" s="17" t="s">
        <v>15825</v>
      </c>
      <c r="E2046" s="825">
        <v>0</v>
      </c>
      <c r="F2046" s="772">
        <v>0</v>
      </c>
      <c r="G2046" s="825">
        <v>33</v>
      </c>
      <c r="H2046" s="772">
        <v>20</v>
      </c>
      <c r="I2046" s="819">
        <f t="shared" si="64"/>
        <v>33</v>
      </c>
      <c r="J2046" s="819">
        <f t="shared" si="65"/>
        <v>20</v>
      </c>
      <c r="K2046" s="941"/>
    </row>
    <row r="2047" spans="1:11">
      <c r="A2047" s="15" t="s">
        <v>3676</v>
      </c>
      <c r="B2047" s="15" t="s">
        <v>17835</v>
      </c>
      <c r="C2047" s="772" t="s">
        <v>3521</v>
      </c>
      <c r="D2047" s="17" t="s">
        <v>15826</v>
      </c>
      <c r="E2047" s="825">
        <v>0</v>
      </c>
      <c r="F2047" s="772">
        <v>0</v>
      </c>
      <c r="G2047" s="825">
        <v>41</v>
      </c>
      <c r="H2047" s="772">
        <v>20</v>
      </c>
      <c r="I2047" s="819">
        <f t="shared" si="64"/>
        <v>41</v>
      </c>
      <c r="J2047" s="819">
        <f t="shared" si="65"/>
        <v>20</v>
      </c>
      <c r="K2047" s="941"/>
    </row>
    <row r="2048" spans="1:11">
      <c r="A2048" s="15" t="s">
        <v>3676</v>
      </c>
      <c r="B2048" s="15" t="s">
        <v>17835</v>
      </c>
      <c r="C2048" s="772" t="s">
        <v>3522</v>
      </c>
      <c r="D2048" s="17" t="s">
        <v>15827</v>
      </c>
      <c r="E2048" s="825">
        <v>0</v>
      </c>
      <c r="F2048" s="772">
        <v>0</v>
      </c>
      <c r="G2048" s="825">
        <v>20</v>
      </c>
      <c r="H2048" s="772">
        <v>10</v>
      </c>
      <c r="I2048" s="819">
        <f t="shared" si="64"/>
        <v>20</v>
      </c>
      <c r="J2048" s="819">
        <f t="shared" si="65"/>
        <v>10</v>
      </c>
      <c r="K2048" s="941"/>
    </row>
    <row r="2049" spans="1:11">
      <c r="A2049" s="15" t="s">
        <v>3676</v>
      </c>
      <c r="B2049" s="15" t="s">
        <v>17835</v>
      </c>
      <c r="C2049" s="772" t="s">
        <v>3523</v>
      </c>
      <c r="D2049" s="17" t="s">
        <v>15828</v>
      </c>
      <c r="E2049" s="825">
        <v>0</v>
      </c>
      <c r="F2049" s="772">
        <v>0</v>
      </c>
      <c r="G2049" s="825">
        <v>60</v>
      </c>
      <c r="H2049" s="772">
        <v>100</v>
      </c>
      <c r="I2049" s="819">
        <f t="shared" ref="I2049:I2112" si="66">E2049+G2049</f>
        <v>60</v>
      </c>
      <c r="J2049" s="819">
        <f t="shared" ref="J2049:J2112" si="67">F2049+H2049</f>
        <v>100</v>
      </c>
      <c r="K2049" s="941"/>
    </row>
    <row r="2050" spans="1:11">
      <c r="A2050" s="15" t="s">
        <v>3676</v>
      </c>
      <c r="B2050" s="15" t="s">
        <v>17835</v>
      </c>
      <c r="C2050" s="772" t="s">
        <v>3524</v>
      </c>
      <c r="D2050" s="17" t="s">
        <v>15829</v>
      </c>
      <c r="E2050" s="825">
        <v>0</v>
      </c>
      <c r="F2050" s="772">
        <v>0</v>
      </c>
      <c r="G2050" s="825">
        <v>111</v>
      </c>
      <c r="H2050" s="772">
        <v>100</v>
      </c>
      <c r="I2050" s="819">
        <f t="shared" si="66"/>
        <v>111</v>
      </c>
      <c r="J2050" s="819">
        <f t="shared" si="67"/>
        <v>100</v>
      </c>
      <c r="K2050" s="941"/>
    </row>
    <row r="2051" spans="1:11">
      <c r="A2051" s="15" t="s">
        <v>3676</v>
      </c>
      <c r="B2051" s="15" t="s">
        <v>17835</v>
      </c>
      <c r="C2051" s="772" t="s">
        <v>3525</v>
      </c>
      <c r="D2051" s="17" t="s">
        <v>15830</v>
      </c>
      <c r="E2051" s="825">
        <v>0</v>
      </c>
      <c r="F2051" s="772">
        <v>0</v>
      </c>
      <c r="G2051" s="825"/>
      <c r="H2051" s="772">
        <v>1</v>
      </c>
      <c r="I2051" s="819">
        <f t="shared" si="66"/>
        <v>0</v>
      </c>
      <c r="J2051" s="819">
        <f t="shared" si="67"/>
        <v>1</v>
      </c>
      <c r="K2051" s="941"/>
    </row>
    <row r="2052" spans="1:11">
      <c r="A2052" s="15" t="s">
        <v>3676</v>
      </c>
      <c r="B2052" s="15" t="s">
        <v>17835</v>
      </c>
      <c r="C2052" s="772" t="s">
        <v>3526</v>
      </c>
      <c r="D2052" s="17" t="s">
        <v>15831</v>
      </c>
      <c r="E2052" s="825">
        <v>0</v>
      </c>
      <c r="F2052" s="772">
        <v>0</v>
      </c>
      <c r="G2052" s="825">
        <v>4</v>
      </c>
      <c r="H2052" s="772">
        <v>5</v>
      </c>
      <c r="I2052" s="819">
        <f t="shared" si="66"/>
        <v>4</v>
      </c>
      <c r="J2052" s="819">
        <f t="shared" si="67"/>
        <v>5</v>
      </c>
      <c r="K2052" s="941"/>
    </row>
    <row r="2053" spans="1:11">
      <c r="A2053" s="15" t="s">
        <v>3676</v>
      </c>
      <c r="B2053" s="15" t="s">
        <v>17835</v>
      </c>
      <c r="C2053" s="772" t="s">
        <v>3527</v>
      </c>
      <c r="D2053" s="17" t="s">
        <v>15832</v>
      </c>
      <c r="E2053" s="825">
        <v>0</v>
      </c>
      <c r="F2053" s="772">
        <v>0</v>
      </c>
      <c r="G2053" s="825">
        <v>10</v>
      </c>
      <c r="H2053" s="772">
        <v>20</v>
      </c>
      <c r="I2053" s="819">
        <f t="shared" si="66"/>
        <v>10</v>
      </c>
      <c r="J2053" s="819">
        <f t="shared" si="67"/>
        <v>20</v>
      </c>
      <c r="K2053" s="941"/>
    </row>
    <row r="2054" spans="1:11">
      <c r="A2054" s="15" t="s">
        <v>3676</v>
      </c>
      <c r="B2054" s="15" t="s">
        <v>17835</v>
      </c>
      <c r="C2054" s="772" t="s">
        <v>3528</v>
      </c>
      <c r="D2054" s="17" t="s">
        <v>15833</v>
      </c>
      <c r="E2054" s="825">
        <v>0</v>
      </c>
      <c r="F2054" s="772">
        <v>0</v>
      </c>
      <c r="G2054" s="825"/>
      <c r="H2054" s="772">
        <v>1</v>
      </c>
      <c r="I2054" s="819">
        <f t="shared" si="66"/>
        <v>0</v>
      </c>
      <c r="J2054" s="819">
        <f t="shared" si="67"/>
        <v>1</v>
      </c>
      <c r="K2054" s="941"/>
    </row>
    <row r="2055" spans="1:11">
      <c r="A2055" s="15" t="s">
        <v>3676</v>
      </c>
      <c r="B2055" s="15" t="s">
        <v>17835</v>
      </c>
      <c r="C2055" s="772" t="s">
        <v>3529</v>
      </c>
      <c r="D2055" s="17" t="s">
        <v>15834</v>
      </c>
      <c r="E2055" s="825">
        <v>0</v>
      </c>
      <c r="F2055" s="772">
        <v>0</v>
      </c>
      <c r="G2055" s="825">
        <v>3</v>
      </c>
      <c r="H2055" s="772">
        <v>5</v>
      </c>
      <c r="I2055" s="819">
        <f t="shared" si="66"/>
        <v>3</v>
      </c>
      <c r="J2055" s="819">
        <f t="shared" si="67"/>
        <v>5</v>
      </c>
      <c r="K2055" s="941"/>
    </row>
    <row r="2056" spans="1:11">
      <c r="A2056" s="15" t="s">
        <v>3676</v>
      </c>
      <c r="B2056" s="15" t="s">
        <v>17835</v>
      </c>
      <c r="C2056" s="772" t="s">
        <v>3530</v>
      </c>
      <c r="D2056" s="17" t="s">
        <v>15835</v>
      </c>
      <c r="E2056" s="825">
        <v>0</v>
      </c>
      <c r="F2056" s="772">
        <v>0</v>
      </c>
      <c r="G2056" s="825">
        <v>5</v>
      </c>
      <c r="H2056" s="772">
        <v>10</v>
      </c>
      <c r="I2056" s="819">
        <f t="shared" si="66"/>
        <v>5</v>
      </c>
      <c r="J2056" s="819">
        <f t="shared" si="67"/>
        <v>10</v>
      </c>
      <c r="K2056" s="941"/>
    </row>
    <row r="2057" spans="1:11">
      <c r="A2057" s="15" t="s">
        <v>3676</v>
      </c>
      <c r="B2057" s="15" t="s">
        <v>17835</v>
      </c>
      <c r="C2057" s="772" t="s">
        <v>3531</v>
      </c>
      <c r="D2057" s="17" t="s">
        <v>15836</v>
      </c>
      <c r="E2057" s="825">
        <v>1</v>
      </c>
      <c r="F2057" s="772">
        <v>2</v>
      </c>
      <c r="G2057" s="825">
        <v>23</v>
      </c>
      <c r="H2057" s="772">
        <v>30</v>
      </c>
      <c r="I2057" s="819">
        <f t="shared" si="66"/>
        <v>24</v>
      </c>
      <c r="J2057" s="819">
        <f t="shared" si="67"/>
        <v>32</v>
      </c>
      <c r="K2057" s="941"/>
    </row>
    <row r="2058" spans="1:11">
      <c r="A2058" s="15" t="s">
        <v>3676</v>
      </c>
      <c r="B2058" s="15" t="s">
        <v>17835</v>
      </c>
      <c r="C2058" s="772" t="s">
        <v>3532</v>
      </c>
      <c r="D2058" s="17" t="s">
        <v>15837</v>
      </c>
      <c r="E2058" s="825">
        <v>0</v>
      </c>
      <c r="F2058" s="772">
        <v>0</v>
      </c>
      <c r="G2058" s="825">
        <v>10</v>
      </c>
      <c r="H2058" s="772">
        <v>15</v>
      </c>
      <c r="I2058" s="819">
        <f t="shared" si="66"/>
        <v>10</v>
      </c>
      <c r="J2058" s="819">
        <f t="shared" si="67"/>
        <v>15</v>
      </c>
      <c r="K2058" s="941"/>
    </row>
    <row r="2059" spans="1:11">
      <c r="A2059" s="15" t="s">
        <v>3676</v>
      </c>
      <c r="B2059" s="15" t="s">
        <v>17835</v>
      </c>
      <c r="C2059" s="772" t="s">
        <v>3533</v>
      </c>
      <c r="D2059" s="17" t="s">
        <v>15838</v>
      </c>
      <c r="E2059" s="825">
        <v>0</v>
      </c>
      <c r="F2059" s="772">
        <v>0</v>
      </c>
      <c r="G2059" s="825"/>
      <c r="H2059" s="772">
        <v>1</v>
      </c>
      <c r="I2059" s="819">
        <f t="shared" si="66"/>
        <v>0</v>
      </c>
      <c r="J2059" s="819">
        <f t="shared" si="67"/>
        <v>1</v>
      </c>
      <c r="K2059" s="941"/>
    </row>
    <row r="2060" spans="1:11">
      <c r="A2060" s="15" t="s">
        <v>3676</v>
      </c>
      <c r="B2060" s="15" t="s">
        <v>17835</v>
      </c>
      <c r="C2060" s="772" t="s">
        <v>3534</v>
      </c>
      <c r="D2060" s="17" t="s">
        <v>15839</v>
      </c>
      <c r="E2060" s="825">
        <v>0</v>
      </c>
      <c r="F2060" s="772">
        <v>0</v>
      </c>
      <c r="G2060" s="825">
        <v>22</v>
      </c>
      <c r="H2060" s="772">
        <v>20</v>
      </c>
      <c r="I2060" s="819">
        <f t="shared" si="66"/>
        <v>22</v>
      </c>
      <c r="J2060" s="819">
        <f t="shared" si="67"/>
        <v>20</v>
      </c>
      <c r="K2060" s="941"/>
    </row>
    <row r="2061" spans="1:11">
      <c r="A2061" s="15" t="s">
        <v>3676</v>
      </c>
      <c r="B2061" s="15" t="s">
        <v>17835</v>
      </c>
      <c r="C2061" s="772" t="s">
        <v>3535</v>
      </c>
      <c r="D2061" s="17" t="s">
        <v>15840</v>
      </c>
      <c r="E2061" s="825">
        <v>0</v>
      </c>
      <c r="F2061" s="772">
        <v>0</v>
      </c>
      <c r="G2061" s="825">
        <v>3</v>
      </c>
      <c r="H2061" s="772">
        <v>1</v>
      </c>
      <c r="I2061" s="819">
        <f t="shared" si="66"/>
        <v>3</v>
      </c>
      <c r="J2061" s="819">
        <f t="shared" si="67"/>
        <v>1</v>
      </c>
      <c r="K2061" s="941"/>
    </row>
    <row r="2062" spans="1:11">
      <c r="A2062" s="15" t="s">
        <v>3676</v>
      </c>
      <c r="B2062" s="15" t="s">
        <v>17835</v>
      </c>
      <c r="C2062" s="772" t="s">
        <v>3536</v>
      </c>
      <c r="D2062" s="17" t="s">
        <v>15841</v>
      </c>
      <c r="E2062" s="825">
        <v>0</v>
      </c>
      <c r="F2062" s="772">
        <v>0</v>
      </c>
      <c r="G2062" s="825">
        <v>4</v>
      </c>
      <c r="H2062" s="772">
        <v>5</v>
      </c>
      <c r="I2062" s="819">
        <f t="shared" si="66"/>
        <v>4</v>
      </c>
      <c r="J2062" s="819">
        <f t="shared" si="67"/>
        <v>5</v>
      </c>
      <c r="K2062" s="941"/>
    </row>
    <row r="2063" spans="1:11">
      <c r="A2063" s="15" t="s">
        <v>3676</v>
      </c>
      <c r="B2063" s="15" t="s">
        <v>17835</v>
      </c>
      <c r="C2063" s="772" t="s">
        <v>3537</v>
      </c>
      <c r="D2063" s="17" t="s">
        <v>15842</v>
      </c>
      <c r="E2063" s="825">
        <v>0</v>
      </c>
      <c r="F2063" s="772">
        <v>0</v>
      </c>
      <c r="G2063" s="825">
        <v>49</v>
      </c>
      <c r="H2063" s="772">
        <v>50</v>
      </c>
      <c r="I2063" s="819">
        <f t="shared" si="66"/>
        <v>49</v>
      </c>
      <c r="J2063" s="819">
        <f t="shared" si="67"/>
        <v>50</v>
      </c>
      <c r="K2063" s="941"/>
    </row>
    <row r="2064" spans="1:11">
      <c r="A2064" s="15" t="s">
        <v>3676</v>
      </c>
      <c r="B2064" s="15" t="s">
        <v>17835</v>
      </c>
      <c r="C2064" s="772" t="s">
        <v>3538</v>
      </c>
      <c r="D2064" s="17" t="s">
        <v>15843</v>
      </c>
      <c r="E2064" s="825">
        <v>0</v>
      </c>
      <c r="F2064" s="772">
        <v>0</v>
      </c>
      <c r="G2064" s="825">
        <v>14</v>
      </c>
      <c r="H2064" s="772">
        <v>10</v>
      </c>
      <c r="I2064" s="819">
        <f t="shared" si="66"/>
        <v>14</v>
      </c>
      <c r="J2064" s="819">
        <f t="shared" si="67"/>
        <v>10</v>
      </c>
      <c r="K2064" s="941"/>
    </row>
    <row r="2065" spans="1:11">
      <c r="A2065" s="15" t="s">
        <v>3676</v>
      </c>
      <c r="B2065" s="15" t="s">
        <v>17835</v>
      </c>
      <c r="C2065" s="772" t="s">
        <v>3539</v>
      </c>
      <c r="D2065" s="17" t="s">
        <v>15844</v>
      </c>
      <c r="E2065" s="825">
        <v>0</v>
      </c>
      <c r="F2065" s="772">
        <v>0</v>
      </c>
      <c r="G2065" s="825">
        <v>59</v>
      </c>
      <c r="H2065" s="772">
        <v>50</v>
      </c>
      <c r="I2065" s="819">
        <f t="shared" si="66"/>
        <v>59</v>
      </c>
      <c r="J2065" s="819">
        <f t="shared" si="67"/>
        <v>50</v>
      </c>
      <c r="K2065" s="941"/>
    </row>
    <row r="2066" spans="1:11">
      <c r="A2066" s="15" t="s">
        <v>3676</v>
      </c>
      <c r="B2066" s="15" t="s">
        <v>17835</v>
      </c>
      <c r="C2066" s="772" t="s">
        <v>3540</v>
      </c>
      <c r="D2066" s="17" t="s">
        <v>15845</v>
      </c>
      <c r="E2066" s="825">
        <v>0</v>
      </c>
      <c r="F2066" s="772">
        <v>0</v>
      </c>
      <c r="G2066" s="825">
        <v>16</v>
      </c>
      <c r="H2066" s="772">
        <v>5</v>
      </c>
      <c r="I2066" s="819">
        <f t="shared" si="66"/>
        <v>16</v>
      </c>
      <c r="J2066" s="819">
        <f t="shared" si="67"/>
        <v>5</v>
      </c>
      <c r="K2066" s="941"/>
    </row>
    <row r="2067" spans="1:11">
      <c r="A2067" s="15" t="s">
        <v>3676</v>
      </c>
      <c r="B2067" s="15" t="s">
        <v>17835</v>
      </c>
      <c r="C2067" s="772" t="s">
        <v>3541</v>
      </c>
      <c r="D2067" s="17" t="s">
        <v>15846</v>
      </c>
      <c r="E2067" s="825">
        <v>0</v>
      </c>
      <c r="F2067" s="772">
        <v>0</v>
      </c>
      <c r="G2067" s="825">
        <v>3</v>
      </c>
      <c r="H2067" s="772">
        <v>15</v>
      </c>
      <c r="I2067" s="819">
        <f t="shared" si="66"/>
        <v>3</v>
      </c>
      <c r="J2067" s="819">
        <f t="shared" si="67"/>
        <v>15</v>
      </c>
      <c r="K2067" s="941"/>
    </row>
    <row r="2068" spans="1:11">
      <c r="A2068" s="15" t="s">
        <v>3676</v>
      </c>
      <c r="B2068" s="15" t="s">
        <v>17835</v>
      </c>
      <c r="C2068" s="772" t="s">
        <v>3542</v>
      </c>
      <c r="D2068" s="17" t="s">
        <v>15847</v>
      </c>
      <c r="E2068" s="825">
        <v>0</v>
      </c>
      <c r="F2068" s="772">
        <v>0</v>
      </c>
      <c r="G2068" s="825">
        <v>1</v>
      </c>
      <c r="H2068" s="772">
        <v>1</v>
      </c>
      <c r="I2068" s="819">
        <f t="shared" si="66"/>
        <v>1</v>
      </c>
      <c r="J2068" s="819">
        <f t="shared" si="67"/>
        <v>1</v>
      </c>
      <c r="K2068" s="941"/>
    </row>
    <row r="2069" spans="1:11">
      <c r="A2069" s="15" t="s">
        <v>3676</v>
      </c>
      <c r="B2069" s="15" t="s">
        <v>17835</v>
      </c>
      <c r="C2069" s="772" t="s">
        <v>3543</v>
      </c>
      <c r="D2069" s="17" t="s">
        <v>15848</v>
      </c>
      <c r="E2069" s="825">
        <v>0</v>
      </c>
      <c r="F2069" s="772">
        <v>1</v>
      </c>
      <c r="G2069" s="825">
        <v>208</v>
      </c>
      <c r="H2069" s="772">
        <v>190</v>
      </c>
      <c r="I2069" s="819">
        <f t="shared" si="66"/>
        <v>208</v>
      </c>
      <c r="J2069" s="819">
        <f t="shared" si="67"/>
        <v>191</v>
      </c>
      <c r="K2069" s="941"/>
    </row>
    <row r="2070" spans="1:11">
      <c r="A2070" s="15" t="s">
        <v>3676</v>
      </c>
      <c r="B2070" s="15" t="s">
        <v>17835</v>
      </c>
      <c r="C2070" s="772" t="s">
        <v>2660</v>
      </c>
      <c r="D2070" s="17" t="s">
        <v>15849</v>
      </c>
      <c r="E2070" s="825">
        <v>0</v>
      </c>
      <c r="F2070" s="772">
        <v>0</v>
      </c>
      <c r="G2070" s="825">
        <v>3</v>
      </c>
      <c r="H2070" s="772">
        <v>15</v>
      </c>
      <c r="I2070" s="819">
        <f t="shared" si="66"/>
        <v>3</v>
      </c>
      <c r="J2070" s="819">
        <f t="shared" si="67"/>
        <v>15</v>
      </c>
      <c r="K2070" s="941"/>
    </row>
    <row r="2071" spans="1:11">
      <c r="A2071" s="15" t="s">
        <v>3676</v>
      </c>
      <c r="B2071" s="15" t="s">
        <v>17835</v>
      </c>
      <c r="C2071" s="772" t="s">
        <v>3544</v>
      </c>
      <c r="D2071" s="17" t="s">
        <v>15850</v>
      </c>
      <c r="E2071" s="825">
        <v>11</v>
      </c>
      <c r="F2071" s="772">
        <v>30</v>
      </c>
      <c r="G2071" s="825">
        <v>2</v>
      </c>
      <c r="H2071" s="772">
        <v>3</v>
      </c>
      <c r="I2071" s="819">
        <f t="shared" si="66"/>
        <v>13</v>
      </c>
      <c r="J2071" s="819">
        <f t="shared" si="67"/>
        <v>33</v>
      </c>
      <c r="K2071" s="941"/>
    </row>
    <row r="2072" spans="1:11">
      <c r="A2072" s="15" t="s">
        <v>3676</v>
      </c>
      <c r="B2072" s="15" t="s">
        <v>17835</v>
      </c>
      <c r="C2072" s="772" t="s">
        <v>3545</v>
      </c>
      <c r="D2072" s="17" t="s">
        <v>15851</v>
      </c>
      <c r="E2072" s="825">
        <v>0</v>
      </c>
      <c r="F2072" s="772">
        <v>0</v>
      </c>
      <c r="G2072" s="825">
        <v>2</v>
      </c>
      <c r="H2072" s="772">
        <v>5</v>
      </c>
      <c r="I2072" s="819">
        <f t="shared" si="66"/>
        <v>2</v>
      </c>
      <c r="J2072" s="819">
        <f t="shared" si="67"/>
        <v>5</v>
      </c>
      <c r="K2072" s="941"/>
    </row>
    <row r="2073" spans="1:11">
      <c r="A2073" s="15" t="s">
        <v>3676</v>
      </c>
      <c r="B2073" s="15" t="s">
        <v>17835</v>
      </c>
      <c r="C2073" s="772" t="s">
        <v>3546</v>
      </c>
      <c r="D2073" s="17" t="s">
        <v>15852</v>
      </c>
      <c r="E2073" s="825">
        <v>0</v>
      </c>
      <c r="F2073" s="772">
        <v>0</v>
      </c>
      <c r="G2073" s="825">
        <v>4</v>
      </c>
      <c r="H2073" s="772">
        <v>1</v>
      </c>
      <c r="I2073" s="819">
        <f t="shared" si="66"/>
        <v>4</v>
      </c>
      <c r="J2073" s="819">
        <f t="shared" si="67"/>
        <v>1</v>
      </c>
      <c r="K2073" s="941"/>
    </row>
    <row r="2074" spans="1:11">
      <c r="A2074" s="15" t="s">
        <v>3676</v>
      </c>
      <c r="B2074" s="15" t="s">
        <v>17835</v>
      </c>
      <c r="C2074" s="772" t="s">
        <v>3547</v>
      </c>
      <c r="D2074" s="17" t="s">
        <v>15853</v>
      </c>
      <c r="E2074" s="825">
        <v>0</v>
      </c>
      <c r="F2074" s="772">
        <v>0</v>
      </c>
      <c r="G2074" s="825">
        <v>10</v>
      </c>
      <c r="H2074" s="772">
        <v>25</v>
      </c>
      <c r="I2074" s="819">
        <f t="shared" si="66"/>
        <v>10</v>
      </c>
      <c r="J2074" s="819">
        <f t="shared" si="67"/>
        <v>25</v>
      </c>
      <c r="K2074" s="941"/>
    </row>
    <row r="2075" spans="1:11">
      <c r="A2075" s="15" t="s">
        <v>3676</v>
      </c>
      <c r="B2075" s="15" t="s">
        <v>17835</v>
      </c>
      <c r="C2075" s="772" t="s">
        <v>3548</v>
      </c>
      <c r="D2075" s="17" t="s">
        <v>15854</v>
      </c>
      <c r="E2075" s="825">
        <v>0</v>
      </c>
      <c r="F2075" s="772">
        <v>0</v>
      </c>
      <c r="G2075" s="825"/>
      <c r="H2075" s="772">
        <v>1</v>
      </c>
      <c r="I2075" s="819">
        <f t="shared" si="66"/>
        <v>0</v>
      </c>
      <c r="J2075" s="819">
        <f t="shared" si="67"/>
        <v>1</v>
      </c>
      <c r="K2075" s="941"/>
    </row>
    <row r="2076" spans="1:11">
      <c r="A2076" s="15" t="s">
        <v>3676</v>
      </c>
      <c r="B2076" s="15" t="s">
        <v>17835</v>
      </c>
      <c r="C2076" s="772" t="s">
        <v>3549</v>
      </c>
      <c r="D2076" s="17" t="s">
        <v>15855</v>
      </c>
      <c r="E2076" s="825">
        <v>0</v>
      </c>
      <c r="F2076" s="772">
        <v>0</v>
      </c>
      <c r="G2076" s="825">
        <v>2</v>
      </c>
      <c r="H2076" s="772">
        <v>1</v>
      </c>
      <c r="I2076" s="819">
        <f t="shared" si="66"/>
        <v>2</v>
      </c>
      <c r="J2076" s="819">
        <f t="shared" si="67"/>
        <v>1</v>
      </c>
      <c r="K2076" s="941"/>
    </row>
    <row r="2077" spans="1:11">
      <c r="A2077" s="15" t="s">
        <v>3676</v>
      </c>
      <c r="B2077" s="15" t="s">
        <v>17835</v>
      </c>
      <c r="C2077" s="772" t="s">
        <v>3550</v>
      </c>
      <c r="D2077" s="17" t="s">
        <v>15856</v>
      </c>
      <c r="E2077" s="825">
        <v>0</v>
      </c>
      <c r="F2077" s="772">
        <v>0</v>
      </c>
      <c r="G2077" s="825">
        <v>4</v>
      </c>
      <c r="H2077" s="772">
        <v>2</v>
      </c>
      <c r="I2077" s="819">
        <f t="shared" si="66"/>
        <v>4</v>
      </c>
      <c r="J2077" s="819">
        <f t="shared" si="67"/>
        <v>2</v>
      </c>
      <c r="K2077" s="941"/>
    </row>
    <row r="2078" spans="1:11">
      <c r="A2078" s="15" t="s">
        <v>3676</v>
      </c>
      <c r="B2078" s="15" t="s">
        <v>17835</v>
      </c>
      <c r="C2078" s="772" t="s">
        <v>3551</v>
      </c>
      <c r="D2078" s="17" t="s">
        <v>15857</v>
      </c>
      <c r="E2078" s="825">
        <v>0</v>
      </c>
      <c r="F2078" s="772">
        <v>0</v>
      </c>
      <c r="G2078" s="825"/>
      <c r="H2078" s="772">
        <v>1</v>
      </c>
      <c r="I2078" s="819">
        <f t="shared" si="66"/>
        <v>0</v>
      </c>
      <c r="J2078" s="819">
        <f t="shared" si="67"/>
        <v>1</v>
      </c>
      <c r="K2078" s="941"/>
    </row>
    <row r="2079" spans="1:11">
      <c r="A2079" s="15" t="s">
        <v>3676</v>
      </c>
      <c r="B2079" s="15" t="s">
        <v>17835</v>
      </c>
      <c r="C2079" s="772" t="s">
        <v>3552</v>
      </c>
      <c r="D2079" s="17" t="s">
        <v>15858</v>
      </c>
      <c r="E2079" s="825">
        <v>0</v>
      </c>
      <c r="F2079" s="772">
        <v>0</v>
      </c>
      <c r="G2079" s="825"/>
      <c r="H2079" s="772">
        <v>1</v>
      </c>
      <c r="I2079" s="819">
        <f t="shared" si="66"/>
        <v>0</v>
      </c>
      <c r="J2079" s="819">
        <f t="shared" si="67"/>
        <v>1</v>
      </c>
      <c r="K2079" s="941"/>
    </row>
    <row r="2080" spans="1:11">
      <c r="A2080" s="15" t="s">
        <v>3676</v>
      </c>
      <c r="B2080" s="15" t="s">
        <v>17835</v>
      </c>
      <c r="C2080" s="772" t="s">
        <v>3553</v>
      </c>
      <c r="D2080" s="17" t="s">
        <v>15859</v>
      </c>
      <c r="E2080" s="825">
        <v>0</v>
      </c>
      <c r="F2080" s="772">
        <v>0</v>
      </c>
      <c r="G2080" s="825"/>
      <c r="H2080" s="772">
        <v>1</v>
      </c>
      <c r="I2080" s="819">
        <f t="shared" si="66"/>
        <v>0</v>
      </c>
      <c r="J2080" s="819">
        <f t="shared" si="67"/>
        <v>1</v>
      </c>
      <c r="K2080" s="941"/>
    </row>
    <row r="2081" spans="1:11">
      <c r="A2081" s="15" t="s">
        <v>3676</v>
      </c>
      <c r="B2081" s="15" t="s">
        <v>17835</v>
      </c>
      <c r="C2081" s="772" t="s">
        <v>3554</v>
      </c>
      <c r="D2081" s="17" t="s">
        <v>15860</v>
      </c>
      <c r="E2081" s="825">
        <v>0</v>
      </c>
      <c r="F2081" s="772">
        <v>0</v>
      </c>
      <c r="G2081" s="825">
        <v>4</v>
      </c>
      <c r="H2081" s="772">
        <v>5</v>
      </c>
      <c r="I2081" s="819">
        <f t="shared" si="66"/>
        <v>4</v>
      </c>
      <c r="J2081" s="819">
        <f t="shared" si="67"/>
        <v>5</v>
      </c>
      <c r="K2081" s="941"/>
    </row>
    <row r="2082" spans="1:11">
      <c r="A2082" s="15" t="s">
        <v>3676</v>
      </c>
      <c r="B2082" s="15" t="s">
        <v>17835</v>
      </c>
      <c r="C2082" s="772" t="s">
        <v>3555</v>
      </c>
      <c r="D2082" s="17" t="s">
        <v>15861</v>
      </c>
      <c r="E2082" s="825">
        <v>0</v>
      </c>
      <c r="F2082" s="772">
        <v>0</v>
      </c>
      <c r="G2082" s="825">
        <v>3</v>
      </c>
      <c r="H2082" s="772">
        <v>5</v>
      </c>
      <c r="I2082" s="819">
        <f t="shared" si="66"/>
        <v>3</v>
      </c>
      <c r="J2082" s="819">
        <f t="shared" si="67"/>
        <v>5</v>
      </c>
      <c r="K2082" s="941"/>
    </row>
    <row r="2083" spans="1:11">
      <c r="A2083" s="15" t="s">
        <v>3676</v>
      </c>
      <c r="B2083" s="15" t="s">
        <v>17835</v>
      </c>
      <c r="C2083" s="772" t="s">
        <v>3556</v>
      </c>
      <c r="D2083" s="17" t="s">
        <v>15862</v>
      </c>
      <c r="E2083" s="825">
        <v>0</v>
      </c>
      <c r="F2083" s="772">
        <v>0</v>
      </c>
      <c r="G2083" s="825">
        <v>3</v>
      </c>
      <c r="H2083" s="772">
        <v>1</v>
      </c>
      <c r="I2083" s="819">
        <f t="shared" si="66"/>
        <v>3</v>
      </c>
      <c r="J2083" s="819">
        <f t="shared" si="67"/>
        <v>1</v>
      </c>
      <c r="K2083" s="941"/>
    </row>
    <row r="2084" spans="1:11">
      <c r="A2084" s="15" t="s">
        <v>3676</v>
      </c>
      <c r="B2084" s="15" t="s">
        <v>17835</v>
      </c>
      <c r="C2084" s="772" t="s">
        <v>3557</v>
      </c>
      <c r="D2084" s="17" t="s">
        <v>15863</v>
      </c>
      <c r="E2084" s="825">
        <v>0</v>
      </c>
      <c r="F2084" s="772">
        <v>0</v>
      </c>
      <c r="G2084" s="825">
        <v>2</v>
      </c>
      <c r="H2084" s="772">
        <v>1</v>
      </c>
      <c r="I2084" s="819">
        <f t="shared" si="66"/>
        <v>2</v>
      </c>
      <c r="J2084" s="819">
        <f t="shared" si="67"/>
        <v>1</v>
      </c>
      <c r="K2084" s="941"/>
    </row>
    <row r="2085" spans="1:11">
      <c r="A2085" s="15" t="s">
        <v>3676</v>
      </c>
      <c r="B2085" s="15" t="s">
        <v>17835</v>
      </c>
      <c r="C2085" s="772" t="s">
        <v>3558</v>
      </c>
      <c r="D2085" s="17" t="s">
        <v>15864</v>
      </c>
      <c r="E2085" s="825">
        <v>0</v>
      </c>
      <c r="F2085" s="772">
        <v>0</v>
      </c>
      <c r="G2085" s="825">
        <v>2</v>
      </c>
      <c r="H2085" s="772">
        <v>15</v>
      </c>
      <c r="I2085" s="819">
        <f t="shared" si="66"/>
        <v>2</v>
      </c>
      <c r="J2085" s="819">
        <f t="shared" si="67"/>
        <v>15</v>
      </c>
      <c r="K2085" s="941"/>
    </row>
    <row r="2086" spans="1:11">
      <c r="A2086" s="15" t="s">
        <v>3676</v>
      </c>
      <c r="B2086" s="15" t="s">
        <v>17835</v>
      </c>
      <c r="C2086" s="772" t="s">
        <v>3559</v>
      </c>
      <c r="D2086" s="17" t="s">
        <v>15865</v>
      </c>
      <c r="E2086" s="825">
        <v>0</v>
      </c>
      <c r="F2086" s="772">
        <v>0</v>
      </c>
      <c r="G2086" s="825">
        <v>2</v>
      </c>
      <c r="H2086" s="772">
        <v>5</v>
      </c>
      <c r="I2086" s="819">
        <f t="shared" si="66"/>
        <v>2</v>
      </c>
      <c r="J2086" s="819">
        <f t="shared" si="67"/>
        <v>5</v>
      </c>
      <c r="K2086" s="941"/>
    </row>
    <row r="2087" spans="1:11">
      <c r="A2087" s="15" t="s">
        <v>3676</v>
      </c>
      <c r="B2087" s="15" t="s">
        <v>17835</v>
      </c>
      <c r="C2087" s="772" t="s">
        <v>3560</v>
      </c>
      <c r="D2087" s="17" t="s">
        <v>15866</v>
      </c>
      <c r="E2087" s="825">
        <v>0</v>
      </c>
      <c r="F2087" s="772">
        <v>0</v>
      </c>
      <c r="G2087" s="825">
        <v>8</v>
      </c>
      <c r="H2087" s="772">
        <v>15</v>
      </c>
      <c r="I2087" s="819">
        <f t="shared" si="66"/>
        <v>8</v>
      </c>
      <c r="J2087" s="819">
        <f t="shared" si="67"/>
        <v>15</v>
      </c>
      <c r="K2087" s="941"/>
    </row>
    <row r="2088" spans="1:11">
      <c r="A2088" s="15" t="s">
        <v>3676</v>
      </c>
      <c r="B2088" s="15" t="s">
        <v>17835</v>
      </c>
      <c r="C2088" s="772" t="s">
        <v>3561</v>
      </c>
      <c r="D2088" s="17" t="s">
        <v>15867</v>
      </c>
      <c r="E2088" s="825">
        <v>0</v>
      </c>
      <c r="F2088" s="772">
        <v>0</v>
      </c>
      <c r="G2088" s="825"/>
      <c r="H2088" s="772">
        <v>1</v>
      </c>
      <c r="I2088" s="819">
        <f t="shared" si="66"/>
        <v>0</v>
      </c>
      <c r="J2088" s="819">
        <f t="shared" si="67"/>
        <v>1</v>
      </c>
      <c r="K2088" s="941"/>
    </row>
    <row r="2089" spans="1:11">
      <c r="A2089" s="15" t="s">
        <v>3676</v>
      </c>
      <c r="B2089" s="15" t="s">
        <v>17835</v>
      </c>
      <c r="C2089" s="772" t="s">
        <v>3562</v>
      </c>
      <c r="D2089" s="17" t="s">
        <v>15868</v>
      </c>
      <c r="E2089" s="825">
        <v>0</v>
      </c>
      <c r="F2089" s="772">
        <v>0</v>
      </c>
      <c r="G2089" s="825"/>
      <c r="H2089" s="772">
        <v>1</v>
      </c>
      <c r="I2089" s="819">
        <f t="shared" si="66"/>
        <v>0</v>
      </c>
      <c r="J2089" s="819">
        <f t="shared" si="67"/>
        <v>1</v>
      </c>
      <c r="K2089" s="941"/>
    </row>
    <row r="2090" spans="1:11">
      <c r="A2090" s="15" t="s">
        <v>3676</v>
      </c>
      <c r="B2090" s="15" t="s">
        <v>17835</v>
      </c>
      <c r="C2090" s="772" t="s">
        <v>3563</v>
      </c>
      <c r="D2090" s="17" t="s">
        <v>15869</v>
      </c>
      <c r="E2090" s="825">
        <v>0</v>
      </c>
      <c r="F2090" s="772">
        <v>0</v>
      </c>
      <c r="G2090" s="825">
        <v>5</v>
      </c>
      <c r="H2090" s="772">
        <v>5</v>
      </c>
      <c r="I2090" s="819">
        <f t="shared" si="66"/>
        <v>5</v>
      </c>
      <c r="J2090" s="819">
        <f t="shared" si="67"/>
        <v>5</v>
      </c>
      <c r="K2090" s="941"/>
    </row>
    <row r="2091" spans="1:11">
      <c r="A2091" s="15" t="s">
        <v>3676</v>
      </c>
      <c r="B2091" s="15" t="s">
        <v>17835</v>
      </c>
      <c r="C2091" s="772" t="s">
        <v>3564</v>
      </c>
      <c r="D2091" s="17" t="s">
        <v>15870</v>
      </c>
      <c r="E2091" s="825">
        <v>0</v>
      </c>
      <c r="F2091" s="772">
        <v>0</v>
      </c>
      <c r="G2091" s="825"/>
      <c r="H2091" s="772">
        <v>1</v>
      </c>
      <c r="I2091" s="819">
        <f t="shared" si="66"/>
        <v>0</v>
      </c>
      <c r="J2091" s="819">
        <f t="shared" si="67"/>
        <v>1</v>
      </c>
      <c r="K2091" s="941"/>
    </row>
    <row r="2092" spans="1:11">
      <c r="A2092" s="15" t="s">
        <v>3676</v>
      </c>
      <c r="B2092" s="15" t="s">
        <v>17835</v>
      </c>
      <c r="C2092" s="772" t="s">
        <v>3565</v>
      </c>
      <c r="D2092" s="17" t="s">
        <v>15871</v>
      </c>
      <c r="E2092" s="825">
        <v>0</v>
      </c>
      <c r="F2092" s="772">
        <v>0</v>
      </c>
      <c r="G2092" s="825"/>
      <c r="H2092" s="772">
        <v>5</v>
      </c>
      <c r="I2092" s="819">
        <f t="shared" si="66"/>
        <v>0</v>
      </c>
      <c r="J2092" s="819">
        <f t="shared" si="67"/>
        <v>5</v>
      </c>
      <c r="K2092" s="941"/>
    </row>
    <row r="2093" spans="1:11">
      <c r="A2093" s="15" t="s">
        <v>3676</v>
      </c>
      <c r="B2093" s="15" t="s">
        <v>17835</v>
      </c>
      <c r="C2093" s="772" t="s">
        <v>3566</v>
      </c>
      <c r="D2093" s="17" t="s">
        <v>15872</v>
      </c>
      <c r="E2093" s="825">
        <v>0</v>
      </c>
      <c r="F2093" s="772">
        <v>0</v>
      </c>
      <c r="G2093" s="825">
        <v>2</v>
      </c>
      <c r="H2093" s="772">
        <v>5</v>
      </c>
      <c r="I2093" s="819">
        <f t="shared" si="66"/>
        <v>2</v>
      </c>
      <c r="J2093" s="819">
        <f t="shared" si="67"/>
        <v>5</v>
      </c>
      <c r="K2093" s="941"/>
    </row>
    <row r="2094" spans="1:11">
      <c r="A2094" s="15" t="s">
        <v>3676</v>
      </c>
      <c r="B2094" s="15" t="s">
        <v>17835</v>
      </c>
      <c r="C2094" s="772" t="s">
        <v>3567</v>
      </c>
      <c r="D2094" s="17" t="s">
        <v>15873</v>
      </c>
      <c r="E2094" s="825">
        <v>0</v>
      </c>
      <c r="F2094" s="772">
        <v>0</v>
      </c>
      <c r="G2094" s="825">
        <v>1</v>
      </c>
      <c r="H2094" s="772">
        <v>1</v>
      </c>
      <c r="I2094" s="819">
        <f t="shared" si="66"/>
        <v>1</v>
      </c>
      <c r="J2094" s="819">
        <f t="shared" si="67"/>
        <v>1</v>
      </c>
      <c r="K2094" s="941"/>
    </row>
    <row r="2095" spans="1:11">
      <c r="A2095" s="15" t="s">
        <v>3676</v>
      </c>
      <c r="B2095" s="15" t="s">
        <v>17835</v>
      </c>
      <c r="C2095" s="772" t="s">
        <v>3568</v>
      </c>
      <c r="D2095" s="17" t="s">
        <v>15874</v>
      </c>
      <c r="E2095" s="825">
        <v>0</v>
      </c>
      <c r="F2095" s="772">
        <v>0</v>
      </c>
      <c r="G2095" s="825"/>
      <c r="H2095" s="772">
        <v>1</v>
      </c>
      <c r="I2095" s="819">
        <f t="shared" si="66"/>
        <v>0</v>
      </c>
      <c r="J2095" s="819">
        <f t="shared" si="67"/>
        <v>1</v>
      </c>
      <c r="K2095" s="941"/>
    </row>
    <row r="2096" spans="1:11">
      <c r="A2096" s="15" t="s">
        <v>3676</v>
      </c>
      <c r="B2096" s="15" t="s">
        <v>17835</v>
      </c>
      <c r="C2096" s="772" t="s">
        <v>3569</v>
      </c>
      <c r="D2096" s="17" t="s">
        <v>15875</v>
      </c>
      <c r="E2096" s="825">
        <v>0</v>
      </c>
      <c r="F2096" s="772">
        <v>0</v>
      </c>
      <c r="G2096" s="825">
        <v>1</v>
      </c>
      <c r="H2096" s="772">
        <v>1</v>
      </c>
      <c r="I2096" s="819">
        <f t="shared" si="66"/>
        <v>1</v>
      </c>
      <c r="J2096" s="819">
        <f t="shared" si="67"/>
        <v>1</v>
      </c>
      <c r="K2096" s="941"/>
    </row>
    <row r="2097" spans="1:11">
      <c r="A2097" s="15" t="s">
        <v>3676</v>
      </c>
      <c r="B2097" s="15" t="s">
        <v>17835</v>
      </c>
      <c r="C2097" s="772" t="s">
        <v>3570</v>
      </c>
      <c r="D2097" s="17" t="s">
        <v>15876</v>
      </c>
      <c r="E2097" s="825">
        <v>0</v>
      </c>
      <c r="F2097" s="772">
        <v>0</v>
      </c>
      <c r="G2097" s="825">
        <v>2</v>
      </c>
      <c r="H2097" s="772">
        <v>1</v>
      </c>
      <c r="I2097" s="819">
        <f t="shared" si="66"/>
        <v>2</v>
      </c>
      <c r="J2097" s="819">
        <f t="shared" si="67"/>
        <v>1</v>
      </c>
      <c r="K2097" s="941"/>
    </row>
    <row r="2098" spans="1:11">
      <c r="A2098" s="15" t="s">
        <v>3676</v>
      </c>
      <c r="B2098" s="15" t="s">
        <v>17835</v>
      </c>
      <c r="C2098" s="772" t="s">
        <v>3571</v>
      </c>
      <c r="D2098" s="17" t="s">
        <v>15877</v>
      </c>
      <c r="E2098" s="825">
        <v>0</v>
      </c>
      <c r="F2098" s="772">
        <v>0</v>
      </c>
      <c r="G2098" s="825">
        <v>1</v>
      </c>
      <c r="H2098" s="772">
        <v>15</v>
      </c>
      <c r="I2098" s="819">
        <f t="shared" si="66"/>
        <v>1</v>
      </c>
      <c r="J2098" s="819">
        <f t="shared" si="67"/>
        <v>15</v>
      </c>
      <c r="K2098" s="941"/>
    </row>
    <row r="2099" spans="1:11">
      <c r="A2099" s="15" t="s">
        <v>3676</v>
      </c>
      <c r="B2099" s="15" t="s">
        <v>17835</v>
      </c>
      <c r="C2099" s="772" t="s">
        <v>3572</v>
      </c>
      <c r="D2099" s="17" t="s">
        <v>15878</v>
      </c>
      <c r="E2099" s="825">
        <v>0</v>
      </c>
      <c r="F2099" s="772">
        <v>0</v>
      </c>
      <c r="G2099" s="825">
        <v>1</v>
      </c>
      <c r="H2099" s="772">
        <v>1</v>
      </c>
      <c r="I2099" s="819">
        <f t="shared" si="66"/>
        <v>1</v>
      </c>
      <c r="J2099" s="819">
        <f t="shared" si="67"/>
        <v>1</v>
      </c>
      <c r="K2099" s="941"/>
    </row>
    <row r="2100" spans="1:11">
      <c r="A2100" s="15" t="s">
        <v>3676</v>
      </c>
      <c r="B2100" s="15" t="s">
        <v>17835</v>
      </c>
      <c r="C2100" s="772" t="s">
        <v>3573</v>
      </c>
      <c r="D2100" s="17" t="s">
        <v>15879</v>
      </c>
      <c r="E2100" s="825">
        <v>0</v>
      </c>
      <c r="F2100" s="772">
        <v>0</v>
      </c>
      <c r="G2100" s="825"/>
      <c r="H2100" s="772">
        <v>1</v>
      </c>
      <c r="I2100" s="819">
        <f t="shared" si="66"/>
        <v>0</v>
      </c>
      <c r="J2100" s="819">
        <f t="shared" si="67"/>
        <v>1</v>
      </c>
      <c r="K2100" s="941"/>
    </row>
    <row r="2101" spans="1:11">
      <c r="A2101" s="15" t="s">
        <v>3676</v>
      </c>
      <c r="B2101" s="15" t="s">
        <v>17835</v>
      </c>
      <c r="C2101" s="772" t="s">
        <v>3574</v>
      </c>
      <c r="D2101" s="17" t="s">
        <v>15880</v>
      </c>
      <c r="E2101" s="825">
        <v>0</v>
      </c>
      <c r="F2101" s="772">
        <v>0</v>
      </c>
      <c r="G2101" s="825">
        <v>2</v>
      </c>
      <c r="H2101" s="772">
        <v>1</v>
      </c>
      <c r="I2101" s="819">
        <f t="shared" si="66"/>
        <v>2</v>
      </c>
      <c r="J2101" s="819">
        <f t="shared" si="67"/>
        <v>1</v>
      </c>
      <c r="K2101" s="941"/>
    </row>
    <row r="2102" spans="1:11">
      <c r="A2102" s="15" t="s">
        <v>3676</v>
      </c>
      <c r="B2102" s="15" t="s">
        <v>17835</v>
      </c>
      <c r="C2102" s="772" t="s">
        <v>3575</v>
      </c>
      <c r="D2102" s="17" t="s">
        <v>15881</v>
      </c>
      <c r="E2102" s="825">
        <v>0</v>
      </c>
      <c r="F2102" s="772">
        <v>0</v>
      </c>
      <c r="G2102" s="825"/>
      <c r="H2102" s="772">
        <v>1</v>
      </c>
      <c r="I2102" s="819">
        <f t="shared" si="66"/>
        <v>0</v>
      </c>
      <c r="J2102" s="819">
        <f t="shared" si="67"/>
        <v>1</v>
      </c>
      <c r="K2102" s="941"/>
    </row>
    <row r="2103" spans="1:11">
      <c r="A2103" s="15" t="s">
        <v>3676</v>
      </c>
      <c r="B2103" s="15" t="s">
        <v>17835</v>
      </c>
      <c r="C2103" s="772" t="s">
        <v>3576</v>
      </c>
      <c r="D2103" s="17" t="s">
        <v>15882</v>
      </c>
      <c r="E2103" s="825">
        <v>0</v>
      </c>
      <c r="F2103" s="772">
        <v>0</v>
      </c>
      <c r="G2103" s="825"/>
      <c r="H2103" s="772">
        <v>1</v>
      </c>
      <c r="I2103" s="819">
        <f t="shared" si="66"/>
        <v>0</v>
      </c>
      <c r="J2103" s="819">
        <f t="shared" si="67"/>
        <v>1</v>
      </c>
      <c r="K2103" s="941"/>
    </row>
    <row r="2104" spans="1:11">
      <c r="A2104" s="15" t="s">
        <v>3676</v>
      </c>
      <c r="B2104" s="15" t="s">
        <v>17835</v>
      </c>
      <c r="C2104" s="772" t="s">
        <v>3577</v>
      </c>
      <c r="D2104" s="17" t="s">
        <v>15883</v>
      </c>
      <c r="E2104" s="825">
        <v>0</v>
      </c>
      <c r="F2104" s="772">
        <v>0</v>
      </c>
      <c r="G2104" s="825"/>
      <c r="H2104" s="772">
        <v>1</v>
      </c>
      <c r="I2104" s="819">
        <f t="shared" si="66"/>
        <v>0</v>
      </c>
      <c r="J2104" s="819">
        <f t="shared" si="67"/>
        <v>1</v>
      </c>
      <c r="K2104" s="941"/>
    </row>
    <row r="2105" spans="1:11">
      <c r="A2105" s="15" t="s">
        <v>3676</v>
      </c>
      <c r="B2105" s="15" t="s">
        <v>17835</v>
      </c>
      <c r="C2105" s="772" t="s">
        <v>3578</v>
      </c>
      <c r="D2105" s="17" t="s">
        <v>15884</v>
      </c>
      <c r="E2105" s="825">
        <v>0</v>
      </c>
      <c r="F2105" s="772">
        <v>0</v>
      </c>
      <c r="G2105" s="825"/>
      <c r="H2105" s="772">
        <v>1</v>
      </c>
      <c r="I2105" s="819">
        <f t="shared" si="66"/>
        <v>0</v>
      </c>
      <c r="J2105" s="819">
        <f t="shared" si="67"/>
        <v>1</v>
      </c>
      <c r="K2105" s="941"/>
    </row>
    <row r="2106" spans="1:11">
      <c r="A2106" s="15" t="s">
        <v>3676</v>
      </c>
      <c r="B2106" s="15" t="s">
        <v>17835</v>
      </c>
      <c r="C2106" s="772" t="s">
        <v>3579</v>
      </c>
      <c r="D2106" s="17" t="s">
        <v>15885</v>
      </c>
      <c r="E2106" s="825">
        <v>0</v>
      </c>
      <c r="F2106" s="772">
        <v>0</v>
      </c>
      <c r="G2106" s="825"/>
      <c r="H2106" s="772">
        <v>1</v>
      </c>
      <c r="I2106" s="819">
        <f t="shared" si="66"/>
        <v>0</v>
      </c>
      <c r="J2106" s="819">
        <f t="shared" si="67"/>
        <v>1</v>
      </c>
      <c r="K2106" s="941"/>
    </row>
    <row r="2107" spans="1:11">
      <c r="A2107" s="15" t="s">
        <v>3676</v>
      </c>
      <c r="B2107" s="15" t="s">
        <v>17835</v>
      </c>
      <c r="C2107" s="772" t="s">
        <v>3580</v>
      </c>
      <c r="D2107" s="17" t="s">
        <v>15886</v>
      </c>
      <c r="E2107" s="825">
        <v>0</v>
      </c>
      <c r="F2107" s="772">
        <v>0</v>
      </c>
      <c r="G2107" s="825">
        <v>2</v>
      </c>
      <c r="H2107" s="772">
        <v>5</v>
      </c>
      <c r="I2107" s="819">
        <f t="shared" si="66"/>
        <v>2</v>
      </c>
      <c r="J2107" s="819">
        <f t="shared" si="67"/>
        <v>5</v>
      </c>
      <c r="K2107" s="941"/>
    </row>
    <row r="2108" spans="1:11">
      <c r="A2108" s="15" t="s">
        <v>3676</v>
      </c>
      <c r="B2108" s="15" t="s">
        <v>17835</v>
      </c>
      <c r="C2108" s="772" t="s">
        <v>2744</v>
      </c>
      <c r="D2108" s="17" t="s">
        <v>15887</v>
      </c>
      <c r="E2108" s="825">
        <v>0</v>
      </c>
      <c r="F2108" s="772">
        <v>0</v>
      </c>
      <c r="G2108" s="825">
        <v>1</v>
      </c>
      <c r="H2108" s="772">
        <v>1</v>
      </c>
      <c r="I2108" s="819">
        <f t="shared" si="66"/>
        <v>1</v>
      </c>
      <c r="J2108" s="819">
        <f t="shared" si="67"/>
        <v>1</v>
      </c>
      <c r="K2108" s="941"/>
    </row>
    <row r="2109" spans="1:11">
      <c r="A2109" s="15" t="s">
        <v>3676</v>
      </c>
      <c r="B2109" s="15" t="s">
        <v>17835</v>
      </c>
      <c r="C2109" s="772" t="s">
        <v>3581</v>
      </c>
      <c r="D2109" s="17" t="s">
        <v>15888</v>
      </c>
      <c r="E2109" s="825">
        <v>0</v>
      </c>
      <c r="F2109" s="772">
        <v>0</v>
      </c>
      <c r="G2109" s="825"/>
      <c r="H2109" s="772">
        <v>1</v>
      </c>
      <c r="I2109" s="819">
        <f t="shared" si="66"/>
        <v>0</v>
      </c>
      <c r="J2109" s="819">
        <f t="shared" si="67"/>
        <v>1</v>
      </c>
      <c r="K2109" s="941"/>
    </row>
    <row r="2110" spans="1:11">
      <c r="A2110" s="15" t="s">
        <v>3676</v>
      </c>
      <c r="B2110" s="15" t="s">
        <v>17835</v>
      </c>
      <c r="C2110" s="772" t="s">
        <v>3582</v>
      </c>
      <c r="D2110" s="17" t="s">
        <v>15889</v>
      </c>
      <c r="E2110" s="825">
        <v>0</v>
      </c>
      <c r="F2110" s="772">
        <v>0</v>
      </c>
      <c r="G2110" s="825"/>
      <c r="H2110" s="772">
        <v>1</v>
      </c>
      <c r="I2110" s="819">
        <f t="shared" si="66"/>
        <v>0</v>
      </c>
      <c r="J2110" s="819">
        <f t="shared" si="67"/>
        <v>1</v>
      </c>
      <c r="K2110" s="941"/>
    </row>
    <row r="2111" spans="1:11">
      <c r="A2111" s="15" t="s">
        <v>3676</v>
      </c>
      <c r="B2111" s="15" t="s">
        <v>17835</v>
      </c>
      <c r="C2111" s="772" t="s">
        <v>3583</v>
      </c>
      <c r="D2111" s="17" t="s">
        <v>15890</v>
      </c>
      <c r="E2111" s="825">
        <v>0</v>
      </c>
      <c r="F2111" s="772">
        <v>0</v>
      </c>
      <c r="G2111" s="825"/>
      <c r="H2111" s="772">
        <v>1</v>
      </c>
      <c r="I2111" s="819">
        <f t="shared" si="66"/>
        <v>0</v>
      </c>
      <c r="J2111" s="819">
        <f t="shared" si="67"/>
        <v>1</v>
      </c>
      <c r="K2111" s="941"/>
    </row>
    <row r="2112" spans="1:11">
      <c r="A2112" s="15" t="s">
        <v>3676</v>
      </c>
      <c r="B2112" s="15" t="s">
        <v>17835</v>
      </c>
      <c r="C2112" s="772" t="s">
        <v>3584</v>
      </c>
      <c r="D2112" s="17" t="s">
        <v>15891</v>
      </c>
      <c r="E2112" s="825">
        <v>0</v>
      </c>
      <c r="F2112" s="772">
        <v>0</v>
      </c>
      <c r="G2112" s="825"/>
      <c r="H2112" s="772">
        <v>1</v>
      </c>
      <c r="I2112" s="819">
        <f t="shared" si="66"/>
        <v>0</v>
      </c>
      <c r="J2112" s="819">
        <f t="shared" si="67"/>
        <v>1</v>
      </c>
      <c r="K2112" s="941"/>
    </row>
    <row r="2113" spans="1:11">
      <c r="A2113" s="15" t="s">
        <v>3676</v>
      </c>
      <c r="B2113" s="15" t="s">
        <v>17835</v>
      </c>
      <c r="C2113" s="772" t="s">
        <v>3585</v>
      </c>
      <c r="D2113" s="17" t="s">
        <v>15892</v>
      </c>
      <c r="E2113" s="825">
        <v>0</v>
      </c>
      <c r="F2113" s="772">
        <v>0</v>
      </c>
      <c r="G2113" s="825"/>
      <c r="H2113" s="772">
        <v>1</v>
      </c>
      <c r="I2113" s="819">
        <f t="shared" ref="I2113:I2176" si="68">E2113+G2113</f>
        <v>0</v>
      </c>
      <c r="J2113" s="819">
        <f t="shared" ref="J2113:J2176" si="69">F2113+H2113</f>
        <v>1</v>
      </c>
      <c r="K2113" s="941"/>
    </row>
    <row r="2114" spans="1:11">
      <c r="A2114" s="15" t="s">
        <v>3676</v>
      </c>
      <c r="B2114" s="15" t="s">
        <v>17835</v>
      </c>
      <c r="C2114" s="772" t="s">
        <v>3586</v>
      </c>
      <c r="D2114" s="17" t="s">
        <v>15893</v>
      </c>
      <c r="E2114" s="825">
        <v>0</v>
      </c>
      <c r="F2114" s="772">
        <v>0</v>
      </c>
      <c r="G2114" s="825">
        <v>3</v>
      </c>
      <c r="H2114" s="772">
        <v>1</v>
      </c>
      <c r="I2114" s="819">
        <f t="shared" si="68"/>
        <v>3</v>
      </c>
      <c r="J2114" s="819">
        <f t="shared" si="69"/>
        <v>1</v>
      </c>
      <c r="K2114" s="941"/>
    </row>
    <row r="2115" spans="1:11">
      <c r="A2115" s="15" t="s">
        <v>3676</v>
      </c>
      <c r="B2115" s="15" t="s">
        <v>17835</v>
      </c>
      <c r="C2115" s="772" t="s">
        <v>3587</v>
      </c>
      <c r="D2115" s="17" t="s">
        <v>15894</v>
      </c>
      <c r="E2115" s="825">
        <v>0</v>
      </c>
      <c r="F2115" s="772">
        <v>0</v>
      </c>
      <c r="G2115" s="825">
        <v>1</v>
      </c>
      <c r="H2115" s="772">
        <v>1</v>
      </c>
      <c r="I2115" s="819">
        <f t="shared" si="68"/>
        <v>1</v>
      </c>
      <c r="J2115" s="819">
        <f t="shared" si="69"/>
        <v>1</v>
      </c>
      <c r="K2115" s="941"/>
    </row>
    <row r="2116" spans="1:11">
      <c r="A2116" s="15" t="s">
        <v>3676</v>
      </c>
      <c r="B2116" s="15" t="s">
        <v>17835</v>
      </c>
      <c r="C2116" s="772" t="s">
        <v>3588</v>
      </c>
      <c r="D2116" s="17" t="s">
        <v>15895</v>
      </c>
      <c r="E2116" s="825">
        <v>0</v>
      </c>
      <c r="F2116" s="772">
        <v>0</v>
      </c>
      <c r="G2116" s="825">
        <v>1</v>
      </c>
      <c r="H2116" s="772">
        <v>1</v>
      </c>
      <c r="I2116" s="819">
        <f t="shared" si="68"/>
        <v>1</v>
      </c>
      <c r="J2116" s="819">
        <f t="shared" si="69"/>
        <v>1</v>
      </c>
      <c r="K2116" s="941"/>
    </row>
    <row r="2117" spans="1:11">
      <c r="A2117" s="15" t="s">
        <v>3676</v>
      </c>
      <c r="B2117" s="15" t="s">
        <v>17835</v>
      </c>
      <c r="C2117" s="772" t="s">
        <v>3589</v>
      </c>
      <c r="D2117" s="17" t="s">
        <v>15896</v>
      </c>
      <c r="E2117" s="825">
        <v>0</v>
      </c>
      <c r="F2117" s="772">
        <v>0</v>
      </c>
      <c r="G2117" s="825">
        <v>3</v>
      </c>
      <c r="H2117" s="772">
        <v>1</v>
      </c>
      <c r="I2117" s="819">
        <f t="shared" si="68"/>
        <v>3</v>
      </c>
      <c r="J2117" s="819">
        <f t="shared" si="69"/>
        <v>1</v>
      </c>
      <c r="K2117" s="941"/>
    </row>
    <row r="2118" spans="1:11">
      <c r="A2118" s="15" t="s">
        <v>3676</v>
      </c>
      <c r="B2118" s="15" t="s">
        <v>17835</v>
      </c>
      <c r="C2118" s="772" t="s">
        <v>3590</v>
      </c>
      <c r="D2118" s="17" t="s">
        <v>15897</v>
      </c>
      <c r="E2118" s="825">
        <v>0</v>
      </c>
      <c r="F2118" s="772">
        <v>0</v>
      </c>
      <c r="G2118" s="825">
        <v>2</v>
      </c>
      <c r="H2118" s="772">
        <v>1</v>
      </c>
      <c r="I2118" s="819">
        <f t="shared" si="68"/>
        <v>2</v>
      </c>
      <c r="J2118" s="819">
        <f t="shared" si="69"/>
        <v>1</v>
      </c>
      <c r="K2118" s="941"/>
    </row>
    <row r="2119" spans="1:11">
      <c r="A2119" s="15" t="s">
        <v>3676</v>
      </c>
      <c r="B2119" s="15" t="s">
        <v>17835</v>
      </c>
      <c r="C2119" s="772" t="s">
        <v>3591</v>
      </c>
      <c r="D2119" s="17" t="s">
        <v>15898</v>
      </c>
      <c r="E2119" s="825">
        <v>0</v>
      </c>
      <c r="F2119" s="772">
        <v>0</v>
      </c>
      <c r="G2119" s="825"/>
      <c r="H2119" s="772">
        <v>1</v>
      </c>
      <c r="I2119" s="819">
        <f t="shared" si="68"/>
        <v>0</v>
      </c>
      <c r="J2119" s="819">
        <f t="shared" si="69"/>
        <v>1</v>
      </c>
      <c r="K2119" s="941"/>
    </row>
    <row r="2120" spans="1:11">
      <c r="A2120" s="15" t="s">
        <v>3676</v>
      </c>
      <c r="B2120" s="15" t="s">
        <v>17835</v>
      </c>
      <c r="C2120" s="772" t="s">
        <v>3592</v>
      </c>
      <c r="D2120" s="17" t="s">
        <v>15899</v>
      </c>
      <c r="E2120" s="825">
        <v>0</v>
      </c>
      <c r="F2120" s="772">
        <v>0</v>
      </c>
      <c r="G2120" s="825"/>
      <c r="H2120" s="772">
        <v>1</v>
      </c>
      <c r="I2120" s="819">
        <f t="shared" si="68"/>
        <v>0</v>
      </c>
      <c r="J2120" s="819">
        <f t="shared" si="69"/>
        <v>1</v>
      </c>
      <c r="K2120" s="941"/>
    </row>
    <row r="2121" spans="1:11">
      <c r="A2121" s="15" t="s">
        <v>3676</v>
      </c>
      <c r="B2121" s="15" t="s">
        <v>17835</v>
      </c>
      <c r="C2121" s="772" t="s">
        <v>3593</v>
      </c>
      <c r="D2121" s="17" t="s">
        <v>15900</v>
      </c>
      <c r="E2121" s="825">
        <v>0</v>
      </c>
      <c r="F2121" s="772">
        <v>0</v>
      </c>
      <c r="G2121" s="825">
        <v>11</v>
      </c>
      <c r="H2121" s="772">
        <v>5</v>
      </c>
      <c r="I2121" s="819">
        <f t="shared" si="68"/>
        <v>11</v>
      </c>
      <c r="J2121" s="819">
        <f t="shared" si="69"/>
        <v>5</v>
      </c>
      <c r="K2121" s="941"/>
    </row>
    <row r="2122" spans="1:11">
      <c r="A2122" s="15" t="s">
        <v>3676</v>
      </c>
      <c r="B2122" s="15" t="s">
        <v>17835</v>
      </c>
      <c r="C2122" s="772" t="s">
        <v>3594</v>
      </c>
      <c r="D2122" s="17" t="s">
        <v>15901</v>
      </c>
      <c r="E2122" s="825">
        <v>0</v>
      </c>
      <c r="F2122" s="772">
        <v>0</v>
      </c>
      <c r="G2122" s="825">
        <v>3</v>
      </c>
      <c r="H2122" s="772">
        <v>1</v>
      </c>
      <c r="I2122" s="819">
        <f t="shared" si="68"/>
        <v>3</v>
      </c>
      <c r="J2122" s="819">
        <f t="shared" si="69"/>
        <v>1</v>
      </c>
      <c r="K2122" s="941"/>
    </row>
    <row r="2123" spans="1:11">
      <c r="A2123" s="15" t="s">
        <v>3676</v>
      </c>
      <c r="B2123" s="15" t="s">
        <v>17835</v>
      </c>
      <c r="C2123" s="772" t="s">
        <v>3595</v>
      </c>
      <c r="D2123" s="17" t="s">
        <v>15902</v>
      </c>
      <c r="E2123" s="825">
        <v>0</v>
      </c>
      <c r="F2123" s="772">
        <v>0</v>
      </c>
      <c r="G2123" s="825">
        <v>6</v>
      </c>
      <c r="H2123" s="772">
        <v>1</v>
      </c>
      <c r="I2123" s="819">
        <f t="shared" si="68"/>
        <v>6</v>
      </c>
      <c r="J2123" s="819">
        <f t="shared" si="69"/>
        <v>1</v>
      </c>
      <c r="K2123" s="941"/>
    </row>
    <row r="2124" spans="1:11">
      <c r="A2124" s="15" t="s">
        <v>3676</v>
      </c>
      <c r="B2124" s="15" t="s">
        <v>17835</v>
      </c>
      <c r="C2124" s="772" t="s">
        <v>3596</v>
      </c>
      <c r="D2124" s="17" t="s">
        <v>15903</v>
      </c>
      <c r="E2124" s="825">
        <v>0</v>
      </c>
      <c r="F2124" s="772">
        <v>0</v>
      </c>
      <c r="G2124" s="825">
        <v>9</v>
      </c>
      <c r="H2124" s="772">
        <v>1</v>
      </c>
      <c r="I2124" s="819">
        <f t="shared" si="68"/>
        <v>9</v>
      </c>
      <c r="J2124" s="819">
        <f t="shared" si="69"/>
        <v>1</v>
      </c>
      <c r="K2124" s="941"/>
    </row>
    <row r="2125" spans="1:11">
      <c r="A2125" s="15" t="s">
        <v>3676</v>
      </c>
      <c r="B2125" s="15" t="s">
        <v>17835</v>
      </c>
      <c r="C2125" s="772" t="s">
        <v>3597</v>
      </c>
      <c r="D2125" s="17" t="s">
        <v>15904</v>
      </c>
      <c r="E2125" s="825">
        <v>0</v>
      </c>
      <c r="F2125" s="772">
        <v>0</v>
      </c>
      <c r="G2125" s="825">
        <v>23</v>
      </c>
      <c r="H2125" s="772">
        <v>15</v>
      </c>
      <c r="I2125" s="819">
        <f t="shared" si="68"/>
        <v>23</v>
      </c>
      <c r="J2125" s="819">
        <f t="shared" si="69"/>
        <v>15</v>
      </c>
      <c r="K2125" s="941"/>
    </row>
    <row r="2126" spans="1:11">
      <c r="A2126" s="15" t="s">
        <v>3676</v>
      </c>
      <c r="B2126" s="15" t="s">
        <v>17835</v>
      </c>
      <c r="C2126" s="772" t="s">
        <v>3598</v>
      </c>
      <c r="D2126" s="17" t="s">
        <v>15905</v>
      </c>
      <c r="E2126" s="825">
        <v>0</v>
      </c>
      <c r="F2126" s="772">
        <v>0</v>
      </c>
      <c r="G2126" s="825">
        <v>4</v>
      </c>
      <c r="H2126" s="772">
        <v>1</v>
      </c>
      <c r="I2126" s="819">
        <f t="shared" si="68"/>
        <v>4</v>
      </c>
      <c r="J2126" s="819">
        <f t="shared" si="69"/>
        <v>1</v>
      </c>
      <c r="K2126" s="941"/>
    </row>
    <row r="2127" spans="1:11">
      <c r="A2127" s="15" t="s">
        <v>3676</v>
      </c>
      <c r="B2127" s="15" t="s">
        <v>17835</v>
      </c>
      <c r="C2127" s="772" t="s">
        <v>3599</v>
      </c>
      <c r="D2127" s="17" t="s">
        <v>15906</v>
      </c>
      <c r="E2127" s="825">
        <v>0</v>
      </c>
      <c r="F2127" s="772">
        <v>0</v>
      </c>
      <c r="G2127" s="825"/>
      <c r="H2127" s="772">
        <v>1</v>
      </c>
      <c r="I2127" s="819">
        <f t="shared" si="68"/>
        <v>0</v>
      </c>
      <c r="J2127" s="819">
        <f t="shared" si="69"/>
        <v>1</v>
      </c>
      <c r="K2127" s="941"/>
    </row>
    <row r="2128" spans="1:11">
      <c r="A2128" s="15" t="s">
        <v>3676</v>
      </c>
      <c r="B2128" s="15" t="s">
        <v>17835</v>
      </c>
      <c r="C2128" s="772" t="s">
        <v>3600</v>
      </c>
      <c r="D2128" s="17" t="s">
        <v>15907</v>
      </c>
      <c r="E2128" s="825">
        <v>0</v>
      </c>
      <c r="F2128" s="772">
        <v>0</v>
      </c>
      <c r="G2128" s="825">
        <v>6</v>
      </c>
      <c r="H2128" s="772">
        <v>3</v>
      </c>
      <c r="I2128" s="819">
        <f t="shared" si="68"/>
        <v>6</v>
      </c>
      <c r="J2128" s="819">
        <f t="shared" si="69"/>
        <v>3</v>
      </c>
      <c r="K2128" s="941"/>
    </row>
    <row r="2129" spans="1:11">
      <c r="A2129" s="15" t="s">
        <v>3676</v>
      </c>
      <c r="B2129" s="15" t="s">
        <v>17835</v>
      </c>
      <c r="C2129" s="772" t="s">
        <v>3601</v>
      </c>
      <c r="D2129" s="17" t="s">
        <v>15908</v>
      </c>
      <c r="E2129" s="825">
        <v>0</v>
      </c>
      <c r="F2129" s="772">
        <v>0</v>
      </c>
      <c r="G2129" s="825"/>
      <c r="H2129" s="772">
        <v>1</v>
      </c>
      <c r="I2129" s="819">
        <f t="shared" si="68"/>
        <v>0</v>
      </c>
      <c r="J2129" s="819">
        <f t="shared" si="69"/>
        <v>1</v>
      </c>
      <c r="K2129" s="941"/>
    </row>
    <row r="2130" spans="1:11">
      <c r="A2130" s="15" t="s">
        <v>3676</v>
      </c>
      <c r="B2130" s="15" t="s">
        <v>17835</v>
      </c>
      <c r="C2130" s="772" t="s">
        <v>3602</v>
      </c>
      <c r="D2130" s="17" t="s">
        <v>15909</v>
      </c>
      <c r="E2130" s="825">
        <v>0</v>
      </c>
      <c r="F2130" s="772">
        <v>0</v>
      </c>
      <c r="G2130" s="825">
        <v>1</v>
      </c>
      <c r="H2130" s="772">
        <v>2</v>
      </c>
      <c r="I2130" s="819">
        <f t="shared" si="68"/>
        <v>1</v>
      </c>
      <c r="J2130" s="819">
        <f t="shared" si="69"/>
        <v>2</v>
      </c>
      <c r="K2130" s="941"/>
    </row>
    <row r="2131" spans="1:11">
      <c r="A2131" s="15" t="s">
        <v>3676</v>
      </c>
      <c r="B2131" s="15" t="s">
        <v>17835</v>
      </c>
      <c r="C2131" s="772" t="s">
        <v>3603</v>
      </c>
      <c r="D2131" s="17" t="s">
        <v>15910</v>
      </c>
      <c r="E2131" s="825">
        <v>0</v>
      </c>
      <c r="F2131" s="772">
        <v>0</v>
      </c>
      <c r="G2131" s="825"/>
      <c r="H2131" s="772">
        <v>1</v>
      </c>
      <c r="I2131" s="819">
        <f t="shared" si="68"/>
        <v>0</v>
      </c>
      <c r="J2131" s="819">
        <f t="shared" si="69"/>
        <v>1</v>
      </c>
      <c r="K2131" s="941"/>
    </row>
    <row r="2132" spans="1:11">
      <c r="A2132" s="15" t="s">
        <v>3676</v>
      </c>
      <c r="B2132" s="15" t="s">
        <v>17835</v>
      </c>
      <c r="C2132" s="772" t="s">
        <v>3604</v>
      </c>
      <c r="D2132" s="17" t="s">
        <v>15911</v>
      </c>
      <c r="E2132" s="825">
        <v>0</v>
      </c>
      <c r="F2132" s="772">
        <v>0</v>
      </c>
      <c r="G2132" s="825"/>
      <c r="H2132" s="772">
        <v>1</v>
      </c>
      <c r="I2132" s="819">
        <f t="shared" si="68"/>
        <v>0</v>
      </c>
      <c r="J2132" s="819">
        <f t="shared" si="69"/>
        <v>1</v>
      </c>
      <c r="K2132" s="941"/>
    </row>
    <row r="2133" spans="1:11">
      <c r="A2133" s="15" t="s">
        <v>3676</v>
      </c>
      <c r="B2133" s="15" t="s">
        <v>17835</v>
      </c>
      <c r="C2133" s="772" t="s">
        <v>3605</v>
      </c>
      <c r="D2133" s="17" t="s">
        <v>15912</v>
      </c>
      <c r="E2133" s="825">
        <v>0</v>
      </c>
      <c r="F2133" s="772">
        <v>0</v>
      </c>
      <c r="G2133" s="825"/>
      <c r="H2133" s="772">
        <v>1</v>
      </c>
      <c r="I2133" s="819">
        <f t="shared" si="68"/>
        <v>0</v>
      </c>
      <c r="J2133" s="819">
        <f t="shared" si="69"/>
        <v>1</v>
      </c>
      <c r="K2133" s="941"/>
    </row>
    <row r="2134" spans="1:11">
      <c r="A2134" s="15" t="s">
        <v>3676</v>
      </c>
      <c r="B2134" s="15" t="s">
        <v>17835</v>
      </c>
      <c r="C2134" s="772" t="s">
        <v>3606</v>
      </c>
      <c r="D2134" s="17" t="s">
        <v>15913</v>
      </c>
      <c r="E2134" s="825">
        <v>0</v>
      </c>
      <c r="F2134" s="772">
        <v>0</v>
      </c>
      <c r="G2134" s="825"/>
      <c r="H2134" s="772">
        <v>1</v>
      </c>
      <c r="I2134" s="819">
        <f t="shared" si="68"/>
        <v>0</v>
      </c>
      <c r="J2134" s="819">
        <f t="shared" si="69"/>
        <v>1</v>
      </c>
      <c r="K2134" s="941"/>
    </row>
    <row r="2135" spans="1:11">
      <c r="A2135" s="15" t="s">
        <v>3676</v>
      </c>
      <c r="B2135" s="15" t="s">
        <v>17835</v>
      </c>
      <c r="C2135" s="772" t="s">
        <v>3607</v>
      </c>
      <c r="D2135" s="17" t="s">
        <v>15914</v>
      </c>
      <c r="E2135" s="825">
        <v>0</v>
      </c>
      <c r="F2135" s="772">
        <v>0</v>
      </c>
      <c r="G2135" s="825"/>
      <c r="H2135" s="772">
        <v>1</v>
      </c>
      <c r="I2135" s="819">
        <f t="shared" si="68"/>
        <v>0</v>
      </c>
      <c r="J2135" s="819">
        <f t="shared" si="69"/>
        <v>1</v>
      </c>
      <c r="K2135" s="941"/>
    </row>
    <row r="2136" spans="1:11">
      <c r="A2136" s="15" t="s">
        <v>3676</v>
      </c>
      <c r="B2136" s="15" t="s">
        <v>17835</v>
      </c>
      <c r="C2136" s="772" t="s">
        <v>3608</v>
      </c>
      <c r="D2136" s="17" t="s">
        <v>15915</v>
      </c>
      <c r="E2136" s="825">
        <v>0</v>
      </c>
      <c r="F2136" s="772">
        <v>0</v>
      </c>
      <c r="G2136" s="825"/>
      <c r="H2136" s="772">
        <v>1</v>
      </c>
      <c r="I2136" s="819">
        <f t="shared" si="68"/>
        <v>0</v>
      </c>
      <c r="J2136" s="819">
        <f t="shared" si="69"/>
        <v>1</v>
      </c>
      <c r="K2136" s="941"/>
    </row>
    <row r="2137" spans="1:11">
      <c r="A2137" s="15" t="s">
        <v>3676</v>
      </c>
      <c r="B2137" s="15" t="s">
        <v>17835</v>
      </c>
      <c r="C2137" s="772" t="s">
        <v>3609</v>
      </c>
      <c r="D2137" s="17" t="s">
        <v>15916</v>
      </c>
      <c r="E2137" s="825">
        <v>0</v>
      </c>
      <c r="F2137" s="772">
        <v>0</v>
      </c>
      <c r="G2137" s="825">
        <v>1</v>
      </c>
      <c r="H2137" s="772">
        <v>1</v>
      </c>
      <c r="I2137" s="819">
        <f t="shared" si="68"/>
        <v>1</v>
      </c>
      <c r="J2137" s="819">
        <f t="shared" si="69"/>
        <v>1</v>
      </c>
      <c r="K2137" s="941"/>
    </row>
    <row r="2138" spans="1:11">
      <c r="A2138" s="15" t="s">
        <v>3676</v>
      </c>
      <c r="B2138" s="15" t="s">
        <v>17835</v>
      </c>
      <c r="C2138" s="772" t="s">
        <v>3610</v>
      </c>
      <c r="D2138" s="17" t="s">
        <v>15917</v>
      </c>
      <c r="E2138" s="825">
        <v>0</v>
      </c>
      <c r="F2138" s="772">
        <v>0</v>
      </c>
      <c r="G2138" s="825">
        <v>23</v>
      </c>
      <c r="H2138" s="772">
        <v>20</v>
      </c>
      <c r="I2138" s="819">
        <f t="shared" si="68"/>
        <v>23</v>
      </c>
      <c r="J2138" s="819">
        <f t="shared" si="69"/>
        <v>20</v>
      </c>
      <c r="K2138" s="941"/>
    </row>
    <row r="2139" spans="1:11">
      <c r="A2139" s="15" t="s">
        <v>3676</v>
      </c>
      <c r="B2139" s="15" t="s">
        <v>17835</v>
      </c>
      <c r="C2139" s="772" t="s">
        <v>3611</v>
      </c>
      <c r="D2139" s="17" t="s">
        <v>15918</v>
      </c>
      <c r="E2139" s="825">
        <v>0</v>
      </c>
      <c r="F2139" s="772">
        <v>0</v>
      </c>
      <c r="G2139" s="825">
        <v>1</v>
      </c>
      <c r="H2139" s="772">
        <v>5</v>
      </c>
      <c r="I2139" s="819">
        <f t="shared" si="68"/>
        <v>1</v>
      </c>
      <c r="J2139" s="819">
        <f t="shared" si="69"/>
        <v>5</v>
      </c>
      <c r="K2139" s="941"/>
    </row>
    <row r="2140" spans="1:11">
      <c r="A2140" s="15" t="s">
        <v>3676</v>
      </c>
      <c r="B2140" s="15" t="s">
        <v>17835</v>
      </c>
      <c r="C2140" s="772" t="s">
        <v>3612</v>
      </c>
      <c r="D2140" s="17" t="s">
        <v>15919</v>
      </c>
      <c r="E2140" s="825">
        <v>0</v>
      </c>
      <c r="F2140" s="772">
        <v>0</v>
      </c>
      <c r="G2140" s="825"/>
      <c r="H2140" s="772">
        <v>1</v>
      </c>
      <c r="I2140" s="819">
        <f t="shared" si="68"/>
        <v>0</v>
      </c>
      <c r="J2140" s="819">
        <f t="shared" si="69"/>
        <v>1</v>
      </c>
      <c r="K2140" s="941"/>
    </row>
    <row r="2141" spans="1:11">
      <c r="A2141" s="15" t="s">
        <v>3676</v>
      </c>
      <c r="B2141" s="15" t="s">
        <v>17835</v>
      </c>
      <c r="C2141" s="772" t="s">
        <v>3613</v>
      </c>
      <c r="D2141" s="17" t="s">
        <v>15920</v>
      </c>
      <c r="E2141" s="825">
        <v>0</v>
      </c>
      <c r="F2141" s="772">
        <v>0</v>
      </c>
      <c r="G2141" s="825"/>
      <c r="H2141" s="772">
        <v>1</v>
      </c>
      <c r="I2141" s="819">
        <f t="shared" si="68"/>
        <v>0</v>
      </c>
      <c r="J2141" s="819">
        <f t="shared" si="69"/>
        <v>1</v>
      </c>
      <c r="K2141" s="941"/>
    </row>
    <row r="2142" spans="1:11">
      <c r="A2142" s="15" t="s">
        <v>3676</v>
      </c>
      <c r="B2142" s="15" t="s">
        <v>17835</v>
      </c>
      <c r="C2142" s="772" t="s">
        <v>3614</v>
      </c>
      <c r="D2142" s="17" t="s">
        <v>15921</v>
      </c>
      <c r="E2142" s="825">
        <v>0</v>
      </c>
      <c r="F2142" s="772">
        <v>0</v>
      </c>
      <c r="G2142" s="825"/>
      <c r="H2142" s="772">
        <v>1</v>
      </c>
      <c r="I2142" s="819">
        <f t="shared" si="68"/>
        <v>0</v>
      </c>
      <c r="J2142" s="819">
        <f t="shared" si="69"/>
        <v>1</v>
      </c>
      <c r="K2142" s="941"/>
    </row>
    <row r="2143" spans="1:11">
      <c r="A2143" s="15" t="s">
        <v>3676</v>
      </c>
      <c r="B2143" s="15" t="s">
        <v>17835</v>
      </c>
      <c r="C2143" s="772" t="s">
        <v>3615</v>
      </c>
      <c r="D2143" s="17" t="s">
        <v>15922</v>
      </c>
      <c r="E2143" s="825">
        <v>0</v>
      </c>
      <c r="F2143" s="772">
        <v>0</v>
      </c>
      <c r="G2143" s="825"/>
      <c r="H2143" s="772">
        <v>1</v>
      </c>
      <c r="I2143" s="819">
        <f t="shared" si="68"/>
        <v>0</v>
      </c>
      <c r="J2143" s="819">
        <f t="shared" si="69"/>
        <v>1</v>
      </c>
      <c r="K2143" s="941"/>
    </row>
    <row r="2144" spans="1:11">
      <c r="A2144" s="15" t="s">
        <v>3676</v>
      </c>
      <c r="B2144" s="15" t="s">
        <v>17835</v>
      </c>
      <c r="C2144" s="772" t="s">
        <v>3616</v>
      </c>
      <c r="D2144" s="17" t="s">
        <v>15923</v>
      </c>
      <c r="E2144" s="825">
        <v>0</v>
      </c>
      <c r="F2144" s="772">
        <v>0</v>
      </c>
      <c r="G2144" s="825">
        <v>1</v>
      </c>
      <c r="H2144" s="772">
        <v>1</v>
      </c>
      <c r="I2144" s="819">
        <f t="shared" si="68"/>
        <v>1</v>
      </c>
      <c r="J2144" s="819">
        <f t="shared" si="69"/>
        <v>1</v>
      </c>
      <c r="K2144" s="941"/>
    </row>
    <row r="2145" spans="1:11">
      <c r="A2145" s="15" t="s">
        <v>3676</v>
      </c>
      <c r="B2145" s="15" t="s">
        <v>17835</v>
      </c>
      <c r="C2145" s="772" t="s">
        <v>3617</v>
      </c>
      <c r="D2145" s="17" t="s">
        <v>15924</v>
      </c>
      <c r="E2145" s="825">
        <v>0</v>
      </c>
      <c r="F2145" s="772">
        <v>0</v>
      </c>
      <c r="G2145" s="825"/>
      <c r="H2145" s="772">
        <v>1</v>
      </c>
      <c r="I2145" s="819">
        <f t="shared" si="68"/>
        <v>0</v>
      </c>
      <c r="J2145" s="819">
        <f t="shared" si="69"/>
        <v>1</v>
      </c>
      <c r="K2145" s="941"/>
    </row>
    <row r="2146" spans="1:11">
      <c r="A2146" s="15" t="s">
        <v>3676</v>
      </c>
      <c r="B2146" s="15" t="s">
        <v>17835</v>
      </c>
      <c r="C2146" s="772" t="s">
        <v>3618</v>
      </c>
      <c r="D2146" s="17" t="s">
        <v>15925</v>
      </c>
      <c r="E2146" s="825">
        <v>0</v>
      </c>
      <c r="F2146" s="772">
        <v>0</v>
      </c>
      <c r="G2146" s="825"/>
      <c r="H2146" s="772">
        <v>1</v>
      </c>
      <c r="I2146" s="819">
        <f t="shared" si="68"/>
        <v>0</v>
      </c>
      <c r="J2146" s="819">
        <f t="shared" si="69"/>
        <v>1</v>
      </c>
      <c r="K2146" s="941"/>
    </row>
    <row r="2147" spans="1:11">
      <c r="A2147" s="15" t="s">
        <v>3676</v>
      </c>
      <c r="B2147" s="15" t="s">
        <v>17835</v>
      </c>
      <c r="C2147" s="772" t="s">
        <v>3619</v>
      </c>
      <c r="D2147" s="17" t="s">
        <v>15926</v>
      </c>
      <c r="E2147" s="825">
        <v>0</v>
      </c>
      <c r="F2147" s="772">
        <v>0</v>
      </c>
      <c r="G2147" s="825"/>
      <c r="H2147" s="772">
        <v>1</v>
      </c>
      <c r="I2147" s="819">
        <f t="shared" si="68"/>
        <v>0</v>
      </c>
      <c r="J2147" s="819">
        <f t="shared" si="69"/>
        <v>1</v>
      </c>
      <c r="K2147" s="941"/>
    </row>
    <row r="2148" spans="1:11">
      <c r="A2148" s="15" t="s">
        <v>3676</v>
      </c>
      <c r="B2148" s="15" t="s">
        <v>17835</v>
      </c>
      <c r="C2148" s="772" t="s">
        <v>3620</v>
      </c>
      <c r="D2148" s="17" t="s">
        <v>15927</v>
      </c>
      <c r="E2148" s="825">
        <v>0</v>
      </c>
      <c r="F2148" s="772">
        <v>0</v>
      </c>
      <c r="G2148" s="825"/>
      <c r="H2148" s="772">
        <v>1</v>
      </c>
      <c r="I2148" s="819">
        <f t="shared" si="68"/>
        <v>0</v>
      </c>
      <c r="J2148" s="819">
        <f t="shared" si="69"/>
        <v>1</v>
      </c>
      <c r="K2148" s="941"/>
    </row>
    <row r="2149" spans="1:11">
      <c r="A2149" s="15" t="s">
        <v>3676</v>
      </c>
      <c r="B2149" s="15" t="s">
        <v>17835</v>
      </c>
      <c r="C2149" s="772" t="s">
        <v>3621</v>
      </c>
      <c r="D2149" s="17" t="s">
        <v>15928</v>
      </c>
      <c r="E2149" s="825">
        <v>0</v>
      </c>
      <c r="F2149" s="772">
        <v>0</v>
      </c>
      <c r="G2149" s="825"/>
      <c r="H2149" s="772">
        <v>1</v>
      </c>
      <c r="I2149" s="819">
        <f t="shared" si="68"/>
        <v>0</v>
      </c>
      <c r="J2149" s="819">
        <f t="shared" si="69"/>
        <v>1</v>
      </c>
      <c r="K2149" s="941"/>
    </row>
    <row r="2150" spans="1:11">
      <c r="A2150" s="15" t="s">
        <v>3676</v>
      </c>
      <c r="B2150" s="15" t="s">
        <v>17835</v>
      </c>
      <c r="C2150" s="772" t="s">
        <v>3622</v>
      </c>
      <c r="D2150" s="17" t="s">
        <v>15929</v>
      </c>
      <c r="E2150" s="825">
        <v>0</v>
      </c>
      <c r="F2150" s="772">
        <v>0</v>
      </c>
      <c r="G2150" s="825"/>
      <c r="H2150" s="772">
        <v>1</v>
      </c>
      <c r="I2150" s="819">
        <f t="shared" si="68"/>
        <v>0</v>
      </c>
      <c r="J2150" s="819">
        <f t="shared" si="69"/>
        <v>1</v>
      </c>
      <c r="K2150" s="941"/>
    </row>
    <row r="2151" spans="1:11">
      <c r="A2151" s="15" t="s">
        <v>3676</v>
      </c>
      <c r="B2151" s="15" t="s">
        <v>17835</v>
      </c>
      <c r="C2151" s="772" t="s">
        <v>3623</v>
      </c>
      <c r="D2151" s="17" t="s">
        <v>15930</v>
      </c>
      <c r="E2151" s="825">
        <v>0</v>
      </c>
      <c r="F2151" s="772">
        <v>0</v>
      </c>
      <c r="G2151" s="825"/>
      <c r="H2151" s="772">
        <v>1</v>
      </c>
      <c r="I2151" s="819">
        <f t="shared" si="68"/>
        <v>0</v>
      </c>
      <c r="J2151" s="819">
        <f t="shared" si="69"/>
        <v>1</v>
      </c>
      <c r="K2151" s="941"/>
    </row>
    <row r="2152" spans="1:11">
      <c r="A2152" s="15" t="s">
        <v>3676</v>
      </c>
      <c r="B2152" s="15" t="s">
        <v>17835</v>
      </c>
      <c r="C2152" s="772" t="s">
        <v>3624</v>
      </c>
      <c r="D2152" s="17" t="s">
        <v>15931</v>
      </c>
      <c r="E2152" s="825">
        <v>0</v>
      </c>
      <c r="F2152" s="772">
        <v>0</v>
      </c>
      <c r="G2152" s="825">
        <v>5</v>
      </c>
      <c r="H2152" s="772">
        <v>5</v>
      </c>
      <c r="I2152" s="819">
        <f t="shared" si="68"/>
        <v>5</v>
      </c>
      <c r="J2152" s="819">
        <f t="shared" si="69"/>
        <v>5</v>
      </c>
      <c r="K2152" s="941"/>
    </row>
    <row r="2153" spans="1:11">
      <c r="A2153" s="15" t="s">
        <v>3676</v>
      </c>
      <c r="B2153" s="15" t="s">
        <v>17835</v>
      </c>
      <c r="C2153" s="772" t="s">
        <v>3625</v>
      </c>
      <c r="D2153" s="17" t="s">
        <v>15932</v>
      </c>
      <c r="E2153" s="825">
        <v>0</v>
      </c>
      <c r="F2153" s="772">
        <v>0</v>
      </c>
      <c r="G2153" s="825"/>
      <c r="H2153" s="772">
        <v>2</v>
      </c>
      <c r="I2153" s="819">
        <f t="shared" si="68"/>
        <v>0</v>
      </c>
      <c r="J2153" s="819">
        <f t="shared" si="69"/>
        <v>2</v>
      </c>
      <c r="K2153" s="941"/>
    </row>
    <row r="2154" spans="1:11">
      <c r="A2154" s="15" t="s">
        <v>3676</v>
      </c>
      <c r="B2154" s="15" t="s">
        <v>17835</v>
      </c>
      <c r="C2154" s="772" t="s">
        <v>3626</v>
      </c>
      <c r="D2154" s="17" t="s">
        <v>15933</v>
      </c>
      <c r="E2154" s="825">
        <v>0</v>
      </c>
      <c r="F2154" s="772">
        <v>0</v>
      </c>
      <c r="G2154" s="825"/>
      <c r="H2154" s="772">
        <v>1</v>
      </c>
      <c r="I2154" s="819">
        <f t="shared" si="68"/>
        <v>0</v>
      </c>
      <c r="J2154" s="819">
        <f t="shared" si="69"/>
        <v>1</v>
      </c>
      <c r="K2154" s="941"/>
    </row>
    <row r="2155" spans="1:11">
      <c r="A2155" s="15" t="s">
        <v>3676</v>
      </c>
      <c r="B2155" s="15" t="s">
        <v>17835</v>
      </c>
      <c r="C2155" s="772" t="s">
        <v>3627</v>
      </c>
      <c r="D2155" s="17" t="s">
        <v>15934</v>
      </c>
      <c r="E2155" s="825">
        <v>0</v>
      </c>
      <c r="F2155" s="772">
        <v>0</v>
      </c>
      <c r="G2155" s="825"/>
      <c r="H2155" s="772">
        <v>1</v>
      </c>
      <c r="I2155" s="819">
        <f t="shared" si="68"/>
        <v>0</v>
      </c>
      <c r="J2155" s="819">
        <f t="shared" si="69"/>
        <v>1</v>
      </c>
      <c r="K2155" s="941"/>
    </row>
    <row r="2156" spans="1:11">
      <c r="A2156" s="15" t="s">
        <v>3676</v>
      </c>
      <c r="B2156" s="15" t="s">
        <v>17835</v>
      </c>
      <c r="C2156" s="772" t="s">
        <v>3628</v>
      </c>
      <c r="D2156" s="17" t="s">
        <v>15935</v>
      </c>
      <c r="E2156" s="825">
        <v>0</v>
      </c>
      <c r="F2156" s="772">
        <v>0</v>
      </c>
      <c r="G2156" s="825"/>
      <c r="H2156" s="772">
        <v>1</v>
      </c>
      <c r="I2156" s="819">
        <f t="shared" si="68"/>
        <v>0</v>
      </c>
      <c r="J2156" s="819">
        <f t="shared" si="69"/>
        <v>1</v>
      </c>
      <c r="K2156" s="941"/>
    </row>
    <row r="2157" spans="1:11">
      <c r="A2157" s="15" t="s">
        <v>3676</v>
      </c>
      <c r="B2157" s="15" t="s">
        <v>17835</v>
      </c>
      <c r="C2157" s="772" t="s">
        <v>3629</v>
      </c>
      <c r="D2157" s="17" t="s">
        <v>15936</v>
      </c>
      <c r="E2157" s="825">
        <v>0</v>
      </c>
      <c r="F2157" s="772">
        <v>0</v>
      </c>
      <c r="G2157" s="825"/>
      <c r="H2157" s="772">
        <v>1</v>
      </c>
      <c r="I2157" s="819">
        <f t="shared" si="68"/>
        <v>0</v>
      </c>
      <c r="J2157" s="819">
        <f t="shared" si="69"/>
        <v>1</v>
      </c>
      <c r="K2157" s="941"/>
    </row>
    <row r="2158" spans="1:11">
      <c r="A2158" s="15" t="s">
        <v>3676</v>
      </c>
      <c r="B2158" s="15" t="s">
        <v>17835</v>
      </c>
      <c r="C2158" s="772" t="s">
        <v>3630</v>
      </c>
      <c r="D2158" s="17" t="s">
        <v>15937</v>
      </c>
      <c r="E2158" s="825">
        <v>0</v>
      </c>
      <c r="F2158" s="772">
        <v>0</v>
      </c>
      <c r="G2158" s="825"/>
      <c r="H2158" s="772">
        <v>1</v>
      </c>
      <c r="I2158" s="819">
        <f t="shared" si="68"/>
        <v>0</v>
      </c>
      <c r="J2158" s="819">
        <f t="shared" si="69"/>
        <v>1</v>
      </c>
      <c r="K2158" s="941"/>
    </row>
    <row r="2159" spans="1:11">
      <c r="A2159" s="15" t="s">
        <v>3676</v>
      </c>
      <c r="B2159" s="15" t="s">
        <v>17835</v>
      </c>
      <c r="C2159" s="772" t="s">
        <v>3631</v>
      </c>
      <c r="D2159" s="17" t="s">
        <v>15938</v>
      </c>
      <c r="E2159" s="825">
        <v>0</v>
      </c>
      <c r="F2159" s="772">
        <v>0</v>
      </c>
      <c r="G2159" s="825"/>
      <c r="H2159" s="772">
        <v>1</v>
      </c>
      <c r="I2159" s="819">
        <f t="shared" si="68"/>
        <v>0</v>
      </c>
      <c r="J2159" s="819">
        <f t="shared" si="69"/>
        <v>1</v>
      </c>
      <c r="K2159" s="941"/>
    </row>
    <row r="2160" spans="1:11">
      <c r="A2160" s="15" t="s">
        <v>3676</v>
      </c>
      <c r="B2160" s="15" t="s">
        <v>17835</v>
      </c>
      <c r="C2160" s="772" t="s">
        <v>3632</v>
      </c>
      <c r="D2160" s="17" t="s">
        <v>15939</v>
      </c>
      <c r="E2160" s="825">
        <v>0</v>
      </c>
      <c r="F2160" s="772">
        <v>0</v>
      </c>
      <c r="G2160" s="825"/>
      <c r="H2160" s="772">
        <v>1</v>
      </c>
      <c r="I2160" s="819">
        <f t="shared" si="68"/>
        <v>0</v>
      </c>
      <c r="J2160" s="819">
        <f t="shared" si="69"/>
        <v>1</v>
      </c>
      <c r="K2160" s="941"/>
    </row>
    <row r="2161" spans="1:11">
      <c r="A2161" s="15" t="s">
        <v>3676</v>
      </c>
      <c r="B2161" s="15" t="s">
        <v>17835</v>
      </c>
      <c r="C2161" s="772" t="s">
        <v>3633</v>
      </c>
      <c r="D2161" s="17" t="s">
        <v>15940</v>
      </c>
      <c r="E2161" s="825">
        <v>0</v>
      </c>
      <c r="F2161" s="772">
        <v>0</v>
      </c>
      <c r="G2161" s="825"/>
      <c r="H2161" s="772">
        <v>1</v>
      </c>
      <c r="I2161" s="819">
        <f t="shared" si="68"/>
        <v>0</v>
      </c>
      <c r="J2161" s="819">
        <f t="shared" si="69"/>
        <v>1</v>
      </c>
      <c r="K2161" s="941"/>
    </row>
    <row r="2162" spans="1:11">
      <c r="A2162" s="15" t="s">
        <v>3676</v>
      </c>
      <c r="B2162" s="15" t="s">
        <v>17835</v>
      </c>
      <c r="C2162" s="772" t="s">
        <v>3634</v>
      </c>
      <c r="D2162" s="17" t="s">
        <v>15941</v>
      </c>
      <c r="E2162" s="825">
        <v>0</v>
      </c>
      <c r="F2162" s="772">
        <v>0</v>
      </c>
      <c r="G2162" s="825"/>
      <c r="H2162" s="772">
        <v>1</v>
      </c>
      <c r="I2162" s="819">
        <f t="shared" si="68"/>
        <v>0</v>
      </c>
      <c r="J2162" s="819">
        <f t="shared" si="69"/>
        <v>1</v>
      </c>
      <c r="K2162" s="941"/>
    </row>
    <row r="2163" spans="1:11">
      <c r="A2163" s="15" t="s">
        <v>3676</v>
      </c>
      <c r="B2163" s="15" t="s">
        <v>17835</v>
      </c>
      <c r="C2163" s="772" t="s">
        <v>3635</v>
      </c>
      <c r="D2163" s="17" t="s">
        <v>15942</v>
      </c>
      <c r="E2163" s="825">
        <v>0</v>
      </c>
      <c r="F2163" s="772">
        <v>0</v>
      </c>
      <c r="G2163" s="825"/>
      <c r="H2163" s="772">
        <v>1</v>
      </c>
      <c r="I2163" s="819">
        <f t="shared" si="68"/>
        <v>0</v>
      </c>
      <c r="J2163" s="819">
        <f t="shared" si="69"/>
        <v>1</v>
      </c>
      <c r="K2163" s="941"/>
    </row>
    <row r="2164" spans="1:11">
      <c r="A2164" s="15" t="s">
        <v>3676</v>
      </c>
      <c r="B2164" s="15" t="s">
        <v>17835</v>
      </c>
      <c r="C2164" s="772" t="s">
        <v>3636</v>
      </c>
      <c r="D2164" s="17" t="s">
        <v>15943</v>
      </c>
      <c r="E2164" s="825">
        <v>0</v>
      </c>
      <c r="F2164" s="772">
        <v>0</v>
      </c>
      <c r="G2164" s="825"/>
      <c r="H2164" s="772">
        <v>1</v>
      </c>
      <c r="I2164" s="819">
        <f t="shared" si="68"/>
        <v>0</v>
      </c>
      <c r="J2164" s="819">
        <f t="shared" si="69"/>
        <v>1</v>
      </c>
      <c r="K2164" s="941"/>
    </row>
    <row r="2165" spans="1:11">
      <c r="A2165" s="15" t="s">
        <v>3676</v>
      </c>
      <c r="B2165" s="15" t="s">
        <v>17835</v>
      </c>
      <c r="C2165" s="772" t="s">
        <v>3637</v>
      </c>
      <c r="D2165" s="17" t="s">
        <v>15944</v>
      </c>
      <c r="E2165" s="825">
        <v>0</v>
      </c>
      <c r="F2165" s="772">
        <v>0</v>
      </c>
      <c r="G2165" s="825"/>
      <c r="H2165" s="772">
        <v>1</v>
      </c>
      <c r="I2165" s="819">
        <f t="shared" si="68"/>
        <v>0</v>
      </c>
      <c r="J2165" s="819">
        <f t="shared" si="69"/>
        <v>1</v>
      </c>
      <c r="K2165" s="941"/>
    </row>
    <row r="2166" spans="1:11">
      <c r="A2166" s="15" t="s">
        <v>3676</v>
      </c>
      <c r="B2166" s="15" t="s">
        <v>17835</v>
      </c>
      <c r="C2166" s="772" t="s">
        <v>3638</v>
      </c>
      <c r="D2166" s="17" t="s">
        <v>15945</v>
      </c>
      <c r="E2166" s="825">
        <v>0</v>
      </c>
      <c r="F2166" s="772">
        <v>0</v>
      </c>
      <c r="G2166" s="825"/>
      <c r="H2166" s="772">
        <v>1</v>
      </c>
      <c r="I2166" s="819">
        <f t="shared" si="68"/>
        <v>0</v>
      </c>
      <c r="J2166" s="819">
        <f t="shared" si="69"/>
        <v>1</v>
      </c>
      <c r="K2166" s="941"/>
    </row>
    <row r="2167" spans="1:11">
      <c r="A2167" s="15" t="s">
        <v>3676</v>
      </c>
      <c r="B2167" s="15" t="s">
        <v>17835</v>
      </c>
      <c r="C2167" s="772" t="s">
        <v>3639</v>
      </c>
      <c r="D2167" s="17" t="s">
        <v>15946</v>
      </c>
      <c r="E2167" s="825">
        <v>0</v>
      </c>
      <c r="F2167" s="772">
        <v>0</v>
      </c>
      <c r="G2167" s="825"/>
      <c r="H2167" s="772">
        <v>1</v>
      </c>
      <c r="I2167" s="819">
        <f t="shared" si="68"/>
        <v>0</v>
      </c>
      <c r="J2167" s="819">
        <f t="shared" si="69"/>
        <v>1</v>
      </c>
      <c r="K2167" s="941"/>
    </row>
    <row r="2168" spans="1:11">
      <c r="A2168" s="15" t="s">
        <v>3676</v>
      </c>
      <c r="B2168" s="15" t="s">
        <v>17835</v>
      </c>
      <c r="C2168" s="772" t="s">
        <v>3640</v>
      </c>
      <c r="D2168" s="17" t="s">
        <v>15947</v>
      </c>
      <c r="E2168" s="825">
        <v>0</v>
      </c>
      <c r="F2168" s="772">
        <v>0</v>
      </c>
      <c r="G2168" s="825"/>
      <c r="H2168" s="772">
        <v>1</v>
      </c>
      <c r="I2168" s="819">
        <f t="shared" si="68"/>
        <v>0</v>
      </c>
      <c r="J2168" s="819">
        <f t="shared" si="69"/>
        <v>1</v>
      </c>
      <c r="K2168" s="941"/>
    </row>
    <row r="2169" spans="1:11">
      <c r="A2169" s="15" t="s">
        <v>3676</v>
      </c>
      <c r="B2169" s="15" t="s">
        <v>17835</v>
      </c>
      <c r="C2169" s="772" t="s">
        <v>3641</v>
      </c>
      <c r="D2169" s="17" t="s">
        <v>15948</v>
      </c>
      <c r="E2169" s="825">
        <v>0</v>
      </c>
      <c r="F2169" s="772">
        <v>0</v>
      </c>
      <c r="G2169" s="825"/>
      <c r="H2169" s="772">
        <v>1</v>
      </c>
      <c r="I2169" s="819">
        <f t="shared" si="68"/>
        <v>0</v>
      </c>
      <c r="J2169" s="819">
        <f t="shared" si="69"/>
        <v>1</v>
      </c>
      <c r="K2169" s="941"/>
    </row>
    <row r="2170" spans="1:11">
      <c r="A2170" s="15" t="s">
        <v>3676</v>
      </c>
      <c r="B2170" s="15" t="s">
        <v>17835</v>
      </c>
      <c r="C2170" s="772" t="s">
        <v>3642</v>
      </c>
      <c r="D2170" s="17" t="s">
        <v>15949</v>
      </c>
      <c r="E2170" s="825">
        <v>0</v>
      </c>
      <c r="F2170" s="772">
        <v>0</v>
      </c>
      <c r="G2170" s="825"/>
      <c r="H2170" s="772">
        <v>1</v>
      </c>
      <c r="I2170" s="819">
        <f t="shared" si="68"/>
        <v>0</v>
      </c>
      <c r="J2170" s="819">
        <f t="shared" si="69"/>
        <v>1</v>
      </c>
      <c r="K2170" s="941"/>
    </row>
    <row r="2171" spans="1:11">
      <c r="A2171" s="15" t="s">
        <v>3676</v>
      </c>
      <c r="B2171" s="15" t="s">
        <v>17835</v>
      </c>
      <c r="C2171" s="772" t="s">
        <v>3643</v>
      </c>
      <c r="D2171" s="17" t="s">
        <v>15950</v>
      </c>
      <c r="E2171" s="825">
        <v>0</v>
      </c>
      <c r="F2171" s="772">
        <v>0</v>
      </c>
      <c r="G2171" s="825"/>
      <c r="H2171" s="772">
        <v>1</v>
      </c>
      <c r="I2171" s="819">
        <f t="shared" si="68"/>
        <v>0</v>
      </c>
      <c r="J2171" s="819">
        <f t="shared" si="69"/>
        <v>1</v>
      </c>
      <c r="K2171" s="941"/>
    </row>
    <row r="2172" spans="1:11">
      <c r="A2172" s="15" t="s">
        <v>3676</v>
      </c>
      <c r="B2172" s="15" t="s">
        <v>17835</v>
      </c>
      <c r="C2172" s="772" t="s">
        <v>3644</v>
      </c>
      <c r="D2172" s="17" t="s">
        <v>15951</v>
      </c>
      <c r="E2172" s="825">
        <v>0</v>
      </c>
      <c r="F2172" s="772">
        <v>0</v>
      </c>
      <c r="G2172" s="825"/>
      <c r="H2172" s="772">
        <v>5</v>
      </c>
      <c r="I2172" s="819">
        <f t="shared" si="68"/>
        <v>0</v>
      </c>
      <c r="J2172" s="819">
        <f t="shared" si="69"/>
        <v>5</v>
      </c>
      <c r="K2172" s="941"/>
    </row>
    <row r="2173" spans="1:11">
      <c r="A2173" s="15" t="s">
        <v>3676</v>
      </c>
      <c r="B2173" s="15" t="s">
        <v>17835</v>
      </c>
      <c r="C2173" s="772" t="s">
        <v>3645</v>
      </c>
      <c r="D2173" s="17" t="s">
        <v>15952</v>
      </c>
      <c r="E2173" s="825">
        <v>0</v>
      </c>
      <c r="F2173" s="772">
        <v>0</v>
      </c>
      <c r="G2173" s="825"/>
      <c r="H2173" s="772">
        <v>5</v>
      </c>
      <c r="I2173" s="819">
        <f t="shared" si="68"/>
        <v>0</v>
      </c>
      <c r="J2173" s="819">
        <f t="shared" si="69"/>
        <v>5</v>
      </c>
      <c r="K2173" s="941"/>
    </row>
    <row r="2174" spans="1:11">
      <c r="A2174" s="15" t="s">
        <v>3676</v>
      </c>
      <c r="B2174" s="15" t="s">
        <v>17835</v>
      </c>
      <c r="C2174" s="772" t="s">
        <v>3646</v>
      </c>
      <c r="D2174" s="17" t="s">
        <v>15953</v>
      </c>
      <c r="E2174" s="825">
        <v>0</v>
      </c>
      <c r="F2174" s="772">
        <v>0</v>
      </c>
      <c r="G2174" s="825"/>
      <c r="H2174" s="772">
        <v>1</v>
      </c>
      <c r="I2174" s="819">
        <f t="shared" si="68"/>
        <v>0</v>
      </c>
      <c r="J2174" s="819">
        <f t="shared" si="69"/>
        <v>1</v>
      </c>
      <c r="K2174" s="941"/>
    </row>
    <row r="2175" spans="1:11">
      <c r="A2175" s="15" t="s">
        <v>3676</v>
      </c>
      <c r="B2175" s="15" t="s">
        <v>17835</v>
      </c>
      <c r="C2175" s="772" t="s">
        <v>3647</v>
      </c>
      <c r="D2175" s="17" t="s">
        <v>15954</v>
      </c>
      <c r="E2175" s="825">
        <v>0</v>
      </c>
      <c r="F2175" s="772">
        <v>0</v>
      </c>
      <c r="G2175" s="825"/>
      <c r="H2175" s="772">
        <v>1</v>
      </c>
      <c r="I2175" s="819">
        <f t="shared" si="68"/>
        <v>0</v>
      </c>
      <c r="J2175" s="819">
        <f t="shared" si="69"/>
        <v>1</v>
      </c>
      <c r="K2175" s="941"/>
    </row>
    <row r="2176" spans="1:11">
      <c r="A2176" s="15" t="s">
        <v>3676</v>
      </c>
      <c r="B2176" s="15" t="s">
        <v>17835</v>
      </c>
      <c r="C2176" s="772" t="s">
        <v>2891</v>
      </c>
      <c r="D2176" s="17" t="s">
        <v>15513</v>
      </c>
      <c r="E2176" s="825">
        <v>0</v>
      </c>
      <c r="F2176" s="772">
        <v>0</v>
      </c>
      <c r="G2176" s="825"/>
      <c r="H2176" s="772">
        <v>1</v>
      </c>
      <c r="I2176" s="819">
        <f t="shared" si="68"/>
        <v>0</v>
      </c>
      <c r="J2176" s="819">
        <f t="shared" si="69"/>
        <v>1</v>
      </c>
      <c r="K2176" s="941"/>
    </row>
    <row r="2177" spans="1:11">
      <c r="A2177" s="15" t="s">
        <v>3676</v>
      </c>
      <c r="B2177" s="15" t="s">
        <v>17835</v>
      </c>
      <c r="C2177" s="772" t="s">
        <v>3648</v>
      </c>
      <c r="D2177" s="17" t="s">
        <v>15955</v>
      </c>
      <c r="E2177" s="825">
        <v>0</v>
      </c>
      <c r="F2177" s="772">
        <v>0</v>
      </c>
      <c r="G2177" s="825"/>
      <c r="H2177" s="772">
        <v>1</v>
      </c>
      <c r="I2177" s="819">
        <f t="shared" ref="I2177:I2240" si="70">E2177+G2177</f>
        <v>0</v>
      </c>
      <c r="J2177" s="819">
        <f t="shared" ref="J2177:J2240" si="71">F2177+H2177</f>
        <v>1</v>
      </c>
      <c r="K2177" s="941"/>
    </row>
    <row r="2178" spans="1:11">
      <c r="A2178" s="15" t="s">
        <v>3676</v>
      </c>
      <c r="B2178" s="15" t="s">
        <v>17835</v>
      </c>
      <c r="C2178" s="772" t="s">
        <v>3649</v>
      </c>
      <c r="D2178" s="17" t="s">
        <v>15956</v>
      </c>
      <c r="E2178" s="825">
        <v>0</v>
      </c>
      <c r="F2178" s="772">
        <v>0</v>
      </c>
      <c r="G2178" s="825"/>
      <c r="H2178" s="772">
        <v>1</v>
      </c>
      <c r="I2178" s="819">
        <f t="shared" si="70"/>
        <v>0</v>
      </c>
      <c r="J2178" s="819">
        <f t="shared" si="71"/>
        <v>1</v>
      </c>
      <c r="K2178" s="941"/>
    </row>
    <row r="2179" spans="1:11">
      <c r="A2179" s="15" t="s">
        <v>3676</v>
      </c>
      <c r="B2179" s="15" t="s">
        <v>17835</v>
      </c>
      <c r="C2179" s="772" t="s">
        <v>3650</v>
      </c>
      <c r="D2179" s="17" t="s">
        <v>15957</v>
      </c>
      <c r="E2179" s="825">
        <v>0</v>
      </c>
      <c r="F2179" s="772">
        <v>0</v>
      </c>
      <c r="G2179" s="825"/>
      <c r="H2179" s="772">
        <v>1</v>
      </c>
      <c r="I2179" s="819">
        <f t="shared" si="70"/>
        <v>0</v>
      </c>
      <c r="J2179" s="819">
        <f t="shared" si="71"/>
        <v>1</v>
      </c>
      <c r="K2179" s="941"/>
    </row>
    <row r="2180" spans="1:11">
      <c r="A2180" s="15" t="s">
        <v>3676</v>
      </c>
      <c r="B2180" s="15" t="s">
        <v>17835</v>
      </c>
      <c r="C2180" s="772" t="s">
        <v>3651</v>
      </c>
      <c r="D2180" s="17" t="s">
        <v>15958</v>
      </c>
      <c r="E2180" s="825">
        <v>0</v>
      </c>
      <c r="F2180" s="772">
        <v>0</v>
      </c>
      <c r="G2180" s="825"/>
      <c r="H2180" s="772">
        <v>1</v>
      </c>
      <c r="I2180" s="819">
        <f t="shared" si="70"/>
        <v>0</v>
      </c>
      <c r="J2180" s="819">
        <f t="shared" si="71"/>
        <v>1</v>
      </c>
      <c r="K2180" s="941"/>
    </row>
    <row r="2181" spans="1:11">
      <c r="A2181" s="15" t="s">
        <v>3676</v>
      </c>
      <c r="B2181" s="15" t="s">
        <v>17835</v>
      </c>
      <c r="C2181" s="772" t="s">
        <v>3652</v>
      </c>
      <c r="D2181" s="17" t="s">
        <v>15959</v>
      </c>
      <c r="E2181" s="825">
        <v>0</v>
      </c>
      <c r="F2181" s="772">
        <v>0</v>
      </c>
      <c r="G2181" s="825">
        <v>1</v>
      </c>
      <c r="H2181" s="772">
        <v>1</v>
      </c>
      <c r="I2181" s="819">
        <f t="shared" si="70"/>
        <v>1</v>
      </c>
      <c r="J2181" s="819">
        <f t="shared" si="71"/>
        <v>1</v>
      </c>
      <c r="K2181" s="941"/>
    </row>
    <row r="2182" spans="1:11">
      <c r="A2182" s="15" t="s">
        <v>3676</v>
      </c>
      <c r="B2182" s="15" t="s">
        <v>17835</v>
      </c>
      <c r="C2182" s="772" t="s">
        <v>3653</v>
      </c>
      <c r="D2182" s="17" t="s">
        <v>15960</v>
      </c>
      <c r="E2182" s="825">
        <v>0</v>
      </c>
      <c r="F2182" s="772">
        <v>0</v>
      </c>
      <c r="G2182" s="825">
        <v>3</v>
      </c>
      <c r="H2182" s="772">
        <v>1</v>
      </c>
      <c r="I2182" s="819">
        <f t="shared" si="70"/>
        <v>3</v>
      </c>
      <c r="J2182" s="819">
        <f t="shared" si="71"/>
        <v>1</v>
      </c>
      <c r="K2182" s="941"/>
    </row>
    <row r="2183" spans="1:11">
      <c r="A2183" s="15" t="s">
        <v>3676</v>
      </c>
      <c r="B2183" s="15" t="s">
        <v>17835</v>
      </c>
      <c r="C2183" s="772" t="s">
        <v>3654</v>
      </c>
      <c r="D2183" s="17" t="s">
        <v>15961</v>
      </c>
      <c r="E2183" s="825">
        <v>0</v>
      </c>
      <c r="F2183" s="772">
        <v>0</v>
      </c>
      <c r="G2183" s="825">
        <v>2</v>
      </c>
      <c r="H2183" s="772">
        <v>5</v>
      </c>
      <c r="I2183" s="819">
        <f t="shared" si="70"/>
        <v>2</v>
      </c>
      <c r="J2183" s="819">
        <f t="shared" si="71"/>
        <v>5</v>
      </c>
      <c r="K2183" s="941"/>
    </row>
    <row r="2184" spans="1:11">
      <c r="A2184" s="15" t="s">
        <v>3676</v>
      </c>
      <c r="B2184" s="15" t="s">
        <v>17835</v>
      </c>
      <c r="C2184" s="772" t="s">
        <v>2894</v>
      </c>
      <c r="D2184" s="17" t="s">
        <v>15514</v>
      </c>
      <c r="E2184" s="825">
        <v>0</v>
      </c>
      <c r="F2184" s="772">
        <v>1</v>
      </c>
      <c r="G2184" s="825"/>
      <c r="H2184" s="772">
        <v>1</v>
      </c>
      <c r="I2184" s="819">
        <f t="shared" si="70"/>
        <v>0</v>
      </c>
      <c r="J2184" s="819">
        <f t="shared" si="71"/>
        <v>2</v>
      </c>
      <c r="K2184" s="941"/>
    </row>
    <row r="2185" spans="1:11">
      <c r="A2185" s="15" t="s">
        <v>3676</v>
      </c>
      <c r="B2185" s="15" t="s">
        <v>17835</v>
      </c>
      <c r="C2185" s="772" t="s">
        <v>3655</v>
      </c>
      <c r="D2185" s="17" t="s">
        <v>15962</v>
      </c>
      <c r="E2185" s="825">
        <v>0</v>
      </c>
      <c r="F2185" s="772">
        <v>0</v>
      </c>
      <c r="G2185" s="825"/>
      <c r="H2185" s="772">
        <v>1</v>
      </c>
      <c r="I2185" s="819">
        <f t="shared" si="70"/>
        <v>0</v>
      </c>
      <c r="J2185" s="819">
        <f t="shared" si="71"/>
        <v>1</v>
      </c>
      <c r="K2185" s="941"/>
    </row>
    <row r="2186" spans="1:11">
      <c r="A2186" s="15" t="s">
        <v>3676</v>
      </c>
      <c r="B2186" s="15" t="s">
        <v>17835</v>
      </c>
      <c r="C2186" s="772" t="s">
        <v>3656</v>
      </c>
      <c r="D2186" s="17" t="s">
        <v>15963</v>
      </c>
      <c r="E2186" s="825">
        <v>0</v>
      </c>
      <c r="F2186" s="772">
        <v>0</v>
      </c>
      <c r="G2186" s="825"/>
      <c r="H2186" s="772">
        <v>1</v>
      </c>
      <c r="I2186" s="819">
        <f t="shared" si="70"/>
        <v>0</v>
      </c>
      <c r="J2186" s="819">
        <f t="shared" si="71"/>
        <v>1</v>
      </c>
      <c r="K2186" s="941"/>
    </row>
    <row r="2187" spans="1:11">
      <c r="A2187" s="15" t="s">
        <v>3676</v>
      </c>
      <c r="B2187" s="15" t="s">
        <v>17835</v>
      </c>
      <c r="C2187" s="772" t="s">
        <v>3657</v>
      </c>
      <c r="D2187" s="17" t="s">
        <v>15964</v>
      </c>
      <c r="E2187" s="825">
        <v>0</v>
      </c>
      <c r="F2187" s="772">
        <v>0</v>
      </c>
      <c r="G2187" s="825"/>
      <c r="H2187" s="772">
        <v>1</v>
      </c>
      <c r="I2187" s="819">
        <f t="shared" si="70"/>
        <v>0</v>
      </c>
      <c r="J2187" s="819">
        <f t="shared" si="71"/>
        <v>1</v>
      </c>
      <c r="K2187" s="941"/>
    </row>
    <row r="2188" spans="1:11">
      <c r="A2188" s="15" t="s">
        <v>3676</v>
      </c>
      <c r="B2188" s="15" t="s">
        <v>17835</v>
      </c>
      <c r="C2188" s="772" t="s">
        <v>3658</v>
      </c>
      <c r="D2188" s="17" t="s">
        <v>3659</v>
      </c>
      <c r="E2188" s="825">
        <v>0</v>
      </c>
      <c r="F2188" s="772">
        <v>1</v>
      </c>
      <c r="G2188" s="825"/>
      <c r="H2188" s="772">
        <v>1</v>
      </c>
      <c r="I2188" s="819">
        <f t="shared" si="70"/>
        <v>0</v>
      </c>
      <c r="J2188" s="819">
        <f t="shared" si="71"/>
        <v>2</v>
      </c>
      <c r="K2188" s="941"/>
    </row>
    <row r="2189" spans="1:11">
      <c r="A2189" s="15" t="s">
        <v>3676</v>
      </c>
      <c r="B2189" s="15" t="s">
        <v>17835</v>
      </c>
      <c r="C2189" s="772" t="s">
        <v>3660</v>
      </c>
      <c r="D2189" s="17" t="s">
        <v>4078</v>
      </c>
      <c r="E2189" s="825">
        <v>0</v>
      </c>
      <c r="F2189" s="772">
        <v>0</v>
      </c>
      <c r="G2189" s="825">
        <v>1</v>
      </c>
      <c r="H2189" s="772">
        <v>1</v>
      </c>
      <c r="I2189" s="819">
        <f t="shared" si="70"/>
        <v>1</v>
      </c>
      <c r="J2189" s="819">
        <f t="shared" si="71"/>
        <v>1</v>
      </c>
      <c r="K2189" s="941"/>
    </row>
    <row r="2190" spans="1:11">
      <c r="A2190" s="15" t="s">
        <v>3676</v>
      </c>
      <c r="B2190" s="15" t="s">
        <v>17835</v>
      </c>
      <c r="C2190" s="772" t="s">
        <v>3661</v>
      </c>
      <c r="D2190" s="17" t="s">
        <v>5576</v>
      </c>
      <c r="E2190" s="825">
        <v>0</v>
      </c>
      <c r="F2190" s="772">
        <v>0</v>
      </c>
      <c r="G2190" s="825">
        <v>1</v>
      </c>
      <c r="H2190" s="772">
        <v>1</v>
      </c>
      <c r="I2190" s="819">
        <f t="shared" si="70"/>
        <v>1</v>
      </c>
      <c r="J2190" s="819">
        <f t="shared" si="71"/>
        <v>1</v>
      </c>
      <c r="K2190" s="941"/>
    </row>
    <row r="2191" spans="1:11">
      <c r="A2191" s="15" t="s">
        <v>3676</v>
      </c>
      <c r="B2191" s="15" t="s">
        <v>17835</v>
      </c>
      <c r="C2191" s="772" t="s">
        <v>3662</v>
      </c>
      <c r="D2191" s="17" t="s">
        <v>4097</v>
      </c>
      <c r="E2191" s="825">
        <v>0</v>
      </c>
      <c r="F2191" s="772">
        <v>0</v>
      </c>
      <c r="G2191" s="825"/>
      <c r="H2191" s="772">
        <v>1</v>
      </c>
      <c r="I2191" s="819">
        <f t="shared" si="70"/>
        <v>0</v>
      </c>
      <c r="J2191" s="819">
        <f t="shared" si="71"/>
        <v>1</v>
      </c>
      <c r="K2191" s="941"/>
    </row>
    <row r="2192" spans="1:11">
      <c r="A2192" s="15" t="s">
        <v>3676</v>
      </c>
      <c r="B2192" s="15" t="s">
        <v>17835</v>
      </c>
      <c r="C2192" s="772" t="s">
        <v>3663</v>
      </c>
      <c r="D2192" s="17" t="s">
        <v>14588</v>
      </c>
      <c r="E2192" s="825">
        <v>0</v>
      </c>
      <c r="F2192" s="772">
        <v>0</v>
      </c>
      <c r="G2192" s="825"/>
      <c r="H2192" s="772">
        <v>1</v>
      </c>
      <c r="I2192" s="819">
        <f t="shared" si="70"/>
        <v>0</v>
      </c>
      <c r="J2192" s="819">
        <f t="shared" si="71"/>
        <v>1</v>
      </c>
      <c r="K2192" s="941"/>
    </row>
    <row r="2193" spans="1:11">
      <c r="A2193" s="15" t="s">
        <v>3676</v>
      </c>
      <c r="B2193" s="15" t="s">
        <v>17835</v>
      </c>
      <c r="C2193" s="772" t="s">
        <v>3664</v>
      </c>
      <c r="D2193" s="17" t="s">
        <v>14589</v>
      </c>
      <c r="E2193" s="825">
        <v>0</v>
      </c>
      <c r="F2193" s="772">
        <v>0</v>
      </c>
      <c r="G2193" s="825"/>
      <c r="H2193" s="772">
        <v>5</v>
      </c>
      <c r="I2193" s="819">
        <f t="shared" si="70"/>
        <v>0</v>
      </c>
      <c r="J2193" s="819">
        <f t="shared" si="71"/>
        <v>5</v>
      </c>
      <c r="K2193" s="941"/>
    </row>
    <row r="2194" spans="1:11">
      <c r="A2194" s="15" t="s">
        <v>3676</v>
      </c>
      <c r="B2194" s="15" t="s">
        <v>17835</v>
      </c>
      <c r="C2194" s="772" t="s">
        <v>3665</v>
      </c>
      <c r="D2194" s="17" t="s">
        <v>14590</v>
      </c>
      <c r="E2194" s="825">
        <v>0</v>
      </c>
      <c r="F2194" s="772">
        <v>0</v>
      </c>
      <c r="G2194" s="825"/>
      <c r="H2194" s="772">
        <v>1</v>
      </c>
      <c r="I2194" s="819">
        <f t="shared" si="70"/>
        <v>0</v>
      </c>
      <c r="J2194" s="819">
        <f t="shared" si="71"/>
        <v>1</v>
      </c>
      <c r="K2194" s="941"/>
    </row>
    <row r="2195" spans="1:11">
      <c r="A2195" s="15" t="s">
        <v>3676</v>
      </c>
      <c r="B2195" s="15" t="s">
        <v>17835</v>
      </c>
      <c r="C2195" s="772" t="s">
        <v>3666</v>
      </c>
      <c r="D2195" s="17" t="s">
        <v>14591</v>
      </c>
      <c r="E2195" s="825">
        <v>0</v>
      </c>
      <c r="F2195" s="772">
        <v>0</v>
      </c>
      <c r="G2195" s="825"/>
      <c r="H2195" s="772">
        <v>1</v>
      </c>
      <c r="I2195" s="819">
        <f t="shared" si="70"/>
        <v>0</v>
      </c>
      <c r="J2195" s="819">
        <f t="shared" si="71"/>
        <v>1</v>
      </c>
      <c r="K2195" s="941"/>
    </row>
    <row r="2196" spans="1:11">
      <c r="A2196" s="15" t="s">
        <v>3676</v>
      </c>
      <c r="B2196" s="15" t="s">
        <v>17835</v>
      </c>
      <c r="C2196" s="772" t="s">
        <v>3667</v>
      </c>
      <c r="D2196" s="17" t="s">
        <v>14592</v>
      </c>
      <c r="E2196" s="825">
        <v>0</v>
      </c>
      <c r="F2196" s="772">
        <v>0</v>
      </c>
      <c r="G2196" s="825">
        <v>3</v>
      </c>
      <c r="H2196" s="772">
        <v>1</v>
      </c>
      <c r="I2196" s="819">
        <f t="shared" si="70"/>
        <v>3</v>
      </c>
      <c r="J2196" s="819">
        <f t="shared" si="71"/>
        <v>1</v>
      </c>
      <c r="K2196" s="941"/>
    </row>
    <row r="2197" spans="1:11">
      <c r="A2197" s="15" t="s">
        <v>3676</v>
      </c>
      <c r="B2197" s="15" t="s">
        <v>17835</v>
      </c>
      <c r="C2197" s="772" t="s">
        <v>3668</v>
      </c>
      <c r="D2197" s="17" t="s">
        <v>14593</v>
      </c>
      <c r="E2197" s="825">
        <v>0</v>
      </c>
      <c r="F2197" s="772">
        <v>0</v>
      </c>
      <c r="G2197" s="825"/>
      <c r="H2197" s="772">
        <v>1</v>
      </c>
      <c r="I2197" s="819">
        <f t="shared" si="70"/>
        <v>0</v>
      </c>
      <c r="J2197" s="819">
        <f t="shared" si="71"/>
        <v>1</v>
      </c>
      <c r="K2197" s="941"/>
    </row>
    <row r="2198" spans="1:11">
      <c r="A2198" s="15" t="s">
        <v>3676</v>
      </c>
      <c r="B2198" s="15" t="s">
        <v>17835</v>
      </c>
      <c r="C2198" s="772" t="s">
        <v>3669</v>
      </c>
      <c r="D2198" s="17" t="s">
        <v>14594</v>
      </c>
      <c r="E2198" s="825">
        <v>0</v>
      </c>
      <c r="F2198" s="772">
        <v>0</v>
      </c>
      <c r="G2198" s="825"/>
      <c r="H2198" s="772">
        <v>1</v>
      </c>
      <c r="I2198" s="819">
        <f t="shared" si="70"/>
        <v>0</v>
      </c>
      <c r="J2198" s="819">
        <f t="shared" si="71"/>
        <v>1</v>
      </c>
      <c r="K2198" s="941"/>
    </row>
    <row r="2199" spans="1:11">
      <c r="A2199" s="15" t="s">
        <v>3676</v>
      </c>
      <c r="B2199" s="15" t="s">
        <v>17835</v>
      </c>
      <c r="C2199" s="772" t="s">
        <v>1884</v>
      </c>
      <c r="D2199" s="17" t="s">
        <v>14652</v>
      </c>
      <c r="E2199" s="825">
        <v>0</v>
      </c>
      <c r="F2199" s="772">
        <v>0</v>
      </c>
      <c r="G2199" s="825"/>
      <c r="H2199" s="772">
        <v>1</v>
      </c>
      <c r="I2199" s="819">
        <f t="shared" si="70"/>
        <v>0</v>
      </c>
      <c r="J2199" s="819">
        <f t="shared" si="71"/>
        <v>1</v>
      </c>
      <c r="K2199" s="941"/>
    </row>
    <row r="2200" spans="1:11">
      <c r="A2200" s="15" t="s">
        <v>3676</v>
      </c>
      <c r="B2200" s="15" t="s">
        <v>17835</v>
      </c>
      <c r="C2200" s="772" t="s">
        <v>3670</v>
      </c>
      <c r="D2200" s="17" t="s">
        <v>14595</v>
      </c>
      <c r="E2200" s="825">
        <v>0</v>
      </c>
      <c r="F2200" s="772">
        <v>0</v>
      </c>
      <c r="G2200" s="825"/>
      <c r="H2200" s="772">
        <v>1</v>
      </c>
      <c r="I2200" s="819">
        <f t="shared" si="70"/>
        <v>0</v>
      </c>
      <c r="J2200" s="819">
        <f t="shared" si="71"/>
        <v>1</v>
      </c>
      <c r="K2200" s="941"/>
    </row>
    <row r="2201" spans="1:11">
      <c r="A2201" s="15" t="s">
        <v>3676</v>
      </c>
      <c r="B2201" s="15" t="s">
        <v>17835</v>
      </c>
      <c r="C2201" s="772" t="s">
        <v>3671</v>
      </c>
      <c r="D2201" s="17" t="s">
        <v>14596</v>
      </c>
      <c r="E2201" s="825">
        <v>0</v>
      </c>
      <c r="F2201" s="772">
        <v>0</v>
      </c>
      <c r="G2201" s="825">
        <v>2</v>
      </c>
      <c r="H2201" s="772">
        <v>1</v>
      </c>
      <c r="I2201" s="819">
        <f t="shared" si="70"/>
        <v>2</v>
      </c>
      <c r="J2201" s="819">
        <f t="shared" si="71"/>
        <v>1</v>
      </c>
      <c r="K2201" s="941"/>
    </row>
    <row r="2202" spans="1:11">
      <c r="A2202" s="15" t="s">
        <v>3676</v>
      </c>
      <c r="B2202" s="15" t="s">
        <v>17835</v>
      </c>
      <c r="C2202" s="772" t="s">
        <v>3672</v>
      </c>
      <c r="D2202" s="17" t="s">
        <v>14597</v>
      </c>
      <c r="E2202" s="825">
        <v>0</v>
      </c>
      <c r="F2202" s="772">
        <v>0</v>
      </c>
      <c r="G2202" s="825">
        <v>1</v>
      </c>
      <c r="H2202" s="772">
        <v>1</v>
      </c>
      <c r="I2202" s="819">
        <f t="shared" si="70"/>
        <v>1</v>
      </c>
      <c r="J2202" s="819">
        <f t="shared" si="71"/>
        <v>1</v>
      </c>
      <c r="K2202" s="941"/>
    </row>
    <row r="2203" spans="1:11">
      <c r="A2203" s="15" t="s">
        <v>3676</v>
      </c>
      <c r="B2203" s="15" t="s">
        <v>17835</v>
      </c>
      <c r="C2203" s="772" t="s">
        <v>3673</v>
      </c>
      <c r="D2203" s="17" t="s">
        <v>14598</v>
      </c>
      <c r="E2203" s="825">
        <v>0</v>
      </c>
      <c r="F2203" s="772">
        <v>0</v>
      </c>
      <c r="G2203" s="825">
        <v>4</v>
      </c>
      <c r="H2203" s="772">
        <v>1</v>
      </c>
      <c r="I2203" s="819">
        <f t="shared" si="70"/>
        <v>4</v>
      </c>
      <c r="J2203" s="819">
        <f t="shared" si="71"/>
        <v>1</v>
      </c>
      <c r="K2203" s="941"/>
    </row>
    <row r="2204" spans="1:11">
      <c r="A2204" s="15" t="s">
        <v>3676</v>
      </c>
      <c r="B2204" s="15" t="s">
        <v>17835</v>
      </c>
      <c r="C2204" s="772" t="s">
        <v>3674</v>
      </c>
      <c r="D2204" s="17" t="s">
        <v>15965</v>
      </c>
      <c r="E2204" s="825">
        <v>0</v>
      </c>
      <c r="F2204" s="772">
        <v>0</v>
      </c>
      <c r="G2204" s="825">
        <v>1</v>
      </c>
      <c r="H2204" s="772">
        <v>1</v>
      </c>
      <c r="I2204" s="819">
        <f t="shared" si="70"/>
        <v>1</v>
      </c>
      <c r="J2204" s="819">
        <f t="shared" si="71"/>
        <v>1</v>
      </c>
      <c r="K2204" s="941"/>
    </row>
    <row r="2205" spans="1:11">
      <c r="A2205" s="15" t="s">
        <v>3676</v>
      </c>
      <c r="B2205" s="15" t="s">
        <v>17835</v>
      </c>
      <c r="C2205" s="772" t="s">
        <v>3675</v>
      </c>
      <c r="D2205" s="17" t="s">
        <v>15966</v>
      </c>
      <c r="E2205" s="825">
        <v>0</v>
      </c>
      <c r="F2205" s="772">
        <v>0</v>
      </c>
      <c r="G2205" s="825">
        <v>1</v>
      </c>
      <c r="H2205" s="772">
        <v>5</v>
      </c>
      <c r="I2205" s="819">
        <f t="shared" si="70"/>
        <v>1</v>
      </c>
      <c r="J2205" s="819">
        <f t="shared" si="71"/>
        <v>5</v>
      </c>
      <c r="K2205" s="941"/>
    </row>
    <row r="2206" spans="1:11">
      <c r="A2206" s="15" t="s">
        <v>3870</v>
      </c>
      <c r="B2206" s="15" t="s">
        <v>17835</v>
      </c>
      <c r="C2206" s="772" t="s">
        <v>1844</v>
      </c>
      <c r="D2206" s="17" t="s">
        <v>14604</v>
      </c>
      <c r="E2206" s="825">
        <v>0</v>
      </c>
      <c r="F2206" s="772">
        <v>1</v>
      </c>
      <c r="G2206" s="825">
        <v>2</v>
      </c>
      <c r="H2206" s="772">
        <v>1</v>
      </c>
      <c r="I2206" s="819">
        <f t="shared" si="70"/>
        <v>2</v>
      </c>
      <c r="J2206" s="819">
        <f t="shared" si="71"/>
        <v>2</v>
      </c>
      <c r="K2206" s="941"/>
    </row>
    <row r="2207" spans="1:11">
      <c r="A2207" s="15" t="s">
        <v>3870</v>
      </c>
      <c r="B2207" s="15" t="s">
        <v>17835</v>
      </c>
      <c r="C2207" s="772" t="s">
        <v>1847</v>
      </c>
      <c r="D2207" s="17" t="s">
        <v>14607</v>
      </c>
      <c r="E2207" s="825">
        <v>3</v>
      </c>
      <c r="F2207" s="772">
        <v>5</v>
      </c>
      <c r="G2207" s="825">
        <v>7</v>
      </c>
      <c r="H2207" s="772">
        <v>15</v>
      </c>
      <c r="I2207" s="819">
        <f t="shared" si="70"/>
        <v>10</v>
      </c>
      <c r="J2207" s="819">
        <f t="shared" si="71"/>
        <v>20</v>
      </c>
      <c r="K2207" s="941"/>
    </row>
    <row r="2208" spans="1:11">
      <c r="A2208" s="15" t="s">
        <v>3870</v>
      </c>
      <c r="B2208" s="15" t="s">
        <v>17835</v>
      </c>
      <c r="C2208" s="772" t="s">
        <v>1853</v>
      </c>
      <c r="D2208" s="17" t="s">
        <v>14615</v>
      </c>
      <c r="E2208" s="825">
        <v>0</v>
      </c>
      <c r="F2208" s="772">
        <v>1</v>
      </c>
      <c r="G2208" s="825"/>
      <c r="H2208" s="772">
        <v>1</v>
      </c>
      <c r="I2208" s="819">
        <f t="shared" si="70"/>
        <v>0</v>
      </c>
      <c r="J2208" s="819">
        <f t="shared" si="71"/>
        <v>2</v>
      </c>
      <c r="K2208" s="941"/>
    </row>
    <row r="2209" spans="1:11">
      <c r="A2209" s="15" t="s">
        <v>3870</v>
      </c>
      <c r="B2209" s="15" t="s">
        <v>17835</v>
      </c>
      <c r="C2209" s="772" t="s">
        <v>3707</v>
      </c>
      <c r="D2209" s="17" t="s">
        <v>3708</v>
      </c>
      <c r="E2209" s="825">
        <v>0</v>
      </c>
      <c r="F2209" s="772">
        <v>1</v>
      </c>
      <c r="G2209" s="825"/>
      <c r="H2209" s="772">
        <v>1</v>
      </c>
      <c r="I2209" s="819">
        <f t="shared" si="70"/>
        <v>0</v>
      </c>
      <c r="J2209" s="819">
        <f t="shared" si="71"/>
        <v>2</v>
      </c>
      <c r="K2209" s="941"/>
    </row>
    <row r="2210" spans="1:11">
      <c r="A2210" s="15" t="s">
        <v>3870</v>
      </c>
      <c r="B2210" s="15" t="s">
        <v>17835</v>
      </c>
      <c r="C2210" s="772" t="s">
        <v>3709</v>
      </c>
      <c r="D2210" s="17" t="s">
        <v>3710</v>
      </c>
      <c r="E2210" s="825">
        <v>0</v>
      </c>
      <c r="F2210" s="772">
        <v>1</v>
      </c>
      <c r="G2210" s="825"/>
      <c r="H2210" s="772">
        <v>1</v>
      </c>
      <c r="I2210" s="819">
        <f t="shared" si="70"/>
        <v>0</v>
      </c>
      <c r="J2210" s="819">
        <f t="shared" si="71"/>
        <v>2</v>
      </c>
      <c r="K2210" s="941"/>
    </row>
    <row r="2211" spans="1:11">
      <c r="A2211" s="15" t="s">
        <v>3870</v>
      </c>
      <c r="B2211" s="15" t="s">
        <v>17835</v>
      </c>
      <c r="C2211" s="772" t="s">
        <v>3711</v>
      </c>
      <c r="D2211" s="17" t="s">
        <v>3712</v>
      </c>
      <c r="E2211" s="825">
        <v>0</v>
      </c>
      <c r="F2211" s="772">
        <v>1</v>
      </c>
      <c r="G2211" s="825"/>
      <c r="H2211" s="772">
        <v>1</v>
      </c>
      <c r="I2211" s="819">
        <f t="shared" si="70"/>
        <v>0</v>
      </c>
      <c r="J2211" s="819">
        <f t="shared" si="71"/>
        <v>2</v>
      </c>
      <c r="K2211" s="941"/>
    </row>
    <row r="2212" spans="1:11">
      <c r="A2212" s="15" t="s">
        <v>3870</v>
      </c>
      <c r="B2212" s="15" t="s">
        <v>17835</v>
      </c>
      <c r="C2212" s="772" t="s">
        <v>3713</v>
      </c>
      <c r="D2212" s="17" t="s">
        <v>15967</v>
      </c>
      <c r="E2212" s="825">
        <v>0</v>
      </c>
      <c r="F2212" s="772">
        <v>0</v>
      </c>
      <c r="G2212" s="825">
        <v>1</v>
      </c>
      <c r="H2212" s="772">
        <v>5</v>
      </c>
      <c r="I2212" s="819">
        <f t="shared" si="70"/>
        <v>1</v>
      </c>
      <c r="J2212" s="819">
        <f t="shared" si="71"/>
        <v>5</v>
      </c>
      <c r="K2212" s="941"/>
    </row>
    <row r="2213" spans="1:11">
      <c r="A2213" s="15" t="s">
        <v>3870</v>
      </c>
      <c r="B2213" s="15" t="s">
        <v>17835</v>
      </c>
      <c r="C2213" s="772" t="s">
        <v>3714</v>
      </c>
      <c r="D2213" s="17" t="s">
        <v>5819</v>
      </c>
      <c r="E2213" s="825">
        <v>0</v>
      </c>
      <c r="F2213" s="772">
        <v>0</v>
      </c>
      <c r="G2213" s="825">
        <v>4</v>
      </c>
      <c r="H2213" s="772">
        <v>1</v>
      </c>
      <c r="I2213" s="819">
        <f t="shared" si="70"/>
        <v>4</v>
      </c>
      <c r="J2213" s="819">
        <f t="shared" si="71"/>
        <v>1</v>
      </c>
      <c r="K2213" s="941"/>
    </row>
    <row r="2214" spans="1:11">
      <c r="A2214" s="15" t="s">
        <v>3870</v>
      </c>
      <c r="B2214" s="15" t="s">
        <v>17835</v>
      </c>
      <c r="C2214" s="772" t="s">
        <v>3715</v>
      </c>
      <c r="D2214" s="17" t="s">
        <v>15968</v>
      </c>
      <c r="E2214" s="825">
        <v>0</v>
      </c>
      <c r="F2214" s="772">
        <v>0</v>
      </c>
      <c r="G2214" s="825"/>
      <c r="H2214" s="772">
        <v>1</v>
      </c>
      <c r="I2214" s="819">
        <f t="shared" si="70"/>
        <v>0</v>
      </c>
      <c r="J2214" s="819">
        <f t="shared" si="71"/>
        <v>1</v>
      </c>
      <c r="K2214" s="941"/>
    </row>
    <row r="2215" spans="1:11">
      <c r="A2215" s="15" t="s">
        <v>3870</v>
      </c>
      <c r="B2215" s="15" t="s">
        <v>17835</v>
      </c>
      <c r="C2215" s="772" t="s">
        <v>3716</v>
      </c>
      <c r="D2215" s="17" t="s">
        <v>3717</v>
      </c>
      <c r="E2215" s="825">
        <v>0</v>
      </c>
      <c r="F2215" s="772">
        <v>0</v>
      </c>
      <c r="G2215" s="825"/>
      <c r="H2215" s="772">
        <v>1</v>
      </c>
      <c r="I2215" s="819">
        <f t="shared" si="70"/>
        <v>0</v>
      </c>
      <c r="J2215" s="819">
        <f t="shared" si="71"/>
        <v>1</v>
      </c>
      <c r="K2215" s="941"/>
    </row>
    <row r="2216" spans="1:11">
      <c r="A2216" s="15" t="s">
        <v>3870</v>
      </c>
      <c r="B2216" s="15" t="s">
        <v>17835</v>
      </c>
      <c r="C2216" s="772" t="s">
        <v>3718</v>
      </c>
      <c r="D2216" s="17" t="s">
        <v>15969</v>
      </c>
      <c r="E2216" s="825">
        <v>0</v>
      </c>
      <c r="F2216" s="772">
        <v>1</v>
      </c>
      <c r="G2216" s="825">
        <v>1</v>
      </c>
      <c r="H2216" s="772">
        <v>1</v>
      </c>
      <c r="I2216" s="819">
        <f t="shared" si="70"/>
        <v>1</v>
      </c>
      <c r="J2216" s="819">
        <f t="shared" si="71"/>
        <v>2</v>
      </c>
      <c r="K2216" s="941"/>
    </row>
    <row r="2217" spans="1:11">
      <c r="A2217" s="15" t="s">
        <v>3870</v>
      </c>
      <c r="B2217" s="15" t="s">
        <v>17835</v>
      </c>
      <c r="C2217" s="772" t="s">
        <v>3719</v>
      </c>
      <c r="D2217" s="17" t="s">
        <v>15970</v>
      </c>
      <c r="E2217" s="825">
        <v>23</v>
      </c>
      <c r="F2217" s="772">
        <v>10</v>
      </c>
      <c r="G2217" s="825">
        <v>20</v>
      </c>
      <c r="H2217" s="772">
        <v>10</v>
      </c>
      <c r="I2217" s="819">
        <f t="shared" si="70"/>
        <v>43</v>
      </c>
      <c r="J2217" s="819">
        <f t="shared" si="71"/>
        <v>20</v>
      </c>
      <c r="K2217" s="941"/>
    </row>
    <row r="2218" spans="1:11">
      <c r="A2218" s="15" t="s">
        <v>3870</v>
      </c>
      <c r="B2218" s="15" t="s">
        <v>17835</v>
      </c>
      <c r="C2218" s="772" t="s">
        <v>3720</v>
      </c>
      <c r="D2218" s="17" t="s">
        <v>15971</v>
      </c>
      <c r="E2218" s="825">
        <v>0</v>
      </c>
      <c r="F2218" s="772">
        <v>1</v>
      </c>
      <c r="G2218" s="825">
        <v>10</v>
      </c>
      <c r="H2218" s="772">
        <v>25</v>
      </c>
      <c r="I2218" s="819">
        <f t="shared" si="70"/>
        <v>10</v>
      </c>
      <c r="J2218" s="819">
        <f t="shared" si="71"/>
        <v>26</v>
      </c>
      <c r="K2218" s="941"/>
    </row>
    <row r="2219" spans="1:11">
      <c r="A2219" s="15" t="s">
        <v>3870</v>
      </c>
      <c r="B2219" s="15" t="s">
        <v>17835</v>
      </c>
      <c r="C2219" s="772" t="s">
        <v>3721</v>
      </c>
      <c r="D2219" s="17" t="s">
        <v>15972</v>
      </c>
      <c r="E2219" s="825">
        <v>0</v>
      </c>
      <c r="F2219" s="772">
        <v>0</v>
      </c>
      <c r="G2219" s="825">
        <v>59</v>
      </c>
      <c r="H2219" s="772">
        <v>45</v>
      </c>
      <c r="I2219" s="819">
        <f t="shared" si="70"/>
        <v>59</v>
      </c>
      <c r="J2219" s="819">
        <f t="shared" si="71"/>
        <v>45</v>
      </c>
      <c r="K2219" s="941"/>
    </row>
    <row r="2220" spans="1:11">
      <c r="A2220" s="15" t="s">
        <v>3870</v>
      </c>
      <c r="B2220" s="15" t="s">
        <v>17835</v>
      </c>
      <c r="C2220" s="772" t="s">
        <v>3722</v>
      </c>
      <c r="D2220" s="17" t="s">
        <v>15973</v>
      </c>
      <c r="E2220" s="825">
        <v>0</v>
      </c>
      <c r="F2220" s="772">
        <v>0</v>
      </c>
      <c r="G2220" s="825">
        <v>7</v>
      </c>
      <c r="H2220" s="772">
        <v>30</v>
      </c>
      <c r="I2220" s="819">
        <f t="shared" si="70"/>
        <v>7</v>
      </c>
      <c r="J2220" s="819">
        <f t="shared" si="71"/>
        <v>30</v>
      </c>
      <c r="K2220" s="941"/>
    </row>
    <row r="2221" spans="1:11">
      <c r="A2221" s="15" t="s">
        <v>3870</v>
      </c>
      <c r="B2221" s="15" t="s">
        <v>17835</v>
      </c>
      <c r="C2221" s="772" t="s">
        <v>3723</v>
      </c>
      <c r="D2221" s="17" t="s">
        <v>3724</v>
      </c>
      <c r="E2221" s="825">
        <v>0</v>
      </c>
      <c r="F2221" s="772">
        <v>0</v>
      </c>
      <c r="G2221" s="825"/>
      <c r="H2221" s="772">
        <v>1</v>
      </c>
      <c r="I2221" s="819">
        <f t="shared" si="70"/>
        <v>0</v>
      </c>
      <c r="J2221" s="819">
        <f t="shared" si="71"/>
        <v>1</v>
      </c>
      <c r="K2221" s="941"/>
    </row>
    <row r="2222" spans="1:11">
      <c r="A2222" s="15" t="s">
        <v>3870</v>
      </c>
      <c r="B2222" s="15" t="s">
        <v>17835</v>
      </c>
      <c r="C2222" s="772" t="s">
        <v>3725</v>
      </c>
      <c r="D2222" s="17" t="s">
        <v>3726</v>
      </c>
      <c r="E2222" s="825">
        <v>0</v>
      </c>
      <c r="F2222" s="772">
        <v>0</v>
      </c>
      <c r="G2222" s="825"/>
      <c r="H2222" s="772">
        <v>1</v>
      </c>
      <c r="I2222" s="819">
        <f t="shared" si="70"/>
        <v>0</v>
      </c>
      <c r="J2222" s="819">
        <f t="shared" si="71"/>
        <v>1</v>
      </c>
      <c r="K2222" s="941"/>
    </row>
    <row r="2223" spans="1:11">
      <c r="A2223" s="15" t="s">
        <v>3870</v>
      </c>
      <c r="B2223" s="15" t="s">
        <v>17835</v>
      </c>
      <c r="C2223" s="772" t="s">
        <v>3727</v>
      </c>
      <c r="D2223" s="17" t="s">
        <v>3728</v>
      </c>
      <c r="E2223" s="825">
        <v>0</v>
      </c>
      <c r="F2223" s="772">
        <v>0</v>
      </c>
      <c r="G2223" s="825"/>
      <c r="H2223" s="772">
        <v>1</v>
      </c>
      <c r="I2223" s="819">
        <f t="shared" si="70"/>
        <v>0</v>
      </c>
      <c r="J2223" s="819">
        <f t="shared" si="71"/>
        <v>1</v>
      </c>
      <c r="K2223" s="941"/>
    </row>
    <row r="2224" spans="1:11">
      <c r="A2224" s="15" t="s">
        <v>3870</v>
      </c>
      <c r="B2224" s="15" t="s">
        <v>17835</v>
      </c>
      <c r="C2224" s="772" t="s">
        <v>3729</v>
      </c>
      <c r="D2224" s="17" t="s">
        <v>3730</v>
      </c>
      <c r="E2224" s="825">
        <v>0</v>
      </c>
      <c r="F2224" s="772">
        <v>0</v>
      </c>
      <c r="G2224" s="825"/>
      <c r="H2224" s="772">
        <v>1</v>
      </c>
      <c r="I2224" s="819">
        <f t="shared" si="70"/>
        <v>0</v>
      </c>
      <c r="J2224" s="819">
        <f t="shared" si="71"/>
        <v>1</v>
      </c>
      <c r="K2224" s="941"/>
    </row>
    <row r="2225" spans="1:11">
      <c r="A2225" s="15" t="s">
        <v>3870</v>
      </c>
      <c r="B2225" s="15" t="s">
        <v>17835</v>
      </c>
      <c r="C2225" s="772" t="s">
        <v>3731</v>
      </c>
      <c r="D2225" s="17" t="s">
        <v>3732</v>
      </c>
      <c r="E2225" s="825">
        <v>0</v>
      </c>
      <c r="F2225" s="772">
        <v>0</v>
      </c>
      <c r="G2225" s="825">
        <v>1</v>
      </c>
      <c r="H2225" s="772">
        <v>1</v>
      </c>
      <c r="I2225" s="819">
        <f t="shared" si="70"/>
        <v>1</v>
      </c>
      <c r="J2225" s="819">
        <f t="shared" si="71"/>
        <v>1</v>
      </c>
      <c r="K2225" s="941"/>
    </row>
    <row r="2226" spans="1:11">
      <c r="A2226" s="15" t="s">
        <v>3870</v>
      </c>
      <c r="B2226" s="15" t="s">
        <v>17835</v>
      </c>
      <c r="C2226" s="772" t="s">
        <v>3733</v>
      </c>
      <c r="D2226" s="17" t="s">
        <v>3734</v>
      </c>
      <c r="E2226" s="825">
        <v>0</v>
      </c>
      <c r="F2226" s="772">
        <v>0</v>
      </c>
      <c r="G2226" s="825"/>
      <c r="H2226" s="772">
        <v>1</v>
      </c>
      <c r="I2226" s="819">
        <f t="shared" si="70"/>
        <v>0</v>
      </c>
      <c r="J2226" s="819">
        <f t="shared" si="71"/>
        <v>1</v>
      </c>
      <c r="K2226" s="941"/>
    </row>
    <row r="2227" spans="1:11">
      <c r="A2227" s="15" t="s">
        <v>3870</v>
      </c>
      <c r="B2227" s="15" t="s">
        <v>17835</v>
      </c>
      <c r="C2227" s="772" t="s">
        <v>3735</v>
      </c>
      <c r="D2227" s="17" t="s">
        <v>3736</v>
      </c>
      <c r="E2227" s="825">
        <v>0</v>
      </c>
      <c r="F2227" s="772">
        <v>0</v>
      </c>
      <c r="G2227" s="825">
        <v>7</v>
      </c>
      <c r="H2227" s="772">
        <v>8</v>
      </c>
      <c r="I2227" s="819">
        <f t="shared" si="70"/>
        <v>7</v>
      </c>
      <c r="J2227" s="819">
        <f t="shared" si="71"/>
        <v>8</v>
      </c>
      <c r="K2227" s="941"/>
    </row>
    <row r="2228" spans="1:11">
      <c r="A2228" s="15" t="s">
        <v>3870</v>
      </c>
      <c r="B2228" s="15" t="s">
        <v>17835</v>
      </c>
      <c r="C2228" s="772" t="s">
        <v>3737</v>
      </c>
      <c r="D2228" s="17" t="s">
        <v>15974</v>
      </c>
      <c r="E2228" s="825">
        <v>0</v>
      </c>
      <c r="F2228" s="772">
        <v>1</v>
      </c>
      <c r="G2228" s="825">
        <v>1</v>
      </c>
      <c r="H2228" s="772">
        <v>8</v>
      </c>
      <c r="I2228" s="819">
        <f t="shared" si="70"/>
        <v>1</v>
      </c>
      <c r="J2228" s="819">
        <f t="shared" si="71"/>
        <v>9</v>
      </c>
      <c r="K2228" s="941"/>
    </row>
    <row r="2229" spans="1:11" ht="38.25">
      <c r="A2229" s="15" t="s">
        <v>3870</v>
      </c>
      <c r="B2229" s="15" t="s">
        <v>17835</v>
      </c>
      <c r="C2229" s="772" t="s">
        <v>3738</v>
      </c>
      <c r="D2229" s="22" t="s">
        <v>15975</v>
      </c>
      <c r="E2229" s="825">
        <v>0</v>
      </c>
      <c r="F2229" s="772">
        <v>0</v>
      </c>
      <c r="G2229" s="825">
        <v>3</v>
      </c>
      <c r="H2229" s="772">
        <v>5</v>
      </c>
      <c r="I2229" s="819">
        <f t="shared" si="70"/>
        <v>3</v>
      </c>
      <c r="J2229" s="819">
        <f t="shared" si="71"/>
        <v>5</v>
      </c>
      <c r="K2229" s="941"/>
    </row>
    <row r="2230" spans="1:11" ht="38.25">
      <c r="A2230" s="15" t="s">
        <v>3870</v>
      </c>
      <c r="B2230" s="15" t="s">
        <v>17835</v>
      </c>
      <c r="C2230" s="772" t="s">
        <v>3739</v>
      </c>
      <c r="D2230" s="22" t="s">
        <v>15976</v>
      </c>
      <c r="E2230" s="825">
        <v>0</v>
      </c>
      <c r="F2230" s="772">
        <v>0</v>
      </c>
      <c r="G2230" s="825">
        <v>10</v>
      </c>
      <c r="H2230" s="772">
        <v>15</v>
      </c>
      <c r="I2230" s="819">
        <f t="shared" si="70"/>
        <v>10</v>
      </c>
      <c r="J2230" s="819">
        <f t="shared" si="71"/>
        <v>15</v>
      </c>
      <c r="K2230" s="941"/>
    </row>
    <row r="2231" spans="1:11">
      <c r="A2231" s="15" t="s">
        <v>3870</v>
      </c>
      <c r="B2231" s="15" t="s">
        <v>17835</v>
      </c>
      <c r="C2231" s="772" t="s">
        <v>3740</v>
      </c>
      <c r="D2231" s="17" t="s">
        <v>15977</v>
      </c>
      <c r="E2231" s="825">
        <v>0</v>
      </c>
      <c r="F2231" s="772">
        <v>0</v>
      </c>
      <c r="G2231" s="825">
        <v>1</v>
      </c>
      <c r="H2231" s="772">
        <v>1</v>
      </c>
      <c r="I2231" s="819">
        <f t="shared" si="70"/>
        <v>1</v>
      </c>
      <c r="J2231" s="819">
        <f t="shared" si="71"/>
        <v>1</v>
      </c>
      <c r="K2231" s="941"/>
    </row>
    <row r="2232" spans="1:11">
      <c r="A2232" s="15" t="s">
        <v>3870</v>
      </c>
      <c r="B2232" s="15" t="s">
        <v>17835</v>
      </c>
      <c r="C2232" s="772" t="s">
        <v>3741</v>
      </c>
      <c r="D2232" s="17" t="s">
        <v>15978</v>
      </c>
      <c r="E2232" s="825">
        <v>0</v>
      </c>
      <c r="F2232" s="772">
        <v>0</v>
      </c>
      <c r="G2232" s="825"/>
      <c r="H2232" s="772">
        <v>1</v>
      </c>
      <c r="I2232" s="819">
        <f t="shared" si="70"/>
        <v>0</v>
      </c>
      <c r="J2232" s="819">
        <f t="shared" si="71"/>
        <v>1</v>
      </c>
      <c r="K2232" s="941"/>
    </row>
    <row r="2233" spans="1:11" ht="38.25">
      <c r="A2233" s="15" t="s">
        <v>3870</v>
      </c>
      <c r="B2233" s="15" t="s">
        <v>17835</v>
      </c>
      <c r="C2233" s="772" t="s">
        <v>3742</v>
      </c>
      <c r="D2233" s="22" t="s">
        <v>15979</v>
      </c>
      <c r="E2233" s="825">
        <v>0</v>
      </c>
      <c r="F2233" s="772">
        <v>0</v>
      </c>
      <c r="G2233" s="825">
        <v>1</v>
      </c>
      <c r="H2233" s="772">
        <v>5</v>
      </c>
      <c r="I2233" s="819">
        <f t="shared" si="70"/>
        <v>1</v>
      </c>
      <c r="J2233" s="819">
        <f t="shared" si="71"/>
        <v>5</v>
      </c>
      <c r="K2233" s="941"/>
    </row>
    <row r="2234" spans="1:11" ht="51">
      <c r="A2234" s="15" t="s">
        <v>3870</v>
      </c>
      <c r="B2234" s="15" t="s">
        <v>17835</v>
      </c>
      <c r="C2234" s="772" t="s">
        <v>3743</v>
      </c>
      <c r="D2234" s="22" t="s">
        <v>15980</v>
      </c>
      <c r="E2234" s="825">
        <v>0</v>
      </c>
      <c r="F2234" s="772">
        <v>0</v>
      </c>
      <c r="G2234" s="825">
        <v>1</v>
      </c>
      <c r="H2234" s="772">
        <v>1</v>
      </c>
      <c r="I2234" s="819">
        <f t="shared" si="70"/>
        <v>1</v>
      </c>
      <c r="J2234" s="819">
        <f t="shared" si="71"/>
        <v>1</v>
      </c>
      <c r="K2234" s="941"/>
    </row>
    <row r="2235" spans="1:11">
      <c r="A2235" s="15" t="s">
        <v>3870</v>
      </c>
      <c r="B2235" s="15" t="s">
        <v>17835</v>
      </c>
      <c r="C2235" s="772" t="s">
        <v>3744</v>
      </c>
      <c r="D2235" s="17" t="s">
        <v>15981</v>
      </c>
      <c r="E2235" s="825">
        <v>0</v>
      </c>
      <c r="F2235" s="772">
        <v>0</v>
      </c>
      <c r="G2235" s="825">
        <v>3</v>
      </c>
      <c r="H2235" s="772">
        <v>5</v>
      </c>
      <c r="I2235" s="819">
        <f t="shared" si="70"/>
        <v>3</v>
      </c>
      <c r="J2235" s="819">
        <f t="shared" si="71"/>
        <v>5</v>
      </c>
      <c r="K2235" s="941"/>
    </row>
    <row r="2236" spans="1:11">
      <c r="A2236" s="15" t="s">
        <v>3870</v>
      </c>
      <c r="B2236" s="15" t="s">
        <v>17835</v>
      </c>
      <c r="C2236" s="772" t="s">
        <v>3745</v>
      </c>
      <c r="D2236" s="17" t="s">
        <v>15982</v>
      </c>
      <c r="E2236" s="825">
        <v>0</v>
      </c>
      <c r="F2236" s="772">
        <v>0</v>
      </c>
      <c r="G2236" s="825">
        <v>8</v>
      </c>
      <c r="H2236" s="772">
        <v>15</v>
      </c>
      <c r="I2236" s="819">
        <f t="shared" si="70"/>
        <v>8</v>
      </c>
      <c r="J2236" s="819">
        <f t="shared" si="71"/>
        <v>15</v>
      </c>
      <c r="K2236" s="941"/>
    </row>
    <row r="2237" spans="1:11">
      <c r="A2237" s="15" t="s">
        <v>3870</v>
      </c>
      <c r="B2237" s="15" t="s">
        <v>17835</v>
      </c>
      <c r="C2237" s="772" t="s">
        <v>3746</v>
      </c>
      <c r="D2237" s="17" t="s">
        <v>15983</v>
      </c>
      <c r="E2237" s="825">
        <v>0</v>
      </c>
      <c r="F2237" s="772">
        <v>0</v>
      </c>
      <c r="G2237" s="825"/>
      <c r="H2237" s="772">
        <v>5</v>
      </c>
      <c r="I2237" s="819">
        <f t="shared" si="70"/>
        <v>0</v>
      </c>
      <c r="J2237" s="819">
        <f t="shared" si="71"/>
        <v>5</v>
      </c>
      <c r="K2237" s="941"/>
    </row>
    <row r="2238" spans="1:11">
      <c r="A2238" s="15" t="s">
        <v>3870</v>
      </c>
      <c r="B2238" s="15" t="s">
        <v>17835</v>
      </c>
      <c r="C2238" s="772" t="s">
        <v>3747</v>
      </c>
      <c r="D2238" s="17" t="s">
        <v>15984</v>
      </c>
      <c r="E2238" s="825">
        <v>0</v>
      </c>
      <c r="F2238" s="772">
        <v>0</v>
      </c>
      <c r="G2238" s="825">
        <v>2</v>
      </c>
      <c r="H2238" s="772">
        <v>5</v>
      </c>
      <c r="I2238" s="819">
        <f t="shared" si="70"/>
        <v>2</v>
      </c>
      <c r="J2238" s="819">
        <f t="shared" si="71"/>
        <v>5</v>
      </c>
      <c r="K2238" s="941"/>
    </row>
    <row r="2239" spans="1:11">
      <c r="A2239" s="15" t="s">
        <v>3870</v>
      </c>
      <c r="B2239" s="15" t="s">
        <v>17835</v>
      </c>
      <c r="C2239" s="772" t="s">
        <v>3748</v>
      </c>
      <c r="D2239" s="17" t="s">
        <v>15985</v>
      </c>
      <c r="E2239" s="825">
        <v>0</v>
      </c>
      <c r="F2239" s="772">
        <v>0</v>
      </c>
      <c r="G2239" s="825">
        <v>1</v>
      </c>
      <c r="H2239" s="772">
        <v>5</v>
      </c>
      <c r="I2239" s="819">
        <f t="shared" si="70"/>
        <v>1</v>
      </c>
      <c r="J2239" s="819">
        <f t="shared" si="71"/>
        <v>5</v>
      </c>
      <c r="K2239" s="941"/>
    </row>
    <row r="2240" spans="1:11">
      <c r="A2240" s="15" t="s">
        <v>3870</v>
      </c>
      <c r="B2240" s="15" t="s">
        <v>17835</v>
      </c>
      <c r="C2240" s="772" t="s">
        <v>3749</v>
      </c>
      <c r="D2240" s="17" t="s">
        <v>15986</v>
      </c>
      <c r="E2240" s="825">
        <v>0</v>
      </c>
      <c r="F2240" s="772">
        <v>0</v>
      </c>
      <c r="G2240" s="825">
        <v>3</v>
      </c>
      <c r="H2240" s="772">
        <v>5</v>
      </c>
      <c r="I2240" s="819">
        <f t="shared" si="70"/>
        <v>3</v>
      </c>
      <c r="J2240" s="819">
        <f t="shared" si="71"/>
        <v>5</v>
      </c>
      <c r="K2240" s="941"/>
    </row>
    <row r="2241" spans="1:11">
      <c r="A2241" s="15" t="s">
        <v>3870</v>
      </c>
      <c r="B2241" s="15" t="s">
        <v>17835</v>
      </c>
      <c r="C2241" s="772" t="s">
        <v>3750</v>
      </c>
      <c r="D2241" s="17" t="s">
        <v>15987</v>
      </c>
      <c r="E2241" s="825">
        <v>0</v>
      </c>
      <c r="F2241" s="772">
        <v>1</v>
      </c>
      <c r="G2241" s="825">
        <v>13</v>
      </c>
      <c r="H2241" s="772">
        <v>5</v>
      </c>
      <c r="I2241" s="819">
        <f t="shared" ref="I2241:I2304" si="72">E2241+G2241</f>
        <v>13</v>
      </c>
      <c r="J2241" s="819">
        <f t="shared" ref="J2241:J2304" si="73">F2241+H2241</f>
        <v>6</v>
      </c>
      <c r="K2241" s="941"/>
    </row>
    <row r="2242" spans="1:11">
      <c r="A2242" s="15" t="s">
        <v>3870</v>
      </c>
      <c r="B2242" s="15" t="s">
        <v>17835</v>
      </c>
      <c r="C2242" s="772" t="s">
        <v>3751</v>
      </c>
      <c r="D2242" s="17" t="s">
        <v>15988</v>
      </c>
      <c r="E2242" s="825">
        <v>0</v>
      </c>
      <c r="F2242" s="772">
        <v>0</v>
      </c>
      <c r="G2242" s="825">
        <v>2</v>
      </c>
      <c r="H2242" s="772">
        <v>1</v>
      </c>
      <c r="I2242" s="819">
        <f t="shared" si="72"/>
        <v>2</v>
      </c>
      <c r="J2242" s="819">
        <f t="shared" si="73"/>
        <v>1</v>
      </c>
      <c r="K2242" s="941"/>
    </row>
    <row r="2243" spans="1:11">
      <c r="A2243" s="15" t="s">
        <v>3870</v>
      </c>
      <c r="B2243" s="15" t="s">
        <v>17835</v>
      </c>
      <c r="C2243" s="772" t="s">
        <v>3752</v>
      </c>
      <c r="D2243" s="17" t="s">
        <v>15989</v>
      </c>
      <c r="E2243" s="825">
        <v>0</v>
      </c>
      <c r="F2243" s="772">
        <v>0</v>
      </c>
      <c r="G2243" s="825">
        <v>2</v>
      </c>
      <c r="H2243" s="772">
        <v>2</v>
      </c>
      <c r="I2243" s="819">
        <f t="shared" si="72"/>
        <v>2</v>
      </c>
      <c r="J2243" s="819">
        <f t="shared" si="73"/>
        <v>2</v>
      </c>
      <c r="K2243" s="941"/>
    </row>
    <row r="2244" spans="1:11" ht="38.25">
      <c r="A2244" s="15" t="s">
        <v>3870</v>
      </c>
      <c r="B2244" s="15" t="s">
        <v>17835</v>
      </c>
      <c r="C2244" s="772" t="s">
        <v>3753</v>
      </c>
      <c r="D2244" s="22" t="s">
        <v>15990</v>
      </c>
      <c r="E2244" s="825">
        <v>0</v>
      </c>
      <c r="F2244" s="772">
        <v>0</v>
      </c>
      <c r="G2244" s="825"/>
      <c r="H2244" s="772">
        <v>1</v>
      </c>
      <c r="I2244" s="819">
        <f t="shared" si="72"/>
        <v>0</v>
      </c>
      <c r="J2244" s="819">
        <f t="shared" si="73"/>
        <v>1</v>
      </c>
      <c r="K2244" s="941"/>
    </row>
    <row r="2245" spans="1:11">
      <c r="A2245" s="15" t="s">
        <v>3870</v>
      </c>
      <c r="B2245" s="15" t="s">
        <v>17835</v>
      </c>
      <c r="C2245" s="772" t="s">
        <v>3754</v>
      </c>
      <c r="D2245" s="17" t="s">
        <v>15991</v>
      </c>
      <c r="E2245" s="825">
        <v>0</v>
      </c>
      <c r="F2245" s="772">
        <v>0</v>
      </c>
      <c r="G2245" s="825"/>
      <c r="H2245" s="772">
        <v>5</v>
      </c>
      <c r="I2245" s="819">
        <f t="shared" si="72"/>
        <v>0</v>
      </c>
      <c r="J2245" s="819">
        <f t="shared" si="73"/>
        <v>5</v>
      </c>
      <c r="K2245" s="941"/>
    </row>
    <row r="2246" spans="1:11">
      <c r="A2246" s="15" t="s">
        <v>3870</v>
      </c>
      <c r="B2246" s="15" t="s">
        <v>17835</v>
      </c>
      <c r="C2246" s="772" t="s">
        <v>3755</v>
      </c>
      <c r="D2246" s="17" t="s">
        <v>15992</v>
      </c>
      <c r="E2246" s="825">
        <v>0</v>
      </c>
      <c r="F2246" s="772">
        <v>0</v>
      </c>
      <c r="G2246" s="825"/>
      <c r="H2246" s="772">
        <v>1</v>
      </c>
      <c r="I2246" s="819">
        <f t="shared" si="72"/>
        <v>0</v>
      </c>
      <c r="J2246" s="819">
        <f t="shared" si="73"/>
        <v>1</v>
      </c>
      <c r="K2246" s="941"/>
    </row>
    <row r="2247" spans="1:11">
      <c r="A2247" s="15" t="s">
        <v>3870</v>
      </c>
      <c r="B2247" s="15" t="s">
        <v>17835</v>
      </c>
      <c r="C2247" s="772" t="s">
        <v>3756</v>
      </c>
      <c r="D2247" s="17" t="s">
        <v>3757</v>
      </c>
      <c r="E2247" s="825">
        <v>0</v>
      </c>
      <c r="F2247" s="772">
        <v>0</v>
      </c>
      <c r="G2247" s="825">
        <v>3</v>
      </c>
      <c r="H2247" s="772">
        <v>1</v>
      </c>
      <c r="I2247" s="819">
        <f t="shared" si="72"/>
        <v>3</v>
      </c>
      <c r="J2247" s="819">
        <f t="shared" si="73"/>
        <v>1</v>
      </c>
      <c r="K2247" s="941"/>
    </row>
    <row r="2248" spans="1:11">
      <c r="A2248" s="15" t="s">
        <v>3870</v>
      </c>
      <c r="B2248" s="15" t="s">
        <v>17835</v>
      </c>
      <c r="C2248" s="772" t="s">
        <v>3758</v>
      </c>
      <c r="D2248" s="17" t="s">
        <v>3759</v>
      </c>
      <c r="E2248" s="825">
        <v>0</v>
      </c>
      <c r="F2248" s="772">
        <v>0</v>
      </c>
      <c r="G2248" s="825"/>
      <c r="H2248" s="772">
        <v>1</v>
      </c>
      <c r="I2248" s="819">
        <f t="shared" si="72"/>
        <v>0</v>
      </c>
      <c r="J2248" s="819">
        <f t="shared" si="73"/>
        <v>1</v>
      </c>
      <c r="K2248" s="941"/>
    </row>
    <row r="2249" spans="1:11">
      <c r="A2249" s="15" t="s">
        <v>3870</v>
      </c>
      <c r="B2249" s="15" t="s">
        <v>17835</v>
      </c>
      <c r="C2249" s="772" t="s">
        <v>3760</v>
      </c>
      <c r="D2249" s="17" t="s">
        <v>3761</v>
      </c>
      <c r="E2249" s="825">
        <v>0</v>
      </c>
      <c r="F2249" s="772">
        <v>0</v>
      </c>
      <c r="G2249" s="825">
        <v>8</v>
      </c>
      <c r="H2249" s="772">
        <v>1</v>
      </c>
      <c r="I2249" s="819">
        <f t="shared" si="72"/>
        <v>8</v>
      </c>
      <c r="J2249" s="819">
        <f t="shared" si="73"/>
        <v>1</v>
      </c>
      <c r="K2249" s="941"/>
    </row>
    <row r="2250" spans="1:11">
      <c r="A2250" s="15" t="s">
        <v>3870</v>
      </c>
      <c r="B2250" s="15" t="s">
        <v>17835</v>
      </c>
      <c r="C2250" s="772" t="s">
        <v>3762</v>
      </c>
      <c r="D2250" s="17" t="s">
        <v>3763</v>
      </c>
      <c r="E2250" s="825">
        <v>0</v>
      </c>
      <c r="F2250" s="772">
        <v>0</v>
      </c>
      <c r="G2250" s="825">
        <v>2</v>
      </c>
      <c r="H2250" s="772">
        <v>1</v>
      </c>
      <c r="I2250" s="819">
        <f t="shared" si="72"/>
        <v>2</v>
      </c>
      <c r="J2250" s="819">
        <f t="shared" si="73"/>
        <v>1</v>
      </c>
      <c r="K2250" s="941"/>
    </row>
    <row r="2251" spans="1:11">
      <c r="A2251" s="15" t="s">
        <v>3870</v>
      </c>
      <c r="B2251" s="15" t="s">
        <v>17835</v>
      </c>
      <c r="C2251" s="772" t="s">
        <v>3764</v>
      </c>
      <c r="D2251" s="17" t="s">
        <v>3765</v>
      </c>
      <c r="E2251" s="825">
        <v>0</v>
      </c>
      <c r="F2251" s="772">
        <v>0</v>
      </c>
      <c r="G2251" s="825">
        <v>1</v>
      </c>
      <c r="H2251" s="772">
        <v>1</v>
      </c>
      <c r="I2251" s="819">
        <f t="shared" si="72"/>
        <v>1</v>
      </c>
      <c r="J2251" s="819">
        <f t="shared" si="73"/>
        <v>1</v>
      </c>
      <c r="K2251" s="941"/>
    </row>
    <row r="2252" spans="1:11">
      <c r="A2252" s="15" t="s">
        <v>3870</v>
      </c>
      <c r="B2252" s="15" t="s">
        <v>17835</v>
      </c>
      <c r="C2252" s="772" t="s">
        <v>3766</v>
      </c>
      <c r="D2252" s="17" t="s">
        <v>3767</v>
      </c>
      <c r="E2252" s="825">
        <v>0</v>
      </c>
      <c r="F2252" s="772">
        <v>0</v>
      </c>
      <c r="G2252" s="825">
        <v>1</v>
      </c>
      <c r="H2252" s="772">
        <v>1</v>
      </c>
      <c r="I2252" s="819">
        <f t="shared" si="72"/>
        <v>1</v>
      </c>
      <c r="J2252" s="819">
        <f t="shared" si="73"/>
        <v>1</v>
      </c>
      <c r="K2252" s="941"/>
    </row>
    <row r="2253" spans="1:11">
      <c r="A2253" s="15" t="s">
        <v>3870</v>
      </c>
      <c r="B2253" s="15" t="s">
        <v>17835</v>
      </c>
      <c r="C2253" s="772" t="s">
        <v>3768</v>
      </c>
      <c r="D2253" s="17" t="s">
        <v>3769</v>
      </c>
      <c r="E2253" s="825">
        <v>0</v>
      </c>
      <c r="F2253" s="772">
        <v>0</v>
      </c>
      <c r="G2253" s="825">
        <v>7</v>
      </c>
      <c r="H2253" s="772">
        <v>3</v>
      </c>
      <c r="I2253" s="819">
        <f t="shared" si="72"/>
        <v>7</v>
      </c>
      <c r="J2253" s="819">
        <f t="shared" si="73"/>
        <v>3</v>
      </c>
      <c r="K2253" s="941"/>
    </row>
    <row r="2254" spans="1:11">
      <c r="A2254" s="15" t="s">
        <v>3870</v>
      </c>
      <c r="B2254" s="15" t="s">
        <v>17835</v>
      </c>
      <c r="C2254" s="772" t="s">
        <v>3770</v>
      </c>
      <c r="D2254" s="17" t="s">
        <v>3771</v>
      </c>
      <c r="E2254" s="825">
        <v>0</v>
      </c>
      <c r="F2254" s="772">
        <v>0</v>
      </c>
      <c r="G2254" s="825"/>
      <c r="H2254" s="772">
        <v>1</v>
      </c>
      <c r="I2254" s="819">
        <f t="shared" si="72"/>
        <v>0</v>
      </c>
      <c r="J2254" s="819">
        <f t="shared" si="73"/>
        <v>1</v>
      </c>
      <c r="K2254" s="941"/>
    </row>
    <row r="2255" spans="1:11">
      <c r="A2255" s="15" t="s">
        <v>3870</v>
      </c>
      <c r="B2255" s="15" t="s">
        <v>17835</v>
      </c>
      <c r="C2255" s="772" t="s">
        <v>3772</v>
      </c>
      <c r="D2255" s="17" t="s">
        <v>3773</v>
      </c>
      <c r="E2255" s="825">
        <v>0</v>
      </c>
      <c r="F2255" s="772">
        <v>0</v>
      </c>
      <c r="G2255" s="825">
        <v>4</v>
      </c>
      <c r="H2255" s="772">
        <v>1</v>
      </c>
      <c r="I2255" s="819">
        <f t="shared" si="72"/>
        <v>4</v>
      </c>
      <c r="J2255" s="819">
        <f t="shared" si="73"/>
        <v>1</v>
      </c>
      <c r="K2255" s="941"/>
    </row>
    <row r="2256" spans="1:11">
      <c r="A2256" s="15" t="s">
        <v>3870</v>
      </c>
      <c r="B2256" s="15" t="s">
        <v>17835</v>
      </c>
      <c r="C2256" s="772" t="s">
        <v>3774</v>
      </c>
      <c r="D2256" s="17" t="s">
        <v>3775</v>
      </c>
      <c r="E2256" s="825">
        <v>0</v>
      </c>
      <c r="F2256" s="772">
        <v>0</v>
      </c>
      <c r="G2256" s="825"/>
      <c r="H2256" s="772">
        <v>1</v>
      </c>
      <c r="I2256" s="819">
        <f t="shared" si="72"/>
        <v>0</v>
      </c>
      <c r="J2256" s="819">
        <f t="shared" si="73"/>
        <v>1</v>
      </c>
      <c r="K2256" s="941"/>
    </row>
    <row r="2257" spans="1:11">
      <c r="A2257" s="15" t="s">
        <v>3870</v>
      </c>
      <c r="B2257" s="15" t="s">
        <v>17835</v>
      </c>
      <c r="C2257" s="772" t="s">
        <v>3776</v>
      </c>
      <c r="D2257" s="17" t="s">
        <v>3777</v>
      </c>
      <c r="E2257" s="825">
        <v>0</v>
      </c>
      <c r="F2257" s="772">
        <v>0</v>
      </c>
      <c r="G2257" s="825"/>
      <c r="H2257" s="772">
        <v>1</v>
      </c>
      <c r="I2257" s="819">
        <f t="shared" si="72"/>
        <v>0</v>
      </c>
      <c r="J2257" s="819">
        <f t="shared" si="73"/>
        <v>1</v>
      </c>
      <c r="K2257" s="941"/>
    </row>
    <row r="2258" spans="1:11">
      <c r="A2258" s="15" t="s">
        <v>3870</v>
      </c>
      <c r="B2258" s="15" t="s">
        <v>17835</v>
      </c>
      <c r="C2258" s="772" t="s">
        <v>3778</v>
      </c>
      <c r="D2258" s="17" t="s">
        <v>3779</v>
      </c>
      <c r="E2258" s="825">
        <v>0</v>
      </c>
      <c r="F2258" s="772">
        <v>0</v>
      </c>
      <c r="G2258" s="825"/>
      <c r="H2258" s="772">
        <v>1</v>
      </c>
      <c r="I2258" s="819">
        <f t="shared" si="72"/>
        <v>0</v>
      </c>
      <c r="J2258" s="819">
        <f t="shared" si="73"/>
        <v>1</v>
      </c>
      <c r="K2258" s="941"/>
    </row>
    <row r="2259" spans="1:11">
      <c r="A2259" s="15" t="s">
        <v>3870</v>
      </c>
      <c r="B2259" s="15" t="s">
        <v>17835</v>
      </c>
      <c r="C2259" s="772" t="s">
        <v>3780</v>
      </c>
      <c r="D2259" s="17" t="s">
        <v>3781</v>
      </c>
      <c r="E2259" s="825">
        <v>0</v>
      </c>
      <c r="F2259" s="772">
        <v>0</v>
      </c>
      <c r="G2259" s="825"/>
      <c r="H2259" s="772">
        <v>1</v>
      </c>
      <c r="I2259" s="819">
        <f t="shared" si="72"/>
        <v>0</v>
      </c>
      <c r="J2259" s="819">
        <f t="shared" si="73"/>
        <v>1</v>
      </c>
      <c r="K2259" s="941"/>
    </row>
    <row r="2260" spans="1:11">
      <c r="A2260" s="15" t="s">
        <v>3870</v>
      </c>
      <c r="B2260" s="15" t="s">
        <v>17835</v>
      </c>
      <c r="C2260" s="772" t="s">
        <v>3782</v>
      </c>
      <c r="D2260" s="17" t="s">
        <v>3783</v>
      </c>
      <c r="E2260" s="825">
        <v>0</v>
      </c>
      <c r="F2260" s="772">
        <v>0</v>
      </c>
      <c r="G2260" s="825">
        <v>1</v>
      </c>
      <c r="H2260" s="772">
        <v>1</v>
      </c>
      <c r="I2260" s="819">
        <f t="shared" si="72"/>
        <v>1</v>
      </c>
      <c r="J2260" s="819">
        <f t="shared" si="73"/>
        <v>1</v>
      </c>
      <c r="K2260" s="941"/>
    </row>
    <row r="2261" spans="1:11" ht="38.25">
      <c r="A2261" s="15" t="s">
        <v>3870</v>
      </c>
      <c r="B2261" s="15" t="s">
        <v>17835</v>
      </c>
      <c r="C2261" s="772" t="s">
        <v>3784</v>
      </c>
      <c r="D2261" s="22" t="s">
        <v>15993</v>
      </c>
      <c r="E2261" s="825">
        <v>0</v>
      </c>
      <c r="F2261" s="772">
        <v>0</v>
      </c>
      <c r="G2261" s="825"/>
      <c r="H2261" s="772">
        <v>1</v>
      </c>
      <c r="I2261" s="819">
        <f t="shared" si="72"/>
        <v>0</v>
      </c>
      <c r="J2261" s="819">
        <f t="shared" si="73"/>
        <v>1</v>
      </c>
      <c r="K2261" s="941"/>
    </row>
    <row r="2262" spans="1:11">
      <c r="A2262" s="15" t="s">
        <v>3870</v>
      </c>
      <c r="B2262" s="15" t="s">
        <v>17835</v>
      </c>
      <c r="C2262" s="772" t="s">
        <v>3785</v>
      </c>
      <c r="D2262" s="17" t="s">
        <v>15994</v>
      </c>
      <c r="E2262" s="825">
        <v>0</v>
      </c>
      <c r="F2262" s="772">
        <v>0</v>
      </c>
      <c r="G2262" s="825">
        <v>4</v>
      </c>
      <c r="H2262" s="772">
        <v>8</v>
      </c>
      <c r="I2262" s="819">
        <f t="shared" si="72"/>
        <v>4</v>
      </c>
      <c r="J2262" s="819">
        <f t="shared" si="73"/>
        <v>8</v>
      </c>
      <c r="K2262" s="941"/>
    </row>
    <row r="2263" spans="1:11">
      <c r="A2263" s="15" t="s">
        <v>3870</v>
      </c>
      <c r="B2263" s="15" t="s">
        <v>17835</v>
      </c>
      <c r="C2263" s="772" t="s">
        <v>3786</v>
      </c>
      <c r="D2263" s="17" t="s">
        <v>15995</v>
      </c>
      <c r="E2263" s="825">
        <v>0</v>
      </c>
      <c r="F2263" s="772">
        <v>0</v>
      </c>
      <c r="G2263" s="825">
        <v>3</v>
      </c>
      <c r="H2263" s="772">
        <v>5</v>
      </c>
      <c r="I2263" s="819">
        <f t="shared" si="72"/>
        <v>3</v>
      </c>
      <c r="J2263" s="819">
        <f t="shared" si="73"/>
        <v>5</v>
      </c>
      <c r="K2263" s="941"/>
    </row>
    <row r="2264" spans="1:11">
      <c r="A2264" s="15" t="s">
        <v>3870</v>
      </c>
      <c r="B2264" s="15" t="s">
        <v>17835</v>
      </c>
      <c r="C2264" s="772" t="s">
        <v>3787</v>
      </c>
      <c r="D2264" s="17" t="s">
        <v>15996</v>
      </c>
      <c r="E2264" s="825">
        <v>0</v>
      </c>
      <c r="F2264" s="772">
        <v>0</v>
      </c>
      <c r="G2264" s="825">
        <v>20</v>
      </c>
      <c r="H2264" s="772">
        <v>15</v>
      </c>
      <c r="I2264" s="819">
        <f t="shared" si="72"/>
        <v>20</v>
      </c>
      <c r="J2264" s="819">
        <f t="shared" si="73"/>
        <v>15</v>
      </c>
      <c r="K2264" s="941"/>
    </row>
    <row r="2265" spans="1:11">
      <c r="A2265" s="15" t="s">
        <v>3870</v>
      </c>
      <c r="B2265" s="15" t="s">
        <v>17835</v>
      </c>
      <c r="C2265" s="772" t="s">
        <v>3788</v>
      </c>
      <c r="D2265" s="17" t="s">
        <v>15997</v>
      </c>
      <c r="E2265" s="825">
        <v>0</v>
      </c>
      <c r="F2265" s="772">
        <v>0</v>
      </c>
      <c r="G2265" s="825">
        <v>49</v>
      </c>
      <c r="H2265" s="772">
        <v>50</v>
      </c>
      <c r="I2265" s="819">
        <f t="shared" si="72"/>
        <v>49</v>
      </c>
      <c r="J2265" s="819">
        <f t="shared" si="73"/>
        <v>50</v>
      </c>
      <c r="K2265" s="941"/>
    </row>
    <row r="2266" spans="1:11">
      <c r="A2266" s="15" t="s">
        <v>3870</v>
      </c>
      <c r="B2266" s="15" t="s">
        <v>17835</v>
      </c>
      <c r="C2266" s="772" t="s">
        <v>3789</v>
      </c>
      <c r="D2266" s="17" t="s">
        <v>3790</v>
      </c>
      <c r="E2266" s="825">
        <v>0</v>
      </c>
      <c r="F2266" s="772">
        <v>1</v>
      </c>
      <c r="G2266" s="825"/>
      <c r="H2266" s="772">
        <v>1</v>
      </c>
      <c r="I2266" s="819">
        <f t="shared" si="72"/>
        <v>0</v>
      </c>
      <c r="J2266" s="819">
        <f t="shared" si="73"/>
        <v>2</v>
      </c>
      <c r="K2266" s="941"/>
    </row>
    <row r="2267" spans="1:11">
      <c r="A2267" s="15" t="s">
        <v>3870</v>
      </c>
      <c r="B2267" s="15" t="s">
        <v>17835</v>
      </c>
      <c r="C2267" s="772" t="s">
        <v>3791</v>
      </c>
      <c r="D2267" s="17" t="s">
        <v>15998</v>
      </c>
      <c r="E2267" s="825">
        <v>0</v>
      </c>
      <c r="F2267" s="772">
        <v>1</v>
      </c>
      <c r="G2267" s="825"/>
      <c r="H2267" s="772">
        <v>1</v>
      </c>
      <c r="I2267" s="819">
        <f t="shared" si="72"/>
        <v>0</v>
      </c>
      <c r="J2267" s="819">
        <f t="shared" si="73"/>
        <v>2</v>
      </c>
      <c r="K2267" s="941"/>
    </row>
    <row r="2268" spans="1:11">
      <c r="A2268" s="15" t="s">
        <v>3870</v>
      </c>
      <c r="B2268" s="15" t="s">
        <v>17835</v>
      </c>
      <c r="C2268" s="772" t="s">
        <v>3792</v>
      </c>
      <c r="D2268" s="17" t="s">
        <v>15999</v>
      </c>
      <c r="E2268" s="825">
        <v>0</v>
      </c>
      <c r="F2268" s="772">
        <v>0</v>
      </c>
      <c r="G2268" s="825">
        <v>77</v>
      </c>
      <c r="H2268" s="772">
        <v>90</v>
      </c>
      <c r="I2268" s="819">
        <f t="shared" si="72"/>
        <v>77</v>
      </c>
      <c r="J2268" s="819">
        <f t="shared" si="73"/>
        <v>90</v>
      </c>
      <c r="K2268" s="941"/>
    </row>
    <row r="2269" spans="1:11" ht="51">
      <c r="A2269" s="15" t="s">
        <v>3870</v>
      </c>
      <c r="B2269" s="15" t="s">
        <v>17835</v>
      </c>
      <c r="C2269" s="772" t="s">
        <v>3793</v>
      </c>
      <c r="D2269" s="22" t="s">
        <v>16000</v>
      </c>
      <c r="E2269" s="825">
        <v>0</v>
      </c>
      <c r="F2269" s="772">
        <v>0</v>
      </c>
      <c r="G2269" s="825">
        <v>4</v>
      </c>
      <c r="H2269" s="772">
        <v>1</v>
      </c>
      <c r="I2269" s="819">
        <f t="shared" si="72"/>
        <v>4</v>
      </c>
      <c r="J2269" s="819">
        <f t="shared" si="73"/>
        <v>1</v>
      </c>
      <c r="K2269" s="941"/>
    </row>
    <row r="2270" spans="1:11">
      <c r="A2270" s="15" t="s">
        <v>3870</v>
      </c>
      <c r="B2270" s="15" t="s">
        <v>17835</v>
      </c>
      <c r="C2270" s="772" t="s">
        <v>3794</v>
      </c>
      <c r="D2270" s="17" t="s">
        <v>16001</v>
      </c>
      <c r="E2270" s="825">
        <v>0</v>
      </c>
      <c r="F2270" s="772">
        <v>0</v>
      </c>
      <c r="G2270" s="825">
        <v>154</v>
      </c>
      <c r="H2270" s="772">
        <v>170</v>
      </c>
      <c r="I2270" s="819">
        <f t="shared" si="72"/>
        <v>154</v>
      </c>
      <c r="J2270" s="819">
        <f t="shared" si="73"/>
        <v>170</v>
      </c>
      <c r="K2270" s="941"/>
    </row>
    <row r="2271" spans="1:11">
      <c r="A2271" s="15" t="s">
        <v>3870</v>
      </c>
      <c r="B2271" s="15" t="s">
        <v>17835</v>
      </c>
      <c r="C2271" s="772" t="s">
        <v>3795</v>
      </c>
      <c r="D2271" s="17" t="s">
        <v>16002</v>
      </c>
      <c r="E2271" s="825">
        <v>0</v>
      </c>
      <c r="F2271" s="772">
        <v>1</v>
      </c>
      <c r="G2271" s="825">
        <v>2</v>
      </c>
      <c r="H2271" s="772">
        <v>5</v>
      </c>
      <c r="I2271" s="819">
        <f t="shared" si="72"/>
        <v>2</v>
      </c>
      <c r="J2271" s="819">
        <f t="shared" si="73"/>
        <v>6</v>
      </c>
      <c r="K2271" s="941"/>
    </row>
    <row r="2272" spans="1:11">
      <c r="A2272" s="15" t="s">
        <v>3870</v>
      </c>
      <c r="B2272" s="15" t="s">
        <v>17835</v>
      </c>
      <c r="C2272" s="772" t="s">
        <v>3796</v>
      </c>
      <c r="D2272" s="17" t="s">
        <v>16003</v>
      </c>
      <c r="E2272" s="825">
        <v>0</v>
      </c>
      <c r="F2272" s="772">
        <v>1</v>
      </c>
      <c r="G2272" s="825">
        <v>4</v>
      </c>
      <c r="H2272" s="772">
        <v>1</v>
      </c>
      <c r="I2272" s="819">
        <f t="shared" si="72"/>
        <v>4</v>
      </c>
      <c r="J2272" s="819">
        <f t="shared" si="73"/>
        <v>2</v>
      </c>
      <c r="K2272" s="941"/>
    </row>
    <row r="2273" spans="1:11" ht="51">
      <c r="A2273" s="15" t="s">
        <v>3870</v>
      </c>
      <c r="B2273" s="15" t="s">
        <v>17835</v>
      </c>
      <c r="C2273" s="772" t="s">
        <v>3797</v>
      </c>
      <c r="D2273" s="22" t="s">
        <v>16004</v>
      </c>
      <c r="E2273" s="825">
        <v>0</v>
      </c>
      <c r="F2273" s="772">
        <v>0</v>
      </c>
      <c r="G2273" s="825"/>
      <c r="H2273" s="772">
        <v>1</v>
      </c>
      <c r="I2273" s="819">
        <f t="shared" si="72"/>
        <v>0</v>
      </c>
      <c r="J2273" s="819">
        <f t="shared" si="73"/>
        <v>1</v>
      </c>
      <c r="K2273" s="941"/>
    </row>
    <row r="2274" spans="1:11">
      <c r="A2274" s="15" t="s">
        <v>3870</v>
      </c>
      <c r="B2274" s="15" t="s">
        <v>17835</v>
      </c>
      <c r="C2274" s="772" t="s">
        <v>3798</v>
      </c>
      <c r="D2274" s="17" t="s">
        <v>16005</v>
      </c>
      <c r="E2274" s="825">
        <v>0</v>
      </c>
      <c r="F2274" s="772">
        <v>0</v>
      </c>
      <c r="G2274" s="825"/>
      <c r="H2274" s="772">
        <v>5</v>
      </c>
      <c r="I2274" s="819">
        <f t="shared" si="72"/>
        <v>0</v>
      </c>
      <c r="J2274" s="819">
        <f t="shared" si="73"/>
        <v>5</v>
      </c>
      <c r="K2274" s="941"/>
    </row>
    <row r="2275" spans="1:11">
      <c r="A2275" s="15" t="s">
        <v>3870</v>
      </c>
      <c r="B2275" s="15" t="s">
        <v>17835</v>
      </c>
      <c r="C2275" s="772" t="s">
        <v>3799</v>
      </c>
      <c r="D2275" s="17" t="s">
        <v>16006</v>
      </c>
      <c r="E2275" s="825">
        <v>0</v>
      </c>
      <c r="F2275" s="772">
        <v>0</v>
      </c>
      <c r="G2275" s="825">
        <v>38</v>
      </c>
      <c r="H2275" s="772">
        <v>30</v>
      </c>
      <c r="I2275" s="819">
        <f t="shared" si="72"/>
        <v>38</v>
      </c>
      <c r="J2275" s="819">
        <f t="shared" si="73"/>
        <v>30</v>
      </c>
      <c r="K2275" s="941"/>
    </row>
    <row r="2276" spans="1:11">
      <c r="A2276" s="15" t="s">
        <v>3870</v>
      </c>
      <c r="B2276" s="15" t="s">
        <v>17835</v>
      </c>
      <c r="C2276" s="772" t="s">
        <v>3800</v>
      </c>
      <c r="D2276" s="17" t="s">
        <v>16007</v>
      </c>
      <c r="E2276" s="825">
        <v>0</v>
      </c>
      <c r="F2276" s="772">
        <v>0</v>
      </c>
      <c r="G2276" s="825">
        <v>45</v>
      </c>
      <c r="H2276" s="772">
        <v>50</v>
      </c>
      <c r="I2276" s="819">
        <f t="shared" si="72"/>
        <v>45</v>
      </c>
      <c r="J2276" s="819">
        <f t="shared" si="73"/>
        <v>50</v>
      </c>
      <c r="K2276" s="941"/>
    </row>
    <row r="2277" spans="1:11">
      <c r="A2277" s="15" t="s">
        <v>3870</v>
      </c>
      <c r="B2277" s="15" t="s">
        <v>17835</v>
      </c>
      <c r="C2277" s="772" t="s">
        <v>3801</v>
      </c>
      <c r="D2277" s="17" t="s">
        <v>16008</v>
      </c>
      <c r="E2277" s="825">
        <v>0</v>
      </c>
      <c r="F2277" s="772">
        <v>0</v>
      </c>
      <c r="G2277" s="825">
        <v>37</v>
      </c>
      <c r="H2277" s="772">
        <v>30</v>
      </c>
      <c r="I2277" s="819">
        <f t="shared" si="72"/>
        <v>37</v>
      </c>
      <c r="J2277" s="819">
        <f t="shared" si="73"/>
        <v>30</v>
      </c>
      <c r="K2277" s="941"/>
    </row>
    <row r="2278" spans="1:11">
      <c r="A2278" s="15" t="s">
        <v>3870</v>
      </c>
      <c r="B2278" s="15" t="s">
        <v>17835</v>
      </c>
      <c r="C2278" s="772" t="s">
        <v>3802</v>
      </c>
      <c r="D2278" s="17" t="s">
        <v>16009</v>
      </c>
      <c r="E2278" s="825">
        <v>0</v>
      </c>
      <c r="F2278" s="772">
        <v>0</v>
      </c>
      <c r="G2278" s="825"/>
      <c r="H2278" s="772">
        <v>1</v>
      </c>
      <c r="I2278" s="819">
        <f t="shared" si="72"/>
        <v>0</v>
      </c>
      <c r="J2278" s="819">
        <f t="shared" si="73"/>
        <v>1</v>
      </c>
      <c r="K2278" s="941"/>
    </row>
    <row r="2279" spans="1:11">
      <c r="A2279" s="15" t="s">
        <v>3870</v>
      </c>
      <c r="B2279" s="15" t="s">
        <v>17835</v>
      </c>
      <c r="C2279" s="772" t="s">
        <v>3803</v>
      </c>
      <c r="D2279" s="17" t="s">
        <v>16010</v>
      </c>
      <c r="E2279" s="825">
        <v>0</v>
      </c>
      <c r="F2279" s="772">
        <v>0</v>
      </c>
      <c r="G2279" s="825">
        <v>1</v>
      </c>
      <c r="H2279" s="772">
        <v>3</v>
      </c>
      <c r="I2279" s="819">
        <f t="shared" si="72"/>
        <v>1</v>
      </c>
      <c r="J2279" s="819">
        <f t="shared" si="73"/>
        <v>3</v>
      </c>
      <c r="K2279" s="941"/>
    </row>
    <row r="2280" spans="1:11">
      <c r="A2280" s="15" t="s">
        <v>3870</v>
      </c>
      <c r="B2280" s="15" t="s">
        <v>17835</v>
      </c>
      <c r="C2280" s="772" t="s">
        <v>3804</v>
      </c>
      <c r="D2280" s="17" t="s">
        <v>16011</v>
      </c>
      <c r="E2280" s="825">
        <v>0</v>
      </c>
      <c r="F2280" s="772">
        <v>0</v>
      </c>
      <c r="G2280" s="825">
        <v>2</v>
      </c>
      <c r="H2280" s="772">
        <v>5</v>
      </c>
      <c r="I2280" s="819">
        <f t="shared" si="72"/>
        <v>2</v>
      </c>
      <c r="J2280" s="819">
        <f t="shared" si="73"/>
        <v>5</v>
      </c>
      <c r="K2280" s="941"/>
    </row>
    <row r="2281" spans="1:11">
      <c r="A2281" s="15" t="s">
        <v>3870</v>
      </c>
      <c r="B2281" s="15" t="s">
        <v>17835</v>
      </c>
      <c r="C2281" s="772" t="s">
        <v>3805</v>
      </c>
      <c r="D2281" s="17" t="s">
        <v>16012</v>
      </c>
      <c r="E2281" s="825">
        <v>0</v>
      </c>
      <c r="F2281" s="772">
        <v>0</v>
      </c>
      <c r="G2281" s="825">
        <v>21</v>
      </c>
      <c r="H2281" s="772">
        <v>20</v>
      </c>
      <c r="I2281" s="819">
        <f t="shared" si="72"/>
        <v>21</v>
      </c>
      <c r="J2281" s="819">
        <f t="shared" si="73"/>
        <v>20</v>
      </c>
      <c r="K2281" s="941"/>
    </row>
    <row r="2282" spans="1:11">
      <c r="A2282" s="15" t="s">
        <v>3870</v>
      </c>
      <c r="B2282" s="15" t="s">
        <v>17835</v>
      </c>
      <c r="C2282" s="772" t="s">
        <v>3806</v>
      </c>
      <c r="D2282" s="17" t="s">
        <v>16013</v>
      </c>
      <c r="E2282" s="825">
        <v>0</v>
      </c>
      <c r="F2282" s="772">
        <v>0</v>
      </c>
      <c r="G2282" s="825">
        <v>37</v>
      </c>
      <c r="H2282" s="772">
        <v>35</v>
      </c>
      <c r="I2282" s="819">
        <f t="shared" si="72"/>
        <v>37</v>
      </c>
      <c r="J2282" s="819">
        <f t="shared" si="73"/>
        <v>35</v>
      </c>
      <c r="K2282" s="941"/>
    </row>
    <row r="2283" spans="1:11">
      <c r="A2283" s="15" t="s">
        <v>3870</v>
      </c>
      <c r="B2283" s="15" t="s">
        <v>17835</v>
      </c>
      <c r="C2283" s="772" t="s">
        <v>3807</v>
      </c>
      <c r="D2283" s="17" t="s">
        <v>16014</v>
      </c>
      <c r="E2283" s="825">
        <v>0</v>
      </c>
      <c r="F2283" s="772">
        <v>0</v>
      </c>
      <c r="G2283" s="825">
        <v>34</v>
      </c>
      <c r="H2283" s="772">
        <v>25</v>
      </c>
      <c r="I2283" s="819">
        <f t="shared" si="72"/>
        <v>34</v>
      </c>
      <c r="J2283" s="819">
        <f t="shared" si="73"/>
        <v>25</v>
      </c>
      <c r="K2283" s="941"/>
    </row>
    <row r="2284" spans="1:11" ht="25.5">
      <c r="A2284" s="15" t="s">
        <v>3870</v>
      </c>
      <c r="B2284" s="15" t="s">
        <v>17835</v>
      </c>
      <c r="C2284" s="772" t="s">
        <v>3808</v>
      </c>
      <c r="D2284" s="22" t="s">
        <v>16015</v>
      </c>
      <c r="E2284" s="825">
        <v>0</v>
      </c>
      <c r="F2284" s="772">
        <v>0</v>
      </c>
      <c r="G2284" s="825">
        <v>2</v>
      </c>
      <c r="H2284" s="772">
        <v>5</v>
      </c>
      <c r="I2284" s="819">
        <f t="shared" si="72"/>
        <v>2</v>
      </c>
      <c r="J2284" s="819">
        <f t="shared" si="73"/>
        <v>5</v>
      </c>
      <c r="K2284" s="941"/>
    </row>
    <row r="2285" spans="1:11">
      <c r="A2285" s="15" t="s">
        <v>3870</v>
      </c>
      <c r="B2285" s="15" t="s">
        <v>17835</v>
      </c>
      <c r="C2285" s="772" t="s">
        <v>3809</v>
      </c>
      <c r="D2285" s="17" t="s">
        <v>16016</v>
      </c>
      <c r="E2285" s="825">
        <v>0</v>
      </c>
      <c r="F2285" s="772">
        <v>0</v>
      </c>
      <c r="G2285" s="825">
        <v>6</v>
      </c>
      <c r="H2285" s="772">
        <v>10</v>
      </c>
      <c r="I2285" s="819">
        <f t="shared" si="72"/>
        <v>6</v>
      </c>
      <c r="J2285" s="819">
        <f t="shared" si="73"/>
        <v>10</v>
      </c>
      <c r="K2285" s="941"/>
    </row>
    <row r="2286" spans="1:11">
      <c r="A2286" s="15" t="s">
        <v>3870</v>
      </c>
      <c r="B2286" s="15" t="s">
        <v>17835</v>
      </c>
      <c r="C2286" s="772" t="s">
        <v>3810</v>
      </c>
      <c r="D2286" s="17" t="s">
        <v>16017</v>
      </c>
      <c r="E2286" s="825">
        <v>0</v>
      </c>
      <c r="F2286" s="772">
        <v>0</v>
      </c>
      <c r="G2286" s="825">
        <v>3</v>
      </c>
      <c r="H2286" s="772">
        <v>1</v>
      </c>
      <c r="I2286" s="819">
        <f t="shared" si="72"/>
        <v>3</v>
      </c>
      <c r="J2286" s="819">
        <f t="shared" si="73"/>
        <v>1</v>
      </c>
      <c r="K2286" s="941"/>
    </row>
    <row r="2287" spans="1:11">
      <c r="A2287" s="15" t="s">
        <v>3870</v>
      </c>
      <c r="B2287" s="15" t="s">
        <v>17835</v>
      </c>
      <c r="C2287" s="772" t="s">
        <v>3811</v>
      </c>
      <c r="D2287" s="17" t="s">
        <v>16018</v>
      </c>
      <c r="E2287" s="825">
        <v>0</v>
      </c>
      <c r="F2287" s="772">
        <v>0</v>
      </c>
      <c r="G2287" s="825">
        <v>83</v>
      </c>
      <c r="H2287" s="772">
        <v>90</v>
      </c>
      <c r="I2287" s="819">
        <f t="shared" si="72"/>
        <v>83</v>
      </c>
      <c r="J2287" s="819">
        <f t="shared" si="73"/>
        <v>90</v>
      </c>
      <c r="K2287" s="941"/>
    </row>
    <row r="2288" spans="1:11">
      <c r="A2288" s="15" t="s">
        <v>3870</v>
      </c>
      <c r="B2288" s="15" t="s">
        <v>17835</v>
      </c>
      <c r="C2288" s="772" t="s">
        <v>3812</v>
      </c>
      <c r="D2288" s="17" t="s">
        <v>16019</v>
      </c>
      <c r="E2288" s="825">
        <v>0</v>
      </c>
      <c r="F2288" s="772">
        <v>0</v>
      </c>
      <c r="G2288" s="825">
        <v>135</v>
      </c>
      <c r="H2288" s="772">
        <v>160</v>
      </c>
      <c r="I2288" s="819">
        <f t="shared" si="72"/>
        <v>135</v>
      </c>
      <c r="J2288" s="819">
        <f t="shared" si="73"/>
        <v>160</v>
      </c>
      <c r="K2288" s="941"/>
    </row>
    <row r="2289" spans="1:11">
      <c r="A2289" s="15" t="s">
        <v>3870</v>
      </c>
      <c r="B2289" s="15" t="s">
        <v>17835</v>
      </c>
      <c r="C2289" s="772" t="s">
        <v>3813</v>
      </c>
      <c r="D2289" s="17" t="s">
        <v>16020</v>
      </c>
      <c r="E2289" s="825">
        <v>1</v>
      </c>
      <c r="F2289" s="772">
        <v>0</v>
      </c>
      <c r="G2289" s="825">
        <v>165</v>
      </c>
      <c r="H2289" s="772">
        <v>170</v>
      </c>
      <c r="I2289" s="819">
        <f t="shared" si="72"/>
        <v>166</v>
      </c>
      <c r="J2289" s="819">
        <f t="shared" si="73"/>
        <v>170</v>
      </c>
      <c r="K2289" s="941"/>
    </row>
    <row r="2290" spans="1:11">
      <c r="A2290" s="15" t="s">
        <v>3870</v>
      </c>
      <c r="B2290" s="15" t="s">
        <v>17835</v>
      </c>
      <c r="C2290" s="772" t="s">
        <v>3814</v>
      </c>
      <c r="D2290" s="17" t="s">
        <v>3815</v>
      </c>
      <c r="E2290" s="825">
        <v>0</v>
      </c>
      <c r="F2290" s="772">
        <v>0</v>
      </c>
      <c r="G2290" s="825">
        <v>4</v>
      </c>
      <c r="H2290" s="772">
        <v>1</v>
      </c>
      <c r="I2290" s="819">
        <f t="shared" si="72"/>
        <v>4</v>
      </c>
      <c r="J2290" s="819">
        <f t="shared" si="73"/>
        <v>1</v>
      </c>
      <c r="K2290" s="941"/>
    </row>
    <row r="2291" spans="1:11">
      <c r="A2291" s="15" t="s">
        <v>3870</v>
      </c>
      <c r="B2291" s="15" t="s">
        <v>17835</v>
      </c>
      <c r="C2291" s="772" t="s">
        <v>3068</v>
      </c>
      <c r="D2291" s="17" t="s">
        <v>15546</v>
      </c>
      <c r="E2291" s="825">
        <v>0</v>
      </c>
      <c r="F2291" s="772">
        <v>0</v>
      </c>
      <c r="G2291" s="825"/>
      <c r="H2291" s="772">
        <v>1</v>
      </c>
      <c r="I2291" s="819">
        <f t="shared" si="72"/>
        <v>0</v>
      </c>
      <c r="J2291" s="819">
        <f t="shared" si="73"/>
        <v>1</v>
      </c>
      <c r="K2291" s="941"/>
    </row>
    <row r="2292" spans="1:11">
      <c r="A2292" s="15" t="s">
        <v>3870</v>
      </c>
      <c r="B2292" s="15" t="s">
        <v>17835</v>
      </c>
      <c r="C2292" s="772" t="s">
        <v>3069</v>
      </c>
      <c r="D2292" s="17" t="s">
        <v>15547</v>
      </c>
      <c r="E2292" s="825">
        <v>0</v>
      </c>
      <c r="F2292" s="772">
        <v>0</v>
      </c>
      <c r="G2292" s="825"/>
      <c r="H2292" s="772">
        <v>1</v>
      </c>
      <c r="I2292" s="819">
        <f t="shared" si="72"/>
        <v>0</v>
      </c>
      <c r="J2292" s="819">
        <f t="shared" si="73"/>
        <v>1</v>
      </c>
      <c r="K2292" s="941"/>
    </row>
    <row r="2293" spans="1:11">
      <c r="A2293" s="15" t="s">
        <v>3870</v>
      </c>
      <c r="B2293" s="15" t="s">
        <v>17835</v>
      </c>
      <c r="C2293" s="772" t="s">
        <v>3070</v>
      </c>
      <c r="D2293" s="17" t="s">
        <v>15548</v>
      </c>
      <c r="E2293" s="825">
        <v>0</v>
      </c>
      <c r="F2293" s="772">
        <v>0</v>
      </c>
      <c r="G2293" s="825"/>
      <c r="H2293" s="772">
        <v>1</v>
      </c>
      <c r="I2293" s="819">
        <f t="shared" si="72"/>
        <v>0</v>
      </c>
      <c r="J2293" s="819">
        <f t="shared" si="73"/>
        <v>1</v>
      </c>
      <c r="K2293" s="941"/>
    </row>
    <row r="2294" spans="1:11">
      <c r="A2294" s="15" t="s">
        <v>3870</v>
      </c>
      <c r="B2294" s="15" t="s">
        <v>17835</v>
      </c>
      <c r="C2294" s="772" t="s">
        <v>3072</v>
      </c>
      <c r="D2294" s="17" t="s">
        <v>15550</v>
      </c>
      <c r="E2294" s="825">
        <v>0</v>
      </c>
      <c r="F2294" s="772">
        <v>0</v>
      </c>
      <c r="G2294" s="825"/>
      <c r="H2294" s="772">
        <v>1</v>
      </c>
      <c r="I2294" s="819">
        <f t="shared" si="72"/>
        <v>0</v>
      </c>
      <c r="J2294" s="819">
        <f t="shared" si="73"/>
        <v>1</v>
      </c>
      <c r="K2294" s="941"/>
    </row>
    <row r="2295" spans="1:11">
      <c r="A2295" s="15" t="s">
        <v>3870</v>
      </c>
      <c r="B2295" s="15" t="s">
        <v>17835</v>
      </c>
      <c r="C2295" s="772" t="s">
        <v>3816</v>
      </c>
      <c r="D2295" s="17" t="s">
        <v>16021</v>
      </c>
      <c r="E2295" s="825">
        <v>0</v>
      </c>
      <c r="F2295" s="772">
        <v>0</v>
      </c>
      <c r="G2295" s="825">
        <v>45</v>
      </c>
      <c r="H2295" s="772">
        <v>50</v>
      </c>
      <c r="I2295" s="819">
        <f t="shared" si="72"/>
        <v>45</v>
      </c>
      <c r="J2295" s="819">
        <f t="shared" si="73"/>
        <v>50</v>
      </c>
      <c r="K2295" s="941"/>
    </row>
    <row r="2296" spans="1:11">
      <c r="A2296" s="15" t="s">
        <v>3870</v>
      </c>
      <c r="B2296" s="15" t="s">
        <v>17835</v>
      </c>
      <c r="C2296" s="772" t="s">
        <v>3817</v>
      </c>
      <c r="D2296" s="17" t="s">
        <v>16022</v>
      </c>
      <c r="E2296" s="825">
        <v>0</v>
      </c>
      <c r="F2296" s="772">
        <v>0</v>
      </c>
      <c r="G2296" s="825">
        <v>35</v>
      </c>
      <c r="H2296" s="772">
        <v>25</v>
      </c>
      <c r="I2296" s="819">
        <f t="shared" si="72"/>
        <v>35</v>
      </c>
      <c r="J2296" s="819">
        <f t="shared" si="73"/>
        <v>25</v>
      </c>
      <c r="K2296" s="941"/>
    </row>
    <row r="2297" spans="1:11">
      <c r="A2297" s="15" t="s">
        <v>3870</v>
      </c>
      <c r="B2297" s="15" t="s">
        <v>17835</v>
      </c>
      <c r="C2297" s="772" t="s">
        <v>3818</v>
      </c>
      <c r="D2297" s="17" t="s">
        <v>16023</v>
      </c>
      <c r="E2297" s="825">
        <v>0</v>
      </c>
      <c r="F2297" s="772">
        <v>0</v>
      </c>
      <c r="G2297" s="825">
        <v>1</v>
      </c>
      <c r="H2297" s="772">
        <v>5</v>
      </c>
      <c r="I2297" s="819">
        <f t="shared" si="72"/>
        <v>1</v>
      </c>
      <c r="J2297" s="819">
        <f t="shared" si="73"/>
        <v>5</v>
      </c>
      <c r="K2297" s="941"/>
    </row>
    <row r="2298" spans="1:11">
      <c r="A2298" s="15" t="s">
        <v>3870</v>
      </c>
      <c r="B2298" s="15" t="s">
        <v>17835</v>
      </c>
      <c r="C2298" s="772" t="s">
        <v>3819</v>
      </c>
      <c r="D2298" s="17" t="s">
        <v>16024</v>
      </c>
      <c r="E2298" s="825">
        <v>0</v>
      </c>
      <c r="F2298" s="772">
        <v>1</v>
      </c>
      <c r="G2298" s="825"/>
      <c r="H2298" s="772">
        <v>1</v>
      </c>
      <c r="I2298" s="819">
        <f t="shared" si="72"/>
        <v>0</v>
      </c>
      <c r="J2298" s="819">
        <f t="shared" si="73"/>
        <v>2</v>
      </c>
      <c r="K2298" s="941"/>
    </row>
    <row r="2299" spans="1:11">
      <c r="A2299" s="15" t="s">
        <v>3870</v>
      </c>
      <c r="B2299" s="15" t="s">
        <v>17835</v>
      </c>
      <c r="C2299" s="772" t="s">
        <v>3820</v>
      </c>
      <c r="D2299" s="17" t="s">
        <v>16025</v>
      </c>
      <c r="E2299" s="825">
        <v>0</v>
      </c>
      <c r="F2299" s="772">
        <v>0</v>
      </c>
      <c r="G2299" s="825">
        <v>2</v>
      </c>
      <c r="H2299" s="772">
        <v>5</v>
      </c>
      <c r="I2299" s="819">
        <f t="shared" si="72"/>
        <v>2</v>
      </c>
      <c r="J2299" s="819">
        <f t="shared" si="73"/>
        <v>5</v>
      </c>
      <c r="K2299" s="941"/>
    </row>
    <row r="2300" spans="1:11">
      <c r="A2300" s="15" t="s">
        <v>3870</v>
      </c>
      <c r="B2300" s="15" t="s">
        <v>17835</v>
      </c>
      <c r="C2300" s="772" t="s">
        <v>3821</v>
      </c>
      <c r="D2300" s="17" t="s">
        <v>16026</v>
      </c>
      <c r="E2300" s="825">
        <v>0</v>
      </c>
      <c r="F2300" s="772">
        <v>1</v>
      </c>
      <c r="G2300" s="825">
        <v>268</v>
      </c>
      <c r="H2300" s="772">
        <v>280</v>
      </c>
      <c r="I2300" s="819">
        <f t="shared" si="72"/>
        <v>268</v>
      </c>
      <c r="J2300" s="819">
        <f t="shared" si="73"/>
        <v>281</v>
      </c>
      <c r="K2300" s="941"/>
    </row>
    <row r="2301" spans="1:11">
      <c r="A2301" s="15" t="s">
        <v>3870</v>
      </c>
      <c r="B2301" s="15" t="s">
        <v>17835</v>
      </c>
      <c r="C2301" s="772" t="s">
        <v>3822</v>
      </c>
      <c r="D2301" s="17" t="s">
        <v>16027</v>
      </c>
      <c r="E2301" s="825">
        <v>0</v>
      </c>
      <c r="F2301" s="772">
        <v>1</v>
      </c>
      <c r="G2301" s="825"/>
      <c r="H2301" s="772">
        <v>1</v>
      </c>
      <c r="I2301" s="819">
        <f t="shared" si="72"/>
        <v>0</v>
      </c>
      <c r="J2301" s="819">
        <f t="shared" si="73"/>
        <v>2</v>
      </c>
      <c r="K2301" s="941"/>
    </row>
    <row r="2302" spans="1:11">
      <c r="A2302" s="15" t="s">
        <v>3870</v>
      </c>
      <c r="B2302" s="15" t="s">
        <v>17835</v>
      </c>
      <c r="C2302" s="772" t="s">
        <v>3823</v>
      </c>
      <c r="D2302" s="17" t="s">
        <v>16028</v>
      </c>
      <c r="E2302" s="825">
        <v>0</v>
      </c>
      <c r="F2302" s="772">
        <v>0</v>
      </c>
      <c r="G2302" s="825"/>
      <c r="H2302" s="772">
        <v>1</v>
      </c>
      <c r="I2302" s="819">
        <f t="shared" si="72"/>
        <v>0</v>
      </c>
      <c r="J2302" s="819">
        <f t="shared" si="73"/>
        <v>1</v>
      </c>
      <c r="K2302" s="941"/>
    </row>
    <row r="2303" spans="1:11">
      <c r="A2303" s="15" t="s">
        <v>3870</v>
      </c>
      <c r="B2303" s="15" t="s">
        <v>17835</v>
      </c>
      <c r="C2303" s="772" t="s">
        <v>3824</v>
      </c>
      <c r="D2303" s="17" t="s">
        <v>16029</v>
      </c>
      <c r="E2303" s="825">
        <v>0</v>
      </c>
      <c r="F2303" s="772">
        <v>0</v>
      </c>
      <c r="G2303" s="825">
        <v>10</v>
      </c>
      <c r="H2303" s="772">
        <v>20</v>
      </c>
      <c r="I2303" s="819">
        <f t="shared" si="72"/>
        <v>10</v>
      </c>
      <c r="J2303" s="819">
        <f t="shared" si="73"/>
        <v>20</v>
      </c>
      <c r="K2303" s="941"/>
    </row>
    <row r="2304" spans="1:11">
      <c r="A2304" s="15" t="s">
        <v>3870</v>
      </c>
      <c r="B2304" s="15" t="s">
        <v>17835</v>
      </c>
      <c r="C2304" s="772" t="s">
        <v>3825</v>
      </c>
      <c r="D2304" s="17" t="s">
        <v>16030</v>
      </c>
      <c r="E2304" s="825">
        <v>1</v>
      </c>
      <c r="F2304" s="772">
        <v>0</v>
      </c>
      <c r="G2304" s="825">
        <v>158</v>
      </c>
      <c r="H2304" s="772">
        <v>140</v>
      </c>
      <c r="I2304" s="819">
        <f t="shared" si="72"/>
        <v>159</v>
      </c>
      <c r="J2304" s="819">
        <f t="shared" si="73"/>
        <v>140</v>
      </c>
      <c r="K2304" s="941"/>
    </row>
    <row r="2305" spans="1:11">
      <c r="A2305" s="15" t="s">
        <v>3870</v>
      </c>
      <c r="B2305" s="15" t="s">
        <v>17835</v>
      </c>
      <c r="C2305" s="772" t="s">
        <v>3826</v>
      </c>
      <c r="D2305" s="17" t="s">
        <v>16031</v>
      </c>
      <c r="E2305" s="825">
        <v>0</v>
      </c>
      <c r="F2305" s="772">
        <v>0</v>
      </c>
      <c r="G2305" s="825">
        <v>25</v>
      </c>
      <c r="H2305" s="772">
        <v>35</v>
      </c>
      <c r="I2305" s="819">
        <f t="shared" ref="I2305:I2368" si="74">E2305+G2305</f>
        <v>25</v>
      </c>
      <c r="J2305" s="819">
        <f t="shared" ref="J2305:J2368" si="75">F2305+H2305</f>
        <v>35</v>
      </c>
      <c r="K2305" s="941"/>
    </row>
    <row r="2306" spans="1:11">
      <c r="A2306" s="15" t="s">
        <v>3870</v>
      </c>
      <c r="B2306" s="15" t="s">
        <v>17835</v>
      </c>
      <c r="C2306" s="772" t="s">
        <v>3827</v>
      </c>
      <c r="D2306" s="17" t="s">
        <v>16032</v>
      </c>
      <c r="E2306" s="825">
        <v>0</v>
      </c>
      <c r="F2306" s="772">
        <v>1</v>
      </c>
      <c r="G2306" s="825">
        <v>4</v>
      </c>
      <c r="H2306" s="772">
        <v>10</v>
      </c>
      <c r="I2306" s="819">
        <f t="shared" si="74"/>
        <v>4</v>
      </c>
      <c r="J2306" s="819">
        <f t="shared" si="75"/>
        <v>11</v>
      </c>
      <c r="K2306" s="941"/>
    </row>
    <row r="2307" spans="1:11">
      <c r="A2307" s="15" t="s">
        <v>3870</v>
      </c>
      <c r="B2307" s="15" t="s">
        <v>17835</v>
      </c>
      <c r="C2307" s="772" t="s">
        <v>3828</v>
      </c>
      <c r="D2307" s="17" t="s">
        <v>16033</v>
      </c>
      <c r="E2307" s="825">
        <v>0</v>
      </c>
      <c r="F2307" s="772">
        <v>0</v>
      </c>
      <c r="G2307" s="825"/>
      <c r="H2307" s="772">
        <v>1</v>
      </c>
      <c r="I2307" s="819">
        <f t="shared" si="74"/>
        <v>0</v>
      </c>
      <c r="J2307" s="819">
        <f t="shared" si="75"/>
        <v>1</v>
      </c>
      <c r="K2307" s="941"/>
    </row>
    <row r="2308" spans="1:11">
      <c r="A2308" s="15" t="s">
        <v>3870</v>
      </c>
      <c r="B2308" s="15" t="s">
        <v>17835</v>
      </c>
      <c r="C2308" s="772" t="s">
        <v>3829</v>
      </c>
      <c r="D2308" s="17" t="s">
        <v>3830</v>
      </c>
      <c r="E2308" s="825">
        <v>0</v>
      </c>
      <c r="F2308" s="772">
        <v>0</v>
      </c>
      <c r="G2308" s="825"/>
      <c r="H2308" s="772">
        <v>1</v>
      </c>
      <c r="I2308" s="819">
        <f t="shared" si="74"/>
        <v>0</v>
      </c>
      <c r="J2308" s="819">
        <f t="shared" si="75"/>
        <v>1</v>
      </c>
      <c r="K2308" s="941"/>
    </row>
    <row r="2309" spans="1:11">
      <c r="A2309" s="15" t="s">
        <v>3870</v>
      </c>
      <c r="B2309" s="15" t="s">
        <v>17835</v>
      </c>
      <c r="C2309" s="772" t="s">
        <v>3831</v>
      </c>
      <c r="D2309" s="17" t="s">
        <v>16034</v>
      </c>
      <c r="E2309" s="825">
        <v>0</v>
      </c>
      <c r="F2309" s="772">
        <v>0</v>
      </c>
      <c r="G2309" s="825">
        <v>4</v>
      </c>
      <c r="H2309" s="772">
        <v>1</v>
      </c>
      <c r="I2309" s="819">
        <f t="shared" si="74"/>
        <v>4</v>
      </c>
      <c r="J2309" s="819">
        <f t="shared" si="75"/>
        <v>1</v>
      </c>
      <c r="K2309" s="941"/>
    </row>
    <row r="2310" spans="1:11">
      <c r="A2310" s="15" t="s">
        <v>3870</v>
      </c>
      <c r="B2310" s="15" t="s">
        <v>17835</v>
      </c>
      <c r="C2310" s="772" t="s">
        <v>3832</v>
      </c>
      <c r="D2310" s="17" t="s">
        <v>16035</v>
      </c>
      <c r="E2310" s="825">
        <v>0</v>
      </c>
      <c r="F2310" s="772">
        <v>0</v>
      </c>
      <c r="G2310" s="825"/>
      <c r="H2310" s="772">
        <v>1</v>
      </c>
      <c r="I2310" s="819">
        <f t="shared" si="74"/>
        <v>0</v>
      </c>
      <c r="J2310" s="819">
        <f t="shared" si="75"/>
        <v>1</v>
      </c>
      <c r="K2310" s="941"/>
    </row>
    <row r="2311" spans="1:11">
      <c r="A2311" s="15" t="s">
        <v>3870</v>
      </c>
      <c r="B2311" s="15" t="s">
        <v>17835</v>
      </c>
      <c r="C2311" s="772" t="s">
        <v>3833</v>
      </c>
      <c r="D2311" s="17" t="s">
        <v>16036</v>
      </c>
      <c r="E2311" s="825">
        <v>0</v>
      </c>
      <c r="F2311" s="772">
        <v>0</v>
      </c>
      <c r="G2311" s="825">
        <v>11</v>
      </c>
      <c r="H2311" s="772">
        <v>15</v>
      </c>
      <c r="I2311" s="819">
        <f t="shared" si="74"/>
        <v>11</v>
      </c>
      <c r="J2311" s="819">
        <f t="shared" si="75"/>
        <v>15</v>
      </c>
      <c r="K2311" s="941"/>
    </row>
    <row r="2312" spans="1:11">
      <c r="A2312" s="15" t="s">
        <v>3870</v>
      </c>
      <c r="B2312" s="15" t="s">
        <v>17835</v>
      </c>
      <c r="C2312" s="772" t="s">
        <v>3834</v>
      </c>
      <c r="D2312" s="17" t="s">
        <v>16037</v>
      </c>
      <c r="E2312" s="825">
        <v>0</v>
      </c>
      <c r="F2312" s="772">
        <v>0</v>
      </c>
      <c r="G2312" s="825">
        <v>13</v>
      </c>
      <c r="H2312" s="772">
        <v>5</v>
      </c>
      <c r="I2312" s="819">
        <f t="shared" si="74"/>
        <v>13</v>
      </c>
      <c r="J2312" s="819">
        <f t="shared" si="75"/>
        <v>5</v>
      </c>
      <c r="K2312" s="941"/>
    </row>
    <row r="2313" spans="1:11">
      <c r="A2313" s="15" t="s">
        <v>3870</v>
      </c>
      <c r="B2313" s="15" t="s">
        <v>17835</v>
      </c>
      <c r="C2313" s="772" t="s">
        <v>3835</v>
      </c>
      <c r="D2313" s="17" t="s">
        <v>3836</v>
      </c>
      <c r="E2313" s="825">
        <v>0</v>
      </c>
      <c r="F2313" s="772">
        <v>0</v>
      </c>
      <c r="G2313" s="825">
        <v>4</v>
      </c>
      <c r="H2313" s="772">
        <v>5</v>
      </c>
      <c r="I2313" s="819">
        <f t="shared" si="74"/>
        <v>4</v>
      </c>
      <c r="J2313" s="819">
        <f t="shared" si="75"/>
        <v>5</v>
      </c>
      <c r="K2313" s="941"/>
    </row>
    <row r="2314" spans="1:11">
      <c r="A2314" s="15" t="s">
        <v>3870</v>
      </c>
      <c r="B2314" s="15" t="s">
        <v>17835</v>
      </c>
      <c r="C2314" s="772" t="s">
        <v>3837</v>
      </c>
      <c r="D2314" s="17" t="s">
        <v>3838</v>
      </c>
      <c r="E2314" s="825">
        <v>0</v>
      </c>
      <c r="F2314" s="772">
        <v>0</v>
      </c>
      <c r="G2314" s="825"/>
      <c r="H2314" s="772">
        <v>1</v>
      </c>
      <c r="I2314" s="819">
        <f t="shared" si="74"/>
        <v>0</v>
      </c>
      <c r="J2314" s="819">
        <f t="shared" si="75"/>
        <v>1</v>
      </c>
      <c r="K2314" s="941"/>
    </row>
    <row r="2315" spans="1:11">
      <c r="A2315" s="15" t="s">
        <v>3870</v>
      </c>
      <c r="B2315" s="15" t="s">
        <v>17835</v>
      </c>
      <c r="C2315" s="772" t="s">
        <v>3839</v>
      </c>
      <c r="D2315" s="17" t="s">
        <v>3840</v>
      </c>
      <c r="E2315" s="825">
        <v>0</v>
      </c>
      <c r="F2315" s="772">
        <v>0</v>
      </c>
      <c r="G2315" s="825">
        <v>19</v>
      </c>
      <c r="H2315" s="772">
        <v>30</v>
      </c>
      <c r="I2315" s="819">
        <f t="shared" si="74"/>
        <v>19</v>
      </c>
      <c r="J2315" s="819">
        <f t="shared" si="75"/>
        <v>30</v>
      </c>
      <c r="K2315" s="941"/>
    </row>
    <row r="2316" spans="1:11">
      <c r="A2316" s="15" t="s">
        <v>3870</v>
      </c>
      <c r="B2316" s="15" t="s">
        <v>17835</v>
      </c>
      <c r="C2316" s="772" t="s">
        <v>3841</v>
      </c>
      <c r="D2316" s="17" t="s">
        <v>3842</v>
      </c>
      <c r="E2316" s="825">
        <v>0</v>
      </c>
      <c r="F2316" s="772">
        <v>0</v>
      </c>
      <c r="G2316" s="825"/>
      <c r="H2316" s="772">
        <v>1</v>
      </c>
      <c r="I2316" s="819">
        <f t="shared" si="74"/>
        <v>0</v>
      </c>
      <c r="J2316" s="819">
        <f t="shared" si="75"/>
        <v>1</v>
      </c>
      <c r="K2316" s="941"/>
    </row>
    <row r="2317" spans="1:11">
      <c r="A2317" s="15" t="s">
        <v>3870</v>
      </c>
      <c r="B2317" s="15" t="s">
        <v>17835</v>
      </c>
      <c r="C2317" s="772" t="s">
        <v>3843</v>
      </c>
      <c r="D2317" s="17" t="s">
        <v>16038</v>
      </c>
      <c r="E2317" s="825">
        <v>0</v>
      </c>
      <c r="F2317" s="772">
        <v>0</v>
      </c>
      <c r="G2317" s="825">
        <v>1</v>
      </c>
      <c r="H2317" s="772">
        <v>3</v>
      </c>
      <c r="I2317" s="819">
        <f t="shared" si="74"/>
        <v>1</v>
      </c>
      <c r="J2317" s="819">
        <f t="shared" si="75"/>
        <v>3</v>
      </c>
      <c r="K2317" s="941"/>
    </row>
    <row r="2318" spans="1:11">
      <c r="A2318" s="15" t="s">
        <v>3870</v>
      </c>
      <c r="B2318" s="15" t="s">
        <v>17835</v>
      </c>
      <c r="C2318" s="772" t="s">
        <v>3844</v>
      </c>
      <c r="D2318" s="17" t="s">
        <v>16039</v>
      </c>
      <c r="E2318" s="825">
        <v>0</v>
      </c>
      <c r="F2318" s="772">
        <v>0</v>
      </c>
      <c r="G2318" s="825"/>
      <c r="H2318" s="772">
        <v>1</v>
      </c>
      <c r="I2318" s="819">
        <f t="shared" si="74"/>
        <v>0</v>
      </c>
      <c r="J2318" s="819">
        <f t="shared" si="75"/>
        <v>1</v>
      </c>
      <c r="K2318" s="941"/>
    </row>
    <row r="2319" spans="1:11" ht="63.75">
      <c r="A2319" s="15" t="s">
        <v>3870</v>
      </c>
      <c r="B2319" s="15" t="s">
        <v>17835</v>
      </c>
      <c r="C2319" s="772" t="s">
        <v>3845</v>
      </c>
      <c r="D2319" s="22" t="s">
        <v>16040</v>
      </c>
      <c r="E2319" s="825">
        <v>0</v>
      </c>
      <c r="F2319" s="772">
        <v>0</v>
      </c>
      <c r="G2319" s="825">
        <v>26</v>
      </c>
      <c r="H2319" s="772">
        <v>35</v>
      </c>
      <c r="I2319" s="819">
        <f t="shared" si="74"/>
        <v>26</v>
      </c>
      <c r="J2319" s="819">
        <f t="shared" si="75"/>
        <v>35</v>
      </c>
      <c r="K2319" s="941"/>
    </row>
    <row r="2320" spans="1:11">
      <c r="A2320" s="15" t="s">
        <v>3870</v>
      </c>
      <c r="B2320" s="15" t="s">
        <v>17835</v>
      </c>
      <c r="C2320" s="772" t="s">
        <v>3846</v>
      </c>
      <c r="D2320" s="17" t="s">
        <v>16041</v>
      </c>
      <c r="E2320" s="825">
        <v>0</v>
      </c>
      <c r="F2320" s="772">
        <v>0</v>
      </c>
      <c r="G2320" s="825">
        <v>2</v>
      </c>
      <c r="H2320" s="772">
        <v>5</v>
      </c>
      <c r="I2320" s="819">
        <f t="shared" si="74"/>
        <v>2</v>
      </c>
      <c r="J2320" s="819">
        <f t="shared" si="75"/>
        <v>5</v>
      </c>
      <c r="K2320" s="941"/>
    </row>
    <row r="2321" spans="1:11">
      <c r="A2321" s="15" t="s">
        <v>3870</v>
      </c>
      <c r="B2321" s="15" t="s">
        <v>17835</v>
      </c>
      <c r="C2321" s="772" t="s">
        <v>3847</v>
      </c>
      <c r="D2321" s="17" t="s">
        <v>16042</v>
      </c>
      <c r="E2321" s="825">
        <v>0</v>
      </c>
      <c r="F2321" s="772">
        <v>0</v>
      </c>
      <c r="G2321" s="825">
        <v>2</v>
      </c>
      <c r="H2321" s="772">
        <v>1</v>
      </c>
      <c r="I2321" s="819">
        <f t="shared" si="74"/>
        <v>2</v>
      </c>
      <c r="J2321" s="819">
        <f t="shared" si="75"/>
        <v>1</v>
      </c>
      <c r="K2321" s="941"/>
    </row>
    <row r="2322" spans="1:11">
      <c r="A2322" s="15" t="s">
        <v>3870</v>
      </c>
      <c r="B2322" s="15" t="s">
        <v>17835</v>
      </c>
      <c r="C2322" s="772" t="s">
        <v>3848</v>
      </c>
      <c r="D2322" s="17" t="s">
        <v>16043</v>
      </c>
      <c r="E2322" s="825">
        <v>0</v>
      </c>
      <c r="F2322" s="772">
        <v>0</v>
      </c>
      <c r="G2322" s="825">
        <v>1</v>
      </c>
      <c r="H2322" s="772">
        <v>1</v>
      </c>
      <c r="I2322" s="819">
        <f t="shared" si="74"/>
        <v>1</v>
      </c>
      <c r="J2322" s="819">
        <f t="shared" si="75"/>
        <v>1</v>
      </c>
      <c r="K2322" s="941"/>
    </row>
    <row r="2323" spans="1:11">
      <c r="A2323" s="15" t="s">
        <v>3870</v>
      </c>
      <c r="B2323" s="15" t="s">
        <v>17835</v>
      </c>
      <c r="C2323" s="772" t="s">
        <v>3849</v>
      </c>
      <c r="D2323" s="17" t="s">
        <v>16044</v>
      </c>
      <c r="E2323" s="825">
        <v>0</v>
      </c>
      <c r="F2323" s="772">
        <v>1</v>
      </c>
      <c r="G2323" s="825">
        <v>1</v>
      </c>
      <c r="H2323" s="772">
        <v>1</v>
      </c>
      <c r="I2323" s="819">
        <f t="shared" si="74"/>
        <v>1</v>
      </c>
      <c r="J2323" s="819">
        <f t="shared" si="75"/>
        <v>2</v>
      </c>
      <c r="K2323" s="941"/>
    </row>
    <row r="2324" spans="1:11">
      <c r="A2324" s="15" t="s">
        <v>3870</v>
      </c>
      <c r="B2324" s="15" t="s">
        <v>17835</v>
      </c>
      <c r="C2324" s="772" t="s">
        <v>3850</v>
      </c>
      <c r="D2324" s="17" t="s">
        <v>16045</v>
      </c>
      <c r="E2324" s="825">
        <v>3</v>
      </c>
      <c r="F2324" s="772">
        <v>1</v>
      </c>
      <c r="G2324" s="825"/>
      <c r="H2324" s="772">
        <v>1</v>
      </c>
      <c r="I2324" s="819">
        <f t="shared" si="74"/>
        <v>3</v>
      </c>
      <c r="J2324" s="819">
        <f t="shared" si="75"/>
        <v>2</v>
      </c>
      <c r="K2324" s="941"/>
    </row>
    <row r="2325" spans="1:11">
      <c r="A2325" s="15" t="s">
        <v>3870</v>
      </c>
      <c r="B2325" s="15" t="s">
        <v>17835</v>
      </c>
      <c r="C2325" s="772" t="s">
        <v>3851</v>
      </c>
      <c r="D2325" s="17" t="s">
        <v>16046</v>
      </c>
      <c r="E2325" s="825">
        <v>0</v>
      </c>
      <c r="F2325" s="772">
        <v>1</v>
      </c>
      <c r="G2325" s="825"/>
      <c r="H2325" s="772">
        <v>1</v>
      </c>
      <c r="I2325" s="819">
        <f t="shared" si="74"/>
        <v>0</v>
      </c>
      <c r="J2325" s="819">
        <f t="shared" si="75"/>
        <v>2</v>
      </c>
      <c r="K2325" s="941"/>
    </row>
    <row r="2326" spans="1:11" ht="38.25">
      <c r="A2326" s="15" t="s">
        <v>3870</v>
      </c>
      <c r="B2326" s="15" t="s">
        <v>17835</v>
      </c>
      <c r="C2326" s="772" t="s">
        <v>3852</v>
      </c>
      <c r="D2326" s="22" t="s">
        <v>16047</v>
      </c>
      <c r="E2326" s="825">
        <v>0</v>
      </c>
      <c r="F2326" s="772">
        <v>1</v>
      </c>
      <c r="G2326" s="825"/>
      <c r="H2326" s="772">
        <v>1</v>
      </c>
      <c r="I2326" s="819">
        <f t="shared" si="74"/>
        <v>0</v>
      </c>
      <c r="J2326" s="819">
        <f t="shared" si="75"/>
        <v>2</v>
      </c>
      <c r="K2326" s="941"/>
    </row>
    <row r="2327" spans="1:11">
      <c r="A2327" s="15" t="s">
        <v>3870</v>
      </c>
      <c r="B2327" s="15" t="s">
        <v>17835</v>
      </c>
      <c r="C2327" s="772" t="s">
        <v>3853</v>
      </c>
      <c r="D2327" s="17" t="s">
        <v>16048</v>
      </c>
      <c r="E2327" s="825">
        <v>0</v>
      </c>
      <c r="F2327" s="772">
        <v>1</v>
      </c>
      <c r="G2327" s="825">
        <v>8</v>
      </c>
      <c r="H2327" s="772">
        <v>5</v>
      </c>
      <c r="I2327" s="819">
        <f t="shared" si="74"/>
        <v>8</v>
      </c>
      <c r="J2327" s="819">
        <f t="shared" si="75"/>
        <v>6</v>
      </c>
      <c r="K2327" s="941"/>
    </row>
    <row r="2328" spans="1:11">
      <c r="A2328" s="15" t="s">
        <v>3870</v>
      </c>
      <c r="B2328" s="15" t="s">
        <v>17835</v>
      </c>
      <c r="C2328" s="772" t="s">
        <v>3854</v>
      </c>
      <c r="D2328" s="17" t="s">
        <v>16049</v>
      </c>
      <c r="E2328" s="825">
        <v>0</v>
      </c>
      <c r="F2328" s="772">
        <v>1</v>
      </c>
      <c r="G2328" s="825">
        <v>4</v>
      </c>
      <c r="H2328" s="772">
        <v>1</v>
      </c>
      <c r="I2328" s="819">
        <f t="shared" si="74"/>
        <v>4</v>
      </c>
      <c r="J2328" s="819">
        <f t="shared" si="75"/>
        <v>2</v>
      </c>
      <c r="K2328" s="941"/>
    </row>
    <row r="2329" spans="1:11">
      <c r="A2329" s="15" t="s">
        <v>3870</v>
      </c>
      <c r="B2329" s="15" t="s">
        <v>17835</v>
      </c>
      <c r="C2329" s="772" t="s">
        <v>3855</v>
      </c>
      <c r="D2329" s="17" t="s">
        <v>16050</v>
      </c>
      <c r="E2329" s="825">
        <v>0</v>
      </c>
      <c r="F2329" s="772">
        <v>0</v>
      </c>
      <c r="G2329" s="825">
        <v>64</v>
      </c>
      <c r="H2329" s="772">
        <v>65</v>
      </c>
      <c r="I2329" s="819">
        <f t="shared" si="74"/>
        <v>64</v>
      </c>
      <c r="J2329" s="819">
        <f t="shared" si="75"/>
        <v>65</v>
      </c>
      <c r="K2329" s="941"/>
    </row>
    <row r="2330" spans="1:11">
      <c r="A2330" s="15" t="s">
        <v>3870</v>
      </c>
      <c r="B2330" s="15" t="s">
        <v>17835</v>
      </c>
      <c r="C2330" s="772" t="s">
        <v>3856</v>
      </c>
      <c r="D2330" s="17" t="s">
        <v>16051</v>
      </c>
      <c r="E2330" s="825">
        <v>0</v>
      </c>
      <c r="F2330" s="772">
        <v>0</v>
      </c>
      <c r="G2330" s="825">
        <v>1</v>
      </c>
      <c r="H2330" s="772">
        <v>1</v>
      </c>
      <c r="I2330" s="819">
        <f t="shared" si="74"/>
        <v>1</v>
      </c>
      <c r="J2330" s="819">
        <f t="shared" si="75"/>
        <v>1</v>
      </c>
      <c r="K2330" s="941"/>
    </row>
    <row r="2331" spans="1:11">
      <c r="A2331" s="15" t="s">
        <v>3870</v>
      </c>
      <c r="B2331" s="15" t="s">
        <v>17835</v>
      </c>
      <c r="C2331" s="772" t="s">
        <v>1845</v>
      </c>
      <c r="D2331" s="17" t="s">
        <v>14605</v>
      </c>
      <c r="E2331" s="825">
        <v>0</v>
      </c>
      <c r="F2331" s="772">
        <v>0</v>
      </c>
      <c r="G2331" s="825"/>
      <c r="H2331" s="772">
        <v>1</v>
      </c>
      <c r="I2331" s="819">
        <f t="shared" si="74"/>
        <v>0</v>
      </c>
      <c r="J2331" s="819">
        <f t="shared" si="75"/>
        <v>1</v>
      </c>
      <c r="K2331" s="941"/>
    </row>
    <row r="2332" spans="1:11">
      <c r="A2332" s="15" t="s">
        <v>3870</v>
      </c>
      <c r="B2332" s="15" t="s">
        <v>17835</v>
      </c>
      <c r="C2332" s="772" t="s">
        <v>3857</v>
      </c>
      <c r="D2332" s="17" t="s">
        <v>3858</v>
      </c>
      <c r="E2332" s="825">
        <v>0</v>
      </c>
      <c r="F2332" s="772">
        <v>0</v>
      </c>
      <c r="G2332" s="825"/>
      <c r="H2332" s="772">
        <v>1</v>
      </c>
      <c r="I2332" s="819">
        <f t="shared" si="74"/>
        <v>0</v>
      </c>
      <c r="J2332" s="819">
        <f t="shared" si="75"/>
        <v>1</v>
      </c>
      <c r="K2332" s="941"/>
    </row>
    <row r="2333" spans="1:11">
      <c r="A2333" s="15" t="s">
        <v>3870</v>
      </c>
      <c r="B2333" s="15" t="s">
        <v>17835</v>
      </c>
      <c r="C2333" s="772" t="s">
        <v>3352</v>
      </c>
      <c r="D2333" s="17" t="s">
        <v>15678</v>
      </c>
      <c r="E2333" s="825">
        <v>0</v>
      </c>
      <c r="F2333" s="772">
        <v>0</v>
      </c>
      <c r="G2333" s="825"/>
      <c r="H2333" s="772">
        <v>1</v>
      </c>
      <c r="I2333" s="819">
        <f t="shared" si="74"/>
        <v>0</v>
      </c>
      <c r="J2333" s="819">
        <f t="shared" si="75"/>
        <v>1</v>
      </c>
      <c r="K2333" s="941"/>
    </row>
    <row r="2334" spans="1:11">
      <c r="A2334" s="15" t="s">
        <v>3870</v>
      </c>
      <c r="B2334" s="15" t="s">
        <v>17835</v>
      </c>
      <c r="C2334" s="772" t="s">
        <v>3859</v>
      </c>
      <c r="D2334" s="17" t="s">
        <v>3860</v>
      </c>
      <c r="E2334" s="825">
        <v>0</v>
      </c>
      <c r="F2334" s="772">
        <v>0</v>
      </c>
      <c r="G2334" s="825">
        <v>3</v>
      </c>
      <c r="H2334" s="772">
        <v>5</v>
      </c>
      <c r="I2334" s="819">
        <f t="shared" si="74"/>
        <v>3</v>
      </c>
      <c r="J2334" s="819">
        <f t="shared" si="75"/>
        <v>5</v>
      </c>
      <c r="K2334" s="941"/>
    </row>
    <row r="2335" spans="1:11">
      <c r="A2335" s="15" t="s">
        <v>3870</v>
      </c>
      <c r="B2335" s="15" t="s">
        <v>17835</v>
      </c>
      <c r="C2335" s="772" t="s">
        <v>3861</v>
      </c>
      <c r="D2335" s="17" t="s">
        <v>3862</v>
      </c>
      <c r="E2335" s="825">
        <v>14</v>
      </c>
      <c r="F2335" s="772">
        <v>5</v>
      </c>
      <c r="G2335" s="825">
        <v>6</v>
      </c>
      <c r="H2335" s="772">
        <v>8</v>
      </c>
      <c r="I2335" s="819">
        <f t="shared" si="74"/>
        <v>20</v>
      </c>
      <c r="J2335" s="819">
        <f t="shared" si="75"/>
        <v>13</v>
      </c>
      <c r="K2335" s="941"/>
    </row>
    <row r="2336" spans="1:11">
      <c r="A2336" s="15" t="s">
        <v>3870</v>
      </c>
      <c r="B2336" s="15" t="s">
        <v>17835</v>
      </c>
      <c r="C2336" s="772" t="s">
        <v>3863</v>
      </c>
      <c r="D2336" s="17" t="s">
        <v>3864</v>
      </c>
      <c r="E2336" s="825">
        <v>0</v>
      </c>
      <c r="F2336" s="772">
        <v>0</v>
      </c>
      <c r="G2336" s="825"/>
      <c r="H2336" s="772">
        <v>1</v>
      </c>
      <c r="I2336" s="819">
        <f t="shared" si="74"/>
        <v>0</v>
      </c>
      <c r="J2336" s="819">
        <f t="shared" si="75"/>
        <v>1</v>
      </c>
      <c r="K2336" s="941"/>
    </row>
    <row r="2337" spans="1:11">
      <c r="A2337" s="15" t="s">
        <v>3870</v>
      </c>
      <c r="B2337" s="15" t="s">
        <v>17835</v>
      </c>
      <c r="C2337" s="772" t="s">
        <v>3760</v>
      </c>
      <c r="D2337" s="17" t="s">
        <v>3761</v>
      </c>
      <c r="E2337" s="825">
        <v>0</v>
      </c>
      <c r="F2337" s="772">
        <v>0</v>
      </c>
      <c r="G2337" s="825">
        <v>8</v>
      </c>
      <c r="H2337" s="772">
        <v>1</v>
      </c>
      <c r="I2337" s="819">
        <f t="shared" si="74"/>
        <v>8</v>
      </c>
      <c r="J2337" s="819">
        <f t="shared" si="75"/>
        <v>1</v>
      </c>
      <c r="K2337" s="941"/>
    </row>
    <row r="2338" spans="1:11">
      <c r="A2338" s="15" t="s">
        <v>3870</v>
      </c>
      <c r="B2338" s="15" t="s">
        <v>17835</v>
      </c>
      <c r="C2338" s="772" t="s">
        <v>3762</v>
      </c>
      <c r="D2338" s="17" t="s">
        <v>3763</v>
      </c>
      <c r="E2338" s="825">
        <v>0</v>
      </c>
      <c r="F2338" s="772">
        <v>0</v>
      </c>
      <c r="G2338" s="825">
        <v>2</v>
      </c>
      <c r="H2338" s="772">
        <v>1</v>
      </c>
      <c r="I2338" s="819">
        <f t="shared" si="74"/>
        <v>2</v>
      </c>
      <c r="J2338" s="819">
        <f t="shared" si="75"/>
        <v>1</v>
      </c>
      <c r="K2338" s="941"/>
    </row>
    <row r="2339" spans="1:11">
      <c r="A2339" s="15" t="s">
        <v>3870</v>
      </c>
      <c r="B2339" s="15" t="s">
        <v>17835</v>
      </c>
      <c r="C2339" s="772" t="s">
        <v>3778</v>
      </c>
      <c r="D2339" s="17" t="s">
        <v>3779</v>
      </c>
      <c r="E2339" s="825">
        <v>0</v>
      </c>
      <c r="F2339" s="772">
        <v>0</v>
      </c>
      <c r="G2339" s="825"/>
      <c r="H2339" s="772">
        <v>1</v>
      </c>
      <c r="I2339" s="819">
        <f t="shared" si="74"/>
        <v>0</v>
      </c>
      <c r="J2339" s="819">
        <f t="shared" si="75"/>
        <v>1</v>
      </c>
      <c r="K2339" s="941"/>
    </row>
    <row r="2340" spans="1:11">
      <c r="A2340" s="15" t="s">
        <v>3870</v>
      </c>
      <c r="B2340" s="15" t="s">
        <v>17835</v>
      </c>
      <c r="C2340" s="772" t="s">
        <v>3865</v>
      </c>
      <c r="D2340" s="17" t="s">
        <v>16052</v>
      </c>
      <c r="E2340" s="825">
        <v>0</v>
      </c>
      <c r="F2340" s="772">
        <v>0</v>
      </c>
      <c r="G2340" s="825">
        <v>1</v>
      </c>
      <c r="H2340" s="772">
        <v>1</v>
      </c>
      <c r="I2340" s="819">
        <f t="shared" si="74"/>
        <v>1</v>
      </c>
      <c r="J2340" s="819">
        <f t="shared" si="75"/>
        <v>1</v>
      </c>
      <c r="K2340" s="941"/>
    </row>
    <row r="2341" spans="1:11">
      <c r="A2341" s="15" t="s">
        <v>3870</v>
      </c>
      <c r="B2341" s="15" t="s">
        <v>17835</v>
      </c>
      <c r="C2341" s="772" t="s">
        <v>3866</v>
      </c>
      <c r="D2341" s="17" t="s">
        <v>3867</v>
      </c>
      <c r="E2341" s="825">
        <v>0</v>
      </c>
      <c r="F2341" s="772">
        <v>1</v>
      </c>
      <c r="G2341" s="825">
        <v>14</v>
      </c>
      <c r="H2341" s="772">
        <v>10</v>
      </c>
      <c r="I2341" s="819">
        <f t="shared" si="74"/>
        <v>14</v>
      </c>
      <c r="J2341" s="819">
        <f t="shared" si="75"/>
        <v>11</v>
      </c>
      <c r="K2341" s="941"/>
    </row>
    <row r="2342" spans="1:11">
      <c r="A2342" s="15" t="s">
        <v>3870</v>
      </c>
      <c r="B2342" s="15" t="s">
        <v>17835</v>
      </c>
      <c r="C2342" s="772" t="s">
        <v>3868</v>
      </c>
      <c r="D2342" s="17" t="s">
        <v>3869</v>
      </c>
      <c r="E2342" s="825">
        <v>0</v>
      </c>
      <c r="F2342" s="772">
        <v>1</v>
      </c>
      <c r="G2342" s="825">
        <v>3</v>
      </c>
      <c r="H2342" s="772">
        <v>1</v>
      </c>
      <c r="I2342" s="819">
        <f t="shared" si="74"/>
        <v>3</v>
      </c>
      <c r="J2342" s="819">
        <f t="shared" si="75"/>
        <v>2</v>
      </c>
      <c r="K2342" s="941"/>
    </row>
    <row r="2343" spans="1:11">
      <c r="A2343" s="15" t="s">
        <v>3870</v>
      </c>
      <c r="B2343" s="15" t="s">
        <v>17835</v>
      </c>
      <c r="C2343" s="772" t="s">
        <v>3457</v>
      </c>
      <c r="D2343" s="17" t="s">
        <v>16053</v>
      </c>
      <c r="E2343" s="825">
        <v>0</v>
      </c>
      <c r="F2343" s="772">
        <v>1</v>
      </c>
      <c r="G2343" s="825"/>
      <c r="H2343" s="772">
        <v>1</v>
      </c>
      <c r="I2343" s="819">
        <f t="shared" si="74"/>
        <v>0</v>
      </c>
      <c r="J2343" s="819">
        <f t="shared" si="75"/>
        <v>2</v>
      </c>
      <c r="K2343" s="941"/>
    </row>
    <row r="2344" spans="1:11">
      <c r="A2344" s="15" t="s">
        <v>4244</v>
      </c>
      <c r="B2344" s="15" t="s">
        <v>17835</v>
      </c>
      <c r="C2344" s="772" t="s">
        <v>4068</v>
      </c>
      <c r="D2344" s="17" t="s">
        <v>16054</v>
      </c>
      <c r="E2344" s="825">
        <v>0</v>
      </c>
      <c r="F2344" s="772"/>
      <c r="G2344" s="825"/>
      <c r="H2344" s="772">
        <v>1</v>
      </c>
      <c r="I2344" s="819">
        <f t="shared" si="74"/>
        <v>0</v>
      </c>
      <c r="J2344" s="819">
        <f t="shared" si="75"/>
        <v>1</v>
      </c>
      <c r="K2344" s="941"/>
    </row>
    <row r="2345" spans="1:11">
      <c r="A2345" s="15" t="s">
        <v>4244</v>
      </c>
      <c r="B2345" s="15" t="s">
        <v>17835</v>
      </c>
      <c r="C2345" s="772" t="s">
        <v>4069</v>
      </c>
      <c r="D2345" s="17" t="s">
        <v>16055</v>
      </c>
      <c r="E2345" s="825">
        <v>0</v>
      </c>
      <c r="F2345" s="772"/>
      <c r="G2345" s="825"/>
      <c r="H2345" s="772">
        <v>5</v>
      </c>
      <c r="I2345" s="819">
        <f t="shared" si="74"/>
        <v>0</v>
      </c>
      <c r="J2345" s="819">
        <f t="shared" si="75"/>
        <v>5</v>
      </c>
      <c r="K2345" s="941"/>
    </row>
    <row r="2346" spans="1:11">
      <c r="A2346" s="15" t="s">
        <v>4244</v>
      </c>
      <c r="B2346" s="15" t="s">
        <v>17835</v>
      </c>
      <c r="C2346" s="772" t="s">
        <v>4070</v>
      </c>
      <c r="D2346" s="17" t="s">
        <v>16056</v>
      </c>
      <c r="E2346" s="825">
        <v>0</v>
      </c>
      <c r="F2346" s="772"/>
      <c r="G2346" s="825"/>
      <c r="H2346" s="772">
        <v>1</v>
      </c>
      <c r="I2346" s="819">
        <f t="shared" si="74"/>
        <v>0</v>
      </c>
      <c r="J2346" s="819">
        <f t="shared" si="75"/>
        <v>1</v>
      </c>
      <c r="K2346" s="941"/>
    </row>
    <row r="2347" spans="1:11">
      <c r="A2347" s="15" t="s">
        <v>4244</v>
      </c>
      <c r="B2347" s="15" t="s">
        <v>17835</v>
      </c>
      <c r="C2347" s="772" t="s">
        <v>4071</v>
      </c>
      <c r="D2347" s="17" t="s">
        <v>16057</v>
      </c>
      <c r="E2347" s="825">
        <v>0</v>
      </c>
      <c r="F2347" s="772"/>
      <c r="G2347" s="825"/>
      <c r="H2347" s="772">
        <v>1</v>
      </c>
      <c r="I2347" s="819">
        <f t="shared" si="74"/>
        <v>0</v>
      </c>
      <c r="J2347" s="819">
        <f t="shared" si="75"/>
        <v>1</v>
      </c>
      <c r="K2347" s="941"/>
    </row>
    <row r="2348" spans="1:11">
      <c r="A2348" s="15" t="s">
        <v>4244</v>
      </c>
      <c r="B2348" s="15" t="s">
        <v>17835</v>
      </c>
      <c r="C2348" s="772" t="s">
        <v>4072</v>
      </c>
      <c r="D2348" s="17" t="s">
        <v>16058</v>
      </c>
      <c r="E2348" s="825">
        <v>0</v>
      </c>
      <c r="F2348" s="772"/>
      <c r="G2348" s="825">
        <v>230</v>
      </c>
      <c r="H2348" s="772">
        <v>300</v>
      </c>
      <c r="I2348" s="819">
        <f t="shared" si="74"/>
        <v>230</v>
      </c>
      <c r="J2348" s="819">
        <f t="shared" si="75"/>
        <v>300</v>
      </c>
      <c r="K2348" s="941"/>
    </row>
    <row r="2349" spans="1:11">
      <c r="A2349" s="15" t="s">
        <v>4244</v>
      </c>
      <c r="B2349" s="15" t="s">
        <v>17835</v>
      </c>
      <c r="C2349" s="772" t="s">
        <v>4073</v>
      </c>
      <c r="D2349" s="17" t="s">
        <v>16059</v>
      </c>
      <c r="E2349" s="825">
        <v>0</v>
      </c>
      <c r="F2349" s="772">
        <v>1</v>
      </c>
      <c r="G2349" s="825">
        <v>1108</v>
      </c>
      <c r="H2349" s="772">
        <v>1050</v>
      </c>
      <c r="I2349" s="819">
        <f t="shared" si="74"/>
        <v>1108</v>
      </c>
      <c r="J2349" s="819">
        <f t="shared" si="75"/>
        <v>1051</v>
      </c>
      <c r="K2349" s="941"/>
    </row>
    <row r="2350" spans="1:11">
      <c r="A2350" s="15" t="s">
        <v>4244</v>
      </c>
      <c r="B2350" s="15" t="s">
        <v>17835</v>
      </c>
      <c r="C2350" s="772" t="s">
        <v>4074</v>
      </c>
      <c r="D2350" s="17" t="s">
        <v>16060</v>
      </c>
      <c r="E2350" s="825">
        <v>0</v>
      </c>
      <c r="F2350" s="772"/>
      <c r="G2350" s="825">
        <v>1</v>
      </c>
      <c r="H2350" s="772">
        <v>5</v>
      </c>
      <c r="I2350" s="819">
        <f t="shared" si="74"/>
        <v>1</v>
      </c>
      <c r="J2350" s="819">
        <f t="shared" si="75"/>
        <v>5</v>
      </c>
      <c r="K2350" s="941"/>
    </row>
    <row r="2351" spans="1:11">
      <c r="A2351" s="15" t="s">
        <v>4244</v>
      </c>
      <c r="B2351" s="15" t="s">
        <v>17835</v>
      </c>
      <c r="C2351" s="772" t="s">
        <v>4075</v>
      </c>
      <c r="D2351" s="17" t="s">
        <v>16061</v>
      </c>
      <c r="E2351" s="825">
        <v>0</v>
      </c>
      <c r="F2351" s="772">
        <v>1</v>
      </c>
      <c r="G2351" s="825">
        <v>325</v>
      </c>
      <c r="H2351" s="772">
        <v>320</v>
      </c>
      <c r="I2351" s="819">
        <f t="shared" si="74"/>
        <v>325</v>
      </c>
      <c r="J2351" s="819">
        <f t="shared" si="75"/>
        <v>321</v>
      </c>
      <c r="K2351" s="941"/>
    </row>
    <row r="2352" spans="1:11">
      <c r="A2352" s="15" t="s">
        <v>4244</v>
      </c>
      <c r="B2352" s="15" t="s">
        <v>17835</v>
      </c>
      <c r="C2352" s="772" t="s">
        <v>4076</v>
      </c>
      <c r="D2352" s="17" t="s">
        <v>16062</v>
      </c>
      <c r="E2352" s="825">
        <v>0</v>
      </c>
      <c r="F2352" s="772"/>
      <c r="G2352" s="825">
        <v>2</v>
      </c>
      <c r="H2352" s="772">
        <v>1</v>
      </c>
      <c r="I2352" s="819">
        <f t="shared" si="74"/>
        <v>2</v>
      </c>
      <c r="J2352" s="819">
        <f t="shared" si="75"/>
        <v>1</v>
      </c>
      <c r="K2352" s="941"/>
    </row>
    <row r="2353" spans="1:11">
      <c r="A2353" s="15" t="s">
        <v>4244</v>
      </c>
      <c r="B2353" s="15" t="s">
        <v>17835</v>
      </c>
      <c r="C2353" s="772" t="s">
        <v>3458</v>
      </c>
      <c r="D2353" s="17" t="s">
        <v>15764</v>
      </c>
      <c r="E2353" s="825">
        <v>0</v>
      </c>
      <c r="F2353" s="772">
        <v>1</v>
      </c>
      <c r="G2353" s="825"/>
      <c r="H2353" s="772">
        <v>1</v>
      </c>
      <c r="I2353" s="819">
        <f t="shared" si="74"/>
        <v>0</v>
      </c>
      <c r="J2353" s="819">
        <f t="shared" si="75"/>
        <v>2</v>
      </c>
      <c r="K2353" s="941"/>
    </row>
    <row r="2354" spans="1:11">
      <c r="A2354" s="15" t="s">
        <v>4244</v>
      </c>
      <c r="B2354" s="15" t="s">
        <v>17835</v>
      </c>
      <c r="C2354" s="772" t="s">
        <v>4077</v>
      </c>
      <c r="D2354" s="17" t="s">
        <v>16063</v>
      </c>
      <c r="E2354" s="825">
        <v>0</v>
      </c>
      <c r="F2354" s="772"/>
      <c r="G2354" s="825"/>
      <c r="H2354" s="772">
        <v>1</v>
      </c>
      <c r="I2354" s="819">
        <f t="shared" si="74"/>
        <v>0</v>
      </c>
      <c r="J2354" s="819">
        <f t="shared" si="75"/>
        <v>1</v>
      </c>
      <c r="K2354" s="941"/>
    </row>
    <row r="2355" spans="1:11">
      <c r="A2355" s="15" t="s">
        <v>4244</v>
      </c>
      <c r="B2355" s="15" t="s">
        <v>17835</v>
      </c>
      <c r="C2355" s="772" t="s">
        <v>3660</v>
      </c>
      <c r="D2355" s="17" t="s">
        <v>4078</v>
      </c>
      <c r="E2355" s="825">
        <v>0</v>
      </c>
      <c r="F2355" s="772"/>
      <c r="G2355" s="825"/>
      <c r="H2355" s="772">
        <v>1</v>
      </c>
      <c r="I2355" s="819">
        <f t="shared" si="74"/>
        <v>0</v>
      </c>
      <c r="J2355" s="819">
        <f t="shared" si="75"/>
        <v>1</v>
      </c>
      <c r="K2355" s="941"/>
    </row>
    <row r="2356" spans="1:11">
      <c r="A2356" s="15" t="s">
        <v>4244</v>
      </c>
      <c r="B2356" s="15" t="s">
        <v>17835</v>
      </c>
      <c r="C2356" s="772" t="s">
        <v>4079</v>
      </c>
      <c r="D2356" s="17" t="s">
        <v>16064</v>
      </c>
      <c r="E2356" s="825">
        <v>0</v>
      </c>
      <c r="F2356" s="772"/>
      <c r="G2356" s="825">
        <v>9</v>
      </c>
      <c r="H2356" s="772">
        <v>15</v>
      </c>
      <c r="I2356" s="819">
        <f t="shared" si="74"/>
        <v>9</v>
      </c>
      <c r="J2356" s="819">
        <f t="shared" si="75"/>
        <v>15</v>
      </c>
      <c r="K2356" s="941"/>
    </row>
    <row r="2357" spans="1:11">
      <c r="A2357" s="15" t="s">
        <v>4244</v>
      </c>
      <c r="B2357" s="15" t="s">
        <v>17835</v>
      </c>
      <c r="C2357" s="772" t="s">
        <v>1853</v>
      </c>
      <c r="D2357" s="17" t="s">
        <v>14615</v>
      </c>
      <c r="E2357" s="825">
        <v>0</v>
      </c>
      <c r="F2357" s="772"/>
      <c r="G2357" s="825"/>
      <c r="H2357" s="772">
        <v>1</v>
      </c>
      <c r="I2357" s="819">
        <f t="shared" si="74"/>
        <v>0</v>
      </c>
      <c r="J2357" s="819">
        <f t="shared" si="75"/>
        <v>1</v>
      </c>
      <c r="K2357" s="941"/>
    </row>
    <row r="2358" spans="1:11">
      <c r="A2358" s="15" t="s">
        <v>4244</v>
      </c>
      <c r="B2358" s="15" t="s">
        <v>17835</v>
      </c>
      <c r="C2358" s="772" t="s">
        <v>3715</v>
      </c>
      <c r="D2358" s="17" t="s">
        <v>15968</v>
      </c>
      <c r="E2358" s="825">
        <v>0</v>
      </c>
      <c r="F2358" s="772"/>
      <c r="G2358" s="825"/>
      <c r="H2358" s="772">
        <v>1</v>
      </c>
      <c r="I2358" s="819">
        <f t="shared" si="74"/>
        <v>0</v>
      </c>
      <c r="J2358" s="819">
        <f t="shared" si="75"/>
        <v>1</v>
      </c>
      <c r="K2358" s="941"/>
    </row>
    <row r="2359" spans="1:11">
      <c r="A2359" s="15" t="s">
        <v>4244</v>
      </c>
      <c r="B2359" s="15" t="s">
        <v>17835</v>
      </c>
      <c r="C2359" s="772" t="s">
        <v>2762</v>
      </c>
      <c r="D2359" s="17" t="s">
        <v>15421</v>
      </c>
      <c r="E2359" s="825">
        <v>0</v>
      </c>
      <c r="F2359" s="772"/>
      <c r="G2359" s="825">
        <v>60</v>
      </c>
      <c r="H2359" s="772">
        <v>45</v>
      </c>
      <c r="I2359" s="819">
        <f t="shared" si="74"/>
        <v>60</v>
      </c>
      <c r="J2359" s="819">
        <f t="shared" si="75"/>
        <v>45</v>
      </c>
      <c r="K2359" s="941"/>
    </row>
    <row r="2360" spans="1:11">
      <c r="A2360" s="15" t="s">
        <v>4244</v>
      </c>
      <c r="B2360" s="15" t="s">
        <v>17835</v>
      </c>
      <c r="C2360" s="772" t="s">
        <v>4080</v>
      </c>
      <c r="D2360" s="17" t="s">
        <v>4081</v>
      </c>
      <c r="E2360" s="825">
        <v>0</v>
      </c>
      <c r="F2360" s="772"/>
      <c r="G2360" s="825">
        <v>1</v>
      </c>
      <c r="H2360" s="772">
        <v>1</v>
      </c>
      <c r="I2360" s="819">
        <f t="shared" si="74"/>
        <v>1</v>
      </c>
      <c r="J2360" s="819">
        <f t="shared" si="75"/>
        <v>1</v>
      </c>
      <c r="K2360" s="941"/>
    </row>
    <row r="2361" spans="1:11">
      <c r="A2361" s="15" t="s">
        <v>4244</v>
      </c>
      <c r="B2361" s="15" t="s">
        <v>17835</v>
      </c>
      <c r="C2361" s="772" t="s">
        <v>4082</v>
      </c>
      <c r="D2361" s="17" t="s">
        <v>16065</v>
      </c>
      <c r="E2361" s="825">
        <v>0</v>
      </c>
      <c r="F2361" s="772">
        <v>1</v>
      </c>
      <c r="G2361" s="825"/>
      <c r="H2361" s="772">
        <v>1</v>
      </c>
      <c r="I2361" s="819">
        <f t="shared" si="74"/>
        <v>0</v>
      </c>
      <c r="J2361" s="819">
        <f t="shared" si="75"/>
        <v>2</v>
      </c>
      <c r="K2361" s="941"/>
    </row>
    <row r="2362" spans="1:11">
      <c r="A2362" s="15" t="s">
        <v>4244</v>
      </c>
      <c r="B2362" s="15" t="s">
        <v>17835</v>
      </c>
      <c r="C2362" s="772" t="s">
        <v>4083</v>
      </c>
      <c r="D2362" s="17" t="s">
        <v>4084</v>
      </c>
      <c r="E2362" s="825">
        <v>0</v>
      </c>
      <c r="F2362" s="772"/>
      <c r="G2362" s="825">
        <v>2</v>
      </c>
      <c r="H2362" s="772">
        <v>1</v>
      </c>
      <c r="I2362" s="819">
        <f t="shared" si="74"/>
        <v>2</v>
      </c>
      <c r="J2362" s="819">
        <f t="shared" si="75"/>
        <v>1</v>
      </c>
      <c r="K2362" s="941"/>
    </row>
    <row r="2363" spans="1:11">
      <c r="A2363" s="15" t="s">
        <v>4244</v>
      </c>
      <c r="B2363" s="15" t="s">
        <v>17835</v>
      </c>
      <c r="C2363" s="772" t="s">
        <v>4085</v>
      </c>
      <c r="D2363" s="17" t="s">
        <v>4086</v>
      </c>
      <c r="E2363" s="825">
        <v>0</v>
      </c>
      <c r="F2363" s="772">
        <v>1</v>
      </c>
      <c r="G2363" s="825">
        <v>1</v>
      </c>
      <c r="H2363" s="772">
        <v>1</v>
      </c>
      <c r="I2363" s="819">
        <f t="shared" si="74"/>
        <v>1</v>
      </c>
      <c r="J2363" s="819">
        <f t="shared" si="75"/>
        <v>2</v>
      </c>
      <c r="K2363" s="941"/>
    </row>
    <row r="2364" spans="1:11">
      <c r="A2364" s="15" t="s">
        <v>4244</v>
      </c>
      <c r="B2364" s="15" t="s">
        <v>17835</v>
      </c>
      <c r="C2364" s="772" t="s">
        <v>4087</v>
      </c>
      <c r="D2364" s="17" t="s">
        <v>4088</v>
      </c>
      <c r="E2364" s="825">
        <v>0</v>
      </c>
      <c r="F2364" s="772"/>
      <c r="G2364" s="825">
        <v>45</v>
      </c>
      <c r="H2364" s="772">
        <v>90</v>
      </c>
      <c r="I2364" s="819">
        <f t="shared" si="74"/>
        <v>45</v>
      </c>
      <c r="J2364" s="819">
        <f t="shared" si="75"/>
        <v>90</v>
      </c>
      <c r="K2364" s="941"/>
    </row>
    <row r="2365" spans="1:11">
      <c r="A2365" s="15" t="s">
        <v>4244</v>
      </c>
      <c r="B2365" s="15" t="s">
        <v>17835</v>
      </c>
      <c r="C2365" s="772" t="s">
        <v>2763</v>
      </c>
      <c r="D2365" s="17" t="s">
        <v>15422</v>
      </c>
      <c r="E2365" s="825">
        <v>0</v>
      </c>
      <c r="F2365" s="772"/>
      <c r="G2365" s="825">
        <v>7</v>
      </c>
      <c r="H2365" s="772">
        <v>10</v>
      </c>
      <c r="I2365" s="819">
        <f t="shared" si="74"/>
        <v>7</v>
      </c>
      <c r="J2365" s="819">
        <f t="shared" si="75"/>
        <v>10</v>
      </c>
      <c r="K2365" s="941"/>
    </row>
    <row r="2366" spans="1:11">
      <c r="A2366" s="15" t="s">
        <v>4244</v>
      </c>
      <c r="B2366" s="15" t="s">
        <v>17835</v>
      </c>
      <c r="C2366" s="772" t="s">
        <v>2764</v>
      </c>
      <c r="D2366" s="17" t="s">
        <v>15423</v>
      </c>
      <c r="E2366" s="825">
        <v>0</v>
      </c>
      <c r="F2366" s="772"/>
      <c r="G2366" s="825">
        <v>15</v>
      </c>
      <c r="H2366" s="772">
        <v>10</v>
      </c>
      <c r="I2366" s="819">
        <f t="shared" si="74"/>
        <v>15</v>
      </c>
      <c r="J2366" s="819">
        <f t="shared" si="75"/>
        <v>10</v>
      </c>
      <c r="K2366" s="941"/>
    </row>
    <row r="2367" spans="1:11">
      <c r="A2367" s="15" t="s">
        <v>4244</v>
      </c>
      <c r="B2367" s="15" t="s">
        <v>17835</v>
      </c>
      <c r="C2367" s="772" t="s">
        <v>2765</v>
      </c>
      <c r="D2367" s="17" t="s">
        <v>15424</v>
      </c>
      <c r="E2367" s="825">
        <v>0</v>
      </c>
      <c r="F2367" s="772"/>
      <c r="G2367" s="825">
        <v>750</v>
      </c>
      <c r="H2367" s="772">
        <v>840</v>
      </c>
      <c r="I2367" s="819">
        <f t="shared" si="74"/>
        <v>750</v>
      </c>
      <c r="J2367" s="819">
        <f t="shared" si="75"/>
        <v>840</v>
      </c>
      <c r="K2367" s="941"/>
    </row>
    <row r="2368" spans="1:11">
      <c r="A2368" s="15" t="s">
        <v>4244</v>
      </c>
      <c r="B2368" s="15" t="s">
        <v>17835</v>
      </c>
      <c r="C2368" s="772" t="s">
        <v>4089</v>
      </c>
      <c r="D2368" s="17" t="s">
        <v>16066</v>
      </c>
      <c r="E2368" s="825">
        <v>0</v>
      </c>
      <c r="F2368" s="772"/>
      <c r="G2368" s="825">
        <v>113</v>
      </c>
      <c r="H2368" s="772">
        <v>120</v>
      </c>
      <c r="I2368" s="819">
        <f t="shared" si="74"/>
        <v>113</v>
      </c>
      <c r="J2368" s="819">
        <f t="shared" si="75"/>
        <v>120</v>
      </c>
      <c r="K2368" s="941"/>
    </row>
    <row r="2369" spans="1:11">
      <c r="A2369" s="15" t="s">
        <v>4244</v>
      </c>
      <c r="B2369" s="15" t="s">
        <v>17835</v>
      </c>
      <c r="C2369" s="772" t="s">
        <v>1858</v>
      </c>
      <c r="D2369" s="17" t="s">
        <v>14622</v>
      </c>
      <c r="E2369" s="825">
        <v>0</v>
      </c>
      <c r="F2369" s="772"/>
      <c r="G2369" s="825">
        <v>14</v>
      </c>
      <c r="H2369" s="772">
        <v>25</v>
      </c>
      <c r="I2369" s="819">
        <f t="shared" ref="I2369:I2432" si="76">E2369+G2369</f>
        <v>14</v>
      </c>
      <c r="J2369" s="819">
        <f t="shared" ref="J2369:J2432" si="77">F2369+H2369</f>
        <v>25</v>
      </c>
      <c r="K2369" s="941"/>
    </row>
    <row r="2370" spans="1:11">
      <c r="A2370" s="15" t="s">
        <v>4244</v>
      </c>
      <c r="B2370" s="15" t="s">
        <v>17835</v>
      </c>
      <c r="C2370" s="772" t="s">
        <v>4090</v>
      </c>
      <c r="D2370" s="17" t="s">
        <v>4091</v>
      </c>
      <c r="E2370" s="825">
        <v>0</v>
      </c>
      <c r="F2370" s="772"/>
      <c r="G2370" s="825">
        <v>22</v>
      </c>
      <c r="H2370" s="772">
        <v>50</v>
      </c>
      <c r="I2370" s="819">
        <f t="shared" si="76"/>
        <v>22</v>
      </c>
      <c r="J2370" s="819">
        <f t="shared" si="77"/>
        <v>50</v>
      </c>
      <c r="K2370" s="941"/>
    </row>
    <row r="2371" spans="1:11">
      <c r="A2371" s="15" t="s">
        <v>4244</v>
      </c>
      <c r="B2371" s="15" t="s">
        <v>17835</v>
      </c>
      <c r="C2371" s="772" t="s">
        <v>4092</v>
      </c>
      <c r="D2371" s="17" t="s">
        <v>4093</v>
      </c>
      <c r="E2371" s="825">
        <v>0</v>
      </c>
      <c r="F2371" s="772"/>
      <c r="G2371" s="825"/>
      <c r="H2371" s="772">
        <v>1</v>
      </c>
      <c r="I2371" s="819">
        <f t="shared" si="76"/>
        <v>0</v>
      </c>
      <c r="J2371" s="819">
        <f t="shared" si="77"/>
        <v>1</v>
      </c>
      <c r="K2371" s="941"/>
    </row>
    <row r="2372" spans="1:11">
      <c r="A2372" s="15" t="s">
        <v>4244</v>
      </c>
      <c r="B2372" s="15" t="s">
        <v>17835</v>
      </c>
      <c r="C2372" s="772" t="s">
        <v>4094</v>
      </c>
      <c r="D2372" s="17" t="s">
        <v>16067</v>
      </c>
      <c r="E2372" s="825">
        <v>0</v>
      </c>
      <c r="F2372" s="772"/>
      <c r="G2372" s="825">
        <v>2</v>
      </c>
      <c r="H2372" s="772">
        <v>10</v>
      </c>
      <c r="I2372" s="819">
        <f t="shared" si="76"/>
        <v>2</v>
      </c>
      <c r="J2372" s="819">
        <f t="shared" si="77"/>
        <v>10</v>
      </c>
      <c r="K2372" s="941"/>
    </row>
    <row r="2373" spans="1:11">
      <c r="A2373" s="15" t="s">
        <v>4244</v>
      </c>
      <c r="B2373" s="15" t="s">
        <v>17835</v>
      </c>
      <c r="C2373" s="772" t="s">
        <v>4095</v>
      </c>
      <c r="D2373" s="17" t="s">
        <v>4096</v>
      </c>
      <c r="E2373" s="825">
        <v>0</v>
      </c>
      <c r="F2373" s="772"/>
      <c r="G2373" s="825"/>
      <c r="H2373" s="772">
        <v>1</v>
      </c>
      <c r="I2373" s="819">
        <f t="shared" si="76"/>
        <v>0</v>
      </c>
      <c r="J2373" s="819">
        <f t="shared" si="77"/>
        <v>1</v>
      </c>
      <c r="K2373" s="941"/>
    </row>
    <row r="2374" spans="1:11">
      <c r="A2374" s="15" t="s">
        <v>4244</v>
      </c>
      <c r="B2374" s="15" t="s">
        <v>17835</v>
      </c>
      <c r="C2374" s="772" t="s">
        <v>3662</v>
      </c>
      <c r="D2374" s="17" t="s">
        <v>4097</v>
      </c>
      <c r="E2374" s="825">
        <v>0</v>
      </c>
      <c r="F2374" s="772"/>
      <c r="G2374" s="825">
        <v>1</v>
      </c>
      <c r="H2374" s="772">
        <v>1</v>
      </c>
      <c r="I2374" s="819">
        <f t="shared" si="76"/>
        <v>1</v>
      </c>
      <c r="J2374" s="819">
        <f t="shared" si="77"/>
        <v>1</v>
      </c>
      <c r="K2374" s="941"/>
    </row>
    <row r="2375" spans="1:11">
      <c r="A2375" s="15" t="s">
        <v>4244</v>
      </c>
      <c r="B2375" s="15" t="s">
        <v>17835</v>
      </c>
      <c r="C2375" s="772" t="s">
        <v>4098</v>
      </c>
      <c r="D2375" s="17" t="s">
        <v>16068</v>
      </c>
      <c r="E2375" s="825">
        <v>0</v>
      </c>
      <c r="F2375" s="772"/>
      <c r="G2375" s="825">
        <v>1</v>
      </c>
      <c r="H2375" s="772">
        <v>5</v>
      </c>
      <c r="I2375" s="819">
        <f t="shared" si="76"/>
        <v>1</v>
      </c>
      <c r="J2375" s="819">
        <f t="shared" si="77"/>
        <v>5</v>
      </c>
      <c r="K2375" s="941"/>
    </row>
    <row r="2376" spans="1:11">
      <c r="A2376" s="15" t="s">
        <v>4244</v>
      </c>
      <c r="B2376" s="15" t="s">
        <v>17835</v>
      </c>
      <c r="C2376" s="772" t="s">
        <v>4099</v>
      </c>
      <c r="D2376" s="17" t="s">
        <v>4100</v>
      </c>
      <c r="E2376" s="825">
        <v>0</v>
      </c>
      <c r="F2376" s="772"/>
      <c r="G2376" s="825"/>
      <c r="H2376" s="772">
        <v>1</v>
      </c>
      <c r="I2376" s="819">
        <f t="shared" si="76"/>
        <v>0</v>
      </c>
      <c r="J2376" s="819">
        <f t="shared" si="77"/>
        <v>1</v>
      </c>
      <c r="K2376" s="941"/>
    </row>
    <row r="2377" spans="1:11">
      <c r="A2377" s="15" t="s">
        <v>4244</v>
      </c>
      <c r="B2377" s="15" t="s">
        <v>17835</v>
      </c>
      <c r="C2377" s="772" t="s">
        <v>4101</v>
      </c>
      <c r="D2377" s="17" t="s">
        <v>4102</v>
      </c>
      <c r="E2377" s="825">
        <v>0</v>
      </c>
      <c r="F2377" s="772"/>
      <c r="G2377" s="825"/>
      <c r="H2377" s="772">
        <v>1</v>
      </c>
      <c r="I2377" s="819">
        <f t="shared" si="76"/>
        <v>0</v>
      </c>
      <c r="J2377" s="819">
        <f t="shared" si="77"/>
        <v>1</v>
      </c>
      <c r="K2377" s="941"/>
    </row>
    <row r="2378" spans="1:11">
      <c r="A2378" s="15" t="s">
        <v>4244</v>
      </c>
      <c r="B2378" s="15" t="s">
        <v>17835</v>
      </c>
      <c r="C2378" s="772" t="s">
        <v>4103</v>
      </c>
      <c r="D2378" s="17" t="s">
        <v>4104</v>
      </c>
      <c r="E2378" s="825">
        <v>0</v>
      </c>
      <c r="F2378" s="772"/>
      <c r="G2378" s="825"/>
      <c r="H2378" s="772">
        <v>1</v>
      </c>
      <c r="I2378" s="819">
        <f t="shared" si="76"/>
        <v>0</v>
      </c>
      <c r="J2378" s="819">
        <f t="shared" si="77"/>
        <v>1</v>
      </c>
      <c r="K2378" s="941"/>
    </row>
    <row r="2379" spans="1:11">
      <c r="A2379" s="15" t="s">
        <v>4244</v>
      </c>
      <c r="B2379" s="15" t="s">
        <v>17835</v>
      </c>
      <c r="C2379" s="772" t="s">
        <v>4105</v>
      </c>
      <c r="D2379" s="17" t="s">
        <v>4106</v>
      </c>
      <c r="E2379" s="825">
        <v>0</v>
      </c>
      <c r="F2379" s="772"/>
      <c r="G2379" s="825"/>
      <c r="H2379" s="772">
        <v>1</v>
      </c>
      <c r="I2379" s="819">
        <f t="shared" si="76"/>
        <v>0</v>
      </c>
      <c r="J2379" s="819">
        <f t="shared" si="77"/>
        <v>1</v>
      </c>
      <c r="K2379" s="941"/>
    </row>
    <row r="2380" spans="1:11">
      <c r="A2380" s="15" t="s">
        <v>4244</v>
      </c>
      <c r="B2380" s="15" t="s">
        <v>17835</v>
      </c>
      <c r="C2380" s="772" t="s">
        <v>4107</v>
      </c>
      <c r="D2380" s="17" t="s">
        <v>4108</v>
      </c>
      <c r="E2380" s="825">
        <v>0</v>
      </c>
      <c r="F2380" s="772"/>
      <c r="G2380" s="825"/>
      <c r="H2380" s="772">
        <v>1</v>
      </c>
      <c r="I2380" s="819">
        <f t="shared" si="76"/>
        <v>0</v>
      </c>
      <c r="J2380" s="819">
        <f t="shared" si="77"/>
        <v>1</v>
      </c>
      <c r="K2380" s="941"/>
    </row>
    <row r="2381" spans="1:11">
      <c r="A2381" s="15" t="s">
        <v>4244</v>
      </c>
      <c r="B2381" s="15" t="s">
        <v>17835</v>
      </c>
      <c r="C2381" s="772" t="s">
        <v>4109</v>
      </c>
      <c r="D2381" s="17" t="s">
        <v>16069</v>
      </c>
      <c r="E2381" s="825">
        <v>0</v>
      </c>
      <c r="F2381" s="772"/>
      <c r="G2381" s="825"/>
      <c r="H2381" s="772">
        <v>1</v>
      </c>
      <c r="I2381" s="819">
        <f t="shared" si="76"/>
        <v>0</v>
      </c>
      <c r="J2381" s="819">
        <f t="shared" si="77"/>
        <v>1</v>
      </c>
      <c r="K2381" s="941"/>
    </row>
    <row r="2382" spans="1:11">
      <c r="A2382" s="15" t="s">
        <v>4244</v>
      </c>
      <c r="B2382" s="15" t="s">
        <v>17835</v>
      </c>
      <c r="C2382" s="772" t="s">
        <v>4110</v>
      </c>
      <c r="D2382" s="17" t="s">
        <v>4111</v>
      </c>
      <c r="E2382" s="825">
        <v>0</v>
      </c>
      <c r="F2382" s="772"/>
      <c r="G2382" s="825"/>
      <c r="H2382" s="772">
        <v>1</v>
      </c>
      <c r="I2382" s="819">
        <f t="shared" si="76"/>
        <v>0</v>
      </c>
      <c r="J2382" s="819">
        <f t="shared" si="77"/>
        <v>1</v>
      </c>
      <c r="K2382" s="941"/>
    </row>
    <row r="2383" spans="1:11">
      <c r="A2383" s="15" t="s">
        <v>4244</v>
      </c>
      <c r="B2383" s="15" t="s">
        <v>17835</v>
      </c>
      <c r="C2383" s="772" t="s">
        <v>4112</v>
      </c>
      <c r="D2383" s="17" t="s">
        <v>4113</v>
      </c>
      <c r="E2383" s="825">
        <v>0</v>
      </c>
      <c r="F2383" s="772"/>
      <c r="G2383" s="825"/>
      <c r="H2383" s="772">
        <v>1</v>
      </c>
      <c r="I2383" s="819">
        <f t="shared" si="76"/>
        <v>0</v>
      </c>
      <c r="J2383" s="819">
        <f t="shared" si="77"/>
        <v>1</v>
      </c>
      <c r="K2383" s="941"/>
    </row>
    <row r="2384" spans="1:11">
      <c r="A2384" s="15" t="s">
        <v>4244</v>
      </c>
      <c r="B2384" s="15" t="s">
        <v>17835</v>
      </c>
      <c r="C2384" s="772" t="s">
        <v>4114</v>
      </c>
      <c r="D2384" s="17" t="s">
        <v>16070</v>
      </c>
      <c r="E2384" s="825">
        <v>0</v>
      </c>
      <c r="F2384" s="772"/>
      <c r="G2384" s="825">
        <v>2</v>
      </c>
      <c r="H2384" s="772">
        <v>10</v>
      </c>
      <c r="I2384" s="819">
        <f t="shared" si="76"/>
        <v>2</v>
      </c>
      <c r="J2384" s="819">
        <f t="shared" si="77"/>
        <v>10</v>
      </c>
      <c r="K2384" s="941"/>
    </row>
    <row r="2385" spans="1:11">
      <c r="A2385" s="15" t="s">
        <v>4244</v>
      </c>
      <c r="B2385" s="15" t="s">
        <v>17835</v>
      </c>
      <c r="C2385" s="772" t="s">
        <v>4115</v>
      </c>
      <c r="D2385" s="17" t="s">
        <v>16071</v>
      </c>
      <c r="E2385" s="825">
        <v>13</v>
      </c>
      <c r="F2385" s="772">
        <v>25</v>
      </c>
      <c r="G2385" s="825">
        <v>1</v>
      </c>
      <c r="H2385" s="772">
        <v>10</v>
      </c>
      <c r="I2385" s="819">
        <f t="shared" si="76"/>
        <v>14</v>
      </c>
      <c r="J2385" s="819">
        <f t="shared" si="77"/>
        <v>35</v>
      </c>
      <c r="K2385" s="941"/>
    </row>
    <row r="2386" spans="1:11">
      <c r="A2386" s="15" t="s">
        <v>4244</v>
      </c>
      <c r="B2386" s="15" t="s">
        <v>17835</v>
      </c>
      <c r="C2386" s="772" t="s">
        <v>4116</v>
      </c>
      <c r="D2386" s="17" t="s">
        <v>16072</v>
      </c>
      <c r="E2386" s="825">
        <v>0</v>
      </c>
      <c r="F2386" s="772"/>
      <c r="G2386" s="825"/>
      <c r="H2386" s="772">
        <v>1</v>
      </c>
      <c r="I2386" s="819">
        <f t="shared" si="76"/>
        <v>0</v>
      </c>
      <c r="J2386" s="819">
        <f t="shared" si="77"/>
        <v>1</v>
      </c>
      <c r="K2386" s="941"/>
    </row>
    <row r="2387" spans="1:11">
      <c r="A2387" s="15" t="s">
        <v>4244</v>
      </c>
      <c r="B2387" s="15" t="s">
        <v>17835</v>
      </c>
      <c r="C2387" s="772" t="s">
        <v>4117</v>
      </c>
      <c r="D2387" s="17" t="s">
        <v>4118</v>
      </c>
      <c r="E2387" s="825">
        <v>0</v>
      </c>
      <c r="F2387" s="772"/>
      <c r="G2387" s="825"/>
      <c r="H2387" s="772">
        <v>1</v>
      </c>
      <c r="I2387" s="819">
        <f t="shared" si="76"/>
        <v>0</v>
      </c>
      <c r="J2387" s="819">
        <f t="shared" si="77"/>
        <v>1</v>
      </c>
      <c r="K2387" s="941"/>
    </row>
    <row r="2388" spans="1:11">
      <c r="A2388" s="15" t="s">
        <v>4244</v>
      </c>
      <c r="B2388" s="15" t="s">
        <v>17835</v>
      </c>
      <c r="C2388" s="772" t="s">
        <v>4119</v>
      </c>
      <c r="D2388" s="17" t="s">
        <v>4120</v>
      </c>
      <c r="E2388" s="825">
        <v>0</v>
      </c>
      <c r="F2388" s="772"/>
      <c r="G2388" s="825">
        <v>1</v>
      </c>
      <c r="H2388" s="772">
        <v>1</v>
      </c>
      <c r="I2388" s="819">
        <f t="shared" si="76"/>
        <v>1</v>
      </c>
      <c r="J2388" s="819">
        <f t="shared" si="77"/>
        <v>1</v>
      </c>
      <c r="K2388" s="941"/>
    </row>
    <row r="2389" spans="1:11">
      <c r="A2389" s="15" t="s">
        <v>4244</v>
      </c>
      <c r="B2389" s="15" t="s">
        <v>17835</v>
      </c>
      <c r="C2389" s="772" t="s">
        <v>4121</v>
      </c>
      <c r="D2389" s="17" t="s">
        <v>16073</v>
      </c>
      <c r="E2389" s="825">
        <v>0</v>
      </c>
      <c r="F2389" s="772"/>
      <c r="G2389" s="825">
        <v>7</v>
      </c>
      <c r="H2389" s="772">
        <v>10</v>
      </c>
      <c r="I2389" s="819">
        <f t="shared" si="76"/>
        <v>7</v>
      </c>
      <c r="J2389" s="819">
        <f t="shared" si="77"/>
        <v>10</v>
      </c>
      <c r="K2389" s="941"/>
    </row>
    <row r="2390" spans="1:11">
      <c r="A2390" s="15" t="s">
        <v>4244</v>
      </c>
      <c r="B2390" s="15" t="s">
        <v>17835</v>
      </c>
      <c r="C2390" s="772" t="s">
        <v>4122</v>
      </c>
      <c r="D2390" s="17" t="s">
        <v>16074</v>
      </c>
      <c r="E2390" s="825">
        <v>0</v>
      </c>
      <c r="F2390" s="772"/>
      <c r="G2390" s="825">
        <v>2</v>
      </c>
      <c r="H2390" s="772">
        <v>10</v>
      </c>
      <c r="I2390" s="819">
        <f t="shared" si="76"/>
        <v>2</v>
      </c>
      <c r="J2390" s="819">
        <f t="shared" si="77"/>
        <v>10</v>
      </c>
      <c r="K2390" s="941"/>
    </row>
    <row r="2391" spans="1:11">
      <c r="A2391" s="15" t="s">
        <v>4244</v>
      </c>
      <c r="B2391" s="15" t="s">
        <v>17835</v>
      </c>
      <c r="C2391" s="772" t="s">
        <v>4123</v>
      </c>
      <c r="D2391" s="17" t="s">
        <v>16075</v>
      </c>
      <c r="E2391" s="825">
        <v>0</v>
      </c>
      <c r="F2391" s="772"/>
      <c r="G2391" s="825">
        <v>2</v>
      </c>
      <c r="H2391" s="772">
        <v>5</v>
      </c>
      <c r="I2391" s="819">
        <f t="shared" si="76"/>
        <v>2</v>
      </c>
      <c r="J2391" s="819">
        <f t="shared" si="77"/>
        <v>5</v>
      </c>
      <c r="K2391" s="941"/>
    </row>
    <row r="2392" spans="1:11">
      <c r="A2392" s="15" t="s">
        <v>4244</v>
      </c>
      <c r="B2392" s="15" t="s">
        <v>17835</v>
      </c>
      <c r="C2392" s="772" t="s">
        <v>4124</v>
      </c>
      <c r="D2392" s="17" t="s">
        <v>16076</v>
      </c>
      <c r="E2392" s="825">
        <v>0</v>
      </c>
      <c r="F2392" s="772"/>
      <c r="G2392" s="825"/>
      <c r="H2392" s="772">
        <v>5</v>
      </c>
      <c r="I2392" s="819">
        <f t="shared" si="76"/>
        <v>0</v>
      </c>
      <c r="J2392" s="819">
        <f t="shared" si="77"/>
        <v>5</v>
      </c>
      <c r="K2392" s="941"/>
    </row>
    <row r="2393" spans="1:11">
      <c r="A2393" s="15" t="s">
        <v>4244</v>
      </c>
      <c r="B2393" s="15" t="s">
        <v>17835</v>
      </c>
      <c r="C2393" s="772" t="s">
        <v>4125</v>
      </c>
      <c r="D2393" s="17" t="s">
        <v>16077</v>
      </c>
      <c r="E2393" s="825">
        <v>0</v>
      </c>
      <c r="F2393" s="772"/>
      <c r="G2393" s="825">
        <v>2</v>
      </c>
      <c r="H2393" s="772">
        <v>1</v>
      </c>
      <c r="I2393" s="819">
        <f t="shared" si="76"/>
        <v>2</v>
      </c>
      <c r="J2393" s="819">
        <f t="shared" si="77"/>
        <v>1</v>
      </c>
      <c r="K2393" s="941"/>
    </row>
    <row r="2394" spans="1:11">
      <c r="A2394" s="15" t="s">
        <v>4244</v>
      </c>
      <c r="B2394" s="15" t="s">
        <v>17835</v>
      </c>
      <c r="C2394" s="772" t="s">
        <v>4126</v>
      </c>
      <c r="D2394" s="17" t="s">
        <v>4127</v>
      </c>
      <c r="E2394" s="825">
        <v>0</v>
      </c>
      <c r="F2394" s="772"/>
      <c r="G2394" s="825"/>
      <c r="H2394" s="772">
        <v>1</v>
      </c>
      <c r="I2394" s="819">
        <f t="shared" si="76"/>
        <v>0</v>
      </c>
      <c r="J2394" s="819">
        <f t="shared" si="77"/>
        <v>1</v>
      </c>
      <c r="K2394" s="941"/>
    </row>
    <row r="2395" spans="1:11">
      <c r="A2395" s="15" t="s">
        <v>4244</v>
      </c>
      <c r="B2395" s="15" t="s">
        <v>17835</v>
      </c>
      <c r="C2395" s="772" t="s">
        <v>3472</v>
      </c>
      <c r="D2395" s="17" t="s">
        <v>15778</v>
      </c>
      <c r="E2395" s="825">
        <v>0</v>
      </c>
      <c r="F2395" s="772">
        <v>1</v>
      </c>
      <c r="G2395" s="825">
        <v>8</v>
      </c>
      <c r="H2395" s="772">
        <v>1</v>
      </c>
      <c r="I2395" s="819">
        <f t="shared" si="76"/>
        <v>8</v>
      </c>
      <c r="J2395" s="819">
        <f t="shared" si="77"/>
        <v>2</v>
      </c>
      <c r="K2395" s="941"/>
    </row>
    <row r="2396" spans="1:11">
      <c r="A2396" s="15" t="s">
        <v>4244</v>
      </c>
      <c r="B2396" s="15" t="s">
        <v>17835</v>
      </c>
      <c r="C2396" s="772" t="s">
        <v>3473</v>
      </c>
      <c r="D2396" s="17" t="s">
        <v>15779</v>
      </c>
      <c r="E2396" s="825">
        <v>0</v>
      </c>
      <c r="F2396" s="772"/>
      <c r="G2396" s="825">
        <v>4</v>
      </c>
      <c r="H2396" s="772">
        <v>10</v>
      </c>
      <c r="I2396" s="819">
        <f t="shared" si="76"/>
        <v>4</v>
      </c>
      <c r="J2396" s="819">
        <f t="shared" si="77"/>
        <v>10</v>
      </c>
      <c r="K2396" s="941"/>
    </row>
    <row r="2397" spans="1:11">
      <c r="A2397" s="15" t="s">
        <v>4244</v>
      </c>
      <c r="B2397" s="15" t="s">
        <v>17835</v>
      </c>
      <c r="C2397" s="772" t="s">
        <v>3474</v>
      </c>
      <c r="D2397" s="17" t="s">
        <v>15780</v>
      </c>
      <c r="E2397" s="825">
        <v>4</v>
      </c>
      <c r="F2397" s="772">
        <v>1</v>
      </c>
      <c r="G2397" s="825">
        <v>120</v>
      </c>
      <c r="H2397" s="772">
        <v>180</v>
      </c>
      <c r="I2397" s="819">
        <f t="shared" si="76"/>
        <v>124</v>
      </c>
      <c r="J2397" s="819">
        <f t="shared" si="77"/>
        <v>181</v>
      </c>
      <c r="K2397" s="941"/>
    </row>
    <row r="2398" spans="1:11">
      <c r="A2398" s="15" t="s">
        <v>4244</v>
      </c>
      <c r="B2398" s="15" t="s">
        <v>17835</v>
      </c>
      <c r="C2398" s="772" t="s">
        <v>3475</v>
      </c>
      <c r="D2398" s="17" t="s">
        <v>15781</v>
      </c>
      <c r="E2398" s="825">
        <v>0</v>
      </c>
      <c r="F2398" s="772"/>
      <c r="G2398" s="825"/>
      <c r="H2398" s="772">
        <v>1</v>
      </c>
      <c r="I2398" s="819">
        <f t="shared" si="76"/>
        <v>0</v>
      </c>
      <c r="J2398" s="819">
        <f t="shared" si="77"/>
        <v>1</v>
      </c>
      <c r="K2398" s="941"/>
    </row>
    <row r="2399" spans="1:11">
      <c r="A2399" s="15" t="s">
        <v>4244</v>
      </c>
      <c r="B2399" s="15" t="s">
        <v>17835</v>
      </c>
      <c r="C2399" s="772" t="s">
        <v>4128</v>
      </c>
      <c r="D2399" s="17" t="s">
        <v>4129</v>
      </c>
      <c r="E2399" s="825">
        <v>0</v>
      </c>
      <c r="F2399" s="772"/>
      <c r="G2399" s="825"/>
      <c r="H2399" s="772">
        <v>1</v>
      </c>
      <c r="I2399" s="819">
        <f t="shared" si="76"/>
        <v>0</v>
      </c>
      <c r="J2399" s="819">
        <f t="shared" si="77"/>
        <v>1</v>
      </c>
      <c r="K2399" s="941"/>
    </row>
    <row r="2400" spans="1:11">
      <c r="A2400" s="15" t="s">
        <v>4244</v>
      </c>
      <c r="B2400" s="15" t="s">
        <v>17835</v>
      </c>
      <c r="C2400" s="772" t="s">
        <v>4130</v>
      </c>
      <c r="D2400" s="17" t="s">
        <v>4131</v>
      </c>
      <c r="E2400" s="825">
        <v>0</v>
      </c>
      <c r="F2400" s="772"/>
      <c r="G2400" s="825">
        <v>22</v>
      </c>
      <c r="H2400" s="772">
        <v>20</v>
      </c>
      <c r="I2400" s="819">
        <f t="shared" si="76"/>
        <v>22</v>
      </c>
      <c r="J2400" s="819">
        <f t="shared" si="77"/>
        <v>20</v>
      </c>
      <c r="K2400" s="941"/>
    </row>
    <row r="2401" spans="1:11">
      <c r="A2401" s="15" t="s">
        <v>4244</v>
      </c>
      <c r="B2401" s="15" t="s">
        <v>17835</v>
      </c>
      <c r="C2401" s="772" t="s">
        <v>4132</v>
      </c>
      <c r="D2401" s="17" t="s">
        <v>16078</v>
      </c>
      <c r="E2401" s="825">
        <v>0</v>
      </c>
      <c r="F2401" s="772"/>
      <c r="G2401" s="825">
        <v>91</v>
      </c>
      <c r="H2401" s="772">
        <v>100</v>
      </c>
      <c r="I2401" s="819">
        <f t="shared" si="76"/>
        <v>91</v>
      </c>
      <c r="J2401" s="819">
        <f t="shared" si="77"/>
        <v>100</v>
      </c>
      <c r="K2401" s="941"/>
    </row>
    <row r="2402" spans="1:11">
      <c r="A2402" s="15" t="s">
        <v>4244</v>
      </c>
      <c r="B2402" s="15" t="s">
        <v>17835</v>
      </c>
      <c r="C2402" s="772" t="s">
        <v>4133</v>
      </c>
      <c r="D2402" s="17" t="s">
        <v>16079</v>
      </c>
      <c r="E2402" s="825">
        <v>0</v>
      </c>
      <c r="F2402" s="772"/>
      <c r="G2402" s="825"/>
      <c r="H2402" s="772">
        <v>10</v>
      </c>
      <c r="I2402" s="819">
        <f t="shared" si="76"/>
        <v>0</v>
      </c>
      <c r="J2402" s="819">
        <f t="shared" si="77"/>
        <v>10</v>
      </c>
      <c r="K2402" s="941"/>
    </row>
    <row r="2403" spans="1:11">
      <c r="A2403" s="15" t="s">
        <v>4244</v>
      </c>
      <c r="B2403" s="15" t="s">
        <v>17835</v>
      </c>
      <c r="C2403" s="772" t="s">
        <v>4134</v>
      </c>
      <c r="D2403" s="17" t="s">
        <v>16080</v>
      </c>
      <c r="E2403" s="825">
        <v>1</v>
      </c>
      <c r="F2403" s="772"/>
      <c r="G2403" s="825">
        <v>4</v>
      </c>
      <c r="H2403" s="772">
        <v>5</v>
      </c>
      <c r="I2403" s="819">
        <f t="shared" si="76"/>
        <v>5</v>
      </c>
      <c r="J2403" s="819">
        <f t="shared" si="77"/>
        <v>5</v>
      </c>
      <c r="K2403" s="941"/>
    </row>
    <row r="2404" spans="1:11">
      <c r="A2404" s="15" t="s">
        <v>4244</v>
      </c>
      <c r="B2404" s="15" t="s">
        <v>17835</v>
      </c>
      <c r="C2404" s="772" t="s">
        <v>4135</v>
      </c>
      <c r="D2404" s="17" t="s">
        <v>16081</v>
      </c>
      <c r="E2404" s="825">
        <v>0</v>
      </c>
      <c r="F2404" s="772"/>
      <c r="G2404" s="825">
        <v>46</v>
      </c>
      <c r="H2404" s="772">
        <v>50</v>
      </c>
      <c r="I2404" s="819">
        <f t="shared" si="76"/>
        <v>46</v>
      </c>
      <c r="J2404" s="819">
        <f t="shared" si="77"/>
        <v>50</v>
      </c>
      <c r="K2404" s="941"/>
    </row>
    <row r="2405" spans="1:11">
      <c r="A2405" s="15" t="s">
        <v>4244</v>
      </c>
      <c r="B2405" s="15" t="s">
        <v>17835</v>
      </c>
      <c r="C2405" s="772" t="s">
        <v>4136</v>
      </c>
      <c r="D2405" s="17" t="s">
        <v>16082</v>
      </c>
      <c r="E2405" s="825">
        <v>0</v>
      </c>
      <c r="F2405" s="772"/>
      <c r="G2405" s="825">
        <v>18</v>
      </c>
      <c r="H2405" s="772">
        <v>15</v>
      </c>
      <c r="I2405" s="819">
        <f t="shared" si="76"/>
        <v>18</v>
      </c>
      <c r="J2405" s="819">
        <f t="shared" si="77"/>
        <v>15</v>
      </c>
      <c r="K2405" s="941"/>
    </row>
    <row r="2406" spans="1:11">
      <c r="A2406" s="15" t="s">
        <v>4244</v>
      </c>
      <c r="B2406" s="15" t="s">
        <v>17835</v>
      </c>
      <c r="C2406" s="772" t="s">
        <v>4137</v>
      </c>
      <c r="D2406" s="17" t="s">
        <v>4138</v>
      </c>
      <c r="E2406" s="825">
        <v>0</v>
      </c>
      <c r="F2406" s="772"/>
      <c r="G2406" s="825">
        <v>1</v>
      </c>
      <c r="H2406" s="772">
        <v>1</v>
      </c>
      <c r="I2406" s="819">
        <f t="shared" si="76"/>
        <v>1</v>
      </c>
      <c r="J2406" s="819">
        <f t="shared" si="77"/>
        <v>1</v>
      </c>
      <c r="K2406" s="941"/>
    </row>
    <row r="2407" spans="1:11">
      <c r="A2407" s="15" t="s">
        <v>4244</v>
      </c>
      <c r="B2407" s="15" t="s">
        <v>17835</v>
      </c>
      <c r="C2407" s="772" t="s">
        <v>4139</v>
      </c>
      <c r="D2407" s="17" t="s">
        <v>16083</v>
      </c>
      <c r="E2407" s="825">
        <v>0</v>
      </c>
      <c r="F2407" s="772"/>
      <c r="G2407" s="825">
        <v>13</v>
      </c>
      <c r="H2407" s="772">
        <v>50</v>
      </c>
      <c r="I2407" s="819">
        <f t="shared" si="76"/>
        <v>13</v>
      </c>
      <c r="J2407" s="819">
        <f t="shared" si="77"/>
        <v>50</v>
      </c>
      <c r="K2407" s="941"/>
    </row>
    <row r="2408" spans="1:11">
      <c r="A2408" s="15" t="s">
        <v>4244</v>
      </c>
      <c r="B2408" s="15" t="s">
        <v>17835</v>
      </c>
      <c r="C2408" s="772" t="s">
        <v>4140</v>
      </c>
      <c r="D2408" s="17" t="s">
        <v>4141</v>
      </c>
      <c r="E2408" s="825">
        <v>0</v>
      </c>
      <c r="F2408" s="772"/>
      <c r="G2408" s="825">
        <v>4</v>
      </c>
      <c r="H2408" s="772">
        <v>1</v>
      </c>
      <c r="I2408" s="819">
        <f t="shared" si="76"/>
        <v>4</v>
      </c>
      <c r="J2408" s="819">
        <f t="shared" si="77"/>
        <v>1</v>
      </c>
      <c r="K2408" s="941"/>
    </row>
    <row r="2409" spans="1:11">
      <c r="A2409" s="15" t="s">
        <v>4244</v>
      </c>
      <c r="B2409" s="15" t="s">
        <v>17835</v>
      </c>
      <c r="C2409" s="772" t="s">
        <v>4142</v>
      </c>
      <c r="D2409" s="17" t="s">
        <v>16084</v>
      </c>
      <c r="E2409" s="825">
        <v>0</v>
      </c>
      <c r="F2409" s="772"/>
      <c r="G2409" s="825">
        <v>11</v>
      </c>
      <c r="H2409" s="772">
        <v>20</v>
      </c>
      <c r="I2409" s="819">
        <f t="shared" si="76"/>
        <v>11</v>
      </c>
      <c r="J2409" s="819">
        <f t="shared" si="77"/>
        <v>20</v>
      </c>
      <c r="K2409" s="941"/>
    </row>
    <row r="2410" spans="1:11">
      <c r="A2410" s="15" t="s">
        <v>4244</v>
      </c>
      <c r="B2410" s="15" t="s">
        <v>17835</v>
      </c>
      <c r="C2410" s="772" t="s">
        <v>4143</v>
      </c>
      <c r="D2410" s="17" t="s">
        <v>16085</v>
      </c>
      <c r="E2410" s="825">
        <v>0</v>
      </c>
      <c r="F2410" s="772"/>
      <c r="G2410" s="825">
        <v>4</v>
      </c>
      <c r="H2410" s="772">
        <v>1</v>
      </c>
      <c r="I2410" s="819">
        <f t="shared" si="76"/>
        <v>4</v>
      </c>
      <c r="J2410" s="819">
        <f t="shared" si="77"/>
        <v>1</v>
      </c>
      <c r="K2410" s="941"/>
    </row>
    <row r="2411" spans="1:11">
      <c r="A2411" s="15" t="s">
        <v>4244</v>
      </c>
      <c r="B2411" s="15" t="s">
        <v>17835</v>
      </c>
      <c r="C2411" s="772" t="s">
        <v>4144</v>
      </c>
      <c r="D2411" s="17" t="s">
        <v>16086</v>
      </c>
      <c r="E2411" s="825">
        <v>0</v>
      </c>
      <c r="F2411" s="772"/>
      <c r="G2411" s="825">
        <v>2</v>
      </c>
      <c r="H2411" s="772">
        <v>5</v>
      </c>
      <c r="I2411" s="819">
        <f t="shared" si="76"/>
        <v>2</v>
      </c>
      <c r="J2411" s="819">
        <f t="shared" si="77"/>
        <v>5</v>
      </c>
      <c r="K2411" s="941"/>
    </row>
    <row r="2412" spans="1:11">
      <c r="A2412" s="15" t="s">
        <v>4244</v>
      </c>
      <c r="B2412" s="15" t="s">
        <v>17835</v>
      </c>
      <c r="C2412" s="772" t="s">
        <v>4145</v>
      </c>
      <c r="D2412" s="17" t="s">
        <v>16087</v>
      </c>
      <c r="E2412" s="825">
        <v>0</v>
      </c>
      <c r="F2412" s="772"/>
      <c r="G2412" s="825">
        <v>11</v>
      </c>
      <c r="H2412" s="772">
        <v>15</v>
      </c>
      <c r="I2412" s="819">
        <f t="shared" si="76"/>
        <v>11</v>
      </c>
      <c r="J2412" s="819">
        <f t="shared" si="77"/>
        <v>15</v>
      </c>
      <c r="K2412" s="941"/>
    </row>
    <row r="2413" spans="1:11">
      <c r="A2413" s="15" t="s">
        <v>4244</v>
      </c>
      <c r="B2413" s="15" t="s">
        <v>17835</v>
      </c>
      <c r="C2413" s="772" t="s">
        <v>4146</v>
      </c>
      <c r="D2413" s="17" t="s">
        <v>16088</v>
      </c>
      <c r="E2413" s="825">
        <v>0</v>
      </c>
      <c r="F2413" s="772"/>
      <c r="G2413" s="825">
        <v>5</v>
      </c>
      <c r="H2413" s="772">
        <v>5</v>
      </c>
      <c r="I2413" s="819">
        <f t="shared" si="76"/>
        <v>5</v>
      </c>
      <c r="J2413" s="819">
        <f t="shared" si="77"/>
        <v>5</v>
      </c>
      <c r="K2413" s="941"/>
    </row>
    <row r="2414" spans="1:11">
      <c r="A2414" s="15" t="s">
        <v>4244</v>
      </c>
      <c r="B2414" s="15" t="s">
        <v>17835</v>
      </c>
      <c r="C2414" s="772" t="s">
        <v>4147</v>
      </c>
      <c r="D2414" s="17" t="s">
        <v>16089</v>
      </c>
      <c r="E2414" s="825">
        <v>0</v>
      </c>
      <c r="F2414" s="772"/>
      <c r="G2414" s="825">
        <v>1</v>
      </c>
      <c r="H2414" s="772">
        <v>1</v>
      </c>
      <c r="I2414" s="819">
        <f t="shared" si="76"/>
        <v>1</v>
      </c>
      <c r="J2414" s="819">
        <f t="shared" si="77"/>
        <v>1</v>
      </c>
      <c r="K2414" s="941"/>
    </row>
    <row r="2415" spans="1:11">
      <c r="A2415" s="15" t="s">
        <v>4244</v>
      </c>
      <c r="B2415" s="15" t="s">
        <v>17835</v>
      </c>
      <c r="C2415" s="772" t="s">
        <v>4148</v>
      </c>
      <c r="D2415" s="17" t="s">
        <v>16090</v>
      </c>
      <c r="E2415" s="825">
        <v>0</v>
      </c>
      <c r="F2415" s="772"/>
      <c r="G2415" s="825">
        <v>4</v>
      </c>
      <c r="H2415" s="772">
        <v>1</v>
      </c>
      <c r="I2415" s="819">
        <f t="shared" si="76"/>
        <v>4</v>
      </c>
      <c r="J2415" s="819">
        <f t="shared" si="77"/>
        <v>1</v>
      </c>
      <c r="K2415" s="941"/>
    </row>
    <row r="2416" spans="1:11">
      <c r="A2416" s="15" t="s">
        <v>4244</v>
      </c>
      <c r="B2416" s="15" t="s">
        <v>17835</v>
      </c>
      <c r="C2416" s="772" t="s">
        <v>4149</v>
      </c>
      <c r="D2416" s="17" t="s">
        <v>16091</v>
      </c>
      <c r="E2416" s="825">
        <v>0</v>
      </c>
      <c r="F2416" s="772"/>
      <c r="G2416" s="825">
        <v>66</v>
      </c>
      <c r="H2416" s="772">
        <v>60</v>
      </c>
      <c r="I2416" s="819">
        <f t="shared" si="76"/>
        <v>66</v>
      </c>
      <c r="J2416" s="819">
        <f t="shared" si="77"/>
        <v>60</v>
      </c>
      <c r="K2416" s="941"/>
    </row>
    <row r="2417" spans="1:11">
      <c r="A2417" s="15" t="s">
        <v>4244</v>
      </c>
      <c r="B2417" s="15" t="s">
        <v>17835</v>
      </c>
      <c r="C2417" s="772" t="s">
        <v>4150</v>
      </c>
      <c r="D2417" s="17" t="s">
        <v>16092</v>
      </c>
      <c r="E2417" s="825">
        <v>0</v>
      </c>
      <c r="F2417" s="772"/>
      <c r="G2417" s="825">
        <v>6</v>
      </c>
      <c r="H2417" s="772">
        <v>20</v>
      </c>
      <c r="I2417" s="819">
        <f t="shared" si="76"/>
        <v>6</v>
      </c>
      <c r="J2417" s="819">
        <f t="shared" si="77"/>
        <v>20</v>
      </c>
      <c r="K2417" s="941"/>
    </row>
    <row r="2418" spans="1:11">
      <c r="A2418" s="15" t="s">
        <v>4244</v>
      </c>
      <c r="B2418" s="15" t="s">
        <v>17835</v>
      </c>
      <c r="C2418" s="772" t="s">
        <v>4151</v>
      </c>
      <c r="D2418" s="17" t="s">
        <v>16093</v>
      </c>
      <c r="E2418" s="825">
        <v>0</v>
      </c>
      <c r="F2418" s="772"/>
      <c r="G2418" s="825">
        <v>2</v>
      </c>
      <c r="H2418" s="772">
        <v>5</v>
      </c>
      <c r="I2418" s="819">
        <f t="shared" si="76"/>
        <v>2</v>
      </c>
      <c r="J2418" s="819">
        <f t="shared" si="77"/>
        <v>5</v>
      </c>
      <c r="K2418" s="941"/>
    </row>
    <row r="2419" spans="1:11">
      <c r="A2419" s="15" t="s">
        <v>4244</v>
      </c>
      <c r="B2419" s="15" t="s">
        <v>17835</v>
      </c>
      <c r="C2419" s="772" t="s">
        <v>4152</v>
      </c>
      <c r="D2419" s="17" t="s">
        <v>16094</v>
      </c>
      <c r="E2419" s="825">
        <v>0</v>
      </c>
      <c r="F2419" s="772"/>
      <c r="G2419" s="825"/>
      <c r="H2419" s="772">
        <v>1</v>
      </c>
      <c r="I2419" s="819">
        <f t="shared" si="76"/>
        <v>0</v>
      </c>
      <c r="J2419" s="819">
        <f t="shared" si="77"/>
        <v>1</v>
      </c>
      <c r="K2419" s="941"/>
    </row>
    <row r="2420" spans="1:11">
      <c r="A2420" s="15" t="s">
        <v>4244</v>
      </c>
      <c r="B2420" s="15" t="s">
        <v>17835</v>
      </c>
      <c r="C2420" s="772" t="s">
        <v>4153</v>
      </c>
      <c r="D2420" s="17" t="s">
        <v>16095</v>
      </c>
      <c r="E2420" s="825">
        <v>0</v>
      </c>
      <c r="F2420" s="772"/>
      <c r="G2420" s="825">
        <v>27</v>
      </c>
      <c r="H2420" s="772">
        <v>20</v>
      </c>
      <c r="I2420" s="819">
        <f t="shared" si="76"/>
        <v>27</v>
      </c>
      <c r="J2420" s="819">
        <f t="shared" si="77"/>
        <v>20</v>
      </c>
      <c r="K2420" s="941"/>
    </row>
    <row r="2421" spans="1:11">
      <c r="A2421" s="15" t="s">
        <v>4244</v>
      </c>
      <c r="B2421" s="15" t="s">
        <v>17835</v>
      </c>
      <c r="C2421" s="772" t="s">
        <v>4154</v>
      </c>
      <c r="D2421" s="17" t="s">
        <v>16096</v>
      </c>
      <c r="E2421" s="825">
        <v>0</v>
      </c>
      <c r="F2421" s="772"/>
      <c r="G2421" s="825">
        <v>3</v>
      </c>
      <c r="H2421" s="772">
        <v>10</v>
      </c>
      <c r="I2421" s="819">
        <f t="shared" si="76"/>
        <v>3</v>
      </c>
      <c r="J2421" s="819">
        <f t="shared" si="77"/>
        <v>10</v>
      </c>
      <c r="K2421" s="941"/>
    </row>
    <row r="2422" spans="1:11">
      <c r="A2422" s="15" t="s">
        <v>4244</v>
      </c>
      <c r="B2422" s="15" t="s">
        <v>17835</v>
      </c>
      <c r="C2422" s="772" t="s">
        <v>4155</v>
      </c>
      <c r="D2422" s="17" t="s">
        <v>16097</v>
      </c>
      <c r="E2422" s="825">
        <v>0</v>
      </c>
      <c r="F2422" s="772"/>
      <c r="G2422" s="825">
        <v>20</v>
      </c>
      <c r="H2422" s="772">
        <v>25</v>
      </c>
      <c r="I2422" s="819">
        <f t="shared" si="76"/>
        <v>20</v>
      </c>
      <c r="J2422" s="819">
        <f t="shared" si="77"/>
        <v>25</v>
      </c>
      <c r="K2422" s="941"/>
    </row>
    <row r="2423" spans="1:11">
      <c r="A2423" s="15" t="s">
        <v>4244</v>
      </c>
      <c r="B2423" s="15" t="s">
        <v>17835</v>
      </c>
      <c r="C2423" s="772" t="s">
        <v>4156</v>
      </c>
      <c r="D2423" s="17" t="s">
        <v>16098</v>
      </c>
      <c r="E2423" s="825">
        <v>0</v>
      </c>
      <c r="F2423" s="772"/>
      <c r="G2423" s="825">
        <v>20</v>
      </c>
      <c r="H2423" s="772">
        <v>25</v>
      </c>
      <c r="I2423" s="819">
        <f t="shared" si="76"/>
        <v>20</v>
      </c>
      <c r="J2423" s="819">
        <f t="shared" si="77"/>
        <v>25</v>
      </c>
      <c r="K2423" s="941"/>
    </row>
    <row r="2424" spans="1:11">
      <c r="A2424" s="15" t="s">
        <v>4244</v>
      </c>
      <c r="B2424" s="15" t="s">
        <v>17835</v>
      </c>
      <c r="C2424" s="772" t="s">
        <v>4157</v>
      </c>
      <c r="D2424" s="17" t="s">
        <v>4158</v>
      </c>
      <c r="E2424" s="825">
        <v>0</v>
      </c>
      <c r="F2424" s="772"/>
      <c r="G2424" s="825">
        <v>10</v>
      </c>
      <c r="H2424" s="772">
        <v>2</v>
      </c>
      <c r="I2424" s="819">
        <f t="shared" si="76"/>
        <v>10</v>
      </c>
      <c r="J2424" s="819">
        <f t="shared" si="77"/>
        <v>2</v>
      </c>
      <c r="K2424" s="941"/>
    </row>
    <row r="2425" spans="1:11">
      <c r="A2425" s="15" t="s">
        <v>4244</v>
      </c>
      <c r="B2425" s="15" t="s">
        <v>17835</v>
      </c>
      <c r="C2425" s="772" t="s">
        <v>4159</v>
      </c>
      <c r="D2425" s="17" t="s">
        <v>16099</v>
      </c>
      <c r="E2425" s="825">
        <v>0</v>
      </c>
      <c r="F2425" s="772"/>
      <c r="G2425" s="825"/>
      <c r="H2425" s="772">
        <v>5</v>
      </c>
      <c r="I2425" s="819">
        <f t="shared" si="76"/>
        <v>0</v>
      </c>
      <c r="J2425" s="819">
        <f t="shared" si="77"/>
        <v>5</v>
      </c>
      <c r="K2425" s="941"/>
    </row>
    <row r="2426" spans="1:11">
      <c r="A2426" s="15" t="s">
        <v>4244</v>
      </c>
      <c r="B2426" s="15" t="s">
        <v>17835</v>
      </c>
      <c r="C2426" s="772" t="s">
        <v>4160</v>
      </c>
      <c r="D2426" s="17" t="s">
        <v>16100</v>
      </c>
      <c r="E2426" s="825">
        <v>0</v>
      </c>
      <c r="F2426" s="772"/>
      <c r="G2426" s="825">
        <v>3</v>
      </c>
      <c r="H2426" s="772">
        <v>10</v>
      </c>
      <c r="I2426" s="819">
        <f t="shared" si="76"/>
        <v>3</v>
      </c>
      <c r="J2426" s="819">
        <f t="shared" si="77"/>
        <v>10</v>
      </c>
      <c r="K2426" s="941"/>
    </row>
    <row r="2427" spans="1:11">
      <c r="A2427" s="15" t="s">
        <v>4244</v>
      </c>
      <c r="B2427" s="15" t="s">
        <v>17835</v>
      </c>
      <c r="C2427" s="772" t="s">
        <v>4161</v>
      </c>
      <c r="D2427" s="17" t="s">
        <v>16101</v>
      </c>
      <c r="E2427" s="825">
        <v>0</v>
      </c>
      <c r="F2427" s="772"/>
      <c r="G2427" s="825">
        <v>58</v>
      </c>
      <c r="H2427" s="772">
        <v>50</v>
      </c>
      <c r="I2427" s="819">
        <f t="shared" si="76"/>
        <v>58</v>
      </c>
      <c r="J2427" s="819">
        <f t="shared" si="77"/>
        <v>50</v>
      </c>
      <c r="K2427" s="941"/>
    </row>
    <row r="2428" spans="1:11">
      <c r="A2428" s="15" t="s">
        <v>4244</v>
      </c>
      <c r="B2428" s="15" t="s">
        <v>17835</v>
      </c>
      <c r="C2428" s="772" t="s">
        <v>4162</v>
      </c>
      <c r="D2428" s="17" t="s">
        <v>16102</v>
      </c>
      <c r="E2428" s="825">
        <v>0</v>
      </c>
      <c r="F2428" s="772"/>
      <c r="G2428" s="825">
        <v>47</v>
      </c>
      <c r="H2428" s="772">
        <v>60</v>
      </c>
      <c r="I2428" s="819">
        <f t="shared" si="76"/>
        <v>47</v>
      </c>
      <c r="J2428" s="819">
        <f t="shared" si="77"/>
        <v>60</v>
      </c>
      <c r="K2428" s="941"/>
    </row>
    <row r="2429" spans="1:11">
      <c r="A2429" s="15" t="s">
        <v>4244</v>
      </c>
      <c r="B2429" s="15" t="s">
        <v>17835</v>
      </c>
      <c r="C2429" s="772" t="s">
        <v>4163</v>
      </c>
      <c r="D2429" s="17" t="s">
        <v>16103</v>
      </c>
      <c r="E2429" s="825">
        <v>0</v>
      </c>
      <c r="F2429" s="772"/>
      <c r="G2429" s="825">
        <v>47</v>
      </c>
      <c r="H2429" s="772">
        <v>50</v>
      </c>
      <c r="I2429" s="819">
        <f t="shared" si="76"/>
        <v>47</v>
      </c>
      <c r="J2429" s="819">
        <f t="shared" si="77"/>
        <v>50</v>
      </c>
      <c r="K2429" s="941"/>
    </row>
    <row r="2430" spans="1:11">
      <c r="A2430" s="15" t="s">
        <v>4244</v>
      </c>
      <c r="B2430" s="15" t="s">
        <v>17835</v>
      </c>
      <c r="C2430" s="772" t="s">
        <v>4164</v>
      </c>
      <c r="D2430" s="17" t="s">
        <v>16104</v>
      </c>
      <c r="E2430" s="825">
        <v>0</v>
      </c>
      <c r="F2430" s="772"/>
      <c r="G2430" s="825">
        <v>214</v>
      </c>
      <c r="H2430" s="772">
        <v>280</v>
      </c>
      <c r="I2430" s="819">
        <f t="shared" si="76"/>
        <v>214</v>
      </c>
      <c r="J2430" s="819">
        <f t="shared" si="77"/>
        <v>280</v>
      </c>
      <c r="K2430" s="941"/>
    </row>
    <row r="2431" spans="1:11">
      <c r="A2431" s="15" t="s">
        <v>4244</v>
      </c>
      <c r="B2431" s="15" t="s">
        <v>17835</v>
      </c>
      <c r="C2431" s="772" t="s">
        <v>4165</v>
      </c>
      <c r="D2431" s="17" t="s">
        <v>16105</v>
      </c>
      <c r="E2431" s="825">
        <v>0</v>
      </c>
      <c r="F2431" s="772"/>
      <c r="G2431" s="825">
        <v>38</v>
      </c>
      <c r="H2431" s="772">
        <v>60</v>
      </c>
      <c r="I2431" s="819">
        <f t="shared" si="76"/>
        <v>38</v>
      </c>
      <c r="J2431" s="819">
        <f t="shared" si="77"/>
        <v>60</v>
      </c>
      <c r="K2431" s="941"/>
    </row>
    <row r="2432" spans="1:11">
      <c r="A2432" s="15" t="s">
        <v>4244</v>
      </c>
      <c r="B2432" s="15" t="s">
        <v>17835</v>
      </c>
      <c r="C2432" s="772" t="s">
        <v>4166</v>
      </c>
      <c r="D2432" s="17" t="s">
        <v>16106</v>
      </c>
      <c r="E2432" s="825">
        <v>0</v>
      </c>
      <c r="F2432" s="772"/>
      <c r="G2432" s="825">
        <v>1</v>
      </c>
      <c r="H2432" s="772">
        <v>4</v>
      </c>
      <c r="I2432" s="819">
        <f t="shared" si="76"/>
        <v>1</v>
      </c>
      <c r="J2432" s="819">
        <f t="shared" si="77"/>
        <v>4</v>
      </c>
      <c r="K2432" s="941"/>
    </row>
    <row r="2433" spans="1:11">
      <c r="A2433" s="15" t="s">
        <v>4244</v>
      </c>
      <c r="B2433" s="15" t="s">
        <v>17835</v>
      </c>
      <c r="C2433" s="772" t="s">
        <v>4167</v>
      </c>
      <c r="D2433" s="17" t="s">
        <v>16107</v>
      </c>
      <c r="E2433" s="825">
        <v>0</v>
      </c>
      <c r="F2433" s="772"/>
      <c r="G2433" s="825">
        <v>5</v>
      </c>
      <c r="H2433" s="772">
        <v>10</v>
      </c>
      <c r="I2433" s="819">
        <f t="shared" ref="I2433:I2496" si="78">E2433+G2433</f>
        <v>5</v>
      </c>
      <c r="J2433" s="819">
        <f t="shared" ref="J2433:J2496" si="79">F2433+H2433</f>
        <v>10</v>
      </c>
      <c r="K2433" s="941"/>
    </row>
    <row r="2434" spans="1:11">
      <c r="A2434" s="15" t="s">
        <v>4244</v>
      </c>
      <c r="B2434" s="15" t="s">
        <v>17835</v>
      </c>
      <c r="C2434" s="772" t="s">
        <v>4168</v>
      </c>
      <c r="D2434" s="17" t="s">
        <v>16108</v>
      </c>
      <c r="E2434" s="825">
        <v>0</v>
      </c>
      <c r="F2434" s="772"/>
      <c r="G2434" s="825">
        <v>59</v>
      </c>
      <c r="H2434" s="772">
        <v>60</v>
      </c>
      <c r="I2434" s="819">
        <f t="shared" si="78"/>
        <v>59</v>
      </c>
      <c r="J2434" s="819">
        <f t="shared" si="79"/>
        <v>60</v>
      </c>
      <c r="K2434" s="941"/>
    </row>
    <row r="2435" spans="1:11">
      <c r="A2435" s="15" t="s">
        <v>4244</v>
      </c>
      <c r="B2435" s="15" t="s">
        <v>17835</v>
      </c>
      <c r="C2435" s="772" t="s">
        <v>4169</v>
      </c>
      <c r="D2435" s="17" t="s">
        <v>4170</v>
      </c>
      <c r="E2435" s="825">
        <v>0</v>
      </c>
      <c r="F2435" s="772"/>
      <c r="G2435" s="825"/>
      <c r="H2435" s="772">
        <v>1</v>
      </c>
      <c r="I2435" s="819">
        <f t="shared" si="78"/>
        <v>0</v>
      </c>
      <c r="J2435" s="819">
        <f t="shared" si="79"/>
        <v>1</v>
      </c>
      <c r="K2435" s="941"/>
    </row>
    <row r="2436" spans="1:11">
      <c r="A2436" s="15" t="s">
        <v>4244</v>
      </c>
      <c r="B2436" s="15" t="s">
        <v>17835</v>
      </c>
      <c r="C2436" s="772" t="s">
        <v>4171</v>
      </c>
      <c r="D2436" s="17" t="s">
        <v>16109</v>
      </c>
      <c r="E2436" s="825">
        <v>0</v>
      </c>
      <c r="F2436" s="772"/>
      <c r="G2436" s="825"/>
      <c r="H2436" s="772">
        <v>2</v>
      </c>
      <c r="I2436" s="819">
        <f t="shared" si="78"/>
        <v>0</v>
      </c>
      <c r="J2436" s="819">
        <f t="shared" si="79"/>
        <v>2</v>
      </c>
      <c r="K2436" s="941"/>
    </row>
    <row r="2437" spans="1:11">
      <c r="A2437" s="15" t="s">
        <v>4244</v>
      </c>
      <c r="B2437" s="15" t="s">
        <v>17835</v>
      </c>
      <c r="C2437" s="772" t="s">
        <v>4172</v>
      </c>
      <c r="D2437" s="17" t="s">
        <v>16110</v>
      </c>
      <c r="E2437" s="825">
        <v>0</v>
      </c>
      <c r="F2437" s="772"/>
      <c r="G2437" s="825">
        <v>1</v>
      </c>
      <c r="H2437" s="772">
        <v>1</v>
      </c>
      <c r="I2437" s="819">
        <f t="shared" si="78"/>
        <v>1</v>
      </c>
      <c r="J2437" s="819">
        <f t="shared" si="79"/>
        <v>1</v>
      </c>
      <c r="K2437" s="941"/>
    </row>
    <row r="2438" spans="1:11">
      <c r="A2438" s="15" t="s">
        <v>4244</v>
      </c>
      <c r="B2438" s="15" t="s">
        <v>17835</v>
      </c>
      <c r="C2438" s="772" t="s">
        <v>4173</v>
      </c>
      <c r="D2438" s="17" t="s">
        <v>16111</v>
      </c>
      <c r="E2438" s="825">
        <v>0</v>
      </c>
      <c r="F2438" s="772"/>
      <c r="G2438" s="825">
        <v>4</v>
      </c>
      <c r="H2438" s="772">
        <v>1</v>
      </c>
      <c r="I2438" s="819">
        <f t="shared" si="78"/>
        <v>4</v>
      </c>
      <c r="J2438" s="819">
        <f t="shared" si="79"/>
        <v>1</v>
      </c>
      <c r="K2438" s="941"/>
    </row>
    <row r="2439" spans="1:11">
      <c r="A2439" s="15" t="s">
        <v>4244</v>
      </c>
      <c r="B2439" s="15" t="s">
        <v>17835</v>
      </c>
      <c r="C2439" s="772" t="s">
        <v>4174</v>
      </c>
      <c r="D2439" s="17" t="s">
        <v>16112</v>
      </c>
      <c r="E2439" s="825">
        <v>0</v>
      </c>
      <c r="F2439" s="772"/>
      <c r="G2439" s="825">
        <v>1</v>
      </c>
      <c r="H2439" s="772">
        <v>5</v>
      </c>
      <c r="I2439" s="819">
        <f t="shared" si="78"/>
        <v>1</v>
      </c>
      <c r="J2439" s="819">
        <f t="shared" si="79"/>
        <v>5</v>
      </c>
      <c r="K2439" s="941"/>
    </row>
    <row r="2440" spans="1:11">
      <c r="A2440" s="15" t="s">
        <v>4244</v>
      </c>
      <c r="B2440" s="15" t="s">
        <v>17835</v>
      </c>
      <c r="C2440" s="772" t="s">
        <v>4175</v>
      </c>
      <c r="D2440" s="17" t="s">
        <v>16113</v>
      </c>
      <c r="E2440" s="825">
        <v>0</v>
      </c>
      <c r="F2440" s="772"/>
      <c r="G2440" s="825">
        <v>9</v>
      </c>
      <c r="H2440" s="772">
        <v>25</v>
      </c>
      <c r="I2440" s="819">
        <f t="shared" si="78"/>
        <v>9</v>
      </c>
      <c r="J2440" s="819">
        <f t="shared" si="79"/>
        <v>25</v>
      </c>
      <c r="K2440" s="941"/>
    </row>
    <row r="2441" spans="1:11">
      <c r="A2441" s="15" t="s">
        <v>4244</v>
      </c>
      <c r="B2441" s="15" t="s">
        <v>17835</v>
      </c>
      <c r="C2441" s="772" t="s">
        <v>4176</v>
      </c>
      <c r="D2441" s="17" t="s">
        <v>4177</v>
      </c>
      <c r="E2441" s="825">
        <v>0</v>
      </c>
      <c r="F2441" s="772"/>
      <c r="G2441" s="825">
        <v>1</v>
      </c>
      <c r="H2441" s="772">
        <v>1</v>
      </c>
      <c r="I2441" s="819">
        <f t="shared" si="78"/>
        <v>1</v>
      </c>
      <c r="J2441" s="819">
        <f t="shared" si="79"/>
        <v>1</v>
      </c>
      <c r="K2441" s="941"/>
    </row>
    <row r="2442" spans="1:11">
      <c r="A2442" s="15" t="s">
        <v>4244</v>
      </c>
      <c r="B2442" s="15" t="s">
        <v>17835</v>
      </c>
      <c r="C2442" s="772" t="s">
        <v>4178</v>
      </c>
      <c r="D2442" s="17" t="s">
        <v>16114</v>
      </c>
      <c r="E2442" s="825">
        <v>0</v>
      </c>
      <c r="F2442" s="772"/>
      <c r="G2442" s="825"/>
      <c r="H2442" s="772">
        <v>1</v>
      </c>
      <c r="I2442" s="819">
        <f t="shared" si="78"/>
        <v>0</v>
      </c>
      <c r="J2442" s="819">
        <f t="shared" si="79"/>
        <v>1</v>
      </c>
      <c r="K2442" s="941"/>
    </row>
    <row r="2443" spans="1:11">
      <c r="A2443" s="15" t="s">
        <v>4244</v>
      </c>
      <c r="B2443" s="15" t="s">
        <v>17835</v>
      </c>
      <c r="C2443" s="772" t="s">
        <v>4179</v>
      </c>
      <c r="D2443" s="17" t="s">
        <v>16115</v>
      </c>
      <c r="E2443" s="825">
        <v>0</v>
      </c>
      <c r="F2443" s="772"/>
      <c r="G2443" s="825"/>
      <c r="H2443" s="772">
        <v>5</v>
      </c>
      <c r="I2443" s="819">
        <f t="shared" si="78"/>
        <v>0</v>
      </c>
      <c r="J2443" s="819">
        <f t="shared" si="79"/>
        <v>5</v>
      </c>
      <c r="K2443" s="941"/>
    </row>
    <row r="2444" spans="1:11">
      <c r="A2444" s="15" t="s">
        <v>4244</v>
      </c>
      <c r="B2444" s="15" t="s">
        <v>17835</v>
      </c>
      <c r="C2444" s="772" t="s">
        <v>4180</v>
      </c>
      <c r="D2444" s="17" t="s">
        <v>16116</v>
      </c>
      <c r="E2444" s="825">
        <v>0</v>
      </c>
      <c r="F2444" s="772"/>
      <c r="G2444" s="825">
        <v>2</v>
      </c>
      <c r="H2444" s="772">
        <v>15</v>
      </c>
      <c r="I2444" s="819">
        <f t="shared" si="78"/>
        <v>2</v>
      </c>
      <c r="J2444" s="819">
        <f t="shared" si="79"/>
        <v>15</v>
      </c>
      <c r="K2444" s="941"/>
    </row>
    <row r="2445" spans="1:11">
      <c r="A2445" s="15" t="s">
        <v>4244</v>
      </c>
      <c r="B2445" s="15" t="s">
        <v>17835</v>
      </c>
      <c r="C2445" s="772" t="s">
        <v>4181</v>
      </c>
      <c r="D2445" s="17" t="s">
        <v>4182</v>
      </c>
      <c r="E2445" s="825">
        <v>0</v>
      </c>
      <c r="F2445" s="772"/>
      <c r="G2445" s="825"/>
      <c r="H2445" s="772">
        <v>1</v>
      </c>
      <c r="I2445" s="819">
        <f t="shared" si="78"/>
        <v>0</v>
      </c>
      <c r="J2445" s="819">
        <f t="shared" si="79"/>
        <v>1</v>
      </c>
      <c r="K2445" s="941"/>
    </row>
    <row r="2446" spans="1:11">
      <c r="A2446" s="15" t="s">
        <v>4244</v>
      </c>
      <c r="B2446" s="15" t="s">
        <v>17835</v>
      </c>
      <c r="C2446" s="772" t="s">
        <v>4183</v>
      </c>
      <c r="D2446" s="17" t="s">
        <v>16117</v>
      </c>
      <c r="E2446" s="825">
        <v>0</v>
      </c>
      <c r="F2446" s="772"/>
      <c r="G2446" s="825"/>
      <c r="H2446" s="772">
        <v>1</v>
      </c>
      <c r="I2446" s="819">
        <f t="shared" si="78"/>
        <v>0</v>
      </c>
      <c r="J2446" s="819">
        <f t="shared" si="79"/>
        <v>1</v>
      </c>
      <c r="K2446" s="941"/>
    </row>
    <row r="2447" spans="1:11">
      <c r="A2447" s="15" t="s">
        <v>4244</v>
      </c>
      <c r="B2447" s="15" t="s">
        <v>17835</v>
      </c>
      <c r="C2447" s="772" t="s">
        <v>4184</v>
      </c>
      <c r="D2447" s="17" t="s">
        <v>16118</v>
      </c>
      <c r="E2447" s="825">
        <v>0</v>
      </c>
      <c r="F2447" s="772"/>
      <c r="G2447" s="825">
        <v>22</v>
      </c>
      <c r="H2447" s="772">
        <v>30</v>
      </c>
      <c r="I2447" s="819">
        <f t="shared" si="78"/>
        <v>22</v>
      </c>
      <c r="J2447" s="819">
        <f t="shared" si="79"/>
        <v>30</v>
      </c>
      <c r="K2447" s="941"/>
    </row>
    <row r="2448" spans="1:11">
      <c r="A2448" s="15" t="s">
        <v>4244</v>
      </c>
      <c r="B2448" s="15" t="s">
        <v>17835</v>
      </c>
      <c r="C2448" s="772" t="s">
        <v>4185</v>
      </c>
      <c r="D2448" s="17" t="s">
        <v>16119</v>
      </c>
      <c r="E2448" s="825">
        <v>0</v>
      </c>
      <c r="F2448" s="772"/>
      <c r="G2448" s="825">
        <v>10</v>
      </c>
      <c r="H2448" s="772">
        <v>15</v>
      </c>
      <c r="I2448" s="819">
        <f t="shared" si="78"/>
        <v>10</v>
      </c>
      <c r="J2448" s="819">
        <f t="shared" si="79"/>
        <v>15</v>
      </c>
      <c r="K2448" s="941"/>
    </row>
    <row r="2449" spans="1:11">
      <c r="A2449" s="15" t="s">
        <v>4244</v>
      </c>
      <c r="B2449" s="15" t="s">
        <v>17835</v>
      </c>
      <c r="C2449" s="772" t="s">
        <v>4186</v>
      </c>
      <c r="D2449" s="17" t="s">
        <v>16120</v>
      </c>
      <c r="E2449" s="825">
        <v>0</v>
      </c>
      <c r="F2449" s="772"/>
      <c r="G2449" s="825">
        <v>2</v>
      </c>
      <c r="H2449" s="772">
        <v>10</v>
      </c>
      <c r="I2449" s="819">
        <f t="shared" si="78"/>
        <v>2</v>
      </c>
      <c r="J2449" s="819">
        <f t="shared" si="79"/>
        <v>10</v>
      </c>
      <c r="K2449" s="941"/>
    </row>
    <row r="2450" spans="1:11">
      <c r="A2450" s="15" t="s">
        <v>4244</v>
      </c>
      <c r="B2450" s="15" t="s">
        <v>17835</v>
      </c>
      <c r="C2450" s="772" t="s">
        <v>4187</v>
      </c>
      <c r="D2450" s="17" t="s">
        <v>16121</v>
      </c>
      <c r="E2450" s="825">
        <v>0</v>
      </c>
      <c r="F2450" s="772"/>
      <c r="G2450" s="825">
        <v>8</v>
      </c>
      <c r="H2450" s="772">
        <v>15</v>
      </c>
      <c r="I2450" s="819">
        <f t="shared" si="78"/>
        <v>8</v>
      </c>
      <c r="J2450" s="819">
        <f t="shared" si="79"/>
        <v>15</v>
      </c>
      <c r="K2450" s="941"/>
    </row>
    <row r="2451" spans="1:11">
      <c r="A2451" s="15" t="s">
        <v>4244</v>
      </c>
      <c r="B2451" s="15" t="s">
        <v>17835</v>
      </c>
      <c r="C2451" s="772" t="s">
        <v>4188</v>
      </c>
      <c r="D2451" s="17" t="s">
        <v>16122</v>
      </c>
      <c r="E2451" s="825">
        <v>0</v>
      </c>
      <c r="F2451" s="772"/>
      <c r="G2451" s="825"/>
      <c r="H2451" s="772">
        <v>1</v>
      </c>
      <c r="I2451" s="819">
        <f t="shared" si="78"/>
        <v>0</v>
      </c>
      <c r="J2451" s="819">
        <f t="shared" si="79"/>
        <v>1</v>
      </c>
      <c r="K2451" s="941"/>
    </row>
    <row r="2452" spans="1:11">
      <c r="A2452" s="15" t="s">
        <v>4244</v>
      </c>
      <c r="B2452" s="15" t="s">
        <v>17835</v>
      </c>
      <c r="C2452" s="772" t="s">
        <v>4189</v>
      </c>
      <c r="D2452" s="17" t="s">
        <v>16123</v>
      </c>
      <c r="E2452" s="825">
        <v>0</v>
      </c>
      <c r="F2452" s="772"/>
      <c r="G2452" s="825">
        <v>18</v>
      </c>
      <c r="H2452" s="772">
        <v>30</v>
      </c>
      <c r="I2452" s="819">
        <f t="shared" si="78"/>
        <v>18</v>
      </c>
      <c r="J2452" s="819">
        <f t="shared" si="79"/>
        <v>30</v>
      </c>
      <c r="K2452" s="941"/>
    </row>
    <row r="2453" spans="1:11">
      <c r="A2453" s="15" t="s">
        <v>4244</v>
      </c>
      <c r="B2453" s="15" t="s">
        <v>17835</v>
      </c>
      <c r="C2453" s="772" t="s">
        <v>4190</v>
      </c>
      <c r="D2453" s="17" t="s">
        <v>16124</v>
      </c>
      <c r="E2453" s="825">
        <v>0</v>
      </c>
      <c r="F2453" s="772">
        <v>1</v>
      </c>
      <c r="G2453" s="825">
        <v>49</v>
      </c>
      <c r="H2453" s="772">
        <v>80</v>
      </c>
      <c r="I2453" s="819">
        <f t="shared" si="78"/>
        <v>49</v>
      </c>
      <c r="J2453" s="819">
        <f t="shared" si="79"/>
        <v>81</v>
      </c>
      <c r="K2453" s="941"/>
    </row>
    <row r="2454" spans="1:11">
      <c r="A2454" s="15" t="s">
        <v>4244</v>
      </c>
      <c r="B2454" s="15" t="s">
        <v>17835</v>
      </c>
      <c r="C2454" s="772" t="s">
        <v>4191</v>
      </c>
      <c r="D2454" s="17" t="s">
        <v>16125</v>
      </c>
      <c r="E2454" s="825">
        <v>0</v>
      </c>
      <c r="F2454" s="772"/>
      <c r="G2454" s="825"/>
      <c r="H2454" s="772">
        <v>1</v>
      </c>
      <c r="I2454" s="819">
        <f t="shared" si="78"/>
        <v>0</v>
      </c>
      <c r="J2454" s="819">
        <f t="shared" si="79"/>
        <v>1</v>
      </c>
      <c r="K2454" s="941"/>
    </row>
    <row r="2455" spans="1:11">
      <c r="A2455" s="15" t="s">
        <v>4244</v>
      </c>
      <c r="B2455" s="15" t="s">
        <v>17835</v>
      </c>
      <c r="C2455" s="772" t="s">
        <v>4192</v>
      </c>
      <c r="D2455" s="17" t="s">
        <v>16126</v>
      </c>
      <c r="E2455" s="825">
        <v>0</v>
      </c>
      <c r="F2455" s="772"/>
      <c r="G2455" s="825">
        <v>10</v>
      </c>
      <c r="H2455" s="772">
        <v>10</v>
      </c>
      <c r="I2455" s="819">
        <f t="shared" si="78"/>
        <v>10</v>
      </c>
      <c r="J2455" s="819">
        <f t="shared" si="79"/>
        <v>10</v>
      </c>
      <c r="K2455" s="941"/>
    </row>
    <row r="2456" spans="1:11">
      <c r="A2456" s="15" t="s">
        <v>4244</v>
      </c>
      <c r="B2456" s="15" t="s">
        <v>17835</v>
      </c>
      <c r="C2456" s="772" t="s">
        <v>4193</v>
      </c>
      <c r="D2456" s="17" t="s">
        <v>16127</v>
      </c>
      <c r="E2456" s="825">
        <v>0</v>
      </c>
      <c r="F2456" s="772"/>
      <c r="G2456" s="825">
        <v>2</v>
      </c>
      <c r="H2456" s="772">
        <v>1</v>
      </c>
      <c r="I2456" s="819">
        <f t="shared" si="78"/>
        <v>2</v>
      </c>
      <c r="J2456" s="819">
        <f t="shared" si="79"/>
        <v>1</v>
      </c>
      <c r="K2456" s="941"/>
    </row>
    <row r="2457" spans="1:11">
      <c r="A2457" s="15" t="s">
        <v>4244</v>
      </c>
      <c r="B2457" s="15" t="s">
        <v>17835</v>
      </c>
      <c r="C2457" s="772" t="s">
        <v>4194</v>
      </c>
      <c r="D2457" s="17" t="s">
        <v>16128</v>
      </c>
      <c r="E2457" s="825">
        <v>0</v>
      </c>
      <c r="F2457" s="772"/>
      <c r="G2457" s="825">
        <v>5</v>
      </c>
      <c r="H2457" s="772">
        <v>1</v>
      </c>
      <c r="I2457" s="819">
        <f t="shared" si="78"/>
        <v>5</v>
      </c>
      <c r="J2457" s="819">
        <f t="shared" si="79"/>
        <v>1</v>
      </c>
      <c r="K2457" s="941"/>
    </row>
    <row r="2458" spans="1:11">
      <c r="A2458" s="15" t="s">
        <v>4244</v>
      </c>
      <c r="B2458" s="15" t="s">
        <v>17835</v>
      </c>
      <c r="C2458" s="772" t="s">
        <v>4195</v>
      </c>
      <c r="D2458" s="17" t="s">
        <v>16129</v>
      </c>
      <c r="E2458" s="825">
        <v>0</v>
      </c>
      <c r="F2458" s="772"/>
      <c r="G2458" s="825">
        <v>16</v>
      </c>
      <c r="H2458" s="772">
        <v>40</v>
      </c>
      <c r="I2458" s="819">
        <f t="shared" si="78"/>
        <v>16</v>
      </c>
      <c r="J2458" s="819">
        <f t="shared" si="79"/>
        <v>40</v>
      </c>
      <c r="K2458" s="941"/>
    </row>
    <row r="2459" spans="1:11">
      <c r="A2459" s="15" t="s">
        <v>4244</v>
      </c>
      <c r="B2459" s="15" t="s">
        <v>17835</v>
      </c>
      <c r="C2459" s="772" t="s">
        <v>4196</v>
      </c>
      <c r="D2459" s="17" t="s">
        <v>4197</v>
      </c>
      <c r="E2459" s="825">
        <v>0</v>
      </c>
      <c r="F2459" s="772"/>
      <c r="G2459" s="825">
        <v>2</v>
      </c>
      <c r="H2459" s="772">
        <v>1</v>
      </c>
      <c r="I2459" s="819">
        <f t="shared" si="78"/>
        <v>2</v>
      </c>
      <c r="J2459" s="819">
        <f t="shared" si="79"/>
        <v>1</v>
      </c>
      <c r="K2459" s="941"/>
    </row>
    <row r="2460" spans="1:11">
      <c r="A2460" s="15" t="s">
        <v>4244</v>
      </c>
      <c r="B2460" s="15" t="s">
        <v>17835</v>
      </c>
      <c r="C2460" s="772" t="s">
        <v>3530</v>
      </c>
      <c r="D2460" s="17" t="s">
        <v>15835</v>
      </c>
      <c r="E2460" s="825">
        <v>0</v>
      </c>
      <c r="F2460" s="772"/>
      <c r="G2460" s="825">
        <v>3</v>
      </c>
      <c r="H2460" s="772">
        <v>1</v>
      </c>
      <c r="I2460" s="819">
        <f t="shared" si="78"/>
        <v>3</v>
      </c>
      <c r="J2460" s="819">
        <f t="shared" si="79"/>
        <v>1</v>
      </c>
      <c r="K2460" s="941"/>
    </row>
    <row r="2461" spans="1:11">
      <c r="A2461" s="15" t="s">
        <v>4244</v>
      </c>
      <c r="B2461" s="15" t="s">
        <v>17835</v>
      </c>
      <c r="C2461" s="772" t="s">
        <v>2660</v>
      </c>
      <c r="D2461" s="17" t="s">
        <v>15849</v>
      </c>
      <c r="E2461" s="825">
        <v>0</v>
      </c>
      <c r="F2461" s="772">
        <v>1</v>
      </c>
      <c r="G2461" s="825"/>
      <c r="H2461" s="772">
        <v>1</v>
      </c>
      <c r="I2461" s="819">
        <f t="shared" si="78"/>
        <v>0</v>
      </c>
      <c r="J2461" s="819">
        <f t="shared" si="79"/>
        <v>2</v>
      </c>
      <c r="K2461" s="941"/>
    </row>
    <row r="2462" spans="1:11">
      <c r="A2462" s="15" t="s">
        <v>4244</v>
      </c>
      <c r="B2462" s="15" t="s">
        <v>17835</v>
      </c>
      <c r="C2462" s="772" t="s">
        <v>4198</v>
      </c>
      <c r="D2462" s="17" t="s">
        <v>4199</v>
      </c>
      <c r="E2462" s="825">
        <v>0</v>
      </c>
      <c r="F2462" s="772"/>
      <c r="G2462" s="825">
        <v>3</v>
      </c>
      <c r="H2462" s="772">
        <v>5</v>
      </c>
      <c r="I2462" s="819">
        <f t="shared" si="78"/>
        <v>3</v>
      </c>
      <c r="J2462" s="819">
        <f t="shared" si="79"/>
        <v>5</v>
      </c>
      <c r="K2462" s="941"/>
    </row>
    <row r="2463" spans="1:11">
      <c r="A2463" s="15" t="s">
        <v>4244</v>
      </c>
      <c r="B2463" s="15" t="s">
        <v>17835</v>
      </c>
      <c r="C2463" s="772" t="s">
        <v>4200</v>
      </c>
      <c r="D2463" s="17" t="s">
        <v>16130</v>
      </c>
      <c r="E2463" s="825">
        <v>0</v>
      </c>
      <c r="F2463" s="772"/>
      <c r="G2463" s="825"/>
      <c r="H2463" s="772">
        <v>2</v>
      </c>
      <c r="I2463" s="819">
        <f t="shared" si="78"/>
        <v>0</v>
      </c>
      <c r="J2463" s="819">
        <f t="shared" si="79"/>
        <v>2</v>
      </c>
      <c r="K2463" s="941"/>
    </row>
    <row r="2464" spans="1:11">
      <c r="A2464" s="15" t="s">
        <v>4244</v>
      </c>
      <c r="B2464" s="15" t="s">
        <v>17835</v>
      </c>
      <c r="C2464" s="772" t="s">
        <v>4201</v>
      </c>
      <c r="D2464" s="17" t="s">
        <v>16131</v>
      </c>
      <c r="E2464" s="825">
        <v>0</v>
      </c>
      <c r="F2464" s="772"/>
      <c r="G2464" s="825">
        <v>5</v>
      </c>
      <c r="H2464" s="772">
        <v>1</v>
      </c>
      <c r="I2464" s="819">
        <f t="shared" si="78"/>
        <v>5</v>
      </c>
      <c r="J2464" s="819">
        <f t="shared" si="79"/>
        <v>1</v>
      </c>
      <c r="K2464" s="941"/>
    </row>
    <row r="2465" spans="1:11">
      <c r="A2465" s="15" t="s">
        <v>4244</v>
      </c>
      <c r="B2465" s="15" t="s">
        <v>17835</v>
      </c>
      <c r="C2465" s="772" t="s">
        <v>4202</v>
      </c>
      <c r="D2465" s="17" t="s">
        <v>4203</v>
      </c>
      <c r="E2465" s="825">
        <v>0</v>
      </c>
      <c r="F2465" s="772"/>
      <c r="G2465" s="825">
        <v>11</v>
      </c>
      <c r="H2465" s="772">
        <v>10</v>
      </c>
      <c r="I2465" s="819">
        <f t="shared" si="78"/>
        <v>11</v>
      </c>
      <c r="J2465" s="819">
        <f t="shared" si="79"/>
        <v>10</v>
      </c>
      <c r="K2465" s="941"/>
    </row>
    <row r="2466" spans="1:11">
      <c r="A2466" s="15" t="s">
        <v>4244</v>
      </c>
      <c r="B2466" s="15" t="s">
        <v>17835</v>
      </c>
      <c r="C2466" s="772" t="s">
        <v>4204</v>
      </c>
      <c r="D2466" s="17" t="s">
        <v>16132</v>
      </c>
      <c r="E2466" s="825">
        <v>0</v>
      </c>
      <c r="F2466" s="772"/>
      <c r="G2466" s="825"/>
      <c r="H2466" s="772">
        <v>1</v>
      </c>
      <c r="I2466" s="819">
        <f t="shared" si="78"/>
        <v>0</v>
      </c>
      <c r="J2466" s="819">
        <f t="shared" si="79"/>
        <v>1</v>
      </c>
      <c r="K2466" s="941"/>
    </row>
    <row r="2467" spans="1:11">
      <c r="A2467" s="15" t="s">
        <v>4244</v>
      </c>
      <c r="B2467" s="15" t="s">
        <v>17835</v>
      </c>
      <c r="C2467" s="772" t="s">
        <v>4205</v>
      </c>
      <c r="D2467" s="17" t="s">
        <v>16133</v>
      </c>
      <c r="E2467" s="825">
        <v>0</v>
      </c>
      <c r="F2467" s="772"/>
      <c r="G2467" s="825">
        <v>1</v>
      </c>
      <c r="H2467" s="772">
        <v>2</v>
      </c>
      <c r="I2467" s="819">
        <f t="shared" si="78"/>
        <v>1</v>
      </c>
      <c r="J2467" s="819">
        <f t="shared" si="79"/>
        <v>2</v>
      </c>
      <c r="K2467" s="941"/>
    </row>
    <row r="2468" spans="1:11">
      <c r="A2468" s="15" t="s">
        <v>4244</v>
      </c>
      <c r="B2468" s="15" t="s">
        <v>17835</v>
      </c>
      <c r="C2468" s="772" t="s">
        <v>4206</v>
      </c>
      <c r="D2468" s="17" t="s">
        <v>16134</v>
      </c>
      <c r="E2468" s="825">
        <v>0</v>
      </c>
      <c r="F2468" s="772"/>
      <c r="G2468" s="825">
        <v>2</v>
      </c>
      <c r="H2468" s="772">
        <v>1</v>
      </c>
      <c r="I2468" s="819">
        <f t="shared" si="78"/>
        <v>2</v>
      </c>
      <c r="J2468" s="819">
        <f t="shared" si="79"/>
        <v>1</v>
      </c>
      <c r="K2468" s="941"/>
    </row>
    <row r="2469" spans="1:11">
      <c r="A2469" s="15" t="s">
        <v>4244</v>
      </c>
      <c r="B2469" s="15" t="s">
        <v>17835</v>
      </c>
      <c r="C2469" s="772" t="s">
        <v>4207</v>
      </c>
      <c r="D2469" s="17" t="s">
        <v>16135</v>
      </c>
      <c r="E2469" s="825">
        <v>0</v>
      </c>
      <c r="F2469" s="772"/>
      <c r="G2469" s="825"/>
      <c r="H2469" s="772">
        <v>2</v>
      </c>
      <c r="I2469" s="819">
        <f t="shared" si="78"/>
        <v>0</v>
      </c>
      <c r="J2469" s="819">
        <f t="shared" si="79"/>
        <v>2</v>
      </c>
      <c r="K2469" s="941"/>
    </row>
    <row r="2470" spans="1:11">
      <c r="A2470" s="15" t="s">
        <v>4244</v>
      </c>
      <c r="B2470" s="15" t="s">
        <v>17835</v>
      </c>
      <c r="C2470" s="772" t="s">
        <v>4208</v>
      </c>
      <c r="D2470" s="17" t="s">
        <v>16136</v>
      </c>
      <c r="E2470" s="825">
        <v>0</v>
      </c>
      <c r="F2470" s="772"/>
      <c r="G2470" s="825"/>
      <c r="H2470" s="772">
        <v>5</v>
      </c>
      <c r="I2470" s="819">
        <f t="shared" si="78"/>
        <v>0</v>
      </c>
      <c r="J2470" s="819">
        <f t="shared" si="79"/>
        <v>5</v>
      </c>
      <c r="K2470" s="941"/>
    </row>
    <row r="2471" spans="1:11">
      <c r="A2471" s="15" t="s">
        <v>4244</v>
      </c>
      <c r="B2471" s="15" t="s">
        <v>17835</v>
      </c>
      <c r="C2471" s="772" t="s">
        <v>4209</v>
      </c>
      <c r="D2471" s="17" t="s">
        <v>16137</v>
      </c>
      <c r="E2471" s="825">
        <v>0</v>
      </c>
      <c r="F2471" s="772"/>
      <c r="G2471" s="825"/>
      <c r="H2471" s="772">
        <v>1</v>
      </c>
      <c r="I2471" s="819">
        <f t="shared" si="78"/>
        <v>0</v>
      </c>
      <c r="J2471" s="819">
        <f t="shared" si="79"/>
        <v>1</v>
      </c>
      <c r="K2471" s="941"/>
    </row>
    <row r="2472" spans="1:11">
      <c r="A2472" s="15" t="s">
        <v>4244</v>
      </c>
      <c r="B2472" s="15" t="s">
        <v>17835</v>
      </c>
      <c r="C2472" s="772" t="s">
        <v>4210</v>
      </c>
      <c r="D2472" s="17" t="s">
        <v>16138</v>
      </c>
      <c r="E2472" s="825">
        <v>0</v>
      </c>
      <c r="F2472" s="772"/>
      <c r="G2472" s="825">
        <v>2</v>
      </c>
      <c r="H2472" s="772">
        <v>5</v>
      </c>
      <c r="I2472" s="819">
        <f t="shared" si="78"/>
        <v>2</v>
      </c>
      <c r="J2472" s="819">
        <f t="shared" si="79"/>
        <v>5</v>
      </c>
      <c r="K2472" s="941"/>
    </row>
    <row r="2473" spans="1:11">
      <c r="A2473" s="15" t="s">
        <v>4244</v>
      </c>
      <c r="B2473" s="15" t="s">
        <v>17835</v>
      </c>
      <c r="C2473" s="772" t="s">
        <v>4211</v>
      </c>
      <c r="D2473" s="17" t="s">
        <v>4212</v>
      </c>
      <c r="E2473" s="825">
        <v>0</v>
      </c>
      <c r="F2473" s="772"/>
      <c r="G2473" s="825"/>
      <c r="H2473" s="772">
        <v>1</v>
      </c>
      <c r="I2473" s="819">
        <f t="shared" si="78"/>
        <v>0</v>
      </c>
      <c r="J2473" s="819">
        <f t="shared" si="79"/>
        <v>1</v>
      </c>
      <c r="K2473" s="941"/>
    </row>
    <row r="2474" spans="1:11">
      <c r="A2474" s="15" t="s">
        <v>4244</v>
      </c>
      <c r="B2474" s="15" t="s">
        <v>17835</v>
      </c>
      <c r="C2474" s="772" t="s">
        <v>4213</v>
      </c>
      <c r="D2474" s="17" t="s">
        <v>16139</v>
      </c>
      <c r="E2474" s="825">
        <v>0</v>
      </c>
      <c r="F2474" s="772"/>
      <c r="G2474" s="825">
        <v>5</v>
      </c>
      <c r="H2474" s="772">
        <v>10</v>
      </c>
      <c r="I2474" s="819">
        <f t="shared" si="78"/>
        <v>5</v>
      </c>
      <c r="J2474" s="819">
        <f t="shared" si="79"/>
        <v>10</v>
      </c>
      <c r="K2474" s="941"/>
    </row>
    <row r="2475" spans="1:11">
      <c r="A2475" s="15" t="s">
        <v>4244</v>
      </c>
      <c r="B2475" s="15" t="s">
        <v>17835</v>
      </c>
      <c r="C2475" s="772" t="s">
        <v>4214</v>
      </c>
      <c r="D2475" s="17" t="s">
        <v>4212</v>
      </c>
      <c r="E2475" s="825">
        <v>0</v>
      </c>
      <c r="F2475" s="772"/>
      <c r="G2475" s="825"/>
      <c r="H2475" s="772">
        <v>1</v>
      </c>
      <c r="I2475" s="819">
        <f t="shared" si="78"/>
        <v>0</v>
      </c>
      <c r="J2475" s="819">
        <f t="shared" si="79"/>
        <v>1</v>
      </c>
      <c r="K2475" s="941"/>
    </row>
    <row r="2476" spans="1:11">
      <c r="A2476" s="15" t="s">
        <v>4244</v>
      </c>
      <c r="B2476" s="15" t="s">
        <v>17835</v>
      </c>
      <c r="C2476" s="772" t="s">
        <v>4215</v>
      </c>
      <c r="D2476" s="17" t="s">
        <v>16140</v>
      </c>
      <c r="E2476" s="825">
        <v>0</v>
      </c>
      <c r="F2476" s="772"/>
      <c r="G2476" s="825">
        <v>12</v>
      </c>
      <c r="H2476" s="772">
        <v>5</v>
      </c>
      <c r="I2476" s="819">
        <f t="shared" si="78"/>
        <v>12</v>
      </c>
      <c r="J2476" s="819">
        <f t="shared" si="79"/>
        <v>5</v>
      </c>
      <c r="K2476" s="941"/>
    </row>
    <row r="2477" spans="1:11">
      <c r="A2477" s="15" t="s">
        <v>4244</v>
      </c>
      <c r="B2477" s="15" t="s">
        <v>17835</v>
      </c>
      <c r="C2477" s="772" t="s">
        <v>4216</v>
      </c>
      <c r="D2477" s="17" t="s">
        <v>4217</v>
      </c>
      <c r="E2477" s="825">
        <v>0</v>
      </c>
      <c r="F2477" s="772"/>
      <c r="G2477" s="825">
        <v>3</v>
      </c>
      <c r="H2477" s="772">
        <v>1</v>
      </c>
      <c r="I2477" s="819">
        <f t="shared" si="78"/>
        <v>3</v>
      </c>
      <c r="J2477" s="819">
        <f t="shared" si="79"/>
        <v>1</v>
      </c>
      <c r="K2477" s="941"/>
    </row>
    <row r="2478" spans="1:11">
      <c r="A2478" s="15" t="s">
        <v>4244</v>
      </c>
      <c r="B2478" s="15" t="s">
        <v>17835</v>
      </c>
      <c r="C2478" s="772" t="s">
        <v>4218</v>
      </c>
      <c r="D2478" s="17" t="s">
        <v>4219</v>
      </c>
      <c r="E2478" s="825">
        <v>0</v>
      </c>
      <c r="F2478" s="772"/>
      <c r="G2478" s="825">
        <v>1</v>
      </c>
      <c r="H2478" s="772">
        <v>11</v>
      </c>
      <c r="I2478" s="819">
        <f t="shared" si="78"/>
        <v>1</v>
      </c>
      <c r="J2478" s="819">
        <f t="shared" si="79"/>
        <v>11</v>
      </c>
      <c r="K2478" s="941"/>
    </row>
    <row r="2479" spans="1:11">
      <c r="A2479" s="15" t="s">
        <v>4244</v>
      </c>
      <c r="B2479" s="15" t="s">
        <v>17835</v>
      </c>
      <c r="C2479" s="772" t="s">
        <v>4220</v>
      </c>
      <c r="D2479" s="17" t="s">
        <v>16141</v>
      </c>
      <c r="E2479" s="825">
        <v>0</v>
      </c>
      <c r="F2479" s="772"/>
      <c r="G2479" s="825">
        <v>1</v>
      </c>
      <c r="H2479" s="772">
        <v>1</v>
      </c>
      <c r="I2479" s="819">
        <f t="shared" si="78"/>
        <v>1</v>
      </c>
      <c r="J2479" s="819">
        <f t="shared" si="79"/>
        <v>1</v>
      </c>
      <c r="K2479" s="941"/>
    </row>
    <row r="2480" spans="1:11">
      <c r="A2480" s="15" t="s">
        <v>4244</v>
      </c>
      <c r="B2480" s="15" t="s">
        <v>17835</v>
      </c>
      <c r="C2480" s="772" t="s">
        <v>4221</v>
      </c>
      <c r="D2480" s="17" t="s">
        <v>16142</v>
      </c>
      <c r="E2480" s="825">
        <v>0</v>
      </c>
      <c r="F2480" s="772"/>
      <c r="G2480" s="825"/>
      <c r="H2480" s="772">
        <v>1</v>
      </c>
      <c r="I2480" s="819">
        <f t="shared" si="78"/>
        <v>0</v>
      </c>
      <c r="J2480" s="819">
        <f t="shared" si="79"/>
        <v>1</v>
      </c>
      <c r="K2480" s="941"/>
    </row>
    <row r="2481" spans="1:11">
      <c r="A2481" s="15" t="s">
        <v>4244</v>
      </c>
      <c r="B2481" s="15" t="s">
        <v>17835</v>
      </c>
      <c r="C2481" s="772" t="s">
        <v>4222</v>
      </c>
      <c r="D2481" s="17" t="s">
        <v>16143</v>
      </c>
      <c r="E2481" s="825">
        <v>0</v>
      </c>
      <c r="F2481" s="772"/>
      <c r="G2481" s="825">
        <v>7</v>
      </c>
      <c r="H2481" s="772">
        <v>10</v>
      </c>
      <c r="I2481" s="819">
        <f t="shared" si="78"/>
        <v>7</v>
      </c>
      <c r="J2481" s="819">
        <f t="shared" si="79"/>
        <v>10</v>
      </c>
      <c r="K2481" s="941"/>
    </row>
    <row r="2482" spans="1:11">
      <c r="A2482" s="15" t="s">
        <v>4244</v>
      </c>
      <c r="B2482" s="15" t="s">
        <v>17835</v>
      </c>
      <c r="C2482" s="772" t="s">
        <v>4223</v>
      </c>
      <c r="D2482" s="17" t="s">
        <v>16144</v>
      </c>
      <c r="E2482" s="825">
        <v>0</v>
      </c>
      <c r="F2482" s="772"/>
      <c r="G2482" s="825">
        <v>97</v>
      </c>
      <c r="H2482" s="772">
        <v>150</v>
      </c>
      <c r="I2482" s="819">
        <f t="shared" si="78"/>
        <v>97</v>
      </c>
      <c r="J2482" s="819">
        <f t="shared" si="79"/>
        <v>150</v>
      </c>
      <c r="K2482" s="941"/>
    </row>
    <row r="2483" spans="1:11">
      <c r="A2483" s="15" t="s">
        <v>4244</v>
      </c>
      <c r="B2483" s="15" t="s">
        <v>17835</v>
      </c>
      <c r="C2483" s="772" t="s">
        <v>4224</v>
      </c>
      <c r="D2483" s="17" t="s">
        <v>16145</v>
      </c>
      <c r="E2483" s="825">
        <v>0</v>
      </c>
      <c r="F2483" s="772"/>
      <c r="G2483" s="825"/>
      <c r="H2483" s="772">
        <v>2</v>
      </c>
      <c r="I2483" s="819">
        <f t="shared" si="78"/>
        <v>0</v>
      </c>
      <c r="J2483" s="819">
        <f t="shared" si="79"/>
        <v>2</v>
      </c>
      <c r="K2483" s="941"/>
    </row>
    <row r="2484" spans="1:11">
      <c r="A2484" s="15" t="s">
        <v>4244</v>
      </c>
      <c r="B2484" s="15" t="s">
        <v>17835</v>
      </c>
      <c r="C2484" s="772" t="s">
        <v>4225</v>
      </c>
      <c r="D2484" s="17" t="s">
        <v>16146</v>
      </c>
      <c r="E2484" s="825">
        <v>0</v>
      </c>
      <c r="F2484" s="772"/>
      <c r="G2484" s="825">
        <v>2</v>
      </c>
      <c r="H2484" s="772">
        <v>5</v>
      </c>
      <c r="I2484" s="819">
        <f t="shared" si="78"/>
        <v>2</v>
      </c>
      <c r="J2484" s="819">
        <f t="shared" si="79"/>
        <v>5</v>
      </c>
      <c r="K2484" s="941"/>
    </row>
    <row r="2485" spans="1:11">
      <c r="A2485" s="15" t="s">
        <v>4244</v>
      </c>
      <c r="B2485" s="15" t="s">
        <v>17835</v>
      </c>
      <c r="C2485" s="772" t="s">
        <v>4226</v>
      </c>
      <c r="D2485" s="17" t="s">
        <v>4227</v>
      </c>
      <c r="E2485" s="825">
        <v>0</v>
      </c>
      <c r="F2485" s="772"/>
      <c r="G2485" s="825"/>
      <c r="H2485" s="772">
        <v>2</v>
      </c>
      <c r="I2485" s="819">
        <f t="shared" si="78"/>
        <v>0</v>
      </c>
      <c r="J2485" s="819">
        <f t="shared" si="79"/>
        <v>2</v>
      </c>
      <c r="K2485" s="941"/>
    </row>
    <row r="2486" spans="1:11">
      <c r="A2486" s="15" t="s">
        <v>4244</v>
      </c>
      <c r="B2486" s="15" t="s">
        <v>17835</v>
      </c>
      <c r="C2486" s="772" t="s">
        <v>4228</v>
      </c>
      <c r="D2486" s="17" t="s">
        <v>16147</v>
      </c>
      <c r="E2486" s="825">
        <v>0</v>
      </c>
      <c r="F2486" s="772"/>
      <c r="G2486" s="825"/>
      <c r="H2486" s="772">
        <v>1</v>
      </c>
      <c r="I2486" s="819">
        <f t="shared" si="78"/>
        <v>0</v>
      </c>
      <c r="J2486" s="819">
        <f t="shared" si="79"/>
        <v>1</v>
      </c>
      <c r="K2486" s="941"/>
    </row>
    <row r="2487" spans="1:11">
      <c r="A2487" s="15" t="s">
        <v>4244</v>
      </c>
      <c r="B2487" s="15" t="s">
        <v>17835</v>
      </c>
      <c r="C2487" s="772" t="s">
        <v>4229</v>
      </c>
      <c r="D2487" s="17" t="s">
        <v>16148</v>
      </c>
      <c r="E2487" s="825">
        <v>0</v>
      </c>
      <c r="F2487" s="772"/>
      <c r="G2487" s="825">
        <v>1175</v>
      </c>
      <c r="H2487" s="772">
        <v>1300</v>
      </c>
      <c r="I2487" s="819">
        <f t="shared" si="78"/>
        <v>1175</v>
      </c>
      <c r="J2487" s="819">
        <f t="shared" si="79"/>
        <v>1300</v>
      </c>
      <c r="K2487" s="941"/>
    </row>
    <row r="2488" spans="1:11">
      <c r="A2488" s="15" t="s">
        <v>4244</v>
      </c>
      <c r="B2488" s="15" t="s">
        <v>17835</v>
      </c>
      <c r="C2488" s="772" t="s">
        <v>4230</v>
      </c>
      <c r="D2488" s="17" t="s">
        <v>4231</v>
      </c>
      <c r="E2488" s="825">
        <v>0</v>
      </c>
      <c r="F2488" s="772"/>
      <c r="G2488" s="825"/>
      <c r="H2488" s="772">
        <v>1</v>
      </c>
      <c r="I2488" s="819">
        <f t="shared" si="78"/>
        <v>0</v>
      </c>
      <c r="J2488" s="819">
        <f t="shared" si="79"/>
        <v>1</v>
      </c>
      <c r="K2488" s="941"/>
    </row>
    <row r="2489" spans="1:11">
      <c r="A2489" s="15" t="s">
        <v>4244</v>
      </c>
      <c r="B2489" s="15" t="s">
        <v>17835</v>
      </c>
      <c r="C2489" s="772" t="s">
        <v>4232</v>
      </c>
      <c r="D2489" s="17" t="s">
        <v>16149</v>
      </c>
      <c r="E2489" s="825">
        <v>0</v>
      </c>
      <c r="F2489" s="772"/>
      <c r="G2489" s="825"/>
      <c r="H2489" s="772">
        <v>1</v>
      </c>
      <c r="I2489" s="819">
        <f t="shared" si="78"/>
        <v>0</v>
      </c>
      <c r="J2489" s="819">
        <f t="shared" si="79"/>
        <v>1</v>
      </c>
      <c r="K2489" s="941"/>
    </row>
    <row r="2490" spans="1:11">
      <c r="A2490" s="15" t="s">
        <v>4244</v>
      </c>
      <c r="B2490" s="15" t="s">
        <v>17835</v>
      </c>
      <c r="C2490" s="772" t="s">
        <v>4233</v>
      </c>
      <c r="D2490" s="17" t="s">
        <v>16150</v>
      </c>
      <c r="E2490" s="825">
        <v>0</v>
      </c>
      <c r="F2490" s="772"/>
      <c r="G2490" s="825">
        <v>202</v>
      </c>
      <c r="H2490" s="772">
        <v>200</v>
      </c>
      <c r="I2490" s="819">
        <f t="shared" si="78"/>
        <v>202</v>
      </c>
      <c r="J2490" s="819">
        <f t="shared" si="79"/>
        <v>200</v>
      </c>
      <c r="K2490" s="941"/>
    </row>
    <row r="2491" spans="1:11">
      <c r="A2491" s="15" t="s">
        <v>4244</v>
      </c>
      <c r="B2491" s="15" t="s">
        <v>17835</v>
      </c>
      <c r="C2491" s="772" t="s">
        <v>4234</v>
      </c>
      <c r="D2491" s="17" t="s">
        <v>16151</v>
      </c>
      <c r="E2491" s="825">
        <v>0</v>
      </c>
      <c r="F2491" s="772"/>
      <c r="G2491" s="825"/>
      <c r="H2491" s="772">
        <v>3</v>
      </c>
      <c r="I2491" s="819">
        <f t="shared" si="78"/>
        <v>0</v>
      </c>
      <c r="J2491" s="819">
        <f t="shared" si="79"/>
        <v>3</v>
      </c>
      <c r="K2491" s="941"/>
    </row>
    <row r="2492" spans="1:11">
      <c r="A2492" s="15" t="s">
        <v>4244</v>
      </c>
      <c r="B2492" s="15" t="s">
        <v>17835</v>
      </c>
      <c r="C2492" s="772" t="s">
        <v>4235</v>
      </c>
      <c r="D2492" s="17" t="s">
        <v>16152</v>
      </c>
      <c r="E2492" s="825">
        <v>0</v>
      </c>
      <c r="F2492" s="772"/>
      <c r="G2492" s="825">
        <v>369</v>
      </c>
      <c r="H2492" s="772">
        <v>470</v>
      </c>
      <c r="I2492" s="819">
        <f t="shared" si="78"/>
        <v>369</v>
      </c>
      <c r="J2492" s="819">
        <f t="shared" si="79"/>
        <v>470</v>
      </c>
      <c r="K2492" s="941"/>
    </row>
    <row r="2493" spans="1:11">
      <c r="A2493" s="15" t="s">
        <v>4244</v>
      </c>
      <c r="B2493" s="15" t="s">
        <v>17835</v>
      </c>
      <c r="C2493" s="772" t="s">
        <v>4236</v>
      </c>
      <c r="D2493" s="17" t="s">
        <v>16153</v>
      </c>
      <c r="E2493" s="825">
        <v>0</v>
      </c>
      <c r="F2493" s="772"/>
      <c r="G2493" s="825">
        <v>140</v>
      </c>
      <c r="H2493" s="772">
        <v>160</v>
      </c>
      <c r="I2493" s="819">
        <f t="shared" si="78"/>
        <v>140</v>
      </c>
      <c r="J2493" s="819">
        <f t="shared" si="79"/>
        <v>160</v>
      </c>
      <c r="K2493" s="941"/>
    </row>
    <row r="2494" spans="1:11">
      <c r="A2494" s="15" t="s">
        <v>4244</v>
      </c>
      <c r="B2494" s="15" t="s">
        <v>17835</v>
      </c>
      <c r="C2494" s="772" t="s">
        <v>4237</v>
      </c>
      <c r="D2494" s="17" t="s">
        <v>16154</v>
      </c>
      <c r="E2494" s="825">
        <v>0</v>
      </c>
      <c r="F2494" s="772"/>
      <c r="G2494" s="825"/>
      <c r="H2494" s="772">
        <v>2</v>
      </c>
      <c r="I2494" s="819">
        <f t="shared" si="78"/>
        <v>0</v>
      </c>
      <c r="J2494" s="819">
        <f t="shared" si="79"/>
        <v>2</v>
      </c>
      <c r="K2494" s="941"/>
    </row>
    <row r="2495" spans="1:11">
      <c r="A2495" s="15" t="s">
        <v>4244</v>
      </c>
      <c r="B2495" s="15" t="s">
        <v>17835</v>
      </c>
      <c r="C2495" s="772" t="s">
        <v>4238</v>
      </c>
      <c r="D2495" s="17" t="s">
        <v>16155</v>
      </c>
      <c r="E2495" s="825">
        <v>0</v>
      </c>
      <c r="F2495" s="772"/>
      <c r="G2495" s="825"/>
      <c r="H2495" s="772">
        <v>1</v>
      </c>
      <c r="I2495" s="819">
        <f t="shared" si="78"/>
        <v>0</v>
      </c>
      <c r="J2495" s="819">
        <f t="shared" si="79"/>
        <v>1</v>
      </c>
      <c r="K2495" s="941"/>
    </row>
    <row r="2496" spans="1:11">
      <c r="A2496" s="15" t="s">
        <v>4244</v>
      </c>
      <c r="B2496" s="15" t="s">
        <v>17835</v>
      </c>
      <c r="C2496" s="772" t="s">
        <v>4239</v>
      </c>
      <c r="D2496" s="17" t="s">
        <v>16156</v>
      </c>
      <c r="E2496" s="825">
        <v>0</v>
      </c>
      <c r="F2496" s="772"/>
      <c r="G2496" s="825">
        <v>2</v>
      </c>
      <c r="H2496" s="772">
        <v>3</v>
      </c>
      <c r="I2496" s="819">
        <f t="shared" si="78"/>
        <v>2</v>
      </c>
      <c r="J2496" s="819">
        <f t="shared" si="79"/>
        <v>3</v>
      </c>
      <c r="K2496" s="941"/>
    </row>
    <row r="2497" spans="1:11">
      <c r="A2497" s="15" t="s">
        <v>4244</v>
      </c>
      <c r="B2497" s="15" t="s">
        <v>17835</v>
      </c>
      <c r="C2497" s="772" t="s">
        <v>4240</v>
      </c>
      <c r="D2497" s="17" t="s">
        <v>16157</v>
      </c>
      <c r="E2497" s="825">
        <v>0</v>
      </c>
      <c r="F2497" s="772"/>
      <c r="G2497" s="825">
        <v>40</v>
      </c>
      <c r="H2497" s="772">
        <v>60</v>
      </c>
      <c r="I2497" s="819">
        <f t="shared" ref="I2497:I2560" si="80">E2497+G2497</f>
        <v>40</v>
      </c>
      <c r="J2497" s="819">
        <f t="shared" ref="J2497:J2560" si="81">F2497+H2497</f>
        <v>60</v>
      </c>
      <c r="K2497" s="941"/>
    </row>
    <row r="2498" spans="1:11">
      <c r="A2498" s="15" t="s">
        <v>4244</v>
      </c>
      <c r="B2498" s="15" t="s">
        <v>17835</v>
      </c>
      <c r="C2498" s="772" t="s">
        <v>4241</v>
      </c>
      <c r="D2498" s="17" t="s">
        <v>4242</v>
      </c>
      <c r="E2498" s="825">
        <v>0</v>
      </c>
      <c r="F2498" s="772"/>
      <c r="G2498" s="825"/>
      <c r="H2498" s="772">
        <v>5</v>
      </c>
      <c r="I2498" s="819">
        <f t="shared" si="80"/>
        <v>0</v>
      </c>
      <c r="J2498" s="819">
        <f t="shared" si="81"/>
        <v>5</v>
      </c>
      <c r="K2498" s="941"/>
    </row>
    <row r="2499" spans="1:11">
      <c r="A2499" s="15" t="s">
        <v>4244</v>
      </c>
      <c r="B2499" s="15" t="s">
        <v>17835</v>
      </c>
      <c r="C2499" s="772" t="s">
        <v>4243</v>
      </c>
      <c r="D2499" s="17" t="s">
        <v>16158</v>
      </c>
      <c r="E2499" s="825">
        <v>0</v>
      </c>
      <c r="F2499" s="772"/>
      <c r="G2499" s="825">
        <v>79</v>
      </c>
      <c r="H2499" s="772">
        <v>140</v>
      </c>
      <c r="I2499" s="819">
        <f t="shared" si="80"/>
        <v>79</v>
      </c>
      <c r="J2499" s="819">
        <f t="shared" si="81"/>
        <v>140</v>
      </c>
      <c r="K2499" s="941"/>
    </row>
    <row r="2500" spans="1:11">
      <c r="A2500" s="15" t="s">
        <v>4657</v>
      </c>
      <c r="B2500" s="15" t="s">
        <v>17835</v>
      </c>
      <c r="C2500" s="772" t="s">
        <v>1844</v>
      </c>
      <c r="D2500" s="17" t="s">
        <v>14604</v>
      </c>
      <c r="E2500" s="825">
        <v>0</v>
      </c>
      <c r="F2500" s="772">
        <v>1</v>
      </c>
      <c r="G2500" s="825">
        <v>24</v>
      </c>
      <c r="H2500" s="772">
        <v>15</v>
      </c>
      <c r="I2500" s="819">
        <f t="shared" si="80"/>
        <v>24</v>
      </c>
      <c r="J2500" s="819">
        <f t="shared" si="81"/>
        <v>16</v>
      </c>
      <c r="K2500" s="941"/>
    </row>
    <row r="2501" spans="1:11">
      <c r="A2501" s="15" t="s">
        <v>4657</v>
      </c>
      <c r="B2501" s="15" t="s">
        <v>17835</v>
      </c>
      <c r="C2501" s="772" t="s">
        <v>1845</v>
      </c>
      <c r="D2501" s="17" t="s">
        <v>14605</v>
      </c>
      <c r="E2501" s="825">
        <v>0</v>
      </c>
      <c r="F2501" s="772">
        <v>0</v>
      </c>
      <c r="G2501" s="825">
        <v>7</v>
      </c>
      <c r="H2501" s="772">
        <v>3</v>
      </c>
      <c r="I2501" s="819">
        <f t="shared" si="80"/>
        <v>7</v>
      </c>
      <c r="J2501" s="819">
        <f t="shared" si="81"/>
        <v>3</v>
      </c>
      <c r="K2501" s="941"/>
    </row>
    <row r="2502" spans="1:11">
      <c r="A2502" s="15" t="s">
        <v>4657</v>
      </c>
      <c r="B2502" s="15" t="s">
        <v>17835</v>
      </c>
      <c r="C2502" s="772" t="s">
        <v>1848</v>
      </c>
      <c r="D2502" s="17" t="s">
        <v>14608</v>
      </c>
      <c r="E2502" s="825">
        <v>0</v>
      </c>
      <c r="F2502" s="772">
        <v>0</v>
      </c>
      <c r="G2502" s="825">
        <v>3</v>
      </c>
      <c r="H2502" s="772">
        <v>8</v>
      </c>
      <c r="I2502" s="819">
        <f t="shared" si="80"/>
        <v>3</v>
      </c>
      <c r="J2502" s="819">
        <f t="shared" si="81"/>
        <v>8</v>
      </c>
      <c r="K2502" s="941"/>
    </row>
    <row r="2503" spans="1:11">
      <c r="A2503" s="15" t="s">
        <v>4657</v>
      </c>
      <c r="B2503" s="15" t="s">
        <v>17835</v>
      </c>
      <c r="C2503" s="772" t="s">
        <v>3458</v>
      </c>
      <c r="D2503" s="17" t="s">
        <v>15764</v>
      </c>
      <c r="E2503" s="825">
        <v>0</v>
      </c>
      <c r="F2503" s="772">
        <v>0</v>
      </c>
      <c r="G2503" s="825"/>
      <c r="H2503" s="772">
        <v>1</v>
      </c>
      <c r="I2503" s="819">
        <f t="shared" si="80"/>
        <v>0</v>
      </c>
      <c r="J2503" s="819">
        <f t="shared" si="81"/>
        <v>1</v>
      </c>
      <c r="K2503" s="941"/>
    </row>
    <row r="2504" spans="1:11">
      <c r="A2504" s="15" t="s">
        <v>4657</v>
      </c>
      <c r="B2504" s="15" t="s">
        <v>17835</v>
      </c>
      <c r="C2504" s="772" t="s">
        <v>4731</v>
      </c>
      <c r="D2504" s="17" t="s">
        <v>16159</v>
      </c>
      <c r="E2504" s="825">
        <v>0</v>
      </c>
      <c r="F2504" s="772">
        <v>1</v>
      </c>
      <c r="G2504" s="825"/>
      <c r="H2504" s="772">
        <v>1</v>
      </c>
      <c r="I2504" s="819">
        <f t="shared" si="80"/>
        <v>0</v>
      </c>
      <c r="J2504" s="819">
        <f t="shared" si="81"/>
        <v>2</v>
      </c>
      <c r="K2504" s="941"/>
    </row>
    <row r="2505" spans="1:11">
      <c r="A2505" s="15" t="s">
        <v>4657</v>
      </c>
      <c r="B2505" s="15" t="s">
        <v>17835</v>
      </c>
      <c r="C2505" s="772" t="s">
        <v>4077</v>
      </c>
      <c r="D2505" s="17" t="s">
        <v>16063</v>
      </c>
      <c r="E2505" s="825">
        <v>0</v>
      </c>
      <c r="F2505" s="772">
        <v>0</v>
      </c>
      <c r="G2505" s="825"/>
      <c r="H2505" s="772">
        <v>1</v>
      </c>
      <c r="I2505" s="819">
        <f t="shared" si="80"/>
        <v>0</v>
      </c>
      <c r="J2505" s="819">
        <f t="shared" si="81"/>
        <v>1</v>
      </c>
      <c r="K2505" s="941"/>
    </row>
    <row r="2506" spans="1:11">
      <c r="A2506" s="15" t="s">
        <v>4657</v>
      </c>
      <c r="B2506" s="15" t="s">
        <v>17835</v>
      </c>
      <c r="C2506" s="772" t="s">
        <v>3459</v>
      </c>
      <c r="D2506" s="17" t="s">
        <v>15765</v>
      </c>
      <c r="E2506" s="825">
        <v>0</v>
      </c>
      <c r="F2506" s="772">
        <v>0</v>
      </c>
      <c r="G2506" s="825"/>
      <c r="H2506" s="772">
        <v>1</v>
      </c>
      <c r="I2506" s="819">
        <f t="shared" si="80"/>
        <v>0</v>
      </c>
      <c r="J2506" s="819">
        <f t="shared" si="81"/>
        <v>1</v>
      </c>
      <c r="K2506" s="941"/>
    </row>
    <row r="2507" spans="1:11">
      <c r="A2507" s="15" t="s">
        <v>4657</v>
      </c>
      <c r="B2507" s="15" t="s">
        <v>17835</v>
      </c>
      <c r="C2507" s="772" t="s">
        <v>6118</v>
      </c>
      <c r="D2507" s="17" t="s">
        <v>16160</v>
      </c>
      <c r="E2507" s="825">
        <v>0</v>
      </c>
      <c r="F2507" s="772">
        <v>0</v>
      </c>
      <c r="G2507" s="825"/>
      <c r="H2507" s="772">
        <v>1</v>
      </c>
      <c r="I2507" s="819">
        <f t="shared" si="80"/>
        <v>0</v>
      </c>
      <c r="J2507" s="819">
        <f t="shared" si="81"/>
        <v>1</v>
      </c>
      <c r="K2507" s="941"/>
    </row>
    <row r="2508" spans="1:11">
      <c r="A2508" s="15" t="s">
        <v>4657</v>
      </c>
      <c r="B2508" s="15" t="s">
        <v>17835</v>
      </c>
      <c r="C2508" s="772" t="s">
        <v>1849</v>
      </c>
      <c r="D2508" s="17" t="s">
        <v>14610</v>
      </c>
      <c r="E2508" s="825">
        <v>0</v>
      </c>
      <c r="F2508" s="772">
        <v>0</v>
      </c>
      <c r="G2508" s="825"/>
      <c r="H2508" s="772">
        <v>1</v>
      </c>
      <c r="I2508" s="819">
        <f t="shared" si="80"/>
        <v>0</v>
      </c>
      <c r="J2508" s="819">
        <f t="shared" si="81"/>
        <v>1</v>
      </c>
      <c r="K2508" s="941"/>
    </row>
    <row r="2509" spans="1:11">
      <c r="A2509" s="15" t="s">
        <v>4657</v>
      </c>
      <c r="B2509" s="15" t="s">
        <v>17835</v>
      </c>
      <c r="C2509" s="772" t="s">
        <v>1850</v>
      </c>
      <c r="D2509" s="17" t="s">
        <v>14611</v>
      </c>
      <c r="E2509" s="825">
        <v>0</v>
      </c>
      <c r="F2509" s="772">
        <v>0</v>
      </c>
      <c r="G2509" s="825"/>
      <c r="H2509" s="772">
        <v>1</v>
      </c>
      <c r="I2509" s="819">
        <f t="shared" si="80"/>
        <v>0</v>
      </c>
      <c r="J2509" s="819">
        <f t="shared" si="81"/>
        <v>1</v>
      </c>
      <c r="K2509" s="941"/>
    </row>
    <row r="2510" spans="1:11">
      <c r="A2510" s="15" t="s">
        <v>4657</v>
      </c>
      <c r="B2510" s="15" t="s">
        <v>17835</v>
      </c>
      <c r="C2510" s="772" t="s">
        <v>1851</v>
      </c>
      <c r="D2510" s="17" t="s">
        <v>14612</v>
      </c>
      <c r="E2510" s="825">
        <v>0</v>
      </c>
      <c r="F2510" s="772">
        <v>0</v>
      </c>
      <c r="G2510" s="825"/>
      <c r="H2510" s="772">
        <v>1</v>
      </c>
      <c r="I2510" s="819">
        <f t="shared" si="80"/>
        <v>0</v>
      </c>
      <c r="J2510" s="819">
        <f t="shared" si="81"/>
        <v>1</v>
      </c>
      <c r="K2510" s="941"/>
    </row>
    <row r="2511" spans="1:11">
      <c r="A2511" s="15" t="s">
        <v>4657</v>
      </c>
      <c r="B2511" s="15" t="s">
        <v>17835</v>
      </c>
      <c r="C2511" s="772" t="s">
        <v>1852</v>
      </c>
      <c r="D2511" s="17" t="s">
        <v>14613</v>
      </c>
      <c r="E2511" s="825">
        <v>0</v>
      </c>
      <c r="F2511" s="772">
        <v>0</v>
      </c>
      <c r="G2511" s="825"/>
      <c r="H2511" s="772">
        <v>1</v>
      </c>
      <c r="I2511" s="819">
        <f t="shared" si="80"/>
        <v>0</v>
      </c>
      <c r="J2511" s="819">
        <f t="shared" si="81"/>
        <v>1</v>
      </c>
      <c r="K2511" s="941"/>
    </row>
    <row r="2512" spans="1:11">
      <c r="A2512" s="15" t="s">
        <v>4657</v>
      </c>
      <c r="B2512" s="15" t="s">
        <v>17835</v>
      </c>
      <c r="C2512" s="772" t="s">
        <v>4338</v>
      </c>
      <c r="D2512" s="17" t="s">
        <v>16161</v>
      </c>
      <c r="E2512" s="825">
        <v>0</v>
      </c>
      <c r="F2512" s="772">
        <v>1</v>
      </c>
      <c r="G2512" s="825"/>
      <c r="H2512" s="772">
        <v>1</v>
      </c>
      <c r="I2512" s="819">
        <f t="shared" si="80"/>
        <v>0</v>
      </c>
      <c r="J2512" s="819">
        <f t="shared" si="81"/>
        <v>2</v>
      </c>
      <c r="K2512" s="941"/>
    </row>
    <row r="2513" spans="1:11">
      <c r="A2513" s="15" t="s">
        <v>4657</v>
      </c>
      <c r="B2513" s="15" t="s">
        <v>17835</v>
      </c>
      <c r="C2513" s="772" t="s">
        <v>1853</v>
      </c>
      <c r="D2513" s="17" t="s">
        <v>14615</v>
      </c>
      <c r="E2513" s="825">
        <v>0</v>
      </c>
      <c r="F2513" s="772">
        <v>0</v>
      </c>
      <c r="G2513" s="825"/>
      <c r="H2513" s="772">
        <v>1</v>
      </c>
      <c r="I2513" s="819">
        <f t="shared" si="80"/>
        <v>0</v>
      </c>
      <c r="J2513" s="819">
        <f t="shared" si="81"/>
        <v>1</v>
      </c>
      <c r="K2513" s="941"/>
    </row>
    <row r="2514" spans="1:11">
      <c r="A2514" s="15" t="s">
        <v>4657</v>
      </c>
      <c r="B2514" s="15" t="s">
        <v>17835</v>
      </c>
      <c r="C2514" s="772" t="s">
        <v>1854</v>
      </c>
      <c r="D2514" s="17" t="s">
        <v>14617</v>
      </c>
      <c r="E2514" s="825">
        <v>0</v>
      </c>
      <c r="F2514" s="772">
        <v>0</v>
      </c>
      <c r="G2514" s="825"/>
      <c r="H2514" s="772">
        <v>1</v>
      </c>
      <c r="I2514" s="819">
        <f t="shared" si="80"/>
        <v>0</v>
      </c>
      <c r="J2514" s="819">
        <f t="shared" si="81"/>
        <v>1</v>
      </c>
      <c r="K2514" s="941"/>
    </row>
    <row r="2515" spans="1:11">
      <c r="A2515" s="15" t="s">
        <v>4657</v>
      </c>
      <c r="B2515" s="15" t="s">
        <v>17835</v>
      </c>
      <c r="C2515" s="772" t="s">
        <v>4339</v>
      </c>
      <c r="D2515" s="17" t="s">
        <v>14618</v>
      </c>
      <c r="E2515" s="825">
        <v>0</v>
      </c>
      <c r="F2515" s="772">
        <v>1</v>
      </c>
      <c r="G2515" s="825">
        <v>2</v>
      </c>
      <c r="H2515" s="772">
        <v>1</v>
      </c>
      <c r="I2515" s="819">
        <f t="shared" si="80"/>
        <v>2</v>
      </c>
      <c r="J2515" s="819">
        <f t="shared" si="81"/>
        <v>2</v>
      </c>
      <c r="K2515" s="941"/>
    </row>
    <row r="2516" spans="1:11">
      <c r="A2516" s="15" t="s">
        <v>4657</v>
      </c>
      <c r="B2516" s="15" t="s">
        <v>17835</v>
      </c>
      <c r="C2516" s="772" t="s">
        <v>1855</v>
      </c>
      <c r="D2516" s="17" t="s">
        <v>14619</v>
      </c>
      <c r="E2516" s="825">
        <v>0</v>
      </c>
      <c r="F2516" s="772">
        <v>0</v>
      </c>
      <c r="G2516" s="825"/>
      <c r="H2516" s="772">
        <v>1</v>
      </c>
      <c r="I2516" s="819">
        <f t="shared" si="80"/>
        <v>0</v>
      </c>
      <c r="J2516" s="819">
        <f t="shared" si="81"/>
        <v>1</v>
      </c>
      <c r="K2516" s="941"/>
    </row>
    <row r="2517" spans="1:11">
      <c r="A2517" s="15" t="s">
        <v>4657</v>
      </c>
      <c r="B2517" s="15" t="s">
        <v>17835</v>
      </c>
      <c r="C2517" s="772" t="s">
        <v>1856</v>
      </c>
      <c r="D2517" s="17" t="s">
        <v>14620</v>
      </c>
      <c r="E2517" s="825">
        <v>0</v>
      </c>
      <c r="F2517" s="772">
        <v>0</v>
      </c>
      <c r="G2517" s="825"/>
      <c r="H2517" s="772">
        <v>1</v>
      </c>
      <c r="I2517" s="819">
        <f t="shared" si="80"/>
        <v>0</v>
      </c>
      <c r="J2517" s="819">
        <f t="shared" si="81"/>
        <v>1</v>
      </c>
      <c r="K2517" s="941"/>
    </row>
    <row r="2518" spans="1:11">
      <c r="A2518" s="15" t="s">
        <v>4657</v>
      </c>
      <c r="B2518" s="15" t="s">
        <v>17835</v>
      </c>
      <c r="C2518" s="772" t="s">
        <v>1857</v>
      </c>
      <c r="D2518" s="17" t="s">
        <v>14621</v>
      </c>
      <c r="E2518" s="825">
        <v>0</v>
      </c>
      <c r="F2518" s="772">
        <v>0</v>
      </c>
      <c r="G2518" s="825"/>
      <c r="H2518" s="772">
        <v>1</v>
      </c>
      <c r="I2518" s="819">
        <f t="shared" si="80"/>
        <v>0</v>
      </c>
      <c r="J2518" s="819">
        <f t="shared" si="81"/>
        <v>1</v>
      </c>
      <c r="K2518" s="941"/>
    </row>
    <row r="2519" spans="1:11">
      <c r="A2519" s="15" t="s">
        <v>4657</v>
      </c>
      <c r="B2519" s="15" t="s">
        <v>17835</v>
      </c>
      <c r="C2519" s="772" t="s">
        <v>3716</v>
      </c>
      <c r="D2519" s="17" t="s">
        <v>3717</v>
      </c>
      <c r="E2519" s="825">
        <v>0</v>
      </c>
      <c r="F2519" s="772">
        <v>1</v>
      </c>
      <c r="G2519" s="825"/>
      <c r="H2519" s="772">
        <v>1</v>
      </c>
      <c r="I2519" s="819">
        <f t="shared" si="80"/>
        <v>0</v>
      </c>
      <c r="J2519" s="819">
        <f t="shared" si="81"/>
        <v>2</v>
      </c>
      <c r="K2519" s="941"/>
    </row>
    <row r="2520" spans="1:11">
      <c r="A2520" s="15" t="s">
        <v>4657</v>
      </c>
      <c r="B2520" s="15" t="s">
        <v>17835</v>
      </c>
      <c r="C2520" s="772" t="s">
        <v>3352</v>
      </c>
      <c r="D2520" s="17" t="s">
        <v>15678</v>
      </c>
      <c r="E2520" s="825">
        <v>0</v>
      </c>
      <c r="F2520" s="772">
        <v>0</v>
      </c>
      <c r="G2520" s="825"/>
      <c r="H2520" s="772">
        <v>1</v>
      </c>
      <c r="I2520" s="819">
        <f t="shared" si="80"/>
        <v>0</v>
      </c>
      <c r="J2520" s="819">
        <f t="shared" si="81"/>
        <v>1</v>
      </c>
      <c r="K2520" s="941"/>
    </row>
    <row r="2521" spans="1:11">
      <c r="A2521" s="15" t="s">
        <v>4657</v>
      </c>
      <c r="B2521" s="15" t="s">
        <v>17835</v>
      </c>
      <c r="C2521" s="772" t="s">
        <v>4340</v>
      </c>
      <c r="D2521" s="17" t="s">
        <v>16162</v>
      </c>
      <c r="E2521" s="825">
        <v>0</v>
      </c>
      <c r="F2521" s="772">
        <v>0</v>
      </c>
      <c r="G2521" s="825"/>
      <c r="H2521" s="772">
        <v>1</v>
      </c>
      <c r="I2521" s="819">
        <f t="shared" si="80"/>
        <v>0</v>
      </c>
      <c r="J2521" s="819">
        <f t="shared" si="81"/>
        <v>1</v>
      </c>
      <c r="K2521" s="941"/>
    </row>
    <row r="2522" spans="1:11">
      <c r="A2522" s="15" t="s">
        <v>4657</v>
      </c>
      <c r="B2522" s="15" t="s">
        <v>17835</v>
      </c>
      <c r="C2522" s="772" t="s">
        <v>4340</v>
      </c>
      <c r="D2522" s="17" t="s">
        <v>16162</v>
      </c>
      <c r="E2522" s="825">
        <v>0</v>
      </c>
      <c r="F2522" s="772">
        <v>0</v>
      </c>
      <c r="G2522" s="825"/>
      <c r="H2522" s="772">
        <v>1</v>
      </c>
      <c r="I2522" s="819">
        <f t="shared" si="80"/>
        <v>0</v>
      </c>
      <c r="J2522" s="819">
        <f t="shared" si="81"/>
        <v>1</v>
      </c>
      <c r="K2522" s="941"/>
    </row>
    <row r="2523" spans="1:11">
      <c r="A2523" s="15" t="s">
        <v>4657</v>
      </c>
      <c r="B2523" s="15" t="s">
        <v>17835</v>
      </c>
      <c r="C2523" s="772" t="s">
        <v>4341</v>
      </c>
      <c r="D2523" s="17" t="s">
        <v>16163</v>
      </c>
      <c r="E2523" s="825">
        <v>0</v>
      </c>
      <c r="F2523" s="772">
        <v>0</v>
      </c>
      <c r="G2523" s="825"/>
      <c r="H2523" s="772">
        <v>1</v>
      </c>
      <c r="I2523" s="819">
        <f t="shared" si="80"/>
        <v>0</v>
      </c>
      <c r="J2523" s="819">
        <f t="shared" si="81"/>
        <v>1</v>
      </c>
      <c r="K2523" s="941"/>
    </row>
    <row r="2524" spans="1:11">
      <c r="A2524" s="15" t="s">
        <v>4657</v>
      </c>
      <c r="B2524" s="15" t="s">
        <v>17835</v>
      </c>
      <c r="C2524" s="772" t="s">
        <v>4342</v>
      </c>
      <c r="D2524" s="17" t="s">
        <v>16164</v>
      </c>
      <c r="E2524" s="825">
        <v>0</v>
      </c>
      <c r="F2524" s="772">
        <v>0</v>
      </c>
      <c r="G2524" s="825">
        <v>5</v>
      </c>
      <c r="H2524" s="772">
        <v>5</v>
      </c>
      <c r="I2524" s="819">
        <f t="shared" si="80"/>
        <v>5</v>
      </c>
      <c r="J2524" s="819">
        <f t="shared" si="81"/>
        <v>5</v>
      </c>
      <c r="K2524" s="941"/>
    </row>
    <row r="2525" spans="1:11">
      <c r="A2525" s="15" t="s">
        <v>4657</v>
      </c>
      <c r="B2525" s="15" t="s">
        <v>17835</v>
      </c>
      <c r="C2525" s="772" t="s">
        <v>4342</v>
      </c>
      <c r="D2525" s="17" t="s">
        <v>16164</v>
      </c>
      <c r="E2525" s="825">
        <v>0</v>
      </c>
      <c r="F2525" s="772">
        <v>0</v>
      </c>
      <c r="G2525" s="825">
        <v>5</v>
      </c>
      <c r="H2525" s="772">
        <v>5</v>
      </c>
      <c r="I2525" s="819">
        <f t="shared" si="80"/>
        <v>5</v>
      </c>
      <c r="J2525" s="819">
        <f t="shared" si="81"/>
        <v>5</v>
      </c>
      <c r="K2525" s="941"/>
    </row>
    <row r="2526" spans="1:11">
      <c r="A2526" s="15" t="s">
        <v>4657</v>
      </c>
      <c r="B2526" s="15" t="s">
        <v>17835</v>
      </c>
      <c r="C2526" s="772" t="s">
        <v>4343</v>
      </c>
      <c r="D2526" s="17" t="s">
        <v>16165</v>
      </c>
      <c r="E2526" s="825">
        <v>0</v>
      </c>
      <c r="F2526" s="772">
        <v>0</v>
      </c>
      <c r="G2526" s="825">
        <v>1</v>
      </c>
      <c r="H2526" s="772">
        <v>5</v>
      </c>
      <c r="I2526" s="819">
        <f t="shared" si="80"/>
        <v>1</v>
      </c>
      <c r="J2526" s="819">
        <f t="shared" si="81"/>
        <v>5</v>
      </c>
      <c r="K2526" s="941"/>
    </row>
    <row r="2527" spans="1:11">
      <c r="A2527" s="15" t="s">
        <v>4657</v>
      </c>
      <c r="B2527" s="15" t="s">
        <v>17835</v>
      </c>
      <c r="C2527" s="772" t="s">
        <v>4344</v>
      </c>
      <c r="D2527" s="17" t="s">
        <v>16166</v>
      </c>
      <c r="E2527" s="825">
        <v>0</v>
      </c>
      <c r="F2527" s="772">
        <v>0</v>
      </c>
      <c r="G2527" s="825"/>
      <c r="H2527" s="772">
        <v>1</v>
      </c>
      <c r="I2527" s="819">
        <f t="shared" si="80"/>
        <v>0</v>
      </c>
      <c r="J2527" s="819">
        <f t="shared" si="81"/>
        <v>1</v>
      </c>
      <c r="K2527" s="941"/>
    </row>
    <row r="2528" spans="1:11">
      <c r="A2528" s="15" t="s">
        <v>4657</v>
      </c>
      <c r="B2528" s="15" t="s">
        <v>17835</v>
      </c>
      <c r="C2528" s="772" t="s">
        <v>5424</v>
      </c>
      <c r="D2528" s="17" t="s">
        <v>16167</v>
      </c>
      <c r="E2528" s="825">
        <v>0</v>
      </c>
      <c r="F2528" s="772">
        <v>0</v>
      </c>
      <c r="G2528" s="825"/>
      <c r="H2528" s="772">
        <v>1</v>
      </c>
      <c r="I2528" s="819">
        <f t="shared" si="80"/>
        <v>0</v>
      </c>
      <c r="J2528" s="819">
        <f t="shared" si="81"/>
        <v>1</v>
      </c>
      <c r="K2528" s="941"/>
    </row>
    <row r="2529" spans="1:11">
      <c r="A2529" s="15" t="s">
        <v>4657</v>
      </c>
      <c r="B2529" s="15" t="s">
        <v>17835</v>
      </c>
      <c r="C2529" s="772" t="s">
        <v>4345</v>
      </c>
      <c r="D2529" s="17" t="s">
        <v>16168</v>
      </c>
      <c r="E2529" s="825">
        <v>0</v>
      </c>
      <c r="F2529" s="772">
        <v>0</v>
      </c>
      <c r="G2529" s="825"/>
      <c r="H2529" s="772">
        <v>1</v>
      </c>
      <c r="I2529" s="819">
        <f t="shared" si="80"/>
        <v>0</v>
      </c>
      <c r="J2529" s="819">
        <f t="shared" si="81"/>
        <v>1</v>
      </c>
      <c r="K2529" s="941"/>
    </row>
    <row r="2530" spans="1:11">
      <c r="A2530" s="15" t="s">
        <v>4657</v>
      </c>
      <c r="B2530" s="15" t="s">
        <v>17835</v>
      </c>
      <c r="C2530" s="772" t="s">
        <v>4346</v>
      </c>
      <c r="D2530" s="17" t="s">
        <v>16169</v>
      </c>
      <c r="E2530" s="825">
        <v>0</v>
      </c>
      <c r="F2530" s="772">
        <v>0</v>
      </c>
      <c r="G2530" s="825"/>
      <c r="H2530" s="772">
        <v>1</v>
      </c>
      <c r="I2530" s="819">
        <f t="shared" si="80"/>
        <v>0</v>
      </c>
      <c r="J2530" s="819">
        <f t="shared" si="81"/>
        <v>1</v>
      </c>
      <c r="K2530" s="941"/>
    </row>
    <row r="2531" spans="1:11">
      <c r="A2531" s="15" t="s">
        <v>4657</v>
      </c>
      <c r="B2531" s="15" t="s">
        <v>17835</v>
      </c>
      <c r="C2531" s="772" t="s">
        <v>4347</v>
      </c>
      <c r="D2531" s="17" t="s">
        <v>16170</v>
      </c>
      <c r="E2531" s="825">
        <v>0</v>
      </c>
      <c r="F2531" s="772">
        <v>0</v>
      </c>
      <c r="G2531" s="825"/>
      <c r="H2531" s="772">
        <v>5</v>
      </c>
      <c r="I2531" s="819">
        <f t="shared" si="80"/>
        <v>0</v>
      </c>
      <c r="J2531" s="819">
        <f t="shared" si="81"/>
        <v>5</v>
      </c>
      <c r="K2531" s="941"/>
    </row>
    <row r="2532" spans="1:11">
      <c r="A2532" s="15" t="s">
        <v>4657</v>
      </c>
      <c r="B2532" s="15" t="s">
        <v>17835</v>
      </c>
      <c r="C2532" s="772" t="s">
        <v>5580</v>
      </c>
      <c r="D2532" s="17" t="s">
        <v>16171</v>
      </c>
      <c r="E2532" s="825">
        <v>0</v>
      </c>
      <c r="F2532" s="772">
        <v>0</v>
      </c>
      <c r="G2532" s="825"/>
      <c r="H2532" s="772">
        <v>1</v>
      </c>
      <c r="I2532" s="819">
        <f t="shared" si="80"/>
        <v>0</v>
      </c>
      <c r="J2532" s="819">
        <f t="shared" si="81"/>
        <v>1</v>
      </c>
      <c r="K2532" s="941"/>
    </row>
    <row r="2533" spans="1:11">
      <c r="A2533" s="15" t="s">
        <v>4657</v>
      </c>
      <c r="B2533" s="15" t="s">
        <v>17835</v>
      </c>
      <c r="C2533" s="772" t="s">
        <v>4348</v>
      </c>
      <c r="D2533" s="17" t="s">
        <v>16172</v>
      </c>
      <c r="E2533" s="825">
        <v>0</v>
      </c>
      <c r="F2533" s="772">
        <v>0</v>
      </c>
      <c r="G2533" s="825">
        <v>1</v>
      </c>
      <c r="H2533" s="772">
        <v>1</v>
      </c>
      <c r="I2533" s="819">
        <f t="shared" si="80"/>
        <v>1</v>
      </c>
      <c r="J2533" s="819">
        <f t="shared" si="81"/>
        <v>1</v>
      </c>
      <c r="K2533" s="941"/>
    </row>
    <row r="2534" spans="1:11">
      <c r="A2534" s="15" t="s">
        <v>4657</v>
      </c>
      <c r="B2534" s="15" t="s">
        <v>17835</v>
      </c>
      <c r="C2534" s="772" t="s">
        <v>4080</v>
      </c>
      <c r="D2534" s="17" t="s">
        <v>4081</v>
      </c>
      <c r="E2534" s="825">
        <v>0</v>
      </c>
      <c r="F2534" s="772">
        <v>0</v>
      </c>
      <c r="G2534" s="825"/>
      <c r="H2534" s="772">
        <v>5</v>
      </c>
      <c r="I2534" s="819">
        <f t="shared" si="80"/>
        <v>0</v>
      </c>
      <c r="J2534" s="819">
        <f t="shared" si="81"/>
        <v>5</v>
      </c>
      <c r="K2534" s="941"/>
    </row>
    <row r="2535" spans="1:11">
      <c r="A2535" s="15" t="s">
        <v>4657</v>
      </c>
      <c r="B2535" s="15" t="s">
        <v>17835</v>
      </c>
      <c r="C2535" s="772" t="s">
        <v>4082</v>
      </c>
      <c r="D2535" s="17" t="s">
        <v>16065</v>
      </c>
      <c r="E2535" s="825">
        <v>0</v>
      </c>
      <c r="F2535" s="772">
        <v>0</v>
      </c>
      <c r="G2535" s="825"/>
      <c r="H2535" s="772">
        <v>1</v>
      </c>
      <c r="I2535" s="819">
        <f t="shared" si="80"/>
        <v>0</v>
      </c>
      <c r="J2535" s="819">
        <f t="shared" si="81"/>
        <v>1</v>
      </c>
      <c r="K2535" s="941"/>
    </row>
    <row r="2536" spans="1:11">
      <c r="A2536" s="15" t="s">
        <v>4657</v>
      </c>
      <c r="B2536" s="15" t="s">
        <v>17835</v>
      </c>
      <c r="C2536" s="772" t="s">
        <v>4083</v>
      </c>
      <c r="D2536" s="17" t="s">
        <v>4084</v>
      </c>
      <c r="E2536" s="825">
        <v>0</v>
      </c>
      <c r="F2536" s="772">
        <v>0</v>
      </c>
      <c r="G2536" s="825">
        <v>2</v>
      </c>
      <c r="H2536" s="772">
        <v>10</v>
      </c>
      <c r="I2536" s="819">
        <f t="shared" si="80"/>
        <v>2</v>
      </c>
      <c r="J2536" s="819">
        <f t="shared" si="81"/>
        <v>10</v>
      </c>
      <c r="K2536" s="941"/>
    </row>
    <row r="2537" spans="1:11">
      <c r="A2537" s="15" t="s">
        <v>4657</v>
      </c>
      <c r="B2537" s="15" t="s">
        <v>17835</v>
      </c>
      <c r="C2537" s="772" t="s">
        <v>4085</v>
      </c>
      <c r="D2537" s="17" t="s">
        <v>4086</v>
      </c>
      <c r="E2537" s="825">
        <v>0</v>
      </c>
      <c r="F2537" s="772">
        <v>0</v>
      </c>
      <c r="G2537" s="825">
        <v>1</v>
      </c>
      <c r="H2537" s="772">
        <v>5</v>
      </c>
      <c r="I2537" s="819">
        <f t="shared" si="80"/>
        <v>1</v>
      </c>
      <c r="J2537" s="819">
        <f t="shared" si="81"/>
        <v>5</v>
      </c>
      <c r="K2537" s="941"/>
    </row>
    <row r="2538" spans="1:11">
      <c r="A2538" s="15" t="s">
        <v>4657</v>
      </c>
      <c r="B2538" s="15" t="s">
        <v>17835</v>
      </c>
      <c r="C2538" s="772" t="s">
        <v>4349</v>
      </c>
      <c r="D2538" s="17" t="s">
        <v>16173</v>
      </c>
      <c r="E2538" s="825">
        <v>0</v>
      </c>
      <c r="F2538" s="772">
        <v>0</v>
      </c>
      <c r="G2538" s="825"/>
      <c r="H2538" s="772">
        <v>1</v>
      </c>
      <c r="I2538" s="819">
        <f t="shared" si="80"/>
        <v>0</v>
      </c>
      <c r="J2538" s="819">
        <f t="shared" si="81"/>
        <v>1</v>
      </c>
      <c r="K2538" s="941"/>
    </row>
    <row r="2539" spans="1:11">
      <c r="A2539" s="15" t="s">
        <v>4657</v>
      </c>
      <c r="B2539" s="15" t="s">
        <v>17835</v>
      </c>
      <c r="C2539" s="772" t="s">
        <v>4087</v>
      </c>
      <c r="D2539" s="17" t="s">
        <v>4088</v>
      </c>
      <c r="E2539" s="825">
        <v>0</v>
      </c>
      <c r="F2539" s="772">
        <v>0</v>
      </c>
      <c r="G2539" s="825">
        <v>23</v>
      </c>
      <c r="H2539" s="772">
        <v>20</v>
      </c>
      <c r="I2539" s="819">
        <f t="shared" si="80"/>
        <v>23</v>
      </c>
      <c r="J2539" s="819">
        <f t="shared" si="81"/>
        <v>20</v>
      </c>
      <c r="K2539" s="941"/>
    </row>
    <row r="2540" spans="1:11">
      <c r="A2540" s="15" t="s">
        <v>4657</v>
      </c>
      <c r="B2540" s="15" t="s">
        <v>17835</v>
      </c>
      <c r="C2540" s="772" t="s">
        <v>4350</v>
      </c>
      <c r="D2540" s="17" t="s">
        <v>16174</v>
      </c>
      <c r="E2540" s="825">
        <v>0</v>
      </c>
      <c r="F2540" s="772">
        <v>0</v>
      </c>
      <c r="G2540" s="825"/>
      <c r="H2540" s="772">
        <v>1</v>
      </c>
      <c r="I2540" s="819">
        <f t="shared" si="80"/>
        <v>0</v>
      </c>
      <c r="J2540" s="819">
        <f t="shared" si="81"/>
        <v>1</v>
      </c>
      <c r="K2540" s="941"/>
    </row>
    <row r="2541" spans="1:11">
      <c r="A2541" s="15" t="s">
        <v>4657</v>
      </c>
      <c r="B2541" s="15" t="s">
        <v>17835</v>
      </c>
      <c r="C2541" s="772" t="s">
        <v>2763</v>
      </c>
      <c r="D2541" s="17" t="s">
        <v>15422</v>
      </c>
      <c r="E2541" s="825">
        <v>0</v>
      </c>
      <c r="F2541" s="772">
        <v>0</v>
      </c>
      <c r="G2541" s="825">
        <v>6</v>
      </c>
      <c r="H2541" s="772">
        <v>10</v>
      </c>
      <c r="I2541" s="819">
        <f t="shared" si="80"/>
        <v>6</v>
      </c>
      <c r="J2541" s="819">
        <f t="shared" si="81"/>
        <v>10</v>
      </c>
      <c r="K2541" s="941"/>
    </row>
    <row r="2542" spans="1:11">
      <c r="A2542" s="15" t="s">
        <v>4657</v>
      </c>
      <c r="B2542" s="15" t="s">
        <v>17835</v>
      </c>
      <c r="C2542" s="772" t="s">
        <v>3461</v>
      </c>
      <c r="D2542" s="17" t="s">
        <v>15767</v>
      </c>
      <c r="E2542" s="825">
        <v>0</v>
      </c>
      <c r="F2542" s="772">
        <v>0</v>
      </c>
      <c r="G2542" s="825"/>
      <c r="H2542" s="772">
        <v>1</v>
      </c>
      <c r="I2542" s="819">
        <f t="shared" si="80"/>
        <v>0</v>
      </c>
      <c r="J2542" s="819">
        <f t="shared" si="81"/>
        <v>1</v>
      </c>
      <c r="K2542" s="941"/>
    </row>
    <row r="2543" spans="1:11">
      <c r="A2543" s="15" t="s">
        <v>4657</v>
      </c>
      <c r="B2543" s="15" t="s">
        <v>17835</v>
      </c>
      <c r="C2543" s="772" t="s">
        <v>2765</v>
      </c>
      <c r="D2543" s="17" t="s">
        <v>15424</v>
      </c>
      <c r="E2543" s="825">
        <v>0</v>
      </c>
      <c r="F2543" s="772">
        <v>0</v>
      </c>
      <c r="G2543" s="825">
        <v>20</v>
      </c>
      <c r="H2543" s="772">
        <v>35</v>
      </c>
      <c r="I2543" s="819">
        <f t="shared" si="80"/>
        <v>20</v>
      </c>
      <c r="J2543" s="819">
        <f t="shared" si="81"/>
        <v>35</v>
      </c>
      <c r="K2543" s="941"/>
    </row>
    <row r="2544" spans="1:11">
      <c r="A2544" s="15" t="s">
        <v>4657</v>
      </c>
      <c r="B2544" s="15" t="s">
        <v>17835</v>
      </c>
      <c r="C2544" s="772" t="s">
        <v>4089</v>
      </c>
      <c r="D2544" s="17" t="s">
        <v>16066</v>
      </c>
      <c r="E2544" s="825">
        <v>0</v>
      </c>
      <c r="F2544" s="772">
        <v>0</v>
      </c>
      <c r="G2544" s="825"/>
      <c r="H2544" s="772">
        <v>1</v>
      </c>
      <c r="I2544" s="819">
        <f t="shared" si="80"/>
        <v>0</v>
      </c>
      <c r="J2544" s="819">
        <f t="shared" si="81"/>
        <v>1</v>
      </c>
      <c r="K2544" s="941"/>
    </row>
    <row r="2545" spans="1:11">
      <c r="A2545" s="15" t="s">
        <v>4657</v>
      </c>
      <c r="B2545" s="15" t="s">
        <v>17835</v>
      </c>
      <c r="C2545" s="772" t="s">
        <v>1858</v>
      </c>
      <c r="D2545" s="17" t="s">
        <v>14622</v>
      </c>
      <c r="E2545" s="825">
        <v>0</v>
      </c>
      <c r="F2545" s="772">
        <v>0</v>
      </c>
      <c r="G2545" s="825">
        <v>49</v>
      </c>
      <c r="H2545" s="772">
        <v>60</v>
      </c>
      <c r="I2545" s="819">
        <f t="shared" si="80"/>
        <v>49</v>
      </c>
      <c r="J2545" s="819">
        <f t="shared" si="81"/>
        <v>60</v>
      </c>
      <c r="K2545" s="941"/>
    </row>
    <row r="2546" spans="1:11">
      <c r="A2546" s="15" t="s">
        <v>4657</v>
      </c>
      <c r="B2546" s="15" t="s">
        <v>17835</v>
      </c>
      <c r="C2546" s="772" t="s">
        <v>4092</v>
      </c>
      <c r="D2546" s="17" t="s">
        <v>4093</v>
      </c>
      <c r="E2546" s="825">
        <v>0</v>
      </c>
      <c r="F2546" s="772">
        <v>0</v>
      </c>
      <c r="G2546" s="825"/>
      <c r="H2546" s="772">
        <v>1</v>
      </c>
      <c r="I2546" s="819">
        <f t="shared" si="80"/>
        <v>0</v>
      </c>
      <c r="J2546" s="819">
        <f t="shared" si="81"/>
        <v>1</v>
      </c>
      <c r="K2546" s="941"/>
    </row>
    <row r="2547" spans="1:11">
      <c r="A2547" s="15" t="s">
        <v>4657</v>
      </c>
      <c r="B2547" s="15" t="s">
        <v>17835</v>
      </c>
      <c r="C2547" s="772" t="s">
        <v>4351</v>
      </c>
      <c r="D2547" s="17" t="s">
        <v>16175</v>
      </c>
      <c r="E2547" s="825">
        <v>0</v>
      </c>
      <c r="F2547" s="772">
        <v>0</v>
      </c>
      <c r="G2547" s="825"/>
      <c r="H2547" s="772">
        <v>5</v>
      </c>
      <c r="I2547" s="819">
        <f t="shared" si="80"/>
        <v>0</v>
      </c>
      <c r="J2547" s="819">
        <f t="shared" si="81"/>
        <v>5</v>
      </c>
      <c r="K2547" s="941"/>
    </row>
    <row r="2548" spans="1:11">
      <c r="A2548" s="15" t="s">
        <v>4657</v>
      </c>
      <c r="B2548" s="15" t="s">
        <v>17835</v>
      </c>
      <c r="C2548" s="772" t="s">
        <v>4094</v>
      </c>
      <c r="D2548" s="17" t="s">
        <v>16067</v>
      </c>
      <c r="E2548" s="825">
        <v>0</v>
      </c>
      <c r="F2548" s="772">
        <v>0</v>
      </c>
      <c r="G2548" s="825"/>
      <c r="H2548" s="772">
        <v>1</v>
      </c>
      <c r="I2548" s="819">
        <f t="shared" si="80"/>
        <v>0</v>
      </c>
      <c r="J2548" s="819">
        <f t="shared" si="81"/>
        <v>1</v>
      </c>
      <c r="K2548" s="941"/>
    </row>
    <row r="2549" spans="1:11">
      <c r="A2549" s="15" t="s">
        <v>4657</v>
      </c>
      <c r="B2549" s="15" t="s">
        <v>17835</v>
      </c>
      <c r="C2549" s="772" t="s">
        <v>5422</v>
      </c>
      <c r="D2549" s="17" t="s">
        <v>16176</v>
      </c>
      <c r="E2549" s="825">
        <v>0</v>
      </c>
      <c r="F2549" s="772">
        <v>0</v>
      </c>
      <c r="G2549" s="825"/>
      <c r="H2549" s="772">
        <v>1</v>
      </c>
      <c r="I2549" s="819">
        <f t="shared" si="80"/>
        <v>0</v>
      </c>
      <c r="J2549" s="819">
        <f t="shared" si="81"/>
        <v>1</v>
      </c>
      <c r="K2549" s="941"/>
    </row>
    <row r="2550" spans="1:11">
      <c r="A2550" s="15" t="s">
        <v>4657</v>
      </c>
      <c r="B2550" s="15" t="s">
        <v>17835</v>
      </c>
      <c r="C2550" s="772" t="s">
        <v>4305</v>
      </c>
      <c r="D2550" s="17" t="s">
        <v>16177</v>
      </c>
      <c r="E2550" s="825">
        <v>0</v>
      </c>
      <c r="F2550" s="772">
        <v>0</v>
      </c>
      <c r="G2550" s="825">
        <v>12</v>
      </c>
      <c r="H2550" s="772">
        <v>15</v>
      </c>
      <c r="I2550" s="819">
        <f t="shared" si="80"/>
        <v>12</v>
      </c>
      <c r="J2550" s="819">
        <f t="shared" si="81"/>
        <v>15</v>
      </c>
      <c r="K2550" s="941"/>
    </row>
    <row r="2551" spans="1:11">
      <c r="A2551" s="15" t="s">
        <v>4657</v>
      </c>
      <c r="B2551" s="15" t="s">
        <v>17835</v>
      </c>
      <c r="C2551" s="772" t="s">
        <v>4305</v>
      </c>
      <c r="D2551" s="17" t="s">
        <v>16177</v>
      </c>
      <c r="E2551" s="825">
        <v>0</v>
      </c>
      <c r="F2551" s="772">
        <v>0</v>
      </c>
      <c r="G2551" s="825">
        <v>12</v>
      </c>
      <c r="H2551" s="772">
        <v>15</v>
      </c>
      <c r="I2551" s="819">
        <f t="shared" si="80"/>
        <v>12</v>
      </c>
      <c r="J2551" s="819">
        <f t="shared" si="81"/>
        <v>15</v>
      </c>
      <c r="K2551" s="941"/>
    </row>
    <row r="2552" spans="1:11">
      <c r="A2552" s="15" t="s">
        <v>4657</v>
      </c>
      <c r="B2552" s="15" t="s">
        <v>17835</v>
      </c>
      <c r="C2552" s="772" t="s">
        <v>18731</v>
      </c>
      <c r="D2552" s="17" t="s">
        <v>16178</v>
      </c>
      <c r="E2552" s="825">
        <v>0</v>
      </c>
      <c r="F2552" s="772">
        <v>0</v>
      </c>
      <c r="G2552" s="825"/>
      <c r="H2552" s="772">
        <v>1</v>
      </c>
      <c r="I2552" s="819">
        <f t="shared" si="80"/>
        <v>0</v>
      </c>
      <c r="J2552" s="819">
        <f t="shared" si="81"/>
        <v>1</v>
      </c>
      <c r="K2552" s="941"/>
    </row>
    <row r="2553" spans="1:11">
      <c r="A2553" s="15" t="s">
        <v>4657</v>
      </c>
      <c r="B2553" s="15" t="s">
        <v>17835</v>
      </c>
      <c r="C2553" s="772" t="s">
        <v>4733</v>
      </c>
      <c r="D2553" s="17" t="s">
        <v>16179</v>
      </c>
      <c r="E2553" s="825">
        <v>0</v>
      </c>
      <c r="F2553" s="772">
        <v>0</v>
      </c>
      <c r="G2553" s="825"/>
      <c r="H2553" s="772">
        <v>1</v>
      </c>
      <c r="I2553" s="819">
        <f t="shared" si="80"/>
        <v>0</v>
      </c>
      <c r="J2553" s="819">
        <f t="shared" si="81"/>
        <v>1</v>
      </c>
      <c r="K2553" s="941"/>
    </row>
    <row r="2554" spans="1:11">
      <c r="A2554" s="15" t="s">
        <v>4657</v>
      </c>
      <c r="B2554" s="15" t="s">
        <v>17835</v>
      </c>
      <c r="C2554" s="772" t="s">
        <v>4352</v>
      </c>
      <c r="D2554" s="17" t="s">
        <v>16180</v>
      </c>
      <c r="E2554" s="825">
        <v>0</v>
      </c>
      <c r="F2554" s="772">
        <v>0</v>
      </c>
      <c r="G2554" s="825"/>
      <c r="H2554" s="772">
        <v>1</v>
      </c>
      <c r="I2554" s="819">
        <f t="shared" si="80"/>
        <v>0</v>
      </c>
      <c r="J2554" s="819">
        <f t="shared" si="81"/>
        <v>1</v>
      </c>
      <c r="K2554" s="941"/>
    </row>
    <row r="2555" spans="1:11">
      <c r="A2555" s="15" t="s">
        <v>4657</v>
      </c>
      <c r="B2555" s="15" t="s">
        <v>17835</v>
      </c>
      <c r="C2555" s="772" t="s">
        <v>4353</v>
      </c>
      <c r="D2555" s="17" t="s">
        <v>16181</v>
      </c>
      <c r="E2555" s="825">
        <v>0</v>
      </c>
      <c r="F2555" s="772">
        <v>0</v>
      </c>
      <c r="G2555" s="825"/>
      <c r="H2555" s="772">
        <v>1</v>
      </c>
      <c r="I2555" s="819">
        <f t="shared" si="80"/>
        <v>0</v>
      </c>
      <c r="J2555" s="819">
        <f t="shared" si="81"/>
        <v>1</v>
      </c>
      <c r="K2555" s="941"/>
    </row>
    <row r="2556" spans="1:11">
      <c r="A2556" s="15" t="s">
        <v>4657</v>
      </c>
      <c r="B2556" s="15" t="s">
        <v>17835</v>
      </c>
      <c r="C2556" s="772" t="s">
        <v>4354</v>
      </c>
      <c r="D2556" s="17" t="s">
        <v>16182</v>
      </c>
      <c r="E2556" s="825">
        <v>0</v>
      </c>
      <c r="F2556" s="772">
        <v>0</v>
      </c>
      <c r="G2556" s="825">
        <v>2</v>
      </c>
      <c r="H2556" s="772">
        <v>1</v>
      </c>
      <c r="I2556" s="819">
        <f t="shared" si="80"/>
        <v>2</v>
      </c>
      <c r="J2556" s="819">
        <f t="shared" si="81"/>
        <v>1</v>
      </c>
      <c r="K2556" s="941"/>
    </row>
    <row r="2557" spans="1:11">
      <c r="A2557" s="15" t="s">
        <v>4657</v>
      </c>
      <c r="B2557" s="15" t="s">
        <v>17835</v>
      </c>
      <c r="C2557" s="772" t="s">
        <v>4355</v>
      </c>
      <c r="D2557" s="17" t="s">
        <v>16183</v>
      </c>
      <c r="E2557" s="825">
        <v>0</v>
      </c>
      <c r="F2557" s="772">
        <v>0</v>
      </c>
      <c r="G2557" s="825"/>
      <c r="H2557" s="772">
        <v>1</v>
      </c>
      <c r="I2557" s="819">
        <f t="shared" si="80"/>
        <v>0</v>
      </c>
      <c r="J2557" s="819">
        <f t="shared" si="81"/>
        <v>1</v>
      </c>
      <c r="K2557" s="941"/>
    </row>
    <row r="2558" spans="1:11">
      <c r="A2558" s="15" t="s">
        <v>4657</v>
      </c>
      <c r="B2558" s="15" t="s">
        <v>17835</v>
      </c>
      <c r="C2558" s="772" t="s">
        <v>4356</v>
      </c>
      <c r="D2558" s="17" t="s">
        <v>16184</v>
      </c>
      <c r="E2558" s="825">
        <v>0</v>
      </c>
      <c r="F2558" s="772">
        <v>0</v>
      </c>
      <c r="G2558" s="825"/>
      <c r="H2558" s="772">
        <v>1</v>
      </c>
      <c r="I2558" s="819">
        <f t="shared" si="80"/>
        <v>0</v>
      </c>
      <c r="J2558" s="819">
        <f t="shared" si="81"/>
        <v>1</v>
      </c>
      <c r="K2558" s="941"/>
    </row>
    <row r="2559" spans="1:11">
      <c r="A2559" s="15" t="s">
        <v>4657</v>
      </c>
      <c r="B2559" s="15" t="s">
        <v>17835</v>
      </c>
      <c r="C2559" s="772" t="s">
        <v>4357</v>
      </c>
      <c r="D2559" s="17" t="s">
        <v>16185</v>
      </c>
      <c r="E2559" s="825">
        <v>0</v>
      </c>
      <c r="F2559" s="772">
        <v>0</v>
      </c>
      <c r="G2559" s="825"/>
      <c r="H2559" s="772">
        <v>1</v>
      </c>
      <c r="I2559" s="819">
        <f t="shared" si="80"/>
        <v>0</v>
      </c>
      <c r="J2559" s="819">
        <f t="shared" si="81"/>
        <v>1</v>
      </c>
      <c r="K2559" s="941"/>
    </row>
    <row r="2560" spans="1:11">
      <c r="A2560" s="15" t="s">
        <v>4657</v>
      </c>
      <c r="B2560" s="15" t="s">
        <v>17835</v>
      </c>
      <c r="C2560" s="772" t="s">
        <v>4358</v>
      </c>
      <c r="D2560" s="17" t="s">
        <v>16186</v>
      </c>
      <c r="E2560" s="825">
        <v>0</v>
      </c>
      <c r="F2560" s="772">
        <v>0</v>
      </c>
      <c r="G2560" s="825"/>
      <c r="H2560" s="772">
        <v>1</v>
      </c>
      <c r="I2560" s="819">
        <f t="shared" si="80"/>
        <v>0</v>
      </c>
      <c r="J2560" s="819">
        <f t="shared" si="81"/>
        <v>1</v>
      </c>
      <c r="K2560" s="941"/>
    </row>
    <row r="2561" spans="1:11">
      <c r="A2561" s="15" t="s">
        <v>4657</v>
      </c>
      <c r="B2561" s="15" t="s">
        <v>17835</v>
      </c>
      <c r="C2561" s="772" t="s">
        <v>4359</v>
      </c>
      <c r="D2561" s="17" t="s">
        <v>16187</v>
      </c>
      <c r="E2561" s="825">
        <v>0</v>
      </c>
      <c r="F2561" s="772">
        <v>0</v>
      </c>
      <c r="G2561" s="825"/>
      <c r="H2561" s="772">
        <v>1</v>
      </c>
      <c r="I2561" s="819">
        <f t="shared" ref="I2561:I2624" si="82">E2561+G2561</f>
        <v>0</v>
      </c>
      <c r="J2561" s="819">
        <f t="shared" ref="J2561:J2624" si="83">F2561+H2561</f>
        <v>1</v>
      </c>
      <c r="K2561" s="941"/>
    </row>
    <row r="2562" spans="1:11">
      <c r="A2562" s="15" t="s">
        <v>4657</v>
      </c>
      <c r="B2562" s="15" t="s">
        <v>17835</v>
      </c>
      <c r="C2562" s="772" t="s">
        <v>4360</v>
      </c>
      <c r="D2562" s="17" t="s">
        <v>16188</v>
      </c>
      <c r="E2562" s="825">
        <v>0</v>
      </c>
      <c r="F2562" s="772">
        <v>0</v>
      </c>
      <c r="G2562" s="825"/>
      <c r="H2562" s="772">
        <v>1</v>
      </c>
      <c r="I2562" s="819">
        <f t="shared" si="82"/>
        <v>0</v>
      </c>
      <c r="J2562" s="819">
        <f t="shared" si="83"/>
        <v>1</v>
      </c>
      <c r="K2562" s="941"/>
    </row>
    <row r="2563" spans="1:11">
      <c r="A2563" s="15" t="s">
        <v>4657</v>
      </c>
      <c r="B2563" s="15" t="s">
        <v>17835</v>
      </c>
      <c r="C2563" s="772" t="s">
        <v>5537</v>
      </c>
      <c r="D2563" s="17" t="s">
        <v>16189</v>
      </c>
      <c r="E2563" s="825">
        <v>0</v>
      </c>
      <c r="F2563" s="772">
        <v>0</v>
      </c>
      <c r="G2563" s="825"/>
      <c r="H2563" s="772">
        <v>1</v>
      </c>
      <c r="I2563" s="819">
        <f t="shared" si="82"/>
        <v>0</v>
      </c>
      <c r="J2563" s="819">
        <f t="shared" si="83"/>
        <v>1</v>
      </c>
      <c r="K2563" s="941"/>
    </row>
    <row r="2564" spans="1:11">
      <c r="A2564" s="15" t="s">
        <v>4657</v>
      </c>
      <c r="B2564" s="15" t="s">
        <v>17835</v>
      </c>
      <c r="C2564" s="772" t="s">
        <v>4361</v>
      </c>
      <c r="D2564" s="17" t="s">
        <v>16190</v>
      </c>
      <c r="E2564" s="825">
        <v>0</v>
      </c>
      <c r="F2564" s="772">
        <v>0</v>
      </c>
      <c r="G2564" s="825"/>
      <c r="H2564" s="772">
        <v>1</v>
      </c>
      <c r="I2564" s="819">
        <f t="shared" si="82"/>
        <v>0</v>
      </c>
      <c r="J2564" s="819">
        <f t="shared" si="83"/>
        <v>1</v>
      </c>
      <c r="K2564" s="941"/>
    </row>
    <row r="2565" spans="1:11">
      <c r="A2565" s="15" t="s">
        <v>4657</v>
      </c>
      <c r="B2565" s="15" t="s">
        <v>17835</v>
      </c>
      <c r="C2565" s="772" t="s">
        <v>4362</v>
      </c>
      <c r="D2565" s="17" t="s">
        <v>16191</v>
      </c>
      <c r="E2565" s="825">
        <v>0</v>
      </c>
      <c r="F2565" s="772">
        <v>0</v>
      </c>
      <c r="G2565" s="825">
        <v>2</v>
      </c>
      <c r="H2565" s="772">
        <v>1</v>
      </c>
      <c r="I2565" s="819">
        <f t="shared" si="82"/>
        <v>2</v>
      </c>
      <c r="J2565" s="819">
        <f t="shared" si="83"/>
        <v>1</v>
      </c>
      <c r="K2565" s="941"/>
    </row>
    <row r="2566" spans="1:11">
      <c r="A2566" s="15" t="s">
        <v>4657</v>
      </c>
      <c r="B2566" s="15" t="s">
        <v>17835</v>
      </c>
      <c r="C2566" s="772" t="s">
        <v>4363</v>
      </c>
      <c r="D2566" s="17" t="s">
        <v>16192</v>
      </c>
      <c r="E2566" s="825">
        <v>0</v>
      </c>
      <c r="F2566" s="772">
        <v>0</v>
      </c>
      <c r="G2566" s="825"/>
      <c r="H2566" s="772">
        <v>1</v>
      </c>
      <c r="I2566" s="819">
        <f t="shared" si="82"/>
        <v>0</v>
      </c>
      <c r="J2566" s="819">
        <f t="shared" si="83"/>
        <v>1</v>
      </c>
      <c r="K2566" s="941"/>
    </row>
    <row r="2567" spans="1:11">
      <c r="A2567" s="15" t="s">
        <v>4657</v>
      </c>
      <c r="B2567" s="15" t="s">
        <v>17835</v>
      </c>
      <c r="C2567" s="772" t="s">
        <v>4364</v>
      </c>
      <c r="D2567" s="17" t="s">
        <v>16193</v>
      </c>
      <c r="E2567" s="825">
        <v>0</v>
      </c>
      <c r="F2567" s="772">
        <v>0</v>
      </c>
      <c r="G2567" s="825"/>
      <c r="H2567" s="772">
        <v>1</v>
      </c>
      <c r="I2567" s="819">
        <f t="shared" si="82"/>
        <v>0</v>
      </c>
      <c r="J2567" s="819">
        <f t="shared" si="83"/>
        <v>1</v>
      </c>
      <c r="K2567" s="941"/>
    </row>
    <row r="2568" spans="1:11">
      <c r="A2568" s="15" t="s">
        <v>4657</v>
      </c>
      <c r="B2568" s="15" t="s">
        <v>17835</v>
      </c>
      <c r="C2568" s="772" t="s">
        <v>4365</v>
      </c>
      <c r="D2568" s="17" t="s">
        <v>16194</v>
      </c>
      <c r="E2568" s="825">
        <v>0</v>
      </c>
      <c r="F2568" s="772">
        <v>0</v>
      </c>
      <c r="G2568" s="825"/>
      <c r="H2568" s="772">
        <v>1</v>
      </c>
      <c r="I2568" s="819">
        <f t="shared" si="82"/>
        <v>0</v>
      </c>
      <c r="J2568" s="819">
        <f t="shared" si="83"/>
        <v>1</v>
      </c>
      <c r="K2568" s="941"/>
    </row>
    <row r="2569" spans="1:11">
      <c r="A2569" s="15" t="s">
        <v>4657</v>
      </c>
      <c r="B2569" s="15" t="s">
        <v>17835</v>
      </c>
      <c r="C2569" s="772" t="s">
        <v>4012</v>
      </c>
      <c r="D2569" s="17" t="s">
        <v>16195</v>
      </c>
      <c r="E2569" s="825">
        <v>0</v>
      </c>
      <c r="F2569" s="772">
        <v>0</v>
      </c>
      <c r="G2569" s="825">
        <v>1</v>
      </c>
      <c r="H2569" s="772">
        <v>5</v>
      </c>
      <c r="I2569" s="819">
        <f t="shared" si="82"/>
        <v>1</v>
      </c>
      <c r="J2569" s="819">
        <f t="shared" si="83"/>
        <v>5</v>
      </c>
      <c r="K2569" s="941"/>
    </row>
    <row r="2570" spans="1:11">
      <c r="A2570" s="15" t="s">
        <v>4657</v>
      </c>
      <c r="B2570" s="15" t="s">
        <v>17835</v>
      </c>
      <c r="C2570" s="772" t="s">
        <v>4366</v>
      </c>
      <c r="D2570" s="17" t="s">
        <v>16196</v>
      </c>
      <c r="E2570" s="825">
        <v>0</v>
      </c>
      <c r="F2570" s="772">
        <v>0</v>
      </c>
      <c r="G2570" s="825"/>
      <c r="H2570" s="772">
        <v>1</v>
      </c>
      <c r="I2570" s="819">
        <f t="shared" si="82"/>
        <v>0</v>
      </c>
      <c r="J2570" s="819">
        <f t="shared" si="83"/>
        <v>1</v>
      </c>
      <c r="K2570" s="941"/>
    </row>
    <row r="2571" spans="1:11">
      <c r="A2571" s="15" t="s">
        <v>4657</v>
      </c>
      <c r="B2571" s="15" t="s">
        <v>17835</v>
      </c>
      <c r="C2571" s="772" t="s">
        <v>4367</v>
      </c>
      <c r="D2571" s="17" t="s">
        <v>16197</v>
      </c>
      <c r="E2571" s="825">
        <v>0</v>
      </c>
      <c r="F2571" s="772">
        <v>0</v>
      </c>
      <c r="G2571" s="825"/>
      <c r="H2571" s="772">
        <v>1</v>
      </c>
      <c r="I2571" s="819">
        <f t="shared" si="82"/>
        <v>0</v>
      </c>
      <c r="J2571" s="819">
        <f t="shared" si="83"/>
        <v>1</v>
      </c>
      <c r="K2571" s="941"/>
    </row>
    <row r="2572" spans="1:11">
      <c r="A2572" s="15" t="s">
        <v>4657</v>
      </c>
      <c r="B2572" s="15" t="s">
        <v>17835</v>
      </c>
      <c r="C2572" s="772" t="s">
        <v>4368</v>
      </c>
      <c r="D2572" s="17" t="s">
        <v>16198</v>
      </c>
      <c r="E2572" s="825">
        <v>0</v>
      </c>
      <c r="F2572" s="772">
        <v>0</v>
      </c>
      <c r="G2572" s="825"/>
      <c r="H2572" s="772">
        <v>1</v>
      </c>
      <c r="I2572" s="819">
        <f t="shared" si="82"/>
        <v>0</v>
      </c>
      <c r="J2572" s="819">
        <f t="shared" si="83"/>
        <v>1</v>
      </c>
      <c r="K2572" s="941"/>
    </row>
    <row r="2573" spans="1:11">
      <c r="A2573" s="15" t="s">
        <v>4657</v>
      </c>
      <c r="B2573" s="15" t="s">
        <v>17835</v>
      </c>
      <c r="C2573" s="772" t="s">
        <v>4369</v>
      </c>
      <c r="D2573" s="17" t="s">
        <v>16199</v>
      </c>
      <c r="E2573" s="825">
        <v>0</v>
      </c>
      <c r="F2573" s="772">
        <v>0</v>
      </c>
      <c r="G2573" s="825"/>
      <c r="H2573" s="772">
        <v>1</v>
      </c>
      <c r="I2573" s="819">
        <f t="shared" si="82"/>
        <v>0</v>
      </c>
      <c r="J2573" s="819">
        <f t="shared" si="83"/>
        <v>1</v>
      </c>
      <c r="K2573" s="941"/>
    </row>
    <row r="2574" spans="1:11">
      <c r="A2574" s="15" t="s">
        <v>4657</v>
      </c>
      <c r="B2574" s="15" t="s">
        <v>17835</v>
      </c>
      <c r="C2574" s="772" t="s">
        <v>4370</v>
      </c>
      <c r="D2574" s="17" t="s">
        <v>16200</v>
      </c>
      <c r="E2574" s="825">
        <v>0</v>
      </c>
      <c r="F2574" s="772">
        <v>0</v>
      </c>
      <c r="G2574" s="825"/>
      <c r="H2574" s="772">
        <v>1</v>
      </c>
      <c r="I2574" s="819">
        <f t="shared" si="82"/>
        <v>0</v>
      </c>
      <c r="J2574" s="819">
        <f t="shared" si="83"/>
        <v>1</v>
      </c>
      <c r="K2574" s="941"/>
    </row>
    <row r="2575" spans="1:11">
      <c r="A2575" s="15" t="s">
        <v>4657</v>
      </c>
      <c r="B2575" s="15" t="s">
        <v>17835</v>
      </c>
      <c r="C2575" s="772" t="s">
        <v>4371</v>
      </c>
      <c r="D2575" s="17" t="s">
        <v>16201</v>
      </c>
      <c r="E2575" s="825">
        <v>0</v>
      </c>
      <c r="F2575" s="772">
        <v>0</v>
      </c>
      <c r="G2575" s="825">
        <v>2</v>
      </c>
      <c r="H2575" s="772">
        <v>1</v>
      </c>
      <c r="I2575" s="819">
        <f t="shared" si="82"/>
        <v>2</v>
      </c>
      <c r="J2575" s="819">
        <f t="shared" si="83"/>
        <v>1</v>
      </c>
      <c r="K2575" s="941"/>
    </row>
    <row r="2576" spans="1:11">
      <c r="A2576" s="15" t="s">
        <v>4657</v>
      </c>
      <c r="B2576" s="15" t="s">
        <v>17835</v>
      </c>
      <c r="C2576" s="772" t="s">
        <v>4372</v>
      </c>
      <c r="D2576" s="17" t="s">
        <v>16202</v>
      </c>
      <c r="E2576" s="825">
        <v>0</v>
      </c>
      <c r="F2576" s="772">
        <v>0</v>
      </c>
      <c r="G2576" s="825">
        <v>1</v>
      </c>
      <c r="H2576" s="772">
        <v>1</v>
      </c>
      <c r="I2576" s="819">
        <f t="shared" si="82"/>
        <v>1</v>
      </c>
      <c r="J2576" s="819">
        <f t="shared" si="83"/>
        <v>1</v>
      </c>
      <c r="K2576" s="941"/>
    </row>
    <row r="2577" spans="1:11">
      <c r="A2577" s="15" t="s">
        <v>4657</v>
      </c>
      <c r="B2577" s="15" t="s">
        <v>17835</v>
      </c>
      <c r="C2577" s="772" t="s">
        <v>4373</v>
      </c>
      <c r="D2577" s="17" t="s">
        <v>16203</v>
      </c>
      <c r="E2577" s="825">
        <v>0</v>
      </c>
      <c r="F2577" s="772">
        <v>0</v>
      </c>
      <c r="G2577" s="825"/>
      <c r="H2577" s="772">
        <v>1</v>
      </c>
      <c r="I2577" s="819">
        <f t="shared" si="82"/>
        <v>0</v>
      </c>
      <c r="J2577" s="819">
        <f t="shared" si="83"/>
        <v>1</v>
      </c>
      <c r="K2577" s="941"/>
    </row>
    <row r="2578" spans="1:11">
      <c r="A2578" s="15" t="s">
        <v>4657</v>
      </c>
      <c r="B2578" s="15" t="s">
        <v>17835</v>
      </c>
      <c r="C2578" s="772" t="s">
        <v>4374</v>
      </c>
      <c r="D2578" s="17" t="s">
        <v>16204</v>
      </c>
      <c r="E2578" s="825">
        <v>0</v>
      </c>
      <c r="F2578" s="772">
        <v>0</v>
      </c>
      <c r="G2578" s="825"/>
      <c r="H2578" s="772">
        <v>1</v>
      </c>
      <c r="I2578" s="819">
        <f t="shared" si="82"/>
        <v>0</v>
      </c>
      <c r="J2578" s="819">
        <f t="shared" si="83"/>
        <v>1</v>
      </c>
      <c r="K2578" s="941"/>
    </row>
    <row r="2579" spans="1:11">
      <c r="A2579" s="15" t="s">
        <v>4657</v>
      </c>
      <c r="B2579" s="15" t="s">
        <v>17835</v>
      </c>
      <c r="C2579" s="772" t="s">
        <v>4375</v>
      </c>
      <c r="D2579" s="17" t="s">
        <v>16205</v>
      </c>
      <c r="E2579" s="825">
        <v>0</v>
      </c>
      <c r="F2579" s="772">
        <v>0</v>
      </c>
      <c r="G2579" s="825"/>
      <c r="H2579" s="772">
        <v>1</v>
      </c>
      <c r="I2579" s="819">
        <f t="shared" si="82"/>
        <v>0</v>
      </c>
      <c r="J2579" s="819">
        <f t="shared" si="83"/>
        <v>1</v>
      </c>
      <c r="K2579" s="941"/>
    </row>
    <row r="2580" spans="1:11">
      <c r="A2580" s="15" t="s">
        <v>4657</v>
      </c>
      <c r="B2580" s="15" t="s">
        <v>17835</v>
      </c>
      <c r="C2580" s="772" t="s">
        <v>4376</v>
      </c>
      <c r="D2580" s="17" t="s">
        <v>16206</v>
      </c>
      <c r="E2580" s="825">
        <v>0</v>
      </c>
      <c r="F2580" s="772">
        <v>0</v>
      </c>
      <c r="G2580" s="825"/>
      <c r="H2580" s="772">
        <v>1</v>
      </c>
      <c r="I2580" s="819">
        <f t="shared" si="82"/>
        <v>0</v>
      </c>
      <c r="J2580" s="819">
        <f t="shared" si="83"/>
        <v>1</v>
      </c>
      <c r="K2580" s="941"/>
    </row>
    <row r="2581" spans="1:11">
      <c r="A2581" s="15" t="s">
        <v>4657</v>
      </c>
      <c r="B2581" s="15" t="s">
        <v>17835</v>
      </c>
      <c r="C2581" s="772" t="s">
        <v>4377</v>
      </c>
      <c r="D2581" s="17" t="s">
        <v>16207</v>
      </c>
      <c r="E2581" s="825">
        <v>0</v>
      </c>
      <c r="F2581" s="772">
        <v>0</v>
      </c>
      <c r="G2581" s="825"/>
      <c r="H2581" s="772">
        <v>1</v>
      </c>
      <c r="I2581" s="819">
        <f t="shared" si="82"/>
        <v>0</v>
      </c>
      <c r="J2581" s="819">
        <f t="shared" si="83"/>
        <v>1</v>
      </c>
      <c r="K2581" s="941"/>
    </row>
    <row r="2582" spans="1:11">
      <c r="A2582" s="15" t="s">
        <v>4657</v>
      </c>
      <c r="B2582" s="15" t="s">
        <v>17835</v>
      </c>
      <c r="C2582" s="772" t="s">
        <v>4378</v>
      </c>
      <c r="D2582" s="17" t="s">
        <v>16208</v>
      </c>
      <c r="E2582" s="825">
        <v>0</v>
      </c>
      <c r="F2582" s="772">
        <v>0</v>
      </c>
      <c r="G2582" s="825"/>
      <c r="H2582" s="772">
        <v>1</v>
      </c>
      <c r="I2582" s="819">
        <f t="shared" si="82"/>
        <v>0</v>
      </c>
      <c r="J2582" s="819">
        <f t="shared" si="83"/>
        <v>1</v>
      </c>
      <c r="K2582" s="941"/>
    </row>
    <row r="2583" spans="1:11">
      <c r="A2583" s="15" t="s">
        <v>4657</v>
      </c>
      <c r="B2583" s="15" t="s">
        <v>17835</v>
      </c>
      <c r="C2583" s="772" t="s">
        <v>4379</v>
      </c>
      <c r="D2583" s="17" t="s">
        <v>16209</v>
      </c>
      <c r="E2583" s="825">
        <v>0</v>
      </c>
      <c r="F2583" s="772">
        <v>0</v>
      </c>
      <c r="G2583" s="825"/>
      <c r="H2583" s="772">
        <v>1</v>
      </c>
      <c r="I2583" s="819">
        <f t="shared" si="82"/>
        <v>0</v>
      </c>
      <c r="J2583" s="819">
        <f t="shared" si="83"/>
        <v>1</v>
      </c>
      <c r="K2583" s="941"/>
    </row>
    <row r="2584" spans="1:11">
      <c r="A2584" s="15" t="s">
        <v>4657</v>
      </c>
      <c r="B2584" s="15" t="s">
        <v>17835</v>
      </c>
      <c r="C2584" s="772" t="s">
        <v>4380</v>
      </c>
      <c r="D2584" s="17" t="s">
        <v>16210</v>
      </c>
      <c r="E2584" s="825">
        <v>0</v>
      </c>
      <c r="F2584" s="772">
        <v>0</v>
      </c>
      <c r="G2584" s="825">
        <v>2</v>
      </c>
      <c r="H2584" s="772">
        <v>1</v>
      </c>
      <c r="I2584" s="819">
        <f t="shared" si="82"/>
        <v>2</v>
      </c>
      <c r="J2584" s="819">
        <f t="shared" si="83"/>
        <v>1</v>
      </c>
      <c r="K2584" s="941"/>
    </row>
    <row r="2585" spans="1:11">
      <c r="A2585" s="15" t="s">
        <v>4657</v>
      </c>
      <c r="B2585" s="15" t="s">
        <v>17835</v>
      </c>
      <c r="C2585" s="772" t="s">
        <v>4381</v>
      </c>
      <c r="D2585" s="17" t="s">
        <v>16211</v>
      </c>
      <c r="E2585" s="825">
        <v>0</v>
      </c>
      <c r="F2585" s="772">
        <v>0</v>
      </c>
      <c r="G2585" s="825"/>
      <c r="H2585" s="772">
        <v>1</v>
      </c>
      <c r="I2585" s="819">
        <f t="shared" si="82"/>
        <v>0</v>
      </c>
      <c r="J2585" s="819">
        <f t="shared" si="83"/>
        <v>1</v>
      </c>
      <c r="K2585" s="941"/>
    </row>
    <row r="2586" spans="1:11">
      <c r="A2586" s="15" t="s">
        <v>4657</v>
      </c>
      <c r="B2586" s="15" t="s">
        <v>17835</v>
      </c>
      <c r="C2586" s="772" t="s">
        <v>4382</v>
      </c>
      <c r="D2586" s="17" t="s">
        <v>16212</v>
      </c>
      <c r="E2586" s="825">
        <v>0</v>
      </c>
      <c r="F2586" s="772">
        <v>0</v>
      </c>
      <c r="G2586" s="825"/>
      <c r="H2586" s="772">
        <v>5</v>
      </c>
      <c r="I2586" s="819">
        <f t="shared" si="82"/>
        <v>0</v>
      </c>
      <c r="J2586" s="819">
        <f t="shared" si="83"/>
        <v>5</v>
      </c>
      <c r="K2586" s="941"/>
    </row>
    <row r="2587" spans="1:11">
      <c r="A2587" s="15" t="s">
        <v>4657</v>
      </c>
      <c r="B2587" s="15" t="s">
        <v>17835</v>
      </c>
      <c r="C2587" s="772" t="s">
        <v>4383</v>
      </c>
      <c r="D2587" s="17" t="s">
        <v>4384</v>
      </c>
      <c r="E2587" s="825">
        <v>0</v>
      </c>
      <c r="F2587" s="772">
        <v>0</v>
      </c>
      <c r="G2587" s="825"/>
      <c r="H2587" s="772">
        <v>1</v>
      </c>
      <c r="I2587" s="819">
        <f t="shared" si="82"/>
        <v>0</v>
      </c>
      <c r="J2587" s="819">
        <f t="shared" si="83"/>
        <v>1</v>
      </c>
      <c r="K2587" s="941"/>
    </row>
    <row r="2588" spans="1:11">
      <c r="A2588" s="15" t="s">
        <v>4657</v>
      </c>
      <c r="B2588" s="15" t="s">
        <v>17835</v>
      </c>
      <c r="C2588" s="772" t="s">
        <v>4385</v>
      </c>
      <c r="D2588" s="17" t="s">
        <v>16213</v>
      </c>
      <c r="E2588" s="825">
        <v>0</v>
      </c>
      <c r="F2588" s="772">
        <v>0</v>
      </c>
      <c r="G2588" s="825"/>
      <c r="H2588" s="772">
        <v>1</v>
      </c>
      <c r="I2588" s="819">
        <f t="shared" si="82"/>
        <v>0</v>
      </c>
      <c r="J2588" s="819">
        <f t="shared" si="83"/>
        <v>1</v>
      </c>
      <c r="K2588" s="941"/>
    </row>
    <row r="2589" spans="1:11">
      <c r="A2589" s="15" t="s">
        <v>4657</v>
      </c>
      <c r="B2589" s="15" t="s">
        <v>17835</v>
      </c>
      <c r="C2589" s="772" t="s">
        <v>4386</v>
      </c>
      <c r="D2589" s="17" t="s">
        <v>16214</v>
      </c>
      <c r="E2589" s="825">
        <v>0</v>
      </c>
      <c r="F2589" s="772">
        <v>0</v>
      </c>
      <c r="G2589" s="825"/>
      <c r="H2589" s="772">
        <v>1</v>
      </c>
      <c r="I2589" s="819">
        <f t="shared" si="82"/>
        <v>0</v>
      </c>
      <c r="J2589" s="819">
        <f t="shared" si="83"/>
        <v>1</v>
      </c>
      <c r="K2589" s="941"/>
    </row>
    <row r="2590" spans="1:11">
      <c r="A2590" s="15" t="s">
        <v>4657</v>
      </c>
      <c r="B2590" s="15" t="s">
        <v>17835</v>
      </c>
      <c r="C2590" s="772" t="s">
        <v>4387</v>
      </c>
      <c r="D2590" s="17" t="s">
        <v>16215</v>
      </c>
      <c r="E2590" s="825">
        <v>0</v>
      </c>
      <c r="F2590" s="772">
        <v>0</v>
      </c>
      <c r="G2590" s="825"/>
      <c r="H2590" s="772">
        <v>5</v>
      </c>
      <c r="I2590" s="819">
        <f t="shared" si="82"/>
        <v>0</v>
      </c>
      <c r="J2590" s="819">
        <f t="shared" si="83"/>
        <v>5</v>
      </c>
      <c r="K2590" s="941"/>
    </row>
    <row r="2591" spans="1:11">
      <c r="A2591" s="15" t="s">
        <v>4657</v>
      </c>
      <c r="B2591" s="15" t="s">
        <v>17835</v>
      </c>
      <c r="C2591" s="772" t="s">
        <v>4388</v>
      </c>
      <c r="D2591" s="17" t="s">
        <v>16216</v>
      </c>
      <c r="E2591" s="825">
        <v>0</v>
      </c>
      <c r="F2591" s="772">
        <v>0</v>
      </c>
      <c r="G2591" s="825"/>
      <c r="H2591" s="772">
        <v>1</v>
      </c>
      <c r="I2591" s="819">
        <f t="shared" si="82"/>
        <v>0</v>
      </c>
      <c r="J2591" s="819">
        <f t="shared" si="83"/>
        <v>1</v>
      </c>
      <c r="K2591" s="941"/>
    </row>
    <row r="2592" spans="1:11">
      <c r="A2592" s="15" t="s">
        <v>4657</v>
      </c>
      <c r="B2592" s="15" t="s">
        <v>17835</v>
      </c>
      <c r="C2592" s="772" t="s">
        <v>4095</v>
      </c>
      <c r="D2592" s="17" t="s">
        <v>4096</v>
      </c>
      <c r="E2592" s="825">
        <v>0</v>
      </c>
      <c r="F2592" s="772">
        <v>0</v>
      </c>
      <c r="G2592" s="825"/>
      <c r="H2592" s="772">
        <v>5</v>
      </c>
      <c r="I2592" s="819">
        <f t="shared" si="82"/>
        <v>0</v>
      </c>
      <c r="J2592" s="819">
        <f t="shared" si="83"/>
        <v>5</v>
      </c>
      <c r="K2592" s="941"/>
    </row>
    <row r="2593" spans="1:11">
      <c r="A2593" s="15" t="s">
        <v>4657</v>
      </c>
      <c r="B2593" s="15" t="s">
        <v>17835</v>
      </c>
      <c r="C2593" s="772" t="s">
        <v>3662</v>
      </c>
      <c r="D2593" s="17" t="s">
        <v>4097</v>
      </c>
      <c r="E2593" s="825">
        <v>0</v>
      </c>
      <c r="F2593" s="772">
        <v>0</v>
      </c>
      <c r="G2593" s="825">
        <v>6</v>
      </c>
      <c r="H2593" s="772">
        <v>15</v>
      </c>
      <c r="I2593" s="819">
        <f t="shared" si="82"/>
        <v>6</v>
      </c>
      <c r="J2593" s="819">
        <f t="shared" si="83"/>
        <v>15</v>
      </c>
      <c r="K2593" s="941"/>
    </row>
    <row r="2594" spans="1:11">
      <c r="A2594" s="15" t="s">
        <v>4657</v>
      </c>
      <c r="B2594" s="15" t="s">
        <v>17835</v>
      </c>
      <c r="C2594" s="772" t="s">
        <v>4098</v>
      </c>
      <c r="D2594" s="17" t="s">
        <v>16068</v>
      </c>
      <c r="E2594" s="825">
        <v>0</v>
      </c>
      <c r="F2594" s="772">
        <v>0</v>
      </c>
      <c r="G2594" s="825">
        <v>128</v>
      </c>
      <c r="H2594" s="772">
        <v>150</v>
      </c>
      <c r="I2594" s="819">
        <f t="shared" si="82"/>
        <v>128</v>
      </c>
      <c r="J2594" s="819">
        <f t="shared" si="83"/>
        <v>150</v>
      </c>
      <c r="K2594" s="941"/>
    </row>
    <row r="2595" spans="1:11">
      <c r="A2595" s="15" t="s">
        <v>4657</v>
      </c>
      <c r="B2595" s="15" t="s">
        <v>17835</v>
      </c>
      <c r="C2595" s="772" t="s">
        <v>4389</v>
      </c>
      <c r="D2595" s="17" t="s">
        <v>16217</v>
      </c>
      <c r="E2595" s="825">
        <v>0</v>
      </c>
      <c r="F2595" s="772">
        <v>0</v>
      </c>
      <c r="G2595" s="825"/>
      <c r="H2595" s="772">
        <v>1</v>
      </c>
      <c r="I2595" s="819">
        <f t="shared" si="82"/>
        <v>0</v>
      </c>
      <c r="J2595" s="819">
        <f t="shared" si="83"/>
        <v>1</v>
      </c>
      <c r="K2595" s="941"/>
    </row>
    <row r="2596" spans="1:11">
      <c r="A2596" s="15" t="s">
        <v>4657</v>
      </c>
      <c r="B2596" s="15" t="s">
        <v>17835</v>
      </c>
      <c r="C2596" s="772" t="s">
        <v>4390</v>
      </c>
      <c r="D2596" s="17" t="s">
        <v>16218</v>
      </c>
      <c r="E2596" s="825">
        <v>0</v>
      </c>
      <c r="F2596" s="772">
        <v>0</v>
      </c>
      <c r="G2596" s="825"/>
      <c r="H2596" s="772">
        <v>1</v>
      </c>
      <c r="I2596" s="819">
        <f t="shared" si="82"/>
        <v>0</v>
      </c>
      <c r="J2596" s="819">
        <f t="shared" si="83"/>
        <v>1</v>
      </c>
      <c r="K2596" s="941"/>
    </row>
    <row r="2597" spans="1:11">
      <c r="A2597" s="15" t="s">
        <v>4657</v>
      </c>
      <c r="B2597" s="15" t="s">
        <v>17835</v>
      </c>
      <c r="C2597" s="772" t="s">
        <v>4391</v>
      </c>
      <c r="D2597" s="17" t="s">
        <v>5472</v>
      </c>
      <c r="E2597" s="825">
        <v>0</v>
      </c>
      <c r="F2597" s="772">
        <v>0</v>
      </c>
      <c r="G2597" s="825"/>
      <c r="H2597" s="772">
        <v>1</v>
      </c>
      <c r="I2597" s="819">
        <f t="shared" si="82"/>
        <v>0</v>
      </c>
      <c r="J2597" s="819">
        <f t="shared" si="83"/>
        <v>1</v>
      </c>
      <c r="K2597" s="941"/>
    </row>
    <row r="2598" spans="1:11">
      <c r="A2598" s="15" t="s">
        <v>4657</v>
      </c>
      <c r="B2598" s="15" t="s">
        <v>17835</v>
      </c>
      <c r="C2598" s="772" t="s">
        <v>4392</v>
      </c>
      <c r="D2598" s="17" t="s">
        <v>16219</v>
      </c>
      <c r="E2598" s="825">
        <v>0</v>
      </c>
      <c r="F2598" s="772">
        <v>0</v>
      </c>
      <c r="G2598" s="825"/>
      <c r="H2598" s="772">
        <v>1</v>
      </c>
      <c r="I2598" s="819">
        <f t="shared" si="82"/>
        <v>0</v>
      </c>
      <c r="J2598" s="819">
        <f t="shared" si="83"/>
        <v>1</v>
      </c>
      <c r="K2598" s="941"/>
    </row>
    <row r="2599" spans="1:11">
      <c r="A2599" s="15" t="s">
        <v>4657</v>
      </c>
      <c r="B2599" s="15" t="s">
        <v>17835</v>
      </c>
      <c r="C2599" s="772" t="s">
        <v>4393</v>
      </c>
      <c r="D2599" s="17" t="s">
        <v>16220</v>
      </c>
      <c r="E2599" s="825">
        <v>0</v>
      </c>
      <c r="F2599" s="772">
        <v>0</v>
      </c>
      <c r="G2599" s="825"/>
      <c r="H2599" s="772">
        <v>1</v>
      </c>
      <c r="I2599" s="819">
        <f t="shared" si="82"/>
        <v>0</v>
      </c>
      <c r="J2599" s="819">
        <f t="shared" si="83"/>
        <v>1</v>
      </c>
      <c r="K2599" s="941"/>
    </row>
    <row r="2600" spans="1:11">
      <c r="A2600" s="15" t="s">
        <v>4657</v>
      </c>
      <c r="B2600" s="15" t="s">
        <v>17835</v>
      </c>
      <c r="C2600" s="772" t="s">
        <v>4394</v>
      </c>
      <c r="D2600" s="17" t="s">
        <v>16221</v>
      </c>
      <c r="E2600" s="825">
        <v>0</v>
      </c>
      <c r="F2600" s="772">
        <v>0</v>
      </c>
      <c r="G2600" s="825"/>
      <c r="H2600" s="772">
        <v>1</v>
      </c>
      <c r="I2600" s="819">
        <f t="shared" si="82"/>
        <v>0</v>
      </c>
      <c r="J2600" s="819">
        <f t="shared" si="83"/>
        <v>1</v>
      </c>
      <c r="K2600" s="941"/>
    </row>
    <row r="2601" spans="1:11">
      <c r="A2601" s="15" t="s">
        <v>4657</v>
      </c>
      <c r="B2601" s="15" t="s">
        <v>17835</v>
      </c>
      <c r="C2601" s="772" t="s">
        <v>4395</v>
      </c>
      <c r="D2601" s="17" t="s">
        <v>16222</v>
      </c>
      <c r="E2601" s="825">
        <v>0</v>
      </c>
      <c r="F2601" s="772">
        <v>0</v>
      </c>
      <c r="G2601" s="825"/>
      <c r="H2601" s="772">
        <v>1</v>
      </c>
      <c r="I2601" s="819">
        <f t="shared" si="82"/>
        <v>0</v>
      </c>
      <c r="J2601" s="819">
        <f t="shared" si="83"/>
        <v>1</v>
      </c>
      <c r="K2601" s="941"/>
    </row>
    <row r="2602" spans="1:11">
      <c r="A2602" s="15" t="s">
        <v>4657</v>
      </c>
      <c r="B2602" s="15" t="s">
        <v>17835</v>
      </c>
      <c r="C2602" s="772" t="s">
        <v>4396</v>
      </c>
      <c r="D2602" s="17" t="s">
        <v>16223</v>
      </c>
      <c r="E2602" s="825">
        <v>0</v>
      </c>
      <c r="F2602" s="772">
        <v>0</v>
      </c>
      <c r="G2602" s="825"/>
      <c r="H2602" s="772">
        <v>1</v>
      </c>
      <c r="I2602" s="819">
        <f t="shared" si="82"/>
        <v>0</v>
      </c>
      <c r="J2602" s="819">
        <f t="shared" si="83"/>
        <v>1</v>
      </c>
      <c r="K2602" s="941"/>
    </row>
    <row r="2603" spans="1:11">
      <c r="A2603" s="15" t="s">
        <v>4657</v>
      </c>
      <c r="B2603" s="15" t="s">
        <v>17835</v>
      </c>
      <c r="C2603" s="772" t="s">
        <v>4397</v>
      </c>
      <c r="D2603" s="17" t="s">
        <v>16224</v>
      </c>
      <c r="E2603" s="825">
        <v>0</v>
      </c>
      <c r="F2603" s="772">
        <v>0</v>
      </c>
      <c r="G2603" s="825"/>
      <c r="H2603" s="772">
        <v>1</v>
      </c>
      <c r="I2603" s="819">
        <f t="shared" si="82"/>
        <v>0</v>
      </c>
      <c r="J2603" s="819">
        <f t="shared" si="83"/>
        <v>1</v>
      </c>
      <c r="K2603" s="941"/>
    </row>
    <row r="2604" spans="1:11">
      <c r="A2604" s="15" t="s">
        <v>4657</v>
      </c>
      <c r="B2604" s="15" t="s">
        <v>17835</v>
      </c>
      <c r="C2604" s="772" t="s">
        <v>4398</v>
      </c>
      <c r="D2604" s="17" t="s">
        <v>16225</v>
      </c>
      <c r="E2604" s="825">
        <v>0</v>
      </c>
      <c r="F2604" s="772">
        <v>0</v>
      </c>
      <c r="G2604" s="825"/>
      <c r="H2604" s="772">
        <v>1</v>
      </c>
      <c r="I2604" s="819">
        <f t="shared" si="82"/>
        <v>0</v>
      </c>
      <c r="J2604" s="819">
        <f t="shared" si="83"/>
        <v>1</v>
      </c>
      <c r="K2604" s="941"/>
    </row>
    <row r="2605" spans="1:11">
      <c r="A2605" s="15" t="s">
        <v>4657</v>
      </c>
      <c r="B2605" s="15" t="s">
        <v>17835</v>
      </c>
      <c r="C2605" s="772" t="s">
        <v>4399</v>
      </c>
      <c r="D2605" s="17" t="s">
        <v>16226</v>
      </c>
      <c r="E2605" s="825">
        <v>0</v>
      </c>
      <c r="F2605" s="772">
        <v>0</v>
      </c>
      <c r="G2605" s="825">
        <v>3</v>
      </c>
      <c r="H2605" s="772">
        <v>5</v>
      </c>
      <c r="I2605" s="819">
        <f t="shared" si="82"/>
        <v>3</v>
      </c>
      <c r="J2605" s="819">
        <f t="shared" si="83"/>
        <v>5</v>
      </c>
      <c r="K2605" s="941"/>
    </row>
    <row r="2606" spans="1:11">
      <c r="A2606" s="15" t="s">
        <v>4657</v>
      </c>
      <c r="B2606" s="15" t="s">
        <v>17835</v>
      </c>
      <c r="C2606" s="772" t="s">
        <v>18732</v>
      </c>
      <c r="D2606" s="17" t="s">
        <v>16227</v>
      </c>
      <c r="E2606" s="825">
        <v>0</v>
      </c>
      <c r="F2606" s="772">
        <v>0</v>
      </c>
      <c r="G2606" s="825"/>
      <c r="H2606" s="772">
        <v>1</v>
      </c>
      <c r="I2606" s="819">
        <f t="shared" si="82"/>
        <v>0</v>
      </c>
      <c r="J2606" s="819">
        <f t="shared" si="83"/>
        <v>1</v>
      </c>
      <c r="K2606" s="941"/>
    </row>
    <row r="2607" spans="1:11">
      <c r="A2607" s="15" t="s">
        <v>4657</v>
      </c>
      <c r="B2607" s="15" t="s">
        <v>17835</v>
      </c>
      <c r="C2607" s="772" t="s">
        <v>4400</v>
      </c>
      <c r="D2607" s="17" t="s">
        <v>16228</v>
      </c>
      <c r="E2607" s="825">
        <v>0</v>
      </c>
      <c r="F2607" s="772">
        <v>0</v>
      </c>
      <c r="G2607" s="825"/>
      <c r="H2607" s="772">
        <v>1</v>
      </c>
      <c r="I2607" s="819">
        <f t="shared" si="82"/>
        <v>0</v>
      </c>
      <c r="J2607" s="819">
        <f t="shared" si="83"/>
        <v>1</v>
      </c>
      <c r="K2607" s="941"/>
    </row>
    <row r="2608" spans="1:11">
      <c r="A2608" s="15" t="s">
        <v>4657</v>
      </c>
      <c r="B2608" s="15" t="s">
        <v>17835</v>
      </c>
      <c r="C2608" s="772" t="s">
        <v>4401</v>
      </c>
      <c r="D2608" s="17" t="s">
        <v>16229</v>
      </c>
      <c r="E2608" s="825">
        <v>0</v>
      </c>
      <c r="F2608" s="772">
        <v>0</v>
      </c>
      <c r="G2608" s="825"/>
      <c r="H2608" s="772">
        <v>1</v>
      </c>
      <c r="I2608" s="819">
        <f t="shared" si="82"/>
        <v>0</v>
      </c>
      <c r="J2608" s="819">
        <f t="shared" si="83"/>
        <v>1</v>
      </c>
      <c r="K2608" s="941"/>
    </row>
    <row r="2609" spans="1:11">
      <c r="A2609" s="15" t="s">
        <v>4657</v>
      </c>
      <c r="B2609" s="15" t="s">
        <v>17835</v>
      </c>
      <c r="C2609" s="772" t="s">
        <v>4402</v>
      </c>
      <c r="D2609" s="17" t="s">
        <v>16230</v>
      </c>
      <c r="E2609" s="825">
        <v>3</v>
      </c>
      <c r="F2609" s="772">
        <v>1</v>
      </c>
      <c r="G2609" s="825">
        <v>200</v>
      </c>
      <c r="H2609" s="772">
        <v>210</v>
      </c>
      <c r="I2609" s="819">
        <f t="shared" si="82"/>
        <v>203</v>
      </c>
      <c r="J2609" s="819">
        <f t="shared" si="83"/>
        <v>211</v>
      </c>
      <c r="K2609" s="941"/>
    </row>
    <row r="2610" spans="1:11">
      <c r="A2610" s="15" t="s">
        <v>4657</v>
      </c>
      <c r="B2610" s="15" t="s">
        <v>17835</v>
      </c>
      <c r="C2610" s="772" t="s">
        <v>4403</v>
      </c>
      <c r="D2610" s="17" t="s">
        <v>16231</v>
      </c>
      <c r="E2610" s="825">
        <v>0</v>
      </c>
      <c r="F2610" s="772">
        <v>0</v>
      </c>
      <c r="G2610" s="825">
        <v>7</v>
      </c>
      <c r="H2610" s="772">
        <v>10</v>
      </c>
      <c r="I2610" s="819">
        <f t="shared" si="82"/>
        <v>7</v>
      </c>
      <c r="J2610" s="819">
        <f t="shared" si="83"/>
        <v>10</v>
      </c>
      <c r="K2610" s="941"/>
    </row>
    <row r="2611" spans="1:11">
      <c r="A2611" s="15" t="s">
        <v>4657</v>
      </c>
      <c r="B2611" s="15" t="s">
        <v>17835</v>
      </c>
      <c r="C2611" s="772" t="s">
        <v>4404</v>
      </c>
      <c r="D2611" s="17" t="s">
        <v>16232</v>
      </c>
      <c r="E2611" s="825">
        <v>0</v>
      </c>
      <c r="F2611" s="772">
        <v>0</v>
      </c>
      <c r="G2611" s="825">
        <v>1</v>
      </c>
      <c r="H2611" s="772">
        <v>1</v>
      </c>
      <c r="I2611" s="819">
        <f t="shared" si="82"/>
        <v>1</v>
      </c>
      <c r="J2611" s="819">
        <f t="shared" si="83"/>
        <v>1</v>
      </c>
      <c r="K2611" s="941"/>
    </row>
    <row r="2612" spans="1:11">
      <c r="A2612" s="15" t="s">
        <v>4657</v>
      </c>
      <c r="B2612" s="15" t="s">
        <v>17835</v>
      </c>
      <c r="C2612" s="772" t="s">
        <v>4405</v>
      </c>
      <c r="D2612" s="17" t="s">
        <v>16233</v>
      </c>
      <c r="E2612" s="825">
        <v>0</v>
      </c>
      <c r="F2612" s="772">
        <v>0</v>
      </c>
      <c r="G2612" s="825">
        <v>2</v>
      </c>
      <c r="H2612" s="772">
        <v>5</v>
      </c>
      <c r="I2612" s="819">
        <f t="shared" si="82"/>
        <v>2</v>
      </c>
      <c r="J2612" s="819">
        <f t="shared" si="83"/>
        <v>5</v>
      </c>
      <c r="K2612" s="941"/>
    </row>
    <row r="2613" spans="1:11">
      <c r="A2613" s="15" t="s">
        <v>4657</v>
      </c>
      <c r="B2613" s="15" t="s">
        <v>17835</v>
      </c>
      <c r="C2613" s="772" t="s">
        <v>4406</v>
      </c>
      <c r="D2613" s="17" t="s">
        <v>16234</v>
      </c>
      <c r="E2613" s="825">
        <v>0</v>
      </c>
      <c r="F2613" s="772">
        <v>0</v>
      </c>
      <c r="G2613" s="825">
        <v>1</v>
      </c>
      <c r="H2613" s="772">
        <v>5</v>
      </c>
      <c r="I2613" s="819">
        <f t="shared" si="82"/>
        <v>1</v>
      </c>
      <c r="J2613" s="819">
        <f t="shared" si="83"/>
        <v>5</v>
      </c>
      <c r="K2613" s="941"/>
    </row>
    <row r="2614" spans="1:11">
      <c r="A2614" s="15" t="s">
        <v>4657</v>
      </c>
      <c r="B2614" s="15" t="s">
        <v>17835</v>
      </c>
      <c r="C2614" s="772" t="s">
        <v>4407</v>
      </c>
      <c r="D2614" s="17" t="s">
        <v>16235</v>
      </c>
      <c r="E2614" s="825">
        <v>0</v>
      </c>
      <c r="F2614" s="772">
        <v>0</v>
      </c>
      <c r="G2614" s="825"/>
      <c r="H2614" s="772">
        <v>1</v>
      </c>
      <c r="I2614" s="819">
        <f t="shared" si="82"/>
        <v>0</v>
      </c>
      <c r="J2614" s="819">
        <f t="shared" si="83"/>
        <v>1</v>
      </c>
      <c r="K2614" s="941"/>
    </row>
    <row r="2615" spans="1:11">
      <c r="A2615" s="15" t="s">
        <v>4657</v>
      </c>
      <c r="B2615" s="15" t="s">
        <v>17835</v>
      </c>
      <c r="C2615" s="772" t="s">
        <v>3462</v>
      </c>
      <c r="D2615" s="17" t="s">
        <v>15768</v>
      </c>
      <c r="E2615" s="825">
        <v>0</v>
      </c>
      <c r="F2615" s="772">
        <v>1</v>
      </c>
      <c r="G2615" s="825">
        <v>20</v>
      </c>
      <c r="H2615" s="772">
        <v>25</v>
      </c>
      <c r="I2615" s="819">
        <f t="shared" si="82"/>
        <v>20</v>
      </c>
      <c r="J2615" s="819">
        <f t="shared" si="83"/>
        <v>26</v>
      </c>
      <c r="K2615" s="941"/>
    </row>
    <row r="2616" spans="1:11">
      <c r="A2616" s="15" t="s">
        <v>4657</v>
      </c>
      <c r="B2616" s="15" t="s">
        <v>17835</v>
      </c>
      <c r="C2616" s="772" t="s">
        <v>3463</v>
      </c>
      <c r="D2616" s="17" t="s">
        <v>15769</v>
      </c>
      <c r="E2616" s="825">
        <v>0</v>
      </c>
      <c r="F2616" s="772">
        <v>0</v>
      </c>
      <c r="G2616" s="825">
        <v>10</v>
      </c>
      <c r="H2616" s="772">
        <v>30</v>
      </c>
      <c r="I2616" s="819">
        <f t="shared" si="82"/>
        <v>10</v>
      </c>
      <c r="J2616" s="819">
        <f t="shared" si="83"/>
        <v>30</v>
      </c>
      <c r="K2616" s="941"/>
    </row>
    <row r="2617" spans="1:11">
      <c r="A2617" s="15" t="s">
        <v>4657</v>
      </c>
      <c r="B2617" s="15" t="s">
        <v>17835</v>
      </c>
      <c r="C2617" s="772" t="s">
        <v>3464</v>
      </c>
      <c r="D2617" s="17" t="s">
        <v>15770</v>
      </c>
      <c r="E2617" s="825">
        <v>1</v>
      </c>
      <c r="F2617" s="772">
        <v>0</v>
      </c>
      <c r="G2617" s="825">
        <v>5</v>
      </c>
      <c r="H2617" s="772">
        <v>5</v>
      </c>
      <c r="I2617" s="819">
        <f t="shared" si="82"/>
        <v>6</v>
      </c>
      <c r="J2617" s="819">
        <f t="shared" si="83"/>
        <v>5</v>
      </c>
      <c r="K2617" s="941"/>
    </row>
    <row r="2618" spans="1:11">
      <c r="A2618" s="15" t="s">
        <v>4657</v>
      </c>
      <c r="B2618" s="15" t="s">
        <v>17835</v>
      </c>
      <c r="C2618" s="772" t="s">
        <v>3465</v>
      </c>
      <c r="D2618" s="17" t="s">
        <v>15771</v>
      </c>
      <c r="E2618" s="825">
        <v>0</v>
      </c>
      <c r="F2618" s="772">
        <v>0</v>
      </c>
      <c r="G2618" s="825"/>
      <c r="H2618" s="772">
        <v>1</v>
      </c>
      <c r="I2618" s="819">
        <f t="shared" si="82"/>
        <v>0</v>
      </c>
      <c r="J2618" s="819">
        <f t="shared" si="83"/>
        <v>1</v>
      </c>
      <c r="K2618" s="941"/>
    </row>
    <row r="2619" spans="1:11">
      <c r="A2619" s="15" t="s">
        <v>4657</v>
      </c>
      <c r="B2619" s="15" t="s">
        <v>17835</v>
      </c>
      <c r="C2619" s="772" t="s">
        <v>3466</v>
      </c>
      <c r="D2619" s="17" t="s">
        <v>15772</v>
      </c>
      <c r="E2619" s="825">
        <v>0</v>
      </c>
      <c r="F2619" s="772">
        <v>0</v>
      </c>
      <c r="G2619" s="825"/>
      <c r="H2619" s="772">
        <v>1</v>
      </c>
      <c r="I2619" s="819">
        <f t="shared" si="82"/>
        <v>0</v>
      </c>
      <c r="J2619" s="819">
        <f t="shared" si="83"/>
        <v>1</v>
      </c>
      <c r="K2619" s="941"/>
    </row>
    <row r="2620" spans="1:11">
      <c r="A2620" s="15" t="s">
        <v>4657</v>
      </c>
      <c r="B2620" s="15" t="s">
        <v>17835</v>
      </c>
      <c r="C2620" s="772" t="s">
        <v>3468</v>
      </c>
      <c r="D2620" s="17" t="s">
        <v>15774</v>
      </c>
      <c r="E2620" s="825">
        <v>0</v>
      </c>
      <c r="F2620" s="772">
        <v>0</v>
      </c>
      <c r="G2620" s="825"/>
      <c r="H2620" s="772">
        <v>5</v>
      </c>
      <c r="I2620" s="819">
        <f t="shared" si="82"/>
        <v>0</v>
      </c>
      <c r="J2620" s="819">
        <f t="shared" si="83"/>
        <v>5</v>
      </c>
      <c r="K2620" s="941"/>
    </row>
    <row r="2621" spans="1:11">
      <c r="A2621" s="15" t="s">
        <v>4657</v>
      </c>
      <c r="B2621" s="15" t="s">
        <v>17835</v>
      </c>
      <c r="C2621" s="772" t="s">
        <v>3645</v>
      </c>
      <c r="D2621" s="17" t="s">
        <v>15952</v>
      </c>
      <c r="E2621" s="825">
        <v>0</v>
      </c>
      <c r="F2621" s="772">
        <v>0</v>
      </c>
      <c r="G2621" s="825"/>
      <c r="H2621" s="772">
        <v>1</v>
      </c>
      <c r="I2621" s="819">
        <f t="shared" si="82"/>
        <v>0</v>
      </c>
      <c r="J2621" s="819">
        <f t="shared" si="83"/>
        <v>1</v>
      </c>
      <c r="K2621" s="941"/>
    </row>
    <row r="2622" spans="1:11">
      <c r="A2622" s="15" t="s">
        <v>4657</v>
      </c>
      <c r="B2622" s="15" t="s">
        <v>17835</v>
      </c>
      <c r="C2622" s="772" t="s">
        <v>4408</v>
      </c>
      <c r="D2622" s="17" t="s">
        <v>16236</v>
      </c>
      <c r="E2622" s="825">
        <v>0</v>
      </c>
      <c r="F2622" s="772">
        <v>0</v>
      </c>
      <c r="G2622" s="825"/>
      <c r="H2622" s="772">
        <v>1</v>
      </c>
      <c r="I2622" s="819">
        <f t="shared" si="82"/>
        <v>0</v>
      </c>
      <c r="J2622" s="819">
        <f t="shared" si="83"/>
        <v>1</v>
      </c>
      <c r="K2622" s="941"/>
    </row>
    <row r="2623" spans="1:11">
      <c r="A2623" s="15" t="s">
        <v>4657</v>
      </c>
      <c r="B2623" s="15" t="s">
        <v>17835</v>
      </c>
      <c r="C2623" s="772" t="s">
        <v>3470</v>
      </c>
      <c r="D2623" s="17" t="s">
        <v>15776</v>
      </c>
      <c r="E2623" s="825">
        <v>0</v>
      </c>
      <c r="F2623" s="772">
        <v>1</v>
      </c>
      <c r="G2623" s="825">
        <v>48</v>
      </c>
      <c r="H2623" s="772">
        <v>60</v>
      </c>
      <c r="I2623" s="819">
        <f t="shared" si="82"/>
        <v>48</v>
      </c>
      <c r="J2623" s="819">
        <f t="shared" si="83"/>
        <v>61</v>
      </c>
      <c r="K2623" s="941"/>
    </row>
    <row r="2624" spans="1:11">
      <c r="A2624" s="15" t="s">
        <v>4657</v>
      </c>
      <c r="B2624" s="15" t="s">
        <v>17835</v>
      </c>
      <c r="C2624" s="772" t="s">
        <v>3646</v>
      </c>
      <c r="D2624" s="17" t="s">
        <v>15953</v>
      </c>
      <c r="E2624" s="825">
        <v>0</v>
      </c>
      <c r="F2624" s="772">
        <v>0</v>
      </c>
      <c r="G2624" s="825">
        <v>1</v>
      </c>
      <c r="H2624" s="772">
        <v>1</v>
      </c>
      <c r="I2624" s="819">
        <f t="shared" si="82"/>
        <v>1</v>
      </c>
      <c r="J2624" s="819">
        <f t="shared" si="83"/>
        <v>1</v>
      </c>
      <c r="K2624" s="941"/>
    </row>
    <row r="2625" spans="1:11">
      <c r="A2625" s="15" t="s">
        <v>4657</v>
      </c>
      <c r="B2625" s="15" t="s">
        <v>17835</v>
      </c>
      <c r="C2625" s="772" t="s">
        <v>4409</v>
      </c>
      <c r="D2625" s="17" t="s">
        <v>16237</v>
      </c>
      <c r="E2625" s="825">
        <v>0</v>
      </c>
      <c r="F2625" s="772">
        <v>0</v>
      </c>
      <c r="G2625" s="825">
        <v>9</v>
      </c>
      <c r="H2625" s="772">
        <v>30</v>
      </c>
      <c r="I2625" s="819">
        <f t="shared" ref="I2625:I2688" si="84">E2625+G2625</f>
        <v>9</v>
      </c>
      <c r="J2625" s="819">
        <f t="shared" ref="J2625:J2688" si="85">F2625+H2625</f>
        <v>30</v>
      </c>
      <c r="K2625" s="941"/>
    </row>
    <row r="2626" spans="1:11">
      <c r="A2626" s="15" t="s">
        <v>4657</v>
      </c>
      <c r="B2626" s="15" t="s">
        <v>17835</v>
      </c>
      <c r="C2626" s="772" t="s">
        <v>1859</v>
      </c>
      <c r="D2626" s="17" t="s">
        <v>14623</v>
      </c>
      <c r="E2626" s="825">
        <v>1</v>
      </c>
      <c r="F2626" s="772">
        <v>1</v>
      </c>
      <c r="G2626" s="825">
        <v>83</v>
      </c>
      <c r="H2626" s="772">
        <v>100</v>
      </c>
      <c r="I2626" s="819">
        <f t="shared" si="84"/>
        <v>84</v>
      </c>
      <c r="J2626" s="819">
        <f t="shared" si="85"/>
        <v>101</v>
      </c>
      <c r="K2626" s="941"/>
    </row>
    <row r="2627" spans="1:11">
      <c r="A2627" s="15" t="s">
        <v>4657</v>
      </c>
      <c r="B2627" s="15" t="s">
        <v>17835</v>
      </c>
      <c r="C2627" s="772" t="s">
        <v>2646</v>
      </c>
      <c r="D2627" s="17" t="s">
        <v>16238</v>
      </c>
      <c r="E2627" s="825">
        <v>0</v>
      </c>
      <c r="F2627" s="772">
        <v>0</v>
      </c>
      <c r="G2627" s="825">
        <v>4</v>
      </c>
      <c r="H2627" s="772">
        <v>5</v>
      </c>
      <c r="I2627" s="819">
        <f t="shared" si="84"/>
        <v>4</v>
      </c>
      <c r="J2627" s="819">
        <f t="shared" si="85"/>
        <v>5</v>
      </c>
      <c r="K2627" s="941"/>
    </row>
    <row r="2628" spans="1:11">
      <c r="A2628" s="15" t="s">
        <v>4657</v>
      </c>
      <c r="B2628" s="15" t="s">
        <v>17835</v>
      </c>
      <c r="C2628" s="772" t="s">
        <v>3718</v>
      </c>
      <c r="D2628" s="17" t="s">
        <v>15969</v>
      </c>
      <c r="E2628" s="825">
        <v>0</v>
      </c>
      <c r="F2628" s="772">
        <v>0</v>
      </c>
      <c r="G2628" s="825">
        <v>1</v>
      </c>
      <c r="H2628" s="772">
        <v>1</v>
      </c>
      <c r="I2628" s="819">
        <f t="shared" si="84"/>
        <v>1</v>
      </c>
      <c r="J2628" s="819">
        <f t="shared" si="85"/>
        <v>1</v>
      </c>
      <c r="K2628" s="941"/>
    </row>
    <row r="2629" spans="1:11">
      <c r="A2629" s="15" t="s">
        <v>4657</v>
      </c>
      <c r="B2629" s="15" t="s">
        <v>17835</v>
      </c>
      <c r="C2629" s="772" t="s">
        <v>3719</v>
      </c>
      <c r="D2629" s="17" t="s">
        <v>15970</v>
      </c>
      <c r="E2629" s="825">
        <v>0</v>
      </c>
      <c r="F2629" s="772">
        <v>0</v>
      </c>
      <c r="G2629" s="825"/>
      <c r="H2629" s="772">
        <v>1</v>
      </c>
      <c r="I2629" s="819">
        <f t="shared" si="84"/>
        <v>0</v>
      </c>
      <c r="J2629" s="819">
        <f t="shared" si="85"/>
        <v>1</v>
      </c>
      <c r="K2629" s="941"/>
    </row>
    <row r="2630" spans="1:11">
      <c r="A2630" s="15" t="s">
        <v>4657</v>
      </c>
      <c r="B2630" s="15" t="s">
        <v>17835</v>
      </c>
      <c r="C2630" s="772" t="s">
        <v>1860</v>
      </c>
      <c r="D2630" s="17" t="s">
        <v>14624</v>
      </c>
      <c r="E2630" s="825">
        <v>0</v>
      </c>
      <c r="F2630" s="772">
        <v>0</v>
      </c>
      <c r="G2630" s="825"/>
      <c r="H2630" s="772">
        <v>1</v>
      </c>
      <c r="I2630" s="819">
        <f t="shared" si="84"/>
        <v>0</v>
      </c>
      <c r="J2630" s="819">
        <f t="shared" si="85"/>
        <v>1</v>
      </c>
      <c r="K2630" s="941"/>
    </row>
    <row r="2631" spans="1:11">
      <c r="A2631" s="15" t="s">
        <v>4657</v>
      </c>
      <c r="B2631" s="15" t="s">
        <v>17835</v>
      </c>
      <c r="C2631" s="772" t="s">
        <v>4410</v>
      </c>
      <c r="D2631" s="17" t="s">
        <v>16239</v>
      </c>
      <c r="E2631" s="825">
        <v>0</v>
      </c>
      <c r="F2631" s="772">
        <v>0</v>
      </c>
      <c r="G2631" s="825"/>
      <c r="H2631" s="772">
        <v>1</v>
      </c>
      <c r="I2631" s="819">
        <f t="shared" si="84"/>
        <v>0</v>
      </c>
      <c r="J2631" s="819">
        <f t="shared" si="85"/>
        <v>1</v>
      </c>
      <c r="K2631" s="941"/>
    </row>
    <row r="2632" spans="1:11">
      <c r="A2632" s="15" t="s">
        <v>4657</v>
      </c>
      <c r="B2632" s="15" t="s">
        <v>17835</v>
      </c>
      <c r="C2632" s="772" t="s">
        <v>3859</v>
      </c>
      <c r="D2632" s="17" t="s">
        <v>3860</v>
      </c>
      <c r="E2632" s="825">
        <v>0</v>
      </c>
      <c r="F2632" s="772">
        <v>1</v>
      </c>
      <c r="G2632" s="825">
        <v>4</v>
      </c>
      <c r="H2632" s="772">
        <v>10</v>
      </c>
      <c r="I2632" s="819">
        <f t="shared" si="84"/>
        <v>4</v>
      </c>
      <c r="J2632" s="819">
        <f t="shared" si="85"/>
        <v>11</v>
      </c>
      <c r="K2632" s="941"/>
    </row>
    <row r="2633" spans="1:11">
      <c r="A2633" s="15" t="s">
        <v>4657</v>
      </c>
      <c r="B2633" s="15" t="s">
        <v>17835</v>
      </c>
      <c r="C2633" s="772" t="s">
        <v>3861</v>
      </c>
      <c r="D2633" s="17" t="s">
        <v>3862</v>
      </c>
      <c r="E2633" s="825">
        <v>0</v>
      </c>
      <c r="F2633" s="772">
        <v>0</v>
      </c>
      <c r="G2633" s="825">
        <v>1</v>
      </c>
      <c r="H2633" s="772">
        <v>1</v>
      </c>
      <c r="I2633" s="819">
        <f t="shared" si="84"/>
        <v>1</v>
      </c>
      <c r="J2633" s="819">
        <f t="shared" si="85"/>
        <v>1</v>
      </c>
      <c r="K2633" s="941"/>
    </row>
    <row r="2634" spans="1:11">
      <c r="A2634" s="15" t="s">
        <v>4657</v>
      </c>
      <c r="B2634" s="15" t="s">
        <v>17835</v>
      </c>
      <c r="C2634" s="772" t="s">
        <v>1861</v>
      </c>
      <c r="D2634" s="17" t="s">
        <v>14625</v>
      </c>
      <c r="E2634" s="825">
        <v>0</v>
      </c>
      <c r="F2634" s="772">
        <v>0</v>
      </c>
      <c r="G2634" s="825">
        <v>2</v>
      </c>
      <c r="H2634" s="772">
        <v>10</v>
      </c>
      <c r="I2634" s="819">
        <f t="shared" si="84"/>
        <v>2</v>
      </c>
      <c r="J2634" s="819">
        <f t="shared" si="85"/>
        <v>10</v>
      </c>
      <c r="K2634" s="941"/>
    </row>
    <row r="2635" spans="1:11">
      <c r="A2635" s="15" t="s">
        <v>4657</v>
      </c>
      <c r="B2635" s="15" t="s">
        <v>17835</v>
      </c>
      <c r="C2635" s="772" t="s">
        <v>1862</v>
      </c>
      <c r="D2635" s="17" t="s">
        <v>14626</v>
      </c>
      <c r="E2635" s="825">
        <v>0</v>
      </c>
      <c r="F2635" s="772">
        <v>0</v>
      </c>
      <c r="G2635" s="825">
        <v>4</v>
      </c>
      <c r="H2635" s="772">
        <v>5</v>
      </c>
      <c r="I2635" s="819">
        <f t="shared" si="84"/>
        <v>4</v>
      </c>
      <c r="J2635" s="819">
        <f t="shared" si="85"/>
        <v>5</v>
      </c>
      <c r="K2635" s="941"/>
    </row>
    <row r="2636" spans="1:11">
      <c r="A2636" s="15" t="s">
        <v>4657</v>
      </c>
      <c r="B2636" s="15" t="s">
        <v>17835</v>
      </c>
      <c r="C2636" s="772" t="s">
        <v>1863</v>
      </c>
      <c r="D2636" s="17" t="s">
        <v>14627</v>
      </c>
      <c r="E2636" s="825">
        <v>0</v>
      </c>
      <c r="F2636" s="772">
        <v>0</v>
      </c>
      <c r="G2636" s="825"/>
      <c r="H2636" s="772">
        <v>1</v>
      </c>
      <c r="I2636" s="819">
        <f t="shared" si="84"/>
        <v>0</v>
      </c>
      <c r="J2636" s="819">
        <f t="shared" si="85"/>
        <v>1</v>
      </c>
      <c r="K2636" s="941"/>
    </row>
    <row r="2637" spans="1:11">
      <c r="A2637" s="15" t="s">
        <v>4657</v>
      </c>
      <c r="B2637" s="15" t="s">
        <v>17835</v>
      </c>
      <c r="C2637" s="772" t="s">
        <v>1864</v>
      </c>
      <c r="D2637" s="17" t="s">
        <v>17834</v>
      </c>
      <c r="E2637" s="825">
        <v>0</v>
      </c>
      <c r="F2637" s="772">
        <v>0</v>
      </c>
      <c r="G2637" s="825"/>
      <c r="H2637" s="772">
        <v>1</v>
      </c>
      <c r="I2637" s="819">
        <f t="shared" si="84"/>
        <v>0</v>
      </c>
      <c r="J2637" s="819">
        <f t="shared" si="85"/>
        <v>1</v>
      </c>
      <c r="K2637" s="941"/>
    </row>
    <row r="2638" spans="1:11">
      <c r="A2638" s="15" t="s">
        <v>4657</v>
      </c>
      <c r="B2638" s="15" t="s">
        <v>17835</v>
      </c>
      <c r="C2638" s="772" t="s">
        <v>3720</v>
      </c>
      <c r="D2638" s="17" t="s">
        <v>15971</v>
      </c>
      <c r="E2638" s="825">
        <v>0</v>
      </c>
      <c r="F2638" s="772">
        <v>0</v>
      </c>
      <c r="G2638" s="825"/>
      <c r="H2638" s="772">
        <v>5</v>
      </c>
      <c r="I2638" s="819">
        <f t="shared" si="84"/>
        <v>0</v>
      </c>
      <c r="J2638" s="819">
        <f t="shared" si="85"/>
        <v>5</v>
      </c>
      <c r="K2638" s="941"/>
    </row>
    <row r="2639" spans="1:11">
      <c r="A2639" s="15" t="s">
        <v>4657</v>
      </c>
      <c r="B2639" s="15" t="s">
        <v>17835</v>
      </c>
      <c r="C2639" s="772" t="s">
        <v>5551</v>
      </c>
      <c r="D2639" s="17" t="s">
        <v>16240</v>
      </c>
      <c r="E2639" s="825">
        <v>0</v>
      </c>
      <c r="F2639" s="772">
        <v>0</v>
      </c>
      <c r="G2639" s="825"/>
      <c r="H2639" s="772">
        <v>1</v>
      </c>
      <c r="I2639" s="819">
        <f t="shared" si="84"/>
        <v>0</v>
      </c>
      <c r="J2639" s="819">
        <f t="shared" si="85"/>
        <v>1</v>
      </c>
      <c r="K2639" s="941"/>
    </row>
    <row r="2640" spans="1:11">
      <c r="A2640" s="15" t="s">
        <v>4657</v>
      </c>
      <c r="B2640" s="15" t="s">
        <v>17835</v>
      </c>
      <c r="C2640" s="772" t="s">
        <v>4411</v>
      </c>
      <c r="D2640" s="17" t="s">
        <v>16241</v>
      </c>
      <c r="E2640" s="825">
        <v>0</v>
      </c>
      <c r="F2640" s="772">
        <v>0</v>
      </c>
      <c r="G2640" s="825"/>
      <c r="H2640" s="772">
        <v>1</v>
      </c>
      <c r="I2640" s="819">
        <f t="shared" si="84"/>
        <v>0</v>
      </c>
      <c r="J2640" s="819">
        <f t="shared" si="85"/>
        <v>1</v>
      </c>
      <c r="K2640" s="941"/>
    </row>
    <row r="2641" spans="1:11">
      <c r="A2641" s="15" t="s">
        <v>4657</v>
      </c>
      <c r="B2641" s="15" t="s">
        <v>17835</v>
      </c>
      <c r="C2641" s="772" t="s">
        <v>4412</v>
      </c>
      <c r="D2641" s="17" t="s">
        <v>16242</v>
      </c>
      <c r="E2641" s="825">
        <v>0</v>
      </c>
      <c r="F2641" s="772">
        <v>0</v>
      </c>
      <c r="G2641" s="825">
        <v>8</v>
      </c>
      <c r="H2641" s="772">
        <v>5</v>
      </c>
      <c r="I2641" s="819">
        <f t="shared" si="84"/>
        <v>8</v>
      </c>
      <c r="J2641" s="819">
        <f t="shared" si="85"/>
        <v>5</v>
      </c>
      <c r="K2641" s="941"/>
    </row>
    <row r="2642" spans="1:11">
      <c r="A2642" s="15" t="s">
        <v>4657</v>
      </c>
      <c r="B2642" s="15" t="s">
        <v>17835</v>
      </c>
      <c r="C2642" s="772" t="s">
        <v>3664</v>
      </c>
      <c r="D2642" s="17" t="s">
        <v>14589</v>
      </c>
      <c r="E2642" s="825">
        <v>0</v>
      </c>
      <c r="F2642" s="772">
        <v>0</v>
      </c>
      <c r="G2642" s="825"/>
      <c r="H2642" s="772">
        <v>1</v>
      </c>
      <c r="I2642" s="819">
        <f t="shared" si="84"/>
        <v>0</v>
      </c>
      <c r="J2642" s="819">
        <f t="shared" si="85"/>
        <v>1</v>
      </c>
      <c r="K2642" s="941"/>
    </row>
    <row r="2643" spans="1:11">
      <c r="A2643" s="15" t="s">
        <v>4657</v>
      </c>
      <c r="B2643" s="15" t="s">
        <v>17835</v>
      </c>
      <c r="C2643" s="772" t="s">
        <v>4101</v>
      </c>
      <c r="D2643" s="17" t="s">
        <v>4102</v>
      </c>
      <c r="E2643" s="825">
        <v>0</v>
      </c>
      <c r="F2643" s="772">
        <v>0</v>
      </c>
      <c r="G2643" s="825">
        <v>1</v>
      </c>
      <c r="H2643" s="772">
        <v>5</v>
      </c>
      <c r="I2643" s="819">
        <f t="shared" si="84"/>
        <v>1</v>
      </c>
      <c r="J2643" s="819">
        <f t="shared" si="85"/>
        <v>5</v>
      </c>
      <c r="K2643" s="941"/>
    </row>
    <row r="2644" spans="1:11">
      <c r="A2644" s="15" t="s">
        <v>4657</v>
      </c>
      <c r="B2644" s="15" t="s">
        <v>17835</v>
      </c>
      <c r="C2644" s="772" t="s">
        <v>4103</v>
      </c>
      <c r="D2644" s="17" t="s">
        <v>4104</v>
      </c>
      <c r="E2644" s="825">
        <v>0</v>
      </c>
      <c r="F2644" s="772">
        <v>0</v>
      </c>
      <c r="G2644" s="825"/>
      <c r="H2644" s="772">
        <v>1</v>
      </c>
      <c r="I2644" s="819">
        <f t="shared" si="84"/>
        <v>0</v>
      </c>
      <c r="J2644" s="819">
        <f t="shared" si="85"/>
        <v>1</v>
      </c>
      <c r="K2644" s="941"/>
    </row>
    <row r="2645" spans="1:11">
      <c r="A2645" s="15" t="s">
        <v>4657</v>
      </c>
      <c r="B2645" s="15" t="s">
        <v>17835</v>
      </c>
      <c r="C2645" s="772" t="s">
        <v>4105</v>
      </c>
      <c r="D2645" s="17" t="s">
        <v>4106</v>
      </c>
      <c r="E2645" s="825">
        <v>0</v>
      </c>
      <c r="F2645" s="772">
        <v>0</v>
      </c>
      <c r="G2645" s="825">
        <v>1</v>
      </c>
      <c r="H2645" s="772">
        <v>1</v>
      </c>
      <c r="I2645" s="819">
        <f t="shared" si="84"/>
        <v>1</v>
      </c>
      <c r="J2645" s="819">
        <f t="shared" si="85"/>
        <v>1</v>
      </c>
      <c r="K2645" s="941"/>
    </row>
    <row r="2646" spans="1:11">
      <c r="A2646" s="15" t="s">
        <v>4657</v>
      </c>
      <c r="B2646" s="15" t="s">
        <v>17835</v>
      </c>
      <c r="C2646" s="772" t="s">
        <v>4413</v>
      </c>
      <c r="D2646" s="17" t="s">
        <v>16243</v>
      </c>
      <c r="E2646" s="825">
        <v>0</v>
      </c>
      <c r="F2646" s="772">
        <v>0</v>
      </c>
      <c r="G2646" s="825"/>
      <c r="H2646" s="772">
        <v>1</v>
      </c>
      <c r="I2646" s="819">
        <f t="shared" si="84"/>
        <v>0</v>
      </c>
      <c r="J2646" s="819">
        <f t="shared" si="85"/>
        <v>1</v>
      </c>
      <c r="K2646" s="941"/>
    </row>
    <row r="2647" spans="1:11">
      <c r="A2647" s="15" t="s">
        <v>4657</v>
      </c>
      <c r="B2647" s="15" t="s">
        <v>17835</v>
      </c>
      <c r="C2647" s="772" t="s">
        <v>4414</v>
      </c>
      <c r="D2647" s="17" t="s">
        <v>16244</v>
      </c>
      <c r="E2647" s="825">
        <v>0</v>
      </c>
      <c r="F2647" s="772">
        <v>0</v>
      </c>
      <c r="G2647" s="825"/>
      <c r="H2647" s="772">
        <v>1</v>
      </c>
      <c r="I2647" s="819">
        <f t="shared" si="84"/>
        <v>0</v>
      </c>
      <c r="J2647" s="819">
        <f t="shared" si="85"/>
        <v>1</v>
      </c>
      <c r="K2647" s="941"/>
    </row>
    <row r="2648" spans="1:11">
      <c r="A2648" s="15" t="s">
        <v>4657</v>
      </c>
      <c r="B2648" s="15" t="s">
        <v>17835</v>
      </c>
      <c r="C2648" s="772" t="s">
        <v>4415</v>
      </c>
      <c r="D2648" s="17" t="s">
        <v>16245</v>
      </c>
      <c r="E2648" s="825">
        <v>0</v>
      </c>
      <c r="F2648" s="772">
        <v>0</v>
      </c>
      <c r="G2648" s="825"/>
      <c r="H2648" s="772">
        <v>1</v>
      </c>
      <c r="I2648" s="819">
        <f t="shared" si="84"/>
        <v>0</v>
      </c>
      <c r="J2648" s="819">
        <f t="shared" si="85"/>
        <v>1</v>
      </c>
      <c r="K2648" s="941"/>
    </row>
    <row r="2649" spans="1:11">
      <c r="A2649" s="15" t="s">
        <v>4657</v>
      </c>
      <c r="B2649" s="15" t="s">
        <v>17835</v>
      </c>
      <c r="C2649" s="772" t="s">
        <v>4416</v>
      </c>
      <c r="D2649" s="17" t="s">
        <v>16246</v>
      </c>
      <c r="E2649" s="825">
        <v>0</v>
      </c>
      <c r="F2649" s="772">
        <v>0</v>
      </c>
      <c r="G2649" s="825"/>
      <c r="H2649" s="772">
        <v>1</v>
      </c>
      <c r="I2649" s="819">
        <f t="shared" si="84"/>
        <v>0</v>
      </c>
      <c r="J2649" s="819">
        <f t="shared" si="85"/>
        <v>1</v>
      </c>
      <c r="K2649" s="941"/>
    </row>
    <row r="2650" spans="1:11">
      <c r="A2650" s="15" t="s">
        <v>4657</v>
      </c>
      <c r="B2650" s="15" t="s">
        <v>17835</v>
      </c>
      <c r="C2650" s="772" t="s">
        <v>4107</v>
      </c>
      <c r="D2650" s="17" t="s">
        <v>4108</v>
      </c>
      <c r="E2650" s="825">
        <v>0</v>
      </c>
      <c r="F2650" s="772">
        <v>0</v>
      </c>
      <c r="G2650" s="825"/>
      <c r="H2650" s="772">
        <v>1</v>
      </c>
      <c r="I2650" s="819">
        <f t="shared" si="84"/>
        <v>0</v>
      </c>
      <c r="J2650" s="819">
        <f t="shared" si="85"/>
        <v>1</v>
      </c>
      <c r="K2650" s="941"/>
    </row>
    <row r="2651" spans="1:11">
      <c r="A2651" s="15" t="s">
        <v>4657</v>
      </c>
      <c r="B2651" s="15" t="s">
        <v>17835</v>
      </c>
      <c r="C2651" s="772" t="s">
        <v>4109</v>
      </c>
      <c r="D2651" s="17" t="s">
        <v>16069</v>
      </c>
      <c r="E2651" s="825">
        <v>0</v>
      </c>
      <c r="F2651" s="772">
        <v>0</v>
      </c>
      <c r="G2651" s="825"/>
      <c r="H2651" s="772">
        <v>1</v>
      </c>
      <c r="I2651" s="819">
        <f t="shared" si="84"/>
        <v>0</v>
      </c>
      <c r="J2651" s="819">
        <f t="shared" si="85"/>
        <v>1</v>
      </c>
      <c r="K2651" s="941"/>
    </row>
    <row r="2652" spans="1:11">
      <c r="A2652" s="15" t="s">
        <v>4657</v>
      </c>
      <c r="B2652" s="15" t="s">
        <v>17835</v>
      </c>
      <c r="C2652" s="772" t="s">
        <v>4417</v>
      </c>
      <c r="D2652" s="17" t="s">
        <v>16247</v>
      </c>
      <c r="E2652" s="825">
        <v>0</v>
      </c>
      <c r="F2652" s="772">
        <v>0</v>
      </c>
      <c r="G2652" s="825"/>
      <c r="H2652" s="772">
        <v>1</v>
      </c>
      <c r="I2652" s="819">
        <f t="shared" si="84"/>
        <v>0</v>
      </c>
      <c r="J2652" s="819">
        <f t="shared" si="85"/>
        <v>1</v>
      </c>
      <c r="K2652" s="941"/>
    </row>
    <row r="2653" spans="1:11">
      <c r="A2653" s="15" t="s">
        <v>4657</v>
      </c>
      <c r="B2653" s="15" t="s">
        <v>17835</v>
      </c>
      <c r="C2653" s="772" t="s">
        <v>4418</v>
      </c>
      <c r="D2653" s="17" t="s">
        <v>16248</v>
      </c>
      <c r="E2653" s="825">
        <v>0</v>
      </c>
      <c r="F2653" s="772">
        <v>0</v>
      </c>
      <c r="G2653" s="825"/>
      <c r="H2653" s="772">
        <v>1</v>
      </c>
      <c r="I2653" s="819">
        <f t="shared" si="84"/>
        <v>0</v>
      </c>
      <c r="J2653" s="819">
        <f t="shared" si="85"/>
        <v>1</v>
      </c>
      <c r="K2653" s="941"/>
    </row>
    <row r="2654" spans="1:11">
      <c r="A2654" s="15" t="s">
        <v>4657</v>
      </c>
      <c r="B2654" s="15" t="s">
        <v>17835</v>
      </c>
      <c r="C2654" s="772" t="s">
        <v>4419</v>
      </c>
      <c r="D2654" s="17" t="s">
        <v>16249</v>
      </c>
      <c r="E2654" s="825">
        <v>0</v>
      </c>
      <c r="F2654" s="772">
        <v>0</v>
      </c>
      <c r="G2654" s="825"/>
      <c r="H2654" s="772">
        <v>1</v>
      </c>
      <c r="I2654" s="819">
        <f t="shared" si="84"/>
        <v>0</v>
      </c>
      <c r="J2654" s="819">
        <f t="shared" si="85"/>
        <v>1</v>
      </c>
      <c r="K2654" s="941"/>
    </row>
    <row r="2655" spans="1:11">
      <c r="A2655" s="15" t="s">
        <v>4657</v>
      </c>
      <c r="B2655" s="15" t="s">
        <v>17835</v>
      </c>
      <c r="C2655" s="772" t="s">
        <v>5558</v>
      </c>
      <c r="D2655" s="17" t="s">
        <v>16250</v>
      </c>
      <c r="E2655" s="825">
        <v>0</v>
      </c>
      <c r="F2655" s="772">
        <v>0</v>
      </c>
      <c r="G2655" s="825"/>
      <c r="H2655" s="772">
        <v>1</v>
      </c>
      <c r="I2655" s="819">
        <f t="shared" si="84"/>
        <v>0</v>
      </c>
      <c r="J2655" s="819">
        <f t="shared" si="85"/>
        <v>1</v>
      </c>
      <c r="K2655" s="941"/>
    </row>
    <row r="2656" spans="1:11">
      <c r="A2656" s="15" t="s">
        <v>4657</v>
      </c>
      <c r="B2656" s="15" t="s">
        <v>17835</v>
      </c>
      <c r="C2656" s="772" t="s">
        <v>4420</v>
      </c>
      <c r="D2656" s="17" t="s">
        <v>16251</v>
      </c>
      <c r="E2656" s="825">
        <v>0</v>
      </c>
      <c r="F2656" s="772">
        <v>0</v>
      </c>
      <c r="G2656" s="825"/>
      <c r="H2656" s="772">
        <v>1</v>
      </c>
      <c r="I2656" s="819">
        <f t="shared" si="84"/>
        <v>0</v>
      </c>
      <c r="J2656" s="819">
        <f t="shared" si="85"/>
        <v>1</v>
      </c>
      <c r="K2656" s="941"/>
    </row>
    <row r="2657" spans="1:11">
      <c r="A2657" s="15" t="s">
        <v>4657</v>
      </c>
      <c r="B2657" s="15" t="s">
        <v>17835</v>
      </c>
      <c r="C2657" s="772" t="s">
        <v>4421</v>
      </c>
      <c r="D2657" s="17" t="s">
        <v>16252</v>
      </c>
      <c r="E2657" s="825">
        <v>0</v>
      </c>
      <c r="F2657" s="772">
        <v>0</v>
      </c>
      <c r="G2657" s="825"/>
      <c r="H2657" s="772">
        <v>1</v>
      </c>
      <c r="I2657" s="819">
        <f t="shared" si="84"/>
        <v>0</v>
      </c>
      <c r="J2657" s="819">
        <f t="shared" si="85"/>
        <v>1</v>
      </c>
      <c r="K2657" s="941"/>
    </row>
    <row r="2658" spans="1:11">
      <c r="A2658" s="15" t="s">
        <v>4657</v>
      </c>
      <c r="B2658" s="15" t="s">
        <v>17835</v>
      </c>
      <c r="C2658" s="772" t="s">
        <v>5559</v>
      </c>
      <c r="D2658" s="17" t="s">
        <v>16253</v>
      </c>
      <c r="E2658" s="825">
        <v>0</v>
      </c>
      <c r="F2658" s="772">
        <v>0</v>
      </c>
      <c r="G2658" s="825"/>
      <c r="H2658" s="772">
        <v>1</v>
      </c>
      <c r="I2658" s="819">
        <f t="shared" si="84"/>
        <v>0</v>
      </c>
      <c r="J2658" s="819">
        <f t="shared" si="85"/>
        <v>1</v>
      </c>
      <c r="K2658" s="941"/>
    </row>
    <row r="2659" spans="1:11">
      <c r="A2659" s="15" t="s">
        <v>4657</v>
      </c>
      <c r="B2659" s="15" t="s">
        <v>17835</v>
      </c>
      <c r="C2659" s="772" t="s">
        <v>4422</v>
      </c>
      <c r="D2659" s="17" t="s">
        <v>16254</v>
      </c>
      <c r="E2659" s="825">
        <v>0</v>
      </c>
      <c r="F2659" s="772">
        <v>0</v>
      </c>
      <c r="G2659" s="825"/>
      <c r="H2659" s="772">
        <v>1</v>
      </c>
      <c r="I2659" s="819">
        <f t="shared" si="84"/>
        <v>0</v>
      </c>
      <c r="J2659" s="819">
        <f t="shared" si="85"/>
        <v>1</v>
      </c>
      <c r="K2659" s="941"/>
    </row>
    <row r="2660" spans="1:11">
      <c r="A2660" s="15" t="s">
        <v>4657</v>
      </c>
      <c r="B2660" s="15" t="s">
        <v>17835</v>
      </c>
      <c r="C2660" s="772" t="s">
        <v>4423</v>
      </c>
      <c r="D2660" s="17" t="s">
        <v>16255</v>
      </c>
      <c r="E2660" s="825">
        <v>0</v>
      </c>
      <c r="F2660" s="772">
        <v>0</v>
      </c>
      <c r="G2660" s="825"/>
      <c r="H2660" s="772">
        <v>1</v>
      </c>
      <c r="I2660" s="819">
        <f t="shared" si="84"/>
        <v>0</v>
      </c>
      <c r="J2660" s="819">
        <f t="shared" si="85"/>
        <v>1</v>
      </c>
      <c r="K2660" s="941"/>
    </row>
    <row r="2661" spans="1:11">
      <c r="A2661" s="15" t="s">
        <v>4657</v>
      </c>
      <c r="B2661" s="15" t="s">
        <v>17835</v>
      </c>
      <c r="C2661" s="772" t="s">
        <v>4423</v>
      </c>
      <c r="D2661" s="17" t="s">
        <v>16255</v>
      </c>
      <c r="E2661" s="825">
        <v>0</v>
      </c>
      <c r="F2661" s="772">
        <v>0</v>
      </c>
      <c r="G2661" s="825"/>
      <c r="H2661" s="772">
        <v>1</v>
      </c>
      <c r="I2661" s="819">
        <f t="shared" si="84"/>
        <v>0</v>
      </c>
      <c r="J2661" s="819">
        <f t="shared" si="85"/>
        <v>1</v>
      </c>
      <c r="K2661" s="941"/>
    </row>
    <row r="2662" spans="1:11">
      <c r="A2662" s="15" t="s">
        <v>4657</v>
      </c>
      <c r="B2662" s="15" t="s">
        <v>17835</v>
      </c>
      <c r="C2662" s="772" t="s">
        <v>4424</v>
      </c>
      <c r="D2662" s="17" t="s">
        <v>16256</v>
      </c>
      <c r="E2662" s="825">
        <v>0</v>
      </c>
      <c r="F2662" s="772">
        <v>0</v>
      </c>
      <c r="G2662" s="825">
        <v>2</v>
      </c>
      <c r="H2662" s="772">
        <v>5</v>
      </c>
      <c r="I2662" s="819">
        <f t="shared" si="84"/>
        <v>2</v>
      </c>
      <c r="J2662" s="819">
        <f t="shared" si="85"/>
        <v>5</v>
      </c>
      <c r="K2662" s="941"/>
    </row>
    <row r="2663" spans="1:11">
      <c r="A2663" s="15" t="s">
        <v>4657</v>
      </c>
      <c r="B2663" s="15" t="s">
        <v>17835</v>
      </c>
      <c r="C2663" s="772" t="s">
        <v>4425</v>
      </c>
      <c r="D2663" s="17" t="s">
        <v>16257</v>
      </c>
      <c r="E2663" s="825">
        <v>0</v>
      </c>
      <c r="F2663" s="772">
        <v>0</v>
      </c>
      <c r="G2663" s="825"/>
      <c r="H2663" s="772">
        <v>1</v>
      </c>
      <c r="I2663" s="819">
        <f t="shared" si="84"/>
        <v>0</v>
      </c>
      <c r="J2663" s="819">
        <f t="shared" si="85"/>
        <v>1</v>
      </c>
      <c r="K2663" s="941"/>
    </row>
    <row r="2664" spans="1:11">
      <c r="A2664" s="15" t="s">
        <v>4657</v>
      </c>
      <c r="B2664" s="15" t="s">
        <v>17835</v>
      </c>
      <c r="C2664" s="772" t="s">
        <v>4426</v>
      </c>
      <c r="D2664" s="17" t="s">
        <v>16258</v>
      </c>
      <c r="E2664" s="825">
        <v>0</v>
      </c>
      <c r="F2664" s="772">
        <v>0</v>
      </c>
      <c r="G2664" s="825"/>
      <c r="H2664" s="772">
        <v>1</v>
      </c>
      <c r="I2664" s="819">
        <f t="shared" si="84"/>
        <v>0</v>
      </c>
      <c r="J2664" s="819">
        <f t="shared" si="85"/>
        <v>1</v>
      </c>
      <c r="K2664" s="941"/>
    </row>
    <row r="2665" spans="1:11">
      <c r="A2665" s="15" t="s">
        <v>4657</v>
      </c>
      <c r="B2665" s="15" t="s">
        <v>17835</v>
      </c>
      <c r="C2665" s="772" t="s">
        <v>4427</v>
      </c>
      <c r="D2665" s="17" t="s">
        <v>16259</v>
      </c>
      <c r="E2665" s="825">
        <v>0</v>
      </c>
      <c r="F2665" s="772">
        <v>0</v>
      </c>
      <c r="G2665" s="825"/>
      <c r="H2665" s="772">
        <v>1</v>
      </c>
      <c r="I2665" s="819">
        <f t="shared" si="84"/>
        <v>0</v>
      </c>
      <c r="J2665" s="819">
        <f t="shared" si="85"/>
        <v>1</v>
      </c>
      <c r="K2665" s="941"/>
    </row>
    <row r="2666" spans="1:11">
      <c r="A2666" s="15" t="s">
        <v>4657</v>
      </c>
      <c r="B2666" s="15" t="s">
        <v>17835</v>
      </c>
      <c r="C2666" s="772" t="s">
        <v>4428</v>
      </c>
      <c r="D2666" s="17" t="s">
        <v>16260</v>
      </c>
      <c r="E2666" s="825">
        <v>0</v>
      </c>
      <c r="F2666" s="772">
        <v>0</v>
      </c>
      <c r="G2666" s="825"/>
      <c r="H2666" s="772">
        <v>1</v>
      </c>
      <c r="I2666" s="819">
        <f t="shared" si="84"/>
        <v>0</v>
      </c>
      <c r="J2666" s="819">
        <f t="shared" si="85"/>
        <v>1</v>
      </c>
      <c r="K2666" s="941"/>
    </row>
    <row r="2667" spans="1:11">
      <c r="A2667" s="15" t="s">
        <v>4657</v>
      </c>
      <c r="B2667" s="15" t="s">
        <v>17835</v>
      </c>
      <c r="C2667" s="772" t="s">
        <v>4429</v>
      </c>
      <c r="D2667" s="17" t="s">
        <v>16261</v>
      </c>
      <c r="E2667" s="825">
        <v>0</v>
      </c>
      <c r="F2667" s="772">
        <v>0</v>
      </c>
      <c r="G2667" s="825"/>
      <c r="H2667" s="772">
        <v>1</v>
      </c>
      <c r="I2667" s="819">
        <f t="shared" si="84"/>
        <v>0</v>
      </c>
      <c r="J2667" s="819">
        <f t="shared" si="85"/>
        <v>1</v>
      </c>
      <c r="K2667" s="941"/>
    </row>
    <row r="2668" spans="1:11">
      <c r="A2668" s="15" t="s">
        <v>4657</v>
      </c>
      <c r="B2668" s="15" t="s">
        <v>17835</v>
      </c>
      <c r="C2668" s="772" t="s">
        <v>5567</v>
      </c>
      <c r="D2668" s="17" t="s">
        <v>16262</v>
      </c>
      <c r="E2668" s="825">
        <v>0</v>
      </c>
      <c r="F2668" s="772">
        <v>0</v>
      </c>
      <c r="G2668" s="825"/>
      <c r="H2668" s="772">
        <v>1</v>
      </c>
      <c r="I2668" s="819">
        <f t="shared" si="84"/>
        <v>0</v>
      </c>
      <c r="J2668" s="819">
        <f t="shared" si="85"/>
        <v>1</v>
      </c>
      <c r="K2668" s="941"/>
    </row>
    <row r="2669" spans="1:11">
      <c r="A2669" s="15" t="s">
        <v>4657</v>
      </c>
      <c r="B2669" s="15" t="s">
        <v>17835</v>
      </c>
      <c r="C2669" s="772" t="s">
        <v>4430</v>
      </c>
      <c r="D2669" s="17" t="s">
        <v>16263</v>
      </c>
      <c r="E2669" s="825">
        <v>0</v>
      </c>
      <c r="F2669" s="772">
        <v>1</v>
      </c>
      <c r="G2669" s="825"/>
      <c r="H2669" s="772">
        <v>1</v>
      </c>
      <c r="I2669" s="819">
        <f t="shared" si="84"/>
        <v>0</v>
      </c>
      <c r="J2669" s="819">
        <f t="shared" si="85"/>
        <v>2</v>
      </c>
      <c r="K2669" s="941"/>
    </row>
    <row r="2670" spans="1:11">
      <c r="A2670" s="15" t="s">
        <v>4657</v>
      </c>
      <c r="B2670" s="15" t="s">
        <v>17835</v>
      </c>
      <c r="C2670" s="772" t="s">
        <v>4431</v>
      </c>
      <c r="D2670" s="17" t="s">
        <v>16264</v>
      </c>
      <c r="E2670" s="825">
        <v>0</v>
      </c>
      <c r="F2670" s="772">
        <v>0</v>
      </c>
      <c r="G2670" s="825"/>
      <c r="H2670" s="772">
        <v>1</v>
      </c>
      <c r="I2670" s="819">
        <f t="shared" si="84"/>
        <v>0</v>
      </c>
      <c r="J2670" s="819">
        <f t="shared" si="85"/>
        <v>1</v>
      </c>
      <c r="K2670" s="941"/>
    </row>
    <row r="2671" spans="1:11">
      <c r="A2671" s="15" t="s">
        <v>4657</v>
      </c>
      <c r="B2671" s="15" t="s">
        <v>17835</v>
      </c>
      <c r="C2671" s="772" t="s">
        <v>4432</v>
      </c>
      <c r="D2671" s="17" t="s">
        <v>16265</v>
      </c>
      <c r="E2671" s="825">
        <v>0</v>
      </c>
      <c r="F2671" s="772">
        <v>0</v>
      </c>
      <c r="G2671" s="825"/>
      <c r="H2671" s="772">
        <v>1</v>
      </c>
      <c r="I2671" s="819">
        <f t="shared" si="84"/>
        <v>0</v>
      </c>
      <c r="J2671" s="819">
        <f t="shared" si="85"/>
        <v>1</v>
      </c>
      <c r="K2671" s="941"/>
    </row>
    <row r="2672" spans="1:11">
      <c r="A2672" s="15" t="s">
        <v>4657</v>
      </c>
      <c r="B2672" s="15" t="s">
        <v>17835</v>
      </c>
      <c r="C2672" s="772" t="s">
        <v>3395</v>
      </c>
      <c r="D2672" s="17" t="s">
        <v>15721</v>
      </c>
      <c r="E2672" s="825">
        <v>0</v>
      </c>
      <c r="F2672" s="772">
        <v>0</v>
      </c>
      <c r="G2672" s="825"/>
      <c r="H2672" s="772">
        <v>1</v>
      </c>
      <c r="I2672" s="819">
        <f t="shared" si="84"/>
        <v>0</v>
      </c>
      <c r="J2672" s="819">
        <f t="shared" si="85"/>
        <v>1</v>
      </c>
      <c r="K2672" s="941"/>
    </row>
    <row r="2673" spans="1:11">
      <c r="A2673" s="15" t="s">
        <v>4657</v>
      </c>
      <c r="B2673" s="15" t="s">
        <v>17835</v>
      </c>
      <c r="C2673" s="772" t="s">
        <v>2656</v>
      </c>
      <c r="D2673" s="17" t="s">
        <v>16266</v>
      </c>
      <c r="E2673" s="825">
        <v>0</v>
      </c>
      <c r="F2673" s="772">
        <v>0</v>
      </c>
      <c r="G2673" s="825"/>
      <c r="H2673" s="772">
        <v>1</v>
      </c>
      <c r="I2673" s="819">
        <f t="shared" si="84"/>
        <v>0</v>
      </c>
      <c r="J2673" s="819">
        <f t="shared" si="85"/>
        <v>1</v>
      </c>
      <c r="K2673" s="941"/>
    </row>
    <row r="2674" spans="1:11">
      <c r="A2674" s="15" t="s">
        <v>4657</v>
      </c>
      <c r="B2674" s="15" t="s">
        <v>17835</v>
      </c>
      <c r="C2674" s="772" t="s">
        <v>4433</v>
      </c>
      <c r="D2674" s="17" t="s">
        <v>14601</v>
      </c>
      <c r="E2674" s="825">
        <v>0</v>
      </c>
      <c r="F2674" s="772">
        <v>0</v>
      </c>
      <c r="G2674" s="825">
        <v>1</v>
      </c>
      <c r="H2674" s="772">
        <v>1</v>
      </c>
      <c r="I2674" s="819">
        <f t="shared" si="84"/>
        <v>1</v>
      </c>
      <c r="J2674" s="819">
        <f t="shared" si="85"/>
        <v>1</v>
      </c>
      <c r="K2674" s="941"/>
    </row>
    <row r="2675" spans="1:11">
      <c r="A2675" s="15" t="s">
        <v>4657</v>
      </c>
      <c r="B2675" s="15" t="s">
        <v>17835</v>
      </c>
      <c r="C2675" s="772" t="s">
        <v>4152</v>
      </c>
      <c r="D2675" s="17" t="s">
        <v>16094</v>
      </c>
      <c r="E2675" s="825">
        <v>0</v>
      </c>
      <c r="F2675" s="772">
        <v>0</v>
      </c>
      <c r="G2675" s="825"/>
      <c r="H2675" s="772">
        <v>1</v>
      </c>
      <c r="I2675" s="819">
        <f t="shared" si="84"/>
        <v>0</v>
      </c>
      <c r="J2675" s="819">
        <f t="shared" si="85"/>
        <v>1</v>
      </c>
      <c r="K2675" s="941"/>
    </row>
    <row r="2676" spans="1:11">
      <c r="A2676" s="15" t="s">
        <v>4657</v>
      </c>
      <c r="B2676" s="15" t="s">
        <v>17835</v>
      </c>
      <c r="C2676" s="772" t="s">
        <v>4434</v>
      </c>
      <c r="D2676" s="17" t="s">
        <v>16267</v>
      </c>
      <c r="E2676" s="825">
        <v>0</v>
      </c>
      <c r="F2676" s="772">
        <v>0</v>
      </c>
      <c r="G2676" s="825"/>
      <c r="H2676" s="772">
        <v>1</v>
      </c>
      <c r="I2676" s="819">
        <f t="shared" si="84"/>
        <v>0</v>
      </c>
      <c r="J2676" s="819">
        <f t="shared" si="85"/>
        <v>1</v>
      </c>
      <c r="K2676" s="941"/>
    </row>
    <row r="2677" spans="1:11">
      <c r="A2677" s="15" t="s">
        <v>4657</v>
      </c>
      <c r="B2677" s="15" t="s">
        <v>17835</v>
      </c>
      <c r="C2677" s="772" t="s">
        <v>4184</v>
      </c>
      <c r="D2677" s="17" t="s">
        <v>16118</v>
      </c>
      <c r="E2677" s="825">
        <v>0</v>
      </c>
      <c r="F2677" s="772">
        <v>0</v>
      </c>
      <c r="G2677" s="825">
        <v>4</v>
      </c>
      <c r="H2677" s="772">
        <v>5</v>
      </c>
      <c r="I2677" s="819">
        <f t="shared" si="84"/>
        <v>4</v>
      </c>
      <c r="J2677" s="819">
        <f t="shared" si="85"/>
        <v>5</v>
      </c>
      <c r="K2677" s="941"/>
    </row>
    <row r="2678" spans="1:11">
      <c r="A2678" s="15" t="s">
        <v>4657</v>
      </c>
      <c r="B2678" s="15" t="s">
        <v>17835</v>
      </c>
      <c r="C2678" s="772" t="s">
        <v>4186</v>
      </c>
      <c r="D2678" s="17" t="s">
        <v>16120</v>
      </c>
      <c r="E2678" s="825">
        <v>0</v>
      </c>
      <c r="F2678" s="772">
        <v>0</v>
      </c>
      <c r="G2678" s="825"/>
      <c r="H2678" s="772">
        <v>1</v>
      </c>
      <c r="I2678" s="819">
        <f t="shared" si="84"/>
        <v>0</v>
      </c>
      <c r="J2678" s="819">
        <f t="shared" si="85"/>
        <v>1</v>
      </c>
      <c r="K2678" s="941"/>
    </row>
    <row r="2679" spans="1:11">
      <c r="A2679" s="15" t="s">
        <v>4657</v>
      </c>
      <c r="B2679" s="15" t="s">
        <v>17835</v>
      </c>
      <c r="C2679" s="772" t="s">
        <v>4187</v>
      </c>
      <c r="D2679" s="17" t="s">
        <v>16121</v>
      </c>
      <c r="E2679" s="825">
        <v>0</v>
      </c>
      <c r="F2679" s="772">
        <v>0</v>
      </c>
      <c r="G2679" s="825"/>
      <c r="H2679" s="772">
        <v>1</v>
      </c>
      <c r="I2679" s="819">
        <f t="shared" si="84"/>
        <v>0</v>
      </c>
      <c r="J2679" s="819">
        <f t="shared" si="85"/>
        <v>1</v>
      </c>
      <c r="K2679" s="941"/>
    </row>
    <row r="2680" spans="1:11">
      <c r="A2680" s="15" t="s">
        <v>4657</v>
      </c>
      <c r="B2680" s="15" t="s">
        <v>17835</v>
      </c>
      <c r="C2680" s="772" t="s">
        <v>4191</v>
      </c>
      <c r="D2680" s="17" t="s">
        <v>16125</v>
      </c>
      <c r="E2680" s="825">
        <v>0</v>
      </c>
      <c r="F2680" s="772">
        <v>0</v>
      </c>
      <c r="G2680" s="825"/>
      <c r="H2680" s="772">
        <v>1</v>
      </c>
      <c r="I2680" s="819">
        <f t="shared" si="84"/>
        <v>0</v>
      </c>
      <c r="J2680" s="819">
        <f t="shared" si="85"/>
        <v>1</v>
      </c>
      <c r="K2680" s="941"/>
    </row>
    <row r="2681" spans="1:11">
      <c r="A2681" s="15" t="s">
        <v>4657</v>
      </c>
      <c r="B2681" s="15" t="s">
        <v>17835</v>
      </c>
      <c r="C2681" s="772" t="s">
        <v>3483</v>
      </c>
      <c r="D2681" s="17" t="s">
        <v>15789</v>
      </c>
      <c r="E2681" s="825">
        <v>0</v>
      </c>
      <c r="F2681" s="772">
        <v>0</v>
      </c>
      <c r="G2681" s="825"/>
      <c r="H2681" s="772">
        <v>1</v>
      </c>
      <c r="I2681" s="819">
        <f t="shared" si="84"/>
        <v>0</v>
      </c>
      <c r="J2681" s="819">
        <f t="shared" si="85"/>
        <v>1</v>
      </c>
      <c r="K2681" s="941"/>
    </row>
    <row r="2682" spans="1:11">
      <c r="A2682" s="15" t="s">
        <v>4657</v>
      </c>
      <c r="B2682" s="15" t="s">
        <v>17835</v>
      </c>
      <c r="C2682" s="772" t="s">
        <v>3485</v>
      </c>
      <c r="D2682" s="17" t="s">
        <v>15791</v>
      </c>
      <c r="E2682" s="825">
        <v>0</v>
      </c>
      <c r="F2682" s="772">
        <v>0</v>
      </c>
      <c r="G2682" s="825"/>
      <c r="H2682" s="772">
        <v>1</v>
      </c>
      <c r="I2682" s="819">
        <f t="shared" si="84"/>
        <v>0</v>
      </c>
      <c r="J2682" s="819">
        <f t="shared" si="85"/>
        <v>1</v>
      </c>
      <c r="K2682" s="941"/>
    </row>
    <row r="2683" spans="1:11">
      <c r="A2683" s="15" t="s">
        <v>4657</v>
      </c>
      <c r="B2683" s="15" t="s">
        <v>17835</v>
      </c>
      <c r="C2683" s="772" t="s">
        <v>3490</v>
      </c>
      <c r="D2683" s="17" t="s">
        <v>15796</v>
      </c>
      <c r="E2683" s="825">
        <v>0</v>
      </c>
      <c r="F2683" s="772">
        <v>0</v>
      </c>
      <c r="G2683" s="825"/>
      <c r="H2683" s="772">
        <v>1</v>
      </c>
      <c r="I2683" s="819">
        <f t="shared" si="84"/>
        <v>0</v>
      </c>
      <c r="J2683" s="819">
        <f t="shared" si="85"/>
        <v>1</v>
      </c>
      <c r="K2683" s="941"/>
    </row>
    <row r="2684" spans="1:11">
      <c r="A2684" s="15" t="s">
        <v>4657</v>
      </c>
      <c r="B2684" s="15" t="s">
        <v>17835</v>
      </c>
      <c r="C2684" s="772" t="s">
        <v>3492</v>
      </c>
      <c r="D2684" s="17" t="s">
        <v>15798</v>
      </c>
      <c r="E2684" s="825">
        <v>0</v>
      </c>
      <c r="F2684" s="772">
        <v>0</v>
      </c>
      <c r="G2684" s="825"/>
      <c r="H2684" s="772">
        <v>1</v>
      </c>
      <c r="I2684" s="819">
        <f t="shared" si="84"/>
        <v>0</v>
      </c>
      <c r="J2684" s="819">
        <f t="shared" si="85"/>
        <v>1</v>
      </c>
      <c r="K2684" s="941"/>
    </row>
    <row r="2685" spans="1:11">
      <c r="A2685" s="15" t="s">
        <v>4657</v>
      </c>
      <c r="B2685" s="15" t="s">
        <v>17835</v>
      </c>
      <c r="C2685" s="772" t="s">
        <v>4435</v>
      </c>
      <c r="D2685" s="17" t="s">
        <v>16268</v>
      </c>
      <c r="E2685" s="825">
        <v>0</v>
      </c>
      <c r="F2685" s="772">
        <v>0</v>
      </c>
      <c r="G2685" s="825"/>
      <c r="H2685" s="772">
        <v>1</v>
      </c>
      <c r="I2685" s="819">
        <f t="shared" si="84"/>
        <v>0</v>
      </c>
      <c r="J2685" s="819">
        <f t="shared" si="85"/>
        <v>1</v>
      </c>
      <c r="K2685" s="941"/>
    </row>
    <row r="2686" spans="1:11">
      <c r="A2686" s="15" t="s">
        <v>4657</v>
      </c>
      <c r="B2686" s="15" t="s">
        <v>17835</v>
      </c>
      <c r="C2686" s="772" t="s">
        <v>4436</v>
      </c>
      <c r="D2686" s="17" t="s">
        <v>16269</v>
      </c>
      <c r="E2686" s="825">
        <v>0</v>
      </c>
      <c r="F2686" s="772">
        <v>0</v>
      </c>
      <c r="G2686" s="825"/>
      <c r="H2686" s="772">
        <v>1</v>
      </c>
      <c r="I2686" s="819">
        <f t="shared" si="84"/>
        <v>0</v>
      </c>
      <c r="J2686" s="819">
        <f t="shared" si="85"/>
        <v>1</v>
      </c>
      <c r="K2686" s="941"/>
    </row>
    <row r="2687" spans="1:11">
      <c r="A2687" s="15" t="s">
        <v>4657</v>
      </c>
      <c r="B2687" s="15" t="s">
        <v>17835</v>
      </c>
      <c r="C2687" s="772" t="s">
        <v>3651</v>
      </c>
      <c r="D2687" s="17" t="s">
        <v>15958</v>
      </c>
      <c r="E2687" s="825">
        <v>0</v>
      </c>
      <c r="F2687" s="772">
        <v>0</v>
      </c>
      <c r="G2687" s="825"/>
      <c r="H2687" s="772">
        <v>1</v>
      </c>
      <c r="I2687" s="819">
        <f t="shared" si="84"/>
        <v>0</v>
      </c>
      <c r="J2687" s="819">
        <f t="shared" si="85"/>
        <v>1</v>
      </c>
      <c r="K2687" s="941"/>
    </row>
    <row r="2688" spans="1:11">
      <c r="A2688" s="15" t="s">
        <v>4657</v>
      </c>
      <c r="B2688" s="15" t="s">
        <v>17835</v>
      </c>
      <c r="C2688" s="772" t="s">
        <v>3497</v>
      </c>
      <c r="D2688" s="17" t="s">
        <v>15803</v>
      </c>
      <c r="E2688" s="825">
        <v>0</v>
      </c>
      <c r="F2688" s="772">
        <v>0</v>
      </c>
      <c r="G2688" s="825"/>
      <c r="H2688" s="772">
        <v>10</v>
      </c>
      <c r="I2688" s="819">
        <f t="shared" si="84"/>
        <v>0</v>
      </c>
      <c r="J2688" s="819">
        <f t="shared" si="85"/>
        <v>10</v>
      </c>
      <c r="K2688" s="941"/>
    </row>
    <row r="2689" spans="1:11">
      <c r="A2689" s="15" t="s">
        <v>4657</v>
      </c>
      <c r="B2689" s="15" t="s">
        <v>17835</v>
      </c>
      <c r="C2689" s="772" t="s">
        <v>3585</v>
      </c>
      <c r="D2689" s="17" t="s">
        <v>15892</v>
      </c>
      <c r="E2689" s="825">
        <v>0</v>
      </c>
      <c r="F2689" s="772">
        <v>0</v>
      </c>
      <c r="G2689" s="825"/>
      <c r="H2689" s="772">
        <v>1</v>
      </c>
      <c r="I2689" s="819">
        <f t="shared" ref="I2689:I2752" si="86">E2689+G2689</f>
        <v>0</v>
      </c>
      <c r="J2689" s="819">
        <f t="shared" ref="J2689:J2752" si="87">F2689+H2689</f>
        <v>1</v>
      </c>
      <c r="K2689" s="941"/>
    </row>
    <row r="2690" spans="1:11">
      <c r="A2690" s="15" t="s">
        <v>4657</v>
      </c>
      <c r="B2690" s="15" t="s">
        <v>17835</v>
      </c>
      <c r="C2690" s="772" t="s">
        <v>3499</v>
      </c>
      <c r="D2690" s="17" t="s">
        <v>15805</v>
      </c>
      <c r="E2690" s="825">
        <v>0</v>
      </c>
      <c r="F2690" s="772">
        <v>0</v>
      </c>
      <c r="G2690" s="825"/>
      <c r="H2690" s="772">
        <v>1</v>
      </c>
      <c r="I2690" s="819">
        <f t="shared" si="86"/>
        <v>0</v>
      </c>
      <c r="J2690" s="819">
        <f t="shared" si="87"/>
        <v>1</v>
      </c>
      <c r="K2690" s="941"/>
    </row>
    <row r="2691" spans="1:11">
      <c r="A2691" s="15" t="s">
        <v>4657</v>
      </c>
      <c r="B2691" s="15" t="s">
        <v>17835</v>
      </c>
      <c r="C2691" s="772" t="s">
        <v>3500</v>
      </c>
      <c r="D2691" s="17" t="s">
        <v>15806</v>
      </c>
      <c r="E2691" s="825">
        <v>0</v>
      </c>
      <c r="F2691" s="772">
        <v>0</v>
      </c>
      <c r="G2691" s="825"/>
      <c r="H2691" s="772">
        <v>1</v>
      </c>
      <c r="I2691" s="819">
        <f t="shared" si="86"/>
        <v>0</v>
      </c>
      <c r="J2691" s="819">
        <f t="shared" si="87"/>
        <v>1</v>
      </c>
      <c r="K2691" s="941"/>
    </row>
    <row r="2692" spans="1:11">
      <c r="A2692" s="15" t="s">
        <v>4657</v>
      </c>
      <c r="B2692" s="15" t="s">
        <v>17835</v>
      </c>
      <c r="C2692" s="772" t="s">
        <v>3501</v>
      </c>
      <c r="D2692" s="17" t="s">
        <v>15807</v>
      </c>
      <c r="E2692" s="825">
        <v>0</v>
      </c>
      <c r="F2692" s="772">
        <v>0</v>
      </c>
      <c r="G2692" s="825"/>
      <c r="H2692" s="772">
        <v>5</v>
      </c>
      <c r="I2692" s="819">
        <f t="shared" si="86"/>
        <v>0</v>
      </c>
      <c r="J2692" s="819">
        <f t="shared" si="87"/>
        <v>5</v>
      </c>
      <c r="K2692" s="941"/>
    </row>
    <row r="2693" spans="1:11">
      <c r="A2693" s="15" t="s">
        <v>4657</v>
      </c>
      <c r="B2693" s="15" t="s">
        <v>17835</v>
      </c>
      <c r="C2693" s="772" t="s">
        <v>3608</v>
      </c>
      <c r="D2693" s="17" t="s">
        <v>15915</v>
      </c>
      <c r="E2693" s="825">
        <v>0</v>
      </c>
      <c r="F2693" s="772">
        <v>0</v>
      </c>
      <c r="G2693" s="825"/>
      <c r="H2693" s="772">
        <v>1</v>
      </c>
      <c r="I2693" s="819">
        <f t="shared" si="86"/>
        <v>0</v>
      </c>
      <c r="J2693" s="819">
        <f t="shared" si="87"/>
        <v>1</v>
      </c>
      <c r="K2693" s="941"/>
    </row>
    <row r="2694" spans="1:11">
      <c r="A2694" s="15" t="s">
        <v>4657</v>
      </c>
      <c r="B2694" s="15" t="s">
        <v>17835</v>
      </c>
      <c r="C2694" s="772" t="s">
        <v>3692</v>
      </c>
      <c r="D2694" s="17" t="s">
        <v>16270</v>
      </c>
      <c r="E2694" s="825">
        <v>0</v>
      </c>
      <c r="F2694" s="772">
        <v>0</v>
      </c>
      <c r="G2694" s="825"/>
      <c r="H2694" s="772">
        <v>1</v>
      </c>
      <c r="I2694" s="819">
        <f t="shared" si="86"/>
        <v>0</v>
      </c>
      <c r="J2694" s="819">
        <f t="shared" si="87"/>
        <v>1</v>
      </c>
      <c r="K2694" s="941"/>
    </row>
    <row r="2695" spans="1:11">
      <c r="A2695" s="15" t="s">
        <v>4657</v>
      </c>
      <c r="B2695" s="15" t="s">
        <v>17835</v>
      </c>
      <c r="C2695" s="772" t="s">
        <v>3516</v>
      </c>
      <c r="D2695" s="17" t="s">
        <v>15821</v>
      </c>
      <c r="E2695" s="825">
        <v>0</v>
      </c>
      <c r="F2695" s="772">
        <v>0</v>
      </c>
      <c r="G2695" s="825"/>
      <c r="H2695" s="772">
        <v>1</v>
      </c>
      <c r="I2695" s="819">
        <f t="shared" si="86"/>
        <v>0</v>
      </c>
      <c r="J2695" s="819">
        <f t="shared" si="87"/>
        <v>1</v>
      </c>
      <c r="K2695" s="941"/>
    </row>
    <row r="2696" spans="1:11">
      <c r="A2696" s="15" t="s">
        <v>4657</v>
      </c>
      <c r="B2696" s="15" t="s">
        <v>17835</v>
      </c>
      <c r="C2696" s="772" t="s">
        <v>3519</v>
      </c>
      <c r="D2696" s="17" t="s">
        <v>15824</v>
      </c>
      <c r="E2696" s="825">
        <v>0</v>
      </c>
      <c r="F2696" s="772">
        <v>0</v>
      </c>
      <c r="G2696" s="825">
        <v>1</v>
      </c>
      <c r="H2696" s="772">
        <v>1</v>
      </c>
      <c r="I2696" s="819">
        <f t="shared" si="86"/>
        <v>1</v>
      </c>
      <c r="J2696" s="819">
        <f t="shared" si="87"/>
        <v>1</v>
      </c>
      <c r="K2696" s="941"/>
    </row>
    <row r="2697" spans="1:11">
      <c r="A2697" s="15" t="s">
        <v>4657</v>
      </c>
      <c r="B2697" s="15" t="s">
        <v>17835</v>
      </c>
      <c r="C2697" s="772" t="s">
        <v>3530</v>
      </c>
      <c r="D2697" s="17" t="s">
        <v>15835</v>
      </c>
      <c r="E2697" s="825">
        <v>0</v>
      </c>
      <c r="F2697" s="772">
        <v>0</v>
      </c>
      <c r="G2697" s="825"/>
      <c r="H2697" s="772">
        <v>1</v>
      </c>
      <c r="I2697" s="819">
        <f t="shared" si="86"/>
        <v>0</v>
      </c>
      <c r="J2697" s="819">
        <f t="shared" si="87"/>
        <v>1</v>
      </c>
      <c r="K2697" s="941"/>
    </row>
    <row r="2698" spans="1:11">
      <c r="A2698" s="15" t="s">
        <v>4657</v>
      </c>
      <c r="B2698" s="15" t="s">
        <v>17835</v>
      </c>
      <c r="C2698" s="772" t="s">
        <v>3531</v>
      </c>
      <c r="D2698" s="17" t="s">
        <v>15836</v>
      </c>
      <c r="E2698" s="825">
        <v>0</v>
      </c>
      <c r="F2698" s="772">
        <v>0</v>
      </c>
      <c r="G2698" s="825">
        <v>1</v>
      </c>
      <c r="H2698" s="772">
        <v>1</v>
      </c>
      <c r="I2698" s="819">
        <f t="shared" si="86"/>
        <v>1</v>
      </c>
      <c r="J2698" s="819">
        <f t="shared" si="87"/>
        <v>1</v>
      </c>
      <c r="K2698" s="941"/>
    </row>
    <row r="2699" spans="1:11">
      <c r="A2699" s="15" t="s">
        <v>4657</v>
      </c>
      <c r="B2699" s="15" t="s">
        <v>17835</v>
      </c>
      <c r="C2699" s="772" t="s">
        <v>3533</v>
      </c>
      <c r="D2699" s="17" t="s">
        <v>15838</v>
      </c>
      <c r="E2699" s="825">
        <v>0</v>
      </c>
      <c r="F2699" s="772">
        <v>1</v>
      </c>
      <c r="G2699" s="825"/>
      <c r="H2699" s="772">
        <v>5</v>
      </c>
      <c r="I2699" s="819">
        <f t="shared" si="86"/>
        <v>0</v>
      </c>
      <c r="J2699" s="819">
        <f t="shared" si="87"/>
        <v>6</v>
      </c>
      <c r="K2699" s="941"/>
    </row>
    <row r="2700" spans="1:11">
      <c r="A2700" s="15" t="s">
        <v>4657</v>
      </c>
      <c r="B2700" s="15" t="s">
        <v>17835</v>
      </c>
      <c r="C2700" s="772" t="s">
        <v>3535</v>
      </c>
      <c r="D2700" s="17" t="s">
        <v>15840</v>
      </c>
      <c r="E2700" s="825">
        <v>0</v>
      </c>
      <c r="F2700" s="772">
        <v>0</v>
      </c>
      <c r="G2700" s="825"/>
      <c r="H2700" s="772">
        <v>1</v>
      </c>
      <c r="I2700" s="819">
        <f t="shared" si="86"/>
        <v>0</v>
      </c>
      <c r="J2700" s="819">
        <f t="shared" si="87"/>
        <v>1</v>
      </c>
      <c r="K2700" s="941"/>
    </row>
    <row r="2701" spans="1:11">
      <c r="A2701" s="15" t="s">
        <v>4657</v>
      </c>
      <c r="B2701" s="15" t="s">
        <v>17835</v>
      </c>
      <c r="C2701" s="772" t="s">
        <v>3627</v>
      </c>
      <c r="D2701" s="17" t="s">
        <v>15934</v>
      </c>
      <c r="E2701" s="825">
        <v>0</v>
      </c>
      <c r="F2701" s="772">
        <v>0</v>
      </c>
      <c r="G2701" s="825"/>
      <c r="H2701" s="772">
        <v>1</v>
      </c>
      <c r="I2701" s="819">
        <f t="shared" si="86"/>
        <v>0</v>
      </c>
      <c r="J2701" s="819">
        <f t="shared" si="87"/>
        <v>1</v>
      </c>
      <c r="K2701" s="941"/>
    </row>
    <row r="2702" spans="1:11">
      <c r="A2702" s="15" t="s">
        <v>4657</v>
      </c>
      <c r="B2702" s="15" t="s">
        <v>17835</v>
      </c>
      <c r="C2702" s="772" t="s">
        <v>3627</v>
      </c>
      <c r="D2702" s="17" t="s">
        <v>15934</v>
      </c>
      <c r="E2702" s="825">
        <v>0</v>
      </c>
      <c r="F2702" s="772">
        <v>0</v>
      </c>
      <c r="G2702" s="825"/>
      <c r="H2702" s="772">
        <v>1</v>
      </c>
      <c r="I2702" s="819">
        <f t="shared" si="86"/>
        <v>0</v>
      </c>
      <c r="J2702" s="819">
        <f t="shared" si="87"/>
        <v>1</v>
      </c>
      <c r="K2702" s="941"/>
    </row>
    <row r="2703" spans="1:11">
      <c r="A2703" s="15" t="s">
        <v>4657</v>
      </c>
      <c r="B2703" s="15" t="s">
        <v>17835</v>
      </c>
      <c r="C2703" s="772" t="s">
        <v>3556</v>
      </c>
      <c r="D2703" s="17" t="s">
        <v>15862</v>
      </c>
      <c r="E2703" s="825">
        <v>0</v>
      </c>
      <c r="F2703" s="772">
        <v>0</v>
      </c>
      <c r="G2703" s="825"/>
      <c r="H2703" s="772">
        <v>1</v>
      </c>
      <c r="I2703" s="819">
        <f t="shared" si="86"/>
        <v>0</v>
      </c>
      <c r="J2703" s="819">
        <f t="shared" si="87"/>
        <v>1</v>
      </c>
      <c r="K2703" s="941"/>
    </row>
    <row r="2704" spans="1:11">
      <c r="A2704" s="15" t="s">
        <v>4657</v>
      </c>
      <c r="B2704" s="15" t="s">
        <v>17835</v>
      </c>
      <c r="C2704" s="772" t="s">
        <v>3557</v>
      </c>
      <c r="D2704" s="17" t="s">
        <v>15863</v>
      </c>
      <c r="E2704" s="825">
        <v>0</v>
      </c>
      <c r="F2704" s="772">
        <v>0</v>
      </c>
      <c r="G2704" s="825"/>
      <c r="H2704" s="772">
        <v>5</v>
      </c>
      <c r="I2704" s="819">
        <f t="shared" si="86"/>
        <v>0</v>
      </c>
      <c r="J2704" s="819">
        <f t="shared" si="87"/>
        <v>5</v>
      </c>
      <c r="K2704" s="941"/>
    </row>
    <row r="2705" spans="1:11">
      <c r="A2705" s="15" t="s">
        <v>4657</v>
      </c>
      <c r="B2705" s="15" t="s">
        <v>17835</v>
      </c>
      <c r="C2705" s="772" t="s">
        <v>3558</v>
      </c>
      <c r="D2705" s="17" t="s">
        <v>15864</v>
      </c>
      <c r="E2705" s="825">
        <v>0</v>
      </c>
      <c r="F2705" s="772">
        <v>0</v>
      </c>
      <c r="G2705" s="825">
        <v>5</v>
      </c>
      <c r="H2705" s="772">
        <v>1</v>
      </c>
      <c r="I2705" s="819">
        <f t="shared" si="86"/>
        <v>5</v>
      </c>
      <c r="J2705" s="819">
        <f t="shared" si="87"/>
        <v>1</v>
      </c>
      <c r="K2705" s="941"/>
    </row>
    <row r="2706" spans="1:11">
      <c r="A2706" s="15" t="s">
        <v>4657</v>
      </c>
      <c r="B2706" s="15" t="s">
        <v>17835</v>
      </c>
      <c r="C2706" s="772" t="s">
        <v>3668</v>
      </c>
      <c r="D2706" s="17" t="s">
        <v>14593</v>
      </c>
      <c r="E2706" s="825">
        <v>0</v>
      </c>
      <c r="F2706" s="772">
        <v>0</v>
      </c>
      <c r="G2706" s="825"/>
      <c r="H2706" s="772">
        <v>1</v>
      </c>
      <c r="I2706" s="819">
        <f t="shared" si="86"/>
        <v>0</v>
      </c>
      <c r="J2706" s="819">
        <f t="shared" si="87"/>
        <v>1</v>
      </c>
      <c r="K2706" s="941"/>
    </row>
    <row r="2707" spans="1:11">
      <c r="A2707" s="15" t="s">
        <v>4657</v>
      </c>
      <c r="B2707" s="15" t="s">
        <v>17835</v>
      </c>
      <c r="C2707" s="772" t="s">
        <v>3559</v>
      </c>
      <c r="D2707" s="17" t="s">
        <v>15865</v>
      </c>
      <c r="E2707" s="825">
        <v>0</v>
      </c>
      <c r="F2707" s="772">
        <v>0</v>
      </c>
      <c r="G2707" s="825"/>
      <c r="H2707" s="772">
        <v>1</v>
      </c>
      <c r="I2707" s="819">
        <f t="shared" si="86"/>
        <v>0</v>
      </c>
      <c r="J2707" s="819">
        <f t="shared" si="87"/>
        <v>1</v>
      </c>
      <c r="K2707" s="941"/>
    </row>
    <row r="2708" spans="1:11">
      <c r="A2708" s="15" t="s">
        <v>4657</v>
      </c>
      <c r="B2708" s="15" t="s">
        <v>17835</v>
      </c>
      <c r="C2708" s="772" t="s">
        <v>3631</v>
      </c>
      <c r="D2708" s="17" t="s">
        <v>15938</v>
      </c>
      <c r="E2708" s="825">
        <v>0</v>
      </c>
      <c r="F2708" s="772">
        <v>0</v>
      </c>
      <c r="G2708" s="825"/>
      <c r="H2708" s="772">
        <v>1</v>
      </c>
      <c r="I2708" s="819">
        <f t="shared" si="86"/>
        <v>0</v>
      </c>
      <c r="J2708" s="819">
        <f t="shared" si="87"/>
        <v>1</v>
      </c>
      <c r="K2708" s="941"/>
    </row>
    <row r="2709" spans="1:11">
      <c r="A2709" s="15" t="s">
        <v>4657</v>
      </c>
      <c r="B2709" s="15" t="s">
        <v>17835</v>
      </c>
      <c r="C2709" s="772" t="s">
        <v>3560</v>
      </c>
      <c r="D2709" s="17" t="s">
        <v>15866</v>
      </c>
      <c r="E2709" s="825">
        <v>0</v>
      </c>
      <c r="F2709" s="772">
        <v>0</v>
      </c>
      <c r="G2709" s="825">
        <v>18</v>
      </c>
      <c r="H2709" s="772">
        <v>15</v>
      </c>
      <c r="I2709" s="819">
        <f t="shared" si="86"/>
        <v>18</v>
      </c>
      <c r="J2709" s="819">
        <f t="shared" si="87"/>
        <v>15</v>
      </c>
      <c r="K2709" s="941"/>
    </row>
    <row r="2710" spans="1:11">
      <c r="A2710" s="15" t="s">
        <v>4657</v>
      </c>
      <c r="B2710" s="15" t="s">
        <v>17835</v>
      </c>
      <c r="C2710" s="772" t="s">
        <v>3654</v>
      </c>
      <c r="D2710" s="17" t="s">
        <v>15961</v>
      </c>
      <c r="E2710" s="825">
        <v>0</v>
      </c>
      <c r="F2710" s="772">
        <v>0</v>
      </c>
      <c r="G2710" s="825">
        <v>2</v>
      </c>
      <c r="H2710" s="772">
        <v>5</v>
      </c>
      <c r="I2710" s="819">
        <f t="shared" si="86"/>
        <v>2</v>
      </c>
      <c r="J2710" s="819">
        <f t="shared" si="87"/>
        <v>5</v>
      </c>
      <c r="K2710" s="941"/>
    </row>
    <row r="2711" spans="1:11">
      <c r="A2711" s="15" t="s">
        <v>4657</v>
      </c>
      <c r="B2711" s="15" t="s">
        <v>17835</v>
      </c>
      <c r="C2711" s="772" t="s">
        <v>3561</v>
      </c>
      <c r="D2711" s="17" t="s">
        <v>15867</v>
      </c>
      <c r="E2711" s="825">
        <v>0</v>
      </c>
      <c r="F2711" s="772">
        <v>0</v>
      </c>
      <c r="G2711" s="825">
        <v>8</v>
      </c>
      <c r="H2711" s="772">
        <v>10</v>
      </c>
      <c r="I2711" s="819">
        <f t="shared" si="86"/>
        <v>8</v>
      </c>
      <c r="J2711" s="819">
        <f t="shared" si="87"/>
        <v>10</v>
      </c>
      <c r="K2711" s="941"/>
    </row>
    <row r="2712" spans="1:11">
      <c r="A2712" s="15" t="s">
        <v>4657</v>
      </c>
      <c r="B2712" s="15" t="s">
        <v>17835</v>
      </c>
      <c r="C2712" s="772" t="s">
        <v>3561</v>
      </c>
      <c r="D2712" s="17" t="s">
        <v>15867</v>
      </c>
      <c r="E2712" s="825">
        <v>0</v>
      </c>
      <c r="F2712" s="772">
        <v>0</v>
      </c>
      <c r="G2712" s="825">
        <v>8</v>
      </c>
      <c r="H2712" s="772">
        <v>10</v>
      </c>
      <c r="I2712" s="819">
        <f t="shared" si="86"/>
        <v>8</v>
      </c>
      <c r="J2712" s="819">
        <f t="shared" si="87"/>
        <v>10</v>
      </c>
      <c r="K2712" s="941"/>
    </row>
    <row r="2713" spans="1:11">
      <c r="A2713" s="15" t="s">
        <v>4657</v>
      </c>
      <c r="B2713" s="15" t="s">
        <v>17835</v>
      </c>
      <c r="C2713" s="772" t="s">
        <v>3644</v>
      </c>
      <c r="D2713" s="17" t="s">
        <v>15951</v>
      </c>
      <c r="E2713" s="825">
        <v>0</v>
      </c>
      <c r="F2713" s="772">
        <v>0</v>
      </c>
      <c r="G2713" s="825">
        <v>6</v>
      </c>
      <c r="H2713" s="772">
        <v>10</v>
      </c>
      <c r="I2713" s="819">
        <f t="shared" si="86"/>
        <v>6</v>
      </c>
      <c r="J2713" s="819">
        <f t="shared" si="87"/>
        <v>10</v>
      </c>
      <c r="K2713" s="941"/>
    </row>
    <row r="2714" spans="1:11">
      <c r="A2714" s="15" t="s">
        <v>4657</v>
      </c>
      <c r="B2714" s="15" t="s">
        <v>17835</v>
      </c>
      <c r="C2714" s="772" t="s">
        <v>4437</v>
      </c>
      <c r="D2714" s="17" t="s">
        <v>16271</v>
      </c>
      <c r="E2714" s="825">
        <v>0</v>
      </c>
      <c r="F2714" s="772">
        <v>0</v>
      </c>
      <c r="G2714" s="825"/>
      <c r="H2714" s="772">
        <v>1</v>
      </c>
      <c r="I2714" s="819">
        <f t="shared" si="86"/>
        <v>0</v>
      </c>
      <c r="J2714" s="819">
        <f t="shared" si="87"/>
        <v>1</v>
      </c>
      <c r="K2714" s="941"/>
    </row>
    <row r="2715" spans="1:11">
      <c r="A2715" s="15" t="s">
        <v>4657</v>
      </c>
      <c r="B2715" s="15" t="s">
        <v>17835</v>
      </c>
      <c r="C2715" s="772" t="s">
        <v>3669</v>
      </c>
      <c r="D2715" s="17" t="s">
        <v>14594</v>
      </c>
      <c r="E2715" s="825">
        <v>0</v>
      </c>
      <c r="F2715" s="772">
        <v>0</v>
      </c>
      <c r="G2715" s="825"/>
      <c r="H2715" s="772">
        <v>1</v>
      </c>
      <c r="I2715" s="819">
        <f t="shared" si="86"/>
        <v>0</v>
      </c>
      <c r="J2715" s="819">
        <f t="shared" si="87"/>
        <v>1</v>
      </c>
      <c r="K2715" s="941"/>
    </row>
    <row r="2716" spans="1:11">
      <c r="A2716" s="15" t="s">
        <v>4657</v>
      </c>
      <c r="B2716" s="15" t="s">
        <v>17835</v>
      </c>
      <c r="C2716" s="772" t="s">
        <v>3634</v>
      </c>
      <c r="D2716" s="17" t="s">
        <v>15941</v>
      </c>
      <c r="E2716" s="825">
        <v>0</v>
      </c>
      <c r="F2716" s="772">
        <v>0</v>
      </c>
      <c r="G2716" s="825">
        <v>114</v>
      </c>
      <c r="H2716" s="772">
        <v>140</v>
      </c>
      <c r="I2716" s="819">
        <f t="shared" si="86"/>
        <v>114</v>
      </c>
      <c r="J2716" s="819">
        <f t="shared" si="87"/>
        <v>140</v>
      </c>
      <c r="K2716" s="941"/>
    </row>
    <row r="2717" spans="1:11">
      <c r="A2717" s="15" t="s">
        <v>4657</v>
      </c>
      <c r="B2717" s="15" t="s">
        <v>17835</v>
      </c>
      <c r="C2717" s="772" t="s">
        <v>3635</v>
      </c>
      <c r="D2717" s="17" t="s">
        <v>15942</v>
      </c>
      <c r="E2717" s="825">
        <v>0</v>
      </c>
      <c r="F2717" s="772">
        <v>0</v>
      </c>
      <c r="G2717" s="825">
        <v>2</v>
      </c>
      <c r="H2717" s="772">
        <v>10</v>
      </c>
      <c r="I2717" s="819">
        <f t="shared" si="86"/>
        <v>2</v>
      </c>
      <c r="J2717" s="819">
        <f t="shared" si="87"/>
        <v>10</v>
      </c>
      <c r="K2717" s="941"/>
    </row>
    <row r="2718" spans="1:11">
      <c r="A2718" s="15" t="s">
        <v>4657</v>
      </c>
      <c r="B2718" s="15" t="s">
        <v>17835</v>
      </c>
      <c r="C2718" s="772" t="s">
        <v>4438</v>
      </c>
      <c r="D2718" s="17" t="s">
        <v>16272</v>
      </c>
      <c r="E2718" s="825">
        <v>0</v>
      </c>
      <c r="F2718" s="772">
        <v>0</v>
      </c>
      <c r="G2718" s="825">
        <v>9</v>
      </c>
      <c r="H2718" s="772">
        <v>10</v>
      </c>
      <c r="I2718" s="819">
        <f t="shared" si="86"/>
        <v>9</v>
      </c>
      <c r="J2718" s="819">
        <f t="shared" si="87"/>
        <v>10</v>
      </c>
      <c r="K2718" s="941"/>
    </row>
    <row r="2719" spans="1:11">
      <c r="A2719" s="15" t="s">
        <v>4657</v>
      </c>
      <c r="B2719" s="15" t="s">
        <v>17835</v>
      </c>
      <c r="C2719" s="772" t="s">
        <v>3636</v>
      </c>
      <c r="D2719" s="17" t="s">
        <v>15943</v>
      </c>
      <c r="E2719" s="825">
        <v>0</v>
      </c>
      <c r="F2719" s="772">
        <v>0</v>
      </c>
      <c r="G2719" s="825">
        <v>1</v>
      </c>
      <c r="H2719" s="772">
        <v>5</v>
      </c>
      <c r="I2719" s="819">
        <f t="shared" si="86"/>
        <v>1</v>
      </c>
      <c r="J2719" s="819">
        <f t="shared" si="87"/>
        <v>5</v>
      </c>
      <c r="K2719" s="941"/>
    </row>
    <row r="2720" spans="1:11">
      <c r="A2720" s="15" t="s">
        <v>4657</v>
      </c>
      <c r="B2720" s="15" t="s">
        <v>17835</v>
      </c>
      <c r="C2720" s="772" t="s">
        <v>3637</v>
      </c>
      <c r="D2720" s="17" t="s">
        <v>15944</v>
      </c>
      <c r="E2720" s="825">
        <v>0</v>
      </c>
      <c r="F2720" s="772">
        <v>0</v>
      </c>
      <c r="G2720" s="825"/>
      <c r="H2720" s="772">
        <v>1</v>
      </c>
      <c r="I2720" s="819">
        <f t="shared" si="86"/>
        <v>0</v>
      </c>
      <c r="J2720" s="819">
        <f t="shared" si="87"/>
        <v>1</v>
      </c>
      <c r="K2720" s="941"/>
    </row>
    <row r="2721" spans="1:11">
      <c r="A2721" s="15" t="s">
        <v>4657</v>
      </c>
      <c r="B2721" s="15" t="s">
        <v>17835</v>
      </c>
      <c r="C2721" s="772" t="s">
        <v>3638</v>
      </c>
      <c r="D2721" s="17" t="s">
        <v>15945</v>
      </c>
      <c r="E2721" s="825">
        <v>0</v>
      </c>
      <c r="F2721" s="772">
        <v>0</v>
      </c>
      <c r="G2721" s="825">
        <v>10</v>
      </c>
      <c r="H2721" s="772">
        <v>20</v>
      </c>
      <c r="I2721" s="819">
        <f t="shared" si="86"/>
        <v>10</v>
      </c>
      <c r="J2721" s="819">
        <f t="shared" si="87"/>
        <v>20</v>
      </c>
      <c r="K2721" s="941"/>
    </row>
    <row r="2722" spans="1:11">
      <c r="A2722" s="15" t="s">
        <v>4657</v>
      </c>
      <c r="B2722" s="15" t="s">
        <v>17835</v>
      </c>
      <c r="C2722" s="772" t="s">
        <v>3639</v>
      </c>
      <c r="D2722" s="17" t="s">
        <v>15946</v>
      </c>
      <c r="E2722" s="825">
        <v>0</v>
      </c>
      <c r="F2722" s="772">
        <v>1</v>
      </c>
      <c r="G2722" s="825"/>
      <c r="H2722" s="772">
        <v>1</v>
      </c>
      <c r="I2722" s="819">
        <f t="shared" si="86"/>
        <v>0</v>
      </c>
      <c r="J2722" s="819">
        <f t="shared" si="87"/>
        <v>2</v>
      </c>
      <c r="K2722" s="941"/>
    </row>
    <row r="2723" spans="1:11">
      <c r="A2723" s="15" t="s">
        <v>4657</v>
      </c>
      <c r="B2723" s="15" t="s">
        <v>17835</v>
      </c>
      <c r="C2723" s="772" t="s">
        <v>3640</v>
      </c>
      <c r="D2723" s="17" t="s">
        <v>15947</v>
      </c>
      <c r="E2723" s="825">
        <v>0</v>
      </c>
      <c r="F2723" s="772">
        <v>0</v>
      </c>
      <c r="G2723" s="825"/>
      <c r="H2723" s="772">
        <v>1</v>
      </c>
      <c r="I2723" s="819">
        <f t="shared" si="86"/>
        <v>0</v>
      </c>
      <c r="J2723" s="819">
        <f t="shared" si="87"/>
        <v>1</v>
      </c>
      <c r="K2723" s="941"/>
    </row>
    <row r="2724" spans="1:11">
      <c r="A2724" s="15" t="s">
        <v>4657</v>
      </c>
      <c r="B2724" s="15" t="s">
        <v>17835</v>
      </c>
      <c r="C2724" s="772" t="s">
        <v>4439</v>
      </c>
      <c r="D2724" s="17" t="s">
        <v>16273</v>
      </c>
      <c r="E2724" s="825">
        <v>0</v>
      </c>
      <c r="F2724" s="772">
        <v>0</v>
      </c>
      <c r="G2724" s="825">
        <v>1</v>
      </c>
      <c r="H2724" s="772">
        <v>5</v>
      </c>
      <c r="I2724" s="819">
        <f t="shared" si="86"/>
        <v>1</v>
      </c>
      <c r="J2724" s="819">
        <f t="shared" si="87"/>
        <v>5</v>
      </c>
      <c r="K2724" s="941"/>
    </row>
    <row r="2725" spans="1:11">
      <c r="A2725" s="15" t="s">
        <v>4657</v>
      </c>
      <c r="B2725" s="15" t="s">
        <v>17835</v>
      </c>
      <c r="C2725" s="772" t="s">
        <v>4440</v>
      </c>
      <c r="D2725" s="17" t="s">
        <v>16274</v>
      </c>
      <c r="E2725" s="825">
        <v>0</v>
      </c>
      <c r="F2725" s="772">
        <v>0</v>
      </c>
      <c r="G2725" s="825"/>
      <c r="H2725" s="772">
        <v>1</v>
      </c>
      <c r="I2725" s="819">
        <f t="shared" si="86"/>
        <v>0</v>
      </c>
      <c r="J2725" s="819">
        <f t="shared" si="87"/>
        <v>1</v>
      </c>
      <c r="K2725" s="941"/>
    </row>
    <row r="2726" spans="1:11">
      <c r="A2726" s="15" t="s">
        <v>4657</v>
      </c>
      <c r="B2726" s="15" t="s">
        <v>17835</v>
      </c>
      <c r="C2726" s="772" t="s">
        <v>4441</v>
      </c>
      <c r="D2726" s="17" t="s">
        <v>16275</v>
      </c>
      <c r="E2726" s="825">
        <v>0</v>
      </c>
      <c r="F2726" s="772">
        <v>0</v>
      </c>
      <c r="G2726" s="825">
        <v>1</v>
      </c>
      <c r="H2726" s="772">
        <v>1</v>
      </c>
      <c r="I2726" s="819">
        <f t="shared" si="86"/>
        <v>1</v>
      </c>
      <c r="J2726" s="819">
        <f t="shared" si="87"/>
        <v>1</v>
      </c>
      <c r="K2726" s="941"/>
    </row>
    <row r="2727" spans="1:11">
      <c r="A2727" s="15" t="s">
        <v>4657</v>
      </c>
      <c r="B2727" s="15" t="s">
        <v>17835</v>
      </c>
      <c r="C2727" s="772" t="s">
        <v>4442</v>
      </c>
      <c r="D2727" s="17" t="s">
        <v>16276</v>
      </c>
      <c r="E2727" s="825">
        <v>0</v>
      </c>
      <c r="F2727" s="772">
        <v>0</v>
      </c>
      <c r="G2727" s="825"/>
      <c r="H2727" s="772">
        <v>1</v>
      </c>
      <c r="I2727" s="819">
        <f t="shared" si="86"/>
        <v>0</v>
      </c>
      <c r="J2727" s="819">
        <f t="shared" si="87"/>
        <v>1</v>
      </c>
      <c r="K2727" s="941"/>
    </row>
    <row r="2728" spans="1:11">
      <c r="A2728" s="15" t="s">
        <v>4657</v>
      </c>
      <c r="B2728" s="15" t="s">
        <v>17835</v>
      </c>
      <c r="C2728" s="772" t="s">
        <v>4443</v>
      </c>
      <c r="D2728" s="17" t="s">
        <v>16277</v>
      </c>
      <c r="E2728" s="825">
        <v>0</v>
      </c>
      <c r="F2728" s="772">
        <v>0</v>
      </c>
      <c r="G2728" s="825"/>
      <c r="H2728" s="772">
        <v>1</v>
      </c>
      <c r="I2728" s="819">
        <f t="shared" si="86"/>
        <v>0</v>
      </c>
      <c r="J2728" s="819">
        <f t="shared" si="87"/>
        <v>1</v>
      </c>
      <c r="K2728" s="941"/>
    </row>
    <row r="2729" spans="1:11">
      <c r="A2729" s="15" t="s">
        <v>4657</v>
      </c>
      <c r="B2729" s="15" t="s">
        <v>17835</v>
      </c>
      <c r="C2729" s="772" t="s">
        <v>4013</v>
      </c>
      <c r="D2729" s="17" t="s">
        <v>16278</v>
      </c>
      <c r="E2729" s="825">
        <v>0</v>
      </c>
      <c r="F2729" s="772">
        <v>0</v>
      </c>
      <c r="G2729" s="825"/>
      <c r="H2729" s="772">
        <v>1</v>
      </c>
      <c r="I2729" s="819">
        <f t="shared" si="86"/>
        <v>0</v>
      </c>
      <c r="J2729" s="819">
        <f t="shared" si="87"/>
        <v>1</v>
      </c>
      <c r="K2729" s="941"/>
    </row>
    <row r="2730" spans="1:11">
      <c r="A2730" s="15" t="s">
        <v>4657</v>
      </c>
      <c r="B2730" s="15" t="s">
        <v>17835</v>
      </c>
      <c r="C2730" s="772" t="s">
        <v>4444</v>
      </c>
      <c r="D2730" s="17" t="s">
        <v>16279</v>
      </c>
      <c r="E2730" s="825">
        <v>0</v>
      </c>
      <c r="F2730" s="772">
        <v>0</v>
      </c>
      <c r="G2730" s="825"/>
      <c r="H2730" s="772">
        <v>1</v>
      </c>
      <c r="I2730" s="819">
        <f t="shared" si="86"/>
        <v>0</v>
      </c>
      <c r="J2730" s="819">
        <f t="shared" si="87"/>
        <v>1</v>
      </c>
      <c r="K2730" s="941"/>
    </row>
    <row r="2731" spans="1:11">
      <c r="A2731" s="15" t="s">
        <v>4657</v>
      </c>
      <c r="B2731" s="15" t="s">
        <v>17835</v>
      </c>
      <c r="C2731" s="772" t="s">
        <v>3900</v>
      </c>
      <c r="D2731" s="17" t="s">
        <v>16280</v>
      </c>
      <c r="E2731" s="825">
        <v>0</v>
      </c>
      <c r="F2731" s="772">
        <v>0</v>
      </c>
      <c r="G2731" s="825"/>
      <c r="H2731" s="772">
        <v>1</v>
      </c>
      <c r="I2731" s="819">
        <f t="shared" si="86"/>
        <v>0</v>
      </c>
      <c r="J2731" s="819">
        <f t="shared" si="87"/>
        <v>1</v>
      </c>
      <c r="K2731" s="941"/>
    </row>
    <row r="2732" spans="1:11">
      <c r="A2732" s="15" t="s">
        <v>4657</v>
      </c>
      <c r="B2732" s="15" t="s">
        <v>17835</v>
      </c>
      <c r="C2732" s="772" t="s">
        <v>4025</v>
      </c>
      <c r="D2732" s="17" t="s">
        <v>16281</v>
      </c>
      <c r="E2732" s="825">
        <v>0</v>
      </c>
      <c r="F2732" s="772">
        <v>0</v>
      </c>
      <c r="G2732" s="825"/>
      <c r="H2732" s="772">
        <v>1</v>
      </c>
      <c r="I2732" s="819">
        <f t="shared" si="86"/>
        <v>0</v>
      </c>
      <c r="J2732" s="819">
        <f t="shared" si="87"/>
        <v>1</v>
      </c>
      <c r="K2732" s="941"/>
    </row>
    <row r="2733" spans="1:11">
      <c r="A2733" s="15" t="s">
        <v>4657</v>
      </c>
      <c r="B2733" s="15" t="s">
        <v>17835</v>
      </c>
      <c r="C2733" s="772" t="s">
        <v>4026</v>
      </c>
      <c r="D2733" s="17" t="s">
        <v>16282</v>
      </c>
      <c r="E2733" s="825">
        <v>0</v>
      </c>
      <c r="F2733" s="772">
        <v>0</v>
      </c>
      <c r="G2733" s="825">
        <v>1</v>
      </c>
      <c r="H2733" s="772">
        <v>1</v>
      </c>
      <c r="I2733" s="819">
        <f t="shared" si="86"/>
        <v>1</v>
      </c>
      <c r="J2733" s="819">
        <f t="shared" si="87"/>
        <v>1</v>
      </c>
      <c r="K2733" s="941"/>
    </row>
    <row r="2734" spans="1:11">
      <c r="A2734" s="15" t="s">
        <v>4657</v>
      </c>
      <c r="B2734" s="15" t="s">
        <v>17835</v>
      </c>
      <c r="C2734" s="772" t="s">
        <v>3825</v>
      </c>
      <c r="D2734" s="17" t="s">
        <v>16030</v>
      </c>
      <c r="E2734" s="825">
        <v>0</v>
      </c>
      <c r="F2734" s="772">
        <v>0</v>
      </c>
      <c r="G2734" s="825">
        <v>2</v>
      </c>
      <c r="H2734" s="772">
        <v>1</v>
      </c>
      <c r="I2734" s="819">
        <f t="shared" si="86"/>
        <v>2</v>
      </c>
      <c r="J2734" s="819">
        <f t="shared" si="87"/>
        <v>1</v>
      </c>
      <c r="K2734" s="941"/>
    </row>
    <row r="2735" spans="1:11">
      <c r="A2735" s="15" t="s">
        <v>4657</v>
      </c>
      <c r="B2735" s="15" t="s">
        <v>17835</v>
      </c>
      <c r="C2735" s="772" t="s">
        <v>3188</v>
      </c>
      <c r="D2735" s="17" t="s">
        <v>15658</v>
      </c>
      <c r="E2735" s="825">
        <v>0</v>
      </c>
      <c r="F2735" s="772">
        <v>0</v>
      </c>
      <c r="G2735" s="825"/>
      <c r="H2735" s="772">
        <v>1</v>
      </c>
      <c r="I2735" s="819">
        <f t="shared" si="86"/>
        <v>0</v>
      </c>
      <c r="J2735" s="819">
        <f t="shared" si="87"/>
        <v>1</v>
      </c>
      <c r="K2735" s="941"/>
    </row>
    <row r="2736" spans="1:11">
      <c r="A2736" s="15" t="s">
        <v>4657</v>
      </c>
      <c r="B2736" s="15" t="s">
        <v>17835</v>
      </c>
      <c r="C2736" s="772" t="s">
        <v>18733</v>
      </c>
      <c r="D2736" s="17" t="s">
        <v>16283</v>
      </c>
      <c r="E2736" s="825">
        <v>0</v>
      </c>
      <c r="F2736" s="772">
        <v>0</v>
      </c>
      <c r="G2736" s="825"/>
      <c r="H2736" s="772">
        <v>1</v>
      </c>
      <c r="I2736" s="819">
        <f t="shared" si="86"/>
        <v>0</v>
      </c>
      <c r="J2736" s="819">
        <f t="shared" si="87"/>
        <v>1</v>
      </c>
      <c r="K2736" s="941"/>
    </row>
    <row r="2737" spans="1:11">
      <c r="A2737" s="15" t="s">
        <v>4657</v>
      </c>
      <c r="B2737" s="15" t="s">
        <v>17835</v>
      </c>
      <c r="C2737" s="772" t="s">
        <v>4445</v>
      </c>
      <c r="D2737" s="17" t="s">
        <v>16284</v>
      </c>
      <c r="E2737" s="825">
        <v>0</v>
      </c>
      <c r="F2737" s="772">
        <v>0</v>
      </c>
      <c r="G2737" s="825"/>
      <c r="H2737" s="772">
        <v>1</v>
      </c>
      <c r="I2737" s="819">
        <f t="shared" si="86"/>
        <v>0</v>
      </c>
      <c r="J2737" s="819">
        <f t="shared" si="87"/>
        <v>1</v>
      </c>
      <c r="K2737" s="941"/>
    </row>
    <row r="2738" spans="1:11">
      <c r="A2738" s="15" t="s">
        <v>4657</v>
      </c>
      <c r="B2738" s="15" t="s">
        <v>17835</v>
      </c>
      <c r="C2738" s="772" t="s">
        <v>4446</v>
      </c>
      <c r="D2738" s="17" t="s">
        <v>16285</v>
      </c>
      <c r="E2738" s="825">
        <v>0</v>
      </c>
      <c r="F2738" s="772">
        <v>0</v>
      </c>
      <c r="G2738" s="825"/>
      <c r="H2738" s="772">
        <v>1</v>
      </c>
      <c r="I2738" s="819">
        <f t="shared" si="86"/>
        <v>0</v>
      </c>
      <c r="J2738" s="819">
        <f t="shared" si="87"/>
        <v>1</v>
      </c>
      <c r="K2738" s="941"/>
    </row>
    <row r="2739" spans="1:11">
      <c r="A2739" s="15" t="s">
        <v>4657</v>
      </c>
      <c r="B2739" s="15" t="s">
        <v>17835</v>
      </c>
      <c r="C2739" s="772" t="s">
        <v>4447</v>
      </c>
      <c r="D2739" s="17" t="s">
        <v>16286</v>
      </c>
      <c r="E2739" s="825">
        <v>0</v>
      </c>
      <c r="F2739" s="772">
        <v>0</v>
      </c>
      <c r="G2739" s="825"/>
      <c r="H2739" s="772">
        <v>1</v>
      </c>
      <c r="I2739" s="819">
        <f t="shared" si="86"/>
        <v>0</v>
      </c>
      <c r="J2739" s="819">
        <f t="shared" si="87"/>
        <v>1</v>
      </c>
      <c r="K2739" s="941"/>
    </row>
    <row r="2740" spans="1:11">
      <c r="A2740" s="15" t="s">
        <v>4657</v>
      </c>
      <c r="B2740" s="15" t="s">
        <v>17835</v>
      </c>
      <c r="C2740" s="772" t="s">
        <v>4448</v>
      </c>
      <c r="D2740" s="17" t="s">
        <v>16287</v>
      </c>
      <c r="E2740" s="825">
        <v>0</v>
      </c>
      <c r="F2740" s="772">
        <v>0</v>
      </c>
      <c r="G2740" s="825"/>
      <c r="H2740" s="772">
        <v>1</v>
      </c>
      <c r="I2740" s="819">
        <f t="shared" si="86"/>
        <v>0</v>
      </c>
      <c r="J2740" s="819">
        <f t="shared" si="87"/>
        <v>1</v>
      </c>
      <c r="K2740" s="941"/>
    </row>
    <row r="2741" spans="1:11">
      <c r="A2741" s="15" t="s">
        <v>4657</v>
      </c>
      <c r="B2741" s="15" t="s">
        <v>17835</v>
      </c>
      <c r="C2741" s="772" t="s">
        <v>4449</v>
      </c>
      <c r="D2741" s="17" t="s">
        <v>16288</v>
      </c>
      <c r="E2741" s="825">
        <v>0</v>
      </c>
      <c r="F2741" s="772">
        <v>0</v>
      </c>
      <c r="G2741" s="825"/>
      <c r="H2741" s="772">
        <v>1</v>
      </c>
      <c r="I2741" s="819">
        <f t="shared" si="86"/>
        <v>0</v>
      </c>
      <c r="J2741" s="819">
        <f t="shared" si="87"/>
        <v>1</v>
      </c>
      <c r="K2741" s="941"/>
    </row>
    <row r="2742" spans="1:11">
      <c r="A2742" s="15" t="s">
        <v>4657</v>
      </c>
      <c r="B2742" s="15" t="s">
        <v>17835</v>
      </c>
      <c r="C2742" s="772" t="s">
        <v>4450</v>
      </c>
      <c r="D2742" s="17" t="s">
        <v>16289</v>
      </c>
      <c r="E2742" s="825">
        <v>0</v>
      </c>
      <c r="F2742" s="772">
        <v>0</v>
      </c>
      <c r="G2742" s="825"/>
      <c r="H2742" s="772">
        <v>1</v>
      </c>
      <c r="I2742" s="819">
        <f t="shared" si="86"/>
        <v>0</v>
      </c>
      <c r="J2742" s="819">
        <f t="shared" si="87"/>
        <v>1</v>
      </c>
      <c r="K2742" s="941"/>
    </row>
    <row r="2743" spans="1:11">
      <c r="A2743" s="15" t="s">
        <v>4657</v>
      </c>
      <c r="B2743" s="15" t="s">
        <v>17835</v>
      </c>
      <c r="C2743" s="772" t="s">
        <v>4451</v>
      </c>
      <c r="D2743" s="17" t="s">
        <v>16290</v>
      </c>
      <c r="E2743" s="825">
        <v>0</v>
      </c>
      <c r="F2743" s="772">
        <v>0</v>
      </c>
      <c r="G2743" s="825"/>
      <c r="H2743" s="772">
        <v>1</v>
      </c>
      <c r="I2743" s="819">
        <f t="shared" si="86"/>
        <v>0</v>
      </c>
      <c r="J2743" s="819">
        <f t="shared" si="87"/>
        <v>1</v>
      </c>
      <c r="K2743" s="941"/>
    </row>
    <row r="2744" spans="1:11">
      <c r="A2744" s="15" t="s">
        <v>4657</v>
      </c>
      <c r="B2744" s="15" t="s">
        <v>17835</v>
      </c>
      <c r="C2744" s="772" t="s">
        <v>4452</v>
      </c>
      <c r="D2744" s="17" t="s">
        <v>16291</v>
      </c>
      <c r="E2744" s="825">
        <v>0</v>
      </c>
      <c r="F2744" s="772">
        <v>0</v>
      </c>
      <c r="G2744" s="825"/>
      <c r="H2744" s="772">
        <v>1</v>
      </c>
      <c r="I2744" s="819">
        <f t="shared" si="86"/>
        <v>0</v>
      </c>
      <c r="J2744" s="819">
        <f t="shared" si="87"/>
        <v>1</v>
      </c>
      <c r="K2744" s="941"/>
    </row>
    <row r="2745" spans="1:11">
      <c r="A2745" s="15" t="s">
        <v>4657</v>
      </c>
      <c r="B2745" s="15" t="s">
        <v>17835</v>
      </c>
      <c r="C2745" s="772" t="s">
        <v>4453</v>
      </c>
      <c r="D2745" s="17" t="s">
        <v>16292</v>
      </c>
      <c r="E2745" s="825">
        <v>0</v>
      </c>
      <c r="F2745" s="772">
        <v>0</v>
      </c>
      <c r="G2745" s="825">
        <v>1</v>
      </c>
      <c r="H2745" s="772">
        <v>1</v>
      </c>
      <c r="I2745" s="819">
        <f t="shared" si="86"/>
        <v>1</v>
      </c>
      <c r="J2745" s="819">
        <f t="shared" si="87"/>
        <v>1</v>
      </c>
      <c r="K2745" s="941"/>
    </row>
    <row r="2746" spans="1:11">
      <c r="A2746" s="15" t="s">
        <v>4657</v>
      </c>
      <c r="B2746" s="15" t="s">
        <v>17835</v>
      </c>
      <c r="C2746" s="772" t="s">
        <v>4454</v>
      </c>
      <c r="D2746" s="17" t="s">
        <v>16293</v>
      </c>
      <c r="E2746" s="825">
        <v>0</v>
      </c>
      <c r="F2746" s="772">
        <v>0</v>
      </c>
      <c r="G2746" s="825"/>
      <c r="H2746" s="772">
        <v>1</v>
      </c>
      <c r="I2746" s="819">
        <f t="shared" si="86"/>
        <v>0</v>
      </c>
      <c r="J2746" s="819">
        <f t="shared" si="87"/>
        <v>1</v>
      </c>
      <c r="K2746" s="941"/>
    </row>
    <row r="2747" spans="1:11">
      <c r="A2747" s="15" t="s">
        <v>4657</v>
      </c>
      <c r="B2747" s="15" t="s">
        <v>17835</v>
      </c>
      <c r="C2747" s="772" t="s">
        <v>4455</v>
      </c>
      <c r="D2747" s="17" t="s">
        <v>16294</v>
      </c>
      <c r="E2747" s="825">
        <v>0</v>
      </c>
      <c r="F2747" s="772">
        <v>0</v>
      </c>
      <c r="G2747" s="825"/>
      <c r="H2747" s="772">
        <v>1</v>
      </c>
      <c r="I2747" s="819">
        <f t="shared" si="86"/>
        <v>0</v>
      </c>
      <c r="J2747" s="819">
        <f t="shared" si="87"/>
        <v>1</v>
      </c>
      <c r="K2747" s="941"/>
    </row>
    <row r="2748" spans="1:11">
      <c r="A2748" s="15" t="s">
        <v>4657</v>
      </c>
      <c r="B2748" s="15" t="s">
        <v>17835</v>
      </c>
      <c r="C2748" s="772" t="s">
        <v>4456</v>
      </c>
      <c r="D2748" s="17" t="s">
        <v>16295</v>
      </c>
      <c r="E2748" s="825">
        <v>0</v>
      </c>
      <c r="F2748" s="772">
        <v>0</v>
      </c>
      <c r="G2748" s="825"/>
      <c r="H2748" s="772">
        <v>1</v>
      </c>
      <c r="I2748" s="819">
        <f t="shared" si="86"/>
        <v>0</v>
      </c>
      <c r="J2748" s="819">
        <f t="shared" si="87"/>
        <v>1</v>
      </c>
      <c r="K2748" s="941"/>
    </row>
    <row r="2749" spans="1:11">
      <c r="A2749" s="15" t="s">
        <v>4657</v>
      </c>
      <c r="B2749" s="15" t="s">
        <v>17835</v>
      </c>
      <c r="C2749" s="772" t="s">
        <v>4457</v>
      </c>
      <c r="D2749" s="17" t="s">
        <v>16296</v>
      </c>
      <c r="E2749" s="825">
        <v>0</v>
      </c>
      <c r="F2749" s="772">
        <v>0</v>
      </c>
      <c r="G2749" s="825"/>
      <c r="H2749" s="772">
        <v>1</v>
      </c>
      <c r="I2749" s="819">
        <f t="shared" si="86"/>
        <v>0</v>
      </c>
      <c r="J2749" s="819">
        <f t="shared" si="87"/>
        <v>1</v>
      </c>
      <c r="K2749" s="941"/>
    </row>
    <row r="2750" spans="1:11">
      <c r="A2750" s="15" t="s">
        <v>4657</v>
      </c>
      <c r="B2750" s="15" t="s">
        <v>17835</v>
      </c>
      <c r="C2750" s="772" t="s">
        <v>4458</v>
      </c>
      <c r="D2750" s="17" t="s">
        <v>16297</v>
      </c>
      <c r="E2750" s="825">
        <v>0</v>
      </c>
      <c r="F2750" s="772">
        <v>0</v>
      </c>
      <c r="G2750" s="825"/>
      <c r="H2750" s="772">
        <v>1</v>
      </c>
      <c r="I2750" s="819">
        <f t="shared" si="86"/>
        <v>0</v>
      </c>
      <c r="J2750" s="819">
        <f t="shared" si="87"/>
        <v>1</v>
      </c>
      <c r="K2750" s="941"/>
    </row>
    <row r="2751" spans="1:11">
      <c r="A2751" s="15" t="s">
        <v>4657</v>
      </c>
      <c r="B2751" s="15" t="s">
        <v>17835</v>
      </c>
      <c r="C2751" s="772" t="s">
        <v>4459</v>
      </c>
      <c r="D2751" s="17" t="s">
        <v>16298</v>
      </c>
      <c r="E2751" s="825">
        <v>0</v>
      </c>
      <c r="F2751" s="772">
        <v>0</v>
      </c>
      <c r="G2751" s="825"/>
      <c r="H2751" s="772">
        <v>1</v>
      </c>
      <c r="I2751" s="819">
        <f t="shared" si="86"/>
        <v>0</v>
      </c>
      <c r="J2751" s="819">
        <f t="shared" si="87"/>
        <v>1</v>
      </c>
      <c r="K2751" s="941"/>
    </row>
    <row r="2752" spans="1:11">
      <c r="A2752" s="15" t="s">
        <v>4657</v>
      </c>
      <c r="B2752" s="15" t="s">
        <v>17835</v>
      </c>
      <c r="C2752" s="772" t="s">
        <v>4460</v>
      </c>
      <c r="D2752" s="17" t="s">
        <v>16299</v>
      </c>
      <c r="E2752" s="825">
        <v>0</v>
      </c>
      <c r="F2752" s="772">
        <v>0</v>
      </c>
      <c r="G2752" s="825"/>
      <c r="H2752" s="772">
        <v>1</v>
      </c>
      <c r="I2752" s="819">
        <f t="shared" si="86"/>
        <v>0</v>
      </c>
      <c r="J2752" s="819">
        <f t="shared" si="87"/>
        <v>1</v>
      </c>
      <c r="K2752" s="941"/>
    </row>
    <row r="2753" spans="1:11">
      <c r="A2753" s="15" t="s">
        <v>4657</v>
      </c>
      <c r="B2753" s="15" t="s">
        <v>17835</v>
      </c>
      <c r="C2753" s="772" t="s">
        <v>4461</v>
      </c>
      <c r="D2753" s="17" t="s">
        <v>16300</v>
      </c>
      <c r="E2753" s="825">
        <v>0</v>
      </c>
      <c r="F2753" s="772">
        <v>0</v>
      </c>
      <c r="G2753" s="825"/>
      <c r="H2753" s="772">
        <v>1</v>
      </c>
      <c r="I2753" s="819">
        <f t="shared" ref="I2753:I2816" si="88">E2753+G2753</f>
        <v>0</v>
      </c>
      <c r="J2753" s="819">
        <f t="shared" ref="J2753:J2816" si="89">F2753+H2753</f>
        <v>1</v>
      </c>
      <c r="K2753" s="941"/>
    </row>
    <row r="2754" spans="1:11">
      <c r="A2754" s="15" t="s">
        <v>4657</v>
      </c>
      <c r="B2754" s="15" t="s">
        <v>17835</v>
      </c>
      <c r="C2754" s="772" t="s">
        <v>4462</v>
      </c>
      <c r="D2754" s="17" t="s">
        <v>16301</v>
      </c>
      <c r="E2754" s="825">
        <v>0</v>
      </c>
      <c r="F2754" s="772">
        <v>0</v>
      </c>
      <c r="G2754" s="825">
        <v>9</v>
      </c>
      <c r="H2754" s="772">
        <v>5</v>
      </c>
      <c r="I2754" s="819">
        <f t="shared" si="88"/>
        <v>9</v>
      </c>
      <c r="J2754" s="819">
        <f t="shared" si="89"/>
        <v>5</v>
      </c>
      <c r="K2754" s="941"/>
    </row>
    <row r="2755" spans="1:11">
      <c r="A2755" s="15" t="s">
        <v>4657</v>
      </c>
      <c r="B2755" s="15" t="s">
        <v>17835</v>
      </c>
      <c r="C2755" s="772" t="s">
        <v>4463</v>
      </c>
      <c r="D2755" s="17" t="s">
        <v>4464</v>
      </c>
      <c r="E2755" s="825">
        <v>0</v>
      </c>
      <c r="F2755" s="772">
        <v>1</v>
      </c>
      <c r="G2755" s="825"/>
      <c r="H2755" s="772">
        <v>1</v>
      </c>
      <c r="I2755" s="819">
        <f t="shared" si="88"/>
        <v>0</v>
      </c>
      <c r="J2755" s="819">
        <f t="shared" si="89"/>
        <v>2</v>
      </c>
      <c r="K2755" s="941"/>
    </row>
    <row r="2756" spans="1:11">
      <c r="A2756" s="15" t="s">
        <v>4657</v>
      </c>
      <c r="B2756" s="15" t="s">
        <v>17835</v>
      </c>
      <c r="C2756" s="772" t="s">
        <v>4463</v>
      </c>
      <c r="D2756" s="17" t="s">
        <v>4464</v>
      </c>
      <c r="E2756" s="825">
        <v>0</v>
      </c>
      <c r="F2756" s="772">
        <v>1</v>
      </c>
      <c r="G2756" s="825"/>
      <c r="H2756" s="772">
        <v>1</v>
      </c>
      <c r="I2756" s="819">
        <f t="shared" si="88"/>
        <v>0</v>
      </c>
      <c r="J2756" s="819">
        <f t="shared" si="89"/>
        <v>2</v>
      </c>
      <c r="K2756" s="941"/>
    </row>
    <row r="2757" spans="1:11">
      <c r="A2757" s="15" t="s">
        <v>4657</v>
      </c>
      <c r="B2757" s="15" t="s">
        <v>17835</v>
      </c>
      <c r="C2757" s="772" t="s">
        <v>18734</v>
      </c>
      <c r="D2757" s="17" t="s">
        <v>16302</v>
      </c>
      <c r="E2757" s="825">
        <v>0</v>
      </c>
      <c r="F2757" s="772">
        <v>0</v>
      </c>
      <c r="G2757" s="825">
        <v>1</v>
      </c>
      <c r="H2757" s="772">
        <v>1</v>
      </c>
      <c r="I2757" s="819">
        <f t="shared" si="88"/>
        <v>1</v>
      </c>
      <c r="J2757" s="819">
        <f t="shared" si="89"/>
        <v>1</v>
      </c>
      <c r="K2757" s="941"/>
    </row>
    <row r="2758" spans="1:11">
      <c r="A2758" s="15" t="s">
        <v>4657</v>
      </c>
      <c r="B2758" s="15" t="s">
        <v>17835</v>
      </c>
      <c r="C2758" s="772" t="s">
        <v>4465</v>
      </c>
      <c r="D2758" s="17" t="s">
        <v>16303</v>
      </c>
      <c r="E2758" s="825">
        <v>25</v>
      </c>
      <c r="F2758" s="772">
        <v>25</v>
      </c>
      <c r="G2758" s="825"/>
      <c r="H2758" s="772">
        <v>1</v>
      </c>
      <c r="I2758" s="819">
        <f t="shared" si="88"/>
        <v>25</v>
      </c>
      <c r="J2758" s="819">
        <f t="shared" si="89"/>
        <v>26</v>
      </c>
      <c r="K2758" s="941"/>
    </row>
    <row r="2759" spans="1:11">
      <c r="A2759" s="15" t="s">
        <v>4657</v>
      </c>
      <c r="B2759" s="15" t="s">
        <v>17835</v>
      </c>
      <c r="C2759" s="772" t="s">
        <v>4466</v>
      </c>
      <c r="D2759" s="17" t="s">
        <v>16304</v>
      </c>
      <c r="E2759" s="825">
        <v>0</v>
      </c>
      <c r="F2759" s="772">
        <v>0</v>
      </c>
      <c r="G2759" s="825">
        <v>1</v>
      </c>
      <c r="H2759" s="772">
        <v>5</v>
      </c>
      <c r="I2759" s="819">
        <f t="shared" si="88"/>
        <v>1</v>
      </c>
      <c r="J2759" s="819">
        <f t="shared" si="89"/>
        <v>5</v>
      </c>
      <c r="K2759" s="941"/>
    </row>
    <row r="2760" spans="1:11">
      <c r="A2760" s="15" t="s">
        <v>4657</v>
      </c>
      <c r="B2760" s="15" t="s">
        <v>17835</v>
      </c>
      <c r="C2760" s="772" t="s">
        <v>4467</v>
      </c>
      <c r="D2760" s="17" t="s">
        <v>16305</v>
      </c>
      <c r="E2760" s="825">
        <v>0</v>
      </c>
      <c r="F2760" s="772">
        <v>0</v>
      </c>
      <c r="G2760" s="825"/>
      <c r="H2760" s="772">
        <v>1</v>
      </c>
      <c r="I2760" s="819">
        <f t="shared" si="88"/>
        <v>0</v>
      </c>
      <c r="J2760" s="819">
        <f t="shared" si="89"/>
        <v>1</v>
      </c>
      <c r="K2760" s="941"/>
    </row>
    <row r="2761" spans="1:11">
      <c r="A2761" s="15" t="s">
        <v>4657</v>
      </c>
      <c r="B2761" s="15" t="s">
        <v>17835</v>
      </c>
      <c r="C2761" s="772" t="s">
        <v>4468</v>
      </c>
      <c r="D2761" s="17" t="s">
        <v>16306</v>
      </c>
      <c r="E2761" s="825">
        <v>0</v>
      </c>
      <c r="F2761" s="772">
        <v>0</v>
      </c>
      <c r="G2761" s="825"/>
      <c r="H2761" s="772">
        <v>1</v>
      </c>
      <c r="I2761" s="819">
        <f t="shared" si="88"/>
        <v>0</v>
      </c>
      <c r="J2761" s="819">
        <f t="shared" si="89"/>
        <v>1</v>
      </c>
      <c r="K2761" s="941"/>
    </row>
    <row r="2762" spans="1:11">
      <c r="A2762" s="15" t="s">
        <v>4657</v>
      </c>
      <c r="B2762" s="15" t="s">
        <v>17835</v>
      </c>
      <c r="C2762" s="772" t="s">
        <v>18735</v>
      </c>
      <c r="D2762" s="17" t="s">
        <v>16307</v>
      </c>
      <c r="E2762" s="825">
        <v>0</v>
      </c>
      <c r="F2762" s="772">
        <v>0</v>
      </c>
      <c r="G2762" s="825"/>
      <c r="H2762" s="772">
        <v>1</v>
      </c>
      <c r="I2762" s="819">
        <f t="shared" si="88"/>
        <v>0</v>
      </c>
      <c r="J2762" s="819">
        <f t="shared" si="89"/>
        <v>1</v>
      </c>
      <c r="K2762" s="941"/>
    </row>
    <row r="2763" spans="1:11">
      <c r="A2763" s="15" t="s">
        <v>4657</v>
      </c>
      <c r="B2763" s="15" t="s">
        <v>17835</v>
      </c>
      <c r="C2763" s="772" t="s">
        <v>3442</v>
      </c>
      <c r="D2763" s="17" t="s">
        <v>14633</v>
      </c>
      <c r="E2763" s="825">
        <v>0</v>
      </c>
      <c r="F2763" s="772">
        <v>0</v>
      </c>
      <c r="G2763" s="825"/>
      <c r="H2763" s="772">
        <v>1</v>
      </c>
      <c r="I2763" s="819">
        <f t="shared" si="88"/>
        <v>0</v>
      </c>
      <c r="J2763" s="819">
        <f t="shared" si="89"/>
        <v>1</v>
      </c>
      <c r="K2763" s="941"/>
    </row>
    <row r="2764" spans="1:11">
      <c r="A2764" s="15" t="s">
        <v>4657</v>
      </c>
      <c r="B2764" s="15" t="s">
        <v>17835</v>
      </c>
      <c r="C2764" s="772" t="s">
        <v>4469</v>
      </c>
      <c r="D2764" s="17" t="s">
        <v>14634</v>
      </c>
      <c r="E2764" s="825">
        <v>0</v>
      </c>
      <c r="F2764" s="772">
        <v>0</v>
      </c>
      <c r="G2764" s="825"/>
      <c r="H2764" s="772">
        <v>1</v>
      </c>
      <c r="I2764" s="819">
        <f t="shared" si="88"/>
        <v>0</v>
      </c>
      <c r="J2764" s="819">
        <f t="shared" si="89"/>
        <v>1</v>
      </c>
      <c r="K2764" s="941"/>
    </row>
    <row r="2765" spans="1:11">
      <c r="A2765" s="15" t="s">
        <v>4657</v>
      </c>
      <c r="B2765" s="15" t="s">
        <v>17835</v>
      </c>
      <c r="C2765" s="772" t="s">
        <v>1868</v>
      </c>
      <c r="D2765" s="17" t="s">
        <v>14635</v>
      </c>
      <c r="E2765" s="825">
        <v>0</v>
      </c>
      <c r="F2765" s="772">
        <v>0</v>
      </c>
      <c r="G2765" s="825"/>
      <c r="H2765" s="772">
        <v>1</v>
      </c>
      <c r="I2765" s="819">
        <f t="shared" si="88"/>
        <v>0</v>
      </c>
      <c r="J2765" s="819">
        <f t="shared" si="89"/>
        <v>1</v>
      </c>
      <c r="K2765" s="941"/>
    </row>
    <row r="2766" spans="1:11">
      <c r="A2766" s="15" t="s">
        <v>4657</v>
      </c>
      <c r="B2766" s="15" t="s">
        <v>17835</v>
      </c>
      <c r="C2766" s="772" t="s">
        <v>1869</v>
      </c>
      <c r="D2766" s="17" t="s">
        <v>14636</v>
      </c>
      <c r="E2766" s="825">
        <v>0</v>
      </c>
      <c r="F2766" s="772">
        <v>0</v>
      </c>
      <c r="G2766" s="825"/>
      <c r="H2766" s="772">
        <v>1</v>
      </c>
      <c r="I2766" s="819">
        <f t="shared" si="88"/>
        <v>0</v>
      </c>
      <c r="J2766" s="819">
        <f t="shared" si="89"/>
        <v>1</v>
      </c>
      <c r="K2766" s="941"/>
    </row>
    <row r="2767" spans="1:11">
      <c r="A2767" s="15" t="s">
        <v>4657</v>
      </c>
      <c r="B2767" s="15" t="s">
        <v>17835</v>
      </c>
      <c r="C2767" s="772" t="s">
        <v>4470</v>
      </c>
      <c r="D2767" s="17" t="s">
        <v>14637</v>
      </c>
      <c r="E2767" s="825">
        <v>0</v>
      </c>
      <c r="F2767" s="772">
        <v>0</v>
      </c>
      <c r="G2767" s="825"/>
      <c r="H2767" s="772">
        <v>1</v>
      </c>
      <c r="I2767" s="819">
        <f t="shared" si="88"/>
        <v>0</v>
      </c>
      <c r="J2767" s="819">
        <f t="shared" si="89"/>
        <v>1</v>
      </c>
      <c r="K2767" s="941"/>
    </row>
    <row r="2768" spans="1:11">
      <c r="A2768" s="15" t="s">
        <v>4657</v>
      </c>
      <c r="B2768" s="15" t="s">
        <v>17835</v>
      </c>
      <c r="C2768" s="772" t="s">
        <v>1872</v>
      </c>
      <c r="D2768" s="17" t="s">
        <v>14640</v>
      </c>
      <c r="E2768" s="825">
        <v>0</v>
      </c>
      <c r="F2768" s="772">
        <v>0</v>
      </c>
      <c r="G2768" s="825"/>
      <c r="H2768" s="772">
        <v>10</v>
      </c>
      <c r="I2768" s="819">
        <f t="shared" si="88"/>
        <v>0</v>
      </c>
      <c r="J2768" s="819">
        <f t="shared" si="89"/>
        <v>10</v>
      </c>
      <c r="K2768" s="941"/>
    </row>
    <row r="2769" spans="1:11">
      <c r="A2769" s="15" t="s">
        <v>4657</v>
      </c>
      <c r="B2769" s="15" t="s">
        <v>17835</v>
      </c>
      <c r="C2769" s="772" t="s">
        <v>1873</v>
      </c>
      <c r="D2769" s="17" t="s">
        <v>14641</v>
      </c>
      <c r="E2769" s="825">
        <v>0</v>
      </c>
      <c r="F2769" s="772">
        <v>0</v>
      </c>
      <c r="G2769" s="825"/>
      <c r="H2769" s="772">
        <v>1</v>
      </c>
      <c r="I2769" s="819">
        <f t="shared" si="88"/>
        <v>0</v>
      </c>
      <c r="J2769" s="819">
        <f t="shared" si="89"/>
        <v>1</v>
      </c>
      <c r="K2769" s="941"/>
    </row>
    <row r="2770" spans="1:11">
      <c r="A2770" s="15" t="s">
        <v>4657</v>
      </c>
      <c r="B2770" s="15" t="s">
        <v>17835</v>
      </c>
      <c r="C2770" s="772" t="s">
        <v>1874</v>
      </c>
      <c r="D2770" s="17" t="s">
        <v>14642</v>
      </c>
      <c r="E2770" s="825">
        <v>0</v>
      </c>
      <c r="F2770" s="772">
        <v>0</v>
      </c>
      <c r="G2770" s="825"/>
      <c r="H2770" s="772">
        <v>1</v>
      </c>
      <c r="I2770" s="819">
        <f t="shared" si="88"/>
        <v>0</v>
      </c>
      <c r="J2770" s="819">
        <f t="shared" si="89"/>
        <v>1</v>
      </c>
      <c r="K2770" s="941"/>
    </row>
    <row r="2771" spans="1:11">
      <c r="A2771" s="15" t="s">
        <v>4657</v>
      </c>
      <c r="B2771" s="15" t="s">
        <v>17835</v>
      </c>
      <c r="C2771" s="772" t="s">
        <v>3443</v>
      </c>
      <c r="D2771" s="17" t="s">
        <v>14643</v>
      </c>
      <c r="E2771" s="825">
        <v>0</v>
      </c>
      <c r="F2771" s="772">
        <v>0</v>
      </c>
      <c r="G2771" s="825"/>
      <c r="H2771" s="772">
        <v>1</v>
      </c>
      <c r="I2771" s="819">
        <f t="shared" si="88"/>
        <v>0</v>
      </c>
      <c r="J2771" s="819">
        <f t="shared" si="89"/>
        <v>1</v>
      </c>
      <c r="K2771" s="941"/>
    </row>
    <row r="2772" spans="1:11">
      <c r="A2772" s="15" t="s">
        <v>4657</v>
      </c>
      <c r="B2772" s="15" t="s">
        <v>17835</v>
      </c>
      <c r="C2772" s="772" t="s">
        <v>1875</v>
      </c>
      <c r="D2772" s="17" t="s">
        <v>14644</v>
      </c>
      <c r="E2772" s="825">
        <v>0</v>
      </c>
      <c r="F2772" s="772">
        <v>0</v>
      </c>
      <c r="G2772" s="825"/>
      <c r="H2772" s="772">
        <v>1</v>
      </c>
      <c r="I2772" s="819">
        <f t="shared" si="88"/>
        <v>0</v>
      </c>
      <c r="J2772" s="819">
        <f t="shared" si="89"/>
        <v>1</v>
      </c>
      <c r="K2772" s="941"/>
    </row>
    <row r="2773" spans="1:11">
      <c r="A2773" s="15" t="s">
        <v>4657</v>
      </c>
      <c r="B2773" s="15" t="s">
        <v>17835</v>
      </c>
      <c r="C2773" s="772" t="s">
        <v>2942</v>
      </c>
      <c r="D2773" s="17" t="s">
        <v>14645</v>
      </c>
      <c r="E2773" s="825">
        <v>0</v>
      </c>
      <c r="F2773" s="772">
        <v>0</v>
      </c>
      <c r="G2773" s="825"/>
      <c r="H2773" s="772">
        <v>1</v>
      </c>
      <c r="I2773" s="819">
        <f t="shared" si="88"/>
        <v>0</v>
      </c>
      <c r="J2773" s="819">
        <f t="shared" si="89"/>
        <v>1</v>
      </c>
      <c r="K2773" s="941"/>
    </row>
    <row r="2774" spans="1:11">
      <c r="A2774" s="15" t="s">
        <v>4657</v>
      </c>
      <c r="B2774" s="15" t="s">
        <v>17835</v>
      </c>
      <c r="C2774" s="772" t="s">
        <v>1876</v>
      </c>
      <c r="D2774" s="17" t="s">
        <v>14646</v>
      </c>
      <c r="E2774" s="825">
        <v>0</v>
      </c>
      <c r="F2774" s="772">
        <v>0</v>
      </c>
      <c r="G2774" s="825"/>
      <c r="H2774" s="772">
        <v>1</v>
      </c>
      <c r="I2774" s="819">
        <f t="shared" si="88"/>
        <v>0</v>
      </c>
      <c r="J2774" s="819">
        <f t="shared" si="89"/>
        <v>1</v>
      </c>
      <c r="K2774" s="941"/>
    </row>
    <row r="2775" spans="1:11">
      <c r="A2775" s="15" t="s">
        <v>4657</v>
      </c>
      <c r="B2775" s="15" t="s">
        <v>17835</v>
      </c>
      <c r="C2775" s="772" t="s">
        <v>1877</v>
      </c>
      <c r="D2775" s="17" t="s">
        <v>14647</v>
      </c>
      <c r="E2775" s="825">
        <v>0</v>
      </c>
      <c r="F2775" s="772">
        <v>0</v>
      </c>
      <c r="G2775" s="825"/>
      <c r="H2775" s="772">
        <v>1</v>
      </c>
      <c r="I2775" s="819">
        <f t="shared" si="88"/>
        <v>0</v>
      </c>
      <c r="J2775" s="819">
        <f t="shared" si="89"/>
        <v>1</v>
      </c>
      <c r="K2775" s="941"/>
    </row>
    <row r="2776" spans="1:11">
      <c r="A2776" s="15" t="s">
        <v>4657</v>
      </c>
      <c r="B2776" s="15" t="s">
        <v>17835</v>
      </c>
      <c r="C2776" s="772" t="s">
        <v>1878</v>
      </c>
      <c r="D2776" s="17" t="s">
        <v>14648</v>
      </c>
      <c r="E2776" s="825">
        <v>0</v>
      </c>
      <c r="F2776" s="772">
        <v>0</v>
      </c>
      <c r="G2776" s="825"/>
      <c r="H2776" s="772">
        <v>1</v>
      </c>
      <c r="I2776" s="819">
        <f t="shared" si="88"/>
        <v>0</v>
      </c>
      <c r="J2776" s="819">
        <f t="shared" si="89"/>
        <v>1</v>
      </c>
      <c r="K2776" s="941"/>
    </row>
    <row r="2777" spans="1:11">
      <c r="A2777" s="15" t="s">
        <v>4657</v>
      </c>
      <c r="B2777" s="15" t="s">
        <v>17835</v>
      </c>
      <c r="C2777" s="772" t="s">
        <v>1878</v>
      </c>
      <c r="D2777" s="17" t="s">
        <v>14648</v>
      </c>
      <c r="E2777" s="825">
        <v>0</v>
      </c>
      <c r="F2777" s="772">
        <v>0</v>
      </c>
      <c r="G2777" s="825"/>
      <c r="H2777" s="772">
        <v>1</v>
      </c>
      <c r="I2777" s="819">
        <f t="shared" si="88"/>
        <v>0</v>
      </c>
      <c r="J2777" s="819">
        <f t="shared" si="89"/>
        <v>1</v>
      </c>
      <c r="K2777" s="941"/>
    </row>
    <row r="2778" spans="1:11">
      <c r="A2778" s="15" t="s">
        <v>4657</v>
      </c>
      <c r="B2778" s="15" t="s">
        <v>17835</v>
      </c>
      <c r="C2778" s="772" t="s">
        <v>1879</v>
      </c>
      <c r="D2778" s="17" t="s">
        <v>14649</v>
      </c>
      <c r="E2778" s="825">
        <v>0</v>
      </c>
      <c r="F2778" s="772">
        <v>0</v>
      </c>
      <c r="G2778" s="825">
        <v>1</v>
      </c>
      <c r="H2778" s="772">
        <v>1</v>
      </c>
      <c r="I2778" s="819">
        <f t="shared" si="88"/>
        <v>1</v>
      </c>
      <c r="J2778" s="819">
        <f t="shared" si="89"/>
        <v>1</v>
      </c>
      <c r="K2778" s="941"/>
    </row>
    <row r="2779" spans="1:11">
      <c r="A2779" s="15" t="s">
        <v>4657</v>
      </c>
      <c r="B2779" s="15" t="s">
        <v>17835</v>
      </c>
      <c r="C2779" s="772" t="s">
        <v>1881</v>
      </c>
      <c r="D2779" s="17" t="s">
        <v>1882</v>
      </c>
      <c r="E2779" s="825">
        <v>0</v>
      </c>
      <c r="F2779" s="772">
        <v>0</v>
      </c>
      <c r="G2779" s="825"/>
      <c r="H2779" s="772">
        <v>1</v>
      </c>
      <c r="I2779" s="819">
        <f t="shared" si="88"/>
        <v>0</v>
      </c>
      <c r="J2779" s="819">
        <f t="shared" si="89"/>
        <v>1</v>
      </c>
      <c r="K2779" s="941"/>
    </row>
    <row r="2780" spans="1:11">
      <c r="A2780" s="15" t="s">
        <v>4657</v>
      </c>
      <c r="B2780" s="15" t="s">
        <v>17835</v>
      </c>
      <c r="C2780" s="772" t="s">
        <v>4471</v>
      </c>
      <c r="D2780" s="17" t="s">
        <v>4472</v>
      </c>
      <c r="E2780" s="825">
        <v>0</v>
      </c>
      <c r="F2780" s="772">
        <v>0</v>
      </c>
      <c r="G2780" s="825"/>
      <c r="H2780" s="772">
        <v>1</v>
      </c>
      <c r="I2780" s="819">
        <f t="shared" si="88"/>
        <v>0</v>
      </c>
      <c r="J2780" s="819">
        <f t="shared" si="89"/>
        <v>1</v>
      </c>
      <c r="K2780" s="941"/>
    </row>
    <row r="2781" spans="1:11">
      <c r="A2781" s="15" t="s">
        <v>4657</v>
      </c>
      <c r="B2781" s="15" t="s">
        <v>17835</v>
      </c>
      <c r="C2781" s="772" t="s">
        <v>4473</v>
      </c>
      <c r="D2781" s="17" t="s">
        <v>16308</v>
      </c>
      <c r="E2781" s="825">
        <v>0</v>
      </c>
      <c r="F2781" s="772">
        <v>0</v>
      </c>
      <c r="G2781" s="825"/>
      <c r="H2781" s="772">
        <v>1</v>
      </c>
      <c r="I2781" s="819">
        <f t="shared" si="88"/>
        <v>0</v>
      </c>
      <c r="J2781" s="819">
        <f t="shared" si="89"/>
        <v>1</v>
      </c>
      <c r="K2781" s="941"/>
    </row>
    <row r="2782" spans="1:11">
      <c r="A2782" s="15" t="s">
        <v>4657</v>
      </c>
      <c r="B2782" s="15" t="s">
        <v>17835</v>
      </c>
      <c r="C2782" s="772" t="s">
        <v>4474</v>
      </c>
      <c r="D2782" s="17" t="s">
        <v>16309</v>
      </c>
      <c r="E2782" s="825">
        <v>0</v>
      </c>
      <c r="F2782" s="772">
        <v>0</v>
      </c>
      <c r="G2782" s="825"/>
      <c r="H2782" s="772">
        <v>1</v>
      </c>
      <c r="I2782" s="819">
        <f t="shared" si="88"/>
        <v>0</v>
      </c>
      <c r="J2782" s="819">
        <f t="shared" si="89"/>
        <v>1</v>
      </c>
      <c r="K2782" s="941"/>
    </row>
    <row r="2783" spans="1:11">
      <c r="A2783" s="15" t="s">
        <v>4657</v>
      </c>
      <c r="B2783" s="15" t="s">
        <v>17835</v>
      </c>
      <c r="C2783" s="772" t="s">
        <v>4475</v>
      </c>
      <c r="D2783" s="17" t="s">
        <v>16310</v>
      </c>
      <c r="E2783" s="825">
        <v>0</v>
      </c>
      <c r="F2783" s="772">
        <v>0</v>
      </c>
      <c r="G2783" s="825"/>
      <c r="H2783" s="772">
        <v>1</v>
      </c>
      <c r="I2783" s="819">
        <f t="shared" si="88"/>
        <v>0</v>
      </c>
      <c r="J2783" s="819">
        <f t="shared" si="89"/>
        <v>1</v>
      </c>
      <c r="K2783" s="941"/>
    </row>
    <row r="2784" spans="1:11">
      <c r="A2784" s="15" t="s">
        <v>4657</v>
      </c>
      <c r="B2784" s="15" t="s">
        <v>17835</v>
      </c>
      <c r="C2784" s="772" t="s">
        <v>4476</v>
      </c>
      <c r="D2784" s="17" t="s">
        <v>16311</v>
      </c>
      <c r="E2784" s="825">
        <v>0</v>
      </c>
      <c r="F2784" s="772">
        <v>0</v>
      </c>
      <c r="G2784" s="825"/>
      <c r="H2784" s="772">
        <v>1</v>
      </c>
      <c r="I2784" s="819">
        <f t="shared" si="88"/>
        <v>0</v>
      </c>
      <c r="J2784" s="819">
        <f t="shared" si="89"/>
        <v>1</v>
      </c>
      <c r="K2784" s="941"/>
    </row>
    <row r="2785" spans="1:11">
      <c r="A2785" s="15" t="s">
        <v>4657</v>
      </c>
      <c r="B2785" s="15" t="s">
        <v>17835</v>
      </c>
      <c r="C2785" s="772" t="s">
        <v>4477</v>
      </c>
      <c r="D2785" s="17" t="s">
        <v>16312</v>
      </c>
      <c r="E2785" s="825">
        <v>0</v>
      </c>
      <c r="F2785" s="772">
        <v>0</v>
      </c>
      <c r="G2785" s="825">
        <v>1</v>
      </c>
      <c r="H2785" s="772">
        <v>1</v>
      </c>
      <c r="I2785" s="819">
        <f t="shared" si="88"/>
        <v>1</v>
      </c>
      <c r="J2785" s="819">
        <f t="shared" si="89"/>
        <v>1</v>
      </c>
      <c r="K2785" s="941"/>
    </row>
    <row r="2786" spans="1:11">
      <c r="A2786" s="15" t="s">
        <v>4657</v>
      </c>
      <c r="B2786" s="15" t="s">
        <v>17835</v>
      </c>
      <c r="C2786" s="772" t="s">
        <v>4036</v>
      </c>
      <c r="D2786" s="17" t="s">
        <v>16313</v>
      </c>
      <c r="E2786" s="825">
        <v>0</v>
      </c>
      <c r="F2786" s="772">
        <v>0</v>
      </c>
      <c r="G2786" s="825"/>
      <c r="H2786" s="772">
        <v>1</v>
      </c>
      <c r="I2786" s="819">
        <f t="shared" si="88"/>
        <v>0</v>
      </c>
      <c r="J2786" s="819">
        <f t="shared" si="89"/>
        <v>1</v>
      </c>
      <c r="K2786" s="941"/>
    </row>
    <row r="2787" spans="1:11">
      <c r="A2787" s="15" t="s">
        <v>4657</v>
      </c>
      <c r="B2787" s="15" t="s">
        <v>17835</v>
      </c>
      <c r="C2787" s="772" t="s">
        <v>4478</v>
      </c>
      <c r="D2787" s="17" t="s">
        <v>16314</v>
      </c>
      <c r="E2787" s="825">
        <v>0</v>
      </c>
      <c r="F2787" s="772">
        <v>0</v>
      </c>
      <c r="G2787" s="825"/>
      <c r="H2787" s="772">
        <v>1</v>
      </c>
      <c r="I2787" s="819">
        <f t="shared" si="88"/>
        <v>0</v>
      </c>
      <c r="J2787" s="819">
        <f t="shared" si="89"/>
        <v>1</v>
      </c>
      <c r="K2787" s="941"/>
    </row>
    <row r="2788" spans="1:11">
      <c r="A2788" s="15" t="s">
        <v>4657</v>
      </c>
      <c r="B2788" s="15" t="s">
        <v>17835</v>
      </c>
      <c r="C2788" s="772" t="s">
        <v>4479</v>
      </c>
      <c r="D2788" s="17" t="s">
        <v>16315</v>
      </c>
      <c r="E2788" s="825">
        <v>0</v>
      </c>
      <c r="F2788" s="772">
        <v>0</v>
      </c>
      <c r="G2788" s="825">
        <v>2</v>
      </c>
      <c r="H2788" s="772">
        <v>1</v>
      </c>
      <c r="I2788" s="819">
        <f t="shared" si="88"/>
        <v>2</v>
      </c>
      <c r="J2788" s="819">
        <f t="shared" si="89"/>
        <v>1</v>
      </c>
      <c r="K2788" s="941"/>
    </row>
    <row r="2789" spans="1:11">
      <c r="A2789" s="15" t="s">
        <v>4657</v>
      </c>
      <c r="B2789" s="15" t="s">
        <v>17835</v>
      </c>
      <c r="C2789" s="772" t="s">
        <v>4480</v>
      </c>
      <c r="D2789" s="17" t="s">
        <v>16316</v>
      </c>
      <c r="E2789" s="825">
        <v>0</v>
      </c>
      <c r="F2789" s="772">
        <v>0</v>
      </c>
      <c r="G2789" s="825"/>
      <c r="H2789" s="772">
        <v>1</v>
      </c>
      <c r="I2789" s="819">
        <f t="shared" si="88"/>
        <v>0</v>
      </c>
      <c r="J2789" s="819">
        <f t="shared" si="89"/>
        <v>1</v>
      </c>
      <c r="K2789" s="941"/>
    </row>
    <row r="2790" spans="1:11">
      <c r="A2790" s="15" t="s">
        <v>4657</v>
      </c>
      <c r="B2790" s="15" t="s">
        <v>17835</v>
      </c>
      <c r="C2790" s="772" t="s">
        <v>1883</v>
      </c>
      <c r="D2790" s="17" t="s">
        <v>14651</v>
      </c>
      <c r="E2790" s="825">
        <v>0</v>
      </c>
      <c r="F2790" s="772">
        <v>0</v>
      </c>
      <c r="G2790" s="825">
        <v>2</v>
      </c>
      <c r="H2790" s="772">
        <v>5</v>
      </c>
      <c r="I2790" s="819">
        <f t="shared" si="88"/>
        <v>2</v>
      </c>
      <c r="J2790" s="819">
        <f t="shared" si="89"/>
        <v>5</v>
      </c>
      <c r="K2790" s="941"/>
    </row>
    <row r="2791" spans="1:11">
      <c r="A2791" s="15" t="s">
        <v>4657</v>
      </c>
      <c r="B2791" s="15" t="s">
        <v>17835</v>
      </c>
      <c r="C2791" s="772" t="s">
        <v>4481</v>
      </c>
      <c r="D2791" s="17" t="s">
        <v>16317</v>
      </c>
      <c r="E2791" s="825">
        <v>0</v>
      </c>
      <c r="F2791" s="772">
        <v>0</v>
      </c>
      <c r="G2791" s="825"/>
      <c r="H2791" s="772">
        <v>1</v>
      </c>
      <c r="I2791" s="819">
        <f t="shared" si="88"/>
        <v>0</v>
      </c>
      <c r="J2791" s="819">
        <f t="shared" si="89"/>
        <v>1</v>
      </c>
      <c r="K2791" s="941"/>
    </row>
    <row r="2792" spans="1:11">
      <c r="A2792" s="15" t="s">
        <v>4657</v>
      </c>
      <c r="B2792" s="15" t="s">
        <v>17835</v>
      </c>
      <c r="C2792" s="772" t="s">
        <v>4037</v>
      </c>
      <c r="D2792" s="17" t="s">
        <v>16318</v>
      </c>
      <c r="E2792" s="825">
        <v>0</v>
      </c>
      <c r="F2792" s="772">
        <v>0</v>
      </c>
      <c r="G2792" s="825"/>
      <c r="H2792" s="772">
        <v>3</v>
      </c>
      <c r="I2792" s="819">
        <f t="shared" si="88"/>
        <v>0</v>
      </c>
      <c r="J2792" s="819">
        <f t="shared" si="89"/>
        <v>3</v>
      </c>
      <c r="K2792" s="941"/>
    </row>
    <row r="2793" spans="1:11">
      <c r="A2793" s="15" t="s">
        <v>4657</v>
      </c>
      <c r="B2793" s="15" t="s">
        <v>17835</v>
      </c>
      <c r="C2793" s="772" t="s">
        <v>4482</v>
      </c>
      <c r="D2793" s="17" t="s">
        <v>16319</v>
      </c>
      <c r="E2793" s="825">
        <v>0</v>
      </c>
      <c r="F2793" s="772">
        <v>0</v>
      </c>
      <c r="G2793" s="825"/>
      <c r="H2793" s="772">
        <v>1</v>
      </c>
      <c r="I2793" s="819">
        <f t="shared" si="88"/>
        <v>0</v>
      </c>
      <c r="J2793" s="819">
        <f t="shared" si="89"/>
        <v>1</v>
      </c>
      <c r="K2793" s="941"/>
    </row>
    <row r="2794" spans="1:11">
      <c r="A2794" s="15" t="s">
        <v>4657</v>
      </c>
      <c r="B2794" s="15" t="s">
        <v>17835</v>
      </c>
      <c r="C2794" s="772" t="s">
        <v>4483</v>
      </c>
      <c r="D2794" s="17" t="s">
        <v>16320</v>
      </c>
      <c r="E2794" s="825">
        <v>0</v>
      </c>
      <c r="F2794" s="772">
        <v>0</v>
      </c>
      <c r="G2794" s="825"/>
      <c r="H2794" s="772">
        <v>1</v>
      </c>
      <c r="I2794" s="819">
        <f t="shared" si="88"/>
        <v>0</v>
      </c>
      <c r="J2794" s="819">
        <f t="shared" si="89"/>
        <v>1</v>
      </c>
      <c r="K2794" s="941"/>
    </row>
    <row r="2795" spans="1:11">
      <c r="A2795" s="15" t="s">
        <v>4657</v>
      </c>
      <c r="B2795" s="15" t="s">
        <v>17835</v>
      </c>
      <c r="C2795" s="772" t="s">
        <v>4484</v>
      </c>
      <c r="D2795" s="17" t="s">
        <v>16321</v>
      </c>
      <c r="E2795" s="825">
        <v>0</v>
      </c>
      <c r="F2795" s="772">
        <v>0</v>
      </c>
      <c r="G2795" s="825"/>
      <c r="H2795" s="772">
        <v>1</v>
      </c>
      <c r="I2795" s="819">
        <f t="shared" si="88"/>
        <v>0</v>
      </c>
      <c r="J2795" s="819">
        <f t="shared" si="89"/>
        <v>1</v>
      </c>
      <c r="K2795" s="941"/>
    </row>
    <row r="2796" spans="1:11">
      <c r="A2796" s="15" t="s">
        <v>4657</v>
      </c>
      <c r="B2796" s="15" t="s">
        <v>17835</v>
      </c>
      <c r="C2796" s="772" t="s">
        <v>4485</v>
      </c>
      <c r="D2796" s="17" t="s">
        <v>16322</v>
      </c>
      <c r="E2796" s="825">
        <v>0</v>
      </c>
      <c r="F2796" s="772">
        <v>0</v>
      </c>
      <c r="G2796" s="825"/>
      <c r="H2796" s="772">
        <v>1</v>
      </c>
      <c r="I2796" s="819">
        <f t="shared" si="88"/>
        <v>0</v>
      </c>
      <c r="J2796" s="819">
        <f t="shared" si="89"/>
        <v>1</v>
      </c>
      <c r="K2796" s="941"/>
    </row>
    <row r="2797" spans="1:11">
      <c r="A2797" s="15" t="s">
        <v>4657</v>
      </c>
      <c r="B2797" s="15" t="s">
        <v>17835</v>
      </c>
      <c r="C2797" s="772" t="s">
        <v>4486</v>
      </c>
      <c r="D2797" s="17" t="s">
        <v>16323</v>
      </c>
      <c r="E2797" s="825">
        <v>0</v>
      </c>
      <c r="F2797" s="772">
        <v>0</v>
      </c>
      <c r="G2797" s="825"/>
      <c r="H2797" s="772">
        <v>1</v>
      </c>
      <c r="I2797" s="819">
        <f t="shared" si="88"/>
        <v>0</v>
      </c>
      <c r="J2797" s="819">
        <f t="shared" si="89"/>
        <v>1</v>
      </c>
      <c r="K2797" s="941"/>
    </row>
    <row r="2798" spans="1:11">
      <c r="A2798" s="15" t="s">
        <v>4657</v>
      </c>
      <c r="B2798" s="15" t="s">
        <v>17835</v>
      </c>
      <c r="C2798" s="772" t="s">
        <v>4487</v>
      </c>
      <c r="D2798" s="17" t="s">
        <v>16324</v>
      </c>
      <c r="E2798" s="825">
        <v>0</v>
      </c>
      <c r="F2798" s="772">
        <v>0</v>
      </c>
      <c r="G2798" s="825"/>
      <c r="H2798" s="772">
        <v>1</v>
      </c>
      <c r="I2798" s="819">
        <f t="shared" si="88"/>
        <v>0</v>
      </c>
      <c r="J2798" s="819">
        <f t="shared" si="89"/>
        <v>1</v>
      </c>
      <c r="K2798" s="941"/>
    </row>
    <row r="2799" spans="1:11">
      <c r="A2799" s="15" t="s">
        <v>4657</v>
      </c>
      <c r="B2799" s="15" t="s">
        <v>17835</v>
      </c>
      <c r="C2799" s="772" t="s">
        <v>4488</v>
      </c>
      <c r="D2799" s="17" t="s">
        <v>16325</v>
      </c>
      <c r="E2799" s="825">
        <v>0</v>
      </c>
      <c r="F2799" s="772">
        <v>0</v>
      </c>
      <c r="G2799" s="825">
        <v>1</v>
      </c>
      <c r="H2799" s="772">
        <v>1</v>
      </c>
      <c r="I2799" s="819">
        <f t="shared" si="88"/>
        <v>1</v>
      </c>
      <c r="J2799" s="819">
        <f t="shared" si="89"/>
        <v>1</v>
      </c>
      <c r="K2799" s="941"/>
    </row>
    <row r="2800" spans="1:11">
      <c r="A2800" s="15" t="s">
        <v>4657</v>
      </c>
      <c r="B2800" s="15" t="s">
        <v>17835</v>
      </c>
      <c r="C2800" s="772" t="s">
        <v>4489</v>
      </c>
      <c r="D2800" s="17" t="s">
        <v>16326</v>
      </c>
      <c r="E2800" s="825">
        <v>0</v>
      </c>
      <c r="F2800" s="772">
        <v>0</v>
      </c>
      <c r="G2800" s="825"/>
      <c r="H2800" s="772">
        <v>1</v>
      </c>
      <c r="I2800" s="819">
        <f t="shared" si="88"/>
        <v>0</v>
      </c>
      <c r="J2800" s="819">
        <f t="shared" si="89"/>
        <v>1</v>
      </c>
      <c r="K2800" s="941"/>
    </row>
    <row r="2801" spans="1:11">
      <c r="A2801" s="15" t="s">
        <v>4657</v>
      </c>
      <c r="B2801" s="15" t="s">
        <v>17835</v>
      </c>
      <c r="C2801" s="772" t="s">
        <v>4490</v>
      </c>
      <c r="D2801" s="17" t="s">
        <v>16327</v>
      </c>
      <c r="E2801" s="825">
        <v>0</v>
      </c>
      <c r="F2801" s="772">
        <v>0</v>
      </c>
      <c r="G2801" s="825">
        <v>2</v>
      </c>
      <c r="H2801" s="772">
        <v>1</v>
      </c>
      <c r="I2801" s="819">
        <f t="shared" si="88"/>
        <v>2</v>
      </c>
      <c r="J2801" s="819">
        <f t="shared" si="89"/>
        <v>1</v>
      </c>
      <c r="K2801" s="941"/>
    </row>
    <row r="2802" spans="1:11">
      <c r="A2802" s="15" t="s">
        <v>4657</v>
      </c>
      <c r="B2802" s="15" t="s">
        <v>17835</v>
      </c>
      <c r="C2802" s="772" t="s">
        <v>4491</v>
      </c>
      <c r="D2802" s="17" t="s">
        <v>16328</v>
      </c>
      <c r="E2802" s="825">
        <v>0</v>
      </c>
      <c r="F2802" s="772">
        <v>0</v>
      </c>
      <c r="G2802" s="825"/>
      <c r="H2802" s="772">
        <v>1</v>
      </c>
      <c r="I2802" s="819">
        <f t="shared" si="88"/>
        <v>0</v>
      </c>
      <c r="J2802" s="819">
        <f t="shared" si="89"/>
        <v>1</v>
      </c>
      <c r="K2802" s="941"/>
    </row>
    <row r="2803" spans="1:11">
      <c r="A2803" s="15" t="s">
        <v>4657</v>
      </c>
      <c r="B2803" s="15" t="s">
        <v>17835</v>
      </c>
      <c r="C2803" s="772" t="s">
        <v>4492</v>
      </c>
      <c r="D2803" s="17" t="s">
        <v>16329</v>
      </c>
      <c r="E2803" s="825">
        <v>0</v>
      </c>
      <c r="F2803" s="772">
        <v>0</v>
      </c>
      <c r="G2803" s="825"/>
      <c r="H2803" s="772">
        <v>1</v>
      </c>
      <c r="I2803" s="819">
        <f t="shared" si="88"/>
        <v>0</v>
      </c>
      <c r="J2803" s="819">
        <f t="shared" si="89"/>
        <v>1</v>
      </c>
      <c r="K2803" s="941"/>
    </row>
    <row r="2804" spans="1:11">
      <c r="A2804" s="15" t="s">
        <v>4657</v>
      </c>
      <c r="B2804" s="15" t="s">
        <v>17835</v>
      </c>
      <c r="C2804" s="772" t="s">
        <v>4493</v>
      </c>
      <c r="D2804" s="17" t="s">
        <v>16330</v>
      </c>
      <c r="E2804" s="825">
        <v>0</v>
      </c>
      <c r="F2804" s="772">
        <v>0</v>
      </c>
      <c r="G2804" s="825"/>
      <c r="H2804" s="772">
        <v>1</v>
      </c>
      <c r="I2804" s="819">
        <f t="shared" si="88"/>
        <v>0</v>
      </c>
      <c r="J2804" s="819">
        <f t="shared" si="89"/>
        <v>1</v>
      </c>
      <c r="K2804" s="941"/>
    </row>
    <row r="2805" spans="1:11">
      <c r="A2805" s="15" t="s">
        <v>4657</v>
      </c>
      <c r="B2805" s="15" t="s">
        <v>17835</v>
      </c>
      <c r="C2805" s="772" t="s">
        <v>4494</v>
      </c>
      <c r="D2805" s="17" t="s">
        <v>16331</v>
      </c>
      <c r="E2805" s="825">
        <v>0</v>
      </c>
      <c r="F2805" s="772">
        <v>0</v>
      </c>
      <c r="G2805" s="825"/>
      <c r="H2805" s="772">
        <v>1</v>
      </c>
      <c r="I2805" s="819">
        <f t="shared" si="88"/>
        <v>0</v>
      </c>
      <c r="J2805" s="819">
        <f t="shared" si="89"/>
        <v>1</v>
      </c>
      <c r="K2805" s="941"/>
    </row>
    <row r="2806" spans="1:11">
      <c r="A2806" s="15" t="s">
        <v>4657</v>
      </c>
      <c r="B2806" s="15" t="s">
        <v>17835</v>
      </c>
      <c r="C2806" s="772" t="s">
        <v>4495</v>
      </c>
      <c r="D2806" s="17" t="s">
        <v>16332</v>
      </c>
      <c r="E2806" s="825">
        <v>0</v>
      </c>
      <c r="F2806" s="772">
        <v>0</v>
      </c>
      <c r="G2806" s="825"/>
      <c r="H2806" s="772">
        <v>1</v>
      </c>
      <c r="I2806" s="819">
        <f t="shared" si="88"/>
        <v>0</v>
      </c>
      <c r="J2806" s="819">
        <f t="shared" si="89"/>
        <v>1</v>
      </c>
      <c r="K2806" s="941"/>
    </row>
    <row r="2807" spans="1:11">
      <c r="A2807" s="15" t="s">
        <v>4657</v>
      </c>
      <c r="B2807" s="15" t="s">
        <v>17835</v>
      </c>
      <c r="C2807" s="772" t="s">
        <v>4496</v>
      </c>
      <c r="D2807" s="17" t="s">
        <v>16333</v>
      </c>
      <c r="E2807" s="825">
        <v>0</v>
      </c>
      <c r="F2807" s="772">
        <v>0</v>
      </c>
      <c r="G2807" s="825"/>
      <c r="H2807" s="772">
        <v>1</v>
      </c>
      <c r="I2807" s="819">
        <f t="shared" si="88"/>
        <v>0</v>
      </c>
      <c r="J2807" s="819">
        <f t="shared" si="89"/>
        <v>1</v>
      </c>
      <c r="K2807" s="941"/>
    </row>
    <row r="2808" spans="1:11">
      <c r="A2808" s="15" t="s">
        <v>4657</v>
      </c>
      <c r="B2808" s="15" t="s">
        <v>17835</v>
      </c>
      <c r="C2808" s="772" t="s">
        <v>4497</v>
      </c>
      <c r="D2808" s="17" t="s">
        <v>16334</v>
      </c>
      <c r="E2808" s="825">
        <v>0</v>
      </c>
      <c r="F2808" s="772">
        <v>0</v>
      </c>
      <c r="G2808" s="825"/>
      <c r="H2808" s="772">
        <v>1</v>
      </c>
      <c r="I2808" s="819">
        <f t="shared" si="88"/>
        <v>0</v>
      </c>
      <c r="J2808" s="819">
        <f t="shared" si="89"/>
        <v>1</v>
      </c>
      <c r="K2808" s="941"/>
    </row>
    <row r="2809" spans="1:11">
      <c r="A2809" s="15" t="s">
        <v>4657</v>
      </c>
      <c r="B2809" s="15" t="s">
        <v>17835</v>
      </c>
      <c r="C2809" s="772" t="s">
        <v>4049</v>
      </c>
      <c r="D2809" s="17" t="s">
        <v>16335</v>
      </c>
      <c r="E2809" s="825">
        <v>0</v>
      </c>
      <c r="F2809" s="772">
        <v>0</v>
      </c>
      <c r="G2809" s="825"/>
      <c r="H2809" s="772">
        <v>1</v>
      </c>
      <c r="I2809" s="819">
        <f t="shared" si="88"/>
        <v>0</v>
      </c>
      <c r="J2809" s="819">
        <f t="shared" si="89"/>
        <v>1</v>
      </c>
      <c r="K2809" s="941"/>
    </row>
    <row r="2810" spans="1:11">
      <c r="A2810" s="15" t="s">
        <v>4657</v>
      </c>
      <c r="B2810" s="15" t="s">
        <v>17835</v>
      </c>
      <c r="C2810" s="772" t="s">
        <v>4050</v>
      </c>
      <c r="D2810" s="17" t="s">
        <v>16336</v>
      </c>
      <c r="E2810" s="825">
        <v>0</v>
      </c>
      <c r="F2810" s="772">
        <v>0</v>
      </c>
      <c r="G2810" s="825"/>
      <c r="H2810" s="772">
        <v>1</v>
      </c>
      <c r="I2810" s="819">
        <f t="shared" si="88"/>
        <v>0</v>
      </c>
      <c r="J2810" s="819">
        <f t="shared" si="89"/>
        <v>1</v>
      </c>
      <c r="K2810" s="941"/>
    </row>
    <row r="2811" spans="1:11">
      <c r="A2811" s="15" t="s">
        <v>4657</v>
      </c>
      <c r="B2811" s="15" t="s">
        <v>17835</v>
      </c>
      <c r="C2811" s="772" t="s">
        <v>4051</v>
      </c>
      <c r="D2811" s="17" t="s">
        <v>16337</v>
      </c>
      <c r="E2811" s="825">
        <v>0</v>
      </c>
      <c r="F2811" s="772">
        <v>0</v>
      </c>
      <c r="G2811" s="825"/>
      <c r="H2811" s="772">
        <v>1</v>
      </c>
      <c r="I2811" s="819">
        <f t="shared" si="88"/>
        <v>0</v>
      </c>
      <c r="J2811" s="819">
        <f t="shared" si="89"/>
        <v>1</v>
      </c>
      <c r="K2811" s="941"/>
    </row>
    <row r="2812" spans="1:11">
      <c r="A2812" s="15" t="s">
        <v>4657</v>
      </c>
      <c r="B2812" s="15" t="s">
        <v>17835</v>
      </c>
      <c r="C2812" s="772" t="s">
        <v>4066</v>
      </c>
      <c r="D2812" s="17" t="s">
        <v>16338</v>
      </c>
      <c r="E2812" s="825">
        <v>0</v>
      </c>
      <c r="F2812" s="772">
        <v>0</v>
      </c>
      <c r="G2812" s="825"/>
      <c r="H2812" s="772">
        <v>1</v>
      </c>
      <c r="I2812" s="819">
        <f t="shared" si="88"/>
        <v>0</v>
      </c>
      <c r="J2812" s="819">
        <f t="shared" si="89"/>
        <v>1</v>
      </c>
      <c r="K2812" s="941"/>
    </row>
    <row r="2813" spans="1:11">
      <c r="A2813" s="15" t="s">
        <v>4657</v>
      </c>
      <c r="B2813" s="15" t="s">
        <v>17835</v>
      </c>
      <c r="C2813" s="772" t="s">
        <v>2665</v>
      </c>
      <c r="D2813" s="17" t="s">
        <v>16339</v>
      </c>
      <c r="E2813" s="825">
        <v>0</v>
      </c>
      <c r="F2813" s="772">
        <v>0</v>
      </c>
      <c r="G2813" s="825">
        <v>3</v>
      </c>
      <c r="H2813" s="772">
        <v>5</v>
      </c>
      <c r="I2813" s="819">
        <f t="shared" si="88"/>
        <v>3</v>
      </c>
      <c r="J2813" s="819">
        <f t="shared" si="89"/>
        <v>5</v>
      </c>
      <c r="K2813" s="941"/>
    </row>
    <row r="2814" spans="1:11">
      <c r="A2814" s="15" t="s">
        <v>4657</v>
      </c>
      <c r="B2814" s="15" t="s">
        <v>17835</v>
      </c>
      <c r="C2814" s="772" t="s">
        <v>2666</v>
      </c>
      <c r="D2814" s="17" t="s">
        <v>16340</v>
      </c>
      <c r="E2814" s="825">
        <v>0</v>
      </c>
      <c r="F2814" s="772">
        <v>0</v>
      </c>
      <c r="G2814" s="825">
        <v>2</v>
      </c>
      <c r="H2814" s="772">
        <v>3</v>
      </c>
      <c r="I2814" s="819">
        <f t="shared" si="88"/>
        <v>2</v>
      </c>
      <c r="J2814" s="819">
        <f t="shared" si="89"/>
        <v>3</v>
      </c>
      <c r="K2814" s="941"/>
    </row>
    <row r="2815" spans="1:11">
      <c r="A2815" s="15" t="s">
        <v>4657</v>
      </c>
      <c r="B2815" s="15" t="s">
        <v>17835</v>
      </c>
      <c r="C2815" s="772" t="s">
        <v>2667</v>
      </c>
      <c r="D2815" s="17" t="s">
        <v>16341</v>
      </c>
      <c r="E2815" s="825">
        <v>0</v>
      </c>
      <c r="F2815" s="772">
        <v>0</v>
      </c>
      <c r="G2815" s="825">
        <v>1</v>
      </c>
      <c r="H2815" s="772">
        <v>3</v>
      </c>
      <c r="I2815" s="819">
        <f t="shared" si="88"/>
        <v>1</v>
      </c>
      <c r="J2815" s="819">
        <f t="shared" si="89"/>
        <v>3</v>
      </c>
      <c r="K2815" s="941"/>
    </row>
    <row r="2816" spans="1:11">
      <c r="A2816" s="15" t="s">
        <v>4657</v>
      </c>
      <c r="B2816" s="15" t="s">
        <v>17835</v>
      </c>
      <c r="C2816" s="772" t="s">
        <v>4498</v>
      </c>
      <c r="D2816" s="17" t="s">
        <v>16342</v>
      </c>
      <c r="E2816" s="825">
        <v>0</v>
      </c>
      <c r="F2816" s="772">
        <v>0</v>
      </c>
      <c r="G2816" s="825">
        <v>1</v>
      </c>
      <c r="H2816" s="772">
        <v>5</v>
      </c>
      <c r="I2816" s="819">
        <f t="shared" si="88"/>
        <v>1</v>
      </c>
      <c r="J2816" s="819">
        <f t="shared" si="89"/>
        <v>5</v>
      </c>
      <c r="K2816" s="941"/>
    </row>
    <row r="2817" spans="1:11">
      <c r="A2817" s="15" t="s">
        <v>4657</v>
      </c>
      <c r="B2817" s="15" t="s">
        <v>17835</v>
      </c>
      <c r="C2817" s="772" t="s">
        <v>4499</v>
      </c>
      <c r="D2817" s="17" t="s">
        <v>16343</v>
      </c>
      <c r="E2817" s="825">
        <v>0</v>
      </c>
      <c r="F2817" s="772">
        <v>0</v>
      </c>
      <c r="G2817" s="825"/>
      <c r="H2817" s="772">
        <v>1</v>
      </c>
      <c r="I2817" s="819">
        <f t="shared" ref="I2817:I2880" si="90">E2817+G2817</f>
        <v>0</v>
      </c>
      <c r="J2817" s="819">
        <f t="shared" ref="J2817:J2880" si="91">F2817+H2817</f>
        <v>1</v>
      </c>
      <c r="K2817" s="941"/>
    </row>
    <row r="2818" spans="1:11">
      <c r="A2818" s="15" t="s">
        <v>4657</v>
      </c>
      <c r="B2818" s="15" t="s">
        <v>17835</v>
      </c>
      <c r="C2818" s="772" t="s">
        <v>4500</v>
      </c>
      <c r="D2818" s="17" t="s">
        <v>16344</v>
      </c>
      <c r="E2818" s="825">
        <v>0</v>
      </c>
      <c r="F2818" s="772">
        <v>0</v>
      </c>
      <c r="G2818" s="825"/>
      <c r="H2818" s="772">
        <v>1</v>
      </c>
      <c r="I2818" s="819">
        <f t="shared" si="90"/>
        <v>0</v>
      </c>
      <c r="J2818" s="819">
        <f t="shared" si="91"/>
        <v>1</v>
      </c>
      <c r="K2818" s="941"/>
    </row>
    <row r="2819" spans="1:11">
      <c r="A2819" s="15" t="s">
        <v>4657</v>
      </c>
      <c r="B2819" s="15" t="s">
        <v>17835</v>
      </c>
      <c r="C2819" s="772" t="s">
        <v>3832</v>
      </c>
      <c r="D2819" s="17" t="s">
        <v>16035</v>
      </c>
      <c r="E2819" s="825">
        <v>0</v>
      </c>
      <c r="F2819" s="772">
        <v>0</v>
      </c>
      <c r="G2819" s="825"/>
      <c r="H2819" s="772">
        <v>1</v>
      </c>
      <c r="I2819" s="819">
        <f t="shared" si="90"/>
        <v>0</v>
      </c>
      <c r="J2819" s="819">
        <f t="shared" si="91"/>
        <v>1</v>
      </c>
      <c r="K2819" s="941"/>
    </row>
    <row r="2820" spans="1:11">
      <c r="A2820" s="15" t="s">
        <v>4657</v>
      </c>
      <c r="B2820" s="15" t="s">
        <v>17835</v>
      </c>
      <c r="C2820" s="772" t="s">
        <v>4501</v>
      </c>
      <c r="D2820" s="17" t="s">
        <v>4502</v>
      </c>
      <c r="E2820" s="825">
        <v>0</v>
      </c>
      <c r="F2820" s="772">
        <v>0</v>
      </c>
      <c r="G2820" s="825"/>
      <c r="H2820" s="772">
        <v>1</v>
      </c>
      <c r="I2820" s="819">
        <f t="shared" si="90"/>
        <v>0</v>
      </c>
      <c r="J2820" s="819">
        <f t="shared" si="91"/>
        <v>1</v>
      </c>
      <c r="K2820" s="941"/>
    </row>
    <row r="2821" spans="1:11" ht="63.75">
      <c r="A2821" s="15" t="s">
        <v>4657</v>
      </c>
      <c r="B2821" s="15" t="s">
        <v>17835</v>
      </c>
      <c r="C2821" s="772" t="s">
        <v>3845</v>
      </c>
      <c r="D2821" s="22" t="s">
        <v>16040</v>
      </c>
      <c r="E2821" s="825">
        <v>0</v>
      </c>
      <c r="F2821" s="772">
        <v>0</v>
      </c>
      <c r="G2821" s="825">
        <v>18</v>
      </c>
      <c r="H2821" s="772">
        <v>25</v>
      </c>
      <c r="I2821" s="819">
        <f t="shared" si="90"/>
        <v>18</v>
      </c>
      <c r="J2821" s="819">
        <f t="shared" si="91"/>
        <v>25</v>
      </c>
      <c r="K2821" s="941"/>
    </row>
    <row r="2822" spans="1:11">
      <c r="A2822" s="15" t="s">
        <v>4657</v>
      </c>
      <c r="B2822" s="15" t="s">
        <v>17835</v>
      </c>
      <c r="C2822" s="772" t="s">
        <v>4503</v>
      </c>
      <c r="D2822" s="17" t="s">
        <v>16345</v>
      </c>
      <c r="E2822" s="825">
        <v>0</v>
      </c>
      <c r="F2822" s="772">
        <v>0</v>
      </c>
      <c r="G2822" s="825"/>
      <c r="H2822" s="772">
        <v>1</v>
      </c>
      <c r="I2822" s="819">
        <f t="shared" si="90"/>
        <v>0</v>
      </c>
      <c r="J2822" s="819">
        <f t="shared" si="91"/>
        <v>1</v>
      </c>
      <c r="K2822" s="941"/>
    </row>
    <row r="2823" spans="1:11">
      <c r="A2823" s="15" t="s">
        <v>4657</v>
      </c>
      <c r="B2823" s="15" t="s">
        <v>17835</v>
      </c>
      <c r="C2823" s="772" t="s">
        <v>4504</v>
      </c>
      <c r="D2823" s="17" t="s">
        <v>16346</v>
      </c>
      <c r="E2823" s="825">
        <v>0</v>
      </c>
      <c r="F2823" s="772">
        <v>0</v>
      </c>
      <c r="G2823" s="825"/>
      <c r="H2823" s="772">
        <v>1</v>
      </c>
      <c r="I2823" s="819">
        <f t="shared" si="90"/>
        <v>0</v>
      </c>
      <c r="J2823" s="819">
        <f t="shared" si="91"/>
        <v>1</v>
      </c>
      <c r="K2823" s="941"/>
    </row>
    <row r="2824" spans="1:11">
      <c r="A2824" s="15" t="s">
        <v>4657</v>
      </c>
      <c r="B2824" s="15" t="s">
        <v>17835</v>
      </c>
      <c r="C2824" s="772" t="s">
        <v>4505</v>
      </c>
      <c r="D2824" s="17" t="s">
        <v>16347</v>
      </c>
      <c r="E2824" s="825">
        <v>0</v>
      </c>
      <c r="F2824" s="772">
        <v>0</v>
      </c>
      <c r="G2824" s="825"/>
      <c r="H2824" s="772">
        <v>1</v>
      </c>
      <c r="I2824" s="819">
        <f t="shared" si="90"/>
        <v>0</v>
      </c>
      <c r="J2824" s="819">
        <f t="shared" si="91"/>
        <v>1</v>
      </c>
      <c r="K2824" s="941"/>
    </row>
    <row r="2825" spans="1:11">
      <c r="A2825" s="15" t="s">
        <v>4657</v>
      </c>
      <c r="B2825" s="15" t="s">
        <v>17835</v>
      </c>
      <c r="C2825" s="772" t="s">
        <v>4506</v>
      </c>
      <c r="D2825" s="17" t="s">
        <v>16348</v>
      </c>
      <c r="E2825" s="825">
        <v>0</v>
      </c>
      <c r="F2825" s="772">
        <v>0</v>
      </c>
      <c r="G2825" s="825"/>
      <c r="H2825" s="772">
        <v>1</v>
      </c>
      <c r="I2825" s="819">
        <f t="shared" si="90"/>
        <v>0</v>
      </c>
      <c r="J2825" s="819">
        <f t="shared" si="91"/>
        <v>1</v>
      </c>
      <c r="K2825" s="941"/>
    </row>
    <row r="2826" spans="1:11">
      <c r="A2826" s="15" t="s">
        <v>4657</v>
      </c>
      <c r="B2826" s="15" t="s">
        <v>17835</v>
      </c>
      <c r="C2826" s="772" t="s">
        <v>4507</v>
      </c>
      <c r="D2826" s="17" t="s">
        <v>16349</v>
      </c>
      <c r="E2826" s="825">
        <v>0</v>
      </c>
      <c r="F2826" s="772">
        <v>0</v>
      </c>
      <c r="G2826" s="825"/>
      <c r="H2826" s="772">
        <v>1</v>
      </c>
      <c r="I2826" s="819">
        <f t="shared" si="90"/>
        <v>0</v>
      </c>
      <c r="J2826" s="819">
        <f t="shared" si="91"/>
        <v>1</v>
      </c>
      <c r="K2826" s="941"/>
    </row>
    <row r="2827" spans="1:11">
      <c r="A2827" s="15" t="s">
        <v>4657</v>
      </c>
      <c r="B2827" s="15" t="s">
        <v>17835</v>
      </c>
      <c r="C2827" s="772" t="s">
        <v>4508</v>
      </c>
      <c r="D2827" s="17" t="s">
        <v>16350</v>
      </c>
      <c r="E2827" s="825">
        <v>0</v>
      </c>
      <c r="F2827" s="772">
        <v>0</v>
      </c>
      <c r="G2827" s="825"/>
      <c r="H2827" s="772">
        <v>1</v>
      </c>
      <c r="I2827" s="819">
        <f t="shared" si="90"/>
        <v>0</v>
      </c>
      <c r="J2827" s="819">
        <f t="shared" si="91"/>
        <v>1</v>
      </c>
      <c r="K2827" s="941"/>
    </row>
    <row r="2828" spans="1:11">
      <c r="A2828" s="15" t="s">
        <v>4657</v>
      </c>
      <c r="B2828" s="15" t="s">
        <v>17835</v>
      </c>
      <c r="C2828" s="772" t="s">
        <v>4509</v>
      </c>
      <c r="D2828" s="17" t="s">
        <v>16351</v>
      </c>
      <c r="E2828" s="825">
        <v>0</v>
      </c>
      <c r="F2828" s="772">
        <v>0</v>
      </c>
      <c r="G2828" s="825"/>
      <c r="H2828" s="772">
        <v>1</v>
      </c>
      <c r="I2828" s="819">
        <f t="shared" si="90"/>
        <v>0</v>
      </c>
      <c r="J2828" s="819">
        <f t="shared" si="91"/>
        <v>1</v>
      </c>
      <c r="K2828" s="941"/>
    </row>
    <row r="2829" spans="1:11">
      <c r="A2829" s="15" t="s">
        <v>4657</v>
      </c>
      <c r="B2829" s="15" t="s">
        <v>17835</v>
      </c>
      <c r="C2829" s="772" t="s">
        <v>4510</v>
      </c>
      <c r="D2829" s="17" t="s">
        <v>16352</v>
      </c>
      <c r="E2829" s="825">
        <v>0</v>
      </c>
      <c r="F2829" s="772">
        <v>0</v>
      </c>
      <c r="G2829" s="825"/>
      <c r="H2829" s="772">
        <v>1</v>
      </c>
      <c r="I2829" s="819">
        <f t="shared" si="90"/>
        <v>0</v>
      </c>
      <c r="J2829" s="819">
        <f t="shared" si="91"/>
        <v>1</v>
      </c>
      <c r="K2829" s="941"/>
    </row>
    <row r="2830" spans="1:11">
      <c r="A2830" s="15" t="s">
        <v>4657</v>
      </c>
      <c r="B2830" s="15" t="s">
        <v>17835</v>
      </c>
      <c r="C2830" s="772" t="s">
        <v>4511</v>
      </c>
      <c r="D2830" s="17" t="s">
        <v>16353</v>
      </c>
      <c r="E2830" s="825">
        <v>0</v>
      </c>
      <c r="F2830" s="772">
        <v>0</v>
      </c>
      <c r="G2830" s="825"/>
      <c r="H2830" s="772">
        <v>1</v>
      </c>
      <c r="I2830" s="819">
        <f t="shared" si="90"/>
        <v>0</v>
      </c>
      <c r="J2830" s="819">
        <f t="shared" si="91"/>
        <v>1</v>
      </c>
      <c r="K2830" s="941"/>
    </row>
    <row r="2831" spans="1:11">
      <c r="A2831" s="15" t="s">
        <v>4657</v>
      </c>
      <c r="B2831" s="15" t="s">
        <v>17835</v>
      </c>
      <c r="C2831" s="772" t="s">
        <v>4512</v>
      </c>
      <c r="D2831" s="17" t="s">
        <v>16354</v>
      </c>
      <c r="E2831" s="825">
        <v>0</v>
      </c>
      <c r="F2831" s="772">
        <v>0</v>
      </c>
      <c r="G2831" s="825"/>
      <c r="H2831" s="772">
        <v>1</v>
      </c>
      <c r="I2831" s="819">
        <f t="shared" si="90"/>
        <v>0</v>
      </c>
      <c r="J2831" s="819">
        <f t="shared" si="91"/>
        <v>1</v>
      </c>
      <c r="K2831" s="941"/>
    </row>
    <row r="2832" spans="1:11">
      <c r="A2832" s="15" t="s">
        <v>4657</v>
      </c>
      <c r="B2832" s="15" t="s">
        <v>17835</v>
      </c>
      <c r="C2832" s="772" t="s">
        <v>4513</v>
      </c>
      <c r="D2832" s="17" t="s">
        <v>16355</v>
      </c>
      <c r="E2832" s="825">
        <v>0</v>
      </c>
      <c r="F2832" s="772">
        <v>0</v>
      </c>
      <c r="G2832" s="825"/>
      <c r="H2832" s="772">
        <v>1</v>
      </c>
      <c r="I2832" s="819">
        <f t="shared" si="90"/>
        <v>0</v>
      </c>
      <c r="J2832" s="819">
        <f t="shared" si="91"/>
        <v>1</v>
      </c>
      <c r="K2832" s="941"/>
    </row>
    <row r="2833" spans="1:11">
      <c r="A2833" s="15" t="s">
        <v>4657</v>
      </c>
      <c r="B2833" s="15" t="s">
        <v>17835</v>
      </c>
      <c r="C2833" s="772" t="s">
        <v>4514</v>
      </c>
      <c r="D2833" s="17" t="s">
        <v>16356</v>
      </c>
      <c r="E2833" s="825">
        <v>0</v>
      </c>
      <c r="F2833" s="772">
        <v>0</v>
      </c>
      <c r="G2833" s="825"/>
      <c r="H2833" s="772">
        <v>1</v>
      </c>
      <c r="I2833" s="819">
        <f t="shared" si="90"/>
        <v>0</v>
      </c>
      <c r="J2833" s="819">
        <f t="shared" si="91"/>
        <v>1</v>
      </c>
      <c r="K2833" s="941"/>
    </row>
    <row r="2834" spans="1:11">
      <c r="A2834" s="15" t="s">
        <v>4657</v>
      </c>
      <c r="B2834" s="15" t="s">
        <v>17835</v>
      </c>
      <c r="C2834" s="772" t="s">
        <v>18736</v>
      </c>
      <c r="D2834" s="17" t="s">
        <v>16357</v>
      </c>
      <c r="E2834" s="825">
        <v>0</v>
      </c>
      <c r="F2834" s="772">
        <v>0</v>
      </c>
      <c r="G2834" s="825"/>
      <c r="H2834" s="772">
        <v>1</v>
      </c>
      <c r="I2834" s="819">
        <f t="shared" si="90"/>
        <v>0</v>
      </c>
      <c r="J2834" s="819">
        <f t="shared" si="91"/>
        <v>1</v>
      </c>
      <c r="K2834" s="941"/>
    </row>
    <row r="2835" spans="1:11">
      <c r="A2835" s="15" t="s">
        <v>4657</v>
      </c>
      <c r="B2835" s="15" t="s">
        <v>17835</v>
      </c>
      <c r="C2835" s="772" t="s">
        <v>4515</v>
      </c>
      <c r="D2835" s="17" t="s">
        <v>16358</v>
      </c>
      <c r="E2835" s="825">
        <v>0</v>
      </c>
      <c r="F2835" s="772">
        <v>0</v>
      </c>
      <c r="G2835" s="825"/>
      <c r="H2835" s="772">
        <v>1</v>
      </c>
      <c r="I2835" s="819">
        <f t="shared" si="90"/>
        <v>0</v>
      </c>
      <c r="J2835" s="819">
        <f t="shared" si="91"/>
        <v>1</v>
      </c>
      <c r="K2835" s="941"/>
    </row>
    <row r="2836" spans="1:11">
      <c r="A2836" s="15" t="s">
        <v>4657</v>
      </c>
      <c r="B2836" s="15" t="s">
        <v>17835</v>
      </c>
      <c r="C2836" s="772" t="s">
        <v>4516</v>
      </c>
      <c r="D2836" s="17" t="s">
        <v>16359</v>
      </c>
      <c r="E2836" s="825">
        <v>0</v>
      </c>
      <c r="F2836" s="772">
        <v>0</v>
      </c>
      <c r="G2836" s="825"/>
      <c r="H2836" s="772">
        <v>1</v>
      </c>
      <c r="I2836" s="819">
        <f t="shared" si="90"/>
        <v>0</v>
      </c>
      <c r="J2836" s="819">
        <f t="shared" si="91"/>
        <v>1</v>
      </c>
      <c r="K2836" s="941"/>
    </row>
    <row r="2837" spans="1:11">
      <c r="A2837" s="15" t="s">
        <v>4657</v>
      </c>
      <c r="B2837" s="15" t="s">
        <v>17835</v>
      </c>
      <c r="C2837" s="772" t="s">
        <v>4517</v>
      </c>
      <c r="D2837" s="17" t="s">
        <v>16360</v>
      </c>
      <c r="E2837" s="825">
        <v>0</v>
      </c>
      <c r="F2837" s="772">
        <v>0</v>
      </c>
      <c r="G2837" s="825"/>
      <c r="H2837" s="772">
        <v>1</v>
      </c>
      <c r="I2837" s="819">
        <f t="shared" si="90"/>
        <v>0</v>
      </c>
      <c r="J2837" s="819">
        <f t="shared" si="91"/>
        <v>1</v>
      </c>
      <c r="K2837" s="941"/>
    </row>
    <row r="2838" spans="1:11">
      <c r="A2838" s="15" t="s">
        <v>4657</v>
      </c>
      <c r="B2838" s="15" t="s">
        <v>17835</v>
      </c>
      <c r="C2838" s="772" t="s">
        <v>4518</v>
      </c>
      <c r="D2838" s="17" t="s">
        <v>16361</v>
      </c>
      <c r="E2838" s="825">
        <v>0</v>
      </c>
      <c r="F2838" s="772">
        <v>0</v>
      </c>
      <c r="G2838" s="825"/>
      <c r="H2838" s="772">
        <v>1</v>
      </c>
      <c r="I2838" s="819">
        <f t="shared" si="90"/>
        <v>0</v>
      </c>
      <c r="J2838" s="819">
        <f t="shared" si="91"/>
        <v>1</v>
      </c>
      <c r="K2838" s="941"/>
    </row>
    <row r="2839" spans="1:11">
      <c r="A2839" s="15" t="s">
        <v>4657</v>
      </c>
      <c r="B2839" s="15" t="s">
        <v>17835</v>
      </c>
      <c r="C2839" s="772" t="s">
        <v>4519</v>
      </c>
      <c r="D2839" s="17" t="s">
        <v>16362</v>
      </c>
      <c r="E2839" s="825">
        <v>0</v>
      </c>
      <c r="F2839" s="772">
        <v>0</v>
      </c>
      <c r="G2839" s="825"/>
      <c r="H2839" s="772">
        <v>1</v>
      </c>
      <c r="I2839" s="819">
        <f t="shared" si="90"/>
        <v>0</v>
      </c>
      <c r="J2839" s="819">
        <f t="shared" si="91"/>
        <v>1</v>
      </c>
      <c r="K2839" s="941"/>
    </row>
    <row r="2840" spans="1:11">
      <c r="A2840" s="15" t="s">
        <v>4657</v>
      </c>
      <c r="B2840" s="15" t="s">
        <v>17835</v>
      </c>
      <c r="C2840" s="772" t="s">
        <v>4520</v>
      </c>
      <c r="D2840" s="17" t="s">
        <v>16363</v>
      </c>
      <c r="E2840" s="825">
        <v>0</v>
      </c>
      <c r="F2840" s="772">
        <v>0</v>
      </c>
      <c r="G2840" s="825"/>
      <c r="H2840" s="772">
        <v>1</v>
      </c>
      <c r="I2840" s="819">
        <f t="shared" si="90"/>
        <v>0</v>
      </c>
      <c r="J2840" s="819">
        <f t="shared" si="91"/>
        <v>1</v>
      </c>
      <c r="K2840" s="941"/>
    </row>
    <row r="2841" spans="1:11">
      <c r="A2841" s="15" t="s">
        <v>4657</v>
      </c>
      <c r="B2841" s="15" t="s">
        <v>17835</v>
      </c>
      <c r="C2841" s="772" t="s">
        <v>4521</v>
      </c>
      <c r="D2841" s="17" t="s">
        <v>16364</v>
      </c>
      <c r="E2841" s="825">
        <v>0</v>
      </c>
      <c r="F2841" s="772">
        <v>0</v>
      </c>
      <c r="G2841" s="825"/>
      <c r="H2841" s="772">
        <v>1</v>
      </c>
      <c r="I2841" s="819">
        <f t="shared" si="90"/>
        <v>0</v>
      </c>
      <c r="J2841" s="819">
        <f t="shared" si="91"/>
        <v>1</v>
      </c>
      <c r="K2841" s="941"/>
    </row>
    <row r="2842" spans="1:11">
      <c r="A2842" s="15" t="s">
        <v>4657</v>
      </c>
      <c r="B2842" s="15" t="s">
        <v>17835</v>
      </c>
      <c r="C2842" s="772" t="s">
        <v>4522</v>
      </c>
      <c r="D2842" s="17" t="s">
        <v>16365</v>
      </c>
      <c r="E2842" s="825">
        <v>0</v>
      </c>
      <c r="F2842" s="772">
        <v>0</v>
      </c>
      <c r="G2842" s="825"/>
      <c r="H2842" s="772">
        <v>1</v>
      </c>
      <c r="I2842" s="819">
        <f t="shared" si="90"/>
        <v>0</v>
      </c>
      <c r="J2842" s="819">
        <f t="shared" si="91"/>
        <v>1</v>
      </c>
      <c r="K2842" s="941"/>
    </row>
    <row r="2843" spans="1:11">
      <c r="A2843" s="15" t="s">
        <v>4657</v>
      </c>
      <c r="B2843" s="15" t="s">
        <v>17835</v>
      </c>
      <c r="C2843" s="772" t="s">
        <v>4523</v>
      </c>
      <c r="D2843" s="17" t="s">
        <v>16366</v>
      </c>
      <c r="E2843" s="825">
        <v>0</v>
      </c>
      <c r="F2843" s="772">
        <v>0</v>
      </c>
      <c r="G2843" s="825"/>
      <c r="H2843" s="772">
        <v>1</v>
      </c>
      <c r="I2843" s="819">
        <f t="shared" si="90"/>
        <v>0</v>
      </c>
      <c r="J2843" s="819">
        <f t="shared" si="91"/>
        <v>1</v>
      </c>
      <c r="K2843" s="941"/>
    </row>
    <row r="2844" spans="1:11">
      <c r="A2844" s="15" t="s">
        <v>4657</v>
      </c>
      <c r="B2844" s="15" t="s">
        <v>17835</v>
      </c>
      <c r="C2844" s="772" t="s">
        <v>4524</v>
      </c>
      <c r="D2844" s="17" t="s">
        <v>16367</v>
      </c>
      <c r="E2844" s="825">
        <v>0</v>
      </c>
      <c r="F2844" s="772">
        <v>0</v>
      </c>
      <c r="G2844" s="825"/>
      <c r="H2844" s="772">
        <v>1</v>
      </c>
      <c r="I2844" s="819">
        <f t="shared" si="90"/>
        <v>0</v>
      </c>
      <c r="J2844" s="819">
        <f t="shared" si="91"/>
        <v>1</v>
      </c>
      <c r="K2844" s="941"/>
    </row>
    <row r="2845" spans="1:11">
      <c r="A2845" s="15" t="s">
        <v>4657</v>
      </c>
      <c r="B2845" s="15" t="s">
        <v>17835</v>
      </c>
      <c r="C2845" s="772" t="s">
        <v>4525</v>
      </c>
      <c r="D2845" s="17" t="s">
        <v>16368</v>
      </c>
      <c r="E2845" s="825">
        <v>0</v>
      </c>
      <c r="F2845" s="772">
        <v>0</v>
      </c>
      <c r="G2845" s="825"/>
      <c r="H2845" s="772">
        <v>1</v>
      </c>
      <c r="I2845" s="819">
        <f t="shared" si="90"/>
        <v>0</v>
      </c>
      <c r="J2845" s="819">
        <f t="shared" si="91"/>
        <v>1</v>
      </c>
      <c r="K2845" s="941"/>
    </row>
    <row r="2846" spans="1:11">
      <c r="A2846" s="15" t="s">
        <v>4657</v>
      </c>
      <c r="B2846" s="15" t="s">
        <v>17835</v>
      </c>
      <c r="C2846" s="772" t="s">
        <v>4526</v>
      </c>
      <c r="D2846" s="17" t="s">
        <v>16369</v>
      </c>
      <c r="E2846" s="825">
        <v>0</v>
      </c>
      <c r="F2846" s="772">
        <v>0</v>
      </c>
      <c r="G2846" s="825"/>
      <c r="H2846" s="772">
        <v>1</v>
      </c>
      <c r="I2846" s="819">
        <f t="shared" si="90"/>
        <v>0</v>
      </c>
      <c r="J2846" s="819">
        <f t="shared" si="91"/>
        <v>1</v>
      </c>
      <c r="K2846" s="941"/>
    </row>
    <row r="2847" spans="1:11">
      <c r="A2847" s="15" t="s">
        <v>4657</v>
      </c>
      <c r="B2847" s="15" t="s">
        <v>17835</v>
      </c>
      <c r="C2847" s="772" t="s">
        <v>4527</v>
      </c>
      <c r="D2847" s="17" t="s">
        <v>16370</v>
      </c>
      <c r="E2847" s="825">
        <v>0</v>
      </c>
      <c r="F2847" s="772">
        <v>0</v>
      </c>
      <c r="G2847" s="825"/>
      <c r="H2847" s="772">
        <v>1</v>
      </c>
      <c r="I2847" s="819">
        <f t="shared" si="90"/>
        <v>0</v>
      </c>
      <c r="J2847" s="819">
        <f t="shared" si="91"/>
        <v>1</v>
      </c>
      <c r="K2847" s="941"/>
    </row>
    <row r="2848" spans="1:11">
      <c r="A2848" s="15" t="s">
        <v>4657</v>
      </c>
      <c r="B2848" s="15" t="s">
        <v>17835</v>
      </c>
      <c r="C2848" s="772" t="s">
        <v>4528</v>
      </c>
      <c r="D2848" s="17" t="s">
        <v>16371</v>
      </c>
      <c r="E2848" s="825">
        <v>0</v>
      </c>
      <c r="F2848" s="772">
        <v>0</v>
      </c>
      <c r="G2848" s="825"/>
      <c r="H2848" s="772">
        <v>1</v>
      </c>
      <c r="I2848" s="819">
        <f t="shared" si="90"/>
        <v>0</v>
      </c>
      <c r="J2848" s="819">
        <f t="shared" si="91"/>
        <v>1</v>
      </c>
      <c r="K2848" s="941"/>
    </row>
    <row r="2849" spans="1:11">
      <c r="A2849" s="15" t="s">
        <v>4657</v>
      </c>
      <c r="B2849" s="15" t="s">
        <v>17835</v>
      </c>
      <c r="C2849" s="772" t="s">
        <v>1885</v>
      </c>
      <c r="D2849" s="17" t="s">
        <v>14653</v>
      </c>
      <c r="E2849" s="825">
        <v>0</v>
      </c>
      <c r="F2849" s="772">
        <v>0</v>
      </c>
      <c r="G2849" s="825"/>
      <c r="H2849" s="772">
        <v>1</v>
      </c>
      <c r="I2849" s="819">
        <f t="shared" si="90"/>
        <v>0</v>
      </c>
      <c r="J2849" s="819">
        <f t="shared" si="91"/>
        <v>1</v>
      </c>
      <c r="K2849" s="941"/>
    </row>
    <row r="2850" spans="1:11">
      <c r="A2850" s="15" t="s">
        <v>4657</v>
      </c>
      <c r="B2850" s="15" t="s">
        <v>17835</v>
      </c>
      <c r="C2850" s="772" t="s">
        <v>1886</v>
      </c>
      <c r="D2850" s="17" t="s">
        <v>14654</v>
      </c>
      <c r="E2850" s="825">
        <v>0</v>
      </c>
      <c r="F2850" s="772">
        <v>0</v>
      </c>
      <c r="G2850" s="825"/>
      <c r="H2850" s="772">
        <v>1</v>
      </c>
      <c r="I2850" s="819">
        <f t="shared" si="90"/>
        <v>0</v>
      </c>
      <c r="J2850" s="819">
        <f t="shared" si="91"/>
        <v>1</v>
      </c>
      <c r="K2850" s="941"/>
    </row>
    <row r="2851" spans="1:11">
      <c r="A2851" s="15" t="s">
        <v>4657</v>
      </c>
      <c r="B2851" s="15" t="s">
        <v>17835</v>
      </c>
      <c r="C2851" s="772" t="s">
        <v>1887</v>
      </c>
      <c r="D2851" s="17" t="s">
        <v>14655</v>
      </c>
      <c r="E2851" s="825">
        <v>0</v>
      </c>
      <c r="F2851" s="772">
        <v>0</v>
      </c>
      <c r="G2851" s="825"/>
      <c r="H2851" s="772">
        <v>1</v>
      </c>
      <c r="I2851" s="819">
        <f t="shared" si="90"/>
        <v>0</v>
      </c>
      <c r="J2851" s="819">
        <f t="shared" si="91"/>
        <v>1</v>
      </c>
      <c r="K2851" s="941"/>
    </row>
    <row r="2852" spans="1:11">
      <c r="A2852" s="15" t="s">
        <v>4657</v>
      </c>
      <c r="B2852" s="15" t="s">
        <v>17835</v>
      </c>
      <c r="C2852" s="772" t="s">
        <v>4529</v>
      </c>
      <c r="D2852" s="17" t="s">
        <v>14671</v>
      </c>
      <c r="E2852" s="825">
        <v>0</v>
      </c>
      <c r="F2852" s="772">
        <v>0</v>
      </c>
      <c r="G2852" s="825"/>
      <c r="H2852" s="772">
        <v>1</v>
      </c>
      <c r="I2852" s="819">
        <f t="shared" si="90"/>
        <v>0</v>
      </c>
      <c r="J2852" s="819">
        <f t="shared" si="91"/>
        <v>1</v>
      </c>
      <c r="K2852" s="941"/>
    </row>
    <row r="2853" spans="1:11">
      <c r="A2853" s="15" t="s">
        <v>4657</v>
      </c>
      <c r="B2853" s="15" t="s">
        <v>17835</v>
      </c>
      <c r="C2853" s="772" t="s">
        <v>1892</v>
      </c>
      <c r="D2853" s="17" t="s">
        <v>14672</v>
      </c>
      <c r="E2853" s="825">
        <v>0</v>
      </c>
      <c r="F2853" s="772">
        <v>0</v>
      </c>
      <c r="G2853" s="825"/>
      <c r="H2853" s="772">
        <v>1</v>
      </c>
      <c r="I2853" s="819">
        <f t="shared" si="90"/>
        <v>0</v>
      </c>
      <c r="J2853" s="819">
        <f t="shared" si="91"/>
        <v>1</v>
      </c>
      <c r="K2853" s="941"/>
    </row>
    <row r="2854" spans="1:11">
      <c r="A2854" s="15" t="s">
        <v>4657</v>
      </c>
      <c r="B2854" s="15" t="s">
        <v>17835</v>
      </c>
      <c r="C2854" s="772" t="s">
        <v>18645</v>
      </c>
      <c r="D2854" s="17" t="s">
        <v>14677</v>
      </c>
      <c r="E2854" s="825">
        <v>0</v>
      </c>
      <c r="F2854" s="772">
        <v>0</v>
      </c>
      <c r="G2854" s="825"/>
      <c r="H2854" s="772">
        <v>1</v>
      </c>
      <c r="I2854" s="819">
        <f t="shared" si="90"/>
        <v>0</v>
      </c>
      <c r="J2854" s="819">
        <f t="shared" si="91"/>
        <v>1</v>
      </c>
      <c r="K2854" s="941"/>
    </row>
    <row r="2855" spans="1:11">
      <c r="A2855" s="15" t="s">
        <v>4657</v>
      </c>
      <c r="B2855" s="15" t="s">
        <v>17835</v>
      </c>
      <c r="C2855" s="772" t="s">
        <v>4530</v>
      </c>
      <c r="D2855" s="17" t="s">
        <v>14678</v>
      </c>
      <c r="E2855" s="825">
        <v>0</v>
      </c>
      <c r="F2855" s="772">
        <v>0</v>
      </c>
      <c r="G2855" s="825"/>
      <c r="H2855" s="772">
        <v>1</v>
      </c>
      <c r="I2855" s="819">
        <f t="shared" si="90"/>
        <v>0</v>
      </c>
      <c r="J2855" s="819">
        <f t="shared" si="91"/>
        <v>1</v>
      </c>
      <c r="K2855" s="941"/>
    </row>
    <row r="2856" spans="1:11">
      <c r="A2856" s="15" t="s">
        <v>4657</v>
      </c>
      <c r="B2856" s="15" t="s">
        <v>17835</v>
      </c>
      <c r="C2856" s="772" t="s">
        <v>6066</v>
      </c>
      <c r="D2856" s="17" t="s">
        <v>14679</v>
      </c>
      <c r="E2856" s="825">
        <v>0</v>
      </c>
      <c r="F2856" s="772">
        <v>0</v>
      </c>
      <c r="G2856" s="825"/>
      <c r="H2856" s="772">
        <v>1</v>
      </c>
      <c r="I2856" s="819">
        <f t="shared" si="90"/>
        <v>0</v>
      </c>
      <c r="J2856" s="819">
        <f t="shared" si="91"/>
        <v>1</v>
      </c>
      <c r="K2856" s="941"/>
    </row>
    <row r="2857" spans="1:11">
      <c r="A2857" s="15" t="s">
        <v>4657</v>
      </c>
      <c r="B2857" s="15" t="s">
        <v>17835</v>
      </c>
      <c r="C2857" s="772" t="s">
        <v>4531</v>
      </c>
      <c r="D2857" s="17" t="s">
        <v>14680</v>
      </c>
      <c r="E2857" s="825">
        <v>0</v>
      </c>
      <c r="F2857" s="772">
        <v>0</v>
      </c>
      <c r="G2857" s="825"/>
      <c r="H2857" s="772">
        <v>1</v>
      </c>
      <c r="I2857" s="819">
        <f t="shared" si="90"/>
        <v>0</v>
      </c>
      <c r="J2857" s="819">
        <f t="shared" si="91"/>
        <v>1</v>
      </c>
      <c r="K2857" s="941"/>
    </row>
    <row r="2858" spans="1:11">
      <c r="A2858" s="15" t="s">
        <v>4657</v>
      </c>
      <c r="B2858" s="15" t="s">
        <v>17835</v>
      </c>
      <c r="C2858" s="772" t="s">
        <v>4532</v>
      </c>
      <c r="D2858" s="17" t="s">
        <v>4533</v>
      </c>
      <c r="E2858" s="825">
        <v>0</v>
      </c>
      <c r="F2858" s="772">
        <v>0</v>
      </c>
      <c r="G2858" s="825">
        <v>1</v>
      </c>
      <c r="H2858" s="772">
        <v>1</v>
      </c>
      <c r="I2858" s="819">
        <f t="shared" si="90"/>
        <v>1</v>
      </c>
      <c r="J2858" s="819">
        <f t="shared" si="91"/>
        <v>1</v>
      </c>
      <c r="K2858" s="941"/>
    </row>
    <row r="2859" spans="1:11">
      <c r="A2859" s="15" t="s">
        <v>4657</v>
      </c>
      <c r="B2859" s="15" t="s">
        <v>17835</v>
      </c>
      <c r="C2859" s="772" t="s">
        <v>4534</v>
      </c>
      <c r="D2859" s="17" t="s">
        <v>14681</v>
      </c>
      <c r="E2859" s="825">
        <v>0</v>
      </c>
      <c r="F2859" s="772">
        <v>0</v>
      </c>
      <c r="G2859" s="825"/>
      <c r="H2859" s="772">
        <v>1</v>
      </c>
      <c r="I2859" s="819">
        <f t="shared" si="90"/>
        <v>0</v>
      </c>
      <c r="J2859" s="819">
        <f t="shared" si="91"/>
        <v>1</v>
      </c>
      <c r="K2859" s="941"/>
    </row>
    <row r="2860" spans="1:11">
      <c r="A2860" s="15" t="s">
        <v>4657</v>
      </c>
      <c r="B2860" s="15" t="s">
        <v>17835</v>
      </c>
      <c r="C2860" s="772" t="s">
        <v>1893</v>
      </c>
      <c r="D2860" s="17" t="s">
        <v>14682</v>
      </c>
      <c r="E2860" s="825">
        <v>0</v>
      </c>
      <c r="F2860" s="772">
        <v>0</v>
      </c>
      <c r="G2860" s="825"/>
      <c r="H2860" s="772">
        <v>1</v>
      </c>
      <c r="I2860" s="819">
        <f t="shared" si="90"/>
        <v>0</v>
      </c>
      <c r="J2860" s="819">
        <f t="shared" si="91"/>
        <v>1</v>
      </c>
      <c r="K2860" s="941"/>
    </row>
    <row r="2861" spans="1:11">
      <c r="A2861" s="15" t="s">
        <v>4657</v>
      </c>
      <c r="B2861" s="15" t="s">
        <v>17835</v>
      </c>
      <c r="C2861" s="772" t="s">
        <v>1894</v>
      </c>
      <c r="D2861" s="17" t="s">
        <v>14683</v>
      </c>
      <c r="E2861" s="825">
        <v>0</v>
      </c>
      <c r="F2861" s="772">
        <v>0</v>
      </c>
      <c r="G2861" s="825"/>
      <c r="H2861" s="772">
        <v>1</v>
      </c>
      <c r="I2861" s="819">
        <f t="shared" si="90"/>
        <v>0</v>
      </c>
      <c r="J2861" s="819">
        <f t="shared" si="91"/>
        <v>1</v>
      </c>
      <c r="K2861" s="941"/>
    </row>
    <row r="2862" spans="1:11">
      <c r="A2862" s="15" t="s">
        <v>4657</v>
      </c>
      <c r="B2862" s="15" t="s">
        <v>17835</v>
      </c>
      <c r="C2862" s="772" t="s">
        <v>4535</v>
      </c>
      <c r="D2862" s="17" t="s">
        <v>14684</v>
      </c>
      <c r="E2862" s="825">
        <v>0</v>
      </c>
      <c r="F2862" s="772">
        <v>0</v>
      </c>
      <c r="G2862" s="825"/>
      <c r="H2862" s="772">
        <v>1</v>
      </c>
      <c r="I2862" s="819">
        <f t="shared" si="90"/>
        <v>0</v>
      </c>
      <c r="J2862" s="819">
        <f t="shared" si="91"/>
        <v>1</v>
      </c>
      <c r="K2862" s="941"/>
    </row>
    <row r="2863" spans="1:11">
      <c r="A2863" s="15" t="s">
        <v>4657</v>
      </c>
      <c r="B2863" s="15" t="s">
        <v>17835</v>
      </c>
      <c r="C2863" s="772" t="s">
        <v>1895</v>
      </c>
      <c r="D2863" s="17" t="s">
        <v>14685</v>
      </c>
      <c r="E2863" s="825">
        <v>0</v>
      </c>
      <c r="F2863" s="772">
        <v>0</v>
      </c>
      <c r="G2863" s="825"/>
      <c r="H2863" s="772">
        <v>1</v>
      </c>
      <c r="I2863" s="819">
        <f t="shared" si="90"/>
        <v>0</v>
      </c>
      <c r="J2863" s="819">
        <f t="shared" si="91"/>
        <v>1</v>
      </c>
      <c r="K2863" s="941"/>
    </row>
    <row r="2864" spans="1:11">
      <c r="A2864" s="15" t="s">
        <v>4657</v>
      </c>
      <c r="B2864" s="15" t="s">
        <v>17835</v>
      </c>
      <c r="C2864" s="772" t="s">
        <v>4536</v>
      </c>
      <c r="D2864" s="17" t="s">
        <v>14686</v>
      </c>
      <c r="E2864" s="825">
        <v>0</v>
      </c>
      <c r="F2864" s="772">
        <v>0</v>
      </c>
      <c r="G2864" s="825">
        <v>1</v>
      </c>
      <c r="H2864" s="772">
        <v>5</v>
      </c>
      <c r="I2864" s="819">
        <f t="shared" si="90"/>
        <v>1</v>
      </c>
      <c r="J2864" s="819">
        <f t="shared" si="91"/>
        <v>5</v>
      </c>
      <c r="K2864" s="941"/>
    </row>
    <row r="2865" spans="1:11">
      <c r="A2865" s="15" t="s">
        <v>4657</v>
      </c>
      <c r="B2865" s="15" t="s">
        <v>17835</v>
      </c>
      <c r="C2865" s="772" t="s">
        <v>4536</v>
      </c>
      <c r="D2865" s="17" t="s">
        <v>14686</v>
      </c>
      <c r="E2865" s="825">
        <v>0</v>
      </c>
      <c r="F2865" s="772">
        <v>0</v>
      </c>
      <c r="G2865" s="825">
        <v>1</v>
      </c>
      <c r="H2865" s="772">
        <v>5</v>
      </c>
      <c r="I2865" s="819">
        <f t="shared" si="90"/>
        <v>1</v>
      </c>
      <c r="J2865" s="819">
        <f t="shared" si="91"/>
        <v>5</v>
      </c>
      <c r="K2865" s="941"/>
    </row>
    <row r="2866" spans="1:11">
      <c r="A2866" s="15" t="s">
        <v>4657</v>
      </c>
      <c r="B2866" s="15" t="s">
        <v>17835</v>
      </c>
      <c r="C2866" s="772" t="s">
        <v>4537</v>
      </c>
      <c r="D2866" s="17" t="s">
        <v>14687</v>
      </c>
      <c r="E2866" s="825">
        <v>0</v>
      </c>
      <c r="F2866" s="772">
        <v>0</v>
      </c>
      <c r="G2866" s="825"/>
      <c r="H2866" s="772">
        <v>1</v>
      </c>
      <c r="I2866" s="819">
        <f t="shared" si="90"/>
        <v>0</v>
      </c>
      <c r="J2866" s="819">
        <f t="shared" si="91"/>
        <v>1</v>
      </c>
      <c r="K2866" s="941"/>
    </row>
    <row r="2867" spans="1:11">
      <c r="A2867" s="15" t="s">
        <v>4657</v>
      </c>
      <c r="B2867" s="15" t="s">
        <v>17835</v>
      </c>
      <c r="C2867" s="772" t="s">
        <v>4538</v>
      </c>
      <c r="D2867" s="17" t="s">
        <v>14688</v>
      </c>
      <c r="E2867" s="825">
        <v>0</v>
      </c>
      <c r="F2867" s="772">
        <v>0</v>
      </c>
      <c r="G2867" s="825"/>
      <c r="H2867" s="772">
        <v>1</v>
      </c>
      <c r="I2867" s="819">
        <f t="shared" si="90"/>
        <v>0</v>
      </c>
      <c r="J2867" s="819">
        <f t="shared" si="91"/>
        <v>1</v>
      </c>
      <c r="K2867" s="941"/>
    </row>
    <row r="2868" spans="1:11">
      <c r="A2868" s="15" t="s">
        <v>4657</v>
      </c>
      <c r="B2868" s="15" t="s">
        <v>17835</v>
      </c>
      <c r="C2868" s="772" t="s">
        <v>4539</v>
      </c>
      <c r="D2868" s="17" t="s">
        <v>14689</v>
      </c>
      <c r="E2868" s="825">
        <v>0</v>
      </c>
      <c r="F2868" s="772">
        <v>0</v>
      </c>
      <c r="G2868" s="825"/>
      <c r="H2868" s="772">
        <v>1</v>
      </c>
      <c r="I2868" s="819">
        <f t="shared" si="90"/>
        <v>0</v>
      </c>
      <c r="J2868" s="819">
        <f t="shared" si="91"/>
        <v>1</v>
      </c>
      <c r="K2868" s="941"/>
    </row>
    <row r="2869" spans="1:11">
      <c r="A2869" s="15" t="s">
        <v>4657</v>
      </c>
      <c r="B2869" s="15" t="s">
        <v>17835</v>
      </c>
      <c r="C2869" s="772" t="s">
        <v>6067</v>
      </c>
      <c r="D2869" s="17" t="s">
        <v>14690</v>
      </c>
      <c r="E2869" s="825">
        <v>0</v>
      </c>
      <c r="F2869" s="772">
        <v>0</v>
      </c>
      <c r="G2869" s="825"/>
      <c r="H2869" s="772">
        <v>1</v>
      </c>
      <c r="I2869" s="819">
        <f t="shared" si="90"/>
        <v>0</v>
      </c>
      <c r="J2869" s="819">
        <f t="shared" si="91"/>
        <v>1</v>
      </c>
      <c r="K2869" s="941"/>
    </row>
    <row r="2870" spans="1:11">
      <c r="A2870" s="15" t="s">
        <v>4657</v>
      </c>
      <c r="B2870" s="15" t="s">
        <v>17835</v>
      </c>
      <c r="C2870" s="772" t="s">
        <v>1896</v>
      </c>
      <c r="D2870" s="17" t="s">
        <v>14691</v>
      </c>
      <c r="E2870" s="825">
        <v>0</v>
      </c>
      <c r="F2870" s="772">
        <v>0</v>
      </c>
      <c r="G2870" s="825">
        <v>1</v>
      </c>
      <c r="H2870" s="772">
        <v>5</v>
      </c>
      <c r="I2870" s="819">
        <f t="shared" si="90"/>
        <v>1</v>
      </c>
      <c r="J2870" s="819">
        <f t="shared" si="91"/>
        <v>5</v>
      </c>
      <c r="K2870" s="941"/>
    </row>
    <row r="2871" spans="1:11">
      <c r="A2871" s="15" t="s">
        <v>4657</v>
      </c>
      <c r="B2871" s="15" t="s">
        <v>17835</v>
      </c>
      <c r="C2871" s="772" t="s">
        <v>1899</v>
      </c>
      <c r="D2871" s="17" t="s">
        <v>14702</v>
      </c>
      <c r="E2871" s="825">
        <v>0</v>
      </c>
      <c r="F2871" s="772">
        <v>0</v>
      </c>
      <c r="G2871" s="825">
        <v>1</v>
      </c>
      <c r="H2871" s="772">
        <v>1</v>
      </c>
      <c r="I2871" s="819">
        <f t="shared" si="90"/>
        <v>1</v>
      </c>
      <c r="J2871" s="819">
        <f t="shared" si="91"/>
        <v>1</v>
      </c>
      <c r="K2871" s="941"/>
    </row>
    <row r="2872" spans="1:11">
      <c r="A2872" s="15" t="s">
        <v>4657</v>
      </c>
      <c r="B2872" s="15" t="s">
        <v>17835</v>
      </c>
      <c r="C2872" s="772" t="s">
        <v>4540</v>
      </c>
      <c r="D2872" s="17" t="s">
        <v>14703</v>
      </c>
      <c r="E2872" s="825">
        <v>0</v>
      </c>
      <c r="F2872" s="772">
        <v>0</v>
      </c>
      <c r="G2872" s="825"/>
      <c r="H2872" s="772">
        <v>1</v>
      </c>
      <c r="I2872" s="819">
        <f t="shared" si="90"/>
        <v>0</v>
      </c>
      <c r="J2872" s="819">
        <f t="shared" si="91"/>
        <v>1</v>
      </c>
      <c r="K2872" s="941"/>
    </row>
    <row r="2873" spans="1:11">
      <c r="A2873" s="15" t="s">
        <v>4657</v>
      </c>
      <c r="B2873" s="15" t="s">
        <v>17835</v>
      </c>
      <c r="C2873" s="772" t="s">
        <v>1900</v>
      </c>
      <c r="D2873" s="17" t="s">
        <v>14704</v>
      </c>
      <c r="E2873" s="825">
        <v>0</v>
      </c>
      <c r="F2873" s="772">
        <v>0</v>
      </c>
      <c r="G2873" s="825"/>
      <c r="H2873" s="772">
        <v>1</v>
      </c>
      <c r="I2873" s="819">
        <f t="shared" si="90"/>
        <v>0</v>
      </c>
      <c r="J2873" s="819">
        <f t="shared" si="91"/>
        <v>1</v>
      </c>
      <c r="K2873" s="941"/>
    </row>
    <row r="2874" spans="1:11">
      <c r="A2874" s="15" t="s">
        <v>4657</v>
      </c>
      <c r="B2874" s="15" t="s">
        <v>17835</v>
      </c>
      <c r="C2874" s="772" t="s">
        <v>1901</v>
      </c>
      <c r="D2874" s="17" t="s">
        <v>14705</v>
      </c>
      <c r="E2874" s="825">
        <v>0</v>
      </c>
      <c r="F2874" s="772">
        <v>0</v>
      </c>
      <c r="G2874" s="825"/>
      <c r="H2874" s="772">
        <v>1</v>
      </c>
      <c r="I2874" s="819">
        <f t="shared" si="90"/>
        <v>0</v>
      </c>
      <c r="J2874" s="819">
        <f t="shared" si="91"/>
        <v>1</v>
      </c>
      <c r="K2874" s="941"/>
    </row>
    <row r="2875" spans="1:11">
      <c r="A2875" s="15" t="s">
        <v>4657</v>
      </c>
      <c r="B2875" s="15" t="s">
        <v>17835</v>
      </c>
      <c r="C2875" s="772" t="s">
        <v>1902</v>
      </c>
      <c r="D2875" s="17" t="s">
        <v>14706</v>
      </c>
      <c r="E2875" s="825">
        <v>0</v>
      </c>
      <c r="F2875" s="772">
        <v>0</v>
      </c>
      <c r="G2875" s="825"/>
      <c r="H2875" s="772">
        <v>1</v>
      </c>
      <c r="I2875" s="819">
        <f t="shared" si="90"/>
        <v>0</v>
      </c>
      <c r="J2875" s="819">
        <f t="shared" si="91"/>
        <v>1</v>
      </c>
      <c r="K2875" s="941"/>
    </row>
    <row r="2876" spans="1:11">
      <c r="A2876" s="15" t="s">
        <v>4657</v>
      </c>
      <c r="B2876" s="15" t="s">
        <v>17835</v>
      </c>
      <c r="C2876" s="772" t="s">
        <v>1903</v>
      </c>
      <c r="D2876" s="17" t="s">
        <v>14707</v>
      </c>
      <c r="E2876" s="825">
        <v>0</v>
      </c>
      <c r="F2876" s="772">
        <v>0</v>
      </c>
      <c r="G2876" s="825"/>
      <c r="H2876" s="772">
        <v>1</v>
      </c>
      <c r="I2876" s="819">
        <f t="shared" si="90"/>
        <v>0</v>
      </c>
      <c r="J2876" s="819">
        <f t="shared" si="91"/>
        <v>1</v>
      </c>
      <c r="K2876" s="941"/>
    </row>
    <row r="2877" spans="1:11">
      <c r="A2877" s="15" t="s">
        <v>4657</v>
      </c>
      <c r="B2877" s="15" t="s">
        <v>17835</v>
      </c>
      <c r="C2877" s="772" t="s">
        <v>1904</v>
      </c>
      <c r="D2877" s="17" t="s">
        <v>14708</v>
      </c>
      <c r="E2877" s="825">
        <v>0</v>
      </c>
      <c r="F2877" s="772">
        <v>0</v>
      </c>
      <c r="G2877" s="825"/>
      <c r="H2877" s="772">
        <v>1</v>
      </c>
      <c r="I2877" s="819">
        <f t="shared" si="90"/>
        <v>0</v>
      </c>
      <c r="J2877" s="819">
        <f t="shared" si="91"/>
        <v>1</v>
      </c>
      <c r="K2877" s="941"/>
    </row>
    <row r="2878" spans="1:11">
      <c r="A2878" s="15" t="s">
        <v>4657</v>
      </c>
      <c r="B2878" s="15" t="s">
        <v>17835</v>
      </c>
      <c r="C2878" s="772" t="s">
        <v>1905</v>
      </c>
      <c r="D2878" s="17" t="s">
        <v>14709</v>
      </c>
      <c r="E2878" s="825">
        <v>0</v>
      </c>
      <c r="F2878" s="772">
        <v>0</v>
      </c>
      <c r="G2878" s="825"/>
      <c r="H2878" s="772">
        <v>1</v>
      </c>
      <c r="I2878" s="819">
        <f t="shared" si="90"/>
        <v>0</v>
      </c>
      <c r="J2878" s="819">
        <f t="shared" si="91"/>
        <v>1</v>
      </c>
      <c r="K2878" s="941"/>
    </row>
    <row r="2879" spans="1:11">
      <c r="A2879" s="15" t="s">
        <v>4657</v>
      </c>
      <c r="B2879" s="15" t="s">
        <v>17835</v>
      </c>
      <c r="C2879" s="772" t="s">
        <v>1906</v>
      </c>
      <c r="D2879" s="17" t="s">
        <v>14710</v>
      </c>
      <c r="E2879" s="825">
        <v>0</v>
      </c>
      <c r="F2879" s="772">
        <v>0</v>
      </c>
      <c r="G2879" s="825"/>
      <c r="H2879" s="772">
        <v>1</v>
      </c>
      <c r="I2879" s="819">
        <f t="shared" si="90"/>
        <v>0</v>
      </c>
      <c r="J2879" s="819">
        <f t="shared" si="91"/>
        <v>1</v>
      </c>
      <c r="K2879" s="941"/>
    </row>
    <row r="2880" spans="1:11">
      <c r="A2880" s="15" t="s">
        <v>4657</v>
      </c>
      <c r="B2880" s="15" t="s">
        <v>17835</v>
      </c>
      <c r="C2880" s="772" t="s">
        <v>1907</v>
      </c>
      <c r="D2880" s="17" t="s">
        <v>14711</v>
      </c>
      <c r="E2880" s="825">
        <v>0</v>
      </c>
      <c r="F2880" s="772">
        <v>0</v>
      </c>
      <c r="G2880" s="825"/>
      <c r="H2880" s="772">
        <v>1</v>
      </c>
      <c r="I2880" s="819">
        <f t="shared" si="90"/>
        <v>0</v>
      </c>
      <c r="J2880" s="819">
        <f t="shared" si="91"/>
        <v>1</v>
      </c>
      <c r="K2880" s="941"/>
    </row>
    <row r="2881" spans="1:11">
      <c r="A2881" s="15" t="s">
        <v>4657</v>
      </c>
      <c r="B2881" s="15" t="s">
        <v>17835</v>
      </c>
      <c r="C2881" s="772" t="s">
        <v>1908</v>
      </c>
      <c r="D2881" s="17" t="s">
        <v>14712</v>
      </c>
      <c r="E2881" s="825">
        <v>0</v>
      </c>
      <c r="F2881" s="772">
        <v>0</v>
      </c>
      <c r="G2881" s="825"/>
      <c r="H2881" s="772">
        <v>1</v>
      </c>
      <c r="I2881" s="819">
        <f t="shared" ref="I2881:I2944" si="92">E2881+G2881</f>
        <v>0</v>
      </c>
      <c r="J2881" s="819">
        <f t="shared" ref="J2881:J2944" si="93">F2881+H2881</f>
        <v>1</v>
      </c>
      <c r="K2881" s="941"/>
    </row>
    <row r="2882" spans="1:11">
      <c r="A2882" s="15" t="s">
        <v>4657</v>
      </c>
      <c r="B2882" s="15" t="s">
        <v>17835</v>
      </c>
      <c r="C2882" s="772" t="s">
        <v>4541</v>
      </c>
      <c r="D2882" s="17" t="s">
        <v>14713</v>
      </c>
      <c r="E2882" s="825">
        <v>0</v>
      </c>
      <c r="F2882" s="772">
        <v>0</v>
      </c>
      <c r="G2882" s="825"/>
      <c r="H2882" s="772">
        <v>1</v>
      </c>
      <c r="I2882" s="819">
        <f t="shared" si="92"/>
        <v>0</v>
      </c>
      <c r="J2882" s="819">
        <f t="shared" si="93"/>
        <v>1</v>
      </c>
      <c r="K2882" s="941"/>
    </row>
    <row r="2883" spans="1:11">
      <c r="A2883" s="15" t="s">
        <v>4657</v>
      </c>
      <c r="B2883" s="15" t="s">
        <v>17835</v>
      </c>
      <c r="C2883" s="772" t="s">
        <v>4542</v>
      </c>
      <c r="D2883" s="17" t="s">
        <v>14714</v>
      </c>
      <c r="E2883" s="825">
        <v>0</v>
      </c>
      <c r="F2883" s="772">
        <v>0</v>
      </c>
      <c r="G2883" s="825"/>
      <c r="H2883" s="772">
        <v>1</v>
      </c>
      <c r="I2883" s="819">
        <f t="shared" si="92"/>
        <v>0</v>
      </c>
      <c r="J2883" s="819">
        <f t="shared" si="93"/>
        <v>1</v>
      </c>
      <c r="K2883" s="941"/>
    </row>
    <row r="2884" spans="1:11">
      <c r="A2884" s="15" t="s">
        <v>4657</v>
      </c>
      <c r="B2884" s="15" t="s">
        <v>17835</v>
      </c>
      <c r="C2884" s="772" t="s">
        <v>6076</v>
      </c>
      <c r="D2884" s="17" t="s">
        <v>14716</v>
      </c>
      <c r="E2884" s="825">
        <v>0</v>
      </c>
      <c r="F2884" s="772">
        <v>0</v>
      </c>
      <c r="G2884" s="825"/>
      <c r="H2884" s="772">
        <v>1</v>
      </c>
      <c r="I2884" s="819">
        <f t="shared" si="92"/>
        <v>0</v>
      </c>
      <c r="J2884" s="819">
        <f t="shared" si="93"/>
        <v>1</v>
      </c>
      <c r="K2884" s="941"/>
    </row>
    <row r="2885" spans="1:11">
      <c r="A2885" s="15" t="s">
        <v>4657</v>
      </c>
      <c r="B2885" s="15" t="s">
        <v>17835</v>
      </c>
      <c r="C2885" s="772" t="s">
        <v>1910</v>
      </c>
      <c r="D2885" s="17" t="s">
        <v>14717</v>
      </c>
      <c r="E2885" s="825">
        <v>0</v>
      </c>
      <c r="F2885" s="772">
        <v>0</v>
      </c>
      <c r="G2885" s="825">
        <v>12</v>
      </c>
      <c r="H2885" s="772">
        <v>10</v>
      </c>
      <c r="I2885" s="819">
        <f t="shared" si="92"/>
        <v>12</v>
      </c>
      <c r="J2885" s="819">
        <f t="shared" si="93"/>
        <v>10</v>
      </c>
      <c r="K2885" s="941"/>
    </row>
    <row r="2886" spans="1:11">
      <c r="A2886" s="15" t="s">
        <v>4657</v>
      </c>
      <c r="B2886" s="15" t="s">
        <v>17835</v>
      </c>
      <c r="C2886" s="772" t="s">
        <v>4543</v>
      </c>
      <c r="D2886" s="17" t="s">
        <v>14718</v>
      </c>
      <c r="E2886" s="825">
        <v>0</v>
      </c>
      <c r="F2886" s="772">
        <v>1</v>
      </c>
      <c r="G2886" s="825"/>
      <c r="H2886" s="772">
        <v>1</v>
      </c>
      <c r="I2886" s="819">
        <f t="shared" si="92"/>
        <v>0</v>
      </c>
      <c r="J2886" s="819">
        <f t="shared" si="93"/>
        <v>2</v>
      </c>
      <c r="K2886" s="941"/>
    </row>
    <row r="2887" spans="1:11">
      <c r="A2887" s="15" t="s">
        <v>4657</v>
      </c>
      <c r="B2887" s="15" t="s">
        <v>17835</v>
      </c>
      <c r="C2887" s="772" t="s">
        <v>4544</v>
      </c>
      <c r="D2887" s="17" t="s">
        <v>14719</v>
      </c>
      <c r="E2887" s="825">
        <v>0</v>
      </c>
      <c r="F2887" s="772">
        <v>0</v>
      </c>
      <c r="G2887" s="825"/>
      <c r="H2887" s="772">
        <v>5</v>
      </c>
      <c r="I2887" s="819">
        <f t="shared" si="92"/>
        <v>0</v>
      </c>
      <c r="J2887" s="819">
        <f t="shared" si="93"/>
        <v>5</v>
      </c>
      <c r="K2887" s="941"/>
    </row>
    <row r="2888" spans="1:11">
      <c r="A2888" s="15" t="s">
        <v>4657</v>
      </c>
      <c r="B2888" s="15" t="s">
        <v>17835</v>
      </c>
      <c r="C2888" s="772" t="s">
        <v>4545</v>
      </c>
      <c r="D2888" s="17" t="s">
        <v>14720</v>
      </c>
      <c r="E2888" s="825">
        <v>0</v>
      </c>
      <c r="F2888" s="772">
        <v>0</v>
      </c>
      <c r="G2888" s="825">
        <v>1</v>
      </c>
      <c r="H2888" s="772">
        <v>1</v>
      </c>
      <c r="I2888" s="819">
        <f t="shared" si="92"/>
        <v>1</v>
      </c>
      <c r="J2888" s="819">
        <f t="shared" si="93"/>
        <v>1</v>
      </c>
      <c r="K2888" s="941"/>
    </row>
    <row r="2889" spans="1:11">
      <c r="A2889" s="15" t="s">
        <v>4657</v>
      </c>
      <c r="B2889" s="15" t="s">
        <v>17835</v>
      </c>
      <c r="C2889" s="772" t="s">
        <v>4546</v>
      </c>
      <c r="D2889" s="17" t="s">
        <v>14721</v>
      </c>
      <c r="E2889" s="825">
        <v>0</v>
      </c>
      <c r="F2889" s="772">
        <v>0</v>
      </c>
      <c r="G2889" s="825"/>
      <c r="H2889" s="772">
        <v>5</v>
      </c>
      <c r="I2889" s="819">
        <f t="shared" si="92"/>
        <v>0</v>
      </c>
      <c r="J2889" s="819">
        <f t="shared" si="93"/>
        <v>5</v>
      </c>
      <c r="K2889" s="941"/>
    </row>
    <row r="2890" spans="1:11">
      <c r="A2890" s="15" t="s">
        <v>4657</v>
      </c>
      <c r="B2890" s="15" t="s">
        <v>17835</v>
      </c>
      <c r="C2890" s="772" t="s">
        <v>4547</v>
      </c>
      <c r="D2890" s="17" t="s">
        <v>14722</v>
      </c>
      <c r="E2890" s="825">
        <v>0</v>
      </c>
      <c r="F2890" s="772">
        <v>0</v>
      </c>
      <c r="G2890" s="825"/>
      <c r="H2890" s="772">
        <v>5</v>
      </c>
      <c r="I2890" s="819">
        <f t="shared" si="92"/>
        <v>0</v>
      </c>
      <c r="J2890" s="819">
        <f t="shared" si="93"/>
        <v>5</v>
      </c>
      <c r="K2890" s="941"/>
    </row>
    <row r="2891" spans="1:11">
      <c r="A2891" s="15" t="s">
        <v>4657</v>
      </c>
      <c r="B2891" s="15" t="s">
        <v>17835</v>
      </c>
      <c r="C2891" s="772" t="s">
        <v>4548</v>
      </c>
      <c r="D2891" s="17" t="s">
        <v>16372</v>
      </c>
      <c r="E2891" s="825">
        <v>0</v>
      </c>
      <c r="F2891" s="772">
        <v>0</v>
      </c>
      <c r="G2891" s="825"/>
      <c r="H2891" s="772">
        <v>1</v>
      </c>
      <c r="I2891" s="819">
        <f t="shared" si="92"/>
        <v>0</v>
      </c>
      <c r="J2891" s="819">
        <f t="shared" si="93"/>
        <v>1</v>
      </c>
      <c r="K2891" s="941"/>
    </row>
    <row r="2892" spans="1:11">
      <c r="A2892" s="15" t="s">
        <v>4657</v>
      </c>
      <c r="B2892" s="15" t="s">
        <v>17835</v>
      </c>
      <c r="C2892" s="772" t="s">
        <v>1911</v>
      </c>
      <c r="D2892" s="17" t="s">
        <v>14723</v>
      </c>
      <c r="E2892" s="825">
        <v>0</v>
      </c>
      <c r="F2892" s="772">
        <v>0</v>
      </c>
      <c r="G2892" s="825"/>
      <c r="H2892" s="772">
        <v>1</v>
      </c>
      <c r="I2892" s="819">
        <f t="shared" si="92"/>
        <v>0</v>
      </c>
      <c r="J2892" s="819">
        <f t="shared" si="93"/>
        <v>1</v>
      </c>
      <c r="K2892" s="941"/>
    </row>
    <row r="2893" spans="1:11">
      <c r="A2893" s="15" t="s">
        <v>4657</v>
      </c>
      <c r="B2893" s="15" t="s">
        <v>17835</v>
      </c>
      <c r="C2893" s="772" t="s">
        <v>4549</v>
      </c>
      <c r="D2893" s="17" t="s">
        <v>14724</v>
      </c>
      <c r="E2893" s="825">
        <v>0</v>
      </c>
      <c r="F2893" s="772">
        <v>0</v>
      </c>
      <c r="G2893" s="825"/>
      <c r="H2893" s="772">
        <v>1</v>
      </c>
      <c r="I2893" s="819">
        <f t="shared" si="92"/>
        <v>0</v>
      </c>
      <c r="J2893" s="819">
        <f t="shared" si="93"/>
        <v>1</v>
      </c>
      <c r="K2893" s="941"/>
    </row>
    <row r="2894" spans="1:11">
      <c r="A2894" s="15" t="s">
        <v>4657</v>
      </c>
      <c r="B2894" s="15" t="s">
        <v>17835</v>
      </c>
      <c r="C2894" s="772" t="s">
        <v>4549</v>
      </c>
      <c r="D2894" s="17" t="s">
        <v>14724</v>
      </c>
      <c r="E2894" s="825">
        <v>0</v>
      </c>
      <c r="F2894" s="772">
        <v>0</v>
      </c>
      <c r="G2894" s="825"/>
      <c r="H2894" s="772">
        <v>1</v>
      </c>
      <c r="I2894" s="819">
        <f t="shared" si="92"/>
        <v>0</v>
      </c>
      <c r="J2894" s="819">
        <f t="shared" si="93"/>
        <v>1</v>
      </c>
      <c r="K2894" s="941"/>
    </row>
    <row r="2895" spans="1:11">
      <c r="A2895" s="15" t="s">
        <v>4657</v>
      </c>
      <c r="B2895" s="15" t="s">
        <v>17835</v>
      </c>
      <c r="C2895" s="772" t="s">
        <v>4550</v>
      </c>
      <c r="D2895" s="17" t="s">
        <v>14725</v>
      </c>
      <c r="E2895" s="825">
        <v>0</v>
      </c>
      <c r="F2895" s="772">
        <v>0</v>
      </c>
      <c r="G2895" s="825"/>
      <c r="H2895" s="772">
        <v>1</v>
      </c>
      <c r="I2895" s="819">
        <f t="shared" si="92"/>
        <v>0</v>
      </c>
      <c r="J2895" s="819">
        <f t="shared" si="93"/>
        <v>1</v>
      </c>
      <c r="K2895" s="941"/>
    </row>
    <row r="2896" spans="1:11">
      <c r="A2896" s="15" t="s">
        <v>4657</v>
      </c>
      <c r="B2896" s="15" t="s">
        <v>17835</v>
      </c>
      <c r="C2896" s="772" t="s">
        <v>1912</v>
      </c>
      <c r="D2896" s="17" t="s">
        <v>14726</v>
      </c>
      <c r="E2896" s="825">
        <v>0</v>
      </c>
      <c r="F2896" s="772">
        <v>0</v>
      </c>
      <c r="G2896" s="825"/>
      <c r="H2896" s="772">
        <v>1</v>
      </c>
      <c r="I2896" s="819">
        <f t="shared" si="92"/>
        <v>0</v>
      </c>
      <c r="J2896" s="819">
        <f t="shared" si="93"/>
        <v>1</v>
      </c>
      <c r="K2896" s="941"/>
    </row>
    <row r="2897" spans="1:11">
      <c r="A2897" s="15" t="s">
        <v>4657</v>
      </c>
      <c r="B2897" s="15" t="s">
        <v>17835</v>
      </c>
      <c r="C2897" s="772" t="s">
        <v>1913</v>
      </c>
      <c r="D2897" s="17" t="s">
        <v>14727</v>
      </c>
      <c r="E2897" s="825">
        <v>0</v>
      </c>
      <c r="F2897" s="772">
        <v>0</v>
      </c>
      <c r="G2897" s="825"/>
      <c r="H2897" s="772">
        <v>1</v>
      </c>
      <c r="I2897" s="819">
        <f t="shared" si="92"/>
        <v>0</v>
      </c>
      <c r="J2897" s="819">
        <f t="shared" si="93"/>
        <v>1</v>
      </c>
      <c r="K2897" s="941"/>
    </row>
    <row r="2898" spans="1:11">
      <c r="A2898" s="15" t="s">
        <v>4657</v>
      </c>
      <c r="B2898" s="15" t="s">
        <v>17835</v>
      </c>
      <c r="C2898" s="772" t="s">
        <v>1914</v>
      </c>
      <c r="D2898" s="17" t="s">
        <v>14728</v>
      </c>
      <c r="E2898" s="825">
        <v>0</v>
      </c>
      <c r="F2898" s="772">
        <v>0</v>
      </c>
      <c r="G2898" s="825">
        <v>3</v>
      </c>
      <c r="H2898" s="772">
        <v>1</v>
      </c>
      <c r="I2898" s="819">
        <f t="shared" si="92"/>
        <v>3</v>
      </c>
      <c r="J2898" s="819">
        <f t="shared" si="93"/>
        <v>1</v>
      </c>
      <c r="K2898" s="941"/>
    </row>
    <row r="2899" spans="1:11">
      <c r="A2899" s="15" t="s">
        <v>4657</v>
      </c>
      <c r="B2899" s="15" t="s">
        <v>17835</v>
      </c>
      <c r="C2899" s="772" t="s">
        <v>1915</v>
      </c>
      <c r="D2899" s="17" t="s">
        <v>14729</v>
      </c>
      <c r="E2899" s="825">
        <v>0</v>
      </c>
      <c r="F2899" s="772">
        <v>0</v>
      </c>
      <c r="G2899" s="825"/>
      <c r="H2899" s="772">
        <v>1</v>
      </c>
      <c r="I2899" s="819">
        <f t="shared" si="92"/>
        <v>0</v>
      </c>
      <c r="J2899" s="819">
        <f t="shared" si="93"/>
        <v>1</v>
      </c>
      <c r="K2899" s="941"/>
    </row>
    <row r="2900" spans="1:11">
      <c r="A2900" s="15" t="s">
        <v>4657</v>
      </c>
      <c r="B2900" s="15" t="s">
        <v>17835</v>
      </c>
      <c r="C2900" s="772" t="s">
        <v>4551</v>
      </c>
      <c r="D2900" s="17" t="s">
        <v>14730</v>
      </c>
      <c r="E2900" s="825">
        <v>0</v>
      </c>
      <c r="F2900" s="772">
        <v>0</v>
      </c>
      <c r="G2900" s="825"/>
      <c r="H2900" s="772">
        <v>10</v>
      </c>
      <c r="I2900" s="819">
        <f t="shared" si="92"/>
        <v>0</v>
      </c>
      <c r="J2900" s="819">
        <f t="shared" si="93"/>
        <v>10</v>
      </c>
      <c r="K2900" s="941"/>
    </row>
    <row r="2901" spans="1:11">
      <c r="A2901" s="15" t="s">
        <v>4657</v>
      </c>
      <c r="B2901" s="15" t="s">
        <v>17835</v>
      </c>
      <c r="C2901" s="772" t="s">
        <v>1916</v>
      </c>
      <c r="D2901" s="17" t="s">
        <v>14640</v>
      </c>
      <c r="E2901" s="825">
        <v>0</v>
      </c>
      <c r="F2901" s="772">
        <v>0</v>
      </c>
      <c r="G2901" s="825">
        <v>1</v>
      </c>
      <c r="H2901" s="772">
        <v>1</v>
      </c>
      <c r="I2901" s="819">
        <f t="shared" si="92"/>
        <v>1</v>
      </c>
      <c r="J2901" s="819">
        <f t="shared" si="93"/>
        <v>1</v>
      </c>
      <c r="K2901" s="941"/>
    </row>
    <row r="2902" spans="1:11">
      <c r="A2902" s="15" t="s">
        <v>4657</v>
      </c>
      <c r="B2902" s="15" t="s">
        <v>17835</v>
      </c>
      <c r="C2902" s="772" t="s">
        <v>1916</v>
      </c>
      <c r="D2902" s="17" t="s">
        <v>14640</v>
      </c>
      <c r="E2902" s="825">
        <v>0</v>
      </c>
      <c r="F2902" s="772">
        <v>0</v>
      </c>
      <c r="G2902" s="825">
        <v>1</v>
      </c>
      <c r="H2902" s="772">
        <v>1</v>
      </c>
      <c r="I2902" s="819">
        <f t="shared" si="92"/>
        <v>1</v>
      </c>
      <c r="J2902" s="819">
        <f t="shared" si="93"/>
        <v>1</v>
      </c>
      <c r="K2902" s="941"/>
    </row>
    <row r="2903" spans="1:11">
      <c r="A2903" s="15" t="s">
        <v>4657</v>
      </c>
      <c r="B2903" s="15" t="s">
        <v>17835</v>
      </c>
      <c r="C2903" s="772" t="s">
        <v>4552</v>
      </c>
      <c r="D2903" s="17" t="s">
        <v>14731</v>
      </c>
      <c r="E2903" s="825">
        <v>0</v>
      </c>
      <c r="F2903" s="772">
        <v>0</v>
      </c>
      <c r="G2903" s="825"/>
      <c r="H2903" s="772">
        <v>1</v>
      </c>
      <c r="I2903" s="819">
        <f t="shared" si="92"/>
        <v>0</v>
      </c>
      <c r="J2903" s="819">
        <f t="shared" si="93"/>
        <v>1</v>
      </c>
      <c r="K2903" s="941"/>
    </row>
    <row r="2904" spans="1:11">
      <c r="A2904" s="15" t="s">
        <v>4657</v>
      </c>
      <c r="B2904" s="15" t="s">
        <v>17835</v>
      </c>
      <c r="C2904" s="772" t="s">
        <v>1917</v>
      </c>
      <c r="D2904" s="17" t="s">
        <v>14732</v>
      </c>
      <c r="E2904" s="825">
        <v>0</v>
      </c>
      <c r="F2904" s="772">
        <v>0</v>
      </c>
      <c r="G2904" s="825">
        <v>5</v>
      </c>
      <c r="H2904" s="772">
        <v>2</v>
      </c>
      <c r="I2904" s="819">
        <f t="shared" si="92"/>
        <v>5</v>
      </c>
      <c r="J2904" s="819">
        <f t="shared" si="93"/>
        <v>2</v>
      </c>
      <c r="K2904" s="941"/>
    </row>
    <row r="2905" spans="1:11">
      <c r="A2905" s="15" t="s">
        <v>4657</v>
      </c>
      <c r="B2905" s="15" t="s">
        <v>17835</v>
      </c>
      <c r="C2905" s="772" t="s">
        <v>1918</v>
      </c>
      <c r="D2905" s="17" t="s">
        <v>14733</v>
      </c>
      <c r="E2905" s="825">
        <v>0</v>
      </c>
      <c r="F2905" s="772">
        <v>0</v>
      </c>
      <c r="G2905" s="825">
        <v>2</v>
      </c>
      <c r="H2905" s="772">
        <v>1</v>
      </c>
      <c r="I2905" s="819">
        <f t="shared" si="92"/>
        <v>2</v>
      </c>
      <c r="J2905" s="819">
        <f t="shared" si="93"/>
        <v>1</v>
      </c>
      <c r="K2905" s="941"/>
    </row>
    <row r="2906" spans="1:11">
      <c r="A2906" s="15" t="s">
        <v>4657</v>
      </c>
      <c r="B2906" s="15" t="s">
        <v>17835</v>
      </c>
      <c r="C2906" s="772" t="s">
        <v>4553</v>
      </c>
      <c r="D2906" s="17" t="s">
        <v>14736</v>
      </c>
      <c r="E2906" s="825">
        <v>0</v>
      </c>
      <c r="F2906" s="772">
        <v>0</v>
      </c>
      <c r="G2906" s="825"/>
      <c r="H2906" s="772">
        <v>1</v>
      </c>
      <c r="I2906" s="819">
        <f t="shared" si="92"/>
        <v>0</v>
      </c>
      <c r="J2906" s="819">
        <f t="shared" si="93"/>
        <v>1</v>
      </c>
      <c r="K2906" s="941"/>
    </row>
    <row r="2907" spans="1:11">
      <c r="A2907" s="15" t="s">
        <v>4657</v>
      </c>
      <c r="B2907" s="15" t="s">
        <v>17835</v>
      </c>
      <c r="C2907" s="772" t="s">
        <v>4554</v>
      </c>
      <c r="D2907" s="17" t="s">
        <v>14737</v>
      </c>
      <c r="E2907" s="825">
        <v>0</v>
      </c>
      <c r="F2907" s="772">
        <v>0</v>
      </c>
      <c r="G2907" s="825"/>
      <c r="H2907" s="772">
        <v>1</v>
      </c>
      <c r="I2907" s="819">
        <f t="shared" si="92"/>
        <v>0</v>
      </c>
      <c r="J2907" s="819">
        <f t="shared" si="93"/>
        <v>1</v>
      </c>
      <c r="K2907" s="941"/>
    </row>
    <row r="2908" spans="1:11">
      <c r="A2908" s="15" t="s">
        <v>4657</v>
      </c>
      <c r="B2908" s="15" t="s">
        <v>17835</v>
      </c>
      <c r="C2908" s="772" t="s">
        <v>4555</v>
      </c>
      <c r="D2908" s="17" t="s">
        <v>14738</v>
      </c>
      <c r="E2908" s="825">
        <v>0</v>
      </c>
      <c r="F2908" s="772">
        <v>0</v>
      </c>
      <c r="G2908" s="825"/>
      <c r="H2908" s="772">
        <v>1</v>
      </c>
      <c r="I2908" s="819">
        <f t="shared" si="92"/>
        <v>0</v>
      </c>
      <c r="J2908" s="819">
        <f t="shared" si="93"/>
        <v>1</v>
      </c>
      <c r="K2908" s="941"/>
    </row>
    <row r="2909" spans="1:11">
      <c r="A2909" s="15" t="s">
        <v>4657</v>
      </c>
      <c r="B2909" s="15" t="s">
        <v>17835</v>
      </c>
      <c r="C2909" s="772" t="s">
        <v>4556</v>
      </c>
      <c r="D2909" s="17" t="s">
        <v>14739</v>
      </c>
      <c r="E2909" s="825">
        <v>0</v>
      </c>
      <c r="F2909" s="772">
        <v>0</v>
      </c>
      <c r="G2909" s="825"/>
      <c r="H2909" s="772">
        <v>1</v>
      </c>
      <c r="I2909" s="819">
        <f t="shared" si="92"/>
        <v>0</v>
      </c>
      <c r="J2909" s="819">
        <f t="shared" si="93"/>
        <v>1</v>
      </c>
      <c r="K2909" s="941"/>
    </row>
    <row r="2910" spans="1:11">
      <c r="A2910" s="15" t="s">
        <v>4657</v>
      </c>
      <c r="B2910" s="15" t="s">
        <v>17835</v>
      </c>
      <c r="C2910" s="772" t="s">
        <v>4557</v>
      </c>
      <c r="D2910" s="17" t="s">
        <v>14740</v>
      </c>
      <c r="E2910" s="825">
        <v>0</v>
      </c>
      <c r="F2910" s="772">
        <v>0</v>
      </c>
      <c r="G2910" s="825"/>
      <c r="H2910" s="772">
        <v>1</v>
      </c>
      <c r="I2910" s="819">
        <f t="shared" si="92"/>
        <v>0</v>
      </c>
      <c r="J2910" s="819">
        <f t="shared" si="93"/>
        <v>1</v>
      </c>
      <c r="K2910" s="941"/>
    </row>
    <row r="2911" spans="1:11">
      <c r="A2911" s="15" t="s">
        <v>4657</v>
      </c>
      <c r="B2911" s="15" t="s">
        <v>17835</v>
      </c>
      <c r="C2911" s="772" t="s">
        <v>4558</v>
      </c>
      <c r="D2911" s="17" t="s">
        <v>14741</v>
      </c>
      <c r="E2911" s="825">
        <v>0</v>
      </c>
      <c r="F2911" s="772">
        <v>0</v>
      </c>
      <c r="G2911" s="825"/>
      <c r="H2911" s="772">
        <v>1</v>
      </c>
      <c r="I2911" s="819">
        <f t="shared" si="92"/>
        <v>0</v>
      </c>
      <c r="J2911" s="819">
        <f t="shared" si="93"/>
        <v>1</v>
      </c>
      <c r="K2911" s="941"/>
    </row>
    <row r="2912" spans="1:11">
      <c r="A2912" s="15" t="s">
        <v>4657</v>
      </c>
      <c r="B2912" s="15" t="s">
        <v>17835</v>
      </c>
      <c r="C2912" s="772" t="s">
        <v>6079</v>
      </c>
      <c r="D2912" s="17" t="s">
        <v>14742</v>
      </c>
      <c r="E2912" s="825">
        <v>0</v>
      </c>
      <c r="F2912" s="772">
        <v>0</v>
      </c>
      <c r="G2912" s="825"/>
      <c r="H2912" s="772">
        <v>1</v>
      </c>
      <c r="I2912" s="819">
        <f t="shared" si="92"/>
        <v>0</v>
      </c>
      <c r="J2912" s="819">
        <f t="shared" si="93"/>
        <v>1</v>
      </c>
      <c r="K2912" s="941"/>
    </row>
    <row r="2913" spans="1:11">
      <c r="A2913" s="15" t="s">
        <v>4657</v>
      </c>
      <c r="B2913" s="15" t="s">
        <v>17835</v>
      </c>
      <c r="C2913" s="772" t="s">
        <v>6080</v>
      </c>
      <c r="D2913" s="17" t="s">
        <v>14743</v>
      </c>
      <c r="E2913" s="825">
        <v>0</v>
      </c>
      <c r="F2913" s="772">
        <v>0</v>
      </c>
      <c r="G2913" s="825">
        <v>1</v>
      </c>
      <c r="H2913" s="772">
        <v>1</v>
      </c>
      <c r="I2913" s="819">
        <f t="shared" si="92"/>
        <v>1</v>
      </c>
      <c r="J2913" s="819">
        <f t="shared" si="93"/>
        <v>1</v>
      </c>
      <c r="K2913" s="941"/>
    </row>
    <row r="2914" spans="1:11">
      <c r="A2914" s="15" t="s">
        <v>4657</v>
      </c>
      <c r="B2914" s="15" t="s">
        <v>17835</v>
      </c>
      <c r="C2914" s="772" t="s">
        <v>18646</v>
      </c>
      <c r="D2914" s="17" t="s">
        <v>14744</v>
      </c>
      <c r="E2914" s="825">
        <v>0</v>
      </c>
      <c r="F2914" s="772">
        <v>0</v>
      </c>
      <c r="G2914" s="825"/>
      <c r="H2914" s="772">
        <v>1</v>
      </c>
      <c r="I2914" s="819">
        <f t="shared" si="92"/>
        <v>0</v>
      </c>
      <c r="J2914" s="819">
        <f t="shared" si="93"/>
        <v>1</v>
      </c>
      <c r="K2914" s="941"/>
    </row>
    <row r="2915" spans="1:11">
      <c r="A2915" s="15" t="s">
        <v>4657</v>
      </c>
      <c r="B2915" s="15" t="s">
        <v>17835</v>
      </c>
      <c r="C2915" s="772" t="s">
        <v>1921</v>
      </c>
      <c r="D2915" s="17" t="s">
        <v>14745</v>
      </c>
      <c r="E2915" s="825">
        <v>0</v>
      </c>
      <c r="F2915" s="772">
        <v>0</v>
      </c>
      <c r="G2915" s="825"/>
      <c r="H2915" s="772">
        <v>1</v>
      </c>
      <c r="I2915" s="819">
        <f t="shared" si="92"/>
        <v>0</v>
      </c>
      <c r="J2915" s="819">
        <f t="shared" si="93"/>
        <v>1</v>
      </c>
      <c r="K2915" s="941"/>
    </row>
    <row r="2916" spans="1:11">
      <c r="A2916" s="15" t="s">
        <v>4657</v>
      </c>
      <c r="B2916" s="15" t="s">
        <v>17835</v>
      </c>
      <c r="C2916" s="772" t="s">
        <v>1922</v>
      </c>
      <c r="D2916" s="17" t="s">
        <v>14746</v>
      </c>
      <c r="E2916" s="825">
        <v>0</v>
      </c>
      <c r="F2916" s="772">
        <v>0</v>
      </c>
      <c r="G2916" s="825"/>
      <c r="H2916" s="772">
        <v>1</v>
      </c>
      <c r="I2916" s="819">
        <f t="shared" si="92"/>
        <v>0</v>
      </c>
      <c r="J2916" s="819">
        <f t="shared" si="93"/>
        <v>1</v>
      </c>
      <c r="K2916" s="941"/>
    </row>
    <row r="2917" spans="1:11">
      <c r="A2917" s="15" t="s">
        <v>4657</v>
      </c>
      <c r="B2917" s="15" t="s">
        <v>17835</v>
      </c>
      <c r="C2917" s="772" t="s">
        <v>1923</v>
      </c>
      <c r="D2917" s="17" t="s">
        <v>14747</v>
      </c>
      <c r="E2917" s="825">
        <v>0</v>
      </c>
      <c r="F2917" s="772">
        <v>0</v>
      </c>
      <c r="G2917" s="825"/>
      <c r="H2917" s="772">
        <v>1</v>
      </c>
      <c r="I2917" s="819">
        <f t="shared" si="92"/>
        <v>0</v>
      </c>
      <c r="J2917" s="819">
        <f t="shared" si="93"/>
        <v>1</v>
      </c>
      <c r="K2917" s="941"/>
    </row>
    <row r="2918" spans="1:11">
      <c r="A2918" s="15" t="s">
        <v>4657</v>
      </c>
      <c r="B2918" s="15" t="s">
        <v>17835</v>
      </c>
      <c r="C2918" s="772" t="s">
        <v>1924</v>
      </c>
      <c r="D2918" s="17" t="s">
        <v>14748</v>
      </c>
      <c r="E2918" s="825">
        <v>0</v>
      </c>
      <c r="F2918" s="772">
        <v>0</v>
      </c>
      <c r="G2918" s="825"/>
      <c r="H2918" s="772">
        <v>1</v>
      </c>
      <c r="I2918" s="819">
        <f t="shared" si="92"/>
        <v>0</v>
      </c>
      <c r="J2918" s="819">
        <f t="shared" si="93"/>
        <v>1</v>
      </c>
      <c r="K2918" s="941"/>
    </row>
    <row r="2919" spans="1:11" ht="51">
      <c r="A2919" s="15" t="s">
        <v>4657</v>
      </c>
      <c r="B2919" s="15" t="s">
        <v>17835</v>
      </c>
      <c r="C2919" s="772" t="s">
        <v>2673</v>
      </c>
      <c r="D2919" s="22" t="s">
        <v>16373</v>
      </c>
      <c r="E2919" s="825">
        <v>0</v>
      </c>
      <c r="F2919" s="772">
        <v>1</v>
      </c>
      <c r="G2919" s="825"/>
      <c r="H2919" s="772">
        <v>1</v>
      </c>
      <c r="I2919" s="819">
        <f t="shared" si="92"/>
        <v>0</v>
      </c>
      <c r="J2919" s="819">
        <f t="shared" si="93"/>
        <v>2</v>
      </c>
      <c r="K2919" s="941"/>
    </row>
    <row r="2920" spans="1:11">
      <c r="A2920" s="15" t="s">
        <v>4657</v>
      </c>
      <c r="B2920" s="15" t="s">
        <v>17835</v>
      </c>
      <c r="C2920" s="772" t="s">
        <v>1925</v>
      </c>
      <c r="D2920" s="17" t="s">
        <v>14749</v>
      </c>
      <c r="E2920" s="825">
        <v>0</v>
      </c>
      <c r="F2920" s="772">
        <v>0</v>
      </c>
      <c r="G2920" s="825"/>
      <c r="H2920" s="772">
        <v>1</v>
      </c>
      <c r="I2920" s="819">
        <f t="shared" si="92"/>
        <v>0</v>
      </c>
      <c r="J2920" s="819">
        <f t="shared" si="93"/>
        <v>1</v>
      </c>
      <c r="K2920" s="941"/>
    </row>
    <row r="2921" spans="1:11">
      <c r="A2921" s="15" t="s">
        <v>4657</v>
      </c>
      <c r="B2921" s="15" t="s">
        <v>17835</v>
      </c>
      <c r="C2921" s="772" t="s">
        <v>1926</v>
      </c>
      <c r="D2921" s="17" t="s">
        <v>14750</v>
      </c>
      <c r="E2921" s="825">
        <v>0</v>
      </c>
      <c r="F2921" s="772">
        <v>0</v>
      </c>
      <c r="G2921" s="825"/>
      <c r="H2921" s="772">
        <v>1</v>
      </c>
      <c r="I2921" s="819">
        <f t="shared" si="92"/>
        <v>0</v>
      </c>
      <c r="J2921" s="819">
        <f t="shared" si="93"/>
        <v>1</v>
      </c>
      <c r="K2921" s="941"/>
    </row>
    <row r="2922" spans="1:11">
      <c r="A2922" s="15" t="s">
        <v>4657</v>
      </c>
      <c r="B2922" s="15" t="s">
        <v>17835</v>
      </c>
      <c r="C2922" s="772" t="s">
        <v>1927</v>
      </c>
      <c r="D2922" s="17" t="s">
        <v>14751</v>
      </c>
      <c r="E2922" s="825">
        <v>0</v>
      </c>
      <c r="F2922" s="772">
        <v>0</v>
      </c>
      <c r="G2922" s="825"/>
      <c r="H2922" s="772">
        <v>1</v>
      </c>
      <c r="I2922" s="819">
        <f t="shared" si="92"/>
        <v>0</v>
      </c>
      <c r="J2922" s="819">
        <f t="shared" si="93"/>
        <v>1</v>
      </c>
      <c r="K2922" s="941"/>
    </row>
    <row r="2923" spans="1:11">
      <c r="A2923" s="15" t="s">
        <v>4657</v>
      </c>
      <c r="B2923" s="15" t="s">
        <v>17835</v>
      </c>
      <c r="C2923" s="772" t="s">
        <v>2674</v>
      </c>
      <c r="D2923" s="17" t="s">
        <v>16374</v>
      </c>
      <c r="E2923" s="825">
        <v>0</v>
      </c>
      <c r="F2923" s="772">
        <v>0</v>
      </c>
      <c r="G2923" s="825">
        <v>2</v>
      </c>
      <c r="H2923" s="772">
        <v>5</v>
      </c>
      <c r="I2923" s="819">
        <f t="shared" si="92"/>
        <v>2</v>
      </c>
      <c r="J2923" s="819">
        <f t="shared" si="93"/>
        <v>5</v>
      </c>
      <c r="K2923" s="941"/>
    </row>
    <row r="2924" spans="1:11">
      <c r="A2924" s="15" t="s">
        <v>4657</v>
      </c>
      <c r="B2924" s="15" t="s">
        <v>17835</v>
      </c>
      <c r="C2924" s="772" t="s">
        <v>2674</v>
      </c>
      <c r="D2924" s="17" t="s">
        <v>16374</v>
      </c>
      <c r="E2924" s="825">
        <v>0</v>
      </c>
      <c r="F2924" s="772">
        <v>0</v>
      </c>
      <c r="G2924" s="825">
        <v>2</v>
      </c>
      <c r="H2924" s="772">
        <v>5</v>
      </c>
      <c r="I2924" s="819">
        <f t="shared" si="92"/>
        <v>2</v>
      </c>
      <c r="J2924" s="819">
        <f t="shared" si="93"/>
        <v>5</v>
      </c>
      <c r="K2924" s="941"/>
    </row>
    <row r="2925" spans="1:11">
      <c r="A2925" s="15" t="s">
        <v>4657</v>
      </c>
      <c r="B2925" s="15" t="s">
        <v>17835</v>
      </c>
      <c r="C2925" s="772" t="s">
        <v>1928</v>
      </c>
      <c r="D2925" s="17" t="s">
        <v>14752</v>
      </c>
      <c r="E2925" s="825">
        <v>0</v>
      </c>
      <c r="F2925" s="772">
        <v>0</v>
      </c>
      <c r="G2925" s="825"/>
      <c r="H2925" s="772">
        <v>1</v>
      </c>
      <c r="I2925" s="819">
        <f t="shared" si="92"/>
        <v>0</v>
      </c>
      <c r="J2925" s="819">
        <f t="shared" si="93"/>
        <v>1</v>
      </c>
      <c r="K2925" s="941"/>
    </row>
    <row r="2926" spans="1:11">
      <c r="A2926" s="15" t="s">
        <v>4657</v>
      </c>
      <c r="B2926" s="15" t="s">
        <v>17835</v>
      </c>
      <c r="C2926" s="772" t="s">
        <v>1929</v>
      </c>
      <c r="D2926" s="17" t="s">
        <v>14753</v>
      </c>
      <c r="E2926" s="825">
        <v>0</v>
      </c>
      <c r="F2926" s="772">
        <v>0</v>
      </c>
      <c r="G2926" s="825"/>
      <c r="H2926" s="772">
        <v>2</v>
      </c>
      <c r="I2926" s="819">
        <f t="shared" si="92"/>
        <v>0</v>
      </c>
      <c r="J2926" s="819">
        <f t="shared" si="93"/>
        <v>2</v>
      </c>
      <c r="K2926" s="941"/>
    </row>
    <row r="2927" spans="1:11">
      <c r="A2927" s="15" t="s">
        <v>4657</v>
      </c>
      <c r="B2927" s="15" t="s">
        <v>17835</v>
      </c>
      <c r="C2927" s="772" t="s">
        <v>1930</v>
      </c>
      <c r="D2927" s="17" t="s">
        <v>14754</v>
      </c>
      <c r="E2927" s="825">
        <v>0</v>
      </c>
      <c r="F2927" s="772">
        <v>0</v>
      </c>
      <c r="G2927" s="825"/>
      <c r="H2927" s="772">
        <v>1</v>
      </c>
      <c r="I2927" s="819">
        <f t="shared" si="92"/>
        <v>0</v>
      </c>
      <c r="J2927" s="819">
        <f t="shared" si="93"/>
        <v>1</v>
      </c>
      <c r="K2927" s="941"/>
    </row>
    <row r="2928" spans="1:11">
      <c r="A2928" s="15" t="s">
        <v>4657</v>
      </c>
      <c r="B2928" s="15" t="s">
        <v>17835</v>
      </c>
      <c r="C2928" s="772" t="s">
        <v>1931</v>
      </c>
      <c r="D2928" s="17" t="s">
        <v>14755</v>
      </c>
      <c r="E2928" s="825">
        <v>0</v>
      </c>
      <c r="F2928" s="772">
        <v>0</v>
      </c>
      <c r="G2928" s="825"/>
      <c r="H2928" s="772">
        <v>1</v>
      </c>
      <c r="I2928" s="819">
        <f t="shared" si="92"/>
        <v>0</v>
      </c>
      <c r="J2928" s="819">
        <f t="shared" si="93"/>
        <v>1</v>
      </c>
      <c r="K2928" s="941"/>
    </row>
    <row r="2929" spans="1:11">
      <c r="A2929" s="15" t="s">
        <v>4657</v>
      </c>
      <c r="B2929" s="15" t="s">
        <v>17835</v>
      </c>
      <c r="C2929" s="772" t="s">
        <v>1932</v>
      </c>
      <c r="D2929" s="17" t="s">
        <v>14756</v>
      </c>
      <c r="E2929" s="825">
        <v>0</v>
      </c>
      <c r="F2929" s="772">
        <v>0</v>
      </c>
      <c r="G2929" s="825">
        <v>2</v>
      </c>
      <c r="H2929" s="772">
        <v>1</v>
      </c>
      <c r="I2929" s="819">
        <f t="shared" si="92"/>
        <v>2</v>
      </c>
      <c r="J2929" s="819">
        <f t="shared" si="93"/>
        <v>1</v>
      </c>
      <c r="K2929" s="941"/>
    </row>
    <row r="2930" spans="1:11">
      <c r="A2930" s="15" t="s">
        <v>4657</v>
      </c>
      <c r="B2930" s="15" t="s">
        <v>17835</v>
      </c>
      <c r="C2930" s="772" t="s">
        <v>1933</v>
      </c>
      <c r="D2930" s="17" t="s">
        <v>14757</v>
      </c>
      <c r="E2930" s="825">
        <v>0</v>
      </c>
      <c r="F2930" s="772">
        <v>0</v>
      </c>
      <c r="G2930" s="825"/>
      <c r="H2930" s="772">
        <v>1</v>
      </c>
      <c r="I2930" s="819">
        <f t="shared" si="92"/>
        <v>0</v>
      </c>
      <c r="J2930" s="819">
        <f t="shared" si="93"/>
        <v>1</v>
      </c>
      <c r="K2930" s="941"/>
    </row>
    <row r="2931" spans="1:11">
      <c r="A2931" s="15" t="s">
        <v>4657</v>
      </c>
      <c r="B2931" s="15" t="s">
        <v>17835</v>
      </c>
      <c r="C2931" s="772" t="s">
        <v>1934</v>
      </c>
      <c r="D2931" s="17" t="s">
        <v>14758</v>
      </c>
      <c r="E2931" s="825">
        <v>0</v>
      </c>
      <c r="F2931" s="772">
        <v>0</v>
      </c>
      <c r="G2931" s="825"/>
      <c r="H2931" s="772">
        <v>1</v>
      </c>
      <c r="I2931" s="819">
        <f t="shared" si="92"/>
        <v>0</v>
      </c>
      <c r="J2931" s="819">
        <f t="shared" si="93"/>
        <v>1</v>
      </c>
      <c r="K2931" s="941"/>
    </row>
    <row r="2932" spans="1:11">
      <c r="A2932" s="15" t="s">
        <v>4657</v>
      </c>
      <c r="B2932" s="15" t="s">
        <v>17835</v>
      </c>
      <c r="C2932" s="772" t="s">
        <v>1935</v>
      </c>
      <c r="D2932" s="17" t="s">
        <v>14759</v>
      </c>
      <c r="E2932" s="825">
        <v>0</v>
      </c>
      <c r="F2932" s="772">
        <v>0</v>
      </c>
      <c r="G2932" s="825"/>
      <c r="H2932" s="772">
        <v>1</v>
      </c>
      <c r="I2932" s="819">
        <f t="shared" si="92"/>
        <v>0</v>
      </c>
      <c r="J2932" s="819">
        <f t="shared" si="93"/>
        <v>1</v>
      </c>
      <c r="K2932" s="941"/>
    </row>
    <row r="2933" spans="1:11">
      <c r="A2933" s="15" t="s">
        <v>4657</v>
      </c>
      <c r="B2933" s="15" t="s">
        <v>17835</v>
      </c>
      <c r="C2933" s="772" t="s">
        <v>1936</v>
      </c>
      <c r="D2933" s="17" t="s">
        <v>14760</v>
      </c>
      <c r="E2933" s="825">
        <v>0</v>
      </c>
      <c r="F2933" s="772">
        <v>0</v>
      </c>
      <c r="G2933" s="825"/>
      <c r="H2933" s="772">
        <v>1</v>
      </c>
      <c r="I2933" s="819">
        <f t="shared" si="92"/>
        <v>0</v>
      </c>
      <c r="J2933" s="819">
        <f t="shared" si="93"/>
        <v>1</v>
      </c>
      <c r="K2933" s="941"/>
    </row>
    <row r="2934" spans="1:11">
      <c r="A2934" s="15" t="s">
        <v>4657</v>
      </c>
      <c r="B2934" s="15" t="s">
        <v>17835</v>
      </c>
      <c r="C2934" s="772" t="s">
        <v>2677</v>
      </c>
      <c r="D2934" s="17" t="s">
        <v>16375</v>
      </c>
      <c r="E2934" s="825">
        <v>0</v>
      </c>
      <c r="F2934" s="772">
        <v>5</v>
      </c>
      <c r="G2934" s="825"/>
      <c r="H2934" s="772">
        <v>1</v>
      </c>
      <c r="I2934" s="819">
        <f t="shared" si="92"/>
        <v>0</v>
      </c>
      <c r="J2934" s="819">
        <f t="shared" si="93"/>
        <v>6</v>
      </c>
      <c r="K2934" s="941"/>
    </row>
    <row r="2935" spans="1:11">
      <c r="A2935" s="15" t="s">
        <v>4657</v>
      </c>
      <c r="B2935" s="15" t="s">
        <v>17835</v>
      </c>
      <c r="C2935" s="772" t="s">
        <v>1937</v>
      </c>
      <c r="D2935" s="17" t="s">
        <v>14761</v>
      </c>
      <c r="E2935" s="825">
        <v>0</v>
      </c>
      <c r="F2935" s="772">
        <v>0</v>
      </c>
      <c r="G2935" s="825"/>
      <c r="H2935" s="772">
        <v>1</v>
      </c>
      <c r="I2935" s="819">
        <f t="shared" si="92"/>
        <v>0</v>
      </c>
      <c r="J2935" s="819">
        <f t="shared" si="93"/>
        <v>1</v>
      </c>
      <c r="K2935" s="941"/>
    </row>
    <row r="2936" spans="1:11">
      <c r="A2936" s="15" t="s">
        <v>4657</v>
      </c>
      <c r="B2936" s="15" t="s">
        <v>17835</v>
      </c>
      <c r="C2936" s="772" t="s">
        <v>1938</v>
      </c>
      <c r="D2936" s="17" t="s">
        <v>14762</v>
      </c>
      <c r="E2936" s="825">
        <v>0</v>
      </c>
      <c r="F2936" s="772">
        <v>0</v>
      </c>
      <c r="G2936" s="825"/>
      <c r="H2936" s="772">
        <v>1</v>
      </c>
      <c r="I2936" s="819">
        <f t="shared" si="92"/>
        <v>0</v>
      </c>
      <c r="J2936" s="819">
        <f t="shared" si="93"/>
        <v>1</v>
      </c>
      <c r="K2936" s="941"/>
    </row>
    <row r="2937" spans="1:11">
      <c r="A2937" s="15" t="s">
        <v>4657</v>
      </c>
      <c r="B2937" s="15" t="s">
        <v>17835</v>
      </c>
      <c r="C2937" s="772" t="s">
        <v>1939</v>
      </c>
      <c r="D2937" s="17" t="s">
        <v>14763</v>
      </c>
      <c r="E2937" s="825">
        <v>0</v>
      </c>
      <c r="F2937" s="772">
        <v>0</v>
      </c>
      <c r="G2937" s="825"/>
      <c r="H2937" s="772">
        <v>1</v>
      </c>
      <c r="I2937" s="819">
        <f t="shared" si="92"/>
        <v>0</v>
      </c>
      <c r="J2937" s="819">
        <f t="shared" si="93"/>
        <v>1</v>
      </c>
      <c r="K2937" s="941"/>
    </row>
    <row r="2938" spans="1:11">
      <c r="A2938" s="15" t="s">
        <v>4657</v>
      </c>
      <c r="B2938" s="15" t="s">
        <v>17835</v>
      </c>
      <c r="C2938" s="772" t="s">
        <v>1940</v>
      </c>
      <c r="D2938" s="17" t="s">
        <v>14764</v>
      </c>
      <c r="E2938" s="825">
        <v>0</v>
      </c>
      <c r="F2938" s="772">
        <v>0</v>
      </c>
      <c r="G2938" s="825"/>
      <c r="H2938" s="772">
        <v>1</v>
      </c>
      <c r="I2938" s="819">
        <f t="shared" si="92"/>
        <v>0</v>
      </c>
      <c r="J2938" s="819">
        <f t="shared" si="93"/>
        <v>1</v>
      </c>
      <c r="K2938" s="941"/>
    </row>
    <row r="2939" spans="1:11">
      <c r="A2939" s="15" t="s">
        <v>4657</v>
      </c>
      <c r="B2939" s="15" t="s">
        <v>17835</v>
      </c>
      <c r="C2939" s="772" t="s">
        <v>1941</v>
      </c>
      <c r="D2939" s="17" t="s">
        <v>14765</v>
      </c>
      <c r="E2939" s="825">
        <v>0</v>
      </c>
      <c r="F2939" s="772">
        <v>0</v>
      </c>
      <c r="G2939" s="825">
        <v>5</v>
      </c>
      <c r="H2939" s="772">
        <v>1</v>
      </c>
      <c r="I2939" s="819">
        <f t="shared" si="92"/>
        <v>5</v>
      </c>
      <c r="J2939" s="819">
        <f t="shared" si="93"/>
        <v>1</v>
      </c>
      <c r="K2939" s="941"/>
    </row>
    <row r="2940" spans="1:11">
      <c r="A2940" s="15" t="s">
        <v>4657</v>
      </c>
      <c r="B2940" s="15" t="s">
        <v>17835</v>
      </c>
      <c r="C2940" s="772" t="s">
        <v>1942</v>
      </c>
      <c r="D2940" s="17" t="s">
        <v>14766</v>
      </c>
      <c r="E2940" s="825">
        <v>0</v>
      </c>
      <c r="F2940" s="772">
        <v>0</v>
      </c>
      <c r="G2940" s="825">
        <v>1</v>
      </c>
      <c r="H2940" s="772">
        <v>1</v>
      </c>
      <c r="I2940" s="819">
        <f t="shared" si="92"/>
        <v>1</v>
      </c>
      <c r="J2940" s="819">
        <f t="shared" si="93"/>
        <v>1</v>
      </c>
      <c r="K2940" s="941"/>
    </row>
    <row r="2941" spans="1:11">
      <c r="A2941" s="15" t="s">
        <v>4657</v>
      </c>
      <c r="B2941" s="15" t="s">
        <v>17835</v>
      </c>
      <c r="C2941" s="772" t="s">
        <v>2681</v>
      </c>
      <c r="D2941" s="17" t="s">
        <v>16376</v>
      </c>
      <c r="E2941" s="825">
        <v>0</v>
      </c>
      <c r="F2941" s="772">
        <v>0</v>
      </c>
      <c r="G2941" s="825"/>
      <c r="H2941" s="772">
        <v>1</v>
      </c>
      <c r="I2941" s="819">
        <f t="shared" si="92"/>
        <v>0</v>
      </c>
      <c r="J2941" s="819">
        <f t="shared" si="93"/>
        <v>1</v>
      </c>
      <c r="K2941" s="941"/>
    </row>
    <row r="2942" spans="1:11">
      <c r="A2942" s="15" t="s">
        <v>4657</v>
      </c>
      <c r="B2942" s="15" t="s">
        <v>17835</v>
      </c>
      <c r="C2942" s="772" t="s">
        <v>2682</v>
      </c>
      <c r="D2942" s="17" t="s">
        <v>16377</v>
      </c>
      <c r="E2942" s="825">
        <v>6</v>
      </c>
      <c r="F2942" s="772">
        <v>5</v>
      </c>
      <c r="G2942" s="825"/>
      <c r="H2942" s="772">
        <v>1</v>
      </c>
      <c r="I2942" s="819">
        <f t="shared" si="92"/>
        <v>6</v>
      </c>
      <c r="J2942" s="819">
        <f t="shared" si="93"/>
        <v>6</v>
      </c>
      <c r="K2942" s="941"/>
    </row>
    <row r="2943" spans="1:11">
      <c r="A2943" s="15" t="s">
        <v>4657</v>
      </c>
      <c r="B2943" s="15" t="s">
        <v>17835</v>
      </c>
      <c r="C2943" s="772" t="s">
        <v>1943</v>
      </c>
      <c r="D2943" s="17" t="s">
        <v>14767</v>
      </c>
      <c r="E2943" s="825">
        <v>0</v>
      </c>
      <c r="F2943" s="772">
        <v>0</v>
      </c>
      <c r="G2943" s="825"/>
      <c r="H2943" s="772">
        <v>1</v>
      </c>
      <c r="I2943" s="819">
        <f t="shared" si="92"/>
        <v>0</v>
      </c>
      <c r="J2943" s="819">
        <f t="shared" si="93"/>
        <v>1</v>
      </c>
      <c r="K2943" s="941"/>
    </row>
    <row r="2944" spans="1:11">
      <c r="A2944" s="15" t="s">
        <v>4657</v>
      </c>
      <c r="B2944" s="15" t="s">
        <v>17835</v>
      </c>
      <c r="C2944" s="772" t="s">
        <v>2683</v>
      </c>
      <c r="D2944" s="17" t="s">
        <v>16378</v>
      </c>
      <c r="E2944" s="825">
        <v>0</v>
      </c>
      <c r="F2944" s="772">
        <v>0</v>
      </c>
      <c r="G2944" s="825"/>
      <c r="H2944" s="772">
        <v>1</v>
      </c>
      <c r="I2944" s="819">
        <f t="shared" si="92"/>
        <v>0</v>
      </c>
      <c r="J2944" s="819">
        <f t="shared" si="93"/>
        <v>1</v>
      </c>
      <c r="K2944" s="941"/>
    </row>
    <row r="2945" spans="1:11">
      <c r="A2945" s="15" t="s">
        <v>4657</v>
      </c>
      <c r="B2945" s="15" t="s">
        <v>17835</v>
      </c>
      <c r="C2945" s="772" t="s">
        <v>1944</v>
      </c>
      <c r="D2945" s="17" t="s">
        <v>14768</v>
      </c>
      <c r="E2945" s="825">
        <v>0</v>
      </c>
      <c r="F2945" s="772">
        <v>0</v>
      </c>
      <c r="G2945" s="825"/>
      <c r="H2945" s="772">
        <v>1</v>
      </c>
      <c r="I2945" s="819">
        <f t="shared" ref="I2945:I3008" si="94">E2945+G2945</f>
        <v>0</v>
      </c>
      <c r="J2945" s="819">
        <f t="shared" ref="J2945:J3008" si="95">F2945+H2945</f>
        <v>1</v>
      </c>
      <c r="K2945" s="941"/>
    </row>
    <row r="2946" spans="1:11">
      <c r="A2946" s="15" t="s">
        <v>4657</v>
      </c>
      <c r="B2946" s="15" t="s">
        <v>17835</v>
      </c>
      <c r="C2946" s="772" t="s">
        <v>1945</v>
      </c>
      <c r="D2946" s="17" t="s">
        <v>14769</v>
      </c>
      <c r="E2946" s="825">
        <v>0</v>
      </c>
      <c r="F2946" s="772">
        <v>0</v>
      </c>
      <c r="G2946" s="825"/>
      <c r="H2946" s="772">
        <v>1</v>
      </c>
      <c r="I2946" s="819">
        <f t="shared" si="94"/>
        <v>0</v>
      </c>
      <c r="J2946" s="819">
        <f t="shared" si="95"/>
        <v>1</v>
      </c>
      <c r="K2946" s="941"/>
    </row>
    <row r="2947" spans="1:11">
      <c r="A2947" s="15" t="s">
        <v>4657</v>
      </c>
      <c r="B2947" s="15" t="s">
        <v>17835</v>
      </c>
      <c r="C2947" s="772" t="s">
        <v>1946</v>
      </c>
      <c r="D2947" s="17" t="s">
        <v>14770</v>
      </c>
      <c r="E2947" s="825">
        <v>0</v>
      </c>
      <c r="F2947" s="772">
        <v>0</v>
      </c>
      <c r="G2947" s="825"/>
      <c r="H2947" s="772">
        <v>1</v>
      </c>
      <c r="I2947" s="819">
        <f t="shared" si="94"/>
        <v>0</v>
      </c>
      <c r="J2947" s="819">
        <f t="shared" si="95"/>
        <v>1</v>
      </c>
      <c r="K2947" s="941"/>
    </row>
    <row r="2948" spans="1:11">
      <c r="A2948" s="15" t="s">
        <v>4657</v>
      </c>
      <c r="B2948" s="15" t="s">
        <v>17835</v>
      </c>
      <c r="C2948" s="772" t="s">
        <v>2684</v>
      </c>
      <c r="D2948" s="17" t="s">
        <v>16379</v>
      </c>
      <c r="E2948" s="825">
        <v>0</v>
      </c>
      <c r="F2948" s="772">
        <v>0</v>
      </c>
      <c r="G2948" s="825"/>
      <c r="H2948" s="772">
        <v>1</v>
      </c>
      <c r="I2948" s="819">
        <f t="shared" si="94"/>
        <v>0</v>
      </c>
      <c r="J2948" s="819">
        <f t="shared" si="95"/>
        <v>1</v>
      </c>
      <c r="K2948" s="941"/>
    </row>
    <row r="2949" spans="1:11">
      <c r="A2949" s="15" t="s">
        <v>4657</v>
      </c>
      <c r="B2949" s="15" t="s">
        <v>17835</v>
      </c>
      <c r="C2949" s="772" t="s">
        <v>1947</v>
      </c>
      <c r="D2949" s="17" t="s">
        <v>14771</v>
      </c>
      <c r="E2949" s="825">
        <v>0</v>
      </c>
      <c r="F2949" s="772">
        <v>0</v>
      </c>
      <c r="G2949" s="825"/>
      <c r="H2949" s="772">
        <v>1</v>
      </c>
      <c r="I2949" s="819">
        <f t="shared" si="94"/>
        <v>0</v>
      </c>
      <c r="J2949" s="819">
        <f t="shared" si="95"/>
        <v>1</v>
      </c>
      <c r="K2949" s="941"/>
    </row>
    <row r="2950" spans="1:11">
      <c r="A2950" s="15" t="s">
        <v>4657</v>
      </c>
      <c r="B2950" s="15" t="s">
        <v>17835</v>
      </c>
      <c r="C2950" s="772" t="s">
        <v>1948</v>
      </c>
      <c r="D2950" s="17" t="s">
        <v>14772</v>
      </c>
      <c r="E2950" s="825">
        <v>0</v>
      </c>
      <c r="F2950" s="772">
        <v>0</v>
      </c>
      <c r="G2950" s="825"/>
      <c r="H2950" s="772">
        <v>1</v>
      </c>
      <c r="I2950" s="819">
        <f t="shared" si="94"/>
        <v>0</v>
      </c>
      <c r="J2950" s="819">
        <f t="shared" si="95"/>
        <v>1</v>
      </c>
      <c r="K2950" s="941"/>
    </row>
    <row r="2951" spans="1:11">
      <c r="A2951" s="15" t="s">
        <v>4657</v>
      </c>
      <c r="B2951" s="15" t="s">
        <v>17835</v>
      </c>
      <c r="C2951" s="772" t="s">
        <v>1949</v>
      </c>
      <c r="D2951" s="17" t="s">
        <v>14773</v>
      </c>
      <c r="E2951" s="825">
        <v>0</v>
      </c>
      <c r="F2951" s="772">
        <v>0</v>
      </c>
      <c r="G2951" s="825"/>
      <c r="H2951" s="772">
        <v>1</v>
      </c>
      <c r="I2951" s="819">
        <f t="shared" si="94"/>
        <v>0</v>
      </c>
      <c r="J2951" s="819">
        <f t="shared" si="95"/>
        <v>1</v>
      </c>
      <c r="K2951" s="941"/>
    </row>
    <row r="2952" spans="1:11">
      <c r="A2952" s="15" t="s">
        <v>4657</v>
      </c>
      <c r="B2952" s="15" t="s">
        <v>17835</v>
      </c>
      <c r="C2952" s="772" t="s">
        <v>1950</v>
      </c>
      <c r="D2952" s="17" t="s">
        <v>14774</v>
      </c>
      <c r="E2952" s="825">
        <v>1</v>
      </c>
      <c r="F2952" s="772">
        <v>0</v>
      </c>
      <c r="G2952" s="825">
        <v>2</v>
      </c>
      <c r="H2952" s="772">
        <v>1</v>
      </c>
      <c r="I2952" s="819">
        <f t="shared" si="94"/>
        <v>3</v>
      </c>
      <c r="J2952" s="819">
        <f t="shared" si="95"/>
        <v>1</v>
      </c>
      <c r="K2952" s="941"/>
    </row>
    <row r="2953" spans="1:11">
      <c r="A2953" s="15" t="s">
        <v>4657</v>
      </c>
      <c r="B2953" s="15" t="s">
        <v>17835</v>
      </c>
      <c r="C2953" s="772" t="s">
        <v>1951</v>
      </c>
      <c r="D2953" s="17" t="s">
        <v>14775</v>
      </c>
      <c r="E2953" s="825">
        <v>0</v>
      </c>
      <c r="F2953" s="772">
        <v>0</v>
      </c>
      <c r="G2953" s="825">
        <v>1</v>
      </c>
      <c r="H2953" s="772">
        <v>1</v>
      </c>
      <c r="I2953" s="819">
        <f t="shared" si="94"/>
        <v>1</v>
      </c>
      <c r="J2953" s="819">
        <f t="shared" si="95"/>
        <v>1</v>
      </c>
      <c r="K2953" s="941"/>
    </row>
    <row r="2954" spans="1:11">
      <c r="A2954" s="15" t="s">
        <v>4657</v>
      </c>
      <c r="B2954" s="15" t="s">
        <v>17835</v>
      </c>
      <c r="C2954" s="772" t="s">
        <v>1952</v>
      </c>
      <c r="D2954" s="17" t="s">
        <v>14776</v>
      </c>
      <c r="E2954" s="825">
        <v>0</v>
      </c>
      <c r="F2954" s="772">
        <v>0</v>
      </c>
      <c r="G2954" s="825"/>
      <c r="H2954" s="772">
        <v>1</v>
      </c>
      <c r="I2954" s="819">
        <f t="shared" si="94"/>
        <v>0</v>
      </c>
      <c r="J2954" s="819">
        <f t="shared" si="95"/>
        <v>1</v>
      </c>
      <c r="K2954" s="941"/>
    </row>
    <row r="2955" spans="1:11">
      <c r="A2955" s="15" t="s">
        <v>4657</v>
      </c>
      <c r="B2955" s="15" t="s">
        <v>17835</v>
      </c>
      <c r="C2955" s="772" t="s">
        <v>1953</v>
      </c>
      <c r="D2955" s="17" t="s">
        <v>14777</v>
      </c>
      <c r="E2955" s="825">
        <v>0</v>
      </c>
      <c r="F2955" s="772">
        <v>0</v>
      </c>
      <c r="G2955" s="825">
        <v>4</v>
      </c>
      <c r="H2955" s="772">
        <v>8</v>
      </c>
      <c r="I2955" s="819">
        <f t="shared" si="94"/>
        <v>4</v>
      </c>
      <c r="J2955" s="819">
        <f t="shared" si="95"/>
        <v>8</v>
      </c>
      <c r="K2955" s="941"/>
    </row>
    <row r="2956" spans="1:11">
      <c r="A2956" s="15" t="s">
        <v>4657</v>
      </c>
      <c r="B2956" s="15" t="s">
        <v>17835</v>
      </c>
      <c r="C2956" s="772" t="s">
        <v>1954</v>
      </c>
      <c r="D2956" s="17" t="s">
        <v>14778</v>
      </c>
      <c r="E2956" s="825">
        <v>0</v>
      </c>
      <c r="F2956" s="772">
        <v>0</v>
      </c>
      <c r="G2956" s="825">
        <v>1</v>
      </c>
      <c r="H2956" s="772">
        <v>1</v>
      </c>
      <c r="I2956" s="819">
        <f t="shared" si="94"/>
        <v>1</v>
      </c>
      <c r="J2956" s="819">
        <f t="shared" si="95"/>
        <v>1</v>
      </c>
      <c r="K2956" s="941"/>
    </row>
    <row r="2957" spans="1:11">
      <c r="A2957" s="15" t="s">
        <v>4657</v>
      </c>
      <c r="B2957" s="15" t="s">
        <v>17835</v>
      </c>
      <c r="C2957" s="772" t="s">
        <v>1955</v>
      </c>
      <c r="D2957" s="17" t="s">
        <v>14779</v>
      </c>
      <c r="E2957" s="825">
        <v>0</v>
      </c>
      <c r="F2957" s="772">
        <v>0</v>
      </c>
      <c r="G2957" s="825">
        <v>2</v>
      </c>
      <c r="H2957" s="772">
        <v>1</v>
      </c>
      <c r="I2957" s="819">
        <f t="shared" si="94"/>
        <v>2</v>
      </c>
      <c r="J2957" s="819">
        <f t="shared" si="95"/>
        <v>1</v>
      </c>
      <c r="K2957" s="941"/>
    </row>
    <row r="2958" spans="1:11">
      <c r="A2958" s="15" t="s">
        <v>4657</v>
      </c>
      <c r="B2958" s="15" t="s">
        <v>17835</v>
      </c>
      <c r="C2958" s="772" t="s">
        <v>1956</v>
      </c>
      <c r="D2958" s="17" t="s">
        <v>14780</v>
      </c>
      <c r="E2958" s="825">
        <v>0</v>
      </c>
      <c r="F2958" s="772">
        <v>0</v>
      </c>
      <c r="G2958" s="825">
        <v>1</v>
      </c>
      <c r="H2958" s="772">
        <v>1</v>
      </c>
      <c r="I2958" s="819">
        <f t="shared" si="94"/>
        <v>1</v>
      </c>
      <c r="J2958" s="819">
        <f t="shared" si="95"/>
        <v>1</v>
      </c>
      <c r="K2958" s="941"/>
    </row>
    <row r="2959" spans="1:11">
      <c r="A2959" s="15" t="s">
        <v>4657</v>
      </c>
      <c r="B2959" s="15" t="s">
        <v>17835</v>
      </c>
      <c r="C2959" s="772" t="s">
        <v>1957</v>
      </c>
      <c r="D2959" s="17" t="s">
        <v>14781</v>
      </c>
      <c r="E2959" s="825">
        <v>0</v>
      </c>
      <c r="F2959" s="772">
        <v>0</v>
      </c>
      <c r="G2959" s="825"/>
      <c r="H2959" s="772">
        <v>1</v>
      </c>
      <c r="I2959" s="819">
        <f t="shared" si="94"/>
        <v>0</v>
      </c>
      <c r="J2959" s="819">
        <f t="shared" si="95"/>
        <v>1</v>
      </c>
      <c r="K2959" s="941"/>
    </row>
    <row r="2960" spans="1:11">
      <c r="A2960" s="15" t="s">
        <v>4657</v>
      </c>
      <c r="B2960" s="15" t="s">
        <v>17835</v>
      </c>
      <c r="C2960" s="772" t="s">
        <v>1958</v>
      </c>
      <c r="D2960" s="17" t="s">
        <v>14782</v>
      </c>
      <c r="E2960" s="825">
        <v>0</v>
      </c>
      <c r="F2960" s="772">
        <v>0</v>
      </c>
      <c r="G2960" s="825"/>
      <c r="H2960" s="772">
        <v>1</v>
      </c>
      <c r="I2960" s="819">
        <f t="shared" si="94"/>
        <v>0</v>
      </c>
      <c r="J2960" s="819">
        <f t="shared" si="95"/>
        <v>1</v>
      </c>
      <c r="K2960" s="941"/>
    </row>
    <row r="2961" spans="1:11">
      <c r="A2961" s="15" t="s">
        <v>4657</v>
      </c>
      <c r="B2961" s="15" t="s">
        <v>17835</v>
      </c>
      <c r="C2961" s="772" t="s">
        <v>1959</v>
      </c>
      <c r="D2961" s="17" t="s">
        <v>14783</v>
      </c>
      <c r="E2961" s="825">
        <v>0</v>
      </c>
      <c r="F2961" s="772">
        <v>0</v>
      </c>
      <c r="G2961" s="825">
        <v>3</v>
      </c>
      <c r="H2961" s="772">
        <v>2</v>
      </c>
      <c r="I2961" s="819">
        <f t="shared" si="94"/>
        <v>3</v>
      </c>
      <c r="J2961" s="819">
        <f t="shared" si="95"/>
        <v>2</v>
      </c>
      <c r="K2961" s="941"/>
    </row>
    <row r="2962" spans="1:11">
      <c r="A2962" s="15" t="s">
        <v>4657</v>
      </c>
      <c r="B2962" s="15" t="s">
        <v>17835</v>
      </c>
      <c r="C2962" s="772" t="s">
        <v>1960</v>
      </c>
      <c r="D2962" s="17" t="s">
        <v>14784</v>
      </c>
      <c r="E2962" s="825">
        <v>0</v>
      </c>
      <c r="F2962" s="772">
        <v>0</v>
      </c>
      <c r="G2962" s="825"/>
      <c r="H2962" s="772">
        <v>1</v>
      </c>
      <c r="I2962" s="819">
        <f t="shared" si="94"/>
        <v>0</v>
      </c>
      <c r="J2962" s="819">
        <f t="shared" si="95"/>
        <v>1</v>
      </c>
      <c r="K2962" s="941"/>
    </row>
    <row r="2963" spans="1:11">
      <c r="A2963" s="15" t="s">
        <v>4657</v>
      </c>
      <c r="B2963" s="15" t="s">
        <v>17835</v>
      </c>
      <c r="C2963" s="772" t="s">
        <v>1961</v>
      </c>
      <c r="D2963" s="17" t="s">
        <v>14785</v>
      </c>
      <c r="E2963" s="825">
        <v>0</v>
      </c>
      <c r="F2963" s="772">
        <v>0</v>
      </c>
      <c r="G2963" s="825">
        <v>2</v>
      </c>
      <c r="H2963" s="772">
        <v>1</v>
      </c>
      <c r="I2963" s="819">
        <f t="shared" si="94"/>
        <v>2</v>
      </c>
      <c r="J2963" s="819">
        <f t="shared" si="95"/>
        <v>1</v>
      </c>
      <c r="K2963" s="941"/>
    </row>
    <row r="2964" spans="1:11">
      <c r="A2964" s="15" t="s">
        <v>4657</v>
      </c>
      <c r="B2964" s="15" t="s">
        <v>17835</v>
      </c>
      <c r="C2964" s="772" t="s">
        <v>1962</v>
      </c>
      <c r="D2964" s="17" t="s">
        <v>14786</v>
      </c>
      <c r="E2964" s="825">
        <v>0</v>
      </c>
      <c r="F2964" s="772">
        <v>0</v>
      </c>
      <c r="G2964" s="825">
        <v>7</v>
      </c>
      <c r="H2964" s="772">
        <v>1</v>
      </c>
      <c r="I2964" s="819">
        <f t="shared" si="94"/>
        <v>7</v>
      </c>
      <c r="J2964" s="819">
        <f t="shared" si="95"/>
        <v>1</v>
      </c>
      <c r="K2964" s="941"/>
    </row>
    <row r="2965" spans="1:11">
      <c r="A2965" s="15" t="s">
        <v>4657</v>
      </c>
      <c r="B2965" s="15" t="s">
        <v>17835</v>
      </c>
      <c r="C2965" s="772" t="s">
        <v>2689</v>
      </c>
      <c r="D2965" s="17" t="s">
        <v>16380</v>
      </c>
      <c r="E2965" s="825">
        <v>6</v>
      </c>
      <c r="F2965" s="772">
        <v>0</v>
      </c>
      <c r="G2965" s="825"/>
      <c r="H2965" s="772">
        <v>1</v>
      </c>
      <c r="I2965" s="819">
        <f t="shared" si="94"/>
        <v>6</v>
      </c>
      <c r="J2965" s="819">
        <f t="shared" si="95"/>
        <v>1</v>
      </c>
      <c r="K2965" s="941"/>
    </row>
    <row r="2966" spans="1:11">
      <c r="A2966" s="15" t="s">
        <v>4657</v>
      </c>
      <c r="B2966" s="15" t="s">
        <v>17835</v>
      </c>
      <c r="C2966" s="772" t="s">
        <v>1963</v>
      </c>
      <c r="D2966" s="17" t="s">
        <v>14787</v>
      </c>
      <c r="E2966" s="825">
        <v>0</v>
      </c>
      <c r="F2966" s="772">
        <v>0</v>
      </c>
      <c r="G2966" s="825"/>
      <c r="H2966" s="772">
        <v>1</v>
      </c>
      <c r="I2966" s="819">
        <f t="shared" si="94"/>
        <v>0</v>
      </c>
      <c r="J2966" s="819">
        <f t="shared" si="95"/>
        <v>1</v>
      </c>
      <c r="K2966" s="941"/>
    </row>
    <row r="2967" spans="1:11">
      <c r="A2967" s="15" t="s">
        <v>4657</v>
      </c>
      <c r="B2967" s="15" t="s">
        <v>17835</v>
      </c>
      <c r="C2967" s="772" t="s">
        <v>1964</v>
      </c>
      <c r="D2967" s="17" t="s">
        <v>14788</v>
      </c>
      <c r="E2967" s="825">
        <v>0</v>
      </c>
      <c r="F2967" s="772">
        <v>0</v>
      </c>
      <c r="G2967" s="825">
        <v>1</v>
      </c>
      <c r="H2967" s="772">
        <v>1</v>
      </c>
      <c r="I2967" s="819">
        <f t="shared" si="94"/>
        <v>1</v>
      </c>
      <c r="J2967" s="819">
        <f t="shared" si="95"/>
        <v>1</v>
      </c>
      <c r="K2967" s="941"/>
    </row>
    <row r="2968" spans="1:11">
      <c r="A2968" s="15" t="s">
        <v>4657</v>
      </c>
      <c r="B2968" s="15" t="s">
        <v>17835</v>
      </c>
      <c r="C2968" s="772" t="s">
        <v>1965</v>
      </c>
      <c r="D2968" s="17" t="s">
        <v>14789</v>
      </c>
      <c r="E2968" s="825">
        <v>0</v>
      </c>
      <c r="F2968" s="772">
        <v>0</v>
      </c>
      <c r="G2968" s="825">
        <v>1</v>
      </c>
      <c r="H2968" s="772">
        <v>5</v>
      </c>
      <c r="I2968" s="819">
        <f t="shared" si="94"/>
        <v>1</v>
      </c>
      <c r="J2968" s="819">
        <f t="shared" si="95"/>
        <v>5</v>
      </c>
      <c r="K2968" s="941"/>
    </row>
    <row r="2969" spans="1:11">
      <c r="A2969" s="15" t="s">
        <v>4657</v>
      </c>
      <c r="B2969" s="15" t="s">
        <v>17835</v>
      </c>
      <c r="C2969" s="772" t="s">
        <v>1966</v>
      </c>
      <c r="D2969" s="17" t="s">
        <v>14790</v>
      </c>
      <c r="E2969" s="825">
        <v>0</v>
      </c>
      <c r="F2969" s="772">
        <v>0</v>
      </c>
      <c r="G2969" s="825"/>
      <c r="H2969" s="772">
        <v>1</v>
      </c>
      <c r="I2969" s="819">
        <f t="shared" si="94"/>
        <v>0</v>
      </c>
      <c r="J2969" s="819">
        <f t="shared" si="95"/>
        <v>1</v>
      </c>
      <c r="K2969" s="941"/>
    </row>
    <row r="2970" spans="1:11">
      <c r="A2970" s="15" t="s">
        <v>4657</v>
      </c>
      <c r="B2970" s="15" t="s">
        <v>17835</v>
      </c>
      <c r="C2970" s="772" t="s">
        <v>1967</v>
      </c>
      <c r="D2970" s="17" t="s">
        <v>14791</v>
      </c>
      <c r="E2970" s="825">
        <v>0</v>
      </c>
      <c r="F2970" s="772">
        <v>0</v>
      </c>
      <c r="G2970" s="825"/>
      <c r="H2970" s="772">
        <v>1</v>
      </c>
      <c r="I2970" s="819">
        <f t="shared" si="94"/>
        <v>0</v>
      </c>
      <c r="J2970" s="819">
        <f t="shared" si="95"/>
        <v>1</v>
      </c>
      <c r="K2970" s="941"/>
    </row>
    <row r="2971" spans="1:11">
      <c r="A2971" s="15" t="s">
        <v>4657</v>
      </c>
      <c r="B2971" s="15" t="s">
        <v>17835</v>
      </c>
      <c r="C2971" s="772" t="s">
        <v>1968</v>
      </c>
      <c r="D2971" s="17" t="s">
        <v>14792</v>
      </c>
      <c r="E2971" s="825">
        <v>1</v>
      </c>
      <c r="F2971" s="772">
        <v>0</v>
      </c>
      <c r="G2971" s="825">
        <v>8</v>
      </c>
      <c r="H2971" s="772">
        <v>5</v>
      </c>
      <c r="I2971" s="819">
        <f t="shared" si="94"/>
        <v>9</v>
      </c>
      <c r="J2971" s="819">
        <f t="shared" si="95"/>
        <v>5</v>
      </c>
      <c r="K2971" s="941"/>
    </row>
    <row r="2972" spans="1:11">
      <c r="A2972" s="15" t="s">
        <v>4657</v>
      </c>
      <c r="B2972" s="15" t="s">
        <v>17835</v>
      </c>
      <c r="C2972" s="772" t="s">
        <v>2691</v>
      </c>
      <c r="D2972" s="17" t="s">
        <v>16381</v>
      </c>
      <c r="E2972" s="825">
        <v>7</v>
      </c>
      <c r="F2972" s="772">
        <v>10</v>
      </c>
      <c r="G2972" s="825"/>
      <c r="H2972" s="772">
        <v>1</v>
      </c>
      <c r="I2972" s="819">
        <f t="shared" si="94"/>
        <v>7</v>
      </c>
      <c r="J2972" s="819">
        <f t="shared" si="95"/>
        <v>11</v>
      </c>
      <c r="K2972" s="941"/>
    </row>
    <row r="2973" spans="1:11">
      <c r="A2973" s="15" t="s">
        <v>4657</v>
      </c>
      <c r="B2973" s="15" t="s">
        <v>17835</v>
      </c>
      <c r="C2973" s="772" t="s">
        <v>1969</v>
      </c>
      <c r="D2973" s="17" t="s">
        <v>14793</v>
      </c>
      <c r="E2973" s="825">
        <v>0</v>
      </c>
      <c r="F2973" s="772">
        <v>0</v>
      </c>
      <c r="G2973" s="825"/>
      <c r="H2973" s="772">
        <v>1</v>
      </c>
      <c r="I2973" s="819">
        <f t="shared" si="94"/>
        <v>0</v>
      </c>
      <c r="J2973" s="819">
        <f t="shared" si="95"/>
        <v>1</v>
      </c>
      <c r="K2973" s="941"/>
    </row>
    <row r="2974" spans="1:11">
      <c r="A2974" s="15" t="s">
        <v>4657</v>
      </c>
      <c r="B2974" s="15" t="s">
        <v>17835</v>
      </c>
      <c r="C2974" s="772" t="s">
        <v>1970</v>
      </c>
      <c r="D2974" s="17" t="s">
        <v>14794</v>
      </c>
      <c r="E2974" s="825">
        <v>0</v>
      </c>
      <c r="F2974" s="772">
        <v>0</v>
      </c>
      <c r="G2974" s="825"/>
      <c r="H2974" s="772">
        <v>1</v>
      </c>
      <c r="I2974" s="819">
        <f t="shared" si="94"/>
        <v>0</v>
      </c>
      <c r="J2974" s="819">
        <f t="shared" si="95"/>
        <v>1</v>
      </c>
      <c r="K2974" s="941"/>
    </row>
    <row r="2975" spans="1:11">
      <c r="A2975" s="15" t="s">
        <v>4657</v>
      </c>
      <c r="B2975" s="15" t="s">
        <v>17835</v>
      </c>
      <c r="C2975" s="772" t="s">
        <v>1971</v>
      </c>
      <c r="D2975" s="17" t="s">
        <v>14795</v>
      </c>
      <c r="E2975" s="825">
        <v>0</v>
      </c>
      <c r="F2975" s="772">
        <v>0</v>
      </c>
      <c r="G2975" s="825">
        <v>7</v>
      </c>
      <c r="H2975" s="772">
        <v>5</v>
      </c>
      <c r="I2975" s="819">
        <f t="shared" si="94"/>
        <v>7</v>
      </c>
      <c r="J2975" s="819">
        <f t="shared" si="95"/>
        <v>5</v>
      </c>
      <c r="K2975" s="941"/>
    </row>
    <row r="2976" spans="1:11">
      <c r="A2976" s="15" t="s">
        <v>4657</v>
      </c>
      <c r="B2976" s="15" t="s">
        <v>17835</v>
      </c>
      <c r="C2976" s="772" t="s">
        <v>1972</v>
      </c>
      <c r="D2976" s="17" t="s">
        <v>14796</v>
      </c>
      <c r="E2976" s="825">
        <v>0</v>
      </c>
      <c r="F2976" s="772">
        <v>0</v>
      </c>
      <c r="G2976" s="825"/>
      <c r="H2976" s="772">
        <v>1</v>
      </c>
      <c r="I2976" s="819">
        <f t="shared" si="94"/>
        <v>0</v>
      </c>
      <c r="J2976" s="819">
        <f t="shared" si="95"/>
        <v>1</v>
      </c>
      <c r="K2976" s="941"/>
    </row>
    <row r="2977" spans="1:11">
      <c r="A2977" s="15" t="s">
        <v>4657</v>
      </c>
      <c r="B2977" s="15" t="s">
        <v>17835</v>
      </c>
      <c r="C2977" s="772" t="s">
        <v>1973</v>
      </c>
      <c r="D2977" s="17" t="s">
        <v>14797</v>
      </c>
      <c r="E2977" s="825">
        <v>0</v>
      </c>
      <c r="F2977" s="772">
        <v>0</v>
      </c>
      <c r="G2977" s="825"/>
      <c r="H2977" s="772">
        <v>1</v>
      </c>
      <c r="I2977" s="819">
        <f t="shared" si="94"/>
        <v>0</v>
      </c>
      <c r="J2977" s="819">
        <f t="shared" si="95"/>
        <v>1</v>
      </c>
      <c r="K2977" s="941"/>
    </row>
    <row r="2978" spans="1:11">
      <c r="A2978" s="15" t="s">
        <v>4657</v>
      </c>
      <c r="B2978" s="15" t="s">
        <v>17835</v>
      </c>
      <c r="C2978" s="772" t="s">
        <v>4559</v>
      </c>
      <c r="D2978" s="17" t="s">
        <v>16382</v>
      </c>
      <c r="E2978" s="825">
        <v>0</v>
      </c>
      <c r="F2978" s="772">
        <v>1</v>
      </c>
      <c r="G2978" s="825"/>
      <c r="H2978" s="772">
        <v>1</v>
      </c>
      <c r="I2978" s="819">
        <f t="shared" si="94"/>
        <v>0</v>
      </c>
      <c r="J2978" s="819">
        <f t="shared" si="95"/>
        <v>2</v>
      </c>
      <c r="K2978" s="941"/>
    </row>
    <row r="2979" spans="1:11">
      <c r="A2979" s="15" t="s">
        <v>4657</v>
      </c>
      <c r="B2979" s="15" t="s">
        <v>17835</v>
      </c>
      <c r="C2979" s="772" t="s">
        <v>1974</v>
      </c>
      <c r="D2979" s="17" t="s">
        <v>14798</v>
      </c>
      <c r="E2979" s="825">
        <v>0</v>
      </c>
      <c r="F2979" s="772">
        <v>0</v>
      </c>
      <c r="G2979" s="825"/>
      <c r="H2979" s="772">
        <v>1</v>
      </c>
      <c r="I2979" s="819">
        <f t="shared" si="94"/>
        <v>0</v>
      </c>
      <c r="J2979" s="819">
        <f t="shared" si="95"/>
        <v>1</v>
      </c>
      <c r="K2979" s="941"/>
    </row>
    <row r="2980" spans="1:11">
      <c r="A2980" s="15" t="s">
        <v>4657</v>
      </c>
      <c r="B2980" s="15" t="s">
        <v>17835</v>
      </c>
      <c r="C2980" s="772" t="s">
        <v>1975</v>
      </c>
      <c r="D2980" s="17" t="s">
        <v>14799</v>
      </c>
      <c r="E2980" s="825">
        <v>0</v>
      </c>
      <c r="F2980" s="772">
        <v>0</v>
      </c>
      <c r="G2980" s="825"/>
      <c r="H2980" s="772">
        <v>1</v>
      </c>
      <c r="I2980" s="819">
        <f t="shared" si="94"/>
        <v>0</v>
      </c>
      <c r="J2980" s="819">
        <f t="shared" si="95"/>
        <v>1</v>
      </c>
      <c r="K2980" s="941"/>
    </row>
    <row r="2981" spans="1:11">
      <c r="A2981" s="15" t="s">
        <v>4657</v>
      </c>
      <c r="B2981" s="15" t="s">
        <v>17835</v>
      </c>
      <c r="C2981" s="772" t="s">
        <v>1976</v>
      </c>
      <c r="D2981" s="17" t="s">
        <v>14800</v>
      </c>
      <c r="E2981" s="825">
        <v>0</v>
      </c>
      <c r="F2981" s="772">
        <v>0</v>
      </c>
      <c r="G2981" s="825"/>
      <c r="H2981" s="772">
        <v>1</v>
      </c>
      <c r="I2981" s="819">
        <f t="shared" si="94"/>
        <v>0</v>
      </c>
      <c r="J2981" s="819">
        <f t="shared" si="95"/>
        <v>1</v>
      </c>
      <c r="K2981" s="941"/>
    </row>
    <row r="2982" spans="1:11">
      <c r="A2982" s="15" t="s">
        <v>4657</v>
      </c>
      <c r="B2982" s="15" t="s">
        <v>17835</v>
      </c>
      <c r="C2982" s="772" t="s">
        <v>18737</v>
      </c>
      <c r="D2982" s="17" t="s">
        <v>16383</v>
      </c>
      <c r="E2982" s="825">
        <v>0</v>
      </c>
      <c r="F2982" s="772">
        <v>0</v>
      </c>
      <c r="G2982" s="825"/>
      <c r="H2982" s="772">
        <v>1</v>
      </c>
      <c r="I2982" s="819">
        <f t="shared" si="94"/>
        <v>0</v>
      </c>
      <c r="J2982" s="819">
        <f t="shared" si="95"/>
        <v>1</v>
      </c>
      <c r="K2982" s="941"/>
    </row>
    <row r="2983" spans="1:11">
      <c r="A2983" s="15" t="s">
        <v>4657</v>
      </c>
      <c r="B2983" s="15" t="s">
        <v>17835</v>
      </c>
      <c r="C2983" s="772" t="s">
        <v>1977</v>
      </c>
      <c r="D2983" s="17" t="s">
        <v>14801</v>
      </c>
      <c r="E2983" s="825">
        <v>0</v>
      </c>
      <c r="F2983" s="772">
        <v>0</v>
      </c>
      <c r="G2983" s="825"/>
      <c r="H2983" s="772">
        <v>1</v>
      </c>
      <c r="I2983" s="819">
        <f t="shared" si="94"/>
        <v>0</v>
      </c>
      <c r="J2983" s="819">
        <f t="shared" si="95"/>
        <v>1</v>
      </c>
      <c r="K2983" s="941"/>
    </row>
    <row r="2984" spans="1:11">
      <c r="A2984" s="15" t="s">
        <v>4657</v>
      </c>
      <c r="B2984" s="15" t="s">
        <v>17835</v>
      </c>
      <c r="C2984" s="772" t="s">
        <v>1978</v>
      </c>
      <c r="D2984" s="17" t="s">
        <v>14802</v>
      </c>
      <c r="E2984" s="825">
        <v>0</v>
      </c>
      <c r="F2984" s="772">
        <v>0</v>
      </c>
      <c r="G2984" s="825"/>
      <c r="H2984" s="772">
        <v>1</v>
      </c>
      <c r="I2984" s="819">
        <f t="shared" si="94"/>
        <v>0</v>
      </c>
      <c r="J2984" s="819">
        <f t="shared" si="95"/>
        <v>1</v>
      </c>
      <c r="K2984" s="941"/>
    </row>
    <row r="2985" spans="1:11">
      <c r="A2985" s="15" t="s">
        <v>4657</v>
      </c>
      <c r="B2985" s="15" t="s">
        <v>17835</v>
      </c>
      <c r="C2985" s="772" t="s">
        <v>1979</v>
      </c>
      <c r="D2985" s="17" t="s">
        <v>14803</v>
      </c>
      <c r="E2985" s="825">
        <v>0</v>
      </c>
      <c r="F2985" s="772">
        <v>0</v>
      </c>
      <c r="G2985" s="825"/>
      <c r="H2985" s="772">
        <v>1</v>
      </c>
      <c r="I2985" s="819">
        <f t="shared" si="94"/>
        <v>0</v>
      </c>
      <c r="J2985" s="819">
        <f t="shared" si="95"/>
        <v>1</v>
      </c>
      <c r="K2985" s="941"/>
    </row>
    <row r="2986" spans="1:11">
      <c r="A2986" s="15" t="s">
        <v>4657</v>
      </c>
      <c r="B2986" s="15" t="s">
        <v>17835</v>
      </c>
      <c r="C2986" s="772" t="s">
        <v>2692</v>
      </c>
      <c r="D2986" s="17" t="s">
        <v>16384</v>
      </c>
      <c r="E2986" s="825">
        <v>5</v>
      </c>
      <c r="F2986" s="772">
        <v>0</v>
      </c>
      <c r="G2986" s="825"/>
      <c r="H2986" s="772">
        <v>1</v>
      </c>
      <c r="I2986" s="819">
        <f t="shared" si="94"/>
        <v>5</v>
      </c>
      <c r="J2986" s="819">
        <f t="shared" si="95"/>
        <v>1</v>
      </c>
      <c r="K2986" s="941"/>
    </row>
    <row r="2987" spans="1:11">
      <c r="A2987" s="15" t="s">
        <v>4657</v>
      </c>
      <c r="B2987" s="15" t="s">
        <v>17835</v>
      </c>
      <c r="C2987" s="772" t="s">
        <v>1981</v>
      </c>
      <c r="D2987" s="17" t="s">
        <v>14805</v>
      </c>
      <c r="E2987" s="825">
        <v>0</v>
      </c>
      <c r="F2987" s="772">
        <v>0</v>
      </c>
      <c r="G2987" s="825">
        <v>29</v>
      </c>
      <c r="H2987" s="772">
        <v>30</v>
      </c>
      <c r="I2987" s="819">
        <f t="shared" si="94"/>
        <v>29</v>
      </c>
      <c r="J2987" s="819">
        <f t="shared" si="95"/>
        <v>30</v>
      </c>
      <c r="K2987" s="941"/>
    </row>
    <row r="2988" spans="1:11">
      <c r="A2988" s="15" t="s">
        <v>4657</v>
      </c>
      <c r="B2988" s="15" t="s">
        <v>17835</v>
      </c>
      <c r="C2988" s="772" t="s">
        <v>1982</v>
      </c>
      <c r="D2988" s="17" t="s">
        <v>14806</v>
      </c>
      <c r="E2988" s="825">
        <v>0</v>
      </c>
      <c r="F2988" s="772">
        <v>0</v>
      </c>
      <c r="G2988" s="825">
        <v>2</v>
      </c>
      <c r="H2988" s="772">
        <v>15</v>
      </c>
      <c r="I2988" s="819">
        <f t="shared" si="94"/>
        <v>2</v>
      </c>
      <c r="J2988" s="819">
        <f t="shared" si="95"/>
        <v>15</v>
      </c>
      <c r="K2988" s="941"/>
    </row>
    <row r="2989" spans="1:11">
      <c r="A2989" s="15" t="s">
        <v>4657</v>
      </c>
      <c r="B2989" s="15" t="s">
        <v>17835</v>
      </c>
      <c r="C2989" s="772" t="s">
        <v>1983</v>
      </c>
      <c r="D2989" s="17" t="s">
        <v>14807</v>
      </c>
      <c r="E2989" s="825">
        <v>2</v>
      </c>
      <c r="F2989" s="772">
        <v>0</v>
      </c>
      <c r="G2989" s="825"/>
      <c r="H2989" s="772">
        <v>1</v>
      </c>
      <c r="I2989" s="819">
        <f t="shared" si="94"/>
        <v>2</v>
      </c>
      <c r="J2989" s="819">
        <f t="shared" si="95"/>
        <v>1</v>
      </c>
      <c r="K2989" s="941"/>
    </row>
    <row r="2990" spans="1:11">
      <c r="A2990" s="15" t="s">
        <v>4657</v>
      </c>
      <c r="B2990" s="15" t="s">
        <v>17835</v>
      </c>
      <c r="C2990" s="772" t="s">
        <v>1984</v>
      </c>
      <c r="D2990" s="17" t="s">
        <v>14808</v>
      </c>
      <c r="E2990" s="825">
        <v>0</v>
      </c>
      <c r="F2990" s="772">
        <v>0</v>
      </c>
      <c r="G2990" s="825"/>
      <c r="H2990" s="772">
        <v>1</v>
      </c>
      <c r="I2990" s="819">
        <f t="shared" si="94"/>
        <v>0</v>
      </c>
      <c r="J2990" s="819">
        <f t="shared" si="95"/>
        <v>1</v>
      </c>
      <c r="K2990" s="941"/>
    </row>
    <row r="2991" spans="1:11">
      <c r="A2991" s="15" t="s">
        <v>4657</v>
      </c>
      <c r="B2991" s="15" t="s">
        <v>17835</v>
      </c>
      <c r="C2991" s="772" t="s">
        <v>1985</v>
      </c>
      <c r="D2991" s="17" t="s">
        <v>14809</v>
      </c>
      <c r="E2991" s="825">
        <v>0</v>
      </c>
      <c r="F2991" s="772">
        <v>0</v>
      </c>
      <c r="G2991" s="825">
        <v>5</v>
      </c>
      <c r="H2991" s="772">
        <v>10</v>
      </c>
      <c r="I2991" s="819">
        <f t="shared" si="94"/>
        <v>5</v>
      </c>
      <c r="J2991" s="819">
        <f t="shared" si="95"/>
        <v>10</v>
      </c>
      <c r="K2991" s="941"/>
    </row>
    <row r="2992" spans="1:11">
      <c r="A2992" s="15" t="s">
        <v>4657</v>
      </c>
      <c r="B2992" s="15" t="s">
        <v>17835</v>
      </c>
      <c r="C2992" s="772" t="s">
        <v>1986</v>
      </c>
      <c r="D2992" s="17" t="s">
        <v>14810</v>
      </c>
      <c r="E2992" s="825">
        <v>0</v>
      </c>
      <c r="F2992" s="772">
        <v>0</v>
      </c>
      <c r="G2992" s="825">
        <v>1</v>
      </c>
      <c r="H2992" s="772">
        <v>1</v>
      </c>
      <c r="I2992" s="819">
        <f t="shared" si="94"/>
        <v>1</v>
      </c>
      <c r="J2992" s="819">
        <f t="shared" si="95"/>
        <v>1</v>
      </c>
      <c r="K2992" s="941"/>
    </row>
    <row r="2993" spans="1:11">
      <c r="A2993" s="15" t="s">
        <v>4657</v>
      </c>
      <c r="B2993" s="15" t="s">
        <v>17835</v>
      </c>
      <c r="C2993" s="772" t="s">
        <v>1989</v>
      </c>
      <c r="D2993" s="17" t="s">
        <v>14813</v>
      </c>
      <c r="E2993" s="825">
        <v>1</v>
      </c>
      <c r="F2993" s="772">
        <v>0</v>
      </c>
      <c r="G2993" s="825">
        <v>38</v>
      </c>
      <c r="H2993" s="772">
        <v>30</v>
      </c>
      <c r="I2993" s="819">
        <f t="shared" si="94"/>
        <v>39</v>
      </c>
      <c r="J2993" s="819">
        <f t="shared" si="95"/>
        <v>30</v>
      </c>
      <c r="K2993" s="941"/>
    </row>
    <row r="2994" spans="1:11">
      <c r="A2994" s="15" t="s">
        <v>4657</v>
      </c>
      <c r="B2994" s="15" t="s">
        <v>17835</v>
      </c>
      <c r="C2994" s="772" t="s">
        <v>1990</v>
      </c>
      <c r="D2994" s="17" t="s">
        <v>14814</v>
      </c>
      <c r="E2994" s="825">
        <v>0</v>
      </c>
      <c r="F2994" s="772">
        <v>0</v>
      </c>
      <c r="G2994" s="825">
        <v>31</v>
      </c>
      <c r="H2994" s="772">
        <v>30</v>
      </c>
      <c r="I2994" s="819">
        <f t="shared" si="94"/>
        <v>31</v>
      </c>
      <c r="J2994" s="819">
        <f t="shared" si="95"/>
        <v>30</v>
      </c>
      <c r="K2994" s="941"/>
    </row>
    <row r="2995" spans="1:11">
      <c r="A2995" s="15" t="s">
        <v>4657</v>
      </c>
      <c r="B2995" s="15" t="s">
        <v>17835</v>
      </c>
      <c r="C2995" s="772" t="s">
        <v>1991</v>
      </c>
      <c r="D2995" s="17" t="s">
        <v>14815</v>
      </c>
      <c r="E2995" s="825">
        <v>0</v>
      </c>
      <c r="F2995" s="772">
        <v>0</v>
      </c>
      <c r="G2995" s="825"/>
      <c r="H2995" s="772">
        <v>1</v>
      </c>
      <c r="I2995" s="819">
        <f t="shared" si="94"/>
        <v>0</v>
      </c>
      <c r="J2995" s="819">
        <f t="shared" si="95"/>
        <v>1</v>
      </c>
      <c r="K2995" s="941"/>
    </row>
    <row r="2996" spans="1:11">
      <c r="A2996" s="15" t="s">
        <v>4657</v>
      </c>
      <c r="B2996" s="15" t="s">
        <v>17835</v>
      </c>
      <c r="C2996" s="772" t="s">
        <v>1992</v>
      </c>
      <c r="D2996" s="17" t="s">
        <v>14816</v>
      </c>
      <c r="E2996" s="825">
        <v>0</v>
      </c>
      <c r="F2996" s="772">
        <v>0</v>
      </c>
      <c r="G2996" s="825"/>
      <c r="H2996" s="772">
        <v>1</v>
      </c>
      <c r="I2996" s="819">
        <f t="shared" si="94"/>
        <v>0</v>
      </c>
      <c r="J2996" s="819">
        <f t="shared" si="95"/>
        <v>1</v>
      </c>
      <c r="K2996" s="941"/>
    </row>
    <row r="2997" spans="1:11">
      <c r="A2997" s="15" t="s">
        <v>4657</v>
      </c>
      <c r="B2997" s="15" t="s">
        <v>17835</v>
      </c>
      <c r="C2997" s="772" t="s">
        <v>1993</v>
      </c>
      <c r="D2997" s="17" t="s">
        <v>14817</v>
      </c>
      <c r="E2997" s="825">
        <v>0</v>
      </c>
      <c r="F2997" s="772">
        <v>0</v>
      </c>
      <c r="G2997" s="825">
        <v>10</v>
      </c>
      <c r="H2997" s="772">
        <v>15</v>
      </c>
      <c r="I2997" s="819">
        <f t="shared" si="94"/>
        <v>10</v>
      </c>
      <c r="J2997" s="819">
        <f t="shared" si="95"/>
        <v>15</v>
      </c>
      <c r="K2997" s="941"/>
    </row>
    <row r="2998" spans="1:11">
      <c r="A2998" s="15" t="s">
        <v>4657</v>
      </c>
      <c r="B2998" s="15" t="s">
        <v>17835</v>
      </c>
      <c r="C2998" s="772" t="s">
        <v>1994</v>
      </c>
      <c r="D2998" s="17" t="s">
        <v>14818</v>
      </c>
      <c r="E2998" s="825">
        <v>0</v>
      </c>
      <c r="F2998" s="772">
        <v>0</v>
      </c>
      <c r="G2998" s="825">
        <v>9</v>
      </c>
      <c r="H2998" s="772">
        <v>10</v>
      </c>
      <c r="I2998" s="819">
        <f t="shared" si="94"/>
        <v>9</v>
      </c>
      <c r="J2998" s="819">
        <f t="shared" si="95"/>
        <v>10</v>
      </c>
      <c r="K2998" s="941"/>
    </row>
    <row r="2999" spans="1:11">
      <c r="A2999" s="15" t="s">
        <v>4657</v>
      </c>
      <c r="B2999" s="15" t="s">
        <v>17835</v>
      </c>
      <c r="C2999" s="772" t="s">
        <v>2697</v>
      </c>
      <c r="D2999" s="17" t="s">
        <v>16385</v>
      </c>
      <c r="E2999" s="825">
        <v>0</v>
      </c>
      <c r="F2999" s="772">
        <v>0</v>
      </c>
      <c r="G2999" s="825">
        <v>1</v>
      </c>
      <c r="H2999" s="772">
        <v>1</v>
      </c>
      <c r="I2999" s="819">
        <f t="shared" si="94"/>
        <v>1</v>
      </c>
      <c r="J2999" s="819">
        <f t="shared" si="95"/>
        <v>1</v>
      </c>
      <c r="K2999" s="941"/>
    </row>
    <row r="3000" spans="1:11">
      <c r="A3000" s="15" t="s">
        <v>4657</v>
      </c>
      <c r="B3000" s="15" t="s">
        <v>17835</v>
      </c>
      <c r="C3000" s="772" t="s">
        <v>1995</v>
      </c>
      <c r="D3000" s="17" t="s">
        <v>14819</v>
      </c>
      <c r="E3000" s="825">
        <v>0</v>
      </c>
      <c r="F3000" s="772">
        <v>0</v>
      </c>
      <c r="G3000" s="825"/>
      <c r="H3000" s="772">
        <v>1</v>
      </c>
      <c r="I3000" s="819">
        <f t="shared" si="94"/>
        <v>0</v>
      </c>
      <c r="J3000" s="819">
        <f t="shared" si="95"/>
        <v>1</v>
      </c>
      <c r="K3000" s="941"/>
    </row>
    <row r="3001" spans="1:11">
      <c r="A3001" s="15" t="s">
        <v>4657</v>
      </c>
      <c r="B3001" s="15" t="s">
        <v>17835</v>
      </c>
      <c r="C3001" s="772" t="s">
        <v>1996</v>
      </c>
      <c r="D3001" s="17" t="s">
        <v>14820</v>
      </c>
      <c r="E3001" s="825">
        <v>0</v>
      </c>
      <c r="F3001" s="772">
        <v>0</v>
      </c>
      <c r="G3001" s="825"/>
      <c r="H3001" s="772">
        <v>1</v>
      </c>
      <c r="I3001" s="819">
        <f t="shared" si="94"/>
        <v>0</v>
      </c>
      <c r="J3001" s="819">
        <f t="shared" si="95"/>
        <v>1</v>
      </c>
      <c r="K3001" s="941"/>
    </row>
    <row r="3002" spans="1:11">
      <c r="A3002" s="15" t="s">
        <v>4657</v>
      </c>
      <c r="B3002" s="15" t="s">
        <v>17835</v>
      </c>
      <c r="C3002" s="772" t="s">
        <v>1997</v>
      </c>
      <c r="D3002" s="17" t="s">
        <v>14821</v>
      </c>
      <c r="E3002" s="825">
        <v>0</v>
      </c>
      <c r="F3002" s="772">
        <v>0</v>
      </c>
      <c r="G3002" s="825"/>
      <c r="H3002" s="772">
        <v>1</v>
      </c>
      <c r="I3002" s="819">
        <f t="shared" si="94"/>
        <v>0</v>
      </c>
      <c r="J3002" s="819">
        <f t="shared" si="95"/>
        <v>1</v>
      </c>
      <c r="K3002" s="941"/>
    </row>
    <row r="3003" spans="1:11">
      <c r="A3003" s="15" t="s">
        <v>4657</v>
      </c>
      <c r="B3003" s="15" t="s">
        <v>17835</v>
      </c>
      <c r="C3003" s="772" t="s">
        <v>1998</v>
      </c>
      <c r="D3003" s="17" t="s">
        <v>14822</v>
      </c>
      <c r="E3003" s="825">
        <v>0</v>
      </c>
      <c r="F3003" s="772">
        <v>0</v>
      </c>
      <c r="G3003" s="825"/>
      <c r="H3003" s="772">
        <v>1</v>
      </c>
      <c r="I3003" s="819">
        <f t="shared" si="94"/>
        <v>0</v>
      </c>
      <c r="J3003" s="819">
        <f t="shared" si="95"/>
        <v>1</v>
      </c>
      <c r="K3003" s="941"/>
    </row>
    <row r="3004" spans="1:11">
      <c r="A3004" s="15" t="s">
        <v>4657</v>
      </c>
      <c r="B3004" s="15" t="s">
        <v>17835</v>
      </c>
      <c r="C3004" s="772" t="s">
        <v>1999</v>
      </c>
      <c r="D3004" s="17" t="s">
        <v>14823</v>
      </c>
      <c r="E3004" s="825">
        <v>0</v>
      </c>
      <c r="F3004" s="772">
        <v>0</v>
      </c>
      <c r="G3004" s="825"/>
      <c r="H3004" s="772">
        <v>1</v>
      </c>
      <c r="I3004" s="819">
        <f t="shared" si="94"/>
        <v>0</v>
      </c>
      <c r="J3004" s="819">
        <f t="shared" si="95"/>
        <v>1</v>
      </c>
      <c r="K3004" s="941"/>
    </row>
    <row r="3005" spans="1:11">
      <c r="A3005" s="15" t="s">
        <v>4657</v>
      </c>
      <c r="B3005" s="15" t="s">
        <v>17835</v>
      </c>
      <c r="C3005" s="772" t="s">
        <v>2000</v>
      </c>
      <c r="D3005" s="17" t="s">
        <v>14824</v>
      </c>
      <c r="E3005" s="825">
        <v>0</v>
      </c>
      <c r="F3005" s="772">
        <v>0</v>
      </c>
      <c r="G3005" s="825"/>
      <c r="H3005" s="772">
        <v>1</v>
      </c>
      <c r="I3005" s="819">
        <f t="shared" si="94"/>
        <v>0</v>
      </c>
      <c r="J3005" s="819">
        <f t="shared" si="95"/>
        <v>1</v>
      </c>
      <c r="K3005" s="941"/>
    </row>
    <row r="3006" spans="1:11">
      <c r="A3006" s="15" t="s">
        <v>4657</v>
      </c>
      <c r="B3006" s="15" t="s">
        <v>17835</v>
      </c>
      <c r="C3006" s="772" t="s">
        <v>2001</v>
      </c>
      <c r="D3006" s="17" t="s">
        <v>14825</v>
      </c>
      <c r="E3006" s="825">
        <v>0</v>
      </c>
      <c r="F3006" s="772">
        <v>0</v>
      </c>
      <c r="G3006" s="825">
        <v>32</v>
      </c>
      <c r="H3006" s="772">
        <v>40</v>
      </c>
      <c r="I3006" s="819">
        <f t="shared" si="94"/>
        <v>32</v>
      </c>
      <c r="J3006" s="819">
        <f t="shared" si="95"/>
        <v>40</v>
      </c>
      <c r="K3006" s="941"/>
    </row>
    <row r="3007" spans="1:11">
      <c r="A3007" s="15" t="s">
        <v>4657</v>
      </c>
      <c r="B3007" s="15" t="s">
        <v>17835</v>
      </c>
      <c r="C3007" s="772" t="s">
        <v>2002</v>
      </c>
      <c r="D3007" s="17" t="s">
        <v>14826</v>
      </c>
      <c r="E3007" s="825">
        <v>0</v>
      </c>
      <c r="F3007" s="772">
        <v>0</v>
      </c>
      <c r="G3007" s="825"/>
      <c r="H3007" s="772">
        <v>1</v>
      </c>
      <c r="I3007" s="819">
        <f t="shared" si="94"/>
        <v>0</v>
      </c>
      <c r="J3007" s="819">
        <f t="shared" si="95"/>
        <v>1</v>
      </c>
      <c r="K3007" s="941"/>
    </row>
    <row r="3008" spans="1:11">
      <c r="A3008" s="15" t="s">
        <v>4657</v>
      </c>
      <c r="B3008" s="15" t="s">
        <v>17835</v>
      </c>
      <c r="C3008" s="772" t="s">
        <v>2003</v>
      </c>
      <c r="D3008" s="17" t="s">
        <v>14827</v>
      </c>
      <c r="E3008" s="825">
        <v>0</v>
      </c>
      <c r="F3008" s="772">
        <v>0</v>
      </c>
      <c r="G3008" s="825">
        <v>1</v>
      </c>
      <c r="H3008" s="772">
        <v>10</v>
      </c>
      <c r="I3008" s="819">
        <f t="shared" si="94"/>
        <v>1</v>
      </c>
      <c r="J3008" s="819">
        <f t="shared" si="95"/>
        <v>10</v>
      </c>
      <c r="K3008" s="941"/>
    </row>
    <row r="3009" spans="1:11">
      <c r="A3009" s="15" t="s">
        <v>4657</v>
      </c>
      <c r="B3009" s="15" t="s">
        <v>17835</v>
      </c>
      <c r="C3009" s="772" t="s">
        <v>2701</v>
      </c>
      <c r="D3009" s="17" t="s">
        <v>16386</v>
      </c>
      <c r="E3009" s="825">
        <v>0</v>
      </c>
      <c r="F3009" s="772">
        <v>0</v>
      </c>
      <c r="G3009" s="825"/>
      <c r="H3009" s="772">
        <v>1</v>
      </c>
      <c r="I3009" s="819">
        <f t="shared" ref="I3009:I3072" si="96">E3009+G3009</f>
        <v>0</v>
      </c>
      <c r="J3009" s="819">
        <f t="shared" ref="J3009:J3072" si="97">F3009+H3009</f>
        <v>1</v>
      </c>
      <c r="K3009" s="941"/>
    </row>
    <row r="3010" spans="1:11">
      <c r="A3010" s="15" t="s">
        <v>4657</v>
      </c>
      <c r="B3010" s="15" t="s">
        <v>17835</v>
      </c>
      <c r="C3010" s="772" t="s">
        <v>2004</v>
      </c>
      <c r="D3010" s="17" t="s">
        <v>14828</v>
      </c>
      <c r="E3010" s="825">
        <v>0</v>
      </c>
      <c r="F3010" s="772">
        <v>0</v>
      </c>
      <c r="G3010" s="825"/>
      <c r="H3010" s="772">
        <v>1</v>
      </c>
      <c r="I3010" s="819">
        <f t="shared" si="96"/>
        <v>0</v>
      </c>
      <c r="J3010" s="819">
        <f t="shared" si="97"/>
        <v>1</v>
      </c>
      <c r="K3010" s="941"/>
    </row>
    <row r="3011" spans="1:11">
      <c r="A3011" s="15" t="s">
        <v>4657</v>
      </c>
      <c r="B3011" s="15" t="s">
        <v>17835</v>
      </c>
      <c r="C3011" s="772" t="s">
        <v>2005</v>
      </c>
      <c r="D3011" s="17" t="s">
        <v>14829</v>
      </c>
      <c r="E3011" s="825">
        <v>0</v>
      </c>
      <c r="F3011" s="772">
        <v>0</v>
      </c>
      <c r="G3011" s="825"/>
      <c r="H3011" s="772">
        <v>1</v>
      </c>
      <c r="I3011" s="819">
        <f t="shared" si="96"/>
        <v>0</v>
      </c>
      <c r="J3011" s="819">
        <f t="shared" si="97"/>
        <v>1</v>
      </c>
      <c r="K3011" s="941"/>
    </row>
    <row r="3012" spans="1:11">
      <c r="A3012" s="15" t="s">
        <v>4657</v>
      </c>
      <c r="B3012" s="15" t="s">
        <v>17835</v>
      </c>
      <c r="C3012" s="772" t="s">
        <v>2006</v>
      </c>
      <c r="D3012" s="17" t="s">
        <v>14830</v>
      </c>
      <c r="E3012" s="825">
        <v>0</v>
      </c>
      <c r="F3012" s="772">
        <v>0</v>
      </c>
      <c r="G3012" s="825">
        <v>3</v>
      </c>
      <c r="H3012" s="772">
        <v>10</v>
      </c>
      <c r="I3012" s="819">
        <f t="shared" si="96"/>
        <v>3</v>
      </c>
      <c r="J3012" s="819">
        <f t="shared" si="97"/>
        <v>10</v>
      </c>
      <c r="K3012" s="941"/>
    </row>
    <row r="3013" spans="1:11">
      <c r="A3013" s="15" t="s">
        <v>4657</v>
      </c>
      <c r="B3013" s="15" t="s">
        <v>17835</v>
      </c>
      <c r="C3013" s="772" t="s">
        <v>2006</v>
      </c>
      <c r="D3013" s="17" t="s">
        <v>14830</v>
      </c>
      <c r="E3013" s="825">
        <v>0</v>
      </c>
      <c r="F3013" s="772">
        <v>0</v>
      </c>
      <c r="G3013" s="825">
        <v>3</v>
      </c>
      <c r="H3013" s="772">
        <v>10</v>
      </c>
      <c r="I3013" s="819">
        <f t="shared" si="96"/>
        <v>3</v>
      </c>
      <c r="J3013" s="819">
        <f t="shared" si="97"/>
        <v>10</v>
      </c>
      <c r="K3013" s="941"/>
    </row>
    <row r="3014" spans="1:11">
      <c r="A3014" s="15" t="s">
        <v>4657</v>
      </c>
      <c r="B3014" s="15" t="s">
        <v>17835</v>
      </c>
      <c r="C3014" s="772" t="s">
        <v>2007</v>
      </c>
      <c r="D3014" s="17" t="s">
        <v>14831</v>
      </c>
      <c r="E3014" s="825">
        <v>0</v>
      </c>
      <c r="F3014" s="772">
        <v>0</v>
      </c>
      <c r="G3014" s="825"/>
      <c r="H3014" s="772">
        <v>1</v>
      </c>
      <c r="I3014" s="819">
        <f t="shared" si="96"/>
        <v>0</v>
      </c>
      <c r="J3014" s="819">
        <f t="shared" si="97"/>
        <v>1</v>
      </c>
      <c r="K3014" s="941"/>
    </row>
    <row r="3015" spans="1:11">
      <c r="A3015" s="15" t="s">
        <v>4657</v>
      </c>
      <c r="B3015" s="15" t="s">
        <v>17835</v>
      </c>
      <c r="C3015" s="772" t="s">
        <v>2008</v>
      </c>
      <c r="D3015" s="17" t="s">
        <v>14832</v>
      </c>
      <c r="E3015" s="825">
        <v>0</v>
      </c>
      <c r="F3015" s="772">
        <v>0</v>
      </c>
      <c r="G3015" s="825"/>
      <c r="H3015" s="772">
        <v>1</v>
      </c>
      <c r="I3015" s="819">
        <f t="shared" si="96"/>
        <v>0</v>
      </c>
      <c r="J3015" s="819">
        <f t="shared" si="97"/>
        <v>1</v>
      </c>
      <c r="K3015" s="941"/>
    </row>
    <row r="3016" spans="1:11">
      <c r="A3016" s="15" t="s">
        <v>4657</v>
      </c>
      <c r="B3016" s="15" t="s">
        <v>17835</v>
      </c>
      <c r="C3016" s="772" t="s">
        <v>2009</v>
      </c>
      <c r="D3016" s="17" t="s">
        <v>14833</v>
      </c>
      <c r="E3016" s="825">
        <v>0</v>
      </c>
      <c r="F3016" s="772">
        <v>0</v>
      </c>
      <c r="G3016" s="825">
        <v>3</v>
      </c>
      <c r="H3016" s="772">
        <v>10</v>
      </c>
      <c r="I3016" s="819">
        <f t="shared" si="96"/>
        <v>3</v>
      </c>
      <c r="J3016" s="819">
        <f t="shared" si="97"/>
        <v>10</v>
      </c>
      <c r="K3016" s="941"/>
    </row>
    <row r="3017" spans="1:11">
      <c r="A3017" s="15" t="s">
        <v>4657</v>
      </c>
      <c r="B3017" s="15" t="s">
        <v>17835</v>
      </c>
      <c r="C3017" s="772" t="s">
        <v>2010</v>
      </c>
      <c r="D3017" s="17" t="s">
        <v>14834</v>
      </c>
      <c r="E3017" s="825">
        <v>0</v>
      </c>
      <c r="F3017" s="772">
        <v>0</v>
      </c>
      <c r="G3017" s="825"/>
      <c r="H3017" s="772">
        <v>1</v>
      </c>
      <c r="I3017" s="819">
        <f t="shared" si="96"/>
        <v>0</v>
      </c>
      <c r="J3017" s="819">
        <f t="shared" si="97"/>
        <v>1</v>
      </c>
      <c r="K3017" s="941"/>
    </row>
    <row r="3018" spans="1:11">
      <c r="A3018" s="15" t="s">
        <v>4657</v>
      </c>
      <c r="B3018" s="15" t="s">
        <v>17835</v>
      </c>
      <c r="C3018" s="772" t="s">
        <v>2011</v>
      </c>
      <c r="D3018" s="17" t="s">
        <v>14835</v>
      </c>
      <c r="E3018" s="825">
        <v>0</v>
      </c>
      <c r="F3018" s="772">
        <v>0</v>
      </c>
      <c r="G3018" s="825">
        <v>1</v>
      </c>
      <c r="H3018" s="772">
        <v>5</v>
      </c>
      <c r="I3018" s="819">
        <f t="shared" si="96"/>
        <v>1</v>
      </c>
      <c r="J3018" s="819">
        <f t="shared" si="97"/>
        <v>5</v>
      </c>
      <c r="K3018" s="941"/>
    </row>
    <row r="3019" spans="1:11">
      <c r="A3019" s="15" t="s">
        <v>4657</v>
      </c>
      <c r="B3019" s="15" t="s">
        <v>17835</v>
      </c>
      <c r="C3019" s="772" t="s">
        <v>2012</v>
      </c>
      <c r="D3019" s="17" t="s">
        <v>14837</v>
      </c>
      <c r="E3019" s="825">
        <v>0</v>
      </c>
      <c r="F3019" s="772">
        <v>0</v>
      </c>
      <c r="G3019" s="825">
        <v>4</v>
      </c>
      <c r="H3019" s="772">
        <v>6</v>
      </c>
      <c r="I3019" s="819">
        <f t="shared" si="96"/>
        <v>4</v>
      </c>
      <c r="J3019" s="819">
        <f t="shared" si="97"/>
        <v>6</v>
      </c>
      <c r="K3019" s="941"/>
    </row>
    <row r="3020" spans="1:11">
      <c r="A3020" s="15" t="s">
        <v>4657</v>
      </c>
      <c r="B3020" s="15" t="s">
        <v>17835</v>
      </c>
      <c r="C3020" s="772" t="s">
        <v>2013</v>
      </c>
      <c r="D3020" s="17" t="s">
        <v>14838</v>
      </c>
      <c r="E3020" s="825">
        <v>0</v>
      </c>
      <c r="F3020" s="772">
        <v>0</v>
      </c>
      <c r="G3020" s="825"/>
      <c r="H3020" s="772">
        <v>1</v>
      </c>
      <c r="I3020" s="819">
        <f t="shared" si="96"/>
        <v>0</v>
      </c>
      <c r="J3020" s="819">
        <f t="shared" si="97"/>
        <v>1</v>
      </c>
      <c r="K3020" s="941"/>
    </row>
    <row r="3021" spans="1:11">
      <c r="A3021" s="15" t="s">
        <v>4657</v>
      </c>
      <c r="B3021" s="15" t="s">
        <v>17835</v>
      </c>
      <c r="C3021" s="772" t="s">
        <v>2013</v>
      </c>
      <c r="D3021" s="17" t="s">
        <v>14838</v>
      </c>
      <c r="E3021" s="825">
        <v>0</v>
      </c>
      <c r="F3021" s="772">
        <v>0</v>
      </c>
      <c r="G3021" s="825"/>
      <c r="H3021" s="772">
        <v>1</v>
      </c>
      <c r="I3021" s="819">
        <f t="shared" si="96"/>
        <v>0</v>
      </c>
      <c r="J3021" s="819">
        <f t="shared" si="97"/>
        <v>1</v>
      </c>
      <c r="K3021" s="941"/>
    </row>
    <row r="3022" spans="1:11">
      <c r="A3022" s="15" t="s">
        <v>4657</v>
      </c>
      <c r="B3022" s="15" t="s">
        <v>17835</v>
      </c>
      <c r="C3022" s="772" t="s">
        <v>2014</v>
      </c>
      <c r="D3022" s="17" t="s">
        <v>14839</v>
      </c>
      <c r="E3022" s="825">
        <v>0</v>
      </c>
      <c r="F3022" s="772">
        <v>0</v>
      </c>
      <c r="G3022" s="825">
        <v>3</v>
      </c>
      <c r="H3022" s="772">
        <v>1</v>
      </c>
      <c r="I3022" s="819">
        <f t="shared" si="96"/>
        <v>3</v>
      </c>
      <c r="J3022" s="819">
        <f t="shared" si="97"/>
        <v>1</v>
      </c>
      <c r="K3022" s="941"/>
    </row>
    <row r="3023" spans="1:11">
      <c r="A3023" s="15" t="s">
        <v>4657</v>
      </c>
      <c r="B3023" s="15" t="s">
        <v>17835</v>
      </c>
      <c r="C3023" s="772" t="s">
        <v>2014</v>
      </c>
      <c r="D3023" s="17" t="s">
        <v>14839</v>
      </c>
      <c r="E3023" s="825">
        <v>0</v>
      </c>
      <c r="F3023" s="772">
        <v>0</v>
      </c>
      <c r="G3023" s="825">
        <v>3</v>
      </c>
      <c r="H3023" s="772">
        <v>1</v>
      </c>
      <c r="I3023" s="819">
        <f t="shared" si="96"/>
        <v>3</v>
      </c>
      <c r="J3023" s="819">
        <f t="shared" si="97"/>
        <v>1</v>
      </c>
      <c r="K3023" s="941"/>
    </row>
    <row r="3024" spans="1:11">
      <c r="A3024" s="15" t="s">
        <v>4657</v>
      </c>
      <c r="B3024" s="15" t="s">
        <v>17835</v>
      </c>
      <c r="C3024" s="772" t="s">
        <v>2015</v>
      </c>
      <c r="D3024" s="17" t="s">
        <v>14840</v>
      </c>
      <c r="E3024" s="825">
        <v>0</v>
      </c>
      <c r="F3024" s="772">
        <v>0</v>
      </c>
      <c r="G3024" s="825"/>
      <c r="H3024" s="772">
        <v>1</v>
      </c>
      <c r="I3024" s="819">
        <f t="shared" si="96"/>
        <v>0</v>
      </c>
      <c r="J3024" s="819">
        <f t="shared" si="97"/>
        <v>1</v>
      </c>
      <c r="K3024" s="941"/>
    </row>
    <row r="3025" spans="1:11">
      <c r="A3025" s="15" t="s">
        <v>4657</v>
      </c>
      <c r="B3025" s="15" t="s">
        <v>17835</v>
      </c>
      <c r="C3025" s="772" t="s">
        <v>2016</v>
      </c>
      <c r="D3025" s="17" t="s">
        <v>14841</v>
      </c>
      <c r="E3025" s="825">
        <v>0</v>
      </c>
      <c r="F3025" s="772">
        <v>0</v>
      </c>
      <c r="G3025" s="825"/>
      <c r="H3025" s="772">
        <v>1</v>
      </c>
      <c r="I3025" s="819">
        <f t="shared" si="96"/>
        <v>0</v>
      </c>
      <c r="J3025" s="819">
        <f t="shared" si="97"/>
        <v>1</v>
      </c>
      <c r="K3025" s="941"/>
    </row>
    <row r="3026" spans="1:11">
      <c r="A3026" s="15" t="s">
        <v>4657</v>
      </c>
      <c r="B3026" s="15" t="s">
        <v>17835</v>
      </c>
      <c r="C3026" s="772" t="s">
        <v>2705</v>
      </c>
      <c r="D3026" s="17" t="s">
        <v>16387</v>
      </c>
      <c r="E3026" s="825">
        <v>1</v>
      </c>
      <c r="F3026" s="772">
        <v>5</v>
      </c>
      <c r="G3026" s="825"/>
      <c r="H3026" s="772">
        <v>1</v>
      </c>
      <c r="I3026" s="819">
        <f t="shared" si="96"/>
        <v>1</v>
      </c>
      <c r="J3026" s="819">
        <f t="shared" si="97"/>
        <v>6</v>
      </c>
      <c r="K3026" s="941"/>
    </row>
    <row r="3027" spans="1:11">
      <c r="A3027" s="15" t="s">
        <v>4657</v>
      </c>
      <c r="B3027" s="15" t="s">
        <v>17835</v>
      </c>
      <c r="C3027" s="772" t="s">
        <v>2705</v>
      </c>
      <c r="D3027" s="17" t="s">
        <v>16387</v>
      </c>
      <c r="E3027" s="825">
        <v>1</v>
      </c>
      <c r="F3027" s="772">
        <v>5</v>
      </c>
      <c r="G3027" s="825"/>
      <c r="H3027" s="772">
        <v>1</v>
      </c>
      <c r="I3027" s="819">
        <f t="shared" si="96"/>
        <v>1</v>
      </c>
      <c r="J3027" s="819">
        <f t="shared" si="97"/>
        <v>6</v>
      </c>
      <c r="K3027" s="941"/>
    </row>
    <row r="3028" spans="1:11">
      <c r="A3028" s="15" t="s">
        <v>4657</v>
      </c>
      <c r="B3028" s="15" t="s">
        <v>17835</v>
      </c>
      <c r="C3028" s="772" t="s">
        <v>2018</v>
      </c>
      <c r="D3028" s="17" t="s">
        <v>14843</v>
      </c>
      <c r="E3028" s="825">
        <v>1</v>
      </c>
      <c r="F3028" s="772">
        <v>0</v>
      </c>
      <c r="G3028" s="825"/>
      <c r="H3028" s="772">
        <v>1</v>
      </c>
      <c r="I3028" s="819">
        <f t="shared" si="96"/>
        <v>1</v>
      </c>
      <c r="J3028" s="819">
        <f t="shared" si="97"/>
        <v>1</v>
      </c>
      <c r="K3028" s="941"/>
    </row>
    <row r="3029" spans="1:11">
      <c r="A3029" s="15" t="s">
        <v>4657</v>
      </c>
      <c r="B3029" s="15" t="s">
        <v>17835</v>
      </c>
      <c r="C3029" s="772" t="s">
        <v>2019</v>
      </c>
      <c r="D3029" s="17" t="s">
        <v>14844</v>
      </c>
      <c r="E3029" s="825">
        <v>2</v>
      </c>
      <c r="F3029" s="772">
        <v>0</v>
      </c>
      <c r="G3029" s="825">
        <v>3</v>
      </c>
      <c r="H3029" s="772">
        <v>5</v>
      </c>
      <c r="I3029" s="819">
        <f t="shared" si="96"/>
        <v>5</v>
      </c>
      <c r="J3029" s="819">
        <f t="shared" si="97"/>
        <v>5</v>
      </c>
      <c r="K3029" s="941"/>
    </row>
    <row r="3030" spans="1:11">
      <c r="A3030" s="15" t="s">
        <v>4657</v>
      </c>
      <c r="B3030" s="15" t="s">
        <v>17835</v>
      </c>
      <c r="C3030" s="772" t="s">
        <v>2019</v>
      </c>
      <c r="D3030" s="17" t="s">
        <v>14844</v>
      </c>
      <c r="E3030" s="825">
        <v>2</v>
      </c>
      <c r="F3030" s="772">
        <v>0</v>
      </c>
      <c r="G3030" s="825">
        <v>3</v>
      </c>
      <c r="H3030" s="772">
        <v>5</v>
      </c>
      <c r="I3030" s="819">
        <f t="shared" si="96"/>
        <v>5</v>
      </c>
      <c r="J3030" s="819">
        <f t="shared" si="97"/>
        <v>5</v>
      </c>
      <c r="K3030" s="941"/>
    </row>
    <row r="3031" spans="1:11">
      <c r="A3031" s="15" t="s">
        <v>4657</v>
      </c>
      <c r="B3031" s="15" t="s">
        <v>17835</v>
      </c>
      <c r="C3031" s="772" t="s">
        <v>2020</v>
      </c>
      <c r="D3031" s="17" t="s">
        <v>14845</v>
      </c>
      <c r="E3031" s="825">
        <v>0</v>
      </c>
      <c r="F3031" s="772">
        <v>0</v>
      </c>
      <c r="G3031" s="825">
        <v>2</v>
      </c>
      <c r="H3031" s="772">
        <v>5</v>
      </c>
      <c r="I3031" s="819">
        <f t="shared" si="96"/>
        <v>2</v>
      </c>
      <c r="J3031" s="819">
        <f t="shared" si="97"/>
        <v>5</v>
      </c>
      <c r="K3031" s="941"/>
    </row>
    <row r="3032" spans="1:11">
      <c r="A3032" s="15" t="s">
        <v>4657</v>
      </c>
      <c r="B3032" s="15" t="s">
        <v>17835</v>
      </c>
      <c r="C3032" s="772" t="s">
        <v>2021</v>
      </c>
      <c r="D3032" s="17" t="s">
        <v>14847</v>
      </c>
      <c r="E3032" s="825">
        <v>0</v>
      </c>
      <c r="F3032" s="772">
        <v>0</v>
      </c>
      <c r="G3032" s="825">
        <v>39</v>
      </c>
      <c r="H3032" s="772">
        <v>40</v>
      </c>
      <c r="I3032" s="819">
        <f t="shared" si="96"/>
        <v>39</v>
      </c>
      <c r="J3032" s="819">
        <f t="shared" si="97"/>
        <v>40</v>
      </c>
      <c r="K3032" s="941"/>
    </row>
    <row r="3033" spans="1:11">
      <c r="A3033" s="15" t="s">
        <v>4657</v>
      </c>
      <c r="B3033" s="15" t="s">
        <v>17835</v>
      </c>
      <c r="C3033" s="772" t="s">
        <v>2022</v>
      </c>
      <c r="D3033" s="17" t="s">
        <v>14848</v>
      </c>
      <c r="E3033" s="825">
        <v>0</v>
      </c>
      <c r="F3033" s="772">
        <v>1</v>
      </c>
      <c r="G3033" s="825"/>
      <c r="H3033" s="772">
        <v>1</v>
      </c>
      <c r="I3033" s="819">
        <f t="shared" si="96"/>
        <v>0</v>
      </c>
      <c r="J3033" s="819">
        <f t="shared" si="97"/>
        <v>2</v>
      </c>
      <c r="K3033" s="941"/>
    </row>
    <row r="3034" spans="1:11">
      <c r="A3034" s="15" t="s">
        <v>4657</v>
      </c>
      <c r="B3034" s="15" t="s">
        <v>17835</v>
      </c>
      <c r="C3034" s="772" t="s">
        <v>2023</v>
      </c>
      <c r="D3034" s="17" t="s">
        <v>14849</v>
      </c>
      <c r="E3034" s="825">
        <v>0</v>
      </c>
      <c r="F3034" s="772">
        <v>0</v>
      </c>
      <c r="G3034" s="825">
        <v>19</v>
      </c>
      <c r="H3034" s="772">
        <v>50</v>
      </c>
      <c r="I3034" s="819">
        <f t="shared" si="96"/>
        <v>19</v>
      </c>
      <c r="J3034" s="819">
        <f t="shared" si="97"/>
        <v>50</v>
      </c>
      <c r="K3034" s="941"/>
    </row>
    <row r="3035" spans="1:11">
      <c r="A3035" s="15" t="s">
        <v>4657</v>
      </c>
      <c r="B3035" s="15" t="s">
        <v>17835</v>
      </c>
      <c r="C3035" s="772" t="s">
        <v>2024</v>
      </c>
      <c r="D3035" s="17" t="s">
        <v>14850</v>
      </c>
      <c r="E3035" s="825">
        <v>0</v>
      </c>
      <c r="F3035" s="772">
        <v>0</v>
      </c>
      <c r="G3035" s="825"/>
      <c r="H3035" s="772">
        <v>1</v>
      </c>
      <c r="I3035" s="819">
        <f t="shared" si="96"/>
        <v>0</v>
      </c>
      <c r="J3035" s="819">
        <f t="shared" si="97"/>
        <v>1</v>
      </c>
      <c r="K3035" s="941"/>
    </row>
    <row r="3036" spans="1:11">
      <c r="A3036" s="15" t="s">
        <v>4657</v>
      </c>
      <c r="B3036" s="15" t="s">
        <v>17835</v>
      </c>
      <c r="C3036" s="772" t="s">
        <v>4560</v>
      </c>
      <c r="D3036" s="17" t="s">
        <v>14851</v>
      </c>
      <c r="E3036" s="825">
        <v>0</v>
      </c>
      <c r="F3036" s="772">
        <v>0</v>
      </c>
      <c r="G3036" s="825"/>
      <c r="H3036" s="772">
        <v>1</v>
      </c>
      <c r="I3036" s="819">
        <f t="shared" si="96"/>
        <v>0</v>
      </c>
      <c r="J3036" s="819">
        <f t="shared" si="97"/>
        <v>1</v>
      </c>
      <c r="K3036" s="941"/>
    </row>
    <row r="3037" spans="1:11">
      <c r="A3037" s="15" t="s">
        <v>4657</v>
      </c>
      <c r="B3037" s="15" t="s">
        <v>17835</v>
      </c>
      <c r="C3037" s="772" t="s">
        <v>4560</v>
      </c>
      <c r="D3037" s="17" t="s">
        <v>14851</v>
      </c>
      <c r="E3037" s="825">
        <v>0</v>
      </c>
      <c r="F3037" s="772">
        <v>0</v>
      </c>
      <c r="G3037" s="825"/>
      <c r="H3037" s="772">
        <v>1</v>
      </c>
      <c r="I3037" s="819">
        <f t="shared" si="96"/>
        <v>0</v>
      </c>
      <c r="J3037" s="819">
        <f t="shared" si="97"/>
        <v>1</v>
      </c>
      <c r="K3037" s="941"/>
    </row>
    <row r="3038" spans="1:11">
      <c r="A3038" s="15" t="s">
        <v>4657</v>
      </c>
      <c r="B3038" s="15" t="s">
        <v>17835</v>
      </c>
      <c r="C3038" s="772" t="s">
        <v>2025</v>
      </c>
      <c r="D3038" s="17" t="s">
        <v>14852</v>
      </c>
      <c r="E3038" s="825">
        <v>0</v>
      </c>
      <c r="F3038" s="772">
        <v>0</v>
      </c>
      <c r="G3038" s="825"/>
      <c r="H3038" s="772">
        <v>1</v>
      </c>
      <c r="I3038" s="819">
        <f t="shared" si="96"/>
        <v>0</v>
      </c>
      <c r="J3038" s="819">
        <f t="shared" si="97"/>
        <v>1</v>
      </c>
      <c r="K3038" s="941"/>
    </row>
    <row r="3039" spans="1:11">
      <c r="A3039" s="15" t="s">
        <v>4657</v>
      </c>
      <c r="B3039" s="15" t="s">
        <v>17835</v>
      </c>
      <c r="C3039" s="772" t="s">
        <v>2026</v>
      </c>
      <c r="D3039" s="17" t="s">
        <v>14853</v>
      </c>
      <c r="E3039" s="825">
        <v>0</v>
      </c>
      <c r="F3039" s="772">
        <v>0</v>
      </c>
      <c r="G3039" s="825"/>
      <c r="H3039" s="772">
        <v>1</v>
      </c>
      <c r="I3039" s="819">
        <f t="shared" si="96"/>
        <v>0</v>
      </c>
      <c r="J3039" s="819">
        <f t="shared" si="97"/>
        <v>1</v>
      </c>
      <c r="K3039" s="941"/>
    </row>
    <row r="3040" spans="1:11">
      <c r="A3040" s="15" t="s">
        <v>4657</v>
      </c>
      <c r="B3040" s="15" t="s">
        <v>17835</v>
      </c>
      <c r="C3040" s="772" t="s">
        <v>4561</v>
      </c>
      <c r="D3040" s="17" t="s">
        <v>14854</v>
      </c>
      <c r="E3040" s="825">
        <v>0</v>
      </c>
      <c r="F3040" s="772">
        <v>0</v>
      </c>
      <c r="G3040" s="825"/>
      <c r="H3040" s="772">
        <v>1</v>
      </c>
      <c r="I3040" s="819">
        <f t="shared" si="96"/>
        <v>0</v>
      </c>
      <c r="J3040" s="819">
        <f t="shared" si="97"/>
        <v>1</v>
      </c>
      <c r="K3040" s="941"/>
    </row>
    <row r="3041" spans="1:11">
      <c r="A3041" s="15" t="s">
        <v>4657</v>
      </c>
      <c r="B3041" s="15" t="s">
        <v>17835</v>
      </c>
      <c r="C3041" s="772" t="s">
        <v>2027</v>
      </c>
      <c r="D3041" s="17" t="s">
        <v>14855</v>
      </c>
      <c r="E3041" s="825">
        <v>0</v>
      </c>
      <c r="F3041" s="772">
        <v>0</v>
      </c>
      <c r="G3041" s="825"/>
      <c r="H3041" s="772">
        <v>1</v>
      </c>
      <c r="I3041" s="819">
        <f t="shared" si="96"/>
        <v>0</v>
      </c>
      <c r="J3041" s="819">
        <f t="shared" si="97"/>
        <v>1</v>
      </c>
      <c r="K3041" s="941"/>
    </row>
    <row r="3042" spans="1:11">
      <c r="A3042" s="15" t="s">
        <v>4657</v>
      </c>
      <c r="B3042" s="15" t="s">
        <v>17835</v>
      </c>
      <c r="C3042" s="772" t="s">
        <v>2028</v>
      </c>
      <c r="D3042" s="17" t="s">
        <v>14856</v>
      </c>
      <c r="E3042" s="825">
        <v>0</v>
      </c>
      <c r="F3042" s="772">
        <v>0</v>
      </c>
      <c r="G3042" s="825"/>
      <c r="H3042" s="772">
        <v>1</v>
      </c>
      <c r="I3042" s="819">
        <f t="shared" si="96"/>
        <v>0</v>
      </c>
      <c r="J3042" s="819">
        <f t="shared" si="97"/>
        <v>1</v>
      </c>
      <c r="K3042" s="941"/>
    </row>
    <row r="3043" spans="1:11">
      <c r="A3043" s="15" t="s">
        <v>4657</v>
      </c>
      <c r="B3043" s="15" t="s">
        <v>17835</v>
      </c>
      <c r="C3043" s="772" t="s">
        <v>2029</v>
      </c>
      <c r="D3043" s="17" t="s">
        <v>14857</v>
      </c>
      <c r="E3043" s="825">
        <v>0</v>
      </c>
      <c r="F3043" s="772">
        <v>0</v>
      </c>
      <c r="G3043" s="825"/>
      <c r="H3043" s="772">
        <v>1</v>
      </c>
      <c r="I3043" s="819">
        <f t="shared" si="96"/>
        <v>0</v>
      </c>
      <c r="J3043" s="819">
        <f t="shared" si="97"/>
        <v>1</v>
      </c>
      <c r="K3043" s="941"/>
    </row>
    <row r="3044" spans="1:11">
      <c r="A3044" s="15" t="s">
        <v>4657</v>
      </c>
      <c r="B3044" s="15" t="s">
        <v>17835</v>
      </c>
      <c r="C3044" s="772" t="s">
        <v>2030</v>
      </c>
      <c r="D3044" s="17" t="s">
        <v>14858</v>
      </c>
      <c r="E3044" s="825">
        <v>0</v>
      </c>
      <c r="F3044" s="772">
        <v>0</v>
      </c>
      <c r="G3044" s="825"/>
      <c r="H3044" s="772">
        <v>1</v>
      </c>
      <c r="I3044" s="819">
        <f t="shared" si="96"/>
        <v>0</v>
      </c>
      <c r="J3044" s="819">
        <f t="shared" si="97"/>
        <v>1</v>
      </c>
      <c r="K3044" s="941"/>
    </row>
    <row r="3045" spans="1:11">
      <c r="A3045" s="15" t="s">
        <v>4657</v>
      </c>
      <c r="B3045" s="15" t="s">
        <v>17835</v>
      </c>
      <c r="C3045" s="772" t="s">
        <v>2031</v>
      </c>
      <c r="D3045" s="17" t="s">
        <v>14859</v>
      </c>
      <c r="E3045" s="825">
        <v>0</v>
      </c>
      <c r="F3045" s="772">
        <v>0</v>
      </c>
      <c r="G3045" s="825"/>
      <c r="H3045" s="772">
        <v>1</v>
      </c>
      <c r="I3045" s="819">
        <f t="shared" si="96"/>
        <v>0</v>
      </c>
      <c r="J3045" s="819">
        <f t="shared" si="97"/>
        <v>1</v>
      </c>
      <c r="K3045" s="941"/>
    </row>
    <row r="3046" spans="1:11">
      <c r="A3046" s="15" t="s">
        <v>4657</v>
      </c>
      <c r="B3046" s="15" t="s">
        <v>17835</v>
      </c>
      <c r="C3046" s="772" t="s">
        <v>2033</v>
      </c>
      <c r="D3046" s="17" t="s">
        <v>14861</v>
      </c>
      <c r="E3046" s="825">
        <v>0</v>
      </c>
      <c r="F3046" s="772">
        <v>0</v>
      </c>
      <c r="G3046" s="825"/>
      <c r="H3046" s="772">
        <v>1</v>
      </c>
      <c r="I3046" s="819">
        <f t="shared" si="96"/>
        <v>0</v>
      </c>
      <c r="J3046" s="819">
        <f t="shared" si="97"/>
        <v>1</v>
      </c>
      <c r="K3046" s="941"/>
    </row>
    <row r="3047" spans="1:11">
      <c r="A3047" s="15" t="s">
        <v>4657</v>
      </c>
      <c r="B3047" s="15" t="s">
        <v>17835</v>
      </c>
      <c r="C3047" s="772" t="s">
        <v>2035</v>
      </c>
      <c r="D3047" s="17" t="s">
        <v>14863</v>
      </c>
      <c r="E3047" s="825">
        <v>0</v>
      </c>
      <c r="F3047" s="772">
        <v>0</v>
      </c>
      <c r="G3047" s="825"/>
      <c r="H3047" s="772">
        <v>1</v>
      </c>
      <c r="I3047" s="819">
        <f t="shared" si="96"/>
        <v>0</v>
      </c>
      <c r="J3047" s="819">
        <f t="shared" si="97"/>
        <v>1</v>
      </c>
      <c r="K3047" s="941"/>
    </row>
    <row r="3048" spans="1:11">
      <c r="A3048" s="15" t="s">
        <v>4657</v>
      </c>
      <c r="B3048" s="15" t="s">
        <v>17835</v>
      </c>
      <c r="C3048" s="772" t="s">
        <v>2036</v>
      </c>
      <c r="D3048" s="17" t="s">
        <v>14864</v>
      </c>
      <c r="E3048" s="825">
        <v>0</v>
      </c>
      <c r="F3048" s="772">
        <v>0</v>
      </c>
      <c r="G3048" s="825"/>
      <c r="H3048" s="772">
        <v>1</v>
      </c>
      <c r="I3048" s="819">
        <f t="shared" si="96"/>
        <v>0</v>
      </c>
      <c r="J3048" s="819">
        <f t="shared" si="97"/>
        <v>1</v>
      </c>
      <c r="K3048" s="941"/>
    </row>
    <row r="3049" spans="1:11">
      <c r="A3049" s="15" t="s">
        <v>4657</v>
      </c>
      <c r="B3049" s="15" t="s">
        <v>17835</v>
      </c>
      <c r="C3049" s="772" t="s">
        <v>2709</v>
      </c>
      <c r="D3049" s="17" t="s">
        <v>16388</v>
      </c>
      <c r="E3049" s="825">
        <v>0</v>
      </c>
      <c r="F3049" s="772">
        <v>0</v>
      </c>
      <c r="G3049" s="825"/>
      <c r="H3049" s="772">
        <v>1</v>
      </c>
      <c r="I3049" s="819">
        <f t="shared" si="96"/>
        <v>0</v>
      </c>
      <c r="J3049" s="819">
        <f t="shared" si="97"/>
        <v>1</v>
      </c>
      <c r="K3049" s="941"/>
    </row>
    <row r="3050" spans="1:11">
      <c r="A3050" s="15" t="s">
        <v>4657</v>
      </c>
      <c r="B3050" s="15" t="s">
        <v>17835</v>
      </c>
      <c r="C3050" s="772" t="s">
        <v>2037</v>
      </c>
      <c r="D3050" s="17" t="s">
        <v>14865</v>
      </c>
      <c r="E3050" s="825">
        <v>0</v>
      </c>
      <c r="F3050" s="772">
        <v>0</v>
      </c>
      <c r="G3050" s="825"/>
      <c r="H3050" s="772">
        <v>1</v>
      </c>
      <c r="I3050" s="819">
        <f t="shared" si="96"/>
        <v>0</v>
      </c>
      <c r="J3050" s="819">
        <f t="shared" si="97"/>
        <v>1</v>
      </c>
      <c r="K3050" s="941"/>
    </row>
    <row r="3051" spans="1:11">
      <c r="A3051" s="15" t="s">
        <v>4657</v>
      </c>
      <c r="B3051" s="15" t="s">
        <v>17835</v>
      </c>
      <c r="C3051" s="772" t="s">
        <v>4562</v>
      </c>
      <c r="D3051" s="17" t="s">
        <v>16389</v>
      </c>
      <c r="E3051" s="825">
        <v>0</v>
      </c>
      <c r="F3051" s="772">
        <v>0</v>
      </c>
      <c r="G3051" s="825">
        <v>1</v>
      </c>
      <c r="H3051" s="772">
        <v>1</v>
      </c>
      <c r="I3051" s="819">
        <f t="shared" si="96"/>
        <v>1</v>
      </c>
      <c r="J3051" s="819">
        <f t="shared" si="97"/>
        <v>1</v>
      </c>
      <c r="K3051" s="941"/>
    </row>
    <row r="3052" spans="1:11">
      <c r="A3052" s="15" t="s">
        <v>4657</v>
      </c>
      <c r="B3052" s="15" t="s">
        <v>17835</v>
      </c>
      <c r="C3052" s="772" t="s">
        <v>2039</v>
      </c>
      <c r="D3052" s="17" t="s">
        <v>2040</v>
      </c>
      <c r="E3052" s="825">
        <v>0</v>
      </c>
      <c r="F3052" s="772">
        <v>0</v>
      </c>
      <c r="G3052" s="825"/>
      <c r="H3052" s="772">
        <v>1</v>
      </c>
      <c r="I3052" s="819">
        <f t="shared" si="96"/>
        <v>0</v>
      </c>
      <c r="J3052" s="819">
        <f t="shared" si="97"/>
        <v>1</v>
      </c>
      <c r="K3052" s="941"/>
    </row>
    <row r="3053" spans="1:11">
      <c r="A3053" s="15" t="s">
        <v>4657</v>
      </c>
      <c r="B3053" s="15" t="s">
        <v>17835</v>
      </c>
      <c r="C3053" s="772" t="s">
        <v>2041</v>
      </c>
      <c r="D3053" s="17" t="s">
        <v>14867</v>
      </c>
      <c r="E3053" s="825">
        <v>0</v>
      </c>
      <c r="F3053" s="772">
        <v>0</v>
      </c>
      <c r="G3053" s="825"/>
      <c r="H3053" s="772">
        <v>1</v>
      </c>
      <c r="I3053" s="819">
        <f t="shared" si="96"/>
        <v>0</v>
      </c>
      <c r="J3053" s="819">
        <f t="shared" si="97"/>
        <v>1</v>
      </c>
      <c r="K3053" s="941"/>
    </row>
    <row r="3054" spans="1:11">
      <c r="A3054" s="15" t="s">
        <v>4657</v>
      </c>
      <c r="B3054" s="15" t="s">
        <v>17835</v>
      </c>
      <c r="C3054" s="772" t="s">
        <v>2042</v>
      </c>
      <c r="D3054" s="17" t="s">
        <v>14868</v>
      </c>
      <c r="E3054" s="825">
        <v>0</v>
      </c>
      <c r="F3054" s="772">
        <v>0</v>
      </c>
      <c r="G3054" s="825">
        <v>12</v>
      </c>
      <c r="H3054" s="772">
        <v>5</v>
      </c>
      <c r="I3054" s="819">
        <f t="shared" si="96"/>
        <v>12</v>
      </c>
      <c r="J3054" s="819">
        <f t="shared" si="97"/>
        <v>5</v>
      </c>
      <c r="K3054" s="941"/>
    </row>
    <row r="3055" spans="1:11">
      <c r="A3055" s="15" t="s">
        <v>4657</v>
      </c>
      <c r="B3055" s="15" t="s">
        <v>17835</v>
      </c>
      <c r="C3055" s="772" t="s">
        <v>2043</v>
      </c>
      <c r="D3055" s="17" t="s">
        <v>14869</v>
      </c>
      <c r="E3055" s="825">
        <v>0</v>
      </c>
      <c r="F3055" s="772">
        <v>0</v>
      </c>
      <c r="G3055" s="825">
        <v>5</v>
      </c>
      <c r="H3055" s="772">
        <v>6</v>
      </c>
      <c r="I3055" s="819">
        <f t="shared" si="96"/>
        <v>5</v>
      </c>
      <c r="J3055" s="819">
        <f t="shared" si="97"/>
        <v>6</v>
      </c>
      <c r="K3055" s="941"/>
    </row>
    <row r="3056" spans="1:11">
      <c r="A3056" s="15" t="s">
        <v>4657</v>
      </c>
      <c r="B3056" s="15" t="s">
        <v>17835</v>
      </c>
      <c r="C3056" s="772" t="s">
        <v>2044</v>
      </c>
      <c r="D3056" s="17" t="s">
        <v>14870</v>
      </c>
      <c r="E3056" s="825">
        <v>0</v>
      </c>
      <c r="F3056" s="772">
        <v>0</v>
      </c>
      <c r="G3056" s="825">
        <v>1</v>
      </c>
      <c r="H3056" s="772">
        <v>1</v>
      </c>
      <c r="I3056" s="819">
        <f t="shared" si="96"/>
        <v>1</v>
      </c>
      <c r="J3056" s="819">
        <f t="shared" si="97"/>
        <v>1</v>
      </c>
      <c r="K3056" s="941"/>
    </row>
    <row r="3057" spans="1:11">
      <c r="A3057" s="15" t="s">
        <v>4657</v>
      </c>
      <c r="B3057" s="15" t="s">
        <v>17835</v>
      </c>
      <c r="C3057" s="772" t="s">
        <v>2047</v>
      </c>
      <c r="D3057" s="17" t="s">
        <v>14873</v>
      </c>
      <c r="E3057" s="825">
        <v>0</v>
      </c>
      <c r="F3057" s="772">
        <v>0</v>
      </c>
      <c r="G3057" s="825"/>
      <c r="H3057" s="772">
        <v>1</v>
      </c>
      <c r="I3057" s="819">
        <f t="shared" si="96"/>
        <v>0</v>
      </c>
      <c r="J3057" s="819">
        <f t="shared" si="97"/>
        <v>1</v>
      </c>
      <c r="K3057" s="941"/>
    </row>
    <row r="3058" spans="1:11">
      <c r="A3058" s="15" t="s">
        <v>4657</v>
      </c>
      <c r="B3058" s="15" t="s">
        <v>17835</v>
      </c>
      <c r="C3058" s="772" t="s">
        <v>2048</v>
      </c>
      <c r="D3058" s="17" t="s">
        <v>14874</v>
      </c>
      <c r="E3058" s="825">
        <v>0</v>
      </c>
      <c r="F3058" s="772">
        <v>1</v>
      </c>
      <c r="G3058" s="825"/>
      <c r="H3058" s="772">
        <v>1</v>
      </c>
      <c r="I3058" s="819">
        <f t="shared" si="96"/>
        <v>0</v>
      </c>
      <c r="J3058" s="819">
        <f t="shared" si="97"/>
        <v>2</v>
      </c>
      <c r="K3058" s="941"/>
    </row>
    <row r="3059" spans="1:11">
      <c r="A3059" s="15" t="s">
        <v>4657</v>
      </c>
      <c r="B3059" s="15" t="s">
        <v>17835</v>
      </c>
      <c r="C3059" s="772" t="s">
        <v>2049</v>
      </c>
      <c r="D3059" s="17" t="s">
        <v>14875</v>
      </c>
      <c r="E3059" s="825">
        <v>0</v>
      </c>
      <c r="F3059" s="772">
        <v>0</v>
      </c>
      <c r="G3059" s="825">
        <v>1</v>
      </c>
      <c r="H3059" s="772">
        <v>5</v>
      </c>
      <c r="I3059" s="819">
        <f t="shared" si="96"/>
        <v>1</v>
      </c>
      <c r="J3059" s="819">
        <f t="shared" si="97"/>
        <v>5</v>
      </c>
      <c r="K3059" s="941"/>
    </row>
    <row r="3060" spans="1:11">
      <c r="A3060" s="15" t="s">
        <v>4657</v>
      </c>
      <c r="B3060" s="15" t="s">
        <v>17835</v>
      </c>
      <c r="C3060" s="772" t="s">
        <v>2050</v>
      </c>
      <c r="D3060" s="17" t="s">
        <v>14876</v>
      </c>
      <c r="E3060" s="825">
        <v>0</v>
      </c>
      <c r="F3060" s="772">
        <v>0</v>
      </c>
      <c r="G3060" s="825"/>
      <c r="H3060" s="772">
        <v>1</v>
      </c>
      <c r="I3060" s="819">
        <f t="shared" si="96"/>
        <v>0</v>
      </c>
      <c r="J3060" s="819">
        <f t="shared" si="97"/>
        <v>1</v>
      </c>
      <c r="K3060" s="941"/>
    </row>
    <row r="3061" spans="1:11">
      <c r="A3061" s="15" t="s">
        <v>4657</v>
      </c>
      <c r="B3061" s="15" t="s">
        <v>17835</v>
      </c>
      <c r="C3061" s="772" t="s">
        <v>2712</v>
      </c>
      <c r="D3061" s="17" t="s">
        <v>16390</v>
      </c>
      <c r="E3061" s="825">
        <v>0</v>
      </c>
      <c r="F3061" s="772">
        <v>0</v>
      </c>
      <c r="G3061" s="825">
        <v>1</v>
      </c>
      <c r="H3061" s="772">
        <v>1</v>
      </c>
      <c r="I3061" s="819">
        <f t="shared" si="96"/>
        <v>1</v>
      </c>
      <c r="J3061" s="819">
        <f t="shared" si="97"/>
        <v>1</v>
      </c>
      <c r="K3061" s="941"/>
    </row>
    <row r="3062" spans="1:11">
      <c r="A3062" s="15" t="s">
        <v>4657</v>
      </c>
      <c r="B3062" s="15" t="s">
        <v>17835</v>
      </c>
      <c r="C3062" s="772" t="s">
        <v>2051</v>
      </c>
      <c r="D3062" s="17" t="s">
        <v>14877</v>
      </c>
      <c r="E3062" s="825">
        <v>0</v>
      </c>
      <c r="F3062" s="772">
        <v>0</v>
      </c>
      <c r="G3062" s="825"/>
      <c r="H3062" s="772">
        <v>1</v>
      </c>
      <c r="I3062" s="819">
        <f t="shared" si="96"/>
        <v>0</v>
      </c>
      <c r="J3062" s="819">
        <f t="shared" si="97"/>
        <v>1</v>
      </c>
      <c r="K3062" s="941"/>
    </row>
    <row r="3063" spans="1:11">
      <c r="A3063" s="15" t="s">
        <v>4657</v>
      </c>
      <c r="B3063" s="15" t="s">
        <v>17835</v>
      </c>
      <c r="C3063" s="772" t="s">
        <v>2052</v>
      </c>
      <c r="D3063" s="17" t="s">
        <v>14878</v>
      </c>
      <c r="E3063" s="825">
        <v>0</v>
      </c>
      <c r="F3063" s="772">
        <v>0</v>
      </c>
      <c r="G3063" s="825"/>
      <c r="H3063" s="772">
        <v>1</v>
      </c>
      <c r="I3063" s="819">
        <f t="shared" si="96"/>
        <v>0</v>
      </c>
      <c r="J3063" s="819">
        <f t="shared" si="97"/>
        <v>1</v>
      </c>
      <c r="K3063" s="941"/>
    </row>
    <row r="3064" spans="1:11">
      <c r="A3064" s="15" t="s">
        <v>4657</v>
      </c>
      <c r="B3064" s="15" t="s">
        <v>17835</v>
      </c>
      <c r="C3064" s="772" t="s">
        <v>2053</v>
      </c>
      <c r="D3064" s="17" t="s">
        <v>14879</v>
      </c>
      <c r="E3064" s="825">
        <v>0</v>
      </c>
      <c r="F3064" s="772">
        <v>0</v>
      </c>
      <c r="G3064" s="825"/>
      <c r="H3064" s="772">
        <v>1</v>
      </c>
      <c r="I3064" s="819">
        <f t="shared" si="96"/>
        <v>0</v>
      </c>
      <c r="J3064" s="819">
        <f t="shared" si="97"/>
        <v>1</v>
      </c>
      <c r="K3064" s="941"/>
    </row>
    <row r="3065" spans="1:11">
      <c r="A3065" s="15" t="s">
        <v>4657</v>
      </c>
      <c r="B3065" s="15" t="s">
        <v>17835</v>
      </c>
      <c r="C3065" s="772" t="s">
        <v>2714</v>
      </c>
      <c r="D3065" s="17" t="s">
        <v>16391</v>
      </c>
      <c r="E3065" s="825">
        <v>0</v>
      </c>
      <c r="F3065" s="772">
        <v>0</v>
      </c>
      <c r="G3065" s="825">
        <v>2</v>
      </c>
      <c r="H3065" s="772">
        <v>5</v>
      </c>
      <c r="I3065" s="819">
        <f t="shared" si="96"/>
        <v>2</v>
      </c>
      <c r="J3065" s="819">
        <f t="shared" si="97"/>
        <v>5</v>
      </c>
      <c r="K3065" s="941"/>
    </row>
    <row r="3066" spans="1:11">
      <c r="A3066" s="15" t="s">
        <v>4657</v>
      </c>
      <c r="B3066" s="15" t="s">
        <v>17835</v>
      </c>
      <c r="C3066" s="772" t="s">
        <v>2054</v>
      </c>
      <c r="D3066" s="17" t="s">
        <v>14880</v>
      </c>
      <c r="E3066" s="825">
        <v>0</v>
      </c>
      <c r="F3066" s="772">
        <v>0</v>
      </c>
      <c r="G3066" s="825">
        <v>17</v>
      </c>
      <c r="H3066" s="772">
        <v>20</v>
      </c>
      <c r="I3066" s="819">
        <f t="shared" si="96"/>
        <v>17</v>
      </c>
      <c r="J3066" s="819">
        <f t="shared" si="97"/>
        <v>20</v>
      </c>
      <c r="K3066" s="941"/>
    </row>
    <row r="3067" spans="1:11">
      <c r="A3067" s="15" t="s">
        <v>4657</v>
      </c>
      <c r="B3067" s="15" t="s">
        <v>17835</v>
      </c>
      <c r="C3067" s="772" t="s">
        <v>2055</v>
      </c>
      <c r="D3067" s="17" t="s">
        <v>14881</v>
      </c>
      <c r="E3067" s="825">
        <v>0</v>
      </c>
      <c r="F3067" s="772">
        <v>0</v>
      </c>
      <c r="G3067" s="825">
        <v>16</v>
      </c>
      <c r="H3067" s="772">
        <v>10</v>
      </c>
      <c r="I3067" s="819">
        <f t="shared" si="96"/>
        <v>16</v>
      </c>
      <c r="J3067" s="819">
        <f t="shared" si="97"/>
        <v>10</v>
      </c>
      <c r="K3067" s="941"/>
    </row>
    <row r="3068" spans="1:11">
      <c r="A3068" s="15" t="s">
        <v>4657</v>
      </c>
      <c r="B3068" s="15" t="s">
        <v>17835</v>
      </c>
      <c r="C3068" s="772" t="s">
        <v>2056</v>
      </c>
      <c r="D3068" s="17" t="s">
        <v>14882</v>
      </c>
      <c r="E3068" s="825">
        <v>0</v>
      </c>
      <c r="F3068" s="772">
        <v>0</v>
      </c>
      <c r="G3068" s="825">
        <v>2</v>
      </c>
      <c r="H3068" s="772">
        <v>1</v>
      </c>
      <c r="I3068" s="819">
        <f t="shared" si="96"/>
        <v>2</v>
      </c>
      <c r="J3068" s="819">
        <f t="shared" si="97"/>
        <v>1</v>
      </c>
      <c r="K3068" s="941"/>
    </row>
    <row r="3069" spans="1:11">
      <c r="A3069" s="15" t="s">
        <v>4657</v>
      </c>
      <c r="B3069" s="15" t="s">
        <v>17835</v>
      </c>
      <c r="C3069" s="772" t="s">
        <v>2057</v>
      </c>
      <c r="D3069" s="17" t="s">
        <v>14883</v>
      </c>
      <c r="E3069" s="825">
        <v>0</v>
      </c>
      <c r="F3069" s="772">
        <v>0</v>
      </c>
      <c r="G3069" s="825">
        <v>1</v>
      </c>
      <c r="H3069" s="772">
        <v>1</v>
      </c>
      <c r="I3069" s="819">
        <f t="shared" si="96"/>
        <v>1</v>
      </c>
      <c r="J3069" s="819">
        <f t="shared" si="97"/>
        <v>1</v>
      </c>
      <c r="K3069" s="941"/>
    </row>
    <row r="3070" spans="1:11">
      <c r="A3070" s="15" t="s">
        <v>4657</v>
      </c>
      <c r="B3070" s="15" t="s">
        <v>17835</v>
      </c>
      <c r="C3070" s="772" t="s">
        <v>2058</v>
      </c>
      <c r="D3070" s="17" t="s">
        <v>14884</v>
      </c>
      <c r="E3070" s="825">
        <v>0</v>
      </c>
      <c r="F3070" s="772">
        <v>0</v>
      </c>
      <c r="G3070" s="825">
        <v>5</v>
      </c>
      <c r="H3070" s="772">
        <v>5</v>
      </c>
      <c r="I3070" s="819">
        <f t="shared" si="96"/>
        <v>5</v>
      </c>
      <c r="J3070" s="819">
        <f t="shared" si="97"/>
        <v>5</v>
      </c>
      <c r="K3070" s="941"/>
    </row>
    <row r="3071" spans="1:11">
      <c r="A3071" s="15" t="s">
        <v>4657</v>
      </c>
      <c r="B3071" s="15" t="s">
        <v>17835</v>
      </c>
      <c r="C3071" s="772" t="s">
        <v>2059</v>
      </c>
      <c r="D3071" s="17" t="s">
        <v>14885</v>
      </c>
      <c r="E3071" s="825">
        <v>0</v>
      </c>
      <c r="F3071" s="772">
        <v>0</v>
      </c>
      <c r="G3071" s="825">
        <v>4</v>
      </c>
      <c r="H3071" s="772">
        <v>2</v>
      </c>
      <c r="I3071" s="819">
        <f t="shared" si="96"/>
        <v>4</v>
      </c>
      <c r="J3071" s="819">
        <f t="shared" si="97"/>
        <v>2</v>
      </c>
      <c r="K3071" s="941"/>
    </row>
    <row r="3072" spans="1:11">
      <c r="A3072" s="15" t="s">
        <v>4657</v>
      </c>
      <c r="B3072" s="15" t="s">
        <v>17835</v>
      </c>
      <c r="C3072" s="772" t="s">
        <v>2716</v>
      </c>
      <c r="D3072" s="17" t="s">
        <v>16392</v>
      </c>
      <c r="E3072" s="825">
        <v>0</v>
      </c>
      <c r="F3072" s="772">
        <v>0</v>
      </c>
      <c r="G3072" s="825">
        <v>1</v>
      </c>
      <c r="H3072" s="772">
        <v>2</v>
      </c>
      <c r="I3072" s="819">
        <f t="shared" si="96"/>
        <v>1</v>
      </c>
      <c r="J3072" s="819">
        <f t="shared" si="97"/>
        <v>2</v>
      </c>
      <c r="K3072" s="941"/>
    </row>
    <row r="3073" spans="1:11">
      <c r="A3073" s="15" t="s">
        <v>4657</v>
      </c>
      <c r="B3073" s="15" t="s">
        <v>17835</v>
      </c>
      <c r="C3073" s="772" t="s">
        <v>2060</v>
      </c>
      <c r="D3073" s="17" t="s">
        <v>14886</v>
      </c>
      <c r="E3073" s="825">
        <v>0</v>
      </c>
      <c r="F3073" s="772">
        <v>0</v>
      </c>
      <c r="G3073" s="825"/>
      <c r="H3073" s="772">
        <v>1</v>
      </c>
      <c r="I3073" s="819">
        <f t="shared" ref="I3073:I3136" si="98">E3073+G3073</f>
        <v>0</v>
      </c>
      <c r="J3073" s="819">
        <f t="shared" ref="J3073:J3136" si="99">F3073+H3073</f>
        <v>1</v>
      </c>
      <c r="K3073" s="941"/>
    </row>
    <row r="3074" spans="1:11">
      <c r="A3074" s="15" t="s">
        <v>4657</v>
      </c>
      <c r="B3074" s="15" t="s">
        <v>17835</v>
      </c>
      <c r="C3074" s="772" t="s">
        <v>2060</v>
      </c>
      <c r="D3074" s="17" t="s">
        <v>14886</v>
      </c>
      <c r="E3074" s="825">
        <v>0</v>
      </c>
      <c r="F3074" s="772">
        <v>0</v>
      </c>
      <c r="G3074" s="825"/>
      <c r="H3074" s="772">
        <v>1</v>
      </c>
      <c r="I3074" s="819">
        <f t="shared" si="98"/>
        <v>0</v>
      </c>
      <c r="J3074" s="819">
        <f t="shared" si="99"/>
        <v>1</v>
      </c>
      <c r="K3074" s="941"/>
    </row>
    <row r="3075" spans="1:11">
      <c r="A3075" s="15" t="s">
        <v>4657</v>
      </c>
      <c r="B3075" s="15" t="s">
        <v>17835</v>
      </c>
      <c r="C3075" s="772" t="s">
        <v>2061</v>
      </c>
      <c r="D3075" s="17" t="s">
        <v>14887</v>
      </c>
      <c r="E3075" s="825">
        <v>0</v>
      </c>
      <c r="F3075" s="772">
        <v>0</v>
      </c>
      <c r="G3075" s="825"/>
      <c r="H3075" s="772">
        <v>1</v>
      </c>
      <c r="I3075" s="819">
        <f t="shared" si="98"/>
        <v>0</v>
      </c>
      <c r="J3075" s="819">
        <f t="shared" si="99"/>
        <v>1</v>
      </c>
      <c r="K3075" s="941"/>
    </row>
    <row r="3076" spans="1:11">
      <c r="A3076" s="15" t="s">
        <v>4657</v>
      </c>
      <c r="B3076" s="15" t="s">
        <v>17835</v>
      </c>
      <c r="C3076" s="772" t="s">
        <v>2062</v>
      </c>
      <c r="D3076" s="17" t="s">
        <v>14888</v>
      </c>
      <c r="E3076" s="825">
        <v>0</v>
      </c>
      <c r="F3076" s="772">
        <v>0</v>
      </c>
      <c r="G3076" s="825"/>
      <c r="H3076" s="772">
        <v>1</v>
      </c>
      <c r="I3076" s="819">
        <f t="shared" si="98"/>
        <v>0</v>
      </c>
      <c r="J3076" s="819">
        <f t="shared" si="99"/>
        <v>1</v>
      </c>
      <c r="K3076" s="941"/>
    </row>
    <row r="3077" spans="1:11">
      <c r="A3077" s="15" t="s">
        <v>4657</v>
      </c>
      <c r="B3077" s="15" t="s">
        <v>17835</v>
      </c>
      <c r="C3077" s="772" t="s">
        <v>2064</v>
      </c>
      <c r="D3077" s="17" t="s">
        <v>14890</v>
      </c>
      <c r="E3077" s="825">
        <v>0</v>
      </c>
      <c r="F3077" s="772">
        <v>0</v>
      </c>
      <c r="G3077" s="825"/>
      <c r="H3077" s="772">
        <v>1</v>
      </c>
      <c r="I3077" s="819">
        <f t="shared" si="98"/>
        <v>0</v>
      </c>
      <c r="J3077" s="819">
        <f t="shared" si="99"/>
        <v>1</v>
      </c>
      <c r="K3077" s="941"/>
    </row>
    <row r="3078" spans="1:11">
      <c r="A3078" s="15" t="s">
        <v>4657</v>
      </c>
      <c r="B3078" s="15" t="s">
        <v>17835</v>
      </c>
      <c r="C3078" s="772" t="s">
        <v>2065</v>
      </c>
      <c r="D3078" s="17" t="s">
        <v>14891</v>
      </c>
      <c r="E3078" s="825">
        <v>0</v>
      </c>
      <c r="F3078" s="772">
        <v>0</v>
      </c>
      <c r="G3078" s="825"/>
      <c r="H3078" s="772">
        <v>1</v>
      </c>
      <c r="I3078" s="819">
        <f t="shared" si="98"/>
        <v>0</v>
      </c>
      <c r="J3078" s="819">
        <f t="shared" si="99"/>
        <v>1</v>
      </c>
      <c r="K3078" s="941"/>
    </row>
    <row r="3079" spans="1:11">
      <c r="A3079" s="15" t="s">
        <v>4657</v>
      </c>
      <c r="B3079" s="15" t="s">
        <v>17835</v>
      </c>
      <c r="C3079" s="772" t="s">
        <v>18647</v>
      </c>
      <c r="D3079" s="17" t="s">
        <v>14892</v>
      </c>
      <c r="E3079" s="825">
        <v>0</v>
      </c>
      <c r="F3079" s="772">
        <v>0</v>
      </c>
      <c r="G3079" s="825"/>
      <c r="H3079" s="772">
        <v>1</v>
      </c>
      <c r="I3079" s="819">
        <f t="shared" si="98"/>
        <v>0</v>
      </c>
      <c r="J3079" s="819">
        <f t="shared" si="99"/>
        <v>1</v>
      </c>
      <c r="K3079" s="941"/>
    </row>
    <row r="3080" spans="1:11">
      <c r="A3080" s="15" t="s">
        <v>4657</v>
      </c>
      <c r="B3080" s="15" t="s">
        <v>17835</v>
      </c>
      <c r="C3080" s="772" t="s">
        <v>18648</v>
      </c>
      <c r="D3080" s="17" t="s">
        <v>14893</v>
      </c>
      <c r="E3080" s="825">
        <v>0</v>
      </c>
      <c r="F3080" s="772">
        <v>0</v>
      </c>
      <c r="G3080" s="825"/>
      <c r="H3080" s="772">
        <v>1</v>
      </c>
      <c r="I3080" s="819">
        <f t="shared" si="98"/>
        <v>0</v>
      </c>
      <c r="J3080" s="819">
        <f t="shared" si="99"/>
        <v>1</v>
      </c>
      <c r="K3080" s="941"/>
    </row>
    <row r="3081" spans="1:11">
      <c r="A3081" s="15" t="s">
        <v>4657</v>
      </c>
      <c r="B3081" s="15" t="s">
        <v>17835</v>
      </c>
      <c r="C3081" s="772" t="s">
        <v>2066</v>
      </c>
      <c r="D3081" s="17" t="s">
        <v>14894</v>
      </c>
      <c r="E3081" s="825">
        <v>0</v>
      </c>
      <c r="F3081" s="772">
        <v>0</v>
      </c>
      <c r="G3081" s="825"/>
      <c r="H3081" s="772">
        <v>1</v>
      </c>
      <c r="I3081" s="819">
        <f t="shared" si="98"/>
        <v>0</v>
      </c>
      <c r="J3081" s="819">
        <f t="shared" si="99"/>
        <v>1</v>
      </c>
      <c r="K3081" s="941"/>
    </row>
    <row r="3082" spans="1:11">
      <c r="A3082" s="15" t="s">
        <v>4657</v>
      </c>
      <c r="B3082" s="15" t="s">
        <v>17835</v>
      </c>
      <c r="C3082" s="772" t="s">
        <v>2718</v>
      </c>
      <c r="D3082" s="17" t="s">
        <v>14895</v>
      </c>
      <c r="E3082" s="825">
        <v>38</v>
      </c>
      <c r="F3082" s="772">
        <v>0</v>
      </c>
      <c r="G3082" s="825"/>
      <c r="H3082" s="772">
        <v>1</v>
      </c>
      <c r="I3082" s="819">
        <f t="shared" si="98"/>
        <v>38</v>
      </c>
      <c r="J3082" s="819">
        <f t="shared" si="99"/>
        <v>1</v>
      </c>
      <c r="K3082" s="941"/>
    </row>
    <row r="3083" spans="1:11">
      <c r="A3083" s="15" t="s">
        <v>4657</v>
      </c>
      <c r="B3083" s="15" t="s">
        <v>17835</v>
      </c>
      <c r="C3083" s="772" t="s">
        <v>2719</v>
      </c>
      <c r="D3083" s="17" t="s">
        <v>16393</v>
      </c>
      <c r="E3083" s="825">
        <v>0</v>
      </c>
      <c r="F3083" s="772">
        <v>0</v>
      </c>
      <c r="G3083" s="825">
        <v>1</v>
      </c>
      <c r="H3083" s="772">
        <v>1</v>
      </c>
      <c r="I3083" s="819">
        <f t="shared" si="98"/>
        <v>1</v>
      </c>
      <c r="J3083" s="819">
        <f t="shared" si="99"/>
        <v>1</v>
      </c>
      <c r="K3083" s="941"/>
    </row>
    <row r="3084" spans="1:11">
      <c r="A3084" s="15" t="s">
        <v>4657</v>
      </c>
      <c r="B3084" s="15" t="s">
        <v>17835</v>
      </c>
      <c r="C3084" s="772" t="s">
        <v>2068</v>
      </c>
      <c r="D3084" s="17" t="s">
        <v>14897</v>
      </c>
      <c r="E3084" s="825">
        <v>0</v>
      </c>
      <c r="F3084" s="772">
        <v>0</v>
      </c>
      <c r="G3084" s="825">
        <v>5</v>
      </c>
      <c r="H3084" s="772">
        <v>1</v>
      </c>
      <c r="I3084" s="819">
        <f t="shared" si="98"/>
        <v>5</v>
      </c>
      <c r="J3084" s="819">
        <f t="shared" si="99"/>
        <v>1</v>
      </c>
      <c r="K3084" s="941"/>
    </row>
    <row r="3085" spans="1:11">
      <c r="A3085" s="15" t="s">
        <v>4657</v>
      </c>
      <c r="B3085" s="15" t="s">
        <v>17835</v>
      </c>
      <c r="C3085" s="772" t="s">
        <v>2069</v>
      </c>
      <c r="D3085" s="17" t="s">
        <v>14898</v>
      </c>
      <c r="E3085" s="825">
        <v>0</v>
      </c>
      <c r="F3085" s="772">
        <v>0</v>
      </c>
      <c r="G3085" s="825"/>
      <c r="H3085" s="772">
        <v>1</v>
      </c>
      <c r="I3085" s="819">
        <f t="shared" si="98"/>
        <v>0</v>
      </c>
      <c r="J3085" s="819">
        <f t="shared" si="99"/>
        <v>1</v>
      </c>
      <c r="K3085" s="941"/>
    </row>
    <row r="3086" spans="1:11">
      <c r="A3086" s="15" t="s">
        <v>4657</v>
      </c>
      <c r="B3086" s="15" t="s">
        <v>17835</v>
      </c>
      <c r="C3086" s="772" t="s">
        <v>2070</v>
      </c>
      <c r="D3086" s="17" t="s">
        <v>14899</v>
      </c>
      <c r="E3086" s="825">
        <v>0</v>
      </c>
      <c r="F3086" s="772">
        <v>0</v>
      </c>
      <c r="G3086" s="825">
        <v>1</v>
      </c>
      <c r="H3086" s="772">
        <v>1</v>
      </c>
      <c r="I3086" s="819">
        <f t="shared" si="98"/>
        <v>1</v>
      </c>
      <c r="J3086" s="819">
        <f t="shared" si="99"/>
        <v>1</v>
      </c>
      <c r="K3086" s="941"/>
    </row>
    <row r="3087" spans="1:11">
      <c r="A3087" s="15" t="s">
        <v>4657</v>
      </c>
      <c r="B3087" s="15" t="s">
        <v>17835</v>
      </c>
      <c r="C3087" s="772" t="s">
        <v>2071</v>
      </c>
      <c r="D3087" s="17" t="s">
        <v>14900</v>
      </c>
      <c r="E3087" s="825">
        <v>2</v>
      </c>
      <c r="F3087" s="772">
        <v>0</v>
      </c>
      <c r="G3087" s="825"/>
      <c r="H3087" s="772">
        <v>1</v>
      </c>
      <c r="I3087" s="819">
        <f t="shared" si="98"/>
        <v>2</v>
      </c>
      <c r="J3087" s="819">
        <f t="shared" si="99"/>
        <v>1</v>
      </c>
      <c r="K3087" s="941"/>
    </row>
    <row r="3088" spans="1:11">
      <c r="A3088" s="15" t="s">
        <v>4657</v>
      </c>
      <c r="B3088" s="15" t="s">
        <v>17835</v>
      </c>
      <c r="C3088" s="772" t="s">
        <v>2072</v>
      </c>
      <c r="D3088" s="17" t="s">
        <v>14901</v>
      </c>
      <c r="E3088" s="825">
        <v>1</v>
      </c>
      <c r="F3088" s="772">
        <v>0</v>
      </c>
      <c r="G3088" s="825"/>
      <c r="H3088" s="772">
        <v>1</v>
      </c>
      <c r="I3088" s="819">
        <f t="shared" si="98"/>
        <v>1</v>
      </c>
      <c r="J3088" s="819">
        <f t="shared" si="99"/>
        <v>1</v>
      </c>
      <c r="K3088" s="941"/>
    </row>
    <row r="3089" spans="1:11">
      <c r="A3089" s="15" t="s">
        <v>4657</v>
      </c>
      <c r="B3089" s="15" t="s">
        <v>17835</v>
      </c>
      <c r="C3089" s="772" t="s">
        <v>2073</v>
      </c>
      <c r="D3089" s="17" t="s">
        <v>14902</v>
      </c>
      <c r="E3089" s="825">
        <v>0</v>
      </c>
      <c r="F3089" s="772">
        <v>0</v>
      </c>
      <c r="G3089" s="825"/>
      <c r="H3089" s="772">
        <v>1</v>
      </c>
      <c r="I3089" s="819">
        <f t="shared" si="98"/>
        <v>0</v>
      </c>
      <c r="J3089" s="819">
        <f t="shared" si="99"/>
        <v>1</v>
      </c>
      <c r="K3089" s="941"/>
    </row>
    <row r="3090" spans="1:11">
      <c r="A3090" s="15" t="s">
        <v>4657</v>
      </c>
      <c r="B3090" s="15" t="s">
        <v>17835</v>
      </c>
      <c r="C3090" s="772" t="s">
        <v>4563</v>
      </c>
      <c r="D3090" s="17" t="s">
        <v>16394</v>
      </c>
      <c r="E3090" s="825">
        <v>0</v>
      </c>
      <c r="F3090" s="772">
        <v>0</v>
      </c>
      <c r="G3090" s="825"/>
      <c r="H3090" s="772">
        <v>1</v>
      </c>
      <c r="I3090" s="819">
        <f t="shared" si="98"/>
        <v>0</v>
      </c>
      <c r="J3090" s="819">
        <f t="shared" si="99"/>
        <v>1</v>
      </c>
      <c r="K3090" s="941"/>
    </row>
    <row r="3091" spans="1:11">
      <c r="A3091" s="15" t="s">
        <v>4657</v>
      </c>
      <c r="B3091" s="15" t="s">
        <v>17835</v>
      </c>
      <c r="C3091" s="772" t="s">
        <v>2074</v>
      </c>
      <c r="D3091" s="17" t="s">
        <v>14904</v>
      </c>
      <c r="E3091" s="825">
        <v>0</v>
      </c>
      <c r="F3091" s="772">
        <v>0</v>
      </c>
      <c r="G3091" s="825"/>
      <c r="H3091" s="772">
        <v>1</v>
      </c>
      <c r="I3091" s="819">
        <f t="shared" si="98"/>
        <v>0</v>
      </c>
      <c r="J3091" s="819">
        <f t="shared" si="99"/>
        <v>1</v>
      </c>
      <c r="K3091" s="941"/>
    </row>
    <row r="3092" spans="1:11">
      <c r="A3092" s="15" t="s">
        <v>4657</v>
      </c>
      <c r="B3092" s="15" t="s">
        <v>17835</v>
      </c>
      <c r="C3092" s="772" t="s">
        <v>2721</v>
      </c>
      <c r="D3092" s="17" t="s">
        <v>16395</v>
      </c>
      <c r="E3092" s="825">
        <v>0</v>
      </c>
      <c r="F3092" s="772">
        <v>0</v>
      </c>
      <c r="G3092" s="825"/>
      <c r="H3092" s="772">
        <v>1</v>
      </c>
      <c r="I3092" s="819">
        <f t="shared" si="98"/>
        <v>0</v>
      </c>
      <c r="J3092" s="819">
        <f t="shared" si="99"/>
        <v>1</v>
      </c>
      <c r="K3092" s="941"/>
    </row>
    <row r="3093" spans="1:11">
      <c r="A3093" s="15" t="s">
        <v>4657</v>
      </c>
      <c r="B3093" s="15" t="s">
        <v>17835</v>
      </c>
      <c r="C3093" s="772" t="s">
        <v>18649</v>
      </c>
      <c r="D3093" s="17" t="s">
        <v>14905</v>
      </c>
      <c r="E3093" s="825">
        <v>0</v>
      </c>
      <c r="F3093" s="772">
        <v>0</v>
      </c>
      <c r="G3093" s="825"/>
      <c r="H3093" s="772">
        <v>1</v>
      </c>
      <c r="I3093" s="819">
        <f t="shared" si="98"/>
        <v>0</v>
      </c>
      <c r="J3093" s="819">
        <f t="shared" si="99"/>
        <v>1</v>
      </c>
      <c r="K3093" s="941"/>
    </row>
    <row r="3094" spans="1:11">
      <c r="A3094" s="15" t="s">
        <v>4657</v>
      </c>
      <c r="B3094" s="15" t="s">
        <v>17835</v>
      </c>
      <c r="C3094" s="772" t="s">
        <v>2722</v>
      </c>
      <c r="D3094" s="17" t="s">
        <v>16396</v>
      </c>
      <c r="E3094" s="825">
        <v>0</v>
      </c>
      <c r="F3094" s="772">
        <v>0</v>
      </c>
      <c r="G3094" s="825"/>
      <c r="H3094" s="772">
        <v>1</v>
      </c>
      <c r="I3094" s="819">
        <f t="shared" si="98"/>
        <v>0</v>
      </c>
      <c r="J3094" s="819">
        <f t="shared" si="99"/>
        <v>1</v>
      </c>
      <c r="K3094" s="941"/>
    </row>
    <row r="3095" spans="1:11">
      <c r="A3095" s="15" t="s">
        <v>4657</v>
      </c>
      <c r="B3095" s="15" t="s">
        <v>17835</v>
      </c>
      <c r="C3095" s="772" t="s">
        <v>2075</v>
      </c>
      <c r="D3095" s="17" t="s">
        <v>14906</v>
      </c>
      <c r="E3095" s="825">
        <v>0</v>
      </c>
      <c r="F3095" s="772">
        <v>0</v>
      </c>
      <c r="G3095" s="825"/>
      <c r="H3095" s="772">
        <v>1</v>
      </c>
      <c r="I3095" s="819">
        <f t="shared" si="98"/>
        <v>0</v>
      </c>
      <c r="J3095" s="819">
        <f t="shared" si="99"/>
        <v>1</v>
      </c>
      <c r="K3095" s="941"/>
    </row>
    <row r="3096" spans="1:11">
      <c r="A3096" s="15" t="s">
        <v>4657</v>
      </c>
      <c r="B3096" s="15" t="s">
        <v>17835</v>
      </c>
      <c r="C3096" s="772" t="s">
        <v>2723</v>
      </c>
      <c r="D3096" s="17" t="s">
        <v>16397</v>
      </c>
      <c r="E3096" s="825">
        <v>0</v>
      </c>
      <c r="F3096" s="772">
        <v>0</v>
      </c>
      <c r="G3096" s="825"/>
      <c r="H3096" s="772">
        <v>1</v>
      </c>
      <c r="I3096" s="819">
        <f t="shared" si="98"/>
        <v>0</v>
      </c>
      <c r="J3096" s="819">
        <f t="shared" si="99"/>
        <v>1</v>
      </c>
      <c r="K3096" s="941"/>
    </row>
    <row r="3097" spans="1:11">
      <c r="A3097" s="15" t="s">
        <v>4657</v>
      </c>
      <c r="B3097" s="15" t="s">
        <v>17835</v>
      </c>
      <c r="C3097" s="772" t="s">
        <v>2076</v>
      </c>
      <c r="D3097" s="17" t="s">
        <v>14907</v>
      </c>
      <c r="E3097" s="825">
        <v>0</v>
      </c>
      <c r="F3097" s="772">
        <v>0</v>
      </c>
      <c r="G3097" s="825"/>
      <c r="H3097" s="772">
        <v>1</v>
      </c>
      <c r="I3097" s="819">
        <f t="shared" si="98"/>
        <v>0</v>
      </c>
      <c r="J3097" s="819">
        <f t="shared" si="99"/>
        <v>1</v>
      </c>
      <c r="K3097" s="941"/>
    </row>
    <row r="3098" spans="1:11">
      <c r="A3098" s="15" t="s">
        <v>4657</v>
      </c>
      <c r="B3098" s="15" t="s">
        <v>17835</v>
      </c>
      <c r="C3098" s="772" t="s">
        <v>4564</v>
      </c>
      <c r="D3098" s="17" t="s">
        <v>16398</v>
      </c>
      <c r="E3098" s="825">
        <v>0</v>
      </c>
      <c r="F3098" s="772">
        <v>0</v>
      </c>
      <c r="G3098" s="825"/>
      <c r="H3098" s="772">
        <v>1</v>
      </c>
      <c r="I3098" s="819">
        <f t="shared" si="98"/>
        <v>0</v>
      </c>
      <c r="J3098" s="819">
        <f t="shared" si="99"/>
        <v>1</v>
      </c>
      <c r="K3098" s="941"/>
    </row>
    <row r="3099" spans="1:11">
      <c r="A3099" s="15" t="s">
        <v>4657</v>
      </c>
      <c r="B3099" s="15" t="s">
        <v>17835</v>
      </c>
      <c r="C3099" s="772" t="s">
        <v>4565</v>
      </c>
      <c r="D3099" s="17" t="s">
        <v>14908</v>
      </c>
      <c r="E3099" s="825">
        <v>0</v>
      </c>
      <c r="F3099" s="772">
        <v>0</v>
      </c>
      <c r="G3099" s="825"/>
      <c r="H3099" s="772">
        <v>1</v>
      </c>
      <c r="I3099" s="819">
        <f t="shared" si="98"/>
        <v>0</v>
      </c>
      <c r="J3099" s="819">
        <f t="shared" si="99"/>
        <v>1</v>
      </c>
      <c r="K3099" s="941"/>
    </row>
    <row r="3100" spans="1:11">
      <c r="A3100" s="15" t="s">
        <v>4657</v>
      </c>
      <c r="B3100" s="15" t="s">
        <v>17835</v>
      </c>
      <c r="C3100" s="772" t="s">
        <v>2724</v>
      </c>
      <c r="D3100" s="17" t="s">
        <v>16399</v>
      </c>
      <c r="E3100" s="825">
        <v>0</v>
      </c>
      <c r="F3100" s="772">
        <v>0</v>
      </c>
      <c r="G3100" s="825"/>
      <c r="H3100" s="772">
        <v>1</v>
      </c>
      <c r="I3100" s="819">
        <f t="shared" si="98"/>
        <v>0</v>
      </c>
      <c r="J3100" s="819">
        <f t="shared" si="99"/>
        <v>1</v>
      </c>
      <c r="K3100" s="941"/>
    </row>
    <row r="3101" spans="1:11">
      <c r="A3101" s="15" t="s">
        <v>4657</v>
      </c>
      <c r="B3101" s="15" t="s">
        <v>17835</v>
      </c>
      <c r="C3101" s="772" t="s">
        <v>2077</v>
      </c>
      <c r="D3101" s="17" t="s">
        <v>14909</v>
      </c>
      <c r="E3101" s="825">
        <v>0</v>
      </c>
      <c r="F3101" s="772">
        <v>0</v>
      </c>
      <c r="G3101" s="825"/>
      <c r="H3101" s="772">
        <v>1</v>
      </c>
      <c r="I3101" s="819">
        <f t="shared" si="98"/>
        <v>0</v>
      </c>
      <c r="J3101" s="819">
        <f t="shared" si="99"/>
        <v>1</v>
      </c>
      <c r="K3101" s="941"/>
    </row>
    <row r="3102" spans="1:11">
      <c r="A3102" s="15" t="s">
        <v>4657</v>
      </c>
      <c r="B3102" s="15" t="s">
        <v>17835</v>
      </c>
      <c r="C3102" s="772" t="s">
        <v>2725</v>
      </c>
      <c r="D3102" s="17" t="s">
        <v>16400</v>
      </c>
      <c r="E3102" s="825">
        <v>0</v>
      </c>
      <c r="F3102" s="772">
        <v>0</v>
      </c>
      <c r="G3102" s="825"/>
      <c r="H3102" s="772">
        <v>1</v>
      </c>
      <c r="I3102" s="819">
        <f t="shared" si="98"/>
        <v>0</v>
      </c>
      <c r="J3102" s="819">
        <f t="shared" si="99"/>
        <v>1</v>
      </c>
      <c r="K3102" s="941"/>
    </row>
    <row r="3103" spans="1:11">
      <c r="A3103" s="15" t="s">
        <v>4657</v>
      </c>
      <c r="B3103" s="15" t="s">
        <v>17835</v>
      </c>
      <c r="C3103" s="772" t="s">
        <v>2078</v>
      </c>
      <c r="D3103" s="17" t="s">
        <v>14910</v>
      </c>
      <c r="E3103" s="825">
        <v>0</v>
      </c>
      <c r="F3103" s="772">
        <v>0</v>
      </c>
      <c r="G3103" s="825"/>
      <c r="H3103" s="772">
        <v>1</v>
      </c>
      <c r="I3103" s="819">
        <f t="shared" si="98"/>
        <v>0</v>
      </c>
      <c r="J3103" s="819">
        <f t="shared" si="99"/>
        <v>1</v>
      </c>
      <c r="K3103" s="941"/>
    </row>
    <row r="3104" spans="1:11">
      <c r="A3104" s="15" t="s">
        <v>4657</v>
      </c>
      <c r="B3104" s="15" t="s">
        <v>17835</v>
      </c>
      <c r="C3104" s="772" t="s">
        <v>4566</v>
      </c>
      <c r="D3104" s="17" t="s">
        <v>16401</v>
      </c>
      <c r="E3104" s="825">
        <v>0</v>
      </c>
      <c r="F3104" s="772">
        <v>0</v>
      </c>
      <c r="G3104" s="825"/>
      <c r="H3104" s="772">
        <v>1</v>
      </c>
      <c r="I3104" s="819">
        <f t="shared" si="98"/>
        <v>0</v>
      </c>
      <c r="J3104" s="819">
        <f t="shared" si="99"/>
        <v>1</v>
      </c>
      <c r="K3104" s="941"/>
    </row>
    <row r="3105" spans="1:11">
      <c r="A3105" s="15" t="s">
        <v>4657</v>
      </c>
      <c r="B3105" s="15" t="s">
        <v>17835</v>
      </c>
      <c r="C3105" s="772" t="s">
        <v>2079</v>
      </c>
      <c r="D3105" s="17" t="s">
        <v>14911</v>
      </c>
      <c r="E3105" s="825">
        <v>0</v>
      </c>
      <c r="F3105" s="772">
        <v>0</v>
      </c>
      <c r="G3105" s="825"/>
      <c r="H3105" s="772">
        <v>1</v>
      </c>
      <c r="I3105" s="819">
        <f t="shared" si="98"/>
        <v>0</v>
      </c>
      <c r="J3105" s="819">
        <f t="shared" si="99"/>
        <v>1</v>
      </c>
      <c r="K3105" s="941"/>
    </row>
    <row r="3106" spans="1:11">
      <c r="A3106" s="15" t="s">
        <v>4657</v>
      </c>
      <c r="B3106" s="15" t="s">
        <v>17835</v>
      </c>
      <c r="C3106" s="772" t="s">
        <v>2080</v>
      </c>
      <c r="D3106" s="17" t="s">
        <v>14912</v>
      </c>
      <c r="E3106" s="825">
        <v>0</v>
      </c>
      <c r="F3106" s="772">
        <v>0</v>
      </c>
      <c r="G3106" s="825"/>
      <c r="H3106" s="772">
        <v>1</v>
      </c>
      <c r="I3106" s="819">
        <f t="shared" si="98"/>
        <v>0</v>
      </c>
      <c r="J3106" s="819">
        <f t="shared" si="99"/>
        <v>1</v>
      </c>
      <c r="K3106" s="941"/>
    </row>
    <row r="3107" spans="1:11">
      <c r="A3107" s="15" t="s">
        <v>4657</v>
      </c>
      <c r="B3107" s="15" t="s">
        <v>17835</v>
      </c>
      <c r="C3107" s="772" t="s">
        <v>2081</v>
      </c>
      <c r="D3107" s="17" t="s">
        <v>14913</v>
      </c>
      <c r="E3107" s="825">
        <v>0</v>
      </c>
      <c r="F3107" s="772">
        <v>0</v>
      </c>
      <c r="G3107" s="825"/>
      <c r="H3107" s="772">
        <v>1</v>
      </c>
      <c r="I3107" s="819">
        <f t="shared" si="98"/>
        <v>0</v>
      </c>
      <c r="J3107" s="819">
        <f t="shared" si="99"/>
        <v>1</v>
      </c>
      <c r="K3107" s="941"/>
    </row>
    <row r="3108" spans="1:11">
      <c r="A3108" s="15" t="s">
        <v>4657</v>
      </c>
      <c r="B3108" s="15" t="s">
        <v>17835</v>
      </c>
      <c r="C3108" s="772" t="s">
        <v>2082</v>
      </c>
      <c r="D3108" s="17" t="s">
        <v>14914</v>
      </c>
      <c r="E3108" s="825">
        <v>0</v>
      </c>
      <c r="F3108" s="772">
        <v>0</v>
      </c>
      <c r="G3108" s="825"/>
      <c r="H3108" s="772">
        <v>1</v>
      </c>
      <c r="I3108" s="819">
        <f t="shared" si="98"/>
        <v>0</v>
      </c>
      <c r="J3108" s="819">
        <f t="shared" si="99"/>
        <v>1</v>
      </c>
      <c r="K3108" s="941"/>
    </row>
    <row r="3109" spans="1:11">
      <c r="A3109" s="15" t="s">
        <v>4657</v>
      </c>
      <c r="B3109" s="15" t="s">
        <v>17835</v>
      </c>
      <c r="C3109" s="772" t="s">
        <v>2084</v>
      </c>
      <c r="D3109" s="17" t="s">
        <v>14916</v>
      </c>
      <c r="E3109" s="825">
        <v>0</v>
      </c>
      <c r="F3109" s="772">
        <v>0</v>
      </c>
      <c r="G3109" s="825"/>
      <c r="H3109" s="772">
        <v>1</v>
      </c>
      <c r="I3109" s="819">
        <f t="shared" si="98"/>
        <v>0</v>
      </c>
      <c r="J3109" s="819">
        <f t="shared" si="99"/>
        <v>1</v>
      </c>
      <c r="K3109" s="941"/>
    </row>
    <row r="3110" spans="1:11">
      <c r="A3110" s="15" t="s">
        <v>4657</v>
      </c>
      <c r="B3110" s="15" t="s">
        <v>17835</v>
      </c>
      <c r="C3110" s="772" t="s">
        <v>2085</v>
      </c>
      <c r="D3110" s="17" t="s">
        <v>14917</v>
      </c>
      <c r="E3110" s="825">
        <v>0</v>
      </c>
      <c r="F3110" s="772">
        <v>0</v>
      </c>
      <c r="G3110" s="825"/>
      <c r="H3110" s="772">
        <v>1</v>
      </c>
      <c r="I3110" s="819">
        <f t="shared" si="98"/>
        <v>0</v>
      </c>
      <c r="J3110" s="819">
        <f t="shared" si="99"/>
        <v>1</v>
      </c>
      <c r="K3110" s="941"/>
    </row>
    <row r="3111" spans="1:11">
      <c r="A3111" s="15" t="s">
        <v>4657</v>
      </c>
      <c r="B3111" s="15" t="s">
        <v>17835</v>
      </c>
      <c r="C3111" s="772" t="s">
        <v>2086</v>
      </c>
      <c r="D3111" s="17" t="s">
        <v>14918</v>
      </c>
      <c r="E3111" s="825">
        <v>0</v>
      </c>
      <c r="F3111" s="772">
        <v>0</v>
      </c>
      <c r="G3111" s="825"/>
      <c r="H3111" s="772">
        <v>1</v>
      </c>
      <c r="I3111" s="819">
        <f t="shared" si="98"/>
        <v>0</v>
      </c>
      <c r="J3111" s="819">
        <f t="shared" si="99"/>
        <v>1</v>
      </c>
      <c r="K3111" s="941"/>
    </row>
    <row r="3112" spans="1:11">
      <c r="A3112" s="15" t="s">
        <v>4657</v>
      </c>
      <c r="B3112" s="15" t="s">
        <v>17835</v>
      </c>
      <c r="C3112" s="772" t="s">
        <v>2087</v>
      </c>
      <c r="D3112" s="17" t="s">
        <v>14919</v>
      </c>
      <c r="E3112" s="825">
        <v>0</v>
      </c>
      <c r="F3112" s="772">
        <v>0</v>
      </c>
      <c r="G3112" s="825"/>
      <c r="H3112" s="772">
        <v>1</v>
      </c>
      <c r="I3112" s="819">
        <f t="shared" si="98"/>
        <v>0</v>
      </c>
      <c r="J3112" s="819">
        <f t="shared" si="99"/>
        <v>1</v>
      </c>
      <c r="K3112" s="941"/>
    </row>
    <row r="3113" spans="1:11">
      <c r="A3113" s="15" t="s">
        <v>4657</v>
      </c>
      <c r="B3113" s="15" t="s">
        <v>17835</v>
      </c>
      <c r="C3113" s="772" t="s">
        <v>2088</v>
      </c>
      <c r="D3113" s="17" t="s">
        <v>14920</v>
      </c>
      <c r="E3113" s="825">
        <v>0</v>
      </c>
      <c r="F3113" s="772">
        <v>0</v>
      </c>
      <c r="G3113" s="825"/>
      <c r="H3113" s="772">
        <v>1</v>
      </c>
      <c r="I3113" s="819">
        <f t="shared" si="98"/>
        <v>0</v>
      </c>
      <c r="J3113" s="819">
        <f t="shared" si="99"/>
        <v>1</v>
      </c>
      <c r="K3113" s="941"/>
    </row>
    <row r="3114" spans="1:11">
      <c r="A3114" s="15" t="s">
        <v>4657</v>
      </c>
      <c r="B3114" s="15" t="s">
        <v>17835</v>
      </c>
      <c r="C3114" s="772" t="s">
        <v>2089</v>
      </c>
      <c r="D3114" s="17" t="s">
        <v>14921</v>
      </c>
      <c r="E3114" s="825">
        <v>0</v>
      </c>
      <c r="F3114" s="772">
        <v>0</v>
      </c>
      <c r="G3114" s="825"/>
      <c r="H3114" s="772">
        <v>1</v>
      </c>
      <c r="I3114" s="819">
        <f t="shared" si="98"/>
        <v>0</v>
      </c>
      <c r="J3114" s="819">
        <f t="shared" si="99"/>
        <v>1</v>
      </c>
      <c r="K3114" s="941"/>
    </row>
    <row r="3115" spans="1:11">
      <c r="A3115" s="15" t="s">
        <v>4657</v>
      </c>
      <c r="B3115" s="15" t="s">
        <v>17835</v>
      </c>
      <c r="C3115" s="772" t="s">
        <v>2090</v>
      </c>
      <c r="D3115" s="17" t="s">
        <v>14922</v>
      </c>
      <c r="E3115" s="825">
        <v>0</v>
      </c>
      <c r="F3115" s="772">
        <v>0</v>
      </c>
      <c r="G3115" s="825"/>
      <c r="H3115" s="772">
        <v>1</v>
      </c>
      <c r="I3115" s="819">
        <f t="shared" si="98"/>
        <v>0</v>
      </c>
      <c r="J3115" s="819">
        <f t="shared" si="99"/>
        <v>1</v>
      </c>
      <c r="K3115" s="941"/>
    </row>
    <row r="3116" spans="1:11">
      <c r="A3116" s="15" t="s">
        <v>4657</v>
      </c>
      <c r="B3116" s="15" t="s">
        <v>17835</v>
      </c>
      <c r="C3116" s="772" t="s">
        <v>4567</v>
      </c>
      <c r="D3116" s="17" t="s">
        <v>14923</v>
      </c>
      <c r="E3116" s="825">
        <v>0</v>
      </c>
      <c r="F3116" s="772">
        <v>0</v>
      </c>
      <c r="G3116" s="825"/>
      <c r="H3116" s="772">
        <v>1</v>
      </c>
      <c r="I3116" s="819">
        <f t="shared" si="98"/>
        <v>0</v>
      </c>
      <c r="J3116" s="819">
        <f t="shared" si="99"/>
        <v>1</v>
      </c>
      <c r="K3116" s="941"/>
    </row>
    <row r="3117" spans="1:11">
      <c r="A3117" s="15" t="s">
        <v>4657</v>
      </c>
      <c r="B3117" s="15" t="s">
        <v>17835</v>
      </c>
      <c r="C3117" s="772" t="s">
        <v>2091</v>
      </c>
      <c r="D3117" s="17" t="s">
        <v>14924</v>
      </c>
      <c r="E3117" s="825">
        <v>0</v>
      </c>
      <c r="F3117" s="772">
        <v>0</v>
      </c>
      <c r="G3117" s="825"/>
      <c r="H3117" s="772">
        <v>1</v>
      </c>
      <c r="I3117" s="819">
        <f t="shared" si="98"/>
        <v>0</v>
      </c>
      <c r="J3117" s="819">
        <f t="shared" si="99"/>
        <v>1</v>
      </c>
      <c r="K3117" s="941"/>
    </row>
    <row r="3118" spans="1:11">
      <c r="A3118" s="15" t="s">
        <v>4657</v>
      </c>
      <c r="B3118" s="15" t="s">
        <v>17835</v>
      </c>
      <c r="C3118" s="772" t="s">
        <v>2092</v>
      </c>
      <c r="D3118" s="17" t="s">
        <v>14925</v>
      </c>
      <c r="E3118" s="825">
        <v>0</v>
      </c>
      <c r="F3118" s="772">
        <v>0</v>
      </c>
      <c r="G3118" s="825"/>
      <c r="H3118" s="772">
        <v>1</v>
      </c>
      <c r="I3118" s="819">
        <f t="shared" si="98"/>
        <v>0</v>
      </c>
      <c r="J3118" s="819">
        <f t="shared" si="99"/>
        <v>1</v>
      </c>
      <c r="K3118" s="941"/>
    </row>
    <row r="3119" spans="1:11">
      <c r="A3119" s="15" t="s">
        <v>4657</v>
      </c>
      <c r="B3119" s="15" t="s">
        <v>17835</v>
      </c>
      <c r="C3119" s="772" t="s">
        <v>2093</v>
      </c>
      <c r="D3119" s="17" t="s">
        <v>14926</v>
      </c>
      <c r="E3119" s="825">
        <v>0</v>
      </c>
      <c r="F3119" s="772">
        <v>0</v>
      </c>
      <c r="G3119" s="825"/>
      <c r="H3119" s="772">
        <v>1</v>
      </c>
      <c r="I3119" s="819">
        <f t="shared" si="98"/>
        <v>0</v>
      </c>
      <c r="J3119" s="819">
        <f t="shared" si="99"/>
        <v>1</v>
      </c>
      <c r="K3119" s="941"/>
    </row>
    <row r="3120" spans="1:11">
      <c r="A3120" s="15" t="s">
        <v>4657</v>
      </c>
      <c r="B3120" s="15" t="s">
        <v>17835</v>
      </c>
      <c r="C3120" s="772" t="s">
        <v>2094</v>
      </c>
      <c r="D3120" s="17" t="s">
        <v>14927</v>
      </c>
      <c r="E3120" s="825">
        <v>0</v>
      </c>
      <c r="F3120" s="772">
        <v>0</v>
      </c>
      <c r="G3120" s="825"/>
      <c r="H3120" s="772">
        <v>1</v>
      </c>
      <c r="I3120" s="819">
        <f t="shared" si="98"/>
        <v>0</v>
      </c>
      <c r="J3120" s="819">
        <f t="shared" si="99"/>
        <v>1</v>
      </c>
      <c r="K3120" s="941"/>
    </row>
    <row r="3121" spans="1:11">
      <c r="A3121" s="15" t="s">
        <v>4657</v>
      </c>
      <c r="B3121" s="15" t="s">
        <v>17835</v>
      </c>
      <c r="C3121" s="772" t="s">
        <v>4568</v>
      </c>
      <c r="D3121" s="17" t="s">
        <v>14928</v>
      </c>
      <c r="E3121" s="825">
        <v>0</v>
      </c>
      <c r="F3121" s="772">
        <v>0</v>
      </c>
      <c r="G3121" s="825"/>
      <c r="H3121" s="772">
        <v>1</v>
      </c>
      <c r="I3121" s="819">
        <f t="shared" si="98"/>
        <v>0</v>
      </c>
      <c r="J3121" s="819">
        <f t="shared" si="99"/>
        <v>1</v>
      </c>
      <c r="K3121" s="941"/>
    </row>
    <row r="3122" spans="1:11">
      <c r="A3122" s="15" t="s">
        <v>4657</v>
      </c>
      <c r="B3122" s="15" t="s">
        <v>17835</v>
      </c>
      <c r="C3122" s="772" t="s">
        <v>2095</v>
      </c>
      <c r="D3122" s="17" t="s">
        <v>14929</v>
      </c>
      <c r="E3122" s="825">
        <v>0</v>
      </c>
      <c r="F3122" s="772">
        <v>0</v>
      </c>
      <c r="G3122" s="825"/>
      <c r="H3122" s="772">
        <v>1</v>
      </c>
      <c r="I3122" s="819">
        <f t="shared" si="98"/>
        <v>0</v>
      </c>
      <c r="J3122" s="819">
        <f t="shared" si="99"/>
        <v>1</v>
      </c>
      <c r="K3122" s="941"/>
    </row>
    <row r="3123" spans="1:11">
      <c r="A3123" s="15" t="s">
        <v>4657</v>
      </c>
      <c r="B3123" s="15" t="s">
        <v>17835</v>
      </c>
      <c r="C3123" s="772" t="s">
        <v>2096</v>
      </c>
      <c r="D3123" s="17" t="s">
        <v>14930</v>
      </c>
      <c r="E3123" s="825">
        <v>0</v>
      </c>
      <c r="F3123" s="772">
        <v>0</v>
      </c>
      <c r="G3123" s="825">
        <v>1</v>
      </c>
      <c r="H3123" s="772">
        <v>1</v>
      </c>
      <c r="I3123" s="819">
        <f t="shared" si="98"/>
        <v>1</v>
      </c>
      <c r="J3123" s="819">
        <f t="shared" si="99"/>
        <v>1</v>
      </c>
      <c r="K3123" s="941"/>
    </row>
    <row r="3124" spans="1:11">
      <c r="A3124" s="15" t="s">
        <v>4657</v>
      </c>
      <c r="B3124" s="15" t="s">
        <v>17835</v>
      </c>
      <c r="C3124" s="772" t="s">
        <v>2098</v>
      </c>
      <c r="D3124" s="17" t="s">
        <v>14932</v>
      </c>
      <c r="E3124" s="825">
        <v>0</v>
      </c>
      <c r="F3124" s="772">
        <v>0</v>
      </c>
      <c r="G3124" s="825"/>
      <c r="H3124" s="772">
        <v>1</v>
      </c>
      <c r="I3124" s="819">
        <f t="shared" si="98"/>
        <v>0</v>
      </c>
      <c r="J3124" s="819">
        <f t="shared" si="99"/>
        <v>1</v>
      </c>
      <c r="K3124" s="941"/>
    </row>
    <row r="3125" spans="1:11">
      <c r="A3125" s="15" t="s">
        <v>4657</v>
      </c>
      <c r="B3125" s="15" t="s">
        <v>17835</v>
      </c>
      <c r="C3125" s="772" t="s">
        <v>2099</v>
      </c>
      <c r="D3125" s="17" t="s">
        <v>14933</v>
      </c>
      <c r="E3125" s="825">
        <v>0</v>
      </c>
      <c r="F3125" s="772">
        <v>0</v>
      </c>
      <c r="G3125" s="825">
        <v>1</v>
      </c>
      <c r="H3125" s="772">
        <v>1</v>
      </c>
      <c r="I3125" s="819">
        <f t="shared" si="98"/>
        <v>1</v>
      </c>
      <c r="J3125" s="819">
        <f t="shared" si="99"/>
        <v>1</v>
      </c>
      <c r="K3125" s="941"/>
    </row>
    <row r="3126" spans="1:11">
      <c r="A3126" s="15" t="s">
        <v>4657</v>
      </c>
      <c r="B3126" s="15" t="s">
        <v>17835</v>
      </c>
      <c r="C3126" s="772" t="s">
        <v>18738</v>
      </c>
      <c r="D3126" s="17" t="s">
        <v>16402</v>
      </c>
      <c r="E3126" s="825">
        <v>0</v>
      </c>
      <c r="F3126" s="772">
        <v>0</v>
      </c>
      <c r="G3126" s="825">
        <v>1</v>
      </c>
      <c r="H3126" s="772">
        <v>1</v>
      </c>
      <c r="I3126" s="819">
        <f t="shared" si="98"/>
        <v>1</v>
      </c>
      <c r="J3126" s="819">
        <f t="shared" si="99"/>
        <v>1</v>
      </c>
      <c r="K3126" s="941"/>
    </row>
    <row r="3127" spans="1:11">
      <c r="A3127" s="15" t="s">
        <v>4657</v>
      </c>
      <c r="B3127" s="15" t="s">
        <v>17835</v>
      </c>
      <c r="C3127" s="772" t="s">
        <v>2101</v>
      </c>
      <c r="D3127" s="17" t="s">
        <v>14935</v>
      </c>
      <c r="E3127" s="825">
        <v>0</v>
      </c>
      <c r="F3127" s="772">
        <v>0</v>
      </c>
      <c r="G3127" s="825"/>
      <c r="H3127" s="772">
        <v>1</v>
      </c>
      <c r="I3127" s="819">
        <f t="shared" si="98"/>
        <v>0</v>
      </c>
      <c r="J3127" s="819">
        <f t="shared" si="99"/>
        <v>1</v>
      </c>
      <c r="K3127" s="941"/>
    </row>
    <row r="3128" spans="1:11">
      <c r="A3128" s="15" t="s">
        <v>4657</v>
      </c>
      <c r="B3128" s="15" t="s">
        <v>17835</v>
      </c>
      <c r="C3128" s="772" t="s">
        <v>2102</v>
      </c>
      <c r="D3128" s="17" t="s">
        <v>14936</v>
      </c>
      <c r="E3128" s="825">
        <v>0</v>
      </c>
      <c r="F3128" s="772">
        <v>0</v>
      </c>
      <c r="G3128" s="825"/>
      <c r="H3128" s="772">
        <v>1</v>
      </c>
      <c r="I3128" s="819">
        <f t="shared" si="98"/>
        <v>0</v>
      </c>
      <c r="J3128" s="819">
        <f t="shared" si="99"/>
        <v>1</v>
      </c>
      <c r="K3128" s="941"/>
    </row>
    <row r="3129" spans="1:11">
      <c r="A3129" s="15" t="s">
        <v>4657</v>
      </c>
      <c r="B3129" s="15" t="s">
        <v>17835</v>
      </c>
      <c r="C3129" s="772" t="s">
        <v>2103</v>
      </c>
      <c r="D3129" s="17" t="s">
        <v>14937</v>
      </c>
      <c r="E3129" s="825">
        <v>0</v>
      </c>
      <c r="F3129" s="772">
        <v>0</v>
      </c>
      <c r="G3129" s="825">
        <v>1</v>
      </c>
      <c r="H3129" s="772">
        <v>5</v>
      </c>
      <c r="I3129" s="819">
        <f t="shared" si="98"/>
        <v>1</v>
      </c>
      <c r="J3129" s="819">
        <f t="shared" si="99"/>
        <v>5</v>
      </c>
      <c r="K3129" s="941"/>
    </row>
    <row r="3130" spans="1:11">
      <c r="A3130" s="15" t="s">
        <v>4657</v>
      </c>
      <c r="B3130" s="15" t="s">
        <v>17835</v>
      </c>
      <c r="C3130" s="772" t="s">
        <v>2104</v>
      </c>
      <c r="D3130" s="17" t="s">
        <v>14938</v>
      </c>
      <c r="E3130" s="825">
        <v>0</v>
      </c>
      <c r="F3130" s="772">
        <v>0</v>
      </c>
      <c r="G3130" s="825"/>
      <c r="H3130" s="772">
        <v>1</v>
      </c>
      <c r="I3130" s="819">
        <f t="shared" si="98"/>
        <v>0</v>
      </c>
      <c r="J3130" s="819">
        <f t="shared" si="99"/>
        <v>1</v>
      </c>
      <c r="K3130" s="941"/>
    </row>
    <row r="3131" spans="1:11">
      <c r="A3131" s="15" t="s">
        <v>4657</v>
      </c>
      <c r="B3131" s="15" t="s">
        <v>17835</v>
      </c>
      <c r="C3131" s="772" t="s">
        <v>2105</v>
      </c>
      <c r="D3131" s="17" t="s">
        <v>14939</v>
      </c>
      <c r="E3131" s="825">
        <v>0</v>
      </c>
      <c r="F3131" s="772">
        <v>0</v>
      </c>
      <c r="G3131" s="825"/>
      <c r="H3131" s="772">
        <v>1</v>
      </c>
      <c r="I3131" s="819">
        <f t="shared" si="98"/>
        <v>0</v>
      </c>
      <c r="J3131" s="819">
        <f t="shared" si="99"/>
        <v>1</v>
      </c>
      <c r="K3131" s="941"/>
    </row>
    <row r="3132" spans="1:11">
      <c r="A3132" s="15" t="s">
        <v>4657</v>
      </c>
      <c r="B3132" s="15" t="s">
        <v>17835</v>
      </c>
      <c r="C3132" s="772" t="s">
        <v>2106</v>
      </c>
      <c r="D3132" s="17" t="s">
        <v>14940</v>
      </c>
      <c r="E3132" s="825">
        <v>0</v>
      </c>
      <c r="F3132" s="772">
        <v>0</v>
      </c>
      <c r="G3132" s="825"/>
      <c r="H3132" s="772">
        <v>1</v>
      </c>
      <c r="I3132" s="819">
        <f t="shared" si="98"/>
        <v>0</v>
      </c>
      <c r="J3132" s="819">
        <f t="shared" si="99"/>
        <v>1</v>
      </c>
      <c r="K3132" s="941"/>
    </row>
    <row r="3133" spans="1:11">
      <c r="A3133" s="15" t="s">
        <v>4657</v>
      </c>
      <c r="B3133" s="15" t="s">
        <v>17835</v>
      </c>
      <c r="C3133" s="772" t="s">
        <v>2107</v>
      </c>
      <c r="D3133" s="17" t="s">
        <v>14941</v>
      </c>
      <c r="E3133" s="825">
        <v>0</v>
      </c>
      <c r="F3133" s="772">
        <v>0</v>
      </c>
      <c r="G3133" s="825"/>
      <c r="H3133" s="772">
        <v>1</v>
      </c>
      <c r="I3133" s="819">
        <f t="shared" si="98"/>
        <v>0</v>
      </c>
      <c r="J3133" s="819">
        <f t="shared" si="99"/>
        <v>1</v>
      </c>
      <c r="K3133" s="941"/>
    </row>
    <row r="3134" spans="1:11">
      <c r="A3134" s="15" t="s">
        <v>4657</v>
      </c>
      <c r="B3134" s="15" t="s">
        <v>17835</v>
      </c>
      <c r="C3134" s="772" t="s">
        <v>2108</v>
      </c>
      <c r="D3134" s="17" t="s">
        <v>14942</v>
      </c>
      <c r="E3134" s="825">
        <v>0</v>
      </c>
      <c r="F3134" s="772">
        <v>0</v>
      </c>
      <c r="G3134" s="825"/>
      <c r="H3134" s="772">
        <v>1</v>
      </c>
      <c r="I3134" s="819">
        <f t="shared" si="98"/>
        <v>0</v>
      </c>
      <c r="J3134" s="819">
        <f t="shared" si="99"/>
        <v>1</v>
      </c>
      <c r="K3134" s="941"/>
    </row>
    <row r="3135" spans="1:11">
      <c r="A3135" s="15" t="s">
        <v>4657</v>
      </c>
      <c r="B3135" s="15" t="s">
        <v>17835</v>
      </c>
      <c r="C3135" s="772" t="s">
        <v>2109</v>
      </c>
      <c r="D3135" s="17" t="s">
        <v>14943</v>
      </c>
      <c r="E3135" s="825">
        <v>0</v>
      </c>
      <c r="F3135" s="772">
        <v>0</v>
      </c>
      <c r="G3135" s="825"/>
      <c r="H3135" s="772">
        <v>1</v>
      </c>
      <c r="I3135" s="819">
        <f t="shared" si="98"/>
        <v>0</v>
      </c>
      <c r="J3135" s="819">
        <f t="shared" si="99"/>
        <v>1</v>
      </c>
      <c r="K3135" s="941"/>
    </row>
    <row r="3136" spans="1:11">
      <c r="A3136" s="15" t="s">
        <v>4657</v>
      </c>
      <c r="B3136" s="15" t="s">
        <v>17835</v>
      </c>
      <c r="C3136" s="772" t="s">
        <v>2116</v>
      </c>
      <c r="D3136" s="17" t="s">
        <v>14950</v>
      </c>
      <c r="E3136" s="825">
        <v>0</v>
      </c>
      <c r="F3136" s="772">
        <v>0</v>
      </c>
      <c r="G3136" s="825"/>
      <c r="H3136" s="772">
        <v>1</v>
      </c>
      <c r="I3136" s="819">
        <f t="shared" si="98"/>
        <v>0</v>
      </c>
      <c r="J3136" s="819">
        <f t="shared" si="99"/>
        <v>1</v>
      </c>
      <c r="K3136" s="941"/>
    </row>
    <row r="3137" spans="1:11">
      <c r="A3137" s="15" t="s">
        <v>4657</v>
      </c>
      <c r="B3137" s="15" t="s">
        <v>17835</v>
      </c>
      <c r="C3137" s="772" t="s">
        <v>4569</v>
      </c>
      <c r="D3137" s="17" t="s">
        <v>14951</v>
      </c>
      <c r="E3137" s="825">
        <v>0</v>
      </c>
      <c r="F3137" s="772">
        <v>0</v>
      </c>
      <c r="G3137" s="825"/>
      <c r="H3137" s="772">
        <v>1</v>
      </c>
      <c r="I3137" s="819">
        <f t="shared" ref="I3137:I3200" si="100">E3137+G3137</f>
        <v>0</v>
      </c>
      <c r="J3137" s="819">
        <f t="shared" ref="J3137:J3200" si="101">F3137+H3137</f>
        <v>1</v>
      </c>
      <c r="K3137" s="941"/>
    </row>
    <row r="3138" spans="1:11">
      <c r="A3138" s="15" t="s">
        <v>4657</v>
      </c>
      <c r="B3138" s="15" t="s">
        <v>17835</v>
      </c>
      <c r="C3138" s="772" t="s">
        <v>4570</v>
      </c>
      <c r="D3138" s="17" t="s">
        <v>16403</v>
      </c>
      <c r="E3138" s="825">
        <v>0</v>
      </c>
      <c r="F3138" s="772">
        <v>0</v>
      </c>
      <c r="G3138" s="825">
        <v>1</v>
      </c>
      <c r="H3138" s="772">
        <v>1</v>
      </c>
      <c r="I3138" s="819">
        <f t="shared" si="100"/>
        <v>1</v>
      </c>
      <c r="J3138" s="819">
        <f t="shared" si="101"/>
        <v>1</v>
      </c>
      <c r="K3138" s="941"/>
    </row>
    <row r="3139" spans="1:11">
      <c r="A3139" s="15" t="s">
        <v>4657</v>
      </c>
      <c r="B3139" s="15" t="s">
        <v>17835</v>
      </c>
      <c r="C3139" s="772" t="s">
        <v>4571</v>
      </c>
      <c r="D3139" s="17" t="s">
        <v>16404</v>
      </c>
      <c r="E3139" s="825">
        <v>0</v>
      </c>
      <c r="F3139" s="772">
        <v>0</v>
      </c>
      <c r="G3139" s="825">
        <v>1</v>
      </c>
      <c r="H3139" s="772">
        <v>1</v>
      </c>
      <c r="I3139" s="819">
        <f t="shared" si="100"/>
        <v>1</v>
      </c>
      <c r="J3139" s="819">
        <f t="shared" si="101"/>
        <v>1</v>
      </c>
      <c r="K3139" s="941"/>
    </row>
    <row r="3140" spans="1:11">
      <c r="A3140" s="15" t="s">
        <v>4657</v>
      </c>
      <c r="B3140" s="15" t="s">
        <v>17835</v>
      </c>
      <c r="C3140" s="772" t="s">
        <v>4572</v>
      </c>
      <c r="D3140" s="17" t="s">
        <v>16405</v>
      </c>
      <c r="E3140" s="825">
        <v>0</v>
      </c>
      <c r="F3140" s="772">
        <v>0</v>
      </c>
      <c r="G3140" s="825">
        <v>1</v>
      </c>
      <c r="H3140" s="772">
        <v>1</v>
      </c>
      <c r="I3140" s="819">
        <f t="shared" si="100"/>
        <v>1</v>
      </c>
      <c r="J3140" s="819">
        <f t="shared" si="101"/>
        <v>1</v>
      </c>
      <c r="K3140" s="941"/>
    </row>
    <row r="3141" spans="1:11">
      <c r="A3141" s="15" t="s">
        <v>4657</v>
      </c>
      <c r="B3141" s="15" t="s">
        <v>17835</v>
      </c>
      <c r="C3141" s="772" t="s">
        <v>4573</v>
      </c>
      <c r="D3141" s="17" t="s">
        <v>16406</v>
      </c>
      <c r="E3141" s="825">
        <v>0</v>
      </c>
      <c r="F3141" s="772">
        <v>0</v>
      </c>
      <c r="G3141" s="825"/>
      <c r="H3141" s="772">
        <v>1</v>
      </c>
      <c r="I3141" s="819">
        <f t="shared" si="100"/>
        <v>0</v>
      </c>
      <c r="J3141" s="819">
        <f t="shared" si="101"/>
        <v>1</v>
      </c>
      <c r="K3141" s="941"/>
    </row>
    <row r="3142" spans="1:11">
      <c r="A3142" s="15" t="s">
        <v>4657</v>
      </c>
      <c r="B3142" s="15" t="s">
        <v>17835</v>
      </c>
      <c r="C3142" s="772" t="s">
        <v>4574</v>
      </c>
      <c r="D3142" s="17" t="s">
        <v>16407</v>
      </c>
      <c r="E3142" s="825">
        <v>0</v>
      </c>
      <c r="F3142" s="772">
        <v>0</v>
      </c>
      <c r="G3142" s="825">
        <v>1</v>
      </c>
      <c r="H3142" s="772">
        <v>1</v>
      </c>
      <c r="I3142" s="819">
        <f t="shared" si="100"/>
        <v>1</v>
      </c>
      <c r="J3142" s="819">
        <f t="shared" si="101"/>
        <v>1</v>
      </c>
      <c r="K3142" s="941"/>
    </row>
    <row r="3143" spans="1:11">
      <c r="A3143" s="15" t="s">
        <v>4657</v>
      </c>
      <c r="B3143" s="15" t="s">
        <v>17835</v>
      </c>
      <c r="C3143" s="772" t="s">
        <v>4575</v>
      </c>
      <c r="D3143" s="17" t="s">
        <v>16408</v>
      </c>
      <c r="E3143" s="825">
        <v>0</v>
      </c>
      <c r="F3143" s="772">
        <v>0</v>
      </c>
      <c r="G3143" s="825"/>
      <c r="H3143" s="772">
        <v>1</v>
      </c>
      <c r="I3143" s="819">
        <f t="shared" si="100"/>
        <v>0</v>
      </c>
      <c r="J3143" s="819">
        <f t="shared" si="101"/>
        <v>1</v>
      </c>
      <c r="K3143" s="941"/>
    </row>
    <row r="3144" spans="1:11">
      <c r="A3144" s="15" t="s">
        <v>4657</v>
      </c>
      <c r="B3144" s="15" t="s">
        <v>17835</v>
      </c>
      <c r="C3144" s="772" t="s">
        <v>4576</v>
      </c>
      <c r="D3144" s="17" t="s">
        <v>16409</v>
      </c>
      <c r="E3144" s="825">
        <v>0</v>
      </c>
      <c r="F3144" s="772">
        <v>0</v>
      </c>
      <c r="G3144" s="825">
        <v>2</v>
      </c>
      <c r="H3144" s="772">
        <v>1</v>
      </c>
      <c r="I3144" s="819">
        <f t="shared" si="100"/>
        <v>2</v>
      </c>
      <c r="J3144" s="819">
        <f t="shared" si="101"/>
        <v>1</v>
      </c>
      <c r="K3144" s="941"/>
    </row>
    <row r="3145" spans="1:11">
      <c r="A3145" s="15" t="s">
        <v>4657</v>
      </c>
      <c r="B3145" s="15" t="s">
        <v>17835</v>
      </c>
      <c r="C3145" s="772" t="s">
        <v>4577</v>
      </c>
      <c r="D3145" s="17" t="s">
        <v>16410</v>
      </c>
      <c r="E3145" s="825">
        <v>0</v>
      </c>
      <c r="F3145" s="772">
        <v>0</v>
      </c>
      <c r="G3145" s="825"/>
      <c r="H3145" s="772">
        <v>1</v>
      </c>
      <c r="I3145" s="819">
        <f t="shared" si="100"/>
        <v>0</v>
      </c>
      <c r="J3145" s="819">
        <f t="shared" si="101"/>
        <v>1</v>
      </c>
      <c r="K3145" s="941"/>
    </row>
    <row r="3146" spans="1:11">
      <c r="A3146" s="15" t="s">
        <v>4657</v>
      </c>
      <c r="B3146" s="15" t="s">
        <v>17835</v>
      </c>
      <c r="C3146" s="772" t="s">
        <v>2117</v>
      </c>
      <c r="D3146" s="17" t="s">
        <v>14952</v>
      </c>
      <c r="E3146" s="825">
        <v>0</v>
      </c>
      <c r="F3146" s="772">
        <v>0</v>
      </c>
      <c r="G3146" s="825">
        <v>1</v>
      </c>
      <c r="H3146" s="772">
        <v>1</v>
      </c>
      <c r="I3146" s="819">
        <f t="shared" si="100"/>
        <v>1</v>
      </c>
      <c r="J3146" s="819">
        <f t="shared" si="101"/>
        <v>1</v>
      </c>
      <c r="K3146" s="941"/>
    </row>
    <row r="3147" spans="1:11">
      <c r="A3147" s="15" t="s">
        <v>4657</v>
      </c>
      <c r="B3147" s="15" t="s">
        <v>17835</v>
      </c>
      <c r="C3147" s="772" t="s">
        <v>2118</v>
      </c>
      <c r="D3147" s="17" t="s">
        <v>14953</v>
      </c>
      <c r="E3147" s="825">
        <v>0</v>
      </c>
      <c r="F3147" s="772">
        <v>0</v>
      </c>
      <c r="G3147" s="825"/>
      <c r="H3147" s="772">
        <v>1</v>
      </c>
      <c r="I3147" s="819">
        <f t="shared" si="100"/>
        <v>0</v>
      </c>
      <c r="J3147" s="819">
        <f t="shared" si="101"/>
        <v>1</v>
      </c>
      <c r="K3147" s="941"/>
    </row>
    <row r="3148" spans="1:11">
      <c r="A3148" s="15" t="s">
        <v>4657</v>
      </c>
      <c r="B3148" s="15" t="s">
        <v>17835</v>
      </c>
      <c r="C3148" s="772" t="s">
        <v>4578</v>
      </c>
      <c r="D3148" s="17" t="s">
        <v>14954</v>
      </c>
      <c r="E3148" s="825">
        <v>0</v>
      </c>
      <c r="F3148" s="772">
        <v>0</v>
      </c>
      <c r="G3148" s="825"/>
      <c r="H3148" s="772">
        <v>1</v>
      </c>
      <c r="I3148" s="819">
        <f t="shared" si="100"/>
        <v>0</v>
      </c>
      <c r="J3148" s="819">
        <f t="shared" si="101"/>
        <v>1</v>
      </c>
      <c r="K3148" s="941"/>
    </row>
    <row r="3149" spans="1:11">
      <c r="A3149" s="15" t="s">
        <v>4657</v>
      </c>
      <c r="B3149" s="15" t="s">
        <v>17835</v>
      </c>
      <c r="C3149" s="772" t="s">
        <v>2736</v>
      </c>
      <c r="D3149" s="17" t="s">
        <v>16411</v>
      </c>
      <c r="E3149" s="825">
        <v>0</v>
      </c>
      <c r="F3149" s="772">
        <v>0</v>
      </c>
      <c r="G3149" s="825"/>
      <c r="H3149" s="772">
        <v>1</v>
      </c>
      <c r="I3149" s="819">
        <f t="shared" si="100"/>
        <v>0</v>
      </c>
      <c r="J3149" s="819">
        <f t="shared" si="101"/>
        <v>1</v>
      </c>
      <c r="K3149" s="941"/>
    </row>
    <row r="3150" spans="1:11">
      <c r="A3150" s="15" t="s">
        <v>4657</v>
      </c>
      <c r="B3150" s="15" t="s">
        <v>17835</v>
      </c>
      <c r="C3150" s="772" t="s">
        <v>2119</v>
      </c>
      <c r="D3150" s="17" t="s">
        <v>14955</v>
      </c>
      <c r="E3150" s="825">
        <v>0</v>
      </c>
      <c r="F3150" s="772">
        <v>0</v>
      </c>
      <c r="G3150" s="825">
        <v>12</v>
      </c>
      <c r="H3150" s="772">
        <v>15</v>
      </c>
      <c r="I3150" s="819">
        <f t="shared" si="100"/>
        <v>12</v>
      </c>
      <c r="J3150" s="819">
        <f t="shared" si="101"/>
        <v>15</v>
      </c>
      <c r="K3150" s="941"/>
    </row>
    <row r="3151" spans="1:11">
      <c r="A3151" s="15" t="s">
        <v>4657</v>
      </c>
      <c r="B3151" s="15" t="s">
        <v>17835</v>
      </c>
      <c r="C3151" s="772" t="s">
        <v>2120</v>
      </c>
      <c r="D3151" s="17" t="s">
        <v>14957</v>
      </c>
      <c r="E3151" s="825">
        <v>0</v>
      </c>
      <c r="F3151" s="772">
        <v>0</v>
      </c>
      <c r="G3151" s="825">
        <v>1</v>
      </c>
      <c r="H3151" s="772">
        <v>1</v>
      </c>
      <c r="I3151" s="819">
        <f t="shared" si="100"/>
        <v>1</v>
      </c>
      <c r="J3151" s="819">
        <f t="shared" si="101"/>
        <v>1</v>
      </c>
      <c r="K3151" s="941"/>
    </row>
    <row r="3152" spans="1:11">
      <c r="A3152" s="15" t="s">
        <v>4657</v>
      </c>
      <c r="B3152" s="15" t="s">
        <v>17835</v>
      </c>
      <c r="C3152" s="772" t="s">
        <v>2121</v>
      </c>
      <c r="D3152" s="17" t="s">
        <v>14958</v>
      </c>
      <c r="E3152" s="825">
        <v>10</v>
      </c>
      <c r="F3152" s="772">
        <v>1</v>
      </c>
      <c r="G3152" s="825">
        <v>133</v>
      </c>
      <c r="H3152" s="772">
        <v>130</v>
      </c>
      <c r="I3152" s="819">
        <f t="shared" si="100"/>
        <v>143</v>
      </c>
      <c r="J3152" s="819">
        <f t="shared" si="101"/>
        <v>131</v>
      </c>
      <c r="K3152" s="941"/>
    </row>
    <row r="3153" spans="1:11">
      <c r="A3153" s="15" t="s">
        <v>4657</v>
      </c>
      <c r="B3153" s="15" t="s">
        <v>17835</v>
      </c>
      <c r="C3153" s="772" t="s">
        <v>2122</v>
      </c>
      <c r="D3153" s="17" t="s">
        <v>14959</v>
      </c>
      <c r="E3153" s="825">
        <v>0</v>
      </c>
      <c r="F3153" s="772">
        <v>1</v>
      </c>
      <c r="G3153" s="825">
        <v>5</v>
      </c>
      <c r="H3153" s="772">
        <v>10</v>
      </c>
      <c r="I3153" s="819">
        <f t="shared" si="100"/>
        <v>5</v>
      </c>
      <c r="J3153" s="819">
        <f t="shared" si="101"/>
        <v>11</v>
      </c>
      <c r="K3153" s="941"/>
    </row>
    <row r="3154" spans="1:11">
      <c r="A3154" s="15" t="s">
        <v>4657</v>
      </c>
      <c r="B3154" s="15" t="s">
        <v>17835</v>
      </c>
      <c r="C3154" s="772" t="s">
        <v>2123</v>
      </c>
      <c r="D3154" s="17" t="s">
        <v>14960</v>
      </c>
      <c r="E3154" s="825">
        <v>0</v>
      </c>
      <c r="F3154" s="772">
        <v>0</v>
      </c>
      <c r="G3154" s="825">
        <v>47</v>
      </c>
      <c r="H3154" s="772">
        <v>15</v>
      </c>
      <c r="I3154" s="819">
        <f t="shared" si="100"/>
        <v>47</v>
      </c>
      <c r="J3154" s="819">
        <f t="shared" si="101"/>
        <v>15</v>
      </c>
      <c r="K3154" s="941"/>
    </row>
    <row r="3155" spans="1:11">
      <c r="A3155" s="15" t="s">
        <v>4657</v>
      </c>
      <c r="B3155" s="15" t="s">
        <v>17835</v>
      </c>
      <c r="C3155" s="772" t="s">
        <v>2124</v>
      </c>
      <c r="D3155" s="17" t="s">
        <v>14961</v>
      </c>
      <c r="E3155" s="825">
        <v>0</v>
      </c>
      <c r="F3155" s="772">
        <v>0</v>
      </c>
      <c r="G3155" s="825">
        <v>2</v>
      </c>
      <c r="H3155" s="772">
        <v>5</v>
      </c>
      <c r="I3155" s="819">
        <f t="shared" si="100"/>
        <v>2</v>
      </c>
      <c r="J3155" s="819">
        <f t="shared" si="101"/>
        <v>5</v>
      </c>
      <c r="K3155" s="941"/>
    </row>
    <row r="3156" spans="1:11">
      <c r="A3156" s="15" t="s">
        <v>4657</v>
      </c>
      <c r="B3156" s="15" t="s">
        <v>17835</v>
      </c>
      <c r="C3156" s="772" t="s">
        <v>2125</v>
      </c>
      <c r="D3156" s="17" t="s">
        <v>14962</v>
      </c>
      <c r="E3156" s="825">
        <v>0</v>
      </c>
      <c r="F3156" s="772">
        <v>0</v>
      </c>
      <c r="G3156" s="825">
        <v>1</v>
      </c>
      <c r="H3156" s="772">
        <v>1</v>
      </c>
      <c r="I3156" s="819">
        <f t="shared" si="100"/>
        <v>1</v>
      </c>
      <c r="J3156" s="819">
        <f t="shared" si="101"/>
        <v>1</v>
      </c>
      <c r="K3156" s="941"/>
    </row>
    <row r="3157" spans="1:11">
      <c r="A3157" s="15" t="s">
        <v>4657</v>
      </c>
      <c r="B3157" s="15" t="s">
        <v>17835</v>
      </c>
      <c r="C3157" s="772" t="s">
        <v>2126</v>
      </c>
      <c r="D3157" s="17" t="s">
        <v>14963</v>
      </c>
      <c r="E3157" s="825">
        <v>0</v>
      </c>
      <c r="F3157" s="772">
        <v>0</v>
      </c>
      <c r="G3157" s="825">
        <v>1</v>
      </c>
      <c r="H3157" s="772">
        <v>5</v>
      </c>
      <c r="I3157" s="819">
        <f t="shared" si="100"/>
        <v>1</v>
      </c>
      <c r="J3157" s="819">
        <f t="shared" si="101"/>
        <v>5</v>
      </c>
      <c r="K3157" s="941"/>
    </row>
    <row r="3158" spans="1:11">
      <c r="A3158" s="15" t="s">
        <v>4657</v>
      </c>
      <c r="B3158" s="15" t="s">
        <v>17835</v>
      </c>
      <c r="C3158" s="772" t="s">
        <v>2127</v>
      </c>
      <c r="D3158" s="17" t="s">
        <v>14964</v>
      </c>
      <c r="E3158" s="825">
        <v>0</v>
      </c>
      <c r="F3158" s="772">
        <v>0</v>
      </c>
      <c r="G3158" s="825"/>
      <c r="H3158" s="772">
        <v>1</v>
      </c>
      <c r="I3158" s="819">
        <f t="shared" si="100"/>
        <v>0</v>
      </c>
      <c r="J3158" s="819">
        <f t="shared" si="101"/>
        <v>1</v>
      </c>
      <c r="K3158" s="941"/>
    </row>
    <row r="3159" spans="1:11">
      <c r="A3159" s="15" t="s">
        <v>4657</v>
      </c>
      <c r="B3159" s="15" t="s">
        <v>17835</v>
      </c>
      <c r="C3159" s="772" t="s">
        <v>2128</v>
      </c>
      <c r="D3159" s="17" t="s">
        <v>14965</v>
      </c>
      <c r="E3159" s="825">
        <v>0</v>
      </c>
      <c r="F3159" s="772">
        <v>0</v>
      </c>
      <c r="G3159" s="825">
        <v>12</v>
      </c>
      <c r="H3159" s="772">
        <v>16</v>
      </c>
      <c r="I3159" s="819">
        <f t="shared" si="100"/>
        <v>12</v>
      </c>
      <c r="J3159" s="819">
        <f t="shared" si="101"/>
        <v>16</v>
      </c>
      <c r="K3159" s="941"/>
    </row>
    <row r="3160" spans="1:11">
      <c r="A3160" s="15" t="s">
        <v>4657</v>
      </c>
      <c r="B3160" s="15" t="s">
        <v>17835</v>
      </c>
      <c r="C3160" s="772" t="s">
        <v>2129</v>
      </c>
      <c r="D3160" s="17" t="s">
        <v>14967</v>
      </c>
      <c r="E3160" s="825">
        <v>0</v>
      </c>
      <c r="F3160" s="772">
        <v>0</v>
      </c>
      <c r="G3160" s="825">
        <v>4</v>
      </c>
      <c r="H3160" s="772">
        <v>5</v>
      </c>
      <c r="I3160" s="819">
        <f t="shared" si="100"/>
        <v>4</v>
      </c>
      <c r="J3160" s="819">
        <f t="shared" si="101"/>
        <v>5</v>
      </c>
      <c r="K3160" s="941"/>
    </row>
    <row r="3161" spans="1:11">
      <c r="A3161" s="15" t="s">
        <v>4657</v>
      </c>
      <c r="B3161" s="15" t="s">
        <v>17835</v>
      </c>
      <c r="C3161" s="772" t="s">
        <v>2130</v>
      </c>
      <c r="D3161" s="17" t="s">
        <v>14968</v>
      </c>
      <c r="E3161" s="825">
        <v>0</v>
      </c>
      <c r="F3161" s="772">
        <v>0</v>
      </c>
      <c r="G3161" s="825">
        <v>2</v>
      </c>
      <c r="H3161" s="772">
        <v>1</v>
      </c>
      <c r="I3161" s="819">
        <f t="shared" si="100"/>
        <v>2</v>
      </c>
      <c r="J3161" s="819">
        <f t="shared" si="101"/>
        <v>1</v>
      </c>
      <c r="K3161" s="941"/>
    </row>
    <row r="3162" spans="1:11">
      <c r="A3162" s="15" t="s">
        <v>4657</v>
      </c>
      <c r="B3162" s="15" t="s">
        <v>17835</v>
      </c>
      <c r="C3162" s="772" t="s">
        <v>2131</v>
      </c>
      <c r="D3162" s="17" t="s">
        <v>14969</v>
      </c>
      <c r="E3162" s="825">
        <v>1</v>
      </c>
      <c r="F3162" s="772">
        <v>1</v>
      </c>
      <c r="G3162" s="825"/>
      <c r="H3162" s="772">
        <v>1</v>
      </c>
      <c r="I3162" s="819">
        <f t="shared" si="100"/>
        <v>1</v>
      </c>
      <c r="J3162" s="819">
        <f t="shared" si="101"/>
        <v>2</v>
      </c>
      <c r="K3162" s="941"/>
    </row>
    <row r="3163" spans="1:11">
      <c r="A3163" s="15" t="s">
        <v>4657</v>
      </c>
      <c r="B3163" s="15" t="s">
        <v>17835</v>
      </c>
      <c r="C3163" s="772" t="s">
        <v>2132</v>
      </c>
      <c r="D3163" s="17" t="s">
        <v>14970</v>
      </c>
      <c r="E3163" s="825">
        <v>0</v>
      </c>
      <c r="F3163" s="772">
        <v>0</v>
      </c>
      <c r="G3163" s="825"/>
      <c r="H3163" s="772">
        <v>5</v>
      </c>
      <c r="I3163" s="819">
        <f t="shared" si="100"/>
        <v>0</v>
      </c>
      <c r="J3163" s="819">
        <f t="shared" si="101"/>
        <v>5</v>
      </c>
      <c r="K3163" s="941"/>
    </row>
    <row r="3164" spans="1:11">
      <c r="A3164" s="15" t="s">
        <v>4657</v>
      </c>
      <c r="B3164" s="15" t="s">
        <v>17835</v>
      </c>
      <c r="C3164" s="772" t="s">
        <v>2132</v>
      </c>
      <c r="D3164" s="17" t="s">
        <v>14970</v>
      </c>
      <c r="E3164" s="825">
        <v>0</v>
      </c>
      <c r="F3164" s="772">
        <v>0</v>
      </c>
      <c r="G3164" s="825"/>
      <c r="H3164" s="772">
        <v>5</v>
      </c>
      <c r="I3164" s="819">
        <f t="shared" si="100"/>
        <v>0</v>
      </c>
      <c r="J3164" s="819">
        <f t="shared" si="101"/>
        <v>5</v>
      </c>
      <c r="K3164" s="941"/>
    </row>
    <row r="3165" spans="1:11">
      <c r="A3165" s="15" t="s">
        <v>4657</v>
      </c>
      <c r="B3165" s="15" t="s">
        <v>17835</v>
      </c>
      <c r="C3165" s="772" t="s">
        <v>2133</v>
      </c>
      <c r="D3165" s="17" t="s">
        <v>14971</v>
      </c>
      <c r="E3165" s="825">
        <v>0</v>
      </c>
      <c r="F3165" s="772">
        <v>0</v>
      </c>
      <c r="G3165" s="825"/>
      <c r="H3165" s="772">
        <v>1</v>
      </c>
      <c r="I3165" s="819">
        <f t="shared" si="100"/>
        <v>0</v>
      </c>
      <c r="J3165" s="819">
        <f t="shared" si="101"/>
        <v>1</v>
      </c>
      <c r="K3165" s="941"/>
    </row>
    <row r="3166" spans="1:11">
      <c r="A3166" s="15" t="s">
        <v>4657</v>
      </c>
      <c r="B3166" s="15" t="s">
        <v>17835</v>
      </c>
      <c r="C3166" s="772" t="s">
        <v>2134</v>
      </c>
      <c r="D3166" s="17" t="s">
        <v>14972</v>
      </c>
      <c r="E3166" s="825">
        <v>0</v>
      </c>
      <c r="F3166" s="772">
        <v>0</v>
      </c>
      <c r="G3166" s="825"/>
      <c r="H3166" s="772">
        <v>1</v>
      </c>
      <c r="I3166" s="819">
        <f t="shared" si="100"/>
        <v>0</v>
      </c>
      <c r="J3166" s="819">
        <f t="shared" si="101"/>
        <v>1</v>
      </c>
      <c r="K3166" s="941"/>
    </row>
    <row r="3167" spans="1:11">
      <c r="A3167" s="15" t="s">
        <v>4657</v>
      </c>
      <c r="B3167" s="15" t="s">
        <v>17835</v>
      </c>
      <c r="C3167" s="772" t="s">
        <v>4579</v>
      </c>
      <c r="D3167" s="17" t="s">
        <v>14973</v>
      </c>
      <c r="E3167" s="825">
        <v>0</v>
      </c>
      <c r="F3167" s="772">
        <v>0</v>
      </c>
      <c r="G3167" s="825">
        <v>1</v>
      </c>
      <c r="H3167" s="772">
        <v>1</v>
      </c>
      <c r="I3167" s="819">
        <f t="shared" si="100"/>
        <v>1</v>
      </c>
      <c r="J3167" s="819">
        <f t="shared" si="101"/>
        <v>1</v>
      </c>
      <c r="K3167" s="941"/>
    </row>
    <row r="3168" spans="1:11">
      <c r="A3168" s="15" t="s">
        <v>4657</v>
      </c>
      <c r="B3168" s="15" t="s">
        <v>17835</v>
      </c>
      <c r="C3168" s="772" t="s">
        <v>2135</v>
      </c>
      <c r="D3168" s="17" t="s">
        <v>14974</v>
      </c>
      <c r="E3168" s="825">
        <v>0</v>
      </c>
      <c r="F3168" s="772">
        <v>0</v>
      </c>
      <c r="G3168" s="825"/>
      <c r="H3168" s="772">
        <v>1</v>
      </c>
      <c r="I3168" s="819">
        <f t="shared" si="100"/>
        <v>0</v>
      </c>
      <c r="J3168" s="819">
        <f t="shared" si="101"/>
        <v>1</v>
      </c>
      <c r="K3168" s="941"/>
    </row>
    <row r="3169" spans="1:11">
      <c r="A3169" s="15" t="s">
        <v>4657</v>
      </c>
      <c r="B3169" s="15" t="s">
        <v>17835</v>
      </c>
      <c r="C3169" s="772" t="s">
        <v>6094</v>
      </c>
      <c r="D3169" s="17" t="s">
        <v>14975</v>
      </c>
      <c r="E3169" s="825">
        <v>0</v>
      </c>
      <c r="F3169" s="772">
        <v>0</v>
      </c>
      <c r="G3169" s="825"/>
      <c r="H3169" s="772">
        <v>1</v>
      </c>
      <c r="I3169" s="819">
        <f t="shared" si="100"/>
        <v>0</v>
      </c>
      <c r="J3169" s="819">
        <f t="shared" si="101"/>
        <v>1</v>
      </c>
      <c r="K3169" s="941"/>
    </row>
    <row r="3170" spans="1:11">
      <c r="A3170" s="15" t="s">
        <v>4657</v>
      </c>
      <c r="B3170" s="15" t="s">
        <v>17835</v>
      </c>
      <c r="C3170" s="772" t="s">
        <v>18651</v>
      </c>
      <c r="D3170" s="17" t="s">
        <v>14976</v>
      </c>
      <c r="E3170" s="825">
        <v>0</v>
      </c>
      <c r="F3170" s="772">
        <v>0</v>
      </c>
      <c r="G3170" s="825"/>
      <c r="H3170" s="772">
        <v>1</v>
      </c>
      <c r="I3170" s="819">
        <f t="shared" si="100"/>
        <v>0</v>
      </c>
      <c r="J3170" s="819">
        <f t="shared" si="101"/>
        <v>1</v>
      </c>
      <c r="K3170" s="941"/>
    </row>
    <row r="3171" spans="1:11">
      <c r="A3171" s="15" t="s">
        <v>4657</v>
      </c>
      <c r="B3171" s="15" t="s">
        <v>17835</v>
      </c>
      <c r="C3171" s="772" t="s">
        <v>2136</v>
      </c>
      <c r="D3171" s="17" t="s">
        <v>14977</v>
      </c>
      <c r="E3171" s="825">
        <v>0</v>
      </c>
      <c r="F3171" s="772">
        <v>0</v>
      </c>
      <c r="G3171" s="825"/>
      <c r="H3171" s="772">
        <v>1</v>
      </c>
      <c r="I3171" s="819">
        <f t="shared" si="100"/>
        <v>0</v>
      </c>
      <c r="J3171" s="819">
        <f t="shared" si="101"/>
        <v>1</v>
      </c>
      <c r="K3171" s="941"/>
    </row>
    <row r="3172" spans="1:11">
      <c r="A3172" s="15" t="s">
        <v>4657</v>
      </c>
      <c r="B3172" s="15" t="s">
        <v>17835</v>
      </c>
      <c r="C3172" s="772" t="s">
        <v>2137</v>
      </c>
      <c r="D3172" s="17" t="s">
        <v>14978</v>
      </c>
      <c r="E3172" s="825">
        <v>0</v>
      </c>
      <c r="F3172" s="772">
        <v>0</v>
      </c>
      <c r="G3172" s="825"/>
      <c r="H3172" s="772">
        <v>1</v>
      </c>
      <c r="I3172" s="819">
        <f t="shared" si="100"/>
        <v>0</v>
      </c>
      <c r="J3172" s="819">
        <f t="shared" si="101"/>
        <v>1</v>
      </c>
      <c r="K3172" s="941"/>
    </row>
    <row r="3173" spans="1:11">
      <c r="A3173" s="15" t="s">
        <v>4657</v>
      </c>
      <c r="B3173" s="15" t="s">
        <v>17835</v>
      </c>
      <c r="C3173" s="772" t="s">
        <v>2138</v>
      </c>
      <c r="D3173" s="17" t="s">
        <v>14979</v>
      </c>
      <c r="E3173" s="825">
        <v>1</v>
      </c>
      <c r="F3173" s="772">
        <v>0</v>
      </c>
      <c r="G3173" s="825"/>
      <c r="H3173" s="772">
        <v>1</v>
      </c>
      <c r="I3173" s="819">
        <f t="shared" si="100"/>
        <v>1</v>
      </c>
      <c r="J3173" s="819">
        <f t="shared" si="101"/>
        <v>1</v>
      </c>
      <c r="K3173" s="941"/>
    </row>
    <row r="3174" spans="1:11">
      <c r="A3174" s="15" t="s">
        <v>4657</v>
      </c>
      <c r="B3174" s="15" t="s">
        <v>17835</v>
      </c>
      <c r="C3174" s="772" t="s">
        <v>2139</v>
      </c>
      <c r="D3174" s="17" t="s">
        <v>14980</v>
      </c>
      <c r="E3174" s="825">
        <v>0</v>
      </c>
      <c r="F3174" s="772">
        <v>0</v>
      </c>
      <c r="G3174" s="825"/>
      <c r="H3174" s="772">
        <v>1</v>
      </c>
      <c r="I3174" s="819">
        <f t="shared" si="100"/>
        <v>0</v>
      </c>
      <c r="J3174" s="819">
        <f t="shared" si="101"/>
        <v>1</v>
      </c>
      <c r="K3174" s="941"/>
    </row>
    <row r="3175" spans="1:11">
      <c r="A3175" s="15" t="s">
        <v>4657</v>
      </c>
      <c r="B3175" s="15" t="s">
        <v>17835</v>
      </c>
      <c r="C3175" s="772" t="s">
        <v>2140</v>
      </c>
      <c r="D3175" s="17" t="s">
        <v>14981</v>
      </c>
      <c r="E3175" s="825">
        <v>0</v>
      </c>
      <c r="F3175" s="772">
        <v>0</v>
      </c>
      <c r="G3175" s="825"/>
      <c r="H3175" s="772">
        <v>1</v>
      </c>
      <c r="I3175" s="819">
        <f t="shared" si="100"/>
        <v>0</v>
      </c>
      <c r="J3175" s="819">
        <f t="shared" si="101"/>
        <v>1</v>
      </c>
      <c r="K3175" s="941"/>
    </row>
    <row r="3176" spans="1:11">
      <c r="A3176" s="15" t="s">
        <v>4657</v>
      </c>
      <c r="B3176" s="15" t="s">
        <v>17835</v>
      </c>
      <c r="C3176" s="772" t="s">
        <v>2141</v>
      </c>
      <c r="D3176" s="17" t="s">
        <v>14982</v>
      </c>
      <c r="E3176" s="825">
        <v>0</v>
      </c>
      <c r="F3176" s="772">
        <v>0</v>
      </c>
      <c r="G3176" s="825"/>
      <c r="H3176" s="772">
        <v>1</v>
      </c>
      <c r="I3176" s="819">
        <f t="shared" si="100"/>
        <v>0</v>
      </c>
      <c r="J3176" s="819">
        <f t="shared" si="101"/>
        <v>1</v>
      </c>
      <c r="K3176" s="941"/>
    </row>
    <row r="3177" spans="1:11">
      <c r="A3177" s="15" t="s">
        <v>4657</v>
      </c>
      <c r="B3177" s="15" t="s">
        <v>17835</v>
      </c>
      <c r="C3177" s="772" t="s">
        <v>2142</v>
      </c>
      <c r="D3177" s="17" t="s">
        <v>14983</v>
      </c>
      <c r="E3177" s="825">
        <v>0</v>
      </c>
      <c r="F3177" s="772">
        <v>0</v>
      </c>
      <c r="G3177" s="825"/>
      <c r="H3177" s="772">
        <v>1</v>
      </c>
      <c r="I3177" s="819">
        <f t="shared" si="100"/>
        <v>0</v>
      </c>
      <c r="J3177" s="819">
        <f t="shared" si="101"/>
        <v>1</v>
      </c>
      <c r="K3177" s="941"/>
    </row>
    <row r="3178" spans="1:11">
      <c r="A3178" s="15" t="s">
        <v>4657</v>
      </c>
      <c r="B3178" s="15" t="s">
        <v>17835</v>
      </c>
      <c r="C3178" s="772" t="s">
        <v>2143</v>
      </c>
      <c r="D3178" s="17" t="s">
        <v>14984</v>
      </c>
      <c r="E3178" s="825">
        <v>0</v>
      </c>
      <c r="F3178" s="772">
        <v>0</v>
      </c>
      <c r="G3178" s="825"/>
      <c r="H3178" s="772">
        <v>1</v>
      </c>
      <c r="I3178" s="819">
        <f t="shared" si="100"/>
        <v>0</v>
      </c>
      <c r="J3178" s="819">
        <f t="shared" si="101"/>
        <v>1</v>
      </c>
      <c r="K3178" s="941"/>
    </row>
    <row r="3179" spans="1:11">
      <c r="A3179" s="15" t="s">
        <v>4657</v>
      </c>
      <c r="B3179" s="15" t="s">
        <v>17835</v>
      </c>
      <c r="C3179" s="772" t="s">
        <v>2144</v>
      </c>
      <c r="D3179" s="17" t="s">
        <v>14985</v>
      </c>
      <c r="E3179" s="825">
        <v>0</v>
      </c>
      <c r="F3179" s="772">
        <v>0</v>
      </c>
      <c r="G3179" s="825"/>
      <c r="H3179" s="772">
        <v>1</v>
      </c>
      <c r="I3179" s="819">
        <f t="shared" si="100"/>
        <v>0</v>
      </c>
      <c r="J3179" s="819">
        <f t="shared" si="101"/>
        <v>1</v>
      </c>
      <c r="K3179" s="941"/>
    </row>
    <row r="3180" spans="1:11">
      <c r="A3180" s="15" t="s">
        <v>4657</v>
      </c>
      <c r="B3180" s="15" t="s">
        <v>17835</v>
      </c>
      <c r="C3180" s="772" t="s">
        <v>2145</v>
      </c>
      <c r="D3180" s="17" t="s">
        <v>14986</v>
      </c>
      <c r="E3180" s="825">
        <v>0</v>
      </c>
      <c r="F3180" s="772">
        <v>0</v>
      </c>
      <c r="G3180" s="825"/>
      <c r="H3180" s="772">
        <v>1</v>
      </c>
      <c r="I3180" s="819">
        <f t="shared" si="100"/>
        <v>0</v>
      </c>
      <c r="J3180" s="819">
        <f t="shared" si="101"/>
        <v>1</v>
      </c>
      <c r="K3180" s="941"/>
    </row>
    <row r="3181" spans="1:11">
      <c r="A3181" s="15" t="s">
        <v>4657</v>
      </c>
      <c r="B3181" s="15" t="s">
        <v>17835</v>
      </c>
      <c r="C3181" s="772" t="s">
        <v>2146</v>
      </c>
      <c r="D3181" s="17" t="s">
        <v>14987</v>
      </c>
      <c r="E3181" s="825">
        <v>0</v>
      </c>
      <c r="F3181" s="772">
        <v>0</v>
      </c>
      <c r="G3181" s="825"/>
      <c r="H3181" s="772">
        <v>1</v>
      </c>
      <c r="I3181" s="819">
        <f t="shared" si="100"/>
        <v>0</v>
      </c>
      <c r="J3181" s="819">
        <f t="shared" si="101"/>
        <v>1</v>
      </c>
      <c r="K3181" s="941"/>
    </row>
    <row r="3182" spans="1:11">
      <c r="A3182" s="15" t="s">
        <v>4657</v>
      </c>
      <c r="B3182" s="15" t="s">
        <v>17835</v>
      </c>
      <c r="C3182" s="772" t="s">
        <v>2147</v>
      </c>
      <c r="D3182" s="17" t="s">
        <v>14988</v>
      </c>
      <c r="E3182" s="825">
        <v>0</v>
      </c>
      <c r="F3182" s="772">
        <v>0</v>
      </c>
      <c r="G3182" s="825"/>
      <c r="H3182" s="772">
        <v>1</v>
      </c>
      <c r="I3182" s="819">
        <f t="shared" si="100"/>
        <v>0</v>
      </c>
      <c r="J3182" s="819">
        <f t="shared" si="101"/>
        <v>1</v>
      </c>
      <c r="K3182" s="941"/>
    </row>
    <row r="3183" spans="1:11">
      <c r="A3183" s="15" t="s">
        <v>4657</v>
      </c>
      <c r="B3183" s="15" t="s">
        <v>17835</v>
      </c>
      <c r="C3183" s="772" t="s">
        <v>2148</v>
      </c>
      <c r="D3183" s="17" t="s">
        <v>14989</v>
      </c>
      <c r="E3183" s="825">
        <v>0</v>
      </c>
      <c r="F3183" s="772">
        <v>0</v>
      </c>
      <c r="G3183" s="825"/>
      <c r="H3183" s="772">
        <v>1</v>
      </c>
      <c r="I3183" s="819">
        <f t="shared" si="100"/>
        <v>0</v>
      </c>
      <c r="J3183" s="819">
        <f t="shared" si="101"/>
        <v>1</v>
      </c>
      <c r="K3183" s="941"/>
    </row>
    <row r="3184" spans="1:11">
      <c r="A3184" s="15" t="s">
        <v>4657</v>
      </c>
      <c r="B3184" s="15" t="s">
        <v>17835</v>
      </c>
      <c r="C3184" s="772" t="s">
        <v>2149</v>
      </c>
      <c r="D3184" s="17" t="s">
        <v>14990</v>
      </c>
      <c r="E3184" s="825">
        <v>0</v>
      </c>
      <c r="F3184" s="772">
        <v>0</v>
      </c>
      <c r="G3184" s="825"/>
      <c r="H3184" s="772">
        <v>1</v>
      </c>
      <c r="I3184" s="819">
        <f t="shared" si="100"/>
        <v>0</v>
      </c>
      <c r="J3184" s="819">
        <f t="shared" si="101"/>
        <v>1</v>
      </c>
      <c r="K3184" s="941"/>
    </row>
    <row r="3185" spans="1:11">
      <c r="A3185" s="15" t="s">
        <v>4657</v>
      </c>
      <c r="B3185" s="15" t="s">
        <v>17835</v>
      </c>
      <c r="C3185" s="772" t="s">
        <v>2150</v>
      </c>
      <c r="D3185" s="17" t="s">
        <v>14991</v>
      </c>
      <c r="E3185" s="825">
        <v>0</v>
      </c>
      <c r="F3185" s="772">
        <v>0</v>
      </c>
      <c r="G3185" s="825"/>
      <c r="H3185" s="772">
        <v>1</v>
      </c>
      <c r="I3185" s="819">
        <f t="shared" si="100"/>
        <v>0</v>
      </c>
      <c r="J3185" s="819">
        <f t="shared" si="101"/>
        <v>1</v>
      </c>
      <c r="K3185" s="941"/>
    </row>
    <row r="3186" spans="1:11">
      <c r="A3186" s="15" t="s">
        <v>4657</v>
      </c>
      <c r="B3186" s="15" t="s">
        <v>17835</v>
      </c>
      <c r="C3186" s="772" t="s">
        <v>2151</v>
      </c>
      <c r="D3186" s="17" t="s">
        <v>14992</v>
      </c>
      <c r="E3186" s="825">
        <v>0</v>
      </c>
      <c r="F3186" s="772">
        <v>0</v>
      </c>
      <c r="G3186" s="825"/>
      <c r="H3186" s="772">
        <v>1</v>
      </c>
      <c r="I3186" s="819">
        <f t="shared" si="100"/>
        <v>0</v>
      </c>
      <c r="J3186" s="819">
        <f t="shared" si="101"/>
        <v>1</v>
      </c>
      <c r="K3186" s="941"/>
    </row>
    <row r="3187" spans="1:11">
      <c r="A3187" s="15" t="s">
        <v>4657</v>
      </c>
      <c r="B3187" s="15" t="s">
        <v>17835</v>
      </c>
      <c r="C3187" s="772" t="s">
        <v>2152</v>
      </c>
      <c r="D3187" s="17" t="s">
        <v>14993</v>
      </c>
      <c r="E3187" s="825">
        <v>0</v>
      </c>
      <c r="F3187" s="772">
        <v>0</v>
      </c>
      <c r="G3187" s="825"/>
      <c r="H3187" s="772">
        <v>1</v>
      </c>
      <c r="I3187" s="819">
        <f t="shared" si="100"/>
        <v>0</v>
      </c>
      <c r="J3187" s="819">
        <f t="shared" si="101"/>
        <v>1</v>
      </c>
      <c r="K3187" s="941"/>
    </row>
    <row r="3188" spans="1:11">
      <c r="A3188" s="15" t="s">
        <v>4657</v>
      </c>
      <c r="B3188" s="15" t="s">
        <v>17835</v>
      </c>
      <c r="C3188" s="772" t="s">
        <v>2153</v>
      </c>
      <c r="D3188" s="17" t="s">
        <v>14994</v>
      </c>
      <c r="E3188" s="825">
        <v>0</v>
      </c>
      <c r="F3188" s="772">
        <v>0</v>
      </c>
      <c r="G3188" s="825"/>
      <c r="H3188" s="772">
        <v>1</v>
      </c>
      <c r="I3188" s="819">
        <f t="shared" si="100"/>
        <v>0</v>
      </c>
      <c r="J3188" s="819">
        <f t="shared" si="101"/>
        <v>1</v>
      </c>
      <c r="K3188" s="941"/>
    </row>
    <row r="3189" spans="1:11">
      <c r="A3189" s="15" t="s">
        <v>4657</v>
      </c>
      <c r="B3189" s="15" t="s">
        <v>17835</v>
      </c>
      <c r="C3189" s="772" t="s">
        <v>2154</v>
      </c>
      <c r="D3189" s="17" t="s">
        <v>14995</v>
      </c>
      <c r="E3189" s="825">
        <v>0</v>
      </c>
      <c r="F3189" s="772">
        <v>0</v>
      </c>
      <c r="G3189" s="825"/>
      <c r="H3189" s="772">
        <v>1</v>
      </c>
      <c r="I3189" s="819">
        <f t="shared" si="100"/>
        <v>0</v>
      </c>
      <c r="J3189" s="819">
        <f t="shared" si="101"/>
        <v>1</v>
      </c>
      <c r="K3189" s="941"/>
    </row>
    <row r="3190" spans="1:11">
      <c r="A3190" s="15" t="s">
        <v>4657</v>
      </c>
      <c r="B3190" s="15" t="s">
        <v>17835</v>
      </c>
      <c r="C3190" s="772" t="s">
        <v>2155</v>
      </c>
      <c r="D3190" s="17" t="s">
        <v>14996</v>
      </c>
      <c r="E3190" s="825">
        <v>0</v>
      </c>
      <c r="F3190" s="772">
        <v>0</v>
      </c>
      <c r="G3190" s="825"/>
      <c r="H3190" s="772">
        <v>1</v>
      </c>
      <c r="I3190" s="819">
        <f t="shared" si="100"/>
        <v>0</v>
      </c>
      <c r="J3190" s="819">
        <f t="shared" si="101"/>
        <v>1</v>
      </c>
      <c r="K3190" s="941"/>
    </row>
    <row r="3191" spans="1:11">
      <c r="A3191" s="15" t="s">
        <v>4657</v>
      </c>
      <c r="B3191" s="15" t="s">
        <v>17835</v>
      </c>
      <c r="C3191" s="772" t="s">
        <v>2156</v>
      </c>
      <c r="D3191" s="17" t="s">
        <v>14997</v>
      </c>
      <c r="E3191" s="825">
        <v>0</v>
      </c>
      <c r="F3191" s="772">
        <v>0</v>
      </c>
      <c r="G3191" s="825"/>
      <c r="H3191" s="772">
        <v>1</v>
      </c>
      <c r="I3191" s="819">
        <f t="shared" si="100"/>
        <v>0</v>
      </c>
      <c r="J3191" s="819">
        <f t="shared" si="101"/>
        <v>1</v>
      </c>
      <c r="K3191" s="941"/>
    </row>
    <row r="3192" spans="1:11">
      <c r="A3192" s="15" t="s">
        <v>4657</v>
      </c>
      <c r="B3192" s="15" t="s">
        <v>17835</v>
      </c>
      <c r="C3192" s="772" t="s">
        <v>4580</v>
      </c>
      <c r="D3192" s="17" t="s">
        <v>14998</v>
      </c>
      <c r="E3192" s="825">
        <v>0</v>
      </c>
      <c r="F3192" s="772">
        <v>0</v>
      </c>
      <c r="G3192" s="825"/>
      <c r="H3192" s="772">
        <v>1</v>
      </c>
      <c r="I3192" s="819">
        <f t="shared" si="100"/>
        <v>0</v>
      </c>
      <c r="J3192" s="819">
        <f t="shared" si="101"/>
        <v>1</v>
      </c>
      <c r="K3192" s="941"/>
    </row>
    <row r="3193" spans="1:11">
      <c r="A3193" s="15" t="s">
        <v>4657</v>
      </c>
      <c r="B3193" s="15" t="s">
        <v>17835</v>
      </c>
      <c r="C3193" s="772" t="s">
        <v>18652</v>
      </c>
      <c r="D3193" s="17" t="s">
        <v>14999</v>
      </c>
      <c r="E3193" s="825">
        <v>0</v>
      </c>
      <c r="F3193" s="772">
        <v>0</v>
      </c>
      <c r="G3193" s="825"/>
      <c r="H3193" s="772">
        <v>1</v>
      </c>
      <c r="I3193" s="819">
        <f t="shared" si="100"/>
        <v>0</v>
      </c>
      <c r="J3193" s="819">
        <f t="shared" si="101"/>
        <v>1</v>
      </c>
      <c r="K3193" s="941"/>
    </row>
    <row r="3194" spans="1:11">
      <c r="A3194" s="15" t="s">
        <v>4657</v>
      </c>
      <c r="B3194" s="15" t="s">
        <v>17835</v>
      </c>
      <c r="C3194" s="772" t="s">
        <v>18653</v>
      </c>
      <c r="D3194" s="17" t="s">
        <v>15000</v>
      </c>
      <c r="E3194" s="825">
        <v>0</v>
      </c>
      <c r="F3194" s="772">
        <v>0</v>
      </c>
      <c r="G3194" s="825"/>
      <c r="H3194" s="772">
        <v>1</v>
      </c>
      <c r="I3194" s="819">
        <f t="shared" si="100"/>
        <v>0</v>
      </c>
      <c r="J3194" s="819">
        <f t="shared" si="101"/>
        <v>1</v>
      </c>
      <c r="K3194" s="941"/>
    </row>
    <row r="3195" spans="1:11">
      <c r="A3195" s="15" t="s">
        <v>4657</v>
      </c>
      <c r="B3195" s="15" t="s">
        <v>17835</v>
      </c>
      <c r="C3195" s="772" t="s">
        <v>2157</v>
      </c>
      <c r="D3195" s="17" t="s">
        <v>15001</v>
      </c>
      <c r="E3195" s="825">
        <v>0</v>
      </c>
      <c r="F3195" s="772">
        <v>0</v>
      </c>
      <c r="G3195" s="825"/>
      <c r="H3195" s="772">
        <v>1</v>
      </c>
      <c r="I3195" s="819">
        <f t="shared" si="100"/>
        <v>0</v>
      </c>
      <c r="J3195" s="819">
        <f t="shared" si="101"/>
        <v>1</v>
      </c>
      <c r="K3195" s="941"/>
    </row>
    <row r="3196" spans="1:11">
      <c r="A3196" s="15" t="s">
        <v>4657</v>
      </c>
      <c r="B3196" s="15" t="s">
        <v>17835</v>
      </c>
      <c r="C3196" s="772" t="s">
        <v>2158</v>
      </c>
      <c r="D3196" s="17" t="s">
        <v>15002</v>
      </c>
      <c r="E3196" s="825">
        <v>0</v>
      </c>
      <c r="F3196" s="772">
        <v>0</v>
      </c>
      <c r="G3196" s="825"/>
      <c r="H3196" s="772">
        <v>1</v>
      </c>
      <c r="I3196" s="819">
        <f t="shared" si="100"/>
        <v>0</v>
      </c>
      <c r="J3196" s="819">
        <f t="shared" si="101"/>
        <v>1</v>
      </c>
      <c r="K3196" s="941"/>
    </row>
    <row r="3197" spans="1:11">
      <c r="A3197" s="15" t="s">
        <v>4657</v>
      </c>
      <c r="B3197" s="15" t="s">
        <v>17835</v>
      </c>
      <c r="C3197" s="772" t="s">
        <v>18654</v>
      </c>
      <c r="D3197" s="17" t="s">
        <v>15003</v>
      </c>
      <c r="E3197" s="825">
        <v>0</v>
      </c>
      <c r="F3197" s="772">
        <v>0</v>
      </c>
      <c r="G3197" s="825"/>
      <c r="H3197" s="772">
        <v>1</v>
      </c>
      <c r="I3197" s="819">
        <f t="shared" si="100"/>
        <v>0</v>
      </c>
      <c r="J3197" s="819">
        <f t="shared" si="101"/>
        <v>1</v>
      </c>
      <c r="K3197" s="941"/>
    </row>
    <row r="3198" spans="1:11">
      <c r="A3198" s="15" t="s">
        <v>4657</v>
      </c>
      <c r="B3198" s="15" t="s">
        <v>17835</v>
      </c>
      <c r="C3198" s="772" t="s">
        <v>4581</v>
      </c>
      <c r="D3198" s="17" t="s">
        <v>15004</v>
      </c>
      <c r="E3198" s="825">
        <v>0</v>
      </c>
      <c r="F3198" s="772">
        <v>0</v>
      </c>
      <c r="G3198" s="825"/>
      <c r="H3198" s="772">
        <v>1</v>
      </c>
      <c r="I3198" s="819">
        <f t="shared" si="100"/>
        <v>0</v>
      </c>
      <c r="J3198" s="819">
        <f t="shared" si="101"/>
        <v>1</v>
      </c>
      <c r="K3198" s="941"/>
    </row>
    <row r="3199" spans="1:11">
      <c r="A3199" s="15" t="s">
        <v>4657</v>
      </c>
      <c r="B3199" s="15" t="s">
        <v>17835</v>
      </c>
      <c r="C3199" s="772" t="s">
        <v>2159</v>
      </c>
      <c r="D3199" s="17" t="s">
        <v>15005</v>
      </c>
      <c r="E3199" s="825">
        <v>0</v>
      </c>
      <c r="F3199" s="772">
        <v>0</v>
      </c>
      <c r="G3199" s="825"/>
      <c r="H3199" s="772">
        <v>1</v>
      </c>
      <c r="I3199" s="819">
        <f t="shared" si="100"/>
        <v>0</v>
      </c>
      <c r="J3199" s="819">
        <f t="shared" si="101"/>
        <v>1</v>
      </c>
      <c r="K3199" s="941"/>
    </row>
    <row r="3200" spans="1:11">
      <c r="A3200" s="15" t="s">
        <v>4657</v>
      </c>
      <c r="B3200" s="15" t="s">
        <v>17835</v>
      </c>
      <c r="C3200" s="772" t="s">
        <v>4582</v>
      </c>
      <c r="D3200" s="17" t="s">
        <v>15007</v>
      </c>
      <c r="E3200" s="825">
        <v>0</v>
      </c>
      <c r="F3200" s="772">
        <v>0</v>
      </c>
      <c r="G3200" s="825"/>
      <c r="H3200" s="772">
        <v>1</v>
      </c>
      <c r="I3200" s="819">
        <f t="shared" si="100"/>
        <v>0</v>
      </c>
      <c r="J3200" s="819">
        <f t="shared" si="101"/>
        <v>1</v>
      </c>
      <c r="K3200" s="941"/>
    </row>
    <row r="3201" spans="1:11">
      <c r="A3201" s="15" t="s">
        <v>4657</v>
      </c>
      <c r="B3201" s="15" t="s">
        <v>17835</v>
      </c>
      <c r="C3201" s="772" t="s">
        <v>4583</v>
      </c>
      <c r="D3201" s="17" t="s">
        <v>15008</v>
      </c>
      <c r="E3201" s="825">
        <v>0</v>
      </c>
      <c r="F3201" s="772">
        <v>0</v>
      </c>
      <c r="G3201" s="825"/>
      <c r="H3201" s="772">
        <v>1</v>
      </c>
      <c r="I3201" s="819">
        <f t="shared" ref="I3201:I3264" si="102">E3201+G3201</f>
        <v>0</v>
      </c>
      <c r="J3201" s="819">
        <f t="shared" ref="J3201:J3264" si="103">F3201+H3201</f>
        <v>1</v>
      </c>
      <c r="K3201" s="941"/>
    </row>
    <row r="3202" spans="1:11">
      <c r="A3202" s="15" t="s">
        <v>4657</v>
      </c>
      <c r="B3202" s="15" t="s">
        <v>17835</v>
      </c>
      <c r="C3202" s="772" t="s">
        <v>2160</v>
      </c>
      <c r="D3202" s="17" t="s">
        <v>15009</v>
      </c>
      <c r="E3202" s="825">
        <v>0</v>
      </c>
      <c r="F3202" s="772">
        <v>0</v>
      </c>
      <c r="G3202" s="825"/>
      <c r="H3202" s="772">
        <v>1</v>
      </c>
      <c r="I3202" s="819">
        <f t="shared" si="102"/>
        <v>0</v>
      </c>
      <c r="J3202" s="819">
        <f t="shared" si="103"/>
        <v>1</v>
      </c>
      <c r="K3202" s="941"/>
    </row>
    <row r="3203" spans="1:11">
      <c r="A3203" s="15" t="s">
        <v>4657</v>
      </c>
      <c r="B3203" s="15" t="s">
        <v>17835</v>
      </c>
      <c r="C3203" s="772" t="s">
        <v>2161</v>
      </c>
      <c r="D3203" s="17" t="s">
        <v>15010</v>
      </c>
      <c r="E3203" s="825">
        <v>0</v>
      </c>
      <c r="F3203" s="772">
        <v>0</v>
      </c>
      <c r="G3203" s="825">
        <v>1</v>
      </c>
      <c r="H3203" s="772">
        <v>1</v>
      </c>
      <c r="I3203" s="819">
        <f t="shared" si="102"/>
        <v>1</v>
      </c>
      <c r="J3203" s="819">
        <f t="shared" si="103"/>
        <v>1</v>
      </c>
      <c r="K3203" s="941"/>
    </row>
    <row r="3204" spans="1:11">
      <c r="A3204" s="15" t="s">
        <v>4657</v>
      </c>
      <c r="B3204" s="15" t="s">
        <v>17835</v>
      </c>
      <c r="C3204" s="772" t="s">
        <v>2162</v>
      </c>
      <c r="D3204" s="17" t="s">
        <v>15011</v>
      </c>
      <c r="E3204" s="825">
        <v>0</v>
      </c>
      <c r="F3204" s="772">
        <v>0</v>
      </c>
      <c r="G3204" s="825"/>
      <c r="H3204" s="772">
        <v>1</v>
      </c>
      <c r="I3204" s="819">
        <f t="shared" si="102"/>
        <v>0</v>
      </c>
      <c r="J3204" s="819">
        <f t="shared" si="103"/>
        <v>1</v>
      </c>
      <c r="K3204" s="941"/>
    </row>
    <row r="3205" spans="1:11">
      <c r="A3205" s="15" t="s">
        <v>4657</v>
      </c>
      <c r="B3205" s="15" t="s">
        <v>17835</v>
      </c>
      <c r="C3205" s="772" t="s">
        <v>2163</v>
      </c>
      <c r="D3205" s="17" t="s">
        <v>15012</v>
      </c>
      <c r="E3205" s="825">
        <v>0</v>
      </c>
      <c r="F3205" s="772">
        <v>0</v>
      </c>
      <c r="G3205" s="825"/>
      <c r="H3205" s="772">
        <v>1</v>
      </c>
      <c r="I3205" s="819">
        <f t="shared" si="102"/>
        <v>0</v>
      </c>
      <c r="J3205" s="819">
        <f t="shared" si="103"/>
        <v>1</v>
      </c>
      <c r="K3205" s="941"/>
    </row>
    <row r="3206" spans="1:11">
      <c r="A3206" s="15" t="s">
        <v>4657</v>
      </c>
      <c r="B3206" s="15" t="s">
        <v>17835</v>
      </c>
      <c r="C3206" s="772" t="s">
        <v>2164</v>
      </c>
      <c r="D3206" s="17" t="s">
        <v>15013</v>
      </c>
      <c r="E3206" s="825">
        <v>0</v>
      </c>
      <c r="F3206" s="772">
        <v>0</v>
      </c>
      <c r="G3206" s="825"/>
      <c r="H3206" s="772">
        <v>1</v>
      </c>
      <c r="I3206" s="819">
        <f t="shared" si="102"/>
        <v>0</v>
      </c>
      <c r="J3206" s="819">
        <f t="shared" si="103"/>
        <v>1</v>
      </c>
      <c r="K3206" s="941"/>
    </row>
    <row r="3207" spans="1:11">
      <c r="A3207" s="15" t="s">
        <v>4657</v>
      </c>
      <c r="B3207" s="15" t="s">
        <v>17835</v>
      </c>
      <c r="C3207" s="772" t="s">
        <v>2165</v>
      </c>
      <c r="D3207" s="17" t="s">
        <v>15014</v>
      </c>
      <c r="E3207" s="825">
        <v>0</v>
      </c>
      <c r="F3207" s="772">
        <v>0</v>
      </c>
      <c r="G3207" s="825"/>
      <c r="H3207" s="772">
        <v>1</v>
      </c>
      <c r="I3207" s="819">
        <f t="shared" si="102"/>
        <v>0</v>
      </c>
      <c r="J3207" s="819">
        <f t="shared" si="103"/>
        <v>1</v>
      </c>
      <c r="K3207" s="941"/>
    </row>
    <row r="3208" spans="1:11">
      <c r="A3208" s="15" t="s">
        <v>4657</v>
      </c>
      <c r="B3208" s="15" t="s">
        <v>17835</v>
      </c>
      <c r="C3208" s="772" t="s">
        <v>2166</v>
      </c>
      <c r="D3208" s="17" t="s">
        <v>15015</v>
      </c>
      <c r="E3208" s="825">
        <v>0</v>
      </c>
      <c r="F3208" s="772">
        <v>0</v>
      </c>
      <c r="G3208" s="825"/>
      <c r="H3208" s="772">
        <v>1</v>
      </c>
      <c r="I3208" s="819">
        <f t="shared" si="102"/>
        <v>0</v>
      </c>
      <c r="J3208" s="819">
        <f t="shared" si="103"/>
        <v>1</v>
      </c>
      <c r="K3208" s="941"/>
    </row>
    <row r="3209" spans="1:11">
      <c r="A3209" s="15" t="s">
        <v>4657</v>
      </c>
      <c r="B3209" s="15" t="s">
        <v>17835</v>
      </c>
      <c r="C3209" s="772" t="s">
        <v>4584</v>
      </c>
      <c r="D3209" s="17" t="s">
        <v>15020</v>
      </c>
      <c r="E3209" s="825">
        <v>0</v>
      </c>
      <c r="F3209" s="772">
        <v>0</v>
      </c>
      <c r="G3209" s="825"/>
      <c r="H3209" s="772">
        <v>1</v>
      </c>
      <c r="I3209" s="819">
        <f t="shared" si="102"/>
        <v>0</v>
      </c>
      <c r="J3209" s="819">
        <f t="shared" si="103"/>
        <v>1</v>
      </c>
      <c r="K3209" s="941"/>
    </row>
    <row r="3210" spans="1:11">
      <c r="A3210" s="15" t="s">
        <v>4657</v>
      </c>
      <c r="B3210" s="15" t="s">
        <v>17835</v>
      </c>
      <c r="C3210" s="772" t="s">
        <v>4585</v>
      </c>
      <c r="D3210" s="17" t="s">
        <v>15021</v>
      </c>
      <c r="E3210" s="825">
        <v>0</v>
      </c>
      <c r="F3210" s="772">
        <v>0</v>
      </c>
      <c r="G3210" s="825"/>
      <c r="H3210" s="772">
        <v>1</v>
      </c>
      <c r="I3210" s="819">
        <f t="shared" si="102"/>
        <v>0</v>
      </c>
      <c r="J3210" s="819">
        <f t="shared" si="103"/>
        <v>1</v>
      </c>
      <c r="K3210" s="941"/>
    </row>
    <row r="3211" spans="1:11">
      <c r="A3211" s="15" t="s">
        <v>4657</v>
      </c>
      <c r="B3211" s="15" t="s">
        <v>17835</v>
      </c>
      <c r="C3211" s="772" t="s">
        <v>2170</v>
      </c>
      <c r="D3211" s="17" t="s">
        <v>15022</v>
      </c>
      <c r="E3211" s="825">
        <v>0</v>
      </c>
      <c r="F3211" s="772">
        <v>0</v>
      </c>
      <c r="G3211" s="825"/>
      <c r="H3211" s="772">
        <v>1</v>
      </c>
      <c r="I3211" s="819">
        <f t="shared" si="102"/>
        <v>0</v>
      </c>
      <c r="J3211" s="819">
        <f t="shared" si="103"/>
        <v>1</v>
      </c>
      <c r="K3211" s="941"/>
    </row>
    <row r="3212" spans="1:11">
      <c r="A3212" s="15" t="s">
        <v>4657</v>
      </c>
      <c r="B3212" s="15" t="s">
        <v>17835</v>
      </c>
      <c r="C3212" s="772" t="s">
        <v>2171</v>
      </c>
      <c r="D3212" s="17" t="s">
        <v>15023</v>
      </c>
      <c r="E3212" s="825">
        <v>0</v>
      </c>
      <c r="F3212" s="772">
        <v>0</v>
      </c>
      <c r="G3212" s="825"/>
      <c r="H3212" s="772">
        <v>1</v>
      </c>
      <c r="I3212" s="819">
        <f t="shared" si="102"/>
        <v>0</v>
      </c>
      <c r="J3212" s="819">
        <f t="shared" si="103"/>
        <v>1</v>
      </c>
      <c r="K3212" s="941"/>
    </row>
    <row r="3213" spans="1:11">
      <c r="A3213" s="15" t="s">
        <v>4657</v>
      </c>
      <c r="B3213" s="15" t="s">
        <v>17835</v>
      </c>
      <c r="C3213" s="772" t="s">
        <v>2172</v>
      </c>
      <c r="D3213" s="17" t="s">
        <v>15024</v>
      </c>
      <c r="E3213" s="825">
        <v>0</v>
      </c>
      <c r="F3213" s="772">
        <v>0</v>
      </c>
      <c r="G3213" s="825">
        <v>1</v>
      </c>
      <c r="H3213" s="772">
        <v>1</v>
      </c>
      <c r="I3213" s="819">
        <f t="shared" si="102"/>
        <v>1</v>
      </c>
      <c r="J3213" s="819">
        <f t="shared" si="103"/>
        <v>1</v>
      </c>
      <c r="K3213" s="941"/>
    </row>
    <row r="3214" spans="1:11">
      <c r="A3214" s="15" t="s">
        <v>4657</v>
      </c>
      <c r="B3214" s="15" t="s">
        <v>17835</v>
      </c>
      <c r="C3214" s="772" t="s">
        <v>2173</v>
      </c>
      <c r="D3214" s="17" t="s">
        <v>15025</v>
      </c>
      <c r="E3214" s="825">
        <v>0</v>
      </c>
      <c r="F3214" s="772">
        <v>0</v>
      </c>
      <c r="G3214" s="825"/>
      <c r="H3214" s="772">
        <v>1</v>
      </c>
      <c r="I3214" s="819">
        <f t="shared" si="102"/>
        <v>0</v>
      </c>
      <c r="J3214" s="819">
        <f t="shared" si="103"/>
        <v>1</v>
      </c>
      <c r="K3214" s="941"/>
    </row>
    <row r="3215" spans="1:11">
      <c r="A3215" s="15" t="s">
        <v>4657</v>
      </c>
      <c r="B3215" s="15" t="s">
        <v>17835</v>
      </c>
      <c r="C3215" s="772" t="s">
        <v>2174</v>
      </c>
      <c r="D3215" s="17" t="s">
        <v>15026</v>
      </c>
      <c r="E3215" s="825">
        <v>0</v>
      </c>
      <c r="F3215" s="772">
        <v>0</v>
      </c>
      <c r="G3215" s="825">
        <v>1</v>
      </c>
      <c r="H3215" s="772">
        <v>1</v>
      </c>
      <c r="I3215" s="819">
        <f t="shared" si="102"/>
        <v>1</v>
      </c>
      <c r="J3215" s="819">
        <f t="shared" si="103"/>
        <v>1</v>
      </c>
      <c r="K3215" s="941"/>
    </row>
    <row r="3216" spans="1:11">
      <c r="A3216" s="15" t="s">
        <v>4657</v>
      </c>
      <c r="B3216" s="15" t="s">
        <v>17835</v>
      </c>
      <c r="C3216" s="772" t="s">
        <v>2175</v>
      </c>
      <c r="D3216" s="17" t="s">
        <v>15027</v>
      </c>
      <c r="E3216" s="825">
        <v>0</v>
      </c>
      <c r="F3216" s="772">
        <v>0</v>
      </c>
      <c r="G3216" s="825"/>
      <c r="H3216" s="772">
        <v>1</v>
      </c>
      <c r="I3216" s="819">
        <f t="shared" si="102"/>
        <v>0</v>
      </c>
      <c r="J3216" s="819">
        <f t="shared" si="103"/>
        <v>1</v>
      </c>
      <c r="K3216" s="941"/>
    </row>
    <row r="3217" spans="1:11">
      <c r="A3217" s="15" t="s">
        <v>4657</v>
      </c>
      <c r="B3217" s="15" t="s">
        <v>17835</v>
      </c>
      <c r="C3217" s="772" t="s">
        <v>2176</v>
      </c>
      <c r="D3217" s="17" t="s">
        <v>15028</v>
      </c>
      <c r="E3217" s="825">
        <v>0</v>
      </c>
      <c r="F3217" s="772">
        <v>0</v>
      </c>
      <c r="G3217" s="825">
        <v>1</v>
      </c>
      <c r="H3217" s="772">
        <v>1</v>
      </c>
      <c r="I3217" s="819">
        <f t="shared" si="102"/>
        <v>1</v>
      </c>
      <c r="J3217" s="819">
        <f t="shared" si="103"/>
        <v>1</v>
      </c>
      <c r="K3217" s="941"/>
    </row>
    <row r="3218" spans="1:11">
      <c r="A3218" s="15" t="s">
        <v>4657</v>
      </c>
      <c r="B3218" s="15" t="s">
        <v>17835</v>
      </c>
      <c r="C3218" s="772" t="s">
        <v>2177</v>
      </c>
      <c r="D3218" s="17" t="s">
        <v>15029</v>
      </c>
      <c r="E3218" s="825">
        <v>0</v>
      </c>
      <c r="F3218" s="772">
        <v>0</v>
      </c>
      <c r="G3218" s="825"/>
      <c r="H3218" s="772">
        <v>1</v>
      </c>
      <c r="I3218" s="819">
        <f t="shared" si="102"/>
        <v>0</v>
      </c>
      <c r="J3218" s="819">
        <f t="shared" si="103"/>
        <v>1</v>
      </c>
      <c r="K3218" s="941"/>
    </row>
    <row r="3219" spans="1:11">
      <c r="A3219" s="15" t="s">
        <v>4657</v>
      </c>
      <c r="B3219" s="15" t="s">
        <v>17835</v>
      </c>
      <c r="C3219" s="772" t="s">
        <v>4586</v>
      </c>
      <c r="D3219" s="17" t="s">
        <v>15034</v>
      </c>
      <c r="E3219" s="825">
        <v>0</v>
      </c>
      <c r="F3219" s="772">
        <v>0</v>
      </c>
      <c r="G3219" s="825"/>
      <c r="H3219" s="772">
        <v>1</v>
      </c>
      <c r="I3219" s="819">
        <f t="shared" si="102"/>
        <v>0</v>
      </c>
      <c r="J3219" s="819">
        <f t="shared" si="103"/>
        <v>1</v>
      </c>
      <c r="K3219" s="941"/>
    </row>
    <row r="3220" spans="1:11">
      <c r="A3220" s="15" t="s">
        <v>4657</v>
      </c>
      <c r="B3220" s="15" t="s">
        <v>17835</v>
      </c>
      <c r="C3220" s="772" t="s">
        <v>4587</v>
      </c>
      <c r="D3220" s="17" t="s">
        <v>15035</v>
      </c>
      <c r="E3220" s="825">
        <v>0</v>
      </c>
      <c r="F3220" s="772">
        <v>0</v>
      </c>
      <c r="G3220" s="825"/>
      <c r="H3220" s="772">
        <v>1</v>
      </c>
      <c r="I3220" s="819">
        <f t="shared" si="102"/>
        <v>0</v>
      </c>
      <c r="J3220" s="819">
        <f t="shared" si="103"/>
        <v>1</v>
      </c>
      <c r="K3220" s="941"/>
    </row>
    <row r="3221" spans="1:11">
      <c r="A3221" s="15" t="s">
        <v>4657</v>
      </c>
      <c r="B3221" s="15" t="s">
        <v>17835</v>
      </c>
      <c r="C3221" s="772" t="s">
        <v>4588</v>
      </c>
      <c r="D3221" s="17" t="s">
        <v>15036</v>
      </c>
      <c r="E3221" s="825">
        <v>0</v>
      </c>
      <c r="F3221" s="772">
        <v>0</v>
      </c>
      <c r="G3221" s="825"/>
      <c r="H3221" s="772">
        <v>1</v>
      </c>
      <c r="I3221" s="819">
        <f t="shared" si="102"/>
        <v>0</v>
      </c>
      <c r="J3221" s="819">
        <f t="shared" si="103"/>
        <v>1</v>
      </c>
      <c r="K3221" s="941"/>
    </row>
    <row r="3222" spans="1:11">
      <c r="A3222" s="15" t="s">
        <v>4657</v>
      </c>
      <c r="B3222" s="15" t="s">
        <v>17835</v>
      </c>
      <c r="C3222" s="772" t="s">
        <v>4589</v>
      </c>
      <c r="D3222" s="17" t="s">
        <v>15037</v>
      </c>
      <c r="E3222" s="825">
        <v>0</v>
      </c>
      <c r="F3222" s="772">
        <v>0</v>
      </c>
      <c r="G3222" s="825"/>
      <c r="H3222" s="772">
        <v>1</v>
      </c>
      <c r="I3222" s="819">
        <f t="shared" si="102"/>
        <v>0</v>
      </c>
      <c r="J3222" s="819">
        <f t="shared" si="103"/>
        <v>1</v>
      </c>
      <c r="K3222" s="941"/>
    </row>
    <row r="3223" spans="1:11">
      <c r="A3223" s="15" t="s">
        <v>4657</v>
      </c>
      <c r="B3223" s="15" t="s">
        <v>17835</v>
      </c>
      <c r="C3223" s="772" t="s">
        <v>2182</v>
      </c>
      <c r="D3223" s="17" t="s">
        <v>15038</v>
      </c>
      <c r="E3223" s="825">
        <v>0</v>
      </c>
      <c r="F3223" s="772">
        <v>0</v>
      </c>
      <c r="G3223" s="825"/>
      <c r="H3223" s="772">
        <v>1</v>
      </c>
      <c r="I3223" s="819">
        <f t="shared" si="102"/>
        <v>0</v>
      </c>
      <c r="J3223" s="819">
        <f t="shared" si="103"/>
        <v>1</v>
      </c>
      <c r="K3223" s="941"/>
    </row>
    <row r="3224" spans="1:11">
      <c r="A3224" s="15" t="s">
        <v>4657</v>
      </c>
      <c r="B3224" s="15" t="s">
        <v>17835</v>
      </c>
      <c r="C3224" s="772" t="s">
        <v>2183</v>
      </c>
      <c r="D3224" s="17" t="s">
        <v>15039</v>
      </c>
      <c r="E3224" s="825">
        <v>0</v>
      </c>
      <c r="F3224" s="772">
        <v>0</v>
      </c>
      <c r="G3224" s="825"/>
      <c r="H3224" s="772">
        <v>1</v>
      </c>
      <c r="I3224" s="819">
        <f t="shared" si="102"/>
        <v>0</v>
      </c>
      <c r="J3224" s="819">
        <f t="shared" si="103"/>
        <v>1</v>
      </c>
      <c r="K3224" s="941"/>
    </row>
    <row r="3225" spans="1:11">
      <c r="A3225" s="15" t="s">
        <v>4657</v>
      </c>
      <c r="B3225" s="15" t="s">
        <v>17835</v>
      </c>
      <c r="C3225" s="772" t="s">
        <v>2184</v>
      </c>
      <c r="D3225" s="17" t="s">
        <v>15040</v>
      </c>
      <c r="E3225" s="825">
        <v>0</v>
      </c>
      <c r="F3225" s="772">
        <v>0</v>
      </c>
      <c r="G3225" s="825"/>
      <c r="H3225" s="772">
        <v>1</v>
      </c>
      <c r="I3225" s="819">
        <f t="shared" si="102"/>
        <v>0</v>
      </c>
      <c r="J3225" s="819">
        <f t="shared" si="103"/>
        <v>1</v>
      </c>
      <c r="K3225" s="941"/>
    </row>
    <row r="3226" spans="1:11">
      <c r="A3226" s="15" t="s">
        <v>4657</v>
      </c>
      <c r="B3226" s="15" t="s">
        <v>17835</v>
      </c>
      <c r="C3226" s="772" t="s">
        <v>2185</v>
      </c>
      <c r="D3226" s="17" t="s">
        <v>15041</v>
      </c>
      <c r="E3226" s="825">
        <v>0</v>
      </c>
      <c r="F3226" s="772">
        <v>0</v>
      </c>
      <c r="G3226" s="825"/>
      <c r="H3226" s="772">
        <v>1</v>
      </c>
      <c r="I3226" s="819">
        <f t="shared" si="102"/>
        <v>0</v>
      </c>
      <c r="J3226" s="819">
        <f t="shared" si="103"/>
        <v>1</v>
      </c>
      <c r="K3226" s="941"/>
    </row>
    <row r="3227" spans="1:11">
      <c r="A3227" s="15" t="s">
        <v>4657</v>
      </c>
      <c r="B3227" s="15" t="s">
        <v>17835</v>
      </c>
      <c r="C3227" s="772" t="s">
        <v>2186</v>
      </c>
      <c r="D3227" s="17" t="s">
        <v>15042</v>
      </c>
      <c r="E3227" s="825">
        <v>0</v>
      </c>
      <c r="F3227" s="772">
        <v>0</v>
      </c>
      <c r="G3227" s="825"/>
      <c r="H3227" s="772">
        <v>1</v>
      </c>
      <c r="I3227" s="819">
        <f t="shared" si="102"/>
        <v>0</v>
      </c>
      <c r="J3227" s="819">
        <f t="shared" si="103"/>
        <v>1</v>
      </c>
      <c r="K3227" s="941"/>
    </row>
    <row r="3228" spans="1:11">
      <c r="A3228" s="15" t="s">
        <v>4657</v>
      </c>
      <c r="B3228" s="15" t="s">
        <v>17835</v>
      </c>
      <c r="C3228" s="772" t="s">
        <v>2187</v>
      </c>
      <c r="D3228" s="17" t="s">
        <v>15043</v>
      </c>
      <c r="E3228" s="825">
        <v>0</v>
      </c>
      <c r="F3228" s="772">
        <v>0</v>
      </c>
      <c r="G3228" s="825"/>
      <c r="H3228" s="772">
        <v>1</v>
      </c>
      <c r="I3228" s="819">
        <f t="shared" si="102"/>
        <v>0</v>
      </c>
      <c r="J3228" s="819">
        <f t="shared" si="103"/>
        <v>1</v>
      </c>
      <c r="K3228" s="941"/>
    </row>
    <row r="3229" spans="1:11">
      <c r="A3229" s="15" t="s">
        <v>4657</v>
      </c>
      <c r="B3229" s="15" t="s">
        <v>17835</v>
      </c>
      <c r="C3229" s="772" t="s">
        <v>2188</v>
      </c>
      <c r="D3229" s="17" t="s">
        <v>15044</v>
      </c>
      <c r="E3229" s="825">
        <v>0</v>
      </c>
      <c r="F3229" s="772">
        <v>0</v>
      </c>
      <c r="G3229" s="825">
        <v>1</v>
      </c>
      <c r="H3229" s="772">
        <v>5</v>
      </c>
      <c r="I3229" s="819">
        <f t="shared" si="102"/>
        <v>1</v>
      </c>
      <c r="J3229" s="819">
        <f t="shared" si="103"/>
        <v>5</v>
      </c>
      <c r="K3229" s="941"/>
    </row>
    <row r="3230" spans="1:11">
      <c r="A3230" s="15" t="s">
        <v>4657</v>
      </c>
      <c r="B3230" s="15" t="s">
        <v>17835</v>
      </c>
      <c r="C3230" s="772" t="s">
        <v>2189</v>
      </c>
      <c r="D3230" s="17" t="s">
        <v>15045</v>
      </c>
      <c r="E3230" s="825">
        <v>0</v>
      </c>
      <c r="F3230" s="772">
        <v>0</v>
      </c>
      <c r="G3230" s="825"/>
      <c r="H3230" s="772">
        <v>1</v>
      </c>
      <c r="I3230" s="819">
        <f t="shared" si="102"/>
        <v>0</v>
      </c>
      <c r="J3230" s="819">
        <f t="shared" si="103"/>
        <v>1</v>
      </c>
      <c r="K3230" s="941"/>
    </row>
    <row r="3231" spans="1:11">
      <c r="A3231" s="15" t="s">
        <v>4657</v>
      </c>
      <c r="B3231" s="15" t="s">
        <v>17835</v>
      </c>
      <c r="C3231" s="772" t="s">
        <v>2190</v>
      </c>
      <c r="D3231" s="17" t="s">
        <v>15046</v>
      </c>
      <c r="E3231" s="825">
        <v>0</v>
      </c>
      <c r="F3231" s="772">
        <v>0</v>
      </c>
      <c r="G3231" s="825"/>
      <c r="H3231" s="772">
        <v>1</v>
      </c>
      <c r="I3231" s="819">
        <f t="shared" si="102"/>
        <v>0</v>
      </c>
      <c r="J3231" s="819">
        <f t="shared" si="103"/>
        <v>1</v>
      </c>
      <c r="K3231" s="941"/>
    </row>
    <row r="3232" spans="1:11">
      <c r="A3232" s="15" t="s">
        <v>4657</v>
      </c>
      <c r="B3232" s="15" t="s">
        <v>17835</v>
      </c>
      <c r="C3232" s="772" t="s">
        <v>2191</v>
      </c>
      <c r="D3232" s="17" t="s">
        <v>15047</v>
      </c>
      <c r="E3232" s="825">
        <v>0</v>
      </c>
      <c r="F3232" s="772">
        <v>0</v>
      </c>
      <c r="G3232" s="825"/>
      <c r="H3232" s="772">
        <v>1</v>
      </c>
      <c r="I3232" s="819">
        <f t="shared" si="102"/>
        <v>0</v>
      </c>
      <c r="J3232" s="819">
        <f t="shared" si="103"/>
        <v>1</v>
      </c>
      <c r="K3232" s="941"/>
    </row>
    <row r="3233" spans="1:11">
      <c r="A3233" s="15" t="s">
        <v>4657</v>
      </c>
      <c r="B3233" s="15" t="s">
        <v>17835</v>
      </c>
      <c r="C3233" s="772" t="s">
        <v>2192</v>
      </c>
      <c r="D3233" s="17" t="s">
        <v>15048</v>
      </c>
      <c r="E3233" s="825">
        <v>0</v>
      </c>
      <c r="F3233" s="772">
        <v>0</v>
      </c>
      <c r="G3233" s="825"/>
      <c r="H3233" s="772">
        <v>1</v>
      </c>
      <c r="I3233" s="819">
        <f t="shared" si="102"/>
        <v>0</v>
      </c>
      <c r="J3233" s="819">
        <f t="shared" si="103"/>
        <v>1</v>
      </c>
      <c r="K3233" s="941"/>
    </row>
    <row r="3234" spans="1:11">
      <c r="A3234" s="15" t="s">
        <v>4657</v>
      </c>
      <c r="B3234" s="15" t="s">
        <v>17835</v>
      </c>
      <c r="C3234" s="772" t="s">
        <v>2193</v>
      </c>
      <c r="D3234" s="17" t="s">
        <v>15049</v>
      </c>
      <c r="E3234" s="825">
        <v>0</v>
      </c>
      <c r="F3234" s="772">
        <v>0</v>
      </c>
      <c r="G3234" s="825"/>
      <c r="H3234" s="772">
        <v>1</v>
      </c>
      <c r="I3234" s="819">
        <f t="shared" si="102"/>
        <v>0</v>
      </c>
      <c r="J3234" s="819">
        <f t="shared" si="103"/>
        <v>1</v>
      </c>
      <c r="K3234" s="941"/>
    </row>
    <row r="3235" spans="1:11">
      <c r="A3235" s="15" t="s">
        <v>4657</v>
      </c>
      <c r="B3235" s="15" t="s">
        <v>17835</v>
      </c>
      <c r="C3235" s="772" t="s">
        <v>2194</v>
      </c>
      <c r="D3235" s="17" t="s">
        <v>15050</v>
      </c>
      <c r="E3235" s="825">
        <v>0</v>
      </c>
      <c r="F3235" s="772">
        <v>0</v>
      </c>
      <c r="G3235" s="825"/>
      <c r="H3235" s="772">
        <v>1</v>
      </c>
      <c r="I3235" s="819">
        <f t="shared" si="102"/>
        <v>0</v>
      </c>
      <c r="J3235" s="819">
        <f t="shared" si="103"/>
        <v>1</v>
      </c>
      <c r="K3235" s="941"/>
    </row>
    <row r="3236" spans="1:11">
      <c r="A3236" s="15" t="s">
        <v>4657</v>
      </c>
      <c r="B3236" s="15" t="s">
        <v>17835</v>
      </c>
      <c r="C3236" s="772" t="s">
        <v>2194</v>
      </c>
      <c r="D3236" s="17" t="s">
        <v>15050</v>
      </c>
      <c r="E3236" s="825">
        <v>0</v>
      </c>
      <c r="F3236" s="772">
        <v>0</v>
      </c>
      <c r="G3236" s="825"/>
      <c r="H3236" s="772">
        <v>1</v>
      </c>
      <c r="I3236" s="819">
        <f t="shared" si="102"/>
        <v>0</v>
      </c>
      <c r="J3236" s="819">
        <f t="shared" si="103"/>
        <v>1</v>
      </c>
      <c r="K3236" s="941"/>
    </row>
    <row r="3237" spans="1:11">
      <c r="A3237" s="15" t="s">
        <v>4657</v>
      </c>
      <c r="B3237" s="15" t="s">
        <v>17835</v>
      </c>
      <c r="C3237" s="772" t="s">
        <v>2195</v>
      </c>
      <c r="D3237" s="17" t="s">
        <v>15051</v>
      </c>
      <c r="E3237" s="825">
        <v>0</v>
      </c>
      <c r="F3237" s="772">
        <v>0</v>
      </c>
      <c r="G3237" s="825"/>
      <c r="H3237" s="772">
        <v>1</v>
      </c>
      <c r="I3237" s="819">
        <f t="shared" si="102"/>
        <v>0</v>
      </c>
      <c r="J3237" s="819">
        <f t="shared" si="103"/>
        <v>1</v>
      </c>
      <c r="K3237" s="941"/>
    </row>
    <row r="3238" spans="1:11">
      <c r="A3238" s="15" t="s">
        <v>4657</v>
      </c>
      <c r="B3238" s="15" t="s">
        <v>17835</v>
      </c>
      <c r="C3238" s="772" t="s">
        <v>2196</v>
      </c>
      <c r="D3238" s="17" t="s">
        <v>15052</v>
      </c>
      <c r="E3238" s="825">
        <v>0</v>
      </c>
      <c r="F3238" s="772">
        <v>0</v>
      </c>
      <c r="G3238" s="825">
        <v>1</v>
      </c>
      <c r="H3238" s="772">
        <v>1</v>
      </c>
      <c r="I3238" s="819">
        <f t="shared" si="102"/>
        <v>1</v>
      </c>
      <c r="J3238" s="819">
        <f t="shared" si="103"/>
        <v>1</v>
      </c>
      <c r="K3238" s="941"/>
    </row>
    <row r="3239" spans="1:11">
      <c r="A3239" s="15" t="s">
        <v>4657</v>
      </c>
      <c r="B3239" s="15" t="s">
        <v>17835</v>
      </c>
      <c r="C3239" s="772" t="s">
        <v>2197</v>
      </c>
      <c r="D3239" s="17" t="s">
        <v>15053</v>
      </c>
      <c r="E3239" s="825">
        <v>0</v>
      </c>
      <c r="F3239" s="772">
        <v>0</v>
      </c>
      <c r="G3239" s="825"/>
      <c r="H3239" s="772">
        <v>1</v>
      </c>
      <c r="I3239" s="819">
        <f t="shared" si="102"/>
        <v>0</v>
      </c>
      <c r="J3239" s="819">
        <f t="shared" si="103"/>
        <v>1</v>
      </c>
      <c r="K3239" s="941"/>
    </row>
    <row r="3240" spans="1:11">
      <c r="A3240" s="15" t="s">
        <v>4657</v>
      </c>
      <c r="B3240" s="15" t="s">
        <v>17835</v>
      </c>
      <c r="C3240" s="772" t="s">
        <v>2198</v>
      </c>
      <c r="D3240" s="17" t="s">
        <v>15054</v>
      </c>
      <c r="E3240" s="825">
        <v>0</v>
      </c>
      <c r="F3240" s="772">
        <v>0</v>
      </c>
      <c r="G3240" s="825"/>
      <c r="H3240" s="772">
        <v>1</v>
      </c>
      <c r="I3240" s="819">
        <f t="shared" si="102"/>
        <v>0</v>
      </c>
      <c r="J3240" s="819">
        <f t="shared" si="103"/>
        <v>1</v>
      </c>
      <c r="K3240" s="941"/>
    </row>
    <row r="3241" spans="1:11">
      <c r="A3241" s="15" t="s">
        <v>4657</v>
      </c>
      <c r="B3241" s="15" t="s">
        <v>17835</v>
      </c>
      <c r="C3241" s="772" t="s">
        <v>2199</v>
      </c>
      <c r="D3241" s="17" t="s">
        <v>15055</v>
      </c>
      <c r="E3241" s="825">
        <v>0</v>
      </c>
      <c r="F3241" s="772">
        <v>0</v>
      </c>
      <c r="G3241" s="825">
        <v>1</v>
      </c>
      <c r="H3241" s="772">
        <v>5</v>
      </c>
      <c r="I3241" s="819">
        <f t="shared" si="102"/>
        <v>1</v>
      </c>
      <c r="J3241" s="819">
        <f t="shared" si="103"/>
        <v>5</v>
      </c>
      <c r="K3241" s="941"/>
    </row>
    <row r="3242" spans="1:11">
      <c r="A3242" s="15" t="s">
        <v>4657</v>
      </c>
      <c r="B3242" s="15" t="s">
        <v>17835</v>
      </c>
      <c r="C3242" s="772" t="s">
        <v>2200</v>
      </c>
      <c r="D3242" s="17" t="s">
        <v>15048</v>
      </c>
      <c r="E3242" s="825">
        <v>0</v>
      </c>
      <c r="F3242" s="772">
        <v>0</v>
      </c>
      <c r="G3242" s="825"/>
      <c r="H3242" s="772">
        <v>1</v>
      </c>
      <c r="I3242" s="819">
        <f t="shared" si="102"/>
        <v>0</v>
      </c>
      <c r="J3242" s="819">
        <f t="shared" si="103"/>
        <v>1</v>
      </c>
      <c r="K3242" s="941"/>
    </row>
    <row r="3243" spans="1:11">
      <c r="A3243" s="15" t="s">
        <v>4657</v>
      </c>
      <c r="B3243" s="15" t="s">
        <v>17835</v>
      </c>
      <c r="C3243" s="772" t="s">
        <v>2201</v>
      </c>
      <c r="D3243" s="17" t="s">
        <v>15056</v>
      </c>
      <c r="E3243" s="825">
        <v>0</v>
      </c>
      <c r="F3243" s="772">
        <v>0</v>
      </c>
      <c r="G3243" s="825"/>
      <c r="H3243" s="772">
        <v>1</v>
      </c>
      <c r="I3243" s="819">
        <f t="shared" si="102"/>
        <v>0</v>
      </c>
      <c r="J3243" s="819">
        <f t="shared" si="103"/>
        <v>1</v>
      </c>
      <c r="K3243" s="941"/>
    </row>
    <row r="3244" spans="1:11">
      <c r="A3244" s="15" t="s">
        <v>4657</v>
      </c>
      <c r="B3244" s="15" t="s">
        <v>17835</v>
      </c>
      <c r="C3244" s="772" t="s">
        <v>2202</v>
      </c>
      <c r="D3244" s="17" t="s">
        <v>15057</v>
      </c>
      <c r="E3244" s="825">
        <v>0</v>
      </c>
      <c r="F3244" s="772">
        <v>0</v>
      </c>
      <c r="G3244" s="825"/>
      <c r="H3244" s="772">
        <v>1</v>
      </c>
      <c r="I3244" s="819">
        <f t="shared" si="102"/>
        <v>0</v>
      </c>
      <c r="J3244" s="819">
        <f t="shared" si="103"/>
        <v>1</v>
      </c>
      <c r="K3244" s="941"/>
    </row>
    <row r="3245" spans="1:11">
      <c r="A3245" s="15" t="s">
        <v>4657</v>
      </c>
      <c r="B3245" s="15" t="s">
        <v>17835</v>
      </c>
      <c r="C3245" s="772" t="s">
        <v>2203</v>
      </c>
      <c r="D3245" s="17" t="s">
        <v>15058</v>
      </c>
      <c r="E3245" s="825">
        <v>0</v>
      </c>
      <c r="F3245" s="772">
        <v>0</v>
      </c>
      <c r="G3245" s="825"/>
      <c r="H3245" s="772">
        <v>1</v>
      </c>
      <c r="I3245" s="819">
        <f t="shared" si="102"/>
        <v>0</v>
      </c>
      <c r="J3245" s="819">
        <f t="shared" si="103"/>
        <v>1</v>
      </c>
      <c r="K3245" s="941"/>
    </row>
    <row r="3246" spans="1:11">
      <c r="A3246" s="15" t="s">
        <v>4657</v>
      </c>
      <c r="B3246" s="15" t="s">
        <v>17835</v>
      </c>
      <c r="C3246" s="772" t="s">
        <v>2204</v>
      </c>
      <c r="D3246" s="17" t="s">
        <v>15059</v>
      </c>
      <c r="E3246" s="825">
        <v>0</v>
      </c>
      <c r="F3246" s="772">
        <v>0</v>
      </c>
      <c r="G3246" s="825"/>
      <c r="H3246" s="772">
        <v>1</v>
      </c>
      <c r="I3246" s="819">
        <f t="shared" si="102"/>
        <v>0</v>
      </c>
      <c r="J3246" s="819">
        <f t="shared" si="103"/>
        <v>1</v>
      </c>
      <c r="K3246" s="941"/>
    </row>
    <row r="3247" spans="1:11">
      <c r="A3247" s="15" t="s">
        <v>4657</v>
      </c>
      <c r="B3247" s="15" t="s">
        <v>17835</v>
      </c>
      <c r="C3247" s="772" t="s">
        <v>2205</v>
      </c>
      <c r="D3247" s="17" t="s">
        <v>15060</v>
      </c>
      <c r="E3247" s="825">
        <v>0</v>
      </c>
      <c r="F3247" s="772">
        <v>0</v>
      </c>
      <c r="G3247" s="825"/>
      <c r="H3247" s="772">
        <v>1</v>
      </c>
      <c r="I3247" s="819">
        <f t="shared" si="102"/>
        <v>0</v>
      </c>
      <c r="J3247" s="819">
        <f t="shared" si="103"/>
        <v>1</v>
      </c>
      <c r="K3247" s="941"/>
    </row>
    <row r="3248" spans="1:11">
      <c r="A3248" s="15" t="s">
        <v>4657</v>
      </c>
      <c r="B3248" s="15" t="s">
        <v>17835</v>
      </c>
      <c r="C3248" s="772" t="s">
        <v>4590</v>
      </c>
      <c r="D3248" s="17" t="s">
        <v>15061</v>
      </c>
      <c r="E3248" s="825">
        <v>0</v>
      </c>
      <c r="F3248" s="772">
        <v>0</v>
      </c>
      <c r="G3248" s="825"/>
      <c r="H3248" s="772">
        <v>1</v>
      </c>
      <c r="I3248" s="819">
        <f t="shared" si="102"/>
        <v>0</v>
      </c>
      <c r="J3248" s="819">
        <f t="shared" si="103"/>
        <v>1</v>
      </c>
      <c r="K3248" s="941"/>
    </row>
    <row r="3249" spans="1:11">
      <c r="A3249" s="15" t="s">
        <v>4657</v>
      </c>
      <c r="B3249" s="15" t="s">
        <v>17835</v>
      </c>
      <c r="C3249" s="772" t="s">
        <v>4591</v>
      </c>
      <c r="D3249" s="17" t="s">
        <v>15062</v>
      </c>
      <c r="E3249" s="825">
        <v>0</v>
      </c>
      <c r="F3249" s="772">
        <v>0</v>
      </c>
      <c r="G3249" s="825"/>
      <c r="H3249" s="772">
        <v>1</v>
      </c>
      <c r="I3249" s="819">
        <f t="shared" si="102"/>
        <v>0</v>
      </c>
      <c r="J3249" s="819">
        <f t="shared" si="103"/>
        <v>1</v>
      </c>
      <c r="K3249" s="941"/>
    </row>
    <row r="3250" spans="1:11">
      <c r="A3250" s="15" t="s">
        <v>4657</v>
      </c>
      <c r="B3250" s="15" t="s">
        <v>17835</v>
      </c>
      <c r="C3250" s="772" t="s">
        <v>4592</v>
      </c>
      <c r="D3250" s="17" t="s">
        <v>15063</v>
      </c>
      <c r="E3250" s="825">
        <v>0</v>
      </c>
      <c r="F3250" s="772">
        <v>0</v>
      </c>
      <c r="G3250" s="825"/>
      <c r="H3250" s="772">
        <v>1</v>
      </c>
      <c r="I3250" s="819">
        <f t="shared" si="102"/>
        <v>0</v>
      </c>
      <c r="J3250" s="819">
        <f t="shared" si="103"/>
        <v>1</v>
      </c>
      <c r="K3250" s="941"/>
    </row>
    <row r="3251" spans="1:11">
      <c r="A3251" s="15" t="s">
        <v>4657</v>
      </c>
      <c r="B3251" s="15" t="s">
        <v>17835</v>
      </c>
      <c r="C3251" s="772" t="s">
        <v>18657</v>
      </c>
      <c r="D3251" s="17" t="s">
        <v>15064</v>
      </c>
      <c r="E3251" s="825">
        <v>0</v>
      </c>
      <c r="F3251" s="772">
        <v>0</v>
      </c>
      <c r="G3251" s="825"/>
      <c r="H3251" s="772">
        <v>1</v>
      </c>
      <c r="I3251" s="819">
        <f t="shared" si="102"/>
        <v>0</v>
      </c>
      <c r="J3251" s="819">
        <f t="shared" si="103"/>
        <v>1</v>
      </c>
      <c r="K3251" s="941"/>
    </row>
    <row r="3252" spans="1:11">
      <c r="A3252" s="15" t="s">
        <v>4657</v>
      </c>
      <c r="B3252" s="15" t="s">
        <v>17835</v>
      </c>
      <c r="C3252" s="772" t="s">
        <v>18658</v>
      </c>
      <c r="D3252" s="17" t="s">
        <v>15065</v>
      </c>
      <c r="E3252" s="825">
        <v>0</v>
      </c>
      <c r="F3252" s="772">
        <v>0</v>
      </c>
      <c r="G3252" s="825"/>
      <c r="H3252" s="772">
        <v>1</v>
      </c>
      <c r="I3252" s="819">
        <f t="shared" si="102"/>
        <v>0</v>
      </c>
      <c r="J3252" s="819">
        <f t="shared" si="103"/>
        <v>1</v>
      </c>
      <c r="K3252" s="941"/>
    </row>
    <row r="3253" spans="1:11">
      <c r="A3253" s="15" t="s">
        <v>4657</v>
      </c>
      <c r="B3253" s="15" t="s">
        <v>17835</v>
      </c>
      <c r="C3253" s="772" t="s">
        <v>2219</v>
      </c>
      <c r="D3253" s="17" t="s">
        <v>15080</v>
      </c>
      <c r="E3253" s="825">
        <v>0</v>
      </c>
      <c r="F3253" s="772">
        <v>0</v>
      </c>
      <c r="G3253" s="825"/>
      <c r="H3253" s="772">
        <v>1</v>
      </c>
      <c r="I3253" s="819">
        <f t="shared" si="102"/>
        <v>0</v>
      </c>
      <c r="J3253" s="819">
        <f t="shared" si="103"/>
        <v>1</v>
      </c>
      <c r="K3253" s="941"/>
    </row>
    <row r="3254" spans="1:11">
      <c r="A3254" s="15" t="s">
        <v>4657</v>
      </c>
      <c r="B3254" s="15" t="s">
        <v>17835</v>
      </c>
      <c r="C3254" s="772" t="s">
        <v>2229</v>
      </c>
      <c r="D3254" s="17" t="s">
        <v>15093</v>
      </c>
      <c r="E3254" s="825">
        <v>5</v>
      </c>
      <c r="F3254" s="772">
        <v>0</v>
      </c>
      <c r="G3254" s="825"/>
      <c r="H3254" s="772">
        <v>1</v>
      </c>
      <c r="I3254" s="819">
        <f t="shared" si="102"/>
        <v>5</v>
      </c>
      <c r="J3254" s="819">
        <f t="shared" si="103"/>
        <v>1</v>
      </c>
      <c r="K3254" s="941"/>
    </row>
    <row r="3255" spans="1:11">
      <c r="A3255" s="15" t="s">
        <v>4657</v>
      </c>
      <c r="B3255" s="15" t="s">
        <v>17835</v>
      </c>
      <c r="C3255" s="772" t="s">
        <v>2230</v>
      </c>
      <c r="D3255" s="17" t="s">
        <v>15094</v>
      </c>
      <c r="E3255" s="825">
        <v>55</v>
      </c>
      <c r="F3255" s="772">
        <v>45</v>
      </c>
      <c r="G3255" s="825"/>
      <c r="H3255" s="772">
        <v>1</v>
      </c>
      <c r="I3255" s="819">
        <f t="shared" si="102"/>
        <v>55</v>
      </c>
      <c r="J3255" s="819">
        <f t="shared" si="103"/>
        <v>46</v>
      </c>
      <c r="K3255" s="941"/>
    </row>
    <row r="3256" spans="1:11">
      <c r="A3256" s="15" t="s">
        <v>4657</v>
      </c>
      <c r="B3256" s="15" t="s">
        <v>17835</v>
      </c>
      <c r="C3256" s="772" t="s">
        <v>2231</v>
      </c>
      <c r="D3256" s="17" t="s">
        <v>15095</v>
      </c>
      <c r="E3256" s="825">
        <v>0</v>
      </c>
      <c r="F3256" s="772">
        <v>0</v>
      </c>
      <c r="G3256" s="825"/>
      <c r="H3256" s="772">
        <v>2</v>
      </c>
      <c r="I3256" s="819">
        <f t="shared" si="102"/>
        <v>0</v>
      </c>
      <c r="J3256" s="819">
        <f t="shared" si="103"/>
        <v>2</v>
      </c>
      <c r="K3256" s="941"/>
    </row>
    <row r="3257" spans="1:11">
      <c r="A3257" s="15" t="s">
        <v>4657</v>
      </c>
      <c r="B3257" s="15" t="s">
        <v>17835</v>
      </c>
      <c r="C3257" s="772" t="s">
        <v>2232</v>
      </c>
      <c r="D3257" s="17" t="s">
        <v>15096</v>
      </c>
      <c r="E3257" s="825">
        <v>0</v>
      </c>
      <c r="F3257" s="772">
        <v>0</v>
      </c>
      <c r="G3257" s="825"/>
      <c r="H3257" s="772">
        <v>1</v>
      </c>
      <c r="I3257" s="819">
        <f t="shared" si="102"/>
        <v>0</v>
      </c>
      <c r="J3257" s="819">
        <f t="shared" si="103"/>
        <v>1</v>
      </c>
      <c r="K3257" s="941"/>
    </row>
    <row r="3258" spans="1:11">
      <c r="A3258" s="15" t="s">
        <v>4657</v>
      </c>
      <c r="B3258" s="15" t="s">
        <v>17835</v>
      </c>
      <c r="C3258" s="772" t="s">
        <v>2235</v>
      </c>
      <c r="D3258" s="17" t="s">
        <v>15099</v>
      </c>
      <c r="E3258" s="825">
        <v>0</v>
      </c>
      <c r="F3258" s="772">
        <v>0</v>
      </c>
      <c r="G3258" s="825"/>
      <c r="H3258" s="772">
        <v>1</v>
      </c>
      <c r="I3258" s="819">
        <f t="shared" si="102"/>
        <v>0</v>
      </c>
      <c r="J3258" s="819">
        <f t="shared" si="103"/>
        <v>1</v>
      </c>
      <c r="K3258" s="941"/>
    </row>
    <row r="3259" spans="1:11">
      <c r="A3259" s="15" t="s">
        <v>4657</v>
      </c>
      <c r="B3259" s="15" t="s">
        <v>17835</v>
      </c>
      <c r="C3259" s="772" t="s">
        <v>2247</v>
      </c>
      <c r="D3259" s="17" t="s">
        <v>15112</v>
      </c>
      <c r="E3259" s="825">
        <v>0</v>
      </c>
      <c r="F3259" s="772">
        <v>0</v>
      </c>
      <c r="G3259" s="825"/>
      <c r="H3259" s="772">
        <v>1</v>
      </c>
      <c r="I3259" s="819">
        <f t="shared" si="102"/>
        <v>0</v>
      </c>
      <c r="J3259" s="819">
        <f t="shared" si="103"/>
        <v>1</v>
      </c>
      <c r="K3259" s="941"/>
    </row>
    <row r="3260" spans="1:11">
      <c r="A3260" s="15" t="s">
        <v>4657</v>
      </c>
      <c r="B3260" s="15" t="s">
        <v>17835</v>
      </c>
      <c r="C3260" s="772" t="s">
        <v>2250</v>
      </c>
      <c r="D3260" s="17" t="s">
        <v>15118</v>
      </c>
      <c r="E3260" s="825">
        <v>0</v>
      </c>
      <c r="F3260" s="772">
        <v>0</v>
      </c>
      <c r="G3260" s="825"/>
      <c r="H3260" s="772">
        <v>1</v>
      </c>
      <c r="I3260" s="819">
        <f t="shared" si="102"/>
        <v>0</v>
      </c>
      <c r="J3260" s="819">
        <f t="shared" si="103"/>
        <v>1</v>
      </c>
      <c r="K3260" s="941"/>
    </row>
    <row r="3261" spans="1:11">
      <c r="A3261" s="15" t="s">
        <v>4657</v>
      </c>
      <c r="B3261" s="15" t="s">
        <v>17835</v>
      </c>
      <c r="C3261" s="772" t="s">
        <v>2253</v>
      </c>
      <c r="D3261" s="17" t="s">
        <v>15129</v>
      </c>
      <c r="E3261" s="825">
        <v>0</v>
      </c>
      <c r="F3261" s="772">
        <v>0</v>
      </c>
      <c r="G3261" s="825">
        <v>1</v>
      </c>
      <c r="H3261" s="772">
        <v>1</v>
      </c>
      <c r="I3261" s="819">
        <f t="shared" si="102"/>
        <v>1</v>
      </c>
      <c r="J3261" s="819">
        <f t="shared" si="103"/>
        <v>1</v>
      </c>
      <c r="K3261" s="941"/>
    </row>
    <row r="3262" spans="1:11">
      <c r="A3262" s="15" t="s">
        <v>4657</v>
      </c>
      <c r="B3262" s="15" t="s">
        <v>17835</v>
      </c>
      <c r="C3262" s="772" t="s">
        <v>2268</v>
      </c>
      <c r="D3262" s="17" t="s">
        <v>15146</v>
      </c>
      <c r="E3262" s="825">
        <v>0</v>
      </c>
      <c r="F3262" s="772">
        <v>0</v>
      </c>
      <c r="G3262" s="825">
        <v>1</v>
      </c>
      <c r="H3262" s="772">
        <v>1</v>
      </c>
      <c r="I3262" s="819">
        <f t="shared" si="102"/>
        <v>1</v>
      </c>
      <c r="J3262" s="819">
        <f t="shared" si="103"/>
        <v>1</v>
      </c>
      <c r="K3262" s="941"/>
    </row>
    <row r="3263" spans="1:11">
      <c r="A3263" s="15" t="s">
        <v>4657</v>
      </c>
      <c r="B3263" s="15" t="s">
        <v>17835</v>
      </c>
      <c r="C3263" s="772" t="s">
        <v>2269</v>
      </c>
      <c r="D3263" s="17" t="s">
        <v>15147</v>
      </c>
      <c r="E3263" s="825">
        <v>0</v>
      </c>
      <c r="F3263" s="772">
        <v>0</v>
      </c>
      <c r="G3263" s="825">
        <v>3</v>
      </c>
      <c r="H3263" s="772">
        <v>1</v>
      </c>
      <c r="I3263" s="819">
        <f t="shared" si="102"/>
        <v>3</v>
      </c>
      <c r="J3263" s="819">
        <f t="shared" si="103"/>
        <v>1</v>
      </c>
      <c r="K3263" s="941"/>
    </row>
    <row r="3264" spans="1:11">
      <c r="A3264" s="15" t="s">
        <v>4657</v>
      </c>
      <c r="B3264" s="15" t="s">
        <v>17835</v>
      </c>
      <c r="C3264" s="772" t="s">
        <v>2270</v>
      </c>
      <c r="D3264" s="17" t="s">
        <v>15148</v>
      </c>
      <c r="E3264" s="825">
        <v>0</v>
      </c>
      <c r="F3264" s="772">
        <v>0</v>
      </c>
      <c r="G3264" s="825">
        <v>5</v>
      </c>
      <c r="H3264" s="772">
        <v>1</v>
      </c>
      <c r="I3264" s="819">
        <f t="shared" si="102"/>
        <v>5</v>
      </c>
      <c r="J3264" s="819">
        <f t="shared" si="103"/>
        <v>1</v>
      </c>
      <c r="K3264" s="941"/>
    </row>
    <row r="3265" spans="1:11">
      <c r="A3265" s="15" t="s">
        <v>4657</v>
      </c>
      <c r="B3265" s="15" t="s">
        <v>17835</v>
      </c>
      <c r="C3265" s="772" t="s">
        <v>2271</v>
      </c>
      <c r="D3265" s="17" t="s">
        <v>16412</v>
      </c>
      <c r="E3265" s="825">
        <v>0</v>
      </c>
      <c r="F3265" s="772">
        <v>0</v>
      </c>
      <c r="G3265" s="825"/>
      <c r="H3265" s="772">
        <v>1</v>
      </c>
      <c r="I3265" s="819">
        <f t="shared" ref="I3265:I3328" si="104">E3265+G3265</f>
        <v>0</v>
      </c>
      <c r="J3265" s="819">
        <f t="shared" ref="J3265:J3328" si="105">F3265+H3265</f>
        <v>1</v>
      </c>
      <c r="K3265" s="941"/>
    </row>
    <row r="3266" spans="1:11">
      <c r="A3266" s="15" t="s">
        <v>4657</v>
      </c>
      <c r="B3266" s="15" t="s">
        <v>17835</v>
      </c>
      <c r="C3266" s="772" t="s">
        <v>2272</v>
      </c>
      <c r="D3266" s="17" t="s">
        <v>15149</v>
      </c>
      <c r="E3266" s="825">
        <v>0</v>
      </c>
      <c r="F3266" s="772">
        <v>0</v>
      </c>
      <c r="G3266" s="825"/>
      <c r="H3266" s="772">
        <v>1</v>
      </c>
      <c r="I3266" s="819">
        <f t="shared" si="104"/>
        <v>0</v>
      </c>
      <c r="J3266" s="819">
        <f t="shared" si="105"/>
        <v>1</v>
      </c>
      <c r="K3266" s="941"/>
    </row>
    <row r="3267" spans="1:11">
      <c r="A3267" s="15" t="s">
        <v>4657</v>
      </c>
      <c r="B3267" s="15" t="s">
        <v>17835</v>
      </c>
      <c r="C3267" s="772" t="s">
        <v>2273</v>
      </c>
      <c r="D3267" s="17" t="s">
        <v>15150</v>
      </c>
      <c r="E3267" s="825">
        <v>0</v>
      </c>
      <c r="F3267" s="772">
        <v>0</v>
      </c>
      <c r="G3267" s="825">
        <v>10</v>
      </c>
      <c r="H3267" s="772">
        <v>1</v>
      </c>
      <c r="I3267" s="819">
        <f t="shared" si="104"/>
        <v>10</v>
      </c>
      <c r="J3267" s="819">
        <f t="shared" si="105"/>
        <v>1</v>
      </c>
      <c r="K3267" s="941"/>
    </row>
    <row r="3268" spans="1:11">
      <c r="A3268" s="15" t="s">
        <v>4657</v>
      </c>
      <c r="B3268" s="15" t="s">
        <v>17835</v>
      </c>
      <c r="C3268" s="772" t="s">
        <v>2274</v>
      </c>
      <c r="D3268" s="17" t="s">
        <v>15152</v>
      </c>
      <c r="E3268" s="825">
        <v>0</v>
      </c>
      <c r="F3268" s="772">
        <v>0</v>
      </c>
      <c r="G3268" s="825"/>
      <c r="H3268" s="772">
        <v>1</v>
      </c>
      <c r="I3268" s="819">
        <f t="shared" si="104"/>
        <v>0</v>
      </c>
      <c r="J3268" s="819">
        <f t="shared" si="105"/>
        <v>1</v>
      </c>
      <c r="K3268" s="941"/>
    </row>
    <row r="3269" spans="1:11">
      <c r="A3269" s="15" t="s">
        <v>4657</v>
      </c>
      <c r="B3269" s="15" t="s">
        <v>17835</v>
      </c>
      <c r="C3269" s="772" t="s">
        <v>2275</v>
      </c>
      <c r="D3269" s="17" t="s">
        <v>15153</v>
      </c>
      <c r="E3269" s="825">
        <v>0</v>
      </c>
      <c r="F3269" s="772">
        <v>0</v>
      </c>
      <c r="G3269" s="825"/>
      <c r="H3269" s="772">
        <v>1</v>
      </c>
      <c r="I3269" s="819">
        <f t="shared" si="104"/>
        <v>0</v>
      </c>
      <c r="J3269" s="819">
        <f t="shared" si="105"/>
        <v>1</v>
      </c>
      <c r="K3269" s="941"/>
    </row>
    <row r="3270" spans="1:11">
      <c r="A3270" s="15" t="s">
        <v>4657</v>
      </c>
      <c r="B3270" s="15" t="s">
        <v>17835</v>
      </c>
      <c r="C3270" s="772" t="s">
        <v>2277</v>
      </c>
      <c r="D3270" s="17" t="s">
        <v>15155</v>
      </c>
      <c r="E3270" s="825">
        <v>0</v>
      </c>
      <c r="F3270" s="772">
        <v>0</v>
      </c>
      <c r="G3270" s="825">
        <v>2</v>
      </c>
      <c r="H3270" s="772">
        <v>1</v>
      </c>
      <c r="I3270" s="819">
        <f t="shared" si="104"/>
        <v>2</v>
      </c>
      <c r="J3270" s="819">
        <f t="shared" si="105"/>
        <v>1</v>
      </c>
      <c r="K3270" s="941"/>
    </row>
    <row r="3271" spans="1:11">
      <c r="A3271" s="15" t="s">
        <v>4657</v>
      </c>
      <c r="B3271" s="15" t="s">
        <v>17835</v>
      </c>
      <c r="C3271" s="772" t="s">
        <v>2286</v>
      </c>
      <c r="D3271" s="17" t="s">
        <v>2287</v>
      </c>
      <c r="E3271" s="825">
        <v>0</v>
      </c>
      <c r="F3271" s="772">
        <v>0</v>
      </c>
      <c r="G3271" s="825"/>
      <c r="H3271" s="772">
        <v>1</v>
      </c>
      <c r="I3271" s="819">
        <f t="shared" si="104"/>
        <v>0</v>
      </c>
      <c r="J3271" s="819">
        <f t="shared" si="105"/>
        <v>1</v>
      </c>
      <c r="K3271" s="941"/>
    </row>
    <row r="3272" spans="1:11">
      <c r="A3272" s="15" t="s">
        <v>4657</v>
      </c>
      <c r="B3272" s="15" t="s">
        <v>17835</v>
      </c>
      <c r="C3272" s="772" t="s">
        <v>2288</v>
      </c>
      <c r="D3272" s="17" t="s">
        <v>15173</v>
      </c>
      <c r="E3272" s="825">
        <v>0</v>
      </c>
      <c r="F3272" s="772">
        <v>0</v>
      </c>
      <c r="G3272" s="825"/>
      <c r="H3272" s="772">
        <v>1</v>
      </c>
      <c r="I3272" s="819">
        <f t="shared" si="104"/>
        <v>0</v>
      </c>
      <c r="J3272" s="819">
        <f t="shared" si="105"/>
        <v>1</v>
      </c>
      <c r="K3272" s="941"/>
    </row>
    <row r="3273" spans="1:11">
      <c r="A3273" s="15" t="s">
        <v>4657</v>
      </c>
      <c r="B3273" s="15" t="s">
        <v>17835</v>
      </c>
      <c r="C3273" s="772" t="s">
        <v>2289</v>
      </c>
      <c r="D3273" s="17" t="s">
        <v>15174</v>
      </c>
      <c r="E3273" s="825">
        <v>0</v>
      </c>
      <c r="F3273" s="772">
        <v>0</v>
      </c>
      <c r="G3273" s="825"/>
      <c r="H3273" s="772">
        <v>1</v>
      </c>
      <c r="I3273" s="819">
        <f t="shared" si="104"/>
        <v>0</v>
      </c>
      <c r="J3273" s="819">
        <f t="shared" si="105"/>
        <v>1</v>
      </c>
      <c r="K3273" s="941"/>
    </row>
    <row r="3274" spans="1:11">
      <c r="A3274" s="15" t="s">
        <v>4657</v>
      </c>
      <c r="B3274" s="15" t="s">
        <v>17835</v>
      </c>
      <c r="C3274" s="772" t="s">
        <v>4593</v>
      </c>
      <c r="D3274" s="17" t="s">
        <v>15175</v>
      </c>
      <c r="E3274" s="825">
        <v>0</v>
      </c>
      <c r="F3274" s="772">
        <v>0</v>
      </c>
      <c r="G3274" s="825"/>
      <c r="H3274" s="772">
        <v>1</v>
      </c>
      <c r="I3274" s="819">
        <f t="shared" si="104"/>
        <v>0</v>
      </c>
      <c r="J3274" s="819">
        <f t="shared" si="105"/>
        <v>1</v>
      </c>
      <c r="K3274" s="941"/>
    </row>
    <row r="3275" spans="1:11">
      <c r="A3275" s="15" t="s">
        <v>4657</v>
      </c>
      <c r="B3275" s="15" t="s">
        <v>17835</v>
      </c>
      <c r="C3275" s="772" t="s">
        <v>18687</v>
      </c>
      <c r="D3275" s="17" t="s">
        <v>15177</v>
      </c>
      <c r="E3275" s="825">
        <v>0</v>
      </c>
      <c r="F3275" s="772">
        <v>0</v>
      </c>
      <c r="G3275" s="825">
        <v>1</v>
      </c>
      <c r="H3275" s="772">
        <v>1</v>
      </c>
      <c r="I3275" s="819">
        <f t="shared" si="104"/>
        <v>1</v>
      </c>
      <c r="J3275" s="819">
        <f t="shared" si="105"/>
        <v>1</v>
      </c>
      <c r="K3275" s="941"/>
    </row>
    <row r="3276" spans="1:11">
      <c r="A3276" s="15" t="s">
        <v>4657</v>
      </c>
      <c r="B3276" s="15" t="s">
        <v>17835</v>
      </c>
      <c r="C3276" s="772" t="s">
        <v>2291</v>
      </c>
      <c r="D3276" s="17" t="s">
        <v>15178</v>
      </c>
      <c r="E3276" s="825">
        <v>0</v>
      </c>
      <c r="F3276" s="772">
        <v>0</v>
      </c>
      <c r="G3276" s="825"/>
      <c r="H3276" s="772">
        <v>1</v>
      </c>
      <c r="I3276" s="819">
        <f t="shared" si="104"/>
        <v>0</v>
      </c>
      <c r="J3276" s="819">
        <f t="shared" si="105"/>
        <v>1</v>
      </c>
      <c r="K3276" s="941"/>
    </row>
    <row r="3277" spans="1:11">
      <c r="A3277" s="15" t="s">
        <v>4657</v>
      </c>
      <c r="B3277" s="15" t="s">
        <v>17835</v>
      </c>
      <c r="C3277" s="772" t="s">
        <v>2292</v>
      </c>
      <c r="D3277" s="17" t="s">
        <v>15180</v>
      </c>
      <c r="E3277" s="825">
        <v>0</v>
      </c>
      <c r="F3277" s="772">
        <v>0</v>
      </c>
      <c r="G3277" s="825">
        <v>10</v>
      </c>
      <c r="H3277" s="772">
        <v>15</v>
      </c>
      <c r="I3277" s="819">
        <f t="shared" si="104"/>
        <v>10</v>
      </c>
      <c r="J3277" s="819">
        <f t="shared" si="105"/>
        <v>15</v>
      </c>
      <c r="K3277" s="941"/>
    </row>
    <row r="3278" spans="1:11">
      <c r="A3278" s="15" t="s">
        <v>4657</v>
      </c>
      <c r="B3278" s="15" t="s">
        <v>17835</v>
      </c>
      <c r="C3278" s="772" t="s">
        <v>2293</v>
      </c>
      <c r="D3278" s="17" t="s">
        <v>15181</v>
      </c>
      <c r="E3278" s="825">
        <v>0</v>
      </c>
      <c r="F3278" s="772">
        <v>0</v>
      </c>
      <c r="G3278" s="825"/>
      <c r="H3278" s="772">
        <v>1</v>
      </c>
      <c r="I3278" s="819">
        <f t="shared" si="104"/>
        <v>0</v>
      </c>
      <c r="J3278" s="819">
        <f t="shared" si="105"/>
        <v>1</v>
      </c>
      <c r="K3278" s="941"/>
    </row>
    <row r="3279" spans="1:11">
      <c r="A3279" s="15" t="s">
        <v>4657</v>
      </c>
      <c r="B3279" s="15" t="s">
        <v>17835</v>
      </c>
      <c r="C3279" s="772" t="s">
        <v>2294</v>
      </c>
      <c r="D3279" s="17" t="s">
        <v>15182</v>
      </c>
      <c r="E3279" s="825">
        <v>0</v>
      </c>
      <c r="F3279" s="772">
        <v>0</v>
      </c>
      <c r="G3279" s="825">
        <v>2</v>
      </c>
      <c r="H3279" s="772">
        <v>10</v>
      </c>
      <c r="I3279" s="819">
        <f t="shared" si="104"/>
        <v>2</v>
      </c>
      <c r="J3279" s="819">
        <f t="shared" si="105"/>
        <v>10</v>
      </c>
      <c r="K3279" s="941"/>
    </row>
    <row r="3280" spans="1:11">
      <c r="A3280" s="15" t="s">
        <v>4657</v>
      </c>
      <c r="B3280" s="15" t="s">
        <v>17835</v>
      </c>
      <c r="C3280" s="772" t="s">
        <v>2295</v>
      </c>
      <c r="D3280" s="17" t="s">
        <v>15183</v>
      </c>
      <c r="E3280" s="825">
        <v>0</v>
      </c>
      <c r="F3280" s="772">
        <v>0</v>
      </c>
      <c r="G3280" s="825"/>
      <c r="H3280" s="772">
        <v>1</v>
      </c>
      <c r="I3280" s="819">
        <f t="shared" si="104"/>
        <v>0</v>
      </c>
      <c r="J3280" s="819">
        <f t="shared" si="105"/>
        <v>1</v>
      </c>
      <c r="K3280" s="941"/>
    </row>
    <row r="3281" spans="1:11">
      <c r="A3281" s="15" t="s">
        <v>4657</v>
      </c>
      <c r="B3281" s="15" t="s">
        <v>17835</v>
      </c>
      <c r="C3281" s="772" t="s">
        <v>2297</v>
      </c>
      <c r="D3281" s="17" t="s">
        <v>15187</v>
      </c>
      <c r="E3281" s="825">
        <v>0</v>
      </c>
      <c r="F3281" s="772">
        <v>0</v>
      </c>
      <c r="G3281" s="825"/>
      <c r="H3281" s="772">
        <v>1</v>
      </c>
      <c r="I3281" s="819">
        <f t="shared" si="104"/>
        <v>0</v>
      </c>
      <c r="J3281" s="819">
        <f t="shared" si="105"/>
        <v>1</v>
      </c>
      <c r="K3281" s="941"/>
    </row>
    <row r="3282" spans="1:11">
      <c r="A3282" s="15" t="s">
        <v>4657</v>
      </c>
      <c r="B3282" s="15" t="s">
        <v>17835</v>
      </c>
      <c r="C3282" s="772" t="s">
        <v>2298</v>
      </c>
      <c r="D3282" s="17" t="s">
        <v>15188</v>
      </c>
      <c r="E3282" s="825">
        <v>0</v>
      </c>
      <c r="F3282" s="772">
        <v>0</v>
      </c>
      <c r="G3282" s="825"/>
      <c r="H3282" s="772">
        <v>1</v>
      </c>
      <c r="I3282" s="819">
        <f t="shared" si="104"/>
        <v>0</v>
      </c>
      <c r="J3282" s="819">
        <f t="shared" si="105"/>
        <v>1</v>
      </c>
      <c r="K3282" s="941"/>
    </row>
    <row r="3283" spans="1:11">
      <c r="A3283" s="15" t="s">
        <v>4657</v>
      </c>
      <c r="B3283" s="15" t="s">
        <v>17835</v>
      </c>
      <c r="C3283" s="772" t="s">
        <v>2299</v>
      </c>
      <c r="D3283" s="17" t="s">
        <v>15189</v>
      </c>
      <c r="E3283" s="825">
        <v>0</v>
      </c>
      <c r="F3283" s="772">
        <v>0</v>
      </c>
      <c r="G3283" s="825"/>
      <c r="H3283" s="772">
        <v>1</v>
      </c>
      <c r="I3283" s="819">
        <f t="shared" si="104"/>
        <v>0</v>
      </c>
      <c r="J3283" s="819">
        <f t="shared" si="105"/>
        <v>1</v>
      </c>
      <c r="K3283" s="941"/>
    </row>
    <row r="3284" spans="1:11">
      <c r="A3284" s="15" t="s">
        <v>4657</v>
      </c>
      <c r="B3284" s="15" t="s">
        <v>17835</v>
      </c>
      <c r="C3284" s="772" t="s">
        <v>2300</v>
      </c>
      <c r="D3284" s="17" t="s">
        <v>15190</v>
      </c>
      <c r="E3284" s="825">
        <v>1</v>
      </c>
      <c r="F3284" s="772">
        <v>0</v>
      </c>
      <c r="G3284" s="825">
        <v>7</v>
      </c>
      <c r="H3284" s="772">
        <v>10</v>
      </c>
      <c r="I3284" s="819">
        <f t="shared" si="104"/>
        <v>8</v>
      </c>
      <c r="J3284" s="819">
        <f t="shared" si="105"/>
        <v>10</v>
      </c>
      <c r="K3284" s="941"/>
    </row>
    <row r="3285" spans="1:11">
      <c r="A3285" s="15" t="s">
        <v>4657</v>
      </c>
      <c r="B3285" s="15" t="s">
        <v>17835</v>
      </c>
      <c r="C3285" s="772" t="s">
        <v>2300</v>
      </c>
      <c r="D3285" s="17" t="s">
        <v>15190</v>
      </c>
      <c r="E3285" s="825">
        <v>1</v>
      </c>
      <c r="F3285" s="772">
        <v>0</v>
      </c>
      <c r="G3285" s="825">
        <v>7</v>
      </c>
      <c r="H3285" s="772">
        <v>10</v>
      </c>
      <c r="I3285" s="819">
        <f t="shared" si="104"/>
        <v>8</v>
      </c>
      <c r="J3285" s="819">
        <f t="shared" si="105"/>
        <v>10</v>
      </c>
      <c r="K3285" s="941"/>
    </row>
    <row r="3286" spans="1:11">
      <c r="A3286" s="15" t="s">
        <v>4657</v>
      </c>
      <c r="B3286" s="15" t="s">
        <v>17835</v>
      </c>
      <c r="C3286" s="772" t="s">
        <v>2301</v>
      </c>
      <c r="D3286" s="17" t="s">
        <v>15191</v>
      </c>
      <c r="E3286" s="825">
        <v>0</v>
      </c>
      <c r="F3286" s="772">
        <v>0</v>
      </c>
      <c r="G3286" s="825"/>
      <c r="H3286" s="772">
        <v>1</v>
      </c>
      <c r="I3286" s="819">
        <f t="shared" si="104"/>
        <v>0</v>
      </c>
      <c r="J3286" s="819">
        <f t="shared" si="105"/>
        <v>1</v>
      </c>
      <c r="K3286" s="941"/>
    </row>
    <row r="3287" spans="1:11">
      <c r="A3287" s="15" t="s">
        <v>4657</v>
      </c>
      <c r="B3287" s="15" t="s">
        <v>17835</v>
      </c>
      <c r="C3287" s="772" t="s">
        <v>2302</v>
      </c>
      <c r="D3287" s="17" t="s">
        <v>15192</v>
      </c>
      <c r="E3287" s="825">
        <v>0</v>
      </c>
      <c r="F3287" s="772">
        <v>0</v>
      </c>
      <c r="G3287" s="825"/>
      <c r="H3287" s="772">
        <v>1</v>
      </c>
      <c r="I3287" s="819">
        <f t="shared" si="104"/>
        <v>0</v>
      </c>
      <c r="J3287" s="819">
        <f t="shared" si="105"/>
        <v>1</v>
      </c>
      <c r="K3287" s="941"/>
    </row>
    <row r="3288" spans="1:11">
      <c r="A3288" s="15" t="s">
        <v>4657</v>
      </c>
      <c r="B3288" s="15" t="s">
        <v>17835</v>
      </c>
      <c r="C3288" s="772" t="s">
        <v>2303</v>
      </c>
      <c r="D3288" s="17" t="s">
        <v>15193</v>
      </c>
      <c r="E3288" s="825">
        <v>0</v>
      </c>
      <c r="F3288" s="772">
        <v>0</v>
      </c>
      <c r="G3288" s="825"/>
      <c r="H3288" s="772">
        <v>1</v>
      </c>
      <c r="I3288" s="819">
        <f t="shared" si="104"/>
        <v>0</v>
      </c>
      <c r="J3288" s="819">
        <f t="shared" si="105"/>
        <v>1</v>
      </c>
      <c r="K3288" s="941"/>
    </row>
    <row r="3289" spans="1:11">
      <c r="A3289" s="15" t="s">
        <v>4657</v>
      </c>
      <c r="B3289" s="15" t="s">
        <v>17835</v>
      </c>
      <c r="C3289" s="772" t="s">
        <v>2305</v>
      </c>
      <c r="D3289" s="17" t="s">
        <v>15195</v>
      </c>
      <c r="E3289" s="825">
        <v>0</v>
      </c>
      <c r="F3289" s="772">
        <v>0</v>
      </c>
      <c r="G3289" s="825"/>
      <c r="H3289" s="772">
        <v>1</v>
      </c>
      <c r="I3289" s="819">
        <f t="shared" si="104"/>
        <v>0</v>
      </c>
      <c r="J3289" s="819">
        <f t="shared" si="105"/>
        <v>1</v>
      </c>
      <c r="K3289" s="941"/>
    </row>
    <row r="3290" spans="1:11">
      <c r="A3290" s="15" t="s">
        <v>4657</v>
      </c>
      <c r="B3290" s="15" t="s">
        <v>17835</v>
      </c>
      <c r="C3290" s="772" t="s">
        <v>2306</v>
      </c>
      <c r="D3290" s="17" t="s">
        <v>15196</v>
      </c>
      <c r="E3290" s="825">
        <v>0</v>
      </c>
      <c r="F3290" s="772">
        <v>0</v>
      </c>
      <c r="G3290" s="825"/>
      <c r="H3290" s="772">
        <v>1</v>
      </c>
      <c r="I3290" s="819">
        <f t="shared" si="104"/>
        <v>0</v>
      </c>
      <c r="J3290" s="819">
        <f t="shared" si="105"/>
        <v>1</v>
      </c>
      <c r="K3290" s="941"/>
    </row>
    <row r="3291" spans="1:11">
      <c r="A3291" s="15" t="s">
        <v>4657</v>
      </c>
      <c r="B3291" s="15" t="s">
        <v>17835</v>
      </c>
      <c r="C3291" s="772" t="s">
        <v>2307</v>
      </c>
      <c r="D3291" s="17" t="s">
        <v>15197</v>
      </c>
      <c r="E3291" s="825">
        <v>0</v>
      </c>
      <c r="F3291" s="772">
        <v>0</v>
      </c>
      <c r="G3291" s="825"/>
      <c r="H3291" s="772">
        <v>1</v>
      </c>
      <c r="I3291" s="819">
        <f t="shared" si="104"/>
        <v>0</v>
      </c>
      <c r="J3291" s="819">
        <f t="shared" si="105"/>
        <v>1</v>
      </c>
      <c r="K3291" s="941"/>
    </row>
    <row r="3292" spans="1:11">
      <c r="A3292" s="15" t="s">
        <v>4657</v>
      </c>
      <c r="B3292" s="15" t="s">
        <v>17835</v>
      </c>
      <c r="C3292" s="772" t="s">
        <v>2308</v>
      </c>
      <c r="D3292" s="17" t="s">
        <v>15198</v>
      </c>
      <c r="E3292" s="825">
        <v>0</v>
      </c>
      <c r="F3292" s="772">
        <v>0</v>
      </c>
      <c r="G3292" s="825"/>
      <c r="H3292" s="772">
        <v>1</v>
      </c>
      <c r="I3292" s="819">
        <f t="shared" si="104"/>
        <v>0</v>
      </c>
      <c r="J3292" s="819">
        <f t="shared" si="105"/>
        <v>1</v>
      </c>
      <c r="K3292" s="941"/>
    </row>
    <row r="3293" spans="1:11">
      <c r="A3293" s="15" t="s">
        <v>4657</v>
      </c>
      <c r="B3293" s="15" t="s">
        <v>17835</v>
      </c>
      <c r="C3293" s="772" t="s">
        <v>2309</v>
      </c>
      <c r="D3293" s="17" t="s">
        <v>15199</v>
      </c>
      <c r="E3293" s="825">
        <v>0</v>
      </c>
      <c r="F3293" s="772">
        <v>0</v>
      </c>
      <c r="G3293" s="825"/>
      <c r="H3293" s="772">
        <v>1</v>
      </c>
      <c r="I3293" s="819">
        <f t="shared" si="104"/>
        <v>0</v>
      </c>
      <c r="J3293" s="819">
        <f t="shared" si="105"/>
        <v>1</v>
      </c>
      <c r="K3293" s="941"/>
    </row>
    <row r="3294" spans="1:11">
      <c r="A3294" s="15" t="s">
        <v>4657</v>
      </c>
      <c r="B3294" s="15" t="s">
        <v>17835</v>
      </c>
      <c r="C3294" s="772" t="s">
        <v>4594</v>
      </c>
      <c r="D3294" s="17" t="s">
        <v>15206</v>
      </c>
      <c r="E3294" s="825">
        <v>0</v>
      </c>
      <c r="F3294" s="772">
        <v>0</v>
      </c>
      <c r="G3294" s="825"/>
      <c r="H3294" s="772">
        <v>1</v>
      </c>
      <c r="I3294" s="819">
        <f t="shared" si="104"/>
        <v>0</v>
      </c>
      <c r="J3294" s="819">
        <f t="shared" si="105"/>
        <v>1</v>
      </c>
      <c r="K3294" s="941"/>
    </row>
    <row r="3295" spans="1:11">
      <c r="A3295" s="15" t="s">
        <v>4657</v>
      </c>
      <c r="B3295" s="15" t="s">
        <v>17835</v>
      </c>
      <c r="C3295" s="772" t="s">
        <v>4595</v>
      </c>
      <c r="D3295" s="17" t="s">
        <v>15207</v>
      </c>
      <c r="E3295" s="825">
        <v>0</v>
      </c>
      <c r="F3295" s="772">
        <v>0</v>
      </c>
      <c r="G3295" s="825"/>
      <c r="H3295" s="772">
        <v>1</v>
      </c>
      <c r="I3295" s="819">
        <f t="shared" si="104"/>
        <v>0</v>
      </c>
      <c r="J3295" s="819">
        <f t="shared" si="105"/>
        <v>1</v>
      </c>
      <c r="K3295" s="941"/>
    </row>
    <row r="3296" spans="1:11">
      <c r="A3296" s="15" t="s">
        <v>4657</v>
      </c>
      <c r="B3296" s="15" t="s">
        <v>17835</v>
      </c>
      <c r="C3296" s="772" t="s">
        <v>2314</v>
      </c>
      <c r="D3296" s="17" t="s">
        <v>15208</v>
      </c>
      <c r="E3296" s="825">
        <v>0</v>
      </c>
      <c r="F3296" s="772">
        <v>0</v>
      </c>
      <c r="G3296" s="825"/>
      <c r="H3296" s="772">
        <v>1</v>
      </c>
      <c r="I3296" s="819">
        <f t="shared" si="104"/>
        <v>0</v>
      </c>
      <c r="J3296" s="819">
        <f t="shared" si="105"/>
        <v>1</v>
      </c>
      <c r="K3296" s="941"/>
    </row>
    <row r="3297" spans="1:11">
      <c r="A3297" s="15" t="s">
        <v>4657</v>
      </c>
      <c r="B3297" s="15" t="s">
        <v>17835</v>
      </c>
      <c r="C3297" s="772" t="s">
        <v>2315</v>
      </c>
      <c r="D3297" s="17" t="s">
        <v>15209</v>
      </c>
      <c r="E3297" s="825">
        <v>0</v>
      </c>
      <c r="F3297" s="772">
        <v>0</v>
      </c>
      <c r="G3297" s="825"/>
      <c r="H3297" s="772">
        <v>1</v>
      </c>
      <c r="I3297" s="819">
        <f t="shared" si="104"/>
        <v>0</v>
      </c>
      <c r="J3297" s="819">
        <f t="shared" si="105"/>
        <v>1</v>
      </c>
      <c r="K3297" s="941"/>
    </row>
    <row r="3298" spans="1:11">
      <c r="A3298" s="15" t="s">
        <v>4657</v>
      </c>
      <c r="B3298" s="15" t="s">
        <v>17835</v>
      </c>
      <c r="C3298" s="772" t="s">
        <v>2316</v>
      </c>
      <c r="D3298" s="17" t="s">
        <v>15210</v>
      </c>
      <c r="E3298" s="825">
        <v>0</v>
      </c>
      <c r="F3298" s="772">
        <v>0</v>
      </c>
      <c r="G3298" s="825"/>
      <c r="H3298" s="772">
        <v>1</v>
      </c>
      <c r="I3298" s="819">
        <f t="shared" si="104"/>
        <v>0</v>
      </c>
      <c r="J3298" s="819">
        <f t="shared" si="105"/>
        <v>1</v>
      </c>
      <c r="K3298" s="941"/>
    </row>
    <row r="3299" spans="1:11">
      <c r="A3299" s="15" t="s">
        <v>4657</v>
      </c>
      <c r="B3299" s="15" t="s">
        <v>17835</v>
      </c>
      <c r="C3299" s="772" t="s">
        <v>2320</v>
      </c>
      <c r="D3299" s="17" t="s">
        <v>15214</v>
      </c>
      <c r="E3299" s="825">
        <v>0</v>
      </c>
      <c r="F3299" s="772">
        <v>0</v>
      </c>
      <c r="G3299" s="825"/>
      <c r="H3299" s="772">
        <v>1</v>
      </c>
      <c r="I3299" s="819">
        <f t="shared" si="104"/>
        <v>0</v>
      </c>
      <c r="J3299" s="819">
        <f t="shared" si="105"/>
        <v>1</v>
      </c>
      <c r="K3299" s="941"/>
    </row>
    <row r="3300" spans="1:11">
      <c r="A3300" s="15" t="s">
        <v>4657</v>
      </c>
      <c r="B3300" s="15" t="s">
        <v>17835</v>
      </c>
      <c r="C3300" s="772" t="s">
        <v>2321</v>
      </c>
      <c r="D3300" s="17" t="s">
        <v>15215</v>
      </c>
      <c r="E3300" s="825">
        <v>0</v>
      </c>
      <c r="F3300" s="772">
        <v>0</v>
      </c>
      <c r="G3300" s="825"/>
      <c r="H3300" s="772">
        <v>1</v>
      </c>
      <c r="I3300" s="819">
        <f t="shared" si="104"/>
        <v>0</v>
      </c>
      <c r="J3300" s="819">
        <f t="shared" si="105"/>
        <v>1</v>
      </c>
      <c r="K3300" s="941"/>
    </row>
    <row r="3301" spans="1:11">
      <c r="A3301" s="15" t="s">
        <v>4657</v>
      </c>
      <c r="B3301" s="15" t="s">
        <v>17835</v>
      </c>
      <c r="C3301" s="772" t="s">
        <v>2322</v>
      </c>
      <c r="D3301" s="17" t="s">
        <v>15217</v>
      </c>
      <c r="E3301" s="825">
        <v>0</v>
      </c>
      <c r="F3301" s="772">
        <v>0</v>
      </c>
      <c r="G3301" s="825"/>
      <c r="H3301" s="772">
        <v>1</v>
      </c>
      <c r="I3301" s="819">
        <f t="shared" si="104"/>
        <v>0</v>
      </c>
      <c r="J3301" s="819">
        <f t="shared" si="105"/>
        <v>1</v>
      </c>
      <c r="K3301" s="941"/>
    </row>
    <row r="3302" spans="1:11">
      <c r="A3302" s="15" t="s">
        <v>4657</v>
      </c>
      <c r="B3302" s="15" t="s">
        <v>17835</v>
      </c>
      <c r="C3302" s="772" t="s">
        <v>2323</v>
      </c>
      <c r="D3302" s="17" t="s">
        <v>15218</v>
      </c>
      <c r="E3302" s="825">
        <v>0</v>
      </c>
      <c r="F3302" s="772">
        <v>0</v>
      </c>
      <c r="G3302" s="825"/>
      <c r="H3302" s="772">
        <v>1</v>
      </c>
      <c r="I3302" s="819">
        <f t="shared" si="104"/>
        <v>0</v>
      </c>
      <c r="J3302" s="819">
        <f t="shared" si="105"/>
        <v>1</v>
      </c>
      <c r="K3302" s="941"/>
    </row>
    <row r="3303" spans="1:11">
      <c r="A3303" s="15" t="s">
        <v>4657</v>
      </c>
      <c r="B3303" s="15" t="s">
        <v>17835</v>
      </c>
      <c r="C3303" s="772" t="s">
        <v>2324</v>
      </c>
      <c r="D3303" s="17" t="s">
        <v>15219</v>
      </c>
      <c r="E3303" s="825">
        <v>0</v>
      </c>
      <c r="F3303" s="772">
        <v>0</v>
      </c>
      <c r="G3303" s="825">
        <v>5</v>
      </c>
      <c r="H3303" s="772">
        <v>10</v>
      </c>
      <c r="I3303" s="819">
        <f t="shared" si="104"/>
        <v>5</v>
      </c>
      <c r="J3303" s="819">
        <f t="shared" si="105"/>
        <v>10</v>
      </c>
      <c r="K3303" s="941"/>
    </row>
    <row r="3304" spans="1:11">
      <c r="A3304" s="15" t="s">
        <v>4657</v>
      </c>
      <c r="B3304" s="15" t="s">
        <v>17835</v>
      </c>
      <c r="C3304" s="772" t="s">
        <v>2325</v>
      </c>
      <c r="D3304" s="17" t="s">
        <v>15220</v>
      </c>
      <c r="E3304" s="825">
        <v>0</v>
      </c>
      <c r="F3304" s="772">
        <v>0</v>
      </c>
      <c r="G3304" s="825"/>
      <c r="H3304" s="772">
        <v>1</v>
      </c>
      <c r="I3304" s="819">
        <f t="shared" si="104"/>
        <v>0</v>
      </c>
      <c r="J3304" s="819">
        <f t="shared" si="105"/>
        <v>1</v>
      </c>
      <c r="K3304" s="941"/>
    </row>
    <row r="3305" spans="1:11">
      <c r="A3305" s="15" t="s">
        <v>4657</v>
      </c>
      <c r="B3305" s="15" t="s">
        <v>17835</v>
      </c>
      <c r="C3305" s="772" t="s">
        <v>2326</v>
      </c>
      <c r="D3305" s="17" t="s">
        <v>15221</v>
      </c>
      <c r="E3305" s="825">
        <v>0</v>
      </c>
      <c r="F3305" s="772">
        <v>0</v>
      </c>
      <c r="G3305" s="825">
        <v>3</v>
      </c>
      <c r="H3305" s="772">
        <v>1</v>
      </c>
      <c r="I3305" s="819">
        <f t="shared" si="104"/>
        <v>3</v>
      </c>
      <c r="J3305" s="819">
        <f t="shared" si="105"/>
        <v>1</v>
      </c>
      <c r="K3305" s="941"/>
    </row>
    <row r="3306" spans="1:11">
      <c r="A3306" s="15" t="s">
        <v>4657</v>
      </c>
      <c r="B3306" s="15" t="s">
        <v>17835</v>
      </c>
      <c r="C3306" s="772" t="s">
        <v>2327</v>
      </c>
      <c r="D3306" s="17" t="s">
        <v>15222</v>
      </c>
      <c r="E3306" s="825">
        <v>0</v>
      </c>
      <c r="F3306" s="772">
        <v>0</v>
      </c>
      <c r="G3306" s="825">
        <v>1</v>
      </c>
      <c r="H3306" s="772">
        <v>1</v>
      </c>
      <c r="I3306" s="819">
        <f t="shared" si="104"/>
        <v>1</v>
      </c>
      <c r="J3306" s="819">
        <f t="shared" si="105"/>
        <v>1</v>
      </c>
      <c r="K3306" s="941"/>
    </row>
    <row r="3307" spans="1:11">
      <c r="A3307" s="15" t="s">
        <v>4657</v>
      </c>
      <c r="B3307" s="15" t="s">
        <v>17835</v>
      </c>
      <c r="C3307" s="772" t="s">
        <v>2328</v>
      </c>
      <c r="D3307" s="17" t="s">
        <v>15223</v>
      </c>
      <c r="E3307" s="825">
        <v>0</v>
      </c>
      <c r="F3307" s="772">
        <v>0</v>
      </c>
      <c r="G3307" s="825"/>
      <c r="H3307" s="772">
        <v>1</v>
      </c>
      <c r="I3307" s="819">
        <f t="shared" si="104"/>
        <v>0</v>
      </c>
      <c r="J3307" s="819">
        <f t="shared" si="105"/>
        <v>1</v>
      </c>
      <c r="K3307" s="941"/>
    </row>
    <row r="3308" spans="1:11">
      <c r="A3308" s="15" t="s">
        <v>4657</v>
      </c>
      <c r="B3308" s="15" t="s">
        <v>17835</v>
      </c>
      <c r="C3308" s="772" t="s">
        <v>2329</v>
      </c>
      <c r="D3308" s="17" t="s">
        <v>15224</v>
      </c>
      <c r="E3308" s="825">
        <v>0</v>
      </c>
      <c r="F3308" s="772">
        <v>0</v>
      </c>
      <c r="G3308" s="825">
        <v>3</v>
      </c>
      <c r="H3308" s="772">
        <v>1</v>
      </c>
      <c r="I3308" s="819">
        <f t="shared" si="104"/>
        <v>3</v>
      </c>
      <c r="J3308" s="819">
        <f t="shared" si="105"/>
        <v>1</v>
      </c>
      <c r="K3308" s="941"/>
    </row>
    <row r="3309" spans="1:11">
      <c r="A3309" s="15" t="s">
        <v>4657</v>
      </c>
      <c r="B3309" s="15" t="s">
        <v>17835</v>
      </c>
      <c r="C3309" s="772" t="s">
        <v>2330</v>
      </c>
      <c r="D3309" s="17" t="s">
        <v>15225</v>
      </c>
      <c r="E3309" s="825">
        <v>0</v>
      </c>
      <c r="F3309" s="772">
        <v>0</v>
      </c>
      <c r="G3309" s="825"/>
      <c r="H3309" s="772">
        <v>1</v>
      </c>
      <c r="I3309" s="819">
        <f t="shared" si="104"/>
        <v>0</v>
      </c>
      <c r="J3309" s="819">
        <f t="shared" si="105"/>
        <v>1</v>
      </c>
      <c r="K3309" s="941"/>
    </row>
    <row r="3310" spans="1:11">
      <c r="A3310" s="15" t="s">
        <v>4657</v>
      </c>
      <c r="B3310" s="15" t="s">
        <v>17835</v>
      </c>
      <c r="C3310" s="772" t="s">
        <v>2331</v>
      </c>
      <c r="D3310" s="17" t="s">
        <v>15226</v>
      </c>
      <c r="E3310" s="825">
        <v>0</v>
      </c>
      <c r="F3310" s="772">
        <v>0</v>
      </c>
      <c r="G3310" s="825"/>
      <c r="H3310" s="772">
        <v>1</v>
      </c>
      <c r="I3310" s="819">
        <f t="shared" si="104"/>
        <v>0</v>
      </c>
      <c r="J3310" s="819">
        <f t="shared" si="105"/>
        <v>1</v>
      </c>
      <c r="K3310" s="941"/>
    </row>
    <row r="3311" spans="1:11">
      <c r="A3311" s="15" t="s">
        <v>4657</v>
      </c>
      <c r="B3311" s="15" t="s">
        <v>17835</v>
      </c>
      <c r="C3311" s="772" t="s">
        <v>2332</v>
      </c>
      <c r="D3311" s="17" t="s">
        <v>15227</v>
      </c>
      <c r="E3311" s="825">
        <v>0</v>
      </c>
      <c r="F3311" s="772">
        <v>0</v>
      </c>
      <c r="G3311" s="825">
        <v>2</v>
      </c>
      <c r="H3311" s="772">
        <v>1</v>
      </c>
      <c r="I3311" s="819">
        <f t="shared" si="104"/>
        <v>2</v>
      </c>
      <c r="J3311" s="819">
        <f t="shared" si="105"/>
        <v>1</v>
      </c>
      <c r="K3311" s="941"/>
    </row>
    <row r="3312" spans="1:11">
      <c r="A3312" s="15" t="s">
        <v>4657</v>
      </c>
      <c r="B3312" s="15" t="s">
        <v>17835</v>
      </c>
      <c r="C3312" s="772" t="s">
        <v>2335</v>
      </c>
      <c r="D3312" s="17" t="s">
        <v>15231</v>
      </c>
      <c r="E3312" s="825">
        <v>0</v>
      </c>
      <c r="F3312" s="772">
        <v>0</v>
      </c>
      <c r="G3312" s="825"/>
      <c r="H3312" s="772">
        <v>1</v>
      </c>
      <c r="I3312" s="819">
        <f t="shared" si="104"/>
        <v>0</v>
      </c>
      <c r="J3312" s="819">
        <f t="shared" si="105"/>
        <v>1</v>
      </c>
      <c r="K3312" s="941"/>
    </row>
    <row r="3313" spans="1:11">
      <c r="A3313" s="15" t="s">
        <v>4657</v>
      </c>
      <c r="B3313" s="15" t="s">
        <v>17835</v>
      </c>
      <c r="C3313" s="772" t="s">
        <v>2336</v>
      </c>
      <c r="D3313" s="17" t="s">
        <v>15232</v>
      </c>
      <c r="E3313" s="825">
        <v>0</v>
      </c>
      <c r="F3313" s="772">
        <v>0</v>
      </c>
      <c r="G3313" s="825"/>
      <c r="H3313" s="772">
        <v>1</v>
      </c>
      <c r="I3313" s="819">
        <f t="shared" si="104"/>
        <v>0</v>
      </c>
      <c r="J3313" s="819">
        <f t="shared" si="105"/>
        <v>1</v>
      </c>
      <c r="K3313" s="941"/>
    </row>
    <row r="3314" spans="1:11">
      <c r="A3314" s="15" t="s">
        <v>4657</v>
      </c>
      <c r="B3314" s="15" t="s">
        <v>17835</v>
      </c>
      <c r="C3314" s="772" t="s">
        <v>2337</v>
      </c>
      <c r="D3314" s="17" t="s">
        <v>15233</v>
      </c>
      <c r="E3314" s="825">
        <v>0</v>
      </c>
      <c r="F3314" s="772">
        <v>0</v>
      </c>
      <c r="G3314" s="825"/>
      <c r="H3314" s="772">
        <v>1</v>
      </c>
      <c r="I3314" s="819">
        <f t="shared" si="104"/>
        <v>0</v>
      </c>
      <c r="J3314" s="819">
        <f t="shared" si="105"/>
        <v>1</v>
      </c>
      <c r="K3314" s="941"/>
    </row>
    <row r="3315" spans="1:11">
      <c r="A3315" s="15" t="s">
        <v>4657</v>
      </c>
      <c r="B3315" s="15" t="s">
        <v>17835</v>
      </c>
      <c r="C3315" s="772" t="s">
        <v>2338</v>
      </c>
      <c r="D3315" s="17" t="s">
        <v>15234</v>
      </c>
      <c r="E3315" s="825">
        <v>0</v>
      </c>
      <c r="F3315" s="772">
        <v>0</v>
      </c>
      <c r="G3315" s="825"/>
      <c r="H3315" s="772">
        <v>1</v>
      </c>
      <c r="I3315" s="819">
        <f t="shared" si="104"/>
        <v>0</v>
      </c>
      <c r="J3315" s="819">
        <f t="shared" si="105"/>
        <v>1</v>
      </c>
      <c r="K3315" s="941"/>
    </row>
    <row r="3316" spans="1:11">
      <c r="A3316" s="15" t="s">
        <v>4657</v>
      </c>
      <c r="B3316" s="15" t="s">
        <v>17835</v>
      </c>
      <c r="C3316" s="772" t="s">
        <v>2339</v>
      </c>
      <c r="D3316" s="17" t="s">
        <v>15235</v>
      </c>
      <c r="E3316" s="825">
        <v>0</v>
      </c>
      <c r="F3316" s="772">
        <v>0</v>
      </c>
      <c r="G3316" s="825"/>
      <c r="H3316" s="772">
        <v>1</v>
      </c>
      <c r="I3316" s="819">
        <f t="shared" si="104"/>
        <v>0</v>
      </c>
      <c r="J3316" s="819">
        <f t="shared" si="105"/>
        <v>1</v>
      </c>
      <c r="K3316" s="941"/>
    </row>
    <row r="3317" spans="1:11">
      <c r="A3317" s="15" t="s">
        <v>4657</v>
      </c>
      <c r="B3317" s="15" t="s">
        <v>17835</v>
      </c>
      <c r="C3317" s="772" t="s">
        <v>2340</v>
      </c>
      <c r="D3317" s="17" t="s">
        <v>15236</v>
      </c>
      <c r="E3317" s="825">
        <v>0</v>
      </c>
      <c r="F3317" s="772">
        <v>0</v>
      </c>
      <c r="G3317" s="825"/>
      <c r="H3317" s="772">
        <v>1</v>
      </c>
      <c r="I3317" s="819">
        <f t="shared" si="104"/>
        <v>0</v>
      </c>
      <c r="J3317" s="819">
        <f t="shared" si="105"/>
        <v>1</v>
      </c>
      <c r="K3317" s="941"/>
    </row>
    <row r="3318" spans="1:11">
      <c r="A3318" s="15" t="s">
        <v>4657</v>
      </c>
      <c r="B3318" s="15" t="s">
        <v>17835</v>
      </c>
      <c r="C3318" s="772" t="s">
        <v>2343</v>
      </c>
      <c r="D3318" s="17" t="s">
        <v>15239</v>
      </c>
      <c r="E3318" s="825">
        <v>0</v>
      </c>
      <c r="F3318" s="772">
        <v>0</v>
      </c>
      <c r="G3318" s="825">
        <v>1</v>
      </c>
      <c r="H3318" s="772">
        <v>1</v>
      </c>
      <c r="I3318" s="819">
        <f t="shared" si="104"/>
        <v>1</v>
      </c>
      <c r="J3318" s="819">
        <f t="shared" si="105"/>
        <v>1</v>
      </c>
      <c r="K3318" s="941"/>
    </row>
    <row r="3319" spans="1:11">
      <c r="A3319" s="15" t="s">
        <v>4657</v>
      </c>
      <c r="B3319" s="15" t="s">
        <v>17835</v>
      </c>
      <c r="C3319" s="772" t="s">
        <v>2344</v>
      </c>
      <c r="D3319" s="17" t="s">
        <v>15240</v>
      </c>
      <c r="E3319" s="825">
        <v>0</v>
      </c>
      <c r="F3319" s="772">
        <v>0</v>
      </c>
      <c r="G3319" s="825"/>
      <c r="H3319" s="772">
        <v>1</v>
      </c>
      <c r="I3319" s="819">
        <f t="shared" si="104"/>
        <v>0</v>
      </c>
      <c r="J3319" s="819">
        <f t="shared" si="105"/>
        <v>1</v>
      </c>
      <c r="K3319" s="941"/>
    </row>
    <row r="3320" spans="1:11">
      <c r="A3320" s="15" t="s">
        <v>4657</v>
      </c>
      <c r="B3320" s="15" t="s">
        <v>17835</v>
      </c>
      <c r="C3320" s="772" t="s">
        <v>2345</v>
      </c>
      <c r="D3320" s="17" t="s">
        <v>15241</v>
      </c>
      <c r="E3320" s="825">
        <v>0</v>
      </c>
      <c r="F3320" s="772">
        <v>0</v>
      </c>
      <c r="G3320" s="825"/>
      <c r="H3320" s="772">
        <v>1</v>
      </c>
      <c r="I3320" s="819">
        <f t="shared" si="104"/>
        <v>0</v>
      </c>
      <c r="J3320" s="819">
        <f t="shared" si="105"/>
        <v>1</v>
      </c>
      <c r="K3320" s="941"/>
    </row>
    <row r="3321" spans="1:11">
      <c r="A3321" s="15" t="s">
        <v>4657</v>
      </c>
      <c r="B3321" s="15" t="s">
        <v>17835</v>
      </c>
      <c r="C3321" s="772" t="s">
        <v>2346</v>
      </c>
      <c r="D3321" s="17" t="s">
        <v>15242</v>
      </c>
      <c r="E3321" s="825">
        <v>0</v>
      </c>
      <c r="F3321" s="772">
        <v>0</v>
      </c>
      <c r="G3321" s="825"/>
      <c r="H3321" s="772">
        <v>1</v>
      </c>
      <c r="I3321" s="819">
        <f t="shared" si="104"/>
        <v>0</v>
      </c>
      <c r="J3321" s="819">
        <f t="shared" si="105"/>
        <v>1</v>
      </c>
      <c r="K3321" s="941"/>
    </row>
    <row r="3322" spans="1:11">
      <c r="A3322" s="15" t="s">
        <v>4657</v>
      </c>
      <c r="B3322" s="15" t="s">
        <v>17835</v>
      </c>
      <c r="C3322" s="772" t="s">
        <v>2347</v>
      </c>
      <c r="D3322" s="17" t="s">
        <v>15243</v>
      </c>
      <c r="E3322" s="825">
        <v>0</v>
      </c>
      <c r="F3322" s="772">
        <v>0</v>
      </c>
      <c r="G3322" s="825"/>
      <c r="H3322" s="772">
        <v>1</v>
      </c>
      <c r="I3322" s="819">
        <f t="shared" si="104"/>
        <v>0</v>
      </c>
      <c r="J3322" s="819">
        <f t="shared" si="105"/>
        <v>1</v>
      </c>
      <c r="K3322" s="941"/>
    </row>
    <row r="3323" spans="1:11">
      <c r="A3323" s="15" t="s">
        <v>4657</v>
      </c>
      <c r="B3323" s="15" t="s">
        <v>17835</v>
      </c>
      <c r="C3323" s="772" t="s">
        <v>2348</v>
      </c>
      <c r="D3323" s="17" t="s">
        <v>15244</v>
      </c>
      <c r="E3323" s="825">
        <v>0</v>
      </c>
      <c r="F3323" s="772">
        <v>0</v>
      </c>
      <c r="G3323" s="825">
        <v>1</v>
      </c>
      <c r="H3323" s="772">
        <v>1</v>
      </c>
      <c r="I3323" s="819">
        <f t="shared" si="104"/>
        <v>1</v>
      </c>
      <c r="J3323" s="819">
        <f t="shared" si="105"/>
        <v>1</v>
      </c>
      <c r="K3323" s="941"/>
    </row>
    <row r="3324" spans="1:11">
      <c r="A3324" s="15" t="s">
        <v>4657</v>
      </c>
      <c r="B3324" s="15" t="s">
        <v>17835</v>
      </c>
      <c r="C3324" s="772" t="s">
        <v>6095</v>
      </c>
      <c r="D3324" s="17" t="s">
        <v>15245</v>
      </c>
      <c r="E3324" s="825">
        <v>0</v>
      </c>
      <c r="F3324" s="772">
        <v>0</v>
      </c>
      <c r="G3324" s="825"/>
      <c r="H3324" s="772">
        <v>1</v>
      </c>
      <c r="I3324" s="819">
        <f t="shared" si="104"/>
        <v>0</v>
      </c>
      <c r="J3324" s="819">
        <f t="shared" si="105"/>
        <v>1</v>
      </c>
      <c r="K3324" s="941"/>
    </row>
    <row r="3325" spans="1:11">
      <c r="A3325" s="15" t="s">
        <v>4657</v>
      </c>
      <c r="B3325" s="15" t="s">
        <v>17835</v>
      </c>
      <c r="C3325" s="772" t="s">
        <v>4596</v>
      </c>
      <c r="D3325" s="17" t="s">
        <v>15247</v>
      </c>
      <c r="E3325" s="825">
        <v>0</v>
      </c>
      <c r="F3325" s="772">
        <v>0</v>
      </c>
      <c r="G3325" s="825"/>
      <c r="H3325" s="772">
        <v>1</v>
      </c>
      <c r="I3325" s="819">
        <f t="shared" si="104"/>
        <v>0</v>
      </c>
      <c r="J3325" s="819">
        <f t="shared" si="105"/>
        <v>1</v>
      </c>
      <c r="K3325" s="941"/>
    </row>
    <row r="3326" spans="1:11">
      <c r="A3326" s="15" t="s">
        <v>4657</v>
      </c>
      <c r="B3326" s="15" t="s">
        <v>17835</v>
      </c>
      <c r="C3326" s="772" t="s">
        <v>18697</v>
      </c>
      <c r="D3326" s="17" t="s">
        <v>15249</v>
      </c>
      <c r="E3326" s="825">
        <v>0</v>
      </c>
      <c r="F3326" s="772">
        <v>0</v>
      </c>
      <c r="G3326" s="825"/>
      <c r="H3326" s="772">
        <v>1</v>
      </c>
      <c r="I3326" s="819">
        <f t="shared" si="104"/>
        <v>0</v>
      </c>
      <c r="J3326" s="819">
        <f t="shared" si="105"/>
        <v>1</v>
      </c>
      <c r="K3326" s="941"/>
    </row>
    <row r="3327" spans="1:11">
      <c r="A3327" s="15" t="s">
        <v>4657</v>
      </c>
      <c r="B3327" s="15" t="s">
        <v>17835</v>
      </c>
      <c r="C3327" s="772" t="s">
        <v>18698</v>
      </c>
      <c r="D3327" s="17" t="s">
        <v>15250</v>
      </c>
      <c r="E3327" s="825">
        <v>0</v>
      </c>
      <c r="F3327" s="772">
        <v>0</v>
      </c>
      <c r="G3327" s="825"/>
      <c r="H3327" s="772">
        <v>1</v>
      </c>
      <c r="I3327" s="819">
        <f t="shared" si="104"/>
        <v>0</v>
      </c>
      <c r="J3327" s="819">
        <f t="shared" si="105"/>
        <v>1</v>
      </c>
      <c r="K3327" s="941"/>
    </row>
    <row r="3328" spans="1:11">
      <c r="A3328" s="15" t="s">
        <v>4657</v>
      </c>
      <c r="B3328" s="15" t="s">
        <v>17835</v>
      </c>
      <c r="C3328" s="772" t="s">
        <v>2350</v>
      </c>
      <c r="D3328" s="17" t="s">
        <v>15251</v>
      </c>
      <c r="E3328" s="825">
        <v>0</v>
      </c>
      <c r="F3328" s="772">
        <v>0</v>
      </c>
      <c r="G3328" s="825"/>
      <c r="H3328" s="772">
        <v>1</v>
      </c>
      <c r="I3328" s="819">
        <f t="shared" si="104"/>
        <v>0</v>
      </c>
      <c r="J3328" s="819">
        <f t="shared" si="105"/>
        <v>1</v>
      </c>
      <c r="K3328" s="941"/>
    </row>
    <row r="3329" spans="1:11">
      <c r="A3329" s="15" t="s">
        <v>4657</v>
      </c>
      <c r="B3329" s="15" t="s">
        <v>17835</v>
      </c>
      <c r="C3329" s="772" t="s">
        <v>18699</v>
      </c>
      <c r="D3329" s="17" t="s">
        <v>15252</v>
      </c>
      <c r="E3329" s="825">
        <v>1</v>
      </c>
      <c r="F3329" s="772">
        <v>0</v>
      </c>
      <c r="G3329" s="825"/>
      <c r="H3329" s="772">
        <v>1</v>
      </c>
      <c r="I3329" s="819">
        <f t="shared" ref="I3329:I3392" si="106">E3329+G3329</f>
        <v>1</v>
      </c>
      <c r="J3329" s="819">
        <f t="shared" ref="J3329:J3392" si="107">F3329+H3329</f>
        <v>1</v>
      </c>
      <c r="K3329" s="941"/>
    </row>
    <row r="3330" spans="1:11">
      <c r="A3330" s="15" t="s">
        <v>4657</v>
      </c>
      <c r="B3330" s="15" t="s">
        <v>17835</v>
      </c>
      <c r="C3330" s="772" t="s">
        <v>4597</v>
      </c>
      <c r="D3330" s="17" t="s">
        <v>15253</v>
      </c>
      <c r="E3330" s="825">
        <v>0</v>
      </c>
      <c r="F3330" s="772">
        <v>0</v>
      </c>
      <c r="G3330" s="825"/>
      <c r="H3330" s="772">
        <v>1</v>
      </c>
      <c r="I3330" s="819">
        <f t="shared" si="106"/>
        <v>0</v>
      </c>
      <c r="J3330" s="819">
        <f t="shared" si="107"/>
        <v>1</v>
      </c>
      <c r="K3330" s="941"/>
    </row>
    <row r="3331" spans="1:11">
      <c r="A3331" s="15" t="s">
        <v>4657</v>
      </c>
      <c r="B3331" s="15" t="s">
        <v>17835</v>
      </c>
      <c r="C3331" s="772" t="s">
        <v>4598</v>
      </c>
      <c r="D3331" s="17" t="s">
        <v>15255</v>
      </c>
      <c r="E3331" s="825">
        <v>0</v>
      </c>
      <c r="F3331" s="772">
        <v>0</v>
      </c>
      <c r="G3331" s="825">
        <v>1</v>
      </c>
      <c r="H3331" s="772">
        <v>1</v>
      </c>
      <c r="I3331" s="819">
        <f t="shared" si="106"/>
        <v>1</v>
      </c>
      <c r="J3331" s="819">
        <f t="shared" si="107"/>
        <v>1</v>
      </c>
      <c r="K3331" s="941"/>
    </row>
    <row r="3332" spans="1:11">
      <c r="A3332" s="15" t="s">
        <v>4657</v>
      </c>
      <c r="B3332" s="15" t="s">
        <v>17835</v>
      </c>
      <c r="C3332" s="772" t="s">
        <v>18700</v>
      </c>
      <c r="D3332" s="17" t="s">
        <v>15256</v>
      </c>
      <c r="E3332" s="825">
        <v>0</v>
      </c>
      <c r="F3332" s="772">
        <v>0</v>
      </c>
      <c r="G3332" s="825"/>
      <c r="H3332" s="772">
        <v>1</v>
      </c>
      <c r="I3332" s="819">
        <f t="shared" si="106"/>
        <v>0</v>
      </c>
      <c r="J3332" s="819">
        <f t="shared" si="107"/>
        <v>1</v>
      </c>
      <c r="K3332" s="941"/>
    </row>
    <row r="3333" spans="1:11">
      <c r="A3333" s="15" t="s">
        <v>4657</v>
      </c>
      <c r="B3333" s="15" t="s">
        <v>17835</v>
      </c>
      <c r="C3333" s="772" t="s">
        <v>2352</v>
      </c>
      <c r="D3333" s="17" t="s">
        <v>15257</v>
      </c>
      <c r="E3333" s="825">
        <v>0</v>
      </c>
      <c r="F3333" s="772">
        <v>0</v>
      </c>
      <c r="G3333" s="825">
        <v>1</v>
      </c>
      <c r="H3333" s="772">
        <v>1</v>
      </c>
      <c r="I3333" s="819">
        <f t="shared" si="106"/>
        <v>1</v>
      </c>
      <c r="J3333" s="819">
        <f t="shared" si="107"/>
        <v>1</v>
      </c>
      <c r="K3333" s="941"/>
    </row>
    <row r="3334" spans="1:11">
      <c r="A3334" s="15" t="s">
        <v>4657</v>
      </c>
      <c r="B3334" s="15" t="s">
        <v>17835</v>
      </c>
      <c r="C3334" s="772" t="s">
        <v>18701</v>
      </c>
      <c r="D3334" s="17" t="s">
        <v>15258</v>
      </c>
      <c r="E3334" s="825">
        <v>0</v>
      </c>
      <c r="F3334" s="772">
        <v>0</v>
      </c>
      <c r="G3334" s="825"/>
      <c r="H3334" s="772">
        <v>1</v>
      </c>
      <c r="I3334" s="819">
        <f t="shared" si="106"/>
        <v>0</v>
      </c>
      <c r="J3334" s="819">
        <f t="shared" si="107"/>
        <v>1</v>
      </c>
      <c r="K3334" s="941"/>
    </row>
    <row r="3335" spans="1:11">
      <c r="A3335" s="15" t="s">
        <v>4657</v>
      </c>
      <c r="B3335" s="15" t="s">
        <v>17835</v>
      </c>
      <c r="C3335" s="772" t="s">
        <v>2493</v>
      </c>
      <c r="D3335" s="17" t="s">
        <v>15260</v>
      </c>
      <c r="E3335" s="825">
        <v>0</v>
      </c>
      <c r="F3335" s="772">
        <v>1</v>
      </c>
      <c r="G3335" s="825"/>
      <c r="H3335" s="772">
        <v>1</v>
      </c>
      <c r="I3335" s="819">
        <f t="shared" si="106"/>
        <v>0</v>
      </c>
      <c r="J3335" s="819">
        <f t="shared" si="107"/>
        <v>2</v>
      </c>
      <c r="K3335" s="941"/>
    </row>
    <row r="3336" spans="1:11">
      <c r="A3336" s="15" t="s">
        <v>4657</v>
      </c>
      <c r="B3336" s="15" t="s">
        <v>17835</v>
      </c>
      <c r="C3336" s="772" t="s">
        <v>2354</v>
      </c>
      <c r="D3336" s="17" t="s">
        <v>15262</v>
      </c>
      <c r="E3336" s="825">
        <v>0</v>
      </c>
      <c r="F3336" s="772">
        <v>0</v>
      </c>
      <c r="G3336" s="825">
        <v>4</v>
      </c>
      <c r="H3336" s="772">
        <v>5</v>
      </c>
      <c r="I3336" s="819">
        <f t="shared" si="106"/>
        <v>4</v>
      </c>
      <c r="J3336" s="819">
        <f t="shared" si="107"/>
        <v>5</v>
      </c>
      <c r="K3336" s="941"/>
    </row>
    <row r="3337" spans="1:11">
      <c r="A3337" s="15" t="s">
        <v>4657</v>
      </c>
      <c r="B3337" s="15" t="s">
        <v>17835</v>
      </c>
      <c r="C3337" s="772" t="s">
        <v>4599</v>
      </c>
      <c r="D3337" s="17" t="s">
        <v>15264</v>
      </c>
      <c r="E3337" s="825">
        <v>0</v>
      </c>
      <c r="F3337" s="772">
        <v>0</v>
      </c>
      <c r="G3337" s="825"/>
      <c r="H3337" s="772">
        <v>1</v>
      </c>
      <c r="I3337" s="819">
        <f t="shared" si="106"/>
        <v>0</v>
      </c>
      <c r="J3337" s="819">
        <f t="shared" si="107"/>
        <v>1</v>
      </c>
      <c r="K3337" s="941"/>
    </row>
    <row r="3338" spans="1:11">
      <c r="A3338" s="15" t="s">
        <v>4657</v>
      </c>
      <c r="B3338" s="15" t="s">
        <v>17835</v>
      </c>
      <c r="C3338" s="772" t="s">
        <v>18703</v>
      </c>
      <c r="D3338" s="17" t="s">
        <v>15266</v>
      </c>
      <c r="E3338" s="825">
        <v>0</v>
      </c>
      <c r="F3338" s="772">
        <v>0</v>
      </c>
      <c r="G3338" s="825"/>
      <c r="H3338" s="772">
        <v>1</v>
      </c>
      <c r="I3338" s="819">
        <f t="shared" si="106"/>
        <v>0</v>
      </c>
      <c r="J3338" s="819">
        <f t="shared" si="107"/>
        <v>1</v>
      </c>
      <c r="K3338" s="941"/>
    </row>
    <row r="3339" spans="1:11">
      <c r="A3339" s="15" t="s">
        <v>4657</v>
      </c>
      <c r="B3339" s="15" t="s">
        <v>17835</v>
      </c>
      <c r="C3339" s="772" t="s">
        <v>18704</v>
      </c>
      <c r="D3339" s="17" t="s">
        <v>15267</v>
      </c>
      <c r="E3339" s="825">
        <v>0</v>
      </c>
      <c r="F3339" s="772">
        <v>0</v>
      </c>
      <c r="G3339" s="825">
        <v>3</v>
      </c>
      <c r="H3339" s="772">
        <v>1</v>
      </c>
      <c r="I3339" s="819">
        <f t="shared" si="106"/>
        <v>3</v>
      </c>
      <c r="J3339" s="819">
        <f t="shared" si="107"/>
        <v>1</v>
      </c>
      <c r="K3339" s="941"/>
    </row>
    <row r="3340" spans="1:11">
      <c r="A3340" s="15" t="s">
        <v>4657</v>
      </c>
      <c r="B3340" s="15" t="s">
        <v>17835</v>
      </c>
      <c r="C3340" s="772" t="s">
        <v>4600</v>
      </c>
      <c r="D3340" s="17" t="s">
        <v>15268</v>
      </c>
      <c r="E3340" s="825">
        <v>0</v>
      </c>
      <c r="F3340" s="772">
        <v>0</v>
      </c>
      <c r="G3340" s="825">
        <v>1</v>
      </c>
      <c r="H3340" s="772">
        <v>1</v>
      </c>
      <c r="I3340" s="819">
        <f t="shared" si="106"/>
        <v>1</v>
      </c>
      <c r="J3340" s="819">
        <f t="shared" si="107"/>
        <v>1</v>
      </c>
      <c r="K3340" s="941"/>
    </row>
    <row r="3341" spans="1:11">
      <c r="A3341" s="15" t="s">
        <v>4657</v>
      </c>
      <c r="B3341" s="15" t="s">
        <v>17835</v>
      </c>
      <c r="C3341" s="772" t="s">
        <v>4601</v>
      </c>
      <c r="D3341" s="17" t="s">
        <v>15269</v>
      </c>
      <c r="E3341" s="825">
        <v>0</v>
      </c>
      <c r="F3341" s="772">
        <v>0</v>
      </c>
      <c r="G3341" s="825"/>
      <c r="H3341" s="772">
        <v>1</v>
      </c>
      <c r="I3341" s="819">
        <f t="shared" si="106"/>
        <v>0</v>
      </c>
      <c r="J3341" s="819">
        <f t="shared" si="107"/>
        <v>1</v>
      </c>
      <c r="K3341" s="941"/>
    </row>
    <row r="3342" spans="1:11">
      <c r="A3342" s="15" t="s">
        <v>4657</v>
      </c>
      <c r="B3342" s="15" t="s">
        <v>17835</v>
      </c>
      <c r="C3342" s="772" t="s">
        <v>4602</v>
      </c>
      <c r="D3342" s="17" t="s">
        <v>15270</v>
      </c>
      <c r="E3342" s="825">
        <v>0</v>
      </c>
      <c r="F3342" s="772">
        <v>0</v>
      </c>
      <c r="G3342" s="825"/>
      <c r="H3342" s="772">
        <v>1</v>
      </c>
      <c r="I3342" s="819">
        <f t="shared" si="106"/>
        <v>0</v>
      </c>
      <c r="J3342" s="819">
        <f t="shared" si="107"/>
        <v>1</v>
      </c>
      <c r="K3342" s="941"/>
    </row>
    <row r="3343" spans="1:11">
      <c r="A3343" s="15" t="s">
        <v>4657</v>
      </c>
      <c r="B3343" s="15" t="s">
        <v>17835</v>
      </c>
      <c r="C3343" s="772" t="s">
        <v>4603</v>
      </c>
      <c r="D3343" s="17" t="s">
        <v>15272</v>
      </c>
      <c r="E3343" s="825">
        <v>0</v>
      </c>
      <c r="F3343" s="772">
        <v>0</v>
      </c>
      <c r="G3343" s="825"/>
      <c r="H3343" s="772">
        <v>1</v>
      </c>
      <c r="I3343" s="819">
        <f t="shared" si="106"/>
        <v>0</v>
      </c>
      <c r="J3343" s="819">
        <f t="shared" si="107"/>
        <v>1</v>
      </c>
      <c r="K3343" s="941"/>
    </row>
    <row r="3344" spans="1:11">
      <c r="A3344" s="15" t="s">
        <v>4657</v>
      </c>
      <c r="B3344" s="15" t="s">
        <v>17835</v>
      </c>
      <c r="C3344" s="772" t="s">
        <v>18706</v>
      </c>
      <c r="D3344" s="17" t="s">
        <v>15273</v>
      </c>
      <c r="E3344" s="825">
        <v>0</v>
      </c>
      <c r="F3344" s="772">
        <v>0</v>
      </c>
      <c r="G3344" s="825"/>
      <c r="H3344" s="772">
        <v>1</v>
      </c>
      <c r="I3344" s="819">
        <f t="shared" si="106"/>
        <v>0</v>
      </c>
      <c r="J3344" s="819">
        <f t="shared" si="107"/>
        <v>1</v>
      </c>
      <c r="K3344" s="941"/>
    </row>
    <row r="3345" spans="1:11">
      <c r="A3345" s="15" t="s">
        <v>4657</v>
      </c>
      <c r="B3345" s="15" t="s">
        <v>17835</v>
      </c>
      <c r="C3345" s="772" t="s">
        <v>4604</v>
      </c>
      <c r="D3345" s="17" t="s">
        <v>15275</v>
      </c>
      <c r="E3345" s="825">
        <v>0</v>
      </c>
      <c r="F3345" s="772">
        <v>0</v>
      </c>
      <c r="G3345" s="825"/>
      <c r="H3345" s="772">
        <v>1</v>
      </c>
      <c r="I3345" s="819">
        <f t="shared" si="106"/>
        <v>0</v>
      </c>
      <c r="J3345" s="819">
        <f t="shared" si="107"/>
        <v>1</v>
      </c>
      <c r="K3345" s="941"/>
    </row>
    <row r="3346" spans="1:11">
      <c r="A3346" s="15" t="s">
        <v>4657</v>
      </c>
      <c r="B3346" s="15" t="s">
        <v>17835</v>
      </c>
      <c r="C3346" s="772" t="s">
        <v>4605</v>
      </c>
      <c r="D3346" s="17" t="s">
        <v>15276</v>
      </c>
      <c r="E3346" s="825">
        <v>0</v>
      </c>
      <c r="F3346" s="772">
        <v>0</v>
      </c>
      <c r="G3346" s="825"/>
      <c r="H3346" s="772">
        <v>1</v>
      </c>
      <c r="I3346" s="819">
        <f t="shared" si="106"/>
        <v>0</v>
      </c>
      <c r="J3346" s="819">
        <f t="shared" si="107"/>
        <v>1</v>
      </c>
      <c r="K3346" s="941"/>
    </row>
    <row r="3347" spans="1:11">
      <c r="A3347" s="15" t="s">
        <v>4657</v>
      </c>
      <c r="B3347" s="15" t="s">
        <v>17835</v>
      </c>
      <c r="C3347" s="772" t="s">
        <v>4606</v>
      </c>
      <c r="D3347" s="17" t="s">
        <v>15277</v>
      </c>
      <c r="E3347" s="825">
        <v>0</v>
      </c>
      <c r="F3347" s="772">
        <v>0</v>
      </c>
      <c r="G3347" s="825"/>
      <c r="H3347" s="772">
        <v>1</v>
      </c>
      <c r="I3347" s="819">
        <f t="shared" si="106"/>
        <v>0</v>
      </c>
      <c r="J3347" s="819">
        <f t="shared" si="107"/>
        <v>1</v>
      </c>
      <c r="K3347" s="941"/>
    </row>
    <row r="3348" spans="1:11">
      <c r="A3348" s="15" t="s">
        <v>4657</v>
      </c>
      <c r="B3348" s="15" t="s">
        <v>17835</v>
      </c>
      <c r="C3348" s="772" t="s">
        <v>18709</v>
      </c>
      <c r="D3348" s="17" t="s">
        <v>15279</v>
      </c>
      <c r="E3348" s="825">
        <v>0</v>
      </c>
      <c r="F3348" s="772">
        <v>0</v>
      </c>
      <c r="G3348" s="825"/>
      <c r="H3348" s="772">
        <v>1</v>
      </c>
      <c r="I3348" s="819">
        <f t="shared" si="106"/>
        <v>0</v>
      </c>
      <c r="J3348" s="819">
        <f t="shared" si="107"/>
        <v>1</v>
      </c>
      <c r="K3348" s="941"/>
    </row>
    <row r="3349" spans="1:11">
      <c r="A3349" s="15" t="s">
        <v>4657</v>
      </c>
      <c r="B3349" s="15" t="s">
        <v>17835</v>
      </c>
      <c r="C3349" s="772" t="s">
        <v>2355</v>
      </c>
      <c r="D3349" s="17" t="s">
        <v>15281</v>
      </c>
      <c r="E3349" s="825">
        <v>0</v>
      </c>
      <c r="F3349" s="772">
        <v>0</v>
      </c>
      <c r="G3349" s="825"/>
      <c r="H3349" s="772">
        <v>1</v>
      </c>
      <c r="I3349" s="819">
        <f t="shared" si="106"/>
        <v>0</v>
      </c>
      <c r="J3349" s="819">
        <f t="shared" si="107"/>
        <v>1</v>
      </c>
      <c r="K3349" s="941"/>
    </row>
    <row r="3350" spans="1:11">
      <c r="A3350" s="15" t="s">
        <v>4657</v>
      </c>
      <c r="B3350" s="15" t="s">
        <v>17835</v>
      </c>
      <c r="C3350" s="772" t="s">
        <v>18712</v>
      </c>
      <c r="D3350" s="17" t="s">
        <v>15285</v>
      </c>
      <c r="E3350" s="825">
        <v>0</v>
      </c>
      <c r="F3350" s="772">
        <v>0</v>
      </c>
      <c r="G3350" s="825"/>
      <c r="H3350" s="772">
        <v>1</v>
      </c>
      <c r="I3350" s="819">
        <f t="shared" si="106"/>
        <v>0</v>
      </c>
      <c r="J3350" s="819">
        <f t="shared" si="107"/>
        <v>1</v>
      </c>
      <c r="K3350" s="941"/>
    </row>
    <row r="3351" spans="1:11">
      <c r="A3351" s="15" t="s">
        <v>4657</v>
      </c>
      <c r="B3351" s="15" t="s">
        <v>17835</v>
      </c>
      <c r="C3351" s="772" t="s">
        <v>18714</v>
      </c>
      <c r="D3351" s="17" t="s">
        <v>15287</v>
      </c>
      <c r="E3351" s="825">
        <v>0</v>
      </c>
      <c r="F3351" s="772">
        <v>0</v>
      </c>
      <c r="G3351" s="825"/>
      <c r="H3351" s="772">
        <v>1</v>
      </c>
      <c r="I3351" s="819">
        <f t="shared" si="106"/>
        <v>0</v>
      </c>
      <c r="J3351" s="819">
        <f t="shared" si="107"/>
        <v>1</v>
      </c>
      <c r="K3351" s="941"/>
    </row>
    <row r="3352" spans="1:11">
      <c r="A3352" s="15" t="s">
        <v>4657</v>
      </c>
      <c r="B3352" s="15" t="s">
        <v>17835</v>
      </c>
      <c r="C3352" s="772" t="s">
        <v>4607</v>
      </c>
      <c r="D3352" s="17" t="s">
        <v>15288</v>
      </c>
      <c r="E3352" s="825">
        <v>0</v>
      </c>
      <c r="F3352" s="772">
        <v>0</v>
      </c>
      <c r="G3352" s="825"/>
      <c r="H3352" s="772">
        <v>1</v>
      </c>
      <c r="I3352" s="819">
        <f t="shared" si="106"/>
        <v>0</v>
      </c>
      <c r="J3352" s="819">
        <f t="shared" si="107"/>
        <v>1</v>
      </c>
      <c r="K3352" s="941"/>
    </row>
    <row r="3353" spans="1:11">
      <c r="A3353" s="15" t="s">
        <v>4657</v>
      </c>
      <c r="B3353" s="15" t="s">
        <v>17835</v>
      </c>
      <c r="C3353" s="772" t="s">
        <v>18715</v>
      </c>
      <c r="D3353" s="17" t="s">
        <v>15289</v>
      </c>
      <c r="E3353" s="825">
        <v>0</v>
      </c>
      <c r="F3353" s="772">
        <v>0</v>
      </c>
      <c r="G3353" s="825"/>
      <c r="H3353" s="772">
        <v>1</v>
      </c>
      <c r="I3353" s="819">
        <f t="shared" si="106"/>
        <v>0</v>
      </c>
      <c r="J3353" s="819">
        <f t="shared" si="107"/>
        <v>1</v>
      </c>
      <c r="K3353" s="941"/>
    </row>
    <row r="3354" spans="1:11">
      <c r="A3354" s="15" t="s">
        <v>4657</v>
      </c>
      <c r="B3354" s="15" t="s">
        <v>17835</v>
      </c>
      <c r="C3354" s="772" t="s">
        <v>4608</v>
      </c>
      <c r="D3354" s="17" t="s">
        <v>15290</v>
      </c>
      <c r="E3354" s="825">
        <v>0</v>
      </c>
      <c r="F3354" s="772">
        <v>0</v>
      </c>
      <c r="G3354" s="825"/>
      <c r="H3354" s="772">
        <v>1</v>
      </c>
      <c r="I3354" s="819">
        <f t="shared" si="106"/>
        <v>0</v>
      </c>
      <c r="J3354" s="819">
        <f t="shared" si="107"/>
        <v>1</v>
      </c>
      <c r="K3354" s="941"/>
    </row>
    <row r="3355" spans="1:11">
      <c r="A3355" s="15" t="s">
        <v>4657</v>
      </c>
      <c r="B3355" s="15" t="s">
        <v>17835</v>
      </c>
      <c r="C3355" s="772" t="s">
        <v>2358</v>
      </c>
      <c r="D3355" s="17" t="s">
        <v>15291</v>
      </c>
      <c r="E3355" s="825">
        <v>0</v>
      </c>
      <c r="F3355" s="772">
        <v>0</v>
      </c>
      <c r="G3355" s="825">
        <v>2</v>
      </c>
      <c r="H3355" s="772">
        <v>1</v>
      </c>
      <c r="I3355" s="819">
        <f t="shared" si="106"/>
        <v>2</v>
      </c>
      <c r="J3355" s="819">
        <f t="shared" si="107"/>
        <v>1</v>
      </c>
      <c r="K3355" s="941"/>
    </row>
    <row r="3356" spans="1:11">
      <c r="A3356" s="15" t="s">
        <v>4657</v>
      </c>
      <c r="B3356" s="15" t="s">
        <v>17835</v>
      </c>
      <c r="C3356" s="772" t="s">
        <v>2359</v>
      </c>
      <c r="D3356" s="17" t="s">
        <v>15292</v>
      </c>
      <c r="E3356" s="825">
        <v>0</v>
      </c>
      <c r="F3356" s="772">
        <v>0</v>
      </c>
      <c r="G3356" s="825"/>
      <c r="H3356" s="772">
        <v>1</v>
      </c>
      <c r="I3356" s="819">
        <f t="shared" si="106"/>
        <v>0</v>
      </c>
      <c r="J3356" s="819">
        <f t="shared" si="107"/>
        <v>1</v>
      </c>
      <c r="K3356" s="941"/>
    </row>
    <row r="3357" spans="1:11">
      <c r="A3357" s="15" t="s">
        <v>4657</v>
      </c>
      <c r="B3357" s="15" t="s">
        <v>17835</v>
      </c>
      <c r="C3357" s="772" t="s">
        <v>2360</v>
      </c>
      <c r="D3357" s="17" t="s">
        <v>15293</v>
      </c>
      <c r="E3357" s="825">
        <v>0</v>
      </c>
      <c r="F3357" s="772">
        <v>0</v>
      </c>
      <c r="G3357" s="825">
        <v>2</v>
      </c>
      <c r="H3357" s="772">
        <v>3</v>
      </c>
      <c r="I3357" s="819">
        <f t="shared" si="106"/>
        <v>2</v>
      </c>
      <c r="J3357" s="819">
        <f t="shared" si="107"/>
        <v>3</v>
      </c>
      <c r="K3357" s="941"/>
    </row>
    <row r="3358" spans="1:11">
      <c r="A3358" s="15" t="s">
        <v>4657</v>
      </c>
      <c r="B3358" s="15" t="s">
        <v>17835</v>
      </c>
      <c r="C3358" s="772" t="s">
        <v>2361</v>
      </c>
      <c r="D3358" s="17" t="s">
        <v>15294</v>
      </c>
      <c r="E3358" s="825">
        <v>0</v>
      </c>
      <c r="F3358" s="772">
        <v>0</v>
      </c>
      <c r="G3358" s="825">
        <v>1</v>
      </c>
      <c r="H3358" s="772">
        <v>1</v>
      </c>
      <c r="I3358" s="819">
        <f t="shared" si="106"/>
        <v>1</v>
      </c>
      <c r="J3358" s="819">
        <f t="shared" si="107"/>
        <v>1</v>
      </c>
      <c r="K3358" s="941"/>
    </row>
    <row r="3359" spans="1:11">
      <c r="A3359" s="15" t="s">
        <v>4657</v>
      </c>
      <c r="B3359" s="15" t="s">
        <v>17835</v>
      </c>
      <c r="C3359" s="772" t="s">
        <v>4609</v>
      </c>
      <c r="D3359" s="17" t="s">
        <v>15295</v>
      </c>
      <c r="E3359" s="825">
        <v>0</v>
      </c>
      <c r="F3359" s="772">
        <v>0</v>
      </c>
      <c r="G3359" s="825"/>
      <c r="H3359" s="772">
        <v>1</v>
      </c>
      <c r="I3359" s="819">
        <f t="shared" si="106"/>
        <v>0</v>
      </c>
      <c r="J3359" s="819">
        <f t="shared" si="107"/>
        <v>1</v>
      </c>
      <c r="K3359" s="941"/>
    </row>
    <row r="3360" spans="1:11">
      <c r="A3360" s="15" t="s">
        <v>4657</v>
      </c>
      <c r="B3360" s="15" t="s">
        <v>17835</v>
      </c>
      <c r="C3360" s="772" t="s">
        <v>18716</v>
      </c>
      <c r="D3360" s="17" t="s">
        <v>15296</v>
      </c>
      <c r="E3360" s="825">
        <v>0</v>
      </c>
      <c r="F3360" s="772">
        <v>0</v>
      </c>
      <c r="G3360" s="825"/>
      <c r="H3360" s="772">
        <v>1</v>
      </c>
      <c r="I3360" s="819">
        <f t="shared" si="106"/>
        <v>0</v>
      </c>
      <c r="J3360" s="819">
        <f t="shared" si="107"/>
        <v>1</v>
      </c>
      <c r="K3360" s="941"/>
    </row>
    <row r="3361" spans="1:11">
      <c r="A3361" s="15" t="s">
        <v>4657</v>
      </c>
      <c r="B3361" s="15" t="s">
        <v>17835</v>
      </c>
      <c r="C3361" s="772" t="s">
        <v>2362</v>
      </c>
      <c r="D3361" s="17" t="s">
        <v>15297</v>
      </c>
      <c r="E3361" s="825">
        <v>0</v>
      </c>
      <c r="F3361" s="772">
        <v>0</v>
      </c>
      <c r="G3361" s="825">
        <v>2</v>
      </c>
      <c r="H3361" s="772">
        <v>15</v>
      </c>
      <c r="I3361" s="819">
        <f t="shared" si="106"/>
        <v>2</v>
      </c>
      <c r="J3361" s="819">
        <f t="shared" si="107"/>
        <v>15</v>
      </c>
      <c r="K3361" s="941"/>
    </row>
    <row r="3362" spans="1:11">
      <c r="A3362" s="15" t="s">
        <v>4657</v>
      </c>
      <c r="B3362" s="15" t="s">
        <v>17835</v>
      </c>
      <c r="C3362" s="772" t="s">
        <v>2363</v>
      </c>
      <c r="D3362" s="17" t="s">
        <v>15298</v>
      </c>
      <c r="E3362" s="825">
        <v>0</v>
      </c>
      <c r="F3362" s="772">
        <v>0</v>
      </c>
      <c r="G3362" s="825">
        <v>1</v>
      </c>
      <c r="H3362" s="772">
        <v>1</v>
      </c>
      <c r="I3362" s="819">
        <f t="shared" si="106"/>
        <v>1</v>
      </c>
      <c r="J3362" s="819">
        <f t="shared" si="107"/>
        <v>1</v>
      </c>
      <c r="K3362" s="941"/>
    </row>
    <row r="3363" spans="1:11">
      <c r="A3363" s="15" t="s">
        <v>4657</v>
      </c>
      <c r="B3363" s="15" t="s">
        <v>17835</v>
      </c>
      <c r="C3363" s="772" t="s">
        <v>2364</v>
      </c>
      <c r="D3363" s="17" t="s">
        <v>15299</v>
      </c>
      <c r="E3363" s="825">
        <v>0</v>
      </c>
      <c r="F3363" s="772">
        <v>0</v>
      </c>
      <c r="G3363" s="825">
        <v>1</v>
      </c>
      <c r="H3363" s="772">
        <v>1</v>
      </c>
      <c r="I3363" s="819">
        <f t="shared" si="106"/>
        <v>1</v>
      </c>
      <c r="J3363" s="819">
        <f t="shared" si="107"/>
        <v>1</v>
      </c>
      <c r="K3363" s="941"/>
    </row>
    <row r="3364" spans="1:11">
      <c r="A3364" s="15" t="s">
        <v>4657</v>
      </c>
      <c r="B3364" s="15" t="s">
        <v>17835</v>
      </c>
      <c r="C3364" s="772" t="s">
        <v>2365</v>
      </c>
      <c r="D3364" s="17" t="s">
        <v>15300</v>
      </c>
      <c r="E3364" s="825">
        <v>0</v>
      </c>
      <c r="F3364" s="772">
        <v>0</v>
      </c>
      <c r="G3364" s="825"/>
      <c r="H3364" s="772">
        <v>1</v>
      </c>
      <c r="I3364" s="819">
        <f t="shared" si="106"/>
        <v>0</v>
      </c>
      <c r="J3364" s="819">
        <f t="shared" si="107"/>
        <v>1</v>
      </c>
      <c r="K3364" s="941"/>
    </row>
    <row r="3365" spans="1:11">
      <c r="A3365" s="15" t="s">
        <v>4657</v>
      </c>
      <c r="B3365" s="15" t="s">
        <v>17835</v>
      </c>
      <c r="C3365" s="772" t="s">
        <v>18717</v>
      </c>
      <c r="D3365" s="17" t="s">
        <v>15301</v>
      </c>
      <c r="E3365" s="825">
        <v>0</v>
      </c>
      <c r="F3365" s="772">
        <v>0</v>
      </c>
      <c r="G3365" s="825"/>
      <c r="H3365" s="772">
        <v>1</v>
      </c>
      <c r="I3365" s="819">
        <f t="shared" si="106"/>
        <v>0</v>
      </c>
      <c r="J3365" s="819">
        <f t="shared" si="107"/>
        <v>1</v>
      </c>
      <c r="K3365" s="941"/>
    </row>
    <row r="3366" spans="1:11">
      <c r="A3366" s="15" t="s">
        <v>4657</v>
      </c>
      <c r="B3366" s="15" t="s">
        <v>17835</v>
      </c>
      <c r="C3366" s="772" t="s">
        <v>2366</v>
      </c>
      <c r="D3366" s="17" t="s">
        <v>15302</v>
      </c>
      <c r="E3366" s="825">
        <v>0</v>
      </c>
      <c r="F3366" s="772">
        <v>0</v>
      </c>
      <c r="G3366" s="825"/>
      <c r="H3366" s="772">
        <v>1</v>
      </c>
      <c r="I3366" s="819">
        <f t="shared" si="106"/>
        <v>0</v>
      </c>
      <c r="J3366" s="819">
        <f t="shared" si="107"/>
        <v>1</v>
      </c>
      <c r="K3366" s="941"/>
    </row>
    <row r="3367" spans="1:11">
      <c r="A3367" s="15" t="s">
        <v>4657</v>
      </c>
      <c r="B3367" s="15" t="s">
        <v>17835</v>
      </c>
      <c r="C3367" s="772" t="s">
        <v>2367</v>
      </c>
      <c r="D3367" s="17" t="s">
        <v>15303</v>
      </c>
      <c r="E3367" s="825">
        <v>0</v>
      </c>
      <c r="F3367" s="772">
        <v>0</v>
      </c>
      <c r="G3367" s="825"/>
      <c r="H3367" s="772">
        <v>1</v>
      </c>
      <c r="I3367" s="819">
        <f t="shared" si="106"/>
        <v>0</v>
      </c>
      <c r="J3367" s="819">
        <f t="shared" si="107"/>
        <v>1</v>
      </c>
      <c r="K3367" s="941"/>
    </row>
    <row r="3368" spans="1:11">
      <c r="A3368" s="15" t="s">
        <v>4657</v>
      </c>
      <c r="B3368" s="15" t="s">
        <v>17835</v>
      </c>
      <c r="C3368" s="772" t="s">
        <v>2368</v>
      </c>
      <c r="D3368" s="17" t="s">
        <v>15304</v>
      </c>
      <c r="E3368" s="825">
        <v>0</v>
      </c>
      <c r="F3368" s="772">
        <v>0</v>
      </c>
      <c r="G3368" s="825"/>
      <c r="H3368" s="772">
        <v>1</v>
      </c>
      <c r="I3368" s="819">
        <f t="shared" si="106"/>
        <v>0</v>
      </c>
      <c r="J3368" s="819">
        <f t="shared" si="107"/>
        <v>1</v>
      </c>
      <c r="K3368" s="941"/>
    </row>
    <row r="3369" spans="1:11">
      <c r="A3369" s="15" t="s">
        <v>4657</v>
      </c>
      <c r="B3369" s="15" t="s">
        <v>17835</v>
      </c>
      <c r="C3369" s="772" t="s">
        <v>2369</v>
      </c>
      <c r="D3369" s="17" t="s">
        <v>15305</v>
      </c>
      <c r="E3369" s="825">
        <v>0</v>
      </c>
      <c r="F3369" s="772">
        <v>0</v>
      </c>
      <c r="G3369" s="825"/>
      <c r="H3369" s="772">
        <v>1</v>
      </c>
      <c r="I3369" s="819">
        <f t="shared" si="106"/>
        <v>0</v>
      </c>
      <c r="J3369" s="819">
        <f t="shared" si="107"/>
        <v>1</v>
      </c>
      <c r="K3369" s="941"/>
    </row>
    <row r="3370" spans="1:11">
      <c r="A3370" s="15" t="s">
        <v>4657</v>
      </c>
      <c r="B3370" s="15" t="s">
        <v>17835</v>
      </c>
      <c r="C3370" s="772" t="s">
        <v>2743</v>
      </c>
      <c r="D3370" s="17" t="s">
        <v>15306</v>
      </c>
      <c r="E3370" s="825">
        <v>0</v>
      </c>
      <c r="F3370" s="772">
        <v>0</v>
      </c>
      <c r="G3370" s="825">
        <v>4</v>
      </c>
      <c r="H3370" s="772">
        <v>1</v>
      </c>
      <c r="I3370" s="819">
        <f t="shared" si="106"/>
        <v>4</v>
      </c>
      <c r="J3370" s="819">
        <f t="shared" si="107"/>
        <v>1</v>
      </c>
      <c r="K3370" s="941"/>
    </row>
    <row r="3371" spans="1:11">
      <c r="A3371" s="15" t="s">
        <v>4657</v>
      </c>
      <c r="B3371" s="15" t="s">
        <v>17835</v>
      </c>
      <c r="C3371" s="772" t="s">
        <v>2370</v>
      </c>
      <c r="D3371" s="17" t="s">
        <v>15307</v>
      </c>
      <c r="E3371" s="825">
        <v>0</v>
      </c>
      <c r="F3371" s="772">
        <v>0</v>
      </c>
      <c r="G3371" s="825"/>
      <c r="H3371" s="772">
        <v>1</v>
      </c>
      <c r="I3371" s="819">
        <f t="shared" si="106"/>
        <v>0</v>
      </c>
      <c r="J3371" s="819">
        <f t="shared" si="107"/>
        <v>1</v>
      </c>
      <c r="K3371" s="941"/>
    </row>
    <row r="3372" spans="1:11">
      <c r="A3372" s="15" t="s">
        <v>4657</v>
      </c>
      <c r="B3372" s="15" t="s">
        <v>17835</v>
      </c>
      <c r="C3372" s="772" t="s">
        <v>2371</v>
      </c>
      <c r="D3372" s="17" t="s">
        <v>15308</v>
      </c>
      <c r="E3372" s="825">
        <v>0</v>
      </c>
      <c r="F3372" s="772">
        <v>0</v>
      </c>
      <c r="G3372" s="825"/>
      <c r="H3372" s="772">
        <v>1</v>
      </c>
      <c r="I3372" s="819">
        <f t="shared" si="106"/>
        <v>0</v>
      </c>
      <c r="J3372" s="819">
        <f t="shared" si="107"/>
        <v>1</v>
      </c>
      <c r="K3372" s="941"/>
    </row>
    <row r="3373" spans="1:11">
      <c r="A3373" s="15" t="s">
        <v>4657</v>
      </c>
      <c r="B3373" s="15" t="s">
        <v>17835</v>
      </c>
      <c r="C3373" s="772" t="s">
        <v>2372</v>
      </c>
      <c r="D3373" s="17" t="s">
        <v>15309</v>
      </c>
      <c r="E3373" s="825">
        <v>0</v>
      </c>
      <c r="F3373" s="772">
        <v>0</v>
      </c>
      <c r="G3373" s="825"/>
      <c r="H3373" s="772">
        <v>1</v>
      </c>
      <c r="I3373" s="819">
        <f t="shared" si="106"/>
        <v>0</v>
      </c>
      <c r="J3373" s="819">
        <f t="shared" si="107"/>
        <v>1</v>
      </c>
      <c r="K3373" s="941"/>
    </row>
    <row r="3374" spans="1:11">
      <c r="A3374" s="15" t="s">
        <v>4657</v>
      </c>
      <c r="B3374" s="15" t="s">
        <v>17835</v>
      </c>
      <c r="C3374" s="772" t="s">
        <v>2373</v>
      </c>
      <c r="D3374" s="17" t="s">
        <v>15310</v>
      </c>
      <c r="E3374" s="825">
        <v>0</v>
      </c>
      <c r="F3374" s="772">
        <v>0</v>
      </c>
      <c r="G3374" s="825"/>
      <c r="H3374" s="772">
        <v>1</v>
      </c>
      <c r="I3374" s="819">
        <f t="shared" si="106"/>
        <v>0</v>
      </c>
      <c r="J3374" s="819">
        <f t="shared" si="107"/>
        <v>1</v>
      </c>
      <c r="K3374" s="941"/>
    </row>
    <row r="3375" spans="1:11">
      <c r="A3375" s="15" t="s">
        <v>4657</v>
      </c>
      <c r="B3375" s="15" t="s">
        <v>17835</v>
      </c>
      <c r="C3375" s="772" t="s">
        <v>2374</v>
      </c>
      <c r="D3375" s="17" t="s">
        <v>15311</v>
      </c>
      <c r="E3375" s="825">
        <v>0</v>
      </c>
      <c r="F3375" s="772">
        <v>0</v>
      </c>
      <c r="G3375" s="825"/>
      <c r="H3375" s="772">
        <v>1</v>
      </c>
      <c r="I3375" s="819">
        <f t="shared" si="106"/>
        <v>0</v>
      </c>
      <c r="J3375" s="819">
        <f t="shared" si="107"/>
        <v>1</v>
      </c>
      <c r="K3375" s="941"/>
    </row>
    <row r="3376" spans="1:11">
      <c r="A3376" s="15" t="s">
        <v>4657</v>
      </c>
      <c r="B3376" s="15" t="s">
        <v>17835</v>
      </c>
      <c r="C3376" s="772" t="s">
        <v>2375</v>
      </c>
      <c r="D3376" s="17" t="s">
        <v>15312</v>
      </c>
      <c r="E3376" s="825">
        <v>0</v>
      </c>
      <c r="F3376" s="772">
        <v>0</v>
      </c>
      <c r="G3376" s="825"/>
      <c r="H3376" s="772">
        <v>1</v>
      </c>
      <c r="I3376" s="819">
        <f t="shared" si="106"/>
        <v>0</v>
      </c>
      <c r="J3376" s="819">
        <f t="shared" si="107"/>
        <v>1</v>
      </c>
      <c r="K3376" s="941"/>
    </row>
    <row r="3377" spans="1:11">
      <c r="A3377" s="15" t="s">
        <v>4657</v>
      </c>
      <c r="B3377" s="15" t="s">
        <v>17835</v>
      </c>
      <c r="C3377" s="772" t="s">
        <v>2376</v>
      </c>
      <c r="D3377" s="17" t="s">
        <v>15313</v>
      </c>
      <c r="E3377" s="825">
        <v>0</v>
      </c>
      <c r="F3377" s="772">
        <v>0</v>
      </c>
      <c r="G3377" s="825"/>
      <c r="H3377" s="772">
        <v>1</v>
      </c>
      <c r="I3377" s="819">
        <f t="shared" si="106"/>
        <v>0</v>
      </c>
      <c r="J3377" s="819">
        <f t="shared" si="107"/>
        <v>1</v>
      </c>
      <c r="K3377" s="941"/>
    </row>
    <row r="3378" spans="1:11">
      <c r="A3378" s="15" t="s">
        <v>4657</v>
      </c>
      <c r="B3378" s="15" t="s">
        <v>17835</v>
      </c>
      <c r="C3378" s="772" t="s">
        <v>2377</v>
      </c>
      <c r="D3378" s="17" t="s">
        <v>15314</v>
      </c>
      <c r="E3378" s="825">
        <v>0</v>
      </c>
      <c r="F3378" s="772">
        <v>0</v>
      </c>
      <c r="G3378" s="825"/>
      <c r="H3378" s="772">
        <v>1</v>
      </c>
      <c r="I3378" s="819">
        <f t="shared" si="106"/>
        <v>0</v>
      </c>
      <c r="J3378" s="819">
        <f t="shared" si="107"/>
        <v>1</v>
      </c>
      <c r="K3378" s="941"/>
    </row>
    <row r="3379" spans="1:11">
      <c r="A3379" s="15" t="s">
        <v>4657</v>
      </c>
      <c r="B3379" s="15" t="s">
        <v>17835</v>
      </c>
      <c r="C3379" s="772" t="s">
        <v>2378</v>
      </c>
      <c r="D3379" s="17" t="s">
        <v>15315</v>
      </c>
      <c r="E3379" s="825">
        <v>0</v>
      </c>
      <c r="F3379" s="772">
        <v>0</v>
      </c>
      <c r="G3379" s="825"/>
      <c r="H3379" s="772">
        <v>1</v>
      </c>
      <c r="I3379" s="819">
        <f t="shared" si="106"/>
        <v>0</v>
      </c>
      <c r="J3379" s="819">
        <f t="shared" si="107"/>
        <v>1</v>
      </c>
      <c r="K3379" s="941"/>
    </row>
    <row r="3380" spans="1:11">
      <c r="A3380" s="15" t="s">
        <v>4657</v>
      </c>
      <c r="B3380" s="15" t="s">
        <v>17835</v>
      </c>
      <c r="C3380" s="772" t="s">
        <v>2379</v>
      </c>
      <c r="D3380" s="17" t="s">
        <v>15316</v>
      </c>
      <c r="E3380" s="825">
        <v>0</v>
      </c>
      <c r="F3380" s="772">
        <v>0</v>
      </c>
      <c r="G3380" s="825"/>
      <c r="H3380" s="772">
        <v>1</v>
      </c>
      <c r="I3380" s="819">
        <f t="shared" si="106"/>
        <v>0</v>
      </c>
      <c r="J3380" s="819">
        <f t="shared" si="107"/>
        <v>1</v>
      </c>
      <c r="K3380" s="941"/>
    </row>
    <row r="3381" spans="1:11">
      <c r="A3381" s="15" t="s">
        <v>4657</v>
      </c>
      <c r="B3381" s="15" t="s">
        <v>17835</v>
      </c>
      <c r="C3381" s="772" t="s">
        <v>2380</v>
      </c>
      <c r="D3381" s="17" t="s">
        <v>15317</v>
      </c>
      <c r="E3381" s="825">
        <v>0</v>
      </c>
      <c r="F3381" s="772">
        <v>0</v>
      </c>
      <c r="G3381" s="825"/>
      <c r="H3381" s="772">
        <v>1</v>
      </c>
      <c r="I3381" s="819">
        <f t="shared" si="106"/>
        <v>0</v>
      </c>
      <c r="J3381" s="819">
        <f t="shared" si="107"/>
        <v>1</v>
      </c>
      <c r="K3381" s="941"/>
    </row>
    <row r="3382" spans="1:11">
      <c r="A3382" s="15" t="s">
        <v>4657</v>
      </c>
      <c r="B3382" s="15" t="s">
        <v>17835</v>
      </c>
      <c r="C3382" s="772" t="s">
        <v>2381</v>
      </c>
      <c r="D3382" s="17" t="s">
        <v>15318</v>
      </c>
      <c r="E3382" s="825">
        <v>0</v>
      </c>
      <c r="F3382" s="772">
        <v>0</v>
      </c>
      <c r="G3382" s="825"/>
      <c r="H3382" s="772">
        <v>1</v>
      </c>
      <c r="I3382" s="819">
        <f t="shared" si="106"/>
        <v>0</v>
      </c>
      <c r="J3382" s="819">
        <f t="shared" si="107"/>
        <v>1</v>
      </c>
      <c r="K3382" s="941"/>
    </row>
    <row r="3383" spans="1:11">
      <c r="A3383" s="15" t="s">
        <v>4657</v>
      </c>
      <c r="B3383" s="15" t="s">
        <v>17835</v>
      </c>
      <c r="C3383" s="772" t="s">
        <v>2382</v>
      </c>
      <c r="D3383" s="17" t="s">
        <v>15319</v>
      </c>
      <c r="E3383" s="825">
        <v>0</v>
      </c>
      <c r="F3383" s="772">
        <v>0</v>
      </c>
      <c r="G3383" s="825"/>
      <c r="H3383" s="772">
        <v>1</v>
      </c>
      <c r="I3383" s="819">
        <f t="shared" si="106"/>
        <v>0</v>
      </c>
      <c r="J3383" s="819">
        <f t="shared" si="107"/>
        <v>1</v>
      </c>
      <c r="K3383" s="941"/>
    </row>
    <row r="3384" spans="1:11">
      <c r="A3384" s="15" t="s">
        <v>4657</v>
      </c>
      <c r="B3384" s="15" t="s">
        <v>17835</v>
      </c>
      <c r="C3384" s="772" t="s">
        <v>4610</v>
      </c>
      <c r="D3384" s="17" t="s">
        <v>15320</v>
      </c>
      <c r="E3384" s="825">
        <v>0</v>
      </c>
      <c r="F3384" s="772">
        <v>0</v>
      </c>
      <c r="G3384" s="825"/>
      <c r="H3384" s="772">
        <v>1</v>
      </c>
      <c r="I3384" s="819">
        <f t="shared" si="106"/>
        <v>0</v>
      </c>
      <c r="J3384" s="819">
        <f t="shared" si="107"/>
        <v>1</v>
      </c>
      <c r="K3384" s="941"/>
    </row>
    <row r="3385" spans="1:11">
      <c r="A3385" s="15" t="s">
        <v>4657</v>
      </c>
      <c r="B3385" s="15" t="s">
        <v>17835</v>
      </c>
      <c r="C3385" s="772" t="s">
        <v>18718</v>
      </c>
      <c r="D3385" s="17" t="s">
        <v>15321</v>
      </c>
      <c r="E3385" s="825">
        <v>0</v>
      </c>
      <c r="F3385" s="772">
        <v>0</v>
      </c>
      <c r="G3385" s="825"/>
      <c r="H3385" s="772">
        <v>1</v>
      </c>
      <c r="I3385" s="819">
        <f t="shared" si="106"/>
        <v>0</v>
      </c>
      <c r="J3385" s="819">
        <f t="shared" si="107"/>
        <v>1</v>
      </c>
      <c r="K3385" s="941"/>
    </row>
    <row r="3386" spans="1:11">
      <c r="A3386" s="15" t="s">
        <v>4657</v>
      </c>
      <c r="B3386" s="15" t="s">
        <v>17835</v>
      </c>
      <c r="C3386" s="772" t="s">
        <v>18719</v>
      </c>
      <c r="D3386" s="17" t="s">
        <v>15322</v>
      </c>
      <c r="E3386" s="825">
        <v>0</v>
      </c>
      <c r="F3386" s="772">
        <v>0</v>
      </c>
      <c r="G3386" s="825"/>
      <c r="H3386" s="772">
        <v>1</v>
      </c>
      <c r="I3386" s="819">
        <f t="shared" si="106"/>
        <v>0</v>
      </c>
      <c r="J3386" s="819">
        <f t="shared" si="107"/>
        <v>1</v>
      </c>
      <c r="K3386" s="941"/>
    </row>
    <row r="3387" spans="1:11">
      <c r="A3387" s="15" t="s">
        <v>4657</v>
      </c>
      <c r="B3387" s="15" t="s">
        <v>17835</v>
      </c>
      <c r="C3387" s="772" t="s">
        <v>2383</v>
      </c>
      <c r="D3387" s="17" t="s">
        <v>15323</v>
      </c>
      <c r="E3387" s="825">
        <v>0</v>
      </c>
      <c r="F3387" s="772">
        <v>0</v>
      </c>
      <c r="G3387" s="825"/>
      <c r="H3387" s="772">
        <v>1</v>
      </c>
      <c r="I3387" s="819">
        <f t="shared" si="106"/>
        <v>0</v>
      </c>
      <c r="J3387" s="819">
        <f t="shared" si="107"/>
        <v>1</v>
      </c>
      <c r="K3387" s="941"/>
    </row>
    <row r="3388" spans="1:11">
      <c r="A3388" s="15" t="s">
        <v>4657</v>
      </c>
      <c r="B3388" s="15" t="s">
        <v>17835</v>
      </c>
      <c r="C3388" s="772" t="s">
        <v>2384</v>
      </c>
      <c r="D3388" s="17" t="s">
        <v>15324</v>
      </c>
      <c r="E3388" s="825">
        <v>0</v>
      </c>
      <c r="F3388" s="772">
        <v>0</v>
      </c>
      <c r="G3388" s="825">
        <v>1</v>
      </c>
      <c r="H3388" s="772">
        <v>1</v>
      </c>
      <c r="I3388" s="819">
        <f t="shared" si="106"/>
        <v>1</v>
      </c>
      <c r="J3388" s="819">
        <f t="shared" si="107"/>
        <v>1</v>
      </c>
      <c r="K3388" s="941"/>
    </row>
    <row r="3389" spans="1:11">
      <c r="A3389" s="15" t="s">
        <v>4657</v>
      </c>
      <c r="B3389" s="15" t="s">
        <v>17835</v>
      </c>
      <c r="C3389" s="772" t="s">
        <v>4611</v>
      </c>
      <c r="D3389" s="17" t="s">
        <v>15325</v>
      </c>
      <c r="E3389" s="825">
        <v>0</v>
      </c>
      <c r="F3389" s="772">
        <v>0</v>
      </c>
      <c r="G3389" s="825"/>
      <c r="H3389" s="772">
        <v>1</v>
      </c>
      <c r="I3389" s="819">
        <f t="shared" si="106"/>
        <v>0</v>
      </c>
      <c r="J3389" s="819">
        <f t="shared" si="107"/>
        <v>1</v>
      </c>
      <c r="K3389" s="941"/>
    </row>
    <row r="3390" spans="1:11">
      <c r="A3390" s="15" t="s">
        <v>4657</v>
      </c>
      <c r="B3390" s="15" t="s">
        <v>17835</v>
      </c>
      <c r="C3390" s="772" t="s">
        <v>2385</v>
      </c>
      <c r="D3390" s="17" t="s">
        <v>15326</v>
      </c>
      <c r="E3390" s="825">
        <v>0</v>
      </c>
      <c r="F3390" s="772">
        <v>0</v>
      </c>
      <c r="G3390" s="825">
        <v>2</v>
      </c>
      <c r="H3390" s="772">
        <v>1</v>
      </c>
      <c r="I3390" s="819">
        <f t="shared" si="106"/>
        <v>2</v>
      </c>
      <c r="J3390" s="819">
        <f t="shared" si="107"/>
        <v>1</v>
      </c>
      <c r="K3390" s="941"/>
    </row>
    <row r="3391" spans="1:11">
      <c r="A3391" s="15" t="s">
        <v>4657</v>
      </c>
      <c r="B3391" s="15" t="s">
        <v>17835</v>
      </c>
      <c r="C3391" s="772" t="s">
        <v>2386</v>
      </c>
      <c r="D3391" s="17" t="s">
        <v>15327</v>
      </c>
      <c r="E3391" s="825">
        <v>0</v>
      </c>
      <c r="F3391" s="772">
        <v>0</v>
      </c>
      <c r="G3391" s="825"/>
      <c r="H3391" s="772">
        <v>1</v>
      </c>
      <c r="I3391" s="819">
        <f t="shared" si="106"/>
        <v>0</v>
      </c>
      <c r="J3391" s="819">
        <f t="shared" si="107"/>
        <v>1</v>
      </c>
      <c r="K3391" s="941"/>
    </row>
    <row r="3392" spans="1:11">
      <c r="A3392" s="15" t="s">
        <v>4657</v>
      </c>
      <c r="B3392" s="15" t="s">
        <v>17835</v>
      </c>
      <c r="C3392" s="772" t="s">
        <v>4612</v>
      </c>
      <c r="D3392" s="17" t="s">
        <v>16413</v>
      </c>
      <c r="E3392" s="825">
        <v>0</v>
      </c>
      <c r="F3392" s="772">
        <v>0</v>
      </c>
      <c r="G3392" s="825"/>
      <c r="H3392" s="772">
        <v>1</v>
      </c>
      <c r="I3392" s="819">
        <f t="shared" si="106"/>
        <v>0</v>
      </c>
      <c r="J3392" s="819">
        <f t="shared" si="107"/>
        <v>1</v>
      </c>
      <c r="K3392" s="941"/>
    </row>
    <row r="3393" spans="1:11">
      <c r="A3393" s="15" t="s">
        <v>4657</v>
      </c>
      <c r="B3393" s="15" t="s">
        <v>17835</v>
      </c>
      <c r="C3393" s="772" t="s">
        <v>2387</v>
      </c>
      <c r="D3393" s="17" t="s">
        <v>15328</v>
      </c>
      <c r="E3393" s="825">
        <v>0</v>
      </c>
      <c r="F3393" s="772">
        <v>0</v>
      </c>
      <c r="G3393" s="825"/>
      <c r="H3393" s="772">
        <v>1</v>
      </c>
      <c r="I3393" s="819">
        <f t="shared" ref="I3393:I3456" si="108">E3393+G3393</f>
        <v>0</v>
      </c>
      <c r="J3393" s="819">
        <f t="shared" ref="J3393:J3456" si="109">F3393+H3393</f>
        <v>1</v>
      </c>
      <c r="K3393" s="941"/>
    </row>
    <row r="3394" spans="1:11">
      <c r="A3394" s="15" t="s">
        <v>4657</v>
      </c>
      <c r="B3394" s="15" t="s">
        <v>17835</v>
      </c>
      <c r="C3394" s="772" t="s">
        <v>4613</v>
      </c>
      <c r="D3394" s="17" t="s">
        <v>15329</v>
      </c>
      <c r="E3394" s="825">
        <v>0</v>
      </c>
      <c r="F3394" s="772">
        <v>0</v>
      </c>
      <c r="G3394" s="825"/>
      <c r="H3394" s="772">
        <v>1</v>
      </c>
      <c r="I3394" s="819">
        <f t="shared" si="108"/>
        <v>0</v>
      </c>
      <c r="J3394" s="819">
        <f t="shared" si="109"/>
        <v>1</v>
      </c>
      <c r="K3394" s="941"/>
    </row>
    <row r="3395" spans="1:11">
      <c r="A3395" s="15" t="s">
        <v>4657</v>
      </c>
      <c r="B3395" s="15" t="s">
        <v>17835</v>
      </c>
      <c r="C3395" s="772" t="s">
        <v>2388</v>
      </c>
      <c r="D3395" s="17" t="s">
        <v>15330</v>
      </c>
      <c r="E3395" s="825">
        <v>0</v>
      </c>
      <c r="F3395" s="772">
        <v>0</v>
      </c>
      <c r="G3395" s="825"/>
      <c r="H3395" s="772">
        <v>1</v>
      </c>
      <c r="I3395" s="819">
        <f t="shared" si="108"/>
        <v>0</v>
      </c>
      <c r="J3395" s="819">
        <f t="shared" si="109"/>
        <v>1</v>
      </c>
      <c r="K3395" s="941"/>
    </row>
    <row r="3396" spans="1:11">
      <c r="A3396" s="15" t="s">
        <v>4657</v>
      </c>
      <c r="B3396" s="15" t="s">
        <v>17835</v>
      </c>
      <c r="C3396" s="772" t="s">
        <v>18720</v>
      </c>
      <c r="D3396" s="17" t="s">
        <v>15331</v>
      </c>
      <c r="E3396" s="825">
        <v>0</v>
      </c>
      <c r="F3396" s="772">
        <v>0</v>
      </c>
      <c r="G3396" s="825"/>
      <c r="H3396" s="772">
        <v>1</v>
      </c>
      <c r="I3396" s="819">
        <f t="shared" si="108"/>
        <v>0</v>
      </c>
      <c r="J3396" s="819">
        <f t="shared" si="109"/>
        <v>1</v>
      </c>
      <c r="K3396" s="941"/>
    </row>
    <row r="3397" spans="1:11">
      <c r="A3397" s="15" t="s">
        <v>4657</v>
      </c>
      <c r="B3397" s="15" t="s">
        <v>17835</v>
      </c>
      <c r="C3397" s="772" t="s">
        <v>4614</v>
      </c>
      <c r="D3397" s="17" t="s">
        <v>15332</v>
      </c>
      <c r="E3397" s="825">
        <v>0</v>
      </c>
      <c r="F3397" s="772">
        <v>0</v>
      </c>
      <c r="G3397" s="825"/>
      <c r="H3397" s="772">
        <v>1</v>
      </c>
      <c r="I3397" s="819">
        <f t="shared" si="108"/>
        <v>0</v>
      </c>
      <c r="J3397" s="819">
        <f t="shared" si="109"/>
        <v>1</v>
      </c>
      <c r="K3397" s="941"/>
    </row>
    <row r="3398" spans="1:11">
      <c r="A3398" s="15" t="s">
        <v>4657</v>
      </c>
      <c r="B3398" s="15" t="s">
        <v>17835</v>
      </c>
      <c r="C3398" s="772" t="s">
        <v>4615</v>
      </c>
      <c r="D3398" s="17" t="s">
        <v>16414</v>
      </c>
      <c r="E3398" s="825">
        <v>0</v>
      </c>
      <c r="F3398" s="772">
        <v>0</v>
      </c>
      <c r="G3398" s="825"/>
      <c r="H3398" s="772">
        <v>1</v>
      </c>
      <c r="I3398" s="819">
        <f t="shared" si="108"/>
        <v>0</v>
      </c>
      <c r="J3398" s="819">
        <f t="shared" si="109"/>
        <v>1</v>
      </c>
      <c r="K3398" s="941"/>
    </row>
    <row r="3399" spans="1:11">
      <c r="A3399" s="15" t="s">
        <v>4657</v>
      </c>
      <c r="B3399" s="15" t="s">
        <v>17835</v>
      </c>
      <c r="C3399" s="772" t="s">
        <v>4616</v>
      </c>
      <c r="D3399" s="17" t="s">
        <v>16415</v>
      </c>
      <c r="E3399" s="825">
        <v>0</v>
      </c>
      <c r="F3399" s="772">
        <v>0</v>
      </c>
      <c r="G3399" s="825"/>
      <c r="H3399" s="772">
        <v>1</v>
      </c>
      <c r="I3399" s="819">
        <f t="shared" si="108"/>
        <v>0</v>
      </c>
      <c r="J3399" s="819">
        <f t="shared" si="109"/>
        <v>1</v>
      </c>
      <c r="K3399" s="941"/>
    </row>
    <row r="3400" spans="1:11">
      <c r="A3400" s="15" t="s">
        <v>4657</v>
      </c>
      <c r="B3400" s="15" t="s">
        <v>17835</v>
      </c>
      <c r="C3400" s="772" t="s">
        <v>4617</v>
      </c>
      <c r="D3400" s="17" t="s">
        <v>16416</v>
      </c>
      <c r="E3400" s="825">
        <v>0</v>
      </c>
      <c r="F3400" s="772">
        <v>0</v>
      </c>
      <c r="G3400" s="825"/>
      <c r="H3400" s="772">
        <v>1</v>
      </c>
      <c r="I3400" s="819">
        <f t="shared" si="108"/>
        <v>0</v>
      </c>
      <c r="J3400" s="819">
        <f t="shared" si="109"/>
        <v>1</v>
      </c>
      <c r="K3400" s="941"/>
    </row>
    <row r="3401" spans="1:11">
      <c r="A3401" s="15" t="s">
        <v>4657</v>
      </c>
      <c r="B3401" s="15" t="s">
        <v>17835</v>
      </c>
      <c r="C3401" s="772" t="s">
        <v>4618</v>
      </c>
      <c r="D3401" s="17" t="s">
        <v>16417</v>
      </c>
      <c r="E3401" s="825">
        <v>0</v>
      </c>
      <c r="F3401" s="772">
        <v>0</v>
      </c>
      <c r="G3401" s="825"/>
      <c r="H3401" s="772">
        <v>1</v>
      </c>
      <c r="I3401" s="819">
        <f t="shared" si="108"/>
        <v>0</v>
      </c>
      <c r="J3401" s="819">
        <f t="shared" si="109"/>
        <v>1</v>
      </c>
      <c r="K3401" s="941"/>
    </row>
    <row r="3402" spans="1:11">
      <c r="A3402" s="15" t="s">
        <v>4657</v>
      </c>
      <c r="B3402" s="15" t="s">
        <v>17835</v>
      </c>
      <c r="C3402" s="772" t="s">
        <v>4619</v>
      </c>
      <c r="D3402" s="17" t="s">
        <v>16418</v>
      </c>
      <c r="E3402" s="825">
        <v>0</v>
      </c>
      <c r="F3402" s="772">
        <v>0</v>
      </c>
      <c r="G3402" s="825"/>
      <c r="H3402" s="772">
        <v>1</v>
      </c>
      <c r="I3402" s="819">
        <f t="shared" si="108"/>
        <v>0</v>
      </c>
      <c r="J3402" s="819">
        <f t="shared" si="109"/>
        <v>1</v>
      </c>
      <c r="K3402" s="941"/>
    </row>
    <row r="3403" spans="1:11">
      <c r="A3403" s="15" t="s">
        <v>4657</v>
      </c>
      <c r="B3403" s="15" t="s">
        <v>17835</v>
      </c>
      <c r="C3403" s="772" t="s">
        <v>2711</v>
      </c>
      <c r="D3403" s="17" t="s">
        <v>16419</v>
      </c>
      <c r="E3403" s="825">
        <v>0</v>
      </c>
      <c r="F3403" s="772">
        <v>0</v>
      </c>
      <c r="G3403" s="825"/>
      <c r="H3403" s="772">
        <v>1</v>
      </c>
      <c r="I3403" s="819">
        <f t="shared" si="108"/>
        <v>0</v>
      </c>
      <c r="J3403" s="819">
        <f t="shared" si="109"/>
        <v>1</v>
      </c>
      <c r="K3403" s="941"/>
    </row>
    <row r="3404" spans="1:11">
      <c r="A3404" s="15" t="s">
        <v>4657</v>
      </c>
      <c r="B3404" s="15" t="s">
        <v>17835</v>
      </c>
      <c r="C3404" s="772" t="s">
        <v>18745</v>
      </c>
      <c r="D3404" s="17" t="s">
        <v>16420</v>
      </c>
      <c r="E3404" s="825">
        <v>0</v>
      </c>
      <c r="F3404" s="772">
        <v>0</v>
      </c>
      <c r="G3404" s="825"/>
      <c r="H3404" s="772">
        <v>1</v>
      </c>
      <c r="I3404" s="819">
        <f t="shared" si="108"/>
        <v>0</v>
      </c>
      <c r="J3404" s="819">
        <f t="shared" si="109"/>
        <v>1</v>
      </c>
      <c r="K3404" s="941"/>
    </row>
    <row r="3405" spans="1:11">
      <c r="A3405" s="15" t="s">
        <v>4657</v>
      </c>
      <c r="B3405" s="15" t="s">
        <v>17835</v>
      </c>
      <c r="C3405" s="772" t="s">
        <v>3851</v>
      </c>
      <c r="D3405" s="17" t="s">
        <v>16046</v>
      </c>
      <c r="E3405" s="825">
        <v>0</v>
      </c>
      <c r="F3405" s="772">
        <v>1</v>
      </c>
      <c r="G3405" s="825"/>
      <c r="H3405" s="772">
        <v>1</v>
      </c>
      <c r="I3405" s="819">
        <f t="shared" si="108"/>
        <v>0</v>
      </c>
      <c r="J3405" s="819">
        <f t="shared" si="109"/>
        <v>2</v>
      </c>
      <c r="K3405" s="941"/>
    </row>
    <row r="3406" spans="1:11">
      <c r="A3406" s="15" t="s">
        <v>4657</v>
      </c>
      <c r="B3406" s="15" t="s">
        <v>17835</v>
      </c>
      <c r="C3406" s="772" t="s">
        <v>3854</v>
      </c>
      <c r="D3406" s="17" t="s">
        <v>16049</v>
      </c>
      <c r="E3406" s="825">
        <v>0</v>
      </c>
      <c r="F3406" s="772">
        <v>0</v>
      </c>
      <c r="G3406" s="825"/>
      <c r="H3406" s="772">
        <v>1</v>
      </c>
      <c r="I3406" s="819">
        <f t="shared" si="108"/>
        <v>0</v>
      </c>
      <c r="J3406" s="819">
        <f t="shared" si="109"/>
        <v>1</v>
      </c>
      <c r="K3406" s="941"/>
    </row>
    <row r="3407" spans="1:11">
      <c r="A3407" s="15" t="s">
        <v>4657</v>
      </c>
      <c r="B3407" s="15" t="s">
        <v>17835</v>
      </c>
      <c r="C3407" s="772" t="s">
        <v>4620</v>
      </c>
      <c r="D3407" s="17" t="s">
        <v>16421</v>
      </c>
      <c r="E3407" s="825">
        <v>0</v>
      </c>
      <c r="F3407" s="772">
        <v>0</v>
      </c>
      <c r="G3407" s="825"/>
      <c r="H3407" s="772">
        <v>1</v>
      </c>
      <c r="I3407" s="819">
        <f t="shared" si="108"/>
        <v>0</v>
      </c>
      <c r="J3407" s="819">
        <f t="shared" si="109"/>
        <v>1</v>
      </c>
      <c r="K3407" s="941"/>
    </row>
    <row r="3408" spans="1:11">
      <c r="A3408" s="15" t="s">
        <v>4657</v>
      </c>
      <c r="B3408" s="15" t="s">
        <v>17835</v>
      </c>
      <c r="C3408" s="772" t="s">
        <v>4621</v>
      </c>
      <c r="D3408" s="17" t="s">
        <v>5696</v>
      </c>
      <c r="E3408" s="825">
        <v>0</v>
      </c>
      <c r="F3408" s="772">
        <v>0</v>
      </c>
      <c r="G3408" s="825"/>
      <c r="H3408" s="772">
        <v>1</v>
      </c>
      <c r="I3408" s="819">
        <f t="shared" si="108"/>
        <v>0</v>
      </c>
      <c r="J3408" s="819">
        <f t="shared" si="109"/>
        <v>1</v>
      </c>
      <c r="K3408" s="941"/>
    </row>
    <row r="3409" spans="1:11">
      <c r="A3409" s="15" t="s">
        <v>4657</v>
      </c>
      <c r="B3409" s="15" t="s">
        <v>17835</v>
      </c>
      <c r="C3409" s="772" t="s">
        <v>4622</v>
      </c>
      <c r="D3409" s="17" t="s">
        <v>16422</v>
      </c>
      <c r="E3409" s="825">
        <v>0</v>
      </c>
      <c r="F3409" s="772">
        <v>0</v>
      </c>
      <c r="G3409" s="825">
        <v>1</v>
      </c>
      <c r="H3409" s="772">
        <v>1</v>
      </c>
      <c r="I3409" s="819">
        <f t="shared" si="108"/>
        <v>1</v>
      </c>
      <c r="J3409" s="819">
        <f t="shared" si="109"/>
        <v>1</v>
      </c>
      <c r="K3409" s="941"/>
    </row>
    <row r="3410" spans="1:11">
      <c r="A3410" s="15" t="s">
        <v>4657</v>
      </c>
      <c r="B3410" s="15" t="s">
        <v>17835</v>
      </c>
      <c r="C3410" s="772" t="s">
        <v>4623</v>
      </c>
      <c r="D3410" s="17" t="s">
        <v>16423</v>
      </c>
      <c r="E3410" s="825">
        <v>0</v>
      </c>
      <c r="F3410" s="772">
        <v>0</v>
      </c>
      <c r="G3410" s="825"/>
      <c r="H3410" s="772">
        <v>1</v>
      </c>
      <c r="I3410" s="819">
        <f t="shared" si="108"/>
        <v>0</v>
      </c>
      <c r="J3410" s="819">
        <f t="shared" si="109"/>
        <v>1</v>
      </c>
      <c r="K3410" s="941"/>
    </row>
    <row r="3411" spans="1:11">
      <c r="A3411" s="15" t="s">
        <v>4657</v>
      </c>
      <c r="B3411" s="15" t="s">
        <v>17835</v>
      </c>
      <c r="C3411" s="772" t="s">
        <v>4624</v>
      </c>
      <c r="D3411" s="17" t="s">
        <v>16424</v>
      </c>
      <c r="E3411" s="825">
        <v>0</v>
      </c>
      <c r="F3411" s="772">
        <v>0</v>
      </c>
      <c r="G3411" s="825">
        <v>1</v>
      </c>
      <c r="H3411" s="772">
        <v>1</v>
      </c>
      <c r="I3411" s="819">
        <f t="shared" si="108"/>
        <v>1</v>
      </c>
      <c r="J3411" s="819">
        <f t="shared" si="109"/>
        <v>1</v>
      </c>
      <c r="K3411" s="941"/>
    </row>
    <row r="3412" spans="1:11">
      <c r="A3412" s="15" t="s">
        <v>4657</v>
      </c>
      <c r="B3412" s="15" t="s">
        <v>17835</v>
      </c>
      <c r="C3412" s="772" t="s">
        <v>18739</v>
      </c>
      <c r="D3412" s="17" t="s">
        <v>16425</v>
      </c>
      <c r="E3412" s="825">
        <v>0</v>
      </c>
      <c r="F3412" s="772">
        <v>0</v>
      </c>
      <c r="G3412" s="825"/>
      <c r="H3412" s="772">
        <v>1</v>
      </c>
      <c r="I3412" s="819">
        <f t="shared" si="108"/>
        <v>0</v>
      </c>
      <c r="J3412" s="819">
        <f t="shared" si="109"/>
        <v>1</v>
      </c>
      <c r="K3412" s="941"/>
    </row>
    <row r="3413" spans="1:11">
      <c r="A3413" s="15" t="s">
        <v>4657</v>
      </c>
      <c r="B3413" s="15" t="s">
        <v>17835</v>
      </c>
      <c r="C3413" s="772" t="s">
        <v>4625</v>
      </c>
      <c r="D3413" s="17" t="s">
        <v>16426</v>
      </c>
      <c r="E3413" s="825">
        <v>0</v>
      </c>
      <c r="F3413" s="772">
        <v>0</v>
      </c>
      <c r="G3413" s="825">
        <v>1</v>
      </c>
      <c r="H3413" s="772">
        <v>1</v>
      </c>
      <c r="I3413" s="819">
        <f t="shared" si="108"/>
        <v>1</v>
      </c>
      <c r="J3413" s="819">
        <f t="shared" si="109"/>
        <v>1</v>
      </c>
      <c r="K3413" s="941"/>
    </row>
    <row r="3414" spans="1:11">
      <c r="A3414" s="15" t="s">
        <v>4657</v>
      </c>
      <c r="B3414" s="15" t="s">
        <v>17835</v>
      </c>
      <c r="C3414" s="772" t="s">
        <v>4626</v>
      </c>
      <c r="D3414" s="17" t="s">
        <v>16427</v>
      </c>
      <c r="E3414" s="825">
        <v>0</v>
      </c>
      <c r="F3414" s="772">
        <v>0</v>
      </c>
      <c r="G3414" s="825"/>
      <c r="H3414" s="772">
        <v>1</v>
      </c>
      <c r="I3414" s="819">
        <f t="shared" si="108"/>
        <v>0</v>
      </c>
      <c r="J3414" s="819">
        <f t="shared" si="109"/>
        <v>1</v>
      </c>
      <c r="K3414" s="941"/>
    </row>
    <row r="3415" spans="1:11">
      <c r="A3415" s="15" t="s">
        <v>4657</v>
      </c>
      <c r="B3415" s="15" t="s">
        <v>17835</v>
      </c>
      <c r="C3415" s="772" t="s">
        <v>4627</v>
      </c>
      <c r="D3415" s="17" t="s">
        <v>5506</v>
      </c>
      <c r="E3415" s="825">
        <v>0</v>
      </c>
      <c r="F3415" s="772">
        <v>0</v>
      </c>
      <c r="G3415" s="825"/>
      <c r="H3415" s="772">
        <v>1</v>
      </c>
      <c r="I3415" s="819">
        <f t="shared" si="108"/>
        <v>0</v>
      </c>
      <c r="J3415" s="819">
        <f t="shared" si="109"/>
        <v>1</v>
      </c>
      <c r="K3415" s="941"/>
    </row>
    <row r="3416" spans="1:11">
      <c r="A3416" s="15" t="s">
        <v>4657</v>
      </c>
      <c r="B3416" s="15" t="s">
        <v>17835</v>
      </c>
      <c r="C3416" s="772" t="s">
        <v>4628</v>
      </c>
      <c r="D3416" s="17" t="s">
        <v>16428</v>
      </c>
      <c r="E3416" s="825">
        <v>0</v>
      </c>
      <c r="F3416" s="772">
        <v>2</v>
      </c>
      <c r="G3416" s="825"/>
      <c r="H3416" s="772">
        <v>1</v>
      </c>
      <c r="I3416" s="819">
        <f t="shared" si="108"/>
        <v>0</v>
      </c>
      <c r="J3416" s="819">
        <f t="shared" si="109"/>
        <v>3</v>
      </c>
      <c r="K3416" s="941"/>
    </row>
    <row r="3417" spans="1:11">
      <c r="A3417" s="15" t="s">
        <v>4657</v>
      </c>
      <c r="B3417" s="15" t="s">
        <v>17835</v>
      </c>
      <c r="C3417" s="772" t="s">
        <v>4628</v>
      </c>
      <c r="D3417" s="17" t="s">
        <v>16428</v>
      </c>
      <c r="E3417" s="825">
        <v>0</v>
      </c>
      <c r="F3417" s="772">
        <v>2</v>
      </c>
      <c r="G3417" s="825"/>
      <c r="H3417" s="772">
        <v>1</v>
      </c>
      <c r="I3417" s="819">
        <f t="shared" si="108"/>
        <v>0</v>
      </c>
      <c r="J3417" s="819">
        <f t="shared" si="109"/>
        <v>3</v>
      </c>
      <c r="K3417" s="941"/>
    </row>
    <row r="3418" spans="1:11">
      <c r="A3418" s="15" t="s">
        <v>4657</v>
      </c>
      <c r="B3418" s="15" t="s">
        <v>17835</v>
      </c>
      <c r="C3418" s="772" t="s">
        <v>4629</v>
      </c>
      <c r="D3418" s="17" t="s">
        <v>16429</v>
      </c>
      <c r="E3418" s="825">
        <v>0</v>
      </c>
      <c r="F3418" s="772">
        <v>0</v>
      </c>
      <c r="G3418" s="825"/>
      <c r="H3418" s="772">
        <v>1</v>
      </c>
      <c r="I3418" s="819">
        <f t="shared" si="108"/>
        <v>0</v>
      </c>
      <c r="J3418" s="819">
        <f t="shared" si="109"/>
        <v>1</v>
      </c>
      <c r="K3418" s="941"/>
    </row>
    <row r="3419" spans="1:11">
      <c r="A3419" s="15" t="s">
        <v>4657</v>
      </c>
      <c r="B3419" s="15" t="s">
        <v>17835</v>
      </c>
      <c r="C3419" s="772" t="s">
        <v>4630</v>
      </c>
      <c r="D3419" s="17" t="s">
        <v>16430</v>
      </c>
      <c r="E3419" s="825">
        <v>0</v>
      </c>
      <c r="F3419" s="772">
        <v>0</v>
      </c>
      <c r="G3419" s="825"/>
      <c r="H3419" s="772">
        <v>1</v>
      </c>
      <c r="I3419" s="819">
        <f t="shared" si="108"/>
        <v>0</v>
      </c>
      <c r="J3419" s="819">
        <f t="shared" si="109"/>
        <v>1</v>
      </c>
      <c r="K3419" s="941"/>
    </row>
    <row r="3420" spans="1:11">
      <c r="A3420" s="15" t="s">
        <v>4657</v>
      </c>
      <c r="B3420" s="15" t="s">
        <v>17835</v>
      </c>
      <c r="C3420" s="772" t="s">
        <v>4631</v>
      </c>
      <c r="D3420" s="17" t="s">
        <v>16431</v>
      </c>
      <c r="E3420" s="825">
        <v>0</v>
      </c>
      <c r="F3420" s="772">
        <v>0</v>
      </c>
      <c r="G3420" s="825"/>
      <c r="H3420" s="772">
        <v>1</v>
      </c>
      <c r="I3420" s="819">
        <f t="shared" si="108"/>
        <v>0</v>
      </c>
      <c r="J3420" s="819">
        <f t="shared" si="109"/>
        <v>1</v>
      </c>
      <c r="K3420" s="941"/>
    </row>
    <row r="3421" spans="1:11">
      <c r="A3421" s="15" t="s">
        <v>4657</v>
      </c>
      <c r="B3421" s="15" t="s">
        <v>17835</v>
      </c>
      <c r="C3421" s="772" t="s">
        <v>4198</v>
      </c>
      <c r="D3421" s="17" t="s">
        <v>4199</v>
      </c>
      <c r="E3421" s="825">
        <v>0</v>
      </c>
      <c r="F3421" s="772">
        <v>0</v>
      </c>
      <c r="G3421" s="825"/>
      <c r="H3421" s="772">
        <v>1</v>
      </c>
      <c r="I3421" s="819">
        <f t="shared" si="108"/>
        <v>0</v>
      </c>
      <c r="J3421" s="819">
        <f t="shared" si="109"/>
        <v>1</v>
      </c>
      <c r="K3421" s="941"/>
    </row>
    <row r="3422" spans="1:11">
      <c r="A3422" s="15" t="s">
        <v>4657</v>
      </c>
      <c r="B3422" s="15" t="s">
        <v>17835</v>
      </c>
      <c r="C3422" s="772" t="s">
        <v>4200</v>
      </c>
      <c r="D3422" s="17" t="s">
        <v>16130</v>
      </c>
      <c r="E3422" s="825">
        <v>0</v>
      </c>
      <c r="F3422" s="772">
        <v>0</v>
      </c>
      <c r="G3422" s="825"/>
      <c r="H3422" s="772">
        <v>1</v>
      </c>
      <c r="I3422" s="819">
        <f t="shared" si="108"/>
        <v>0</v>
      </c>
      <c r="J3422" s="819">
        <f t="shared" si="109"/>
        <v>1</v>
      </c>
      <c r="K3422" s="941"/>
    </row>
    <row r="3423" spans="1:11">
      <c r="A3423" s="15" t="s">
        <v>4657</v>
      </c>
      <c r="B3423" s="15" t="s">
        <v>17835</v>
      </c>
      <c r="C3423" s="772" t="s">
        <v>4632</v>
      </c>
      <c r="D3423" s="17" t="s">
        <v>16131</v>
      </c>
      <c r="E3423" s="825">
        <v>0</v>
      </c>
      <c r="F3423" s="772">
        <v>0</v>
      </c>
      <c r="G3423" s="825"/>
      <c r="H3423" s="772">
        <v>1</v>
      </c>
      <c r="I3423" s="819">
        <f t="shared" si="108"/>
        <v>0</v>
      </c>
      <c r="J3423" s="819">
        <f t="shared" si="109"/>
        <v>1</v>
      </c>
      <c r="K3423" s="941"/>
    </row>
    <row r="3424" spans="1:11">
      <c r="A3424" s="15" t="s">
        <v>4657</v>
      </c>
      <c r="B3424" s="15" t="s">
        <v>17835</v>
      </c>
      <c r="C3424" s="772" t="s">
        <v>4202</v>
      </c>
      <c r="D3424" s="17" t="s">
        <v>4203</v>
      </c>
      <c r="E3424" s="825">
        <v>0</v>
      </c>
      <c r="F3424" s="772">
        <v>0</v>
      </c>
      <c r="G3424" s="825">
        <v>1</v>
      </c>
      <c r="H3424" s="772">
        <v>1</v>
      </c>
      <c r="I3424" s="819">
        <f t="shared" si="108"/>
        <v>1</v>
      </c>
      <c r="J3424" s="819">
        <f t="shared" si="109"/>
        <v>1</v>
      </c>
      <c r="K3424" s="941"/>
    </row>
    <row r="3425" spans="1:11">
      <c r="A3425" s="15" t="s">
        <v>4657</v>
      </c>
      <c r="B3425" s="15" t="s">
        <v>17835</v>
      </c>
      <c r="C3425" s="772" t="s">
        <v>4633</v>
      </c>
      <c r="D3425" s="17" t="s">
        <v>16432</v>
      </c>
      <c r="E3425" s="825">
        <v>0</v>
      </c>
      <c r="F3425" s="772">
        <v>0</v>
      </c>
      <c r="G3425" s="825"/>
      <c r="H3425" s="772">
        <v>1</v>
      </c>
      <c r="I3425" s="819">
        <f t="shared" si="108"/>
        <v>0</v>
      </c>
      <c r="J3425" s="819">
        <f t="shared" si="109"/>
        <v>1</v>
      </c>
      <c r="K3425" s="941"/>
    </row>
    <row r="3426" spans="1:11">
      <c r="A3426" s="15" t="s">
        <v>4657</v>
      </c>
      <c r="B3426" s="15" t="s">
        <v>17835</v>
      </c>
      <c r="C3426" s="772" t="s">
        <v>4634</v>
      </c>
      <c r="D3426" s="17" t="s">
        <v>16433</v>
      </c>
      <c r="E3426" s="825">
        <v>0</v>
      </c>
      <c r="F3426" s="772">
        <v>0</v>
      </c>
      <c r="G3426" s="825"/>
      <c r="H3426" s="772">
        <v>1</v>
      </c>
      <c r="I3426" s="819">
        <f t="shared" si="108"/>
        <v>0</v>
      </c>
      <c r="J3426" s="819">
        <f t="shared" si="109"/>
        <v>1</v>
      </c>
      <c r="K3426" s="941"/>
    </row>
    <row r="3427" spans="1:11">
      <c r="A3427" s="15" t="s">
        <v>4657</v>
      </c>
      <c r="B3427" s="15" t="s">
        <v>17835</v>
      </c>
      <c r="C3427" s="772" t="s">
        <v>4635</v>
      </c>
      <c r="D3427" s="17" t="s">
        <v>16434</v>
      </c>
      <c r="E3427" s="825">
        <v>0</v>
      </c>
      <c r="F3427" s="772">
        <v>0</v>
      </c>
      <c r="G3427" s="825"/>
      <c r="H3427" s="772">
        <v>1</v>
      </c>
      <c r="I3427" s="819">
        <f t="shared" si="108"/>
        <v>0</v>
      </c>
      <c r="J3427" s="819">
        <f t="shared" si="109"/>
        <v>1</v>
      </c>
      <c r="K3427" s="941"/>
    </row>
    <row r="3428" spans="1:11">
      <c r="A3428" s="15" t="s">
        <v>4657</v>
      </c>
      <c r="B3428" s="15" t="s">
        <v>17835</v>
      </c>
      <c r="C3428" s="772" t="s">
        <v>4636</v>
      </c>
      <c r="D3428" s="17" t="s">
        <v>4637</v>
      </c>
      <c r="E3428" s="825">
        <v>0</v>
      </c>
      <c r="F3428" s="772">
        <v>0</v>
      </c>
      <c r="G3428" s="825">
        <v>1</v>
      </c>
      <c r="H3428" s="772">
        <v>1</v>
      </c>
      <c r="I3428" s="819">
        <f t="shared" si="108"/>
        <v>1</v>
      </c>
      <c r="J3428" s="819">
        <f t="shared" si="109"/>
        <v>1</v>
      </c>
      <c r="K3428" s="941"/>
    </row>
    <row r="3429" spans="1:11">
      <c r="A3429" s="15" t="s">
        <v>4657</v>
      </c>
      <c r="B3429" s="15" t="s">
        <v>17835</v>
      </c>
      <c r="C3429" s="772" t="s">
        <v>3580</v>
      </c>
      <c r="D3429" s="17" t="s">
        <v>15886</v>
      </c>
      <c r="E3429" s="825">
        <v>0</v>
      </c>
      <c r="F3429" s="772">
        <v>0</v>
      </c>
      <c r="G3429" s="825"/>
      <c r="H3429" s="772">
        <v>1</v>
      </c>
      <c r="I3429" s="819">
        <f t="shared" si="108"/>
        <v>0</v>
      </c>
      <c r="J3429" s="819">
        <f t="shared" si="109"/>
        <v>1</v>
      </c>
      <c r="K3429" s="941"/>
    </row>
    <row r="3430" spans="1:11">
      <c r="A3430" s="15" t="s">
        <v>4657</v>
      </c>
      <c r="B3430" s="15" t="s">
        <v>17835</v>
      </c>
      <c r="C3430" s="772" t="s">
        <v>4638</v>
      </c>
      <c r="D3430" s="17" t="s">
        <v>16435</v>
      </c>
      <c r="E3430" s="825">
        <v>0</v>
      </c>
      <c r="F3430" s="772">
        <v>0</v>
      </c>
      <c r="G3430" s="825"/>
      <c r="H3430" s="772">
        <v>1</v>
      </c>
      <c r="I3430" s="819">
        <f t="shared" si="108"/>
        <v>0</v>
      </c>
      <c r="J3430" s="819">
        <f t="shared" si="109"/>
        <v>1</v>
      </c>
      <c r="K3430" s="941"/>
    </row>
    <row r="3431" spans="1:11">
      <c r="A3431" s="15" t="s">
        <v>4657</v>
      </c>
      <c r="B3431" s="15" t="s">
        <v>17835</v>
      </c>
      <c r="C3431" s="772" t="s">
        <v>3568</v>
      </c>
      <c r="D3431" s="17" t="s">
        <v>15874</v>
      </c>
      <c r="E3431" s="825">
        <v>0</v>
      </c>
      <c r="F3431" s="772">
        <v>0</v>
      </c>
      <c r="G3431" s="825">
        <v>6</v>
      </c>
      <c r="H3431" s="772">
        <v>3</v>
      </c>
      <c r="I3431" s="819">
        <f t="shared" si="108"/>
        <v>6</v>
      </c>
      <c r="J3431" s="819">
        <f t="shared" si="109"/>
        <v>3</v>
      </c>
      <c r="K3431" s="941"/>
    </row>
    <row r="3432" spans="1:11">
      <c r="A3432" s="15" t="s">
        <v>4657</v>
      </c>
      <c r="B3432" s="15" t="s">
        <v>17835</v>
      </c>
      <c r="C3432" s="772" t="s">
        <v>3570</v>
      </c>
      <c r="D3432" s="17" t="s">
        <v>15876</v>
      </c>
      <c r="E3432" s="825">
        <v>4</v>
      </c>
      <c r="F3432" s="772">
        <v>5</v>
      </c>
      <c r="G3432" s="825">
        <v>1</v>
      </c>
      <c r="H3432" s="772">
        <v>2</v>
      </c>
      <c r="I3432" s="819">
        <f t="shared" si="108"/>
        <v>5</v>
      </c>
      <c r="J3432" s="819">
        <f t="shared" si="109"/>
        <v>7</v>
      </c>
      <c r="K3432" s="941"/>
    </row>
    <row r="3433" spans="1:11">
      <c r="A3433" s="15" t="s">
        <v>4657</v>
      </c>
      <c r="B3433" s="15" t="s">
        <v>17835</v>
      </c>
      <c r="C3433" s="772" t="s">
        <v>4639</v>
      </c>
      <c r="D3433" s="17" t="s">
        <v>16436</v>
      </c>
      <c r="E3433" s="825">
        <v>6</v>
      </c>
      <c r="F3433" s="772">
        <v>5</v>
      </c>
      <c r="G3433" s="825">
        <v>4</v>
      </c>
      <c r="H3433" s="772">
        <v>15</v>
      </c>
      <c r="I3433" s="819">
        <f t="shared" si="108"/>
        <v>10</v>
      </c>
      <c r="J3433" s="819">
        <f t="shared" si="109"/>
        <v>20</v>
      </c>
      <c r="K3433" s="941"/>
    </row>
    <row r="3434" spans="1:11">
      <c r="A3434" s="15" t="s">
        <v>4657</v>
      </c>
      <c r="B3434" s="15" t="s">
        <v>17835</v>
      </c>
      <c r="C3434" s="772" t="s">
        <v>4640</v>
      </c>
      <c r="D3434" s="17" t="s">
        <v>16437</v>
      </c>
      <c r="E3434" s="825">
        <v>0</v>
      </c>
      <c r="F3434" s="772">
        <v>1</v>
      </c>
      <c r="G3434" s="825">
        <v>3</v>
      </c>
      <c r="H3434" s="772">
        <v>1</v>
      </c>
      <c r="I3434" s="819">
        <f t="shared" si="108"/>
        <v>3</v>
      </c>
      <c r="J3434" s="819">
        <f t="shared" si="109"/>
        <v>2</v>
      </c>
      <c r="K3434" s="941"/>
    </row>
    <row r="3435" spans="1:11">
      <c r="A3435" s="15" t="s">
        <v>4657</v>
      </c>
      <c r="B3435" s="15" t="s">
        <v>17835</v>
      </c>
      <c r="C3435" s="772" t="s">
        <v>3571</v>
      </c>
      <c r="D3435" s="17" t="s">
        <v>15877</v>
      </c>
      <c r="E3435" s="825">
        <v>0</v>
      </c>
      <c r="F3435" s="772">
        <v>0</v>
      </c>
      <c r="G3435" s="825"/>
      <c r="H3435" s="772">
        <v>1</v>
      </c>
      <c r="I3435" s="819">
        <f t="shared" si="108"/>
        <v>0</v>
      </c>
      <c r="J3435" s="819">
        <f t="shared" si="109"/>
        <v>1</v>
      </c>
      <c r="K3435" s="941"/>
    </row>
    <row r="3436" spans="1:11">
      <c r="A3436" s="15" t="s">
        <v>4657</v>
      </c>
      <c r="B3436" s="15" t="s">
        <v>17835</v>
      </c>
      <c r="C3436" s="772" t="s">
        <v>4216</v>
      </c>
      <c r="D3436" s="17" t="s">
        <v>4217</v>
      </c>
      <c r="E3436" s="825">
        <v>0</v>
      </c>
      <c r="F3436" s="772">
        <v>1</v>
      </c>
      <c r="G3436" s="825"/>
      <c r="H3436" s="772">
        <v>1</v>
      </c>
      <c r="I3436" s="819">
        <f t="shared" si="108"/>
        <v>0</v>
      </c>
      <c r="J3436" s="819">
        <f t="shared" si="109"/>
        <v>2</v>
      </c>
      <c r="K3436" s="941"/>
    </row>
    <row r="3437" spans="1:11">
      <c r="A3437" s="15" t="s">
        <v>4657</v>
      </c>
      <c r="B3437" s="15" t="s">
        <v>17835</v>
      </c>
      <c r="C3437" s="772" t="s">
        <v>4641</v>
      </c>
      <c r="D3437" s="17" t="s">
        <v>16438</v>
      </c>
      <c r="E3437" s="825">
        <v>0</v>
      </c>
      <c r="F3437" s="772">
        <v>0</v>
      </c>
      <c r="G3437" s="825"/>
      <c r="H3437" s="772">
        <v>1</v>
      </c>
      <c r="I3437" s="819">
        <f t="shared" si="108"/>
        <v>0</v>
      </c>
      <c r="J3437" s="819">
        <f t="shared" si="109"/>
        <v>1</v>
      </c>
      <c r="K3437" s="941"/>
    </row>
    <row r="3438" spans="1:11">
      <c r="A3438" s="15" t="s">
        <v>4657</v>
      </c>
      <c r="B3438" s="15" t="s">
        <v>17835</v>
      </c>
      <c r="C3438" s="772" t="s">
        <v>4642</v>
      </c>
      <c r="D3438" s="17" t="s">
        <v>16439</v>
      </c>
      <c r="E3438" s="825">
        <v>0</v>
      </c>
      <c r="F3438" s="772">
        <v>0</v>
      </c>
      <c r="G3438" s="825"/>
      <c r="H3438" s="772">
        <v>1</v>
      </c>
      <c r="I3438" s="819">
        <f t="shared" si="108"/>
        <v>0</v>
      </c>
      <c r="J3438" s="819">
        <f t="shared" si="109"/>
        <v>1</v>
      </c>
      <c r="K3438" s="941"/>
    </row>
    <row r="3439" spans="1:11">
      <c r="A3439" s="15" t="s">
        <v>4657</v>
      </c>
      <c r="B3439" s="15" t="s">
        <v>17835</v>
      </c>
      <c r="C3439" s="772" t="s">
        <v>2390</v>
      </c>
      <c r="D3439" s="17" t="s">
        <v>15335</v>
      </c>
      <c r="E3439" s="825">
        <v>0</v>
      </c>
      <c r="F3439" s="772">
        <v>0</v>
      </c>
      <c r="G3439" s="825"/>
      <c r="H3439" s="772">
        <v>1</v>
      </c>
      <c r="I3439" s="819">
        <f t="shared" si="108"/>
        <v>0</v>
      </c>
      <c r="J3439" s="819">
        <f t="shared" si="109"/>
        <v>1</v>
      </c>
      <c r="K3439" s="941"/>
    </row>
    <row r="3440" spans="1:11">
      <c r="A3440" s="15" t="s">
        <v>4657</v>
      </c>
      <c r="B3440" s="15" t="s">
        <v>17835</v>
      </c>
      <c r="C3440" s="772" t="s">
        <v>2391</v>
      </c>
      <c r="D3440" s="17" t="s">
        <v>15336</v>
      </c>
      <c r="E3440" s="825">
        <v>0</v>
      </c>
      <c r="F3440" s="772">
        <v>0</v>
      </c>
      <c r="G3440" s="825"/>
      <c r="H3440" s="772">
        <v>1</v>
      </c>
      <c r="I3440" s="819">
        <f t="shared" si="108"/>
        <v>0</v>
      </c>
      <c r="J3440" s="819">
        <f t="shared" si="109"/>
        <v>1</v>
      </c>
      <c r="K3440" s="941"/>
    </row>
    <row r="3441" spans="1:11">
      <c r="A3441" s="15" t="s">
        <v>4657</v>
      </c>
      <c r="B3441" s="15" t="s">
        <v>17835</v>
      </c>
      <c r="C3441" s="772" t="s">
        <v>2393</v>
      </c>
      <c r="D3441" s="17" t="s">
        <v>15338</v>
      </c>
      <c r="E3441" s="825">
        <v>0</v>
      </c>
      <c r="F3441" s="772">
        <v>0</v>
      </c>
      <c r="G3441" s="825"/>
      <c r="H3441" s="772">
        <v>1</v>
      </c>
      <c r="I3441" s="819">
        <f t="shared" si="108"/>
        <v>0</v>
      </c>
      <c r="J3441" s="819">
        <f t="shared" si="109"/>
        <v>1</v>
      </c>
      <c r="K3441" s="941"/>
    </row>
    <row r="3442" spans="1:11">
      <c r="A3442" s="15" t="s">
        <v>4657</v>
      </c>
      <c r="B3442" s="15" t="s">
        <v>17835</v>
      </c>
      <c r="C3442" s="772" t="s">
        <v>2745</v>
      </c>
      <c r="D3442" s="17" t="s">
        <v>16440</v>
      </c>
      <c r="E3442" s="825">
        <v>3</v>
      </c>
      <c r="F3442" s="772">
        <v>1</v>
      </c>
      <c r="G3442" s="825">
        <v>1</v>
      </c>
      <c r="H3442" s="772">
        <v>1</v>
      </c>
      <c r="I3442" s="819">
        <f t="shared" si="108"/>
        <v>4</v>
      </c>
      <c r="J3442" s="819">
        <f t="shared" si="109"/>
        <v>2</v>
      </c>
      <c r="K3442" s="941"/>
    </row>
    <row r="3443" spans="1:11">
      <c r="A3443" s="15" t="s">
        <v>4657</v>
      </c>
      <c r="B3443" s="15" t="s">
        <v>17835</v>
      </c>
      <c r="C3443" s="772" t="s">
        <v>2394</v>
      </c>
      <c r="D3443" s="17" t="s">
        <v>15339</v>
      </c>
      <c r="E3443" s="825">
        <v>0</v>
      </c>
      <c r="F3443" s="772">
        <v>0</v>
      </c>
      <c r="G3443" s="825"/>
      <c r="H3443" s="772">
        <v>1</v>
      </c>
      <c r="I3443" s="819">
        <f t="shared" si="108"/>
        <v>0</v>
      </c>
      <c r="J3443" s="819">
        <f t="shared" si="109"/>
        <v>1</v>
      </c>
      <c r="K3443" s="941"/>
    </row>
    <row r="3444" spans="1:11">
      <c r="A3444" s="15" t="s">
        <v>4657</v>
      </c>
      <c r="B3444" s="15" t="s">
        <v>17835</v>
      </c>
      <c r="C3444" s="772" t="s">
        <v>2396</v>
      </c>
      <c r="D3444" s="17" t="s">
        <v>15341</v>
      </c>
      <c r="E3444" s="825">
        <v>0</v>
      </c>
      <c r="F3444" s="772">
        <v>0</v>
      </c>
      <c r="G3444" s="825"/>
      <c r="H3444" s="772">
        <v>1</v>
      </c>
      <c r="I3444" s="819">
        <f t="shared" si="108"/>
        <v>0</v>
      </c>
      <c r="J3444" s="819">
        <f t="shared" si="109"/>
        <v>1</v>
      </c>
      <c r="K3444" s="941"/>
    </row>
    <row r="3445" spans="1:11">
      <c r="A3445" s="15" t="s">
        <v>4657</v>
      </c>
      <c r="B3445" s="15" t="s">
        <v>17835</v>
      </c>
      <c r="C3445" s="772" t="s">
        <v>2397</v>
      </c>
      <c r="D3445" s="17" t="s">
        <v>15342</v>
      </c>
      <c r="E3445" s="825">
        <v>0</v>
      </c>
      <c r="F3445" s="772">
        <v>0</v>
      </c>
      <c r="G3445" s="825"/>
      <c r="H3445" s="772">
        <v>1</v>
      </c>
      <c r="I3445" s="819">
        <f t="shared" si="108"/>
        <v>0</v>
      </c>
      <c r="J3445" s="819">
        <f t="shared" si="109"/>
        <v>1</v>
      </c>
      <c r="K3445" s="941"/>
    </row>
    <row r="3446" spans="1:11">
      <c r="A3446" s="15" t="s">
        <v>4657</v>
      </c>
      <c r="B3446" s="15" t="s">
        <v>17835</v>
      </c>
      <c r="C3446" s="772" t="s">
        <v>4643</v>
      </c>
      <c r="D3446" s="17" t="s">
        <v>15343</v>
      </c>
      <c r="E3446" s="825">
        <v>0</v>
      </c>
      <c r="F3446" s="772">
        <v>0</v>
      </c>
      <c r="G3446" s="825">
        <v>1</v>
      </c>
      <c r="H3446" s="772">
        <v>1</v>
      </c>
      <c r="I3446" s="819">
        <f t="shared" si="108"/>
        <v>1</v>
      </c>
      <c r="J3446" s="819">
        <f t="shared" si="109"/>
        <v>1</v>
      </c>
      <c r="K3446" s="941"/>
    </row>
    <row r="3447" spans="1:11">
      <c r="A3447" s="15" t="s">
        <v>4657</v>
      </c>
      <c r="B3447" s="15" t="s">
        <v>17835</v>
      </c>
      <c r="C3447" s="772" t="s">
        <v>2398</v>
      </c>
      <c r="D3447" s="17" t="s">
        <v>15344</v>
      </c>
      <c r="E3447" s="825">
        <v>0</v>
      </c>
      <c r="F3447" s="772">
        <v>0</v>
      </c>
      <c r="G3447" s="825"/>
      <c r="H3447" s="772">
        <v>1</v>
      </c>
      <c r="I3447" s="819">
        <f t="shared" si="108"/>
        <v>0</v>
      </c>
      <c r="J3447" s="819">
        <f t="shared" si="109"/>
        <v>1</v>
      </c>
      <c r="K3447" s="941"/>
    </row>
    <row r="3448" spans="1:11">
      <c r="A3448" s="15" t="s">
        <v>4657</v>
      </c>
      <c r="B3448" s="15" t="s">
        <v>17835</v>
      </c>
      <c r="C3448" s="772" t="s">
        <v>2400</v>
      </c>
      <c r="D3448" s="17" t="s">
        <v>15346</v>
      </c>
      <c r="E3448" s="825">
        <v>0</v>
      </c>
      <c r="F3448" s="772">
        <v>0</v>
      </c>
      <c r="G3448" s="825"/>
      <c r="H3448" s="772">
        <v>1</v>
      </c>
      <c r="I3448" s="819">
        <f t="shared" si="108"/>
        <v>0</v>
      </c>
      <c r="J3448" s="819">
        <f t="shared" si="109"/>
        <v>1</v>
      </c>
      <c r="K3448" s="941"/>
    </row>
    <row r="3449" spans="1:11">
      <c r="A3449" s="15" t="s">
        <v>4657</v>
      </c>
      <c r="B3449" s="15" t="s">
        <v>17835</v>
      </c>
      <c r="C3449" s="772" t="s">
        <v>2401</v>
      </c>
      <c r="D3449" s="17" t="s">
        <v>15347</v>
      </c>
      <c r="E3449" s="825">
        <v>0</v>
      </c>
      <c r="F3449" s="772">
        <v>0</v>
      </c>
      <c r="G3449" s="825"/>
      <c r="H3449" s="772">
        <v>1</v>
      </c>
      <c r="I3449" s="819">
        <f t="shared" si="108"/>
        <v>0</v>
      </c>
      <c r="J3449" s="819">
        <f t="shared" si="109"/>
        <v>1</v>
      </c>
      <c r="K3449" s="941"/>
    </row>
    <row r="3450" spans="1:11">
      <c r="A3450" s="15" t="s">
        <v>4657</v>
      </c>
      <c r="B3450" s="15" t="s">
        <v>17835</v>
      </c>
      <c r="C3450" s="772" t="s">
        <v>2402</v>
      </c>
      <c r="D3450" s="17" t="s">
        <v>15348</v>
      </c>
      <c r="E3450" s="825">
        <v>0</v>
      </c>
      <c r="F3450" s="772">
        <v>0</v>
      </c>
      <c r="G3450" s="825">
        <v>1</v>
      </c>
      <c r="H3450" s="772">
        <v>1</v>
      </c>
      <c r="I3450" s="819">
        <f t="shared" si="108"/>
        <v>1</v>
      </c>
      <c r="J3450" s="819">
        <f t="shared" si="109"/>
        <v>1</v>
      </c>
      <c r="K3450" s="941"/>
    </row>
    <row r="3451" spans="1:11">
      <c r="A3451" s="15" t="s">
        <v>4657</v>
      </c>
      <c r="B3451" s="15" t="s">
        <v>17835</v>
      </c>
      <c r="C3451" s="772" t="s">
        <v>2402</v>
      </c>
      <c r="D3451" s="17" t="s">
        <v>15348</v>
      </c>
      <c r="E3451" s="825">
        <v>0</v>
      </c>
      <c r="F3451" s="772">
        <v>0</v>
      </c>
      <c r="G3451" s="825">
        <v>1</v>
      </c>
      <c r="H3451" s="772">
        <v>1</v>
      </c>
      <c r="I3451" s="819">
        <f t="shared" si="108"/>
        <v>1</v>
      </c>
      <c r="J3451" s="819">
        <f t="shared" si="109"/>
        <v>1</v>
      </c>
      <c r="K3451" s="941"/>
    </row>
    <row r="3452" spans="1:11">
      <c r="A3452" s="15" t="s">
        <v>4657</v>
      </c>
      <c r="B3452" s="15" t="s">
        <v>17835</v>
      </c>
      <c r="C3452" s="772" t="s">
        <v>2403</v>
      </c>
      <c r="D3452" s="17" t="s">
        <v>15349</v>
      </c>
      <c r="E3452" s="825">
        <v>0</v>
      </c>
      <c r="F3452" s="772">
        <v>0</v>
      </c>
      <c r="G3452" s="825"/>
      <c r="H3452" s="772">
        <v>1</v>
      </c>
      <c r="I3452" s="819">
        <f t="shared" si="108"/>
        <v>0</v>
      </c>
      <c r="J3452" s="819">
        <f t="shared" si="109"/>
        <v>1</v>
      </c>
      <c r="K3452" s="941"/>
    </row>
    <row r="3453" spans="1:11">
      <c r="A3453" s="15" t="s">
        <v>4657</v>
      </c>
      <c r="B3453" s="15" t="s">
        <v>17835</v>
      </c>
      <c r="C3453" s="772" t="s">
        <v>2404</v>
      </c>
      <c r="D3453" s="17" t="s">
        <v>15350</v>
      </c>
      <c r="E3453" s="825">
        <v>0</v>
      </c>
      <c r="F3453" s="772">
        <v>0</v>
      </c>
      <c r="G3453" s="825"/>
      <c r="H3453" s="772">
        <v>1</v>
      </c>
      <c r="I3453" s="819">
        <f t="shared" si="108"/>
        <v>0</v>
      </c>
      <c r="J3453" s="819">
        <f t="shared" si="109"/>
        <v>1</v>
      </c>
      <c r="K3453" s="941"/>
    </row>
    <row r="3454" spans="1:11">
      <c r="A3454" s="15" t="s">
        <v>4657</v>
      </c>
      <c r="B3454" s="15" t="s">
        <v>17835</v>
      </c>
      <c r="C3454" s="772" t="s">
        <v>2405</v>
      </c>
      <c r="D3454" s="17" t="s">
        <v>15351</v>
      </c>
      <c r="E3454" s="825">
        <v>0</v>
      </c>
      <c r="F3454" s="772">
        <v>0</v>
      </c>
      <c r="G3454" s="825">
        <v>1</v>
      </c>
      <c r="H3454" s="772">
        <v>1</v>
      </c>
      <c r="I3454" s="819">
        <f t="shared" si="108"/>
        <v>1</v>
      </c>
      <c r="J3454" s="819">
        <f t="shared" si="109"/>
        <v>1</v>
      </c>
      <c r="K3454" s="941"/>
    </row>
    <row r="3455" spans="1:11">
      <c r="A3455" s="15" t="s">
        <v>4657</v>
      </c>
      <c r="B3455" s="15" t="s">
        <v>17835</v>
      </c>
      <c r="C3455" s="772" t="s">
        <v>2406</v>
      </c>
      <c r="D3455" s="17" t="s">
        <v>15355</v>
      </c>
      <c r="E3455" s="825">
        <v>0</v>
      </c>
      <c r="F3455" s="772">
        <v>0</v>
      </c>
      <c r="G3455" s="825">
        <v>2</v>
      </c>
      <c r="H3455" s="772">
        <v>1</v>
      </c>
      <c r="I3455" s="819">
        <f t="shared" si="108"/>
        <v>2</v>
      </c>
      <c r="J3455" s="819">
        <f t="shared" si="109"/>
        <v>1</v>
      </c>
      <c r="K3455" s="941"/>
    </row>
    <row r="3456" spans="1:11">
      <c r="A3456" s="15" t="s">
        <v>4657</v>
      </c>
      <c r="B3456" s="15" t="s">
        <v>17835</v>
      </c>
      <c r="C3456" s="772" t="s">
        <v>3427</v>
      </c>
      <c r="D3456" s="17" t="s">
        <v>15357</v>
      </c>
      <c r="E3456" s="825">
        <v>0</v>
      </c>
      <c r="F3456" s="772">
        <v>0</v>
      </c>
      <c r="G3456" s="825"/>
      <c r="H3456" s="772">
        <v>1</v>
      </c>
      <c r="I3456" s="819">
        <f t="shared" si="108"/>
        <v>0</v>
      </c>
      <c r="J3456" s="819">
        <f t="shared" si="109"/>
        <v>1</v>
      </c>
      <c r="K3456" s="941"/>
    </row>
    <row r="3457" spans="1:11">
      <c r="A3457" s="15" t="s">
        <v>4657</v>
      </c>
      <c r="B3457" s="15" t="s">
        <v>17835</v>
      </c>
      <c r="C3457" s="772" t="s">
        <v>2408</v>
      </c>
      <c r="D3457" s="17" t="s">
        <v>15358</v>
      </c>
      <c r="E3457" s="825">
        <v>0</v>
      </c>
      <c r="F3457" s="772">
        <v>0</v>
      </c>
      <c r="G3457" s="825"/>
      <c r="H3457" s="772">
        <v>1</v>
      </c>
      <c r="I3457" s="819">
        <f t="shared" ref="I3457:I3520" si="110">E3457+G3457</f>
        <v>0</v>
      </c>
      <c r="J3457" s="819">
        <f t="shared" ref="J3457:J3520" si="111">F3457+H3457</f>
        <v>1</v>
      </c>
      <c r="K3457" s="941"/>
    </row>
    <row r="3458" spans="1:11">
      <c r="A3458" s="15" t="s">
        <v>4657</v>
      </c>
      <c r="B3458" s="15" t="s">
        <v>17835</v>
      </c>
      <c r="C3458" s="772" t="s">
        <v>2747</v>
      </c>
      <c r="D3458" s="17" t="s">
        <v>15359</v>
      </c>
      <c r="E3458" s="825">
        <v>0</v>
      </c>
      <c r="F3458" s="772">
        <v>0</v>
      </c>
      <c r="G3458" s="825"/>
      <c r="H3458" s="772">
        <v>1</v>
      </c>
      <c r="I3458" s="819">
        <f t="shared" si="110"/>
        <v>0</v>
      </c>
      <c r="J3458" s="819">
        <f t="shared" si="111"/>
        <v>1</v>
      </c>
      <c r="K3458" s="941"/>
    </row>
    <row r="3459" spans="1:11">
      <c r="A3459" s="15" t="s">
        <v>4657</v>
      </c>
      <c r="B3459" s="15" t="s">
        <v>17835</v>
      </c>
      <c r="C3459" s="772" t="s">
        <v>2409</v>
      </c>
      <c r="D3459" s="17" t="s">
        <v>15360</v>
      </c>
      <c r="E3459" s="825">
        <v>0</v>
      </c>
      <c r="F3459" s="772">
        <v>0</v>
      </c>
      <c r="G3459" s="825"/>
      <c r="H3459" s="772">
        <v>1</v>
      </c>
      <c r="I3459" s="819">
        <f t="shared" si="110"/>
        <v>0</v>
      </c>
      <c r="J3459" s="819">
        <f t="shared" si="111"/>
        <v>1</v>
      </c>
      <c r="K3459" s="941"/>
    </row>
    <row r="3460" spans="1:11">
      <c r="A3460" s="15" t="s">
        <v>4657</v>
      </c>
      <c r="B3460" s="15" t="s">
        <v>17835</v>
      </c>
      <c r="C3460" s="772" t="s">
        <v>2410</v>
      </c>
      <c r="D3460" s="17" t="s">
        <v>15362</v>
      </c>
      <c r="E3460" s="825">
        <v>0</v>
      </c>
      <c r="F3460" s="772">
        <v>0</v>
      </c>
      <c r="G3460" s="825"/>
      <c r="H3460" s="772">
        <v>1</v>
      </c>
      <c r="I3460" s="819">
        <f t="shared" si="110"/>
        <v>0</v>
      </c>
      <c r="J3460" s="819">
        <f t="shared" si="111"/>
        <v>1</v>
      </c>
      <c r="K3460" s="941"/>
    </row>
    <row r="3461" spans="1:11">
      <c r="A3461" s="15" t="s">
        <v>4657</v>
      </c>
      <c r="B3461" s="15" t="s">
        <v>17835</v>
      </c>
      <c r="C3461" s="772" t="s">
        <v>4644</v>
      </c>
      <c r="D3461" s="17" t="s">
        <v>15363</v>
      </c>
      <c r="E3461" s="825">
        <v>0</v>
      </c>
      <c r="F3461" s="772">
        <v>0</v>
      </c>
      <c r="G3461" s="825"/>
      <c r="H3461" s="772">
        <v>1</v>
      </c>
      <c r="I3461" s="819">
        <f t="shared" si="110"/>
        <v>0</v>
      </c>
      <c r="J3461" s="819">
        <f t="shared" si="111"/>
        <v>1</v>
      </c>
      <c r="K3461" s="941"/>
    </row>
    <row r="3462" spans="1:11">
      <c r="A3462" s="15" t="s">
        <v>4657</v>
      </c>
      <c r="B3462" s="15" t="s">
        <v>17835</v>
      </c>
      <c r="C3462" s="772" t="s">
        <v>2411</v>
      </c>
      <c r="D3462" s="17" t="s">
        <v>15364</v>
      </c>
      <c r="E3462" s="825">
        <v>0</v>
      </c>
      <c r="F3462" s="772">
        <v>0</v>
      </c>
      <c r="G3462" s="825"/>
      <c r="H3462" s="772">
        <v>1</v>
      </c>
      <c r="I3462" s="819">
        <f t="shared" si="110"/>
        <v>0</v>
      </c>
      <c r="J3462" s="819">
        <f t="shared" si="111"/>
        <v>1</v>
      </c>
      <c r="K3462" s="941"/>
    </row>
    <row r="3463" spans="1:11">
      <c r="A3463" s="15" t="s">
        <v>4657</v>
      </c>
      <c r="B3463" s="15" t="s">
        <v>17835</v>
      </c>
      <c r="C3463" s="772" t="s">
        <v>2412</v>
      </c>
      <c r="D3463" s="17" t="s">
        <v>15365</v>
      </c>
      <c r="E3463" s="825">
        <v>0</v>
      </c>
      <c r="F3463" s="772">
        <v>0</v>
      </c>
      <c r="G3463" s="825"/>
      <c r="H3463" s="772">
        <v>1</v>
      </c>
      <c r="I3463" s="819">
        <f t="shared" si="110"/>
        <v>0</v>
      </c>
      <c r="J3463" s="819">
        <f t="shared" si="111"/>
        <v>1</v>
      </c>
      <c r="K3463" s="941"/>
    </row>
    <row r="3464" spans="1:11">
      <c r="A3464" s="15" t="s">
        <v>4657</v>
      </c>
      <c r="B3464" s="15" t="s">
        <v>17835</v>
      </c>
      <c r="C3464" s="772" t="s">
        <v>2413</v>
      </c>
      <c r="D3464" s="17" t="s">
        <v>15366</v>
      </c>
      <c r="E3464" s="825">
        <v>0</v>
      </c>
      <c r="F3464" s="772">
        <v>0</v>
      </c>
      <c r="G3464" s="825"/>
      <c r="H3464" s="772">
        <v>1</v>
      </c>
      <c r="I3464" s="819">
        <f t="shared" si="110"/>
        <v>0</v>
      </c>
      <c r="J3464" s="819">
        <f t="shared" si="111"/>
        <v>1</v>
      </c>
      <c r="K3464" s="941"/>
    </row>
    <row r="3465" spans="1:11">
      <c r="A3465" s="15" t="s">
        <v>4657</v>
      </c>
      <c r="B3465" s="15" t="s">
        <v>17835</v>
      </c>
      <c r="C3465" s="772" t="s">
        <v>2414</v>
      </c>
      <c r="D3465" s="17" t="s">
        <v>15367</v>
      </c>
      <c r="E3465" s="825">
        <v>0</v>
      </c>
      <c r="F3465" s="772">
        <v>0</v>
      </c>
      <c r="G3465" s="825"/>
      <c r="H3465" s="772">
        <v>1</v>
      </c>
      <c r="I3465" s="819">
        <f t="shared" si="110"/>
        <v>0</v>
      </c>
      <c r="J3465" s="819">
        <f t="shared" si="111"/>
        <v>1</v>
      </c>
      <c r="K3465" s="941"/>
    </row>
    <row r="3466" spans="1:11">
      <c r="A3466" s="15" t="s">
        <v>4657</v>
      </c>
      <c r="B3466" s="15" t="s">
        <v>17835</v>
      </c>
      <c r="C3466" s="772" t="s">
        <v>2415</v>
      </c>
      <c r="D3466" s="17" t="s">
        <v>15368</v>
      </c>
      <c r="E3466" s="825">
        <v>0</v>
      </c>
      <c r="F3466" s="772">
        <v>0</v>
      </c>
      <c r="G3466" s="825"/>
      <c r="H3466" s="772">
        <v>1</v>
      </c>
      <c r="I3466" s="819">
        <f t="shared" si="110"/>
        <v>0</v>
      </c>
      <c r="J3466" s="819">
        <f t="shared" si="111"/>
        <v>1</v>
      </c>
      <c r="K3466" s="941"/>
    </row>
    <row r="3467" spans="1:11">
      <c r="A3467" s="15" t="s">
        <v>4657</v>
      </c>
      <c r="B3467" s="15" t="s">
        <v>17835</v>
      </c>
      <c r="C3467" s="772" t="s">
        <v>2416</v>
      </c>
      <c r="D3467" s="17" t="s">
        <v>17833</v>
      </c>
      <c r="E3467" s="825">
        <v>0</v>
      </c>
      <c r="F3467" s="772">
        <v>0</v>
      </c>
      <c r="G3467" s="825"/>
      <c r="H3467" s="772">
        <v>5</v>
      </c>
      <c r="I3467" s="819">
        <f t="shared" si="110"/>
        <v>0</v>
      </c>
      <c r="J3467" s="819">
        <f t="shared" si="111"/>
        <v>5</v>
      </c>
      <c r="K3467" s="941"/>
    </row>
    <row r="3468" spans="1:11">
      <c r="A3468" s="15" t="s">
        <v>4657</v>
      </c>
      <c r="B3468" s="15" t="s">
        <v>17835</v>
      </c>
      <c r="C3468" s="772" t="s">
        <v>4645</v>
      </c>
      <c r="D3468" s="17" t="s">
        <v>15369</v>
      </c>
      <c r="E3468" s="825">
        <v>0</v>
      </c>
      <c r="F3468" s="772">
        <v>0</v>
      </c>
      <c r="G3468" s="825"/>
      <c r="H3468" s="772">
        <v>1</v>
      </c>
      <c r="I3468" s="819">
        <f t="shared" si="110"/>
        <v>0</v>
      </c>
      <c r="J3468" s="819">
        <f t="shared" si="111"/>
        <v>1</v>
      </c>
      <c r="K3468" s="941"/>
    </row>
    <row r="3469" spans="1:11">
      <c r="A3469" s="15" t="s">
        <v>4657</v>
      </c>
      <c r="B3469" s="15" t="s">
        <v>17835</v>
      </c>
      <c r="C3469" s="772" t="s">
        <v>4646</v>
      </c>
      <c r="D3469" s="17" t="s">
        <v>15370</v>
      </c>
      <c r="E3469" s="825">
        <v>0</v>
      </c>
      <c r="F3469" s="772">
        <v>0</v>
      </c>
      <c r="G3469" s="825"/>
      <c r="H3469" s="772">
        <v>1</v>
      </c>
      <c r="I3469" s="819">
        <f t="shared" si="110"/>
        <v>0</v>
      </c>
      <c r="J3469" s="819">
        <f t="shared" si="111"/>
        <v>1</v>
      </c>
      <c r="K3469" s="941"/>
    </row>
    <row r="3470" spans="1:11">
      <c r="A3470" s="15" t="s">
        <v>4657</v>
      </c>
      <c r="B3470" s="15" t="s">
        <v>17835</v>
      </c>
      <c r="C3470" s="772" t="s">
        <v>2417</v>
      </c>
      <c r="D3470" s="17" t="s">
        <v>15371</v>
      </c>
      <c r="E3470" s="825">
        <v>0</v>
      </c>
      <c r="F3470" s="772">
        <v>0</v>
      </c>
      <c r="G3470" s="825"/>
      <c r="H3470" s="772">
        <v>1</v>
      </c>
      <c r="I3470" s="819">
        <f t="shared" si="110"/>
        <v>0</v>
      </c>
      <c r="J3470" s="819">
        <f t="shared" si="111"/>
        <v>1</v>
      </c>
      <c r="K3470" s="941"/>
    </row>
    <row r="3471" spans="1:11">
      <c r="A3471" s="15" t="s">
        <v>4657</v>
      </c>
      <c r="B3471" s="15" t="s">
        <v>17835</v>
      </c>
      <c r="C3471" s="772" t="s">
        <v>2418</v>
      </c>
      <c r="D3471" s="17" t="s">
        <v>15372</v>
      </c>
      <c r="E3471" s="825">
        <v>0</v>
      </c>
      <c r="F3471" s="772">
        <v>0</v>
      </c>
      <c r="G3471" s="825">
        <v>8</v>
      </c>
      <c r="H3471" s="772">
        <v>3</v>
      </c>
      <c r="I3471" s="819">
        <f t="shared" si="110"/>
        <v>8</v>
      </c>
      <c r="J3471" s="819">
        <f t="shared" si="111"/>
        <v>3</v>
      </c>
      <c r="K3471" s="941"/>
    </row>
    <row r="3472" spans="1:11">
      <c r="A3472" s="15" t="s">
        <v>4657</v>
      </c>
      <c r="B3472" s="15" t="s">
        <v>17835</v>
      </c>
      <c r="C3472" s="772" t="s">
        <v>4647</v>
      </c>
      <c r="D3472" s="17" t="s">
        <v>15373</v>
      </c>
      <c r="E3472" s="825">
        <v>0</v>
      </c>
      <c r="F3472" s="772">
        <v>1</v>
      </c>
      <c r="G3472" s="825">
        <v>1</v>
      </c>
      <c r="H3472" s="772">
        <v>1</v>
      </c>
      <c r="I3472" s="819">
        <f t="shared" si="110"/>
        <v>1</v>
      </c>
      <c r="J3472" s="819">
        <f t="shared" si="111"/>
        <v>2</v>
      </c>
      <c r="K3472" s="941"/>
    </row>
    <row r="3473" spans="1:11">
      <c r="A3473" s="15" t="s">
        <v>4657</v>
      </c>
      <c r="B3473" s="15" t="s">
        <v>17835</v>
      </c>
      <c r="C3473" s="772" t="s">
        <v>2419</v>
      </c>
      <c r="D3473" s="17" t="s">
        <v>15374</v>
      </c>
      <c r="E3473" s="825">
        <v>0</v>
      </c>
      <c r="F3473" s="772">
        <v>0</v>
      </c>
      <c r="G3473" s="825"/>
      <c r="H3473" s="772">
        <v>1</v>
      </c>
      <c r="I3473" s="819">
        <f t="shared" si="110"/>
        <v>0</v>
      </c>
      <c r="J3473" s="819">
        <f t="shared" si="111"/>
        <v>1</v>
      </c>
      <c r="K3473" s="941"/>
    </row>
    <row r="3474" spans="1:11">
      <c r="A3474" s="15" t="s">
        <v>4657</v>
      </c>
      <c r="B3474" s="15" t="s">
        <v>17835</v>
      </c>
      <c r="C3474" s="772" t="s">
        <v>2420</v>
      </c>
      <c r="D3474" s="17" t="s">
        <v>15375</v>
      </c>
      <c r="E3474" s="825">
        <v>0</v>
      </c>
      <c r="F3474" s="772">
        <v>0</v>
      </c>
      <c r="G3474" s="825"/>
      <c r="H3474" s="772">
        <v>1</v>
      </c>
      <c r="I3474" s="819">
        <f t="shared" si="110"/>
        <v>0</v>
      </c>
      <c r="J3474" s="819">
        <f t="shared" si="111"/>
        <v>1</v>
      </c>
      <c r="K3474" s="941"/>
    </row>
    <row r="3475" spans="1:11">
      <c r="A3475" s="15" t="s">
        <v>4657</v>
      </c>
      <c r="B3475" s="15" t="s">
        <v>17835</v>
      </c>
      <c r="C3475" s="772" t="s">
        <v>2421</v>
      </c>
      <c r="D3475" s="17" t="s">
        <v>15376</v>
      </c>
      <c r="E3475" s="825">
        <v>0</v>
      </c>
      <c r="F3475" s="772">
        <v>0</v>
      </c>
      <c r="G3475" s="825"/>
      <c r="H3475" s="772">
        <v>1</v>
      </c>
      <c r="I3475" s="819">
        <f t="shared" si="110"/>
        <v>0</v>
      </c>
      <c r="J3475" s="819">
        <f t="shared" si="111"/>
        <v>1</v>
      </c>
      <c r="K3475" s="941"/>
    </row>
    <row r="3476" spans="1:11">
      <c r="A3476" s="15" t="s">
        <v>4657</v>
      </c>
      <c r="B3476" s="15" t="s">
        <v>17835</v>
      </c>
      <c r="C3476" s="772" t="s">
        <v>2421</v>
      </c>
      <c r="D3476" s="17" t="s">
        <v>15376</v>
      </c>
      <c r="E3476" s="825">
        <v>0</v>
      </c>
      <c r="F3476" s="772">
        <v>0</v>
      </c>
      <c r="G3476" s="825"/>
      <c r="H3476" s="772">
        <v>1</v>
      </c>
      <c r="I3476" s="819">
        <f t="shared" si="110"/>
        <v>0</v>
      </c>
      <c r="J3476" s="819">
        <f t="shared" si="111"/>
        <v>1</v>
      </c>
      <c r="K3476" s="941"/>
    </row>
    <row r="3477" spans="1:11">
      <c r="A3477" s="15" t="s">
        <v>4657</v>
      </c>
      <c r="B3477" s="15" t="s">
        <v>17835</v>
      </c>
      <c r="C3477" s="772" t="s">
        <v>2422</v>
      </c>
      <c r="D3477" s="17" t="s">
        <v>15377</v>
      </c>
      <c r="E3477" s="825">
        <v>0</v>
      </c>
      <c r="F3477" s="772">
        <v>0</v>
      </c>
      <c r="G3477" s="825"/>
      <c r="H3477" s="772">
        <v>1</v>
      </c>
      <c r="I3477" s="819">
        <f t="shared" si="110"/>
        <v>0</v>
      </c>
      <c r="J3477" s="819">
        <f t="shared" si="111"/>
        <v>1</v>
      </c>
      <c r="K3477" s="941"/>
    </row>
    <row r="3478" spans="1:11">
      <c r="A3478" s="15" t="s">
        <v>4657</v>
      </c>
      <c r="B3478" s="15" t="s">
        <v>17835</v>
      </c>
      <c r="C3478" s="772" t="s">
        <v>18724</v>
      </c>
      <c r="D3478" s="17" t="s">
        <v>15378</v>
      </c>
      <c r="E3478" s="825">
        <v>0</v>
      </c>
      <c r="F3478" s="772">
        <v>0</v>
      </c>
      <c r="G3478" s="825"/>
      <c r="H3478" s="772">
        <v>1</v>
      </c>
      <c r="I3478" s="819">
        <f t="shared" si="110"/>
        <v>0</v>
      </c>
      <c r="J3478" s="819">
        <f t="shared" si="111"/>
        <v>1</v>
      </c>
      <c r="K3478" s="941"/>
    </row>
    <row r="3479" spans="1:11">
      <c r="A3479" s="15" t="s">
        <v>4657</v>
      </c>
      <c r="B3479" s="15" t="s">
        <v>17835</v>
      </c>
      <c r="C3479" s="772" t="s">
        <v>2423</v>
      </c>
      <c r="D3479" s="17" t="s">
        <v>15379</v>
      </c>
      <c r="E3479" s="825">
        <v>0</v>
      </c>
      <c r="F3479" s="772">
        <v>0</v>
      </c>
      <c r="G3479" s="825">
        <v>1</v>
      </c>
      <c r="H3479" s="772">
        <v>1</v>
      </c>
      <c r="I3479" s="819">
        <f t="shared" si="110"/>
        <v>1</v>
      </c>
      <c r="J3479" s="819">
        <f t="shared" si="111"/>
        <v>1</v>
      </c>
      <c r="K3479" s="941"/>
    </row>
    <row r="3480" spans="1:11">
      <c r="A3480" s="15" t="s">
        <v>4657</v>
      </c>
      <c r="B3480" s="15" t="s">
        <v>17835</v>
      </c>
      <c r="C3480" s="772" t="s">
        <v>2424</v>
      </c>
      <c r="D3480" s="17" t="s">
        <v>15380</v>
      </c>
      <c r="E3480" s="825">
        <v>0</v>
      </c>
      <c r="F3480" s="772">
        <v>0</v>
      </c>
      <c r="G3480" s="825"/>
      <c r="H3480" s="772">
        <v>1</v>
      </c>
      <c r="I3480" s="819">
        <f t="shared" si="110"/>
        <v>0</v>
      </c>
      <c r="J3480" s="819">
        <f t="shared" si="111"/>
        <v>1</v>
      </c>
      <c r="K3480" s="941"/>
    </row>
    <row r="3481" spans="1:11">
      <c r="A3481" s="15" t="s">
        <v>4657</v>
      </c>
      <c r="B3481" s="15" t="s">
        <v>17835</v>
      </c>
      <c r="C3481" s="772" t="s">
        <v>2425</v>
      </c>
      <c r="D3481" s="17" t="s">
        <v>15381</v>
      </c>
      <c r="E3481" s="825">
        <v>1</v>
      </c>
      <c r="F3481" s="772">
        <v>0</v>
      </c>
      <c r="G3481" s="825"/>
      <c r="H3481" s="772">
        <v>1</v>
      </c>
      <c r="I3481" s="819">
        <f t="shared" si="110"/>
        <v>1</v>
      </c>
      <c r="J3481" s="819">
        <f t="shared" si="111"/>
        <v>1</v>
      </c>
      <c r="K3481" s="941"/>
    </row>
    <row r="3482" spans="1:11">
      <c r="A3482" s="15" t="s">
        <v>4657</v>
      </c>
      <c r="B3482" s="15" t="s">
        <v>17835</v>
      </c>
      <c r="C3482" s="772" t="s">
        <v>2426</v>
      </c>
      <c r="D3482" s="17" t="s">
        <v>15382</v>
      </c>
      <c r="E3482" s="825">
        <v>0</v>
      </c>
      <c r="F3482" s="772">
        <v>0</v>
      </c>
      <c r="G3482" s="825"/>
      <c r="H3482" s="772">
        <v>1</v>
      </c>
      <c r="I3482" s="819">
        <f t="shared" si="110"/>
        <v>0</v>
      </c>
      <c r="J3482" s="819">
        <f t="shared" si="111"/>
        <v>1</v>
      </c>
      <c r="K3482" s="941"/>
    </row>
    <row r="3483" spans="1:11">
      <c r="A3483" s="15" t="s">
        <v>4657</v>
      </c>
      <c r="B3483" s="15" t="s">
        <v>17835</v>
      </c>
      <c r="C3483" s="772" t="s">
        <v>2427</v>
      </c>
      <c r="D3483" s="17" t="s">
        <v>15383</v>
      </c>
      <c r="E3483" s="825">
        <v>0</v>
      </c>
      <c r="F3483" s="772">
        <v>0</v>
      </c>
      <c r="G3483" s="825"/>
      <c r="H3483" s="772">
        <v>3</v>
      </c>
      <c r="I3483" s="819">
        <f t="shared" si="110"/>
        <v>0</v>
      </c>
      <c r="J3483" s="819">
        <f t="shared" si="111"/>
        <v>3</v>
      </c>
      <c r="K3483" s="941"/>
    </row>
    <row r="3484" spans="1:11">
      <c r="A3484" s="15" t="s">
        <v>4657</v>
      </c>
      <c r="B3484" s="15" t="s">
        <v>17835</v>
      </c>
      <c r="C3484" s="772" t="s">
        <v>2428</v>
      </c>
      <c r="D3484" s="17" t="s">
        <v>15384</v>
      </c>
      <c r="E3484" s="825">
        <v>0</v>
      </c>
      <c r="F3484" s="772">
        <v>0</v>
      </c>
      <c r="G3484" s="825"/>
      <c r="H3484" s="772">
        <v>1</v>
      </c>
      <c r="I3484" s="819">
        <f t="shared" si="110"/>
        <v>0</v>
      </c>
      <c r="J3484" s="819">
        <f t="shared" si="111"/>
        <v>1</v>
      </c>
      <c r="K3484" s="941"/>
    </row>
    <row r="3485" spans="1:11">
      <c r="A3485" s="15" t="s">
        <v>4657</v>
      </c>
      <c r="B3485" s="15" t="s">
        <v>17835</v>
      </c>
      <c r="C3485" s="772" t="s">
        <v>2429</v>
      </c>
      <c r="D3485" s="17" t="s">
        <v>15385</v>
      </c>
      <c r="E3485" s="825">
        <v>0</v>
      </c>
      <c r="F3485" s="772">
        <v>0</v>
      </c>
      <c r="G3485" s="825"/>
      <c r="H3485" s="772">
        <v>1</v>
      </c>
      <c r="I3485" s="819">
        <f t="shared" si="110"/>
        <v>0</v>
      </c>
      <c r="J3485" s="819">
        <f t="shared" si="111"/>
        <v>1</v>
      </c>
      <c r="K3485" s="941"/>
    </row>
    <row r="3486" spans="1:11">
      <c r="A3486" s="15" t="s">
        <v>4657</v>
      </c>
      <c r="B3486" s="15" t="s">
        <v>17835</v>
      </c>
      <c r="C3486" s="772" t="s">
        <v>2430</v>
      </c>
      <c r="D3486" s="17" t="s">
        <v>15386</v>
      </c>
      <c r="E3486" s="825">
        <v>0</v>
      </c>
      <c r="F3486" s="772">
        <v>0</v>
      </c>
      <c r="G3486" s="825"/>
      <c r="H3486" s="772">
        <v>1</v>
      </c>
      <c r="I3486" s="819">
        <f t="shared" si="110"/>
        <v>0</v>
      </c>
      <c r="J3486" s="819">
        <f t="shared" si="111"/>
        <v>1</v>
      </c>
      <c r="K3486" s="941"/>
    </row>
    <row r="3487" spans="1:11">
      <c r="A3487" s="15" t="s">
        <v>4657</v>
      </c>
      <c r="B3487" s="15" t="s">
        <v>17835</v>
      </c>
      <c r="C3487" s="772" t="s">
        <v>2433</v>
      </c>
      <c r="D3487" s="17" t="s">
        <v>15389</v>
      </c>
      <c r="E3487" s="825">
        <v>0</v>
      </c>
      <c r="F3487" s="772">
        <v>1</v>
      </c>
      <c r="G3487" s="825"/>
      <c r="H3487" s="772">
        <v>1</v>
      </c>
      <c r="I3487" s="819">
        <f t="shared" si="110"/>
        <v>0</v>
      </c>
      <c r="J3487" s="819">
        <f t="shared" si="111"/>
        <v>2</v>
      </c>
      <c r="K3487" s="941"/>
    </row>
    <row r="3488" spans="1:11">
      <c r="A3488" s="15" t="s">
        <v>4657</v>
      </c>
      <c r="B3488" s="15" t="s">
        <v>17835</v>
      </c>
      <c r="C3488" s="772" t="s">
        <v>2434</v>
      </c>
      <c r="D3488" s="17" t="s">
        <v>15390</v>
      </c>
      <c r="E3488" s="825">
        <v>0</v>
      </c>
      <c r="F3488" s="772">
        <v>0</v>
      </c>
      <c r="G3488" s="825">
        <v>2</v>
      </c>
      <c r="H3488" s="772">
        <v>1</v>
      </c>
      <c r="I3488" s="819">
        <f t="shared" si="110"/>
        <v>2</v>
      </c>
      <c r="J3488" s="819">
        <f t="shared" si="111"/>
        <v>1</v>
      </c>
      <c r="K3488" s="941"/>
    </row>
    <row r="3489" spans="1:11">
      <c r="A3489" s="15" t="s">
        <v>4657</v>
      </c>
      <c r="B3489" s="15" t="s">
        <v>17835</v>
      </c>
      <c r="C3489" s="772" t="s">
        <v>2435</v>
      </c>
      <c r="D3489" s="17" t="s">
        <v>15391</v>
      </c>
      <c r="E3489" s="825">
        <v>0</v>
      </c>
      <c r="F3489" s="772">
        <v>0</v>
      </c>
      <c r="G3489" s="825"/>
      <c r="H3489" s="772">
        <v>1</v>
      </c>
      <c r="I3489" s="819">
        <f t="shared" si="110"/>
        <v>0</v>
      </c>
      <c r="J3489" s="819">
        <f t="shared" si="111"/>
        <v>1</v>
      </c>
      <c r="K3489" s="941"/>
    </row>
    <row r="3490" spans="1:11">
      <c r="A3490" s="15" t="s">
        <v>4657</v>
      </c>
      <c r="B3490" s="15" t="s">
        <v>17835</v>
      </c>
      <c r="C3490" s="772" t="s">
        <v>2438</v>
      </c>
      <c r="D3490" s="17" t="s">
        <v>15394</v>
      </c>
      <c r="E3490" s="825">
        <v>0</v>
      </c>
      <c r="F3490" s="772">
        <v>0</v>
      </c>
      <c r="G3490" s="825"/>
      <c r="H3490" s="772">
        <v>1</v>
      </c>
      <c r="I3490" s="819">
        <f t="shared" si="110"/>
        <v>0</v>
      </c>
      <c r="J3490" s="819">
        <f t="shared" si="111"/>
        <v>1</v>
      </c>
      <c r="K3490" s="941"/>
    </row>
    <row r="3491" spans="1:11">
      <c r="A3491" s="15" t="s">
        <v>4657</v>
      </c>
      <c r="B3491" s="15" t="s">
        <v>17835</v>
      </c>
      <c r="C3491" s="772" t="s">
        <v>2438</v>
      </c>
      <c r="D3491" s="17" t="s">
        <v>15394</v>
      </c>
      <c r="E3491" s="825">
        <v>0</v>
      </c>
      <c r="F3491" s="772">
        <v>0</v>
      </c>
      <c r="G3491" s="825"/>
      <c r="H3491" s="772">
        <v>1</v>
      </c>
      <c r="I3491" s="819">
        <f t="shared" si="110"/>
        <v>0</v>
      </c>
      <c r="J3491" s="819">
        <f t="shared" si="111"/>
        <v>1</v>
      </c>
      <c r="K3491" s="941"/>
    </row>
    <row r="3492" spans="1:11">
      <c r="A3492" s="15" t="s">
        <v>4657</v>
      </c>
      <c r="B3492" s="15" t="s">
        <v>17835</v>
      </c>
      <c r="C3492" s="772" t="s">
        <v>2439</v>
      </c>
      <c r="D3492" s="17" t="s">
        <v>15395</v>
      </c>
      <c r="E3492" s="825">
        <v>0</v>
      </c>
      <c r="F3492" s="772">
        <v>0</v>
      </c>
      <c r="G3492" s="825"/>
      <c r="H3492" s="772">
        <v>1</v>
      </c>
      <c r="I3492" s="819">
        <f t="shared" si="110"/>
        <v>0</v>
      </c>
      <c r="J3492" s="819">
        <f t="shared" si="111"/>
        <v>1</v>
      </c>
      <c r="K3492" s="941"/>
    </row>
    <row r="3493" spans="1:11">
      <c r="A3493" s="15" t="s">
        <v>4657</v>
      </c>
      <c r="B3493" s="15" t="s">
        <v>17835</v>
      </c>
      <c r="C3493" s="772" t="s">
        <v>4648</v>
      </c>
      <c r="D3493" s="17" t="s">
        <v>16441</v>
      </c>
      <c r="E3493" s="825">
        <v>0</v>
      </c>
      <c r="F3493" s="772">
        <v>0</v>
      </c>
      <c r="G3493" s="825"/>
      <c r="H3493" s="772">
        <v>1</v>
      </c>
      <c r="I3493" s="819">
        <f t="shared" si="110"/>
        <v>0</v>
      </c>
      <c r="J3493" s="819">
        <f t="shared" si="111"/>
        <v>1</v>
      </c>
      <c r="K3493" s="941"/>
    </row>
    <row r="3494" spans="1:11">
      <c r="A3494" s="15" t="s">
        <v>4657</v>
      </c>
      <c r="B3494" s="15" t="s">
        <v>17835</v>
      </c>
      <c r="C3494" s="772" t="s">
        <v>4649</v>
      </c>
      <c r="D3494" s="17" t="s">
        <v>16442</v>
      </c>
      <c r="E3494" s="825">
        <v>0</v>
      </c>
      <c r="F3494" s="772">
        <v>0</v>
      </c>
      <c r="G3494" s="825"/>
      <c r="H3494" s="772">
        <v>1</v>
      </c>
      <c r="I3494" s="819">
        <f t="shared" si="110"/>
        <v>0</v>
      </c>
      <c r="J3494" s="819">
        <f t="shared" si="111"/>
        <v>1</v>
      </c>
      <c r="K3494" s="941"/>
    </row>
    <row r="3495" spans="1:11">
      <c r="A3495" s="15" t="s">
        <v>4657</v>
      </c>
      <c r="B3495" s="15" t="s">
        <v>17835</v>
      </c>
      <c r="C3495" s="772" t="s">
        <v>2441</v>
      </c>
      <c r="D3495" s="17" t="s">
        <v>15400</v>
      </c>
      <c r="E3495" s="825">
        <v>0</v>
      </c>
      <c r="F3495" s="772">
        <v>0</v>
      </c>
      <c r="G3495" s="825"/>
      <c r="H3495" s="772">
        <v>1</v>
      </c>
      <c r="I3495" s="819">
        <f t="shared" si="110"/>
        <v>0</v>
      </c>
      <c r="J3495" s="819">
        <f t="shared" si="111"/>
        <v>1</v>
      </c>
      <c r="K3495" s="941"/>
    </row>
    <row r="3496" spans="1:11">
      <c r="A3496" s="15" t="s">
        <v>4657</v>
      </c>
      <c r="B3496" s="15" t="s">
        <v>17835</v>
      </c>
      <c r="C3496" s="772" t="s">
        <v>2442</v>
      </c>
      <c r="D3496" s="17" t="s">
        <v>15401</v>
      </c>
      <c r="E3496" s="825">
        <v>0</v>
      </c>
      <c r="F3496" s="772">
        <v>0</v>
      </c>
      <c r="G3496" s="825"/>
      <c r="H3496" s="772">
        <v>1</v>
      </c>
      <c r="I3496" s="819">
        <f t="shared" si="110"/>
        <v>0</v>
      </c>
      <c r="J3496" s="819">
        <f t="shared" si="111"/>
        <v>1</v>
      </c>
      <c r="K3496" s="941"/>
    </row>
    <row r="3497" spans="1:11">
      <c r="A3497" s="15" t="s">
        <v>4657</v>
      </c>
      <c r="B3497" s="15" t="s">
        <v>17835</v>
      </c>
      <c r="C3497" s="772" t="s">
        <v>2443</v>
      </c>
      <c r="D3497" s="17" t="s">
        <v>15402</v>
      </c>
      <c r="E3497" s="825">
        <v>0</v>
      </c>
      <c r="F3497" s="772">
        <v>0</v>
      </c>
      <c r="G3497" s="825"/>
      <c r="H3497" s="772">
        <v>1</v>
      </c>
      <c r="I3497" s="819">
        <f t="shared" si="110"/>
        <v>0</v>
      </c>
      <c r="J3497" s="819">
        <f t="shared" si="111"/>
        <v>1</v>
      </c>
      <c r="K3497" s="941"/>
    </row>
    <row r="3498" spans="1:11">
      <c r="A3498" s="15" t="s">
        <v>4657</v>
      </c>
      <c r="B3498" s="15" t="s">
        <v>17835</v>
      </c>
      <c r="C3498" s="772" t="s">
        <v>2444</v>
      </c>
      <c r="D3498" s="17" t="s">
        <v>15403</v>
      </c>
      <c r="E3498" s="825">
        <v>0</v>
      </c>
      <c r="F3498" s="772">
        <v>0</v>
      </c>
      <c r="G3498" s="825"/>
      <c r="H3498" s="772">
        <v>1</v>
      </c>
      <c r="I3498" s="819">
        <f t="shared" si="110"/>
        <v>0</v>
      </c>
      <c r="J3498" s="819">
        <f t="shared" si="111"/>
        <v>1</v>
      </c>
      <c r="K3498" s="941"/>
    </row>
    <row r="3499" spans="1:11">
      <c r="A3499" s="15" t="s">
        <v>4657</v>
      </c>
      <c r="B3499" s="15" t="s">
        <v>17835</v>
      </c>
      <c r="C3499" s="772" t="s">
        <v>4650</v>
      </c>
      <c r="D3499" s="17" t="s">
        <v>15404</v>
      </c>
      <c r="E3499" s="825">
        <v>0</v>
      </c>
      <c r="F3499" s="772">
        <v>0</v>
      </c>
      <c r="G3499" s="825">
        <v>1</v>
      </c>
      <c r="H3499" s="772">
        <v>1</v>
      </c>
      <c r="I3499" s="819">
        <f t="shared" si="110"/>
        <v>1</v>
      </c>
      <c r="J3499" s="819">
        <f t="shared" si="111"/>
        <v>1</v>
      </c>
      <c r="K3499" s="941"/>
    </row>
    <row r="3500" spans="1:11">
      <c r="A3500" s="15" t="s">
        <v>4657</v>
      </c>
      <c r="B3500" s="15" t="s">
        <v>17835</v>
      </c>
      <c r="C3500" s="772" t="s">
        <v>4651</v>
      </c>
      <c r="D3500" s="17" t="s">
        <v>15405</v>
      </c>
      <c r="E3500" s="825">
        <v>0</v>
      </c>
      <c r="F3500" s="772">
        <v>0</v>
      </c>
      <c r="G3500" s="825"/>
      <c r="H3500" s="772">
        <v>1</v>
      </c>
      <c r="I3500" s="819">
        <f t="shared" si="110"/>
        <v>0</v>
      </c>
      <c r="J3500" s="819">
        <f t="shared" si="111"/>
        <v>1</v>
      </c>
      <c r="K3500" s="941"/>
    </row>
    <row r="3501" spans="1:11">
      <c r="A3501" s="15" t="s">
        <v>4657</v>
      </c>
      <c r="B3501" s="15" t="s">
        <v>17835</v>
      </c>
      <c r="C3501" s="772" t="s">
        <v>2445</v>
      </c>
      <c r="D3501" s="17" t="s">
        <v>15406</v>
      </c>
      <c r="E3501" s="825">
        <v>0</v>
      </c>
      <c r="F3501" s="772">
        <v>0</v>
      </c>
      <c r="G3501" s="825"/>
      <c r="H3501" s="772">
        <v>1</v>
      </c>
      <c r="I3501" s="819">
        <f t="shared" si="110"/>
        <v>0</v>
      </c>
      <c r="J3501" s="819">
        <f t="shared" si="111"/>
        <v>1</v>
      </c>
      <c r="K3501" s="941"/>
    </row>
    <row r="3502" spans="1:11">
      <c r="A3502" s="15" t="s">
        <v>4657</v>
      </c>
      <c r="B3502" s="15" t="s">
        <v>17835</v>
      </c>
      <c r="C3502" s="772" t="s">
        <v>2446</v>
      </c>
      <c r="D3502" s="17" t="s">
        <v>15407</v>
      </c>
      <c r="E3502" s="825">
        <v>0</v>
      </c>
      <c r="F3502" s="772">
        <v>0</v>
      </c>
      <c r="G3502" s="825"/>
      <c r="H3502" s="772">
        <v>1</v>
      </c>
      <c r="I3502" s="819">
        <f t="shared" si="110"/>
        <v>0</v>
      </c>
      <c r="J3502" s="819">
        <f t="shared" si="111"/>
        <v>1</v>
      </c>
      <c r="K3502" s="941"/>
    </row>
    <row r="3503" spans="1:11">
      <c r="A3503" s="15" t="s">
        <v>4657</v>
      </c>
      <c r="B3503" s="15" t="s">
        <v>17835</v>
      </c>
      <c r="C3503" s="772" t="s">
        <v>2447</v>
      </c>
      <c r="D3503" s="17" t="s">
        <v>15408</v>
      </c>
      <c r="E3503" s="825">
        <v>0</v>
      </c>
      <c r="F3503" s="772">
        <v>0</v>
      </c>
      <c r="G3503" s="825"/>
      <c r="H3503" s="772">
        <v>1</v>
      </c>
      <c r="I3503" s="819">
        <f t="shared" si="110"/>
        <v>0</v>
      </c>
      <c r="J3503" s="819">
        <f t="shared" si="111"/>
        <v>1</v>
      </c>
      <c r="K3503" s="941"/>
    </row>
    <row r="3504" spans="1:11">
      <c r="A3504" s="15" t="s">
        <v>4657</v>
      </c>
      <c r="B3504" s="15" t="s">
        <v>17835</v>
      </c>
      <c r="C3504" s="772" t="s">
        <v>2448</v>
      </c>
      <c r="D3504" s="17" t="s">
        <v>15409</v>
      </c>
      <c r="E3504" s="825">
        <v>0</v>
      </c>
      <c r="F3504" s="772">
        <v>0</v>
      </c>
      <c r="G3504" s="825"/>
      <c r="H3504" s="772">
        <v>1</v>
      </c>
      <c r="I3504" s="819">
        <f t="shared" si="110"/>
        <v>0</v>
      </c>
      <c r="J3504" s="819">
        <f t="shared" si="111"/>
        <v>1</v>
      </c>
      <c r="K3504" s="941"/>
    </row>
    <row r="3505" spans="1:11">
      <c r="A3505" s="15" t="s">
        <v>4657</v>
      </c>
      <c r="B3505" s="15" t="s">
        <v>17835</v>
      </c>
      <c r="C3505" s="772" t="s">
        <v>2449</v>
      </c>
      <c r="D3505" s="17" t="s">
        <v>15410</v>
      </c>
      <c r="E3505" s="825">
        <v>0</v>
      </c>
      <c r="F3505" s="772">
        <v>0</v>
      </c>
      <c r="G3505" s="825"/>
      <c r="H3505" s="772">
        <v>1</v>
      </c>
      <c r="I3505" s="819">
        <f t="shared" si="110"/>
        <v>0</v>
      </c>
      <c r="J3505" s="819">
        <f t="shared" si="111"/>
        <v>1</v>
      </c>
      <c r="K3505" s="941"/>
    </row>
    <row r="3506" spans="1:11">
      <c r="A3506" s="15" t="s">
        <v>4657</v>
      </c>
      <c r="B3506" s="15" t="s">
        <v>17835</v>
      </c>
      <c r="C3506" s="772" t="s">
        <v>4652</v>
      </c>
      <c r="D3506" s="17" t="s">
        <v>15411</v>
      </c>
      <c r="E3506" s="825">
        <v>0</v>
      </c>
      <c r="F3506" s="772">
        <v>0</v>
      </c>
      <c r="G3506" s="825"/>
      <c r="H3506" s="772">
        <v>1</v>
      </c>
      <c r="I3506" s="819">
        <f t="shared" si="110"/>
        <v>0</v>
      </c>
      <c r="J3506" s="819">
        <f t="shared" si="111"/>
        <v>1</v>
      </c>
      <c r="K3506" s="941"/>
    </row>
    <row r="3507" spans="1:11">
      <c r="A3507" s="15" t="s">
        <v>4657</v>
      </c>
      <c r="B3507" s="15" t="s">
        <v>17835</v>
      </c>
      <c r="C3507" s="772" t="s">
        <v>2450</v>
      </c>
      <c r="D3507" s="17" t="s">
        <v>15412</v>
      </c>
      <c r="E3507" s="825">
        <v>0</v>
      </c>
      <c r="F3507" s="772">
        <v>0</v>
      </c>
      <c r="G3507" s="825"/>
      <c r="H3507" s="772">
        <v>1</v>
      </c>
      <c r="I3507" s="819">
        <f t="shared" si="110"/>
        <v>0</v>
      </c>
      <c r="J3507" s="819">
        <f t="shared" si="111"/>
        <v>1</v>
      </c>
      <c r="K3507" s="941"/>
    </row>
    <row r="3508" spans="1:11">
      <c r="A3508" s="15" t="s">
        <v>4657</v>
      </c>
      <c r="B3508" s="15" t="s">
        <v>17835</v>
      </c>
      <c r="C3508" s="772" t="s">
        <v>2451</v>
      </c>
      <c r="D3508" s="17" t="s">
        <v>15413</v>
      </c>
      <c r="E3508" s="825">
        <v>0</v>
      </c>
      <c r="F3508" s="772">
        <v>0</v>
      </c>
      <c r="G3508" s="825"/>
      <c r="H3508" s="772">
        <v>1</v>
      </c>
      <c r="I3508" s="819">
        <f t="shared" si="110"/>
        <v>0</v>
      </c>
      <c r="J3508" s="819">
        <f t="shared" si="111"/>
        <v>1</v>
      </c>
      <c r="K3508" s="941"/>
    </row>
    <row r="3509" spans="1:11">
      <c r="A3509" s="15" t="s">
        <v>4657</v>
      </c>
      <c r="B3509" s="15" t="s">
        <v>17835</v>
      </c>
      <c r="C3509" s="772" t="s">
        <v>2452</v>
      </c>
      <c r="D3509" s="17" t="s">
        <v>15414</v>
      </c>
      <c r="E3509" s="825">
        <v>0</v>
      </c>
      <c r="F3509" s="772">
        <v>0</v>
      </c>
      <c r="G3509" s="825"/>
      <c r="H3509" s="772">
        <v>1</v>
      </c>
      <c r="I3509" s="819">
        <f t="shared" si="110"/>
        <v>0</v>
      </c>
      <c r="J3509" s="819">
        <f t="shared" si="111"/>
        <v>1</v>
      </c>
      <c r="K3509" s="941"/>
    </row>
    <row r="3510" spans="1:11">
      <c r="A3510" s="15" t="s">
        <v>4657</v>
      </c>
      <c r="B3510" s="15" t="s">
        <v>17835</v>
      </c>
      <c r="C3510" s="772" t="s">
        <v>2453</v>
      </c>
      <c r="D3510" s="17" t="s">
        <v>15415</v>
      </c>
      <c r="E3510" s="825">
        <v>0</v>
      </c>
      <c r="F3510" s="772">
        <v>0</v>
      </c>
      <c r="G3510" s="825">
        <v>2</v>
      </c>
      <c r="H3510" s="772">
        <v>1</v>
      </c>
      <c r="I3510" s="819">
        <f t="shared" si="110"/>
        <v>2</v>
      </c>
      <c r="J3510" s="819">
        <f t="shared" si="111"/>
        <v>1</v>
      </c>
      <c r="K3510" s="941"/>
    </row>
    <row r="3511" spans="1:11">
      <c r="A3511" s="15" t="s">
        <v>4657</v>
      </c>
      <c r="B3511" s="15" t="s">
        <v>17835</v>
      </c>
      <c r="C3511" s="772" t="s">
        <v>4653</v>
      </c>
      <c r="D3511" s="17" t="s">
        <v>15418</v>
      </c>
      <c r="E3511" s="825">
        <v>0</v>
      </c>
      <c r="F3511" s="772">
        <v>0</v>
      </c>
      <c r="G3511" s="825"/>
      <c r="H3511" s="772">
        <v>1</v>
      </c>
      <c r="I3511" s="819">
        <f t="shared" si="110"/>
        <v>0</v>
      </c>
      <c r="J3511" s="819">
        <f t="shared" si="111"/>
        <v>1</v>
      </c>
      <c r="K3511" s="941"/>
    </row>
    <row r="3512" spans="1:11">
      <c r="A3512" s="15" t="s">
        <v>4657</v>
      </c>
      <c r="B3512" s="15" t="s">
        <v>17835</v>
      </c>
      <c r="C3512" s="772" t="s">
        <v>2495</v>
      </c>
      <c r="D3512" s="17" t="s">
        <v>16443</v>
      </c>
      <c r="E3512" s="825">
        <v>0</v>
      </c>
      <c r="F3512" s="772">
        <v>0</v>
      </c>
      <c r="G3512" s="825"/>
      <c r="H3512" s="772">
        <v>1</v>
      </c>
      <c r="I3512" s="819">
        <f t="shared" si="110"/>
        <v>0</v>
      </c>
      <c r="J3512" s="819">
        <f t="shared" si="111"/>
        <v>1</v>
      </c>
      <c r="K3512" s="941"/>
    </row>
    <row r="3513" spans="1:11">
      <c r="A3513" s="15" t="s">
        <v>4657</v>
      </c>
      <c r="B3513" s="15" t="s">
        <v>17835</v>
      </c>
      <c r="C3513" s="772" t="s">
        <v>4654</v>
      </c>
      <c r="D3513" s="17" t="s">
        <v>16444</v>
      </c>
      <c r="E3513" s="825">
        <v>0</v>
      </c>
      <c r="F3513" s="772">
        <v>0</v>
      </c>
      <c r="G3513" s="825">
        <v>3</v>
      </c>
      <c r="H3513" s="772">
        <v>5</v>
      </c>
      <c r="I3513" s="819">
        <f t="shared" si="110"/>
        <v>3</v>
      </c>
      <c r="J3513" s="819">
        <f t="shared" si="111"/>
        <v>5</v>
      </c>
      <c r="K3513" s="941"/>
    </row>
    <row r="3514" spans="1:11">
      <c r="A3514" s="15" t="s">
        <v>4657</v>
      </c>
      <c r="B3514" s="15" t="s">
        <v>17835</v>
      </c>
      <c r="C3514" s="772" t="s">
        <v>4655</v>
      </c>
      <c r="D3514" s="17" t="s">
        <v>16445</v>
      </c>
      <c r="E3514" s="825">
        <v>0</v>
      </c>
      <c r="F3514" s="772">
        <v>0</v>
      </c>
      <c r="G3514" s="825">
        <v>1</v>
      </c>
      <c r="H3514" s="772">
        <v>1</v>
      </c>
      <c r="I3514" s="819">
        <f t="shared" si="110"/>
        <v>1</v>
      </c>
      <c r="J3514" s="819">
        <f t="shared" si="111"/>
        <v>1</v>
      </c>
      <c r="K3514" s="941"/>
    </row>
    <row r="3515" spans="1:11">
      <c r="A3515" s="15" t="s">
        <v>4657</v>
      </c>
      <c r="B3515" s="15" t="s">
        <v>17835</v>
      </c>
      <c r="C3515" s="772" t="s">
        <v>4656</v>
      </c>
      <c r="D3515" s="17" t="s">
        <v>16446</v>
      </c>
      <c r="E3515" s="825">
        <v>0</v>
      </c>
      <c r="F3515" s="772">
        <v>0</v>
      </c>
      <c r="G3515" s="825"/>
      <c r="H3515" s="772">
        <v>1</v>
      </c>
      <c r="I3515" s="819">
        <f t="shared" si="110"/>
        <v>0</v>
      </c>
      <c r="J3515" s="819">
        <f t="shared" si="111"/>
        <v>1</v>
      </c>
      <c r="K3515" s="941"/>
    </row>
    <row r="3516" spans="1:11">
      <c r="A3516" s="15" t="s">
        <v>4657</v>
      </c>
      <c r="B3516" s="15" t="s">
        <v>17835</v>
      </c>
      <c r="C3516" s="772" t="s">
        <v>4241</v>
      </c>
      <c r="D3516" s="17" t="s">
        <v>4242</v>
      </c>
      <c r="E3516" s="825">
        <v>0</v>
      </c>
      <c r="F3516" s="772">
        <v>0</v>
      </c>
      <c r="G3516" s="825"/>
      <c r="H3516" s="772">
        <v>1</v>
      </c>
      <c r="I3516" s="819">
        <f t="shared" si="110"/>
        <v>0</v>
      </c>
      <c r="J3516" s="819">
        <f t="shared" si="111"/>
        <v>1</v>
      </c>
      <c r="K3516" s="941"/>
    </row>
    <row r="3517" spans="1:11">
      <c r="A3517" s="15" t="s">
        <v>4657</v>
      </c>
      <c r="B3517" s="15" t="s">
        <v>17835</v>
      </c>
      <c r="C3517" s="772" t="s">
        <v>4241</v>
      </c>
      <c r="D3517" s="17" t="s">
        <v>4242</v>
      </c>
      <c r="E3517" s="825">
        <v>0</v>
      </c>
      <c r="F3517" s="772">
        <v>0</v>
      </c>
      <c r="G3517" s="825"/>
      <c r="H3517" s="772">
        <v>1</v>
      </c>
      <c r="I3517" s="819">
        <f t="shared" si="110"/>
        <v>0</v>
      </c>
      <c r="J3517" s="819">
        <f t="shared" si="111"/>
        <v>1</v>
      </c>
      <c r="K3517" s="941"/>
    </row>
    <row r="3518" spans="1:11">
      <c r="A3518" s="15" t="s">
        <v>5385</v>
      </c>
      <c r="B3518" s="15" t="s">
        <v>17835</v>
      </c>
      <c r="C3518" s="772" t="s">
        <v>2957</v>
      </c>
      <c r="D3518" s="17" t="s">
        <v>16447</v>
      </c>
      <c r="E3518" s="825">
        <v>0</v>
      </c>
      <c r="F3518" s="772"/>
      <c r="G3518" s="825">
        <v>137</v>
      </c>
      <c r="H3518" s="772">
        <v>105</v>
      </c>
      <c r="I3518" s="819">
        <f t="shared" si="110"/>
        <v>137</v>
      </c>
      <c r="J3518" s="819">
        <f t="shared" si="111"/>
        <v>105</v>
      </c>
      <c r="K3518" s="941"/>
    </row>
    <row r="3519" spans="1:11">
      <c r="A3519" s="15" t="s">
        <v>5385</v>
      </c>
      <c r="B3519" s="15" t="s">
        <v>17835</v>
      </c>
      <c r="C3519" s="772" t="s">
        <v>5292</v>
      </c>
      <c r="D3519" s="17" t="s">
        <v>16448</v>
      </c>
      <c r="E3519" s="825">
        <v>0</v>
      </c>
      <c r="F3519" s="772"/>
      <c r="G3519" s="825"/>
      <c r="H3519" s="772">
        <v>1</v>
      </c>
      <c r="I3519" s="819">
        <f t="shared" si="110"/>
        <v>0</v>
      </c>
      <c r="J3519" s="819">
        <f t="shared" si="111"/>
        <v>1</v>
      </c>
      <c r="K3519" s="941"/>
    </row>
    <row r="3520" spans="1:11">
      <c r="A3520" s="15" t="s">
        <v>5385</v>
      </c>
      <c r="B3520" s="15" t="s">
        <v>17835</v>
      </c>
      <c r="C3520" s="772" t="s">
        <v>2894</v>
      </c>
      <c r="D3520" s="17" t="s">
        <v>15514</v>
      </c>
      <c r="E3520" s="825">
        <v>0</v>
      </c>
      <c r="F3520" s="772"/>
      <c r="G3520" s="825"/>
      <c r="H3520" s="772">
        <v>1</v>
      </c>
      <c r="I3520" s="819">
        <f t="shared" si="110"/>
        <v>0</v>
      </c>
      <c r="J3520" s="819">
        <f t="shared" si="111"/>
        <v>1</v>
      </c>
      <c r="K3520" s="941"/>
    </row>
    <row r="3521" spans="1:11">
      <c r="A3521" s="15" t="s">
        <v>5385</v>
      </c>
      <c r="B3521" s="15" t="s">
        <v>17835</v>
      </c>
      <c r="C3521" s="772" t="s">
        <v>5293</v>
      </c>
      <c r="D3521" s="17" t="s">
        <v>16449</v>
      </c>
      <c r="E3521" s="825">
        <v>0</v>
      </c>
      <c r="F3521" s="772"/>
      <c r="G3521" s="825">
        <v>2</v>
      </c>
      <c r="H3521" s="772">
        <v>1</v>
      </c>
      <c r="I3521" s="819">
        <f t="shared" ref="I3521:I3584" si="112">E3521+G3521</f>
        <v>2</v>
      </c>
      <c r="J3521" s="819">
        <f t="shared" ref="J3521:J3584" si="113">F3521+H3521</f>
        <v>1</v>
      </c>
      <c r="K3521" s="941"/>
    </row>
    <row r="3522" spans="1:11">
      <c r="A3522" s="15" t="s">
        <v>5385</v>
      </c>
      <c r="B3522" s="15" t="s">
        <v>17835</v>
      </c>
      <c r="C3522" s="772" t="s">
        <v>5294</v>
      </c>
      <c r="D3522" s="17" t="s">
        <v>16450</v>
      </c>
      <c r="E3522" s="825">
        <v>0</v>
      </c>
      <c r="F3522" s="772"/>
      <c r="G3522" s="825">
        <v>24</v>
      </c>
      <c r="H3522" s="772">
        <v>25</v>
      </c>
      <c r="I3522" s="819">
        <f t="shared" si="112"/>
        <v>24</v>
      </c>
      <c r="J3522" s="819">
        <f t="shared" si="113"/>
        <v>25</v>
      </c>
      <c r="K3522" s="941"/>
    </row>
    <row r="3523" spans="1:11">
      <c r="A3523" s="15" t="s">
        <v>5385</v>
      </c>
      <c r="B3523" s="15" t="s">
        <v>17835</v>
      </c>
      <c r="C3523" s="772" t="s">
        <v>5295</v>
      </c>
      <c r="D3523" s="17" t="s">
        <v>16451</v>
      </c>
      <c r="E3523" s="825">
        <v>0</v>
      </c>
      <c r="F3523" s="772"/>
      <c r="G3523" s="825"/>
      <c r="H3523" s="772">
        <v>2</v>
      </c>
      <c r="I3523" s="819">
        <f t="shared" si="112"/>
        <v>0</v>
      </c>
      <c r="J3523" s="819">
        <f t="shared" si="113"/>
        <v>2</v>
      </c>
      <c r="K3523" s="941"/>
    </row>
    <row r="3524" spans="1:11">
      <c r="A3524" s="15" t="s">
        <v>5385</v>
      </c>
      <c r="B3524" s="15" t="s">
        <v>17835</v>
      </c>
      <c r="C3524" s="772" t="s">
        <v>5296</v>
      </c>
      <c r="D3524" s="17" t="s">
        <v>16452</v>
      </c>
      <c r="E3524" s="825">
        <v>0</v>
      </c>
      <c r="F3524" s="772"/>
      <c r="G3524" s="825"/>
      <c r="H3524" s="772">
        <v>1</v>
      </c>
      <c r="I3524" s="819">
        <f t="shared" si="112"/>
        <v>0</v>
      </c>
      <c r="J3524" s="819">
        <f t="shared" si="113"/>
        <v>1</v>
      </c>
      <c r="K3524" s="941"/>
    </row>
    <row r="3525" spans="1:11">
      <c r="A3525" s="15" t="s">
        <v>5385</v>
      </c>
      <c r="B3525" s="15" t="s">
        <v>17835</v>
      </c>
      <c r="C3525" s="772" t="s">
        <v>3723</v>
      </c>
      <c r="D3525" s="17" t="s">
        <v>3724</v>
      </c>
      <c r="E3525" s="825">
        <v>0</v>
      </c>
      <c r="F3525" s="772"/>
      <c r="G3525" s="825">
        <v>1</v>
      </c>
      <c r="H3525" s="772">
        <v>1</v>
      </c>
      <c r="I3525" s="819">
        <f t="shared" si="112"/>
        <v>1</v>
      </c>
      <c r="J3525" s="819">
        <f t="shared" si="113"/>
        <v>1</v>
      </c>
      <c r="K3525" s="941"/>
    </row>
    <row r="3526" spans="1:11">
      <c r="A3526" s="15" t="s">
        <v>5385</v>
      </c>
      <c r="B3526" s="15" t="s">
        <v>17835</v>
      </c>
      <c r="C3526" s="772" t="s">
        <v>4444</v>
      </c>
      <c r="D3526" s="17" t="s">
        <v>16279</v>
      </c>
      <c r="E3526" s="825">
        <v>0</v>
      </c>
      <c r="F3526" s="772"/>
      <c r="G3526" s="825">
        <v>11</v>
      </c>
      <c r="H3526" s="772">
        <v>7</v>
      </c>
      <c r="I3526" s="819">
        <f t="shared" si="112"/>
        <v>11</v>
      </c>
      <c r="J3526" s="819">
        <f t="shared" si="113"/>
        <v>7</v>
      </c>
      <c r="K3526" s="941"/>
    </row>
    <row r="3527" spans="1:11">
      <c r="A3527" s="15" t="s">
        <v>5385</v>
      </c>
      <c r="B3527" s="15" t="s">
        <v>17835</v>
      </c>
      <c r="C3527" s="772" t="s">
        <v>5297</v>
      </c>
      <c r="D3527" s="17" t="s">
        <v>16453</v>
      </c>
      <c r="E3527" s="825">
        <v>0</v>
      </c>
      <c r="F3527" s="772"/>
      <c r="G3527" s="825"/>
      <c r="H3527" s="772">
        <v>1</v>
      </c>
      <c r="I3527" s="819">
        <f t="shared" si="112"/>
        <v>0</v>
      </c>
      <c r="J3527" s="819">
        <f t="shared" si="113"/>
        <v>1</v>
      </c>
      <c r="K3527" s="941"/>
    </row>
    <row r="3528" spans="1:11">
      <c r="A3528" s="15" t="s">
        <v>5385</v>
      </c>
      <c r="B3528" s="15" t="s">
        <v>17835</v>
      </c>
      <c r="C3528" s="772" t="s">
        <v>5298</v>
      </c>
      <c r="D3528" s="17" t="s">
        <v>16454</v>
      </c>
      <c r="E3528" s="825">
        <v>0</v>
      </c>
      <c r="F3528" s="772"/>
      <c r="G3528" s="825">
        <v>28</v>
      </c>
      <c r="H3528" s="772">
        <v>40</v>
      </c>
      <c r="I3528" s="819">
        <f t="shared" si="112"/>
        <v>28</v>
      </c>
      <c r="J3528" s="819">
        <f t="shared" si="113"/>
        <v>40</v>
      </c>
      <c r="K3528" s="941"/>
    </row>
    <row r="3529" spans="1:11">
      <c r="A3529" s="15" t="s">
        <v>5385</v>
      </c>
      <c r="B3529" s="15" t="s">
        <v>17835</v>
      </c>
      <c r="C3529" s="772" t="s">
        <v>2940</v>
      </c>
      <c r="D3529" s="17" t="s">
        <v>2941</v>
      </c>
      <c r="E3529" s="825">
        <v>0</v>
      </c>
      <c r="F3529" s="772"/>
      <c r="G3529" s="825">
        <v>42</v>
      </c>
      <c r="H3529" s="772">
        <v>65</v>
      </c>
      <c r="I3529" s="819">
        <f t="shared" si="112"/>
        <v>42</v>
      </c>
      <c r="J3529" s="819">
        <f t="shared" si="113"/>
        <v>65</v>
      </c>
      <c r="K3529" s="941"/>
    </row>
    <row r="3530" spans="1:11">
      <c r="A3530" s="15" t="s">
        <v>5385</v>
      </c>
      <c r="B3530" s="15" t="s">
        <v>17835</v>
      </c>
      <c r="C3530" s="772" t="s">
        <v>5299</v>
      </c>
      <c r="D3530" s="17" t="s">
        <v>16455</v>
      </c>
      <c r="E3530" s="825">
        <v>0</v>
      </c>
      <c r="F3530" s="772"/>
      <c r="G3530" s="825">
        <v>49</v>
      </c>
      <c r="H3530" s="772">
        <v>35</v>
      </c>
      <c r="I3530" s="819">
        <f t="shared" si="112"/>
        <v>49</v>
      </c>
      <c r="J3530" s="819">
        <f t="shared" si="113"/>
        <v>35</v>
      </c>
      <c r="K3530" s="941"/>
    </row>
    <row r="3531" spans="1:11">
      <c r="A3531" s="15" t="s">
        <v>5385</v>
      </c>
      <c r="B3531" s="15" t="s">
        <v>17835</v>
      </c>
      <c r="C3531" s="772" t="s">
        <v>5300</v>
      </c>
      <c r="D3531" s="17" t="s">
        <v>16456</v>
      </c>
      <c r="E3531" s="825">
        <v>0</v>
      </c>
      <c r="F3531" s="772"/>
      <c r="G3531" s="825">
        <v>10</v>
      </c>
      <c r="H3531" s="772">
        <v>10</v>
      </c>
      <c r="I3531" s="819">
        <f t="shared" si="112"/>
        <v>10</v>
      </c>
      <c r="J3531" s="819">
        <f t="shared" si="113"/>
        <v>10</v>
      </c>
      <c r="K3531" s="941"/>
    </row>
    <row r="3532" spans="1:11">
      <c r="A3532" s="15" t="s">
        <v>5385</v>
      </c>
      <c r="B3532" s="15" t="s">
        <v>17835</v>
      </c>
      <c r="C3532" s="772" t="s">
        <v>5301</v>
      </c>
      <c r="D3532" s="17" t="s">
        <v>16457</v>
      </c>
      <c r="E3532" s="825">
        <v>0</v>
      </c>
      <c r="F3532" s="772"/>
      <c r="G3532" s="825">
        <v>1</v>
      </c>
      <c r="H3532" s="772">
        <v>2</v>
      </c>
      <c r="I3532" s="819">
        <f t="shared" si="112"/>
        <v>1</v>
      </c>
      <c r="J3532" s="819">
        <f t="shared" si="113"/>
        <v>2</v>
      </c>
      <c r="K3532" s="941"/>
    </row>
    <row r="3533" spans="1:11">
      <c r="A3533" s="15" t="s">
        <v>5385</v>
      </c>
      <c r="B3533" s="15" t="s">
        <v>17835</v>
      </c>
      <c r="C3533" s="772" t="s">
        <v>5302</v>
      </c>
      <c r="D3533" s="17" t="s">
        <v>16458</v>
      </c>
      <c r="E3533" s="825">
        <v>0</v>
      </c>
      <c r="F3533" s="772"/>
      <c r="G3533" s="825">
        <v>3</v>
      </c>
      <c r="H3533" s="772">
        <v>5</v>
      </c>
      <c r="I3533" s="819">
        <f t="shared" si="112"/>
        <v>3</v>
      </c>
      <c r="J3533" s="819">
        <f t="shared" si="113"/>
        <v>5</v>
      </c>
      <c r="K3533" s="941"/>
    </row>
    <row r="3534" spans="1:11">
      <c r="A3534" s="15" t="s">
        <v>5385</v>
      </c>
      <c r="B3534" s="15" t="s">
        <v>17835</v>
      </c>
      <c r="C3534" s="772" t="s">
        <v>5303</v>
      </c>
      <c r="D3534" s="17" t="s">
        <v>16459</v>
      </c>
      <c r="E3534" s="825">
        <v>0</v>
      </c>
      <c r="F3534" s="772"/>
      <c r="G3534" s="825">
        <v>3</v>
      </c>
      <c r="H3534" s="772">
        <v>1</v>
      </c>
      <c r="I3534" s="819">
        <f t="shared" si="112"/>
        <v>3</v>
      </c>
      <c r="J3534" s="819">
        <f t="shared" si="113"/>
        <v>1</v>
      </c>
      <c r="K3534" s="941"/>
    </row>
    <row r="3535" spans="1:11">
      <c r="A3535" s="15" t="s">
        <v>5385</v>
      </c>
      <c r="B3535" s="15" t="s">
        <v>17835</v>
      </c>
      <c r="C3535" s="772" t="s">
        <v>5304</v>
      </c>
      <c r="D3535" s="17" t="s">
        <v>16460</v>
      </c>
      <c r="E3535" s="825">
        <v>0</v>
      </c>
      <c r="F3535" s="772"/>
      <c r="G3535" s="825"/>
      <c r="H3535" s="772">
        <v>1</v>
      </c>
      <c r="I3535" s="819">
        <f t="shared" si="112"/>
        <v>0</v>
      </c>
      <c r="J3535" s="819">
        <f t="shared" si="113"/>
        <v>1</v>
      </c>
      <c r="K3535" s="941"/>
    </row>
    <row r="3536" spans="1:11">
      <c r="A3536" s="15" t="s">
        <v>5385</v>
      </c>
      <c r="B3536" s="15" t="s">
        <v>17835</v>
      </c>
      <c r="C3536" s="772" t="s">
        <v>5305</v>
      </c>
      <c r="D3536" s="17" t="s">
        <v>16461</v>
      </c>
      <c r="E3536" s="825">
        <v>0</v>
      </c>
      <c r="F3536" s="772"/>
      <c r="G3536" s="825"/>
      <c r="H3536" s="772">
        <v>2</v>
      </c>
      <c r="I3536" s="819">
        <f t="shared" si="112"/>
        <v>0</v>
      </c>
      <c r="J3536" s="819">
        <f t="shared" si="113"/>
        <v>2</v>
      </c>
      <c r="K3536" s="941"/>
    </row>
    <row r="3537" spans="1:11">
      <c r="A3537" s="15" t="s">
        <v>5385</v>
      </c>
      <c r="B3537" s="15" t="s">
        <v>17835</v>
      </c>
      <c r="C3537" s="772" t="s">
        <v>5306</v>
      </c>
      <c r="D3537" s="17" t="s">
        <v>16462</v>
      </c>
      <c r="E3537" s="825">
        <v>0</v>
      </c>
      <c r="F3537" s="772"/>
      <c r="G3537" s="825"/>
      <c r="H3537" s="772">
        <v>1</v>
      </c>
      <c r="I3537" s="819">
        <f t="shared" si="112"/>
        <v>0</v>
      </c>
      <c r="J3537" s="819">
        <f t="shared" si="113"/>
        <v>1</v>
      </c>
      <c r="K3537" s="941"/>
    </row>
    <row r="3538" spans="1:11">
      <c r="A3538" s="15" t="s">
        <v>5385</v>
      </c>
      <c r="B3538" s="15" t="s">
        <v>17835</v>
      </c>
      <c r="C3538" s="772" t="s">
        <v>5307</v>
      </c>
      <c r="D3538" s="17" t="s">
        <v>16463</v>
      </c>
      <c r="E3538" s="825">
        <v>0</v>
      </c>
      <c r="F3538" s="772"/>
      <c r="G3538" s="825">
        <v>1</v>
      </c>
      <c r="H3538" s="772">
        <v>2</v>
      </c>
      <c r="I3538" s="819">
        <f t="shared" si="112"/>
        <v>1</v>
      </c>
      <c r="J3538" s="819">
        <f t="shared" si="113"/>
        <v>2</v>
      </c>
      <c r="K3538" s="941"/>
    </row>
    <row r="3539" spans="1:11">
      <c r="A3539" s="15" t="s">
        <v>5385</v>
      </c>
      <c r="B3539" s="15" t="s">
        <v>17835</v>
      </c>
      <c r="C3539" s="772" t="s">
        <v>5308</v>
      </c>
      <c r="D3539" s="17" t="s">
        <v>16464</v>
      </c>
      <c r="E3539" s="825">
        <v>0</v>
      </c>
      <c r="F3539" s="772"/>
      <c r="G3539" s="825">
        <v>1</v>
      </c>
      <c r="H3539" s="772">
        <v>5</v>
      </c>
      <c r="I3539" s="819">
        <f t="shared" si="112"/>
        <v>1</v>
      </c>
      <c r="J3539" s="819">
        <f t="shared" si="113"/>
        <v>5</v>
      </c>
      <c r="K3539" s="941"/>
    </row>
    <row r="3540" spans="1:11">
      <c r="A3540" s="15" t="s">
        <v>5385</v>
      </c>
      <c r="B3540" s="15" t="s">
        <v>17835</v>
      </c>
      <c r="C3540" s="772" t="s">
        <v>5309</v>
      </c>
      <c r="D3540" s="17" t="s">
        <v>16465</v>
      </c>
      <c r="E3540" s="825">
        <v>0</v>
      </c>
      <c r="F3540" s="772"/>
      <c r="G3540" s="825"/>
      <c r="H3540" s="772">
        <v>1</v>
      </c>
      <c r="I3540" s="819">
        <f t="shared" si="112"/>
        <v>0</v>
      </c>
      <c r="J3540" s="819">
        <f t="shared" si="113"/>
        <v>1</v>
      </c>
      <c r="K3540" s="941"/>
    </row>
    <row r="3541" spans="1:11">
      <c r="A3541" s="15" t="s">
        <v>5385</v>
      </c>
      <c r="B3541" s="15" t="s">
        <v>17835</v>
      </c>
      <c r="C3541" s="772" t="s">
        <v>5310</v>
      </c>
      <c r="D3541" s="17" t="s">
        <v>16466</v>
      </c>
      <c r="E3541" s="825">
        <v>0</v>
      </c>
      <c r="F3541" s="772"/>
      <c r="G3541" s="825"/>
      <c r="H3541" s="772">
        <v>1</v>
      </c>
      <c r="I3541" s="819">
        <f t="shared" si="112"/>
        <v>0</v>
      </c>
      <c r="J3541" s="819">
        <f t="shared" si="113"/>
        <v>1</v>
      </c>
      <c r="K3541" s="941"/>
    </row>
    <row r="3542" spans="1:11">
      <c r="A3542" s="15" t="s">
        <v>5385</v>
      </c>
      <c r="B3542" s="15" t="s">
        <v>17835</v>
      </c>
      <c r="C3542" s="772" t="s">
        <v>5311</v>
      </c>
      <c r="D3542" s="17" t="s">
        <v>16467</v>
      </c>
      <c r="E3542" s="825">
        <v>0</v>
      </c>
      <c r="F3542" s="772"/>
      <c r="G3542" s="825">
        <v>2</v>
      </c>
      <c r="H3542" s="772">
        <v>2</v>
      </c>
      <c r="I3542" s="819">
        <f t="shared" si="112"/>
        <v>2</v>
      </c>
      <c r="J3542" s="819">
        <f t="shared" si="113"/>
        <v>2</v>
      </c>
      <c r="K3542" s="941"/>
    </row>
    <row r="3543" spans="1:11">
      <c r="A3543" s="15" t="s">
        <v>5385</v>
      </c>
      <c r="B3543" s="15" t="s">
        <v>17835</v>
      </c>
      <c r="C3543" s="772" t="s">
        <v>5312</v>
      </c>
      <c r="D3543" s="17" t="s">
        <v>16468</v>
      </c>
      <c r="E3543" s="825">
        <v>0</v>
      </c>
      <c r="F3543" s="772"/>
      <c r="G3543" s="825">
        <v>131</v>
      </c>
      <c r="H3543" s="772">
        <v>100</v>
      </c>
      <c r="I3543" s="819">
        <f t="shared" si="112"/>
        <v>131</v>
      </c>
      <c r="J3543" s="819">
        <f t="shared" si="113"/>
        <v>100</v>
      </c>
      <c r="K3543" s="941"/>
    </row>
    <row r="3544" spans="1:11">
      <c r="A3544" s="15" t="s">
        <v>5385</v>
      </c>
      <c r="B3544" s="15" t="s">
        <v>17835</v>
      </c>
      <c r="C3544" s="772" t="s">
        <v>5313</v>
      </c>
      <c r="D3544" s="17" t="s">
        <v>16469</v>
      </c>
      <c r="E3544" s="825">
        <v>0</v>
      </c>
      <c r="F3544" s="772"/>
      <c r="G3544" s="825">
        <v>16</v>
      </c>
      <c r="H3544" s="772">
        <v>20</v>
      </c>
      <c r="I3544" s="819">
        <f t="shared" si="112"/>
        <v>16</v>
      </c>
      <c r="J3544" s="819">
        <f t="shared" si="113"/>
        <v>20</v>
      </c>
      <c r="K3544" s="941"/>
    </row>
    <row r="3545" spans="1:11">
      <c r="A3545" s="15" t="s">
        <v>5385</v>
      </c>
      <c r="B3545" s="15" t="s">
        <v>17835</v>
      </c>
      <c r="C3545" s="772" t="s">
        <v>5314</v>
      </c>
      <c r="D3545" s="17" t="s">
        <v>16470</v>
      </c>
      <c r="E3545" s="825">
        <v>0</v>
      </c>
      <c r="F3545" s="772"/>
      <c r="G3545" s="825"/>
      <c r="H3545" s="772">
        <v>2</v>
      </c>
      <c r="I3545" s="819">
        <f t="shared" si="112"/>
        <v>0</v>
      </c>
      <c r="J3545" s="819">
        <f t="shared" si="113"/>
        <v>2</v>
      </c>
      <c r="K3545" s="941"/>
    </row>
    <row r="3546" spans="1:11">
      <c r="A3546" s="15" t="s">
        <v>5385</v>
      </c>
      <c r="B3546" s="15" t="s">
        <v>17835</v>
      </c>
      <c r="C3546" s="772" t="s">
        <v>5315</v>
      </c>
      <c r="D3546" s="17" t="s">
        <v>16471</v>
      </c>
      <c r="E3546" s="825">
        <v>0</v>
      </c>
      <c r="F3546" s="772"/>
      <c r="G3546" s="825">
        <v>13</v>
      </c>
      <c r="H3546" s="772">
        <v>16</v>
      </c>
      <c r="I3546" s="819">
        <f t="shared" si="112"/>
        <v>13</v>
      </c>
      <c r="J3546" s="819">
        <f t="shared" si="113"/>
        <v>16</v>
      </c>
      <c r="K3546" s="941"/>
    </row>
    <row r="3547" spans="1:11">
      <c r="A3547" s="15" t="s">
        <v>5385</v>
      </c>
      <c r="B3547" s="15" t="s">
        <v>17835</v>
      </c>
      <c r="C3547" s="772" t="s">
        <v>5316</v>
      </c>
      <c r="D3547" s="17" t="s">
        <v>16472</v>
      </c>
      <c r="E3547" s="825">
        <v>0</v>
      </c>
      <c r="F3547" s="772"/>
      <c r="G3547" s="825">
        <v>15</v>
      </c>
      <c r="H3547" s="772">
        <v>13</v>
      </c>
      <c r="I3547" s="819">
        <f t="shared" si="112"/>
        <v>15</v>
      </c>
      <c r="J3547" s="819">
        <f t="shared" si="113"/>
        <v>13</v>
      </c>
      <c r="K3547" s="941"/>
    </row>
    <row r="3548" spans="1:11">
      <c r="A3548" s="15" t="s">
        <v>5385</v>
      </c>
      <c r="B3548" s="15" t="s">
        <v>17835</v>
      </c>
      <c r="C3548" s="772" t="s">
        <v>5317</v>
      </c>
      <c r="D3548" s="17" t="s">
        <v>16473</v>
      </c>
      <c r="E3548" s="825">
        <v>0</v>
      </c>
      <c r="F3548" s="772"/>
      <c r="G3548" s="825">
        <v>3</v>
      </c>
      <c r="H3548" s="772">
        <v>1</v>
      </c>
      <c r="I3548" s="819">
        <f t="shared" si="112"/>
        <v>3</v>
      </c>
      <c r="J3548" s="819">
        <f t="shared" si="113"/>
        <v>1</v>
      </c>
      <c r="K3548" s="941"/>
    </row>
    <row r="3549" spans="1:11">
      <c r="A3549" s="15" t="s">
        <v>5385</v>
      </c>
      <c r="B3549" s="15" t="s">
        <v>17835</v>
      </c>
      <c r="C3549" s="772" t="s">
        <v>5318</v>
      </c>
      <c r="D3549" s="17" t="s">
        <v>16474</v>
      </c>
      <c r="E3549" s="825">
        <v>0</v>
      </c>
      <c r="F3549" s="772"/>
      <c r="G3549" s="825">
        <v>3</v>
      </c>
      <c r="H3549" s="772">
        <v>10</v>
      </c>
      <c r="I3549" s="819">
        <f t="shared" si="112"/>
        <v>3</v>
      </c>
      <c r="J3549" s="819">
        <f t="shared" si="113"/>
        <v>10</v>
      </c>
      <c r="K3549" s="941"/>
    </row>
    <row r="3550" spans="1:11">
      <c r="A3550" s="15" t="s">
        <v>5385</v>
      </c>
      <c r="B3550" s="15" t="s">
        <v>17835</v>
      </c>
      <c r="C3550" s="772" t="s">
        <v>5319</v>
      </c>
      <c r="D3550" s="17" t="s">
        <v>16475</v>
      </c>
      <c r="E3550" s="825">
        <v>0</v>
      </c>
      <c r="F3550" s="772"/>
      <c r="G3550" s="825"/>
      <c r="H3550" s="772">
        <v>1</v>
      </c>
      <c r="I3550" s="819">
        <f t="shared" si="112"/>
        <v>0</v>
      </c>
      <c r="J3550" s="819">
        <f t="shared" si="113"/>
        <v>1</v>
      </c>
      <c r="K3550" s="941"/>
    </row>
    <row r="3551" spans="1:11">
      <c r="A3551" s="15" t="s">
        <v>5385</v>
      </c>
      <c r="B3551" s="15" t="s">
        <v>17835</v>
      </c>
      <c r="C3551" s="772" t="s">
        <v>5320</v>
      </c>
      <c r="D3551" s="17" t="s">
        <v>16476</v>
      </c>
      <c r="E3551" s="825">
        <v>0</v>
      </c>
      <c r="F3551" s="772"/>
      <c r="G3551" s="825">
        <v>5</v>
      </c>
      <c r="H3551" s="772">
        <v>12</v>
      </c>
      <c r="I3551" s="819">
        <f t="shared" si="112"/>
        <v>5</v>
      </c>
      <c r="J3551" s="819">
        <f t="shared" si="113"/>
        <v>12</v>
      </c>
      <c r="K3551" s="941"/>
    </row>
    <row r="3552" spans="1:11">
      <c r="A3552" s="15" t="s">
        <v>5385</v>
      </c>
      <c r="B3552" s="15" t="s">
        <v>17835</v>
      </c>
      <c r="C3552" s="772" t="s">
        <v>5321</v>
      </c>
      <c r="D3552" s="17" t="s">
        <v>16477</v>
      </c>
      <c r="E3552" s="825">
        <v>0</v>
      </c>
      <c r="F3552" s="772"/>
      <c r="G3552" s="825">
        <v>16</v>
      </c>
      <c r="H3552" s="772">
        <v>20</v>
      </c>
      <c r="I3552" s="819">
        <f t="shared" si="112"/>
        <v>16</v>
      </c>
      <c r="J3552" s="819">
        <f t="shared" si="113"/>
        <v>20</v>
      </c>
      <c r="K3552" s="941"/>
    </row>
    <row r="3553" spans="1:11">
      <c r="A3553" s="15" t="s">
        <v>5385</v>
      </c>
      <c r="B3553" s="15" t="s">
        <v>17835</v>
      </c>
      <c r="C3553" s="772" t="s">
        <v>5322</v>
      </c>
      <c r="D3553" s="17" t="s">
        <v>16478</v>
      </c>
      <c r="E3553" s="825">
        <v>0</v>
      </c>
      <c r="F3553" s="772"/>
      <c r="G3553" s="825">
        <v>5</v>
      </c>
      <c r="H3553" s="772">
        <v>5</v>
      </c>
      <c r="I3553" s="819">
        <f t="shared" si="112"/>
        <v>5</v>
      </c>
      <c r="J3553" s="819">
        <f t="shared" si="113"/>
        <v>5</v>
      </c>
      <c r="K3553" s="941"/>
    </row>
    <row r="3554" spans="1:11">
      <c r="A3554" s="15" t="s">
        <v>5385</v>
      </c>
      <c r="B3554" s="15" t="s">
        <v>17835</v>
      </c>
      <c r="C3554" s="772" t="s">
        <v>5323</v>
      </c>
      <c r="D3554" s="17" t="s">
        <v>16479</v>
      </c>
      <c r="E3554" s="825">
        <v>0</v>
      </c>
      <c r="F3554" s="772"/>
      <c r="G3554" s="825"/>
      <c r="H3554" s="772">
        <v>3</v>
      </c>
      <c r="I3554" s="819">
        <f t="shared" si="112"/>
        <v>0</v>
      </c>
      <c r="J3554" s="819">
        <f t="shared" si="113"/>
        <v>3</v>
      </c>
      <c r="K3554" s="941"/>
    </row>
    <row r="3555" spans="1:11">
      <c r="A3555" s="15" t="s">
        <v>5385</v>
      </c>
      <c r="B3555" s="15" t="s">
        <v>17835</v>
      </c>
      <c r="C3555" s="772" t="s">
        <v>5324</v>
      </c>
      <c r="D3555" s="17" t="s">
        <v>16480</v>
      </c>
      <c r="E3555" s="825">
        <v>0</v>
      </c>
      <c r="F3555" s="772"/>
      <c r="G3555" s="825">
        <v>5</v>
      </c>
      <c r="H3555" s="772">
        <v>5</v>
      </c>
      <c r="I3555" s="819">
        <f t="shared" si="112"/>
        <v>5</v>
      </c>
      <c r="J3555" s="819">
        <f t="shared" si="113"/>
        <v>5</v>
      </c>
      <c r="K3555" s="941"/>
    </row>
    <row r="3556" spans="1:11">
      <c r="A3556" s="15" t="s">
        <v>5385</v>
      </c>
      <c r="B3556" s="15" t="s">
        <v>17835</v>
      </c>
      <c r="C3556" s="772" t="s">
        <v>5325</v>
      </c>
      <c r="D3556" s="17" t="s">
        <v>16481</v>
      </c>
      <c r="E3556" s="825">
        <v>0</v>
      </c>
      <c r="F3556" s="772"/>
      <c r="G3556" s="825">
        <v>23</v>
      </c>
      <c r="H3556" s="772">
        <v>20</v>
      </c>
      <c r="I3556" s="819">
        <f t="shared" si="112"/>
        <v>23</v>
      </c>
      <c r="J3556" s="819">
        <f t="shared" si="113"/>
        <v>20</v>
      </c>
      <c r="K3556" s="941"/>
    </row>
    <row r="3557" spans="1:11">
      <c r="A3557" s="15" t="s">
        <v>5385</v>
      </c>
      <c r="B3557" s="15" t="s">
        <v>17835</v>
      </c>
      <c r="C3557" s="772" t="s">
        <v>5326</v>
      </c>
      <c r="D3557" s="17" t="s">
        <v>16482</v>
      </c>
      <c r="E3557" s="825">
        <v>0</v>
      </c>
      <c r="F3557" s="772"/>
      <c r="G3557" s="825">
        <v>4</v>
      </c>
      <c r="H3557" s="772">
        <v>7</v>
      </c>
      <c r="I3557" s="819">
        <f t="shared" si="112"/>
        <v>4</v>
      </c>
      <c r="J3557" s="819">
        <f t="shared" si="113"/>
        <v>7</v>
      </c>
      <c r="K3557" s="941"/>
    </row>
    <row r="3558" spans="1:11">
      <c r="A3558" s="15" t="s">
        <v>5385</v>
      </c>
      <c r="B3558" s="15" t="s">
        <v>17835</v>
      </c>
      <c r="C3558" s="772" t="s">
        <v>5327</v>
      </c>
      <c r="D3558" s="17" t="s">
        <v>16483</v>
      </c>
      <c r="E3558" s="825">
        <v>0</v>
      </c>
      <c r="F3558" s="772"/>
      <c r="G3558" s="825"/>
      <c r="H3558" s="772">
        <v>1</v>
      </c>
      <c r="I3558" s="819">
        <f t="shared" si="112"/>
        <v>0</v>
      </c>
      <c r="J3558" s="819">
        <f t="shared" si="113"/>
        <v>1</v>
      </c>
      <c r="K3558" s="941"/>
    </row>
    <row r="3559" spans="1:11">
      <c r="A3559" s="15" t="s">
        <v>5385</v>
      </c>
      <c r="B3559" s="15" t="s">
        <v>17835</v>
      </c>
      <c r="C3559" s="772" t="s">
        <v>5328</v>
      </c>
      <c r="D3559" s="17" t="s">
        <v>16484</v>
      </c>
      <c r="E3559" s="825">
        <v>0</v>
      </c>
      <c r="F3559" s="772"/>
      <c r="G3559" s="825"/>
      <c r="H3559" s="772">
        <v>1</v>
      </c>
      <c r="I3559" s="819">
        <f t="shared" si="112"/>
        <v>0</v>
      </c>
      <c r="J3559" s="819">
        <f t="shared" si="113"/>
        <v>1</v>
      </c>
      <c r="K3559" s="941"/>
    </row>
    <row r="3560" spans="1:11">
      <c r="A3560" s="15" t="s">
        <v>5385</v>
      </c>
      <c r="B3560" s="15" t="s">
        <v>17835</v>
      </c>
      <c r="C3560" s="772" t="s">
        <v>5329</v>
      </c>
      <c r="D3560" s="17" t="s">
        <v>16485</v>
      </c>
      <c r="E3560" s="825">
        <v>0</v>
      </c>
      <c r="F3560" s="772"/>
      <c r="G3560" s="825">
        <v>1</v>
      </c>
      <c r="H3560" s="772">
        <v>3</v>
      </c>
      <c r="I3560" s="819">
        <f t="shared" si="112"/>
        <v>1</v>
      </c>
      <c r="J3560" s="819">
        <f t="shared" si="113"/>
        <v>3</v>
      </c>
      <c r="K3560" s="941"/>
    </row>
    <row r="3561" spans="1:11">
      <c r="A3561" s="15" t="s">
        <v>5385</v>
      </c>
      <c r="B3561" s="15" t="s">
        <v>17835</v>
      </c>
      <c r="C3561" s="772" t="s">
        <v>5330</v>
      </c>
      <c r="D3561" s="17" t="s">
        <v>16486</v>
      </c>
      <c r="E3561" s="825">
        <v>0</v>
      </c>
      <c r="F3561" s="772"/>
      <c r="G3561" s="825">
        <v>381</v>
      </c>
      <c r="H3561" s="772">
        <v>410</v>
      </c>
      <c r="I3561" s="819">
        <f t="shared" si="112"/>
        <v>381</v>
      </c>
      <c r="J3561" s="819">
        <f t="shared" si="113"/>
        <v>410</v>
      </c>
      <c r="K3561" s="941"/>
    </row>
    <row r="3562" spans="1:11">
      <c r="A3562" s="15" t="s">
        <v>5385</v>
      </c>
      <c r="B3562" s="15" t="s">
        <v>17835</v>
      </c>
      <c r="C3562" s="772" t="s">
        <v>5331</v>
      </c>
      <c r="D3562" s="17" t="s">
        <v>16487</v>
      </c>
      <c r="E3562" s="825">
        <v>0</v>
      </c>
      <c r="F3562" s="772"/>
      <c r="G3562" s="825"/>
      <c r="H3562" s="772">
        <v>1</v>
      </c>
      <c r="I3562" s="819">
        <f t="shared" si="112"/>
        <v>0</v>
      </c>
      <c r="J3562" s="819">
        <f t="shared" si="113"/>
        <v>1</v>
      </c>
      <c r="K3562" s="941"/>
    </row>
    <row r="3563" spans="1:11">
      <c r="A3563" s="15" t="s">
        <v>5385</v>
      </c>
      <c r="B3563" s="15" t="s">
        <v>17835</v>
      </c>
      <c r="C3563" s="772" t="s">
        <v>5332</v>
      </c>
      <c r="D3563" s="17" t="s">
        <v>16488</v>
      </c>
      <c r="E3563" s="825">
        <v>0</v>
      </c>
      <c r="F3563" s="772"/>
      <c r="G3563" s="825">
        <v>12</v>
      </c>
      <c r="H3563" s="772">
        <v>22</v>
      </c>
      <c r="I3563" s="819">
        <f t="shared" si="112"/>
        <v>12</v>
      </c>
      <c r="J3563" s="819">
        <f t="shared" si="113"/>
        <v>22</v>
      </c>
      <c r="K3563" s="941"/>
    </row>
    <row r="3564" spans="1:11">
      <c r="A3564" s="15" t="s">
        <v>5385</v>
      </c>
      <c r="B3564" s="15" t="s">
        <v>17835</v>
      </c>
      <c r="C3564" s="772" t="s">
        <v>5333</v>
      </c>
      <c r="D3564" s="17" t="s">
        <v>16489</v>
      </c>
      <c r="E3564" s="825">
        <v>0</v>
      </c>
      <c r="F3564" s="772"/>
      <c r="G3564" s="825">
        <v>3</v>
      </c>
      <c r="H3564" s="772">
        <v>8</v>
      </c>
      <c r="I3564" s="819">
        <f t="shared" si="112"/>
        <v>3</v>
      </c>
      <c r="J3564" s="819">
        <f t="shared" si="113"/>
        <v>8</v>
      </c>
      <c r="K3564" s="941"/>
    </row>
    <row r="3565" spans="1:11">
      <c r="A3565" s="15" t="s">
        <v>5385</v>
      </c>
      <c r="B3565" s="15" t="s">
        <v>17835</v>
      </c>
      <c r="C3565" s="772" t="s">
        <v>5334</v>
      </c>
      <c r="D3565" s="17" t="s">
        <v>16490</v>
      </c>
      <c r="E3565" s="825">
        <v>0</v>
      </c>
      <c r="F3565" s="772"/>
      <c r="G3565" s="825">
        <v>3</v>
      </c>
      <c r="H3565" s="772">
        <v>2</v>
      </c>
      <c r="I3565" s="819">
        <f t="shared" si="112"/>
        <v>3</v>
      </c>
      <c r="J3565" s="819">
        <f t="shared" si="113"/>
        <v>2</v>
      </c>
      <c r="K3565" s="941"/>
    </row>
    <row r="3566" spans="1:11">
      <c r="A3566" s="15" t="s">
        <v>5385</v>
      </c>
      <c r="B3566" s="15" t="s">
        <v>17835</v>
      </c>
      <c r="C3566" s="772" t="s">
        <v>5335</v>
      </c>
      <c r="D3566" s="17" t="s">
        <v>16491</v>
      </c>
      <c r="E3566" s="825">
        <v>0</v>
      </c>
      <c r="F3566" s="772"/>
      <c r="G3566" s="825">
        <v>298</v>
      </c>
      <c r="H3566" s="772">
        <v>400</v>
      </c>
      <c r="I3566" s="819">
        <f t="shared" si="112"/>
        <v>298</v>
      </c>
      <c r="J3566" s="819">
        <f t="shared" si="113"/>
        <v>400</v>
      </c>
      <c r="K3566" s="941"/>
    </row>
    <row r="3567" spans="1:11">
      <c r="A3567" s="15" t="s">
        <v>5385</v>
      </c>
      <c r="B3567" s="15" t="s">
        <v>17835</v>
      </c>
      <c r="C3567" s="772" t="s">
        <v>5336</v>
      </c>
      <c r="D3567" s="17" t="s">
        <v>16492</v>
      </c>
      <c r="E3567" s="825">
        <v>0</v>
      </c>
      <c r="F3567" s="772"/>
      <c r="G3567" s="825">
        <v>8</v>
      </c>
      <c r="H3567" s="772">
        <v>13</v>
      </c>
      <c r="I3567" s="819">
        <f t="shared" si="112"/>
        <v>8</v>
      </c>
      <c r="J3567" s="819">
        <f t="shared" si="113"/>
        <v>13</v>
      </c>
      <c r="K3567" s="941"/>
    </row>
    <row r="3568" spans="1:11">
      <c r="A3568" s="15" t="s">
        <v>5385</v>
      </c>
      <c r="B3568" s="15" t="s">
        <v>17835</v>
      </c>
      <c r="C3568" s="772" t="s">
        <v>5337</v>
      </c>
      <c r="D3568" s="17" t="s">
        <v>16493</v>
      </c>
      <c r="E3568" s="825">
        <v>0</v>
      </c>
      <c r="F3568" s="772"/>
      <c r="G3568" s="825"/>
      <c r="H3568" s="772">
        <v>2</v>
      </c>
      <c r="I3568" s="819">
        <f t="shared" si="112"/>
        <v>0</v>
      </c>
      <c r="J3568" s="819">
        <f t="shared" si="113"/>
        <v>2</v>
      </c>
      <c r="K3568" s="941"/>
    </row>
    <row r="3569" spans="1:11">
      <c r="A3569" s="15" t="s">
        <v>5385</v>
      </c>
      <c r="B3569" s="15" t="s">
        <v>17835</v>
      </c>
      <c r="C3569" s="772" t="s">
        <v>5338</v>
      </c>
      <c r="D3569" s="17" t="s">
        <v>16494</v>
      </c>
      <c r="E3569" s="825">
        <v>0</v>
      </c>
      <c r="F3569" s="772"/>
      <c r="G3569" s="825">
        <v>30</v>
      </c>
      <c r="H3569" s="772">
        <v>22</v>
      </c>
      <c r="I3569" s="819">
        <f t="shared" si="112"/>
        <v>30</v>
      </c>
      <c r="J3569" s="819">
        <f t="shared" si="113"/>
        <v>22</v>
      </c>
      <c r="K3569" s="941"/>
    </row>
    <row r="3570" spans="1:11">
      <c r="A3570" s="15" t="s">
        <v>5385</v>
      </c>
      <c r="B3570" s="15" t="s">
        <v>17835</v>
      </c>
      <c r="C3570" s="772" t="s">
        <v>5339</v>
      </c>
      <c r="D3570" s="17" t="s">
        <v>16495</v>
      </c>
      <c r="E3570" s="825">
        <v>0</v>
      </c>
      <c r="F3570" s="772"/>
      <c r="G3570" s="825">
        <v>15</v>
      </c>
      <c r="H3570" s="772">
        <v>25</v>
      </c>
      <c r="I3570" s="819">
        <f t="shared" si="112"/>
        <v>15</v>
      </c>
      <c r="J3570" s="819">
        <f t="shared" si="113"/>
        <v>25</v>
      </c>
      <c r="K3570" s="941"/>
    </row>
    <row r="3571" spans="1:11">
      <c r="A3571" s="15" t="s">
        <v>5385</v>
      </c>
      <c r="B3571" s="15" t="s">
        <v>17835</v>
      </c>
      <c r="C3571" s="772" t="s">
        <v>5340</v>
      </c>
      <c r="D3571" s="17" t="s">
        <v>16496</v>
      </c>
      <c r="E3571" s="825">
        <v>0</v>
      </c>
      <c r="F3571" s="772"/>
      <c r="G3571" s="825">
        <v>10</v>
      </c>
      <c r="H3571" s="772">
        <v>5</v>
      </c>
      <c r="I3571" s="819">
        <f t="shared" si="112"/>
        <v>10</v>
      </c>
      <c r="J3571" s="819">
        <f t="shared" si="113"/>
        <v>5</v>
      </c>
      <c r="K3571" s="941"/>
    </row>
    <row r="3572" spans="1:11">
      <c r="A3572" s="15" t="s">
        <v>5385</v>
      </c>
      <c r="B3572" s="15" t="s">
        <v>17835</v>
      </c>
      <c r="C3572" s="772" t="s">
        <v>5341</v>
      </c>
      <c r="D3572" s="17" t="s">
        <v>16497</v>
      </c>
      <c r="E3572" s="825">
        <v>0</v>
      </c>
      <c r="F3572" s="772"/>
      <c r="G3572" s="825">
        <v>2</v>
      </c>
      <c r="H3572" s="772">
        <v>5</v>
      </c>
      <c r="I3572" s="819">
        <f t="shared" si="112"/>
        <v>2</v>
      </c>
      <c r="J3572" s="819">
        <f t="shared" si="113"/>
        <v>5</v>
      </c>
      <c r="K3572" s="941"/>
    </row>
    <row r="3573" spans="1:11">
      <c r="A3573" s="15" t="s">
        <v>5385</v>
      </c>
      <c r="B3573" s="15" t="s">
        <v>17835</v>
      </c>
      <c r="C3573" s="772" t="s">
        <v>5342</v>
      </c>
      <c r="D3573" s="17" t="s">
        <v>16498</v>
      </c>
      <c r="E3573" s="825">
        <v>0</v>
      </c>
      <c r="F3573" s="772"/>
      <c r="G3573" s="825">
        <v>7</v>
      </c>
      <c r="H3573" s="772">
        <v>8</v>
      </c>
      <c r="I3573" s="819">
        <f t="shared" si="112"/>
        <v>7</v>
      </c>
      <c r="J3573" s="819">
        <f t="shared" si="113"/>
        <v>8</v>
      </c>
      <c r="K3573" s="941"/>
    </row>
    <row r="3574" spans="1:11">
      <c r="A3574" s="15" t="s">
        <v>5385</v>
      </c>
      <c r="B3574" s="15" t="s">
        <v>17835</v>
      </c>
      <c r="C3574" s="772" t="s">
        <v>5343</v>
      </c>
      <c r="D3574" s="17" t="s">
        <v>16499</v>
      </c>
      <c r="E3574" s="825">
        <v>0</v>
      </c>
      <c r="F3574" s="772"/>
      <c r="G3574" s="825"/>
      <c r="H3574" s="772">
        <v>2</v>
      </c>
      <c r="I3574" s="819">
        <f t="shared" si="112"/>
        <v>0</v>
      </c>
      <c r="J3574" s="819">
        <f t="shared" si="113"/>
        <v>2</v>
      </c>
      <c r="K3574" s="941"/>
    </row>
    <row r="3575" spans="1:11">
      <c r="A3575" s="15" t="s">
        <v>5385</v>
      </c>
      <c r="B3575" s="15" t="s">
        <v>17835</v>
      </c>
      <c r="C3575" s="772" t="s">
        <v>5344</v>
      </c>
      <c r="D3575" s="17" t="s">
        <v>16500</v>
      </c>
      <c r="E3575" s="825">
        <v>0</v>
      </c>
      <c r="F3575" s="772"/>
      <c r="G3575" s="825"/>
      <c r="H3575" s="772">
        <v>1</v>
      </c>
      <c r="I3575" s="819">
        <f t="shared" si="112"/>
        <v>0</v>
      </c>
      <c r="J3575" s="819">
        <f t="shared" si="113"/>
        <v>1</v>
      </c>
      <c r="K3575" s="941"/>
    </row>
    <row r="3576" spans="1:11">
      <c r="A3576" s="15" t="s">
        <v>5385</v>
      </c>
      <c r="B3576" s="15" t="s">
        <v>17835</v>
      </c>
      <c r="C3576" s="772" t="s">
        <v>5345</v>
      </c>
      <c r="D3576" s="17" t="s">
        <v>16501</v>
      </c>
      <c r="E3576" s="825">
        <v>0</v>
      </c>
      <c r="F3576" s="772"/>
      <c r="G3576" s="825"/>
      <c r="H3576" s="772">
        <v>2</v>
      </c>
      <c r="I3576" s="819">
        <f t="shared" si="112"/>
        <v>0</v>
      </c>
      <c r="J3576" s="819">
        <f t="shared" si="113"/>
        <v>2</v>
      </c>
      <c r="K3576" s="941"/>
    </row>
    <row r="3577" spans="1:11">
      <c r="A3577" s="15" t="s">
        <v>5385</v>
      </c>
      <c r="B3577" s="15" t="s">
        <v>17835</v>
      </c>
      <c r="C3577" s="772" t="s">
        <v>5346</v>
      </c>
      <c r="D3577" s="17" t="s">
        <v>16502</v>
      </c>
      <c r="E3577" s="825">
        <v>0</v>
      </c>
      <c r="F3577" s="772"/>
      <c r="G3577" s="825"/>
      <c r="H3577" s="772">
        <v>1</v>
      </c>
      <c r="I3577" s="819">
        <f t="shared" si="112"/>
        <v>0</v>
      </c>
      <c r="J3577" s="819">
        <f t="shared" si="113"/>
        <v>1</v>
      </c>
      <c r="K3577" s="941"/>
    </row>
    <row r="3578" spans="1:11">
      <c r="A3578" s="15" t="s">
        <v>5385</v>
      </c>
      <c r="B3578" s="15" t="s">
        <v>17835</v>
      </c>
      <c r="C3578" s="772" t="s">
        <v>3825</v>
      </c>
      <c r="D3578" s="17" t="s">
        <v>16030</v>
      </c>
      <c r="E3578" s="825">
        <v>0</v>
      </c>
      <c r="F3578" s="772"/>
      <c r="G3578" s="825">
        <v>1</v>
      </c>
      <c r="H3578" s="772">
        <v>1</v>
      </c>
      <c r="I3578" s="819">
        <f t="shared" si="112"/>
        <v>1</v>
      </c>
      <c r="J3578" s="819">
        <f t="shared" si="113"/>
        <v>1</v>
      </c>
      <c r="K3578" s="941"/>
    </row>
    <row r="3579" spans="1:11">
      <c r="A3579" s="15" t="s">
        <v>5385</v>
      </c>
      <c r="B3579" s="15" t="s">
        <v>17835</v>
      </c>
      <c r="C3579" s="772" t="s">
        <v>3079</v>
      </c>
      <c r="D3579" s="17" t="s">
        <v>15557</v>
      </c>
      <c r="E3579" s="825">
        <v>0</v>
      </c>
      <c r="F3579" s="772"/>
      <c r="G3579" s="825"/>
      <c r="H3579" s="772">
        <v>1</v>
      </c>
      <c r="I3579" s="819">
        <f t="shared" si="112"/>
        <v>0</v>
      </c>
      <c r="J3579" s="819">
        <f t="shared" si="113"/>
        <v>1</v>
      </c>
      <c r="K3579" s="941"/>
    </row>
    <row r="3580" spans="1:11">
      <c r="A3580" s="15" t="s">
        <v>5385</v>
      </c>
      <c r="B3580" s="15" t="s">
        <v>17835</v>
      </c>
      <c r="C3580" s="772" t="s">
        <v>4032</v>
      </c>
      <c r="D3580" s="17" t="s">
        <v>16503</v>
      </c>
      <c r="E3580" s="825">
        <v>0</v>
      </c>
      <c r="F3580" s="772"/>
      <c r="G3580" s="825"/>
      <c r="H3580" s="772">
        <v>2</v>
      </c>
      <c r="I3580" s="819">
        <f t="shared" si="112"/>
        <v>0</v>
      </c>
      <c r="J3580" s="819">
        <f t="shared" si="113"/>
        <v>2</v>
      </c>
      <c r="K3580" s="941"/>
    </row>
    <row r="3581" spans="1:11">
      <c r="A3581" s="15" t="s">
        <v>5385</v>
      </c>
      <c r="B3581" s="15" t="s">
        <v>17835</v>
      </c>
      <c r="C3581" s="772" t="s">
        <v>2112</v>
      </c>
      <c r="D3581" s="17" t="s">
        <v>14946</v>
      </c>
      <c r="E3581" s="825">
        <v>0</v>
      </c>
      <c r="F3581" s="772"/>
      <c r="G3581" s="825"/>
      <c r="H3581" s="772">
        <v>2</v>
      </c>
      <c r="I3581" s="819">
        <f t="shared" si="112"/>
        <v>0</v>
      </c>
      <c r="J3581" s="819">
        <f t="shared" si="113"/>
        <v>2</v>
      </c>
      <c r="K3581" s="941"/>
    </row>
    <row r="3582" spans="1:11">
      <c r="A3582" s="15" t="s">
        <v>5385</v>
      </c>
      <c r="B3582" s="15" t="s">
        <v>17835</v>
      </c>
      <c r="C3582" s="772" t="s">
        <v>2113</v>
      </c>
      <c r="D3582" s="17" t="s">
        <v>14947</v>
      </c>
      <c r="E3582" s="825">
        <v>0</v>
      </c>
      <c r="F3582" s="772"/>
      <c r="G3582" s="825"/>
      <c r="H3582" s="772">
        <v>1</v>
      </c>
      <c r="I3582" s="819">
        <f t="shared" si="112"/>
        <v>0</v>
      </c>
      <c r="J3582" s="819">
        <f t="shared" si="113"/>
        <v>1</v>
      </c>
      <c r="K3582" s="941"/>
    </row>
    <row r="3583" spans="1:11">
      <c r="A3583" s="15" t="s">
        <v>5385</v>
      </c>
      <c r="B3583" s="15" t="s">
        <v>17835</v>
      </c>
      <c r="C3583" s="772" t="s">
        <v>5347</v>
      </c>
      <c r="D3583" s="17" t="s">
        <v>16504</v>
      </c>
      <c r="E3583" s="825">
        <v>0</v>
      </c>
      <c r="F3583" s="772"/>
      <c r="G3583" s="825"/>
      <c r="H3583" s="772">
        <v>1</v>
      </c>
      <c r="I3583" s="819">
        <f t="shared" si="112"/>
        <v>0</v>
      </c>
      <c r="J3583" s="819">
        <f t="shared" si="113"/>
        <v>1</v>
      </c>
      <c r="K3583" s="941"/>
    </row>
    <row r="3584" spans="1:11">
      <c r="A3584" s="15" t="s">
        <v>5385</v>
      </c>
      <c r="B3584" s="15" t="s">
        <v>17835</v>
      </c>
      <c r="C3584" s="772" t="s">
        <v>5348</v>
      </c>
      <c r="D3584" s="17" t="s">
        <v>16505</v>
      </c>
      <c r="E3584" s="825">
        <v>0</v>
      </c>
      <c r="F3584" s="772"/>
      <c r="G3584" s="825"/>
      <c r="H3584" s="772">
        <v>1</v>
      </c>
      <c r="I3584" s="819">
        <f t="shared" si="112"/>
        <v>0</v>
      </c>
      <c r="J3584" s="819">
        <f t="shared" si="113"/>
        <v>1</v>
      </c>
      <c r="K3584" s="941"/>
    </row>
    <row r="3585" spans="1:11">
      <c r="A3585" s="15" t="s">
        <v>5385</v>
      </c>
      <c r="B3585" s="15" t="s">
        <v>17835</v>
      </c>
      <c r="C3585" s="772" t="s">
        <v>5349</v>
      </c>
      <c r="D3585" s="17" t="s">
        <v>16506</v>
      </c>
      <c r="E3585" s="825">
        <v>0</v>
      </c>
      <c r="F3585" s="772"/>
      <c r="G3585" s="825"/>
      <c r="H3585" s="772">
        <v>1</v>
      </c>
      <c r="I3585" s="819">
        <f t="shared" ref="I3585:I3648" si="114">E3585+G3585</f>
        <v>0</v>
      </c>
      <c r="J3585" s="819">
        <f t="shared" ref="J3585:J3648" si="115">F3585+H3585</f>
        <v>1</v>
      </c>
      <c r="K3585" s="941"/>
    </row>
    <row r="3586" spans="1:11">
      <c r="A3586" s="15" t="s">
        <v>5385</v>
      </c>
      <c r="B3586" s="15" t="s">
        <v>17835</v>
      </c>
      <c r="C3586" s="772" t="s">
        <v>2186</v>
      </c>
      <c r="D3586" s="17" t="s">
        <v>15042</v>
      </c>
      <c r="E3586" s="825">
        <v>0</v>
      </c>
      <c r="F3586" s="772"/>
      <c r="G3586" s="825"/>
      <c r="H3586" s="772">
        <v>1</v>
      </c>
      <c r="I3586" s="819">
        <f t="shared" si="114"/>
        <v>0</v>
      </c>
      <c r="J3586" s="819">
        <f t="shared" si="115"/>
        <v>1</v>
      </c>
      <c r="K3586" s="941"/>
    </row>
    <row r="3587" spans="1:11">
      <c r="A3587" s="15" t="s">
        <v>5385</v>
      </c>
      <c r="B3587" s="15" t="s">
        <v>17835</v>
      </c>
      <c r="C3587" s="772" t="s">
        <v>2740</v>
      </c>
      <c r="D3587" s="17" t="s">
        <v>16507</v>
      </c>
      <c r="E3587" s="825">
        <v>0</v>
      </c>
      <c r="F3587" s="772"/>
      <c r="G3587" s="825"/>
      <c r="H3587" s="772">
        <v>1</v>
      </c>
      <c r="I3587" s="819">
        <f t="shared" si="114"/>
        <v>0</v>
      </c>
      <c r="J3587" s="819">
        <f t="shared" si="115"/>
        <v>1</v>
      </c>
      <c r="K3587" s="941"/>
    </row>
    <row r="3588" spans="1:11">
      <c r="A3588" s="15" t="s">
        <v>5385</v>
      </c>
      <c r="B3588" s="15" t="s">
        <v>17835</v>
      </c>
      <c r="C3588" s="772" t="s">
        <v>5350</v>
      </c>
      <c r="D3588" s="17" t="s">
        <v>16508</v>
      </c>
      <c r="E3588" s="825">
        <v>0</v>
      </c>
      <c r="F3588" s="772"/>
      <c r="G3588" s="825">
        <v>3</v>
      </c>
      <c r="H3588" s="772">
        <v>10</v>
      </c>
      <c r="I3588" s="819">
        <f t="shared" si="114"/>
        <v>3</v>
      </c>
      <c r="J3588" s="819">
        <f t="shared" si="115"/>
        <v>10</v>
      </c>
      <c r="K3588" s="941"/>
    </row>
    <row r="3589" spans="1:11">
      <c r="A3589" s="15" t="s">
        <v>5385</v>
      </c>
      <c r="B3589" s="15" t="s">
        <v>17835</v>
      </c>
      <c r="C3589" s="772" t="s">
        <v>5351</v>
      </c>
      <c r="D3589" s="17" t="s">
        <v>16509</v>
      </c>
      <c r="E3589" s="825">
        <v>0</v>
      </c>
      <c r="F3589" s="772"/>
      <c r="G3589" s="825">
        <v>8</v>
      </c>
      <c r="H3589" s="772">
        <v>20</v>
      </c>
      <c r="I3589" s="819">
        <f t="shared" si="114"/>
        <v>8</v>
      </c>
      <c r="J3589" s="819">
        <f t="shared" si="115"/>
        <v>20</v>
      </c>
      <c r="K3589" s="941"/>
    </row>
    <row r="3590" spans="1:11">
      <c r="A3590" s="15" t="s">
        <v>5385</v>
      </c>
      <c r="B3590" s="15" t="s">
        <v>17835</v>
      </c>
      <c r="C3590" s="772" t="s">
        <v>5352</v>
      </c>
      <c r="D3590" s="17" t="s">
        <v>16510</v>
      </c>
      <c r="E3590" s="825">
        <v>0</v>
      </c>
      <c r="F3590" s="772"/>
      <c r="G3590" s="825"/>
      <c r="H3590" s="772">
        <v>1</v>
      </c>
      <c r="I3590" s="819">
        <f t="shared" si="114"/>
        <v>0</v>
      </c>
      <c r="J3590" s="819">
        <f t="shared" si="115"/>
        <v>1</v>
      </c>
      <c r="K3590" s="941"/>
    </row>
    <row r="3591" spans="1:11">
      <c r="A3591" s="15" t="s">
        <v>5385</v>
      </c>
      <c r="B3591" s="15" t="s">
        <v>17835</v>
      </c>
      <c r="C3591" s="772" t="s">
        <v>5353</v>
      </c>
      <c r="D3591" s="17" t="s">
        <v>16511</v>
      </c>
      <c r="E3591" s="825">
        <v>0</v>
      </c>
      <c r="F3591" s="772"/>
      <c r="G3591" s="825">
        <v>4</v>
      </c>
      <c r="H3591" s="772">
        <v>5</v>
      </c>
      <c r="I3591" s="819">
        <f t="shared" si="114"/>
        <v>4</v>
      </c>
      <c r="J3591" s="819">
        <f t="shared" si="115"/>
        <v>5</v>
      </c>
      <c r="K3591" s="941"/>
    </row>
    <row r="3592" spans="1:11">
      <c r="A3592" s="15" t="s">
        <v>5385</v>
      </c>
      <c r="B3592" s="15" t="s">
        <v>17835</v>
      </c>
      <c r="C3592" s="772" t="s">
        <v>5354</v>
      </c>
      <c r="D3592" s="17" t="s">
        <v>16512</v>
      </c>
      <c r="E3592" s="825">
        <v>0</v>
      </c>
      <c r="F3592" s="772"/>
      <c r="G3592" s="825">
        <v>5</v>
      </c>
      <c r="H3592" s="772">
        <v>10</v>
      </c>
      <c r="I3592" s="819">
        <f t="shared" si="114"/>
        <v>5</v>
      </c>
      <c r="J3592" s="819">
        <f t="shared" si="115"/>
        <v>10</v>
      </c>
      <c r="K3592" s="941"/>
    </row>
    <row r="3593" spans="1:11">
      <c r="A3593" s="15" t="s">
        <v>5385</v>
      </c>
      <c r="B3593" s="15" t="s">
        <v>17835</v>
      </c>
      <c r="C3593" s="772" t="s">
        <v>5355</v>
      </c>
      <c r="D3593" s="17" t="s">
        <v>16513</v>
      </c>
      <c r="E3593" s="825">
        <v>0</v>
      </c>
      <c r="F3593" s="772"/>
      <c r="G3593" s="825">
        <v>1</v>
      </c>
      <c r="H3593" s="772">
        <v>5</v>
      </c>
      <c r="I3593" s="819">
        <f t="shared" si="114"/>
        <v>1</v>
      </c>
      <c r="J3593" s="819">
        <f t="shared" si="115"/>
        <v>5</v>
      </c>
      <c r="K3593" s="941"/>
    </row>
    <row r="3594" spans="1:11">
      <c r="A3594" s="15" t="s">
        <v>5385</v>
      </c>
      <c r="B3594" s="15" t="s">
        <v>17835</v>
      </c>
      <c r="C3594" s="772" t="s">
        <v>5356</v>
      </c>
      <c r="D3594" s="17" t="s">
        <v>16514</v>
      </c>
      <c r="E3594" s="825">
        <v>0</v>
      </c>
      <c r="F3594" s="772"/>
      <c r="G3594" s="825"/>
      <c r="H3594" s="772">
        <v>1</v>
      </c>
      <c r="I3594" s="819">
        <f t="shared" si="114"/>
        <v>0</v>
      </c>
      <c r="J3594" s="819">
        <f t="shared" si="115"/>
        <v>1</v>
      </c>
      <c r="K3594" s="941"/>
    </row>
    <row r="3595" spans="1:11">
      <c r="A3595" s="15" t="s">
        <v>5385</v>
      </c>
      <c r="B3595" s="15" t="s">
        <v>17835</v>
      </c>
      <c r="C3595" s="772" t="s">
        <v>5357</v>
      </c>
      <c r="D3595" s="17" t="s">
        <v>16515</v>
      </c>
      <c r="E3595" s="825">
        <v>0</v>
      </c>
      <c r="F3595" s="772"/>
      <c r="G3595" s="825">
        <v>1</v>
      </c>
      <c r="H3595" s="772">
        <v>2</v>
      </c>
      <c r="I3595" s="819">
        <f t="shared" si="114"/>
        <v>1</v>
      </c>
      <c r="J3595" s="819">
        <f t="shared" si="115"/>
        <v>2</v>
      </c>
      <c r="K3595" s="941"/>
    </row>
    <row r="3596" spans="1:11">
      <c r="A3596" s="15" t="s">
        <v>5385</v>
      </c>
      <c r="B3596" s="15" t="s">
        <v>17835</v>
      </c>
      <c r="C3596" s="772" t="s">
        <v>2207</v>
      </c>
      <c r="D3596" s="17" t="s">
        <v>15067</v>
      </c>
      <c r="E3596" s="825">
        <v>0</v>
      </c>
      <c r="F3596" s="772"/>
      <c r="G3596" s="825">
        <v>1</v>
      </c>
      <c r="H3596" s="772">
        <v>2</v>
      </c>
      <c r="I3596" s="819">
        <f t="shared" si="114"/>
        <v>1</v>
      </c>
      <c r="J3596" s="819">
        <f t="shared" si="115"/>
        <v>2</v>
      </c>
      <c r="K3596" s="941"/>
    </row>
    <row r="3597" spans="1:11">
      <c r="A3597" s="15" t="s">
        <v>5385</v>
      </c>
      <c r="B3597" s="15" t="s">
        <v>17835</v>
      </c>
      <c r="C3597" s="772" t="s">
        <v>2208</v>
      </c>
      <c r="D3597" s="17" t="s">
        <v>15068</v>
      </c>
      <c r="E3597" s="825">
        <v>0</v>
      </c>
      <c r="F3597" s="772"/>
      <c r="G3597" s="825">
        <v>2</v>
      </c>
      <c r="H3597" s="772">
        <v>5</v>
      </c>
      <c r="I3597" s="819">
        <f t="shared" si="114"/>
        <v>2</v>
      </c>
      <c r="J3597" s="819">
        <f t="shared" si="115"/>
        <v>5</v>
      </c>
      <c r="K3597" s="941"/>
    </row>
    <row r="3598" spans="1:11">
      <c r="A3598" s="15" t="s">
        <v>5385</v>
      </c>
      <c r="B3598" s="15" t="s">
        <v>17835</v>
      </c>
      <c r="C3598" s="772" t="s">
        <v>5358</v>
      </c>
      <c r="D3598" s="17" t="s">
        <v>16516</v>
      </c>
      <c r="E3598" s="825">
        <v>0</v>
      </c>
      <c r="F3598" s="772"/>
      <c r="G3598" s="825"/>
      <c r="H3598" s="772">
        <v>2</v>
      </c>
      <c r="I3598" s="819">
        <f t="shared" si="114"/>
        <v>0</v>
      </c>
      <c r="J3598" s="819">
        <f t="shared" si="115"/>
        <v>2</v>
      </c>
      <c r="K3598" s="941"/>
    </row>
    <row r="3599" spans="1:11">
      <c r="A3599" s="15" t="s">
        <v>5385</v>
      </c>
      <c r="B3599" s="15" t="s">
        <v>17835</v>
      </c>
      <c r="C3599" s="772" t="s">
        <v>5359</v>
      </c>
      <c r="D3599" s="17" t="s">
        <v>16517</v>
      </c>
      <c r="E3599" s="825">
        <v>0</v>
      </c>
      <c r="F3599" s="772"/>
      <c r="G3599" s="825">
        <v>29</v>
      </c>
      <c r="H3599" s="772">
        <v>35</v>
      </c>
      <c r="I3599" s="819">
        <f t="shared" si="114"/>
        <v>29</v>
      </c>
      <c r="J3599" s="819">
        <f t="shared" si="115"/>
        <v>35</v>
      </c>
      <c r="K3599" s="941"/>
    </row>
    <row r="3600" spans="1:11">
      <c r="A3600" s="15" t="s">
        <v>5385</v>
      </c>
      <c r="B3600" s="15" t="s">
        <v>17835</v>
      </c>
      <c r="C3600" s="772" t="s">
        <v>5360</v>
      </c>
      <c r="D3600" s="17" t="s">
        <v>16518</v>
      </c>
      <c r="E3600" s="825">
        <v>0</v>
      </c>
      <c r="F3600" s="772"/>
      <c r="G3600" s="825">
        <v>9</v>
      </c>
      <c r="H3600" s="772">
        <v>20</v>
      </c>
      <c r="I3600" s="819">
        <f t="shared" si="114"/>
        <v>9</v>
      </c>
      <c r="J3600" s="819">
        <f t="shared" si="115"/>
        <v>20</v>
      </c>
      <c r="K3600" s="941"/>
    </row>
    <row r="3601" spans="1:11">
      <c r="A3601" s="15" t="s">
        <v>5385</v>
      </c>
      <c r="B3601" s="15" t="s">
        <v>17835</v>
      </c>
      <c r="C3601" s="772" t="s">
        <v>5361</v>
      </c>
      <c r="D3601" s="17" t="s">
        <v>16519</v>
      </c>
      <c r="E3601" s="825">
        <v>0</v>
      </c>
      <c r="F3601" s="772"/>
      <c r="G3601" s="825"/>
      <c r="H3601" s="772">
        <v>1</v>
      </c>
      <c r="I3601" s="819">
        <f t="shared" si="114"/>
        <v>0</v>
      </c>
      <c r="J3601" s="819">
        <f t="shared" si="115"/>
        <v>1</v>
      </c>
      <c r="K3601" s="941"/>
    </row>
    <row r="3602" spans="1:11">
      <c r="A3602" s="15" t="s">
        <v>5385</v>
      </c>
      <c r="B3602" s="15" t="s">
        <v>17835</v>
      </c>
      <c r="C3602" s="772" t="s">
        <v>5362</v>
      </c>
      <c r="D3602" s="17" t="s">
        <v>16520</v>
      </c>
      <c r="E3602" s="825">
        <v>0</v>
      </c>
      <c r="F3602" s="772"/>
      <c r="G3602" s="825"/>
      <c r="H3602" s="772">
        <v>1</v>
      </c>
      <c r="I3602" s="819">
        <f t="shared" si="114"/>
        <v>0</v>
      </c>
      <c r="J3602" s="819">
        <f t="shared" si="115"/>
        <v>1</v>
      </c>
      <c r="K3602" s="941"/>
    </row>
    <row r="3603" spans="1:11">
      <c r="A3603" s="15" t="s">
        <v>5385</v>
      </c>
      <c r="B3603" s="15" t="s">
        <v>17835</v>
      </c>
      <c r="C3603" s="772" t="s">
        <v>4618</v>
      </c>
      <c r="D3603" s="17" t="s">
        <v>16417</v>
      </c>
      <c r="E3603" s="825">
        <v>0</v>
      </c>
      <c r="F3603" s="772"/>
      <c r="G3603" s="825"/>
      <c r="H3603" s="772">
        <v>1</v>
      </c>
      <c r="I3603" s="819">
        <f t="shared" si="114"/>
        <v>0</v>
      </c>
      <c r="J3603" s="819">
        <f t="shared" si="115"/>
        <v>1</v>
      </c>
      <c r="K3603" s="941"/>
    </row>
    <row r="3604" spans="1:11">
      <c r="A3604" s="15" t="s">
        <v>5385</v>
      </c>
      <c r="B3604" s="15" t="s">
        <v>17835</v>
      </c>
      <c r="C3604" s="772" t="s">
        <v>5363</v>
      </c>
      <c r="D3604" s="17" t="s">
        <v>16521</v>
      </c>
      <c r="E3604" s="825">
        <v>0</v>
      </c>
      <c r="F3604" s="772"/>
      <c r="G3604" s="825"/>
      <c r="H3604" s="772">
        <v>1</v>
      </c>
      <c r="I3604" s="819">
        <f t="shared" si="114"/>
        <v>0</v>
      </c>
      <c r="J3604" s="819">
        <f t="shared" si="115"/>
        <v>1</v>
      </c>
      <c r="K3604" s="941"/>
    </row>
    <row r="3605" spans="1:11">
      <c r="A3605" s="15" t="s">
        <v>5385</v>
      </c>
      <c r="B3605" s="15" t="s">
        <v>17835</v>
      </c>
      <c r="C3605" s="772" t="s">
        <v>5364</v>
      </c>
      <c r="D3605" s="17" t="s">
        <v>16522</v>
      </c>
      <c r="E3605" s="825">
        <v>0</v>
      </c>
      <c r="F3605" s="772"/>
      <c r="G3605" s="825"/>
      <c r="H3605" s="772">
        <v>1</v>
      </c>
      <c r="I3605" s="819">
        <f t="shared" si="114"/>
        <v>0</v>
      </c>
      <c r="J3605" s="819">
        <f t="shared" si="115"/>
        <v>1</v>
      </c>
      <c r="K3605" s="941"/>
    </row>
    <row r="3606" spans="1:11">
      <c r="A3606" s="15" t="s">
        <v>5385</v>
      </c>
      <c r="B3606" s="15" t="s">
        <v>17835</v>
      </c>
      <c r="C3606" s="772" t="s">
        <v>5365</v>
      </c>
      <c r="D3606" s="17" t="s">
        <v>16523</v>
      </c>
      <c r="E3606" s="825">
        <v>0</v>
      </c>
      <c r="F3606" s="772"/>
      <c r="G3606" s="825">
        <v>103</v>
      </c>
      <c r="H3606" s="772">
        <v>88</v>
      </c>
      <c r="I3606" s="819">
        <f t="shared" si="114"/>
        <v>103</v>
      </c>
      <c r="J3606" s="819">
        <f t="shared" si="115"/>
        <v>88</v>
      </c>
      <c r="K3606" s="941"/>
    </row>
    <row r="3607" spans="1:11">
      <c r="A3607" s="15" t="s">
        <v>5385</v>
      </c>
      <c r="B3607" s="15" t="s">
        <v>17835</v>
      </c>
      <c r="C3607" s="772" t="s">
        <v>5366</v>
      </c>
      <c r="D3607" s="17" t="s">
        <v>16524</v>
      </c>
      <c r="E3607" s="825">
        <v>0</v>
      </c>
      <c r="F3607" s="772"/>
      <c r="G3607" s="825">
        <v>26</v>
      </c>
      <c r="H3607" s="772">
        <v>35</v>
      </c>
      <c r="I3607" s="819">
        <f t="shared" si="114"/>
        <v>26</v>
      </c>
      <c r="J3607" s="819">
        <f t="shared" si="115"/>
        <v>35</v>
      </c>
      <c r="K3607" s="941"/>
    </row>
    <row r="3608" spans="1:11">
      <c r="A3608" s="15" t="s">
        <v>5385</v>
      </c>
      <c r="B3608" s="15" t="s">
        <v>17835</v>
      </c>
      <c r="C3608" s="772" t="s">
        <v>1864</v>
      </c>
      <c r="D3608" s="17" t="s">
        <v>17834</v>
      </c>
      <c r="E3608" s="825">
        <v>0</v>
      </c>
      <c r="F3608" s="772"/>
      <c r="G3608" s="825">
        <v>3</v>
      </c>
      <c r="H3608" s="772">
        <v>8</v>
      </c>
      <c r="I3608" s="819">
        <f t="shared" si="114"/>
        <v>3</v>
      </c>
      <c r="J3608" s="819">
        <f t="shared" si="115"/>
        <v>8</v>
      </c>
      <c r="K3608" s="941"/>
    </row>
    <row r="3609" spans="1:11">
      <c r="A3609" s="15" t="s">
        <v>5385</v>
      </c>
      <c r="B3609" s="15" t="s">
        <v>17835</v>
      </c>
      <c r="C3609" s="772" t="s">
        <v>1866</v>
      </c>
      <c r="D3609" s="17" t="s">
        <v>14631</v>
      </c>
      <c r="E3609" s="825">
        <v>0</v>
      </c>
      <c r="F3609" s="772"/>
      <c r="G3609" s="825">
        <v>6</v>
      </c>
      <c r="H3609" s="772">
        <v>1</v>
      </c>
      <c r="I3609" s="819">
        <f t="shared" si="114"/>
        <v>6</v>
      </c>
      <c r="J3609" s="819">
        <f t="shared" si="115"/>
        <v>1</v>
      </c>
      <c r="K3609" s="941"/>
    </row>
    <row r="3610" spans="1:11">
      <c r="A3610" s="15" t="s">
        <v>5385</v>
      </c>
      <c r="B3610" s="15" t="s">
        <v>17835</v>
      </c>
      <c r="C3610" s="772" t="s">
        <v>1867</v>
      </c>
      <c r="D3610" s="17" t="s">
        <v>14632</v>
      </c>
      <c r="E3610" s="825">
        <v>0</v>
      </c>
      <c r="F3610" s="772"/>
      <c r="G3610" s="825"/>
      <c r="H3610" s="772">
        <v>2</v>
      </c>
      <c r="I3610" s="819">
        <f t="shared" si="114"/>
        <v>0</v>
      </c>
      <c r="J3610" s="819">
        <f t="shared" si="115"/>
        <v>2</v>
      </c>
      <c r="K3610" s="941"/>
    </row>
    <row r="3611" spans="1:11">
      <c r="A3611" s="15" t="s">
        <v>5385</v>
      </c>
      <c r="B3611" s="15" t="s">
        <v>17835</v>
      </c>
      <c r="C3611" s="772" t="s">
        <v>5367</v>
      </c>
      <c r="D3611" s="17" t="s">
        <v>5368</v>
      </c>
      <c r="E3611" s="825">
        <v>0</v>
      </c>
      <c r="F3611" s="772"/>
      <c r="G3611" s="825"/>
      <c r="H3611" s="772">
        <v>1</v>
      </c>
      <c r="I3611" s="819">
        <f t="shared" si="114"/>
        <v>0</v>
      </c>
      <c r="J3611" s="819">
        <f t="shared" si="115"/>
        <v>1</v>
      </c>
      <c r="K3611" s="941"/>
    </row>
    <row r="3612" spans="1:11">
      <c r="A3612" s="15" t="s">
        <v>5385</v>
      </c>
      <c r="B3612" s="15" t="s">
        <v>17835</v>
      </c>
      <c r="C3612" s="772" t="s">
        <v>5369</v>
      </c>
      <c r="D3612" s="17" t="s">
        <v>5370</v>
      </c>
      <c r="E3612" s="825">
        <v>0</v>
      </c>
      <c r="F3612" s="772"/>
      <c r="G3612" s="825"/>
      <c r="H3612" s="772">
        <v>1</v>
      </c>
      <c r="I3612" s="819">
        <f t="shared" si="114"/>
        <v>0</v>
      </c>
      <c r="J3612" s="819">
        <f t="shared" si="115"/>
        <v>1</v>
      </c>
      <c r="K3612" s="941"/>
    </row>
    <row r="3613" spans="1:11">
      <c r="A3613" s="15" t="s">
        <v>5385</v>
      </c>
      <c r="B3613" s="15" t="s">
        <v>17835</v>
      </c>
      <c r="C3613" s="772" t="s">
        <v>5371</v>
      </c>
      <c r="D3613" s="17" t="s">
        <v>5372</v>
      </c>
      <c r="E3613" s="825">
        <v>0</v>
      </c>
      <c r="F3613" s="772"/>
      <c r="G3613" s="825"/>
      <c r="H3613" s="772">
        <v>1</v>
      </c>
      <c r="I3613" s="819">
        <f t="shared" si="114"/>
        <v>0</v>
      </c>
      <c r="J3613" s="819">
        <f t="shared" si="115"/>
        <v>1</v>
      </c>
      <c r="K3613" s="941"/>
    </row>
    <row r="3614" spans="1:11">
      <c r="A3614" s="15" t="s">
        <v>5385</v>
      </c>
      <c r="B3614" s="15" t="s">
        <v>17835</v>
      </c>
      <c r="C3614" s="772" t="s">
        <v>5373</v>
      </c>
      <c r="D3614" s="17" t="s">
        <v>5374</v>
      </c>
      <c r="E3614" s="825">
        <v>0</v>
      </c>
      <c r="F3614" s="772"/>
      <c r="G3614" s="825">
        <v>1</v>
      </c>
      <c r="H3614" s="772">
        <v>1</v>
      </c>
      <c r="I3614" s="819">
        <f t="shared" si="114"/>
        <v>1</v>
      </c>
      <c r="J3614" s="819">
        <f t="shared" si="115"/>
        <v>1</v>
      </c>
      <c r="K3614" s="941"/>
    </row>
    <row r="3615" spans="1:11">
      <c r="A3615" s="15" t="s">
        <v>5385</v>
      </c>
      <c r="B3615" s="15" t="s">
        <v>17835</v>
      </c>
      <c r="C3615" s="772" t="s">
        <v>1884</v>
      </c>
      <c r="D3615" s="17" t="s">
        <v>14652</v>
      </c>
      <c r="E3615" s="825">
        <v>0</v>
      </c>
      <c r="F3615" s="772"/>
      <c r="G3615" s="825"/>
      <c r="H3615" s="772">
        <v>1</v>
      </c>
      <c r="I3615" s="819">
        <f t="shared" si="114"/>
        <v>0</v>
      </c>
      <c r="J3615" s="819">
        <f t="shared" si="115"/>
        <v>1</v>
      </c>
      <c r="K3615" s="941"/>
    </row>
    <row r="3616" spans="1:11">
      <c r="A3616" s="15" t="s">
        <v>5385</v>
      </c>
      <c r="B3616" s="15" t="s">
        <v>17835</v>
      </c>
      <c r="C3616" s="772" t="s">
        <v>3444</v>
      </c>
      <c r="D3616" s="17" t="s">
        <v>15763</v>
      </c>
      <c r="E3616" s="825">
        <v>0</v>
      </c>
      <c r="F3616" s="772"/>
      <c r="G3616" s="825"/>
      <c r="H3616" s="772">
        <v>1</v>
      </c>
      <c r="I3616" s="819">
        <f t="shared" si="114"/>
        <v>0</v>
      </c>
      <c r="J3616" s="819">
        <f t="shared" si="115"/>
        <v>1</v>
      </c>
      <c r="K3616" s="941"/>
    </row>
    <row r="3617" spans="1:11">
      <c r="A3617" s="15" t="s">
        <v>5385</v>
      </c>
      <c r="B3617" s="15" t="s">
        <v>17835</v>
      </c>
      <c r="C3617" s="772" t="s">
        <v>2110</v>
      </c>
      <c r="D3617" s="17" t="s">
        <v>14944</v>
      </c>
      <c r="E3617" s="825">
        <v>0</v>
      </c>
      <c r="F3617" s="772"/>
      <c r="G3617" s="825"/>
      <c r="H3617" s="772">
        <v>1</v>
      </c>
      <c r="I3617" s="819">
        <f t="shared" si="114"/>
        <v>0</v>
      </c>
      <c r="J3617" s="819">
        <f t="shared" si="115"/>
        <v>1</v>
      </c>
      <c r="K3617" s="941"/>
    </row>
    <row r="3618" spans="1:11">
      <c r="A3618" s="15" t="s">
        <v>5385</v>
      </c>
      <c r="B3618" s="15" t="s">
        <v>17835</v>
      </c>
      <c r="C3618" s="772" t="s">
        <v>5375</v>
      </c>
      <c r="D3618" s="17" t="s">
        <v>5376</v>
      </c>
      <c r="E3618" s="825">
        <v>0</v>
      </c>
      <c r="F3618" s="772"/>
      <c r="G3618" s="825"/>
      <c r="H3618" s="772">
        <v>1</v>
      </c>
      <c r="I3618" s="819">
        <f t="shared" si="114"/>
        <v>0</v>
      </c>
      <c r="J3618" s="819">
        <f t="shared" si="115"/>
        <v>1</v>
      </c>
      <c r="K3618" s="941"/>
    </row>
    <row r="3619" spans="1:11">
      <c r="A3619" s="15" t="s">
        <v>5385</v>
      </c>
      <c r="B3619" s="15" t="s">
        <v>17835</v>
      </c>
      <c r="C3619" s="772" t="s">
        <v>5377</v>
      </c>
      <c r="D3619" s="17" t="s">
        <v>5378</v>
      </c>
      <c r="E3619" s="825">
        <v>0</v>
      </c>
      <c r="F3619" s="772"/>
      <c r="G3619" s="825"/>
      <c r="H3619" s="772">
        <v>1</v>
      </c>
      <c r="I3619" s="819">
        <f t="shared" si="114"/>
        <v>0</v>
      </c>
      <c r="J3619" s="819">
        <f t="shared" si="115"/>
        <v>1</v>
      </c>
      <c r="K3619" s="941"/>
    </row>
    <row r="3620" spans="1:11">
      <c r="A3620" s="15" t="s">
        <v>5385</v>
      </c>
      <c r="B3620" s="15" t="s">
        <v>17835</v>
      </c>
      <c r="C3620" s="772" t="s">
        <v>5379</v>
      </c>
      <c r="D3620" s="17" t="s">
        <v>5380</v>
      </c>
      <c r="E3620" s="825">
        <v>0</v>
      </c>
      <c r="F3620" s="772"/>
      <c r="G3620" s="825">
        <v>27</v>
      </c>
      <c r="H3620" s="772">
        <v>22</v>
      </c>
      <c r="I3620" s="819">
        <f t="shared" si="114"/>
        <v>27</v>
      </c>
      <c r="J3620" s="819">
        <f t="shared" si="115"/>
        <v>22</v>
      </c>
      <c r="K3620" s="941"/>
    </row>
    <row r="3621" spans="1:11">
      <c r="A3621" s="15" t="s">
        <v>5385</v>
      </c>
      <c r="B3621" s="15" t="s">
        <v>17835</v>
      </c>
      <c r="C3621" s="772" t="s">
        <v>5381</v>
      </c>
      <c r="D3621" s="17" t="s">
        <v>5382</v>
      </c>
      <c r="E3621" s="825">
        <v>0</v>
      </c>
      <c r="F3621" s="772"/>
      <c r="G3621" s="825"/>
      <c r="H3621" s="772">
        <v>1</v>
      </c>
      <c r="I3621" s="819">
        <f t="shared" si="114"/>
        <v>0</v>
      </c>
      <c r="J3621" s="819">
        <f t="shared" si="115"/>
        <v>1</v>
      </c>
      <c r="K3621" s="941"/>
    </row>
    <row r="3622" spans="1:11">
      <c r="A3622" s="15" t="s">
        <v>5385</v>
      </c>
      <c r="B3622" s="15" t="s">
        <v>17835</v>
      </c>
      <c r="C3622" s="772" t="s">
        <v>5383</v>
      </c>
      <c r="D3622" s="17" t="s">
        <v>5384</v>
      </c>
      <c r="E3622" s="825">
        <v>0</v>
      </c>
      <c r="F3622" s="772"/>
      <c r="G3622" s="825">
        <v>5</v>
      </c>
      <c r="H3622" s="772">
        <v>1</v>
      </c>
      <c r="I3622" s="819">
        <f t="shared" si="114"/>
        <v>5</v>
      </c>
      <c r="J3622" s="819">
        <f t="shared" si="115"/>
        <v>1</v>
      </c>
      <c r="K3622" s="941"/>
    </row>
    <row r="3623" spans="1:11">
      <c r="A3623" s="15" t="s">
        <v>5385</v>
      </c>
      <c r="B3623" s="15" t="s">
        <v>17835</v>
      </c>
      <c r="C3623" s="772" t="s">
        <v>4645</v>
      </c>
      <c r="D3623" s="17" t="s">
        <v>15369</v>
      </c>
      <c r="E3623" s="825">
        <v>0</v>
      </c>
      <c r="F3623" s="772"/>
      <c r="G3623" s="825"/>
      <c r="H3623" s="772">
        <v>2</v>
      </c>
      <c r="I3623" s="819">
        <f t="shared" si="114"/>
        <v>0</v>
      </c>
      <c r="J3623" s="819">
        <f t="shared" si="115"/>
        <v>2</v>
      </c>
      <c r="K3623" s="941"/>
    </row>
    <row r="3624" spans="1:11">
      <c r="A3624" s="15" t="s">
        <v>5385</v>
      </c>
      <c r="B3624" s="15" t="s">
        <v>17835</v>
      </c>
      <c r="C3624" s="772" t="s">
        <v>4241</v>
      </c>
      <c r="D3624" s="17" t="s">
        <v>4242</v>
      </c>
      <c r="E3624" s="825">
        <v>0</v>
      </c>
      <c r="F3624" s="772"/>
      <c r="G3624" s="825">
        <v>1</v>
      </c>
      <c r="H3624" s="772">
        <v>1</v>
      </c>
      <c r="I3624" s="819">
        <f t="shared" si="114"/>
        <v>1</v>
      </c>
      <c r="J3624" s="819">
        <f t="shared" si="115"/>
        <v>1</v>
      </c>
      <c r="K3624" s="941"/>
    </row>
    <row r="3625" spans="1:11">
      <c r="A3625" s="15" t="s">
        <v>5599</v>
      </c>
      <c r="B3625" s="15" t="s">
        <v>17835</v>
      </c>
      <c r="C3625" s="772" t="s">
        <v>5416</v>
      </c>
      <c r="D3625" s="17" t="s">
        <v>5417</v>
      </c>
      <c r="E3625" s="825">
        <v>0</v>
      </c>
      <c r="F3625" s="772">
        <v>0</v>
      </c>
      <c r="G3625" s="825">
        <v>11</v>
      </c>
      <c r="H3625" s="772">
        <v>5</v>
      </c>
      <c r="I3625" s="819">
        <f t="shared" si="114"/>
        <v>11</v>
      </c>
      <c r="J3625" s="819">
        <f t="shared" si="115"/>
        <v>5</v>
      </c>
      <c r="K3625" s="941"/>
    </row>
    <row r="3626" spans="1:11">
      <c r="A3626" s="15" t="s">
        <v>5599</v>
      </c>
      <c r="B3626" s="15" t="s">
        <v>17835</v>
      </c>
      <c r="C3626" s="772" t="s">
        <v>5418</v>
      </c>
      <c r="D3626" s="17" t="s">
        <v>5419</v>
      </c>
      <c r="E3626" s="825">
        <v>0</v>
      </c>
      <c r="F3626" s="772">
        <v>0</v>
      </c>
      <c r="G3626" s="825"/>
      <c r="H3626" s="772">
        <v>1</v>
      </c>
      <c r="I3626" s="819">
        <f t="shared" si="114"/>
        <v>0</v>
      </c>
      <c r="J3626" s="819">
        <f t="shared" si="115"/>
        <v>1</v>
      </c>
      <c r="K3626" s="941"/>
    </row>
    <row r="3627" spans="1:11">
      <c r="A3627" s="15" t="s">
        <v>5599</v>
      </c>
      <c r="B3627" s="15" t="s">
        <v>17835</v>
      </c>
      <c r="C3627" s="772" t="s">
        <v>5420</v>
      </c>
      <c r="D3627" s="17" t="s">
        <v>5421</v>
      </c>
      <c r="E3627" s="825">
        <v>0</v>
      </c>
      <c r="F3627" s="772">
        <v>0</v>
      </c>
      <c r="G3627" s="825"/>
      <c r="H3627" s="772">
        <v>1</v>
      </c>
      <c r="I3627" s="819">
        <f t="shared" si="114"/>
        <v>0</v>
      </c>
      <c r="J3627" s="819">
        <f t="shared" si="115"/>
        <v>1</v>
      </c>
      <c r="K3627" s="941"/>
    </row>
    <row r="3628" spans="1:11">
      <c r="A3628" s="15" t="s">
        <v>5599</v>
      </c>
      <c r="B3628" s="15" t="s">
        <v>17835</v>
      </c>
      <c r="C3628" s="772" t="s">
        <v>5422</v>
      </c>
      <c r="D3628" s="17" t="s">
        <v>16176</v>
      </c>
      <c r="E3628" s="825">
        <v>0</v>
      </c>
      <c r="F3628" s="772">
        <v>0</v>
      </c>
      <c r="G3628" s="825"/>
      <c r="H3628" s="772">
        <v>1</v>
      </c>
      <c r="I3628" s="819">
        <f t="shared" si="114"/>
        <v>0</v>
      </c>
      <c r="J3628" s="819">
        <f t="shared" si="115"/>
        <v>1</v>
      </c>
      <c r="K3628" s="941"/>
    </row>
    <row r="3629" spans="1:11">
      <c r="A3629" s="15" t="s">
        <v>5599</v>
      </c>
      <c r="B3629" s="15" t="s">
        <v>17835</v>
      </c>
      <c r="C3629" s="772" t="s">
        <v>1845</v>
      </c>
      <c r="D3629" s="17" t="s">
        <v>14605</v>
      </c>
      <c r="E3629" s="825">
        <v>0</v>
      </c>
      <c r="F3629" s="772">
        <v>0</v>
      </c>
      <c r="G3629" s="825"/>
      <c r="H3629" s="772">
        <v>1</v>
      </c>
      <c r="I3629" s="819">
        <f t="shared" si="114"/>
        <v>0</v>
      </c>
      <c r="J3629" s="819">
        <f t="shared" si="115"/>
        <v>1</v>
      </c>
      <c r="K3629" s="941"/>
    </row>
    <row r="3630" spans="1:11">
      <c r="A3630" s="15" t="s">
        <v>5599</v>
      </c>
      <c r="B3630" s="15" t="s">
        <v>17835</v>
      </c>
      <c r="C3630" s="772" t="s">
        <v>3453</v>
      </c>
      <c r="D3630" s="17" t="s">
        <v>16525</v>
      </c>
      <c r="E3630" s="825">
        <v>0</v>
      </c>
      <c r="F3630" s="772">
        <v>0</v>
      </c>
      <c r="G3630" s="825"/>
      <c r="H3630" s="772">
        <v>1</v>
      </c>
      <c r="I3630" s="819">
        <f t="shared" si="114"/>
        <v>0</v>
      </c>
      <c r="J3630" s="819">
        <f t="shared" si="115"/>
        <v>1</v>
      </c>
      <c r="K3630" s="941"/>
    </row>
    <row r="3631" spans="1:11">
      <c r="A3631" s="15" t="s">
        <v>5599</v>
      </c>
      <c r="B3631" s="15" t="s">
        <v>17835</v>
      </c>
      <c r="C3631" s="772" t="s">
        <v>3022</v>
      </c>
      <c r="D3631" s="17" t="s">
        <v>16526</v>
      </c>
      <c r="E3631" s="825">
        <v>0</v>
      </c>
      <c r="F3631" s="772">
        <v>0</v>
      </c>
      <c r="G3631" s="825"/>
      <c r="H3631" s="772">
        <v>1</v>
      </c>
      <c r="I3631" s="819">
        <f t="shared" si="114"/>
        <v>0</v>
      </c>
      <c r="J3631" s="819">
        <f t="shared" si="115"/>
        <v>1</v>
      </c>
      <c r="K3631" s="941"/>
    </row>
    <row r="3632" spans="1:11">
      <c r="A3632" s="15" t="s">
        <v>5599</v>
      </c>
      <c r="B3632" s="15" t="s">
        <v>17835</v>
      </c>
      <c r="C3632" s="772" t="s">
        <v>5423</v>
      </c>
      <c r="D3632" s="17" t="s">
        <v>16064</v>
      </c>
      <c r="E3632" s="825">
        <v>0</v>
      </c>
      <c r="F3632" s="772">
        <v>0</v>
      </c>
      <c r="G3632" s="825">
        <v>3</v>
      </c>
      <c r="H3632" s="772">
        <v>1</v>
      </c>
      <c r="I3632" s="819">
        <f t="shared" si="114"/>
        <v>3</v>
      </c>
      <c r="J3632" s="819">
        <f t="shared" si="115"/>
        <v>1</v>
      </c>
      <c r="K3632" s="941"/>
    </row>
    <row r="3633" spans="1:11">
      <c r="A3633" s="15" t="s">
        <v>5599</v>
      </c>
      <c r="B3633" s="15" t="s">
        <v>17835</v>
      </c>
      <c r="C3633" s="772" t="s">
        <v>2485</v>
      </c>
      <c r="D3633" s="17" t="s">
        <v>16527</v>
      </c>
      <c r="E3633" s="825">
        <v>0</v>
      </c>
      <c r="F3633" s="772">
        <v>0</v>
      </c>
      <c r="G3633" s="825"/>
      <c r="H3633" s="772">
        <v>1</v>
      </c>
      <c r="I3633" s="819">
        <f t="shared" si="114"/>
        <v>0</v>
      </c>
      <c r="J3633" s="819">
        <f t="shared" si="115"/>
        <v>1</v>
      </c>
      <c r="K3633" s="941"/>
    </row>
    <row r="3634" spans="1:11">
      <c r="A3634" s="15" t="s">
        <v>5599</v>
      </c>
      <c r="B3634" s="15" t="s">
        <v>17835</v>
      </c>
      <c r="C3634" s="772" t="s">
        <v>4342</v>
      </c>
      <c r="D3634" s="17" t="s">
        <v>16164</v>
      </c>
      <c r="E3634" s="825">
        <v>0</v>
      </c>
      <c r="F3634" s="772">
        <v>0</v>
      </c>
      <c r="G3634" s="825"/>
      <c r="H3634" s="772">
        <v>1</v>
      </c>
      <c r="I3634" s="819">
        <f t="shared" si="114"/>
        <v>0</v>
      </c>
      <c r="J3634" s="819">
        <f t="shared" si="115"/>
        <v>1</v>
      </c>
      <c r="K3634" s="941"/>
    </row>
    <row r="3635" spans="1:11">
      <c r="A3635" s="15" t="s">
        <v>5599</v>
      </c>
      <c r="B3635" s="15" t="s">
        <v>17835</v>
      </c>
      <c r="C3635" s="772" t="s">
        <v>4343</v>
      </c>
      <c r="D3635" s="17" t="s">
        <v>16165</v>
      </c>
      <c r="E3635" s="825">
        <v>0</v>
      </c>
      <c r="F3635" s="772">
        <v>0</v>
      </c>
      <c r="G3635" s="825"/>
      <c r="H3635" s="772">
        <v>1</v>
      </c>
      <c r="I3635" s="819">
        <f t="shared" si="114"/>
        <v>0</v>
      </c>
      <c r="J3635" s="819">
        <f t="shared" si="115"/>
        <v>1</v>
      </c>
      <c r="K3635" s="941"/>
    </row>
    <row r="3636" spans="1:11">
      <c r="A3636" s="15" t="s">
        <v>5599</v>
      </c>
      <c r="B3636" s="15" t="s">
        <v>17835</v>
      </c>
      <c r="C3636" s="772" t="s">
        <v>4344</v>
      </c>
      <c r="D3636" s="17" t="s">
        <v>16166</v>
      </c>
      <c r="E3636" s="825">
        <v>0</v>
      </c>
      <c r="F3636" s="772">
        <v>0</v>
      </c>
      <c r="G3636" s="825"/>
      <c r="H3636" s="772">
        <v>1</v>
      </c>
      <c r="I3636" s="819">
        <f t="shared" si="114"/>
        <v>0</v>
      </c>
      <c r="J3636" s="819">
        <f t="shared" si="115"/>
        <v>1</v>
      </c>
      <c r="K3636" s="941"/>
    </row>
    <row r="3637" spans="1:11">
      <c r="A3637" s="15" t="s">
        <v>5599</v>
      </c>
      <c r="B3637" s="15" t="s">
        <v>17835</v>
      </c>
      <c r="C3637" s="772" t="s">
        <v>5424</v>
      </c>
      <c r="D3637" s="17" t="s">
        <v>16167</v>
      </c>
      <c r="E3637" s="825">
        <v>0</v>
      </c>
      <c r="F3637" s="772">
        <v>0</v>
      </c>
      <c r="G3637" s="825">
        <v>2</v>
      </c>
      <c r="H3637" s="772">
        <v>1</v>
      </c>
      <c r="I3637" s="819">
        <f t="shared" si="114"/>
        <v>2</v>
      </c>
      <c r="J3637" s="819">
        <f t="shared" si="115"/>
        <v>1</v>
      </c>
      <c r="K3637" s="941"/>
    </row>
    <row r="3638" spans="1:11">
      <c r="A3638" s="15" t="s">
        <v>5599</v>
      </c>
      <c r="B3638" s="15" t="s">
        <v>17835</v>
      </c>
      <c r="C3638" s="772" t="s">
        <v>4348</v>
      </c>
      <c r="D3638" s="17" t="s">
        <v>16172</v>
      </c>
      <c r="E3638" s="825">
        <v>0</v>
      </c>
      <c r="F3638" s="772">
        <v>0</v>
      </c>
      <c r="G3638" s="825"/>
      <c r="H3638" s="772">
        <v>1</v>
      </c>
      <c r="I3638" s="819">
        <f t="shared" si="114"/>
        <v>0</v>
      </c>
      <c r="J3638" s="819">
        <f t="shared" si="115"/>
        <v>1</v>
      </c>
      <c r="K3638" s="941"/>
    </row>
    <row r="3639" spans="1:11">
      <c r="A3639" s="15" t="s">
        <v>5599</v>
      </c>
      <c r="B3639" s="15" t="s">
        <v>17835</v>
      </c>
      <c r="C3639" s="772" t="s">
        <v>5425</v>
      </c>
      <c r="D3639" s="17" t="s">
        <v>16528</v>
      </c>
      <c r="E3639" s="825">
        <v>0</v>
      </c>
      <c r="F3639" s="772">
        <v>0</v>
      </c>
      <c r="G3639" s="825">
        <v>1</v>
      </c>
      <c r="H3639" s="772">
        <v>1</v>
      </c>
      <c r="I3639" s="819">
        <f t="shared" si="114"/>
        <v>1</v>
      </c>
      <c r="J3639" s="819">
        <f t="shared" si="115"/>
        <v>1</v>
      </c>
      <c r="K3639" s="941"/>
    </row>
    <row r="3640" spans="1:11">
      <c r="A3640" s="15" t="s">
        <v>5599</v>
      </c>
      <c r="B3640" s="15" t="s">
        <v>17835</v>
      </c>
      <c r="C3640" s="772" t="s">
        <v>5426</v>
      </c>
      <c r="D3640" s="17" t="s">
        <v>16529</v>
      </c>
      <c r="E3640" s="825">
        <v>0</v>
      </c>
      <c r="F3640" s="772">
        <v>0</v>
      </c>
      <c r="G3640" s="825"/>
      <c r="H3640" s="772">
        <v>1</v>
      </c>
      <c r="I3640" s="819">
        <f t="shared" si="114"/>
        <v>0</v>
      </c>
      <c r="J3640" s="819">
        <f t="shared" si="115"/>
        <v>1</v>
      </c>
      <c r="K3640" s="941"/>
    </row>
    <row r="3641" spans="1:11">
      <c r="A3641" s="15" t="s">
        <v>5599</v>
      </c>
      <c r="B3641" s="15" t="s">
        <v>17835</v>
      </c>
      <c r="C3641" s="772" t="s">
        <v>4733</v>
      </c>
      <c r="D3641" s="17" t="s">
        <v>16179</v>
      </c>
      <c r="E3641" s="825">
        <v>0</v>
      </c>
      <c r="F3641" s="772">
        <v>0</v>
      </c>
      <c r="G3641" s="825"/>
      <c r="H3641" s="772">
        <v>1</v>
      </c>
      <c r="I3641" s="819">
        <f t="shared" si="114"/>
        <v>0</v>
      </c>
      <c r="J3641" s="819">
        <f t="shared" si="115"/>
        <v>1</v>
      </c>
      <c r="K3641" s="941"/>
    </row>
    <row r="3642" spans="1:11">
      <c r="A3642" s="15" t="s">
        <v>5599</v>
      </c>
      <c r="B3642" s="15" t="s">
        <v>17835</v>
      </c>
      <c r="C3642" s="772" t="s">
        <v>5427</v>
      </c>
      <c r="D3642" s="17" t="s">
        <v>16530</v>
      </c>
      <c r="E3642" s="825">
        <v>0</v>
      </c>
      <c r="F3642" s="772">
        <v>0</v>
      </c>
      <c r="G3642" s="825"/>
      <c r="H3642" s="772">
        <v>1</v>
      </c>
      <c r="I3642" s="819">
        <f t="shared" si="114"/>
        <v>0</v>
      </c>
      <c r="J3642" s="819">
        <f t="shared" si="115"/>
        <v>1</v>
      </c>
      <c r="K3642" s="941"/>
    </row>
    <row r="3643" spans="1:11">
      <c r="A3643" s="15" t="s">
        <v>5599</v>
      </c>
      <c r="B3643" s="15" t="s">
        <v>17835</v>
      </c>
      <c r="C3643" s="772" t="s">
        <v>5428</v>
      </c>
      <c r="D3643" s="17" t="s">
        <v>16531</v>
      </c>
      <c r="E3643" s="825">
        <v>0</v>
      </c>
      <c r="F3643" s="772">
        <v>0</v>
      </c>
      <c r="G3643" s="825">
        <v>1</v>
      </c>
      <c r="H3643" s="772">
        <v>1</v>
      </c>
      <c r="I3643" s="819">
        <f t="shared" si="114"/>
        <v>1</v>
      </c>
      <c r="J3643" s="819">
        <f t="shared" si="115"/>
        <v>1</v>
      </c>
      <c r="K3643" s="941"/>
    </row>
    <row r="3644" spans="1:11">
      <c r="A3644" s="15" t="s">
        <v>5599</v>
      </c>
      <c r="B3644" s="15" t="s">
        <v>17835</v>
      </c>
      <c r="C3644" s="772" t="s">
        <v>4357</v>
      </c>
      <c r="D3644" s="17" t="s">
        <v>16185</v>
      </c>
      <c r="E3644" s="825">
        <v>0</v>
      </c>
      <c r="F3644" s="772">
        <v>0</v>
      </c>
      <c r="G3644" s="825"/>
      <c r="H3644" s="772">
        <v>1</v>
      </c>
      <c r="I3644" s="819">
        <f t="shared" si="114"/>
        <v>0</v>
      </c>
      <c r="J3644" s="819">
        <f t="shared" si="115"/>
        <v>1</v>
      </c>
      <c r="K3644" s="941"/>
    </row>
    <row r="3645" spans="1:11">
      <c r="A3645" s="15" t="s">
        <v>5599</v>
      </c>
      <c r="B3645" s="15" t="s">
        <v>17835</v>
      </c>
      <c r="C3645" s="772" t="s">
        <v>5429</v>
      </c>
      <c r="D3645" s="17" t="s">
        <v>16532</v>
      </c>
      <c r="E3645" s="825">
        <v>0</v>
      </c>
      <c r="F3645" s="772">
        <v>0</v>
      </c>
      <c r="G3645" s="825">
        <v>1</v>
      </c>
      <c r="H3645" s="772">
        <v>1</v>
      </c>
      <c r="I3645" s="819">
        <f t="shared" si="114"/>
        <v>1</v>
      </c>
      <c r="J3645" s="819">
        <f t="shared" si="115"/>
        <v>1</v>
      </c>
      <c r="K3645" s="941"/>
    </row>
    <row r="3646" spans="1:11">
      <c r="A3646" s="15" t="s">
        <v>5599</v>
      </c>
      <c r="B3646" s="15" t="s">
        <v>17835</v>
      </c>
      <c r="C3646" s="772" t="s">
        <v>5430</v>
      </c>
      <c r="D3646" s="17" t="s">
        <v>16533</v>
      </c>
      <c r="E3646" s="825">
        <v>0</v>
      </c>
      <c r="F3646" s="772">
        <v>0</v>
      </c>
      <c r="G3646" s="825">
        <v>1</v>
      </c>
      <c r="H3646" s="772">
        <v>1</v>
      </c>
      <c r="I3646" s="819">
        <f t="shared" si="114"/>
        <v>1</v>
      </c>
      <c r="J3646" s="819">
        <f t="shared" si="115"/>
        <v>1</v>
      </c>
      <c r="K3646" s="941"/>
    </row>
    <row r="3647" spans="1:11">
      <c r="A3647" s="15" t="s">
        <v>5599</v>
      </c>
      <c r="B3647" s="15" t="s">
        <v>17835</v>
      </c>
      <c r="C3647" s="772" t="s">
        <v>5431</v>
      </c>
      <c r="D3647" s="17" t="s">
        <v>16534</v>
      </c>
      <c r="E3647" s="825">
        <v>0</v>
      </c>
      <c r="F3647" s="772">
        <v>0</v>
      </c>
      <c r="G3647" s="825">
        <v>1</v>
      </c>
      <c r="H3647" s="772">
        <v>1</v>
      </c>
      <c r="I3647" s="819">
        <f t="shared" si="114"/>
        <v>1</v>
      </c>
      <c r="J3647" s="819">
        <f t="shared" si="115"/>
        <v>1</v>
      </c>
      <c r="K3647" s="941"/>
    </row>
    <row r="3648" spans="1:11">
      <c r="A3648" s="15" t="s">
        <v>5599</v>
      </c>
      <c r="B3648" s="15" t="s">
        <v>17835</v>
      </c>
      <c r="C3648" s="772" t="s">
        <v>5432</v>
      </c>
      <c r="D3648" s="17" t="s">
        <v>16535</v>
      </c>
      <c r="E3648" s="825">
        <v>0</v>
      </c>
      <c r="F3648" s="772">
        <v>0</v>
      </c>
      <c r="G3648" s="825"/>
      <c r="H3648" s="772">
        <v>1</v>
      </c>
      <c r="I3648" s="819">
        <f t="shared" si="114"/>
        <v>0</v>
      </c>
      <c r="J3648" s="819">
        <f t="shared" si="115"/>
        <v>1</v>
      </c>
      <c r="K3648" s="941"/>
    </row>
    <row r="3649" spans="1:11">
      <c r="A3649" s="15" t="s">
        <v>5599</v>
      </c>
      <c r="B3649" s="15" t="s">
        <v>17835</v>
      </c>
      <c r="C3649" s="772" t="s">
        <v>5433</v>
      </c>
      <c r="D3649" s="17" t="s">
        <v>16536</v>
      </c>
      <c r="E3649" s="825">
        <v>0</v>
      </c>
      <c r="F3649" s="772">
        <v>0</v>
      </c>
      <c r="G3649" s="825"/>
      <c r="H3649" s="772">
        <v>1</v>
      </c>
      <c r="I3649" s="819">
        <f t="shared" ref="I3649:I3712" si="116">E3649+G3649</f>
        <v>0</v>
      </c>
      <c r="J3649" s="819">
        <f t="shared" ref="J3649:J3712" si="117">F3649+H3649</f>
        <v>1</v>
      </c>
      <c r="K3649" s="941"/>
    </row>
    <row r="3650" spans="1:11">
      <c r="A3650" s="15" t="s">
        <v>5599</v>
      </c>
      <c r="B3650" s="15" t="s">
        <v>17835</v>
      </c>
      <c r="C3650" s="772" t="s">
        <v>5434</v>
      </c>
      <c r="D3650" s="17" t="s">
        <v>16537</v>
      </c>
      <c r="E3650" s="825">
        <v>0</v>
      </c>
      <c r="F3650" s="772">
        <v>0</v>
      </c>
      <c r="G3650" s="825"/>
      <c r="H3650" s="772">
        <v>1</v>
      </c>
      <c r="I3650" s="819">
        <f t="shared" si="116"/>
        <v>0</v>
      </c>
      <c r="J3650" s="819">
        <f t="shared" si="117"/>
        <v>1</v>
      </c>
      <c r="K3650" s="941"/>
    </row>
    <row r="3651" spans="1:11">
      <c r="A3651" s="15" t="s">
        <v>5599</v>
      </c>
      <c r="B3651" s="15" t="s">
        <v>17835</v>
      </c>
      <c r="C3651" s="772" t="s">
        <v>5435</v>
      </c>
      <c r="D3651" s="17" t="s">
        <v>16538</v>
      </c>
      <c r="E3651" s="825">
        <v>0</v>
      </c>
      <c r="F3651" s="772">
        <v>0</v>
      </c>
      <c r="G3651" s="825"/>
      <c r="H3651" s="772">
        <v>1</v>
      </c>
      <c r="I3651" s="819">
        <f t="shared" si="116"/>
        <v>0</v>
      </c>
      <c r="J3651" s="819">
        <f t="shared" si="117"/>
        <v>1</v>
      </c>
      <c r="K3651" s="941"/>
    </row>
    <row r="3652" spans="1:11">
      <c r="A3652" s="15" t="s">
        <v>5599</v>
      </c>
      <c r="B3652" s="15" t="s">
        <v>17835</v>
      </c>
      <c r="C3652" s="772" t="s">
        <v>5436</v>
      </c>
      <c r="D3652" s="17" t="s">
        <v>16539</v>
      </c>
      <c r="E3652" s="825">
        <v>0</v>
      </c>
      <c r="F3652" s="772">
        <v>0</v>
      </c>
      <c r="G3652" s="825"/>
      <c r="H3652" s="772">
        <v>1</v>
      </c>
      <c r="I3652" s="819">
        <f t="shared" si="116"/>
        <v>0</v>
      </c>
      <c r="J3652" s="819">
        <f t="shared" si="117"/>
        <v>1</v>
      </c>
      <c r="K3652" s="941"/>
    </row>
    <row r="3653" spans="1:11">
      <c r="A3653" s="15" t="s">
        <v>5599</v>
      </c>
      <c r="B3653" s="15" t="s">
        <v>17835</v>
      </c>
      <c r="C3653" s="772" t="s">
        <v>5437</v>
      </c>
      <c r="D3653" s="17" t="s">
        <v>16540</v>
      </c>
      <c r="E3653" s="825">
        <v>0</v>
      </c>
      <c r="F3653" s="772">
        <v>0</v>
      </c>
      <c r="G3653" s="825"/>
      <c r="H3653" s="772">
        <v>1</v>
      </c>
      <c r="I3653" s="819">
        <f t="shared" si="116"/>
        <v>0</v>
      </c>
      <c r="J3653" s="819">
        <f t="shared" si="117"/>
        <v>1</v>
      </c>
      <c r="K3653" s="941"/>
    </row>
    <row r="3654" spans="1:11">
      <c r="A3654" s="15" t="s">
        <v>5599</v>
      </c>
      <c r="B3654" s="15" t="s">
        <v>17835</v>
      </c>
      <c r="C3654" s="772" t="s">
        <v>5438</v>
      </c>
      <c r="D3654" s="17" t="s">
        <v>16541</v>
      </c>
      <c r="E3654" s="825">
        <v>0</v>
      </c>
      <c r="F3654" s="772">
        <v>0</v>
      </c>
      <c r="G3654" s="825"/>
      <c r="H3654" s="772">
        <v>1</v>
      </c>
      <c r="I3654" s="819">
        <f t="shared" si="116"/>
        <v>0</v>
      </c>
      <c r="J3654" s="819">
        <f t="shared" si="117"/>
        <v>1</v>
      </c>
      <c r="K3654" s="941"/>
    </row>
    <row r="3655" spans="1:11">
      <c r="A3655" s="15" t="s">
        <v>5599</v>
      </c>
      <c r="B3655" s="15" t="s">
        <v>17835</v>
      </c>
      <c r="C3655" s="772" t="s">
        <v>5439</v>
      </c>
      <c r="D3655" s="17" t="s">
        <v>16542</v>
      </c>
      <c r="E3655" s="825">
        <v>0</v>
      </c>
      <c r="F3655" s="772">
        <v>0</v>
      </c>
      <c r="G3655" s="825"/>
      <c r="H3655" s="772">
        <v>1</v>
      </c>
      <c r="I3655" s="819">
        <f t="shared" si="116"/>
        <v>0</v>
      </c>
      <c r="J3655" s="819">
        <f t="shared" si="117"/>
        <v>1</v>
      </c>
      <c r="K3655" s="941"/>
    </row>
    <row r="3656" spans="1:11">
      <c r="A3656" s="15" t="s">
        <v>5599</v>
      </c>
      <c r="B3656" s="15" t="s">
        <v>17835</v>
      </c>
      <c r="C3656" s="772" t="s">
        <v>5440</v>
      </c>
      <c r="D3656" s="17" t="s">
        <v>16543</v>
      </c>
      <c r="E3656" s="825">
        <v>0</v>
      </c>
      <c r="F3656" s="772">
        <v>0</v>
      </c>
      <c r="G3656" s="825"/>
      <c r="H3656" s="772">
        <v>1</v>
      </c>
      <c r="I3656" s="819">
        <f t="shared" si="116"/>
        <v>0</v>
      </c>
      <c r="J3656" s="819">
        <f t="shared" si="117"/>
        <v>1</v>
      </c>
      <c r="K3656" s="941"/>
    </row>
    <row r="3657" spans="1:11">
      <c r="A3657" s="15" t="s">
        <v>5599</v>
      </c>
      <c r="B3657" s="15" t="s">
        <v>17835</v>
      </c>
      <c r="C3657" s="772" t="s">
        <v>5441</v>
      </c>
      <c r="D3657" s="17" t="s">
        <v>16544</v>
      </c>
      <c r="E3657" s="825">
        <v>0</v>
      </c>
      <c r="F3657" s="772">
        <v>0</v>
      </c>
      <c r="G3657" s="825"/>
      <c r="H3657" s="772">
        <v>1</v>
      </c>
      <c r="I3657" s="819">
        <f t="shared" si="116"/>
        <v>0</v>
      </c>
      <c r="J3657" s="819">
        <f t="shared" si="117"/>
        <v>1</v>
      </c>
      <c r="K3657" s="941"/>
    </row>
    <row r="3658" spans="1:11">
      <c r="A3658" s="15" t="s">
        <v>5599</v>
      </c>
      <c r="B3658" s="15" t="s">
        <v>17835</v>
      </c>
      <c r="C3658" s="772" t="s">
        <v>5442</v>
      </c>
      <c r="D3658" s="17" t="s">
        <v>16545</v>
      </c>
      <c r="E3658" s="825">
        <v>0</v>
      </c>
      <c r="F3658" s="772">
        <v>0</v>
      </c>
      <c r="G3658" s="825">
        <v>3</v>
      </c>
      <c r="H3658" s="772">
        <v>1</v>
      </c>
      <c r="I3658" s="819">
        <f t="shared" si="116"/>
        <v>3</v>
      </c>
      <c r="J3658" s="819">
        <f t="shared" si="117"/>
        <v>1</v>
      </c>
      <c r="K3658" s="941"/>
    </row>
    <row r="3659" spans="1:11">
      <c r="A3659" s="15" t="s">
        <v>5599</v>
      </c>
      <c r="B3659" s="15" t="s">
        <v>17835</v>
      </c>
      <c r="C3659" s="772" t="s">
        <v>5443</v>
      </c>
      <c r="D3659" s="17" t="s">
        <v>16546</v>
      </c>
      <c r="E3659" s="825">
        <v>0</v>
      </c>
      <c r="F3659" s="772">
        <v>0</v>
      </c>
      <c r="G3659" s="825"/>
      <c r="H3659" s="772">
        <v>1</v>
      </c>
      <c r="I3659" s="819">
        <f t="shared" si="116"/>
        <v>0</v>
      </c>
      <c r="J3659" s="819">
        <f t="shared" si="117"/>
        <v>1</v>
      </c>
      <c r="K3659" s="941"/>
    </row>
    <row r="3660" spans="1:11">
      <c r="A3660" s="15" t="s">
        <v>5599</v>
      </c>
      <c r="B3660" s="15" t="s">
        <v>17835</v>
      </c>
      <c r="C3660" s="772" t="s">
        <v>5444</v>
      </c>
      <c r="D3660" s="17" t="s">
        <v>16547</v>
      </c>
      <c r="E3660" s="825">
        <v>0</v>
      </c>
      <c r="F3660" s="772">
        <v>0</v>
      </c>
      <c r="G3660" s="825">
        <v>1</v>
      </c>
      <c r="H3660" s="772">
        <v>1</v>
      </c>
      <c r="I3660" s="819">
        <f t="shared" si="116"/>
        <v>1</v>
      </c>
      <c r="J3660" s="819">
        <f t="shared" si="117"/>
        <v>1</v>
      </c>
      <c r="K3660" s="941"/>
    </row>
    <row r="3661" spans="1:11">
      <c r="A3661" s="15" t="s">
        <v>5599</v>
      </c>
      <c r="B3661" s="15" t="s">
        <v>17835</v>
      </c>
      <c r="C3661" s="772" t="s">
        <v>5445</v>
      </c>
      <c r="D3661" s="17" t="s">
        <v>16548</v>
      </c>
      <c r="E3661" s="825">
        <v>0</v>
      </c>
      <c r="F3661" s="772">
        <v>0</v>
      </c>
      <c r="G3661" s="825">
        <v>1</v>
      </c>
      <c r="H3661" s="772">
        <v>1</v>
      </c>
      <c r="I3661" s="819">
        <f t="shared" si="116"/>
        <v>1</v>
      </c>
      <c r="J3661" s="819">
        <f t="shared" si="117"/>
        <v>1</v>
      </c>
      <c r="K3661" s="941"/>
    </row>
    <row r="3662" spans="1:11">
      <c r="A3662" s="15" t="s">
        <v>5599</v>
      </c>
      <c r="B3662" s="15" t="s">
        <v>17835</v>
      </c>
      <c r="C3662" s="772" t="s">
        <v>5446</v>
      </c>
      <c r="D3662" s="17" t="s">
        <v>16549</v>
      </c>
      <c r="E3662" s="825">
        <v>0</v>
      </c>
      <c r="F3662" s="772">
        <v>0</v>
      </c>
      <c r="G3662" s="825">
        <v>1</v>
      </c>
      <c r="H3662" s="772">
        <v>1</v>
      </c>
      <c r="I3662" s="819">
        <f t="shared" si="116"/>
        <v>1</v>
      </c>
      <c r="J3662" s="819">
        <f t="shared" si="117"/>
        <v>1</v>
      </c>
      <c r="K3662" s="941"/>
    </row>
    <row r="3663" spans="1:11">
      <c r="A3663" s="15" t="s">
        <v>5599</v>
      </c>
      <c r="B3663" s="15" t="s">
        <v>17835</v>
      </c>
      <c r="C3663" s="772" t="s">
        <v>5447</v>
      </c>
      <c r="D3663" s="17" t="s">
        <v>16550</v>
      </c>
      <c r="E3663" s="825">
        <v>0</v>
      </c>
      <c r="F3663" s="772">
        <v>0</v>
      </c>
      <c r="G3663" s="825"/>
      <c r="H3663" s="772">
        <v>1</v>
      </c>
      <c r="I3663" s="819">
        <f t="shared" si="116"/>
        <v>0</v>
      </c>
      <c r="J3663" s="819">
        <f t="shared" si="117"/>
        <v>1</v>
      </c>
      <c r="K3663" s="941"/>
    </row>
    <row r="3664" spans="1:11">
      <c r="A3664" s="15" t="s">
        <v>5599</v>
      </c>
      <c r="B3664" s="15" t="s">
        <v>17835</v>
      </c>
      <c r="C3664" s="772" t="s">
        <v>5448</v>
      </c>
      <c r="D3664" s="17" t="s">
        <v>16551</v>
      </c>
      <c r="E3664" s="825">
        <v>0</v>
      </c>
      <c r="F3664" s="772">
        <v>0</v>
      </c>
      <c r="G3664" s="825"/>
      <c r="H3664" s="772">
        <v>1</v>
      </c>
      <c r="I3664" s="819">
        <f t="shared" si="116"/>
        <v>0</v>
      </c>
      <c r="J3664" s="819">
        <f t="shared" si="117"/>
        <v>1</v>
      </c>
      <c r="K3664" s="941"/>
    </row>
    <row r="3665" spans="1:11">
      <c r="A3665" s="15" t="s">
        <v>5599</v>
      </c>
      <c r="B3665" s="15" t="s">
        <v>17835</v>
      </c>
      <c r="C3665" s="772" t="s">
        <v>5449</v>
      </c>
      <c r="D3665" s="17" t="s">
        <v>16552</v>
      </c>
      <c r="E3665" s="825">
        <v>0</v>
      </c>
      <c r="F3665" s="772">
        <v>0</v>
      </c>
      <c r="G3665" s="825"/>
      <c r="H3665" s="772">
        <v>1</v>
      </c>
      <c r="I3665" s="819">
        <f t="shared" si="116"/>
        <v>0</v>
      </c>
      <c r="J3665" s="819">
        <f t="shared" si="117"/>
        <v>1</v>
      </c>
      <c r="K3665" s="941"/>
    </row>
    <row r="3666" spans="1:11">
      <c r="A3666" s="15" t="s">
        <v>5599</v>
      </c>
      <c r="B3666" s="15" t="s">
        <v>17835</v>
      </c>
      <c r="C3666" s="772" t="s">
        <v>5450</v>
      </c>
      <c r="D3666" s="17" t="s">
        <v>16553</v>
      </c>
      <c r="E3666" s="825">
        <v>0</v>
      </c>
      <c r="F3666" s="772">
        <v>0</v>
      </c>
      <c r="G3666" s="825">
        <v>1</v>
      </c>
      <c r="H3666" s="772">
        <v>1</v>
      </c>
      <c r="I3666" s="819">
        <f t="shared" si="116"/>
        <v>1</v>
      </c>
      <c r="J3666" s="819">
        <f t="shared" si="117"/>
        <v>1</v>
      </c>
      <c r="K3666" s="941"/>
    </row>
    <row r="3667" spans="1:11">
      <c r="A3667" s="15" t="s">
        <v>5599</v>
      </c>
      <c r="B3667" s="15" t="s">
        <v>17835</v>
      </c>
      <c r="C3667" s="772" t="s">
        <v>5451</v>
      </c>
      <c r="D3667" s="17" t="s">
        <v>16554</v>
      </c>
      <c r="E3667" s="825">
        <v>0</v>
      </c>
      <c r="F3667" s="772">
        <v>0</v>
      </c>
      <c r="G3667" s="825"/>
      <c r="H3667" s="772">
        <v>1</v>
      </c>
      <c r="I3667" s="819">
        <f t="shared" si="116"/>
        <v>0</v>
      </c>
      <c r="J3667" s="819">
        <f t="shared" si="117"/>
        <v>1</v>
      </c>
      <c r="K3667" s="941"/>
    </row>
    <row r="3668" spans="1:11">
      <c r="A3668" s="15" t="s">
        <v>5599</v>
      </c>
      <c r="B3668" s="15" t="s">
        <v>17835</v>
      </c>
      <c r="C3668" s="772" t="s">
        <v>5452</v>
      </c>
      <c r="D3668" s="17" t="s">
        <v>16555</v>
      </c>
      <c r="E3668" s="825">
        <v>0</v>
      </c>
      <c r="F3668" s="772">
        <v>0</v>
      </c>
      <c r="G3668" s="825"/>
      <c r="H3668" s="772">
        <v>1</v>
      </c>
      <c r="I3668" s="819">
        <f t="shared" si="116"/>
        <v>0</v>
      </c>
      <c r="J3668" s="819">
        <f t="shared" si="117"/>
        <v>1</v>
      </c>
      <c r="K3668" s="941"/>
    </row>
    <row r="3669" spans="1:11">
      <c r="A3669" s="15" t="s">
        <v>5599</v>
      </c>
      <c r="B3669" s="15" t="s">
        <v>17835</v>
      </c>
      <c r="C3669" s="772" t="s">
        <v>5453</v>
      </c>
      <c r="D3669" s="17" t="s">
        <v>16556</v>
      </c>
      <c r="E3669" s="825">
        <v>0</v>
      </c>
      <c r="F3669" s="772">
        <v>0</v>
      </c>
      <c r="G3669" s="825"/>
      <c r="H3669" s="772">
        <v>1</v>
      </c>
      <c r="I3669" s="819">
        <f t="shared" si="116"/>
        <v>0</v>
      </c>
      <c r="J3669" s="819">
        <f t="shared" si="117"/>
        <v>1</v>
      </c>
      <c r="K3669" s="941"/>
    </row>
    <row r="3670" spans="1:11">
      <c r="A3670" s="15" t="s">
        <v>5599</v>
      </c>
      <c r="B3670" s="15" t="s">
        <v>17835</v>
      </c>
      <c r="C3670" s="772" t="s">
        <v>5454</v>
      </c>
      <c r="D3670" s="17" t="s">
        <v>16557</v>
      </c>
      <c r="E3670" s="825">
        <v>0</v>
      </c>
      <c r="F3670" s="772">
        <v>0</v>
      </c>
      <c r="G3670" s="825"/>
      <c r="H3670" s="772">
        <v>1</v>
      </c>
      <c r="I3670" s="819">
        <f t="shared" si="116"/>
        <v>0</v>
      </c>
      <c r="J3670" s="819">
        <f t="shared" si="117"/>
        <v>1</v>
      </c>
      <c r="K3670" s="941"/>
    </row>
    <row r="3671" spans="1:11">
      <c r="A3671" s="15" t="s">
        <v>5599</v>
      </c>
      <c r="B3671" s="15" t="s">
        <v>17835</v>
      </c>
      <c r="C3671" s="772" t="s">
        <v>5455</v>
      </c>
      <c r="D3671" s="17" t="s">
        <v>16558</v>
      </c>
      <c r="E3671" s="825">
        <v>0</v>
      </c>
      <c r="F3671" s="772">
        <v>0</v>
      </c>
      <c r="G3671" s="825"/>
      <c r="H3671" s="772">
        <v>1</v>
      </c>
      <c r="I3671" s="819">
        <f t="shared" si="116"/>
        <v>0</v>
      </c>
      <c r="J3671" s="819">
        <f t="shared" si="117"/>
        <v>1</v>
      </c>
      <c r="K3671" s="941"/>
    </row>
    <row r="3672" spans="1:11">
      <c r="A3672" s="15" t="s">
        <v>5599</v>
      </c>
      <c r="B3672" s="15" t="s">
        <v>17835</v>
      </c>
      <c r="C3672" s="772" t="s">
        <v>5456</v>
      </c>
      <c r="D3672" s="17" t="s">
        <v>16559</v>
      </c>
      <c r="E3672" s="825">
        <v>0</v>
      </c>
      <c r="F3672" s="772">
        <v>0</v>
      </c>
      <c r="G3672" s="825">
        <v>1</v>
      </c>
      <c r="H3672" s="772">
        <v>1</v>
      </c>
      <c r="I3672" s="819">
        <f t="shared" si="116"/>
        <v>1</v>
      </c>
      <c r="J3672" s="819">
        <f t="shared" si="117"/>
        <v>1</v>
      </c>
      <c r="K3672" s="941"/>
    </row>
    <row r="3673" spans="1:11">
      <c r="A3673" s="15" t="s">
        <v>5599</v>
      </c>
      <c r="B3673" s="15" t="s">
        <v>17835</v>
      </c>
      <c r="C3673" s="772" t="s">
        <v>5457</v>
      </c>
      <c r="D3673" s="17" t="s">
        <v>16560</v>
      </c>
      <c r="E3673" s="825">
        <v>0</v>
      </c>
      <c r="F3673" s="772">
        <v>0</v>
      </c>
      <c r="G3673" s="825">
        <v>2</v>
      </c>
      <c r="H3673" s="772">
        <v>1</v>
      </c>
      <c r="I3673" s="819">
        <f t="shared" si="116"/>
        <v>2</v>
      </c>
      <c r="J3673" s="819">
        <f t="shared" si="117"/>
        <v>1</v>
      </c>
      <c r="K3673" s="941"/>
    </row>
    <row r="3674" spans="1:11">
      <c r="A3674" s="15" t="s">
        <v>5599</v>
      </c>
      <c r="B3674" s="15" t="s">
        <v>17835</v>
      </c>
      <c r="C3674" s="772" t="s">
        <v>5458</v>
      </c>
      <c r="D3674" s="17" t="s">
        <v>16561</v>
      </c>
      <c r="E3674" s="825">
        <v>0</v>
      </c>
      <c r="F3674" s="772">
        <v>0</v>
      </c>
      <c r="G3674" s="825"/>
      <c r="H3674" s="772">
        <v>1</v>
      </c>
      <c r="I3674" s="819">
        <f t="shared" si="116"/>
        <v>0</v>
      </c>
      <c r="J3674" s="819">
        <f t="shared" si="117"/>
        <v>1</v>
      </c>
      <c r="K3674" s="941"/>
    </row>
    <row r="3675" spans="1:11">
      <c r="A3675" s="15" t="s">
        <v>5599</v>
      </c>
      <c r="B3675" s="15" t="s">
        <v>17835</v>
      </c>
      <c r="C3675" s="772" t="s">
        <v>5459</v>
      </c>
      <c r="D3675" s="17" t="s">
        <v>16562</v>
      </c>
      <c r="E3675" s="825">
        <v>0</v>
      </c>
      <c r="F3675" s="772">
        <v>0</v>
      </c>
      <c r="G3675" s="825">
        <v>1</v>
      </c>
      <c r="H3675" s="772">
        <v>1</v>
      </c>
      <c r="I3675" s="819">
        <f t="shared" si="116"/>
        <v>1</v>
      </c>
      <c r="J3675" s="819">
        <f t="shared" si="117"/>
        <v>1</v>
      </c>
      <c r="K3675" s="941"/>
    </row>
    <row r="3676" spans="1:11">
      <c r="A3676" s="15" t="s">
        <v>5599</v>
      </c>
      <c r="B3676" s="15" t="s">
        <v>17835</v>
      </c>
      <c r="C3676" s="772" t="s">
        <v>4395</v>
      </c>
      <c r="D3676" s="17" t="s">
        <v>16222</v>
      </c>
      <c r="E3676" s="825">
        <v>0</v>
      </c>
      <c r="F3676" s="772">
        <v>0</v>
      </c>
      <c r="G3676" s="825"/>
      <c r="H3676" s="772">
        <v>1</v>
      </c>
      <c r="I3676" s="819">
        <f t="shared" si="116"/>
        <v>0</v>
      </c>
      <c r="J3676" s="819">
        <f t="shared" si="117"/>
        <v>1</v>
      </c>
      <c r="K3676" s="941"/>
    </row>
    <row r="3677" spans="1:11">
      <c r="A3677" s="15" t="s">
        <v>5599</v>
      </c>
      <c r="B3677" s="15" t="s">
        <v>17835</v>
      </c>
      <c r="C3677" s="772" t="s">
        <v>4396</v>
      </c>
      <c r="D3677" s="17" t="s">
        <v>16223</v>
      </c>
      <c r="E3677" s="825">
        <v>0</v>
      </c>
      <c r="F3677" s="772">
        <v>0</v>
      </c>
      <c r="G3677" s="825"/>
      <c r="H3677" s="772">
        <v>1</v>
      </c>
      <c r="I3677" s="819">
        <f t="shared" si="116"/>
        <v>0</v>
      </c>
      <c r="J3677" s="819">
        <f t="shared" si="117"/>
        <v>1</v>
      </c>
      <c r="K3677" s="941"/>
    </row>
    <row r="3678" spans="1:11">
      <c r="A3678" s="15" t="s">
        <v>5599</v>
      </c>
      <c r="B3678" s="15" t="s">
        <v>17835</v>
      </c>
      <c r="C3678" s="772" t="s">
        <v>4332</v>
      </c>
      <c r="D3678" s="17" t="s">
        <v>16563</v>
      </c>
      <c r="E3678" s="825">
        <v>0</v>
      </c>
      <c r="F3678" s="772">
        <v>0</v>
      </c>
      <c r="G3678" s="825"/>
      <c r="H3678" s="772">
        <v>1</v>
      </c>
      <c r="I3678" s="819">
        <f t="shared" si="116"/>
        <v>0</v>
      </c>
      <c r="J3678" s="819">
        <f t="shared" si="117"/>
        <v>1</v>
      </c>
      <c r="K3678" s="941"/>
    </row>
    <row r="3679" spans="1:11">
      <c r="A3679" s="15" t="s">
        <v>5599</v>
      </c>
      <c r="B3679" s="15" t="s">
        <v>17835</v>
      </c>
      <c r="C3679" s="772" t="s">
        <v>4185</v>
      </c>
      <c r="D3679" s="17" t="s">
        <v>16119</v>
      </c>
      <c r="E3679" s="825">
        <v>0</v>
      </c>
      <c r="F3679" s="772">
        <v>0</v>
      </c>
      <c r="G3679" s="825"/>
      <c r="H3679" s="772">
        <v>1</v>
      </c>
      <c r="I3679" s="819">
        <f t="shared" si="116"/>
        <v>0</v>
      </c>
      <c r="J3679" s="819">
        <f t="shared" si="117"/>
        <v>1</v>
      </c>
      <c r="K3679" s="941"/>
    </row>
    <row r="3680" spans="1:11">
      <c r="A3680" s="15" t="s">
        <v>5599</v>
      </c>
      <c r="B3680" s="15" t="s">
        <v>17835</v>
      </c>
      <c r="C3680" s="772" t="s">
        <v>3483</v>
      </c>
      <c r="D3680" s="17" t="s">
        <v>15789</v>
      </c>
      <c r="E3680" s="825">
        <v>0</v>
      </c>
      <c r="F3680" s="772">
        <v>0</v>
      </c>
      <c r="G3680" s="825"/>
      <c r="H3680" s="772">
        <v>1</v>
      </c>
      <c r="I3680" s="819">
        <f t="shared" si="116"/>
        <v>0</v>
      </c>
      <c r="J3680" s="819">
        <f t="shared" si="117"/>
        <v>1</v>
      </c>
      <c r="K3680" s="941"/>
    </row>
    <row r="3681" spans="1:11">
      <c r="A3681" s="15" t="s">
        <v>5599</v>
      </c>
      <c r="B3681" s="15" t="s">
        <v>17835</v>
      </c>
      <c r="C3681" s="772" t="s">
        <v>4441</v>
      </c>
      <c r="D3681" s="17" t="s">
        <v>16275</v>
      </c>
      <c r="E3681" s="825">
        <v>0</v>
      </c>
      <c r="F3681" s="772">
        <v>0</v>
      </c>
      <c r="G3681" s="825"/>
      <c r="H3681" s="772">
        <v>1</v>
      </c>
      <c r="I3681" s="819">
        <f t="shared" si="116"/>
        <v>0</v>
      </c>
      <c r="J3681" s="819">
        <f t="shared" si="117"/>
        <v>1</v>
      </c>
      <c r="K3681" s="941"/>
    </row>
    <row r="3682" spans="1:11">
      <c r="A3682" s="15" t="s">
        <v>5599</v>
      </c>
      <c r="B3682" s="15" t="s">
        <v>17835</v>
      </c>
      <c r="C3682" s="772" t="s">
        <v>1884</v>
      </c>
      <c r="D3682" s="17" t="s">
        <v>14652</v>
      </c>
      <c r="E3682" s="825">
        <v>0</v>
      </c>
      <c r="F3682" s="772">
        <v>0</v>
      </c>
      <c r="G3682" s="825"/>
      <c r="H3682" s="772">
        <v>1</v>
      </c>
      <c r="I3682" s="819">
        <f t="shared" si="116"/>
        <v>0</v>
      </c>
      <c r="J3682" s="819">
        <f t="shared" si="117"/>
        <v>1</v>
      </c>
      <c r="K3682" s="941"/>
    </row>
    <row r="3683" spans="1:11">
      <c r="A3683" s="15" t="s">
        <v>5599</v>
      </c>
      <c r="B3683" s="15" t="s">
        <v>17835</v>
      </c>
      <c r="C3683" s="772" t="s">
        <v>5460</v>
      </c>
      <c r="D3683" s="17" t="s">
        <v>16564</v>
      </c>
      <c r="E3683" s="825">
        <v>0</v>
      </c>
      <c r="F3683" s="772">
        <v>0</v>
      </c>
      <c r="G3683" s="825"/>
      <c r="H3683" s="772">
        <v>1</v>
      </c>
      <c r="I3683" s="819">
        <f t="shared" si="116"/>
        <v>0</v>
      </c>
      <c r="J3683" s="819">
        <f t="shared" si="117"/>
        <v>1</v>
      </c>
      <c r="K3683" s="941"/>
    </row>
    <row r="3684" spans="1:11">
      <c r="A3684" s="15" t="s">
        <v>5599</v>
      </c>
      <c r="B3684" s="15" t="s">
        <v>17835</v>
      </c>
      <c r="C3684" s="772" t="s">
        <v>4201</v>
      </c>
      <c r="D3684" s="17" t="s">
        <v>16131</v>
      </c>
      <c r="E3684" s="825">
        <v>0</v>
      </c>
      <c r="F3684" s="772">
        <v>0</v>
      </c>
      <c r="G3684" s="825">
        <v>5</v>
      </c>
      <c r="H3684" s="772">
        <v>1</v>
      </c>
      <c r="I3684" s="819">
        <f t="shared" si="116"/>
        <v>5</v>
      </c>
      <c r="J3684" s="819">
        <f t="shared" si="117"/>
        <v>1</v>
      </c>
      <c r="K3684" s="941"/>
    </row>
    <row r="3685" spans="1:11">
      <c r="A3685" s="15" t="s">
        <v>5599</v>
      </c>
      <c r="B3685" s="15" t="s">
        <v>17835</v>
      </c>
      <c r="C3685" s="772" t="s">
        <v>5461</v>
      </c>
      <c r="D3685" s="17" t="s">
        <v>16565</v>
      </c>
      <c r="E3685" s="825">
        <v>0</v>
      </c>
      <c r="F3685" s="772">
        <v>0</v>
      </c>
      <c r="G3685" s="825"/>
      <c r="H3685" s="772">
        <v>1</v>
      </c>
      <c r="I3685" s="819">
        <f t="shared" si="116"/>
        <v>0</v>
      </c>
      <c r="J3685" s="819">
        <f t="shared" si="117"/>
        <v>1</v>
      </c>
      <c r="K3685" s="941"/>
    </row>
    <row r="3686" spans="1:11">
      <c r="A3686" s="15" t="s">
        <v>5599</v>
      </c>
      <c r="B3686" s="15" t="s">
        <v>17835</v>
      </c>
      <c r="C3686" s="772" t="s">
        <v>4952</v>
      </c>
      <c r="D3686" s="17" t="s">
        <v>16566</v>
      </c>
      <c r="E3686" s="825">
        <v>0</v>
      </c>
      <c r="F3686" s="772">
        <v>0</v>
      </c>
      <c r="G3686" s="825"/>
      <c r="H3686" s="772">
        <v>1</v>
      </c>
      <c r="I3686" s="819">
        <f t="shared" si="116"/>
        <v>0</v>
      </c>
      <c r="J3686" s="819">
        <f t="shared" si="117"/>
        <v>1</v>
      </c>
      <c r="K3686" s="941"/>
    </row>
    <row r="3687" spans="1:11">
      <c r="A3687" s="15" t="s">
        <v>5599</v>
      </c>
      <c r="B3687" s="15" t="s">
        <v>17835</v>
      </c>
      <c r="C3687" s="772" t="s">
        <v>5462</v>
      </c>
      <c r="D3687" s="17" t="s">
        <v>5463</v>
      </c>
      <c r="E3687" s="825">
        <v>0</v>
      </c>
      <c r="F3687" s="772">
        <v>0</v>
      </c>
      <c r="G3687" s="825"/>
      <c r="H3687" s="772">
        <v>1</v>
      </c>
      <c r="I3687" s="819">
        <f t="shared" si="116"/>
        <v>0</v>
      </c>
      <c r="J3687" s="819">
        <f t="shared" si="117"/>
        <v>1</v>
      </c>
      <c r="K3687" s="941"/>
    </row>
    <row r="3688" spans="1:11">
      <c r="A3688" s="15" t="s">
        <v>5599</v>
      </c>
      <c r="B3688" s="15" t="s">
        <v>17835</v>
      </c>
      <c r="C3688" s="772" t="s">
        <v>5464</v>
      </c>
      <c r="D3688" s="17" t="s">
        <v>5465</v>
      </c>
      <c r="E3688" s="825">
        <v>0</v>
      </c>
      <c r="F3688" s="772">
        <v>0</v>
      </c>
      <c r="G3688" s="825"/>
      <c r="H3688" s="772">
        <v>1</v>
      </c>
      <c r="I3688" s="819">
        <f t="shared" si="116"/>
        <v>0</v>
      </c>
      <c r="J3688" s="819">
        <f t="shared" si="117"/>
        <v>1</v>
      </c>
      <c r="K3688" s="941"/>
    </row>
    <row r="3689" spans="1:11">
      <c r="A3689" s="15" t="s">
        <v>5599</v>
      </c>
      <c r="B3689" s="15" t="s">
        <v>17835</v>
      </c>
      <c r="C3689" s="772" t="s">
        <v>5466</v>
      </c>
      <c r="D3689" s="17" t="s">
        <v>5467</v>
      </c>
      <c r="E3689" s="825">
        <v>0</v>
      </c>
      <c r="F3689" s="772">
        <v>0</v>
      </c>
      <c r="G3689" s="825"/>
      <c r="H3689" s="772">
        <v>1</v>
      </c>
      <c r="I3689" s="819">
        <f t="shared" si="116"/>
        <v>0</v>
      </c>
      <c r="J3689" s="819">
        <f t="shared" si="117"/>
        <v>1</v>
      </c>
      <c r="K3689" s="941"/>
    </row>
    <row r="3690" spans="1:11">
      <c r="A3690" s="15" t="s">
        <v>5599</v>
      </c>
      <c r="B3690" s="15" t="s">
        <v>17835</v>
      </c>
      <c r="C3690" s="772" t="s">
        <v>5468</v>
      </c>
      <c r="D3690" s="17" t="s">
        <v>5469</v>
      </c>
      <c r="E3690" s="825">
        <v>0</v>
      </c>
      <c r="F3690" s="772">
        <v>0</v>
      </c>
      <c r="G3690" s="825">
        <v>1</v>
      </c>
      <c r="H3690" s="772">
        <v>1</v>
      </c>
      <c r="I3690" s="819">
        <f t="shared" si="116"/>
        <v>1</v>
      </c>
      <c r="J3690" s="819">
        <f t="shared" si="117"/>
        <v>1</v>
      </c>
      <c r="K3690" s="941"/>
    </row>
    <row r="3691" spans="1:11">
      <c r="A3691" s="15" t="s">
        <v>5599</v>
      </c>
      <c r="B3691" s="15" t="s">
        <v>17835</v>
      </c>
      <c r="C3691" s="772" t="s">
        <v>5470</v>
      </c>
      <c r="D3691" s="17" t="s">
        <v>5471</v>
      </c>
      <c r="E3691" s="825">
        <v>0</v>
      </c>
      <c r="F3691" s="772">
        <v>0</v>
      </c>
      <c r="G3691" s="825">
        <v>1</v>
      </c>
      <c r="H3691" s="772">
        <v>2</v>
      </c>
      <c r="I3691" s="819">
        <f t="shared" si="116"/>
        <v>1</v>
      </c>
      <c r="J3691" s="819">
        <f t="shared" si="117"/>
        <v>2</v>
      </c>
      <c r="K3691" s="941"/>
    </row>
    <row r="3692" spans="1:11">
      <c r="A3692" s="15" t="s">
        <v>5599</v>
      </c>
      <c r="B3692" s="15" t="s">
        <v>17835</v>
      </c>
      <c r="C3692" s="772" t="s">
        <v>4391</v>
      </c>
      <c r="D3692" s="17" t="s">
        <v>5472</v>
      </c>
      <c r="E3692" s="825">
        <v>0</v>
      </c>
      <c r="F3692" s="772">
        <v>0</v>
      </c>
      <c r="G3692" s="825"/>
      <c r="H3692" s="772">
        <v>2</v>
      </c>
      <c r="I3692" s="819">
        <f t="shared" si="116"/>
        <v>0</v>
      </c>
      <c r="J3692" s="819">
        <f t="shared" si="117"/>
        <v>2</v>
      </c>
      <c r="K3692" s="941"/>
    </row>
    <row r="3693" spans="1:11">
      <c r="A3693" s="15" t="s">
        <v>5599</v>
      </c>
      <c r="B3693" s="15" t="s">
        <v>17835</v>
      </c>
      <c r="C3693" s="772" t="s">
        <v>4399</v>
      </c>
      <c r="D3693" s="17" t="s">
        <v>16226</v>
      </c>
      <c r="E3693" s="825">
        <v>0</v>
      </c>
      <c r="F3693" s="772">
        <v>0</v>
      </c>
      <c r="G3693" s="825">
        <v>1</v>
      </c>
      <c r="H3693" s="772">
        <v>1</v>
      </c>
      <c r="I3693" s="819">
        <f t="shared" si="116"/>
        <v>1</v>
      </c>
      <c r="J3693" s="819">
        <f t="shared" si="117"/>
        <v>1</v>
      </c>
      <c r="K3693" s="941"/>
    </row>
    <row r="3694" spans="1:11">
      <c r="A3694" s="15" t="s">
        <v>5599</v>
      </c>
      <c r="B3694" s="15" t="s">
        <v>17835</v>
      </c>
      <c r="C3694" s="772" t="s">
        <v>5473</v>
      </c>
      <c r="D3694" s="17" t="s">
        <v>5474</v>
      </c>
      <c r="E3694" s="825">
        <v>0</v>
      </c>
      <c r="F3694" s="772">
        <v>0</v>
      </c>
      <c r="G3694" s="825">
        <v>3</v>
      </c>
      <c r="H3694" s="772">
        <v>1</v>
      </c>
      <c r="I3694" s="819">
        <f t="shared" si="116"/>
        <v>3</v>
      </c>
      <c r="J3694" s="819">
        <f t="shared" si="117"/>
        <v>1</v>
      </c>
      <c r="K3694" s="941"/>
    </row>
    <row r="3695" spans="1:11">
      <c r="A3695" s="15" t="s">
        <v>5599</v>
      </c>
      <c r="B3695" s="15" t="s">
        <v>17835</v>
      </c>
      <c r="C3695" s="772" t="s">
        <v>4426</v>
      </c>
      <c r="D3695" s="17" t="s">
        <v>16258</v>
      </c>
      <c r="E3695" s="825">
        <v>0</v>
      </c>
      <c r="F3695" s="772">
        <v>0</v>
      </c>
      <c r="G3695" s="825"/>
      <c r="H3695" s="772">
        <v>1</v>
      </c>
      <c r="I3695" s="819">
        <f t="shared" si="116"/>
        <v>0</v>
      </c>
      <c r="J3695" s="819">
        <f t="shared" si="117"/>
        <v>1</v>
      </c>
      <c r="K3695" s="941"/>
    </row>
    <row r="3696" spans="1:11">
      <c r="A3696" s="15" t="s">
        <v>5599</v>
      </c>
      <c r="B3696" s="15" t="s">
        <v>17835</v>
      </c>
      <c r="C3696" s="772" t="s">
        <v>5475</v>
      </c>
      <c r="D3696" s="17" t="s">
        <v>5476</v>
      </c>
      <c r="E3696" s="825">
        <v>0</v>
      </c>
      <c r="F3696" s="772">
        <v>0</v>
      </c>
      <c r="G3696" s="825"/>
      <c r="H3696" s="772">
        <v>1</v>
      </c>
      <c r="I3696" s="819">
        <f t="shared" si="116"/>
        <v>0</v>
      </c>
      <c r="J3696" s="819">
        <f t="shared" si="117"/>
        <v>1</v>
      </c>
      <c r="K3696" s="941"/>
    </row>
    <row r="3697" spans="1:11">
      <c r="A3697" s="15" t="s">
        <v>5599</v>
      </c>
      <c r="B3697" s="15" t="s">
        <v>17835</v>
      </c>
      <c r="C3697" s="772" t="s">
        <v>4428</v>
      </c>
      <c r="D3697" s="17" t="s">
        <v>16260</v>
      </c>
      <c r="E3697" s="825">
        <v>0</v>
      </c>
      <c r="F3697" s="772">
        <v>0</v>
      </c>
      <c r="G3697" s="825"/>
      <c r="H3697" s="772">
        <v>1</v>
      </c>
      <c r="I3697" s="819">
        <f t="shared" si="116"/>
        <v>0</v>
      </c>
      <c r="J3697" s="819">
        <f t="shared" si="117"/>
        <v>1</v>
      </c>
      <c r="K3697" s="941"/>
    </row>
    <row r="3698" spans="1:11">
      <c r="A3698" s="15" t="s">
        <v>5599</v>
      </c>
      <c r="B3698" s="15" t="s">
        <v>17835</v>
      </c>
      <c r="C3698" s="772" t="s">
        <v>4430</v>
      </c>
      <c r="D3698" s="17" t="s">
        <v>16263</v>
      </c>
      <c r="E3698" s="825">
        <v>0</v>
      </c>
      <c r="F3698" s="772">
        <v>0</v>
      </c>
      <c r="G3698" s="825">
        <v>2</v>
      </c>
      <c r="H3698" s="772">
        <v>2</v>
      </c>
      <c r="I3698" s="819">
        <f t="shared" si="116"/>
        <v>2</v>
      </c>
      <c r="J3698" s="819">
        <f t="shared" si="117"/>
        <v>2</v>
      </c>
      <c r="K3698" s="941"/>
    </row>
    <row r="3699" spans="1:11">
      <c r="A3699" s="15" t="s">
        <v>5599</v>
      </c>
      <c r="B3699" s="15" t="s">
        <v>17835</v>
      </c>
      <c r="C3699" s="772" t="s">
        <v>5477</v>
      </c>
      <c r="D3699" s="17" t="s">
        <v>5478</v>
      </c>
      <c r="E3699" s="825">
        <v>0</v>
      </c>
      <c r="F3699" s="772">
        <v>0</v>
      </c>
      <c r="G3699" s="825">
        <v>5</v>
      </c>
      <c r="H3699" s="772">
        <v>5</v>
      </c>
      <c r="I3699" s="819">
        <f t="shared" si="116"/>
        <v>5</v>
      </c>
      <c r="J3699" s="819">
        <f t="shared" si="117"/>
        <v>5</v>
      </c>
      <c r="K3699" s="941"/>
    </row>
    <row r="3700" spans="1:11">
      <c r="A3700" s="15" t="s">
        <v>5599</v>
      </c>
      <c r="B3700" s="15" t="s">
        <v>17835</v>
      </c>
      <c r="C3700" s="772" t="s">
        <v>5479</v>
      </c>
      <c r="D3700" s="17" t="s">
        <v>5480</v>
      </c>
      <c r="E3700" s="825">
        <v>0</v>
      </c>
      <c r="F3700" s="772">
        <v>0</v>
      </c>
      <c r="G3700" s="825">
        <v>8</v>
      </c>
      <c r="H3700" s="772">
        <v>10</v>
      </c>
      <c r="I3700" s="819">
        <f t="shared" si="116"/>
        <v>8</v>
      </c>
      <c r="J3700" s="819">
        <f t="shared" si="117"/>
        <v>10</v>
      </c>
      <c r="K3700" s="941"/>
    </row>
    <row r="3701" spans="1:11">
      <c r="A3701" s="15" t="s">
        <v>5599</v>
      </c>
      <c r="B3701" s="15" t="s">
        <v>17835</v>
      </c>
      <c r="C3701" s="772" t="s">
        <v>5481</v>
      </c>
      <c r="D3701" s="17" t="s">
        <v>5482</v>
      </c>
      <c r="E3701" s="825">
        <v>0</v>
      </c>
      <c r="F3701" s="772">
        <v>0</v>
      </c>
      <c r="G3701" s="825">
        <v>1</v>
      </c>
      <c r="H3701" s="772">
        <v>1</v>
      </c>
      <c r="I3701" s="819">
        <f t="shared" si="116"/>
        <v>1</v>
      </c>
      <c r="J3701" s="819">
        <f t="shared" si="117"/>
        <v>1</v>
      </c>
      <c r="K3701" s="941"/>
    </row>
    <row r="3702" spans="1:11">
      <c r="A3702" s="15" t="s">
        <v>5599</v>
      </c>
      <c r="B3702" s="15" t="s">
        <v>17835</v>
      </c>
      <c r="C3702" s="772" t="s">
        <v>5483</v>
      </c>
      <c r="D3702" s="17" t="s">
        <v>5484</v>
      </c>
      <c r="E3702" s="825">
        <v>0</v>
      </c>
      <c r="F3702" s="772">
        <v>0</v>
      </c>
      <c r="G3702" s="825"/>
      <c r="H3702" s="772">
        <v>1</v>
      </c>
      <c r="I3702" s="819">
        <f t="shared" si="116"/>
        <v>0</v>
      </c>
      <c r="J3702" s="819">
        <f t="shared" si="117"/>
        <v>1</v>
      </c>
      <c r="K3702" s="941"/>
    </row>
    <row r="3703" spans="1:11">
      <c r="A3703" s="15" t="s">
        <v>5599</v>
      </c>
      <c r="B3703" s="15" t="s">
        <v>17835</v>
      </c>
      <c r="C3703" s="772" t="s">
        <v>5485</v>
      </c>
      <c r="D3703" s="17" t="s">
        <v>5486</v>
      </c>
      <c r="E3703" s="825">
        <v>0</v>
      </c>
      <c r="F3703" s="772">
        <v>0</v>
      </c>
      <c r="G3703" s="825">
        <v>3</v>
      </c>
      <c r="H3703" s="772">
        <v>1</v>
      </c>
      <c r="I3703" s="819">
        <f t="shared" si="116"/>
        <v>3</v>
      </c>
      <c r="J3703" s="819">
        <f t="shared" si="117"/>
        <v>1</v>
      </c>
      <c r="K3703" s="941"/>
    </row>
    <row r="3704" spans="1:11">
      <c r="A3704" s="15" t="s">
        <v>5599</v>
      </c>
      <c r="B3704" s="15" t="s">
        <v>17835</v>
      </c>
      <c r="C3704" s="772" t="s">
        <v>5487</v>
      </c>
      <c r="D3704" s="17" t="s">
        <v>5488</v>
      </c>
      <c r="E3704" s="825">
        <v>0</v>
      </c>
      <c r="F3704" s="772">
        <v>0</v>
      </c>
      <c r="G3704" s="825"/>
      <c r="H3704" s="772">
        <v>1</v>
      </c>
      <c r="I3704" s="819">
        <f t="shared" si="116"/>
        <v>0</v>
      </c>
      <c r="J3704" s="819">
        <f t="shared" si="117"/>
        <v>1</v>
      </c>
      <c r="K3704" s="941"/>
    </row>
    <row r="3705" spans="1:11">
      <c r="A3705" s="15" t="s">
        <v>5599</v>
      </c>
      <c r="B3705" s="15" t="s">
        <v>17835</v>
      </c>
      <c r="C3705" s="772" t="s">
        <v>4432</v>
      </c>
      <c r="D3705" s="17" t="s">
        <v>16265</v>
      </c>
      <c r="E3705" s="825">
        <v>0</v>
      </c>
      <c r="F3705" s="772">
        <v>0</v>
      </c>
      <c r="G3705" s="825"/>
      <c r="H3705" s="772">
        <v>0</v>
      </c>
      <c r="I3705" s="819">
        <f t="shared" si="116"/>
        <v>0</v>
      </c>
      <c r="J3705" s="819">
        <f t="shared" si="117"/>
        <v>0</v>
      </c>
      <c r="K3705" s="941"/>
    </row>
    <row r="3706" spans="1:11">
      <c r="A3706" s="15" t="s">
        <v>5599</v>
      </c>
      <c r="B3706" s="15" t="s">
        <v>17835</v>
      </c>
      <c r="C3706" s="772" t="s">
        <v>3983</v>
      </c>
      <c r="D3706" s="17" t="s">
        <v>3984</v>
      </c>
      <c r="E3706" s="825">
        <v>0</v>
      </c>
      <c r="F3706" s="772">
        <v>0</v>
      </c>
      <c r="G3706" s="825"/>
      <c r="H3706" s="772">
        <v>1</v>
      </c>
      <c r="I3706" s="819">
        <f t="shared" si="116"/>
        <v>0</v>
      </c>
      <c r="J3706" s="819">
        <f t="shared" si="117"/>
        <v>1</v>
      </c>
      <c r="K3706" s="941"/>
    </row>
    <row r="3707" spans="1:11">
      <c r="A3707" s="15" t="s">
        <v>5599</v>
      </c>
      <c r="B3707" s="15" t="s">
        <v>17835</v>
      </c>
      <c r="C3707" s="772" t="s">
        <v>4077</v>
      </c>
      <c r="D3707" s="17" t="s">
        <v>16063</v>
      </c>
      <c r="E3707" s="825">
        <v>0</v>
      </c>
      <c r="F3707" s="772">
        <v>0</v>
      </c>
      <c r="G3707" s="825">
        <v>1</v>
      </c>
      <c r="H3707" s="772">
        <v>2</v>
      </c>
      <c r="I3707" s="819">
        <f t="shared" si="116"/>
        <v>1</v>
      </c>
      <c r="J3707" s="819">
        <f t="shared" si="117"/>
        <v>2</v>
      </c>
      <c r="K3707" s="941"/>
    </row>
    <row r="3708" spans="1:11">
      <c r="A3708" s="15" t="s">
        <v>5599</v>
      </c>
      <c r="B3708" s="15" t="s">
        <v>17835</v>
      </c>
      <c r="C3708" s="772" t="s">
        <v>5489</v>
      </c>
      <c r="D3708" s="17" t="s">
        <v>5490</v>
      </c>
      <c r="E3708" s="825">
        <v>0</v>
      </c>
      <c r="F3708" s="772">
        <v>0</v>
      </c>
      <c r="G3708" s="825">
        <v>1</v>
      </c>
      <c r="H3708" s="772">
        <v>1</v>
      </c>
      <c r="I3708" s="819">
        <f t="shared" si="116"/>
        <v>1</v>
      </c>
      <c r="J3708" s="819">
        <f t="shared" si="117"/>
        <v>1</v>
      </c>
      <c r="K3708" s="941"/>
    </row>
    <row r="3709" spans="1:11">
      <c r="A3709" s="15" t="s">
        <v>5599</v>
      </c>
      <c r="B3709" s="15" t="s">
        <v>17835</v>
      </c>
      <c r="C3709" s="772" t="s">
        <v>4694</v>
      </c>
      <c r="D3709" s="17" t="s">
        <v>5491</v>
      </c>
      <c r="E3709" s="825">
        <v>0</v>
      </c>
      <c r="F3709" s="772">
        <v>0</v>
      </c>
      <c r="G3709" s="825">
        <v>2</v>
      </c>
      <c r="H3709" s="772">
        <v>7</v>
      </c>
      <c r="I3709" s="819">
        <f t="shared" si="116"/>
        <v>2</v>
      </c>
      <c r="J3709" s="819">
        <f t="shared" si="117"/>
        <v>7</v>
      </c>
      <c r="K3709" s="941"/>
    </row>
    <row r="3710" spans="1:11">
      <c r="A3710" s="15" t="s">
        <v>5599</v>
      </c>
      <c r="B3710" s="15" t="s">
        <v>17835</v>
      </c>
      <c r="C3710" s="772" t="s">
        <v>4349</v>
      </c>
      <c r="D3710" s="17" t="s">
        <v>16173</v>
      </c>
      <c r="E3710" s="825">
        <v>0</v>
      </c>
      <c r="F3710" s="772">
        <v>0</v>
      </c>
      <c r="G3710" s="825"/>
      <c r="H3710" s="772">
        <v>1</v>
      </c>
      <c r="I3710" s="819">
        <f t="shared" si="116"/>
        <v>0</v>
      </c>
      <c r="J3710" s="819">
        <f t="shared" si="117"/>
        <v>1</v>
      </c>
      <c r="K3710" s="941"/>
    </row>
    <row r="3711" spans="1:11">
      <c r="A3711" s="15" t="s">
        <v>5599</v>
      </c>
      <c r="B3711" s="15" t="s">
        <v>17835</v>
      </c>
      <c r="C3711" s="772" t="s">
        <v>5492</v>
      </c>
      <c r="D3711" s="17" t="s">
        <v>5493</v>
      </c>
      <c r="E3711" s="825">
        <v>0</v>
      </c>
      <c r="F3711" s="772">
        <v>0</v>
      </c>
      <c r="G3711" s="825"/>
      <c r="H3711" s="772">
        <v>1</v>
      </c>
      <c r="I3711" s="819">
        <f t="shared" si="116"/>
        <v>0</v>
      </c>
      <c r="J3711" s="819">
        <f t="shared" si="117"/>
        <v>1</v>
      </c>
      <c r="K3711" s="941"/>
    </row>
    <row r="3712" spans="1:11">
      <c r="A3712" s="15" t="s">
        <v>5599</v>
      </c>
      <c r="B3712" s="15" t="s">
        <v>17835</v>
      </c>
      <c r="C3712" s="772" t="s">
        <v>4355</v>
      </c>
      <c r="D3712" s="17" t="s">
        <v>16183</v>
      </c>
      <c r="E3712" s="825">
        <v>0</v>
      </c>
      <c r="F3712" s="772">
        <v>0</v>
      </c>
      <c r="G3712" s="825"/>
      <c r="H3712" s="772">
        <v>1</v>
      </c>
      <c r="I3712" s="819">
        <f t="shared" si="116"/>
        <v>0</v>
      </c>
      <c r="J3712" s="819">
        <f t="shared" si="117"/>
        <v>1</v>
      </c>
      <c r="K3712" s="941"/>
    </row>
    <row r="3713" spans="1:11">
      <c r="A3713" s="15" t="s">
        <v>5599</v>
      </c>
      <c r="B3713" s="15" t="s">
        <v>17835</v>
      </c>
      <c r="C3713" s="772" t="s">
        <v>5494</v>
      </c>
      <c r="D3713" s="17" t="s">
        <v>5495</v>
      </c>
      <c r="E3713" s="825">
        <v>0</v>
      </c>
      <c r="F3713" s="772">
        <v>0</v>
      </c>
      <c r="G3713" s="825"/>
      <c r="H3713" s="772">
        <v>1</v>
      </c>
      <c r="I3713" s="819">
        <f t="shared" ref="I3713:I3776" si="118">E3713+G3713</f>
        <v>0</v>
      </c>
      <c r="J3713" s="819">
        <f t="shared" ref="J3713:J3776" si="119">F3713+H3713</f>
        <v>1</v>
      </c>
      <c r="K3713" s="941"/>
    </row>
    <row r="3714" spans="1:11">
      <c r="A3714" s="15" t="s">
        <v>5599</v>
      </c>
      <c r="B3714" s="15" t="s">
        <v>17835</v>
      </c>
      <c r="C3714" s="772" t="s">
        <v>5496</v>
      </c>
      <c r="D3714" s="17" t="s">
        <v>5497</v>
      </c>
      <c r="E3714" s="825">
        <v>0</v>
      </c>
      <c r="F3714" s="772">
        <v>0</v>
      </c>
      <c r="G3714" s="825"/>
      <c r="H3714" s="772">
        <v>1</v>
      </c>
      <c r="I3714" s="819">
        <f t="shared" si="118"/>
        <v>0</v>
      </c>
      <c r="J3714" s="819">
        <f t="shared" si="119"/>
        <v>1</v>
      </c>
      <c r="K3714" s="941"/>
    </row>
    <row r="3715" spans="1:11">
      <c r="A3715" s="15" t="s">
        <v>5599</v>
      </c>
      <c r="B3715" s="15" t="s">
        <v>17835</v>
      </c>
      <c r="C3715" s="772" t="s">
        <v>4373</v>
      </c>
      <c r="D3715" s="17" t="s">
        <v>16203</v>
      </c>
      <c r="E3715" s="825">
        <v>0</v>
      </c>
      <c r="F3715" s="772">
        <v>0</v>
      </c>
      <c r="G3715" s="825">
        <v>2</v>
      </c>
      <c r="H3715" s="772">
        <v>2</v>
      </c>
      <c r="I3715" s="819">
        <f t="shared" si="118"/>
        <v>2</v>
      </c>
      <c r="J3715" s="819">
        <f t="shared" si="119"/>
        <v>2</v>
      </c>
      <c r="K3715" s="941"/>
    </row>
    <row r="3716" spans="1:11">
      <c r="A3716" s="15" t="s">
        <v>5599</v>
      </c>
      <c r="B3716" s="15" t="s">
        <v>17835</v>
      </c>
      <c r="C3716" s="772" t="s">
        <v>5498</v>
      </c>
      <c r="D3716" s="17" t="s">
        <v>5499</v>
      </c>
      <c r="E3716" s="825">
        <v>0</v>
      </c>
      <c r="F3716" s="772">
        <v>0</v>
      </c>
      <c r="G3716" s="825"/>
      <c r="H3716" s="772">
        <v>1</v>
      </c>
      <c r="I3716" s="819">
        <f t="shared" si="118"/>
        <v>0</v>
      </c>
      <c r="J3716" s="819">
        <f t="shared" si="119"/>
        <v>1</v>
      </c>
      <c r="K3716" s="941"/>
    </row>
    <row r="3717" spans="1:11">
      <c r="A3717" s="15" t="s">
        <v>5599</v>
      </c>
      <c r="B3717" s="15" t="s">
        <v>17835</v>
      </c>
      <c r="C3717" s="772" t="s">
        <v>4382</v>
      </c>
      <c r="D3717" s="17" t="s">
        <v>16212</v>
      </c>
      <c r="E3717" s="825">
        <v>0</v>
      </c>
      <c r="F3717" s="772">
        <v>0</v>
      </c>
      <c r="G3717" s="825">
        <v>12</v>
      </c>
      <c r="H3717" s="772">
        <v>15</v>
      </c>
      <c r="I3717" s="819">
        <f t="shared" si="118"/>
        <v>12</v>
      </c>
      <c r="J3717" s="819">
        <f t="shared" si="119"/>
        <v>15</v>
      </c>
      <c r="K3717" s="941"/>
    </row>
    <row r="3718" spans="1:11">
      <c r="A3718" s="15" t="s">
        <v>5599</v>
      </c>
      <c r="B3718" s="15" t="s">
        <v>17835</v>
      </c>
      <c r="C3718" s="772" t="s">
        <v>4383</v>
      </c>
      <c r="D3718" s="17" t="s">
        <v>4384</v>
      </c>
      <c r="E3718" s="825">
        <v>0</v>
      </c>
      <c r="F3718" s="772">
        <v>0</v>
      </c>
      <c r="G3718" s="825"/>
      <c r="H3718" s="772">
        <v>3</v>
      </c>
      <c r="I3718" s="819">
        <f t="shared" si="118"/>
        <v>0</v>
      </c>
      <c r="J3718" s="819">
        <f t="shared" si="119"/>
        <v>3</v>
      </c>
      <c r="K3718" s="941"/>
    </row>
    <row r="3719" spans="1:11">
      <c r="A3719" s="15" t="s">
        <v>5599</v>
      </c>
      <c r="B3719" s="15" t="s">
        <v>17835</v>
      </c>
      <c r="C3719" s="772" t="s">
        <v>5500</v>
      </c>
      <c r="D3719" s="17" t="s">
        <v>5501</v>
      </c>
      <c r="E3719" s="825">
        <v>0</v>
      </c>
      <c r="F3719" s="772">
        <v>0</v>
      </c>
      <c r="G3719" s="825">
        <v>1</v>
      </c>
      <c r="H3719" s="772">
        <v>2</v>
      </c>
      <c r="I3719" s="819">
        <f t="shared" si="118"/>
        <v>1</v>
      </c>
      <c r="J3719" s="819">
        <f t="shared" si="119"/>
        <v>2</v>
      </c>
      <c r="K3719" s="941"/>
    </row>
    <row r="3720" spans="1:11">
      <c r="A3720" s="15" t="s">
        <v>5599</v>
      </c>
      <c r="B3720" s="15" t="s">
        <v>17835</v>
      </c>
      <c r="C3720" s="772" t="s">
        <v>4393</v>
      </c>
      <c r="D3720" s="17" t="s">
        <v>16220</v>
      </c>
      <c r="E3720" s="825">
        <v>0</v>
      </c>
      <c r="F3720" s="772">
        <v>0</v>
      </c>
      <c r="G3720" s="825">
        <v>8</v>
      </c>
      <c r="H3720" s="772">
        <v>10</v>
      </c>
      <c r="I3720" s="819">
        <f t="shared" si="118"/>
        <v>8</v>
      </c>
      <c r="J3720" s="819">
        <f t="shared" si="119"/>
        <v>10</v>
      </c>
      <c r="K3720" s="941"/>
    </row>
    <row r="3721" spans="1:11">
      <c r="A3721" s="15" t="s">
        <v>5599</v>
      </c>
      <c r="B3721" s="15" t="s">
        <v>17835</v>
      </c>
      <c r="C3721" s="772" t="s">
        <v>5502</v>
      </c>
      <c r="D3721" s="17" t="s">
        <v>5503</v>
      </c>
      <c r="E3721" s="825">
        <v>0</v>
      </c>
      <c r="F3721" s="772">
        <v>0</v>
      </c>
      <c r="G3721" s="825"/>
      <c r="H3721" s="772">
        <v>1</v>
      </c>
      <c r="I3721" s="819">
        <f t="shared" si="118"/>
        <v>0</v>
      </c>
      <c r="J3721" s="819">
        <f t="shared" si="119"/>
        <v>1</v>
      </c>
      <c r="K3721" s="941"/>
    </row>
    <row r="3722" spans="1:11">
      <c r="A3722" s="15" t="s">
        <v>5599</v>
      </c>
      <c r="B3722" s="15" t="s">
        <v>17835</v>
      </c>
      <c r="C3722" s="772" t="s">
        <v>4427</v>
      </c>
      <c r="D3722" s="17" t="s">
        <v>16259</v>
      </c>
      <c r="E3722" s="825">
        <v>0</v>
      </c>
      <c r="F3722" s="772">
        <v>0</v>
      </c>
      <c r="G3722" s="825"/>
      <c r="H3722" s="772">
        <v>1</v>
      </c>
      <c r="I3722" s="819">
        <f t="shared" si="118"/>
        <v>0</v>
      </c>
      <c r="J3722" s="819">
        <f t="shared" si="119"/>
        <v>1</v>
      </c>
      <c r="K3722" s="941"/>
    </row>
    <row r="3723" spans="1:11">
      <c r="A3723" s="15" t="s">
        <v>5599</v>
      </c>
      <c r="B3723" s="15" t="s">
        <v>17835</v>
      </c>
      <c r="C3723" s="772" t="s">
        <v>4166</v>
      </c>
      <c r="D3723" s="17" t="s">
        <v>16106</v>
      </c>
      <c r="E3723" s="825">
        <v>0</v>
      </c>
      <c r="F3723" s="772">
        <v>0</v>
      </c>
      <c r="G3723" s="825"/>
      <c r="H3723" s="772">
        <v>1</v>
      </c>
      <c r="I3723" s="819">
        <f t="shared" si="118"/>
        <v>0</v>
      </c>
      <c r="J3723" s="819">
        <f t="shared" si="119"/>
        <v>1</v>
      </c>
      <c r="K3723" s="941"/>
    </row>
    <row r="3724" spans="1:11">
      <c r="A3724" s="15" t="s">
        <v>5599</v>
      </c>
      <c r="B3724" s="15" t="s">
        <v>17835</v>
      </c>
      <c r="C3724" s="772" t="s">
        <v>4188</v>
      </c>
      <c r="D3724" s="17" t="s">
        <v>16122</v>
      </c>
      <c r="E3724" s="825">
        <v>0</v>
      </c>
      <c r="F3724" s="772">
        <v>0</v>
      </c>
      <c r="G3724" s="825"/>
      <c r="H3724" s="772">
        <v>1</v>
      </c>
      <c r="I3724" s="819">
        <f t="shared" si="118"/>
        <v>0</v>
      </c>
      <c r="J3724" s="819">
        <f t="shared" si="119"/>
        <v>1</v>
      </c>
      <c r="K3724" s="941"/>
    </row>
    <row r="3725" spans="1:11">
      <c r="A3725" s="15" t="s">
        <v>5599</v>
      </c>
      <c r="B3725" s="15" t="s">
        <v>17835</v>
      </c>
      <c r="C3725" s="772" t="s">
        <v>4189</v>
      </c>
      <c r="D3725" s="17" t="s">
        <v>16123</v>
      </c>
      <c r="E3725" s="825">
        <v>0</v>
      </c>
      <c r="F3725" s="772">
        <v>0</v>
      </c>
      <c r="G3725" s="825">
        <v>1</v>
      </c>
      <c r="H3725" s="772">
        <v>1</v>
      </c>
      <c r="I3725" s="819">
        <f t="shared" si="118"/>
        <v>1</v>
      </c>
      <c r="J3725" s="819">
        <f t="shared" si="119"/>
        <v>1</v>
      </c>
      <c r="K3725" s="941"/>
    </row>
    <row r="3726" spans="1:11">
      <c r="A3726" s="15" t="s">
        <v>5599</v>
      </c>
      <c r="B3726" s="15" t="s">
        <v>17835</v>
      </c>
      <c r="C3726" s="772" t="s">
        <v>5504</v>
      </c>
      <c r="D3726" s="17" t="s">
        <v>5505</v>
      </c>
      <c r="E3726" s="825">
        <v>0</v>
      </c>
      <c r="F3726" s="772">
        <v>0</v>
      </c>
      <c r="G3726" s="825"/>
      <c r="H3726" s="772">
        <v>1</v>
      </c>
      <c r="I3726" s="819">
        <f t="shared" si="118"/>
        <v>0</v>
      </c>
      <c r="J3726" s="819">
        <f t="shared" si="119"/>
        <v>1</v>
      </c>
      <c r="K3726" s="941"/>
    </row>
    <row r="3727" spans="1:11">
      <c r="A3727" s="15" t="s">
        <v>5599</v>
      </c>
      <c r="B3727" s="15" t="s">
        <v>17835</v>
      </c>
      <c r="C3727" s="772" t="s">
        <v>4193</v>
      </c>
      <c r="D3727" s="17" t="s">
        <v>16127</v>
      </c>
      <c r="E3727" s="825">
        <v>0</v>
      </c>
      <c r="F3727" s="772">
        <v>0</v>
      </c>
      <c r="G3727" s="825">
        <v>2</v>
      </c>
      <c r="H3727" s="772">
        <v>1</v>
      </c>
      <c r="I3727" s="819">
        <f t="shared" si="118"/>
        <v>2</v>
      </c>
      <c r="J3727" s="819">
        <f t="shared" si="119"/>
        <v>1</v>
      </c>
      <c r="K3727" s="941"/>
    </row>
    <row r="3728" spans="1:11">
      <c r="A3728" s="15" t="s">
        <v>5599</v>
      </c>
      <c r="B3728" s="15" t="s">
        <v>17835</v>
      </c>
      <c r="C3728" s="772" t="s">
        <v>4195</v>
      </c>
      <c r="D3728" s="17" t="s">
        <v>16129</v>
      </c>
      <c r="E3728" s="825">
        <v>0</v>
      </c>
      <c r="F3728" s="772">
        <v>0</v>
      </c>
      <c r="G3728" s="825">
        <v>1</v>
      </c>
      <c r="H3728" s="772">
        <v>1</v>
      </c>
      <c r="I3728" s="819">
        <f t="shared" si="118"/>
        <v>1</v>
      </c>
      <c r="J3728" s="819">
        <f t="shared" si="119"/>
        <v>1</v>
      </c>
      <c r="K3728" s="941"/>
    </row>
    <row r="3729" spans="1:11">
      <c r="A3729" s="15" t="s">
        <v>5599</v>
      </c>
      <c r="B3729" s="15" t="s">
        <v>17835</v>
      </c>
      <c r="C3729" s="772" t="s">
        <v>4196</v>
      </c>
      <c r="D3729" s="17" t="s">
        <v>4197</v>
      </c>
      <c r="E3729" s="825">
        <v>0</v>
      </c>
      <c r="F3729" s="772">
        <v>0</v>
      </c>
      <c r="G3729" s="825">
        <v>3</v>
      </c>
      <c r="H3729" s="772">
        <v>1</v>
      </c>
      <c r="I3729" s="819">
        <f t="shared" si="118"/>
        <v>3</v>
      </c>
      <c r="J3729" s="819">
        <f t="shared" si="119"/>
        <v>1</v>
      </c>
      <c r="K3729" s="941"/>
    </row>
    <row r="3730" spans="1:11">
      <c r="A3730" s="15" t="s">
        <v>5599</v>
      </c>
      <c r="B3730" s="15" t="s">
        <v>17835</v>
      </c>
      <c r="C3730" s="772" t="s">
        <v>3586</v>
      </c>
      <c r="D3730" s="17" t="s">
        <v>15893</v>
      </c>
      <c r="E3730" s="825">
        <v>0</v>
      </c>
      <c r="F3730" s="772">
        <v>0</v>
      </c>
      <c r="G3730" s="825"/>
      <c r="H3730" s="772">
        <v>1</v>
      </c>
      <c r="I3730" s="819">
        <f t="shared" si="118"/>
        <v>0</v>
      </c>
      <c r="J3730" s="819">
        <f t="shared" si="119"/>
        <v>1</v>
      </c>
      <c r="K3730" s="941"/>
    </row>
    <row r="3731" spans="1:11">
      <c r="A3731" s="15" t="s">
        <v>5599</v>
      </c>
      <c r="B3731" s="15" t="s">
        <v>17835</v>
      </c>
      <c r="C3731" s="772" t="s">
        <v>3503</v>
      </c>
      <c r="D3731" s="17" t="s">
        <v>15809</v>
      </c>
      <c r="E3731" s="825">
        <v>0</v>
      </c>
      <c r="F3731" s="772">
        <v>0</v>
      </c>
      <c r="G3731" s="825"/>
      <c r="H3731" s="772">
        <v>1</v>
      </c>
      <c r="I3731" s="819">
        <f t="shared" si="118"/>
        <v>0</v>
      </c>
      <c r="J3731" s="819">
        <f t="shared" si="119"/>
        <v>1</v>
      </c>
      <c r="K3731" s="941"/>
    </row>
    <row r="3732" spans="1:11">
      <c r="A3732" s="15" t="s">
        <v>5599</v>
      </c>
      <c r="B3732" s="15" t="s">
        <v>17835</v>
      </c>
      <c r="C3732" s="772" t="s">
        <v>3507</v>
      </c>
      <c r="D3732" s="17" t="s">
        <v>15812</v>
      </c>
      <c r="E3732" s="825">
        <v>0</v>
      </c>
      <c r="F3732" s="772">
        <v>0</v>
      </c>
      <c r="G3732" s="825"/>
      <c r="H3732" s="772">
        <v>1</v>
      </c>
      <c r="I3732" s="819">
        <f t="shared" si="118"/>
        <v>0</v>
      </c>
      <c r="J3732" s="819">
        <f t="shared" si="119"/>
        <v>1</v>
      </c>
      <c r="K3732" s="941"/>
    </row>
    <row r="3733" spans="1:11">
      <c r="A3733" s="15" t="s">
        <v>5599</v>
      </c>
      <c r="B3733" s="15" t="s">
        <v>17835</v>
      </c>
      <c r="C3733" s="772" t="s">
        <v>3560</v>
      </c>
      <c r="D3733" s="17" t="s">
        <v>15866</v>
      </c>
      <c r="E3733" s="825">
        <v>0</v>
      </c>
      <c r="F3733" s="772">
        <v>0</v>
      </c>
      <c r="G3733" s="825">
        <v>1</v>
      </c>
      <c r="H3733" s="772">
        <v>1</v>
      </c>
      <c r="I3733" s="819">
        <f t="shared" si="118"/>
        <v>1</v>
      </c>
      <c r="J3733" s="819">
        <f t="shared" si="119"/>
        <v>1</v>
      </c>
      <c r="K3733" s="941"/>
    </row>
    <row r="3734" spans="1:11">
      <c r="A3734" s="15" t="s">
        <v>5599</v>
      </c>
      <c r="B3734" s="15" t="s">
        <v>17835</v>
      </c>
      <c r="C3734" s="772" t="s">
        <v>3826</v>
      </c>
      <c r="D3734" s="17" t="s">
        <v>16031</v>
      </c>
      <c r="E3734" s="825">
        <v>0</v>
      </c>
      <c r="F3734" s="772">
        <v>0</v>
      </c>
      <c r="G3734" s="825">
        <v>4</v>
      </c>
      <c r="H3734" s="772">
        <v>1</v>
      </c>
      <c r="I3734" s="819">
        <f t="shared" si="118"/>
        <v>4</v>
      </c>
      <c r="J3734" s="819">
        <f t="shared" si="119"/>
        <v>1</v>
      </c>
      <c r="K3734" s="941"/>
    </row>
    <row r="3735" spans="1:11">
      <c r="A3735" s="15" t="s">
        <v>5599</v>
      </c>
      <c r="B3735" s="15" t="s">
        <v>17835</v>
      </c>
      <c r="C3735" s="772" t="s">
        <v>3827</v>
      </c>
      <c r="D3735" s="17" t="s">
        <v>16032</v>
      </c>
      <c r="E3735" s="825">
        <v>0</v>
      </c>
      <c r="F3735" s="772">
        <v>0</v>
      </c>
      <c r="G3735" s="825"/>
      <c r="H3735" s="772">
        <v>2</v>
      </c>
      <c r="I3735" s="819">
        <f t="shared" si="118"/>
        <v>0</v>
      </c>
      <c r="J3735" s="819">
        <f t="shared" si="119"/>
        <v>2</v>
      </c>
      <c r="K3735" s="941"/>
    </row>
    <row r="3736" spans="1:11">
      <c r="A3736" s="15" t="s">
        <v>5599</v>
      </c>
      <c r="B3736" s="15" t="s">
        <v>17835</v>
      </c>
      <c r="C3736" s="772" t="s">
        <v>4032</v>
      </c>
      <c r="D3736" s="17" t="s">
        <v>16503</v>
      </c>
      <c r="E3736" s="825">
        <v>0</v>
      </c>
      <c r="F3736" s="772">
        <v>0</v>
      </c>
      <c r="G3736" s="825"/>
      <c r="H3736" s="772">
        <v>1</v>
      </c>
      <c r="I3736" s="819">
        <f t="shared" si="118"/>
        <v>0</v>
      </c>
      <c r="J3736" s="819">
        <f t="shared" si="119"/>
        <v>1</v>
      </c>
      <c r="K3736" s="941"/>
    </row>
    <row r="3737" spans="1:11">
      <c r="A3737" s="15" t="s">
        <v>5599</v>
      </c>
      <c r="B3737" s="15" t="s">
        <v>17835</v>
      </c>
      <c r="C3737" s="772" t="s">
        <v>3444</v>
      </c>
      <c r="D3737" s="17" t="s">
        <v>15763</v>
      </c>
      <c r="E3737" s="825">
        <v>0</v>
      </c>
      <c r="F3737" s="772">
        <v>0</v>
      </c>
      <c r="G3737" s="825"/>
      <c r="H3737" s="772">
        <v>1</v>
      </c>
      <c r="I3737" s="819">
        <f t="shared" si="118"/>
        <v>0</v>
      </c>
      <c r="J3737" s="819">
        <f t="shared" si="119"/>
        <v>1</v>
      </c>
      <c r="K3737" s="941"/>
    </row>
    <row r="3738" spans="1:11">
      <c r="A3738" s="15" t="s">
        <v>5599</v>
      </c>
      <c r="B3738" s="15" t="s">
        <v>17835</v>
      </c>
      <c r="C3738" s="772" t="s">
        <v>4622</v>
      </c>
      <c r="D3738" s="17" t="s">
        <v>16422</v>
      </c>
      <c r="E3738" s="825">
        <v>0</v>
      </c>
      <c r="F3738" s="772">
        <v>0</v>
      </c>
      <c r="G3738" s="825">
        <v>3</v>
      </c>
      <c r="H3738" s="772">
        <v>2</v>
      </c>
      <c r="I3738" s="819">
        <f t="shared" si="118"/>
        <v>3</v>
      </c>
      <c r="J3738" s="819">
        <f t="shared" si="119"/>
        <v>2</v>
      </c>
      <c r="K3738" s="941"/>
    </row>
    <row r="3739" spans="1:11">
      <c r="A3739" s="15" t="s">
        <v>5599</v>
      </c>
      <c r="B3739" s="15" t="s">
        <v>17835</v>
      </c>
      <c r="C3739" s="772" t="s">
        <v>4627</v>
      </c>
      <c r="D3739" s="17" t="s">
        <v>5506</v>
      </c>
      <c r="E3739" s="825">
        <v>0</v>
      </c>
      <c r="F3739" s="772">
        <v>0</v>
      </c>
      <c r="G3739" s="825"/>
      <c r="H3739" s="772">
        <v>1</v>
      </c>
      <c r="I3739" s="819">
        <f t="shared" si="118"/>
        <v>0</v>
      </c>
      <c r="J3739" s="819">
        <f t="shared" si="119"/>
        <v>1</v>
      </c>
      <c r="K3739" s="941"/>
    </row>
    <row r="3740" spans="1:11">
      <c r="A3740" s="15" t="s">
        <v>5599</v>
      </c>
      <c r="B3740" s="15" t="s">
        <v>17835</v>
      </c>
      <c r="C3740" s="772" t="s">
        <v>5507</v>
      </c>
      <c r="D3740" s="17" t="s">
        <v>5508</v>
      </c>
      <c r="E3740" s="825">
        <v>0</v>
      </c>
      <c r="F3740" s="772">
        <v>0</v>
      </c>
      <c r="G3740" s="825">
        <v>1</v>
      </c>
      <c r="H3740" s="772">
        <v>1</v>
      </c>
      <c r="I3740" s="819">
        <f t="shared" si="118"/>
        <v>1</v>
      </c>
      <c r="J3740" s="819">
        <f t="shared" si="119"/>
        <v>1</v>
      </c>
      <c r="K3740" s="941"/>
    </row>
    <row r="3741" spans="1:11">
      <c r="A3741" s="15" t="s">
        <v>5599</v>
      </c>
      <c r="B3741" s="15" t="s">
        <v>17835</v>
      </c>
      <c r="C3741" s="772" t="s">
        <v>4218</v>
      </c>
      <c r="D3741" s="17" t="s">
        <v>4219</v>
      </c>
      <c r="E3741" s="825">
        <v>0</v>
      </c>
      <c r="F3741" s="772">
        <v>0</v>
      </c>
      <c r="G3741" s="825"/>
      <c r="H3741" s="772">
        <v>1</v>
      </c>
      <c r="I3741" s="819">
        <f t="shared" si="118"/>
        <v>0</v>
      </c>
      <c r="J3741" s="819">
        <f t="shared" si="119"/>
        <v>1</v>
      </c>
      <c r="K3741" s="941"/>
    </row>
    <row r="3742" spans="1:11">
      <c r="A3742" s="15" t="s">
        <v>5599</v>
      </c>
      <c r="B3742" s="15" t="s">
        <v>17835</v>
      </c>
      <c r="C3742" s="772" t="s">
        <v>1844</v>
      </c>
      <c r="D3742" s="17" t="s">
        <v>14604</v>
      </c>
      <c r="E3742" s="825">
        <v>0</v>
      </c>
      <c r="F3742" s="772">
        <v>1</v>
      </c>
      <c r="G3742" s="825">
        <v>17</v>
      </c>
      <c r="H3742" s="772">
        <v>20</v>
      </c>
      <c r="I3742" s="819">
        <f t="shared" si="118"/>
        <v>17</v>
      </c>
      <c r="J3742" s="819">
        <f t="shared" si="119"/>
        <v>21</v>
      </c>
      <c r="K3742" s="941"/>
    </row>
    <row r="3743" spans="1:11">
      <c r="A3743" s="15" t="s">
        <v>5599</v>
      </c>
      <c r="B3743" s="15" t="s">
        <v>17835</v>
      </c>
      <c r="C3743" s="772" t="s">
        <v>1847</v>
      </c>
      <c r="D3743" s="17" t="s">
        <v>14607</v>
      </c>
      <c r="E3743" s="825">
        <v>0</v>
      </c>
      <c r="F3743" s="772">
        <v>1</v>
      </c>
      <c r="G3743" s="825">
        <v>21</v>
      </c>
      <c r="H3743" s="772">
        <v>15</v>
      </c>
      <c r="I3743" s="819">
        <f t="shared" si="118"/>
        <v>21</v>
      </c>
      <c r="J3743" s="819">
        <f t="shared" si="119"/>
        <v>16</v>
      </c>
      <c r="K3743" s="941"/>
    </row>
    <row r="3744" spans="1:11">
      <c r="A3744" s="15" t="s">
        <v>5599</v>
      </c>
      <c r="B3744" s="15" t="s">
        <v>17835</v>
      </c>
      <c r="C3744" s="772" t="s">
        <v>3458</v>
      </c>
      <c r="D3744" s="17" t="s">
        <v>15764</v>
      </c>
      <c r="E3744" s="825">
        <v>0</v>
      </c>
      <c r="F3744" s="772">
        <v>0</v>
      </c>
      <c r="G3744" s="825"/>
      <c r="H3744" s="772">
        <v>1</v>
      </c>
      <c r="I3744" s="819">
        <f t="shared" si="118"/>
        <v>0</v>
      </c>
      <c r="J3744" s="819">
        <f t="shared" si="119"/>
        <v>1</v>
      </c>
      <c r="K3744" s="941"/>
    </row>
    <row r="3745" spans="1:11">
      <c r="A3745" s="15" t="s">
        <v>5599</v>
      </c>
      <c r="B3745" s="15" t="s">
        <v>17835</v>
      </c>
      <c r="C3745" s="772" t="s">
        <v>4686</v>
      </c>
      <c r="D3745" s="17" t="s">
        <v>16567</v>
      </c>
      <c r="E3745" s="825">
        <v>0</v>
      </c>
      <c r="F3745" s="772">
        <v>1</v>
      </c>
      <c r="G3745" s="825">
        <v>2</v>
      </c>
      <c r="H3745" s="772">
        <v>2</v>
      </c>
      <c r="I3745" s="819">
        <f t="shared" si="118"/>
        <v>2</v>
      </c>
      <c r="J3745" s="819">
        <f t="shared" si="119"/>
        <v>3</v>
      </c>
      <c r="K3745" s="941"/>
    </row>
    <row r="3746" spans="1:11">
      <c r="A3746" s="15" t="s">
        <v>5599</v>
      </c>
      <c r="B3746" s="15" t="s">
        <v>17835</v>
      </c>
      <c r="C3746" s="772" t="s">
        <v>4687</v>
      </c>
      <c r="D3746" s="17" t="s">
        <v>16568</v>
      </c>
      <c r="E3746" s="825">
        <v>0</v>
      </c>
      <c r="F3746" s="772">
        <v>1</v>
      </c>
      <c r="G3746" s="825">
        <v>55</v>
      </c>
      <c r="H3746" s="772">
        <v>50</v>
      </c>
      <c r="I3746" s="819">
        <f t="shared" si="118"/>
        <v>55</v>
      </c>
      <c r="J3746" s="819">
        <f t="shared" si="119"/>
        <v>51</v>
      </c>
      <c r="K3746" s="941"/>
    </row>
    <row r="3747" spans="1:11">
      <c r="A3747" s="15" t="s">
        <v>5599</v>
      </c>
      <c r="B3747" s="15" t="s">
        <v>17835</v>
      </c>
      <c r="C3747" s="772" t="s">
        <v>4079</v>
      </c>
      <c r="D3747" s="17" t="s">
        <v>16064</v>
      </c>
      <c r="E3747" s="825">
        <v>0</v>
      </c>
      <c r="F3747" s="772">
        <v>1</v>
      </c>
      <c r="G3747" s="825">
        <v>12</v>
      </c>
      <c r="H3747" s="772">
        <v>15</v>
      </c>
      <c r="I3747" s="819">
        <f t="shared" si="118"/>
        <v>12</v>
      </c>
      <c r="J3747" s="819">
        <f t="shared" si="119"/>
        <v>16</v>
      </c>
      <c r="K3747" s="941"/>
    </row>
    <row r="3748" spans="1:11">
      <c r="A3748" s="15" t="s">
        <v>5599</v>
      </c>
      <c r="B3748" s="15" t="s">
        <v>17835</v>
      </c>
      <c r="C3748" s="772" t="s">
        <v>5509</v>
      </c>
      <c r="D3748" s="17" t="s">
        <v>16569</v>
      </c>
      <c r="E3748" s="825">
        <v>0</v>
      </c>
      <c r="F3748" s="772">
        <v>1</v>
      </c>
      <c r="G3748" s="825"/>
      <c r="H3748" s="772">
        <v>1</v>
      </c>
      <c r="I3748" s="819">
        <f t="shared" si="118"/>
        <v>0</v>
      </c>
      <c r="J3748" s="819">
        <f t="shared" si="119"/>
        <v>2</v>
      </c>
      <c r="K3748" s="941"/>
    </row>
    <row r="3749" spans="1:11">
      <c r="A3749" s="15" t="s">
        <v>5599</v>
      </c>
      <c r="B3749" s="15" t="s">
        <v>17835</v>
      </c>
      <c r="C3749" s="772" t="s">
        <v>5510</v>
      </c>
      <c r="D3749" s="17" t="s">
        <v>5511</v>
      </c>
      <c r="E3749" s="825">
        <v>0</v>
      </c>
      <c r="F3749" s="772">
        <v>1</v>
      </c>
      <c r="G3749" s="825">
        <v>2</v>
      </c>
      <c r="H3749" s="772">
        <v>1</v>
      </c>
      <c r="I3749" s="819">
        <f t="shared" si="118"/>
        <v>2</v>
      </c>
      <c r="J3749" s="819">
        <f t="shared" si="119"/>
        <v>2</v>
      </c>
      <c r="K3749" s="941"/>
    </row>
    <row r="3750" spans="1:11">
      <c r="A3750" s="15" t="s">
        <v>5599</v>
      </c>
      <c r="B3750" s="15" t="s">
        <v>17835</v>
      </c>
      <c r="C3750" s="772" t="s">
        <v>1854</v>
      </c>
      <c r="D3750" s="17" t="s">
        <v>14617</v>
      </c>
      <c r="E3750" s="825">
        <v>0</v>
      </c>
      <c r="F3750" s="772">
        <v>0</v>
      </c>
      <c r="G3750" s="825"/>
      <c r="H3750" s="772">
        <v>1</v>
      </c>
      <c r="I3750" s="819">
        <f t="shared" si="118"/>
        <v>0</v>
      </c>
      <c r="J3750" s="819">
        <f t="shared" si="119"/>
        <v>1</v>
      </c>
      <c r="K3750" s="941"/>
    </row>
    <row r="3751" spans="1:11">
      <c r="A3751" s="15" t="s">
        <v>5599</v>
      </c>
      <c r="B3751" s="15" t="s">
        <v>17835</v>
      </c>
      <c r="C3751" s="772" t="s">
        <v>3704</v>
      </c>
      <c r="D3751" s="17" t="s">
        <v>16570</v>
      </c>
      <c r="E3751" s="825">
        <v>0</v>
      </c>
      <c r="F3751" s="772">
        <v>1</v>
      </c>
      <c r="G3751" s="825">
        <v>1</v>
      </c>
      <c r="H3751" s="772">
        <v>1</v>
      </c>
      <c r="I3751" s="819">
        <f t="shared" si="118"/>
        <v>1</v>
      </c>
      <c r="J3751" s="819">
        <f t="shared" si="119"/>
        <v>2</v>
      </c>
      <c r="K3751" s="941"/>
    </row>
    <row r="3752" spans="1:11">
      <c r="A3752" s="15" t="s">
        <v>5599</v>
      </c>
      <c r="B3752" s="15" t="s">
        <v>17835</v>
      </c>
      <c r="C3752" s="772" t="s">
        <v>3352</v>
      </c>
      <c r="D3752" s="17" t="s">
        <v>15678</v>
      </c>
      <c r="E3752" s="825">
        <v>0</v>
      </c>
      <c r="F3752" s="772">
        <v>1</v>
      </c>
      <c r="G3752" s="825"/>
      <c r="H3752" s="772">
        <v>1</v>
      </c>
      <c r="I3752" s="819">
        <f t="shared" si="118"/>
        <v>0</v>
      </c>
      <c r="J3752" s="819">
        <f t="shared" si="119"/>
        <v>2</v>
      </c>
      <c r="K3752" s="941"/>
    </row>
    <row r="3753" spans="1:11">
      <c r="A3753" s="15" t="s">
        <v>5599</v>
      </c>
      <c r="B3753" s="15" t="s">
        <v>17835</v>
      </c>
      <c r="C3753" s="772" t="s">
        <v>2762</v>
      </c>
      <c r="D3753" s="17" t="s">
        <v>15421</v>
      </c>
      <c r="E3753" s="825">
        <v>0</v>
      </c>
      <c r="F3753" s="772">
        <v>0</v>
      </c>
      <c r="G3753" s="825">
        <v>377</v>
      </c>
      <c r="H3753" s="772">
        <v>422</v>
      </c>
      <c r="I3753" s="819">
        <f t="shared" si="118"/>
        <v>377</v>
      </c>
      <c r="J3753" s="819">
        <f t="shared" si="119"/>
        <v>422</v>
      </c>
      <c r="K3753" s="941"/>
    </row>
    <row r="3754" spans="1:11">
      <c r="A3754" s="15" t="s">
        <v>5599</v>
      </c>
      <c r="B3754" s="15" t="s">
        <v>17835</v>
      </c>
      <c r="C3754" s="772" t="s">
        <v>4693</v>
      </c>
      <c r="D3754" s="17" t="s">
        <v>16571</v>
      </c>
      <c r="E3754" s="825">
        <v>0</v>
      </c>
      <c r="F3754" s="772">
        <v>0</v>
      </c>
      <c r="G3754" s="825"/>
      <c r="H3754" s="772">
        <v>1</v>
      </c>
      <c r="I3754" s="819">
        <f t="shared" si="118"/>
        <v>0</v>
      </c>
      <c r="J3754" s="819">
        <f t="shared" si="119"/>
        <v>1</v>
      </c>
      <c r="K3754" s="941"/>
    </row>
    <row r="3755" spans="1:11">
      <c r="A3755" s="15" t="s">
        <v>5599</v>
      </c>
      <c r="B3755" s="15" t="s">
        <v>17835</v>
      </c>
      <c r="C3755" s="772" t="s">
        <v>4695</v>
      </c>
      <c r="D3755" s="17" t="s">
        <v>16572</v>
      </c>
      <c r="E3755" s="825">
        <v>0</v>
      </c>
      <c r="F3755" s="772">
        <v>0</v>
      </c>
      <c r="G3755" s="825">
        <v>5</v>
      </c>
      <c r="H3755" s="772">
        <v>7</v>
      </c>
      <c r="I3755" s="819">
        <f t="shared" si="118"/>
        <v>5</v>
      </c>
      <c r="J3755" s="819">
        <f t="shared" si="119"/>
        <v>7</v>
      </c>
      <c r="K3755" s="941"/>
    </row>
    <row r="3756" spans="1:11">
      <c r="A3756" s="15" t="s">
        <v>5599</v>
      </c>
      <c r="B3756" s="15" t="s">
        <v>17835</v>
      </c>
      <c r="C3756" s="772" t="s">
        <v>4340</v>
      </c>
      <c r="D3756" s="17" t="s">
        <v>16162</v>
      </c>
      <c r="E3756" s="825">
        <v>0</v>
      </c>
      <c r="F3756" s="772">
        <v>0</v>
      </c>
      <c r="G3756" s="825">
        <v>1</v>
      </c>
      <c r="H3756" s="772">
        <v>2</v>
      </c>
      <c r="I3756" s="819">
        <f t="shared" si="118"/>
        <v>1</v>
      </c>
      <c r="J3756" s="819">
        <f t="shared" si="119"/>
        <v>2</v>
      </c>
      <c r="K3756" s="941"/>
    </row>
    <row r="3757" spans="1:11">
      <c r="A3757" s="15" t="s">
        <v>5599</v>
      </c>
      <c r="B3757" s="15" t="s">
        <v>17835</v>
      </c>
      <c r="C3757" s="772" t="s">
        <v>4696</v>
      </c>
      <c r="D3757" s="17" t="s">
        <v>16573</v>
      </c>
      <c r="E3757" s="825">
        <v>0</v>
      </c>
      <c r="F3757" s="772">
        <v>0</v>
      </c>
      <c r="G3757" s="825">
        <v>22</v>
      </c>
      <c r="H3757" s="772">
        <v>27</v>
      </c>
      <c r="I3757" s="819">
        <f t="shared" si="118"/>
        <v>22</v>
      </c>
      <c r="J3757" s="819">
        <f t="shared" si="119"/>
        <v>27</v>
      </c>
      <c r="K3757" s="941"/>
    </row>
    <row r="3758" spans="1:11">
      <c r="A3758" s="15" t="s">
        <v>5599</v>
      </c>
      <c r="B3758" s="15" t="s">
        <v>17835</v>
      </c>
      <c r="C3758" s="772" t="s">
        <v>4697</v>
      </c>
      <c r="D3758" s="17" t="s">
        <v>16574</v>
      </c>
      <c r="E3758" s="825">
        <v>0</v>
      </c>
      <c r="F3758" s="772">
        <v>0</v>
      </c>
      <c r="G3758" s="825">
        <v>1</v>
      </c>
      <c r="H3758" s="772">
        <v>5</v>
      </c>
      <c r="I3758" s="819">
        <f t="shared" si="118"/>
        <v>1</v>
      </c>
      <c r="J3758" s="819">
        <f t="shared" si="119"/>
        <v>5</v>
      </c>
      <c r="K3758" s="941"/>
    </row>
    <row r="3759" spans="1:11">
      <c r="A3759" s="15" t="s">
        <v>5599</v>
      </c>
      <c r="B3759" s="15" t="s">
        <v>17835</v>
      </c>
      <c r="C3759" s="772" t="s">
        <v>5512</v>
      </c>
      <c r="D3759" s="17" t="s">
        <v>16575</v>
      </c>
      <c r="E3759" s="825">
        <v>0</v>
      </c>
      <c r="F3759" s="772">
        <v>0</v>
      </c>
      <c r="G3759" s="825">
        <v>3</v>
      </c>
      <c r="H3759" s="772">
        <v>5</v>
      </c>
      <c r="I3759" s="819">
        <f t="shared" si="118"/>
        <v>3</v>
      </c>
      <c r="J3759" s="819">
        <f t="shared" si="119"/>
        <v>5</v>
      </c>
      <c r="K3759" s="941"/>
    </row>
    <row r="3760" spans="1:11">
      <c r="A3760" s="15" t="s">
        <v>5599</v>
      </c>
      <c r="B3760" s="15" t="s">
        <v>17835</v>
      </c>
      <c r="C3760" s="772" t="s">
        <v>4698</v>
      </c>
      <c r="D3760" s="17" t="s">
        <v>5513</v>
      </c>
      <c r="E3760" s="825">
        <v>0</v>
      </c>
      <c r="F3760" s="772">
        <v>0</v>
      </c>
      <c r="G3760" s="825"/>
      <c r="H3760" s="772">
        <v>1</v>
      </c>
      <c r="I3760" s="819">
        <f t="shared" si="118"/>
        <v>0</v>
      </c>
      <c r="J3760" s="819">
        <f t="shared" si="119"/>
        <v>1</v>
      </c>
      <c r="K3760" s="941"/>
    </row>
    <row r="3761" spans="1:11">
      <c r="A3761" s="15" t="s">
        <v>5599</v>
      </c>
      <c r="B3761" s="15" t="s">
        <v>17835</v>
      </c>
      <c r="C3761" s="772" t="s">
        <v>5514</v>
      </c>
      <c r="D3761" s="17" t="s">
        <v>16576</v>
      </c>
      <c r="E3761" s="825">
        <v>0</v>
      </c>
      <c r="F3761" s="772">
        <v>0</v>
      </c>
      <c r="G3761" s="825">
        <v>6</v>
      </c>
      <c r="H3761" s="772">
        <v>10</v>
      </c>
      <c r="I3761" s="819">
        <f t="shared" si="118"/>
        <v>6</v>
      </c>
      <c r="J3761" s="819">
        <f t="shared" si="119"/>
        <v>10</v>
      </c>
      <c r="K3761" s="941"/>
    </row>
    <row r="3762" spans="1:11">
      <c r="A3762" s="15" t="s">
        <v>5599</v>
      </c>
      <c r="B3762" s="15" t="s">
        <v>17835</v>
      </c>
      <c r="C3762" s="772" t="s">
        <v>4699</v>
      </c>
      <c r="D3762" s="17" t="s">
        <v>16577</v>
      </c>
      <c r="E3762" s="825">
        <v>0</v>
      </c>
      <c r="F3762" s="772">
        <v>0</v>
      </c>
      <c r="G3762" s="825">
        <v>1</v>
      </c>
      <c r="H3762" s="772">
        <v>1</v>
      </c>
      <c r="I3762" s="819">
        <f t="shared" si="118"/>
        <v>1</v>
      </c>
      <c r="J3762" s="819">
        <f t="shared" si="119"/>
        <v>1</v>
      </c>
      <c r="K3762" s="941"/>
    </row>
    <row r="3763" spans="1:11">
      <c r="A3763" s="15" t="s">
        <v>5599</v>
      </c>
      <c r="B3763" s="15" t="s">
        <v>17835</v>
      </c>
      <c r="C3763" s="772" t="s">
        <v>4700</v>
      </c>
      <c r="D3763" s="17" t="s">
        <v>16578</v>
      </c>
      <c r="E3763" s="825">
        <v>0</v>
      </c>
      <c r="F3763" s="772">
        <v>0</v>
      </c>
      <c r="G3763" s="825">
        <v>1</v>
      </c>
      <c r="H3763" s="772">
        <v>1</v>
      </c>
      <c r="I3763" s="819">
        <f t="shared" si="118"/>
        <v>1</v>
      </c>
      <c r="J3763" s="819">
        <f t="shared" si="119"/>
        <v>1</v>
      </c>
      <c r="K3763" s="941"/>
    </row>
    <row r="3764" spans="1:11">
      <c r="A3764" s="15" t="s">
        <v>5599</v>
      </c>
      <c r="B3764" s="15" t="s">
        <v>17835</v>
      </c>
      <c r="C3764" s="772" t="s">
        <v>4347</v>
      </c>
      <c r="D3764" s="17" t="s">
        <v>16170</v>
      </c>
      <c r="E3764" s="825">
        <v>0</v>
      </c>
      <c r="F3764" s="772">
        <v>0</v>
      </c>
      <c r="G3764" s="825">
        <v>1</v>
      </c>
      <c r="H3764" s="772">
        <v>3</v>
      </c>
      <c r="I3764" s="819">
        <f t="shared" si="118"/>
        <v>1</v>
      </c>
      <c r="J3764" s="819">
        <f t="shared" si="119"/>
        <v>3</v>
      </c>
      <c r="K3764" s="941"/>
    </row>
    <row r="3765" spans="1:11">
      <c r="A3765" s="15" t="s">
        <v>5599</v>
      </c>
      <c r="B3765" s="15" t="s">
        <v>17835</v>
      </c>
      <c r="C3765" s="772" t="s">
        <v>4080</v>
      </c>
      <c r="D3765" s="17" t="s">
        <v>4081</v>
      </c>
      <c r="E3765" s="825">
        <v>0</v>
      </c>
      <c r="F3765" s="772">
        <v>0</v>
      </c>
      <c r="G3765" s="825">
        <v>10</v>
      </c>
      <c r="H3765" s="772">
        <v>15</v>
      </c>
      <c r="I3765" s="819">
        <f t="shared" si="118"/>
        <v>10</v>
      </c>
      <c r="J3765" s="819">
        <f t="shared" si="119"/>
        <v>15</v>
      </c>
      <c r="K3765" s="941"/>
    </row>
    <row r="3766" spans="1:11">
      <c r="A3766" s="15" t="s">
        <v>5599</v>
      </c>
      <c r="B3766" s="15" t="s">
        <v>17835</v>
      </c>
      <c r="C3766" s="772" t="s">
        <v>4082</v>
      </c>
      <c r="D3766" s="17" t="s">
        <v>16065</v>
      </c>
      <c r="E3766" s="825">
        <v>0</v>
      </c>
      <c r="F3766" s="772">
        <v>0</v>
      </c>
      <c r="G3766" s="825">
        <v>1</v>
      </c>
      <c r="H3766" s="772">
        <v>1</v>
      </c>
      <c r="I3766" s="819">
        <f t="shared" si="118"/>
        <v>1</v>
      </c>
      <c r="J3766" s="819">
        <f t="shared" si="119"/>
        <v>1</v>
      </c>
      <c r="K3766" s="941"/>
    </row>
    <row r="3767" spans="1:11">
      <c r="A3767" s="15" t="s">
        <v>5599</v>
      </c>
      <c r="B3767" s="15" t="s">
        <v>17835</v>
      </c>
      <c r="C3767" s="772" t="s">
        <v>4083</v>
      </c>
      <c r="D3767" s="17" t="s">
        <v>4084</v>
      </c>
      <c r="E3767" s="825">
        <v>0</v>
      </c>
      <c r="F3767" s="772">
        <v>0</v>
      </c>
      <c r="G3767" s="825">
        <v>17</v>
      </c>
      <c r="H3767" s="772">
        <v>30</v>
      </c>
      <c r="I3767" s="819">
        <f t="shared" si="118"/>
        <v>17</v>
      </c>
      <c r="J3767" s="819">
        <f t="shared" si="119"/>
        <v>30</v>
      </c>
      <c r="K3767" s="941"/>
    </row>
    <row r="3768" spans="1:11">
      <c r="A3768" s="15" t="s">
        <v>5599</v>
      </c>
      <c r="B3768" s="15" t="s">
        <v>17835</v>
      </c>
      <c r="C3768" s="772" t="s">
        <v>4085</v>
      </c>
      <c r="D3768" s="17" t="s">
        <v>4086</v>
      </c>
      <c r="E3768" s="825">
        <v>0</v>
      </c>
      <c r="F3768" s="772">
        <v>0</v>
      </c>
      <c r="G3768" s="825">
        <v>23</v>
      </c>
      <c r="H3768" s="772">
        <v>20</v>
      </c>
      <c r="I3768" s="819">
        <f t="shared" si="118"/>
        <v>23</v>
      </c>
      <c r="J3768" s="819">
        <f t="shared" si="119"/>
        <v>20</v>
      </c>
      <c r="K3768" s="941"/>
    </row>
    <row r="3769" spans="1:11">
      <c r="A3769" s="15" t="s">
        <v>5599</v>
      </c>
      <c r="B3769" s="15" t="s">
        <v>17835</v>
      </c>
      <c r="C3769" s="772" t="s">
        <v>4087</v>
      </c>
      <c r="D3769" s="17" t="s">
        <v>4088</v>
      </c>
      <c r="E3769" s="825">
        <v>0</v>
      </c>
      <c r="F3769" s="772">
        <v>0</v>
      </c>
      <c r="G3769" s="825">
        <v>102</v>
      </c>
      <c r="H3769" s="772">
        <v>90</v>
      </c>
      <c r="I3769" s="819">
        <f t="shared" si="118"/>
        <v>102</v>
      </c>
      <c r="J3769" s="819">
        <f t="shared" si="119"/>
        <v>90</v>
      </c>
      <c r="K3769" s="941"/>
    </row>
    <row r="3770" spans="1:11">
      <c r="A3770" s="15" t="s">
        <v>5599</v>
      </c>
      <c r="B3770" s="15" t="s">
        <v>17835</v>
      </c>
      <c r="C3770" s="772" t="s">
        <v>5515</v>
      </c>
      <c r="D3770" s="17" t="s">
        <v>16579</v>
      </c>
      <c r="E3770" s="825">
        <v>0</v>
      </c>
      <c r="F3770" s="772">
        <v>0</v>
      </c>
      <c r="G3770" s="825">
        <v>1</v>
      </c>
      <c r="H3770" s="772">
        <v>1</v>
      </c>
      <c r="I3770" s="819">
        <f t="shared" si="118"/>
        <v>1</v>
      </c>
      <c r="J3770" s="819">
        <f t="shared" si="119"/>
        <v>1</v>
      </c>
      <c r="K3770" s="941"/>
    </row>
    <row r="3771" spans="1:11">
      <c r="A3771" s="15" t="s">
        <v>5599</v>
      </c>
      <c r="B3771" s="15" t="s">
        <v>17835</v>
      </c>
      <c r="C3771" s="772" t="s">
        <v>2763</v>
      </c>
      <c r="D3771" s="17" t="s">
        <v>15422</v>
      </c>
      <c r="E3771" s="825">
        <v>0</v>
      </c>
      <c r="F3771" s="772">
        <v>0</v>
      </c>
      <c r="G3771" s="825">
        <v>34</v>
      </c>
      <c r="H3771" s="772">
        <v>37</v>
      </c>
      <c r="I3771" s="819">
        <f t="shared" si="118"/>
        <v>34</v>
      </c>
      <c r="J3771" s="819">
        <f t="shared" si="119"/>
        <v>37</v>
      </c>
      <c r="K3771" s="941"/>
    </row>
    <row r="3772" spans="1:11">
      <c r="A3772" s="15" t="s">
        <v>5599</v>
      </c>
      <c r="B3772" s="15" t="s">
        <v>17835</v>
      </c>
      <c r="C3772" s="772" t="s">
        <v>3461</v>
      </c>
      <c r="D3772" s="17" t="s">
        <v>15767</v>
      </c>
      <c r="E3772" s="825">
        <v>0</v>
      </c>
      <c r="F3772" s="772">
        <v>0</v>
      </c>
      <c r="G3772" s="825">
        <v>152</v>
      </c>
      <c r="H3772" s="772">
        <v>160</v>
      </c>
      <c r="I3772" s="819">
        <f t="shared" si="118"/>
        <v>152</v>
      </c>
      <c r="J3772" s="819">
        <f t="shared" si="119"/>
        <v>160</v>
      </c>
      <c r="K3772" s="941"/>
    </row>
    <row r="3773" spans="1:11">
      <c r="A3773" s="15" t="s">
        <v>5599</v>
      </c>
      <c r="B3773" s="15" t="s">
        <v>17835</v>
      </c>
      <c r="C3773" s="772" t="s">
        <v>2764</v>
      </c>
      <c r="D3773" s="17" t="s">
        <v>15423</v>
      </c>
      <c r="E3773" s="825">
        <v>0</v>
      </c>
      <c r="F3773" s="772">
        <v>0</v>
      </c>
      <c r="G3773" s="825">
        <v>1</v>
      </c>
      <c r="H3773" s="772">
        <v>1</v>
      </c>
      <c r="I3773" s="819">
        <f t="shared" si="118"/>
        <v>1</v>
      </c>
      <c r="J3773" s="819">
        <f t="shared" si="119"/>
        <v>1</v>
      </c>
      <c r="K3773" s="941"/>
    </row>
    <row r="3774" spans="1:11">
      <c r="A3774" s="15" t="s">
        <v>5599</v>
      </c>
      <c r="B3774" s="15" t="s">
        <v>17835</v>
      </c>
      <c r="C3774" s="772" t="s">
        <v>5516</v>
      </c>
      <c r="D3774" s="17" t="s">
        <v>16580</v>
      </c>
      <c r="E3774" s="825">
        <v>0</v>
      </c>
      <c r="F3774" s="772">
        <v>0</v>
      </c>
      <c r="G3774" s="825">
        <v>23</v>
      </c>
      <c r="H3774" s="772">
        <v>15</v>
      </c>
      <c r="I3774" s="819">
        <f t="shared" si="118"/>
        <v>23</v>
      </c>
      <c r="J3774" s="819">
        <f t="shared" si="119"/>
        <v>15</v>
      </c>
      <c r="K3774" s="941"/>
    </row>
    <row r="3775" spans="1:11">
      <c r="A3775" s="15" t="s">
        <v>5599</v>
      </c>
      <c r="B3775" s="15" t="s">
        <v>17835</v>
      </c>
      <c r="C3775" s="772" t="s">
        <v>2765</v>
      </c>
      <c r="D3775" s="17" t="s">
        <v>15424</v>
      </c>
      <c r="E3775" s="825">
        <v>0</v>
      </c>
      <c r="F3775" s="772">
        <v>0</v>
      </c>
      <c r="G3775" s="825">
        <v>3</v>
      </c>
      <c r="H3775" s="772">
        <v>12</v>
      </c>
      <c r="I3775" s="819">
        <f t="shared" si="118"/>
        <v>3</v>
      </c>
      <c r="J3775" s="819">
        <f t="shared" si="119"/>
        <v>12</v>
      </c>
      <c r="K3775" s="941"/>
    </row>
    <row r="3776" spans="1:11">
      <c r="A3776" s="15" t="s">
        <v>5599</v>
      </c>
      <c r="B3776" s="15" t="s">
        <v>17835</v>
      </c>
      <c r="C3776" s="772" t="s">
        <v>4089</v>
      </c>
      <c r="D3776" s="17" t="s">
        <v>16066</v>
      </c>
      <c r="E3776" s="825">
        <v>0</v>
      </c>
      <c r="F3776" s="772">
        <v>0</v>
      </c>
      <c r="G3776" s="825"/>
      <c r="H3776" s="772">
        <v>1</v>
      </c>
      <c r="I3776" s="819">
        <f t="shared" si="118"/>
        <v>0</v>
      </c>
      <c r="J3776" s="819">
        <f t="shared" si="119"/>
        <v>1</v>
      </c>
      <c r="K3776" s="941"/>
    </row>
    <row r="3777" spans="1:11">
      <c r="A3777" s="15" t="s">
        <v>5599</v>
      </c>
      <c r="B3777" s="15" t="s">
        <v>17835</v>
      </c>
      <c r="C3777" s="772" t="s">
        <v>1858</v>
      </c>
      <c r="D3777" s="17" t="s">
        <v>14622</v>
      </c>
      <c r="E3777" s="825">
        <v>0</v>
      </c>
      <c r="F3777" s="772">
        <v>0</v>
      </c>
      <c r="G3777" s="825">
        <v>22</v>
      </c>
      <c r="H3777" s="772">
        <v>30</v>
      </c>
      <c r="I3777" s="819">
        <f t="shared" ref="I3777:I3840" si="120">E3777+G3777</f>
        <v>22</v>
      </c>
      <c r="J3777" s="819">
        <f t="shared" ref="J3777:J3840" si="121">F3777+H3777</f>
        <v>30</v>
      </c>
      <c r="K3777" s="941"/>
    </row>
    <row r="3778" spans="1:11">
      <c r="A3778" s="15" t="s">
        <v>5599</v>
      </c>
      <c r="B3778" s="15" t="s">
        <v>17835</v>
      </c>
      <c r="C3778" s="772" t="s">
        <v>4090</v>
      </c>
      <c r="D3778" s="17" t="s">
        <v>4091</v>
      </c>
      <c r="E3778" s="825">
        <v>0</v>
      </c>
      <c r="F3778" s="772">
        <v>1</v>
      </c>
      <c r="G3778" s="825">
        <v>304</v>
      </c>
      <c r="H3778" s="772">
        <v>360</v>
      </c>
      <c r="I3778" s="819">
        <f t="shared" si="120"/>
        <v>304</v>
      </c>
      <c r="J3778" s="819">
        <f t="shared" si="121"/>
        <v>361</v>
      </c>
      <c r="K3778" s="941"/>
    </row>
    <row r="3779" spans="1:11">
      <c r="A3779" s="15" t="s">
        <v>5599</v>
      </c>
      <c r="B3779" s="15" t="s">
        <v>17835</v>
      </c>
      <c r="C3779" s="772" t="s">
        <v>5517</v>
      </c>
      <c r="D3779" s="17" t="s">
        <v>16581</v>
      </c>
      <c r="E3779" s="825">
        <v>0</v>
      </c>
      <c r="F3779" s="772">
        <v>0</v>
      </c>
      <c r="G3779" s="825"/>
      <c r="H3779" s="772">
        <v>1</v>
      </c>
      <c r="I3779" s="819">
        <f t="shared" si="120"/>
        <v>0</v>
      </c>
      <c r="J3779" s="819">
        <f t="shared" si="121"/>
        <v>1</v>
      </c>
      <c r="K3779" s="941"/>
    </row>
    <row r="3780" spans="1:11">
      <c r="A3780" s="15" t="s">
        <v>5599</v>
      </c>
      <c r="B3780" s="15" t="s">
        <v>17835</v>
      </c>
      <c r="C3780" s="772" t="s">
        <v>4092</v>
      </c>
      <c r="D3780" s="17" t="s">
        <v>4093</v>
      </c>
      <c r="E3780" s="825">
        <v>0</v>
      </c>
      <c r="F3780" s="772">
        <v>0</v>
      </c>
      <c r="G3780" s="825">
        <v>10</v>
      </c>
      <c r="H3780" s="772">
        <v>6</v>
      </c>
      <c r="I3780" s="819">
        <f t="shared" si="120"/>
        <v>10</v>
      </c>
      <c r="J3780" s="819">
        <f t="shared" si="121"/>
        <v>6</v>
      </c>
      <c r="K3780" s="941"/>
    </row>
    <row r="3781" spans="1:11">
      <c r="A3781" s="15" t="s">
        <v>5599</v>
      </c>
      <c r="B3781" s="15" t="s">
        <v>17835</v>
      </c>
      <c r="C3781" s="772" t="s">
        <v>4351</v>
      </c>
      <c r="D3781" s="17" t="s">
        <v>16175</v>
      </c>
      <c r="E3781" s="825">
        <v>0</v>
      </c>
      <c r="F3781" s="772">
        <v>0</v>
      </c>
      <c r="G3781" s="825">
        <v>17</v>
      </c>
      <c r="H3781" s="772">
        <v>20</v>
      </c>
      <c r="I3781" s="819">
        <f t="shared" si="120"/>
        <v>17</v>
      </c>
      <c r="J3781" s="819">
        <f t="shared" si="121"/>
        <v>20</v>
      </c>
      <c r="K3781" s="941"/>
    </row>
    <row r="3782" spans="1:11">
      <c r="A3782" s="15" t="s">
        <v>5599</v>
      </c>
      <c r="B3782" s="15" t="s">
        <v>17835</v>
      </c>
      <c r="C3782" s="772" t="s">
        <v>4094</v>
      </c>
      <c r="D3782" s="17" t="s">
        <v>16067</v>
      </c>
      <c r="E3782" s="825">
        <v>0</v>
      </c>
      <c r="F3782" s="772">
        <v>1</v>
      </c>
      <c r="G3782" s="825">
        <v>4</v>
      </c>
      <c r="H3782" s="772">
        <v>5</v>
      </c>
      <c r="I3782" s="819">
        <f t="shared" si="120"/>
        <v>4</v>
      </c>
      <c r="J3782" s="819">
        <f t="shared" si="121"/>
        <v>6</v>
      </c>
      <c r="K3782" s="941"/>
    </row>
    <row r="3783" spans="1:11">
      <c r="A3783" s="15" t="s">
        <v>5599</v>
      </c>
      <c r="B3783" s="15" t="s">
        <v>17835</v>
      </c>
      <c r="C3783" s="772" t="s">
        <v>5518</v>
      </c>
      <c r="D3783" s="17" t="s">
        <v>16582</v>
      </c>
      <c r="E3783" s="825">
        <v>0</v>
      </c>
      <c r="F3783" s="772">
        <v>0</v>
      </c>
      <c r="G3783" s="825">
        <v>23</v>
      </c>
      <c r="H3783" s="772">
        <v>12</v>
      </c>
      <c r="I3783" s="819">
        <f t="shared" si="120"/>
        <v>23</v>
      </c>
      <c r="J3783" s="819">
        <f t="shared" si="121"/>
        <v>12</v>
      </c>
      <c r="K3783" s="941"/>
    </row>
    <row r="3784" spans="1:11">
      <c r="A3784" s="15" t="s">
        <v>5599</v>
      </c>
      <c r="B3784" s="15" t="s">
        <v>17835</v>
      </c>
      <c r="C3784" s="772" t="s">
        <v>5519</v>
      </c>
      <c r="D3784" s="17" t="s">
        <v>16583</v>
      </c>
      <c r="E3784" s="825">
        <v>0</v>
      </c>
      <c r="F3784" s="772">
        <v>0</v>
      </c>
      <c r="G3784" s="825">
        <v>21</v>
      </c>
      <c r="H3784" s="772">
        <v>33</v>
      </c>
      <c r="I3784" s="819">
        <f t="shared" si="120"/>
        <v>21</v>
      </c>
      <c r="J3784" s="819">
        <f t="shared" si="121"/>
        <v>33</v>
      </c>
      <c r="K3784" s="941"/>
    </row>
    <row r="3785" spans="1:11">
      <c r="A3785" s="15" t="s">
        <v>5599</v>
      </c>
      <c r="B3785" s="15" t="s">
        <v>17835</v>
      </c>
      <c r="C3785" s="772" t="s">
        <v>5520</v>
      </c>
      <c r="D3785" s="17" t="s">
        <v>16584</v>
      </c>
      <c r="E3785" s="825">
        <v>0</v>
      </c>
      <c r="F3785" s="772">
        <v>0</v>
      </c>
      <c r="G3785" s="825">
        <v>16</v>
      </c>
      <c r="H3785" s="772">
        <v>15</v>
      </c>
      <c r="I3785" s="819">
        <f t="shared" si="120"/>
        <v>16</v>
      </c>
      <c r="J3785" s="819">
        <f t="shared" si="121"/>
        <v>15</v>
      </c>
      <c r="K3785" s="941"/>
    </row>
    <row r="3786" spans="1:11">
      <c r="A3786" s="15" t="s">
        <v>5599</v>
      </c>
      <c r="B3786" s="15" t="s">
        <v>17835</v>
      </c>
      <c r="C3786" s="772" t="s">
        <v>5521</v>
      </c>
      <c r="D3786" s="17" t="s">
        <v>16585</v>
      </c>
      <c r="E3786" s="825">
        <v>0</v>
      </c>
      <c r="F3786" s="772">
        <v>0</v>
      </c>
      <c r="G3786" s="825">
        <v>12</v>
      </c>
      <c r="H3786" s="772">
        <v>15</v>
      </c>
      <c r="I3786" s="819">
        <f t="shared" si="120"/>
        <v>12</v>
      </c>
      <c r="J3786" s="819">
        <f t="shared" si="121"/>
        <v>15</v>
      </c>
      <c r="K3786" s="941"/>
    </row>
    <row r="3787" spans="1:11" ht="51">
      <c r="A3787" s="15" t="s">
        <v>5599</v>
      </c>
      <c r="B3787" s="15" t="s">
        <v>17835</v>
      </c>
      <c r="C3787" s="772" t="s">
        <v>5522</v>
      </c>
      <c r="D3787" s="22" t="s">
        <v>16586</v>
      </c>
      <c r="E3787" s="825">
        <v>0</v>
      </c>
      <c r="F3787" s="772">
        <v>0</v>
      </c>
      <c r="G3787" s="825">
        <v>1</v>
      </c>
      <c r="H3787" s="772">
        <v>5</v>
      </c>
      <c r="I3787" s="819">
        <f t="shared" si="120"/>
        <v>1</v>
      </c>
      <c r="J3787" s="819">
        <f t="shared" si="121"/>
        <v>5</v>
      </c>
      <c r="K3787" s="941"/>
    </row>
    <row r="3788" spans="1:11">
      <c r="A3788" s="15" t="s">
        <v>5599</v>
      </c>
      <c r="B3788" s="15" t="s">
        <v>17835</v>
      </c>
      <c r="C3788" s="772" t="s">
        <v>4352</v>
      </c>
      <c r="D3788" s="17" t="s">
        <v>16180</v>
      </c>
      <c r="E3788" s="825">
        <v>0</v>
      </c>
      <c r="F3788" s="772">
        <v>0</v>
      </c>
      <c r="G3788" s="825"/>
      <c r="H3788" s="772">
        <v>1</v>
      </c>
      <c r="I3788" s="819">
        <f t="shared" si="120"/>
        <v>0</v>
      </c>
      <c r="J3788" s="819">
        <f t="shared" si="121"/>
        <v>1</v>
      </c>
      <c r="K3788" s="941"/>
    </row>
    <row r="3789" spans="1:11">
      <c r="A3789" s="15" t="s">
        <v>5599</v>
      </c>
      <c r="B3789" s="15" t="s">
        <v>17835</v>
      </c>
      <c r="C3789" s="772" t="s">
        <v>5523</v>
      </c>
      <c r="D3789" s="17" t="s">
        <v>16587</v>
      </c>
      <c r="E3789" s="825">
        <v>0</v>
      </c>
      <c r="F3789" s="772">
        <v>0</v>
      </c>
      <c r="G3789" s="825">
        <v>1</v>
      </c>
      <c r="H3789" s="772">
        <v>2</v>
      </c>
      <c r="I3789" s="819">
        <f t="shared" si="120"/>
        <v>1</v>
      </c>
      <c r="J3789" s="819">
        <f t="shared" si="121"/>
        <v>2</v>
      </c>
      <c r="K3789" s="941"/>
    </row>
    <row r="3790" spans="1:11">
      <c r="A3790" s="15" t="s">
        <v>5599</v>
      </c>
      <c r="B3790" s="15" t="s">
        <v>17835</v>
      </c>
      <c r="C3790" s="772" t="s">
        <v>5524</v>
      </c>
      <c r="D3790" s="17" t="s">
        <v>16588</v>
      </c>
      <c r="E3790" s="825">
        <v>0</v>
      </c>
      <c r="F3790" s="772">
        <v>0</v>
      </c>
      <c r="G3790" s="825">
        <v>1</v>
      </c>
      <c r="H3790" s="772">
        <v>1</v>
      </c>
      <c r="I3790" s="819">
        <f t="shared" si="120"/>
        <v>1</v>
      </c>
      <c r="J3790" s="819">
        <f t="shared" si="121"/>
        <v>1</v>
      </c>
      <c r="K3790" s="941"/>
    </row>
    <row r="3791" spans="1:11">
      <c r="A3791" s="15" t="s">
        <v>5599</v>
      </c>
      <c r="B3791" s="15" t="s">
        <v>17835</v>
      </c>
      <c r="C3791" s="772" t="s">
        <v>4354</v>
      </c>
      <c r="D3791" s="17" t="s">
        <v>16182</v>
      </c>
      <c r="E3791" s="825">
        <v>0</v>
      </c>
      <c r="F3791" s="772">
        <v>0</v>
      </c>
      <c r="G3791" s="825">
        <v>5</v>
      </c>
      <c r="H3791" s="772">
        <v>5</v>
      </c>
      <c r="I3791" s="819">
        <f t="shared" si="120"/>
        <v>5</v>
      </c>
      <c r="J3791" s="819">
        <f t="shared" si="121"/>
        <v>5</v>
      </c>
      <c r="K3791" s="941"/>
    </row>
    <row r="3792" spans="1:11">
      <c r="A3792" s="15" t="s">
        <v>5599</v>
      </c>
      <c r="B3792" s="15" t="s">
        <v>17835</v>
      </c>
      <c r="C3792" s="772" t="s">
        <v>5525</v>
      </c>
      <c r="D3792" s="17" t="s">
        <v>16589</v>
      </c>
      <c r="E3792" s="825">
        <v>0</v>
      </c>
      <c r="F3792" s="772">
        <v>0</v>
      </c>
      <c r="G3792" s="825"/>
      <c r="H3792" s="772">
        <v>1</v>
      </c>
      <c r="I3792" s="819">
        <f t="shared" si="120"/>
        <v>0</v>
      </c>
      <c r="J3792" s="819">
        <f t="shared" si="121"/>
        <v>1</v>
      </c>
      <c r="K3792" s="941"/>
    </row>
    <row r="3793" spans="1:11">
      <c r="A3793" s="15" t="s">
        <v>5599</v>
      </c>
      <c r="B3793" s="15" t="s">
        <v>17835</v>
      </c>
      <c r="C3793" s="772" t="s">
        <v>5526</v>
      </c>
      <c r="D3793" s="17" t="s">
        <v>16590</v>
      </c>
      <c r="E3793" s="825">
        <v>0</v>
      </c>
      <c r="F3793" s="772">
        <v>1</v>
      </c>
      <c r="G3793" s="825">
        <v>22</v>
      </c>
      <c r="H3793" s="772">
        <v>22</v>
      </c>
      <c r="I3793" s="819">
        <f t="shared" si="120"/>
        <v>22</v>
      </c>
      <c r="J3793" s="819">
        <f t="shared" si="121"/>
        <v>23</v>
      </c>
      <c r="K3793" s="941"/>
    </row>
    <row r="3794" spans="1:11">
      <c r="A3794" s="15" t="s">
        <v>5599</v>
      </c>
      <c r="B3794" s="15" t="s">
        <v>17835</v>
      </c>
      <c r="C3794" s="772" t="s">
        <v>5527</v>
      </c>
      <c r="D3794" s="17" t="s">
        <v>16591</v>
      </c>
      <c r="E3794" s="825">
        <v>0</v>
      </c>
      <c r="F3794" s="772">
        <v>1</v>
      </c>
      <c r="G3794" s="825"/>
      <c r="H3794" s="772">
        <v>1</v>
      </c>
      <c r="I3794" s="819">
        <f t="shared" si="120"/>
        <v>0</v>
      </c>
      <c r="J3794" s="819">
        <f t="shared" si="121"/>
        <v>2</v>
      </c>
      <c r="K3794" s="941"/>
    </row>
    <row r="3795" spans="1:11">
      <c r="A3795" s="15" t="s">
        <v>5599</v>
      </c>
      <c r="B3795" s="15" t="s">
        <v>17835</v>
      </c>
      <c r="C3795" s="772" t="s">
        <v>4358</v>
      </c>
      <c r="D3795" s="17" t="s">
        <v>16186</v>
      </c>
      <c r="E3795" s="825">
        <v>0</v>
      </c>
      <c r="F3795" s="772">
        <v>0</v>
      </c>
      <c r="G3795" s="825">
        <v>113</v>
      </c>
      <c r="H3795" s="772">
        <v>140</v>
      </c>
      <c r="I3795" s="819">
        <f t="shared" si="120"/>
        <v>113</v>
      </c>
      <c r="J3795" s="819">
        <f t="shared" si="121"/>
        <v>140</v>
      </c>
      <c r="K3795" s="941"/>
    </row>
    <row r="3796" spans="1:11">
      <c r="A3796" s="15" t="s">
        <v>5599</v>
      </c>
      <c r="B3796" s="15" t="s">
        <v>17835</v>
      </c>
      <c r="C3796" s="772" t="s">
        <v>4359</v>
      </c>
      <c r="D3796" s="17" t="s">
        <v>16187</v>
      </c>
      <c r="E3796" s="825">
        <v>0</v>
      </c>
      <c r="F3796" s="772">
        <v>0</v>
      </c>
      <c r="G3796" s="825">
        <v>372</v>
      </c>
      <c r="H3796" s="772">
        <v>325</v>
      </c>
      <c r="I3796" s="819">
        <f t="shared" si="120"/>
        <v>372</v>
      </c>
      <c r="J3796" s="819">
        <f t="shared" si="121"/>
        <v>325</v>
      </c>
      <c r="K3796" s="941"/>
    </row>
    <row r="3797" spans="1:11">
      <c r="A3797" s="15" t="s">
        <v>5599</v>
      </c>
      <c r="B3797" s="15" t="s">
        <v>17835</v>
      </c>
      <c r="C3797" s="772" t="s">
        <v>4360</v>
      </c>
      <c r="D3797" s="17" t="s">
        <v>16188</v>
      </c>
      <c r="E3797" s="825">
        <v>0</v>
      </c>
      <c r="F3797" s="772">
        <v>0</v>
      </c>
      <c r="G3797" s="825">
        <v>2</v>
      </c>
      <c r="H3797" s="772">
        <v>1</v>
      </c>
      <c r="I3797" s="819">
        <f t="shared" si="120"/>
        <v>2</v>
      </c>
      <c r="J3797" s="819">
        <f t="shared" si="121"/>
        <v>1</v>
      </c>
      <c r="K3797" s="941"/>
    </row>
    <row r="3798" spans="1:11">
      <c r="A3798" s="15" t="s">
        <v>5599</v>
      </c>
      <c r="B3798" s="15" t="s">
        <v>17835</v>
      </c>
      <c r="C3798" s="772" t="s">
        <v>5528</v>
      </c>
      <c r="D3798" s="17" t="s">
        <v>16592</v>
      </c>
      <c r="E3798" s="825">
        <v>0</v>
      </c>
      <c r="F3798" s="772">
        <v>0</v>
      </c>
      <c r="G3798" s="825">
        <v>18</v>
      </c>
      <c r="H3798" s="772">
        <v>20</v>
      </c>
      <c r="I3798" s="819">
        <f t="shared" si="120"/>
        <v>18</v>
      </c>
      <c r="J3798" s="819">
        <f t="shared" si="121"/>
        <v>20</v>
      </c>
      <c r="K3798" s="941"/>
    </row>
    <row r="3799" spans="1:11">
      <c r="A3799" s="15" t="s">
        <v>5599</v>
      </c>
      <c r="B3799" s="15" t="s">
        <v>17835</v>
      </c>
      <c r="C3799" s="772" t="s">
        <v>5529</v>
      </c>
      <c r="D3799" s="17" t="s">
        <v>16593</v>
      </c>
      <c r="E3799" s="825">
        <v>0</v>
      </c>
      <c r="F3799" s="772">
        <v>0</v>
      </c>
      <c r="G3799" s="825">
        <v>8</v>
      </c>
      <c r="H3799" s="772">
        <v>6</v>
      </c>
      <c r="I3799" s="819">
        <f t="shared" si="120"/>
        <v>8</v>
      </c>
      <c r="J3799" s="819">
        <f t="shared" si="121"/>
        <v>6</v>
      </c>
      <c r="K3799" s="941"/>
    </row>
    <row r="3800" spans="1:11">
      <c r="A3800" s="15" t="s">
        <v>5599</v>
      </c>
      <c r="B3800" s="15" t="s">
        <v>17835</v>
      </c>
      <c r="C3800" s="772" t="s">
        <v>5530</v>
      </c>
      <c r="D3800" s="17" t="s">
        <v>16594</v>
      </c>
      <c r="E3800" s="825">
        <v>0</v>
      </c>
      <c r="F3800" s="772">
        <v>0</v>
      </c>
      <c r="G3800" s="825">
        <v>76</v>
      </c>
      <c r="H3800" s="772">
        <v>90</v>
      </c>
      <c r="I3800" s="819">
        <f t="shared" si="120"/>
        <v>76</v>
      </c>
      <c r="J3800" s="819">
        <f t="shared" si="121"/>
        <v>90</v>
      </c>
      <c r="K3800" s="941"/>
    </row>
    <row r="3801" spans="1:11">
      <c r="A3801" s="15" t="s">
        <v>5599</v>
      </c>
      <c r="B3801" s="15" t="s">
        <v>17835</v>
      </c>
      <c r="C3801" s="772" t="s">
        <v>5531</v>
      </c>
      <c r="D3801" s="17" t="s">
        <v>16595</v>
      </c>
      <c r="E3801" s="825">
        <v>0</v>
      </c>
      <c r="F3801" s="772">
        <v>0</v>
      </c>
      <c r="G3801" s="825">
        <v>1</v>
      </c>
      <c r="H3801" s="772">
        <v>2</v>
      </c>
      <c r="I3801" s="819">
        <f t="shared" si="120"/>
        <v>1</v>
      </c>
      <c r="J3801" s="819">
        <f t="shared" si="121"/>
        <v>2</v>
      </c>
      <c r="K3801" s="941"/>
    </row>
    <row r="3802" spans="1:11">
      <c r="A3802" s="15" t="s">
        <v>5599</v>
      </c>
      <c r="B3802" s="15" t="s">
        <v>17835</v>
      </c>
      <c r="C3802" s="772" t="s">
        <v>5532</v>
      </c>
      <c r="D3802" s="17" t="s">
        <v>16596</v>
      </c>
      <c r="E3802" s="825">
        <v>0</v>
      </c>
      <c r="F3802" s="772">
        <v>0</v>
      </c>
      <c r="G3802" s="825"/>
      <c r="H3802" s="772">
        <v>1</v>
      </c>
      <c r="I3802" s="819">
        <f t="shared" si="120"/>
        <v>0</v>
      </c>
      <c r="J3802" s="819">
        <f t="shared" si="121"/>
        <v>1</v>
      </c>
      <c r="K3802" s="941"/>
    </row>
    <row r="3803" spans="1:11">
      <c r="A3803" s="15" t="s">
        <v>5599</v>
      </c>
      <c r="B3803" s="15" t="s">
        <v>17835</v>
      </c>
      <c r="C3803" s="772" t="s">
        <v>5533</v>
      </c>
      <c r="D3803" s="17" t="s">
        <v>16597</v>
      </c>
      <c r="E3803" s="825">
        <v>0</v>
      </c>
      <c r="F3803" s="772">
        <v>0</v>
      </c>
      <c r="G3803" s="825">
        <v>3</v>
      </c>
      <c r="H3803" s="772">
        <v>2</v>
      </c>
      <c r="I3803" s="819">
        <f t="shared" si="120"/>
        <v>3</v>
      </c>
      <c r="J3803" s="819">
        <f t="shared" si="121"/>
        <v>2</v>
      </c>
      <c r="K3803" s="941"/>
    </row>
    <row r="3804" spans="1:11">
      <c r="A3804" s="15" t="s">
        <v>5599</v>
      </c>
      <c r="B3804" s="15" t="s">
        <v>17835</v>
      </c>
      <c r="C3804" s="772" t="s">
        <v>5534</v>
      </c>
      <c r="D3804" s="17" t="s">
        <v>16598</v>
      </c>
      <c r="E3804" s="825">
        <v>0</v>
      </c>
      <c r="F3804" s="772">
        <v>0</v>
      </c>
      <c r="G3804" s="825">
        <v>14</v>
      </c>
      <c r="H3804" s="772">
        <v>33</v>
      </c>
      <c r="I3804" s="819">
        <f t="shared" si="120"/>
        <v>14</v>
      </c>
      <c r="J3804" s="819">
        <f t="shared" si="121"/>
        <v>33</v>
      </c>
      <c r="K3804" s="941"/>
    </row>
    <row r="3805" spans="1:11">
      <c r="A3805" s="15" t="s">
        <v>5599</v>
      </c>
      <c r="B3805" s="15" t="s">
        <v>17835</v>
      </c>
      <c r="C3805" s="772" t="s">
        <v>5535</v>
      </c>
      <c r="D3805" s="17" t="s">
        <v>16599</v>
      </c>
      <c r="E3805" s="825">
        <v>0</v>
      </c>
      <c r="F3805" s="772">
        <v>0</v>
      </c>
      <c r="G3805" s="825">
        <v>12</v>
      </c>
      <c r="H3805" s="772">
        <v>2</v>
      </c>
      <c r="I3805" s="819">
        <f t="shared" si="120"/>
        <v>12</v>
      </c>
      <c r="J3805" s="819">
        <f t="shared" si="121"/>
        <v>2</v>
      </c>
      <c r="K3805" s="941"/>
    </row>
    <row r="3806" spans="1:11">
      <c r="A3806" s="15" t="s">
        <v>5599</v>
      </c>
      <c r="B3806" s="15" t="s">
        <v>17835</v>
      </c>
      <c r="C3806" s="772" t="s">
        <v>5536</v>
      </c>
      <c r="D3806" s="17" t="s">
        <v>16600</v>
      </c>
      <c r="E3806" s="825">
        <v>0</v>
      </c>
      <c r="F3806" s="772">
        <v>0</v>
      </c>
      <c r="G3806" s="825">
        <v>11</v>
      </c>
      <c r="H3806" s="772">
        <v>12</v>
      </c>
      <c r="I3806" s="819">
        <f t="shared" si="120"/>
        <v>11</v>
      </c>
      <c r="J3806" s="819">
        <f t="shared" si="121"/>
        <v>12</v>
      </c>
      <c r="K3806" s="941"/>
    </row>
    <row r="3807" spans="1:11">
      <c r="A3807" s="15" t="s">
        <v>5599</v>
      </c>
      <c r="B3807" s="15" t="s">
        <v>17835</v>
      </c>
      <c r="C3807" s="772" t="s">
        <v>5537</v>
      </c>
      <c r="D3807" s="17" t="s">
        <v>16189</v>
      </c>
      <c r="E3807" s="825">
        <v>0</v>
      </c>
      <c r="F3807" s="772">
        <v>0</v>
      </c>
      <c r="G3807" s="825">
        <v>2</v>
      </c>
      <c r="H3807" s="772">
        <v>5</v>
      </c>
      <c r="I3807" s="819">
        <f t="shared" si="120"/>
        <v>2</v>
      </c>
      <c r="J3807" s="819">
        <f t="shared" si="121"/>
        <v>5</v>
      </c>
      <c r="K3807" s="941"/>
    </row>
    <row r="3808" spans="1:11">
      <c r="A3808" s="15" t="s">
        <v>5599</v>
      </c>
      <c r="B3808" s="15" t="s">
        <v>17835</v>
      </c>
      <c r="C3808" s="772" t="s">
        <v>5538</v>
      </c>
      <c r="D3808" s="17" t="s">
        <v>16601</v>
      </c>
      <c r="E3808" s="825">
        <v>0</v>
      </c>
      <c r="F3808" s="772">
        <v>0</v>
      </c>
      <c r="G3808" s="825">
        <v>1</v>
      </c>
      <c r="H3808" s="772">
        <v>1</v>
      </c>
      <c r="I3808" s="819">
        <f t="shared" si="120"/>
        <v>1</v>
      </c>
      <c r="J3808" s="819">
        <f t="shared" si="121"/>
        <v>1</v>
      </c>
      <c r="K3808" s="941"/>
    </row>
    <row r="3809" spans="1:11">
      <c r="A3809" s="15" t="s">
        <v>5599</v>
      </c>
      <c r="B3809" s="15" t="s">
        <v>17835</v>
      </c>
      <c r="C3809" s="772" t="s">
        <v>5539</v>
      </c>
      <c r="D3809" s="17" t="s">
        <v>16602</v>
      </c>
      <c r="E3809" s="825">
        <v>0</v>
      </c>
      <c r="F3809" s="772">
        <v>0</v>
      </c>
      <c r="G3809" s="825">
        <v>1</v>
      </c>
      <c r="H3809" s="772">
        <v>1</v>
      </c>
      <c r="I3809" s="819">
        <f t="shared" si="120"/>
        <v>1</v>
      </c>
      <c r="J3809" s="819">
        <f t="shared" si="121"/>
        <v>1</v>
      </c>
      <c r="K3809" s="941"/>
    </row>
    <row r="3810" spans="1:11">
      <c r="A3810" s="15" t="s">
        <v>5599</v>
      </c>
      <c r="B3810" s="15" t="s">
        <v>17835</v>
      </c>
      <c r="C3810" s="772" t="s">
        <v>5540</v>
      </c>
      <c r="D3810" s="17" t="s">
        <v>16603</v>
      </c>
      <c r="E3810" s="825">
        <v>0</v>
      </c>
      <c r="F3810" s="772">
        <v>0</v>
      </c>
      <c r="G3810" s="825"/>
      <c r="H3810" s="772">
        <v>1</v>
      </c>
      <c r="I3810" s="819">
        <f t="shared" si="120"/>
        <v>0</v>
      </c>
      <c r="J3810" s="819">
        <f t="shared" si="121"/>
        <v>1</v>
      </c>
      <c r="K3810" s="941"/>
    </row>
    <row r="3811" spans="1:11">
      <c r="A3811" s="15" t="s">
        <v>5599</v>
      </c>
      <c r="B3811" s="15" t="s">
        <v>17835</v>
      </c>
      <c r="C3811" s="772" t="s">
        <v>4368</v>
      </c>
      <c r="D3811" s="17" t="s">
        <v>16198</v>
      </c>
      <c r="E3811" s="825">
        <v>0</v>
      </c>
      <c r="F3811" s="772">
        <v>1</v>
      </c>
      <c r="G3811" s="825">
        <v>36</v>
      </c>
      <c r="H3811" s="772">
        <v>30</v>
      </c>
      <c r="I3811" s="819">
        <f t="shared" si="120"/>
        <v>36</v>
      </c>
      <c r="J3811" s="819">
        <f t="shared" si="121"/>
        <v>31</v>
      </c>
      <c r="K3811" s="941"/>
    </row>
    <row r="3812" spans="1:11">
      <c r="A3812" s="15" t="s">
        <v>5599</v>
      </c>
      <c r="B3812" s="15" t="s">
        <v>17835</v>
      </c>
      <c r="C3812" s="772" t="s">
        <v>4369</v>
      </c>
      <c r="D3812" s="17" t="s">
        <v>16199</v>
      </c>
      <c r="E3812" s="825">
        <v>0</v>
      </c>
      <c r="F3812" s="772">
        <v>0</v>
      </c>
      <c r="G3812" s="825">
        <v>11</v>
      </c>
      <c r="H3812" s="772">
        <v>6</v>
      </c>
      <c r="I3812" s="819">
        <f t="shared" si="120"/>
        <v>11</v>
      </c>
      <c r="J3812" s="819">
        <f t="shared" si="121"/>
        <v>6</v>
      </c>
      <c r="K3812" s="941"/>
    </row>
    <row r="3813" spans="1:11">
      <c r="A3813" s="15" t="s">
        <v>5599</v>
      </c>
      <c r="B3813" s="15" t="s">
        <v>17835</v>
      </c>
      <c r="C3813" s="772" t="s">
        <v>4370</v>
      </c>
      <c r="D3813" s="17" t="s">
        <v>16200</v>
      </c>
      <c r="E3813" s="825">
        <v>0</v>
      </c>
      <c r="F3813" s="772">
        <v>0</v>
      </c>
      <c r="G3813" s="825">
        <v>44</v>
      </c>
      <c r="H3813" s="772">
        <v>35</v>
      </c>
      <c r="I3813" s="819">
        <f t="shared" si="120"/>
        <v>44</v>
      </c>
      <c r="J3813" s="819">
        <f t="shared" si="121"/>
        <v>35</v>
      </c>
      <c r="K3813" s="941"/>
    </row>
    <row r="3814" spans="1:11">
      <c r="A3814" s="15" t="s">
        <v>5599</v>
      </c>
      <c r="B3814" s="15" t="s">
        <v>17835</v>
      </c>
      <c r="C3814" s="772" t="s">
        <v>5541</v>
      </c>
      <c r="D3814" s="17" t="s">
        <v>16604</v>
      </c>
      <c r="E3814" s="825">
        <v>0</v>
      </c>
      <c r="F3814" s="772">
        <v>0</v>
      </c>
      <c r="G3814" s="825">
        <v>4</v>
      </c>
      <c r="H3814" s="772">
        <v>10</v>
      </c>
      <c r="I3814" s="819">
        <f t="shared" si="120"/>
        <v>4</v>
      </c>
      <c r="J3814" s="819">
        <f t="shared" si="121"/>
        <v>10</v>
      </c>
      <c r="K3814" s="941"/>
    </row>
    <row r="3815" spans="1:11">
      <c r="A3815" s="15" t="s">
        <v>5599</v>
      </c>
      <c r="B3815" s="15" t="s">
        <v>17835</v>
      </c>
      <c r="C3815" s="772" t="s">
        <v>5542</v>
      </c>
      <c r="D3815" s="17" t="s">
        <v>16605</v>
      </c>
      <c r="E3815" s="825">
        <v>0</v>
      </c>
      <c r="F3815" s="772">
        <v>0</v>
      </c>
      <c r="G3815" s="825">
        <v>6</v>
      </c>
      <c r="H3815" s="772">
        <v>12</v>
      </c>
      <c r="I3815" s="819">
        <f t="shared" si="120"/>
        <v>6</v>
      </c>
      <c r="J3815" s="819">
        <f t="shared" si="121"/>
        <v>12</v>
      </c>
      <c r="K3815" s="941"/>
    </row>
    <row r="3816" spans="1:11">
      <c r="A3816" s="15" t="s">
        <v>5599</v>
      </c>
      <c r="B3816" s="15" t="s">
        <v>17835</v>
      </c>
      <c r="C3816" s="772" t="s">
        <v>5543</v>
      </c>
      <c r="D3816" s="17" t="s">
        <v>16606</v>
      </c>
      <c r="E3816" s="825">
        <v>0</v>
      </c>
      <c r="F3816" s="772">
        <v>0</v>
      </c>
      <c r="G3816" s="825">
        <v>9</v>
      </c>
      <c r="H3816" s="772">
        <v>5</v>
      </c>
      <c r="I3816" s="819">
        <f t="shared" si="120"/>
        <v>9</v>
      </c>
      <c r="J3816" s="819">
        <f t="shared" si="121"/>
        <v>5</v>
      </c>
      <c r="K3816" s="941"/>
    </row>
    <row r="3817" spans="1:11">
      <c r="A3817" s="15" t="s">
        <v>5599</v>
      </c>
      <c r="B3817" s="15" t="s">
        <v>17835</v>
      </c>
      <c r="C3817" s="772" t="s">
        <v>5544</v>
      </c>
      <c r="D3817" s="17" t="s">
        <v>16607</v>
      </c>
      <c r="E3817" s="825">
        <v>0</v>
      </c>
      <c r="F3817" s="772">
        <v>0</v>
      </c>
      <c r="G3817" s="825"/>
      <c r="H3817" s="772">
        <v>1</v>
      </c>
      <c r="I3817" s="819">
        <f t="shared" si="120"/>
        <v>0</v>
      </c>
      <c r="J3817" s="819">
        <f t="shared" si="121"/>
        <v>1</v>
      </c>
      <c r="K3817" s="941"/>
    </row>
    <row r="3818" spans="1:11">
      <c r="A3818" s="15" t="s">
        <v>5599</v>
      </c>
      <c r="B3818" s="15" t="s">
        <v>17835</v>
      </c>
      <c r="C3818" s="772" t="s">
        <v>4375</v>
      </c>
      <c r="D3818" s="17" t="s">
        <v>16205</v>
      </c>
      <c r="E3818" s="825">
        <v>0</v>
      </c>
      <c r="F3818" s="772">
        <v>0</v>
      </c>
      <c r="G3818" s="825">
        <v>4</v>
      </c>
      <c r="H3818" s="772">
        <v>1</v>
      </c>
      <c r="I3818" s="819">
        <f t="shared" si="120"/>
        <v>4</v>
      </c>
      <c r="J3818" s="819">
        <f t="shared" si="121"/>
        <v>1</v>
      </c>
      <c r="K3818" s="941"/>
    </row>
    <row r="3819" spans="1:11">
      <c r="A3819" s="15" t="s">
        <v>5599</v>
      </c>
      <c r="B3819" s="15" t="s">
        <v>17835</v>
      </c>
      <c r="C3819" s="772" t="s">
        <v>4377</v>
      </c>
      <c r="D3819" s="17" t="s">
        <v>16207</v>
      </c>
      <c r="E3819" s="825">
        <v>0</v>
      </c>
      <c r="F3819" s="772">
        <v>0</v>
      </c>
      <c r="G3819" s="825">
        <v>3</v>
      </c>
      <c r="H3819" s="772">
        <v>1</v>
      </c>
      <c r="I3819" s="819">
        <f t="shared" si="120"/>
        <v>3</v>
      </c>
      <c r="J3819" s="819">
        <f t="shared" si="121"/>
        <v>1</v>
      </c>
      <c r="K3819" s="941"/>
    </row>
    <row r="3820" spans="1:11">
      <c r="A3820" s="15" t="s">
        <v>5599</v>
      </c>
      <c r="B3820" s="15" t="s">
        <v>17835</v>
      </c>
      <c r="C3820" s="772" t="s">
        <v>5545</v>
      </c>
      <c r="D3820" s="17" t="s">
        <v>16608</v>
      </c>
      <c r="E3820" s="825">
        <v>0</v>
      </c>
      <c r="F3820" s="772">
        <v>0</v>
      </c>
      <c r="G3820" s="825"/>
      <c r="H3820" s="772">
        <v>1</v>
      </c>
      <c r="I3820" s="819">
        <f t="shared" si="120"/>
        <v>0</v>
      </c>
      <c r="J3820" s="819">
        <f t="shared" si="121"/>
        <v>1</v>
      </c>
      <c r="K3820" s="941"/>
    </row>
    <row r="3821" spans="1:11">
      <c r="A3821" s="15" t="s">
        <v>5599</v>
      </c>
      <c r="B3821" s="15" t="s">
        <v>17835</v>
      </c>
      <c r="C3821" s="772" t="s">
        <v>4379</v>
      </c>
      <c r="D3821" s="17" t="s">
        <v>16209</v>
      </c>
      <c r="E3821" s="825">
        <v>0</v>
      </c>
      <c r="F3821" s="772">
        <v>0</v>
      </c>
      <c r="G3821" s="825">
        <v>11</v>
      </c>
      <c r="H3821" s="772">
        <v>10</v>
      </c>
      <c r="I3821" s="819">
        <f t="shared" si="120"/>
        <v>11</v>
      </c>
      <c r="J3821" s="819">
        <f t="shared" si="121"/>
        <v>10</v>
      </c>
      <c r="K3821" s="941"/>
    </row>
    <row r="3822" spans="1:11">
      <c r="A3822" s="15" t="s">
        <v>5599</v>
      </c>
      <c r="B3822" s="15" t="s">
        <v>17835</v>
      </c>
      <c r="C3822" s="772" t="s">
        <v>4380</v>
      </c>
      <c r="D3822" s="17" t="s">
        <v>16210</v>
      </c>
      <c r="E3822" s="825">
        <v>0</v>
      </c>
      <c r="F3822" s="772">
        <v>0</v>
      </c>
      <c r="G3822" s="825">
        <v>20</v>
      </c>
      <c r="H3822" s="772">
        <v>15</v>
      </c>
      <c r="I3822" s="819">
        <f t="shared" si="120"/>
        <v>20</v>
      </c>
      <c r="J3822" s="819">
        <f t="shared" si="121"/>
        <v>15</v>
      </c>
      <c r="K3822" s="941"/>
    </row>
    <row r="3823" spans="1:11">
      <c r="A3823" s="15" t="s">
        <v>5599</v>
      </c>
      <c r="B3823" s="15" t="s">
        <v>17835</v>
      </c>
      <c r="C3823" s="772" t="s">
        <v>4381</v>
      </c>
      <c r="D3823" s="17" t="s">
        <v>16211</v>
      </c>
      <c r="E3823" s="825">
        <v>0</v>
      </c>
      <c r="F3823" s="772">
        <v>0</v>
      </c>
      <c r="G3823" s="825">
        <v>12</v>
      </c>
      <c r="H3823" s="772">
        <v>10</v>
      </c>
      <c r="I3823" s="819">
        <f t="shared" si="120"/>
        <v>12</v>
      </c>
      <c r="J3823" s="819">
        <f t="shared" si="121"/>
        <v>10</v>
      </c>
      <c r="K3823" s="941"/>
    </row>
    <row r="3824" spans="1:11">
      <c r="A3824" s="15" t="s">
        <v>5599</v>
      </c>
      <c r="B3824" s="15" t="s">
        <v>17835</v>
      </c>
      <c r="C3824" s="772" t="s">
        <v>4386</v>
      </c>
      <c r="D3824" s="17" t="s">
        <v>16214</v>
      </c>
      <c r="E3824" s="825">
        <v>0</v>
      </c>
      <c r="F3824" s="772">
        <v>0</v>
      </c>
      <c r="G3824" s="825">
        <v>2</v>
      </c>
      <c r="H3824" s="772">
        <v>1</v>
      </c>
      <c r="I3824" s="819">
        <f t="shared" si="120"/>
        <v>2</v>
      </c>
      <c r="J3824" s="819">
        <f t="shared" si="121"/>
        <v>1</v>
      </c>
      <c r="K3824" s="941"/>
    </row>
    <row r="3825" spans="1:11">
      <c r="A3825" s="15" t="s">
        <v>5599</v>
      </c>
      <c r="B3825" s="15" t="s">
        <v>17835</v>
      </c>
      <c r="C3825" s="772" t="s">
        <v>5546</v>
      </c>
      <c r="D3825" s="17" t="s">
        <v>16609</v>
      </c>
      <c r="E3825" s="825">
        <v>0</v>
      </c>
      <c r="F3825" s="772">
        <v>0</v>
      </c>
      <c r="G3825" s="825"/>
      <c r="H3825" s="772">
        <v>1</v>
      </c>
      <c r="I3825" s="819">
        <f t="shared" si="120"/>
        <v>0</v>
      </c>
      <c r="J3825" s="819">
        <f t="shared" si="121"/>
        <v>1</v>
      </c>
      <c r="K3825" s="941"/>
    </row>
    <row r="3826" spans="1:11">
      <c r="A3826" s="15" t="s">
        <v>5599</v>
      </c>
      <c r="B3826" s="15" t="s">
        <v>17835</v>
      </c>
      <c r="C3826" s="772" t="s">
        <v>4095</v>
      </c>
      <c r="D3826" s="17" t="s">
        <v>4096</v>
      </c>
      <c r="E3826" s="825">
        <v>0</v>
      </c>
      <c r="F3826" s="772">
        <v>0</v>
      </c>
      <c r="G3826" s="825">
        <v>16</v>
      </c>
      <c r="H3826" s="772">
        <v>15</v>
      </c>
      <c r="I3826" s="819">
        <f t="shared" si="120"/>
        <v>16</v>
      </c>
      <c r="J3826" s="819">
        <f t="shared" si="121"/>
        <v>15</v>
      </c>
      <c r="K3826" s="941"/>
    </row>
    <row r="3827" spans="1:11">
      <c r="A3827" s="15" t="s">
        <v>5599</v>
      </c>
      <c r="B3827" s="15" t="s">
        <v>17835</v>
      </c>
      <c r="C3827" s="772" t="s">
        <v>3662</v>
      </c>
      <c r="D3827" s="17" t="s">
        <v>4097</v>
      </c>
      <c r="E3827" s="825">
        <v>0</v>
      </c>
      <c r="F3827" s="772">
        <v>0</v>
      </c>
      <c r="G3827" s="825">
        <v>36</v>
      </c>
      <c r="H3827" s="772">
        <v>25</v>
      </c>
      <c r="I3827" s="819">
        <f t="shared" si="120"/>
        <v>36</v>
      </c>
      <c r="J3827" s="819">
        <f t="shared" si="121"/>
        <v>25</v>
      </c>
      <c r="K3827" s="941"/>
    </row>
    <row r="3828" spans="1:11">
      <c r="A3828" s="15" t="s">
        <v>5599</v>
      </c>
      <c r="B3828" s="15" t="s">
        <v>17835</v>
      </c>
      <c r="C3828" s="772" t="s">
        <v>4098</v>
      </c>
      <c r="D3828" s="17" t="s">
        <v>16068</v>
      </c>
      <c r="E3828" s="825">
        <v>0</v>
      </c>
      <c r="F3828" s="772">
        <v>0</v>
      </c>
      <c r="G3828" s="825">
        <v>16</v>
      </c>
      <c r="H3828" s="772">
        <v>15</v>
      </c>
      <c r="I3828" s="819">
        <f t="shared" si="120"/>
        <v>16</v>
      </c>
      <c r="J3828" s="819">
        <f t="shared" si="121"/>
        <v>15</v>
      </c>
      <c r="K3828" s="941"/>
    </row>
    <row r="3829" spans="1:11">
      <c r="A3829" s="15" t="s">
        <v>5599</v>
      </c>
      <c r="B3829" s="15" t="s">
        <v>17835</v>
      </c>
      <c r="C3829" s="772" t="s">
        <v>4389</v>
      </c>
      <c r="D3829" s="17" t="s">
        <v>16217</v>
      </c>
      <c r="E3829" s="825">
        <v>0</v>
      </c>
      <c r="F3829" s="772">
        <v>0</v>
      </c>
      <c r="G3829" s="825">
        <v>3</v>
      </c>
      <c r="H3829" s="772">
        <v>5</v>
      </c>
      <c r="I3829" s="819">
        <f t="shared" si="120"/>
        <v>3</v>
      </c>
      <c r="J3829" s="819">
        <f t="shared" si="121"/>
        <v>5</v>
      </c>
      <c r="K3829" s="941"/>
    </row>
    <row r="3830" spans="1:11">
      <c r="A3830" s="15" t="s">
        <v>5599</v>
      </c>
      <c r="B3830" s="15" t="s">
        <v>17835</v>
      </c>
      <c r="C3830" s="772" t="s">
        <v>5547</v>
      </c>
      <c r="D3830" s="17" t="s">
        <v>16610</v>
      </c>
      <c r="E3830" s="825">
        <v>0</v>
      </c>
      <c r="F3830" s="772">
        <v>0</v>
      </c>
      <c r="G3830" s="825">
        <v>1</v>
      </c>
      <c r="H3830" s="772">
        <v>1</v>
      </c>
      <c r="I3830" s="819">
        <f t="shared" si="120"/>
        <v>1</v>
      </c>
      <c r="J3830" s="819">
        <f t="shared" si="121"/>
        <v>1</v>
      </c>
      <c r="K3830" s="941"/>
    </row>
    <row r="3831" spans="1:11">
      <c r="A3831" s="15" t="s">
        <v>5599</v>
      </c>
      <c r="B3831" s="15" t="s">
        <v>17835</v>
      </c>
      <c r="C3831" s="772" t="s">
        <v>4392</v>
      </c>
      <c r="D3831" s="17" t="s">
        <v>16219</v>
      </c>
      <c r="E3831" s="825">
        <v>0</v>
      </c>
      <c r="F3831" s="772">
        <v>0</v>
      </c>
      <c r="G3831" s="825">
        <v>2</v>
      </c>
      <c r="H3831" s="772">
        <v>6</v>
      </c>
      <c r="I3831" s="819">
        <f t="shared" si="120"/>
        <v>2</v>
      </c>
      <c r="J3831" s="819">
        <f t="shared" si="121"/>
        <v>6</v>
      </c>
      <c r="K3831" s="941"/>
    </row>
    <row r="3832" spans="1:11">
      <c r="A3832" s="15" t="s">
        <v>5599</v>
      </c>
      <c r="B3832" s="15" t="s">
        <v>17835</v>
      </c>
      <c r="C3832" s="772" t="s">
        <v>5548</v>
      </c>
      <c r="D3832" s="17" t="s">
        <v>16611</v>
      </c>
      <c r="E3832" s="825">
        <v>0</v>
      </c>
      <c r="F3832" s="772">
        <v>0</v>
      </c>
      <c r="G3832" s="825">
        <v>5</v>
      </c>
      <c r="H3832" s="772">
        <v>5</v>
      </c>
      <c r="I3832" s="819">
        <f t="shared" si="120"/>
        <v>5</v>
      </c>
      <c r="J3832" s="819">
        <f t="shared" si="121"/>
        <v>5</v>
      </c>
      <c r="K3832" s="941"/>
    </row>
    <row r="3833" spans="1:11">
      <c r="A3833" s="15" t="s">
        <v>5599</v>
      </c>
      <c r="B3833" s="15" t="s">
        <v>17835</v>
      </c>
      <c r="C3833" s="772" t="s">
        <v>4394</v>
      </c>
      <c r="D3833" s="17" t="s">
        <v>16221</v>
      </c>
      <c r="E3833" s="825">
        <v>0</v>
      </c>
      <c r="F3833" s="772">
        <v>0</v>
      </c>
      <c r="G3833" s="825">
        <v>15</v>
      </c>
      <c r="H3833" s="772">
        <v>6</v>
      </c>
      <c r="I3833" s="819">
        <f t="shared" si="120"/>
        <v>15</v>
      </c>
      <c r="J3833" s="819">
        <f t="shared" si="121"/>
        <v>6</v>
      </c>
      <c r="K3833" s="941"/>
    </row>
    <row r="3834" spans="1:11">
      <c r="A3834" s="15" t="s">
        <v>5599</v>
      </c>
      <c r="B3834" s="15" t="s">
        <v>17835</v>
      </c>
      <c r="C3834" s="772" t="s">
        <v>4397</v>
      </c>
      <c r="D3834" s="17" t="s">
        <v>16224</v>
      </c>
      <c r="E3834" s="825">
        <v>0</v>
      </c>
      <c r="F3834" s="772">
        <v>0</v>
      </c>
      <c r="G3834" s="825">
        <v>21</v>
      </c>
      <c r="H3834" s="772">
        <v>25</v>
      </c>
      <c r="I3834" s="819">
        <f t="shared" si="120"/>
        <v>21</v>
      </c>
      <c r="J3834" s="819">
        <f t="shared" si="121"/>
        <v>25</v>
      </c>
      <c r="K3834" s="941"/>
    </row>
    <row r="3835" spans="1:11">
      <c r="A3835" s="15" t="s">
        <v>5599</v>
      </c>
      <c r="B3835" s="15" t="s">
        <v>17835</v>
      </c>
      <c r="C3835" s="772" t="s">
        <v>4401</v>
      </c>
      <c r="D3835" s="17" t="s">
        <v>16229</v>
      </c>
      <c r="E3835" s="825">
        <v>0</v>
      </c>
      <c r="F3835" s="772">
        <v>0</v>
      </c>
      <c r="G3835" s="825">
        <v>8</v>
      </c>
      <c r="H3835" s="772">
        <v>10</v>
      </c>
      <c r="I3835" s="819">
        <f t="shared" si="120"/>
        <v>8</v>
      </c>
      <c r="J3835" s="819">
        <f t="shared" si="121"/>
        <v>10</v>
      </c>
      <c r="K3835" s="941"/>
    </row>
    <row r="3836" spans="1:11">
      <c r="A3836" s="15" t="s">
        <v>5599</v>
      </c>
      <c r="B3836" s="15" t="s">
        <v>17835</v>
      </c>
      <c r="C3836" s="772" t="s">
        <v>5549</v>
      </c>
      <c r="D3836" s="17" t="s">
        <v>16612</v>
      </c>
      <c r="E3836" s="825">
        <v>0</v>
      </c>
      <c r="F3836" s="772">
        <v>0</v>
      </c>
      <c r="G3836" s="825"/>
      <c r="H3836" s="772">
        <v>1</v>
      </c>
      <c r="I3836" s="819">
        <f t="shared" si="120"/>
        <v>0</v>
      </c>
      <c r="J3836" s="819">
        <f t="shared" si="121"/>
        <v>1</v>
      </c>
      <c r="K3836" s="941"/>
    </row>
    <row r="3837" spans="1:11">
      <c r="A3837" s="15" t="s">
        <v>5599</v>
      </c>
      <c r="B3837" s="15" t="s">
        <v>17835</v>
      </c>
      <c r="C3837" s="772" t="s">
        <v>4402</v>
      </c>
      <c r="D3837" s="17" t="s">
        <v>16230</v>
      </c>
      <c r="E3837" s="825">
        <v>1</v>
      </c>
      <c r="F3837" s="772">
        <v>0</v>
      </c>
      <c r="G3837" s="825">
        <v>266</v>
      </c>
      <c r="H3837" s="772">
        <v>260</v>
      </c>
      <c r="I3837" s="819">
        <f t="shared" si="120"/>
        <v>267</v>
      </c>
      <c r="J3837" s="819">
        <f t="shared" si="121"/>
        <v>260</v>
      </c>
      <c r="K3837" s="941"/>
    </row>
    <row r="3838" spans="1:11">
      <c r="A3838" s="15" t="s">
        <v>5599</v>
      </c>
      <c r="B3838" s="15" t="s">
        <v>17835</v>
      </c>
      <c r="C3838" s="772" t="s">
        <v>4403</v>
      </c>
      <c r="D3838" s="17" t="s">
        <v>16231</v>
      </c>
      <c r="E3838" s="825">
        <v>0</v>
      </c>
      <c r="F3838" s="772">
        <v>0</v>
      </c>
      <c r="G3838" s="825">
        <v>12</v>
      </c>
      <c r="H3838" s="772">
        <v>20</v>
      </c>
      <c r="I3838" s="819">
        <f t="shared" si="120"/>
        <v>12</v>
      </c>
      <c r="J3838" s="819">
        <f t="shared" si="121"/>
        <v>20</v>
      </c>
      <c r="K3838" s="941"/>
    </row>
    <row r="3839" spans="1:11">
      <c r="A3839" s="15" t="s">
        <v>5599</v>
      </c>
      <c r="B3839" s="15" t="s">
        <v>17835</v>
      </c>
      <c r="C3839" s="772" t="s">
        <v>4404</v>
      </c>
      <c r="D3839" s="17" t="s">
        <v>16232</v>
      </c>
      <c r="E3839" s="825">
        <v>0</v>
      </c>
      <c r="F3839" s="772">
        <v>0</v>
      </c>
      <c r="G3839" s="825"/>
      <c r="H3839" s="772">
        <v>1</v>
      </c>
      <c r="I3839" s="819">
        <f t="shared" si="120"/>
        <v>0</v>
      </c>
      <c r="J3839" s="819">
        <f t="shared" si="121"/>
        <v>1</v>
      </c>
      <c r="K3839" s="941"/>
    </row>
    <row r="3840" spans="1:11">
      <c r="A3840" s="15" t="s">
        <v>5599</v>
      </c>
      <c r="B3840" s="15" t="s">
        <v>17835</v>
      </c>
      <c r="C3840" s="772" t="s">
        <v>4405</v>
      </c>
      <c r="D3840" s="17" t="s">
        <v>16233</v>
      </c>
      <c r="E3840" s="825">
        <v>0</v>
      </c>
      <c r="F3840" s="772">
        <v>0</v>
      </c>
      <c r="G3840" s="825">
        <v>36</v>
      </c>
      <c r="H3840" s="772">
        <v>40</v>
      </c>
      <c r="I3840" s="819">
        <f t="shared" si="120"/>
        <v>36</v>
      </c>
      <c r="J3840" s="819">
        <f t="shared" si="121"/>
        <v>40</v>
      </c>
      <c r="K3840" s="941"/>
    </row>
    <row r="3841" spans="1:11">
      <c r="A3841" s="15" t="s">
        <v>5599</v>
      </c>
      <c r="B3841" s="15" t="s">
        <v>17835</v>
      </c>
      <c r="C3841" s="772" t="s">
        <v>4406</v>
      </c>
      <c r="D3841" s="17" t="s">
        <v>16234</v>
      </c>
      <c r="E3841" s="825">
        <v>0</v>
      </c>
      <c r="F3841" s="772">
        <v>0</v>
      </c>
      <c r="G3841" s="825">
        <v>18</v>
      </c>
      <c r="H3841" s="772">
        <v>20</v>
      </c>
      <c r="I3841" s="819">
        <f t="shared" ref="I3841:I3904" si="122">E3841+G3841</f>
        <v>18</v>
      </c>
      <c r="J3841" s="819">
        <f t="shared" ref="J3841:J3904" si="123">F3841+H3841</f>
        <v>20</v>
      </c>
      <c r="K3841" s="941"/>
    </row>
    <row r="3842" spans="1:11">
      <c r="A3842" s="15" t="s">
        <v>5599</v>
      </c>
      <c r="B3842" s="15" t="s">
        <v>17835</v>
      </c>
      <c r="C3842" s="772" t="s">
        <v>4407</v>
      </c>
      <c r="D3842" s="17" t="s">
        <v>16235</v>
      </c>
      <c r="E3842" s="825">
        <v>0</v>
      </c>
      <c r="F3842" s="772">
        <v>0</v>
      </c>
      <c r="G3842" s="825">
        <v>10</v>
      </c>
      <c r="H3842" s="772">
        <v>15</v>
      </c>
      <c r="I3842" s="819">
        <f t="shared" si="122"/>
        <v>10</v>
      </c>
      <c r="J3842" s="819">
        <f t="shared" si="123"/>
        <v>15</v>
      </c>
      <c r="K3842" s="941"/>
    </row>
    <row r="3843" spans="1:11">
      <c r="A3843" s="15" t="s">
        <v>5599</v>
      </c>
      <c r="B3843" s="15" t="s">
        <v>17835</v>
      </c>
      <c r="C3843" s="772" t="s">
        <v>3462</v>
      </c>
      <c r="D3843" s="17" t="s">
        <v>15768</v>
      </c>
      <c r="E3843" s="825">
        <v>0</v>
      </c>
      <c r="F3843" s="772">
        <v>1</v>
      </c>
      <c r="G3843" s="825">
        <v>3</v>
      </c>
      <c r="H3843" s="772">
        <v>2</v>
      </c>
      <c r="I3843" s="819">
        <f t="shared" si="122"/>
        <v>3</v>
      </c>
      <c r="J3843" s="819">
        <f t="shared" si="123"/>
        <v>3</v>
      </c>
      <c r="K3843" s="941"/>
    </row>
    <row r="3844" spans="1:11">
      <c r="A3844" s="15" t="s">
        <v>5599</v>
      </c>
      <c r="B3844" s="15" t="s">
        <v>17835</v>
      </c>
      <c r="C3844" s="772" t="s">
        <v>5550</v>
      </c>
      <c r="D3844" s="17" t="s">
        <v>16613</v>
      </c>
      <c r="E3844" s="825">
        <v>0</v>
      </c>
      <c r="F3844" s="772">
        <v>1</v>
      </c>
      <c r="G3844" s="825">
        <v>2</v>
      </c>
      <c r="H3844" s="772">
        <v>2</v>
      </c>
      <c r="I3844" s="819">
        <f t="shared" si="122"/>
        <v>2</v>
      </c>
      <c r="J3844" s="819">
        <f t="shared" si="123"/>
        <v>3</v>
      </c>
      <c r="K3844" s="941"/>
    </row>
    <row r="3845" spans="1:11">
      <c r="A3845" s="15" t="s">
        <v>5599</v>
      </c>
      <c r="B3845" s="15" t="s">
        <v>17835</v>
      </c>
      <c r="C3845" s="772" t="s">
        <v>5551</v>
      </c>
      <c r="D3845" s="17" t="s">
        <v>16240</v>
      </c>
      <c r="E3845" s="825">
        <v>0</v>
      </c>
      <c r="F3845" s="772">
        <v>1</v>
      </c>
      <c r="G3845" s="825">
        <v>2</v>
      </c>
      <c r="H3845" s="772">
        <v>2</v>
      </c>
      <c r="I3845" s="819">
        <f t="shared" si="122"/>
        <v>2</v>
      </c>
      <c r="J3845" s="819">
        <f t="shared" si="123"/>
        <v>3</v>
      </c>
      <c r="K3845" s="941"/>
    </row>
    <row r="3846" spans="1:11">
      <c r="A3846" s="15" t="s">
        <v>5599</v>
      </c>
      <c r="B3846" s="15" t="s">
        <v>17835</v>
      </c>
      <c r="C3846" s="772" t="s">
        <v>4412</v>
      </c>
      <c r="D3846" s="17" t="s">
        <v>16242</v>
      </c>
      <c r="E3846" s="825">
        <v>0</v>
      </c>
      <c r="F3846" s="772">
        <v>1</v>
      </c>
      <c r="G3846" s="825"/>
      <c r="H3846" s="772">
        <v>1</v>
      </c>
      <c r="I3846" s="819">
        <f t="shared" si="122"/>
        <v>0</v>
      </c>
      <c r="J3846" s="819">
        <f t="shared" si="123"/>
        <v>2</v>
      </c>
      <c r="K3846" s="941"/>
    </row>
    <row r="3847" spans="1:11">
      <c r="A3847" s="15" t="s">
        <v>5599</v>
      </c>
      <c r="B3847" s="15" t="s">
        <v>17835</v>
      </c>
      <c r="C3847" s="772" t="s">
        <v>4671</v>
      </c>
      <c r="D3847" s="17" t="s">
        <v>16614</v>
      </c>
      <c r="E3847" s="825">
        <v>0</v>
      </c>
      <c r="F3847" s="772">
        <v>1</v>
      </c>
      <c r="G3847" s="825">
        <v>3</v>
      </c>
      <c r="H3847" s="772">
        <v>5</v>
      </c>
      <c r="I3847" s="819">
        <f t="shared" si="122"/>
        <v>3</v>
      </c>
      <c r="J3847" s="819">
        <f t="shared" si="123"/>
        <v>6</v>
      </c>
      <c r="K3847" s="941"/>
    </row>
    <row r="3848" spans="1:11">
      <c r="A3848" s="15" t="s">
        <v>5599</v>
      </c>
      <c r="B3848" s="15" t="s">
        <v>17835</v>
      </c>
      <c r="C3848" s="772" t="s">
        <v>3664</v>
      </c>
      <c r="D3848" s="17" t="s">
        <v>14589</v>
      </c>
      <c r="E3848" s="825">
        <v>0</v>
      </c>
      <c r="F3848" s="772">
        <v>0</v>
      </c>
      <c r="G3848" s="825">
        <v>41</v>
      </c>
      <c r="H3848" s="772">
        <v>27</v>
      </c>
      <c r="I3848" s="819">
        <f t="shared" si="122"/>
        <v>41</v>
      </c>
      <c r="J3848" s="819">
        <f t="shared" si="123"/>
        <v>27</v>
      </c>
      <c r="K3848" s="941"/>
    </row>
    <row r="3849" spans="1:11">
      <c r="A3849" s="15" t="s">
        <v>5599</v>
      </c>
      <c r="B3849" s="15" t="s">
        <v>17835</v>
      </c>
      <c r="C3849" s="772" t="s">
        <v>4101</v>
      </c>
      <c r="D3849" s="17" t="s">
        <v>4102</v>
      </c>
      <c r="E3849" s="825">
        <v>0</v>
      </c>
      <c r="F3849" s="772">
        <v>0</v>
      </c>
      <c r="G3849" s="825">
        <v>5</v>
      </c>
      <c r="H3849" s="772">
        <v>6</v>
      </c>
      <c r="I3849" s="819">
        <f t="shared" si="122"/>
        <v>5</v>
      </c>
      <c r="J3849" s="819">
        <f t="shared" si="123"/>
        <v>6</v>
      </c>
      <c r="K3849" s="941"/>
    </row>
    <row r="3850" spans="1:11">
      <c r="A3850" s="15" t="s">
        <v>5599</v>
      </c>
      <c r="B3850" s="15" t="s">
        <v>17835</v>
      </c>
      <c r="C3850" s="772" t="s">
        <v>4103</v>
      </c>
      <c r="D3850" s="17" t="s">
        <v>4104</v>
      </c>
      <c r="E3850" s="825">
        <v>0</v>
      </c>
      <c r="F3850" s="772">
        <v>0</v>
      </c>
      <c r="G3850" s="825">
        <v>33</v>
      </c>
      <c r="H3850" s="772">
        <v>35</v>
      </c>
      <c r="I3850" s="819">
        <f t="shared" si="122"/>
        <v>33</v>
      </c>
      <c r="J3850" s="819">
        <f t="shared" si="123"/>
        <v>35</v>
      </c>
      <c r="K3850" s="941"/>
    </row>
    <row r="3851" spans="1:11">
      <c r="A3851" s="15" t="s">
        <v>5599</v>
      </c>
      <c r="B3851" s="15" t="s">
        <v>17835</v>
      </c>
      <c r="C3851" s="772" t="s">
        <v>4105</v>
      </c>
      <c r="D3851" s="17" t="s">
        <v>4106</v>
      </c>
      <c r="E3851" s="825">
        <v>0</v>
      </c>
      <c r="F3851" s="772">
        <v>0</v>
      </c>
      <c r="G3851" s="825">
        <v>74</v>
      </c>
      <c r="H3851" s="772">
        <v>75</v>
      </c>
      <c r="I3851" s="819">
        <f t="shared" si="122"/>
        <v>74</v>
      </c>
      <c r="J3851" s="819">
        <f t="shared" si="123"/>
        <v>75</v>
      </c>
      <c r="K3851" s="941"/>
    </row>
    <row r="3852" spans="1:11">
      <c r="A3852" s="15" t="s">
        <v>5599</v>
      </c>
      <c r="B3852" s="15" t="s">
        <v>17835</v>
      </c>
      <c r="C3852" s="772" t="s">
        <v>4413</v>
      </c>
      <c r="D3852" s="17" t="s">
        <v>16243</v>
      </c>
      <c r="E3852" s="825">
        <v>0</v>
      </c>
      <c r="F3852" s="772">
        <v>0</v>
      </c>
      <c r="G3852" s="825"/>
      <c r="H3852" s="772">
        <v>1</v>
      </c>
      <c r="I3852" s="819">
        <f t="shared" si="122"/>
        <v>0</v>
      </c>
      <c r="J3852" s="819">
        <f t="shared" si="123"/>
        <v>1</v>
      </c>
      <c r="K3852" s="941"/>
    </row>
    <row r="3853" spans="1:11">
      <c r="A3853" s="15" t="s">
        <v>5599</v>
      </c>
      <c r="B3853" s="15" t="s">
        <v>17835</v>
      </c>
      <c r="C3853" s="772" t="s">
        <v>4414</v>
      </c>
      <c r="D3853" s="17" t="s">
        <v>16244</v>
      </c>
      <c r="E3853" s="825">
        <v>0</v>
      </c>
      <c r="F3853" s="772">
        <v>0</v>
      </c>
      <c r="G3853" s="825">
        <v>2</v>
      </c>
      <c r="H3853" s="772">
        <v>5</v>
      </c>
      <c r="I3853" s="819">
        <f t="shared" si="122"/>
        <v>2</v>
      </c>
      <c r="J3853" s="819">
        <f t="shared" si="123"/>
        <v>5</v>
      </c>
      <c r="K3853" s="941"/>
    </row>
    <row r="3854" spans="1:11">
      <c r="A3854" s="15" t="s">
        <v>5599</v>
      </c>
      <c r="B3854" s="15" t="s">
        <v>17835</v>
      </c>
      <c r="C3854" s="772" t="s">
        <v>4415</v>
      </c>
      <c r="D3854" s="17" t="s">
        <v>16245</v>
      </c>
      <c r="E3854" s="825">
        <v>0</v>
      </c>
      <c r="F3854" s="772">
        <v>0</v>
      </c>
      <c r="G3854" s="825">
        <v>2</v>
      </c>
      <c r="H3854" s="772">
        <v>5</v>
      </c>
      <c r="I3854" s="819">
        <f t="shared" si="122"/>
        <v>2</v>
      </c>
      <c r="J3854" s="819">
        <f t="shared" si="123"/>
        <v>5</v>
      </c>
      <c r="K3854" s="941"/>
    </row>
    <row r="3855" spans="1:11">
      <c r="A3855" s="15" t="s">
        <v>5599</v>
      </c>
      <c r="B3855" s="15" t="s">
        <v>17835</v>
      </c>
      <c r="C3855" s="772" t="s">
        <v>4416</v>
      </c>
      <c r="D3855" s="17" t="s">
        <v>16246</v>
      </c>
      <c r="E3855" s="825">
        <v>0</v>
      </c>
      <c r="F3855" s="772">
        <v>0</v>
      </c>
      <c r="G3855" s="825">
        <v>9</v>
      </c>
      <c r="H3855" s="772">
        <v>15</v>
      </c>
      <c r="I3855" s="819">
        <f t="shared" si="122"/>
        <v>9</v>
      </c>
      <c r="J3855" s="819">
        <f t="shared" si="123"/>
        <v>15</v>
      </c>
      <c r="K3855" s="941"/>
    </row>
    <row r="3856" spans="1:11">
      <c r="A3856" s="15" t="s">
        <v>5599</v>
      </c>
      <c r="B3856" s="15" t="s">
        <v>17835</v>
      </c>
      <c r="C3856" s="772" t="s">
        <v>4107</v>
      </c>
      <c r="D3856" s="17" t="s">
        <v>4108</v>
      </c>
      <c r="E3856" s="825">
        <v>0</v>
      </c>
      <c r="F3856" s="772">
        <v>0</v>
      </c>
      <c r="G3856" s="825">
        <v>29</v>
      </c>
      <c r="H3856" s="772">
        <v>30</v>
      </c>
      <c r="I3856" s="819">
        <f t="shared" si="122"/>
        <v>29</v>
      </c>
      <c r="J3856" s="819">
        <f t="shared" si="123"/>
        <v>30</v>
      </c>
      <c r="K3856" s="941"/>
    </row>
    <row r="3857" spans="1:11">
      <c r="A3857" s="15" t="s">
        <v>5599</v>
      </c>
      <c r="B3857" s="15" t="s">
        <v>17835</v>
      </c>
      <c r="C3857" s="772" t="s">
        <v>4109</v>
      </c>
      <c r="D3857" s="17" t="s">
        <v>16069</v>
      </c>
      <c r="E3857" s="825">
        <v>0</v>
      </c>
      <c r="F3857" s="772">
        <v>0</v>
      </c>
      <c r="G3857" s="825">
        <v>5</v>
      </c>
      <c r="H3857" s="772">
        <v>5</v>
      </c>
      <c r="I3857" s="819">
        <f t="shared" si="122"/>
        <v>5</v>
      </c>
      <c r="J3857" s="819">
        <f t="shared" si="123"/>
        <v>5</v>
      </c>
      <c r="K3857" s="941"/>
    </row>
    <row r="3858" spans="1:11">
      <c r="A3858" s="15" t="s">
        <v>5599</v>
      </c>
      <c r="B3858" s="15" t="s">
        <v>17835</v>
      </c>
      <c r="C3858" s="772" t="s">
        <v>4417</v>
      </c>
      <c r="D3858" s="17" t="s">
        <v>16247</v>
      </c>
      <c r="E3858" s="825">
        <v>0</v>
      </c>
      <c r="F3858" s="772">
        <v>0</v>
      </c>
      <c r="G3858" s="825">
        <v>2</v>
      </c>
      <c r="H3858" s="772">
        <v>5</v>
      </c>
      <c r="I3858" s="819">
        <f t="shared" si="122"/>
        <v>2</v>
      </c>
      <c r="J3858" s="819">
        <f t="shared" si="123"/>
        <v>5</v>
      </c>
      <c r="K3858" s="941"/>
    </row>
    <row r="3859" spans="1:11">
      <c r="A3859" s="15" t="s">
        <v>5599</v>
      </c>
      <c r="B3859" s="15" t="s">
        <v>17835</v>
      </c>
      <c r="C3859" s="772" t="s">
        <v>4418</v>
      </c>
      <c r="D3859" s="17" t="s">
        <v>16248</v>
      </c>
      <c r="E3859" s="825">
        <v>0</v>
      </c>
      <c r="F3859" s="772">
        <v>0</v>
      </c>
      <c r="G3859" s="825">
        <v>3</v>
      </c>
      <c r="H3859" s="772">
        <v>1</v>
      </c>
      <c r="I3859" s="819">
        <f t="shared" si="122"/>
        <v>3</v>
      </c>
      <c r="J3859" s="819">
        <f t="shared" si="123"/>
        <v>1</v>
      </c>
      <c r="K3859" s="941"/>
    </row>
    <row r="3860" spans="1:11">
      <c r="A3860" s="15" t="s">
        <v>5599</v>
      </c>
      <c r="B3860" s="15" t="s">
        <v>17835</v>
      </c>
      <c r="C3860" s="772" t="s">
        <v>4419</v>
      </c>
      <c r="D3860" s="17" t="s">
        <v>16249</v>
      </c>
      <c r="E3860" s="825">
        <v>0</v>
      </c>
      <c r="F3860" s="772">
        <v>0</v>
      </c>
      <c r="G3860" s="825">
        <v>2</v>
      </c>
      <c r="H3860" s="772">
        <v>1</v>
      </c>
      <c r="I3860" s="819">
        <f t="shared" si="122"/>
        <v>2</v>
      </c>
      <c r="J3860" s="819">
        <f t="shared" si="123"/>
        <v>1</v>
      </c>
      <c r="K3860" s="941"/>
    </row>
    <row r="3861" spans="1:11">
      <c r="A3861" s="15" t="s">
        <v>5599</v>
      </c>
      <c r="B3861" s="15" t="s">
        <v>17835</v>
      </c>
      <c r="C3861" s="772" t="s">
        <v>5552</v>
      </c>
      <c r="D3861" s="17" t="s">
        <v>16615</v>
      </c>
      <c r="E3861" s="825">
        <v>0</v>
      </c>
      <c r="F3861" s="772">
        <v>0</v>
      </c>
      <c r="G3861" s="825">
        <v>52</v>
      </c>
      <c r="H3861" s="772">
        <v>65</v>
      </c>
      <c r="I3861" s="819">
        <f t="shared" si="122"/>
        <v>52</v>
      </c>
      <c r="J3861" s="819">
        <f t="shared" si="123"/>
        <v>65</v>
      </c>
      <c r="K3861" s="941"/>
    </row>
    <row r="3862" spans="1:11">
      <c r="A3862" s="15" t="s">
        <v>5599</v>
      </c>
      <c r="B3862" s="15" t="s">
        <v>17835</v>
      </c>
      <c r="C3862" s="772" t="s">
        <v>5553</v>
      </c>
      <c r="D3862" s="17" t="s">
        <v>16616</v>
      </c>
      <c r="E3862" s="825">
        <v>0</v>
      </c>
      <c r="F3862" s="772">
        <v>0</v>
      </c>
      <c r="G3862" s="825">
        <v>43</v>
      </c>
      <c r="H3862" s="772">
        <v>55</v>
      </c>
      <c r="I3862" s="819">
        <f t="shared" si="122"/>
        <v>43</v>
      </c>
      <c r="J3862" s="819">
        <f t="shared" si="123"/>
        <v>55</v>
      </c>
      <c r="K3862" s="941"/>
    </row>
    <row r="3863" spans="1:11">
      <c r="A3863" s="15" t="s">
        <v>5599</v>
      </c>
      <c r="B3863" s="15" t="s">
        <v>17835</v>
      </c>
      <c r="C3863" s="772" t="s">
        <v>5554</v>
      </c>
      <c r="D3863" s="17" t="s">
        <v>16617</v>
      </c>
      <c r="E3863" s="825">
        <v>0</v>
      </c>
      <c r="F3863" s="772">
        <v>0</v>
      </c>
      <c r="G3863" s="825">
        <v>13</v>
      </c>
      <c r="H3863" s="772">
        <v>5</v>
      </c>
      <c r="I3863" s="819">
        <f t="shared" si="122"/>
        <v>13</v>
      </c>
      <c r="J3863" s="819">
        <f t="shared" si="123"/>
        <v>5</v>
      </c>
      <c r="K3863" s="941"/>
    </row>
    <row r="3864" spans="1:11">
      <c r="A3864" s="15" t="s">
        <v>5599</v>
      </c>
      <c r="B3864" s="15" t="s">
        <v>17835</v>
      </c>
      <c r="C3864" s="772" t="s">
        <v>5555</v>
      </c>
      <c r="D3864" s="17" t="s">
        <v>16618</v>
      </c>
      <c r="E3864" s="825">
        <v>0</v>
      </c>
      <c r="F3864" s="772">
        <v>0</v>
      </c>
      <c r="G3864" s="825"/>
      <c r="H3864" s="772">
        <v>1</v>
      </c>
      <c r="I3864" s="819">
        <f t="shared" si="122"/>
        <v>0</v>
      </c>
      <c r="J3864" s="819">
        <f t="shared" si="123"/>
        <v>1</v>
      </c>
      <c r="K3864" s="941"/>
    </row>
    <row r="3865" spans="1:11">
      <c r="A3865" s="15" t="s">
        <v>5599</v>
      </c>
      <c r="B3865" s="15" t="s">
        <v>17835</v>
      </c>
      <c r="C3865" s="772" t="s">
        <v>5556</v>
      </c>
      <c r="D3865" s="17" t="s">
        <v>16619</v>
      </c>
      <c r="E3865" s="825">
        <v>0</v>
      </c>
      <c r="F3865" s="772">
        <v>0</v>
      </c>
      <c r="G3865" s="825">
        <v>7</v>
      </c>
      <c r="H3865" s="772">
        <v>5</v>
      </c>
      <c r="I3865" s="819">
        <f t="shared" si="122"/>
        <v>7</v>
      </c>
      <c r="J3865" s="819">
        <f t="shared" si="123"/>
        <v>5</v>
      </c>
      <c r="K3865" s="941"/>
    </row>
    <row r="3866" spans="1:11">
      <c r="A3866" s="15" t="s">
        <v>5599</v>
      </c>
      <c r="B3866" s="15" t="s">
        <v>17835</v>
      </c>
      <c r="C3866" s="772" t="s">
        <v>5557</v>
      </c>
      <c r="D3866" s="17" t="s">
        <v>16620</v>
      </c>
      <c r="E3866" s="825">
        <v>0</v>
      </c>
      <c r="F3866" s="772">
        <v>0</v>
      </c>
      <c r="G3866" s="825">
        <v>9</v>
      </c>
      <c r="H3866" s="772">
        <v>2</v>
      </c>
      <c r="I3866" s="819">
        <f t="shared" si="122"/>
        <v>9</v>
      </c>
      <c r="J3866" s="819">
        <f t="shared" si="123"/>
        <v>2</v>
      </c>
      <c r="K3866" s="941"/>
    </row>
    <row r="3867" spans="1:11">
      <c r="A3867" s="15" t="s">
        <v>5599</v>
      </c>
      <c r="B3867" s="15" t="s">
        <v>17835</v>
      </c>
      <c r="C3867" s="772" t="s">
        <v>4968</v>
      </c>
      <c r="D3867" s="17" t="s">
        <v>16621</v>
      </c>
      <c r="E3867" s="825">
        <v>0</v>
      </c>
      <c r="F3867" s="772">
        <v>0</v>
      </c>
      <c r="G3867" s="825"/>
      <c r="H3867" s="772">
        <v>1</v>
      </c>
      <c r="I3867" s="819">
        <f t="shared" si="122"/>
        <v>0</v>
      </c>
      <c r="J3867" s="819">
        <f t="shared" si="123"/>
        <v>1</v>
      </c>
      <c r="K3867" s="941"/>
    </row>
    <row r="3868" spans="1:11">
      <c r="A3868" s="15" t="s">
        <v>5599</v>
      </c>
      <c r="B3868" s="15" t="s">
        <v>17835</v>
      </c>
      <c r="C3868" s="772" t="s">
        <v>5558</v>
      </c>
      <c r="D3868" s="17" t="s">
        <v>16250</v>
      </c>
      <c r="E3868" s="825">
        <v>0</v>
      </c>
      <c r="F3868" s="772">
        <v>0</v>
      </c>
      <c r="G3868" s="825">
        <v>14</v>
      </c>
      <c r="H3868" s="772">
        <v>25</v>
      </c>
      <c r="I3868" s="819">
        <f t="shared" si="122"/>
        <v>14</v>
      </c>
      <c r="J3868" s="819">
        <f t="shared" si="123"/>
        <v>25</v>
      </c>
      <c r="K3868" s="941"/>
    </row>
    <row r="3869" spans="1:11">
      <c r="A3869" s="15" t="s">
        <v>5599</v>
      </c>
      <c r="B3869" s="15" t="s">
        <v>17835</v>
      </c>
      <c r="C3869" s="772" t="s">
        <v>4421</v>
      </c>
      <c r="D3869" s="17" t="s">
        <v>16252</v>
      </c>
      <c r="E3869" s="825">
        <v>0</v>
      </c>
      <c r="F3869" s="772">
        <v>0</v>
      </c>
      <c r="G3869" s="825"/>
      <c r="H3869" s="772">
        <v>1</v>
      </c>
      <c r="I3869" s="819">
        <f t="shared" si="122"/>
        <v>0</v>
      </c>
      <c r="J3869" s="819">
        <f t="shared" si="123"/>
        <v>1</v>
      </c>
      <c r="K3869" s="941"/>
    </row>
    <row r="3870" spans="1:11">
      <c r="A3870" s="15" t="s">
        <v>5599</v>
      </c>
      <c r="B3870" s="15" t="s">
        <v>17835</v>
      </c>
      <c r="C3870" s="772" t="s">
        <v>5559</v>
      </c>
      <c r="D3870" s="17" t="s">
        <v>16253</v>
      </c>
      <c r="E3870" s="825">
        <v>0</v>
      </c>
      <c r="F3870" s="772">
        <v>0</v>
      </c>
      <c r="G3870" s="825"/>
      <c r="H3870" s="772">
        <v>1</v>
      </c>
      <c r="I3870" s="819">
        <f t="shared" si="122"/>
        <v>0</v>
      </c>
      <c r="J3870" s="819">
        <f t="shared" si="123"/>
        <v>1</v>
      </c>
      <c r="K3870" s="941"/>
    </row>
    <row r="3871" spans="1:11">
      <c r="A3871" s="15" t="s">
        <v>5599</v>
      </c>
      <c r="B3871" s="15" t="s">
        <v>17835</v>
      </c>
      <c r="C3871" s="772" t="s">
        <v>5560</v>
      </c>
      <c r="D3871" s="17" t="s">
        <v>16622</v>
      </c>
      <c r="E3871" s="825">
        <v>0</v>
      </c>
      <c r="F3871" s="772">
        <v>1</v>
      </c>
      <c r="G3871" s="825">
        <v>6</v>
      </c>
      <c r="H3871" s="772">
        <v>6</v>
      </c>
      <c r="I3871" s="819">
        <f t="shared" si="122"/>
        <v>6</v>
      </c>
      <c r="J3871" s="819">
        <f t="shared" si="123"/>
        <v>7</v>
      </c>
      <c r="K3871" s="941"/>
    </row>
    <row r="3872" spans="1:11">
      <c r="A3872" s="15" t="s">
        <v>5599</v>
      </c>
      <c r="B3872" s="15" t="s">
        <v>17835</v>
      </c>
      <c r="C3872" s="772" t="s">
        <v>5561</v>
      </c>
      <c r="D3872" s="17" t="s">
        <v>16623</v>
      </c>
      <c r="E3872" s="825">
        <v>0</v>
      </c>
      <c r="F3872" s="772">
        <v>1</v>
      </c>
      <c r="G3872" s="825">
        <v>3</v>
      </c>
      <c r="H3872" s="772">
        <v>1</v>
      </c>
      <c r="I3872" s="819">
        <f t="shared" si="122"/>
        <v>3</v>
      </c>
      <c r="J3872" s="819">
        <f t="shared" si="123"/>
        <v>2</v>
      </c>
      <c r="K3872" s="941"/>
    </row>
    <row r="3873" spans="1:11">
      <c r="A3873" s="15" t="s">
        <v>5599</v>
      </c>
      <c r="B3873" s="15" t="s">
        <v>17835</v>
      </c>
      <c r="C3873" s="772" t="s">
        <v>5562</v>
      </c>
      <c r="D3873" s="17" t="s">
        <v>16624</v>
      </c>
      <c r="E3873" s="825">
        <v>0</v>
      </c>
      <c r="F3873" s="772">
        <v>1</v>
      </c>
      <c r="G3873" s="825">
        <v>1</v>
      </c>
      <c r="H3873" s="772">
        <v>5</v>
      </c>
      <c r="I3873" s="819">
        <f t="shared" si="122"/>
        <v>1</v>
      </c>
      <c r="J3873" s="819">
        <f t="shared" si="123"/>
        <v>6</v>
      </c>
      <c r="K3873" s="941"/>
    </row>
    <row r="3874" spans="1:11" ht="25.5">
      <c r="A3874" s="15" t="s">
        <v>5599</v>
      </c>
      <c r="B3874" s="15" t="s">
        <v>17835</v>
      </c>
      <c r="C3874" s="772" t="s">
        <v>5563</v>
      </c>
      <c r="D3874" s="22" t="s">
        <v>16625</v>
      </c>
      <c r="E3874" s="825">
        <v>64</v>
      </c>
      <c r="F3874" s="772">
        <v>70</v>
      </c>
      <c r="G3874" s="825"/>
      <c r="H3874" s="772">
        <v>1</v>
      </c>
      <c r="I3874" s="819">
        <f t="shared" si="122"/>
        <v>64</v>
      </c>
      <c r="J3874" s="819">
        <f t="shared" si="123"/>
        <v>71</v>
      </c>
      <c r="K3874" s="941"/>
    </row>
    <row r="3875" spans="1:11">
      <c r="A3875" s="15" t="s">
        <v>5599</v>
      </c>
      <c r="B3875" s="15" t="s">
        <v>17835</v>
      </c>
      <c r="C3875" s="772" t="s">
        <v>5564</v>
      </c>
      <c r="D3875" s="17" t="s">
        <v>16626</v>
      </c>
      <c r="E3875" s="825">
        <v>0</v>
      </c>
      <c r="F3875" s="772">
        <v>0</v>
      </c>
      <c r="G3875" s="825"/>
      <c r="H3875" s="772">
        <v>1</v>
      </c>
      <c r="I3875" s="819">
        <f t="shared" si="122"/>
        <v>0</v>
      </c>
      <c r="J3875" s="819">
        <f t="shared" si="123"/>
        <v>1</v>
      </c>
      <c r="K3875" s="941"/>
    </row>
    <row r="3876" spans="1:11">
      <c r="A3876" s="15" t="s">
        <v>5599</v>
      </c>
      <c r="B3876" s="15" t="s">
        <v>17835</v>
      </c>
      <c r="C3876" s="772" t="s">
        <v>5565</v>
      </c>
      <c r="D3876" s="17" t="s">
        <v>16627</v>
      </c>
      <c r="E3876" s="825">
        <v>0</v>
      </c>
      <c r="F3876" s="772">
        <v>1</v>
      </c>
      <c r="G3876" s="825">
        <v>59</v>
      </c>
      <c r="H3876" s="772">
        <v>55</v>
      </c>
      <c r="I3876" s="819">
        <f t="shared" si="122"/>
        <v>59</v>
      </c>
      <c r="J3876" s="819">
        <f t="shared" si="123"/>
        <v>56</v>
      </c>
      <c r="K3876" s="941"/>
    </row>
    <row r="3877" spans="1:11">
      <c r="A3877" s="15" t="s">
        <v>5599</v>
      </c>
      <c r="B3877" s="15" t="s">
        <v>17835</v>
      </c>
      <c r="C3877" s="772" t="s">
        <v>5566</v>
      </c>
      <c r="D3877" s="17" t="s">
        <v>16628</v>
      </c>
      <c r="E3877" s="825">
        <v>0</v>
      </c>
      <c r="F3877" s="772">
        <v>0</v>
      </c>
      <c r="G3877" s="825"/>
      <c r="H3877" s="772">
        <v>1</v>
      </c>
      <c r="I3877" s="819">
        <f t="shared" si="122"/>
        <v>0</v>
      </c>
      <c r="J3877" s="819">
        <f t="shared" si="123"/>
        <v>1</v>
      </c>
      <c r="K3877" s="941"/>
    </row>
    <row r="3878" spans="1:11">
      <c r="A3878" s="15" t="s">
        <v>5599</v>
      </c>
      <c r="B3878" s="15" t="s">
        <v>17835</v>
      </c>
      <c r="C3878" s="772" t="s">
        <v>4429</v>
      </c>
      <c r="D3878" s="17" t="s">
        <v>16261</v>
      </c>
      <c r="E3878" s="825">
        <v>0</v>
      </c>
      <c r="F3878" s="772">
        <v>1</v>
      </c>
      <c r="G3878" s="825">
        <v>2</v>
      </c>
      <c r="H3878" s="772">
        <v>5</v>
      </c>
      <c r="I3878" s="819">
        <f t="shared" si="122"/>
        <v>2</v>
      </c>
      <c r="J3878" s="819">
        <f t="shared" si="123"/>
        <v>6</v>
      </c>
      <c r="K3878" s="941"/>
    </row>
    <row r="3879" spans="1:11">
      <c r="A3879" s="15" t="s">
        <v>5599</v>
      </c>
      <c r="B3879" s="15" t="s">
        <v>17835</v>
      </c>
      <c r="C3879" s="772" t="s">
        <v>5567</v>
      </c>
      <c r="D3879" s="17" t="s">
        <v>16262</v>
      </c>
      <c r="E3879" s="825">
        <v>0</v>
      </c>
      <c r="F3879" s="772">
        <v>1</v>
      </c>
      <c r="G3879" s="825">
        <v>39</v>
      </c>
      <c r="H3879" s="772">
        <v>22</v>
      </c>
      <c r="I3879" s="819">
        <f t="shared" si="122"/>
        <v>39</v>
      </c>
      <c r="J3879" s="819">
        <f t="shared" si="123"/>
        <v>23</v>
      </c>
      <c r="K3879" s="941"/>
    </row>
    <row r="3880" spans="1:11">
      <c r="A3880" s="15" t="s">
        <v>5599</v>
      </c>
      <c r="B3880" s="15" t="s">
        <v>17835</v>
      </c>
      <c r="C3880" s="772" t="s">
        <v>4431</v>
      </c>
      <c r="D3880" s="17" t="s">
        <v>16264</v>
      </c>
      <c r="E3880" s="825">
        <v>0</v>
      </c>
      <c r="F3880" s="772">
        <v>1</v>
      </c>
      <c r="G3880" s="825">
        <v>30</v>
      </c>
      <c r="H3880" s="772">
        <v>35</v>
      </c>
      <c r="I3880" s="819">
        <f t="shared" si="122"/>
        <v>30</v>
      </c>
      <c r="J3880" s="819">
        <f t="shared" si="123"/>
        <v>36</v>
      </c>
      <c r="K3880" s="941"/>
    </row>
    <row r="3881" spans="1:11">
      <c r="A3881" s="15" t="s">
        <v>5599</v>
      </c>
      <c r="B3881" s="15" t="s">
        <v>17835</v>
      </c>
      <c r="C3881" s="772" t="s">
        <v>5568</v>
      </c>
      <c r="D3881" s="17" t="s">
        <v>16629</v>
      </c>
      <c r="E3881" s="825">
        <v>0</v>
      </c>
      <c r="F3881" s="772">
        <v>1</v>
      </c>
      <c r="G3881" s="825">
        <v>7</v>
      </c>
      <c r="H3881" s="772">
        <v>5</v>
      </c>
      <c r="I3881" s="819">
        <f t="shared" si="122"/>
        <v>7</v>
      </c>
      <c r="J3881" s="819">
        <f t="shared" si="123"/>
        <v>6</v>
      </c>
      <c r="K3881" s="941"/>
    </row>
    <row r="3882" spans="1:11">
      <c r="A3882" s="15" t="s">
        <v>5599</v>
      </c>
      <c r="B3882" s="15" t="s">
        <v>17835</v>
      </c>
      <c r="C3882" s="772" t="s">
        <v>4701</v>
      </c>
      <c r="D3882" s="17" t="s">
        <v>16630</v>
      </c>
      <c r="E3882" s="825">
        <v>0</v>
      </c>
      <c r="F3882" s="772">
        <v>1</v>
      </c>
      <c r="G3882" s="825"/>
      <c r="H3882" s="772">
        <v>1</v>
      </c>
      <c r="I3882" s="819">
        <f t="shared" si="122"/>
        <v>0</v>
      </c>
      <c r="J3882" s="819">
        <f t="shared" si="123"/>
        <v>2</v>
      </c>
      <c r="K3882" s="941"/>
    </row>
    <row r="3883" spans="1:11">
      <c r="A3883" s="15" t="s">
        <v>5599</v>
      </c>
      <c r="B3883" s="15" t="s">
        <v>17835</v>
      </c>
      <c r="C3883" s="772" t="s">
        <v>4702</v>
      </c>
      <c r="D3883" s="17" t="s">
        <v>16631</v>
      </c>
      <c r="E3883" s="825">
        <v>0</v>
      </c>
      <c r="F3883" s="772">
        <v>1</v>
      </c>
      <c r="G3883" s="825">
        <v>3</v>
      </c>
      <c r="H3883" s="772">
        <v>2</v>
      </c>
      <c r="I3883" s="819">
        <f t="shared" si="122"/>
        <v>3</v>
      </c>
      <c r="J3883" s="819">
        <f t="shared" si="123"/>
        <v>3</v>
      </c>
      <c r="K3883" s="941"/>
    </row>
    <row r="3884" spans="1:11">
      <c r="A3884" s="15" t="s">
        <v>5599</v>
      </c>
      <c r="B3884" s="15" t="s">
        <v>17835</v>
      </c>
      <c r="C3884" s="772" t="s">
        <v>4187</v>
      </c>
      <c r="D3884" s="17" t="s">
        <v>16121</v>
      </c>
      <c r="E3884" s="825">
        <v>0</v>
      </c>
      <c r="F3884" s="772">
        <v>0</v>
      </c>
      <c r="G3884" s="825"/>
      <c r="H3884" s="772">
        <v>1</v>
      </c>
      <c r="I3884" s="819">
        <f t="shared" si="122"/>
        <v>0</v>
      </c>
      <c r="J3884" s="819">
        <f t="shared" si="123"/>
        <v>1</v>
      </c>
      <c r="K3884" s="941"/>
    </row>
    <row r="3885" spans="1:11">
      <c r="A3885" s="15" t="s">
        <v>5599</v>
      </c>
      <c r="B3885" s="15" t="s">
        <v>17835</v>
      </c>
      <c r="C3885" s="772" t="s">
        <v>5569</v>
      </c>
      <c r="D3885" s="17" t="s">
        <v>16632</v>
      </c>
      <c r="E3885" s="825">
        <v>0</v>
      </c>
      <c r="F3885" s="772">
        <v>0</v>
      </c>
      <c r="G3885" s="825">
        <v>7</v>
      </c>
      <c r="H3885" s="772">
        <v>12</v>
      </c>
      <c r="I3885" s="819">
        <f t="shared" si="122"/>
        <v>7</v>
      </c>
      <c r="J3885" s="819">
        <f t="shared" si="123"/>
        <v>12</v>
      </c>
      <c r="K3885" s="941"/>
    </row>
    <row r="3886" spans="1:11">
      <c r="A3886" s="15" t="s">
        <v>5599</v>
      </c>
      <c r="B3886" s="15" t="s">
        <v>17835</v>
      </c>
      <c r="C3886" s="772" t="s">
        <v>3529</v>
      </c>
      <c r="D3886" s="17" t="s">
        <v>15834</v>
      </c>
      <c r="E3886" s="825">
        <v>0</v>
      </c>
      <c r="F3886" s="772">
        <v>0</v>
      </c>
      <c r="G3886" s="825">
        <v>2</v>
      </c>
      <c r="H3886" s="772">
        <v>2</v>
      </c>
      <c r="I3886" s="819">
        <f t="shared" si="122"/>
        <v>2</v>
      </c>
      <c r="J3886" s="819">
        <f t="shared" si="123"/>
        <v>2</v>
      </c>
      <c r="K3886" s="941"/>
    </row>
    <row r="3887" spans="1:11">
      <c r="A3887" s="15" t="s">
        <v>5599</v>
      </c>
      <c r="B3887" s="15" t="s">
        <v>17835</v>
      </c>
      <c r="C3887" s="772" t="s">
        <v>4440</v>
      </c>
      <c r="D3887" s="17" t="s">
        <v>16274</v>
      </c>
      <c r="E3887" s="825">
        <v>0</v>
      </c>
      <c r="F3887" s="772">
        <v>0</v>
      </c>
      <c r="G3887" s="825"/>
      <c r="H3887" s="772">
        <v>1</v>
      </c>
      <c r="I3887" s="819">
        <f t="shared" si="122"/>
        <v>0</v>
      </c>
      <c r="J3887" s="819">
        <f t="shared" si="123"/>
        <v>1</v>
      </c>
      <c r="K3887" s="941"/>
    </row>
    <row r="3888" spans="1:11">
      <c r="A3888" s="15" t="s">
        <v>5599</v>
      </c>
      <c r="B3888" s="15" t="s">
        <v>17835</v>
      </c>
      <c r="C3888" s="772" t="s">
        <v>5570</v>
      </c>
      <c r="D3888" s="17" t="s">
        <v>16633</v>
      </c>
      <c r="E3888" s="825">
        <v>0</v>
      </c>
      <c r="F3888" s="772">
        <v>0</v>
      </c>
      <c r="G3888" s="825"/>
      <c r="H3888" s="772">
        <v>1</v>
      </c>
      <c r="I3888" s="819">
        <f t="shared" si="122"/>
        <v>0</v>
      </c>
      <c r="J3888" s="819">
        <f t="shared" si="123"/>
        <v>1</v>
      </c>
      <c r="K3888" s="941"/>
    </row>
    <row r="3889" spans="1:11">
      <c r="A3889" s="15" t="s">
        <v>5599</v>
      </c>
      <c r="B3889" s="15" t="s">
        <v>17835</v>
      </c>
      <c r="C3889" s="772" t="s">
        <v>4633</v>
      </c>
      <c r="D3889" s="17" t="s">
        <v>16432</v>
      </c>
      <c r="E3889" s="825">
        <v>0</v>
      </c>
      <c r="F3889" s="772">
        <v>1</v>
      </c>
      <c r="G3889" s="825"/>
      <c r="H3889" s="772">
        <v>1</v>
      </c>
      <c r="I3889" s="819">
        <f t="shared" si="122"/>
        <v>0</v>
      </c>
      <c r="J3889" s="819">
        <f t="shared" si="123"/>
        <v>2</v>
      </c>
      <c r="K3889" s="941"/>
    </row>
    <row r="3890" spans="1:11">
      <c r="A3890" s="15" t="s">
        <v>5599</v>
      </c>
      <c r="B3890" s="15" t="s">
        <v>17835</v>
      </c>
      <c r="C3890" s="772" t="s">
        <v>5571</v>
      </c>
      <c r="D3890" s="17" t="s">
        <v>16634</v>
      </c>
      <c r="E3890" s="825">
        <v>0</v>
      </c>
      <c r="F3890" s="772">
        <v>1</v>
      </c>
      <c r="G3890" s="825">
        <v>1</v>
      </c>
      <c r="H3890" s="772">
        <v>1</v>
      </c>
      <c r="I3890" s="819">
        <f t="shared" si="122"/>
        <v>1</v>
      </c>
      <c r="J3890" s="819">
        <f t="shared" si="123"/>
        <v>2</v>
      </c>
      <c r="K3890" s="941"/>
    </row>
    <row r="3891" spans="1:11">
      <c r="A3891" s="15" t="s">
        <v>5599</v>
      </c>
      <c r="B3891" s="15" t="s">
        <v>17835</v>
      </c>
      <c r="C3891" s="772" t="s">
        <v>4636</v>
      </c>
      <c r="D3891" s="17" t="s">
        <v>4637</v>
      </c>
      <c r="E3891" s="825">
        <v>0</v>
      </c>
      <c r="F3891" s="772">
        <v>1</v>
      </c>
      <c r="G3891" s="825">
        <v>1</v>
      </c>
      <c r="H3891" s="772">
        <v>2</v>
      </c>
      <c r="I3891" s="819">
        <f t="shared" si="122"/>
        <v>1</v>
      </c>
      <c r="J3891" s="819">
        <f t="shared" si="123"/>
        <v>3</v>
      </c>
      <c r="K3891" s="941"/>
    </row>
    <row r="3892" spans="1:11">
      <c r="A3892" s="15" t="s">
        <v>5599</v>
      </c>
      <c r="B3892" s="15" t="s">
        <v>17835</v>
      </c>
      <c r="C3892" s="772" t="s">
        <v>4239</v>
      </c>
      <c r="D3892" s="17" t="s">
        <v>16156</v>
      </c>
      <c r="E3892" s="825">
        <v>0</v>
      </c>
      <c r="F3892" s="772">
        <v>0</v>
      </c>
      <c r="G3892" s="825">
        <v>1</v>
      </c>
      <c r="H3892" s="772">
        <v>1</v>
      </c>
      <c r="I3892" s="819">
        <f t="shared" si="122"/>
        <v>1</v>
      </c>
      <c r="J3892" s="819">
        <f t="shared" si="123"/>
        <v>1</v>
      </c>
      <c r="K3892" s="941"/>
    </row>
    <row r="3893" spans="1:11">
      <c r="A3893" s="15" t="s">
        <v>5599</v>
      </c>
      <c r="B3893" s="15" t="s">
        <v>17835</v>
      </c>
      <c r="C3893" s="772" t="s">
        <v>1848</v>
      </c>
      <c r="D3893" s="17" t="s">
        <v>14608</v>
      </c>
      <c r="E3893" s="825">
        <v>0</v>
      </c>
      <c r="F3893" s="772">
        <v>0</v>
      </c>
      <c r="G3893" s="825">
        <v>6</v>
      </c>
      <c r="H3893" s="772">
        <v>2</v>
      </c>
      <c r="I3893" s="819">
        <f t="shared" si="122"/>
        <v>6</v>
      </c>
      <c r="J3893" s="819">
        <f t="shared" si="123"/>
        <v>2</v>
      </c>
      <c r="K3893" s="941"/>
    </row>
    <row r="3894" spans="1:11">
      <c r="A3894" s="15" t="s">
        <v>5599</v>
      </c>
      <c r="B3894" s="15" t="s">
        <v>17835</v>
      </c>
      <c r="C3894" s="772" t="s">
        <v>5572</v>
      </c>
      <c r="D3894" s="17" t="s">
        <v>5573</v>
      </c>
      <c r="E3894" s="825">
        <v>0</v>
      </c>
      <c r="F3894" s="772">
        <v>0</v>
      </c>
      <c r="G3894" s="825"/>
      <c r="H3894" s="772">
        <v>1</v>
      </c>
      <c r="I3894" s="819">
        <f t="shared" si="122"/>
        <v>0</v>
      </c>
      <c r="J3894" s="819">
        <f t="shared" si="123"/>
        <v>1</v>
      </c>
      <c r="K3894" s="941"/>
    </row>
    <row r="3895" spans="1:11">
      <c r="A3895" s="15" t="s">
        <v>5599</v>
      </c>
      <c r="B3895" s="15" t="s">
        <v>17835</v>
      </c>
      <c r="C3895" s="772" t="s">
        <v>1856</v>
      </c>
      <c r="D3895" s="17" t="s">
        <v>14620</v>
      </c>
      <c r="E3895" s="825">
        <v>0</v>
      </c>
      <c r="F3895" s="772">
        <v>0</v>
      </c>
      <c r="G3895" s="825"/>
      <c r="H3895" s="772">
        <v>1</v>
      </c>
      <c r="I3895" s="819">
        <f t="shared" si="122"/>
        <v>0</v>
      </c>
      <c r="J3895" s="819">
        <f t="shared" si="123"/>
        <v>1</v>
      </c>
      <c r="K3895" s="941"/>
    </row>
    <row r="3896" spans="1:11">
      <c r="A3896" s="15" t="s">
        <v>5599</v>
      </c>
      <c r="B3896" s="15" t="s">
        <v>17835</v>
      </c>
      <c r="C3896" s="772" t="s">
        <v>5574</v>
      </c>
      <c r="D3896" s="17" t="s">
        <v>5575</v>
      </c>
      <c r="E3896" s="825">
        <v>0</v>
      </c>
      <c r="F3896" s="772">
        <v>0</v>
      </c>
      <c r="G3896" s="825"/>
      <c r="H3896" s="772">
        <v>1</v>
      </c>
      <c r="I3896" s="819">
        <f t="shared" si="122"/>
        <v>0</v>
      </c>
      <c r="J3896" s="819">
        <f t="shared" si="123"/>
        <v>1</v>
      </c>
      <c r="K3896" s="941"/>
    </row>
    <row r="3897" spans="1:11">
      <c r="A3897" s="15" t="s">
        <v>5599</v>
      </c>
      <c r="B3897" s="15" t="s">
        <v>17835</v>
      </c>
      <c r="C3897" s="772" t="s">
        <v>3715</v>
      </c>
      <c r="D3897" s="17" t="s">
        <v>15968</v>
      </c>
      <c r="E3897" s="825">
        <v>0</v>
      </c>
      <c r="F3897" s="772">
        <v>0</v>
      </c>
      <c r="G3897" s="825"/>
      <c r="H3897" s="772">
        <v>1</v>
      </c>
      <c r="I3897" s="819">
        <f t="shared" si="122"/>
        <v>0</v>
      </c>
      <c r="J3897" s="819">
        <f t="shared" si="123"/>
        <v>1</v>
      </c>
      <c r="K3897" s="941"/>
    </row>
    <row r="3898" spans="1:11">
      <c r="A3898" s="15" t="s">
        <v>5599</v>
      </c>
      <c r="B3898" s="15" t="s">
        <v>17835</v>
      </c>
      <c r="C3898" s="772" t="s">
        <v>3661</v>
      </c>
      <c r="D3898" s="17" t="s">
        <v>5576</v>
      </c>
      <c r="E3898" s="825">
        <v>0</v>
      </c>
      <c r="F3898" s="772">
        <v>0</v>
      </c>
      <c r="G3898" s="825">
        <v>1</v>
      </c>
      <c r="H3898" s="772">
        <v>1</v>
      </c>
      <c r="I3898" s="819">
        <f t="shared" si="122"/>
        <v>1</v>
      </c>
      <c r="J3898" s="819">
        <f t="shared" si="123"/>
        <v>1</v>
      </c>
      <c r="K3898" s="941"/>
    </row>
    <row r="3899" spans="1:11">
      <c r="A3899" s="15" t="s">
        <v>5599</v>
      </c>
      <c r="B3899" s="15" t="s">
        <v>17835</v>
      </c>
      <c r="C3899" s="772" t="s">
        <v>5577</v>
      </c>
      <c r="D3899" s="17" t="s">
        <v>5578</v>
      </c>
      <c r="E3899" s="825">
        <v>0</v>
      </c>
      <c r="F3899" s="772">
        <v>0</v>
      </c>
      <c r="G3899" s="825"/>
      <c r="H3899" s="772">
        <v>1</v>
      </c>
      <c r="I3899" s="819">
        <f t="shared" si="122"/>
        <v>0</v>
      </c>
      <c r="J3899" s="819">
        <f t="shared" si="123"/>
        <v>1</v>
      </c>
      <c r="K3899" s="941"/>
    </row>
    <row r="3900" spans="1:11">
      <c r="A3900" s="15" t="s">
        <v>5599</v>
      </c>
      <c r="B3900" s="15" t="s">
        <v>17835</v>
      </c>
      <c r="C3900" s="772" t="s">
        <v>5579</v>
      </c>
      <c r="D3900" s="17" t="s">
        <v>14549</v>
      </c>
      <c r="E3900" s="825">
        <v>0</v>
      </c>
      <c r="F3900" s="772">
        <v>0</v>
      </c>
      <c r="G3900" s="825">
        <v>1</v>
      </c>
      <c r="H3900" s="772">
        <v>1</v>
      </c>
      <c r="I3900" s="819">
        <f t="shared" si="122"/>
        <v>1</v>
      </c>
      <c r="J3900" s="819">
        <f t="shared" si="123"/>
        <v>1</v>
      </c>
      <c r="K3900" s="941"/>
    </row>
    <row r="3901" spans="1:11">
      <c r="A3901" s="15" t="s">
        <v>5599</v>
      </c>
      <c r="B3901" s="15" t="s">
        <v>17835</v>
      </c>
      <c r="C3901" s="772" t="s">
        <v>5580</v>
      </c>
      <c r="D3901" s="17" t="s">
        <v>16171</v>
      </c>
      <c r="E3901" s="825">
        <v>0</v>
      </c>
      <c r="F3901" s="772">
        <v>0</v>
      </c>
      <c r="G3901" s="825">
        <v>1</v>
      </c>
      <c r="H3901" s="772">
        <v>1</v>
      </c>
      <c r="I3901" s="819">
        <f t="shared" si="122"/>
        <v>1</v>
      </c>
      <c r="J3901" s="819">
        <f t="shared" si="123"/>
        <v>1</v>
      </c>
      <c r="K3901" s="941"/>
    </row>
    <row r="3902" spans="1:11">
      <c r="A3902" s="15" t="s">
        <v>5599</v>
      </c>
      <c r="B3902" s="15" t="s">
        <v>17835</v>
      </c>
      <c r="C3902" s="772" t="s">
        <v>5581</v>
      </c>
      <c r="D3902" s="17" t="s">
        <v>5582</v>
      </c>
      <c r="E3902" s="825">
        <v>0</v>
      </c>
      <c r="F3902" s="772">
        <v>0</v>
      </c>
      <c r="G3902" s="825">
        <v>11</v>
      </c>
      <c r="H3902" s="772">
        <v>10</v>
      </c>
      <c r="I3902" s="819">
        <f t="shared" si="122"/>
        <v>11</v>
      </c>
      <c r="J3902" s="819">
        <f t="shared" si="123"/>
        <v>10</v>
      </c>
      <c r="K3902" s="941"/>
    </row>
    <row r="3903" spans="1:11">
      <c r="A3903" s="15" t="s">
        <v>5599</v>
      </c>
      <c r="B3903" s="15" t="s">
        <v>17835</v>
      </c>
      <c r="C3903" s="772" t="s">
        <v>4353</v>
      </c>
      <c r="D3903" s="17" t="s">
        <v>16181</v>
      </c>
      <c r="E3903" s="825">
        <v>0</v>
      </c>
      <c r="F3903" s="772">
        <v>0</v>
      </c>
      <c r="G3903" s="825"/>
      <c r="H3903" s="772">
        <v>1</v>
      </c>
      <c r="I3903" s="819">
        <f t="shared" si="122"/>
        <v>0</v>
      </c>
      <c r="J3903" s="819">
        <f t="shared" si="123"/>
        <v>1</v>
      </c>
      <c r="K3903" s="941"/>
    </row>
    <row r="3904" spans="1:11">
      <c r="A3904" s="15" t="s">
        <v>5599</v>
      </c>
      <c r="B3904" s="15" t="s">
        <v>17835</v>
      </c>
      <c r="C3904" s="772" t="s">
        <v>4356</v>
      </c>
      <c r="D3904" s="17" t="s">
        <v>16184</v>
      </c>
      <c r="E3904" s="825">
        <v>0</v>
      </c>
      <c r="F3904" s="772">
        <v>0</v>
      </c>
      <c r="G3904" s="825"/>
      <c r="H3904" s="772">
        <v>1</v>
      </c>
      <c r="I3904" s="819">
        <f t="shared" si="122"/>
        <v>0</v>
      </c>
      <c r="J3904" s="819">
        <f t="shared" si="123"/>
        <v>1</v>
      </c>
      <c r="K3904" s="941"/>
    </row>
    <row r="3905" spans="1:11">
      <c r="A3905" s="15" t="s">
        <v>5599</v>
      </c>
      <c r="B3905" s="15" t="s">
        <v>17835</v>
      </c>
      <c r="C3905" s="772" t="s">
        <v>5583</v>
      </c>
      <c r="D3905" s="17" t="s">
        <v>5584</v>
      </c>
      <c r="E3905" s="825">
        <v>0</v>
      </c>
      <c r="F3905" s="772">
        <v>0</v>
      </c>
      <c r="G3905" s="825">
        <v>1</v>
      </c>
      <c r="H3905" s="772">
        <v>5</v>
      </c>
      <c r="I3905" s="819">
        <f t="shared" ref="I3905:I3968" si="124">E3905+G3905</f>
        <v>1</v>
      </c>
      <c r="J3905" s="819">
        <f t="shared" ref="J3905:J3968" si="125">F3905+H3905</f>
        <v>5</v>
      </c>
      <c r="K3905" s="941"/>
    </row>
    <row r="3906" spans="1:11">
      <c r="A3906" s="15" t="s">
        <v>5599</v>
      </c>
      <c r="B3906" s="15" t="s">
        <v>17835</v>
      </c>
      <c r="C3906" s="772" t="s">
        <v>5585</v>
      </c>
      <c r="D3906" s="17" t="s">
        <v>5586</v>
      </c>
      <c r="E3906" s="825">
        <v>0</v>
      </c>
      <c r="F3906" s="772">
        <v>0</v>
      </c>
      <c r="G3906" s="825">
        <v>1</v>
      </c>
      <c r="H3906" s="772">
        <v>1</v>
      </c>
      <c r="I3906" s="819">
        <f t="shared" si="124"/>
        <v>1</v>
      </c>
      <c r="J3906" s="819">
        <f t="shared" si="125"/>
        <v>1</v>
      </c>
      <c r="K3906" s="941"/>
    </row>
    <row r="3907" spans="1:11">
      <c r="A3907" s="15" t="s">
        <v>5599</v>
      </c>
      <c r="B3907" s="15" t="s">
        <v>17835</v>
      </c>
      <c r="C3907" s="772" t="s">
        <v>5587</v>
      </c>
      <c r="D3907" s="17" t="s">
        <v>5588</v>
      </c>
      <c r="E3907" s="825">
        <v>0</v>
      </c>
      <c r="F3907" s="772">
        <v>0</v>
      </c>
      <c r="G3907" s="825"/>
      <c r="H3907" s="772">
        <v>1</v>
      </c>
      <c r="I3907" s="819">
        <f t="shared" si="124"/>
        <v>0</v>
      </c>
      <c r="J3907" s="819">
        <f t="shared" si="125"/>
        <v>1</v>
      </c>
      <c r="K3907" s="941"/>
    </row>
    <row r="3908" spans="1:11">
      <c r="A3908" s="15" t="s">
        <v>5599</v>
      </c>
      <c r="B3908" s="15" t="s">
        <v>17835</v>
      </c>
      <c r="C3908" s="772" t="s">
        <v>5589</v>
      </c>
      <c r="D3908" s="17" t="s">
        <v>5590</v>
      </c>
      <c r="E3908" s="825">
        <v>0</v>
      </c>
      <c r="F3908" s="772">
        <v>0</v>
      </c>
      <c r="G3908" s="825">
        <v>2</v>
      </c>
      <c r="H3908" s="772">
        <v>6</v>
      </c>
      <c r="I3908" s="819">
        <f t="shared" si="124"/>
        <v>2</v>
      </c>
      <c r="J3908" s="819">
        <f t="shared" si="125"/>
        <v>6</v>
      </c>
      <c r="K3908" s="941"/>
    </row>
    <row r="3909" spans="1:11">
      <c r="A3909" s="15" t="s">
        <v>5599</v>
      </c>
      <c r="B3909" s="15" t="s">
        <v>17835</v>
      </c>
      <c r="C3909" s="772" t="s">
        <v>5591</v>
      </c>
      <c r="D3909" s="17" t="s">
        <v>5592</v>
      </c>
      <c r="E3909" s="825">
        <v>0</v>
      </c>
      <c r="F3909" s="772">
        <v>0</v>
      </c>
      <c r="G3909" s="825"/>
      <c r="H3909" s="772">
        <v>1</v>
      </c>
      <c r="I3909" s="819">
        <f t="shared" si="124"/>
        <v>0</v>
      </c>
      <c r="J3909" s="819">
        <f t="shared" si="125"/>
        <v>1</v>
      </c>
      <c r="K3909" s="941"/>
    </row>
    <row r="3910" spans="1:11">
      <c r="A3910" s="15" t="s">
        <v>5599</v>
      </c>
      <c r="B3910" s="15" t="s">
        <v>17835</v>
      </c>
      <c r="C3910" s="772" t="s">
        <v>4385</v>
      </c>
      <c r="D3910" s="17" t="s">
        <v>16213</v>
      </c>
      <c r="E3910" s="825">
        <v>0</v>
      </c>
      <c r="F3910" s="772">
        <v>0</v>
      </c>
      <c r="G3910" s="825">
        <v>3</v>
      </c>
      <c r="H3910" s="772">
        <v>6</v>
      </c>
      <c r="I3910" s="819">
        <f t="shared" si="124"/>
        <v>3</v>
      </c>
      <c r="J3910" s="819">
        <f t="shared" si="125"/>
        <v>6</v>
      </c>
      <c r="K3910" s="941"/>
    </row>
    <row r="3911" spans="1:11">
      <c r="A3911" s="15" t="s">
        <v>5599</v>
      </c>
      <c r="B3911" s="15" t="s">
        <v>17835</v>
      </c>
      <c r="C3911" s="772" t="s">
        <v>4387</v>
      </c>
      <c r="D3911" s="17" t="s">
        <v>16215</v>
      </c>
      <c r="E3911" s="825">
        <v>0</v>
      </c>
      <c r="F3911" s="772">
        <v>0</v>
      </c>
      <c r="G3911" s="825">
        <v>1</v>
      </c>
      <c r="H3911" s="772">
        <v>2</v>
      </c>
      <c r="I3911" s="819">
        <f t="shared" si="124"/>
        <v>1</v>
      </c>
      <c r="J3911" s="819">
        <f t="shared" si="125"/>
        <v>2</v>
      </c>
      <c r="K3911" s="941"/>
    </row>
    <row r="3912" spans="1:11">
      <c r="A3912" s="15" t="s">
        <v>5599</v>
      </c>
      <c r="B3912" s="15" t="s">
        <v>17835</v>
      </c>
      <c r="C3912" s="772" t="s">
        <v>4390</v>
      </c>
      <c r="D3912" s="17" t="s">
        <v>16218</v>
      </c>
      <c r="E3912" s="825">
        <v>0</v>
      </c>
      <c r="F3912" s="772">
        <v>0</v>
      </c>
      <c r="G3912" s="825">
        <v>3</v>
      </c>
      <c r="H3912" s="772">
        <v>1</v>
      </c>
      <c r="I3912" s="819">
        <f t="shared" si="124"/>
        <v>3</v>
      </c>
      <c r="J3912" s="819">
        <f t="shared" si="125"/>
        <v>1</v>
      </c>
      <c r="K3912" s="941"/>
    </row>
    <row r="3913" spans="1:11">
      <c r="A3913" s="15" t="s">
        <v>5599</v>
      </c>
      <c r="B3913" s="15" t="s">
        <v>17835</v>
      </c>
      <c r="C3913" s="772" t="s">
        <v>5593</v>
      </c>
      <c r="D3913" s="17" t="s">
        <v>5594</v>
      </c>
      <c r="E3913" s="825">
        <v>0</v>
      </c>
      <c r="F3913" s="772">
        <v>0</v>
      </c>
      <c r="G3913" s="825"/>
      <c r="H3913" s="772">
        <v>1</v>
      </c>
      <c r="I3913" s="819">
        <f t="shared" si="124"/>
        <v>0</v>
      </c>
      <c r="J3913" s="819">
        <f t="shared" si="125"/>
        <v>1</v>
      </c>
      <c r="K3913" s="941"/>
    </row>
    <row r="3914" spans="1:11">
      <c r="A3914" s="15" t="s">
        <v>5599</v>
      </c>
      <c r="B3914" s="15" t="s">
        <v>17835</v>
      </c>
      <c r="C3914" s="772" t="s">
        <v>1864</v>
      </c>
      <c r="D3914" s="17" t="s">
        <v>17834</v>
      </c>
      <c r="E3914" s="825">
        <v>0</v>
      </c>
      <c r="F3914" s="772">
        <v>0</v>
      </c>
      <c r="G3914" s="825">
        <v>5</v>
      </c>
      <c r="H3914" s="772">
        <v>5</v>
      </c>
      <c r="I3914" s="819">
        <f t="shared" si="124"/>
        <v>5</v>
      </c>
      <c r="J3914" s="819">
        <f t="shared" si="125"/>
        <v>5</v>
      </c>
      <c r="K3914" s="941"/>
    </row>
    <row r="3915" spans="1:11">
      <c r="A3915" s="15" t="s">
        <v>5599</v>
      </c>
      <c r="B3915" s="15" t="s">
        <v>17835</v>
      </c>
      <c r="C3915" s="772" t="s">
        <v>5595</v>
      </c>
      <c r="D3915" s="17" t="s">
        <v>5596</v>
      </c>
      <c r="E3915" s="825">
        <v>0</v>
      </c>
      <c r="F3915" s="772">
        <v>0</v>
      </c>
      <c r="G3915" s="825"/>
      <c r="H3915" s="772">
        <v>1</v>
      </c>
      <c r="I3915" s="819">
        <f t="shared" si="124"/>
        <v>0</v>
      </c>
      <c r="J3915" s="819">
        <f t="shared" si="125"/>
        <v>1</v>
      </c>
      <c r="K3915" s="941"/>
    </row>
    <row r="3916" spans="1:11">
      <c r="A3916" s="15" t="s">
        <v>5599</v>
      </c>
      <c r="B3916" s="15" t="s">
        <v>17835</v>
      </c>
      <c r="C3916" s="772" t="s">
        <v>4124</v>
      </c>
      <c r="D3916" s="17" t="s">
        <v>16076</v>
      </c>
      <c r="E3916" s="825">
        <v>0</v>
      </c>
      <c r="F3916" s="772">
        <v>0</v>
      </c>
      <c r="G3916" s="825"/>
      <c r="H3916" s="772">
        <v>1</v>
      </c>
      <c r="I3916" s="819">
        <f t="shared" si="124"/>
        <v>0</v>
      </c>
      <c r="J3916" s="819">
        <f t="shared" si="125"/>
        <v>1</v>
      </c>
      <c r="K3916" s="941"/>
    </row>
    <row r="3917" spans="1:11">
      <c r="A3917" s="15" t="s">
        <v>5599</v>
      </c>
      <c r="B3917" s="15" t="s">
        <v>17835</v>
      </c>
      <c r="C3917" s="772" t="s">
        <v>4163</v>
      </c>
      <c r="D3917" s="17" t="s">
        <v>16103</v>
      </c>
      <c r="E3917" s="825">
        <v>0</v>
      </c>
      <c r="F3917" s="772">
        <v>0</v>
      </c>
      <c r="G3917" s="825"/>
      <c r="H3917" s="772">
        <v>5</v>
      </c>
      <c r="I3917" s="819">
        <f t="shared" si="124"/>
        <v>0</v>
      </c>
      <c r="J3917" s="819">
        <f t="shared" si="125"/>
        <v>5</v>
      </c>
      <c r="K3917" s="941"/>
    </row>
    <row r="3918" spans="1:11">
      <c r="A3918" s="15" t="s">
        <v>5599</v>
      </c>
      <c r="B3918" s="15" t="s">
        <v>17835</v>
      </c>
      <c r="C3918" s="772" t="s">
        <v>4169</v>
      </c>
      <c r="D3918" s="17" t="s">
        <v>4170</v>
      </c>
      <c r="E3918" s="825">
        <v>0</v>
      </c>
      <c r="F3918" s="772">
        <v>0</v>
      </c>
      <c r="G3918" s="825"/>
      <c r="H3918" s="772">
        <v>1</v>
      </c>
      <c r="I3918" s="819">
        <f t="shared" si="124"/>
        <v>0</v>
      </c>
      <c r="J3918" s="819">
        <f t="shared" si="125"/>
        <v>1</v>
      </c>
      <c r="K3918" s="941"/>
    </row>
    <row r="3919" spans="1:11">
      <c r="A3919" s="15" t="s">
        <v>5599</v>
      </c>
      <c r="B3919" s="15" t="s">
        <v>17835</v>
      </c>
      <c r="C3919" s="772" t="s">
        <v>4190</v>
      </c>
      <c r="D3919" s="17" t="s">
        <v>16124</v>
      </c>
      <c r="E3919" s="825">
        <v>0</v>
      </c>
      <c r="F3919" s="772">
        <v>0</v>
      </c>
      <c r="G3919" s="825">
        <v>1</v>
      </c>
      <c r="H3919" s="772">
        <v>1</v>
      </c>
      <c r="I3919" s="819">
        <f t="shared" si="124"/>
        <v>1</v>
      </c>
      <c r="J3919" s="819">
        <f t="shared" si="125"/>
        <v>1</v>
      </c>
      <c r="K3919" s="941"/>
    </row>
    <row r="3920" spans="1:11">
      <c r="A3920" s="15" t="s">
        <v>5599</v>
      </c>
      <c r="B3920" s="15" t="s">
        <v>17835</v>
      </c>
      <c r="C3920" s="772" t="s">
        <v>3506</v>
      </c>
      <c r="D3920" s="17" t="s">
        <v>15811</v>
      </c>
      <c r="E3920" s="825">
        <v>0</v>
      </c>
      <c r="F3920" s="772">
        <v>0</v>
      </c>
      <c r="G3920" s="825"/>
      <c r="H3920" s="772">
        <v>1</v>
      </c>
      <c r="I3920" s="819">
        <f t="shared" si="124"/>
        <v>0</v>
      </c>
      <c r="J3920" s="819">
        <f t="shared" si="125"/>
        <v>1</v>
      </c>
      <c r="K3920" s="941"/>
    </row>
    <row r="3921" spans="1:11">
      <c r="A3921" s="15" t="s">
        <v>5599</v>
      </c>
      <c r="B3921" s="15" t="s">
        <v>17835</v>
      </c>
      <c r="C3921" s="772" t="s">
        <v>3516</v>
      </c>
      <c r="D3921" s="17" t="s">
        <v>15821</v>
      </c>
      <c r="E3921" s="825">
        <v>0</v>
      </c>
      <c r="F3921" s="772">
        <v>0</v>
      </c>
      <c r="G3921" s="825"/>
      <c r="H3921" s="772">
        <v>1</v>
      </c>
      <c r="I3921" s="819">
        <f t="shared" si="124"/>
        <v>0</v>
      </c>
      <c r="J3921" s="819">
        <f t="shared" si="125"/>
        <v>1</v>
      </c>
      <c r="K3921" s="941"/>
    </row>
    <row r="3922" spans="1:11">
      <c r="A3922" s="15" t="s">
        <v>5599</v>
      </c>
      <c r="B3922" s="15" t="s">
        <v>17835</v>
      </c>
      <c r="C3922" s="772" t="s">
        <v>3534</v>
      </c>
      <c r="D3922" s="17" t="s">
        <v>15839</v>
      </c>
      <c r="E3922" s="825">
        <v>0</v>
      </c>
      <c r="F3922" s="772">
        <v>0</v>
      </c>
      <c r="G3922" s="825"/>
      <c r="H3922" s="772">
        <v>1</v>
      </c>
      <c r="I3922" s="819">
        <f t="shared" si="124"/>
        <v>0</v>
      </c>
      <c r="J3922" s="819">
        <f t="shared" si="125"/>
        <v>1</v>
      </c>
      <c r="K3922" s="941"/>
    </row>
    <row r="3923" spans="1:11">
      <c r="A3923" s="15" t="s">
        <v>5599</v>
      </c>
      <c r="B3923" s="15" t="s">
        <v>17835</v>
      </c>
      <c r="C3923" s="772" t="s">
        <v>3825</v>
      </c>
      <c r="D3923" s="17" t="s">
        <v>16030</v>
      </c>
      <c r="E3923" s="825">
        <v>0</v>
      </c>
      <c r="F3923" s="772">
        <v>0</v>
      </c>
      <c r="G3923" s="825">
        <v>13</v>
      </c>
      <c r="H3923" s="772">
        <v>10</v>
      </c>
      <c r="I3923" s="819">
        <f t="shared" si="124"/>
        <v>13</v>
      </c>
      <c r="J3923" s="819">
        <f t="shared" si="125"/>
        <v>10</v>
      </c>
      <c r="K3923" s="941"/>
    </row>
    <row r="3924" spans="1:11">
      <c r="A3924" s="15" t="s">
        <v>5599</v>
      </c>
      <c r="B3924" s="15" t="s">
        <v>17835</v>
      </c>
      <c r="C3924" s="772" t="s">
        <v>5597</v>
      </c>
      <c r="D3924" s="17" t="s">
        <v>5598</v>
      </c>
      <c r="E3924" s="825">
        <v>0</v>
      </c>
      <c r="F3924" s="772">
        <v>0</v>
      </c>
      <c r="G3924" s="825"/>
      <c r="H3924" s="772">
        <v>1</v>
      </c>
      <c r="I3924" s="819">
        <f t="shared" si="124"/>
        <v>0</v>
      </c>
      <c r="J3924" s="819">
        <f t="shared" si="125"/>
        <v>1</v>
      </c>
      <c r="K3924" s="941"/>
    </row>
    <row r="3925" spans="1:11">
      <c r="A3925" s="15" t="s">
        <v>5599</v>
      </c>
      <c r="B3925" s="15" t="s">
        <v>17835</v>
      </c>
      <c r="C3925" s="772" t="s">
        <v>4631</v>
      </c>
      <c r="D3925" s="17" t="s">
        <v>16431</v>
      </c>
      <c r="E3925" s="825">
        <v>0</v>
      </c>
      <c r="F3925" s="772">
        <v>0</v>
      </c>
      <c r="G3925" s="825"/>
      <c r="H3925" s="772">
        <v>1</v>
      </c>
      <c r="I3925" s="819">
        <f t="shared" si="124"/>
        <v>0</v>
      </c>
      <c r="J3925" s="819">
        <f t="shared" si="125"/>
        <v>1</v>
      </c>
      <c r="K3925" s="941"/>
    </row>
    <row r="3926" spans="1:11">
      <c r="A3926" s="15" t="s">
        <v>5599</v>
      </c>
      <c r="B3926" s="15" t="s">
        <v>17835</v>
      </c>
      <c r="C3926" s="772" t="s">
        <v>4198</v>
      </c>
      <c r="D3926" s="17" t="s">
        <v>4199</v>
      </c>
      <c r="E3926" s="825">
        <v>0</v>
      </c>
      <c r="F3926" s="772">
        <v>0</v>
      </c>
      <c r="G3926" s="825"/>
      <c r="H3926" s="772">
        <v>1</v>
      </c>
      <c r="I3926" s="819">
        <f t="shared" si="124"/>
        <v>0</v>
      </c>
      <c r="J3926" s="819">
        <f t="shared" si="125"/>
        <v>1</v>
      </c>
      <c r="K3926" s="941"/>
    </row>
    <row r="3927" spans="1:11">
      <c r="A3927" s="15" t="s">
        <v>5599</v>
      </c>
      <c r="B3927" s="15" t="s">
        <v>17835</v>
      </c>
      <c r="C3927" s="772" t="s">
        <v>4202</v>
      </c>
      <c r="D3927" s="17" t="s">
        <v>4203</v>
      </c>
      <c r="E3927" s="825">
        <v>0</v>
      </c>
      <c r="F3927" s="772">
        <v>0</v>
      </c>
      <c r="G3927" s="825">
        <v>9</v>
      </c>
      <c r="H3927" s="772">
        <v>6</v>
      </c>
      <c r="I3927" s="819">
        <f t="shared" si="124"/>
        <v>9</v>
      </c>
      <c r="J3927" s="819">
        <f t="shared" si="125"/>
        <v>6</v>
      </c>
      <c r="K3927" s="941"/>
    </row>
    <row r="3928" spans="1:11">
      <c r="A3928" s="15" t="s">
        <v>5599</v>
      </c>
      <c r="B3928" s="15" t="s">
        <v>17835</v>
      </c>
      <c r="C3928" s="772" t="s">
        <v>4207</v>
      </c>
      <c r="D3928" s="17" t="s">
        <v>16135</v>
      </c>
      <c r="E3928" s="825">
        <v>0</v>
      </c>
      <c r="F3928" s="772">
        <v>0</v>
      </c>
      <c r="G3928" s="825"/>
      <c r="H3928" s="772">
        <v>1</v>
      </c>
      <c r="I3928" s="819">
        <f t="shared" si="124"/>
        <v>0</v>
      </c>
      <c r="J3928" s="819">
        <f t="shared" si="125"/>
        <v>1</v>
      </c>
      <c r="K3928" s="941"/>
    </row>
    <row r="3929" spans="1:11">
      <c r="A3929" s="15" t="s">
        <v>5599</v>
      </c>
      <c r="B3929" s="15" t="s">
        <v>17835</v>
      </c>
      <c r="C3929" s="772" t="s">
        <v>2416</v>
      </c>
      <c r="D3929" s="17" t="s">
        <v>17833</v>
      </c>
      <c r="E3929" s="825">
        <v>0</v>
      </c>
      <c r="F3929" s="772">
        <v>0</v>
      </c>
      <c r="G3929" s="825">
        <v>4</v>
      </c>
      <c r="H3929" s="772">
        <v>1</v>
      </c>
      <c r="I3929" s="819">
        <f t="shared" si="124"/>
        <v>4</v>
      </c>
      <c r="J3929" s="819">
        <f t="shared" si="125"/>
        <v>1</v>
      </c>
      <c r="K3929" s="941"/>
    </row>
    <row r="3930" spans="1:11">
      <c r="A3930" s="15" t="s">
        <v>5599</v>
      </c>
      <c r="B3930" s="15" t="s">
        <v>17835</v>
      </c>
      <c r="C3930" s="772" t="s">
        <v>4241</v>
      </c>
      <c r="D3930" s="17" t="s">
        <v>4242</v>
      </c>
      <c r="E3930" s="825">
        <v>0</v>
      </c>
      <c r="F3930" s="772">
        <v>1</v>
      </c>
      <c r="G3930" s="825"/>
      <c r="H3930" s="772">
        <v>1</v>
      </c>
      <c r="I3930" s="819">
        <f t="shared" si="124"/>
        <v>0</v>
      </c>
      <c r="J3930" s="819">
        <f t="shared" si="125"/>
        <v>2</v>
      </c>
      <c r="K3930" s="941"/>
    </row>
    <row r="3931" spans="1:11">
      <c r="A3931" s="15" t="s">
        <v>5599</v>
      </c>
      <c r="B3931" s="15" t="s">
        <v>17835</v>
      </c>
      <c r="C3931" s="772" t="s">
        <v>4243</v>
      </c>
      <c r="D3931" s="17" t="s">
        <v>16158</v>
      </c>
      <c r="E3931" s="825">
        <v>0</v>
      </c>
      <c r="F3931" s="772">
        <v>1</v>
      </c>
      <c r="G3931" s="825">
        <v>12</v>
      </c>
      <c r="H3931" s="772">
        <v>15</v>
      </c>
      <c r="I3931" s="819">
        <f t="shared" si="124"/>
        <v>12</v>
      </c>
      <c r="J3931" s="819">
        <f t="shared" si="125"/>
        <v>16</v>
      </c>
      <c r="K3931" s="941"/>
    </row>
    <row r="3932" spans="1:11">
      <c r="A3932" s="15" t="s">
        <v>5628</v>
      </c>
      <c r="B3932" s="15" t="s">
        <v>17835</v>
      </c>
      <c r="C3932" s="772" t="s">
        <v>1847</v>
      </c>
      <c r="D3932" s="17" t="s">
        <v>14607</v>
      </c>
      <c r="E3932" s="825">
        <v>0</v>
      </c>
      <c r="F3932" s="772"/>
      <c r="G3932" s="825">
        <v>28</v>
      </c>
      <c r="H3932" s="772">
        <v>12</v>
      </c>
      <c r="I3932" s="819">
        <f t="shared" si="124"/>
        <v>28</v>
      </c>
      <c r="J3932" s="819">
        <f t="shared" si="125"/>
        <v>12</v>
      </c>
      <c r="K3932" s="941"/>
    </row>
    <row r="3933" spans="1:11">
      <c r="A3933" s="15" t="s">
        <v>5628</v>
      </c>
      <c r="B3933" s="15" t="s">
        <v>17835</v>
      </c>
      <c r="C3933" s="772" t="s">
        <v>5617</v>
      </c>
      <c r="D3933" s="17" t="s">
        <v>16635</v>
      </c>
      <c r="E3933" s="825">
        <v>0</v>
      </c>
      <c r="F3933" s="772"/>
      <c r="G3933" s="825">
        <v>90</v>
      </c>
      <c r="H3933" s="772">
        <v>75</v>
      </c>
      <c r="I3933" s="819">
        <f t="shared" si="124"/>
        <v>90</v>
      </c>
      <c r="J3933" s="819">
        <f t="shared" si="125"/>
        <v>75</v>
      </c>
      <c r="K3933" s="941"/>
    </row>
    <row r="3934" spans="1:11">
      <c r="A3934" s="15" t="s">
        <v>5628</v>
      </c>
      <c r="B3934" s="15" t="s">
        <v>17835</v>
      </c>
      <c r="C3934" s="772" t="s">
        <v>5618</v>
      </c>
      <c r="D3934" s="17" t="s">
        <v>16636</v>
      </c>
      <c r="E3934" s="825">
        <v>0</v>
      </c>
      <c r="F3934" s="772"/>
      <c r="G3934" s="825">
        <v>1</v>
      </c>
      <c r="H3934" s="772">
        <v>1</v>
      </c>
      <c r="I3934" s="819">
        <f t="shared" si="124"/>
        <v>1</v>
      </c>
      <c r="J3934" s="819">
        <f t="shared" si="125"/>
        <v>1</v>
      </c>
      <c r="K3934" s="941"/>
    </row>
    <row r="3935" spans="1:11">
      <c r="A3935" s="15" t="s">
        <v>5628</v>
      </c>
      <c r="B3935" s="15" t="s">
        <v>17835</v>
      </c>
      <c r="C3935" s="772" t="s">
        <v>5619</v>
      </c>
      <c r="D3935" s="17" t="s">
        <v>16637</v>
      </c>
      <c r="E3935" s="825">
        <v>0</v>
      </c>
      <c r="F3935" s="772"/>
      <c r="G3935" s="825">
        <v>41</v>
      </c>
      <c r="H3935" s="772">
        <v>30</v>
      </c>
      <c r="I3935" s="819">
        <f t="shared" si="124"/>
        <v>41</v>
      </c>
      <c r="J3935" s="819">
        <f t="shared" si="125"/>
        <v>30</v>
      </c>
      <c r="K3935" s="941"/>
    </row>
    <row r="3936" spans="1:11">
      <c r="A3936" s="15" t="s">
        <v>5628</v>
      </c>
      <c r="B3936" s="15" t="s">
        <v>17835</v>
      </c>
      <c r="C3936" s="772" t="s">
        <v>5620</v>
      </c>
      <c r="D3936" s="17" t="s">
        <v>16638</v>
      </c>
      <c r="E3936" s="825">
        <v>0</v>
      </c>
      <c r="F3936" s="772">
        <v>0</v>
      </c>
      <c r="G3936" s="825">
        <v>3</v>
      </c>
      <c r="H3936" s="772">
        <v>1</v>
      </c>
      <c r="I3936" s="819">
        <f t="shared" si="124"/>
        <v>3</v>
      </c>
      <c r="J3936" s="819">
        <f t="shared" si="125"/>
        <v>1</v>
      </c>
      <c r="K3936" s="941"/>
    </row>
    <row r="3937" spans="1:11">
      <c r="A3937" s="15" t="s">
        <v>5628</v>
      </c>
      <c r="B3937" s="15" t="s">
        <v>17835</v>
      </c>
      <c r="C3937" s="772" t="s">
        <v>5574</v>
      </c>
      <c r="D3937" s="17" t="s">
        <v>5575</v>
      </c>
      <c r="E3937" s="825">
        <v>0</v>
      </c>
      <c r="F3937" s="772"/>
      <c r="G3937" s="825">
        <v>1</v>
      </c>
      <c r="H3937" s="772">
        <v>5</v>
      </c>
      <c r="I3937" s="819">
        <f t="shared" si="124"/>
        <v>1</v>
      </c>
      <c r="J3937" s="819">
        <f t="shared" si="125"/>
        <v>5</v>
      </c>
      <c r="K3937" s="941"/>
    </row>
    <row r="3938" spans="1:11">
      <c r="A3938" s="15" t="s">
        <v>5628</v>
      </c>
      <c r="B3938" s="15" t="s">
        <v>17835</v>
      </c>
      <c r="C3938" s="772" t="s">
        <v>5621</v>
      </c>
      <c r="D3938" s="17" t="s">
        <v>16639</v>
      </c>
      <c r="E3938" s="825">
        <v>0</v>
      </c>
      <c r="F3938" s="772"/>
      <c r="G3938" s="825">
        <v>11</v>
      </c>
      <c r="H3938" s="772">
        <v>5</v>
      </c>
      <c r="I3938" s="819">
        <f t="shared" si="124"/>
        <v>11</v>
      </c>
      <c r="J3938" s="819">
        <f t="shared" si="125"/>
        <v>5</v>
      </c>
      <c r="K3938" s="941"/>
    </row>
    <row r="3939" spans="1:11">
      <c r="A3939" s="15" t="s">
        <v>5628</v>
      </c>
      <c r="B3939" s="15" t="s">
        <v>17835</v>
      </c>
      <c r="C3939" s="772" t="s">
        <v>5622</v>
      </c>
      <c r="D3939" s="17" t="s">
        <v>16640</v>
      </c>
      <c r="E3939" s="825">
        <v>0</v>
      </c>
      <c r="F3939" s="772"/>
      <c r="G3939" s="825">
        <v>17</v>
      </c>
      <c r="H3939" s="772">
        <v>25</v>
      </c>
      <c r="I3939" s="819">
        <f t="shared" si="124"/>
        <v>17</v>
      </c>
      <c r="J3939" s="819">
        <f t="shared" si="125"/>
        <v>25</v>
      </c>
      <c r="K3939" s="941"/>
    </row>
    <row r="3940" spans="1:11">
      <c r="A3940" s="15" t="s">
        <v>5628</v>
      </c>
      <c r="B3940" s="15" t="s">
        <v>17835</v>
      </c>
      <c r="C3940" s="772" t="s">
        <v>5577</v>
      </c>
      <c r="D3940" s="17" t="s">
        <v>5578</v>
      </c>
      <c r="E3940" s="825">
        <v>0</v>
      </c>
      <c r="F3940" s="772"/>
      <c r="G3940" s="825">
        <v>5</v>
      </c>
      <c r="H3940" s="772">
        <v>3</v>
      </c>
      <c r="I3940" s="819">
        <f t="shared" si="124"/>
        <v>5</v>
      </c>
      <c r="J3940" s="819">
        <f t="shared" si="125"/>
        <v>3</v>
      </c>
      <c r="K3940" s="941"/>
    </row>
    <row r="3941" spans="1:11">
      <c r="A3941" s="15" t="s">
        <v>5628</v>
      </c>
      <c r="B3941" s="15" t="s">
        <v>17835</v>
      </c>
      <c r="C3941" s="772" t="s">
        <v>5579</v>
      </c>
      <c r="D3941" s="17" t="s">
        <v>14549</v>
      </c>
      <c r="E3941" s="825">
        <v>0</v>
      </c>
      <c r="F3941" s="772"/>
      <c r="G3941" s="825">
        <v>136</v>
      </c>
      <c r="H3941" s="772">
        <v>210</v>
      </c>
      <c r="I3941" s="819">
        <f t="shared" si="124"/>
        <v>136</v>
      </c>
      <c r="J3941" s="819">
        <f t="shared" si="125"/>
        <v>210</v>
      </c>
      <c r="K3941" s="941"/>
    </row>
    <row r="3942" spans="1:11">
      <c r="A3942" s="15" t="s">
        <v>5628</v>
      </c>
      <c r="B3942" s="15" t="s">
        <v>17835</v>
      </c>
      <c r="C3942" s="772" t="s">
        <v>2762</v>
      </c>
      <c r="D3942" s="17" t="s">
        <v>15421</v>
      </c>
      <c r="E3942" s="825">
        <v>0</v>
      </c>
      <c r="F3942" s="772"/>
      <c r="G3942" s="825">
        <v>1</v>
      </c>
      <c r="H3942" s="772">
        <v>5</v>
      </c>
      <c r="I3942" s="819">
        <f t="shared" si="124"/>
        <v>1</v>
      </c>
      <c r="J3942" s="819">
        <f t="shared" si="125"/>
        <v>5</v>
      </c>
      <c r="K3942" s="941"/>
    </row>
    <row r="3943" spans="1:11">
      <c r="A3943" s="15" t="s">
        <v>5628</v>
      </c>
      <c r="B3943" s="15" t="s">
        <v>17835</v>
      </c>
      <c r="C3943" s="772" t="s">
        <v>2764</v>
      </c>
      <c r="D3943" s="17" t="s">
        <v>15423</v>
      </c>
      <c r="E3943" s="825">
        <v>0</v>
      </c>
      <c r="F3943" s="772"/>
      <c r="G3943" s="825"/>
      <c r="H3943" s="772">
        <v>1</v>
      </c>
      <c r="I3943" s="819">
        <f t="shared" si="124"/>
        <v>0</v>
      </c>
      <c r="J3943" s="819">
        <f t="shared" si="125"/>
        <v>1</v>
      </c>
      <c r="K3943" s="941"/>
    </row>
    <row r="3944" spans="1:11">
      <c r="A3944" s="15" t="s">
        <v>5628</v>
      </c>
      <c r="B3944" s="15" t="s">
        <v>17835</v>
      </c>
      <c r="C3944" s="772" t="s">
        <v>4090</v>
      </c>
      <c r="D3944" s="17" t="s">
        <v>4091</v>
      </c>
      <c r="E3944" s="825">
        <v>0</v>
      </c>
      <c r="F3944" s="772"/>
      <c r="G3944" s="825"/>
      <c r="H3944" s="772">
        <v>5</v>
      </c>
      <c r="I3944" s="819">
        <f t="shared" si="124"/>
        <v>0</v>
      </c>
      <c r="J3944" s="819">
        <f t="shared" si="125"/>
        <v>5</v>
      </c>
      <c r="K3944" s="941"/>
    </row>
    <row r="3945" spans="1:11">
      <c r="A3945" s="15" t="s">
        <v>5628</v>
      </c>
      <c r="B3945" s="15" t="s">
        <v>17835</v>
      </c>
      <c r="C3945" s="772" t="s">
        <v>4397</v>
      </c>
      <c r="D3945" s="17" t="s">
        <v>16224</v>
      </c>
      <c r="E3945" s="825">
        <v>0</v>
      </c>
      <c r="F3945" s="772"/>
      <c r="G3945" s="825"/>
      <c r="H3945" s="772">
        <v>1</v>
      </c>
      <c r="I3945" s="819">
        <f t="shared" si="124"/>
        <v>0</v>
      </c>
      <c r="J3945" s="819">
        <f t="shared" si="125"/>
        <v>1</v>
      </c>
      <c r="K3945" s="941"/>
    </row>
    <row r="3946" spans="1:11">
      <c r="A3946" s="15" t="s">
        <v>5628</v>
      </c>
      <c r="B3946" s="15" t="s">
        <v>17835</v>
      </c>
      <c r="C3946" s="772" t="s">
        <v>4402</v>
      </c>
      <c r="D3946" s="17" t="s">
        <v>16230</v>
      </c>
      <c r="E3946" s="825">
        <v>0</v>
      </c>
      <c r="F3946" s="772"/>
      <c r="G3946" s="825">
        <v>2</v>
      </c>
      <c r="H3946" s="772">
        <v>10</v>
      </c>
      <c r="I3946" s="819">
        <f t="shared" si="124"/>
        <v>2</v>
      </c>
      <c r="J3946" s="819">
        <f t="shared" si="125"/>
        <v>10</v>
      </c>
      <c r="K3946" s="941"/>
    </row>
    <row r="3947" spans="1:11">
      <c r="A3947" s="15" t="s">
        <v>5628</v>
      </c>
      <c r="B3947" s="15" t="s">
        <v>17835</v>
      </c>
      <c r="C3947" s="772" t="s">
        <v>4405</v>
      </c>
      <c r="D3947" s="17" t="s">
        <v>16233</v>
      </c>
      <c r="E3947" s="825">
        <v>0</v>
      </c>
      <c r="F3947" s="772"/>
      <c r="G3947" s="825"/>
      <c r="H3947" s="772">
        <v>1</v>
      </c>
      <c r="I3947" s="819">
        <f t="shared" si="124"/>
        <v>0</v>
      </c>
      <c r="J3947" s="819">
        <f t="shared" si="125"/>
        <v>1</v>
      </c>
      <c r="K3947" s="941"/>
    </row>
    <row r="3948" spans="1:11">
      <c r="A3948" s="15" t="s">
        <v>5628</v>
      </c>
      <c r="B3948" s="15" t="s">
        <v>17835</v>
      </c>
      <c r="C3948" s="772" t="s">
        <v>3721</v>
      </c>
      <c r="D3948" s="17" t="s">
        <v>15972</v>
      </c>
      <c r="E3948" s="825">
        <v>0</v>
      </c>
      <c r="F3948" s="772"/>
      <c r="G3948" s="825">
        <v>3</v>
      </c>
      <c r="H3948" s="772">
        <v>2</v>
      </c>
      <c r="I3948" s="819">
        <f t="shared" si="124"/>
        <v>3</v>
      </c>
      <c r="J3948" s="819">
        <f t="shared" si="125"/>
        <v>2</v>
      </c>
      <c r="K3948" s="941"/>
    </row>
    <row r="3949" spans="1:11">
      <c r="A3949" s="15" t="s">
        <v>5628</v>
      </c>
      <c r="B3949" s="15" t="s">
        <v>17835</v>
      </c>
      <c r="C3949" s="772" t="s">
        <v>4412</v>
      </c>
      <c r="D3949" s="17" t="s">
        <v>16242</v>
      </c>
      <c r="E3949" s="825">
        <v>1</v>
      </c>
      <c r="F3949" s="772"/>
      <c r="G3949" s="825">
        <v>241</v>
      </c>
      <c r="H3949" s="772">
        <v>315</v>
      </c>
      <c r="I3949" s="819">
        <f t="shared" si="124"/>
        <v>242</v>
      </c>
      <c r="J3949" s="819">
        <f t="shared" si="125"/>
        <v>315</v>
      </c>
      <c r="K3949" s="941"/>
    </row>
    <row r="3950" spans="1:11">
      <c r="A3950" s="15" t="s">
        <v>5628</v>
      </c>
      <c r="B3950" s="15" t="s">
        <v>17835</v>
      </c>
      <c r="C3950" s="772" t="s">
        <v>5623</v>
      </c>
      <c r="D3950" s="17" t="s">
        <v>16641</v>
      </c>
      <c r="E3950" s="825">
        <v>0</v>
      </c>
      <c r="F3950" s="772"/>
      <c r="G3950" s="825">
        <v>13</v>
      </c>
      <c r="H3950" s="772">
        <v>15</v>
      </c>
      <c r="I3950" s="819">
        <f t="shared" si="124"/>
        <v>13</v>
      </c>
      <c r="J3950" s="819">
        <f t="shared" si="125"/>
        <v>15</v>
      </c>
      <c r="K3950" s="941"/>
    </row>
    <row r="3951" spans="1:11">
      <c r="A3951" s="15" t="s">
        <v>5628</v>
      </c>
      <c r="B3951" s="15" t="s">
        <v>17835</v>
      </c>
      <c r="C3951" s="772" t="s">
        <v>5624</v>
      </c>
      <c r="D3951" s="17" t="s">
        <v>16642</v>
      </c>
      <c r="E3951" s="825">
        <v>0</v>
      </c>
      <c r="F3951" s="772"/>
      <c r="G3951" s="825">
        <v>94</v>
      </c>
      <c r="H3951" s="772">
        <v>105</v>
      </c>
      <c r="I3951" s="819">
        <f t="shared" si="124"/>
        <v>94</v>
      </c>
      <c r="J3951" s="819">
        <f t="shared" si="125"/>
        <v>105</v>
      </c>
      <c r="K3951" s="941"/>
    </row>
    <row r="3952" spans="1:11">
      <c r="A3952" s="15" t="s">
        <v>5628</v>
      </c>
      <c r="B3952" s="15" t="s">
        <v>17835</v>
      </c>
      <c r="C3952" s="772" t="s">
        <v>5625</v>
      </c>
      <c r="D3952" s="17" t="s">
        <v>16643</v>
      </c>
      <c r="E3952" s="825">
        <v>0</v>
      </c>
      <c r="F3952" s="772"/>
      <c r="G3952" s="825">
        <v>4</v>
      </c>
      <c r="H3952" s="772">
        <v>3</v>
      </c>
      <c r="I3952" s="819">
        <f t="shared" si="124"/>
        <v>4</v>
      </c>
      <c r="J3952" s="819">
        <f t="shared" si="125"/>
        <v>3</v>
      </c>
      <c r="K3952" s="941"/>
    </row>
    <row r="3953" spans="1:11">
      <c r="A3953" s="15" t="s">
        <v>5628</v>
      </c>
      <c r="B3953" s="15" t="s">
        <v>17835</v>
      </c>
      <c r="C3953" s="772" t="s">
        <v>5626</v>
      </c>
      <c r="D3953" s="17" t="s">
        <v>16644</v>
      </c>
      <c r="E3953" s="825">
        <v>0</v>
      </c>
      <c r="F3953" s="772"/>
      <c r="G3953" s="825">
        <v>12</v>
      </c>
      <c r="H3953" s="772">
        <v>10</v>
      </c>
      <c r="I3953" s="819">
        <f t="shared" si="124"/>
        <v>12</v>
      </c>
      <c r="J3953" s="819">
        <f t="shared" si="125"/>
        <v>10</v>
      </c>
      <c r="K3953" s="941"/>
    </row>
    <row r="3954" spans="1:11">
      <c r="A3954" s="15" t="s">
        <v>5628</v>
      </c>
      <c r="B3954" s="15" t="s">
        <v>17835</v>
      </c>
      <c r="C3954" s="772" t="s">
        <v>5569</v>
      </c>
      <c r="D3954" s="17" t="s">
        <v>16632</v>
      </c>
      <c r="E3954" s="825">
        <v>0</v>
      </c>
      <c r="F3954" s="772"/>
      <c r="G3954" s="825">
        <v>3</v>
      </c>
      <c r="H3954" s="772">
        <v>1</v>
      </c>
      <c r="I3954" s="819">
        <f t="shared" si="124"/>
        <v>3</v>
      </c>
      <c r="J3954" s="819">
        <f t="shared" si="125"/>
        <v>1</v>
      </c>
      <c r="K3954" s="941"/>
    </row>
    <row r="3955" spans="1:11">
      <c r="A3955" s="15" t="s">
        <v>5628</v>
      </c>
      <c r="B3955" s="15" t="s">
        <v>17835</v>
      </c>
      <c r="C3955" s="772" t="s">
        <v>4050</v>
      </c>
      <c r="D3955" s="17" t="s">
        <v>16336</v>
      </c>
      <c r="E3955" s="825">
        <v>0</v>
      </c>
      <c r="F3955" s="772"/>
      <c r="G3955" s="825"/>
      <c r="H3955" s="772">
        <v>1</v>
      </c>
      <c r="I3955" s="819">
        <f t="shared" si="124"/>
        <v>0</v>
      </c>
      <c r="J3955" s="819">
        <f t="shared" si="125"/>
        <v>1</v>
      </c>
      <c r="K3955" s="941"/>
    </row>
    <row r="3956" spans="1:11">
      <c r="A3956" s="15" t="s">
        <v>5628</v>
      </c>
      <c r="B3956" s="15" t="s">
        <v>17835</v>
      </c>
      <c r="C3956" s="772" t="s">
        <v>2665</v>
      </c>
      <c r="D3956" s="17" t="s">
        <v>16339</v>
      </c>
      <c r="E3956" s="825">
        <v>0</v>
      </c>
      <c r="F3956" s="772"/>
      <c r="G3956" s="825">
        <v>1</v>
      </c>
      <c r="H3956" s="772">
        <v>1</v>
      </c>
      <c r="I3956" s="819">
        <f t="shared" si="124"/>
        <v>1</v>
      </c>
      <c r="J3956" s="819">
        <f t="shared" si="125"/>
        <v>1</v>
      </c>
      <c r="K3956" s="941"/>
    </row>
    <row r="3957" spans="1:11">
      <c r="A3957" s="15" t="s">
        <v>5628</v>
      </c>
      <c r="B3957" s="15" t="s">
        <v>17835</v>
      </c>
      <c r="C3957" s="772" t="s">
        <v>5627</v>
      </c>
      <c r="D3957" s="17" t="s">
        <v>16645</v>
      </c>
      <c r="E3957" s="825">
        <v>0</v>
      </c>
      <c r="F3957" s="772"/>
      <c r="G3957" s="825">
        <v>18</v>
      </c>
      <c r="H3957" s="772">
        <v>12</v>
      </c>
      <c r="I3957" s="819">
        <f t="shared" si="124"/>
        <v>18</v>
      </c>
      <c r="J3957" s="819">
        <f t="shared" si="125"/>
        <v>12</v>
      </c>
      <c r="K3957" s="941"/>
    </row>
    <row r="3958" spans="1:11">
      <c r="A3958" s="15" t="s">
        <v>5707</v>
      </c>
      <c r="B3958" s="15" t="s">
        <v>17835</v>
      </c>
      <c r="C3958" s="772" t="s">
        <v>1844</v>
      </c>
      <c r="D3958" s="17" t="s">
        <v>14604</v>
      </c>
      <c r="E3958" s="825">
        <v>0</v>
      </c>
      <c r="F3958" s="772"/>
      <c r="G3958" s="825"/>
      <c r="H3958" s="772">
        <v>1</v>
      </c>
      <c r="I3958" s="819">
        <f t="shared" si="124"/>
        <v>0</v>
      </c>
      <c r="J3958" s="819">
        <f t="shared" si="125"/>
        <v>1</v>
      </c>
      <c r="K3958" s="941"/>
    </row>
    <row r="3959" spans="1:11">
      <c r="A3959" s="15" t="s">
        <v>5707</v>
      </c>
      <c r="B3959" s="15" t="s">
        <v>17835</v>
      </c>
      <c r="C3959" s="772" t="s">
        <v>1847</v>
      </c>
      <c r="D3959" s="17" t="s">
        <v>14607</v>
      </c>
      <c r="E3959" s="825">
        <v>0</v>
      </c>
      <c r="F3959" s="772"/>
      <c r="G3959" s="825">
        <v>65</v>
      </c>
      <c r="H3959" s="772">
        <v>95</v>
      </c>
      <c r="I3959" s="819">
        <f t="shared" si="124"/>
        <v>65</v>
      </c>
      <c r="J3959" s="819">
        <f t="shared" si="125"/>
        <v>95</v>
      </c>
      <c r="K3959" s="941"/>
    </row>
    <row r="3960" spans="1:11">
      <c r="A3960" s="15" t="s">
        <v>5707</v>
      </c>
      <c r="B3960" s="15" t="s">
        <v>17835</v>
      </c>
      <c r="C3960" s="772" t="s">
        <v>5629</v>
      </c>
      <c r="D3960" s="17" t="s">
        <v>16646</v>
      </c>
      <c r="E3960" s="825">
        <v>0</v>
      </c>
      <c r="F3960" s="772"/>
      <c r="G3960" s="825"/>
      <c r="H3960" s="772">
        <v>1</v>
      </c>
      <c r="I3960" s="819">
        <f t="shared" si="124"/>
        <v>0</v>
      </c>
      <c r="J3960" s="819">
        <f t="shared" si="125"/>
        <v>1</v>
      </c>
      <c r="K3960" s="941"/>
    </row>
    <row r="3961" spans="1:11">
      <c r="A3961" s="15" t="s">
        <v>5707</v>
      </c>
      <c r="B3961" s="15" t="s">
        <v>17835</v>
      </c>
      <c r="C3961" s="772" t="s">
        <v>5621</v>
      </c>
      <c r="D3961" s="17" t="s">
        <v>16639</v>
      </c>
      <c r="E3961" s="825">
        <v>0</v>
      </c>
      <c r="F3961" s="772"/>
      <c r="G3961" s="825"/>
      <c r="H3961" s="772">
        <v>1</v>
      </c>
      <c r="I3961" s="819">
        <f t="shared" si="124"/>
        <v>0</v>
      </c>
      <c r="J3961" s="819">
        <f t="shared" si="125"/>
        <v>1</v>
      </c>
      <c r="K3961" s="941"/>
    </row>
    <row r="3962" spans="1:11">
      <c r="A3962" s="15" t="s">
        <v>5707</v>
      </c>
      <c r="B3962" s="15" t="s">
        <v>17835</v>
      </c>
      <c r="C3962" s="772" t="s">
        <v>5622</v>
      </c>
      <c r="D3962" s="17" t="s">
        <v>16640</v>
      </c>
      <c r="E3962" s="825">
        <v>0</v>
      </c>
      <c r="F3962" s="772"/>
      <c r="G3962" s="825"/>
      <c r="H3962" s="772">
        <v>1</v>
      </c>
      <c r="I3962" s="819">
        <f t="shared" si="124"/>
        <v>0</v>
      </c>
      <c r="J3962" s="819">
        <f t="shared" si="125"/>
        <v>1</v>
      </c>
      <c r="K3962" s="941"/>
    </row>
    <row r="3963" spans="1:11">
      <c r="A3963" s="15" t="s">
        <v>5707</v>
      </c>
      <c r="B3963" s="15" t="s">
        <v>17835</v>
      </c>
      <c r="C3963" s="772" t="s">
        <v>5630</v>
      </c>
      <c r="D3963" s="17" t="s">
        <v>16647</v>
      </c>
      <c r="E3963" s="825">
        <v>0</v>
      </c>
      <c r="F3963" s="772"/>
      <c r="G3963" s="825"/>
      <c r="H3963" s="772">
        <v>1</v>
      </c>
      <c r="I3963" s="819">
        <f t="shared" si="124"/>
        <v>0</v>
      </c>
      <c r="J3963" s="819">
        <f t="shared" si="125"/>
        <v>1</v>
      </c>
      <c r="K3963" s="941"/>
    </row>
    <row r="3964" spans="1:11">
      <c r="A3964" s="15" t="s">
        <v>5707</v>
      </c>
      <c r="B3964" s="15" t="s">
        <v>17835</v>
      </c>
      <c r="C3964" s="772" t="s">
        <v>3352</v>
      </c>
      <c r="D3964" s="17" t="s">
        <v>15678</v>
      </c>
      <c r="E3964" s="825">
        <v>0</v>
      </c>
      <c r="F3964" s="772"/>
      <c r="G3964" s="825"/>
      <c r="H3964" s="772">
        <v>2</v>
      </c>
      <c r="I3964" s="819">
        <f t="shared" si="124"/>
        <v>0</v>
      </c>
      <c r="J3964" s="819">
        <f t="shared" si="125"/>
        <v>2</v>
      </c>
      <c r="K3964" s="941"/>
    </row>
    <row r="3965" spans="1:11">
      <c r="A3965" s="15" t="s">
        <v>5707</v>
      </c>
      <c r="B3965" s="15" t="s">
        <v>17835</v>
      </c>
      <c r="C3965" s="772" t="s">
        <v>2762</v>
      </c>
      <c r="D3965" s="17" t="s">
        <v>15421</v>
      </c>
      <c r="E3965" s="825">
        <v>0</v>
      </c>
      <c r="F3965" s="772"/>
      <c r="G3965" s="825">
        <v>20</v>
      </c>
      <c r="H3965" s="772">
        <v>16</v>
      </c>
      <c r="I3965" s="819">
        <f t="shared" si="124"/>
        <v>20</v>
      </c>
      <c r="J3965" s="819">
        <f t="shared" si="125"/>
        <v>16</v>
      </c>
      <c r="K3965" s="941"/>
    </row>
    <row r="3966" spans="1:11">
      <c r="A3966" s="15" t="s">
        <v>5707</v>
      </c>
      <c r="B3966" s="15" t="s">
        <v>17835</v>
      </c>
      <c r="C3966" s="772" t="s">
        <v>5512</v>
      </c>
      <c r="D3966" s="17" t="s">
        <v>16575</v>
      </c>
      <c r="E3966" s="825">
        <v>0</v>
      </c>
      <c r="F3966" s="772"/>
      <c r="G3966" s="825">
        <v>5</v>
      </c>
      <c r="H3966" s="772">
        <v>11</v>
      </c>
      <c r="I3966" s="819">
        <f t="shared" si="124"/>
        <v>5</v>
      </c>
      <c r="J3966" s="819">
        <f t="shared" si="125"/>
        <v>11</v>
      </c>
      <c r="K3966" s="941"/>
    </row>
    <row r="3967" spans="1:11">
      <c r="A3967" s="15" t="s">
        <v>5707</v>
      </c>
      <c r="B3967" s="15" t="s">
        <v>17835</v>
      </c>
      <c r="C3967" s="772" t="s">
        <v>2765</v>
      </c>
      <c r="D3967" s="17" t="s">
        <v>15424</v>
      </c>
      <c r="E3967" s="825">
        <v>0</v>
      </c>
      <c r="F3967" s="772"/>
      <c r="G3967" s="825"/>
      <c r="H3967" s="772">
        <v>5</v>
      </c>
      <c r="I3967" s="819">
        <f t="shared" si="124"/>
        <v>0</v>
      </c>
      <c r="J3967" s="819">
        <f t="shared" si="125"/>
        <v>5</v>
      </c>
      <c r="K3967" s="941"/>
    </row>
    <row r="3968" spans="1:11">
      <c r="A3968" s="15" t="s">
        <v>5707</v>
      </c>
      <c r="B3968" s="15" t="s">
        <v>17835</v>
      </c>
      <c r="C3968" s="772" t="s">
        <v>4090</v>
      </c>
      <c r="D3968" s="17" t="s">
        <v>4091</v>
      </c>
      <c r="E3968" s="825">
        <v>0</v>
      </c>
      <c r="F3968" s="772"/>
      <c r="G3968" s="825">
        <v>12</v>
      </c>
      <c r="H3968" s="772">
        <v>7</v>
      </c>
      <c r="I3968" s="819">
        <f t="shared" si="124"/>
        <v>12</v>
      </c>
      <c r="J3968" s="819">
        <f t="shared" si="125"/>
        <v>7</v>
      </c>
      <c r="K3968" s="941"/>
    </row>
    <row r="3969" spans="1:11">
      <c r="A3969" s="15" t="s">
        <v>5707</v>
      </c>
      <c r="B3969" s="15" t="s">
        <v>17835</v>
      </c>
      <c r="C3969" s="772" t="s">
        <v>5543</v>
      </c>
      <c r="D3969" s="17" t="s">
        <v>16606</v>
      </c>
      <c r="E3969" s="825">
        <v>0</v>
      </c>
      <c r="F3969" s="772"/>
      <c r="G3969" s="825"/>
      <c r="H3969" s="772">
        <v>10</v>
      </c>
      <c r="I3969" s="819">
        <f t="shared" ref="I3969:I4032" si="126">E3969+G3969</f>
        <v>0</v>
      </c>
      <c r="J3969" s="819">
        <f t="shared" ref="J3969:J4032" si="127">F3969+H3969</f>
        <v>10</v>
      </c>
      <c r="K3969" s="941"/>
    </row>
    <row r="3970" spans="1:11">
      <c r="A3970" s="15" t="s">
        <v>5707</v>
      </c>
      <c r="B3970" s="15" t="s">
        <v>17835</v>
      </c>
      <c r="C3970" s="772" t="s">
        <v>4397</v>
      </c>
      <c r="D3970" s="17" t="s">
        <v>16224</v>
      </c>
      <c r="E3970" s="825">
        <v>0</v>
      </c>
      <c r="F3970" s="772"/>
      <c r="G3970" s="825">
        <v>1</v>
      </c>
      <c r="H3970" s="772">
        <v>1</v>
      </c>
      <c r="I3970" s="819">
        <f t="shared" si="126"/>
        <v>1</v>
      </c>
      <c r="J3970" s="819">
        <f t="shared" si="127"/>
        <v>1</v>
      </c>
      <c r="K3970" s="941"/>
    </row>
    <row r="3971" spans="1:11">
      <c r="A3971" s="15" t="s">
        <v>5707</v>
      </c>
      <c r="B3971" s="15" t="s">
        <v>17835</v>
      </c>
      <c r="C3971" s="772" t="s">
        <v>1859</v>
      </c>
      <c r="D3971" s="17" t="s">
        <v>14623</v>
      </c>
      <c r="E3971" s="825">
        <v>0</v>
      </c>
      <c r="F3971" s="772"/>
      <c r="G3971" s="825"/>
      <c r="H3971" s="772">
        <v>1</v>
      </c>
      <c r="I3971" s="819">
        <f t="shared" si="126"/>
        <v>0</v>
      </c>
      <c r="J3971" s="819">
        <f t="shared" si="127"/>
        <v>1</v>
      </c>
      <c r="K3971" s="941"/>
    </row>
    <row r="3972" spans="1:11">
      <c r="A3972" s="15" t="s">
        <v>5707</v>
      </c>
      <c r="B3972" s="15" t="s">
        <v>17835</v>
      </c>
      <c r="C3972" s="772" t="s">
        <v>3861</v>
      </c>
      <c r="D3972" s="17" t="s">
        <v>3862</v>
      </c>
      <c r="E3972" s="825">
        <v>0</v>
      </c>
      <c r="F3972" s="772"/>
      <c r="G3972" s="825">
        <v>2</v>
      </c>
      <c r="H3972" s="772">
        <v>2</v>
      </c>
      <c r="I3972" s="819">
        <f t="shared" si="126"/>
        <v>2</v>
      </c>
      <c r="J3972" s="819">
        <f t="shared" si="127"/>
        <v>2</v>
      </c>
      <c r="K3972" s="941"/>
    </row>
    <row r="3973" spans="1:11">
      <c r="A3973" s="15" t="s">
        <v>5707</v>
      </c>
      <c r="B3973" s="15" t="s">
        <v>17835</v>
      </c>
      <c r="C3973" s="772" t="s">
        <v>1864</v>
      </c>
      <c r="D3973" s="17" t="s">
        <v>17834</v>
      </c>
      <c r="E3973" s="825">
        <v>0</v>
      </c>
      <c r="F3973" s="772"/>
      <c r="G3973" s="825">
        <v>1</v>
      </c>
      <c r="H3973" s="772">
        <v>2</v>
      </c>
      <c r="I3973" s="819">
        <f t="shared" si="126"/>
        <v>1</v>
      </c>
      <c r="J3973" s="819">
        <f t="shared" si="127"/>
        <v>2</v>
      </c>
      <c r="K3973" s="941"/>
    </row>
    <row r="3974" spans="1:11">
      <c r="A3974" s="15" t="s">
        <v>5707</v>
      </c>
      <c r="B3974" s="15" t="s">
        <v>17835</v>
      </c>
      <c r="C3974" s="772" t="s">
        <v>3720</v>
      </c>
      <c r="D3974" s="17" t="s">
        <v>15971</v>
      </c>
      <c r="E3974" s="825">
        <v>0</v>
      </c>
      <c r="F3974" s="772"/>
      <c r="G3974" s="825">
        <v>3</v>
      </c>
      <c r="H3974" s="772">
        <v>2</v>
      </c>
      <c r="I3974" s="819">
        <f t="shared" si="126"/>
        <v>3</v>
      </c>
      <c r="J3974" s="819">
        <f t="shared" si="127"/>
        <v>2</v>
      </c>
      <c r="K3974" s="941"/>
    </row>
    <row r="3975" spans="1:11">
      <c r="A3975" s="15" t="s">
        <v>5707</v>
      </c>
      <c r="B3975" s="15" t="s">
        <v>17835</v>
      </c>
      <c r="C3975" s="772" t="s">
        <v>3722</v>
      </c>
      <c r="D3975" s="17" t="s">
        <v>15973</v>
      </c>
      <c r="E3975" s="825">
        <v>0</v>
      </c>
      <c r="F3975" s="772"/>
      <c r="G3975" s="825">
        <v>2</v>
      </c>
      <c r="H3975" s="772">
        <v>1</v>
      </c>
      <c r="I3975" s="819">
        <f t="shared" si="126"/>
        <v>2</v>
      </c>
      <c r="J3975" s="819">
        <f t="shared" si="127"/>
        <v>1</v>
      </c>
      <c r="K3975" s="941"/>
    </row>
    <row r="3976" spans="1:11">
      <c r="A3976" s="15" t="s">
        <v>5707</v>
      </c>
      <c r="B3976" s="15" t="s">
        <v>17835</v>
      </c>
      <c r="C3976" s="772" t="s">
        <v>4412</v>
      </c>
      <c r="D3976" s="17" t="s">
        <v>16242</v>
      </c>
      <c r="E3976" s="825">
        <v>0</v>
      </c>
      <c r="F3976" s="772"/>
      <c r="G3976" s="825"/>
      <c r="H3976" s="772">
        <v>1</v>
      </c>
      <c r="I3976" s="819">
        <f t="shared" si="126"/>
        <v>0</v>
      </c>
      <c r="J3976" s="819">
        <f t="shared" si="127"/>
        <v>1</v>
      </c>
      <c r="K3976" s="941"/>
    </row>
    <row r="3977" spans="1:11">
      <c r="A3977" s="15" t="s">
        <v>5707</v>
      </c>
      <c r="B3977" s="15" t="s">
        <v>17835</v>
      </c>
      <c r="C3977" s="772" t="s">
        <v>5623</v>
      </c>
      <c r="D3977" s="17" t="s">
        <v>16641</v>
      </c>
      <c r="E3977" s="825">
        <v>0</v>
      </c>
      <c r="F3977" s="772"/>
      <c r="G3977" s="825"/>
      <c r="H3977" s="772">
        <v>1</v>
      </c>
      <c r="I3977" s="819">
        <f t="shared" si="126"/>
        <v>0</v>
      </c>
      <c r="J3977" s="819">
        <f t="shared" si="127"/>
        <v>1</v>
      </c>
      <c r="K3977" s="941"/>
    </row>
    <row r="3978" spans="1:11">
      <c r="A3978" s="15" t="s">
        <v>5707</v>
      </c>
      <c r="B3978" s="15" t="s">
        <v>17835</v>
      </c>
      <c r="C3978" s="772" t="s">
        <v>5631</v>
      </c>
      <c r="D3978" s="17" t="s">
        <v>16648</v>
      </c>
      <c r="E3978" s="825">
        <v>0</v>
      </c>
      <c r="F3978" s="772"/>
      <c r="G3978" s="825"/>
      <c r="H3978" s="772">
        <v>1</v>
      </c>
      <c r="I3978" s="819">
        <f t="shared" si="126"/>
        <v>0</v>
      </c>
      <c r="J3978" s="819">
        <f t="shared" si="127"/>
        <v>1</v>
      </c>
      <c r="K3978" s="941"/>
    </row>
    <row r="3979" spans="1:11">
      <c r="A3979" s="15" t="s">
        <v>5707</v>
      </c>
      <c r="B3979" s="15" t="s">
        <v>17835</v>
      </c>
      <c r="C3979" s="772" t="s">
        <v>5632</v>
      </c>
      <c r="D3979" s="17" t="s">
        <v>16649</v>
      </c>
      <c r="E3979" s="825">
        <v>0</v>
      </c>
      <c r="F3979" s="772"/>
      <c r="G3979" s="825"/>
      <c r="H3979" s="772">
        <v>1</v>
      </c>
      <c r="I3979" s="819">
        <f t="shared" si="126"/>
        <v>0</v>
      </c>
      <c r="J3979" s="819">
        <f t="shared" si="127"/>
        <v>1</v>
      </c>
      <c r="K3979" s="941"/>
    </row>
    <row r="3980" spans="1:11">
      <c r="A3980" s="15" t="s">
        <v>5707</v>
      </c>
      <c r="B3980" s="15" t="s">
        <v>17835</v>
      </c>
      <c r="C3980" s="772" t="s">
        <v>5633</v>
      </c>
      <c r="D3980" s="17" t="s">
        <v>16650</v>
      </c>
      <c r="E3980" s="825">
        <v>0</v>
      </c>
      <c r="F3980" s="772"/>
      <c r="G3980" s="825"/>
      <c r="H3980" s="772">
        <v>1</v>
      </c>
      <c r="I3980" s="819">
        <f t="shared" si="126"/>
        <v>0</v>
      </c>
      <c r="J3980" s="819">
        <f t="shared" si="127"/>
        <v>1</v>
      </c>
      <c r="K3980" s="941"/>
    </row>
    <row r="3981" spans="1:11">
      <c r="A3981" s="15" t="s">
        <v>5707</v>
      </c>
      <c r="B3981" s="15" t="s">
        <v>17835</v>
      </c>
      <c r="C3981" s="772" t="s">
        <v>5634</v>
      </c>
      <c r="D3981" s="17" t="s">
        <v>16651</v>
      </c>
      <c r="E3981" s="825">
        <v>0</v>
      </c>
      <c r="F3981" s="772"/>
      <c r="G3981" s="825"/>
      <c r="H3981" s="772">
        <v>1</v>
      </c>
      <c r="I3981" s="819">
        <f t="shared" si="126"/>
        <v>0</v>
      </c>
      <c r="J3981" s="819">
        <f t="shared" si="127"/>
        <v>1</v>
      </c>
      <c r="K3981" s="941"/>
    </row>
    <row r="3982" spans="1:11">
      <c r="A3982" s="15" t="s">
        <v>5707</v>
      </c>
      <c r="B3982" s="15" t="s">
        <v>17835</v>
      </c>
      <c r="C3982" s="772" t="s">
        <v>5569</v>
      </c>
      <c r="D3982" s="17" t="s">
        <v>16632</v>
      </c>
      <c r="E3982" s="825">
        <v>0</v>
      </c>
      <c r="F3982" s="772"/>
      <c r="G3982" s="825"/>
      <c r="H3982" s="772">
        <v>1</v>
      </c>
      <c r="I3982" s="819">
        <f t="shared" si="126"/>
        <v>0</v>
      </c>
      <c r="J3982" s="819">
        <f t="shared" si="127"/>
        <v>1</v>
      </c>
      <c r="K3982" s="941"/>
    </row>
    <row r="3983" spans="1:11">
      <c r="A3983" s="15" t="s">
        <v>5707</v>
      </c>
      <c r="B3983" s="15" t="s">
        <v>17835</v>
      </c>
      <c r="C3983" s="772" t="s">
        <v>4440</v>
      </c>
      <c r="D3983" s="17" t="s">
        <v>16274</v>
      </c>
      <c r="E3983" s="825">
        <v>0</v>
      </c>
      <c r="F3983" s="772"/>
      <c r="G3983" s="825">
        <v>6</v>
      </c>
      <c r="H3983" s="772">
        <v>5</v>
      </c>
      <c r="I3983" s="819">
        <f t="shared" si="126"/>
        <v>6</v>
      </c>
      <c r="J3983" s="819">
        <f t="shared" si="127"/>
        <v>5</v>
      </c>
      <c r="K3983" s="941"/>
    </row>
    <row r="3984" spans="1:11">
      <c r="A3984" s="15" t="s">
        <v>5707</v>
      </c>
      <c r="B3984" s="15" t="s">
        <v>17835</v>
      </c>
      <c r="C3984" s="772" t="s">
        <v>4441</v>
      </c>
      <c r="D3984" s="17" t="s">
        <v>16275</v>
      </c>
      <c r="E3984" s="825">
        <v>0</v>
      </c>
      <c r="F3984" s="772"/>
      <c r="G3984" s="825">
        <v>105</v>
      </c>
      <c r="H3984" s="772">
        <v>120</v>
      </c>
      <c r="I3984" s="819">
        <f t="shared" si="126"/>
        <v>105</v>
      </c>
      <c r="J3984" s="819">
        <f t="shared" si="127"/>
        <v>120</v>
      </c>
      <c r="K3984" s="941"/>
    </row>
    <row r="3985" spans="1:11">
      <c r="A3985" s="15" t="s">
        <v>5707</v>
      </c>
      <c r="B3985" s="15" t="s">
        <v>17835</v>
      </c>
      <c r="C3985" s="772" t="s">
        <v>5635</v>
      </c>
      <c r="D3985" s="17" t="s">
        <v>16652</v>
      </c>
      <c r="E3985" s="825">
        <v>0</v>
      </c>
      <c r="F3985" s="772"/>
      <c r="G3985" s="825">
        <v>6</v>
      </c>
      <c r="H3985" s="772">
        <v>2</v>
      </c>
      <c r="I3985" s="819">
        <f t="shared" si="126"/>
        <v>6</v>
      </c>
      <c r="J3985" s="819">
        <f t="shared" si="127"/>
        <v>2</v>
      </c>
      <c r="K3985" s="941"/>
    </row>
    <row r="3986" spans="1:11">
      <c r="A3986" s="15" t="s">
        <v>5707</v>
      </c>
      <c r="B3986" s="15" t="s">
        <v>17835</v>
      </c>
      <c r="C3986" s="772" t="s">
        <v>4703</v>
      </c>
      <c r="D3986" s="17" t="s">
        <v>16653</v>
      </c>
      <c r="E3986" s="825">
        <v>0</v>
      </c>
      <c r="F3986" s="772"/>
      <c r="G3986" s="825">
        <v>14</v>
      </c>
      <c r="H3986" s="772">
        <v>35</v>
      </c>
      <c r="I3986" s="819">
        <f t="shared" si="126"/>
        <v>14</v>
      </c>
      <c r="J3986" s="819">
        <f t="shared" si="127"/>
        <v>35</v>
      </c>
      <c r="K3986" s="941"/>
    </row>
    <row r="3987" spans="1:11">
      <c r="A3987" s="15" t="s">
        <v>5707</v>
      </c>
      <c r="B3987" s="15" t="s">
        <v>17835</v>
      </c>
      <c r="C3987" s="772" t="s">
        <v>5636</v>
      </c>
      <c r="D3987" s="17" t="s">
        <v>16654</v>
      </c>
      <c r="E3987" s="825">
        <v>0</v>
      </c>
      <c r="F3987" s="772"/>
      <c r="G3987" s="825">
        <v>5</v>
      </c>
      <c r="H3987" s="772">
        <v>5</v>
      </c>
      <c r="I3987" s="819">
        <f t="shared" si="126"/>
        <v>5</v>
      </c>
      <c r="J3987" s="819">
        <f t="shared" si="127"/>
        <v>5</v>
      </c>
      <c r="K3987" s="941"/>
    </row>
    <row r="3988" spans="1:11">
      <c r="A3988" s="15" t="s">
        <v>5707</v>
      </c>
      <c r="B3988" s="15" t="s">
        <v>17835</v>
      </c>
      <c r="C3988" s="772" t="s">
        <v>4442</v>
      </c>
      <c r="D3988" s="17" t="s">
        <v>16276</v>
      </c>
      <c r="E3988" s="825">
        <v>0</v>
      </c>
      <c r="F3988" s="772"/>
      <c r="G3988" s="825"/>
      <c r="H3988" s="772">
        <v>1</v>
      </c>
      <c r="I3988" s="819">
        <f t="shared" si="126"/>
        <v>0</v>
      </c>
      <c r="J3988" s="819">
        <f t="shared" si="127"/>
        <v>1</v>
      </c>
      <c r="K3988" s="941"/>
    </row>
    <row r="3989" spans="1:11">
      <c r="A3989" s="15" t="s">
        <v>5707</v>
      </c>
      <c r="B3989" s="15" t="s">
        <v>17835</v>
      </c>
      <c r="C3989" s="772" t="s">
        <v>5637</v>
      </c>
      <c r="D3989" s="17" t="s">
        <v>5638</v>
      </c>
      <c r="E3989" s="825">
        <v>0</v>
      </c>
      <c r="F3989" s="772"/>
      <c r="G3989" s="825">
        <v>19</v>
      </c>
      <c r="H3989" s="772">
        <v>50</v>
      </c>
      <c r="I3989" s="819">
        <f t="shared" si="126"/>
        <v>19</v>
      </c>
      <c r="J3989" s="819">
        <f t="shared" si="127"/>
        <v>50</v>
      </c>
      <c r="K3989" s="941"/>
    </row>
    <row r="3990" spans="1:11">
      <c r="A3990" s="15" t="s">
        <v>5707</v>
      </c>
      <c r="B3990" s="15" t="s">
        <v>17835</v>
      </c>
      <c r="C3990" s="772" t="s">
        <v>5639</v>
      </c>
      <c r="D3990" s="17" t="s">
        <v>16655</v>
      </c>
      <c r="E3990" s="825">
        <v>0</v>
      </c>
      <c r="F3990" s="772"/>
      <c r="G3990" s="825">
        <v>1</v>
      </c>
      <c r="H3990" s="772">
        <v>1</v>
      </c>
      <c r="I3990" s="819">
        <f t="shared" si="126"/>
        <v>1</v>
      </c>
      <c r="J3990" s="819">
        <f t="shared" si="127"/>
        <v>1</v>
      </c>
      <c r="K3990" s="941"/>
    </row>
    <row r="3991" spans="1:11">
      <c r="A3991" s="15" t="s">
        <v>5707</v>
      </c>
      <c r="B3991" s="15" t="s">
        <v>17835</v>
      </c>
      <c r="C3991" s="772" t="s">
        <v>5640</v>
      </c>
      <c r="D3991" s="17" t="s">
        <v>5641</v>
      </c>
      <c r="E3991" s="825">
        <v>0</v>
      </c>
      <c r="F3991" s="772"/>
      <c r="G3991" s="825"/>
      <c r="H3991" s="772">
        <v>1</v>
      </c>
      <c r="I3991" s="819">
        <f t="shared" si="126"/>
        <v>0</v>
      </c>
      <c r="J3991" s="819">
        <f t="shared" si="127"/>
        <v>1</v>
      </c>
      <c r="K3991" s="941"/>
    </row>
    <row r="3992" spans="1:11">
      <c r="A3992" s="15" t="s">
        <v>5707</v>
      </c>
      <c r="B3992" s="15" t="s">
        <v>17835</v>
      </c>
      <c r="C3992" s="772" t="s">
        <v>5642</v>
      </c>
      <c r="D3992" s="17" t="s">
        <v>16656</v>
      </c>
      <c r="E3992" s="825">
        <v>0</v>
      </c>
      <c r="F3992" s="772"/>
      <c r="G3992" s="825"/>
      <c r="H3992" s="772">
        <v>1</v>
      </c>
      <c r="I3992" s="819">
        <f t="shared" si="126"/>
        <v>0</v>
      </c>
      <c r="J3992" s="819">
        <f t="shared" si="127"/>
        <v>1</v>
      </c>
      <c r="K3992" s="941"/>
    </row>
    <row r="3993" spans="1:11">
      <c r="A3993" s="15" t="s">
        <v>5707</v>
      </c>
      <c r="B3993" s="15" t="s">
        <v>17835</v>
      </c>
      <c r="C3993" s="772" t="s">
        <v>5643</v>
      </c>
      <c r="D3993" s="17" t="s">
        <v>16657</v>
      </c>
      <c r="E3993" s="825">
        <v>0</v>
      </c>
      <c r="F3993" s="772"/>
      <c r="G3993" s="825">
        <v>40</v>
      </c>
      <c r="H3993" s="772">
        <v>25</v>
      </c>
      <c r="I3993" s="819">
        <f t="shared" si="126"/>
        <v>40</v>
      </c>
      <c r="J3993" s="819">
        <f t="shared" si="127"/>
        <v>25</v>
      </c>
      <c r="K3993" s="941"/>
    </row>
    <row r="3994" spans="1:11">
      <c r="A3994" s="15" t="s">
        <v>5707</v>
      </c>
      <c r="B3994" s="15" t="s">
        <v>17835</v>
      </c>
      <c r="C3994" s="772" t="s">
        <v>5644</v>
      </c>
      <c r="D3994" s="17" t="s">
        <v>16658</v>
      </c>
      <c r="E3994" s="825">
        <v>0</v>
      </c>
      <c r="F3994" s="772"/>
      <c r="G3994" s="825">
        <v>1</v>
      </c>
      <c r="H3994" s="772">
        <v>5</v>
      </c>
      <c r="I3994" s="819">
        <f t="shared" si="126"/>
        <v>1</v>
      </c>
      <c r="J3994" s="819">
        <f t="shared" si="127"/>
        <v>5</v>
      </c>
      <c r="K3994" s="941"/>
    </row>
    <row r="3995" spans="1:11">
      <c r="A3995" s="15" t="s">
        <v>5707</v>
      </c>
      <c r="B3995" s="15" t="s">
        <v>17835</v>
      </c>
      <c r="C3995" s="772" t="s">
        <v>5645</v>
      </c>
      <c r="D3995" s="17" t="s">
        <v>16659</v>
      </c>
      <c r="E3995" s="825">
        <v>0</v>
      </c>
      <c r="F3995" s="772"/>
      <c r="G3995" s="825">
        <v>27</v>
      </c>
      <c r="H3995" s="772">
        <v>30</v>
      </c>
      <c r="I3995" s="819">
        <f t="shared" si="126"/>
        <v>27</v>
      </c>
      <c r="J3995" s="819">
        <f t="shared" si="127"/>
        <v>30</v>
      </c>
      <c r="K3995" s="941"/>
    </row>
    <row r="3996" spans="1:11">
      <c r="A3996" s="15" t="s">
        <v>5707</v>
      </c>
      <c r="B3996" s="15" t="s">
        <v>17835</v>
      </c>
      <c r="C3996" s="772" t="s">
        <v>5646</v>
      </c>
      <c r="D3996" s="17" t="s">
        <v>16660</v>
      </c>
      <c r="E3996" s="825">
        <v>0</v>
      </c>
      <c r="F3996" s="772"/>
      <c r="G3996" s="825"/>
      <c r="H3996" s="772">
        <v>1</v>
      </c>
      <c r="I3996" s="819">
        <f t="shared" si="126"/>
        <v>0</v>
      </c>
      <c r="J3996" s="819">
        <f t="shared" si="127"/>
        <v>1</v>
      </c>
      <c r="K3996" s="941"/>
    </row>
    <row r="3997" spans="1:11">
      <c r="A3997" s="15" t="s">
        <v>5707</v>
      </c>
      <c r="B3997" s="15" t="s">
        <v>17835</v>
      </c>
      <c r="C3997" s="772" t="s">
        <v>5647</v>
      </c>
      <c r="D3997" s="17" t="s">
        <v>16661</v>
      </c>
      <c r="E3997" s="825">
        <v>0</v>
      </c>
      <c r="F3997" s="772"/>
      <c r="G3997" s="825">
        <v>88</v>
      </c>
      <c r="H3997" s="772">
        <v>95</v>
      </c>
      <c r="I3997" s="819">
        <f t="shared" si="126"/>
        <v>88</v>
      </c>
      <c r="J3997" s="819">
        <f t="shared" si="127"/>
        <v>95</v>
      </c>
      <c r="K3997" s="941"/>
    </row>
    <row r="3998" spans="1:11">
      <c r="A3998" s="15" t="s">
        <v>5707</v>
      </c>
      <c r="B3998" s="15" t="s">
        <v>17835</v>
      </c>
      <c r="C3998" s="772" t="s">
        <v>5648</v>
      </c>
      <c r="D3998" s="17" t="s">
        <v>16662</v>
      </c>
      <c r="E3998" s="825">
        <v>0</v>
      </c>
      <c r="F3998" s="772"/>
      <c r="G3998" s="825">
        <v>16</v>
      </c>
      <c r="H3998" s="772">
        <v>5</v>
      </c>
      <c r="I3998" s="819">
        <f t="shared" si="126"/>
        <v>16</v>
      </c>
      <c r="J3998" s="819">
        <f t="shared" si="127"/>
        <v>5</v>
      </c>
      <c r="K3998" s="941"/>
    </row>
    <row r="3999" spans="1:11">
      <c r="A3999" s="15" t="s">
        <v>5707</v>
      </c>
      <c r="B3999" s="15" t="s">
        <v>17835</v>
      </c>
      <c r="C3999" s="772" t="s">
        <v>5649</v>
      </c>
      <c r="D3999" s="17" t="s">
        <v>16663</v>
      </c>
      <c r="E3999" s="825">
        <v>0</v>
      </c>
      <c r="F3999" s="772"/>
      <c r="G3999" s="825">
        <v>9</v>
      </c>
      <c r="H3999" s="772">
        <v>5</v>
      </c>
      <c r="I3999" s="819">
        <f t="shared" si="126"/>
        <v>9</v>
      </c>
      <c r="J3999" s="819">
        <f t="shared" si="127"/>
        <v>5</v>
      </c>
      <c r="K3999" s="941"/>
    </row>
    <row r="4000" spans="1:11">
      <c r="A4000" s="15" t="s">
        <v>5707</v>
      </c>
      <c r="B4000" s="15" t="s">
        <v>17835</v>
      </c>
      <c r="C4000" s="772" t="s">
        <v>5650</v>
      </c>
      <c r="D4000" s="17" t="s">
        <v>5651</v>
      </c>
      <c r="E4000" s="825">
        <v>0</v>
      </c>
      <c r="F4000" s="772"/>
      <c r="G4000" s="825"/>
      <c r="H4000" s="772">
        <v>2</v>
      </c>
      <c r="I4000" s="819">
        <f t="shared" si="126"/>
        <v>0</v>
      </c>
      <c r="J4000" s="819">
        <f t="shared" si="127"/>
        <v>2</v>
      </c>
      <c r="K4000" s="941"/>
    </row>
    <row r="4001" spans="1:11">
      <c r="A4001" s="15" t="s">
        <v>5707</v>
      </c>
      <c r="B4001" s="15" t="s">
        <v>17835</v>
      </c>
      <c r="C4001" s="772" t="s">
        <v>5652</v>
      </c>
      <c r="D4001" s="17" t="s">
        <v>16664</v>
      </c>
      <c r="E4001" s="825">
        <v>0</v>
      </c>
      <c r="F4001" s="772"/>
      <c r="G4001" s="825">
        <v>5</v>
      </c>
      <c r="H4001" s="772">
        <v>42</v>
      </c>
      <c r="I4001" s="819">
        <f t="shared" si="126"/>
        <v>5</v>
      </c>
      <c r="J4001" s="819">
        <f t="shared" si="127"/>
        <v>42</v>
      </c>
      <c r="K4001" s="941"/>
    </row>
    <row r="4002" spans="1:11">
      <c r="A4002" s="15" t="s">
        <v>5707</v>
      </c>
      <c r="B4002" s="15" t="s">
        <v>17835</v>
      </c>
      <c r="C4002" s="772" t="s">
        <v>5653</v>
      </c>
      <c r="D4002" s="17" t="s">
        <v>16665</v>
      </c>
      <c r="E4002" s="825">
        <v>0</v>
      </c>
      <c r="F4002" s="772"/>
      <c r="G4002" s="825">
        <v>1</v>
      </c>
      <c r="H4002" s="772">
        <v>2</v>
      </c>
      <c r="I4002" s="819">
        <f t="shared" si="126"/>
        <v>1</v>
      </c>
      <c r="J4002" s="819">
        <f t="shared" si="127"/>
        <v>2</v>
      </c>
      <c r="K4002" s="941"/>
    </row>
    <row r="4003" spans="1:11">
      <c r="A4003" s="15" t="s">
        <v>5707</v>
      </c>
      <c r="B4003" s="15" t="s">
        <v>17835</v>
      </c>
      <c r="C4003" s="772" t="s">
        <v>5654</v>
      </c>
      <c r="D4003" s="17" t="s">
        <v>16666</v>
      </c>
      <c r="E4003" s="825">
        <v>0</v>
      </c>
      <c r="F4003" s="772"/>
      <c r="G4003" s="825">
        <v>2</v>
      </c>
      <c r="H4003" s="772">
        <v>1</v>
      </c>
      <c r="I4003" s="819">
        <f t="shared" si="126"/>
        <v>2</v>
      </c>
      <c r="J4003" s="819">
        <f t="shared" si="127"/>
        <v>1</v>
      </c>
      <c r="K4003" s="941"/>
    </row>
    <row r="4004" spans="1:11">
      <c r="A4004" s="15" t="s">
        <v>5707</v>
      </c>
      <c r="B4004" s="15" t="s">
        <v>17835</v>
      </c>
      <c r="C4004" s="772" t="s">
        <v>5655</v>
      </c>
      <c r="D4004" s="17" t="s">
        <v>16667</v>
      </c>
      <c r="E4004" s="825">
        <v>0</v>
      </c>
      <c r="F4004" s="772"/>
      <c r="G4004" s="825">
        <v>2</v>
      </c>
      <c r="H4004" s="772">
        <v>1</v>
      </c>
      <c r="I4004" s="819">
        <f t="shared" si="126"/>
        <v>2</v>
      </c>
      <c r="J4004" s="819">
        <f t="shared" si="127"/>
        <v>1</v>
      </c>
      <c r="K4004" s="941"/>
    </row>
    <row r="4005" spans="1:11">
      <c r="A4005" s="15" t="s">
        <v>5707</v>
      </c>
      <c r="B4005" s="15" t="s">
        <v>17835</v>
      </c>
      <c r="C4005" s="772" t="s">
        <v>5656</v>
      </c>
      <c r="D4005" s="17" t="s">
        <v>16668</v>
      </c>
      <c r="E4005" s="825">
        <v>0</v>
      </c>
      <c r="F4005" s="772"/>
      <c r="G4005" s="825"/>
      <c r="H4005" s="772">
        <v>1</v>
      </c>
      <c r="I4005" s="819">
        <f t="shared" si="126"/>
        <v>0</v>
      </c>
      <c r="J4005" s="819">
        <f t="shared" si="127"/>
        <v>1</v>
      </c>
      <c r="K4005" s="941"/>
    </row>
    <row r="4006" spans="1:11">
      <c r="A4006" s="15" t="s">
        <v>5707</v>
      </c>
      <c r="B4006" s="15" t="s">
        <v>17835</v>
      </c>
      <c r="C4006" s="772" t="s">
        <v>5657</v>
      </c>
      <c r="D4006" s="17" t="s">
        <v>16669</v>
      </c>
      <c r="E4006" s="825">
        <v>0</v>
      </c>
      <c r="F4006" s="772"/>
      <c r="G4006" s="825"/>
      <c r="H4006" s="772">
        <v>1</v>
      </c>
      <c r="I4006" s="819">
        <f t="shared" si="126"/>
        <v>0</v>
      </c>
      <c r="J4006" s="819">
        <f t="shared" si="127"/>
        <v>1</v>
      </c>
      <c r="K4006" s="941"/>
    </row>
    <row r="4007" spans="1:11">
      <c r="A4007" s="15" t="s">
        <v>5707</v>
      </c>
      <c r="B4007" s="15" t="s">
        <v>17835</v>
      </c>
      <c r="C4007" s="772" t="s">
        <v>5658</v>
      </c>
      <c r="D4007" s="17" t="s">
        <v>16670</v>
      </c>
      <c r="E4007" s="825">
        <v>0</v>
      </c>
      <c r="F4007" s="772"/>
      <c r="G4007" s="825"/>
      <c r="H4007" s="772">
        <v>1</v>
      </c>
      <c r="I4007" s="819">
        <f t="shared" si="126"/>
        <v>0</v>
      </c>
      <c r="J4007" s="819">
        <f t="shared" si="127"/>
        <v>1</v>
      </c>
      <c r="K4007" s="941"/>
    </row>
    <row r="4008" spans="1:11">
      <c r="A4008" s="15" t="s">
        <v>5707</v>
      </c>
      <c r="B4008" s="15" t="s">
        <v>17835</v>
      </c>
      <c r="C4008" s="772" t="s">
        <v>5659</v>
      </c>
      <c r="D4008" s="17" t="s">
        <v>16671</v>
      </c>
      <c r="E4008" s="825">
        <v>0</v>
      </c>
      <c r="F4008" s="772"/>
      <c r="G4008" s="825"/>
      <c r="H4008" s="772">
        <v>1</v>
      </c>
      <c r="I4008" s="819">
        <f t="shared" si="126"/>
        <v>0</v>
      </c>
      <c r="J4008" s="819">
        <f t="shared" si="127"/>
        <v>1</v>
      </c>
      <c r="K4008" s="941"/>
    </row>
    <row r="4009" spans="1:11">
      <c r="A4009" s="15" t="s">
        <v>5707</v>
      </c>
      <c r="B4009" s="15" t="s">
        <v>17835</v>
      </c>
      <c r="C4009" s="772" t="s">
        <v>5660</v>
      </c>
      <c r="D4009" s="17" t="s">
        <v>16672</v>
      </c>
      <c r="E4009" s="825">
        <v>0</v>
      </c>
      <c r="F4009" s="772"/>
      <c r="G4009" s="825"/>
      <c r="H4009" s="772">
        <v>1</v>
      </c>
      <c r="I4009" s="819">
        <f t="shared" si="126"/>
        <v>0</v>
      </c>
      <c r="J4009" s="819">
        <f t="shared" si="127"/>
        <v>1</v>
      </c>
      <c r="K4009" s="941"/>
    </row>
    <row r="4010" spans="1:11">
      <c r="A4010" s="15" t="s">
        <v>5707</v>
      </c>
      <c r="B4010" s="15" t="s">
        <v>17835</v>
      </c>
      <c r="C4010" s="772" t="s">
        <v>5661</v>
      </c>
      <c r="D4010" s="17" t="s">
        <v>16673</v>
      </c>
      <c r="E4010" s="825">
        <v>0</v>
      </c>
      <c r="F4010" s="772"/>
      <c r="G4010" s="825"/>
      <c r="H4010" s="772">
        <v>1</v>
      </c>
      <c r="I4010" s="819">
        <f t="shared" si="126"/>
        <v>0</v>
      </c>
      <c r="J4010" s="819">
        <f t="shared" si="127"/>
        <v>1</v>
      </c>
      <c r="K4010" s="941"/>
    </row>
    <row r="4011" spans="1:11">
      <c r="A4011" s="15" t="s">
        <v>5707</v>
      </c>
      <c r="B4011" s="15" t="s">
        <v>17835</v>
      </c>
      <c r="C4011" s="772" t="s">
        <v>5662</v>
      </c>
      <c r="D4011" s="17" t="s">
        <v>16674</v>
      </c>
      <c r="E4011" s="825">
        <v>0</v>
      </c>
      <c r="F4011" s="772"/>
      <c r="G4011" s="825"/>
      <c r="H4011" s="772">
        <v>1</v>
      </c>
      <c r="I4011" s="819">
        <f t="shared" si="126"/>
        <v>0</v>
      </c>
      <c r="J4011" s="819">
        <f t="shared" si="127"/>
        <v>1</v>
      </c>
      <c r="K4011" s="941"/>
    </row>
    <row r="4012" spans="1:11">
      <c r="A4012" s="15" t="s">
        <v>5707</v>
      </c>
      <c r="B4012" s="15" t="s">
        <v>17835</v>
      </c>
      <c r="C4012" s="772" t="s">
        <v>5663</v>
      </c>
      <c r="D4012" s="17" t="s">
        <v>5664</v>
      </c>
      <c r="E4012" s="825">
        <v>0</v>
      </c>
      <c r="F4012" s="772"/>
      <c r="G4012" s="825"/>
      <c r="H4012" s="772">
        <v>1</v>
      </c>
      <c r="I4012" s="819">
        <f t="shared" si="126"/>
        <v>0</v>
      </c>
      <c r="J4012" s="819">
        <f t="shared" si="127"/>
        <v>1</v>
      </c>
      <c r="K4012" s="941"/>
    </row>
    <row r="4013" spans="1:11">
      <c r="A4013" s="15" t="s">
        <v>5707</v>
      </c>
      <c r="B4013" s="15" t="s">
        <v>17835</v>
      </c>
      <c r="C4013" s="772" t="s">
        <v>2902</v>
      </c>
      <c r="D4013" s="17" t="s">
        <v>2903</v>
      </c>
      <c r="E4013" s="825">
        <v>0</v>
      </c>
      <c r="F4013" s="772"/>
      <c r="G4013" s="825">
        <v>1</v>
      </c>
      <c r="H4013" s="772">
        <v>1</v>
      </c>
      <c r="I4013" s="819">
        <f t="shared" si="126"/>
        <v>1</v>
      </c>
      <c r="J4013" s="819">
        <f t="shared" si="127"/>
        <v>1</v>
      </c>
      <c r="K4013" s="941"/>
    </row>
    <row r="4014" spans="1:11">
      <c r="A4014" s="15" t="s">
        <v>5707</v>
      </c>
      <c r="B4014" s="15" t="s">
        <v>17835</v>
      </c>
      <c r="C4014" s="772" t="s">
        <v>5665</v>
      </c>
      <c r="D4014" s="17" t="s">
        <v>16675</v>
      </c>
      <c r="E4014" s="825">
        <v>0</v>
      </c>
      <c r="F4014" s="772"/>
      <c r="G4014" s="825">
        <v>3</v>
      </c>
      <c r="H4014" s="772">
        <v>5</v>
      </c>
      <c r="I4014" s="819">
        <f t="shared" si="126"/>
        <v>3</v>
      </c>
      <c r="J4014" s="819">
        <f t="shared" si="127"/>
        <v>5</v>
      </c>
      <c r="K4014" s="941"/>
    </row>
    <row r="4015" spans="1:11">
      <c r="A4015" s="15" t="s">
        <v>5707</v>
      </c>
      <c r="B4015" s="15" t="s">
        <v>17835</v>
      </c>
      <c r="C4015" s="772" t="s">
        <v>5666</v>
      </c>
      <c r="D4015" s="17" t="s">
        <v>16676</v>
      </c>
      <c r="E4015" s="825">
        <v>0</v>
      </c>
      <c r="F4015" s="772"/>
      <c r="G4015" s="825">
        <v>11</v>
      </c>
      <c r="H4015" s="772">
        <v>35</v>
      </c>
      <c r="I4015" s="819">
        <f t="shared" si="126"/>
        <v>11</v>
      </c>
      <c r="J4015" s="819">
        <f t="shared" si="127"/>
        <v>35</v>
      </c>
      <c r="K4015" s="941"/>
    </row>
    <row r="4016" spans="1:11">
      <c r="A4016" s="15" t="s">
        <v>5707</v>
      </c>
      <c r="B4016" s="15" t="s">
        <v>17835</v>
      </c>
      <c r="C4016" s="772" t="s">
        <v>4704</v>
      </c>
      <c r="D4016" s="17" t="s">
        <v>5667</v>
      </c>
      <c r="E4016" s="825">
        <v>0</v>
      </c>
      <c r="F4016" s="772"/>
      <c r="G4016" s="825"/>
      <c r="H4016" s="772">
        <v>1</v>
      </c>
      <c r="I4016" s="819">
        <f t="shared" si="126"/>
        <v>0</v>
      </c>
      <c r="J4016" s="819">
        <f t="shared" si="127"/>
        <v>1</v>
      </c>
      <c r="K4016" s="941"/>
    </row>
    <row r="4017" spans="1:11">
      <c r="A4017" s="15" t="s">
        <v>5707</v>
      </c>
      <c r="B4017" s="15" t="s">
        <v>17835</v>
      </c>
      <c r="C4017" s="772" t="s">
        <v>5668</v>
      </c>
      <c r="D4017" s="17" t="s">
        <v>16677</v>
      </c>
      <c r="E4017" s="825">
        <v>0</v>
      </c>
      <c r="F4017" s="772"/>
      <c r="G4017" s="825"/>
      <c r="H4017" s="772">
        <v>1</v>
      </c>
      <c r="I4017" s="819">
        <f t="shared" si="126"/>
        <v>0</v>
      </c>
      <c r="J4017" s="819">
        <f t="shared" si="127"/>
        <v>1</v>
      </c>
      <c r="K4017" s="941"/>
    </row>
    <row r="4018" spans="1:11">
      <c r="A4018" s="15" t="s">
        <v>5707</v>
      </c>
      <c r="B4018" s="15" t="s">
        <v>17835</v>
      </c>
      <c r="C4018" s="772" t="s">
        <v>18740</v>
      </c>
      <c r="D4018" s="17" t="s">
        <v>20184</v>
      </c>
      <c r="E4018" s="825">
        <v>0</v>
      </c>
      <c r="F4018" s="772"/>
      <c r="G4018" s="825"/>
      <c r="H4018" s="772">
        <v>1</v>
      </c>
      <c r="I4018" s="819">
        <f t="shared" si="126"/>
        <v>0</v>
      </c>
      <c r="J4018" s="819">
        <f t="shared" si="127"/>
        <v>1</v>
      </c>
      <c r="K4018" s="941"/>
    </row>
    <row r="4019" spans="1:11">
      <c r="A4019" s="15" t="s">
        <v>5707</v>
      </c>
      <c r="B4019" s="15" t="s">
        <v>17835</v>
      </c>
      <c r="C4019" s="772" t="s">
        <v>4443</v>
      </c>
      <c r="D4019" s="17" t="s">
        <v>16277</v>
      </c>
      <c r="E4019" s="825">
        <v>0</v>
      </c>
      <c r="F4019" s="772"/>
      <c r="G4019" s="825"/>
      <c r="H4019" s="772">
        <v>1</v>
      </c>
      <c r="I4019" s="819">
        <f t="shared" si="126"/>
        <v>0</v>
      </c>
      <c r="J4019" s="819">
        <f t="shared" si="127"/>
        <v>1</v>
      </c>
      <c r="K4019" s="941"/>
    </row>
    <row r="4020" spans="1:11">
      <c r="A4020" s="15" t="s">
        <v>5707</v>
      </c>
      <c r="B4020" s="15" t="s">
        <v>17835</v>
      </c>
      <c r="C4020" s="772" t="s">
        <v>2938</v>
      </c>
      <c r="D4020" s="17" t="s">
        <v>2939</v>
      </c>
      <c r="E4020" s="825">
        <v>0</v>
      </c>
      <c r="F4020" s="772"/>
      <c r="G4020" s="825">
        <v>1</v>
      </c>
      <c r="H4020" s="772">
        <v>2</v>
      </c>
      <c r="I4020" s="819">
        <f t="shared" si="126"/>
        <v>1</v>
      </c>
      <c r="J4020" s="819">
        <f t="shared" si="127"/>
        <v>2</v>
      </c>
      <c r="K4020" s="941"/>
    </row>
    <row r="4021" spans="1:11">
      <c r="A4021" s="15" t="s">
        <v>5707</v>
      </c>
      <c r="B4021" s="15" t="s">
        <v>17835</v>
      </c>
      <c r="C4021" s="772" t="s">
        <v>5669</v>
      </c>
      <c r="D4021" s="17" t="s">
        <v>16678</v>
      </c>
      <c r="E4021" s="825">
        <v>0</v>
      </c>
      <c r="F4021" s="772"/>
      <c r="G4021" s="825"/>
      <c r="H4021" s="772">
        <v>1</v>
      </c>
      <c r="I4021" s="819">
        <f t="shared" si="126"/>
        <v>0</v>
      </c>
      <c r="J4021" s="819">
        <f t="shared" si="127"/>
        <v>1</v>
      </c>
      <c r="K4021" s="941"/>
    </row>
    <row r="4022" spans="1:11">
      <c r="A4022" s="15" t="s">
        <v>5707</v>
      </c>
      <c r="B4022" s="15" t="s">
        <v>17835</v>
      </c>
      <c r="C4022" s="772" t="s">
        <v>5669</v>
      </c>
      <c r="D4022" s="17" t="s">
        <v>16678</v>
      </c>
      <c r="E4022" s="825">
        <v>0</v>
      </c>
      <c r="F4022" s="772"/>
      <c r="G4022" s="825"/>
      <c r="H4022" s="772">
        <v>1</v>
      </c>
      <c r="I4022" s="819">
        <f t="shared" si="126"/>
        <v>0</v>
      </c>
      <c r="J4022" s="819">
        <f t="shared" si="127"/>
        <v>1</v>
      </c>
      <c r="K4022" s="941"/>
    </row>
    <row r="4023" spans="1:11">
      <c r="A4023" s="15" t="s">
        <v>5707</v>
      </c>
      <c r="B4023" s="15" t="s">
        <v>17835</v>
      </c>
      <c r="C4023" s="772" t="s">
        <v>5670</v>
      </c>
      <c r="D4023" s="17" t="s">
        <v>16679</v>
      </c>
      <c r="E4023" s="825">
        <v>0</v>
      </c>
      <c r="F4023" s="772"/>
      <c r="G4023" s="825"/>
      <c r="H4023" s="772">
        <v>1</v>
      </c>
      <c r="I4023" s="819">
        <f t="shared" si="126"/>
        <v>0</v>
      </c>
      <c r="J4023" s="819">
        <f t="shared" si="127"/>
        <v>1</v>
      </c>
      <c r="K4023" s="941"/>
    </row>
    <row r="4024" spans="1:11">
      <c r="A4024" s="15" t="s">
        <v>5707</v>
      </c>
      <c r="B4024" s="15" t="s">
        <v>17835</v>
      </c>
      <c r="C4024" s="772" t="s">
        <v>5670</v>
      </c>
      <c r="D4024" s="17" t="s">
        <v>16679</v>
      </c>
      <c r="E4024" s="825">
        <v>0</v>
      </c>
      <c r="F4024" s="772"/>
      <c r="G4024" s="825"/>
      <c r="H4024" s="772">
        <v>1</v>
      </c>
      <c r="I4024" s="819">
        <f t="shared" si="126"/>
        <v>0</v>
      </c>
      <c r="J4024" s="819">
        <f t="shared" si="127"/>
        <v>1</v>
      </c>
      <c r="K4024" s="941"/>
    </row>
    <row r="4025" spans="1:11">
      <c r="A4025" s="15" t="s">
        <v>5707</v>
      </c>
      <c r="B4025" s="15" t="s">
        <v>17835</v>
      </c>
      <c r="C4025" s="772" t="s">
        <v>5671</v>
      </c>
      <c r="D4025" s="17" t="s">
        <v>16680</v>
      </c>
      <c r="E4025" s="825">
        <v>0</v>
      </c>
      <c r="F4025" s="772"/>
      <c r="G4025" s="825"/>
      <c r="H4025" s="772">
        <v>1</v>
      </c>
      <c r="I4025" s="819">
        <f t="shared" si="126"/>
        <v>0</v>
      </c>
      <c r="J4025" s="819">
        <f t="shared" si="127"/>
        <v>1</v>
      </c>
      <c r="K4025" s="941"/>
    </row>
    <row r="4026" spans="1:11">
      <c r="A4026" s="15" t="s">
        <v>5707</v>
      </c>
      <c r="B4026" s="15" t="s">
        <v>17835</v>
      </c>
      <c r="C4026" s="772" t="s">
        <v>5672</v>
      </c>
      <c r="D4026" s="17" t="s">
        <v>16681</v>
      </c>
      <c r="E4026" s="825">
        <v>0</v>
      </c>
      <c r="F4026" s="772"/>
      <c r="G4026" s="825"/>
      <c r="H4026" s="772">
        <v>1</v>
      </c>
      <c r="I4026" s="819">
        <f t="shared" si="126"/>
        <v>0</v>
      </c>
      <c r="J4026" s="819">
        <f t="shared" si="127"/>
        <v>1</v>
      </c>
      <c r="K4026" s="941"/>
    </row>
    <row r="4027" spans="1:11">
      <c r="A4027" s="15" t="s">
        <v>5707</v>
      </c>
      <c r="B4027" s="15" t="s">
        <v>17835</v>
      </c>
      <c r="C4027" s="772" t="s">
        <v>5673</v>
      </c>
      <c r="D4027" s="17" t="s">
        <v>16682</v>
      </c>
      <c r="E4027" s="825">
        <v>0</v>
      </c>
      <c r="F4027" s="772"/>
      <c r="G4027" s="825"/>
      <c r="H4027" s="772">
        <v>1</v>
      </c>
      <c r="I4027" s="819">
        <f t="shared" si="126"/>
        <v>0</v>
      </c>
      <c r="J4027" s="819">
        <f t="shared" si="127"/>
        <v>1</v>
      </c>
      <c r="K4027" s="941"/>
    </row>
    <row r="4028" spans="1:11">
      <c r="A4028" s="15" t="s">
        <v>5707</v>
      </c>
      <c r="B4028" s="15" t="s">
        <v>17835</v>
      </c>
      <c r="C4028" s="772" t="s">
        <v>5674</v>
      </c>
      <c r="D4028" s="17" t="s">
        <v>16683</v>
      </c>
      <c r="E4028" s="825">
        <v>0</v>
      </c>
      <c r="F4028" s="772"/>
      <c r="G4028" s="825"/>
      <c r="H4028" s="772">
        <v>1</v>
      </c>
      <c r="I4028" s="819">
        <f t="shared" si="126"/>
        <v>0</v>
      </c>
      <c r="J4028" s="819">
        <f t="shared" si="127"/>
        <v>1</v>
      </c>
      <c r="K4028" s="941"/>
    </row>
    <row r="4029" spans="1:11">
      <c r="A4029" s="15" t="s">
        <v>5707</v>
      </c>
      <c r="B4029" s="15" t="s">
        <v>17835</v>
      </c>
      <c r="C4029" s="772" t="s">
        <v>5675</v>
      </c>
      <c r="D4029" s="17" t="s">
        <v>16684</v>
      </c>
      <c r="E4029" s="825">
        <v>0</v>
      </c>
      <c r="F4029" s="772"/>
      <c r="G4029" s="825"/>
      <c r="H4029" s="772">
        <v>1</v>
      </c>
      <c r="I4029" s="819">
        <f t="shared" si="126"/>
        <v>0</v>
      </c>
      <c r="J4029" s="819">
        <f t="shared" si="127"/>
        <v>1</v>
      </c>
      <c r="K4029" s="941"/>
    </row>
    <row r="4030" spans="1:11">
      <c r="A4030" s="15" t="s">
        <v>5707</v>
      </c>
      <c r="B4030" s="15" t="s">
        <v>17835</v>
      </c>
      <c r="C4030" s="772" t="s">
        <v>4461</v>
      </c>
      <c r="D4030" s="17" t="s">
        <v>16300</v>
      </c>
      <c r="E4030" s="825">
        <v>0</v>
      </c>
      <c r="F4030" s="772"/>
      <c r="G4030" s="825"/>
      <c r="H4030" s="772">
        <v>1</v>
      </c>
      <c r="I4030" s="819">
        <f t="shared" si="126"/>
        <v>0</v>
      </c>
      <c r="J4030" s="819">
        <f t="shared" si="127"/>
        <v>1</v>
      </c>
      <c r="K4030" s="941"/>
    </row>
    <row r="4031" spans="1:11">
      <c r="A4031" s="15" t="s">
        <v>5707</v>
      </c>
      <c r="B4031" s="15" t="s">
        <v>17835</v>
      </c>
      <c r="C4031" s="772" t="s">
        <v>5676</v>
      </c>
      <c r="D4031" s="17" t="s">
        <v>5677</v>
      </c>
      <c r="E4031" s="825">
        <v>0</v>
      </c>
      <c r="F4031" s="772"/>
      <c r="G4031" s="825">
        <v>1</v>
      </c>
      <c r="H4031" s="772">
        <v>1</v>
      </c>
      <c r="I4031" s="819">
        <f t="shared" si="126"/>
        <v>1</v>
      </c>
      <c r="J4031" s="819">
        <f t="shared" si="127"/>
        <v>1</v>
      </c>
      <c r="K4031" s="941"/>
    </row>
    <row r="4032" spans="1:11">
      <c r="A4032" s="15" t="s">
        <v>5707</v>
      </c>
      <c r="B4032" s="15" t="s">
        <v>17835</v>
      </c>
      <c r="C4032" s="772" t="s">
        <v>5678</v>
      </c>
      <c r="D4032" s="17" t="s">
        <v>16685</v>
      </c>
      <c r="E4032" s="825">
        <v>0</v>
      </c>
      <c r="F4032" s="772"/>
      <c r="G4032" s="825"/>
      <c r="H4032" s="772">
        <v>1</v>
      </c>
      <c r="I4032" s="819">
        <f t="shared" si="126"/>
        <v>0</v>
      </c>
      <c r="J4032" s="819">
        <f t="shared" si="127"/>
        <v>1</v>
      </c>
      <c r="K4032" s="941"/>
    </row>
    <row r="4033" spans="1:11">
      <c r="A4033" s="15" t="s">
        <v>5707</v>
      </c>
      <c r="B4033" s="15" t="s">
        <v>17835</v>
      </c>
      <c r="C4033" s="772" t="s">
        <v>5679</v>
      </c>
      <c r="D4033" s="17" t="s">
        <v>16686</v>
      </c>
      <c r="E4033" s="825">
        <v>0</v>
      </c>
      <c r="F4033" s="772"/>
      <c r="G4033" s="825"/>
      <c r="H4033" s="772">
        <v>1</v>
      </c>
      <c r="I4033" s="819">
        <f t="shared" ref="I4033:I4096" si="128">E4033+G4033</f>
        <v>0</v>
      </c>
      <c r="J4033" s="819">
        <f t="shared" ref="J4033:J4096" si="129">F4033+H4033</f>
        <v>1</v>
      </c>
      <c r="K4033" s="941"/>
    </row>
    <row r="4034" spans="1:11">
      <c r="A4034" s="15" t="s">
        <v>5707</v>
      </c>
      <c r="B4034" s="15" t="s">
        <v>17835</v>
      </c>
      <c r="C4034" s="772" t="s">
        <v>2127</v>
      </c>
      <c r="D4034" s="17" t="s">
        <v>14964</v>
      </c>
      <c r="E4034" s="825">
        <v>0</v>
      </c>
      <c r="F4034" s="772"/>
      <c r="G4034" s="825"/>
      <c r="H4034" s="772">
        <v>1</v>
      </c>
      <c r="I4034" s="819">
        <f t="shared" si="128"/>
        <v>0</v>
      </c>
      <c r="J4034" s="819">
        <f t="shared" si="129"/>
        <v>1</v>
      </c>
      <c r="K4034" s="941"/>
    </row>
    <row r="4035" spans="1:11">
      <c r="A4035" s="15" t="s">
        <v>5707</v>
      </c>
      <c r="B4035" s="15" t="s">
        <v>17835</v>
      </c>
      <c r="C4035" s="772" t="s">
        <v>5348</v>
      </c>
      <c r="D4035" s="17" t="s">
        <v>16505</v>
      </c>
      <c r="E4035" s="825">
        <v>0</v>
      </c>
      <c r="F4035" s="772"/>
      <c r="G4035" s="825">
        <v>1</v>
      </c>
      <c r="H4035" s="772">
        <v>1</v>
      </c>
      <c r="I4035" s="819">
        <f t="shared" si="128"/>
        <v>1</v>
      </c>
      <c r="J4035" s="819">
        <f t="shared" si="129"/>
        <v>1</v>
      </c>
      <c r="K4035" s="941"/>
    </row>
    <row r="4036" spans="1:11">
      <c r="A4036" s="15" t="s">
        <v>5707</v>
      </c>
      <c r="B4036" s="15" t="s">
        <v>17835</v>
      </c>
      <c r="C4036" s="772" t="s">
        <v>5680</v>
      </c>
      <c r="D4036" s="17" t="s">
        <v>16687</v>
      </c>
      <c r="E4036" s="825">
        <v>0</v>
      </c>
      <c r="F4036" s="772"/>
      <c r="G4036" s="825">
        <v>1</v>
      </c>
      <c r="H4036" s="772">
        <v>1</v>
      </c>
      <c r="I4036" s="819">
        <f t="shared" si="128"/>
        <v>1</v>
      </c>
      <c r="J4036" s="819">
        <f t="shared" si="129"/>
        <v>1</v>
      </c>
      <c r="K4036" s="941"/>
    </row>
    <row r="4037" spans="1:11">
      <c r="A4037" s="15" t="s">
        <v>5707</v>
      </c>
      <c r="B4037" s="15" t="s">
        <v>17835</v>
      </c>
      <c r="C4037" s="772" t="s">
        <v>5681</v>
      </c>
      <c r="D4037" s="17" t="s">
        <v>16688</v>
      </c>
      <c r="E4037" s="825">
        <v>0</v>
      </c>
      <c r="F4037" s="772"/>
      <c r="G4037" s="825"/>
      <c r="H4037" s="772">
        <v>1</v>
      </c>
      <c r="I4037" s="819">
        <f t="shared" si="128"/>
        <v>0</v>
      </c>
      <c r="J4037" s="819">
        <f t="shared" si="129"/>
        <v>1</v>
      </c>
      <c r="K4037" s="941"/>
    </row>
    <row r="4038" spans="1:11">
      <c r="A4038" s="15" t="s">
        <v>5707</v>
      </c>
      <c r="B4038" s="15" t="s">
        <v>17835</v>
      </c>
      <c r="C4038" s="772" t="s">
        <v>5349</v>
      </c>
      <c r="D4038" s="17" t="s">
        <v>16506</v>
      </c>
      <c r="E4038" s="825">
        <v>0</v>
      </c>
      <c r="F4038" s="772"/>
      <c r="G4038" s="825"/>
      <c r="H4038" s="772">
        <v>1</v>
      </c>
      <c r="I4038" s="819">
        <f t="shared" si="128"/>
        <v>0</v>
      </c>
      <c r="J4038" s="819">
        <f t="shared" si="129"/>
        <v>1</v>
      </c>
      <c r="K4038" s="941"/>
    </row>
    <row r="4039" spans="1:11">
      <c r="A4039" s="15" t="s">
        <v>5707</v>
      </c>
      <c r="B4039" s="15" t="s">
        <v>17835</v>
      </c>
      <c r="C4039" s="772" t="s">
        <v>5682</v>
      </c>
      <c r="D4039" s="17" t="s">
        <v>16689</v>
      </c>
      <c r="E4039" s="825">
        <v>0</v>
      </c>
      <c r="F4039" s="772"/>
      <c r="G4039" s="825"/>
      <c r="H4039" s="772">
        <v>1</v>
      </c>
      <c r="I4039" s="819">
        <f t="shared" si="128"/>
        <v>0</v>
      </c>
      <c r="J4039" s="819">
        <f t="shared" si="129"/>
        <v>1</v>
      </c>
      <c r="K4039" s="941"/>
    </row>
    <row r="4040" spans="1:11">
      <c r="A4040" s="15" t="s">
        <v>5707</v>
      </c>
      <c r="B4040" s="15" t="s">
        <v>17835</v>
      </c>
      <c r="C4040" s="772" t="s">
        <v>5683</v>
      </c>
      <c r="D4040" s="17" t="s">
        <v>16690</v>
      </c>
      <c r="E4040" s="825">
        <v>0</v>
      </c>
      <c r="F4040" s="772"/>
      <c r="G4040" s="825"/>
      <c r="H4040" s="772">
        <v>1</v>
      </c>
      <c r="I4040" s="819">
        <f t="shared" si="128"/>
        <v>0</v>
      </c>
      <c r="J4040" s="819">
        <f t="shared" si="129"/>
        <v>1</v>
      </c>
      <c r="K4040" s="941"/>
    </row>
    <row r="4041" spans="1:11">
      <c r="A4041" s="15" t="s">
        <v>5707</v>
      </c>
      <c r="B4041" s="15" t="s">
        <v>17835</v>
      </c>
      <c r="C4041" s="772" t="s">
        <v>4612</v>
      </c>
      <c r="D4041" s="17" t="s">
        <v>16413</v>
      </c>
      <c r="E4041" s="825">
        <v>0</v>
      </c>
      <c r="F4041" s="772"/>
      <c r="G4041" s="825"/>
      <c r="H4041" s="772">
        <v>1</v>
      </c>
      <c r="I4041" s="819">
        <f t="shared" si="128"/>
        <v>0</v>
      </c>
      <c r="J4041" s="819">
        <f t="shared" si="129"/>
        <v>1</v>
      </c>
      <c r="K4041" s="941"/>
    </row>
    <row r="4042" spans="1:11">
      <c r="A4042" s="15" t="s">
        <v>5707</v>
      </c>
      <c r="B4042" s="15" t="s">
        <v>17835</v>
      </c>
      <c r="C4042" s="772" t="s">
        <v>5684</v>
      </c>
      <c r="D4042" s="17" t="s">
        <v>16691</v>
      </c>
      <c r="E4042" s="825">
        <v>0</v>
      </c>
      <c r="F4042" s="772"/>
      <c r="G4042" s="825">
        <v>1</v>
      </c>
      <c r="H4042" s="772">
        <v>5</v>
      </c>
      <c r="I4042" s="819">
        <f t="shared" si="128"/>
        <v>1</v>
      </c>
      <c r="J4042" s="819">
        <f t="shared" si="129"/>
        <v>5</v>
      </c>
      <c r="K4042" s="941"/>
    </row>
    <row r="4043" spans="1:11">
      <c r="A4043" s="15" t="s">
        <v>5707</v>
      </c>
      <c r="B4043" s="15" t="s">
        <v>17835</v>
      </c>
      <c r="C4043" s="772" t="s">
        <v>5685</v>
      </c>
      <c r="D4043" s="17" t="s">
        <v>16692</v>
      </c>
      <c r="E4043" s="825">
        <v>0</v>
      </c>
      <c r="F4043" s="772"/>
      <c r="G4043" s="825"/>
      <c r="H4043" s="772">
        <v>22</v>
      </c>
      <c r="I4043" s="819">
        <f t="shared" si="128"/>
        <v>0</v>
      </c>
      <c r="J4043" s="819">
        <f t="shared" si="129"/>
        <v>22</v>
      </c>
      <c r="K4043" s="941"/>
    </row>
    <row r="4044" spans="1:11">
      <c r="A4044" s="15" t="s">
        <v>5707</v>
      </c>
      <c r="B4044" s="15" t="s">
        <v>17835</v>
      </c>
      <c r="C4044" s="772" t="s">
        <v>3866</v>
      </c>
      <c r="D4044" s="17" t="s">
        <v>3867</v>
      </c>
      <c r="E4044" s="825">
        <v>0</v>
      </c>
      <c r="F4044" s="772"/>
      <c r="G4044" s="825"/>
      <c r="H4044" s="772">
        <v>1</v>
      </c>
      <c r="I4044" s="819">
        <f t="shared" si="128"/>
        <v>0</v>
      </c>
      <c r="J4044" s="819">
        <f t="shared" si="129"/>
        <v>1</v>
      </c>
      <c r="K4044" s="941"/>
    </row>
    <row r="4045" spans="1:11">
      <c r="A4045" s="15" t="s">
        <v>5707</v>
      </c>
      <c r="B4045" s="15" t="s">
        <v>17835</v>
      </c>
      <c r="C4045" s="772" t="s">
        <v>5686</v>
      </c>
      <c r="D4045" s="17" t="s">
        <v>16693</v>
      </c>
      <c r="E4045" s="825">
        <v>0</v>
      </c>
      <c r="F4045" s="772"/>
      <c r="G4045" s="825"/>
      <c r="H4045" s="772">
        <v>1</v>
      </c>
      <c r="I4045" s="819">
        <f t="shared" si="128"/>
        <v>0</v>
      </c>
      <c r="J4045" s="819">
        <f t="shared" si="129"/>
        <v>1</v>
      </c>
      <c r="K4045" s="941"/>
    </row>
    <row r="4046" spans="1:11">
      <c r="A4046" s="15" t="s">
        <v>5707</v>
      </c>
      <c r="B4046" s="15" t="s">
        <v>17835</v>
      </c>
      <c r="C4046" s="772" t="s">
        <v>5687</v>
      </c>
      <c r="D4046" s="17" t="s">
        <v>6620</v>
      </c>
      <c r="E4046" s="825">
        <v>0</v>
      </c>
      <c r="F4046" s="772"/>
      <c r="G4046" s="825"/>
      <c r="H4046" s="772">
        <v>2</v>
      </c>
      <c r="I4046" s="819">
        <f t="shared" si="128"/>
        <v>0</v>
      </c>
      <c r="J4046" s="819">
        <f t="shared" si="129"/>
        <v>2</v>
      </c>
      <c r="K4046" s="941"/>
    </row>
    <row r="4047" spans="1:11">
      <c r="A4047" s="15" t="s">
        <v>5707</v>
      </c>
      <c r="B4047" s="15" t="s">
        <v>17835</v>
      </c>
      <c r="C4047" s="772" t="s">
        <v>4620</v>
      </c>
      <c r="D4047" s="17" t="s">
        <v>16421</v>
      </c>
      <c r="E4047" s="825">
        <v>0</v>
      </c>
      <c r="F4047" s="772"/>
      <c r="G4047" s="825">
        <v>40</v>
      </c>
      <c r="H4047" s="772">
        <v>60</v>
      </c>
      <c r="I4047" s="819">
        <f t="shared" si="128"/>
        <v>40</v>
      </c>
      <c r="J4047" s="819">
        <f t="shared" si="129"/>
        <v>60</v>
      </c>
      <c r="K4047" s="941"/>
    </row>
    <row r="4048" spans="1:11">
      <c r="A4048" s="15" t="s">
        <v>5707</v>
      </c>
      <c r="B4048" s="15" t="s">
        <v>17835</v>
      </c>
      <c r="C4048" s="772" t="s">
        <v>5688</v>
      </c>
      <c r="D4048" s="17" t="s">
        <v>16694</v>
      </c>
      <c r="E4048" s="825">
        <v>0</v>
      </c>
      <c r="F4048" s="772"/>
      <c r="G4048" s="825"/>
      <c r="H4048" s="772">
        <v>1</v>
      </c>
      <c r="I4048" s="819">
        <f t="shared" si="128"/>
        <v>0</v>
      </c>
      <c r="J4048" s="819">
        <f t="shared" si="129"/>
        <v>1</v>
      </c>
      <c r="K4048" s="941"/>
    </row>
    <row r="4049" spans="1:11">
      <c r="A4049" s="15" t="s">
        <v>5707</v>
      </c>
      <c r="B4049" s="15" t="s">
        <v>17835</v>
      </c>
      <c r="C4049" s="772" t="s">
        <v>5689</v>
      </c>
      <c r="D4049" s="17" t="s">
        <v>16695</v>
      </c>
      <c r="E4049" s="825">
        <v>0</v>
      </c>
      <c r="F4049" s="772"/>
      <c r="G4049" s="825">
        <v>42</v>
      </c>
      <c r="H4049" s="772">
        <v>28</v>
      </c>
      <c r="I4049" s="819">
        <f t="shared" si="128"/>
        <v>42</v>
      </c>
      <c r="J4049" s="819">
        <f t="shared" si="129"/>
        <v>28</v>
      </c>
      <c r="K4049" s="941"/>
    </row>
    <row r="4050" spans="1:11">
      <c r="A4050" s="15" t="s">
        <v>5707</v>
      </c>
      <c r="B4050" s="15" t="s">
        <v>17835</v>
      </c>
      <c r="C4050" s="772" t="s">
        <v>5690</v>
      </c>
      <c r="D4050" s="17" t="s">
        <v>16696</v>
      </c>
      <c r="E4050" s="825">
        <v>0</v>
      </c>
      <c r="F4050" s="772"/>
      <c r="G4050" s="825">
        <v>3</v>
      </c>
      <c r="H4050" s="772">
        <v>2</v>
      </c>
      <c r="I4050" s="819">
        <f t="shared" si="128"/>
        <v>3</v>
      </c>
      <c r="J4050" s="819">
        <f t="shared" si="129"/>
        <v>2</v>
      </c>
      <c r="K4050" s="941"/>
    </row>
    <row r="4051" spans="1:11">
      <c r="A4051" s="15" t="s">
        <v>5707</v>
      </c>
      <c r="B4051" s="15" t="s">
        <v>17835</v>
      </c>
      <c r="C4051" s="772" t="s">
        <v>5691</v>
      </c>
      <c r="D4051" s="17" t="s">
        <v>16697</v>
      </c>
      <c r="E4051" s="825">
        <v>0</v>
      </c>
      <c r="F4051" s="772"/>
      <c r="G4051" s="825">
        <v>16</v>
      </c>
      <c r="H4051" s="772">
        <v>15</v>
      </c>
      <c r="I4051" s="819">
        <f t="shared" si="128"/>
        <v>16</v>
      </c>
      <c r="J4051" s="819">
        <f t="shared" si="129"/>
        <v>15</v>
      </c>
      <c r="K4051" s="941"/>
    </row>
    <row r="4052" spans="1:11">
      <c r="A4052" s="15" t="s">
        <v>5707</v>
      </c>
      <c r="B4052" s="15" t="s">
        <v>17835</v>
      </c>
      <c r="C4052" s="772" t="s">
        <v>5692</v>
      </c>
      <c r="D4052" s="17" t="s">
        <v>16698</v>
      </c>
      <c r="E4052" s="825">
        <v>0</v>
      </c>
      <c r="F4052" s="772"/>
      <c r="G4052" s="825"/>
      <c r="H4052" s="772">
        <v>1</v>
      </c>
      <c r="I4052" s="819">
        <f t="shared" si="128"/>
        <v>0</v>
      </c>
      <c r="J4052" s="819">
        <f t="shared" si="129"/>
        <v>1</v>
      </c>
      <c r="K4052" s="941"/>
    </row>
    <row r="4053" spans="1:11">
      <c r="A4053" s="15" t="s">
        <v>5707</v>
      </c>
      <c r="B4053" s="15" t="s">
        <v>17835</v>
      </c>
      <c r="C4053" s="772" t="s">
        <v>5693</v>
      </c>
      <c r="D4053" s="17" t="s">
        <v>16699</v>
      </c>
      <c r="E4053" s="825">
        <v>0</v>
      </c>
      <c r="F4053" s="772"/>
      <c r="G4053" s="825"/>
      <c r="H4053" s="772">
        <v>1</v>
      </c>
      <c r="I4053" s="819">
        <f t="shared" si="128"/>
        <v>0</v>
      </c>
      <c r="J4053" s="819">
        <f t="shared" si="129"/>
        <v>1</v>
      </c>
      <c r="K4053" s="941"/>
    </row>
    <row r="4054" spans="1:11">
      <c r="A4054" s="15" t="s">
        <v>5707</v>
      </c>
      <c r="B4054" s="15" t="s">
        <v>17835</v>
      </c>
      <c r="C4054" s="772" t="s">
        <v>5694</v>
      </c>
      <c r="D4054" s="17" t="s">
        <v>16700</v>
      </c>
      <c r="E4054" s="825">
        <v>0</v>
      </c>
      <c r="F4054" s="772"/>
      <c r="G4054" s="825">
        <v>2</v>
      </c>
      <c r="H4054" s="772">
        <v>1</v>
      </c>
      <c r="I4054" s="819">
        <f t="shared" si="128"/>
        <v>2</v>
      </c>
      <c r="J4054" s="819">
        <f t="shared" si="129"/>
        <v>1</v>
      </c>
      <c r="K4054" s="941"/>
    </row>
    <row r="4055" spans="1:11">
      <c r="A4055" s="15" t="s">
        <v>5707</v>
      </c>
      <c r="B4055" s="15" t="s">
        <v>17835</v>
      </c>
      <c r="C4055" s="772" t="s">
        <v>5695</v>
      </c>
      <c r="D4055" s="17" t="s">
        <v>16701</v>
      </c>
      <c r="E4055" s="825">
        <v>0</v>
      </c>
      <c r="F4055" s="772"/>
      <c r="G4055" s="825"/>
      <c r="H4055" s="772">
        <v>1</v>
      </c>
      <c r="I4055" s="819">
        <f t="shared" si="128"/>
        <v>0</v>
      </c>
      <c r="J4055" s="819">
        <f t="shared" si="129"/>
        <v>1</v>
      </c>
      <c r="K4055" s="941"/>
    </row>
    <row r="4056" spans="1:11">
      <c r="A4056" s="15" t="s">
        <v>5707</v>
      </c>
      <c r="B4056" s="15" t="s">
        <v>17835</v>
      </c>
      <c r="C4056" s="772" t="s">
        <v>4621</v>
      </c>
      <c r="D4056" s="17" t="s">
        <v>5696</v>
      </c>
      <c r="E4056" s="825">
        <v>0</v>
      </c>
      <c r="F4056" s="772"/>
      <c r="G4056" s="825">
        <v>9</v>
      </c>
      <c r="H4056" s="772">
        <v>33</v>
      </c>
      <c r="I4056" s="819">
        <f t="shared" si="128"/>
        <v>9</v>
      </c>
      <c r="J4056" s="819">
        <f t="shared" si="129"/>
        <v>33</v>
      </c>
      <c r="K4056" s="941"/>
    </row>
    <row r="4057" spans="1:11">
      <c r="A4057" s="15" t="s">
        <v>5707</v>
      </c>
      <c r="B4057" s="15" t="s">
        <v>17835</v>
      </c>
      <c r="C4057" s="772" t="s">
        <v>5697</v>
      </c>
      <c r="D4057" s="17" t="s">
        <v>5698</v>
      </c>
      <c r="E4057" s="825">
        <v>0</v>
      </c>
      <c r="F4057" s="772"/>
      <c r="G4057" s="825">
        <v>35</v>
      </c>
      <c r="H4057" s="772">
        <v>80</v>
      </c>
      <c r="I4057" s="819">
        <f t="shared" si="128"/>
        <v>35</v>
      </c>
      <c r="J4057" s="819">
        <f t="shared" si="129"/>
        <v>80</v>
      </c>
      <c r="K4057" s="941"/>
    </row>
    <row r="4058" spans="1:11">
      <c r="A4058" s="15" t="s">
        <v>5707</v>
      </c>
      <c r="B4058" s="15" t="s">
        <v>17835</v>
      </c>
      <c r="C4058" s="772" t="s">
        <v>5460</v>
      </c>
      <c r="D4058" s="17" t="s">
        <v>16564</v>
      </c>
      <c r="E4058" s="825">
        <v>0</v>
      </c>
      <c r="F4058" s="772"/>
      <c r="G4058" s="825">
        <v>1</v>
      </c>
      <c r="H4058" s="772">
        <v>10</v>
      </c>
      <c r="I4058" s="819">
        <f t="shared" si="128"/>
        <v>1</v>
      </c>
      <c r="J4058" s="819">
        <f t="shared" si="129"/>
        <v>10</v>
      </c>
      <c r="K4058" s="941"/>
    </row>
    <row r="4059" spans="1:11">
      <c r="A4059" s="15" t="s">
        <v>5707</v>
      </c>
      <c r="B4059" s="15" t="s">
        <v>17835</v>
      </c>
      <c r="C4059" s="772" t="s">
        <v>5699</v>
      </c>
      <c r="D4059" s="17" t="s">
        <v>16702</v>
      </c>
      <c r="E4059" s="825">
        <v>0</v>
      </c>
      <c r="F4059" s="772"/>
      <c r="G4059" s="825">
        <v>2</v>
      </c>
      <c r="H4059" s="772">
        <v>1</v>
      </c>
      <c r="I4059" s="819">
        <f t="shared" si="128"/>
        <v>2</v>
      </c>
      <c r="J4059" s="819">
        <f t="shared" si="129"/>
        <v>1</v>
      </c>
      <c r="K4059" s="941"/>
    </row>
    <row r="4060" spans="1:11">
      <c r="A4060" s="15" t="s">
        <v>5707</v>
      </c>
      <c r="B4060" s="15" t="s">
        <v>17835</v>
      </c>
      <c r="C4060" s="772" t="s">
        <v>18741</v>
      </c>
      <c r="D4060" s="17" t="s">
        <v>16703</v>
      </c>
      <c r="E4060" s="825">
        <v>0</v>
      </c>
      <c r="F4060" s="772"/>
      <c r="G4060" s="825"/>
      <c r="H4060" s="772">
        <v>1</v>
      </c>
      <c r="I4060" s="819">
        <f t="shared" si="128"/>
        <v>0</v>
      </c>
      <c r="J4060" s="819">
        <f t="shared" si="129"/>
        <v>1</v>
      </c>
      <c r="K4060" s="941"/>
    </row>
    <row r="4061" spans="1:11">
      <c r="A4061" s="15" t="s">
        <v>5707</v>
      </c>
      <c r="B4061" s="15" t="s">
        <v>17835</v>
      </c>
      <c r="C4061" s="772" t="s">
        <v>4622</v>
      </c>
      <c r="D4061" s="17" t="s">
        <v>16422</v>
      </c>
      <c r="E4061" s="825">
        <v>0</v>
      </c>
      <c r="F4061" s="772"/>
      <c r="G4061" s="825"/>
      <c r="H4061" s="772">
        <v>5</v>
      </c>
      <c r="I4061" s="819">
        <f t="shared" si="128"/>
        <v>0</v>
      </c>
      <c r="J4061" s="819">
        <f t="shared" si="129"/>
        <v>5</v>
      </c>
      <c r="K4061" s="941"/>
    </row>
    <row r="4062" spans="1:11">
      <c r="A4062" s="15" t="s">
        <v>5707</v>
      </c>
      <c r="B4062" s="15" t="s">
        <v>17835</v>
      </c>
      <c r="C4062" s="772" t="s">
        <v>5700</v>
      </c>
      <c r="D4062" s="17" t="s">
        <v>16704</v>
      </c>
      <c r="E4062" s="825">
        <v>0</v>
      </c>
      <c r="F4062" s="772"/>
      <c r="G4062" s="825"/>
      <c r="H4062" s="772">
        <v>1</v>
      </c>
      <c r="I4062" s="819">
        <f t="shared" si="128"/>
        <v>0</v>
      </c>
      <c r="J4062" s="819">
        <f t="shared" si="129"/>
        <v>1</v>
      </c>
      <c r="K4062" s="941"/>
    </row>
    <row r="4063" spans="1:11">
      <c r="A4063" s="15" t="s">
        <v>5707</v>
      </c>
      <c r="B4063" s="15" t="s">
        <v>17835</v>
      </c>
      <c r="C4063" s="772" t="s">
        <v>5701</v>
      </c>
      <c r="D4063" s="17" t="s">
        <v>16705</v>
      </c>
      <c r="E4063" s="825">
        <v>0</v>
      </c>
      <c r="F4063" s="772"/>
      <c r="G4063" s="825"/>
      <c r="H4063" s="772">
        <v>1</v>
      </c>
      <c r="I4063" s="819">
        <f t="shared" si="128"/>
        <v>0</v>
      </c>
      <c r="J4063" s="819">
        <f t="shared" si="129"/>
        <v>1</v>
      </c>
      <c r="K4063" s="941"/>
    </row>
    <row r="4064" spans="1:11">
      <c r="A4064" s="15" t="s">
        <v>5707</v>
      </c>
      <c r="B4064" s="15" t="s">
        <v>17835</v>
      </c>
      <c r="C4064" s="772" t="s">
        <v>2748</v>
      </c>
      <c r="D4064" s="17" t="s">
        <v>15361</v>
      </c>
      <c r="E4064" s="825">
        <v>3</v>
      </c>
      <c r="F4064" s="772"/>
      <c r="G4064" s="825">
        <v>54</v>
      </c>
      <c r="H4064" s="772">
        <v>42</v>
      </c>
      <c r="I4064" s="819">
        <f t="shared" si="128"/>
        <v>57</v>
      </c>
      <c r="J4064" s="819">
        <f t="shared" si="129"/>
        <v>42</v>
      </c>
      <c r="K4064" s="941"/>
    </row>
    <row r="4065" spans="1:11">
      <c r="A4065" s="15" t="s">
        <v>5707</v>
      </c>
      <c r="B4065" s="15" t="s">
        <v>17835</v>
      </c>
      <c r="C4065" s="772" t="s">
        <v>2416</v>
      </c>
      <c r="D4065" s="17" t="s">
        <v>17833</v>
      </c>
      <c r="E4065" s="825">
        <v>0</v>
      </c>
      <c r="F4065" s="772"/>
      <c r="G4065" s="825"/>
      <c r="H4065" s="772">
        <v>10</v>
      </c>
      <c r="I4065" s="819">
        <f t="shared" si="128"/>
        <v>0</v>
      </c>
      <c r="J4065" s="819">
        <f t="shared" si="129"/>
        <v>10</v>
      </c>
      <c r="K4065" s="941"/>
    </row>
    <row r="4066" spans="1:11">
      <c r="A4066" s="15" t="s">
        <v>5707</v>
      </c>
      <c r="B4066" s="15" t="s">
        <v>17835</v>
      </c>
      <c r="C4066" s="772" t="s">
        <v>5702</v>
      </c>
      <c r="D4066" s="17" t="s">
        <v>16706</v>
      </c>
      <c r="E4066" s="825">
        <v>0</v>
      </c>
      <c r="F4066" s="772"/>
      <c r="G4066" s="825"/>
      <c r="H4066" s="772">
        <v>1</v>
      </c>
      <c r="I4066" s="819">
        <f t="shared" si="128"/>
        <v>0</v>
      </c>
      <c r="J4066" s="819">
        <f t="shared" si="129"/>
        <v>1</v>
      </c>
      <c r="K4066" s="941"/>
    </row>
    <row r="4067" spans="1:11">
      <c r="A4067" s="15" t="s">
        <v>5707</v>
      </c>
      <c r="B4067" s="15" t="s">
        <v>17835</v>
      </c>
      <c r="C4067" s="772" t="s">
        <v>5703</v>
      </c>
      <c r="D4067" s="17" t="s">
        <v>16707</v>
      </c>
      <c r="E4067" s="825">
        <v>0</v>
      </c>
      <c r="F4067" s="772"/>
      <c r="G4067" s="825">
        <v>2</v>
      </c>
      <c r="H4067" s="772">
        <v>1</v>
      </c>
      <c r="I4067" s="819">
        <f t="shared" si="128"/>
        <v>2</v>
      </c>
      <c r="J4067" s="819">
        <f t="shared" si="129"/>
        <v>1</v>
      </c>
      <c r="K4067" s="941"/>
    </row>
    <row r="4068" spans="1:11">
      <c r="A4068" s="15" t="s">
        <v>5707</v>
      </c>
      <c r="B4068" s="15" t="s">
        <v>17835</v>
      </c>
      <c r="C4068" s="772" t="s">
        <v>5704</v>
      </c>
      <c r="D4068" s="17" t="s">
        <v>16708</v>
      </c>
      <c r="E4068" s="825">
        <v>0</v>
      </c>
      <c r="F4068" s="772"/>
      <c r="G4068" s="825"/>
      <c r="H4068" s="772">
        <v>1</v>
      </c>
      <c r="I4068" s="819">
        <f t="shared" si="128"/>
        <v>0</v>
      </c>
      <c r="J4068" s="819">
        <f t="shared" si="129"/>
        <v>1</v>
      </c>
      <c r="K4068" s="941"/>
    </row>
    <row r="4069" spans="1:11">
      <c r="A4069" s="15" t="s">
        <v>5707</v>
      </c>
      <c r="B4069" s="15" t="s">
        <v>17835</v>
      </c>
      <c r="C4069" s="772" t="s">
        <v>5705</v>
      </c>
      <c r="D4069" s="17" t="s">
        <v>16709</v>
      </c>
      <c r="E4069" s="825">
        <v>0</v>
      </c>
      <c r="F4069" s="772"/>
      <c r="G4069" s="825"/>
      <c r="H4069" s="772">
        <v>1</v>
      </c>
      <c r="I4069" s="819">
        <f t="shared" si="128"/>
        <v>0</v>
      </c>
      <c r="J4069" s="819">
        <f t="shared" si="129"/>
        <v>1</v>
      </c>
      <c r="K4069" s="941"/>
    </row>
    <row r="4070" spans="1:11">
      <c r="A4070" s="15" t="s">
        <v>5707</v>
      </c>
      <c r="B4070" s="15" t="s">
        <v>17835</v>
      </c>
      <c r="C4070" s="772" t="s">
        <v>5706</v>
      </c>
      <c r="D4070" s="17" t="s">
        <v>16710</v>
      </c>
      <c r="E4070" s="825">
        <v>0</v>
      </c>
      <c r="F4070" s="772"/>
      <c r="G4070" s="825">
        <v>1</v>
      </c>
      <c r="H4070" s="772">
        <v>1</v>
      </c>
      <c r="I4070" s="819">
        <f t="shared" si="128"/>
        <v>1</v>
      </c>
      <c r="J4070" s="819">
        <f t="shared" si="129"/>
        <v>1</v>
      </c>
      <c r="K4070" s="941"/>
    </row>
    <row r="4071" spans="1:11">
      <c r="A4071" s="15" t="s">
        <v>5744</v>
      </c>
      <c r="B4071" s="15" t="s">
        <v>17835</v>
      </c>
      <c r="C4071" s="772" t="s">
        <v>1847</v>
      </c>
      <c r="D4071" s="17" t="s">
        <v>14607</v>
      </c>
      <c r="E4071" s="825">
        <v>0</v>
      </c>
      <c r="F4071" s="772"/>
      <c r="G4071" s="825"/>
      <c r="H4071" s="772">
        <v>1</v>
      </c>
      <c r="I4071" s="819">
        <f t="shared" si="128"/>
        <v>0</v>
      </c>
      <c r="J4071" s="819">
        <f t="shared" si="129"/>
        <v>1</v>
      </c>
      <c r="K4071" s="941"/>
    </row>
    <row r="4072" spans="1:11">
      <c r="A4072" s="15" t="s">
        <v>5744</v>
      </c>
      <c r="B4072" s="15" t="s">
        <v>17835</v>
      </c>
      <c r="C4072" s="772" t="s">
        <v>5416</v>
      </c>
      <c r="D4072" s="17" t="s">
        <v>5417</v>
      </c>
      <c r="E4072" s="825">
        <v>0</v>
      </c>
      <c r="F4072" s="772"/>
      <c r="G4072" s="825"/>
      <c r="H4072" s="772">
        <v>10</v>
      </c>
      <c r="I4072" s="819">
        <f t="shared" si="128"/>
        <v>0</v>
      </c>
      <c r="J4072" s="819">
        <f t="shared" si="129"/>
        <v>10</v>
      </c>
      <c r="K4072" s="941"/>
    </row>
    <row r="4073" spans="1:11">
      <c r="A4073" s="15" t="s">
        <v>5744</v>
      </c>
      <c r="B4073" s="15" t="s">
        <v>17835</v>
      </c>
      <c r="C4073" s="772" t="s">
        <v>3704</v>
      </c>
      <c r="D4073" s="17" t="s">
        <v>16570</v>
      </c>
      <c r="E4073" s="825">
        <v>0</v>
      </c>
      <c r="F4073" s="772"/>
      <c r="G4073" s="825"/>
      <c r="H4073" s="772">
        <v>2</v>
      </c>
      <c r="I4073" s="819">
        <f t="shared" si="128"/>
        <v>0</v>
      </c>
      <c r="J4073" s="819">
        <f t="shared" si="129"/>
        <v>2</v>
      </c>
      <c r="K4073" s="941"/>
    </row>
    <row r="4074" spans="1:11">
      <c r="A4074" s="15" t="s">
        <v>5744</v>
      </c>
      <c r="B4074" s="15" t="s">
        <v>17835</v>
      </c>
      <c r="C4074" s="772" t="s">
        <v>2762</v>
      </c>
      <c r="D4074" s="17" t="s">
        <v>15421</v>
      </c>
      <c r="E4074" s="825">
        <v>0</v>
      </c>
      <c r="F4074" s="772"/>
      <c r="G4074" s="825">
        <v>6</v>
      </c>
      <c r="H4074" s="772">
        <v>15</v>
      </c>
      <c r="I4074" s="819">
        <f t="shared" si="128"/>
        <v>6</v>
      </c>
      <c r="J4074" s="819">
        <f t="shared" si="129"/>
        <v>15</v>
      </c>
      <c r="K4074" s="941"/>
    </row>
    <row r="4075" spans="1:11">
      <c r="A4075" s="15" t="s">
        <v>5744</v>
      </c>
      <c r="B4075" s="15" t="s">
        <v>17835</v>
      </c>
      <c r="C4075" s="772" t="s">
        <v>4083</v>
      </c>
      <c r="D4075" s="17" t="s">
        <v>4084</v>
      </c>
      <c r="E4075" s="825">
        <v>0</v>
      </c>
      <c r="F4075" s="772"/>
      <c r="G4075" s="825"/>
      <c r="H4075" s="772">
        <v>10</v>
      </c>
      <c r="I4075" s="819">
        <f t="shared" si="128"/>
        <v>0</v>
      </c>
      <c r="J4075" s="819">
        <f t="shared" si="129"/>
        <v>10</v>
      </c>
      <c r="K4075" s="941"/>
    </row>
    <row r="4076" spans="1:11">
      <c r="A4076" s="15" t="s">
        <v>5744</v>
      </c>
      <c r="B4076" s="15" t="s">
        <v>17835</v>
      </c>
      <c r="C4076" s="772" t="s">
        <v>4087</v>
      </c>
      <c r="D4076" s="17" t="s">
        <v>4088</v>
      </c>
      <c r="E4076" s="825">
        <v>0</v>
      </c>
      <c r="F4076" s="772"/>
      <c r="G4076" s="825">
        <v>19</v>
      </c>
      <c r="H4076" s="772">
        <v>8</v>
      </c>
      <c r="I4076" s="819">
        <f t="shared" si="128"/>
        <v>19</v>
      </c>
      <c r="J4076" s="819">
        <f t="shared" si="129"/>
        <v>8</v>
      </c>
      <c r="K4076" s="941"/>
    </row>
    <row r="4077" spans="1:11">
      <c r="A4077" s="15" t="s">
        <v>5744</v>
      </c>
      <c r="B4077" s="15" t="s">
        <v>17835</v>
      </c>
      <c r="C4077" s="772" t="s">
        <v>2763</v>
      </c>
      <c r="D4077" s="17" t="s">
        <v>15422</v>
      </c>
      <c r="E4077" s="825">
        <v>0</v>
      </c>
      <c r="F4077" s="772"/>
      <c r="G4077" s="825">
        <v>2</v>
      </c>
      <c r="H4077" s="772">
        <v>5</v>
      </c>
      <c r="I4077" s="819">
        <f t="shared" si="128"/>
        <v>2</v>
      </c>
      <c r="J4077" s="819">
        <f t="shared" si="129"/>
        <v>5</v>
      </c>
      <c r="K4077" s="941"/>
    </row>
    <row r="4078" spans="1:11">
      <c r="A4078" s="15" t="s">
        <v>5744</v>
      </c>
      <c r="B4078" s="15" t="s">
        <v>17835</v>
      </c>
      <c r="C4078" s="772" t="s">
        <v>3461</v>
      </c>
      <c r="D4078" s="17" t="s">
        <v>15767</v>
      </c>
      <c r="E4078" s="825">
        <v>0</v>
      </c>
      <c r="F4078" s="772"/>
      <c r="G4078" s="825">
        <v>67</v>
      </c>
      <c r="H4078" s="772">
        <v>60</v>
      </c>
      <c r="I4078" s="819">
        <f t="shared" si="128"/>
        <v>67</v>
      </c>
      <c r="J4078" s="819">
        <f t="shared" si="129"/>
        <v>60</v>
      </c>
      <c r="K4078" s="941"/>
    </row>
    <row r="4079" spans="1:11">
      <c r="A4079" s="15" t="s">
        <v>5744</v>
      </c>
      <c r="B4079" s="15" t="s">
        <v>17835</v>
      </c>
      <c r="C4079" s="772" t="s">
        <v>2764</v>
      </c>
      <c r="D4079" s="17" t="s">
        <v>15423</v>
      </c>
      <c r="E4079" s="825">
        <v>0</v>
      </c>
      <c r="F4079" s="772"/>
      <c r="G4079" s="825"/>
      <c r="H4079" s="772">
        <v>1</v>
      </c>
      <c r="I4079" s="819">
        <f t="shared" si="128"/>
        <v>0</v>
      </c>
      <c r="J4079" s="819">
        <f t="shared" si="129"/>
        <v>1</v>
      </c>
      <c r="K4079" s="941"/>
    </row>
    <row r="4080" spans="1:11">
      <c r="A4080" s="15" t="s">
        <v>5744</v>
      </c>
      <c r="B4080" s="15" t="s">
        <v>17835</v>
      </c>
      <c r="C4080" s="772" t="s">
        <v>5516</v>
      </c>
      <c r="D4080" s="17" t="s">
        <v>16580</v>
      </c>
      <c r="E4080" s="825">
        <v>0</v>
      </c>
      <c r="F4080" s="772"/>
      <c r="G4080" s="825">
        <v>13</v>
      </c>
      <c r="H4080" s="772">
        <v>20</v>
      </c>
      <c r="I4080" s="819">
        <f t="shared" si="128"/>
        <v>13</v>
      </c>
      <c r="J4080" s="819">
        <f t="shared" si="129"/>
        <v>20</v>
      </c>
      <c r="K4080" s="941"/>
    </row>
    <row r="4081" spans="1:11">
      <c r="A4081" s="15" t="s">
        <v>5744</v>
      </c>
      <c r="B4081" s="15" t="s">
        <v>17835</v>
      </c>
      <c r="C4081" s="772" t="s">
        <v>2765</v>
      </c>
      <c r="D4081" s="17" t="s">
        <v>15424</v>
      </c>
      <c r="E4081" s="825">
        <v>0</v>
      </c>
      <c r="F4081" s="772"/>
      <c r="G4081" s="825">
        <v>3</v>
      </c>
      <c r="H4081" s="772">
        <v>2</v>
      </c>
      <c r="I4081" s="819">
        <f t="shared" si="128"/>
        <v>3</v>
      </c>
      <c r="J4081" s="819">
        <f t="shared" si="129"/>
        <v>2</v>
      </c>
      <c r="K4081" s="941"/>
    </row>
    <row r="4082" spans="1:11">
      <c r="A4082" s="15" t="s">
        <v>5744</v>
      </c>
      <c r="B4082" s="15" t="s">
        <v>17835</v>
      </c>
      <c r="C4082" s="772" t="s">
        <v>1858</v>
      </c>
      <c r="D4082" s="17" t="s">
        <v>14622</v>
      </c>
      <c r="E4082" s="825">
        <v>0</v>
      </c>
      <c r="F4082" s="772"/>
      <c r="G4082" s="825"/>
      <c r="H4082" s="772">
        <v>5</v>
      </c>
      <c r="I4082" s="819">
        <f t="shared" si="128"/>
        <v>0</v>
      </c>
      <c r="J4082" s="819">
        <f t="shared" si="129"/>
        <v>5</v>
      </c>
      <c r="K4082" s="941"/>
    </row>
    <row r="4083" spans="1:11">
      <c r="A4083" s="15" t="s">
        <v>5744</v>
      </c>
      <c r="B4083" s="15" t="s">
        <v>17835</v>
      </c>
      <c r="C4083" s="772" t="s">
        <v>4092</v>
      </c>
      <c r="D4083" s="17" t="s">
        <v>4093</v>
      </c>
      <c r="E4083" s="825">
        <v>0</v>
      </c>
      <c r="F4083" s="772"/>
      <c r="G4083" s="825">
        <v>7</v>
      </c>
      <c r="H4083" s="772">
        <v>3</v>
      </c>
      <c r="I4083" s="819">
        <f t="shared" si="128"/>
        <v>7</v>
      </c>
      <c r="J4083" s="819">
        <f t="shared" si="129"/>
        <v>3</v>
      </c>
      <c r="K4083" s="941"/>
    </row>
    <row r="4084" spans="1:11">
      <c r="A4084" s="15" t="s">
        <v>5744</v>
      </c>
      <c r="B4084" s="15" t="s">
        <v>17835</v>
      </c>
      <c r="C4084" s="772" t="s">
        <v>4351</v>
      </c>
      <c r="D4084" s="17" t="s">
        <v>16175</v>
      </c>
      <c r="E4084" s="825">
        <v>0</v>
      </c>
      <c r="F4084" s="772"/>
      <c r="G4084" s="825">
        <v>8</v>
      </c>
      <c r="H4084" s="772">
        <v>3</v>
      </c>
      <c r="I4084" s="819">
        <f t="shared" si="128"/>
        <v>8</v>
      </c>
      <c r="J4084" s="819">
        <f t="shared" si="129"/>
        <v>3</v>
      </c>
      <c r="K4084" s="941"/>
    </row>
    <row r="4085" spans="1:11">
      <c r="A4085" s="15" t="s">
        <v>5744</v>
      </c>
      <c r="B4085" s="15" t="s">
        <v>17835</v>
      </c>
      <c r="C4085" s="772" t="s">
        <v>5740</v>
      </c>
      <c r="D4085" s="17" t="s">
        <v>16711</v>
      </c>
      <c r="E4085" s="825">
        <v>0</v>
      </c>
      <c r="F4085" s="772"/>
      <c r="G4085" s="825">
        <v>2</v>
      </c>
      <c r="H4085" s="772">
        <v>2</v>
      </c>
      <c r="I4085" s="819">
        <f t="shared" si="128"/>
        <v>2</v>
      </c>
      <c r="J4085" s="819">
        <f t="shared" si="129"/>
        <v>2</v>
      </c>
      <c r="K4085" s="941"/>
    </row>
    <row r="4086" spans="1:11">
      <c r="A4086" s="15" t="s">
        <v>5744</v>
      </c>
      <c r="B4086" s="15" t="s">
        <v>17835</v>
      </c>
      <c r="C4086" s="772" t="s">
        <v>5518</v>
      </c>
      <c r="D4086" s="17" t="s">
        <v>16582</v>
      </c>
      <c r="E4086" s="825">
        <v>0</v>
      </c>
      <c r="F4086" s="772"/>
      <c r="G4086" s="825">
        <v>54</v>
      </c>
      <c r="H4086" s="772">
        <v>45</v>
      </c>
      <c r="I4086" s="819">
        <f t="shared" si="128"/>
        <v>54</v>
      </c>
      <c r="J4086" s="819">
        <f t="shared" si="129"/>
        <v>45</v>
      </c>
      <c r="K4086" s="941"/>
    </row>
    <row r="4087" spans="1:11">
      <c r="A4087" s="15" t="s">
        <v>5744</v>
      </c>
      <c r="B4087" s="15" t="s">
        <v>17835</v>
      </c>
      <c r="C4087" s="772" t="s">
        <v>4358</v>
      </c>
      <c r="D4087" s="17" t="s">
        <v>16186</v>
      </c>
      <c r="E4087" s="825">
        <v>0</v>
      </c>
      <c r="F4087" s="772"/>
      <c r="G4087" s="825">
        <v>3</v>
      </c>
      <c r="H4087" s="772">
        <v>5</v>
      </c>
      <c r="I4087" s="819">
        <f t="shared" si="128"/>
        <v>3</v>
      </c>
      <c r="J4087" s="819">
        <f t="shared" si="129"/>
        <v>5</v>
      </c>
      <c r="K4087" s="941"/>
    </row>
    <row r="4088" spans="1:11">
      <c r="A4088" s="15" t="s">
        <v>5744</v>
      </c>
      <c r="B4088" s="15" t="s">
        <v>17835</v>
      </c>
      <c r="C4088" s="772" t="s">
        <v>4359</v>
      </c>
      <c r="D4088" s="17" t="s">
        <v>16187</v>
      </c>
      <c r="E4088" s="825">
        <v>0</v>
      </c>
      <c r="F4088" s="772"/>
      <c r="G4088" s="825">
        <v>229</v>
      </c>
      <c r="H4088" s="772">
        <v>205</v>
      </c>
      <c r="I4088" s="819">
        <f t="shared" si="128"/>
        <v>229</v>
      </c>
      <c r="J4088" s="819">
        <f t="shared" si="129"/>
        <v>205</v>
      </c>
      <c r="K4088" s="941"/>
    </row>
    <row r="4089" spans="1:11">
      <c r="A4089" s="15" t="s">
        <v>5744</v>
      </c>
      <c r="B4089" s="15" t="s">
        <v>17835</v>
      </c>
      <c r="C4089" s="772" t="s">
        <v>5436</v>
      </c>
      <c r="D4089" s="17" t="s">
        <v>16539</v>
      </c>
      <c r="E4089" s="825">
        <v>0</v>
      </c>
      <c r="F4089" s="772"/>
      <c r="G4089" s="825"/>
      <c r="H4089" s="772">
        <v>10</v>
      </c>
      <c r="I4089" s="819">
        <f t="shared" si="128"/>
        <v>0</v>
      </c>
      <c r="J4089" s="819">
        <f t="shared" si="129"/>
        <v>10</v>
      </c>
      <c r="K4089" s="941"/>
    </row>
    <row r="4090" spans="1:11">
      <c r="A4090" s="15" t="s">
        <v>5744</v>
      </c>
      <c r="B4090" s="15" t="s">
        <v>17835</v>
      </c>
      <c r="C4090" s="772" t="s">
        <v>6414</v>
      </c>
      <c r="D4090" s="17" t="s">
        <v>17729</v>
      </c>
      <c r="E4090" s="825">
        <v>0</v>
      </c>
      <c r="F4090" s="772"/>
      <c r="G4090" s="825"/>
      <c r="H4090" s="772">
        <v>10</v>
      </c>
      <c r="I4090" s="819">
        <f t="shared" si="128"/>
        <v>0</v>
      </c>
      <c r="J4090" s="819">
        <f t="shared" si="129"/>
        <v>10</v>
      </c>
      <c r="K4090" s="941"/>
    </row>
    <row r="4091" spans="1:11">
      <c r="A4091" s="15" t="s">
        <v>5744</v>
      </c>
      <c r="B4091" s="15" t="s">
        <v>17835</v>
      </c>
      <c r="C4091" s="772" t="s">
        <v>5741</v>
      </c>
      <c r="D4091" s="17" t="s">
        <v>5742</v>
      </c>
      <c r="E4091" s="825">
        <v>0</v>
      </c>
      <c r="F4091" s="772"/>
      <c r="G4091" s="825"/>
      <c r="H4091" s="772">
        <v>1</v>
      </c>
      <c r="I4091" s="819">
        <f t="shared" si="128"/>
        <v>0</v>
      </c>
      <c r="J4091" s="819">
        <f t="shared" si="129"/>
        <v>1</v>
      </c>
      <c r="K4091" s="941"/>
    </row>
    <row r="4092" spans="1:11">
      <c r="A4092" s="15" t="s">
        <v>5744</v>
      </c>
      <c r="B4092" s="15" t="s">
        <v>17835</v>
      </c>
      <c r="C4092" s="772" t="s">
        <v>5464</v>
      </c>
      <c r="D4092" s="17" t="s">
        <v>5465</v>
      </c>
      <c r="E4092" s="825">
        <v>0</v>
      </c>
      <c r="F4092" s="772"/>
      <c r="G4092" s="825">
        <v>30</v>
      </c>
      <c r="H4092" s="772">
        <v>25</v>
      </c>
      <c r="I4092" s="819">
        <f t="shared" si="128"/>
        <v>30</v>
      </c>
      <c r="J4092" s="819">
        <f t="shared" si="129"/>
        <v>25</v>
      </c>
      <c r="K4092" s="941"/>
    </row>
    <row r="4093" spans="1:11">
      <c r="A4093" s="15" t="s">
        <v>5744</v>
      </c>
      <c r="B4093" s="15" t="s">
        <v>17835</v>
      </c>
      <c r="C4093" s="772" t="s">
        <v>19919</v>
      </c>
      <c r="D4093" s="17" t="s">
        <v>19920</v>
      </c>
      <c r="E4093" s="825">
        <v>0</v>
      </c>
      <c r="F4093" s="772"/>
      <c r="G4093" s="825"/>
      <c r="H4093" s="772">
        <v>10</v>
      </c>
      <c r="I4093" s="819">
        <f t="shared" si="128"/>
        <v>0</v>
      </c>
      <c r="J4093" s="819">
        <f t="shared" si="129"/>
        <v>10</v>
      </c>
      <c r="K4093" s="941"/>
    </row>
    <row r="4094" spans="1:11">
      <c r="A4094" s="15" t="s">
        <v>5744</v>
      </c>
      <c r="B4094" s="15" t="s">
        <v>17835</v>
      </c>
      <c r="C4094" s="772" t="s">
        <v>4375</v>
      </c>
      <c r="D4094" s="17" t="s">
        <v>16205</v>
      </c>
      <c r="E4094" s="825">
        <v>0</v>
      </c>
      <c r="F4094" s="772"/>
      <c r="G4094" s="825">
        <v>12</v>
      </c>
      <c r="H4094" s="772">
        <v>15</v>
      </c>
      <c r="I4094" s="819">
        <f t="shared" si="128"/>
        <v>12</v>
      </c>
      <c r="J4094" s="819">
        <f t="shared" si="129"/>
        <v>15</v>
      </c>
      <c r="K4094" s="941"/>
    </row>
    <row r="4095" spans="1:11">
      <c r="A4095" s="15" t="s">
        <v>5744</v>
      </c>
      <c r="B4095" s="15" t="s">
        <v>17835</v>
      </c>
      <c r="C4095" s="772" t="s">
        <v>4380</v>
      </c>
      <c r="D4095" s="17" t="s">
        <v>16210</v>
      </c>
      <c r="E4095" s="825">
        <v>0</v>
      </c>
      <c r="F4095" s="772"/>
      <c r="G4095" s="825"/>
      <c r="H4095" s="772">
        <v>10</v>
      </c>
      <c r="I4095" s="819">
        <f t="shared" si="128"/>
        <v>0</v>
      </c>
      <c r="J4095" s="819">
        <f t="shared" si="129"/>
        <v>10</v>
      </c>
      <c r="K4095" s="941"/>
    </row>
    <row r="4096" spans="1:11">
      <c r="A4096" s="15" t="s">
        <v>5744</v>
      </c>
      <c r="B4096" s="15" t="s">
        <v>17835</v>
      </c>
      <c r="C4096" s="772" t="s">
        <v>4382</v>
      </c>
      <c r="D4096" s="17" t="s">
        <v>16212</v>
      </c>
      <c r="E4096" s="825">
        <v>0</v>
      </c>
      <c r="F4096" s="772"/>
      <c r="G4096" s="825"/>
      <c r="H4096" s="772">
        <v>10</v>
      </c>
      <c r="I4096" s="819">
        <f t="shared" si="128"/>
        <v>0</v>
      </c>
      <c r="J4096" s="819">
        <f t="shared" si="129"/>
        <v>10</v>
      </c>
      <c r="K4096" s="941"/>
    </row>
    <row r="4097" spans="1:11">
      <c r="A4097" s="15" t="s">
        <v>5744</v>
      </c>
      <c r="B4097" s="15" t="s">
        <v>17835</v>
      </c>
      <c r="C4097" s="772" t="s">
        <v>4383</v>
      </c>
      <c r="D4097" s="17" t="s">
        <v>4384</v>
      </c>
      <c r="E4097" s="825">
        <v>0</v>
      </c>
      <c r="F4097" s="772"/>
      <c r="G4097" s="825"/>
      <c r="H4097" s="772">
        <v>10</v>
      </c>
      <c r="I4097" s="819">
        <f t="shared" ref="I4097:I4161" si="130">E4097+G4097</f>
        <v>0</v>
      </c>
      <c r="J4097" s="819">
        <f t="shared" ref="J4097:J4161" si="131">F4097+H4097</f>
        <v>10</v>
      </c>
      <c r="K4097" s="941"/>
    </row>
    <row r="4098" spans="1:11">
      <c r="A4098" s="15" t="s">
        <v>5744</v>
      </c>
      <c r="B4098" s="15" t="s">
        <v>17835</v>
      </c>
      <c r="C4098" s="772" t="s">
        <v>4385</v>
      </c>
      <c r="D4098" s="17" t="s">
        <v>16213</v>
      </c>
      <c r="E4098" s="825">
        <v>0</v>
      </c>
      <c r="F4098" s="772"/>
      <c r="G4098" s="825"/>
      <c r="H4098" s="772">
        <v>10</v>
      </c>
      <c r="I4098" s="819">
        <f t="shared" si="130"/>
        <v>0</v>
      </c>
      <c r="J4098" s="819">
        <f t="shared" si="131"/>
        <v>10</v>
      </c>
      <c r="K4098" s="941"/>
    </row>
    <row r="4099" spans="1:11">
      <c r="A4099" s="15" t="s">
        <v>5744</v>
      </c>
      <c r="B4099" s="15" t="s">
        <v>17835</v>
      </c>
      <c r="C4099" s="772" t="s">
        <v>4095</v>
      </c>
      <c r="D4099" s="17" t="s">
        <v>4096</v>
      </c>
      <c r="E4099" s="825">
        <v>0</v>
      </c>
      <c r="F4099" s="772"/>
      <c r="G4099" s="825">
        <v>1</v>
      </c>
      <c r="H4099" s="772">
        <v>1</v>
      </c>
      <c r="I4099" s="819">
        <f t="shared" si="130"/>
        <v>1</v>
      </c>
      <c r="J4099" s="819">
        <f t="shared" si="131"/>
        <v>1</v>
      </c>
      <c r="K4099" s="941"/>
    </row>
    <row r="4100" spans="1:11">
      <c r="A4100" s="15" t="s">
        <v>5744</v>
      </c>
      <c r="B4100" s="15" t="s">
        <v>17835</v>
      </c>
      <c r="C4100" s="772" t="s">
        <v>3662</v>
      </c>
      <c r="D4100" s="17" t="s">
        <v>4097</v>
      </c>
      <c r="E4100" s="825">
        <v>0</v>
      </c>
      <c r="F4100" s="772"/>
      <c r="G4100" s="825"/>
      <c r="H4100" s="772">
        <v>10</v>
      </c>
      <c r="I4100" s="819">
        <f t="shared" si="130"/>
        <v>0</v>
      </c>
      <c r="J4100" s="819">
        <f t="shared" si="131"/>
        <v>10</v>
      </c>
      <c r="K4100" s="941"/>
    </row>
    <row r="4101" spans="1:11">
      <c r="A4101" s="15" t="s">
        <v>5744</v>
      </c>
      <c r="B4101" s="15" t="s">
        <v>17835</v>
      </c>
      <c r="C4101" s="772" t="s">
        <v>4098</v>
      </c>
      <c r="D4101" s="17" t="s">
        <v>16068</v>
      </c>
      <c r="E4101" s="825">
        <v>0</v>
      </c>
      <c r="F4101" s="772"/>
      <c r="G4101" s="825"/>
      <c r="H4101" s="772">
        <v>1</v>
      </c>
      <c r="I4101" s="819">
        <f t="shared" si="130"/>
        <v>0</v>
      </c>
      <c r="J4101" s="819">
        <f t="shared" si="131"/>
        <v>1</v>
      </c>
      <c r="K4101" s="941"/>
    </row>
    <row r="4102" spans="1:11">
      <c r="A4102" s="15" t="s">
        <v>5744</v>
      </c>
      <c r="B4102" s="15" t="s">
        <v>17835</v>
      </c>
      <c r="C4102" s="772" t="s">
        <v>4389</v>
      </c>
      <c r="D4102" s="17" t="s">
        <v>16217</v>
      </c>
      <c r="E4102" s="825">
        <v>0</v>
      </c>
      <c r="F4102" s="772"/>
      <c r="G4102" s="825">
        <v>7</v>
      </c>
      <c r="H4102" s="772">
        <v>5</v>
      </c>
      <c r="I4102" s="819">
        <f t="shared" si="130"/>
        <v>7</v>
      </c>
      <c r="J4102" s="819">
        <f t="shared" si="131"/>
        <v>5</v>
      </c>
      <c r="K4102" s="941"/>
    </row>
    <row r="4103" spans="1:11">
      <c r="A4103" s="15" t="s">
        <v>5744</v>
      </c>
      <c r="B4103" s="15" t="s">
        <v>17835</v>
      </c>
      <c r="C4103" s="772" t="s">
        <v>5743</v>
      </c>
      <c r="D4103" s="17" t="s">
        <v>16712</v>
      </c>
      <c r="E4103" s="825">
        <v>0</v>
      </c>
      <c r="F4103" s="772"/>
      <c r="G4103" s="825">
        <v>18</v>
      </c>
      <c r="H4103" s="772">
        <v>17</v>
      </c>
      <c r="I4103" s="819">
        <f t="shared" si="130"/>
        <v>18</v>
      </c>
      <c r="J4103" s="819">
        <f t="shared" si="131"/>
        <v>17</v>
      </c>
      <c r="K4103" s="941"/>
    </row>
    <row r="4104" spans="1:11">
      <c r="A4104" s="15" t="s">
        <v>5744</v>
      </c>
      <c r="B4104" s="15" t="s">
        <v>17835</v>
      </c>
      <c r="C4104" s="772" t="s">
        <v>4400</v>
      </c>
      <c r="D4104" s="17" t="s">
        <v>16228</v>
      </c>
      <c r="E4104" s="825">
        <v>0</v>
      </c>
      <c r="F4104" s="772"/>
      <c r="G4104" s="825"/>
      <c r="H4104" s="772">
        <v>1</v>
      </c>
      <c r="I4104" s="819">
        <f t="shared" si="130"/>
        <v>0</v>
      </c>
      <c r="J4104" s="819">
        <f t="shared" si="131"/>
        <v>1</v>
      </c>
      <c r="K4104" s="941"/>
    </row>
    <row r="4105" spans="1:11">
      <c r="A4105" s="15" t="s">
        <v>5744</v>
      </c>
      <c r="B4105" s="15" t="s">
        <v>17835</v>
      </c>
      <c r="C4105" s="772" t="s">
        <v>4401</v>
      </c>
      <c r="D4105" s="17" t="s">
        <v>16229</v>
      </c>
      <c r="E4105" s="825">
        <v>0</v>
      </c>
      <c r="F4105" s="772"/>
      <c r="G4105" s="825">
        <v>2</v>
      </c>
      <c r="H4105" s="772">
        <v>9</v>
      </c>
      <c r="I4105" s="819">
        <f t="shared" si="130"/>
        <v>2</v>
      </c>
      <c r="J4105" s="819">
        <f t="shared" si="131"/>
        <v>9</v>
      </c>
      <c r="K4105" s="941"/>
    </row>
    <row r="4106" spans="1:11">
      <c r="A4106" s="15" t="s">
        <v>5744</v>
      </c>
      <c r="B4106" s="15" t="s">
        <v>17835</v>
      </c>
      <c r="C4106" s="772" t="s">
        <v>5549</v>
      </c>
      <c r="D4106" s="17" t="s">
        <v>16612</v>
      </c>
      <c r="E4106" s="825">
        <v>0</v>
      </c>
      <c r="F4106" s="772"/>
      <c r="G4106" s="825"/>
      <c r="H4106" s="772">
        <v>1</v>
      </c>
      <c r="I4106" s="819">
        <f t="shared" si="130"/>
        <v>0</v>
      </c>
      <c r="J4106" s="819">
        <f t="shared" si="131"/>
        <v>1</v>
      </c>
      <c r="K4106" s="941"/>
    </row>
    <row r="4107" spans="1:11">
      <c r="A4107" s="15" t="s">
        <v>5744</v>
      </c>
      <c r="B4107" s="15" t="s">
        <v>17835</v>
      </c>
      <c r="C4107" s="772" t="s">
        <v>4402</v>
      </c>
      <c r="D4107" s="17" t="s">
        <v>16230</v>
      </c>
      <c r="E4107" s="825">
        <v>0</v>
      </c>
      <c r="F4107" s="772"/>
      <c r="G4107" s="825">
        <v>281</v>
      </c>
      <c r="H4107" s="772">
        <v>335</v>
      </c>
      <c r="I4107" s="819">
        <f t="shared" si="130"/>
        <v>281</v>
      </c>
      <c r="J4107" s="819">
        <f t="shared" si="131"/>
        <v>335</v>
      </c>
      <c r="K4107" s="941"/>
    </row>
    <row r="4108" spans="1:11">
      <c r="A4108" s="15" t="s">
        <v>5744</v>
      </c>
      <c r="B4108" s="15" t="s">
        <v>17835</v>
      </c>
      <c r="C4108" s="772" t="s">
        <v>4403</v>
      </c>
      <c r="D4108" s="17" t="s">
        <v>16231</v>
      </c>
      <c r="E4108" s="825">
        <v>0</v>
      </c>
      <c r="F4108" s="772"/>
      <c r="G4108" s="825">
        <v>17</v>
      </c>
      <c r="H4108" s="772">
        <v>20</v>
      </c>
      <c r="I4108" s="819">
        <f t="shared" si="130"/>
        <v>17</v>
      </c>
      <c r="J4108" s="819">
        <f t="shared" si="131"/>
        <v>20</v>
      </c>
      <c r="K4108" s="941"/>
    </row>
    <row r="4109" spans="1:11">
      <c r="A4109" s="15" t="s">
        <v>5744</v>
      </c>
      <c r="B4109" s="15" t="s">
        <v>17835</v>
      </c>
      <c r="C4109" s="772" t="s">
        <v>4405</v>
      </c>
      <c r="D4109" s="17" t="s">
        <v>16233</v>
      </c>
      <c r="E4109" s="825">
        <v>0</v>
      </c>
      <c r="F4109" s="772"/>
      <c r="G4109" s="825">
        <v>33</v>
      </c>
      <c r="H4109" s="772">
        <v>35</v>
      </c>
      <c r="I4109" s="819">
        <f t="shared" si="130"/>
        <v>33</v>
      </c>
      <c r="J4109" s="819">
        <f t="shared" si="131"/>
        <v>35</v>
      </c>
      <c r="K4109" s="941"/>
    </row>
    <row r="4110" spans="1:11">
      <c r="A4110" s="15" t="s">
        <v>5744</v>
      </c>
      <c r="B4110" s="15" t="s">
        <v>17835</v>
      </c>
      <c r="C4110" s="772" t="s">
        <v>4406</v>
      </c>
      <c r="D4110" s="17" t="s">
        <v>16234</v>
      </c>
      <c r="E4110" s="825">
        <v>0</v>
      </c>
      <c r="F4110" s="772"/>
      <c r="G4110" s="825">
        <v>9</v>
      </c>
      <c r="H4110" s="772">
        <v>2</v>
      </c>
      <c r="I4110" s="819">
        <f t="shared" si="130"/>
        <v>9</v>
      </c>
      <c r="J4110" s="819">
        <f t="shared" si="131"/>
        <v>2</v>
      </c>
      <c r="K4110" s="941"/>
    </row>
    <row r="4111" spans="1:11">
      <c r="A4111" s="15" t="s">
        <v>5744</v>
      </c>
      <c r="B4111" s="15" t="s">
        <v>17835</v>
      </c>
      <c r="C4111" s="772" t="s">
        <v>3464</v>
      </c>
      <c r="D4111" s="17" t="s">
        <v>15770</v>
      </c>
      <c r="E4111" s="825">
        <v>0</v>
      </c>
      <c r="F4111" s="772"/>
      <c r="G4111" s="825"/>
      <c r="H4111" s="772">
        <v>1</v>
      </c>
      <c r="I4111" s="819">
        <f t="shared" si="130"/>
        <v>0</v>
      </c>
      <c r="J4111" s="819">
        <f t="shared" si="131"/>
        <v>1</v>
      </c>
      <c r="K4111" s="941"/>
    </row>
    <row r="4112" spans="1:11">
      <c r="A4112" s="15" t="s">
        <v>5744</v>
      </c>
      <c r="B4112" s="15" t="s">
        <v>17835</v>
      </c>
      <c r="C4112" s="772" t="s">
        <v>3861</v>
      </c>
      <c r="D4112" s="17" t="s">
        <v>3862</v>
      </c>
      <c r="E4112" s="825">
        <v>0</v>
      </c>
      <c r="F4112" s="772"/>
      <c r="G4112" s="825"/>
      <c r="H4112" s="772">
        <v>1</v>
      </c>
      <c r="I4112" s="819">
        <f t="shared" si="130"/>
        <v>0</v>
      </c>
      <c r="J4112" s="819">
        <f t="shared" si="131"/>
        <v>1</v>
      </c>
      <c r="K4112" s="941"/>
    </row>
    <row r="4113" spans="1:11">
      <c r="A4113" s="15" t="s">
        <v>5744</v>
      </c>
      <c r="B4113" s="15" t="s">
        <v>17835</v>
      </c>
      <c r="C4113" s="772" t="s">
        <v>1864</v>
      </c>
      <c r="D4113" s="17" t="s">
        <v>17834</v>
      </c>
      <c r="E4113" s="825">
        <v>0</v>
      </c>
      <c r="F4113" s="772"/>
      <c r="G4113" s="825">
        <v>8</v>
      </c>
      <c r="H4113" s="772">
        <v>2</v>
      </c>
      <c r="I4113" s="819">
        <f t="shared" si="130"/>
        <v>8</v>
      </c>
      <c r="J4113" s="819">
        <f t="shared" si="131"/>
        <v>2</v>
      </c>
      <c r="K4113" s="941"/>
    </row>
    <row r="4114" spans="1:11">
      <c r="A4114" s="15" t="s">
        <v>5744</v>
      </c>
      <c r="B4114" s="15" t="s">
        <v>17835</v>
      </c>
      <c r="C4114" s="772" t="s">
        <v>4101</v>
      </c>
      <c r="D4114" s="17" t="s">
        <v>4102</v>
      </c>
      <c r="E4114" s="825">
        <v>0</v>
      </c>
      <c r="F4114" s="772"/>
      <c r="G4114" s="825"/>
      <c r="H4114" s="772">
        <v>10</v>
      </c>
      <c r="I4114" s="819">
        <f t="shared" si="130"/>
        <v>0</v>
      </c>
      <c r="J4114" s="819">
        <f t="shared" si="131"/>
        <v>10</v>
      </c>
      <c r="K4114" s="941"/>
    </row>
    <row r="4115" spans="1:11">
      <c r="A4115" s="15" t="s">
        <v>5744</v>
      </c>
      <c r="B4115" s="15" t="s">
        <v>17835</v>
      </c>
      <c r="C4115" s="772" t="s">
        <v>4105</v>
      </c>
      <c r="D4115" s="17" t="s">
        <v>4106</v>
      </c>
      <c r="E4115" s="825">
        <v>0</v>
      </c>
      <c r="F4115" s="772"/>
      <c r="G4115" s="825"/>
      <c r="H4115" s="772">
        <v>10</v>
      </c>
      <c r="I4115" s="819">
        <f t="shared" si="130"/>
        <v>0</v>
      </c>
      <c r="J4115" s="819">
        <f t="shared" si="131"/>
        <v>10</v>
      </c>
      <c r="K4115" s="941"/>
    </row>
    <row r="4116" spans="1:11">
      <c r="A4116" s="15" t="s">
        <v>5744</v>
      </c>
      <c r="B4116" s="15" t="s">
        <v>17835</v>
      </c>
      <c r="C4116" s="772" t="s">
        <v>4107</v>
      </c>
      <c r="D4116" s="17" t="s">
        <v>4108</v>
      </c>
      <c r="E4116" s="825">
        <v>0</v>
      </c>
      <c r="F4116" s="772"/>
      <c r="G4116" s="825"/>
      <c r="H4116" s="772">
        <v>10</v>
      </c>
      <c r="I4116" s="819">
        <f t="shared" si="130"/>
        <v>0</v>
      </c>
      <c r="J4116" s="819">
        <f t="shared" si="131"/>
        <v>10</v>
      </c>
      <c r="K4116" s="941"/>
    </row>
    <row r="4117" spans="1:11">
      <c r="A4117" s="15" t="s">
        <v>5744</v>
      </c>
      <c r="B4117" s="15" t="s">
        <v>17835</v>
      </c>
      <c r="C4117" s="772" t="s">
        <v>4109</v>
      </c>
      <c r="D4117" s="17" t="s">
        <v>16069</v>
      </c>
      <c r="E4117" s="825">
        <v>0</v>
      </c>
      <c r="F4117" s="772"/>
      <c r="G4117" s="825"/>
      <c r="H4117" s="772">
        <v>10</v>
      </c>
      <c r="I4117" s="819">
        <f t="shared" si="130"/>
        <v>0</v>
      </c>
      <c r="J4117" s="819">
        <f t="shared" si="131"/>
        <v>10</v>
      </c>
      <c r="K4117" s="941"/>
    </row>
    <row r="4118" spans="1:11">
      <c r="A4118" s="15" t="s">
        <v>5744</v>
      </c>
      <c r="B4118" s="15" t="s">
        <v>17835</v>
      </c>
      <c r="C4118" s="772" t="s">
        <v>5552</v>
      </c>
      <c r="D4118" s="17" t="s">
        <v>16615</v>
      </c>
      <c r="E4118" s="825">
        <v>0</v>
      </c>
      <c r="F4118" s="772"/>
      <c r="G4118" s="825"/>
      <c r="H4118" s="772">
        <v>10</v>
      </c>
      <c r="I4118" s="819">
        <f t="shared" si="130"/>
        <v>0</v>
      </c>
      <c r="J4118" s="819">
        <f t="shared" si="131"/>
        <v>10</v>
      </c>
      <c r="K4118" s="941"/>
    </row>
    <row r="4119" spans="1:11">
      <c r="A4119" s="15" t="s">
        <v>5744</v>
      </c>
      <c r="B4119" s="15" t="s">
        <v>17835</v>
      </c>
      <c r="C4119" s="772" t="s">
        <v>5553</v>
      </c>
      <c r="D4119" s="17" t="s">
        <v>16616</v>
      </c>
      <c r="E4119" s="825">
        <v>0</v>
      </c>
      <c r="F4119" s="772"/>
      <c r="G4119" s="825"/>
      <c r="H4119" s="772">
        <v>10</v>
      </c>
      <c r="I4119" s="819">
        <f t="shared" si="130"/>
        <v>0</v>
      </c>
      <c r="J4119" s="819">
        <f t="shared" si="131"/>
        <v>10</v>
      </c>
      <c r="K4119" s="941"/>
    </row>
    <row r="4120" spans="1:11">
      <c r="A4120" s="15" t="s">
        <v>5744</v>
      </c>
      <c r="B4120" s="15" t="s">
        <v>17835</v>
      </c>
      <c r="C4120" s="772" t="s">
        <v>5565</v>
      </c>
      <c r="D4120" s="17" t="s">
        <v>16627</v>
      </c>
      <c r="E4120" s="825">
        <v>0</v>
      </c>
      <c r="F4120" s="772"/>
      <c r="G4120" s="825">
        <v>41</v>
      </c>
      <c r="H4120" s="772">
        <v>30</v>
      </c>
      <c r="I4120" s="819">
        <f t="shared" si="130"/>
        <v>41</v>
      </c>
      <c r="J4120" s="819">
        <f t="shared" si="131"/>
        <v>30</v>
      </c>
      <c r="K4120" s="941"/>
    </row>
    <row r="4121" spans="1:11">
      <c r="A4121" s="15" t="s">
        <v>5744</v>
      </c>
      <c r="B4121" s="15" t="s">
        <v>17835</v>
      </c>
      <c r="C4121" s="772" t="s">
        <v>4431</v>
      </c>
      <c r="D4121" s="17" t="s">
        <v>16264</v>
      </c>
      <c r="E4121" s="825">
        <v>0</v>
      </c>
      <c r="F4121" s="772"/>
      <c r="G4121" s="825"/>
      <c r="H4121" s="772">
        <v>10</v>
      </c>
      <c r="I4121" s="819">
        <f t="shared" si="130"/>
        <v>0</v>
      </c>
      <c r="J4121" s="819">
        <f t="shared" si="131"/>
        <v>10</v>
      </c>
      <c r="K4121" s="941"/>
    </row>
    <row r="4122" spans="1:11">
      <c r="A4122" s="15" t="s">
        <v>5744</v>
      </c>
      <c r="B4122" s="15" t="s">
        <v>17835</v>
      </c>
      <c r="C4122" s="772" t="s">
        <v>3560</v>
      </c>
      <c r="D4122" s="17" t="s">
        <v>15866</v>
      </c>
      <c r="E4122" s="825">
        <v>0</v>
      </c>
      <c r="F4122" s="772"/>
      <c r="G4122" s="825"/>
      <c r="H4122" s="772">
        <v>1</v>
      </c>
      <c r="I4122" s="819">
        <f t="shared" si="130"/>
        <v>0</v>
      </c>
      <c r="J4122" s="819">
        <f t="shared" si="131"/>
        <v>1</v>
      </c>
      <c r="K4122" s="941"/>
    </row>
    <row r="4123" spans="1:11">
      <c r="A4123" s="15" t="s">
        <v>5744</v>
      </c>
      <c r="B4123" s="15" t="s">
        <v>17835</v>
      </c>
      <c r="C4123" s="772" t="s">
        <v>2748</v>
      </c>
      <c r="D4123" s="17" t="s">
        <v>15361</v>
      </c>
      <c r="E4123" s="825">
        <v>2</v>
      </c>
      <c r="F4123" s="772">
        <v>1</v>
      </c>
      <c r="G4123" s="825">
        <v>4</v>
      </c>
      <c r="H4123" s="772">
        <v>0</v>
      </c>
      <c r="I4123" s="819">
        <f t="shared" si="130"/>
        <v>6</v>
      </c>
      <c r="J4123" s="819">
        <f t="shared" si="131"/>
        <v>1</v>
      </c>
      <c r="K4123" s="941"/>
    </row>
    <row r="4124" spans="1:11">
      <c r="A4124" s="15" t="s">
        <v>6100</v>
      </c>
      <c r="B4124" s="15" t="s">
        <v>17835</v>
      </c>
      <c r="C4124" s="772" t="s">
        <v>5803</v>
      </c>
      <c r="D4124" s="17" t="s">
        <v>5804</v>
      </c>
      <c r="E4124" s="825">
        <v>0</v>
      </c>
      <c r="F4124" s="772">
        <v>0</v>
      </c>
      <c r="G4124" s="825"/>
      <c r="H4124" s="772">
        <v>1</v>
      </c>
      <c r="I4124" s="819">
        <f t="shared" si="130"/>
        <v>0</v>
      </c>
      <c r="J4124" s="819">
        <f t="shared" si="131"/>
        <v>1</v>
      </c>
      <c r="K4124" s="941"/>
    </row>
    <row r="4125" spans="1:11">
      <c r="A4125" s="15" t="s">
        <v>6100</v>
      </c>
      <c r="B4125" s="15" t="s">
        <v>17835</v>
      </c>
      <c r="C4125" s="772" t="s">
        <v>5805</v>
      </c>
      <c r="D4125" s="17" t="s">
        <v>5806</v>
      </c>
      <c r="E4125" s="825">
        <v>0</v>
      </c>
      <c r="F4125" s="772">
        <v>0</v>
      </c>
      <c r="G4125" s="825"/>
      <c r="H4125" s="772">
        <v>1</v>
      </c>
      <c r="I4125" s="819">
        <f t="shared" si="130"/>
        <v>0</v>
      </c>
      <c r="J4125" s="819">
        <f t="shared" si="131"/>
        <v>1</v>
      </c>
      <c r="K4125" s="941"/>
    </row>
    <row r="4126" spans="1:11">
      <c r="A4126" s="15" t="s">
        <v>6100</v>
      </c>
      <c r="B4126" s="15" t="s">
        <v>17835</v>
      </c>
      <c r="C4126" s="772" t="s">
        <v>5807</v>
      </c>
      <c r="D4126" s="17" t="s">
        <v>5808</v>
      </c>
      <c r="E4126" s="825">
        <v>0</v>
      </c>
      <c r="F4126" s="772">
        <v>0</v>
      </c>
      <c r="G4126" s="825"/>
      <c r="H4126" s="772">
        <v>1</v>
      </c>
      <c r="I4126" s="819">
        <f t="shared" si="130"/>
        <v>0</v>
      </c>
      <c r="J4126" s="819">
        <f t="shared" si="131"/>
        <v>1</v>
      </c>
      <c r="K4126" s="941"/>
    </row>
    <row r="4127" spans="1:11">
      <c r="A4127" s="15" t="s">
        <v>6100</v>
      </c>
      <c r="B4127" s="15" t="s">
        <v>17835</v>
      </c>
      <c r="C4127" s="772" t="s">
        <v>2475</v>
      </c>
      <c r="D4127" s="17" t="s">
        <v>4928</v>
      </c>
      <c r="E4127" s="825">
        <v>0</v>
      </c>
      <c r="F4127" s="772">
        <v>0</v>
      </c>
      <c r="G4127" s="825"/>
      <c r="H4127" s="772">
        <v>1</v>
      </c>
      <c r="I4127" s="819">
        <f t="shared" si="130"/>
        <v>0</v>
      </c>
      <c r="J4127" s="819">
        <f t="shared" si="131"/>
        <v>1</v>
      </c>
      <c r="K4127" s="941"/>
    </row>
    <row r="4128" spans="1:11">
      <c r="A4128" s="15" t="s">
        <v>6100</v>
      </c>
      <c r="B4128" s="15" t="s">
        <v>17835</v>
      </c>
      <c r="C4128" s="772" t="s">
        <v>4683</v>
      </c>
      <c r="D4128" s="17" t="s">
        <v>16713</v>
      </c>
      <c r="E4128" s="825">
        <v>0</v>
      </c>
      <c r="F4128" s="772">
        <v>0</v>
      </c>
      <c r="G4128" s="825">
        <v>14</v>
      </c>
      <c r="H4128" s="772">
        <v>15</v>
      </c>
      <c r="I4128" s="819">
        <f t="shared" si="130"/>
        <v>14</v>
      </c>
      <c r="J4128" s="819">
        <f t="shared" si="131"/>
        <v>15</v>
      </c>
      <c r="K4128" s="941"/>
    </row>
    <row r="4129" spans="1:11">
      <c r="A4129" s="15" t="s">
        <v>6100</v>
      </c>
      <c r="B4129" s="15" t="s">
        <v>17835</v>
      </c>
      <c r="C4129" s="772" t="s">
        <v>4684</v>
      </c>
      <c r="D4129" s="17" t="s">
        <v>16714</v>
      </c>
      <c r="E4129" s="825">
        <v>0</v>
      </c>
      <c r="F4129" s="772">
        <v>0</v>
      </c>
      <c r="G4129" s="825">
        <v>2</v>
      </c>
      <c r="H4129" s="772">
        <v>5</v>
      </c>
      <c r="I4129" s="819">
        <f t="shared" si="130"/>
        <v>2</v>
      </c>
      <c r="J4129" s="819">
        <f t="shared" si="131"/>
        <v>5</v>
      </c>
      <c r="K4129" s="941"/>
    </row>
    <row r="4130" spans="1:11">
      <c r="A4130" s="15" t="s">
        <v>6100</v>
      </c>
      <c r="B4130" s="15" t="s">
        <v>17835</v>
      </c>
      <c r="C4130" s="772" t="s">
        <v>1844</v>
      </c>
      <c r="D4130" s="17" t="s">
        <v>14604</v>
      </c>
      <c r="E4130" s="825">
        <v>0</v>
      </c>
      <c r="F4130" s="772">
        <v>1</v>
      </c>
      <c r="G4130" s="825">
        <v>116</v>
      </c>
      <c r="H4130" s="772">
        <v>127</v>
      </c>
      <c r="I4130" s="819">
        <f t="shared" si="130"/>
        <v>116</v>
      </c>
      <c r="J4130" s="819">
        <f t="shared" si="131"/>
        <v>128</v>
      </c>
      <c r="K4130" s="941"/>
    </row>
    <row r="4131" spans="1:11">
      <c r="A4131" s="15" t="s">
        <v>6100</v>
      </c>
      <c r="B4131" s="15" t="s">
        <v>17835</v>
      </c>
      <c r="C4131" s="772" t="s">
        <v>1845</v>
      </c>
      <c r="D4131" s="17" t="s">
        <v>14605</v>
      </c>
      <c r="E4131" s="825">
        <v>1</v>
      </c>
      <c r="F4131" s="772">
        <v>0</v>
      </c>
      <c r="G4131" s="825">
        <v>17</v>
      </c>
      <c r="H4131" s="772">
        <v>25</v>
      </c>
      <c r="I4131" s="819">
        <f t="shared" si="130"/>
        <v>18</v>
      </c>
      <c r="J4131" s="819">
        <f t="shared" si="131"/>
        <v>25</v>
      </c>
      <c r="K4131" s="941"/>
    </row>
    <row r="4132" spans="1:11">
      <c r="A4132" s="15" t="s">
        <v>6100</v>
      </c>
      <c r="B4132" s="15" t="s">
        <v>17835</v>
      </c>
      <c r="C4132" s="772" t="s">
        <v>2631</v>
      </c>
      <c r="D4132" s="17" t="s">
        <v>2761</v>
      </c>
      <c r="E4132" s="825">
        <v>0</v>
      </c>
      <c r="F4132" s="772">
        <v>0</v>
      </c>
      <c r="G4132" s="825"/>
      <c r="H4132" s="772">
        <v>1</v>
      </c>
      <c r="I4132" s="819">
        <f t="shared" si="130"/>
        <v>0</v>
      </c>
      <c r="J4132" s="819">
        <f t="shared" si="131"/>
        <v>1</v>
      </c>
      <c r="K4132" s="941"/>
    </row>
    <row r="4133" spans="1:11">
      <c r="A4133" s="15" t="s">
        <v>6100</v>
      </c>
      <c r="B4133" s="15" t="s">
        <v>17835</v>
      </c>
      <c r="C4133" s="772" t="s">
        <v>3453</v>
      </c>
      <c r="D4133" s="17" t="s">
        <v>16525</v>
      </c>
      <c r="E4133" s="825">
        <v>0</v>
      </c>
      <c r="F4133" s="772">
        <v>0</v>
      </c>
      <c r="G4133" s="825"/>
      <c r="H4133" s="772">
        <v>1</v>
      </c>
      <c r="I4133" s="819">
        <f t="shared" si="130"/>
        <v>0</v>
      </c>
      <c r="J4133" s="819">
        <f t="shared" si="131"/>
        <v>1</v>
      </c>
      <c r="K4133" s="941"/>
    </row>
    <row r="4134" spans="1:11">
      <c r="A4134" s="15" t="s">
        <v>6100</v>
      </c>
      <c r="B4134" s="15" t="s">
        <v>17835</v>
      </c>
      <c r="C4134" s="772" t="s">
        <v>4009</v>
      </c>
      <c r="D4134" s="17" t="s">
        <v>16715</v>
      </c>
      <c r="E4134" s="825">
        <v>0</v>
      </c>
      <c r="F4134" s="772">
        <v>0</v>
      </c>
      <c r="G4134" s="825">
        <v>5</v>
      </c>
      <c r="H4134" s="772">
        <v>5</v>
      </c>
      <c r="I4134" s="819">
        <f t="shared" si="130"/>
        <v>5</v>
      </c>
      <c r="J4134" s="819">
        <f t="shared" si="131"/>
        <v>5</v>
      </c>
      <c r="K4134" s="941"/>
    </row>
    <row r="4135" spans="1:11">
      <c r="A4135" s="15" t="s">
        <v>6100</v>
      </c>
      <c r="B4135" s="15" t="s">
        <v>17835</v>
      </c>
      <c r="C4135" s="772" t="s">
        <v>3053</v>
      </c>
      <c r="D4135" s="17" t="s">
        <v>15533</v>
      </c>
      <c r="E4135" s="825">
        <v>0</v>
      </c>
      <c r="F4135" s="772">
        <v>0</v>
      </c>
      <c r="G4135" s="825"/>
      <c r="H4135" s="772">
        <v>1</v>
      </c>
      <c r="I4135" s="819">
        <f t="shared" si="130"/>
        <v>0</v>
      </c>
      <c r="J4135" s="819">
        <f t="shared" si="131"/>
        <v>1</v>
      </c>
      <c r="K4135" s="941"/>
    </row>
    <row r="4136" spans="1:11">
      <c r="A4136" s="15" t="s">
        <v>6100</v>
      </c>
      <c r="B4136" s="15" t="s">
        <v>17835</v>
      </c>
      <c r="C4136" s="772" t="s">
        <v>4011</v>
      </c>
      <c r="D4136" s="17" t="s">
        <v>16716</v>
      </c>
      <c r="E4136" s="825">
        <v>0</v>
      </c>
      <c r="F4136" s="772">
        <v>0</v>
      </c>
      <c r="G4136" s="825"/>
      <c r="H4136" s="772">
        <v>1</v>
      </c>
      <c r="I4136" s="819">
        <f t="shared" si="130"/>
        <v>0</v>
      </c>
      <c r="J4136" s="819">
        <f t="shared" si="131"/>
        <v>1</v>
      </c>
      <c r="K4136" s="941"/>
    </row>
    <row r="4137" spans="1:11">
      <c r="A4137" s="15" t="s">
        <v>6100</v>
      </c>
      <c r="B4137" s="15" t="s">
        <v>17835</v>
      </c>
      <c r="C4137" s="772" t="s">
        <v>1846</v>
      </c>
      <c r="D4137" s="17" t="s">
        <v>14606</v>
      </c>
      <c r="E4137" s="825">
        <v>4</v>
      </c>
      <c r="F4137" s="772">
        <v>5</v>
      </c>
      <c r="G4137" s="825"/>
      <c r="H4137" s="772">
        <v>1</v>
      </c>
      <c r="I4137" s="819">
        <f t="shared" si="130"/>
        <v>4</v>
      </c>
      <c r="J4137" s="819">
        <f t="shared" si="131"/>
        <v>6</v>
      </c>
      <c r="K4137" s="941"/>
    </row>
    <row r="4138" spans="1:11">
      <c r="A4138" s="15" t="s">
        <v>6100</v>
      </c>
      <c r="B4138" s="15" t="s">
        <v>17835</v>
      </c>
      <c r="C4138" s="772" t="s">
        <v>2635</v>
      </c>
      <c r="D4138" s="17" t="s">
        <v>16717</v>
      </c>
      <c r="E4138" s="825">
        <v>0</v>
      </c>
      <c r="F4138" s="772">
        <v>0</v>
      </c>
      <c r="G4138" s="825">
        <v>18</v>
      </c>
      <c r="H4138" s="772">
        <v>12</v>
      </c>
      <c r="I4138" s="819">
        <f t="shared" si="130"/>
        <v>18</v>
      </c>
      <c r="J4138" s="819">
        <f t="shared" si="131"/>
        <v>12</v>
      </c>
      <c r="K4138" s="941"/>
    </row>
    <row r="4139" spans="1:11">
      <c r="A4139" s="15" t="s">
        <v>6100</v>
      </c>
      <c r="B4139" s="15" t="s">
        <v>17835</v>
      </c>
      <c r="C4139" s="772" t="s">
        <v>1847</v>
      </c>
      <c r="D4139" s="17" t="s">
        <v>14607</v>
      </c>
      <c r="E4139" s="825">
        <v>0</v>
      </c>
      <c r="F4139" s="772">
        <v>0</v>
      </c>
      <c r="G4139" s="825"/>
      <c r="H4139" s="772">
        <v>1</v>
      </c>
      <c r="I4139" s="819">
        <f t="shared" si="130"/>
        <v>0</v>
      </c>
      <c r="J4139" s="819">
        <f t="shared" si="131"/>
        <v>1</v>
      </c>
      <c r="K4139" s="941"/>
    </row>
    <row r="4140" spans="1:11">
      <c r="A4140" s="15" t="s">
        <v>6100</v>
      </c>
      <c r="B4140" s="15" t="s">
        <v>17835</v>
      </c>
      <c r="C4140" s="772" t="s">
        <v>1848</v>
      </c>
      <c r="D4140" s="17" t="s">
        <v>14608</v>
      </c>
      <c r="E4140" s="825">
        <v>0</v>
      </c>
      <c r="F4140" s="772">
        <v>0</v>
      </c>
      <c r="G4140" s="825"/>
      <c r="H4140" s="772">
        <v>1</v>
      </c>
      <c r="I4140" s="819">
        <f t="shared" si="130"/>
        <v>0</v>
      </c>
      <c r="J4140" s="819">
        <f t="shared" si="131"/>
        <v>1</v>
      </c>
      <c r="K4140" s="941"/>
    </row>
    <row r="4141" spans="1:11">
      <c r="A4141" s="15" t="s">
        <v>6100</v>
      </c>
      <c r="B4141" s="15" t="s">
        <v>17835</v>
      </c>
      <c r="C4141" s="772" t="s">
        <v>5809</v>
      </c>
      <c r="D4141" s="17" t="s">
        <v>5810</v>
      </c>
      <c r="E4141" s="825">
        <v>0</v>
      </c>
      <c r="F4141" s="772">
        <v>0</v>
      </c>
      <c r="G4141" s="825"/>
      <c r="H4141" s="772">
        <v>1</v>
      </c>
      <c r="I4141" s="819">
        <f t="shared" si="130"/>
        <v>0</v>
      </c>
      <c r="J4141" s="819">
        <f t="shared" si="131"/>
        <v>1</v>
      </c>
      <c r="K4141" s="941"/>
    </row>
    <row r="4142" spans="1:11">
      <c r="A4142" s="15" t="s">
        <v>6100</v>
      </c>
      <c r="B4142" s="15" t="s">
        <v>17835</v>
      </c>
      <c r="C4142" s="772" t="s">
        <v>5811</v>
      </c>
      <c r="D4142" s="17" t="s">
        <v>5812</v>
      </c>
      <c r="E4142" s="825">
        <v>0</v>
      </c>
      <c r="F4142" s="772">
        <v>0</v>
      </c>
      <c r="G4142" s="825">
        <v>1</v>
      </c>
      <c r="H4142" s="772">
        <v>1</v>
      </c>
      <c r="I4142" s="819">
        <f t="shared" si="130"/>
        <v>1</v>
      </c>
      <c r="J4142" s="819">
        <f t="shared" si="131"/>
        <v>1</v>
      </c>
      <c r="K4142" s="941"/>
    </row>
    <row r="4143" spans="1:11">
      <c r="A4143" s="15" t="s">
        <v>6100</v>
      </c>
      <c r="B4143" s="15" t="s">
        <v>17835</v>
      </c>
      <c r="C4143" s="772" t="s">
        <v>5572</v>
      </c>
      <c r="D4143" s="17" t="s">
        <v>5573</v>
      </c>
      <c r="E4143" s="825">
        <v>0</v>
      </c>
      <c r="F4143" s="772">
        <v>0</v>
      </c>
      <c r="G4143" s="825"/>
      <c r="H4143" s="772">
        <v>1</v>
      </c>
      <c r="I4143" s="819">
        <f t="shared" si="130"/>
        <v>0</v>
      </c>
      <c r="J4143" s="819">
        <f t="shared" si="131"/>
        <v>1</v>
      </c>
      <c r="K4143" s="941"/>
    </row>
    <row r="4144" spans="1:11">
      <c r="A4144" s="15" t="s">
        <v>6100</v>
      </c>
      <c r="B4144" s="15" t="s">
        <v>17835</v>
      </c>
      <c r="C4144" s="772" t="s">
        <v>5813</v>
      </c>
      <c r="D4144" s="17" t="s">
        <v>16718</v>
      </c>
      <c r="E4144" s="825">
        <v>0</v>
      </c>
      <c r="F4144" s="772">
        <v>0</v>
      </c>
      <c r="G4144" s="825"/>
      <c r="H4144" s="772">
        <v>1</v>
      </c>
      <c r="I4144" s="819">
        <f t="shared" si="130"/>
        <v>0</v>
      </c>
      <c r="J4144" s="819">
        <f t="shared" si="131"/>
        <v>1</v>
      </c>
      <c r="K4144" s="941"/>
    </row>
    <row r="4145" spans="1:11">
      <c r="A4145" s="15" t="s">
        <v>6100</v>
      </c>
      <c r="B4145" s="15" t="s">
        <v>17835</v>
      </c>
      <c r="C4145" s="772" t="s">
        <v>5814</v>
      </c>
      <c r="D4145" s="17" t="s">
        <v>16719</v>
      </c>
      <c r="E4145" s="825">
        <v>0</v>
      </c>
      <c r="F4145" s="772">
        <v>0</v>
      </c>
      <c r="G4145" s="825"/>
      <c r="H4145" s="772">
        <v>1</v>
      </c>
      <c r="I4145" s="819">
        <f t="shared" si="130"/>
        <v>0</v>
      </c>
      <c r="J4145" s="819">
        <f t="shared" si="131"/>
        <v>1</v>
      </c>
      <c r="K4145" s="941"/>
    </row>
    <row r="4146" spans="1:11">
      <c r="A4146" s="15" t="s">
        <v>6100</v>
      </c>
      <c r="B4146" s="15" t="s">
        <v>17835</v>
      </c>
      <c r="C4146" s="772" t="s">
        <v>5510</v>
      </c>
      <c r="D4146" s="17" t="s">
        <v>5511</v>
      </c>
      <c r="E4146" s="825">
        <v>0</v>
      </c>
      <c r="F4146" s="772">
        <v>0</v>
      </c>
      <c r="G4146" s="825"/>
      <c r="H4146" s="772">
        <v>1</v>
      </c>
      <c r="I4146" s="819">
        <f t="shared" si="130"/>
        <v>0</v>
      </c>
      <c r="J4146" s="819">
        <f t="shared" si="131"/>
        <v>1</v>
      </c>
      <c r="K4146" s="941"/>
    </row>
    <row r="4147" spans="1:11">
      <c r="A4147" s="15" t="s">
        <v>6100</v>
      </c>
      <c r="B4147" s="15" t="s">
        <v>17835</v>
      </c>
      <c r="C4147" s="772" t="s">
        <v>4690</v>
      </c>
      <c r="D4147" s="17" t="s">
        <v>5815</v>
      </c>
      <c r="E4147" s="825">
        <v>0</v>
      </c>
      <c r="F4147" s="772">
        <v>0</v>
      </c>
      <c r="G4147" s="825"/>
      <c r="H4147" s="772">
        <v>1</v>
      </c>
      <c r="I4147" s="819">
        <f t="shared" si="130"/>
        <v>0</v>
      </c>
      <c r="J4147" s="819">
        <f t="shared" si="131"/>
        <v>1</v>
      </c>
      <c r="K4147" s="941"/>
    </row>
    <row r="4148" spans="1:11">
      <c r="A4148" s="15" t="s">
        <v>6100</v>
      </c>
      <c r="B4148" s="15" t="s">
        <v>17835</v>
      </c>
      <c r="C4148" s="772" t="s">
        <v>4691</v>
      </c>
      <c r="D4148" s="17" t="s">
        <v>5816</v>
      </c>
      <c r="E4148" s="825">
        <v>0</v>
      </c>
      <c r="F4148" s="772">
        <v>0</v>
      </c>
      <c r="G4148" s="825">
        <v>1</v>
      </c>
      <c r="H4148" s="772">
        <v>1</v>
      </c>
      <c r="I4148" s="819">
        <f t="shared" si="130"/>
        <v>1</v>
      </c>
      <c r="J4148" s="819">
        <f t="shared" si="131"/>
        <v>1</v>
      </c>
      <c r="K4148" s="941"/>
    </row>
    <row r="4149" spans="1:11">
      <c r="A4149" s="15" t="s">
        <v>6100</v>
      </c>
      <c r="B4149" s="15" t="s">
        <v>17835</v>
      </c>
      <c r="C4149" s="772" t="s">
        <v>2641</v>
      </c>
      <c r="D4149" s="17" t="s">
        <v>16720</v>
      </c>
      <c r="E4149" s="825">
        <v>2</v>
      </c>
      <c r="F4149" s="772">
        <v>17</v>
      </c>
      <c r="G4149" s="825">
        <v>117</v>
      </c>
      <c r="H4149" s="772">
        <v>150</v>
      </c>
      <c r="I4149" s="819">
        <f t="shared" si="130"/>
        <v>119</v>
      </c>
      <c r="J4149" s="819">
        <f t="shared" si="131"/>
        <v>167</v>
      </c>
      <c r="K4149" s="941"/>
    </row>
    <row r="4150" spans="1:11">
      <c r="A4150" s="15" t="s">
        <v>6100</v>
      </c>
      <c r="B4150" s="15" t="s">
        <v>17835</v>
      </c>
      <c r="C4150" s="772" t="s">
        <v>2642</v>
      </c>
      <c r="D4150" s="17" t="s">
        <v>16721</v>
      </c>
      <c r="E4150" s="825">
        <v>10</v>
      </c>
      <c r="F4150" s="772">
        <v>10</v>
      </c>
      <c r="G4150" s="825"/>
      <c r="H4150" s="772">
        <v>1</v>
      </c>
      <c r="I4150" s="819">
        <f t="shared" si="130"/>
        <v>10</v>
      </c>
      <c r="J4150" s="819">
        <f t="shared" si="131"/>
        <v>11</v>
      </c>
      <c r="K4150" s="941"/>
    </row>
    <row r="4151" spans="1:11">
      <c r="A4151" s="15" t="s">
        <v>6100</v>
      </c>
      <c r="B4151" s="15" t="s">
        <v>17835</v>
      </c>
      <c r="C4151" s="772" t="s">
        <v>2643</v>
      </c>
      <c r="D4151" s="17" t="s">
        <v>16722</v>
      </c>
      <c r="E4151" s="825">
        <v>105</v>
      </c>
      <c r="F4151" s="772">
        <v>80</v>
      </c>
      <c r="G4151" s="825"/>
      <c r="H4151" s="772">
        <v>1</v>
      </c>
      <c r="I4151" s="819">
        <f t="shared" si="130"/>
        <v>105</v>
      </c>
      <c r="J4151" s="819">
        <f t="shared" si="131"/>
        <v>81</v>
      </c>
      <c r="K4151" s="941"/>
    </row>
    <row r="4152" spans="1:11">
      <c r="A4152" s="15" t="s">
        <v>6100</v>
      </c>
      <c r="B4152" s="15" t="s">
        <v>17835</v>
      </c>
      <c r="C4152" s="772" t="s">
        <v>2644</v>
      </c>
      <c r="D4152" s="17" t="s">
        <v>14614</v>
      </c>
      <c r="E4152" s="825">
        <v>0</v>
      </c>
      <c r="F4152" s="772">
        <v>1</v>
      </c>
      <c r="G4152" s="825"/>
      <c r="H4152" s="772">
        <v>1</v>
      </c>
      <c r="I4152" s="819">
        <f t="shared" si="130"/>
        <v>0</v>
      </c>
      <c r="J4152" s="819">
        <f t="shared" si="131"/>
        <v>2</v>
      </c>
      <c r="K4152" s="941"/>
    </row>
    <row r="4153" spans="1:11">
      <c r="A4153" s="15" t="s">
        <v>6100</v>
      </c>
      <c r="B4153" s="15" t="s">
        <v>17835</v>
      </c>
      <c r="C4153" s="772" t="s">
        <v>1854</v>
      </c>
      <c r="D4153" s="17" t="s">
        <v>14617</v>
      </c>
      <c r="E4153" s="825">
        <v>0</v>
      </c>
      <c r="F4153" s="772">
        <v>0</v>
      </c>
      <c r="G4153" s="825">
        <v>1</v>
      </c>
      <c r="H4153" s="772">
        <v>3</v>
      </c>
      <c r="I4153" s="819">
        <f t="shared" si="130"/>
        <v>1</v>
      </c>
      <c r="J4153" s="819">
        <f t="shared" si="131"/>
        <v>3</v>
      </c>
      <c r="K4153" s="941"/>
    </row>
    <row r="4154" spans="1:11">
      <c r="A4154" s="15" t="s">
        <v>6100</v>
      </c>
      <c r="B4154" s="15" t="s">
        <v>17835</v>
      </c>
      <c r="C4154" s="772" t="s">
        <v>4339</v>
      </c>
      <c r="D4154" s="17" t="s">
        <v>14618</v>
      </c>
      <c r="E4154" s="825">
        <v>0</v>
      </c>
      <c r="F4154" s="772">
        <v>0</v>
      </c>
      <c r="G4154" s="825"/>
      <c r="H4154" s="772">
        <v>1</v>
      </c>
      <c r="I4154" s="819">
        <f t="shared" si="130"/>
        <v>0</v>
      </c>
      <c r="J4154" s="819">
        <f t="shared" si="131"/>
        <v>1</v>
      </c>
      <c r="K4154" s="941"/>
    </row>
    <row r="4155" spans="1:11">
      <c r="A4155" s="15" t="s">
        <v>6100</v>
      </c>
      <c r="B4155" s="15" t="s">
        <v>17835</v>
      </c>
      <c r="C4155" s="772" t="s">
        <v>1855</v>
      </c>
      <c r="D4155" s="17" t="s">
        <v>14619</v>
      </c>
      <c r="E4155" s="825">
        <v>0</v>
      </c>
      <c r="F4155" s="772">
        <v>0</v>
      </c>
      <c r="G4155" s="825"/>
      <c r="H4155" s="772">
        <v>1</v>
      </c>
      <c r="I4155" s="819">
        <f t="shared" si="130"/>
        <v>0</v>
      </c>
      <c r="J4155" s="819">
        <f t="shared" si="131"/>
        <v>1</v>
      </c>
      <c r="K4155" s="941"/>
    </row>
    <row r="4156" spans="1:11">
      <c r="A4156" s="15" t="s">
        <v>6100</v>
      </c>
      <c r="B4156" s="15" t="s">
        <v>17835</v>
      </c>
      <c r="C4156" s="772" t="s">
        <v>1856</v>
      </c>
      <c r="D4156" s="17" t="s">
        <v>14620</v>
      </c>
      <c r="E4156" s="825">
        <v>0</v>
      </c>
      <c r="F4156" s="772">
        <v>0</v>
      </c>
      <c r="G4156" s="825"/>
      <c r="H4156" s="772">
        <v>1</v>
      </c>
      <c r="I4156" s="819">
        <f t="shared" si="130"/>
        <v>0</v>
      </c>
      <c r="J4156" s="819">
        <f t="shared" si="131"/>
        <v>1</v>
      </c>
      <c r="K4156" s="941"/>
    </row>
    <row r="4157" spans="1:11">
      <c r="A4157" s="15" t="s">
        <v>6100</v>
      </c>
      <c r="B4157" s="15" t="s">
        <v>17835</v>
      </c>
      <c r="C4157" s="772" t="s">
        <v>1857</v>
      </c>
      <c r="D4157" s="17" t="s">
        <v>14621</v>
      </c>
      <c r="E4157" s="825">
        <v>0</v>
      </c>
      <c r="F4157" s="772">
        <v>0</v>
      </c>
      <c r="G4157" s="825">
        <v>8</v>
      </c>
      <c r="H4157" s="772">
        <v>6</v>
      </c>
      <c r="I4157" s="819">
        <f t="shared" si="130"/>
        <v>8</v>
      </c>
      <c r="J4157" s="819">
        <f t="shared" si="131"/>
        <v>6</v>
      </c>
      <c r="K4157" s="941"/>
    </row>
    <row r="4158" spans="1:11">
      <c r="A4158" s="15" t="s">
        <v>6100</v>
      </c>
      <c r="B4158" s="15" t="s">
        <v>17835</v>
      </c>
      <c r="C4158" s="772" t="s">
        <v>3707</v>
      </c>
      <c r="D4158" s="17" t="s">
        <v>3708</v>
      </c>
      <c r="E4158" s="825">
        <v>0</v>
      </c>
      <c r="F4158" s="772">
        <v>0</v>
      </c>
      <c r="G4158" s="825">
        <v>1</v>
      </c>
      <c r="H4158" s="772">
        <v>2</v>
      </c>
      <c r="I4158" s="819">
        <f t="shared" si="130"/>
        <v>1</v>
      </c>
      <c r="J4158" s="819">
        <f t="shared" si="131"/>
        <v>2</v>
      </c>
      <c r="K4158" s="941"/>
    </row>
    <row r="4159" spans="1:11">
      <c r="A4159" s="15" t="s">
        <v>6100</v>
      </c>
      <c r="B4159" s="15" t="s">
        <v>17835</v>
      </c>
      <c r="C4159" s="772" t="s">
        <v>3944</v>
      </c>
      <c r="D4159" s="17" t="s">
        <v>16723</v>
      </c>
      <c r="E4159" s="825">
        <v>0</v>
      </c>
      <c r="F4159" s="772">
        <v>0</v>
      </c>
      <c r="G4159" s="825">
        <v>3</v>
      </c>
      <c r="H4159" s="772">
        <v>2</v>
      </c>
      <c r="I4159" s="819">
        <f t="shared" si="130"/>
        <v>3</v>
      </c>
      <c r="J4159" s="819">
        <f t="shared" si="131"/>
        <v>2</v>
      </c>
      <c r="K4159" s="941"/>
    </row>
    <row r="4160" spans="1:11">
      <c r="A4160" s="15" t="s">
        <v>6100</v>
      </c>
      <c r="B4160" s="15" t="s">
        <v>17835</v>
      </c>
      <c r="C4160" s="772" t="s">
        <v>3945</v>
      </c>
      <c r="D4160" s="17" t="s">
        <v>16724</v>
      </c>
      <c r="E4160" s="825">
        <v>0</v>
      </c>
      <c r="F4160" s="772">
        <v>0</v>
      </c>
      <c r="G4160" s="825">
        <v>2</v>
      </c>
      <c r="H4160" s="772">
        <v>5</v>
      </c>
      <c r="I4160" s="819">
        <f t="shared" si="130"/>
        <v>2</v>
      </c>
      <c r="J4160" s="819">
        <f t="shared" si="131"/>
        <v>5</v>
      </c>
      <c r="K4160" s="941"/>
    </row>
    <row r="4161" spans="1:11">
      <c r="A4161" s="15" t="s">
        <v>6100</v>
      </c>
      <c r="B4161" s="15" t="s">
        <v>17835</v>
      </c>
      <c r="C4161" s="772" t="s">
        <v>3709</v>
      </c>
      <c r="D4161" s="17" t="s">
        <v>3710</v>
      </c>
      <c r="E4161" s="825">
        <v>0</v>
      </c>
      <c r="F4161" s="772">
        <v>0</v>
      </c>
      <c r="G4161" s="825"/>
      <c r="H4161" s="772">
        <v>1</v>
      </c>
      <c r="I4161" s="819">
        <f t="shared" si="130"/>
        <v>0</v>
      </c>
      <c r="J4161" s="819">
        <f t="shared" si="131"/>
        <v>1</v>
      </c>
      <c r="K4161" s="941"/>
    </row>
    <row r="4162" spans="1:11">
      <c r="A4162" s="15" t="s">
        <v>6100</v>
      </c>
      <c r="B4162" s="15" t="s">
        <v>17835</v>
      </c>
      <c r="C4162" s="772" t="s">
        <v>5817</v>
      </c>
      <c r="D4162" s="17" t="s">
        <v>5818</v>
      </c>
      <c r="E4162" s="825">
        <v>0</v>
      </c>
      <c r="F4162" s="772">
        <v>0</v>
      </c>
      <c r="G4162" s="825"/>
      <c r="H4162" s="772">
        <v>1</v>
      </c>
      <c r="I4162" s="819">
        <f t="shared" ref="I4162:I4225" si="132">E4162+G4162</f>
        <v>0</v>
      </c>
      <c r="J4162" s="819">
        <f t="shared" ref="J4162:J4225" si="133">F4162+H4162</f>
        <v>1</v>
      </c>
      <c r="K4162" s="941"/>
    </row>
    <row r="4163" spans="1:11">
      <c r="A4163" s="15" t="s">
        <v>6100</v>
      </c>
      <c r="B4163" s="15" t="s">
        <v>17835</v>
      </c>
      <c r="C4163" s="772" t="s">
        <v>3714</v>
      </c>
      <c r="D4163" s="17" t="s">
        <v>5819</v>
      </c>
      <c r="E4163" s="825">
        <v>0</v>
      </c>
      <c r="F4163" s="772">
        <v>0</v>
      </c>
      <c r="G4163" s="825"/>
      <c r="H4163" s="772">
        <v>1</v>
      </c>
      <c r="I4163" s="819">
        <f t="shared" si="132"/>
        <v>0</v>
      </c>
      <c r="J4163" s="819">
        <f t="shared" si="133"/>
        <v>1</v>
      </c>
      <c r="K4163" s="941"/>
    </row>
    <row r="4164" spans="1:11">
      <c r="A4164" s="15" t="s">
        <v>6100</v>
      </c>
      <c r="B4164" s="15" t="s">
        <v>17835</v>
      </c>
      <c r="C4164" s="772" t="s">
        <v>3715</v>
      </c>
      <c r="D4164" s="17" t="s">
        <v>15968</v>
      </c>
      <c r="E4164" s="825">
        <v>0</v>
      </c>
      <c r="F4164" s="772">
        <v>0</v>
      </c>
      <c r="G4164" s="825"/>
      <c r="H4164" s="772">
        <v>1</v>
      </c>
      <c r="I4164" s="819">
        <f t="shared" si="132"/>
        <v>0</v>
      </c>
      <c r="J4164" s="819">
        <f t="shared" si="133"/>
        <v>1</v>
      </c>
      <c r="K4164" s="941"/>
    </row>
    <row r="4165" spans="1:11">
      <c r="A4165" s="15" t="s">
        <v>6100</v>
      </c>
      <c r="B4165" s="15" t="s">
        <v>17835</v>
      </c>
      <c r="C4165" s="772" t="s">
        <v>3716</v>
      </c>
      <c r="D4165" s="17" t="s">
        <v>3717</v>
      </c>
      <c r="E4165" s="825">
        <v>0</v>
      </c>
      <c r="F4165" s="772">
        <v>0</v>
      </c>
      <c r="G4165" s="825"/>
      <c r="H4165" s="772">
        <v>1</v>
      </c>
      <c r="I4165" s="819">
        <f t="shared" si="132"/>
        <v>0</v>
      </c>
      <c r="J4165" s="819">
        <f t="shared" si="133"/>
        <v>1</v>
      </c>
      <c r="K4165" s="941"/>
    </row>
    <row r="4166" spans="1:11">
      <c r="A4166" s="15" t="s">
        <v>6100</v>
      </c>
      <c r="B4166" s="15" t="s">
        <v>17835</v>
      </c>
      <c r="C4166" s="772" t="s">
        <v>3704</v>
      </c>
      <c r="D4166" s="17" t="s">
        <v>16570</v>
      </c>
      <c r="E4166" s="825">
        <v>0</v>
      </c>
      <c r="F4166" s="772">
        <v>0</v>
      </c>
      <c r="G4166" s="825"/>
      <c r="H4166" s="772">
        <v>2</v>
      </c>
      <c r="I4166" s="819">
        <f t="shared" si="132"/>
        <v>0</v>
      </c>
      <c r="J4166" s="819">
        <f t="shared" si="133"/>
        <v>2</v>
      </c>
      <c r="K4166" s="941"/>
    </row>
    <row r="4167" spans="1:11">
      <c r="A4167" s="15" t="s">
        <v>6100</v>
      </c>
      <c r="B4167" s="15" t="s">
        <v>17835</v>
      </c>
      <c r="C4167" s="772" t="s">
        <v>5820</v>
      </c>
      <c r="D4167" s="17" t="s">
        <v>5821</v>
      </c>
      <c r="E4167" s="825">
        <v>0</v>
      </c>
      <c r="F4167" s="772">
        <v>0</v>
      </c>
      <c r="G4167" s="825">
        <v>7</v>
      </c>
      <c r="H4167" s="772">
        <v>5</v>
      </c>
      <c r="I4167" s="819">
        <f t="shared" si="132"/>
        <v>7</v>
      </c>
      <c r="J4167" s="819">
        <f t="shared" si="133"/>
        <v>5</v>
      </c>
      <c r="K4167" s="941"/>
    </row>
    <row r="4168" spans="1:11">
      <c r="A4168" s="15" t="s">
        <v>6100</v>
      </c>
      <c r="B4168" s="15" t="s">
        <v>17835</v>
      </c>
      <c r="C4168" s="772" t="s">
        <v>3661</v>
      </c>
      <c r="D4168" s="17" t="s">
        <v>5576</v>
      </c>
      <c r="E4168" s="825">
        <v>0</v>
      </c>
      <c r="F4168" s="772">
        <v>0</v>
      </c>
      <c r="G4168" s="825">
        <v>9</v>
      </c>
      <c r="H4168" s="772">
        <v>6</v>
      </c>
      <c r="I4168" s="819">
        <f t="shared" si="132"/>
        <v>9</v>
      </c>
      <c r="J4168" s="819">
        <f t="shared" si="133"/>
        <v>6</v>
      </c>
      <c r="K4168" s="941"/>
    </row>
    <row r="4169" spans="1:11">
      <c r="A4169" s="15" t="s">
        <v>6100</v>
      </c>
      <c r="B4169" s="15" t="s">
        <v>17835</v>
      </c>
      <c r="C4169" s="772" t="s">
        <v>5577</v>
      </c>
      <c r="D4169" s="17" t="s">
        <v>5578</v>
      </c>
      <c r="E4169" s="825">
        <v>0</v>
      </c>
      <c r="F4169" s="772">
        <v>0</v>
      </c>
      <c r="G4169" s="825">
        <v>1</v>
      </c>
      <c r="H4169" s="772">
        <v>5</v>
      </c>
      <c r="I4169" s="819">
        <f t="shared" si="132"/>
        <v>1</v>
      </c>
      <c r="J4169" s="819">
        <f t="shared" si="133"/>
        <v>5</v>
      </c>
      <c r="K4169" s="941"/>
    </row>
    <row r="4170" spans="1:11">
      <c r="A4170" s="15" t="s">
        <v>6100</v>
      </c>
      <c r="B4170" s="15" t="s">
        <v>17835</v>
      </c>
      <c r="C4170" s="772" t="s">
        <v>5579</v>
      </c>
      <c r="D4170" s="17" t="s">
        <v>14549</v>
      </c>
      <c r="E4170" s="825">
        <v>0</v>
      </c>
      <c r="F4170" s="772">
        <v>0</v>
      </c>
      <c r="G4170" s="825">
        <v>10</v>
      </c>
      <c r="H4170" s="772">
        <v>15</v>
      </c>
      <c r="I4170" s="819">
        <f t="shared" si="132"/>
        <v>10</v>
      </c>
      <c r="J4170" s="819">
        <f t="shared" si="133"/>
        <v>15</v>
      </c>
      <c r="K4170" s="941"/>
    </row>
    <row r="4171" spans="1:11">
      <c r="A4171" s="15" t="s">
        <v>6100</v>
      </c>
      <c r="B4171" s="15" t="s">
        <v>17835</v>
      </c>
      <c r="C4171" s="772" t="s">
        <v>4090</v>
      </c>
      <c r="D4171" s="17" t="s">
        <v>4091</v>
      </c>
      <c r="E4171" s="825">
        <v>0</v>
      </c>
      <c r="F4171" s="772">
        <v>0</v>
      </c>
      <c r="G4171" s="825"/>
      <c r="H4171" s="772">
        <v>1</v>
      </c>
      <c r="I4171" s="819">
        <f t="shared" si="132"/>
        <v>0</v>
      </c>
      <c r="J4171" s="819">
        <f t="shared" si="133"/>
        <v>1</v>
      </c>
      <c r="K4171" s="941"/>
    </row>
    <row r="4172" spans="1:11">
      <c r="A4172" s="15" t="s">
        <v>6100</v>
      </c>
      <c r="B4172" s="15" t="s">
        <v>17835</v>
      </c>
      <c r="C4172" s="772" t="s">
        <v>4351</v>
      </c>
      <c r="D4172" s="17" t="s">
        <v>16175</v>
      </c>
      <c r="E4172" s="825">
        <v>0</v>
      </c>
      <c r="F4172" s="772">
        <v>0</v>
      </c>
      <c r="G4172" s="825">
        <v>1</v>
      </c>
      <c r="H4172" s="772">
        <v>1</v>
      </c>
      <c r="I4172" s="819">
        <f t="shared" si="132"/>
        <v>1</v>
      </c>
      <c r="J4172" s="819">
        <f t="shared" si="133"/>
        <v>1</v>
      </c>
      <c r="K4172" s="941"/>
    </row>
    <row r="4173" spans="1:11">
      <c r="A4173" s="15" t="s">
        <v>6100</v>
      </c>
      <c r="B4173" s="15" t="s">
        <v>17835</v>
      </c>
      <c r="C4173" s="772" t="s">
        <v>5822</v>
      </c>
      <c r="D4173" s="17" t="s">
        <v>5823</v>
      </c>
      <c r="E4173" s="825">
        <v>0</v>
      </c>
      <c r="F4173" s="772">
        <v>0</v>
      </c>
      <c r="G4173" s="825">
        <v>1</v>
      </c>
      <c r="H4173" s="772">
        <v>1</v>
      </c>
      <c r="I4173" s="819">
        <f t="shared" si="132"/>
        <v>1</v>
      </c>
      <c r="J4173" s="819">
        <f t="shared" si="133"/>
        <v>1</v>
      </c>
      <c r="K4173" s="941"/>
    </row>
    <row r="4174" spans="1:11">
      <c r="A4174" s="15" t="s">
        <v>6100</v>
      </c>
      <c r="B4174" s="15" t="s">
        <v>17835</v>
      </c>
      <c r="C4174" s="772" t="s">
        <v>5740</v>
      </c>
      <c r="D4174" s="17" t="s">
        <v>16711</v>
      </c>
      <c r="E4174" s="825">
        <v>0</v>
      </c>
      <c r="F4174" s="772">
        <v>0</v>
      </c>
      <c r="G4174" s="825">
        <v>1</v>
      </c>
      <c r="H4174" s="772">
        <v>1</v>
      </c>
      <c r="I4174" s="819">
        <f t="shared" si="132"/>
        <v>1</v>
      </c>
      <c r="J4174" s="819">
        <f t="shared" si="133"/>
        <v>1</v>
      </c>
      <c r="K4174" s="941"/>
    </row>
    <row r="4175" spans="1:11">
      <c r="A4175" s="15" t="s">
        <v>6100</v>
      </c>
      <c r="B4175" s="15" t="s">
        <v>17835</v>
      </c>
      <c r="C4175" s="772" t="s">
        <v>4405</v>
      </c>
      <c r="D4175" s="17" t="s">
        <v>16233</v>
      </c>
      <c r="E4175" s="825">
        <v>0</v>
      </c>
      <c r="F4175" s="772">
        <v>0</v>
      </c>
      <c r="G4175" s="825"/>
      <c r="H4175" s="772">
        <v>1</v>
      </c>
      <c r="I4175" s="819">
        <f t="shared" si="132"/>
        <v>0</v>
      </c>
      <c r="J4175" s="819">
        <f t="shared" si="133"/>
        <v>1</v>
      </c>
      <c r="K4175" s="941"/>
    </row>
    <row r="4176" spans="1:11">
      <c r="A4176" s="15" t="s">
        <v>6100</v>
      </c>
      <c r="B4176" s="15" t="s">
        <v>17835</v>
      </c>
      <c r="C4176" s="772" t="s">
        <v>5824</v>
      </c>
      <c r="D4176" s="17" t="s">
        <v>5825</v>
      </c>
      <c r="E4176" s="825">
        <v>0</v>
      </c>
      <c r="F4176" s="772">
        <v>0</v>
      </c>
      <c r="G4176" s="825"/>
      <c r="H4176" s="772">
        <v>1</v>
      </c>
      <c r="I4176" s="819">
        <f t="shared" si="132"/>
        <v>0</v>
      </c>
      <c r="J4176" s="819">
        <f t="shared" si="133"/>
        <v>1</v>
      </c>
      <c r="K4176" s="941"/>
    </row>
    <row r="4177" spans="1:11">
      <c r="A4177" s="15" t="s">
        <v>6100</v>
      </c>
      <c r="B4177" s="15" t="s">
        <v>17835</v>
      </c>
      <c r="C4177" s="772" t="s">
        <v>1859</v>
      </c>
      <c r="D4177" s="17" t="s">
        <v>14623</v>
      </c>
      <c r="E4177" s="825">
        <v>3</v>
      </c>
      <c r="F4177" s="772">
        <v>12</v>
      </c>
      <c r="G4177" s="825">
        <v>2469</v>
      </c>
      <c r="H4177" s="772">
        <v>2515</v>
      </c>
      <c r="I4177" s="819">
        <f t="shared" si="132"/>
        <v>2472</v>
      </c>
      <c r="J4177" s="819">
        <f t="shared" si="133"/>
        <v>2527</v>
      </c>
      <c r="K4177" s="941"/>
    </row>
    <row r="4178" spans="1:11">
      <c r="A4178" s="15" t="s">
        <v>6100</v>
      </c>
      <c r="B4178" s="15" t="s">
        <v>17835</v>
      </c>
      <c r="C4178" s="772" t="s">
        <v>2646</v>
      </c>
      <c r="D4178" s="17" t="s">
        <v>16238</v>
      </c>
      <c r="E4178" s="825">
        <v>0</v>
      </c>
      <c r="F4178" s="772">
        <v>0</v>
      </c>
      <c r="G4178" s="825">
        <v>1</v>
      </c>
      <c r="H4178" s="772">
        <v>6</v>
      </c>
      <c r="I4178" s="819">
        <f t="shared" si="132"/>
        <v>1</v>
      </c>
      <c r="J4178" s="819">
        <f t="shared" si="133"/>
        <v>6</v>
      </c>
      <c r="K4178" s="941"/>
    </row>
    <row r="4179" spans="1:11">
      <c r="A4179" s="15" t="s">
        <v>6100</v>
      </c>
      <c r="B4179" s="15" t="s">
        <v>17835</v>
      </c>
      <c r="C4179" s="772" t="s">
        <v>3718</v>
      </c>
      <c r="D4179" s="17" t="s">
        <v>15969</v>
      </c>
      <c r="E4179" s="825">
        <v>0</v>
      </c>
      <c r="F4179" s="772">
        <v>0</v>
      </c>
      <c r="G4179" s="825">
        <v>77</v>
      </c>
      <c r="H4179" s="772">
        <v>112</v>
      </c>
      <c r="I4179" s="819">
        <f t="shared" si="132"/>
        <v>77</v>
      </c>
      <c r="J4179" s="819">
        <f t="shared" si="133"/>
        <v>112</v>
      </c>
      <c r="K4179" s="941"/>
    </row>
    <row r="4180" spans="1:11">
      <c r="A4180" s="15" t="s">
        <v>6100</v>
      </c>
      <c r="B4180" s="15" t="s">
        <v>17835</v>
      </c>
      <c r="C4180" s="772" t="s">
        <v>4014</v>
      </c>
      <c r="D4180" s="17" t="s">
        <v>16725</v>
      </c>
      <c r="E4180" s="825">
        <v>0</v>
      </c>
      <c r="F4180" s="772">
        <v>0</v>
      </c>
      <c r="G4180" s="825">
        <v>149</v>
      </c>
      <c r="H4180" s="772">
        <v>260</v>
      </c>
      <c r="I4180" s="819">
        <f t="shared" si="132"/>
        <v>149</v>
      </c>
      <c r="J4180" s="819">
        <f t="shared" si="133"/>
        <v>260</v>
      </c>
      <c r="K4180" s="941"/>
    </row>
    <row r="4181" spans="1:11">
      <c r="A4181" s="15" t="s">
        <v>6100</v>
      </c>
      <c r="B4181" s="15" t="s">
        <v>17835</v>
      </c>
      <c r="C4181" s="772" t="s">
        <v>3719</v>
      </c>
      <c r="D4181" s="17" t="s">
        <v>15970</v>
      </c>
      <c r="E4181" s="825">
        <v>0</v>
      </c>
      <c r="F4181" s="772">
        <v>0</v>
      </c>
      <c r="G4181" s="825">
        <v>58</v>
      </c>
      <c r="H4181" s="772">
        <v>72</v>
      </c>
      <c r="I4181" s="819">
        <f t="shared" si="132"/>
        <v>58</v>
      </c>
      <c r="J4181" s="819">
        <f t="shared" si="133"/>
        <v>72</v>
      </c>
      <c r="K4181" s="941"/>
    </row>
    <row r="4182" spans="1:11">
      <c r="A4182" s="15" t="s">
        <v>6100</v>
      </c>
      <c r="B4182" s="15" t="s">
        <v>17835</v>
      </c>
      <c r="C4182" s="772" t="s">
        <v>5826</v>
      </c>
      <c r="D4182" s="17" t="s">
        <v>16726</v>
      </c>
      <c r="E4182" s="825">
        <v>0</v>
      </c>
      <c r="F4182" s="772">
        <v>0</v>
      </c>
      <c r="G4182" s="825">
        <v>20</v>
      </c>
      <c r="H4182" s="772">
        <v>33</v>
      </c>
      <c r="I4182" s="819">
        <f t="shared" si="132"/>
        <v>20</v>
      </c>
      <c r="J4182" s="819">
        <f t="shared" si="133"/>
        <v>33</v>
      </c>
      <c r="K4182" s="941"/>
    </row>
    <row r="4183" spans="1:11">
      <c r="A4183" s="15" t="s">
        <v>6100</v>
      </c>
      <c r="B4183" s="15" t="s">
        <v>17835</v>
      </c>
      <c r="C4183" s="772" t="s">
        <v>1860</v>
      </c>
      <c r="D4183" s="17" t="s">
        <v>14624</v>
      </c>
      <c r="E4183" s="825">
        <v>0</v>
      </c>
      <c r="F4183" s="772">
        <v>0</v>
      </c>
      <c r="G4183" s="825">
        <v>32</v>
      </c>
      <c r="H4183" s="772">
        <v>50</v>
      </c>
      <c r="I4183" s="819">
        <f t="shared" si="132"/>
        <v>32</v>
      </c>
      <c r="J4183" s="819">
        <f t="shared" si="133"/>
        <v>50</v>
      </c>
      <c r="K4183" s="941"/>
    </row>
    <row r="4184" spans="1:11">
      <c r="A4184" s="15" t="s">
        <v>6100</v>
      </c>
      <c r="B4184" s="15" t="s">
        <v>17835</v>
      </c>
      <c r="C4184" s="772" t="s">
        <v>4410</v>
      </c>
      <c r="D4184" s="17" t="s">
        <v>16239</v>
      </c>
      <c r="E4184" s="825">
        <v>0</v>
      </c>
      <c r="F4184" s="772">
        <v>0</v>
      </c>
      <c r="G4184" s="825">
        <v>11</v>
      </c>
      <c r="H4184" s="772">
        <v>10</v>
      </c>
      <c r="I4184" s="819">
        <f t="shared" si="132"/>
        <v>11</v>
      </c>
      <c r="J4184" s="819">
        <f t="shared" si="133"/>
        <v>10</v>
      </c>
      <c r="K4184" s="941"/>
    </row>
    <row r="4185" spans="1:11">
      <c r="A4185" s="15" t="s">
        <v>6100</v>
      </c>
      <c r="B4185" s="15" t="s">
        <v>17835</v>
      </c>
      <c r="C4185" s="772" t="s">
        <v>3859</v>
      </c>
      <c r="D4185" s="17" t="s">
        <v>3860</v>
      </c>
      <c r="E4185" s="825">
        <v>0</v>
      </c>
      <c r="F4185" s="772">
        <v>1</v>
      </c>
      <c r="G4185" s="825">
        <v>666</v>
      </c>
      <c r="H4185" s="772">
        <v>860</v>
      </c>
      <c r="I4185" s="819">
        <f t="shared" si="132"/>
        <v>666</v>
      </c>
      <c r="J4185" s="819">
        <f t="shared" si="133"/>
        <v>861</v>
      </c>
      <c r="K4185" s="941"/>
    </row>
    <row r="4186" spans="1:11">
      <c r="A4186" s="15" t="s">
        <v>6100</v>
      </c>
      <c r="B4186" s="15" t="s">
        <v>17835</v>
      </c>
      <c r="C4186" s="772" t="s">
        <v>3861</v>
      </c>
      <c r="D4186" s="17" t="s">
        <v>3862</v>
      </c>
      <c r="E4186" s="825">
        <v>0</v>
      </c>
      <c r="F4186" s="772">
        <v>1</v>
      </c>
      <c r="G4186" s="825">
        <v>101</v>
      </c>
      <c r="H4186" s="772">
        <v>75</v>
      </c>
      <c r="I4186" s="819">
        <f t="shared" si="132"/>
        <v>101</v>
      </c>
      <c r="J4186" s="819">
        <f t="shared" si="133"/>
        <v>76</v>
      </c>
      <c r="K4186" s="941"/>
    </row>
    <row r="4187" spans="1:11">
      <c r="A4187" s="15" t="s">
        <v>6100</v>
      </c>
      <c r="B4187" s="15" t="s">
        <v>17835</v>
      </c>
      <c r="C4187" s="772" t="s">
        <v>1861</v>
      </c>
      <c r="D4187" s="17" t="s">
        <v>14625</v>
      </c>
      <c r="E4187" s="825">
        <v>0</v>
      </c>
      <c r="F4187" s="772">
        <v>0</v>
      </c>
      <c r="G4187" s="825">
        <v>25</v>
      </c>
      <c r="H4187" s="772">
        <v>45</v>
      </c>
      <c r="I4187" s="819">
        <f t="shared" si="132"/>
        <v>25</v>
      </c>
      <c r="J4187" s="819">
        <f t="shared" si="133"/>
        <v>45</v>
      </c>
      <c r="K4187" s="941"/>
    </row>
    <row r="4188" spans="1:11">
      <c r="A4188" s="15" t="s">
        <v>6100</v>
      </c>
      <c r="B4188" s="15" t="s">
        <v>17835</v>
      </c>
      <c r="C4188" s="772" t="s">
        <v>1862</v>
      </c>
      <c r="D4188" s="17" t="s">
        <v>14626</v>
      </c>
      <c r="E4188" s="825">
        <v>0</v>
      </c>
      <c r="F4188" s="772">
        <v>1</v>
      </c>
      <c r="G4188" s="825">
        <v>249</v>
      </c>
      <c r="H4188" s="772">
        <v>230</v>
      </c>
      <c r="I4188" s="819">
        <f t="shared" si="132"/>
        <v>249</v>
      </c>
      <c r="J4188" s="819">
        <f t="shared" si="133"/>
        <v>231</v>
      </c>
      <c r="K4188" s="941"/>
    </row>
    <row r="4189" spans="1:11">
      <c r="A4189" s="15" t="s">
        <v>6100</v>
      </c>
      <c r="B4189" s="15" t="s">
        <v>17835</v>
      </c>
      <c r="C4189" s="772" t="s">
        <v>1863</v>
      </c>
      <c r="D4189" s="17" t="s">
        <v>14627</v>
      </c>
      <c r="E4189" s="825">
        <v>0</v>
      </c>
      <c r="F4189" s="772">
        <v>1</v>
      </c>
      <c r="G4189" s="825">
        <v>47</v>
      </c>
      <c r="H4189" s="772">
        <v>40</v>
      </c>
      <c r="I4189" s="819">
        <f t="shared" si="132"/>
        <v>47</v>
      </c>
      <c r="J4189" s="819">
        <f t="shared" si="133"/>
        <v>41</v>
      </c>
      <c r="K4189" s="941"/>
    </row>
    <row r="4190" spans="1:11">
      <c r="A4190" s="15" t="s">
        <v>6100</v>
      </c>
      <c r="B4190" s="15" t="s">
        <v>17835</v>
      </c>
      <c r="C4190" s="772" t="s">
        <v>5827</v>
      </c>
      <c r="D4190" s="17" t="s">
        <v>16727</v>
      </c>
      <c r="E4190" s="825">
        <v>0</v>
      </c>
      <c r="F4190" s="772">
        <v>0</v>
      </c>
      <c r="G4190" s="825"/>
      <c r="H4190" s="772">
        <v>1</v>
      </c>
      <c r="I4190" s="819">
        <f t="shared" si="132"/>
        <v>0</v>
      </c>
      <c r="J4190" s="819">
        <f t="shared" si="133"/>
        <v>1</v>
      </c>
      <c r="K4190" s="941"/>
    </row>
    <row r="4191" spans="1:11">
      <c r="A4191" s="15" t="s">
        <v>6100</v>
      </c>
      <c r="B4191" s="15" t="s">
        <v>17835</v>
      </c>
      <c r="C4191" s="772" t="s">
        <v>5828</v>
      </c>
      <c r="D4191" s="17" t="s">
        <v>5829</v>
      </c>
      <c r="E4191" s="825">
        <v>0</v>
      </c>
      <c r="F4191" s="772">
        <v>0</v>
      </c>
      <c r="G4191" s="825"/>
      <c r="H4191" s="772">
        <v>1</v>
      </c>
      <c r="I4191" s="819">
        <f t="shared" si="132"/>
        <v>0</v>
      </c>
      <c r="J4191" s="819">
        <f t="shared" si="133"/>
        <v>1</v>
      </c>
      <c r="K4191" s="941"/>
    </row>
    <row r="4192" spans="1:11">
      <c r="A4192" s="15" t="s">
        <v>6100</v>
      </c>
      <c r="B4192" s="15" t="s">
        <v>17835</v>
      </c>
      <c r="C4192" s="772" t="s">
        <v>4099</v>
      </c>
      <c r="D4192" s="17" t="s">
        <v>4100</v>
      </c>
      <c r="E4192" s="825">
        <v>0</v>
      </c>
      <c r="F4192" s="772">
        <v>0</v>
      </c>
      <c r="G4192" s="825">
        <v>2</v>
      </c>
      <c r="H4192" s="772">
        <v>1</v>
      </c>
      <c r="I4192" s="819">
        <f t="shared" si="132"/>
        <v>2</v>
      </c>
      <c r="J4192" s="819">
        <f t="shared" si="133"/>
        <v>1</v>
      </c>
      <c r="K4192" s="941"/>
    </row>
    <row r="4193" spans="1:11">
      <c r="A4193" s="15" t="s">
        <v>6100</v>
      </c>
      <c r="B4193" s="15" t="s">
        <v>17835</v>
      </c>
      <c r="C4193" s="772" t="s">
        <v>5830</v>
      </c>
      <c r="D4193" s="17" t="s">
        <v>5831</v>
      </c>
      <c r="E4193" s="825">
        <v>0</v>
      </c>
      <c r="F4193" s="772">
        <v>0</v>
      </c>
      <c r="G4193" s="825"/>
      <c r="H4193" s="772">
        <v>1</v>
      </c>
      <c r="I4193" s="819">
        <f t="shared" si="132"/>
        <v>0</v>
      </c>
      <c r="J4193" s="819">
        <f t="shared" si="133"/>
        <v>1</v>
      </c>
      <c r="K4193" s="941"/>
    </row>
    <row r="4194" spans="1:11">
      <c r="A4194" s="15" t="s">
        <v>6100</v>
      </c>
      <c r="B4194" s="15" t="s">
        <v>17835</v>
      </c>
      <c r="C4194" s="772" t="s">
        <v>5832</v>
      </c>
      <c r="D4194" s="17" t="s">
        <v>14628</v>
      </c>
      <c r="E4194" s="825">
        <v>0</v>
      </c>
      <c r="F4194" s="772">
        <v>0</v>
      </c>
      <c r="G4194" s="825"/>
      <c r="H4194" s="772">
        <v>1</v>
      </c>
      <c r="I4194" s="819">
        <f t="shared" si="132"/>
        <v>0</v>
      </c>
      <c r="J4194" s="819">
        <f t="shared" si="133"/>
        <v>1</v>
      </c>
      <c r="K4194" s="941"/>
    </row>
    <row r="4195" spans="1:11">
      <c r="A4195" s="15" t="s">
        <v>6100</v>
      </c>
      <c r="B4195" s="15" t="s">
        <v>17835</v>
      </c>
      <c r="C4195" s="772" t="s">
        <v>1864</v>
      </c>
      <c r="D4195" s="17" t="s">
        <v>17834</v>
      </c>
      <c r="E4195" s="825">
        <v>0</v>
      </c>
      <c r="F4195" s="772">
        <v>2</v>
      </c>
      <c r="G4195" s="825">
        <v>1141</v>
      </c>
      <c r="H4195" s="772">
        <v>1345</v>
      </c>
      <c r="I4195" s="819">
        <f t="shared" si="132"/>
        <v>1141</v>
      </c>
      <c r="J4195" s="819">
        <f t="shared" si="133"/>
        <v>1347</v>
      </c>
      <c r="K4195" s="941"/>
    </row>
    <row r="4196" spans="1:11">
      <c r="A4196" s="15" t="s">
        <v>6100</v>
      </c>
      <c r="B4196" s="15" t="s">
        <v>17835</v>
      </c>
      <c r="C4196" s="772" t="s">
        <v>5833</v>
      </c>
      <c r="D4196" s="17" t="s">
        <v>5834</v>
      </c>
      <c r="E4196" s="825">
        <v>0</v>
      </c>
      <c r="F4196" s="772">
        <v>0</v>
      </c>
      <c r="G4196" s="825"/>
      <c r="H4196" s="772">
        <v>1</v>
      </c>
      <c r="I4196" s="819">
        <f t="shared" si="132"/>
        <v>0</v>
      </c>
      <c r="J4196" s="819">
        <f t="shared" si="133"/>
        <v>1</v>
      </c>
      <c r="K4196" s="941"/>
    </row>
    <row r="4197" spans="1:11">
      <c r="A4197" s="15" t="s">
        <v>6100</v>
      </c>
      <c r="B4197" s="15" t="s">
        <v>17835</v>
      </c>
      <c r="C4197" s="772" t="s">
        <v>3720</v>
      </c>
      <c r="D4197" s="17" t="s">
        <v>15971</v>
      </c>
      <c r="E4197" s="825">
        <v>0</v>
      </c>
      <c r="F4197" s="772">
        <v>0</v>
      </c>
      <c r="G4197" s="825">
        <v>8</v>
      </c>
      <c r="H4197" s="772">
        <v>15</v>
      </c>
      <c r="I4197" s="819">
        <f t="shared" si="132"/>
        <v>8</v>
      </c>
      <c r="J4197" s="819">
        <f t="shared" si="133"/>
        <v>15</v>
      </c>
      <c r="K4197" s="941"/>
    </row>
    <row r="4198" spans="1:11">
      <c r="A4198" s="15" t="s">
        <v>6100</v>
      </c>
      <c r="B4198" s="15" t="s">
        <v>17835</v>
      </c>
      <c r="C4198" s="772" t="s">
        <v>3721</v>
      </c>
      <c r="D4198" s="17" t="s">
        <v>15972</v>
      </c>
      <c r="E4198" s="825">
        <v>0</v>
      </c>
      <c r="F4198" s="772">
        <v>0</v>
      </c>
      <c r="G4198" s="825">
        <v>2</v>
      </c>
      <c r="H4198" s="772">
        <v>1</v>
      </c>
      <c r="I4198" s="819">
        <f t="shared" si="132"/>
        <v>2</v>
      </c>
      <c r="J4198" s="819">
        <f t="shared" si="133"/>
        <v>1</v>
      </c>
      <c r="K4198" s="941"/>
    </row>
    <row r="4199" spans="1:11">
      <c r="A4199" s="15" t="s">
        <v>6100</v>
      </c>
      <c r="B4199" s="15" t="s">
        <v>17835</v>
      </c>
      <c r="C4199" s="772" t="s">
        <v>3722</v>
      </c>
      <c r="D4199" s="17" t="s">
        <v>15973</v>
      </c>
      <c r="E4199" s="825">
        <v>0</v>
      </c>
      <c r="F4199" s="772">
        <v>0</v>
      </c>
      <c r="G4199" s="825">
        <v>3</v>
      </c>
      <c r="H4199" s="772">
        <v>5</v>
      </c>
      <c r="I4199" s="819">
        <f t="shared" si="132"/>
        <v>3</v>
      </c>
      <c r="J4199" s="819">
        <f t="shared" si="133"/>
        <v>5</v>
      </c>
      <c r="K4199" s="941"/>
    </row>
    <row r="4200" spans="1:11">
      <c r="A4200" s="15" t="s">
        <v>6100</v>
      </c>
      <c r="B4200" s="15" t="s">
        <v>17835</v>
      </c>
      <c r="C4200" s="772" t="s">
        <v>4412</v>
      </c>
      <c r="D4200" s="17" t="s">
        <v>16242</v>
      </c>
      <c r="E4200" s="825">
        <v>0</v>
      </c>
      <c r="F4200" s="772">
        <v>0</v>
      </c>
      <c r="G4200" s="825">
        <v>4</v>
      </c>
      <c r="H4200" s="772">
        <v>5</v>
      </c>
      <c r="I4200" s="819">
        <f t="shared" si="132"/>
        <v>4</v>
      </c>
      <c r="J4200" s="819">
        <f t="shared" si="133"/>
        <v>5</v>
      </c>
      <c r="K4200" s="941"/>
    </row>
    <row r="4201" spans="1:11">
      <c r="A4201" s="15" t="s">
        <v>6100</v>
      </c>
      <c r="B4201" s="15" t="s">
        <v>17835</v>
      </c>
      <c r="C4201" s="772" t="s">
        <v>5623</v>
      </c>
      <c r="D4201" s="17" t="s">
        <v>16641</v>
      </c>
      <c r="E4201" s="825">
        <v>0</v>
      </c>
      <c r="F4201" s="772">
        <v>0</v>
      </c>
      <c r="G4201" s="825"/>
      <c r="H4201" s="772">
        <v>1</v>
      </c>
      <c r="I4201" s="819">
        <f t="shared" si="132"/>
        <v>0</v>
      </c>
      <c r="J4201" s="819">
        <f t="shared" si="133"/>
        <v>1</v>
      </c>
      <c r="K4201" s="941"/>
    </row>
    <row r="4202" spans="1:11">
      <c r="A4202" s="15" t="s">
        <v>6100</v>
      </c>
      <c r="B4202" s="15" t="s">
        <v>17835</v>
      </c>
      <c r="C4202" s="772" t="s">
        <v>5624</v>
      </c>
      <c r="D4202" s="17" t="s">
        <v>16642</v>
      </c>
      <c r="E4202" s="825">
        <v>0</v>
      </c>
      <c r="F4202" s="772">
        <v>0</v>
      </c>
      <c r="G4202" s="825">
        <v>2</v>
      </c>
      <c r="H4202" s="772">
        <v>1</v>
      </c>
      <c r="I4202" s="819">
        <f t="shared" si="132"/>
        <v>2</v>
      </c>
      <c r="J4202" s="819">
        <f t="shared" si="133"/>
        <v>1</v>
      </c>
      <c r="K4202" s="941"/>
    </row>
    <row r="4203" spans="1:11">
      <c r="A4203" s="15" t="s">
        <v>6100</v>
      </c>
      <c r="B4203" s="15" t="s">
        <v>17835</v>
      </c>
      <c r="C4203" s="772" t="s">
        <v>5625</v>
      </c>
      <c r="D4203" s="17" t="s">
        <v>16643</v>
      </c>
      <c r="E4203" s="825">
        <v>0</v>
      </c>
      <c r="F4203" s="772">
        <v>0</v>
      </c>
      <c r="G4203" s="825"/>
      <c r="H4203" s="772">
        <v>1</v>
      </c>
      <c r="I4203" s="819">
        <f t="shared" si="132"/>
        <v>0</v>
      </c>
      <c r="J4203" s="819">
        <f t="shared" si="133"/>
        <v>1</v>
      </c>
      <c r="K4203" s="941"/>
    </row>
    <row r="4204" spans="1:11">
      <c r="A4204" s="15" t="s">
        <v>6100</v>
      </c>
      <c r="B4204" s="15" t="s">
        <v>17835</v>
      </c>
      <c r="C4204" s="772" t="s">
        <v>5626</v>
      </c>
      <c r="D4204" s="17" t="s">
        <v>16644</v>
      </c>
      <c r="E4204" s="825">
        <v>0</v>
      </c>
      <c r="F4204" s="772">
        <v>0</v>
      </c>
      <c r="G4204" s="825"/>
      <c r="H4204" s="772">
        <v>5</v>
      </c>
      <c r="I4204" s="819">
        <f t="shared" si="132"/>
        <v>0</v>
      </c>
      <c r="J4204" s="819">
        <f t="shared" si="133"/>
        <v>5</v>
      </c>
      <c r="K4204" s="941"/>
    </row>
    <row r="4205" spans="1:11">
      <c r="A4205" s="15" t="s">
        <v>6100</v>
      </c>
      <c r="B4205" s="15" t="s">
        <v>17835</v>
      </c>
      <c r="C4205" s="772" t="s">
        <v>5835</v>
      </c>
      <c r="D4205" s="17" t="s">
        <v>16728</v>
      </c>
      <c r="E4205" s="825">
        <v>0</v>
      </c>
      <c r="F4205" s="772">
        <v>0</v>
      </c>
      <c r="G4205" s="825"/>
      <c r="H4205" s="772">
        <v>2</v>
      </c>
      <c r="I4205" s="819">
        <f t="shared" si="132"/>
        <v>0</v>
      </c>
      <c r="J4205" s="819">
        <f t="shared" si="133"/>
        <v>2</v>
      </c>
      <c r="K4205" s="941"/>
    </row>
    <row r="4206" spans="1:11">
      <c r="A4206" s="15" t="s">
        <v>6100</v>
      </c>
      <c r="B4206" s="15" t="s">
        <v>17835</v>
      </c>
      <c r="C4206" s="772" t="s">
        <v>5836</v>
      </c>
      <c r="D4206" s="17" t="s">
        <v>5837</v>
      </c>
      <c r="E4206" s="825">
        <v>0</v>
      </c>
      <c r="F4206" s="772">
        <v>0</v>
      </c>
      <c r="G4206" s="825"/>
      <c r="H4206" s="772">
        <v>1</v>
      </c>
      <c r="I4206" s="819">
        <f t="shared" si="132"/>
        <v>0</v>
      </c>
      <c r="J4206" s="819">
        <f t="shared" si="133"/>
        <v>1</v>
      </c>
      <c r="K4206" s="941"/>
    </row>
    <row r="4207" spans="1:11">
      <c r="A4207" s="15" t="s">
        <v>6100</v>
      </c>
      <c r="B4207" s="15" t="s">
        <v>17835</v>
      </c>
      <c r="C4207" s="772" t="s">
        <v>5838</v>
      </c>
      <c r="D4207" s="17" t="s">
        <v>5839</v>
      </c>
      <c r="E4207" s="825">
        <v>0</v>
      </c>
      <c r="F4207" s="772">
        <v>0</v>
      </c>
      <c r="G4207" s="825"/>
      <c r="H4207" s="772">
        <v>1</v>
      </c>
      <c r="I4207" s="819">
        <f t="shared" si="132"/>
        <v>0</v>
      </c>
      <c r="J4207" s="819">
        <f t="shared" si="133"/>
        <v>1</v>
      </c>
      <c r="K4207" s="941"/>
    </row>
    <row r="4208" spans="1:11">
      <c r="A4208" s="15" t="s">
        <v>6100</v>
      </c>
      <c r="B4208" s="15" t="s">
        <v>17835</v>
      </c>
      <c r="C4208" s="772" t="s">
        <v>2808</v>
      </c>
      <c r="D4208" s="17" t="s">
        <v>15458</v>
      </c>
      <c r="E4208" s="825">
        <v>0</v>
      </c>
      <c r="F4208" s="772">
        <v>0</v>
      </c>
      <c r="G4208" s="825"/>
      <c r="H4208" s="772">
        <v>1</v>
      </c>
      <c r="I4208" s="819">
        <f t="shared" si="132"/>
        <v>0</v>
      </c>
      <c r="J4208" s="819">
        <f t="shared" si="133"/>
        <v>1</v>
      </c>
      <c r="K4208" s="941"/>
    </row>
    <row r="4209" spans="1:11">
      <c r="A4209" s="15" t="s">
        <v>6100</v>
      </c>
      <c r="B4209" s="15" t="s">
        <v>17835</v>
      </c>
      <c r="C4209" s="772" t="s">
        <v>3395</v>
      </c>
      <c r="D4209" s="17" t="s">
        <v>15721</v>
      </c>
      <c r="E4209" s="825">
        <v>0</v>
      </c>
      <c r="F4209" s="772">
        <v>0</v>
      </c>
      <c r="G4209" s="825"/>
      <c r="H4209" s="772">
        <v>1</v>
      </c>
      <c r="I4209" s="819">
        <f t="shared" si="132"/>
        <v>0</v>
      </c>
      <c r="J4209" s="819">
        <f t="shared" si="133"/>
        <v>1</v>
      </c>
      <c r="K4209" s="941"/>
    </row>
    <row r="4210" spans="1:11">
      <c r="A4210" s="15" t="s">
        <v>6100</v>
      </c>
      <c r="B4210" s="15" t="s">
        <v>17835</v>
      </c>
      <c r="C4210" s="772" t="s">
        <v>5840</v>
      </c>
      <c r="D4210" s="17" t="s">
        <v>5841</v>
      </c>
      <c r="E4210" s="825">
        <v>0</v>
      </c>
      <c r="F4210" s="772">
        <v>0</v>
      </c>
      <c r="G4210" s="825"/>
      <c r="H4210" s="772">
        <v>1</v>
      </c>
      <c r="I4210" s="819">
        <f t="shared" si="132"/>
        <v>0</v>
      </c>
      <c r="J4210" s="819">
        <f t="shared" si="133"/>
        <v>1</v>
      </c>
      <c r="K4210" s="941"/>
    </row>
    <row r="4211" spans="1:11">
      <c r="A4211" s="15" t="s">
        <v>6100</v>
      </c>
      <c r="B4211" s="15" t="s">
        <v>17835</v>
      </c>
      <c r="C4211" s="772" t="s">
        <v>5842</v>
      </c>
      <c r="D4211" s="17" t="s">
        <v>5843</v>
      </c>
      <c r="E4211" s="825">
        <v>0</v>
      </c>
      <c r="F4211" s="772">
        <v>0</v>
      </c>
      <c r="G4211" s="825"/>
      <c r="H4211" s="772">
        <v>1</v>
      </c>
      <c r="I4211" s="819">
        <f t="shared" si="132"/>
        <v>0</v>
      </c>
      <c r="J4211" s="819">
        <f t="shared" si="133"/>
        <v>1</v>
      </c>
      <c r="K4211" s="941"/>
    </row>
    <row r="4212" spans="1:11">
      <c r="A4212" s="15" t="s">
        <v>6100</v>
      </c>
      <c r="B4212" s="15" t="s">
        <v>17835</v>
      </c>
      <c r="C4212" s="772" t="s">
        <v>3396</v>
      </c>
      <c r="D4212" s="17" t="s">
        <v>15722</v>
      </c>
      <c r="E4212" s="825">
        <v>0</v>
      </c>
      <c r="F4212" s="772">
        <v>0</v>
      </c>
      <c r="G4212" s="825"/>
      <c r="H4212" s="772">
        <v>1</v>
      </c>
      <c r="I4212" s="819">
        <f t="shared" si="132"/>
        <v>0</v>
      </c>
      <c r="J4212" s="819">
        <f t="shared" si="133"/>
        <v>1</v>
      </c>
      <c r="K4212" s="941"/>
    </row>
    <row r="4213" spans="1:11">
      <c r="A4213" s="15" t="s">
        <v>6100</v>
      </c>
      <c r="B4213" s="15" t="s">
        <v>17835</v>
      </c>
      <c r="C4213" s="772" t="s">
        <v>5844</v>
      </c>
      <c r="D4213" s="17" t="s">
        <v>5845</v>
      </c>
      <c r="E4213" s="825">
        <v>0</v>
      </c>
      <c r="F4213" s="772">
        <v>0</v>
      </c>
      <c r="G4213" s="825"/>
      <c r="H4213" s="772">
        <v>1</v>
      </c>
      <c r="I4213" s="819">
        <f t="shared" si="132"/>
        <v>0</v>
      </c>
      <c r="J4213" s="819">
        <f t="shared" si="133"/>
        <v>1</v>
      </c>
      <c r="K4213" s="941"/>
    </row>
    <row r="4214" spans="1:11">
      <c r="A4214" s="15" t="s">
        <v>6100</v>
      </c>
      <c r="B4214" s="15" t="s">
        <v>17835</v>
      </c>
      <c r="C4214" s="772" t="s">
        <v>4013</v>
      </c>
      <c r="D4214" s="17" t="s">
        <v>16278</v>
      </c>
      <c r="E4214" s="825">
        <v>0</v>
      </c>
      <c r="F4214" s="772">
        <v>0</v>
      </c>
      <c r="G4214" s="825"/>
      <c r="H4214" s="772">
        <v>1</v>
      </c>
      <c r="I4214" s="819">
        <f t="shared" si="132"/>
        <v>0</v>
      </c>
      <c r="J4214" s="819">
        <f t="shared" si="133"/>
        <v>1</v>
      </c>
      <c r="K4214" s="941"/>
    </row>
    <row r="4215" spans="1:11">
      <c r="A4215" s="15" t="s">
        <v>6100</v>
      </c>
      <c r="B4215" s="15" t="s">
        <v>17835</v>
      </c>
      <c r="C4215" s="772" t="s">
        <v>3723</v>
      </c>
      <c r="D4215" s="17" t="s">
        <v>3724</v>
      </c>
      <c r="E4215" s="825">
        <v>0</v>
      </c>
      <c r="F4215" s="772">
        <v>0</v>
      </c>
      <c r="G4215" s="825"/>
      <c r="H4215" s="772">
        <v>1</v>
      </c>
      <c r="I4215" s="819">
        <f t="shared" si="132"/>
        <v>0</v>
      </c>
      <c r="J4215" s="819">
        <f t="shared" si="133"/>
        <v>1</v>
      </c>
      <c r="K4215" s="941"/>
    </row>
    <row r="4216" spans="1:11">
      <c r="A4216" s="15" t="s">
        <v>6100</v>
      </c>
      <c r="B4216" s="15" t="s">
        <v>17835</v>
      </c>
      <c r="C4216" s="772" t="s">
        <v>3725</v>
      </c>
      <c r="D4216" s="17" t="s">
        <v>3726</v>
      </c>
      <c r="E4216" s="825">
        <v>0</v>
      </c>
      <c r="F4216" s="772">
        <v>0</v>
      </c>
      <c r="G4216" s="825"/>
      <c r="H4216" s="772">
        <v>1</v>
      </c>
      <c r="I4216" s="819">
        <f t="shared" si="132"/>
        <v>0</v>
      </c>
      <c r="J4216" s="819">
        <f t="shared" si="133"/>
        <v>1</v>
      </c>
      <c r="K4216" s="941"/>
    </row>
    <row r="4217" spans="1:11">
      <c r="A4217" s="15" t="s">
        <v>6100</v>
      </c>
      <c r="B4217" s="15" t="s">
        <v>17835</v>
      </c>
      <c r="C4217" s="772" t="s">
        <v>3727</v>
      </c>
      <c r="D4217" s="17" t="s">
        <v>3728</v>
      </c>
      <c r="E4217" s="825">
        <v>0</v>
      </c>
      <c r="F4217" s="772">
        <v>0</v>
      </c>
      <c r="G4217" s="825"/>
      <c r="H4217" s="772">
        <v>1</v>
      </c>
      <c r="I4217" s="819">
        <f t="shared" si="132"/>
        <v>0</v>
      </c>
      <c r="J4217" s="819">
        <f t="shared" si="133"/>
        <v>1</v>
      </c>
      <c r="K4217" s="941"/>
    </row>
    <row r="4218" spans="1:11">
      <c r="A4218" s="15" t="s">
        <v>6100</v>
      </c>
      <c r="B4218" s="15" t="s">
        <v>17835</v>
      </c>
      <c r="C4218" s="772" t="s">
        <v>3729</v>
      </c>
      <c r="D4218" s="17" t="s">
        <v>3730</v>
      </c>
      <c r="E4218" s="825">
        <v>0</v>
      </c>
      <c r="F4218" s="772">
        <v>0</v>
      </c>
      <c r="G4218" s="825"/>
      <c r="H4218" s="772">
        <v>1</v>
      </c>
      <c r="I4218" s="819">
        <f t="shared" si="132"/>
        <v>0</v>
      </c>
      <c r="J4218" s="819">
        <f t="shared" si="133"/>
        <v>1</v>
      </c>
      <c r="K4218" s="941"/>
    </row>
    <row r="4219" spans="1:11">
      <c r="A4219" s="15" t="s">
        <v>6100</v>
      </c>
      <c r="B4219" s="15" t="s">
        <v>17835</v>
      </c>
      <c r="C4219" s="772" t="s">
        <v>5846</v>
      </c>
      <c r="D4219" s="17" t="s">
        <v>16729</v>
      </c>
      <c r="E4219" s="825">
        <v>0</v>
      </c>
      <c r="F4219" s="772">
        <v>0</v>
      </c>
      <c r="G4219" s="825"/>
      <c r="H4219" s="772">
        <v>1</v>
      </c>
      <c r="I4219" s="819">
        <f t="shared" si="132"/>
        <v>0</v>
      </c>
      <c r="J4219" s="819">
        <f t="shared" si="133"/>
        <v>1</v>
      </c>
      <c r="K4219" s="941"/>
    </row>
    <row r="4220" spans="1:11">
      <c r="A4220" s="15" t="s">
        <v>6100</v>
      </c>
      <c r="B4220" s="15" t="s">
        <v>17835</v>
      </c>
      <c r="C4220" s="772" t="s">
        <v>5847</v>
      </c>
      <c r="D4220" s="17" t="s">
        <v>16730</v>
      </c>
      <c r="E4220" s="825">
        <v>0</v>
      </c>
      <c r="F4220" s="772">
        <v>0</v>
      </c>
      <c r="G4220" s="825"/>
      <c r="H4220" s="772">
        <v>1</v>
      </c>
      <c r="I4220" s="819">
        <f t="shared" si="132"/>
        <v>0</v>
      </c>
      <c r="J4220" s="819">
        <f t="shared" si="133"/>
        <v>1</v>
      </c>
      <c r="K4220" s="941"/>
    </row>
    <row r="4221" spans="1:11">
      <c r="A4221" s="15" t="s">
        <v>6100</v>
      </c>
      <c r="B4221" s="15" t="s">
        <v>17835</v>
      </c>
      <c r="C4221" s="772" t="s">
        <v>5848</v>
      </c>
      <c r="D4221" s="17" t="s">
        <v>16731</v>
      </c>
      <c r="E4221" s="825">
        <v>0</v>
      </c>
      <c r="F4221" s="772">
        <v>0</v>
      </c>
      <c r="G4221" s="825"/>
      <c r="H4221" s="772">
        <v>1</v>
      </c>
      <c r="I4221" s="819">
        <f t="shared" si="132"/>
        <v>0</v>
      </c>
      <c r="J4221" s="819">
        <f t="shared" si="133"/>
        <v>1</v>
      </c>
      <c r="K4221" s="941"/>
    </row>
    <row r="4222" spans="1:11">
      <c r="A4222" s="15" t="s">
        <v>6100</v>
      </c>
      <c r="B4222" s="15" t="s">
        <v>17835</v>
      </c>
      <c r="C4222" s="772" t="s">
        <v>4444</v>
      </c>
      <c r="D4222" s="17" t="s">
        <v>16279</v>
      </c>
      <c r="E4222" s="825">
        <v>0</v>
      </c>
      <c r="F4222" s="772">
        <v>0</v>
      </c>
      <c r="G4222" s="825"/>
      <c r="H4222" s="772">
        <v>1</v>
      </c>
      <c r="I4222" s="819">
        <f t="shared" si="132"/>
        <v>0</v>
      </c>
      <c r="J4222" s="819">
        <f t="shared" si="133"/>
        <v>1</v>
      </c>
      <c r="K4222" s="941"/>
    </row>
    <row r="4223" spans="1:11">
      <c r="A4223" s="15" t="s">
        <v>6100</v>
      </c>
      <c r="B4223" s="15" t="s">
        <v>17835</v>
      </c>
      <c r="C4223" s="772" t="s">
        <v>5298</v>
      </c>
      <c r="D4223" s="17" t="s">
        <v>16454</v>
      </c>
      <c r="E4223" s="825">
        <v>0</v>
      </c>
      <c r="F4223" s="772">
        <v>0</v>
      </c>
      <c r="G4223" s="825">
        <v>107</v>
      </c>
      <c r="H4223" s="772">
        <v>95</v>
      </c>
      <c r="I4223" s="819">
        <f t="shared" si="132"/>
        <v>107</v>
      </c>
      <c r="J4223" s="819">
        <f t="shared" si="133"/>
        <v>95</v>
      </c>
      <c r="K4223" s="941"/>
    </row>
    <row r="4224" spans="1:11">
      <c r="A4224" s="15" t="s">
        <v>6100</v>
      </c>
      <c r="B4224" s="15" t="s">
        <v>17835</v>
      </c>
      <c r="C4224" s="772" t="s">
        <v>5308</v>
      </c>
      <c r="D4224" s="17" t="s">
        <v>16464</v>
      </c>
      <c r="E4224" s="825">
        <v>0</v>
      </c>
      <c r="F4224" s="772">
        <v>0</v>
      </c>
      <c r="G4224" s="825"/>
      <c r="H4224" s="772">
        <v>1</v>
      </c>
      <c r="I4224" s="819">
        <f t="shared" si="132"/>
        <v>0</v>
      </c>
      <c r="J4224" s="819">
        <f t="shared" si="133"/>
        <v>1</v>
      </c>
      <c r="K4224" s="941"/>
    </row>
    <row r="4225" spans="1:11">
      <c r="A4225" s="15" t="s">
        <v>6100</v>
      </c>
      <c r="B4225" s="15" t="s">
        <v>17835</v>
      </c>
      <c r="C4225" s="772" t="s">
        <v>3794</v>
      </c>
      <c r="D4225" s="17" t="s">
        <v>16001</v>
      </c>
      <c r="E4225" s="825">
        <v>0</v>
      </c>
      <c r="F4225" s="772">
        <v>0</v>
      </c>
      <c r="G4225" s="825">
        <v>3</v>
      </c>
      <c r="H4225" s="772">
        <v>2</v>
      </c>
      <c r="I4225" s="819">
        <f t="shared" si="132"/>
        <v>3</v>
      </c>
      <c r="J4225" s="819">
        <f t="shared" si="133"/>
        <v>2</v>
      </c>
      <c r="K4225" s="941"/>
    </row>
    <row r="4226" spans="1:11">
      <c r="A4226" s="15" t="s">
        <v>6100</v>
      </c>
      <c r="B4226" s="15" t="s">
        <v>17835</v>
      </c>
      <c r="C4226" s="772" t="s">
        <v>3069</v>
      </c>
      <c r="D4226" s="17" t="s">
        <v>15547</v>
      </c>
      <c r="E4226" s="825">
        <v>0</v>
      </c>
      <c r="F4226" s="772">
        <v>0</v>
      </c>
      <c r="G4226" s="825"/>
      <c r="H4226" s="772">
        <v>1</v>
      </c>
      <c r="I4226" s="819">
        <f t="shared" ref="I4226:I4289" si="134">E4226+G4226</f>
        <v>0</v>
      </c>
      <c r="J4226" s="819">
        <f t="shared" ref="J4226:J4289" si="135">F4226+H4226</f>
        <v>1</v>
      </c>
      <c r="K4226" s="941"/>
    </row>
    <row r="4227" spans="1:11">
      <c r="A4227" s="15" t="s">
        <v>6100</v>
      </c>
      <c r="B4227" s="15" t="s">
        <v>17835</v>
      </c>
      <c r="C4227" s="772" t="s">
        <v>3070</v>
      </c>
      <c r="D4227" s="17" t="s">
        <v>15548</v>
      </c>
      <c r="E4227" s="825">
        <v>0</v>
      </c>
      <c r="F4227" s="772">
        <v>0</v>
      </c>
      <c r="G4227" s="825"/>
      <c r="H4227" s="772">
        <v>1</v>
      </c>
      <c r="I4227" s="819">
        <f t="shared" si="134"/>
        <v>0</v>
      </c>
      <c r="J4227" s="819">
        <f t="shared" si="135"/>
        <v>1</v>
      </c>
      <c r="K4227" s="941"/>
    </row>
    <row r="4228" spans="1:11">
      <c r="A4228" s="15" t="s">
        <v>6100</v>
      </c>
      <c r="B4228" s="15" t="s">
        <v>17835</v>
      </c>
      <c r="C4228" s="772" t="s">
        <v>3071</v>
      </c>
      <c r="D4228" s="17" t="s">
        <v>15549</v>
      </c>
      <c r="E4228" s="825">
        <v>0</v>
      </c>
      <c r="F4228" s="772">
        <v>0</v>
      </c>
      <c r="G4228" s="825"/>
      <c r="H4228" s="772">
        <v>1</v>
      </c>
      <c r="I4228" s="819">
        <f t="shared" si="134"/>
        <v>0</v>
      </c>
      <c r="J4228" s="819">
        <f t="shared" si="135"/>
        <v>1</v>
      </c>
      <c r="K4228" s="941"/>
    </row>
    <row r="4229" spans="1:11">
      <c r="A4229" s="15" t="s">
        <v>6100</v>
      </c>
      <c r="B4229" s="15" t="s">
        <v>17835</v>
      </c>
      <c r="C4229" s="772" t="s">
        <v>3072</v>
      </c>
      <c r="D4229" s="17" t="s">
        <v>15550</v>
      </c>
      <c r="E4229" s="825">
        <v>0</v>
      </c>
      <c r="F4229" s="772">
        <v>0</v>
      </c>
      <c r="G4229" s="825"/>
      <c r="H4229" s="772">
        <v>1</v>
      </c>
      <c r="I4229" s="819">
        <f t="shared" si="134"/>
        <v>0</v>
      </c>
      <c r="J4229" s="819">
        <f t="shared" si="135"/>
        <v>1</v>
      </c>
      <c r="K4229" s="941"/>
    </row>
    <row r="4230" spans="1:11">
      <c r="A4230" s="15" t="s">
        <v>6100</v>
      </c>
      <c r="B4230" s="15" t="s">
        <v>17835</v>
      </c>
      <c r="C4230" s="772" t="s">
        <v>3090</v>
      </c>
      <c r="D4230" s="17" t="s">
        <v>15566</v>
      </c>
      <c r="E4230" s="825">
        <v>0</v>
      </c>
      <c r="F4230" s="772">
        <v>0</v>
      </c>
      <c r="G4230" s="825"/>
      <c r="H4230" s="772">
        <v>1</v>
      </c>
      <c r="I4230" s="819">
        <f t="shared" si="134"/>
        <v>0</v>
      </c>
      <c r="J4230" s="819">
        <f t="shared" si="135"/>
        <v>1</v>
      </c>
      <c r="K4230" s="941"/>
    </row>
    <row r="4231" spans="1:11">
      <c r="A4231" s="15" t="s">
        <v>6100</v>
      </c>
      <c r="B4231" s="15" t="s">
        <v>17835</v>
      </c>
      <c r="C4231" s="772" t="s">
        <v>3091</v>
      </c>
      <c r="D4231" s="17" t="s">
        <v>15567</v>
      </c>
      <c r="E4231" s="825">
        <v>0</v>
      </c>
      <c r="F4231" s="772">
        <v>0</v>
      </c>
      <c r="G4231" s="825"/>
      <c r="H4231" s="772">
        <v>1</v>
      </c>
      <c r="I4231" s="819">
        <f t="shared" si="134"/>
        <v>0</v>
      </c>
      <c r="J4231" s="819">
        <f t="shared" si="135"/>
        <v>1</v>
      </c>
      <c r="K4231" s="941"/>
    </row>
    <row r="4232" spans="1:11">
      <c r="A4232" s="15" t="s">
        <v>6100</v>
      </c>
      <c r="B4232" s="15" t="s">
        <v>17835</v>
      </c>
      <c r="C4232" s="772" t="s">
        <v>3095</v>
      </c>
      <c r="D4232" s="17" t="s">
        <v>15571</v>
      </c>
      <c r="E4232" s="825">
        <v>0</v>
      </c>
      <c r="F4232" s="772">
        <v>0</v>
      </c>
      <c r="G4232" s="825"/>
      <c r="H4232" s="772">
        <v>1</v>
      </c>
      <c r="I4232" s="819">
        <f t="shared" si="134"/>
        <v>0</v>
      </c>
      <c r="J4232" s="819">
        <f t="shared" si="135"/>
        <v>1</v>
      </c>
      <c r="K4232" s="941"/>
    </row>
    <row r="4233" spans="1:11">
      <c r="A4233" s="15" t="s">
        <v>6100</v>
      </c>
      <c r="B4233" s="15" t="s">
        <v>17835</v>
      </c>
      <c r="C4233" s="772" t="s">
        <v>3102</v>
      </c>
      <c r="D4233" s="17" t="s">
        <v>15578</v>
      </c>
      <c r="E4233" s="825">
        <v>0</v>
      </c>
      <c r="F4233" s="772">
        <v>0</v>
      </c>
      <c r="G4233" s="825">
        <v>1</v>
      </c>
      <c r="H4233" s="772">
        <v>1</v>
      </c>
      <c r="I4233" s="819">
        <f t="shared" si="134"/>
        <v>1</v>
      </c>
      <c r="J4233" s="819">
        <f t="shared" si="135"/>
        <v>1</v>
      </c>
      <c r="K4233" s="941"/>
    </row>
    <row r="4234" spans="1:11">
      <c r="A4234" s="15" t="s">
        <v>6100</v>
      </c>
      <c r="B4234" s="15" t="s">
        <v>17835</v>
      </c>
      <c r="C4234" s="772" t="s">
        <v>3103</v>
      </c>
      <c r="D4234" s="17" t="s">
        <v>15579</v>
      </c>
      <c r="E4234" s="825">
        <v>0</v>
      </c>
      <c r="F4234" s="772">
        <v>0</v>
      </c>
      <c r="G4234" s="825"/>
      <c r="H4234" s="772">
        <v>1</v>
      </c>
      <c r="I4234" s="819">
        <f t="shared" si="134"/>
        <v>0</v>
      </c>
      <c r="J4234" s="819">
        <f t="shared" si="135"/>
        <v>1</v>
      </c>
      <c r="K4234" s="941"/>
    </row>
    <row r="4235" spans="1:11">
      <c r="A4235" s="15" t="s">
        <v>6100</v>
      </c>
      <c r="B4235" s="15" t="s">
        <v>17835</v>
      </c>
      <c r="C4235" s="772" t="s">
        <v>5849</v>
      </c>
      <c r="D4235" s="17" t="s">
        <v>5850</v>
      </c>
      <c r="E4235" s="825">
        <v>0</v>
      </c>
      <c r="F4235" s="772">
        <v>0</v>
      </c>
      <c r="G4235" s="825"/>
      <c r="H4235" s="772">
        <v>1</v>
      </c>
      <c r="I4235" s="819">
        <f t="shared" si="134"/>
        <v>0</v>
      </c>
      <c r="J4235" s="819">
        <f t="shared" si="135"/>
        <v>1</v>
      </c>
      <c r="K4235" s="941"/>
    </row>
    <row r="4236" spans="1:11">
      <c r="A4236" s="15" t="s">
        <v>6100</v>
      </c>
      <c r="B4236" s="15" t="s">
        <v>17835</v>
      </c>
      <c r="C4236" s="772" t="s">
        <v>5851</v>
      </c>
      <c r="D4236" s="17" t="s">
        <v>16732</v>
      </c>
      <c r="E4236" s="825">
        <v>0</v>
      </c>
      <c r="F4236" s="772">
        <v>0</v>
      </c>
      <c r="G4236" s="825"/>
      <c r="H4236" s="772">
        <v>1</v>
      </c>
      <c r="I4236" s="819">
        <f t="shared" si="134"/>
        <v>0</v>
      </c>
      <c r="J4236" s="819">
        <f t="shared" si="135"/>
        <v>1</v>
      </c>
      <c r="K4236" s="941"/>
    </row>
    <row r="4237" spans="1:11">
      <c r="A4237" s="15" t="s">
        <v>6100</v>
      </c>
      <c r="B4237" s="15" t="s">
        <v>17835</v>
      </c>
      <c r="C4237" s="772" t="s">
        <v>5852</v>
      </c>
      <c r="D4237" s="17" t="s">
        <v>16733</v>
      </c>
      <c r="E4237" s="825">
        <v>0</v>
      </c>
      <c r="F4237" s="772">
        <v>0</v>
      </c>
      <c r="G4237" s="825"/>
      <c r="H4237" s="772">
        <v>1</v>
      </c>
      <c r="I4237" s="819">
        <f t="shared" si="134"/>
        <v>0</v>
      </c>
      <c r="J4237" s="819">
        <f t="shared" si="135"/>
        <v>1</v>
      </c>
      <c r="K4237" s="941"/>
    </row>
    <row r="4238" spans="1:11">
      <c r="A4238" s="15" t="s">
        <v>6100</v>
      </c>
      <c r="B4238" s="15" t="s">
        <v>17835</v>
      </c>
      <c r="C4238" s="772" t="s">
        <v>5853</v>
      </c>
      <c r="D4238" s="17" t="s">
        <v>16734</v>
      </c>
      <c r="E4238" s="825">
        <v>0</v>
      </c>
      <c r="F4238" s="772">
        <v>0</v>
      </c>
      <c r="G4238" s="825"/>
      <c r="H4238" s="772">
        <v>1</v>
      </c>
      <c r="I4238" s="819">
        <f t="shared" si="134"/>
        <v>0</v>
      </c>
      <c r="J4238" s="819">
        <f t="shared" si="135"/>
        <v>1</v>
      </c>
      <c r="K4238" s="941"/>
    </row>
    <row r="4239" spans="1:11">
      <c r="A4239" s="15" t="s">
        <v>6100</v>
      </c>
      <c r="B4239" s="15" t="s">
        <v>17835</v>
      </c>
      <c r="C4239" s="772" t="s">
        <v>3186</v>
      </c>
      <c r="D4239" s="17" t="s">
        <v>15656</v>
      </c>
      <c r="E4239" s="825">
        <v>0</v>
      </c>
      <c r="F4239" s="772">
        <v>0</v>
      </c>
      <c r="G4239" s="825"/>
      <c r="H4239" s="772">
        <v>1</v>
      </c>
      <c r="I4239" s="819">
        <f t="shared" si="134"/>
        <v>0</v>
      </c>
      <c r="J4239" s="819">
        <f t="shared" si="135"/>
        <v>1</v>
      </c>
      <c r="K4239" s="941"/>
    </row>
    <row r="4240" spans="1:11">
      <c r="A4240" s="15" t="s">
        <v>6100</v>
      </c>
      <c r="B4240" s="15" t="s">
        <v>17835</v>
      </c>
      <c r="C4240" s="772" t="s">
        <v>4469</v>
      </c>
      <c r="D4240" s="17" t="s">
        <v>14634</v>
      </c>
      <c r="E4240" s="825">
        <v>0</v>
      </c>
      <c r="F4240" s="772">
        <v>0</v>
      </c>
      <c r="G4240" s="825"/>
      <c r="H4240" s="772">
        <v>1</v>
      </c>
      <c r="I4240" s="819">
        <f t="shared" si="134"/>
        <v>0</v>
      </c>
      <c r="J4240" s="819">
        <f t="shared" si="135"/>
        <v>1</v>
      </c>
      <c r="K4240" s="941"/>
    </row>
    <row r="4241" spans="1:11">
      <c r="A4241" s="15" t="s">
        <v>6100</v>
      </c>
      <c r="B4241" s="15" t="s">
        <v>17835</v>
      </c>
      <c r="C4241" s="772" t="s">
        <v>1868</v>
      </c>
      <c r="D4241" s="17" t="s">
        <v>14635</v>
      </c>
      <c r="E4241" s="825">
        <v>0</v>
      </c>
      <c r="F4241" s="772">
        <v>0</v>
      </c>
      <c r="G4241" s="825"/>
      <c r="H4241" s="772">
        <v>1</v>
      </c>
      <c r="I4241" s="819">
        <f t="shared" si="134"/>
        <v>0</v>
      </c>
      <c r="J4241" s="819">
        <f t="shared" si="135"/>
        <v>1</v>
      </c>
      <c r="K4241" s="941"/>
    </row>
    <row r="4242" spans="1:11">
      <c r="A4242" s="15" t="s">
        <v>6100</v>
      </c>
      <c r="B4242" s="15" t="s">
        <v>17835</v>
      </c>
      <c r="C4242" s="772" t="s">
        <v>1872</v>
      </c>
      <c r="D4242" s="17" t="s">
        <v>14640</v>
      </c>
      <c r="E4242" s="825">
        <v>0</v>
      </c>
      <c r="F4242" s="772">
        <v>0</v>
      </c>
      <c r="G4242" s="825">
        <v>7</v>
      </c>
      <c r="H4242" s="772">
        <v>10</v>
      </c>
      <c r="I4242" s="819">
        <f t="shared" si="134"/>
        <v>7</v>
      </c>
      <c r="J4242" s="819">
        <f t="shared" si="135"/>
        <v>10</v>
      </c>
      <c r="K4242" s="941"/>
    </row>
    <row r="4243" spans="1:11">
      <c r="A4243" s="15" t="s">
        <v>6100</v>
      </c>
      <c r="B4243" s="15" t="s">
        <v>17835</v>
      </c>
      <c r="C4243" s="772" t="s">
        <v>1873</v>
      </c>
      <c r="D4243" s="17" t="s">
        <v>14641</v>
      </c>
      <c r="E4243" s="825">
        <v>0</v>
      </c>
      <c r="F4243" s="772">
        <v>0</v>
      </c>
      <c r="G4243" s="825"/>
      <c r="H4243" s="772">
        <v>1</v>
      </c>
      <c r="I4243" s="819">
        <f t="shared" si="134"/>
        <v>0</v>
      </c>
      <c r="J4243" s="819">
        <f t="shared" si="135"/>
        <v>1</v>
      </c>
      <c r="K4243" s="941"/>
    </row>
    <row r="4244" spans="1:11">
      <c r="A4244" s="15" t="s">
        <v>6100</v>
      </c>
      <c r="B4244" s="15" t="s">
        <v>17835</v>
      </c>
      <c r="C4244" s="772" t="s">
        <v>2942</v>
      </c>
      <c r="D4244" s="17" t="s">
        <v>14645</v>
      </c>
      <c r="E4244" s="825">
        <v>0</v>
      </c>
      <c r="F4244" s="772">
        <v>0</v>
      </c>
      <c r="G4244" s="825"/>
      <c r="H4244" s="772">
        <v>1</v>
      </c>
      <c r="I4244" s="819">
        <f t="shared" si="134"/>
        <v>0</v>
      </c>
      <c r="J4244" s="819">
        <f t="shared" si="135"/>
        <v>1</v>
      </c>
      <c r="K4244" s="941"/>
    </row>
    <row r="4245" spans="1:11">
      <c r="A4245" s="15" t="s">
        <v>6100</v>
      </c>
      <c r="B4245" s="15" t="s">
        <v>17835</v>
      </c>
      <c r="C4245" s="772" t="s">
        <v>3831</v>
      </c>
      <c r="D4245" s="17" t="s">
        <v>16034</v>
      </c>
      <c r="E4245" s="825">
        <v>0</v>
      </c>
      <c r="F4245" s="772">
        <v>0</v>
      </c>
      <c r="G4245" s="825">
        <v>1</v>
      </c>
      <c r="H4245" s="772">
        <v>2</v>
      </c>
      <c r="I4245" s="819">
        <f t="shared" si="134"/>
        <v>1</v>
      </c>
      <c r="J4245" s="819">
        <f t="shared" si="135"/>
        <v>2</v>
      </c>
      <c r="K4245" s="941"/>
    </row>
    <row r="4246" spans="1:11">
      <c r="A4246" s="15" t="s">
        <v>6100</v>
      </c>
      <c r="B4246" s="15" t="s">
        <v>17835</v>
      </c>
      <c r="C4246" s="772" t="s">
        <v>4028</v>
      </c>
      <c r="D4246" s="17" t="s">
        <v>5854</v>
      </c>
      <c r="E4246" s="825">
        <v>0</v>
      </c>
      <c r="F4246" s="772">
        <v>0</v>
      </c>
      <c r="G4246" s="825">
        <v>3</v>
      </c>
      <c r="H4246" s="772">
        <v>2</v>
      </c>
      <c r="I4246" s="819">
        <f t="shared" si="134"/>
        <v>3</v>
      </c>
      <c r="J4246" s="819">
        <f t="shared" si="135"/>
        <v>2</v>
      </c>
      <c r="K4246" s="941"/>
    </row>
    <row r="4247" spans="1:11">
      <c r="A4247" s="15" t="s">
        <v>6100</v>
      </c>
      <c r="B4247" s="15" t="s">
        <v>17835</v>
      </c>
      <c r="C4247" s="772" t="s">
        <v>5855</v>
      </c>
      <c r="D4247" s="17" t="s">
        <v>16735</v>
      </c>
      <c r="E4247" s="825">
        <v>0</v>
      </c>
      <c r="F4247" s="772">
        <v>0</v>
      </c>
      <c r="G4247" s="825">
        <v>1</v>
      </c>
      <c r="H4247" s="772">
        <v>1</v>
      </c>
      <c r="I4247" s="819">
        <f t="shared" si="134"/>
        <v>1</v>
      </c>
      <c r="J4247" s="819">
        <f t="shared" si="135"/>
        <v>1</v>
      </c>
      <c r="K4247" s="941"/>
    </row>
    <row r="4248" spans="1:11">
      <c r="A4248" s="15" t="s">
        <v>6100</v>
      </c>
      <c r="B4248" s="15" t="s">
        <v>17835</v>
      </c>
      <c r="C4248" s="772" t="s">
        <v>5856</v>
      </c>
      <c r="D4248" s="17" t="s">
        <v>16736</v>
      </c>
      <c r="E4248" s="825">
        <v>0</v>
      </c>
      <c r="F4248" s="772">
        <v>0</v>
      </c>
      <c r="G4248" s="825"/>
      <c r="H4248" s="772">
        <v>1</v>
      </c>
      <c r="I4248" s="819">
        <f t="shared" si="134"/>
        <v>0</v>
      </c>
      <c r="J4248" s="819">
        <f t="shared" si="135"/>
        <v>1</v>
      </c>
      <c r="K4248" s="941"/>
    </row>
    <row r="4249" spans="1:11">
      <c r="A4249" s="15" t="s">
        <v>6100</v>
      </c>
      <c r="B4249" s="15" t="s">
        <v>17835</v>
      </c>
      <c r="C4249" s="772" t="s">
        <v>5857</v>
      </c>
      <c r="D4249" s="17" t="s">
        <v>16737</v>
      </c>
      <c r="E4249" s="825">
        <v>0</v>
      </c>
      <c r="F4249" s="772">
        <v>0</v>
      </c>
      <c r="G4249" s="825"/>
      <c r="H4249" s="772">
        <v>1</v>
      </c>
      <c r="I4249" s="819">
        <f t="shared" si="134"/>
        <v>0</v>
      </c>
      <c r="J4249" s="819">
        <f t="shared" si="135"/>
        <v>1</v>
      </c>
      <c r="K4249" s="941"/>
    </row>
    <row r="4250" spans="1:11">
      <c r="A4250" s="15" t="s">
        <v>6100</v>
      </c>
      <c r="B4250" s="15" t="s">
        <v>17835</v>
      </c>
      <c r="C4250" s="772" t="s">
        <v>4029</v>
      </c>
      <c r="D4250" s="17" t="s">
        <v>16738</v>
      </c>
      <c r="E4250" s="825">
        <v>0</v>
      </c>
      <c r="F4250" s="772">
        <v>0</v>
      </c>
      <c r="G4250" s="825"/>
      <c r="H4250" s="772">
        <v>1</v>
      </c>
      <c r="I4250" s="819">
        <f t="shared" si="134"/>
        <v>0</v>
      </c>
      <c r="J4250" s="819">
        <f t="shared" si="135"/>
        <v>1</v>
      </c>
      <c r="K4250" s="941"/>
    </row>
    <row r="4251" spans="1:11">
      <c r="A4251" s="15" t="s">
        <v>6100</v>
      </c>
      <c r="B4251" s="15" t="s">
        <v>17835</v>
      </c>
      <c r="C4251" s="772" t="s">
        <v>4030</v>
      </c>
      <c r="D4251" s="17" t="s">
        <v>16739</v>
      </c>
      <c r="E4251" s="825">
        <v>0</v>
      </c>
      <c r="F4251" s="772">
        <v>0</v>
      </c>
      <c r="G4251" s="825"/>
      <c r="H4251" s="772">
        <v>1</v>
      </c>
      <c r="I4251" s="819">
        <f t="shared" si="134"/>
        <v>0</v>
      </c>
      <c r="J4251" s="819">
        <f t="shared" si="135"/>
        <v>1</v>
      </c>
      <c r="K4251" s="941"/>
    </row>
    <row r="4252" spans="1:11">
      <c r="A4252" s="15" t="s">
        <v>6100</v>
      </c>
      <c r="B4252" s="15" t="s">
        <v>17835</v>
      </c>
      <c r="C4252" s="772" t="s">
        <v>4031</v>
      </c>
      <c r="D4252" s="17" t="s">
        <v>16740</v>
      </c>
      <c r="E4252" s="825">
        <v>0</v>
      </c>
      <c r="F4252" s="772">
        <v>0</v>
      </c>
      <c r="G4252" s="825"/>
      <c r="H4252" s="772">
        <v>1</v>
      </c>
      <c r="I4252" s="819">
        <f t="shared" si="134"/>
        <v>0</v>
      </c>
      <c r="J4252" s="819">
        <f t="shared" si="135"/>
        <v>1</v>
      </c>
      <c r="K4252" s="941"/>
    </row>
    <row r="4253" spans="1:11">
      <c r="A4253" s="15" t="s">
        <v>6100</v>
      </c>
      <c r="B4253" s="15" t="s">
        <v>17835</v>
      </c>
      <c r="C4253" s="772" t="s">
        <v>5858</v>
      </c>
      <c r="D4253" s="17" t="s">
        <v>16741</v>
      </c>
      <c r="E4253" s="825">
        <v>0</v>
      </c>
      <c r="F4253" s="772">
        <v>0</v>
      </c>
      <c r="G4253" s="825"/>
      <c r="H4253" s="772">
        <v>1</v>
      </c>
      <c r="I4253" s="819">
        <f t="shared" si="134"/>
        <v>0</v>
      </c>
      <c r="J4253" s="819">
        <f t="shared" si="135"/>
        <v>1</v>
      </c>
      <c r="K4253" s="941"/>
    </row>
    <row r="4254" spans="1:11">
      <c r="A4254" s="15" t="s">
        <v>6100</v>
      </c>
      <c r="B4254" s="15" t="s">
        <v>17835</v>
      </c>
      <c r="C4254" s="772" t="s">
        <v>5859</v>
      </c>
      <c r="D4254" s="17" t="s">
        <v>16742</v>
      </c>
      <c r="E4254" s="825">
        <v>0</v>
      </c>
      <c r="F4254" s="772">
        <v>0</v>
      </c>
      <c r="G4254" s="825"/>
      <c r="H4254" s="772">
        <v>1</v>
      </c>
      <c r="I4254" s="819">
        <f t="shared" si="134"/>
        <v>0</v>
      </c>
      <c r="J4254" s="819">
        <f t="shared" si="135"/>
        <v>1</v>
      </c>
      <c r="K4254" s="941"/>
    </row>
    <row r="4255" spans="1:11">
      <c r="A4255" s="15" t="s">
        <v>6100</v>
      </c>
      <c r="B4255" s="15" t="s">
        <v>17835</v>
      </c>
      <c r="C4255" s="772" t="s">
        <v>4477</v>
      </c>
      <c r="D4255" s="17" t="s">
        <v>16312</v>
      </c>
      <c r="E4255" s="825">
        <v>0</v>
      </c>
      <c r="F4255" s="772">
        <v>0</v>
      </c>
      <c r="G4255" s="825"/>
      <c r="H4255" s="772">
        <v>1</v>
      </c>
      <c r="I4255" s="819">
        <f t="shared" si="134"/>
        <v>0</v>
      </c>
      <c r="J4255" s="819">
        <f t="shared" si="135"/>
        <v>1</v>
      </c>
      <c r="K4255" s="941"/>
    </row>
    <row r="4256" spans="1:11">
      <c r="A4256" s="15" t="s">
        <v>6100</v>
      </c>
      <c r="B4256" s="15" t="s">
        <v>17835</v>
      </c>
      <c r="C4256" s="772" t="s">
        <v>4032</v>
      </c>
      <c r="D4256" s="17" t="s">
        <v>16503</v>
      </c>
      <c r="E4256" s="825">
        <v>0</v>
      </c>
      <c r="F4256" s="772">
        <v>0</v>
      </c>
      <c r="G4256" s="825">
        <v>39</v>
      </c>
      <c r="H4256" s="772">
        <v>67</v>
      </c>
      <c r="I4256" s="819">
        <f t="shared" si="134"/>
        <v>39</v>
      </c>
      <c r="J4256" s="819">
        <f t="shared" si="135"/>
        <v>67</v>
      </c>
      <c r="K4256" s="941"/>
    </row>
    <row r="4257" spans="1:11">
      <c r="A4257" s="15" t="s">
        <v>6100</v>
      </c>
      <c r="B4257" s="15" t="s">
        <v>17835</v>
      </c>
      <c r="C4257" s="772" t="s">
        <v>5860</v>
      </c>
      <c r="D4257" s="17" t="s">
        <v>16743</v>
      </c>
      <c r="E4257" s="825">
        <v>0</v>
      </c>
      <c r="F4257" s="772">
        <v>0</v>
      </c>
      <c r="G4257" s="825">
        <v>15</v>
      </c>
      <c r="H4257" s="772">
        <v>15</v>
      </c>
      <c r="I4257" s="819">
        <f t="shared" si="134"/>
        <v>15</v>
      </c>
      <c r="J4257" s="819">
        <f t="shared" si="135"/>
        <v>15</v>
      </c>
      <c r="K4257" s="941"/>
    </row>
    <row r="4258" spans="1:11">
      <c r="A4258" s="15" t="s">
        <v>6100</v>
      </c>
      <c r="B4258" s="15" t="s">
        <v>17835</v>
      </c>
      <c r="C4258" s="772" t="s">
        <v>4033</v>
      </c>
      <c r="D4258" s="17" t="s">
        <v>16744</v>
      </c>
      <c r="E4258" s="825">
        <v>0</v>
      </c>
      <c r="F4258" s="772">
        <v>0</v>
      </c>
      <c r="G4258" s="825">
        <v>40</v>
      </c>
      <c r="H4258" s="772">
        <v>65</v>
      </c>
      <c r="I4258" s="819">
        <f t="shared" si="134"/>
        <v>40</v>
      </c>
      <c r="J4258" s="819">
        <f t="shared" si="135"/>
        <v>65</v>
      </c>
      <c r="K4258" s="941"/>
    </row>
    <row r="4259" spans="1:11">
      <c r="A4259" s="15" t="s">
        <v>6100</v>
      </c>
      <c r="B4259" s="15" t="s">
        <v>17835</v>
      </c>
      <c r="C4259" s="772" t="s">
        <v>4034</v>
      </c>
      <c r="D4259" s="17" t="s">
        <v>16745</v>
      </c>
      <c r="E4259" s="825">
        <v>0</v>
      </c>
      <c r="F4259" s="772">
        <v>0</v>
      </c>
      <c r="G4259" s="825">
        <v>3</v>
      </c>
      <c r="H4259" s="772">
        <v>2</v>
      </c>
      <c r="I4259" s="819">
        <f t="shared" si="134"/>
        <v>3</v>
      </c>
      <c r="J4259" s="819">
        <f t="shared" si="135"/>
        <v>2</v>
      </c>
      <c r="K4259" s="941"/>
    </row>
    <row r="4260" spans="1:11">
      <c r="A4260" s="15" t="s">
        <v>6100</v>
      </c>
      <c r="B4260" s="15" t="s">
        <v>17835</v>
      </c>
      <c r="C4260" s="772" t="s">
        <v>4035</v>
      </c>
      <c r="D4260" s="17" t="s">
        <v>5861</v>
      </c>
      <c r="E4260" s="825">
        <v>0</v>
      </c>
      <c r="F4260" s="772">
        <v>0</v>
      </c>
      <c r="G4260" s="825">
        <v>5</v>
      </c>
      <c r="H4260" s="772">
        <v>6</v>
      </c>
      <c r="I4260" s="819">
        <f t="shared" si="134"/>
        <v>5</v>
      </c>
      <c r="J4260" s="819">
        <f t="shared" si="135"/>
        <v>6</v>
      </c>
      <c r="K4260" s="941"/>
    </row>
    <row r="4261" spans="1:11">
      <c r="A4261" s="15" t="s">
        <v>6100</v>
      </c>
      <c r="B4261" s="15" t="s">
        <v>17835</v>
      </c>
      <c r="C4261" s="772" t="s">
        <v>4036</v>
      </c>
      <c r="D4261" s="17" t="s">
        <v>16313</v>
      </c>
      <c r="E4261" s="825">
        <v>0</v>
      </c>
      <c r="F4261" s="772">
        <v>0</v>
      </c>
      <c r="G4261" s="825">
        <v>1</v>
      </c>
      <c r="H4261" s="772">
        <v>5</v>
      </c>
      <c r="I4261" s="819">
        <f t="shared" si="134"/>
        <v>1</v>
      </c>
      <c r="J4261" s="819">
        <f t="shared" si="135"/>
        <v>5</v>
      </c>
      <c r="K4261" s="941"/>
    </row>
    <row r="4262" spans="1:11">
      <c r="A4262" s="15" t="s">
        <v>6100</v>
      </c>
      <c r="B4262" s="15" t="s">
        <v>17835</v>
      </c>
      <c r="C4262" s="772" t="s">
        <v>4478</v>
      </c>
      <c r="D4262" s="17" t="s">
        <v>16314</v>
      </c>
      <c r="E4262" s="825">
        <v>0</v>
      </c>
      <c r="F4262" s="772">
        <v>0</v>
      </c>
      <c r="G4262" s="825">
        <v>1</v>
      </c>
      <c r="H4262" s="772">
        <v>5</v>
      </c>
      <c r="I4262" s="819">
        <f t="shared" si="134"/>
        <v>1</v>
      </c>
      <c r="J4262" s="819">
        <f t="shared" si="135"/>
        <v>5</v>
      </c>
      <c r="K4262" s="941"/>
    </row>
    <row r="4263" spans="1:11">
      <c r="A4263" s="15" t="s">
        <v>6100</v>
      </c>
      <c r="B4263" s="15" t="s">
        <v>17835</v>
      </c>
      <c r="C4263" s="772" t="s">
        <v>5862</v>
      </c>
      <c r="D4263" s="17" t="s">
        <v>16746</v>
      </c>
      <c r="E4263" s="825">
        <v>0</v>
      </c>
      <c r="F4263" s="772">
        <v>0</v>
      </c>
      <c r="G4263" s="825"/>
      <c r="H4263" s="772">
        <v>1</v>
      </c>
      <c r="I4263" s="819">
        <f t="shared" si="134"/>
        <v>0</v>
      </c>
      <c r="J4263" s="819">
        <f t="shared" si="135"/>
        <v>1</v>
      </c>
      <c r="K4263" s="941"/>
    </row>
    <row r="4264" spans="1:11">
      <c r="A4264" s="15" t="s">
        <v>6100</v>
      </c>
      <c r="B4264" s="15" t="s">
        <v>17835</v>
      </c>
      <c r="C4264" s="772" t="s">
        <v>4479</v>
      </c>
      <c r="D4264" s="17" t="s">
        <v>16315</v>
      </c>
      <c r="E4264" s="825">
        <v>0</v>
      </c>
      <c r="F4264" s="772">
        <v>0</v>
      </c>
      <c r="G4264" s="825">
        <v>7</v>
      </c>
      <c r="H4264" s="772">
        <v>6</v>
      </c>
      <c r="I4264" s="819">
        <f t="shared" si="134"/>
        <v>7</v>
      </c>
      <c r="J4264" s="819">
        <f t="shared" si="135"/>
        <v>6</v>
      </c>
      <c r="K4264" s="941"/>
    </row>
    <row r="4265" spans="1:11">
      <c r="A4265" s="15" t="s">
        <v>6100</v>
      </c>
      <c r="B4265" s="15" t="s">
        <v>17835</v>
      </c>
      <c r="C4265" s="772" t="s">
        <v>5863</v>
      </c>
      <c r="D4265" s="17" t="s">
        <v>16747</v>
      </c>
      <c r="E4265" s="825">
        <v>0</v>
      </c>
      <c r="F4265" s="772">
        <v>0</v>
      </c>
      <c r="G4265" s="825"/>
      <c r="H4265" s="772">
        <v>1</v>
      </c>
      <c r="I4265" s="819">
        <f t="shared" si="134"/>
        <v>0</v>
      </c>
      <c r="J4265" s="819">
        <f t="shared" si="135"/>
        <v>1</v>
      </c>
      <c r="K4265" s="941"/>
    </row>
    <row r="4266" spans="1:11">
      <c r="A4266" s="15" t="s">
        <v>6100</v>
      </c>
      <c r="B4266" s="15" t="s">
        <v>17835</v>
      </c>
      <c r="C4266" s="772" t="s">
        <v>3865</v>
      </c>
      <c r="D4266" s="17" t="s">
        <v>16052</v>
      </c>
      <c r="E4266" s="825">
        <v>0</v>
      </c>
      <c r="F4266" s="772">
        <v>0</v>
      </c>
      <c r="G4266" s="825">
        <v>52</v>
      </c>
      <c r="H4266" s="772">
        <v>45</v>
      </c>
      <c r="I4266" s="819">
        <f t="shared" si="134"/>
        <v>52</v>
      </c>
      <c r="J4266" s="819">
        <f t="shared" si="135"/>
        <v>45</v>
      </c>
      <c r="K4266" s="941"/>
    </row>
    <row r="4267" spans="1:11">
      <c r="A4267" s="15" t="s">
        <v>6100</v>
      </c>
      <c r="B4267" s="15" t="s">
        <v>17835</v>
      </c>
      <c r="C4267" s="772" t="s">
        <v>5864</v>
      </c>
      <c r="D4267" s="17" t="s">
        <v>16748</v>
      </c>
      <c r="E4267" s="825">
        <v>0</v>
      </c>
      <c r="F4267" s="772">
        <v>0</v>
      </c>
      <c r="G4267" s="825">
        <v>2</v>
      </c>
      <c r="H4267" s="772">
        <v>1</v>
      </c>
      <c r="I4267" s="819">
        <f t="shared" si="134"/>
        <v>2</v>
      </c>
      <c r="J4267" s="819">
        <f t="shared" si="135"/>
        <v>1</v>
      </c>
      <c r="K4267" s="941"/>
    </row>
    <row r="4268" spans="1:11">
      <c r="A4268" s="15" t="s">
        <v>6100</v>
      </c>
      <c r="B4268" s="15" t="s">
        <v>17835</v>
      </c>
      <c r="C4268" s="772" t="s">
        <v>5865</v>
      </c>
      <c r="D4268" s="17" t="s">
        <v>16749</v>
      </c>
      <c r="E4268" s="825">
        <v>0</v>
      </c>
      <c r="F4268" s="772">
        <v>0</v>
      </c>
      <c r="G4268" s="825"/>
      <c r="H4268" s="772">
        <v>1</v>
      </c>
      <c r="I4268" s="819">
        <f t="shared" si="134"/>
        <v>0</v>
      </c>
      <c r="J4268" s="819">
        <f t="shared" si="135"/>
        <v>1</v>
      </c>
      <c r="K4268" s="941"/>
    </row>
    <row r="4269" spans="1:11">
      <c r="A4269" s="15" t="s">
        <v>6100</v>
      </c>
      <c r="B4269" s="15" t="s">
        <v>17835</v>
      </c>
      <c r="C4269" s="772" t="s">
        <v>5866</v>
      </c>
      <c r="D4269" s="17" t="s">
        <v>16750</v>
      </c>
      <c r="E4269" s="825">
        <v>0</v>
      </c>
      <c r="F4269" s="772">
        <v>0</v>
      </c>
      <c r="G4269" s="825"/>
      <c r="H4269" s="772">
        <v>1</v>
      </c>
      <c r="I4269" s="819">
        <f t="shared" si="134"/>
        <v>0</v>
      </c>
      <c r="J4269" s="819">
        <f t="shared" si="135"/>
        <v>1</v>
      </c>
      <c r="K4269" s="941"/>
    </row>
    <row r="4270" spans="1:11">
      <c r="A4270" s="15" t="s">
        <v>6100</v>
      </c>
      <c r="B4270" s="15" t="s">
        <v>17835</v>
      </c>
      <c r="C4270" s="772" t="s">
        <v>5867</v>
      </c>
      <c r="D4270" s="17" t="s">
        <v>16751</v>
      </c>
      <c r="E4270" s="825">
        <v>0</v>
      </c>
      <c r="F4270" s="772">
        <v>0</v>
      </c>
      <c r="G4270" s="825"/>
      <c r="H4270" s="772">
        <v>1</v>
      </c>
      <c r="I4270" s="819">
        <f t="shared" si="134"/>
        <v>0</v>
      </c>
      <c r="J4270" s="819">
        <f t="shared" si="135"/>
        <v>1</v>
      </c>
      <c r="K4270" s="941"/>
    </row>
    <row r="4271" spans="1:11">
      <c r="A4271" s="15" t="s">
        <v>6100</v>
      </c>
      <c r="B4271" s="15" t="s">
        <v>17835</v>
      </c>
      <c r="C4271" s="772" t="s">
        <v>5868</v>
      </c>
      <c r="D4271" s="17" t="s">
        <v>16752</v>
      </c>
      <c r="E4271" s="825">
        <v>0</v>
      </c>
      <c r="F4271" s="772">
        <v>0</v>
      </c>
      <c r="G4271" s="825"/>
      <c r="H4271" s="772">
        <v>1</v>
      </c>
      <c r="I4271" s="819">
        <f t="shared" si="134"/>
        <v>0</v>
      </c>
      <c r="J4271" s="819">
        <f t="shared" si="135"/>
        <v>1</v>
      </c>
      <c r="K4271" s="941"/>
    </row>
    <row r="4272" spans="1:11">
      <c r="A4272" s="15" t="s">
        <v>6100</v>
      </c>
      <c r="B4272" s="15" t="s">
        <v>17835</v>
      </c>
      <c r="C4272" s="772" t="s">
        <v>5869</v>
      </c>
      <c r="D4272" s="17" t="s">
        <v>16753</v>
      </c>
      <c r="E4272" s="825">
        <v>0</v>
      </c>
      <c r="F4272" s="772">
        <v>0</v>
      </c>
      <c r="G4272" s="825"/>
      <c r="H4272" s="772">
        <v>1</v>
      </c>
      <c r="I4272" s="819">
        <f t="shared" si="134"/>
        <v>0</v>
      </c>
      <c r="J4272" s="819">
        <f t="shared" si="135"/>
        <v>1</v>
      </c>
      <c r="K4272" s="941"/>
    </row>
    <row r="4273" spans="1:11">
      <c r="A4273" s="15" t="s">
        <v>6100</v>
      </c>
      <c r="B4273" s="15" t="s">
        <v>17835</v>
      </c>
      <c r="C4273" s="772" t="s">
        <v>4480</v>
      </c>
      <c r="D4273" s="17" t="s">
        <v>16316</v>
      </c>
      <c r="E4273" s="825">
        <v>0</v>
      </c>
      <c r="F4273" s="772">
        <v>0</v>
      </c>
      <c r="G4273" s="825">
        <v>1</v>
      </c>
      <c r="H4273" s="772">
        <v>2</v>
      </c>
      <c r="I4273" s="819">
        <f t="shared" si="134"/>
        <v>1</v>
      </c>
      <c r="J4273" s="819">
        <f t="shared" si="135"/>
        <v>2</v>
      </c>
      <c r="K4273" s="941"/>
    </row>
    <row r="4274" spans="1:11">
      <c r="A4274" s="15" t="s">
        <v>6100</v>
      </c>
      <c r="B4274" s="15" t="s">
        <v>17835</v>
      </c>
      <c r="C4274" s="772" t="s">
        <v>1883</v>
      </c>
      <c r="D4274" s="17" t="s">
        <v>14651</v>
      </c>
      <c r="E4274" s="825">
        <v>0</v>
      </c>
      <c r="F4274" s="772">
        <v>0</v>
      </c>
      <c r="G4274" s="825">
        <v>18</v>
      </c>
      <c r="H4274" s="772">
        <v>15</v>
      </c>
      <c r="I4274" s="819">
        <f t="shared" si="134"/>
        <v>18</v>
      </c>
      <c r="J4274" s="819">
        <f t="shared" si="135"/>
        <v>15</v>
      </c>
      <c r="K4274" s="941"/>
    </row>
    <row r="4275" spans="1:11">
      <c r="A4275" s="15" t="s">
        <v>6100</v>
      </c>
      <c r="B4275" s="15" t="s">
        <v>17835</v>
      </c>
      <c r="C4275" s="772" t="s">
        <v>4481</v>
      </c>
      <c r="D4275" s="17" t="s">
        <v>16317</v>
      </c>
      <c r="E4275" s="825">
        <v>0</v>
      </c>
      <c r="F4275" s="772">
        <v>0</v>
      </c>
      <c r="G4275" s="825">
        <v>3</v>
      </c>
      <c r="H4275" s="772">
        <v>3</v>
      </c>
      <c r="I4275" s="819">
        <f t="shared" si="134"/>
        <v>3</v>
      </c>
      <c r="J4275" s="819">
        <f t="shared" si="135"/>
        <v>3</v>
      </c>
      <c r="K4275" s="941"/>
    </row>
    <row r="4276" spans="1:11">
      <c r="A4276" s="15" t="s">
        <v>6100</v>
      </c>
      <c r="B4276" s="15" t="s">
        <v>17835</v>
      </c>
      <c r="C4276" s="772" t="s">
        <v>4037</v>
      </c>
      <c r="D4276" s="17" t="s">
        <v>16318</v>
      </c>
      <c r="E4276" s="825">
        <v>0</v>
      </c>
      <c r="F4276" s="772">
        <v>0</v>
      </c>
      <c r="G4276" s="825">
        <v>2</v>
      </c>
      <c r="H4276" s="772">
        <v>3</v>
      </c>
      <c r="I4276" s="819">
        <f t="shared" si="134"/>
        <v>2</v>
      </c>
      <c r="J4276" s="819">
        <f t="shared" si="135"/>
        <v>3</v>
      </c>
      <c r="K4276" s="941"/>
    </row>
    <row r="4277" spans="1:11">
      <c r="A4277" s="15" t="s">
        <v>6100</v>
      </c>
      <c r="B4277" s="15" t="s">
        <v>17835</v>
      </c>
      <c r="C4277" s="772" t="s">
        <v>4482</v>
      </c>
      <c r="D4277" s="17" t="s">
        <v>16319</v>
      </c>
      <c r="E4277" s="825">
        <v>0</v>
      </c>
      <c r="F4277" s="772">
        <v>0</v>
      </c>
      <c r="G4277" s="825"/>
      <c r="H4277" s="772">
        <v>1</v>
      </c>
      <c r="I4277" s="819">
        <f t="shared" si="134"/>
        <v>0</v>
      </c>
      <c r="J4277" s="819">
        <f t="shared" si="135"/>
        <v>1</v>
      </c>
      <c r="K4277" s="941"/>
    </row>
    <row r="4278" spans="1:11">
      <c r="A4278" s="15" t="s">
        <v>6100</v>
      </c>
      <c r="B4278" s="15" t="s">
        <v>17835</v>
      </c>
      <c r="C4278" s="772" t="s">
        <v>4483</v>
      </c>
      <c r="D4278" s="17" t="s">
        <v>16320</v>
      </c>
      <c r="E4278" s="825">
        <v>0</v>
      </c>
      <c r="F4278" s="772">
        <v>0</v>
      </c>
      <c r="G4278" s="825">
        <v>3</v>
      </c>
      <c r="H4278" s="772">
        <v>1</v>
      </c>
      <c r="I4278" s="819">
        <f t="shared" si="134"/>
        <v>3</v>
      </c>
      <c r="J4278" s="819">
        <f t="shared" si="135"/>
        <v>1</v>
      </c>
      <c r="K4278" s="941"/>
    </row>
    <row r="4279" spans="1:11">
      <c r="A4279" s="15" t="s">
        <v>6100</v>
      </c>
      <c r="B4279" s="15" t="s">
        <v>17835</v>
      </c>
      <c r="C4279" s="772" t="s">
        <v>4484</v>
      </c>
      <c r="D4279" s="17" t="s">
        <v>16321</v>
      </c>
      <c r="E4279" s="825">
        <v>0</v>
      </c>
      <c r="F4279" s="772">
        <v>0</v>
      </c>
      <c r="G4279" s="825">
        <v>6</v>
      </c>
      <c r="H4279" s="772">
        <v>6</v>
      </c>
      <c r="I4279" s="819">
        <f t="shared" si="134"/>
        <v>6</v>
      </c>
      <c r="J4279" s="819">
        <f t="shared" si="135"/>
        <v>6</v>
      </c>
      <c r="K4279" s="941"/>
    </row>
    <row r="4280" spans="1:11">
      <c r="A4280" s="15" t="s">
        <v>6100</v>
      </c>
      <c r="B4280" s="15" t="s">
        <v>17835</v>
      </c>
      <c r="C4280" s="772" t="s">
        <v>4485</v>
      </c>
      <c r="D4280" s="17" t="s">
        <v>16322</v>
      </c>
      <c r="E4280" s="825">
        <v>0</v>
      </c>
      <c r="F4280" s="772">
        <v>0</v>
      </c>
      <c r="G4280" s="825">
        <v>2</v>
      </c>
      <c r="H4280" s="772">
        <v>3</v>
      </c>
      <c r="I4280" s="819">
        <f t="shared" si="134"/>
        <v>2</v>
      </c>
      <c r="J4280" s="819">
        <f t="shared" si="135"/>
        <v>3</v>
      </c>
      <c r="K4280" s="941"/>
    </row>
    <row r="4281" spans="1:11">
      <c r="A4281" s="15" t="s">
        <v>6100</v>
      </c>
      <c r="B4281" s="15" t="s">
        <v>17835</v>
      </c>
      <c r="C4281" s="772" t="s">
        <v>4486</v>
      </c>
      <c r="D4281" s="17" t="s">
        <v>16323</v>
      </c>
      <c r="E4281" s="825">
        <v>0</v>
      </c>
      <c r="F4281" s="772">
        <v>0</v>
      </c>
      <c r="G4281" s="825">
        <v>2</v>
      </c>
      <c r="H4281" s="772">
        <v>1</v>
      </c>
      <c r="I4281" s="819">
        <f t="shared" si="134"/>
        <v>2</v>
      </c>
      <c r="J4281" s="819">
        <f t="shared" si="135"/>
        <v>1</v>
      </c>
      <c r="K4281" s="941"/>
    </row>
    <row r="4282" spans="1:11">
      <c r="A4282" s="15" t="s">
        <v>6100</v>
      </c>
      <c r="B4282" s="15" t="s">
        <v>17835</v>
      </c>
      <c r="C4282" s="772" t="s">
        <v>4487</v>
      </c>
      <c r="D4282" s="17" t="s">
        <v>16324</v>
      </c>
      <c r="E4282" s="825">
        <v>0</v>
      </c>
      <c r="F4282" s="772">
        <v>0</v>
      </c>
      <c r="G4282" s="825"/>
      <c r="H4282" s="772">
        <v>3</v>
      </c>
      <c r="I4282" s="819">
        <f t="shared" si="134"/>
        <v>0</v>
      </c>
      <c r="J4282" s="819">
        <f t="shared" si="135"/>
        <v>3</v>
      </c>
      <c r="K4282" s="941"/>
    </row>
    <row r="4283" spans="1:11">
      <c r="A4283" s="15" t="s">
        <v>6100</v>
      </c>
      <c r="B4283" s="15" t="s">
        <v>17835</v>
      </c>
      <c r="C4283" s="772" t="s">
        <v>1884</v>
      </c>
      <c r="D4283" s="17" t="s">
        <v>14652</v>
      </c>
      <c r="E4283" s="825">
        <v>0</v>
      </c>
      <c r="F4283" s="772">
        <v>0</v>
      </c>
      <c r="G4283" s="825">
        <v>66</v>
      </c>
      <c r="H4283" s="772">
        <v>100</v>
      </c>
      <c r="I4283" s="819">
        <f t="shared" si="134"/>
        <v>66</v>
      </c>
      <c r="J4283" s="819">
        <f t="shared" si="135"/>
        <v>100</v>
      </c>
      <c r="K4283" s="941"/>
    </row>
    <row r="4284" spans="1:11">
      <c r="A4284" s="15" t="s">
        <v>6100</v>
      </c>
      <c r="B4284" s="15" t="s">
        <v>17835</v>
      </c>
      <c r="C4284" s="772" t="s">
        <v>3444</v>
      </c>
      <c r="D4284" s="17" t="s">
        <v>15763</v>
      </c>
      <c r="E4284" s="825">
        <v>0</v>
      </c>
      <c r="F4284" s="772">
        <v>0</v>
      </c>
      <c r="G4284" s="825">
        <v>7</v>
      </c>
      <c r="H4284" s="772">
        <v>5</v>
      </c>
      <c r="I4284" s="819">
        <f t="shared" si="134"/>
        <v>7</v>
      </c>
      <c r="J4284" s="819">
        <f t="shared" si="135"/>
        <v>5</v>
      </c>
      <c r="K4284" s="941"/>
    </row>
    <row r="4285" spans="1:11">
      <c r="A4285" s="15" t="s">
        <v>6100</v>
      </c>
      <c r="B4285" s="15" t="s">
        <v>17835</v>
      </c>
      <c r="C4285" s="772" t="s">
        <v>4039</v>
      </c>
      <c r="D4285" s="17" t="s">
        <v>16754</v>
      </c>
      <c r="E4285" s="825">
        <v>0</v>
      </c>
      <c r="F4285" s="772">
        <v>0</v>
      </c>
      <c r="G4285" s="825">
        <v>2</v>
      </c>
      <c r="H4285" s="772">
        <v>2</v>
      </c>
      <c r="I4285" s="819">
        <f t="shared" si="134"/>
        <v>2</v>
      </c>
      <c r="J4285" s="819">
        <f t="shared" si="135"/>
        <v>2</v>
      </c>
      <c r="K4285" s="941"/>
    </row>
    <row r="4286" spans="1:11">
      <c r="A4286" s="15" t="s">
        <v>6100</v>
      </c>
      <c r="B4286" s="15" t="s">
        <v>17835</v>
      </c>
      <c r="C4286" s="772" t="s">
        <v>4040</v>
      </c>
      <c r="D4286" s="17" t="s">
        <v>16755</v>
      </c>
      <c r="E4286" s="825">
        <v>0</v>
      </c>
      <c r="F4286" s="772">
        <v>0</v>
      </c>
      <c r="G4286" s="825">
        <v>1</v>
      </c>
      <c r="H4286" s="772">
        <v>1</v>
      </c>
      <c r="I4286" s="819">
        <f t="shared" si="134"/>
        <v>1</v>
      </c>
      <c r="J4286" s="819">
        <f t="shared" si="135"/>
        <v>1</v>
      </c>
      <c r="K4286" s="941"/>
    </row>
    <row r="4287" spans="1:11">
      <c r="A4287" s="15" t="s">
        <v>6100</v>
      </c>
      <c r="B4287" s="15" t="s">
        <v>17835</v>
      </c>
      <c r="C4287" s="772" t="s">
        <v>4041</v>
      </c>
      <c r="D4287" s="17" t="s">
        <v>16756</v>
      </c>
      <c r="E4287" s="825">
        <v>0</v>
      </c>
      <c r="F4287" s="772">
        <v>0</v>
      </c>
      <c r="G4287" s="825"/>
      <c r="H4287" s="772">
        <v>1</v>
      </c>
      <c r="I4287" s="819">
        <f t="shared" si="134"/>
        <v>0</v>
      </c>
      <c r="J4287" s="819">
        <f t="shared" si="135"/>
        <v>1</v>
      </c>
      <c r="K4287" s="941"/>
    </row>
    <row r="4288" spans="1:11">
      <c r="A4288" s="15" t="s">
        <v>6100</v>
      </c>
      <c r="B4288" s="15" t="s">
        <v>17835</v>
      </c>
      <c r="C4288" s="772" t="s">
        <v>4042</v>
      </c>
      <c r="D4288" s="17" t="s">
        <v>16757</v>
      </c>
      <c r="E4288" s="825">
        <v>0</v>
      </c>
      <c r="F4288" s="772">
        <v>0</v>
      </c>
      <c r="G4288" s="825">
        <v>1</v>
      </c>
      <c r="H4288" s="772">
        <v>3</v>
      </c>
      <c r="I4288" s="819">
        <f t="shared" si="134"/>
        <v>1</v>
      </c>
      <c r="J4288" s="819">
        <f t="shared" si="135"/>
        <v>3</v>
      </c>
      <c r="K4288" s="941"/>
    </row>
    <row r="4289" spans="1:11">
      <c r="A4289" s="15" t="s">
        <v>6100</v>
      </c>
      <c r="B4289" s="15" t="s">
        <v>17835</v>
      </c>
      <c r="C4289" s="772" t="s">
        <v>4043</v>
      </c>
      <c r="D4289" s="17" t="s">
        <v>16758</v>
      </c>
      <c r="E4289" s="825">
        <v>0</v>
      </c>
      <c r="F4289" s="772">
        <v>0</v>
      </c>
      <c r="G4289" s="825"/>
      <c r="H4289" s="772">
        <v>1</v>
      </c>
      <c r="I4289" s="819">
        <f t="shared" si="134"/>
        <v>0</v>
      </c>
      <c r="J4289" s="819">
        <f t="shared" si="135"/>
        <v>1</v>
      </c>
      <c r="K4289" s="941"/>
    </row>
    <row r="4290" spans="1:11">
      <c r="A4290" s="15" t="s">
        <v>6100</v>
      </c>
      <c r="B4290" s="15" t="s">
        <v>17835</v>
      </c>
      <c r="C4290" s="772" t="s">
        <v>4488</v>
      </c>
      <c r="D4290" s="17" t="s">
        <v>16325</v>
      </c>
      <c r="E4290" s="825">
        <v>0</v>
      </c>
      <c r="F4290" s="772">
        <v>0</v>
      </c>
      <c r="G4290" s="825"/>
      <c r="H4290" s="772">
        <v>1</v>
      </c>
      <c r="I4290" s="819">
        <f t="shared" ref="I4290:I4353" si="136">E4290+G4290</f>
        <v>0</v>
      </c>
      <c r="J4290" s="819">
        <f t="shared" ref="J4290:J4353" si="137">F4290+H4290</f>
        <v>1</v>
      </c>
      <c r="K4290" s="941"/>
    </row>
    <row r="4291" spans="1:11">
      <c r="A4291" s="15" t="s">
        <v>6100</v>
      </c>
      <c r="B4291" s="15" t="s">
        <v>17835</v>
      </c>
      <c r="C4291" s="772" t="s">
        <v>5870</v>
      </c>
      <c r="D4291" s="17" t="s">
        <v>16759</v>
      </c>
      <c r="E4291" s="825">
        <v>0</v>
      </c>
      <c r="F4291" s="772">
        <v>0</v>
      </c>
      <c r="G4291" s="825"/>
      <c r="H4291" s="772">
        <v>1</v>
      </c>
      <c r="I4291" s="819">
        <f t="shared" si="136"/>
        <v>0</v>
      </c>
      <c r="J4291" s="819">
        <f t="shared" si="137"/>
        <v>1</v>
      </c>
      <c r="K4291" s="941"/>
    </row>
    <row r="4292" spans="1:11">
      <c r="A4292" s="15" t="s">
        <v>6100</v>
      </c>
      <c r="B4292" s="15" t="s">
        <v>17835</v>
      </c>
      <c r="C4292" s="772" t="s">
        <v>5871</v>
      </c>
      <c r="D4292" s="17" t="s">
        <v>16760</v>
      </c>
      <c r="E4292" s="825">
        <v>0</v>
      </c>
      <c r="F4292" s="772">
        <v>0</v>
      </c>
      <c r="G4292" s="825"/>
      <c r="H4292" s="772">
        <v>1</v>
      </c>
      <c r="I4292" s="819">
        <f t="shared" si="136"/>
        <v>0</v>
      </c>
      <c r="J4292" s="819">
        <f t="shared" si="137"/>
        <v>1</v>
      </c>
      <c r="K4292" s="941"/>
    </row>
    <row r="4293" spans="1:11">
      <c r="A4293" s="15" t="s">
        <v>6100</v>
      </c>
      <c r="B4293" s="15" t="s">
        <v>17835</v>
      </c>
      <c r="C4293" s="772" t="s">
        <v>5872</v>
      </c>
      <c r="D4293" s="17" t="s">
        <v>16761</v>
      </c>
      <c r="E4293" s="825">
        <v>0</v>
      </c>
      <c r="F4293" s="772">
        <v>0</v>
      </c>
      <c r="G4293" s="825"/>
      <c r="H4293" s="772">
        <v>1</v>
      </c>
      <c r="I4293" s="819">
        <f t="shared" si="136"/>
        <v>0</v>
      </c>
      <c r="J4293" s="819">
        <f t="shared" si="137"/>
        <v>1</v>
      </c>
      <c r="K4293" s="941"/>
    </row>
    <row r="4294" spans="1:11">
      <c r="A4294" s="15" t="s">
        <v>6100</v>
      </c>
      <c r="B4294" s="15" t="s">
        <v>17835</v>
      </c>
      <c r="C4294" s="772" t="s">
        <v>4489</v>
      </c>
      <c r="D4294" s="17" t="s">
        <v>16326</v>
      </c>
      <c r="E4294" s="825">
        <v>0</v>
      </c>
      <c r="F4294" s="772">
        <v>0</v>
      </c>
      <c r="G4294" s="825">
        <v>12</v>
      </c>
      <c r="H4294" s="772">
        <v>20</v>
      </c>
      <c r="I4294" s="819">
        <f t="shared" si="136"/>
        <v>12</v>
      </c>
      <c r="J4294" s="819">
        <f t="shared" si="137"/>
        <v>20</v>
      </c>
      <c r="K4294" s="941"/>
    </row>
    <row r="4295" spans="1:11">
      <c r="A4295" s="15" t="s">
        <v>6100</v>
      </c>
      <c r="B4295" s="15" t="s">
        <v>17835</v>
      </c>
      <c r="C4295" s="772" t="s">
        <v>5873</v>
      </c>
      <c r="D4295" s="17" t="s">
        <v>16762</v>
      </c>
      <c r="E4295" s="825">
        <v>0</v>
      </c>
      <c r="F4295" s="772">
        <v>0</v>
      </c>
      <c r="G4295" s="825">
        <v>3</v>
      </c>
      <c r="H4295" s="772">
        <v>13</v>
      </c>
      <c r="I4295" s="819">
        <f t="shared" si="136"/>
        <v>3</v>
      </c>
      <c r="J4295" s="819">
        <f t="shared" si="137"/>
        <v>13</v>
      </c>
      <c r="K4295" s="941"/>
    </row>
    <row r="4296" spans="1:11">
      <c r="A4296" s="15" t="s">
        <v>6100</v>
      </c>
      <c r="B4296" s="15" t="s">
        <v>17835</v>
      </c>
      <c r="C4296" s="772" t="s">
        <v>5874</v>
      </c>
      <c r="D4296" s="17" t="s">
        <v>16763</v>
      </c>
      <c r="E4296" s="825">
        <v>0</v>
      </c>
      <c r="F4296" s="772">
        <v>0</v>
      </c>
      <c r="G4296" s="825"/>
      <c r="H4296" s="772">
        <v>1</v>
      </c>
      <c r="I4296" s="819">
        <f t="shared" si="136"/>
        <v>0</v>
      </c>
      <c r="J4296" s="819">
        <f t="shared" si="137"/>
        <v>1</v>
      </c>
      <c r="K4296" s="941"/>
    </row>
    <row r="4297" spans="1:11">
      <c r="A4297" s="15" t="s">
        <v>6100</v>
      </c>
      <c r="B4297" s="15" t="s">
        <v>17835</v>
      </c>
      <c r="C4297" s="772" t="s">
        <v>4044</v>
      </c>
      <c r="D4297" s="17" t="s">
        <v>16764</v>
      </c>
      <c r="E4297" s="825">
        <v>0</v>
      </c>
      <c r="F4297" s="772">
        <v>0</v>
      </c>
      <c r="G4297" s="825">
        <v>1</v>
      </c>
      <c r="H4297" s="772">
        <v>3</v>
      </c>
      <c r="I4297" s="819">
        <f t="shared" si="136"/>
        <v>1</v>
      </c>
      <c r="J4297" s="819">
        <f t="shared" si="137"/>
        <v>3</v>
      </c>
      <c r="K4297" s="941"/>
    </row>
    <row r="4298" spans="1:11">
      <c r="A4298" s="15" t="s">
        <v>6100</v>
      </c>
      <c r="B4298" s="15" t="s">
        <v>17835</v>
      </c>
      <c r="C4298" s="772" t="s">
        <v>4045</v>
      </c>
      <c r="D4298" s="17" t="s">
        <v>16765</v>
      </c>
      <c r="E4298" s="825">
        <v>0</v>
      </c>
      <c r="F4298" s="772">
        <v>0</v>
      </c>
      <c r="G4298" s="825">
        <v>22</v>
      </c>
      <c r="H4298" s="772">
        <v>21</v>
      </c>
      <c r="I4298" s="819">
        <f t="shared" si="136"/>
        <v>22</v>
      </c>
      <c r="J4298" s="819">
        <f t="shared" si="137"/>
        <v>21</v>
      </c>
      <c r="K4298" s="941"/>
    </row>
    <row r="4299" spans="1:11">
      <c r="A4299" s="15" t="s">
        <v>6100</v>
      </c>
      <c r="B4299" s="15" t="s">
        <v>17835</v>
      </c>
      <c r="C4299" s="772" t="s">
        <v>4046</v>
      </c>
      <c r="D4299" s="17" t="s">
        <v>16766</v>
      </c>
      <c r="E4299" s="825">
        <v>0</v>
      </c>
      <c r="F4299" s="772">
        <v>0</v>
      </c>
      <c r="G4299" s="825"/>
      <c r="H4299" s="772">
        <v>1</v>
      </c>
      <c r="I4299" s="819">
        <f t="shared" si="136"/>
        <v>0</v>
      </c>
      <c r="J4299" s="819">
        <f t="shared" si="137"/>
        <v>1</v>
      </c>
      <c r="K4299" s="941"/>
    </row>
    <row r="4300" spans="1:11">
      <c r="A4300" s="15" t="s">
        <v>6100</v>
      </c>
      <c r="B4300" s="15" t="s">
        <v>17835</v>
      </c>
      <c r="C4300" s="772" t="s">
        <v>4047</v>
      </c>
      <c r="D4300" s="17" t="s">
        <v>16767</v>
      </c>
      <c r="E4300" s="825">
        <v>0</v>
      </c>
      <c r="F4300" s="772">
        <v>0</v>
      </c>
      <c r="G4300" s="825"/>
      <c r="H4300" s="772">
        <v>2</v>
      </c>
      <c r="I4300" s="819">
        <f t="shared" si="136"/>
        <v>0</v>
      </c>
      <c r="J4300" s="819">
        <f t="shared" si="137"/>
        <v>2</v>
      </c>
      <c r="K4300" s="941"/>
    </row>
    <row r="4301" spans="1:11">
      <c r="A4301" s="15" t="s">
        <v>6100</v>
      </c>
      <c r="B4301" s="15" t="s">
        <v>17835</v>
      </c>
      <c r="C4301" s="772" t="s">
        <v>4048</v>
      </c>
      <c r="D4301" s="17" t="s">
        <v>16768</v>
      </c>
      <c r="E4301" s="825">
        <v>0</v>
      </c>
      <c r="F4301" s="772">
        <v>0</v>
      </c>
      <c r="G4301" s="825"/>
      <c r="H4301" s="772">
        <v>1</v>
      </c>
      <c r="I4301" s="819">
        <f t="shared" si="136"/>
        <v>0</v>
      </c>
      <c r="J4301" s="819">
        <f t="shared" si="137"/>
        <v>1</v>
      </c>
      <c r="K4301" s="941"/>
    </row>
    <row r="4302" spans="1:11">
      <c r="A4302" s="15" t="s">
        <v>6100</v>
      </c>
      <c r="B4302" s="15" t="s">
        <v>17835</v>
      </c>
      <c r="C4302" s="772" t="s">
        <v>4490</v>
      </c>
      <c r="D4302" s="17" t="s">
        <v>16327</v>
      </c>
      <c r="E4302" s="825">
        <v>0</v>
      </c>
      <c r="F4302" s="772">
        <v>0</v>
      </c>
      <c r="G4302" s="825">
        <v>3</v>
      </c>
      <c r="H4302" s="772">
        <v>2</v>
      </c>
      <c r="I4302" s="819">
        <f t="shared" si="136"/>
        <v>3</v>
      </c>
      <c r="J4302" s="819">
        <f t="shared" si="137"/>
        <v>2</v>
      </c>
      <c r="K4302" s="941"/>
    </row>
    <row r="4303" spans="1:11">
      <c r="A4303" s="15" t="s">
        <v>6100</v>
      </c>
      <c r="B4303" s="15" t="s">
        <v>17835</v>
      </c>
      <c r="C4303" s="772" t="s">
        <v>4491</v>
      </c>
      <c r="D4303" s="17" t="s">
        <v>16328</v>
      </c>
      <c r="E4303" s="825">
        <v>0</v>
      </c>
      <c r="F4303" s="772">
        <v>0</v>
      </c>
      <c r="G4303" s="825">
        <v>1</v>
      </c>
      <c r="H4303" s="772">
        <v>1</v>
      </c>
      <c r="I4303" s="819">
        <f t="shared" si="136"/>
        <v>1</v>
      </c>
      <c r="J4303" s="819">
        <f t="shared" si="137"/>
        <v>1</v>
      </c>
      <c r="K4303" s="941"/>
    </row>
    <row r="4304" spans="1:11">
      <c r="A4304" s="15" t="s">
        <v>6100</v>
      </c>
      <c r="B4304" s="15" t="s">
        <v>17835</v>
      </c>
      <c r="C4304" s="772" t="s">
        <v>5875</v>
      </c>
      <c r="D4304" s="17" t="s">
        <v>16769</v>
      </c>
      <c r="E4304" s="825">
        <v>0</v>
      </c>
      <c r="F4304" s="772">
        <v>0</v>
      </c>
      <c r="G4304" s="825">
        <v>1</v>
      </c>
      <c r="H4304" s="772">
        <v>1</v>
      </c>
      <c r="I4304" s="819">
        <f t="shared" si="136"/>
        <v>1</v>
      </c>
      <c r="J4304" s="819">
        <f t="shared" si="137"/>
        <v>1</v>
      </c>
      <c r="K4304" s="941"/>
    </row>
    <row r="4305" spans="1:11">
      <c r="A4305" s="15" t="s">
        <v>6100</v>
      </c>
      <c r="B4305" s="15" t="s">
        <v>17835</v>
      </c>
      <c r="C4305" s="772" t="s">
        <v>5876</v>
      </c>
      <c r="D4305" s="17" t="s">
        <v>16770</v>
      </c>
      <c r="E4305" s="825">
        <v>0</v>
      </c>
      <c r="F4305" s="772">
        <v>0</v>
      </c>
      <c r="G4305" s="825"/>
      <c r="H4305" s="772">
        <v>1</v>
      </c>
      <c r="I4305" s="819">
        <f t="shared" si="136"/>
        <v>0</v>
      </c>
      <c r="J4305" s="819">
        <f t="shared" si="137"/>
        <v>1</v>
      </c>
      <c r="K4305" s="941"/>
    </row>
    <row r="4306" spans="1:11">
      <c r="A4306" s="15" t="s">
        <v>6100</v>
      </c>
      <c r="B4306" s="15" t="s">
        <v>17835</v>
      </c>
      <c r="C4306" s="772" t="s">
        <v>5877</v>
      </c>
      <c r="D4306" s="17" t="s">
        <v>16771</v>
      </c>
      <c r="E4306" s="825">
        <v>0</v>
      </c>
      <c r="F4306" s="772">
        <v>0</v>
      </c>
      <c r="G4306" s="825">
        <v>7</v>
      </c>
      <c r="H4306" s="772">
        <v>8</v>
      </c>
      <c r="I4306" s="819">
        <f t="shared" si="136"/>
        <v>7</v>
      </c>
      <c r="J4306" s="819">
        <f t="shared" si="137"/>
        <v>8</v>
      </c>
      <c r="K4306" s="941"/>
    </row>
    <row r="4307" spans="1:11">
      <c r="A4307" s="15" t="s">
        <v>6100</v>
      </c>
      <c r="B4307" s="15" t="s">
        <v>17835</v>
      </c>
      <c r="C4307" s="772" t="s">
        <v>5878</v>
      </c>
      <c r="D4307" s="17" t="s">
        <v>16772</v>
      </c>
      <c r="E4307" s="825">
        <v>0</v>
      </c>
      <c r="F4307" s="772">
        <v>0</v>
      </c>
      <c r="G4307" s="825"/>
      <c r="H4307" s="772">
        <v>1</v>
      </c>
      <c r="I4307" s="819">
        <f t="shared" si="136"/>
        <v>0</v>
      </c>
      <c r="J4307" s="819">
        <f t="shared" si="137"/>
        <v>1</v>
      </c>
      <c r="K4307" s="941"/>
    </row>
    <row r="4308" spans="1:11">
      <c r="A4308" s="15" t="s">
        <v>6100</v>
      </c>
      <c r="B4308" s="15" t="s">
        <v>17835</v>
      </c>
      <c r="C4308" s="772" t="s">
        <v>5879</v>
      </c>
      <c r="D4308" s="17" t="s">
        <v>16773</v>
      </c>
      <c r="E4308" s="825">
        <v>0</v>
      </c>
      <c r="F4308" s="772">
        <v>0</v>
      </c>
      <c r="G4308" s="825"/>
      <c r="H4308" s="772">
        <v>1</v>
      </c>
      <c r="I4308" s="819">
        <f t="shared" si="136"/>
        <v>0</v>
      </c>
      <c r="J4308" s="819">
        <f t="shared" si="137"/>
        <v>1</v>
      </c>
      <c r="K4308" s="941"/>
    </row>
    <row r="4309" spans="1:11">
      <c r="A4309" s="15" t="s">
        <v>6100</v>
      </c>
      <c r="B4309" s="15" t="s">
        <v>17835</v>
      </c>
      <c r="C4309" s="772" t="s">
        <v>5880</v>
      </c>
      <c r="D4309" s="17" t="s">
        <v>16774</v>
      </c>
      <c r="E4309" s="825">
        <v>0</v>
      </c>
      <c r="F4309" s="772">
        <v>0</v>
      </c>
      <c r="G4309" s="825"/>
      <c r="H4309" s="772">
        <v>1</v>
      </c>
      <c r="I4309" s="819">
        <f t="shared" si="136"/>
        <v>0</v>
      </c>
      <c r="J4309" s="819">
        <f t="shared" si="137"/>
        <v>1</v>
      </c>
      <c r="K4309" s="941"/>
    </row>
    <row r="4310" spans="1:11">
      <c r="A4310" s="15" t="s">
        <v>6100</v>
      </c>
      <c r="B4310" s="15" t="s">
        <v>17835</v>
      </c>
      <c r="C4310" s="772" t="s">
        <v>5881</v>
      </c>
      <c r="D4310" s="17" t="s">
        <v>16775</v>
      </c>
      <c r="E4310" s="825">
        <v>0</v>
      </c>
      <c r="F4310" s="772">
        <v>0</v>
      </c>
      <c r="G4310" s="825"/>
      <c r="H4310" s="772">
        <v>1</v>
      </c>
      <c r="I4310" s="819">
        <f t="shared" si="136"/>
        <v>0</v>
      </c>
      <c r="J4310" s="819">
        <f t="shared" si="137"/>
        <v>1</v>
      </c>
      <c r="K4310" s="941"/>
    </row>
    <row r="4311" spans="1:11">
      <c r="A4311" s="15" t="s">
        <v>6100</v>
      </c>
      <c r="B4311" s="15" t="s">
        <v>17835</v>
      </c>
      <c r="C4311" s="772" t="s">
        <v>5882</v>
      </c>
      <c r="D4311" s="17" t="s">
        <v>16776</v>
      </c>
      <c r="E4311" s="825">
        <v>0</v>
      </c>
      <c r="F4311" s="772">
        <v>0</v>
      </c>
      <c r="G4311" s="825"/>
      <c r="H4311" s="772">
        <v>1</v>
      </c>
      <c r="I4311" s="819">
        <f t="shared" si="136"/>
        <v>0</v>
      </c>
      <c r="J4311" s="819">
        <f t="shared" si="137"/>
        <v>1</v>
      </c>
      <c r="K4311" s="941"/>
    </row>
    <row r="4312" spans="1:11">
      <c r="A4312" s="15" t="s">
        <v>6100</v>
      </c>
      <c r="B4312" s="15" t="s">
        <v>17835</v>
      </c>
      <c r="C4312" s="772" t="s">
        <v>4492</v>
      </c>
      <c r="D4312" s="17" t="s">
        <v>16329</v>
      </c>
      <c r="E4312" s="825">
        <v>0</v>
      </c>
      <c r="F4312" s="772">
        <v>0</v>
      </c>
      <c r="G4312" s="825"/>
      <c r="H4312" s="772">
        <v>1</v>
      </c>
      <c r="I4312" s="819">
        <f t="shared" si="136"/>
        <v>0</v>
      </c>
      <c r="J4312" s="819">
        <f t="shared" si="137"/>
        <v>1</v>
      </c>
      <c r="K4312" s="941"/>
    </row>
    <row r="4313" spans="1:11">
      <c r="A4313" s="15" t="s">
        <v>6100</v>
      </c>
      <c r="B4313" s="15" t="s">
        <v>17835</v>
      </c>
      <c r="C4313" s="772" t="s">
        <v>5883</v>
      </c>
      <c r="D4313" s="17" t="s">
        <v>16777</v>
      </c>
      <c r="E4313" s="825">
        <v>0</v>
      </c>
      <c r="F4313" s="772">
        <v>0</v>
      </c>
      <c r="G4313" s="825"/>
      <c r="H4313" s="772">
        <v>1</v>
      </c>
      <c r="I4313" s="819">
        <f t="shared" si="136"/>
        <v>0</v>
      </c>
      <c r="J4313" s="819">
        <f t="shared" si="137"/>
        <v>1</v>
      </c>
      <c r="K4313" s="941"/>
    </row>
    <row r="4314" spans="1:11">
      <c r="A4314" s="15" t="s">
        <v>6100</v>
      </c>
      <c r="B4314" s="15" t="s">
        <v>17835</v>
      </c>
      <c r="C4314" s="772" t="s">
        <v>4493</v>
      </c>
      <c r="D4314" s="17" t="s">
        <v>16330</v>
      </c>
      <c r="E4314" s="825">
        <v>0</v>
      </c>
      <c r="F4314" s="772">
        <v>0</v>
      </c>
      <c r="G4314" s="825"/>
      <c r="H4314" s="772">
        <v>1</v>
      </c>
      <c r="I4314" s="819">
        <f t="shared" si="136"/>
        <v>0</v>
      </c>
      <c r="J4314" s="819">
        <f t="shared" si="137"/>
        <v>1</v>
      </c>
      <c r="K4314" s="941"/>
    </row>
    <row r="4315" spans="1:11">
      <c r="A4315" s="15" t="s">
        <v>6100</v>
      </c>
      <c r="B4315" s="15" t="s">
        <v>17835</v>
      </c>
      <c r="C4315" s="772" t="s">
        <v>5884</v>
      </c>
      <c r="D4315" s="17" t="s">
        <v>16778</v>
      </c>
      <c r="E4315" s="825">
        <v>0</v>
      </c>
      <c r="F4315" s="772">
        <v>0</v>
      </c>
      <c r="G4315" s="825"/>
      <c r="H4315" s="772">
        <v>1</v>
      </c>
      <c r="I4315" s="819">
        <f t="shared" si="136"/>
        <v>0</v>
      </c>
      <c r="J4315" s="819">
        <f t="shared" si="137"/>
        <v>1</v>
      </c>
      <c r="K4315" s="941"/>
    </row>
    <row r="4316" spans="1:11">
      <c r="A4316" s="15" t="s">
        <v>6100</v>
      </c>
      <c r="B4316" s="15" t="s">
        <v>17835</v>
      </c>
      <c r="C4316" s="772" t="s">
        <v>5885</v>
      </c>
      <c r="D4316" s="17" t="s">
        <v>16779</v>
      </c>
      <c r="E4316" s="825">
        <v>0</v>
      </c>
      <c r="F4316" s="772">
        <v>0</v>
      </c>
      <c r="G4316" s="825"/>
      <c r="H4316" s="772">
        <v>1</v>
      </c>
      <c r="I4316" s="819">
        <f t="shared" si="136"/>
        <v>0</v>
      </c>
      <c r="J4316" s="819">
        <f t="shared" si="137"/>
        <v>1</v>
      </c>
      <c r="K4316" s="941"/>
    </row>
    <row r="4317" spans="1:11">
      <c r="A4317" s="15" t="s">
        <v>6100</v>
      </c>
      <c r="B4317" s="15" t="s">
        <v>17835</v>
      </c>
      <c r="C4317" s="772" t="s">
        <v>4494</v>
      </c>
      <c r="D4317" s="17" t="s">
        <v>16331</v>
      </c>
      <c r="E4317" s="825">
        <v>0</v>
      </c>
      <c r="F4317" s="772">
        <v>0</v>
      </c>
      <c r="G4317" s="825"/>
      <c r="H4317" s="772">
        <v>1</v>
      </c>
      <c r="I4317" s="819">
        <f t="shared" si="136"/>
        <v>0</v>
      </c>
      <c r="J4317" s="819">
        <f t="shared" si="137"/>
        <v>1</v>
      </c>
      <c r="K4317" s="941"/>
    </row>
    <row r="4318" spans="1:11">
      <c r="A4318" s="15" t="s">
        <v>6100</v>
      </c>
      <c r="B4318" s="15" t="s">
        <v>17835</v>
      </c>
      <c r="C4318" s="772" t="s">
        <v>5886</v>
      </c>
      <c r="D4318" s="17" t="s">
        <v>5887</v>
      </c>
      <c r="E4318" s="825">
        <v>0</v>
      </c>
      <c r="F4318" s="772">
        <v>0</v>
      </c>
      <c r="G4318" s="825"/>
      <c r="H4318" s="772">
        <v>1</v>
      </c>
      <c r="I4318" s="819">
        <f t="shared" si="136"/>
        <v>0</v>
      </c>
      <c r="J4318" s="819">
        <f t="shared" si="137"/>
        <v>1</v>
      </c>
      <c r="K4318" s="941"/>
    </row>
    <row r="4319" spans="1:11">
      <c r="A4319" s="15" t="s">
        <v>6100</v>
      </c>
      <c r="B4319" s="15" t="s">
        <v>17835</v>
      </c>
      <c r="C4319" s="772" t="s">
        <v>5888</v>
      </c>
      <c r="D4319" s="17" t="s">
        <v>5889</v>
      </c>
      <c r="E4319" s="825">
        <v>0</v>
      </c>
      <c r="F4319" s="772">
        <v>0</v>
      </c>
      <c r="G4319" s="825"/>
      <c r="H4319" s="772">
        <v>1</v>
      </c>
      <c r="I4319" s="819">
        <f t="shared" si="136"/>
        <v>0</v>
      </c>
      <c r="J4319" s="819">
        <f t="shared" si="137"/>
        <v>1</v>
      </c>
      <c r="K4319" s="941"/>
    </row>
    <row r="4320" spans="1:11">
      <c r="A4320" s="15" t="s">
        <v>6100</v>
      </c>
      <c r="B4320" s="15" t="s">
        <v>17835</v>
      </c>
      <c r="C4320" s="772" t="s">
        <v>5890</v>
      </c>
      <c r="D4320" s="17" t="s">
        <v>5891</v>
      </c>
      <c r="E4320" s="825">
        <v>0</v>
      </c>
      <c r="F4320" s="772">
        <v>0</v>
      </c>
      <c r="G4320" s="825"/>
      <c r="H4320" s="772">
        <v>1</v>
      </c>
      <c r="I4320" s="819">
        <f t="shared" si="136"/>
        <v>0</v>
      </c>
      <c r="J4320" s="819">
        <f t="shared" si="137"/>
        <v>1</v>
      </c>
      <c r="K4320" s="941"/>
    </row>
    <row r="4321" spans="1:11">
      <c r="A4321" s="15" t="s">
        <v>6100</v>
      </c>
      <c r="B4321" s="15" t="s">
        <v>17835</v>
      </c>
      <c r="C4321" s="772" t="s">
        <v>5892</v>
      </c>
      <c r="D4321" s="17" t="s">
        <v>16780</v>
      </c>
      <c r="E4321" s="825">
        <v>0</v>
      </c>
      <c r="F4321" s="772">
        <v>0</v>
      </c>
      <c r="G4321" s="825">
        <v>1</v>
      </c>
      <c r="H4321" s="772">
        <v>3</v>
      </c>
      <c r="I4321" s="819">
        <f t="shared" si="136"/>
        <v>1</v>
      </c>
      <c r="J4321" s="819">
        <f t="shared" si="137"/>
        <v>3</v>
      </c>
      <c r="K4321" s="941"/>
    </row>
    <row r="4322" spans="1:11">
      <c r="A4322" s="15" t="s">
        <v>6100</v>
      </c>
      <c r="B4322" s="15" t="s">
        <v>17835</v>
      </c>
      <c r="C4322" s="772" t="s">
        <v>5893</v>
      </c>
      <c r="D4322" s="17" t="s">
        <v>5894</v>
      </c>
      <c r="E4322" s="825">
        <v>0</v>
      </c>
      <c r="F4322" s="772">
        <v>0</v>
      </c>
      <c r="G4322" s="825"/>
      <c r="H4322" s="772">
        <v>1</v>
      </c>
      <c r="I4322" s="819">
        <f t="shared" si="136"/>
        <v>0</v>
      </c>
      <c r="J4322" s="819">
        <f t="shared" si="137"/>
        <v>1</v>
      </c>
      <c r="K4322" s="941"/>
    </row>
    <row r="4323" spans="1:11">
      <c r="A4323" s="15" t="s">
        <v>6100</v>
      </c>
      <c r="B4323" s="15" t="s">
        <v>17835</v>
      </c>
      <c r="C4323" s="772" t="s">
        <v>5895</v>
      </c>
      <c r="D4323" s="17" t="s">
        <v>5896</v>
      </c>
      <c r="E4323" s="825">
        <v>0</v>
      </c>
      <c r="F4323" s="772">
        <v>0</v>
      </c>
      <c r="G4323" s="825"/>
      <c r="H4323" s="772">
        <v>1</v>
      </c>
      <c r="I4323" s="819">
        <f t="shared" si="136"/>
        <v>0</v>
      </c>
      <c r="J4323" s="819">
        <f t="shared" si="137"/>
        <v>1</v>
      </c>
      <c r="K4323" s="941"/>
    </row>
    <row r="4324" spans="1:11">
      <c r="A4324" s="15" t="s">
        <v>6100</v>
      </c>
      <c r="B4324" s="15" t="s">
        <v>17835</v>
      </c>
      <c r="C4324" s="772" t="s">
        <v>5897</v>
      </c>
      <c r="D4324" s="17" t="s">
        <v>5898</v>
      </c>
      <c r="E4324" s="825">
        <v>0</v>
      </c>
      <c r="F4324" s="772">
        <v>0</v>
      </c>
      <c r="G4324" s="825"/>
      <c r="H4324" s="772">
        <v>1</v>
      </c>
      <c r="I4324" s="819">
        <f t="shared" si="136"/>
        <v>0</v>
      </c>
      <c r="J4324" s="819">
        <f t="shared" si="137"/>
        <v>1</v>
      </c>
      <c r="K4324" s="941"/>
    </row>
    <row r="4325" spans="1:11">
      <c r="A4325" s="15" t="s">
        <v>6100</v>
      </c>
      <c r="B4325" s="15" t="s">
        <v>17835</v>
      </c>
      <c r="C4325" s="772" t="s">
        <v>4495</v>
      </c>
      <c r="D4325" s="17" t="s">
        <v>16332</v>
      </c>
      <c r="E4325" s="825">
        <v>0</v>
      </c>
      <c r="F4325" s="772">
        <v>0</v>
      </c>
      <c r="G4325" s="825"/>
      <c r="H4325" s="772">
        <v>1</v>
      </c>
      <c r="I4325" s="819">
        <f t="shared" si="136"/>
        <v>0</v>
      </c>
      <c r="J4325" s="819">
        <f t="shared" si="137"/>
        <v>1</v>
      </c>
      <c r="K4325" s="941"/>
    </row>
    <row r="4326" spans="1:11">
      <c r="A4326" s="15" t="s">
        <v>6100</v>
      </c>
      <c r="B4326" s="15" t="s">
        <v>17835</v>
      </c>
      <c r="C4326" s="772" t="s">
        <v>5899</v>
      </c>
      <c r="D4326" s="17" t="s">
        <v>5900</v>
      </c>
      <c r="E4326" s="825">
        <v>0</v>
      </c>
      <c r="F4326" s="772">
        <v>0</v>
      </c>
      <c r="G4326" s="825"/>
      <c r="H4326" s="772">
        <v>1</v>
      </c>
      <c r="I4326" s="819">
        <f t="shared" si="136"/>
        <v>0</v>
      </c>
      <c r="J4326" s="819">
        <f t="shared" si="137"/>
        <v>1</v>
      </c>
      <c r="K4326" s="941"/>
    </row>
    <row r="4327" spans="1:11">
      <c r="A4327" s="15" t="s">
        <v>6100</v>
      </c>
      <c r="B4327" s="15" t="s">
        <v>17835</v>
      </c>
      <c r="C4327" s="772" t="s">
        <v>5901</v>
      </c>
      <c r="D4327" s="17" t="s">
        <v>5902</v>
      </c>
      <c r="E4327" s="825">
        <v>0</v>
      </c>
      <c r="F4327" s="772">
        <v>0</v>
      </c>
      <c r="G4327" s="825"/>
      <c r="H4327" s="772">
        <v>1</v>
      </c>
      <c r="I4327" s="819">
        <f t="shared" si="136"/>
        <v>0</v>
      </c>
      <c r="J4327" s="819">
        <f t="shared" si="137"/>
        <v>1</v>
      </c>
      <c r="K4327" s="941"/>
    </row>
    <row r="4328" spans="1:11">
      <c r="A4328" s="15" t="s">
        <v>6100</v>
      </c>
      <c r="B4328" s="15" t="s">
        <v>17835</v>
      </c>
      <c r="C4328" s="772" t="s">
        <v>5903</v>
      </c>
      <c r="D4328" s="17" t="s">
        <v>5904</v>
      </c>
      <c r="E4328" s="825">
        <v>0</v>
      </c>
      <c r="F4328" s="772">
        <v>0</v>
      </c>
      <c r="G4328" s="825"/>
      <c r="H4328" s="772">
        <v>1</v>
      </c>
      <c r="I4328" s="819">
        <f t="shared" si="136"/>
        <v>0</v>
      </c>
      <c r="J4328" s="819">
        <f t="shared" si="137"/>
        <v>1</v>
      </c>
      <c r="K4328" s="941"/>
    </row>
    <row r="4329" spans="1:11">
      <c r="A4329" s="15" t="s">
        <v>6100</v>
      </c>
      <c r="B4329" s="15" t="s">
        <v>17835</v>
      </c>
      <c r="C4329" s="772" t="s">
        <v>5905</v>
      </c>
      <c r="D4329" s="17" t="s">
        <v>5906</v>
      </c>
      <c r="E4329" s="825">
        <v>0</v>
      </c>
      <c r="F4329" s="772">
        <v>0</v>
      </c>
      <c r="G4329" s="825"/>
      <c r="H4329" s="772">
        <v>1</v>
      </c>
      <c r="I4329" s="819">
        <f t="shared" si="136"/>
        <v>0</v>
      </c>
      <c r="J4329" s="819">
        <f t="shared" si="137"/>
        <v>1</v>
      </c>
      <c r="K4329" s="941"/>
    </row>
    <row r="4330" spans="1:11">
      <c r="A4330" s="15" t="s">
        <v>6100</v>
      </c>
      <c r="B4330" s="15" t="s">
        <v>17835</v>
      </c>
      <c r="C4330" s="772" t="s">
        <v>5907</v>
      </c>
      <c r="D4330" s="17" t="s">
        <v>5908</v>
      </c>
      <c r="E4330" s="825">
        <v>0</v>
      </c>
      <c r="F4330" s="772">
        <v>0</v>
      </c>
      <c r="G4330" s="825"/>
      <c r="H4330" s="772">
        <v>1</v>
      </c>
      <c r="I4330" s="819">
        <f t="shared" si="136"/>
        <v>0</v>
      </c>
      <c r="J4330" s="819">
        <f t="shared" si="137"/>
        <v>1</v>
      </c>
      <c r="K4330" s="941"/>
    </row>
    <row r="4331" spans="1:11">
      <c r="A4331" s="15" t="s">
        <v>6100</v>
      </c>
      <c r="B4331" s="15" t="s">
        <v>17835</v>
      </c>
      <c r="C4331" s="772" t="s">
        <v>5909</v>
      </c>
      <c r="D4331" s="17" t="s">
        <v>5910</v>
      </c>
      <c r="E4331" s="825">
        <v>0</v>
      </c>
      <c r="F4331" s="772">
        <v>0</v>
      </c>
      <c r="G4331" s="825"/>
      <c r="H4331" s="772">
        <v>1</v>
      </c>
      <c r="I4331" s="819">
        <f t="shared" si="136"/>
        <v>0</v>
      </c>
      <c r="J4331" s="819">
        <f t="shared" si="137"/>
        <v>1</v>
      </c>
      <c r="K4331" s="941"/>
    </row>
    <row r="4332" spans="1:11">
      <c r="A4332" s="15" t="s">
        <v>6100</v>
      </c>
      <c r="B4332" s="15" t="s">
        <v>17835</v>
      </c>
      <c r="C4332" s="772" t="s">
        <v>5911</v>
      </c>
      <c r="D4332" s="17" t="s">
        <v>5912</v>
      </c>
      <c r="E4332" s="825">
        <v>0</v>
      </c>
      <c r="F4332" s="772">
        <v>0</v>
      </c>
      <c r="G4332" s="825"/>
      <c r="H4332" s="772">
        <v>1</v>
      </c>
      <c r="I4332" s="819">
        <f t="shared" si="136"/>
        <v>0</v>
      </c>
      <c r="J4332" s="819">
        <f t="shared" si="137"/>
        <v>1</v>
      </c>
      <c r="K4332" s="941"/>
    </row>
    <row r="4333" spans="1:11">
      <c r="A4333" s="15" t="s">
        <v>6100</v>
      </c>
      <c r="B4333" s="15" t="s">
        <v>17835</v>
      </c>
      <c r="C4333" s="772" t="s">
        <v>4496</v>
      </c>
      <c r="D4333" s="17" t="s">
        <v>16333</v>
      </c>
      <c r="E4333" s="825">
        <v>0</v>
      </c>
      <c r="F4333" s="772">
        <v>0</v>
      </c>
      <c r="G4333" s="825"/>
      <c r="H4333" s="772">
        <v>1</v>
      </c>
      <c r="I4333" s="819">
        <f t="shared" si="136"/>
        <v>0</v>
      </c>
      <c r="J4333" s="819">
        <f t="shared" si="137"/>
        <v>1</v>
      </c>
      <c r="K4333" s="941"/>
    </row>
    <row r="4334" spans="1:11">
      <c r="A4334" s="15" t="s">
        <v>6100</v>
      </c>
      <c r="B4334" s="15" t="s">
        <v>17835</v>
      </c>
      <c r="C4334" s="772" t="s">
        <v>5913</v>
      </c>
      <c r="D4334" s="17" t="s">
        <v>5914</v>
      </c>
      <c r="E4334" s="825">
        <v>0</v>
      </c>
      <c r="F4334" s="772">
        <v>0</v>
      </c>
      <c r="G4334" s="825"/>
      <c r="H4334" s="772">
        <v>1</v>
      </c>
      <c r="I4334" s="819">
        <f t="shared" si="136"/>
        <v>0</v>
      </c>
      <c r="J4334" s="819">
        <f t="shared" si="137"/>
        <v>1</v>
      </c>
      <c r="K4334" s="941"/>
    </row>
    <row r="4335" spans="1:11">
      <c r="A4335" s="15" t="s">
        <v>6100</v>
      </c>
      <c r="B4335" s="15" t="s">
        <v>17835</v>
      </c>
      <c r="C4335" s="772" t="s">
        <v>5915</v>
      </c>
      <c r="D4335" s="17" t="s">
        <v>5916</v>
      </c>
      <c r="E4335" s="825">
        <v>0</v>
      </c>
      <c r="F4335" s="772">
        <v>0</v>
      </c>
      <c r="G4335" s="825"/>
      <c r="H4335" s="772">
        <v>1</v>
      </c>
      <c r="I4335" s="819">
        <f t="shared" si="136"/>
        <v>0</v>
      </c>
      <c r="J4335" s="819">
        <f t="shared" si="137"/>
        <v>1</v>
      </c>
      <c r="K4335" s="941"/>
    </row>
    <row r="4336" spans="1:11">
      <c r="A4336" s="15" t="s">
        <v>6100</v>
      </c>
      <c r="B4336" s="15" t="s">
        <v>17835</v>
      </c>
      <c r="C4336" s="772" t="s">
        <v>4497</v>
      </c>
      <c r="D4336" s="17" t="s">
        <v>16334</v>
      </c>
      <c r="E4336" s="825">
        <v>0</v>
      </c>
      <c r="F4336" s="772">
        <v>0</v>
      </c>
      <c r="G4336" s="825"/>
      <c r="H4336" s="772">
        <v>1</v>
      </c>
      <c r="I4336" s="819">
        <f t="shared" si="136"/>
        <v>0</v>
      </c>
      <c r="J4336" s="819">
        <f t="shared" si="137"/>
        <v>1</v>
      </c>
      <c r="K4336" s="941"/>
    </row>
    <row r="4337" spans="1:11">
      <c r="A4337" s="15" t="s">
        <v>6100</v>
      </c>
      <c r="B4337" s="15" t="s">
        <v>17835</v>
      </c>
      <c r="C4337" s="772" t="s">
        <v>5917</v>
      </c>
      <c r="D4337" s="17" t="s">
        <v>5918</v>
      </c>
      <c r="E4337" s="825">
        <v>0</v>
      </c>
      <c r="F4337" s="772">
        <v>0</v>
      </c>
      <c r="G4337" s="825"/>
      <c r="H4337" s="772">
        <v>1</v>
      </c>
      <c r="I4337" s="819">
        <f t="shared" si="136"/>
        <v>0</v>
      </c>
      <c r="J4337" s="819">
        <f t="shared" si="137"/>
        <v>1</v>
      </c>
      <c r="K4337" s="941"/>
    </row>
    <row r="4338" spans="1:11">
      <c r="A4338" s="15" t="s">
        <v>6100</v>
      </c>
      <c r="B4338" s="15" t="s">
        <v>17835</v>
      </c>
      <c r="C4338" s="772" t="s">
        <v>5919</v>
      </c>
      <c r="D4338" s="17" t="s">
        <v>5920</v>
      </c>
      <c r="E4338" s="825">
        <v>0</v>
      </c>
      <c r="F4338" s="772">
        <v>0</v>
      </c>
      <c r="G4338" s="825"/>
      <c r="H4338" s="772">
        <v>1</v>
      </c>
      <c r="I4338" s="819">
        <f t="shared" si="136"/>
        <v>0</v>
      </c>
      <c r="J4338" s="819">
        <f t="shared" si="137"/>
        <v>1</v>
      </c>
      <c r="K4338" s="941"/>
    </row>
    <row r="4339" spans="1:11">
      <c r="A4339" s="15" t="s">
        <v>6100</v>
      </c>
      <c r="B4339" s="15" t="s">
        <v>17835</v>
      </c>
      <c r="C4339" s="772" t="s">
        <v>5921</v>
      </c>
      <c r="D4339" s="17" t="s">
        <v>5922</v>
      </c>
      <c r="E4339" s="825">
        <v>0</v>
      </c>
      <c r="F4339" s="772">
        <v>0</v>
      </c>
      <c r="G4339" s="825"/>
      <c r="H4339" s="772">
        <v>1</v>
      </c>
      <c r="I4339" s="819">
        <f t="shared" si="136"/>
        <v>0</v>
      </c>
      <c r="J4339" s="819">
        <f t="shared" si="137"/>
        <v>1</v>
      </c>
      <c r="K4339" s="941"/>
    </row>
    <row r="4340" spans="1:11">
      <c r="A4340" s="15" t="s">
        <v>6100</v>
      </c>
      <c r="B4340" s="15" t="s">
        <v>17835</v>
      </c>
      <c r="C4340" s="772" t="s">
        <v>5923</v>
      </c>
      <c r="D4340" s="17" t="s">
        <v>5924</v>
      </c>
      <c r="E4340" s="825">
        <v>0</v>
      </c>
      <c r="F4340" s="772">
        <v>0</v>
      </c>
      <c r="G4340" s="825"/>
      <c r="H4340" s="772">
        <v>1</v>
      </c>
      <c r="I4340" s="819">
        <f t="shared" si="136"/>
        <v>0</v>
      </c>
      <c r="J4340" s="819">
        <f t="shared" si="137"/>
        <v>1</v>
      </c>
      <c r="K4340" s="941"/>
    </row>
    <row r="4341" spans="1:11">
      <c r="A4341" s="15" t="s">
        <v>6100</v>
      </c>
      <c r="B4341" s="15" t="s">
        <v>17835</v>
      </c>
      <c r="C4341" s="772" t="s">
        <v>5925</v>
      </c>
      <c r="D4341" s="17" t="s">
        <v>5926</v>
      </c>
      <c r="E4341" s="825">
        <v>0</v>
      </c>
      <c r="F4341" s="772">
        <v>0</v>
      </c>
      <c r="G4341" s="825"/>
      <c r="H4341" s="772">
        <v>1</v>
      </c>
      <c r="I4341" s="819">
        <f t="shared" si="136"/>
        <v>0</v>
      </c>
      <c r="J4341" s="819">
        <f t="shared" si="137"/>
        <v>1</v>
      </c>
      <c r="K4341" s="941"/>
    </row>
    <row r="4342" spans="1:11">
      <c r="A4342" s="15" t="s">
        <v>6100</v>
      </c>
      <c r="B4342" s="15" t="s">
        <v>17835</v>
      </c>
      <c r="C4342" s="772" t="s">
        <v>5927</v>
      </c>
      <c r="D4342" s="17" t="s">
        <v>5928</v>
      </c>
      <c r="E4342" s="825">
        <v>0</v>
      </c>
      <c r="F4342" s="772">
        <v>0</v>
      </c>
      <c r="G4342" s="825"/>
      <c r="H4342" s="772">
        <v>1</v>
      </c>
      <c r="I4342" s="819">
        <f t="shared" si="136"/>
        <v>0</v>
      </c>
      <c r="J4342" s="819">
        <f t="shared" si="137"/>
        <v>1</v>
      </c>
      <c r="K4342" s="941"/>
    </row>
    <row r="4343" spans="1:11">
      <c r="A4343" s="15" t="s">
        <v>6100</v>
      </c>
      <c r="B4343" s="15" t="s">
        <v>17835</v>
      </c>
      <c r="C4343" s="772" t="s">
        <v>5929</v>
      </c>
      <c r="D4343" s="17" t="s">
        <v>5930</v>
      </c>
      <c r="E4343" s="825">
        <v>0</v>
      </c>
      <c r="F4343" s="772">
        <v>0</v>
      </c>
      <c r="G4343" s="825"/>
      <c r="H4343" s="772">
        <v>1</v>
      </c>
      <c r="I4343" s="819">
        <f t="shared" si="136"/>
        <v>0</v>
      </c>
      <c r="J4343" s="819">
        <f t="shared" si="137"/>
        <v>1</v>
      </c>
      <c r="K4343" s="941"/>
    </row>
    <row r="4344" spans="1:11">
      <c r="A4344" s="15" t="s">
        <v>6100</v>
      </c>
      <c r="B4344" s="15" t="s">
        <v>17835</v>
      </c>
      <c r="C4344" s="772" t="s">
        <v>5931</v>
      </c>
      <c r="D4344" s="17" t="s">
        <v>5932</v>
      </c>
      <c r="E4344" s="825">
        <v>0</v>
      </c>
      <c r="F4344" s="772">
        <v>0</v>
      </c>
      <c r="G4344" s="825"/>
      <c r="H4344" s="772">
        <v>1</v>
      </c>
      <c r="I4344" s="819">
        <f t="shared" si="136"/>
        <v>0</v>
      </c>
      <c r="J4344" s="819">
        <f t="shared" si="137"/>
        <v>1</v>
      </c>
      <c r="K4344" s="941"/>
    </row>
    <row r="4345" spans="1:11">
      <c r="A4345" s="15" t="s">
        <v>6100</v>
      </c>
      <c r="B4345" s="15" t="s">
        <v>17835</v>
      </c>
      <c r="C4345" s="772" t="s">
        <v>5933</v>
      </c>
      <c r="D4345" s="17" t="s">
        <v>5934</v>
      </c>
      <c r="E4345" s="825">
        <v>0</v>
      </c>
      <c r="F4345" s="772">
        <v>0</v>
      </c>
      <c r="G4345" s="825"/>
      <c r="H4345" s="772">
        <v>1</v>
      </c>
      <c r="I4345" s="819">
        <f t="shared" si="136"/>
        <v>0</v>
      </c>
      <c r="J4345" s="819">
        <f t="shared" si="137"/>
        <v>1</v>
      </c>
      <c r="K4345" s="941"/>
    </row>
    <row r="4346" spans="1:11">
      <c r="A4346" s="15" t="s">
        <v>6100</v>
      </c>
      <c r="B4346" s="15" t="s">
        <v>17835</v>
      </c>
      <c r="C4346" s="772" t="s">
        <v>5935</v>
      </c>
      <c r="D4346" s="17" t="s">
        <v>5936</v>
      </c>
      <c r="E4346" s="825">
        <v>0</v>
      </c>
      <c r="F4346" s="772">
        <v>0</v>
      </c>
      <c r="G4346" s="825"/>
      <c r="H4346" s="772">
        <v>1</v>
      </c>
      <c r="I4346" s="819">
        <f t="shared" si="136"/>
        <v>0</v>
      </c>
      <c r="J4346" s="819">
        <f t="shared" si="137"/>
        <v>1</v>
      </c>
      <c r="K4346" s="941"/>
    </row>
    <row r="4347" spans="1:11">
      <c r="A4347" s="15" t="s">
        <v>6100</v>
      </c>
      <c r="B4347" s="15" t="s">
        <v>17835</v>
      </c>
      <c r="C4347" s="772" t="s">
        <v>5937</v>
      </c>
      <c r="D4347" s="17" t="s">
        <v>5938</v>
      </c>
      <c r="E4347" s="825">
        <v>0</v>
      </c>
      <c r="F4347" s="772">
        <v>0</v>
      </c>
      <c r="G4347" s="825"/>
      <c r="H4347" s="772">
        <v>1</v>
      </c>
      <c r="I4347" s="819">
        <f t="shared" si="136"/>
        <v>0</v>
      </c>
      <c r="J4347" s="819">
        <f t="shared" si="137"/>
        <v>1</v>
      </c>
      <c r="K4347" s="941"/>
    </row>
    <row r="4348" spans="1:11">
      <c r="A4348" s="15" t="s">
        <v>6100</v>
      </c>
      <c r="B4348" s="15" t="s">
        <v>17835</v>
      </c>
      <c r="C4348" s="772" t="s">
        <v>5939</v>
      </c>
      <c r="D4348" s="17" t="s">
        <v>5940</v>
      </c>
      <c r="E4348" s="825">
        <v>0</v>
      </c>
      <c r="F4348" s="772">
        <v>0</v>
      </c>
      <c r="G4348" s="825"/>
      <c r="H4348" s="772">
        <v>1</v>
      </c>
      <c r="I4348" s="819">
        <f t="shared" si="136"/>
        <v>0</v>
      </c>
      <c r="J4348" s="819">
        <f t="shared" si="137"/>
        <v>1</v>
      </c>
      <c r="K4348" s="941"/>
    </row>
    <row r="4349" spans="1:11">
      <c r="A4349" s="15" t="s">
        <v>6100</v>
      </c>
      <c r="B4349" s="15" t="s">
        <v>17835</v>
      </c>
      <c r="C4349" s="772" t="s">
        <v>5941</v>
      </c>
      <c r="D4349" s="17" t="s">
        <v>16781</v>
      </c>
      <c r="E4349" s="825">
        <v>0</v>
      </c>
      <c r="F4349" s="772">
        <v>0</v>
      </c>
      <c r="G4349" s="825"/>
      <c r="H4349" s="772">
        <v>1</v>
      </c>
      <c r="I4349" s="819">
        <f t="shared" si="136"/>
        <v>0</v>
      </c>
      <c r="J4349" s="819">
        <f t="shared" si="137"/>
        <v>1</v>
      </c>
      <c r="K4349" s="941"/>
    </row>
    <row r="4350" spans="1:11">
      <c r="A4350" s="15" t="s">
        <v>6100</v>
      </c>
      <c r="B4350" s="15" t="s">
        <v>17835</v>
      </c>
      <c r="C4350" s="772" t="s">
        <v>5942</v>
      </c>
      <c r="D4350" s="17" t="s">
        <v>5943</v>
      </c>
      <c r="E4350" s="825">
        <v>0</v>
      </c>
      <c r="F4350" s="772">
        <v>0</v>
      </c>
      <c r="G4350" s="825"/>
      <c r="H4350" s="772">
        <v>1</v>
      </c>
      <c r="I4350" s="819">
        <f t="shared" si="136"/>
        <v>0</v>
      </c>
      <c r="J4350" s="819">
        <f t="shared" si="137"/>
        <v>1</v>
      </c>
      <c r="K4350" s="941"/>
    </row>
    <row r="4351" spans="1:11">
      <c r="A4351" s="15" t="s">
        <v>6100</v>
      </c>
      <c r="B4351" s="15" t="s">
        <v>17835</v>
      </c>
      <c r="C4351" s="772" t="s">
        <v>5944</v>
      </c>
      <c r="D4351" s="17" t="s">
        <v>5945</v>
      </c>
      <c r="E4351" s="825">
        <v>0</v>
      </c>
      <c r="F4351" s="772">
        <v>0</v>
      </c>
      <c r="G4351" s="825"/>
      <c r="H4351" s="772">
        <v>1</v>
      </c>
      <c r="I4351" s="819">
        <f t="shared" si="136"/>
        <v>0</v>
      </c>
      <c r="J4351" s="819">
        <f t="shared" si="137"/>
        <v>1</v>
      </c>
      <c r="K4351" s="941"/>
    </row>
    <row r="4352" spans="1:11">
      <c r="A4352" s="15" t="s">
        <v>6100</v>
      </c>
      <c r="B4352" s="15" t="s">
        <v>17835</v>
      </c>
      <c r="C4352" s="772" t="s">
        <v>5946</v>
      </c>
      <c r="D4352" s="17" t="s">
        <v>5947</v>
      </c>
      <c r="E4352" s="825">
        <v>0</v>
      </c>
      <c r="F4352" s="772">
        <v>0</v>
      </c>
      <c r="G4352" s="825"/>
      <c r="H4352" s="772">
        <v>1</v>
      </c>
      <c r="I4352" s="819">
        <f t="shared" si="136"/>
        <v>0</v>
      </c>
      <c r="J4352" s="819">
        <f t="shared" si="137"/>
        <v>1</v>
      </c>
      <c r="K4352" s="941"/>
    </row>
    <row r="4353" spans="1:11">
      <c r="A4353" s="15" t="s">
        <v>6100</v>
      </c>
      <c r="B4353" s="15" t="s">
        <v>17835</v>
      </c>
      <c r="C4353" s="772" t="s">
        <v>4049</v>
      </c>
      <c r="D4353" s="17" t="s">
        <v>16335</v>
      </c>
      <c r="E4353" s="825">
        <v>0</v>
      </c>
      <c r="F4353" s="772">
        <v>0</v>
      </c>
      <c r="G4353" s="825">
        <v>1</v>
      </c>
      <c r="H4353" s="772">
        <v>3</v>
      </c>
      <c r="I4353" s="819">
        <f t="shared" si="136"/>
        <v>1</v>
      </c>
      <c r="J4353" s="819">
        <f t="shared" si="137"/>
        <v>3</v>
      </c>
      <c r="K4353" s="941"/>
    </row>
    <row r="4354" spans="1:11">
      <c r="A4354" s="15" t="s">
        <v>6100</v>
      </c>
      <c r="B4354" s="15" t="s">
        <v>17835</v>
      </c>
      <c r="C4354" s="772" t="s">
        <v>4051</v>
      </c>
      <c r="D4354" s="17" t="s">
        <v>16337</v>
      </c>
      <c r="E4354" s="825">
        <v>0</v>
      </c>
      <c r="F4354" s="772">
        <v>0</v>
      </c>
      <c r="G4354" s="825"/>
      <c r="H4354" s="772">
        <v>2</v>
      </c>
      <c r="I4354" s="819">
        <f t="shared" ref="I4354:I4417" si="138">E4354+G4354</f>
        <v>0</v>
      </c>
      <c r="J4354" s="819">
        <f t="shared" ref="J4354:J4417" si="139">F4354+H4354</f>
        <v>2</v>
      </c>
      <c r="K4354" s="941"/>
    </row>
    <row r="4355" spans="1:11">
      <c r="A4355" s="15" t="s">
        <v>6100</v>
      </c>
      <c r="B4355" s="15" t="s">
        <v>17835</v>
      </c>
      <c r="C4355" s="772" t="s">
        <v>2665</v>
      </c>
      <c r="D4355" s="17" t="s">
        <v>16339</v>
      </c>
      <c r="E4355" s="825">
        <v>0</v>
      </c>
      <c r="F4355" s="772">
        <v>0</v>
      </c>
      <c r="G4355" s="825">
        <v>3</v>
      </c>
      <c r="H4355" s="772">
        <v>10</v>
      </c>
      <c r="I4355" s="819">
        <f t="shared" si="138"/>
        <v>3</v>
      </c>
      <c r="J4355" s="819">
        <f t="shared" si="139"/>
        <v>10</v>
      </c>
      <c r="K4355" s="941"/>
    </row>
    <row r="4356" spans="1:11">
      <c r="A4356" s="15" t="s">
        <v>6100</v>
      </c>
      <c r="B4356" s="15" t="s">
        <v>17835</v>
      </c>
      <c r="C4356" s="772" t="s">
        <v>2666</v>
      </c>
      <c r="D4356" s="17" t="s">
        <v>16340</v>
      </c>
      <c r="E4356" s="825">
        <v>0</v>
      </c>
      <c r="F4356" s="772">
        <v>0</v>
      </c>
      <c r="G4356" s="825"/>
      <c r="H4356" s="772">
        <v>1</v>
      </c>
      <c r="I4356" s="819">
        <f t="shared" si="138"/>
        <v>0</v>
      </c>
      <c r="J4356" s="819">
        <f t="shared" si="139"/>
        <v>1</v>
      </c>
      <c r="K4356" s="941"/>
    </row>
    <row r="4357" spans="1:11">
      <c r="A4357" s="15" t="s">
        <v>6100</v>
      </c>
      <c r="B4357" s="15" t="s">
        <v>17835</v>
      </c>
      <c r="C4357" s="772" t="s">
        <v>2667</v>
      </c>
      <c r="D4357" s="17" t="s">
        <v>16341</v>
      </c>
      <c r="E4357" s="825">
        <v>0</v>
      </c>
      <c r="F4357" s="772">
        <v>0</v>
      </c>
      <c r="G4357" s="825"/>
      <c r="H4357" s="772">
        <v>2</v>
      </c>
      <c r="I4357" s="819">
        <f t="shared" si="138"/>
        <v>0</v>
      </c>
      <c r="J4357" s="819">
        <f t="shared" si="139"/>
        <v>2</v>
      </c>
      <c r="K4357" s="941"/>
    </row>
    <row r="4358" spans="1:11">
      <c r="A4358" s="15" t="s">
        <v>6100</v>
      </c>
      <c r="B4358" s="15" t="s">
        <v>17835</v>
      </c>
      <c r="C4358" s="772" t="s">
        <v>5948</v>
      </c>
      <c r="D4358" s="17" t="s">
        <v>16782</v>
      </c>
      <c r="E4358" s="825">
        <v>0</v>
      </c>
      <c r="F4358" s="772">
        <v>0</v>
      </c>
      <c r="G4358" s="825"/>
      <c r="H4358" s="772">
        <v>5</v>
      </c>
      <c r="I4358" s="819">
        <f t="shared" si="138"/>
        <v>0</v>
      </c>
      <c r="J4358" s="819">
        <f t="shared" si="139"/>
        <v>5</v>
      </c>
      <c r="K4358" s="941"/>
    </row>
    <row r="4359" spans="1:11">
      <c r="A4359" s="15" t="s">
        <v>6100</v>
      </c>
      <c r="B4359" s="15" t="s">
        <v>17835</v>
      </c>
      <c r="C4359" s="772" t="s">
        <v>5949</v>
      </c>
      <c r="D4359" s="17" t="s">
        <v>16783</v>
      </c>
      <c r="E4359" s="825">
        <v>0</v>
      </c>
      <c r="F4359" s="772">
        <v>0</v>
      </c>
      <c r="G4359" s="825"/>
      <c r="H4359" s="772">
        <v>2</v>
      </c>
      <c r="I4359" s="819">
        <f t="shared" si="138"/>
        <v>0</v>
      </c>
      <c r="J4359" s="819">
        <f t="shared" si="139"/>
        <v>2</v>
      </c>
      <c r="K4359" s="941"/>
    </row>
    <row r="4360" spans="1:11">
      <c r="A4360" s="15" t="s">
        <v>6100</v>
      </c>
      <c r="B4360" s="15" t="s">
        <v>17835</v>
      </c>
      <c r="C4360" s="772" t="s">
        <v>5950</v>
      </c>
      <c r="D4360" s="17" t="s">
        <v>5951</v>
      </c>
      <c r="E4360" s="825">
        <v>0</v>
      </c>
      <c r="F4360" s="772">
        <v>0</v>
      </c>
      <c r="G4360" s="825">
        <v>4</v>
      </c>
      <c r="H4360" s="772">
        <v>1</v>
      </c>
      <c r="I4360" s="819">
        <f t="shared" si="138"/>
        <v>4</v>
      </c>
      <c r="J4360" s="819">
        <f t="shared" si="139"/>
        <v>1</v>
      </c>
      <c r="K4360" s="941"/>
    </row>
    <row r="4361" spans="1:11">
      <c r="A4361" s="15" t="s">
        <v>6100</v>
      </c>
      <c r="B4361" s="15" t="s">
        <v>17835</v>
      </c>
      <c r="C4361" s="772" t="s">
        <v>5952</v>
      </c>
      <c r="D4361" s="17" t="s">
        <v>16784</v>
      </c>
      <c r="E4361" s="825">
        <v>0</v>
      </c>
      <c r="F4361" s="772">
        <v>0</v>
      </c>
      <c r="G4361" s="825">
        <v>3</v>
      </c>
      <c r="H4361" s="772">
        <v>2</v>
      </c>
      <c r="I4361" s="819">
        <f t="shared" si="138"/>
        <v>3</v>
      </c>
      <c r="J4361" s="819">
        <f t="shared" si="139"/>
        <v>2</v>
      </c>
      <c r="K4361" s="941"/>
    </row>
    <row r="4362" spans="1:11">
      <c r="A4362" s="15" t="s">
        <v>6100</v>
      </c>
      <c r="B4362" s="15" t="s">
        <v>17835</v>
      </c>
      <c r="C4362" s="772" t="s">
        <v>5953</v>
      </c>
      <c r="D4362" s="17" t="s">
        <v>5954</v>
      </c>
      <c r="E4362" s="825">
        <v>0</v>
      </c>
      <c r="F4362" s="772">
        <v>0</v>
      </c>
      <c r="G4362" s="825"/>
      <c r="H4362" s="772">
        <v>1</v>
      </c>
      <c r="I4362" s="819">
        <f t="shared" si="138"/>
        <v>0</v>
      </c>
      <c r="J4362" s="819">
        <f t="shared" si="139"/>
        <v>1</v>
      </c>
      <c r="K4362" s="941"/>
    </row>
    <row r="4363" spans="1:11">
      <c r="A4363" s="15" t="s">
        <v>6100</v>
      </c>
      <c r="B4363" s="15" t="s">
        <v>17835</v>
      </c>
      <c r="C4363" s="772" t="s">
        <v>5627</v>
      </c>
      <c r="D4363" s="17" t="s">
        <v>16645</v>
      </c>
      <c r="E4363" s="825">
        <v>0</v>
      </c>
      <c r="F4363" s="772">
        <v>0</v>
      </c>
      <c r="G4363" s="825"/>
      <c r="H4363" s="772">
        <v>1</v>
      </c>
      <c r="I4363" s="819">
        <f t="shared" si="138"/>
        <v>0</v>
      </c>
      <c r="J4363" s="819">
        <f t="shared" si="139"/>
        <v>1</v>
      </c>
      <c r="K4363" s="941"/>
    </row>
    <row r="4364" spans="1:11">
      <c r="A4364" s="15" t="s">
        <v>6100</v>
      </c>
      <c r="B4364" s="15" t="s">
        <v>17835</v>
      </c>
      <c r="C4364" s="772" t="s">
        <v>5955</v>
      </c>
      <c r="D4364" s="17" t="s">
        <v>5956</v>
      </c>
      <c r="E4364" s="825">
        <v>0</v>
      </c>
      <c r="F4364" s="772">
        <v>0</v>
      </c>
      <c r="G4364" s="825"/>
      <c r="H4364" s="772">
        <v>1</v>
      </c>
      <c r="I4364" s="819">
        <f t="shared" si="138"/>
        <v>0</v>
      </c>
      <c r="J4364" s="819">
        <f t="shared" si="139"/>
        <v>1</v>
      </c>
      <c r="K4364" s="941"/>
    </row>
    <row r="4365" spans="1:11">
      <c r="A4365" s="15" t="s">
        <v>6100</v>
      </c>
      <c r="B4365" s="15" t="s">
        <v>17835</v>
      </c>
      <c r="C4365" s="772" t="s">
        <v>5957</v>
      </c>
      <c r="D4365" s="17" t="s">
        <v>5958</v>
      </c>
      <c r="E4365" s="825">
        <v>0</v>
      </c>
      <c r="F4365" s="772">
        <v>0</v>
      </c>
      <c r="G4365" s="825"/>
      <c r="H4365" s="772">
        <v>1</v>
      </c>
      <c r="I4365" s="819">
        <f t="shared" si="138"/>
        <v>0</v>
      </c>
      <c r="J4365" s="819">
        <f t="shared" si="139"/>
        <v>1</v>
      </c>
      <c r="K4365" s="941"/>
    </row>
    <row r="4366" spans="1:11">
      <c r="A4366" s="15" t="s">
        <v>6100</v>
      </c>
      <c r="B4366" s="15" t="s">
        <v>17835</v>
      </c>
      <c r="C4366" s="772" t="s">
        <v>5959</v>
      </c>
      <c r="D4366" s="17" t="s">
        <v>5960</v>
      </c>
      <c r="E4366" s="825">
        <v>0</v>
      </c>
      <c r="F4366" s="772">
        <v>0</v>
      </c>
      <c r="G4366" s="825"/>
      <c r="H4366" s="772">
        <v>1</v>
      </c>
      <c r="I4366" s="819">
        <f t="shared" si="138"/>
        <v>0</v>
      </c>
      <c r="J4366" s="819">
        <f t="shared" si="139"/>
        <v>1</v>
      </c>
      <c r="K4366" s="941"/>
    </row>
    <row r="4367" spans="1:11">
      <c r="A4367" s="15" t="s">
        <v>6100</v>
      </c>
      <c r="B4367" s="15" t="s">
        <v>17835</v>
      </c>
      <c r="C4367" s="772" t="s">
        <v>5961</v>
      </c>
      <c r="D4367" s="17" t="s">
        <v>5962</v>
      </c>
      <c r="E4367" s="825">
        <v>0</v>
      </c>
      <c r="F4367" s="772">
        <v>0</v>
      </c>
      <c r="G4367" s="825"/>
      <c r="H4367" s="772">
        <v>1</v>
      </c>
      <c r="I4367" s="819">
        <f t="shared" si="138"/>
        <v>0</v>
      </c>
      <c r="J4367" s="819">
        <f t="shared" si="139"/>
        <v>1</v>
      </c>
      <c r="K4367" s="941"/>
    </row>
    <row r="4368" spans="1:11">
      <c r="A4368" s="15" t="s">
        <v>6100</v>
      </c>
      <c r="B4368" s="15" t="s">
        <v>17835</v>
      </c>
      <c r="C4368" s="772" t="s">
        <v>5963</v>
      </c>
      <c r="D4368" s="17" t="s">
        <v>16785</v>
      </c>
      <c r="E4368" s="825">
        <v>0</v>
      </c>
      <c r="F4368" s="772">
        <v>0</v>
      </c>
      <c r="G4368" s="825">
        <v>1</v>
      </c>
      <c r="H4368" s="772">
        <v>3</v>
      </c>
      <c r="I4368" s="819">
        <f t="shared" si="138"/>
        <v>1</v>
      </c>
      <c r="J4368" s="819">
        <f t="shared" si="139"/>
        <v>3</v>
      </c>
      <c r="K4368" s="941"/>
    </row>
    <row r="4369" spans="1:11">
      <c r="A4369" s="15" t="s">
        <v>6100</v>
      </c>
      <c r="B4369" s="15" t="s">
        <v>17835</v>
      </c>
      <c r="C4369" s="772" t="s">
        <v>5964</v>
      </c>
      <c r="D4369" s="17" t="s">
        <v>5965</v>
      </c>
      <c r="E4369" s="825">
        <v>0</v>
      </c>
      <c r="F4369" s="772">
        <v>0</v>
      </c>
      <c r="G4369" s="825"/>
      <c r="H4369" s="772">
        <v>1</v>
      </c>
      <c r="I4369" s="819">
        <f t="shared" si="138"/>
        <v>0</v>
      </c>
      <c r="J4369" s="819">
        <f t="shared" si="139"/>
        <v>1</v>
      </c>
      <c r="K4369" s="941"/>
    </row>
    <row r="4370" spans="1:11">
      <c r="A4370" s="15" t="s">
        <v>6100</v>
      </c>
      <c r="B4370" s="15" t="s">
        <v>17835</v>
      </c>
      <c r="C4370" s="772" t="s">
        <v>5966</v>
      </c>
      <c r="D4370" s="17" t="s">
        <v>16786</v>
      </c>
      <c r="E4370" s="825">
        <v>0</v>
      </c>
      <c r="F4370" s="772">
        <v>0</v>
      </c>
      <c r="G4370" s="825"/>
      <c r="H4370" s="772">
        <v>1</v>
      </c>
      <c r="I4370" s="819">
        <f t="shared" si="138"/>
        <v>0</v>
      </c>
      <c r="J4370" s="819">
        <f t="shared" si="139"/>
        <v>1</v>
      </c>
      <c r="K4370" s="941"/>
    </row>
    <row r="4371" spans="1:11">
      <c r="A4371" s="15" t="s">
        <v>6100</v>
      </c>
      <c r="B4371" s="15" t="s">
        <v>17835</v>
      </c>
      <c r="C4371" s="772" t="s">
        <v>5967</v>
      </c>
      <c r="D4371" s="17" t="s">
        <v>16787</v>
      </c>
      <c r="E4371" s="825">
        <v>0</v>
      </c>
      <c r="F4371" s="772">
        <v>0</v>
      </c>
      <c r="G4371" s="825">
        <v>2</v>
      </c>
      <c r="H4371" s="772">
        <v>3</v>
      </c>
      <c r="I4371" s="819">
        <f t="shared" si="138"/>
        <v>2</v>
      </c>
      <c r="J4371" s="819">
        <f t="shared" si="139"/>
        <v>3</v>
      </c>
      <c r="K4371" s="941"/>
    </row>
    <row r="4372" spans="1:11">
      <c r="A4372" s="15" t="s">
        <v>6100</v>
      </c>
      <c r="B4372" s="15" t="s">
        <v>17835</v>
      </c>
      <c r="C4372" s="772" t="s">
        <v>5968</v>
      </c>
      <c r="D4372" s="17" t="s">
        <v>16788</v>
      </c>
      <c r="E4372" s="825">
        <v>0</v>
      </c>
      <c r="F4372" s="772">
        <v>0</v>
      </c>
      <c r="G4372" s="825"/>
      <c r="H4372" s="772">
        <v>1</v>
      </c>
      <c r="I4372" s="819">
        <f t="shared" si="138"/>
        <v>0</v>
      </c>
      <c r="J4372" s="819">
        <f t="shared" si="139"/>
        <v>1</v>
      </c>
      <c r="K4372" s="941"/>
    </row>
    <row r="4373" spans="1:11">
      <c r="A4373" s="15" t="s">
        <v>6100</v>
      </c>
      <c r="B4373" s="15" t="s">
        <v>17835</v>
      </c>
      <c r="C4373" s="772" t="s">
        <v>5969</v>
      </c>
      <c r="D4373" s="17" t="s">
        <v>5970</v>
      </c>
      <c r="E4373" s="825">
        <v>0</v>
      </c>
      <c r="F4373" s="772">
        <v>0</v>
      </c>
      <c r="G4373" s="825">
        <v>2</v>
      </c>
      <c r="H4373" s="772">
        <v>2</v>
      </c>
      <c r="I4373" s="819">
        <f t="shared" si="138"/>
        <v>2</v>
      </c>
      <c r="J4373" s="819">
        <f t="shared" si="139"/>
        <v>2</v>
      </c>
      <c r="K4373" s="941"/>
    </row>
    <row r="4374" spans="1:11">
      <c r="A4374" s="15" t="s">
        <v>6100</v>
      </c>
      <c r="B4374" s="15" t="s">
        <v>17835</v>
      </c>
      <c r="C4374" s="772" t="s">
        <v>5971</v>
      </c>
      <c r="D4374" s="17" t="s">
        <v>5972</v>
      </c>
      <c r="E4374" s="825">
        <v>0</v>
      </c>
      <c r="F4374" s="772">
        <v>0</v>
      </c>
      <c r="G4374" s="825"/>
      <c r="H4374" s="772">
        <v>1</v>
      </c>
      <c r="I4374" s="819">
        <f t="shared" si="138"/>
        <v>0</v>
      </c>
      <c r="J4374" s="819">
        <f t="shared" si="139"/>
        <v>1</v>
      </c>
      <c r="K4374" s="941"/>
    </row>
    <row r="4375" spans="1:11">
      <c r="A4375" s="15" t="s">
        <v>6100</v>
      </c>
      <c r="B4375" s="15" t="s">
        <v>17835</v>
      </c>
      <c r="C4375" s="772" t="s">
        <v>3835</v>
      </c>
      <c r="D4375" s="17" t="s">
        <v>3836</v>
      </c>
      <c r="E4375" s="825">
        <v>0</v>
      </c>
      <c r="F4375" s="772">
        <v>0</v>
      </c>
      <c r="G4375" s="825"/>
      <c r="H4375" s="772">
        <v>1</v>
      </c>
      <c r="I4375" s="819">
        <f t="shared" si="138"/>
        <v>0</v>
      </c>
      <c r="J4375" s="819">
        <f t="shared" si="139"/>
        <v>1</v>
      </c>
      <c r="K4375" s="941"/>
    </row>
    <row r="4376" spans="1:11">
      <c r="A4376" s="15" t="s">
        <v>6100</v>
      </c>
      <c r="B4376" s="15" t="s">
        <v>17835</v>
      </c>
      <c r="C4376" s="772" t="s">
        <v>3837</v>
      </c>
      <c r="D4376" s="17" t="s">
        <v>3838</v>
      </c>
      <c r="E4376" s="825">
        <v>0</v>
      </c>
      <c r="F4376" s="772">
        <v>0</v>
      </c>
      <c r="G4376" s="825"/>
      <c r="H4376" s="772">
        <v>1</v>
      </c>
      <c r="I4376" s="819">
        <f t="shared" si="138"/>
        <v>0</v>
      </c>
      <c r="J4376" s="819">
        <f t="shared" si="139"/>
        <v>1</v>
      </c>
      <c r="K4376" s="941"/>
    </row>
    <row r="4377" spans="1:11">
      <c r="A4377" s="15" t="s">
        <v>6100</v>
      </c>
      <c r="B4377" s="15" t="s">
        <v>17835</v>
      </c>
      <c r="C4377" s="772" t="s">
        <v>5973</v>
      </c>
      <c r="D4377" s="17" t="s">
        <v>5974</v>
      </c>
      <c r="E4377" s="825">
        <v>0</v>
      </c>
      <c r="F4377" s="772">
        <v>0</v>
      </c>
      <c r="G4377" s="825"/>
      <c r="H4377" s="772">
        <v>1</v>
      </c>
      <c r="I4377" s="819">
        <f t="shared" si="138"/>
        <v>0</v>
      </c>
      <c r="J4377" s="819">
        <f t="shared" si="139"/>
        <v>1</v>
      </c>
      <c r="K4377" s="941"/>
    </row>
    <row r="4378" spans="1:11">
      <c r="A4378" s="15" t="s">
        <v>6100</v>
      </c>
      <c r="B4378" s="15" t="s">
        <v>17835</v>
      </c>
      <c r="C4378" s="772" t="s">
        <v>5975</v>
      </c>
      <c r="D4378" s="17" t="s">
        <v>5976</v>
      </c>
      <c r="E4378" s="825">
        <v>0</v>
      </c>
      <c r="F4378" s="772">
        <v>0</v>
      </c>
      <c r="G4378" s="825">
        <v>3</v>
      </c>
      <c r="H4378" s="772">
        <v>3</v>
      </c>
      <c r="I4378" s="819">
        <f t="shared" si="138"/>
        <v>3</v>
      </c>
      <c r="J4378" s="819">
        <f t="shared" si="139"/>
        <v>3</v>
      </c>
      <c r="K4378" s="941"/>
    </row>
    <row r="4379" spans="1:11">
      <c r="A4379" s="15" t="s">
        <v>6100</v>
      </c>
      <c r="B4379" s="15" t="s">
        <v>17835</v>
      </c>
      <c r="C4379" s="772" t="s">
        <v>5977</v>
      </c>
      <c r="D4379" s="17" t="s">
        <v>5978</v>
      </c>
      <c r="E4379" s="825">
        <v>0</v>
      </c>
      <c r="F4379" s="772">
        <v>0</v>
      </c>
      <c r="G4379" s="825"/>
      <c r="H4379" s="772">
        <v>1</v>
      </c>
      <c r="I4379" s="819">
        <f t="shared" si="138"/>
        <v>0</v>
      </c>
      <c r="J4379" s="819">
        <f t="shared" si="139"/>
        <v>1</v>
      </c>
      <c r="K4379" s="941"/>
    </row>
    <row r="4380" spans="1:11">
      <c r="A4380" s="15" t="s">
        <v>6100</v>
      </c>
      <c r="B4380" s="15" t="s">
        <v>17835</v>
      </c>
      <c r="C4380" s="772" t="s">
        <v>5979</v>
      </c>
      <c r="D4380" s="17" t="s">
        <v>5980</v>
      </c>
      <c r="E4380" s="825">
        <v>0</v>
      </c>
      <c r="F4380" s="772">
        <v>0</v>
      </c>
      <c r="G4380" s="825"/>
      <c r="H4380" s="772">
        <v>1</v>
      </c>
      <c r="I4380" s="819">
        <f t="shared" si="138"/>
        <v>0</v>
      </c>
      <c r="J4380" s="819">
        <f t="shared" si="139"/>
        <v>1</v>
      </c>
      <c r="K4380" s="941"/>
    </row>
    <row r="4381" spans="1:11">
      <c r="A4381" s="15" t="s">
        <v>6100</v>
      </c>
      <c r="B4381" s="15" t="s">
        <v>17835</v>
      </c>
      <c r="C4381" s="772" t="s">
        <v>5981</v>
      </c>
      <c r="D4381" s="17" t="s">
        <v>5982</v>
      </c>
      <c r="E4381" s="825">
        <v>0</v>
      </c>
      <c r="F4381" s="772">
        <v>0</v>
      </c>
      <c r="G4381" s="825"/>
      <c r="H4381" s="772">
        <v>1</v>
      </c>
      <c r="I4381" s="819">
        <f t="shared" si="138"/>
        <v>0</v>
      </c>
      <c r="J4381" s="819">
        <f t="shared" si="139"/>
        <v>1</v>
      </c>
      <c r="K4381" s="941"/>
    </row>
    <row r="4382" spans="1:11">
      <c r="A4382" s="15" t="s">
        <v>6100</v>
      </c>
      <c r="B4382" s="15" t="s">
        <v>17835</v>
      </c>
      <c r="C4382" s="772" t="s">
        <v>5983</v>
      </c>
      <c r="D4382" s="17" t="s">
        <v>5984</v>
      </c>
      <c r="E4382" s="825">
        <v>0</v>
      </c>
      <c r="F4382" s="772">
        <v>0</v>
      </c>
      <c r="G4382" s="825"/>
      <c r="H4382" s="772">
        <v>1</v>
      </c>
      <c r="I4382" s="819">
        <f t="shared" si="138"/>
        <v>0</v>
      </c>
      <c r="J4382" s="819">
        <f t="shared" si="139"/>
        <v>1</v>
      </c>
      <c r="K4382" s="941"/>
    </row>
    <row r="4383" spans="1:11">
      <c r="A4383" s="15" t="s">
        <v>6100</v>
      </c>
      <c r="B4383" s="15" t="s">
        <v>17835</v>
      </c>
      <c r="C4383" s="772" t="s">
        <v>5985</v>
      </c>
      <c r="D4383" s="17" t="s">
        <v>16789</v>
      </c>
      <c r="E4383" s="825">
        <v>0</v>
      </c>
      <c r="F4383" s="772">
        <v>0</v>
      </c>
      <c r="G4383" s="825"/>
      <c r="H4383" s="772">
        <v>1</v>
      </c>
      <c r="I4383" s="819">
        <f t="shared" si="138"/>
        <v>0</v>
      </c>
      <c r="J4383" s="819">
        <f t="shared" si="139"/>
        <v>1</v>
      </c>
      <c r="K4383" s="941"/>
    </row>
    <row r="4384" spans="1:11">
      <c r="A4384" s="15" t="s">
        <v>6100</v>
      </c>
      <c r="B4384" s="15" t="s">
        <v>17835</v>
      </c>
      <c r="C4384" s="772" t="s">
        <v>5986</v>
      </c>
      <c r="D4384" s="17" t="s">
        <v>5987</v>
      </c>
      <c r="E4384" s="825">
        <v>0</v>
      </c>
      <c r="F4384" s="772">
        <v>0</v>
      </c>
      <c r="G4384" s="825"/>
      <c r="H4384" s="772">
        <v>1</v>
      </c>
      <c r="I4384" s="819">
        <f t="shared" si="138"/>
        <v>0</v>
      </c>
      <c r="J4384" s="819">
        <f t="shared" si="139"/>
        <v>1</v>
      </c>
      <c r="K4384" s="941"/>
    </row>
    <row r="4385" spans="1:11">
      <c r="A4385" s="15" t="s">
        <v>6100</v>
      </c>
      <c r="B4385" s="15" t="s">
        <v>17835</v>
      </c>
      <c r="C4385" s="772" t="s">
        <v>5988</v>
      </c>
      <c r="D4385" s="17" t="s">
        <v>5989</v>
      </c>
      <c r="E4385" s="825">
        <v>0</v>
      </c>
      <c r="F4385" s="772">
        <v>0</v>
      </c>
      <c r="G4385" s="825"/>
      <c r="H4385" s="772">
        <v>1</v>
      </c>
      <c r="I4385" s="819">
        <f t="shared" si="138"/>
        <v>0</v>
      </c>
      <c r="J4385" s="819">
        <f t="shared" si="139"/>
        <v>1</v>
      </c>
      <c r="K4385" s="941"/>
    </row>
    <row r="4386" spans="1:11">
      <c r="A4386" s="15" t="s">
        <v>6100</v>
      </c>
      <c r="B4386" s="15" t="s">
        <v>17835</v>
      </c>
      <c r="C4386" s="772" t="s">
        <v>5990</v>
      </c>
      <c r="D4386" s="17" t="s">
        <v>5991</v>
      </c>
      <c r="E4386" s="825">
        <v>0</v>
      </c>
      <c r="F4386" s="772">
        <v>0</v>
      </c>
      <c r="G4386" s="825"/>
      <c r="H4386" s="772">
        <v>1</v>
      </c>
      <c r="I4386" s="819">
        <f t="shared" si="138"/>
        <v>0</v>
      </c>
      <c r="J4386" s="819">
        <f t="shared" si="139"/>
        <v>1</v>
      </c>
      <c r="K4386" s="941"/>
    </row>
    <row r="4387" spans="1:11">
      <c r="A4387" s="15" t="s">
        <v>6100</v>
      </c>
      <c r="B4387" s="15" t="s">
        <v>17835</v>
      </c>
      <c r="C4387" s="772" t="s">
        <v>5992</v>
      </c>
      <c r="D4387" s="17" t="s">
        <v>5993</v>
      </c>
      <c r="E4387" s="825">
        <v>0</v>
      </c>
      <c r="F4387" s="772">
        <v>0</v>
      </c>
      <c r="G4387" s="825"/>
      <c r="H4387" s="772">
        <v>1</v>
      </c>
      <c r="I4387" s="819">
        <f t="shared" si="138"/>
        <v>0</v>
      </c>
      <c r="J4387" s="819">
        <f t="shared" si="139"/>
        <v>1</v>
      </c>
      <c r="K4387" s="941"/>
    </row>
    <row r="4388" spans="1:11">
      <c r="A4388" s="15" t="s">
        <v>6100</v>
      </c>
      <c r="B4388" s="15" t="s">
        <v>17835</v>
      </c>
      <c r="C4388" s="772" t="s">
        <v>5994</v>
      </c>
      <c r="D4388" s="17" t="s">
        <v>5995</v>
      </c>
      <c r="E4388" s="825">
        <v>0</v>
      </c>
      <c r="F4388" s="772">
        <v>0</v>
      </c>
      <c r="G4388" s="825"/>
      <c r="H4388" s="772">
        <v>1</v>
      </c>
      <c r="I4388" s="819">
        <f t="shared" si="138"/>
        <v>0</v>
      </c>
      <c r="J4388" s="819">
        <f t="shared" si="139"/>
        <v>1</v>
      </c>
      <c r="K4388" s="941"/>
    </row>
    <row r="4389" spans="1:11">
      <c r="A4389" s="15" t="s">
        <v>6100</v>
      </c>
      <c r="B4389" s="15" t="s">
        <v>17835</v>
      </c>
      <c r="C4389" s="772" t="s">
        <v>4500</v>
      </c>
      <c r="D4389" s="17" t="s">
        <v>16344</v>
      </c>
      <c r="E4389" s="825">
        <v>0</v>
      </c>
      <c r="F4389" s="772">
        <v>0</v>
      </c>
      <c r="G4389" s="825"/>
      <c r="H4389" s="772">
        <v>1</v>
      </c>
      <c r="I4389" s="819">
        <f t="shared" si="138"/>
        <v>0</v>
      </c>
      <c r="J4389" s="819">
        <f t="shared" si="139"/>
        <v>1</v>
      </c>
      <c r="K4389" s="941"/>
    </row>
    <row r="4390" spans="1:11">
      <c r="A4390" s="15" t="s">
        <v>6100</v>
      </c>
      <c r="B4390" s="15" t="s">
        <v>17835</v>
      </c>
      <c r="C4390" s="772" t="s">
        <v>3832</v>
      </c>
      <c r="D4390" s="17" t="s">
        <v>16035</v>
      </c>
      <c r="E4390" s="825">
        <v>0</v>
      </c>
      <c r="F4390" s="772">
        <v>0</v>
      </c>
      <c r="G4390" s="825"/>
      <c r="H4390" s="772">
        <v>1</v>
      </c>
      <c r="I4390" s="819">
        <f t="shared" si="138"/>
        <v>0</v>
      </c>
      <c r="J4390" s="819">
        <f t="shared" si="139"/>
        <v>1</v>
      </c>
      <c r="K4390" s="941"/>
    </row>
    <row r="4391" spans="1:11">
      <c r="A4391" s="15" t="s">
        <v>6100</v>
      </c>
      <c r="B4391" s="15" t="s">
        <v>17835</v>
      </c>
      <c r="C4391" s="772" t="s">
        <v>5996</v>
      </c>
      <c r="D4391" s="17" t="s">
        <v>5997</v>
      </c>
      <c r="E4391" s="825">
        <v>0</v>
      </c>
      <c r="F4391" s="772">
        <v>0</v>
      </c>
      <c r="G4391" s="825"/>
      <c r="H4391" s="772">
        <v>1</v>
      </c>
      <c r="I4391" s="819">
        <f t="shared" si="138"/>
        <v>0</v>
      </c>
      <c r="J4391" s="819">
        <f t="shared" si="139"/>
        <v>1</v>
      </c>
      <c r="K4391" s="941"/>
    </row>
    <row r="4392" spans="1:11">
      <c r="A4392" s="15" t="s">
        <v>6100</v>
      </c>
      <c r="B4392" s="15" t="s">
        <v>17835</v>
      </c>
      <c r="C4392" s="772" t="s">
        <v>5998</v>
      </c>
      <c r="D4392" s="17" t="s">
        <v>5999</v>
      </c>
      <c r="E4392" s="825">
        <v>0</v>
      </c>
      <c r="F4392" s="772">
        <v>0</v>
      </c>
      <c r="G4392" s="825"/>
      <c r="H4392" s="772">
        <v>1</v>
      </c>
      <c r="I4392" s="819">
        <f t="shared" si="138"/>
        <v>0</v>
      </c>
      <c r="J4392" s="819">
        <f t="shared" si="139"/>
        <v>1</v>
      </c>
      <c r="K4392" s="941"/>
    </row>
    <row r="4393" spans="1:11">
      <c r="A4393" s="15" t="s">
        <v>6100</v>
      </c>
      <c r="B4393" s="15" t="s">
        <v>17835</v>
      </c>
      <c r="C4393" s="772" t="s">
        <v>6000</v>
      </c>
      <c r="D4393" s="17" t="s">
        <v>6001</v>
      </c>
      <c r="E4393" s="825">
        <v>0</v>
      </c>
      <c r="F4393" s="772">
        <v>0</v>
      </c>
      <c r="G4393" s="825"/>
      <c r="H4393" s="772">
        <v>1</v>
      </c>
      <c r="I4393" s="819">
        <f t="shared" si="138"/>
        <v>0</v>
      </c>
      <c r="J4393" s="819">
        <f t="shared" si="139"/>
        <v>1</v>
      </c>
      <c r="K4393" s="941"/>
    </row>
    <row r="4394" spans="1:11">
      <c r="A4394" s="15" t="s">
        <v>6100</v>
      </c>
      <c r="B4394" s="15" t="s">
        <v>17835</v>
      </c>
      <c r="C4394" s="772" t="s">
        <v>6002</v>
      </c>
      <c r="D4394" s="17" t="s">
        <v>6003</v>
      </c>
      <c r="E4394" s="825">
        <v>0</v>
      </c>
      <c r="F4394" s="772">
        <v>0</v>
      </c>
      <c r="G4394" s="825"/>
      <c r="H4394" s="772">
        <v>1</v>
      </c>
      <c r="I4394" s="819">
        <f t="shared" si="138"/>
        <v>0</v>
      </c>
      <c r="J4394" s="819">
        <f t="shared" si="139"/>
        <v>1</v>
      </c>
      <c r="K4394" s="941"/>
    </row>
    <row r="4395" spans="1:11">
      <c r="A4395" s="15" t="s">
        <v>6100</v>
      </c>
      <c r="B4395" s="15" t="s">
        <v>17835</v>
      </c>
      <c r="C4395" s="772" t="s">
        <v>3351</v>
      </c>
      <c r="D4395" s="17" t="s">
        <v>6004</v>
      </c>
      <c r="E4395" s="825">
        <v>0</v>
      </c>
      <c r="F4395" s="772">
        <v>0</v>
      </c>
      <c r="G4395" s="825">
        <v>5</v>
      </c>
      <c r="H4395" s="772">
        <v>7</v>
      </c>
      <c r="I4395" s="819">
        <f t="shared" si="138"/>
        <v>5</v>
      </c>
      <c r="J4395" s="819">
        <f t="shared" si="139"/>
        <v>7</v>
      </c>
      <c r="K4395" s="941"/>
    </row>
    <row r="4396" spans="1:11">
      <c r="A4396" s="15" t="s">
        <v>6100</v>
      </c>
      <c r="B4396" s="15" t="s">
        <v>17835</v>
      </c>
      <c r="C4396" s="772" t="s">
        <v>6005</v>
      </c>
      <c r="D4396" s="17" t="s">
        <v>6006</v>
      </c>
      <c r="E4396" s="825">
        <v>0</v>
      </c>
      <c r="F4396" s="772">
        <v>0</v>
      </c>
      <c r="G4396" s="825"/>
      <c r="H4396" s="772">
        <v>1</v>
      </c>
      <c r="I4396" s="819">
        <f t="shared" si="138"/>
        <v>0</v>
      </c>
      <c r="J4396" s="819">
        <f t="shared" si="139"/>
        <v>1</v>
      </c>
      <c r="K4396" s="941"/>
    </row>
    <row r="4397" spans="1:11">
      <c r="A4397" s="15" t="s">
        <v>6100</v>
      </c>
      <c r="B4397" s="15" t="s">
        <v>17835</v>
      </c>
      <c r="C4397" s="772" t="s">
        <v>6007</v>
      </c>
      <c r="D4397" s="17" t="s">
        <v>6008</v>
      </c>
      <c r="E4397" s="825">
        <v>0</v>
      </c>
      <c r="F4397" s="772">
        <v>0</v>
      </c>
      <c r="G4397" s="825">
        <v>1</v>
      </c>
      <c r="H4397" s="772">
        <v>2</v>
      </c>
      <c r="I4397" s="819">
        <f t="shared" si="138"/>
        <v>1</v>
      </c>
      <c r="J4397" s="819">
        <f t="shared" si="139"/>
        <v>2</v>
      </c>
      <c r="K4397" s="941"/>
    </row>
    <row r="4398" spans="1:11">
      <c r="A4398" s="15" t="s">
        <v>6100</v>
      </c>
      <c r="B4398" s="15" t="s">
        <v>17835</v>
      </c>
      <c r="C4398" s="772" t="s">
        <v>6009</v>
      </c>
      <c r="D4398" s="17" t="s">
        <v>6010</v>
      </c>
      <c r="E4398" s="825">
        <v>0</v>
      </c>
      <c r="F4398" s="772">
        <v>0</v>
      </c>
      <c r="G4398" s="825"/>
      <c r="H4398" s="772">
        <v>1</v>
      </c>
      <c r="I4398" s="819">
        <f t="shared" si="138"/>
        <v>0</v>
      </c>
      <c r="J4398" s="819">
        <f t="shared" si="139"/>
        <v>1</v>
      </c>
      <c r="K4398" s="941"/>
    </row>
    <row r="4399" spans="1:11">
      <c r="A4399" s="15" t="s">
        <v>6100</v>
      </c>
      <c r="B4399" s="15" t="s">
        <v>17835</v>
      </c>
      <c r="C4399" s="772" t="s">
        <v>6011</v>
      </c>
      <c r="D4399" s="17" t="s">
        <v>6012</v>
      </c>
      <c r="E4399" s="825">
        <v>0</v>
      </c>
      <c r="F4399" s="772">
        <v>0</v>
      </c>
      <c r="G4399" s="825">
        <v>1</v>
      </c>
      <c r="H4399" s="772">
        <v>1</v>
      </c>
      <c r="I4399" s="819">
        <f t="shared" si="138"/>
        <v>1</v>
      </c>
      <c r="J4399" s="819">
        <f t="shared" si="139"/>
        <v>1</v>
      </c>
      <c r="K4399" s="941"/>
    </row>
    <row r="4400" spans="1:11">
      <c r="A4400" s="15" t="s">
        <v>6100</v>
      </c>
      <c r="B4400" s="15" t="s">
        <v>17835</v>
      </c>
      <c r="C4400" s="772" t="s">
        <v>6013</v>
      </c>
      <c r="D4400" s="17" t="s">
        <v>6014</v>
      </c>
      <c r="E4400" s="825">
        <v>0</v>
      </c>
      <c r="F4400" s="772">
        <v>0</v>
      </c>
      <c r="G4400" s="825"/>
      <c r="H4400" s="772">
        <v>1</v>
      </c>
      <c r="I4400" s="819">
        <f t="shared" si="138"/>
        <v>0</v>
      </c>
      <c r="J4400" s="819">
        <f t="shared" si="139"/>
        <v>1</v>
      </c>
      <c r="K4400" s="941"/>
    </row>
    <row r="4401" spans="1:11">
      <c r="A4401" s="15" t="s">
        <v>6100</v>
      </c>
      <c r="B4401" s="15" t="s">
        <v>17835</v>
      </c>
      <c r="C4401" s="772" t="s">
        <v>6015</v>
      </c>
      <c r="D4401" s="17" t="s">
        <v>16790</v>
      </c>
      <c r="E4401" s="825">
        <v>0</v>
      </c>
      <c r="F4401" s="772">
        <v>0</v>
      </c>
      <c r="G4401" s="825">
        <v>2</v>
      </c>
      <c r="H4401" s="772">
        <v>1</v>
      </c>
      <c r="I4401" s="819">
        <f t="shared" si="138"/>
        <v>2</v>
      </c>
      <c r="J4401" s="819">
        <f t="shared" si="139"/>
        <v>1</v>
      </c>
      <c r="K4401" s="941"/>
    </row>
    <row r="4402" spans="1:11">
      <c r="A4402" s="15" t="s">
        <v>6100</v>
      </c>
      <c r="B4402" s="15" t="s">
        <v>17835</v>
      </c>
      <c r="C4402" s="772" t="s">
        <v>6016</v>
      </c>
      <c r="D4402" s="17" t="s">
        <v>6017</v>
      </c>
      <c r="E4402" s="825">
        <v>0</v>
      </c>
      <c r="F4402" s="772">
        <v>0</v>
      </c>
      <c r="G4402" s="825"/>
      <c r="H4402" s="772">
        <v>1</v>
      </c>
      <c r="I4402" s="819">
        <f t="shared" si="138"/>
        <v>0</v>
      </c>
      <c r="J4402" s="819">
        <f t="shared" si="139"/>
        <v>1</v>
      </c>
      <c r="K4402" s="941"/>
    </row>
    <row r="4403" spans="1:11">
      <c r="A4403" s="15" t="s">
        <v>6100</v>
      </c>
      <c r="B4403" s="15" t="s">
        <v>17835</v>
      </c>
      <c r="C4403" s="772" t="s">
        <v>6018</v>
      </c>
      <c r="D4403" s="17" t="s">
        <v>6019</v>
      </c>
      <c r="E4403" s="825">
        <v>0</v>
      </c>
      <c r="F4403" s="772">
        <v>0</v>
      </c>
      <c r="G4403" s="825"/>
      <c r="H4403" s="772">
        <v>1</v>
      </c>
      <c r="I4403" s="819">
        <f t="shared" si="138"/>
        <v>0</v>
      </c>
      <c r="J4403" s="819">
        <f t="shared" si="139"/>
        <v>1</v>
      </c>
      <c r="K4403" s="941"/>
    </row>
    <row r="4404" spans="1:11">
      <c r="A4404" s="15" t="s">
        <v>6100</v>
      </c>
      <c r="B4404" s="15" t="s">
        <v>17835</v>
      </c>
      <c r="C4404" s="772" t="s">
        <v>6020</v>
      </c>
      <c r="D4404" s="17" t="s">
        <v>6021</v>
      </c>
      <c r="E4404" s="825">
        <v>0</v>
      </c>
      <c r="F4404" s="772">
        <v>0</v>
      </c>
      <c r="G4404" s="825"/>
      <c r="H4404" s="772">
        <v>1</v>
      </c>
      <c r="I4404" s="819">
        <f t="shared" si="138"/>
        <v>0</v>
      </c>
      <c r="J4404" s="819">
        <f t="shared" si="139"/>
        <v>1</v>
      </c>
      <c r="K4404" s="941"/>
    </row>
    <row r="4405" spans="1:11">
      <c r="A4405" s="15" t="s">
        <v>6100</v>
      </c>
      <c r="B4405" s="15" t="s">
        <v>17835</v>
      </c>
      <c r="C4405" s="772" t="s">
        <v>6022</v>
      </c>
      <c r="D4405" s="17" t="s">
        <v>6023</v>
      </c>
      <c r="E4405" s="825">
        <v>0</v>
      </c>
      <c r="F4405" s="772">
        <v>0</v>
      </c>
      <c r="G4405" s="825"/>
      <c r="H4405" s="772">
        <v>1</v>
      </c>
      <c r="I4405" s="819">
        <f t="shared" si="138"/>
        <v>0</v>
      </c>
      <c r="J4405" s="819">
        <f t="shared" si="139"/>
        <v>1</v>
      </c>
      <c r="K4405" s="941"/>
    </row>
    <row r="4406" spans="1:11">
      <c r="A4406" s="15" t="s">
        <v>6100</v>
      </c>
      <c r="B4406" s="15" t="s">
        <v>17835</v>
      </c>
      <c r="C4406" s="772" t="s">
        <v>6024</v>
      </c>
      <c r="D4406" s="17" t="s">
        <v>6025</v>
      </c>
      <c r="E4406" s="825">
        <v>0</v>
      </c>
      <c r="F4406" s="772">
        <v>0</v>
      </c>
      <c r="G4406" s="825"/>
      <c r="H4406" s="772">
        <v>1</v>
      </c>
      <c r="I4406" s="819">
        <f t="shared" si="138"/>
        <v>0</v>
      </c>
      <c r="J4406" s="819">
        <f t="shared" si="139"/>
        <v>1</v>
      </c>
      <c r="K4406" s="941"/>
    </row>
    <row r="4407" spans="1:11">
      <c r="A4407" s="15" t="s">
        <v>6100</v>
      </c>
      <c r="B4407" s="15" t="s">
        <v>17835</v>
      </c>
      <c r="C4407" s="772" t="s">
        <v>6026</v>
      </c>
      <c r="D4407" s="17" t="s">
        <v>6027</v>
      </c>
      <c r="E4407" s="825">
        <v>0</v>
      </c>
      <c r="F4407" s="772">
        <v>0</v>
      </c>
      <c r="G4407" s="825">
        <v>1</v>
      </c>
      <c r="H4407" s="772">
        <v>1</v>
      </c>
      <c r="I4407" s="819">
        <f t="shared" si="138"/>
        <v>1</v>
      </c>
      <c r="J4407" s="819">
        <f t="shared" si="139"/>
        <v>1</v>
      </c>
      <c r="K4407" s="941"/>
    </row>
    <row r="4408" spans="1:11">
      <c r="A4408" s="15" t="s">
        <v>6100</v>
      </c>
      <c r="B4408" s="15" t="s">
        <v>17835</v>
      </c>
      <c r="C4408" s="772" t="s">
        <v>6028</v>
      </c>
      <c r="D4408" s="17" t="s">
        <v>6029</v>
      </c>
      <c r="E4408" s="825">
        <v>0</v>
      </c>
      <c r="F4408" s="772">
        <v>0</v>
      </c>
      <c r="G4408" s="825"/>
      <c r="H4408" s="772">
        <v>1</v>
      </c>
      <c r="I4408" s="819">
        <f t="shared" si="138"/>
        <v>0</v>
      </c>
      <c r="J4408" s="819">
        <f t="shared" si="139"/>
        <v>1</v>
      </c>
      <c r="K4408" s="941"/>
    </row>
    <row r="4409" spans="1:11">
      <c r="A4409" s="15" t="s">
        <v>6100</v>
      </c>
      <c r="B4409" s="15" t="s">
        <v>17835</v>
      </c>
      <c r="C4409" s="772" t="s">
        <v>3191</v>
      </c>
      <c r="D4409" s="17" t="s">
        <v>3192</v>
      </c>
      <c r="E4409" s="825">
        <v>0</v>
      </c>
      <c r="F4409" s="772">
        <v>0</v>
      </c>
      <c r="G4409" s="825">
        <v>2</v>
      </c>
      <c r="H4409" s="772">
        <v>3</v>
      </c>
      <c r="I4409" s="819">
        <f t="shared" si="138"/>
        <v>2</v>
      </c>
      <c r="J4409" s="819">
        <f t="shared" si="139"/>
        <v>3</v>
      </c>
      <c r="K4409" s="941"/>
    </row>
    <row r="4410" spans="1:11">
      <c r="A4410" s="15" t="s">
        <v>6100</v>
      </c>
      <c r="B4410" s="15" t="s">
        <v>17835</v>
      </c>
      <c r="C4410" s="772" t="s">
        <v>3193</v>
      </c>
      <c r="D4410" s="17" t="s">
        <v>3194</v>
      </c>
      <c r="E4410" s="825">
        <v>0</v>
      </c>
      <c r="F4410" s="772">
        <v>0</v>
      </c>
      <c r="G4410" s="825"/>
      <c r="H4410" s="772">
        <v>1</v>
      </c>
      <c r="I4410" s="819">
        <f t="shared" si="138"/>
        <v>0</v>
      </c>
      <c r="J4410" s="819">
        <f t="shared" si="139"/>
        <v>1</v>
      </c>
      <c r="K4410" s="941"/>
    </row>
    <row r="4411" spans="1:11">
      <c r="A4411" s="15" t="s">
        <v>6100</v>
      </c>
      <c r="B4411" s="15" t="s">
        <v>17835</v>
      </c>
      <c r="C4411" s="772" t="s">
        <v>3839</v>
      </c>
      <c r="D4411" s="17" t="s">
        <v>3840</v>
      </c>
      <c r="E4411" s="825">
        <v>0</v>
      </c>
      <c r="F4411" s="772">
        <v>0</v>
      </c>
      <c r="G4411" s="825"/>
      <c r="H4411" s="772">
        <v>1</v>
      </c>
      <c r="I4411" s="819">
        <f t="shared" si="138"/>
        <v>0</v>
      </c>
      <c r="J4411" s="819">
        <f t="shared" si="139"/>
        <v>1</v>
      </c>
      <c r="K4411" s="941"/>
    </row>
    <row r="4412" spans="1:11">
      <c r="A4412" s="15" t="s">
        <v>6100</v>
      </c>
      <c r="B4412" s="15" t="s">
        <v>17835</v>
      </c>
      <c r="C4412" s="772" t="s">
        <v>3833</v>
      </c>
      <c r="D4412" s="17" t="s">
        <v>16036</v>
      </c>
      <c r="E4412" s="825">
        <v>0</v>
      </c>
      <c r="F4412" s="772">
        <v>0</v>
      </c>
      <c r="G4412" s="825"/>
      <c r="H4412" s="772">
        <v>1</v>
      </c>
      <c r="I4412" s="819">
        <f t="shared" si="138"/>
        <v>0</v>
      </c>
      <c r="J4412" s="819">
        <f t="shared" si="139"/>
        <v>1</v>
      </c>
      <c r="K4412" s="941"/>
    </row>
    <row r="4413" spans="1:11">
      <c r="A4413" s="15" t="s">
        <v>6100</v>
      </c>
      <c r="B4413" s="15" t="s">
        <v>17835</v>
      </c>
      <c r="C4413" s="772" t="s">
        <v>3834</v>
      </c>
      <c r="D4413" s="17" t="s">
        <v>16037</v>
      </c>
      <c r="E4413" s="825">
        <v>0</v>
      </c>
      <c r="F4413" s="772">
        <v>0</v>
      </c>
      <c r="G4413" s="825">
        <v>3</v>
      </c>
      <c r="H4413" s="772">
        <v>1</v>
      </c>
      <c r="I4413" s="819">
        <f t="shared" si="138"/>
        <v>3</v>
      </c>
      <c r="J4413" s="819">
        <f t="shared" si="139"/>
        <v>1</v>
      </c>
      <c r="K4413" s="941"/>
    </row>
    <row r="4414" spans="1:11">
      <c r="A4414" s="15" t="s">
        <v>6100</v>
      </c>
      <c r="B4414" s="15" t="s">
        <v>17835</v>
      </c>
      <c r="C4414" s="772" t="s">
        <v>6030</v>
      </c>
      <c r="D4414" s="17" t="s">
        <v>6031</v>
      </c>
      <c r="E4414" s="825">
        <v>0</v>
      </c>
      <c r="F4414" s="772">
        <v>0</v>
      </c>
      <c r="G4414" s="825"/>
      <c r="H4414" s="772">
        <v>1</v>
      </c>
      <c r="I4414" s="819">
        <f t="shared" si="138"/>
        <v>0</v>
      </c>
      <c r="J4414" s="819">
        <f t="shared" si="139"/>
        <v>1</v>
      </c>
      <c r="K4414" s="941"/>
    </row>
    <row r="4415" spans="1:11">
      <c r="A4415" s="15" t="s">
        <v>6100</v>
      </c>
      <c r="B4415" s="15" t="s">
        <v>17835</v>
      </c>
      <c r="C4415" s="772" t="s">
        <v>6032</v>
      </c>
      <c r="D4415" s="17" t="s">
        <v>6033</v>
      </c>
      <c r="E4415" s="825">
        <v>0</v>
      </c>
      <c r="F4415" s="772">
        <v>0</v>
      </c>
      <c r="G4415" s="825"/>
      <c r="H4415" s="772">
        <v>1</v>
      </c>
      <c r="I4415" s="819">
        <f t="shared" si="138"/>
        <v>0</v>
      </c>
      <c r="J4415" s="819">
        <f t="shared" si="139"/>
        <v>1</v>
      </c>
      <c r="K4415" s="941"/>
    </row>
    <row r="4416" spans="1:11">
      <c r="A4416" s="15" t="s">
        <v>6100</v>
      </c>
      <c r="B4416" s="15" t="s">
        <v>17835</v>
      </c>
      <c r="C4416" s="772" t="s">
        <v>6034</v>
      </c>
      <c r="D4416" s="17" t="s">
        <v>6035</v>
      </c>
      <c r="E4416" s="825">
        <v>0</v>
      </c>
      <c r="F4416" s="772">
        <v>0</v>
      </c>
      <c r="G4416" s="825"/>
      <c r="H4416" s="772">
        <v>1</v>
      </c>
      <c r="I4416" s="819">
        <f t="shared" si="138"/>
        <v>0</v>
      </c>
      <c r="J4416" s="819">
        <f t="shared" si="139"/>
        <v>1</v>
      </c>
      <c r="K4416" s="941"/>
    </row>
    <row r="4417" spans="1:11">
      <c r="A4417" s="15" t="s">
        <v>6100</v>
      </c>
      <c r="B4417" s="15" t="s">
        <v>17835</v>
      </c>
      <c r="C4417" s="772" t="s">
        <v>3843</v>
      </c>
      <c r="D4417" s="17" t="s">
        <v>16038</v>
      </c>
      <c r="E4417" s="825">
        <v>0</v>
      </c>
      <c r="F4417" s="772">
        <v>0</v>
      </c>
      <c r="G4417" s="825"/>
      <c r="H4417" s="772">
        <v>1</v>
      </c>
      <c r="I4417" s="819">
        <f t="shared" si="138"/>
        <v>0</v>
      </c>
      <c r="J4417" s="819">
        <f t="shared" si="139"/>
        <v>1</v>
      </c>
      <c r="K4417" s="941"/>
    </row>
    <row r="4418" spans="1:11">
      <c r="A4418" s="15" t="s">
        <v>6100</v>
      </c>
      <c r="B4418" s="15" t="s">
        <v>17835</v>
      </c>
      <c r="C4418" s="772" t="s">
        <v>6036</v>
      </c>
      <c r="D4418" s="17" t="s">
        <v>6037</v>
      </c>
      <c r="E4418" s="825">
        <v>0</v>
      </c>
      <c r="F4418" s="772">
        <v>0</v>
      </c>
      <c r="G4418" s="825"/>
      <c r="H4418" s="772">
        <v>1</v>
      </c>
      <c r="I4418" s="819">
        <f t="shared" ref="I4418:I4481" si="140">E4418+G4418</f>
        <v>0</v>
      </c>
      <c r="J4418" s="819">
        <f t="shared" ref="J4418:J4481" si="141">F4418+H4418</f>
        <v>1</v>
      </c>
      <c r="K4418" s="941"/>
    </row>
    <row r="4419" spans="1:11">
      <c r="A4419" s="15" t="s">
        <v>6100</v>
      </c>
      <c r="B4419" s="15" t="s">
        <v>17835</v>
      </c>
      <c r="C4419" s="772" t="s">
        <v>6038</v>
      </c>
      <c r="D4419" s="17" t="s">
        <v>6039</v>
      </c>
      <c r="E4419" s="825">
        <v>0</v>
      </c>
      <c r="F4419" s="772">
        <v>0</v>
      </c>
      <c r="G4419" s="825"/>
      <c r="H4419" s="772">
        <v>1</v>
      </c>
      <c r="I4419" s="819">
        <f t="shared" si="140"/>
        <v>0</v>
      </c>
      <c r="J4419" s="819">
        <f t="shared" si="141"/>
        <v>1</v>
      </c>
      <c r="K4419" s="941"/>
    </row>
    <row r="4420" spans="1:11">
      <c r="A4420" s="15" t="s">
        <v>6100</v>
      </c>
      <c r="B4420" s="15" t="s">
        <v>17835</v>
      </c>
      <c r="C4420" s="772" t="s">
        <v>6040</v>
      </c>
      <c r="D4420" s="17" t="s">
        <v>6041</v>
      </c>
      <c r="E4420" s="825">
        <v>0</v>
      </c>
      <c r="F4420" s="772">
        <v>0</v>
      </c>
      <c r="G4420" s="825"/>
      <c r="H4420" s="772">
        <v>1</v>
      </c>
      <c r="I4420" s="819">
        <f t="shared" si="140"/>
        <v>0</v>
      </c>
      <c r="J4420" s="819">
        <f t="shared" si="141"/>
        <v>1</v>
      </c>
      <c r="K4420" s="941"/>
    </row>
    <row r="4421" spans="1:11">
      <c r="A4421" s="15" t="s">
        <v>6100</v>
      </c>
      <c r="B4421" s="15" t="s">
        <v>17835</v>
      </c>
      <c r="C4421" s="772" t="s">
        <v>3844</v>
      </c>
      <c r="D4421" s="17" t="s">
        <v>16039</v>
      </c>
      <c r="E4421" s="825">
        <v>0</v>
      </c>
      <c r="F4421" s="772">
        <v>0</v>
      </c>
      <c r="G4421" s="825"/>
      <c r="H4421" s="772">
        <v>1</v>
      </c>
      <c r="I4421" s="819">
        <f t="shared" si="140"/>
        <v>0</v>
      </c>
      <c r="J4421" s="819">
        <f t="shared" si="141"/>
        <v>1</v>
      </c>
      <c r="K4421" s="941"/>
    </row>
    <row r="4422" spans="1:11">
      <c r="A4422" s="15" t="s">
        <v>6100</v>
      </c>
      <c r="B4422" s="15" t="s">
        <v>17835</v>
      </c>
      <c r="C4422" s="772" t="s">
        <v>4501</v>
      </c>
      <c r="D4422" s="17" t="s">
        <v>4502</v>
      </c>
      <c r="E4422" s="825">
        <v>0</v>
      </c>
      <c r="F4422" s="772">
        <v>0</v>
      </c>
      <c r="G4422" s="825"/>
      <c r="H4422" s="772">
        <v>1</v>
      </c>
      <c r="I4422" s="819">
        <f t="shared" si="140"/>
        <v>0</v>
      </c>
      <c r="J4422" s="819">
        <f t="shared" si="141"/>
        <v>1</v>
      </c>
      <c r="K4422" s="941"/>
    </row>
    <row r="4423" spans="1:11">
      <c r="A4423" s="15" t="s">
        <v>6100</v>
      </c>
      <c r="B4423" s="15" t="s">
        <v>17835</v>
      </c>
      <c r="C4423" s="772" t="s">
        <v>6042</v>
      </c>
      <c r="D4423" s="17" t="s">
        <v>6043</v>
      </c>
      <c r="E4423" s="825">
        <v>0</v>
      </c>
      <c r="F4423" s="772">
        <v>0</v>
      </c>
      <c r="G4423" s="825"/>
      <c r="H4423" s="772">
        <v>1</v>
      </c>
      <c r="I4423" s="819">
        <f t="shared" si="140"/>
        <v>0</v>
      </c>
      <c r="J4423" s="819">
        <f t="shared" si="141"/>
        <v>1</v>
      </c>
      <c r="K4423" s="941"/>
    </row>
    <row r="4424" spans="1:11">
      <c r="A4424" s="15" t="s">
        <v>6100</v>
      </c>
      <c r="B4424" s="15" t="s">
        <v>17835</v>
      </c>
      <c r="C4424" s="772" t="s">
        <v>6044</v>
      </c>
      <c r="D4424" s="17" t="s">
        <v>6045</v>
      </c>
      <c r="E4424" s="825">
        <v>0</v>
      </c>
      <c r="F4424" s="772">
        <v>0</v>
      </c>
      <c r="G4424" s="825"/>
      <c r="H4424" s="772">
        <v>1</v>
      </c>
      <c r="I4424" s="819">
        <f t="shared" si="140"/>
        <v>0</v>
      </c>
      <c r="J4424" s="819">
        <f t="shared" si="141"/>
        <v>1</v>
      </c>
      <c r="K4424" s="941"/>
    </row>
    <row r="4425" spans="1:11" ht="63.75">
      <c r="A4425" s="15" t="s">
        <v>6100</v>
      </c>
      <c r="B4425" s="15" t="s">
        <v>17835</v>
      </c>
      <c r="C4425" s="772" t="s">
        <v>3845</v>
      </c>
      <c r="D4425" s="22" t="s">
        <v>16040</v>
      </c>
      <c r="E4425" s="825">
        <v>0</v>
      </c>
      <c r="F4425" s="772">
        <v>0</v>
      </c>
      <c r="G4425" s="825">
        <v>1</v>
      </c>
      <c r="H4425" s="772">
        <v>1</v>
      </c>
      <c r="I4425" s="819">
        <f t="shared" si="140"/>
        <v>1</v>
      </c>
      <c r="J4425" s="819">
        <f t="shared" si="141"/>
        <v>1</v>
      </c>
      <c r="K4425" s="941"/>
    </row>
    <row r="4426" spans="1:11">
      <c r="A4426" s="15" t="s">
        <v>6100</v>
      </c>
      <c r="B4426" s="15" t="s">
        <v>17835</v>
      </c>
      <c r="C4426" s="772" t="s">
        <v>6046</v>
      </c>
      <c r="D4426" s="17" t="s">
        <v>6047</v>
      </c>
      <c r="E4426" s="825">
        <v>0</v>
      </c>
      <c r="F4426" s="772">
        <v>0</v>
      </c>
      <c r="G4426" s="825"/>
      <c r="H4426" s="772">
        <v>1</v>
      </c>
      <c r="I4426" s="819">
        <f t="shared" si="140"/>
        <v>0</v>
      </c>
      <c r="J4426" s="819">
        <f t="shared" si="141"/>
        <v>1</v>
      </c>
      <c r="K4426" s="941"/>
    </row>
    <row r="4427" spans="1:11">
      <c r="A4427" s="15" t="s">
        <v>6100</v>
      </c>
      <c r="B4427" s="15" t="s">
        <v>17835</v>
      </c>
      <c r="C4427" s="772" t="s">
        <v>3846</v>
      </c>
      <c r="D4427" s="17" t="s">
        <v>16041</v>
      </c>
      <c r="E4427" s="825">
        <v>0</v>
      </c>
      <c r="F4427" s="772">
        <v>0</v>
      </c>
      <c r="G4427" s="825"/>
      <c r="H4427" s="772">
        <v>1</v>
      </c>
      <c r="I4427" s="819">
        <f t="shared" si="140"/>
        <v>0</v>
      </c>
      <c r="J4427" s="819">
        <f t="shared" si="141"/>
        <v>1</v>
      </c>
      <c r="K4427" s="941"/>
    </row>
    <row r="4428" spans="1:11">
      <c r="A4428" s="15" t="s">
        <v>6100</v>
      </c>
      <c r="B4428" s="15" t="s">
        <v>17835</v>
      </c>
      <c r="C4428" s="772" t="s">
        <v>6048</v>
      </c>
      <c r="D4428" s="17" t="s">
        <v>6049</v>
      </c>
      <c r="E4428" s="825">
        <v>0</v>
      </c>
      <c r="F4428" s="772">
        <v>0</v>
      </c>
      <c r="G4428" s="825"/>
      <c r="H4428" s="772">
        <v>1</v>
      </c>
      <c r="I4428" s="819">
        <f t="shared" si="140"/>
        <v>0</v>
      </c>
      <c r="J4428" s="819">
        <f t="shared" si="141"/>
        <v>1</v>
      </c>
      <c r="K4428" s="941"/>
    </row>
    <row r="4429" spans="1:11">
      <c r="A4429" s="15" t="s">
        <v>6100</v>
      </c>
      <c r="B4429" s="15" t="s">
        <v>17835</v>
      </c>
      <c r="C4429" s="772" t="s">
        <v>6050</v>
      </c>
      <c r="D4429" s="17" t="s">
        <v>16791</v>
      </c>
      <c r="E4429" s="825">
        <v>0</v>
      </c>
      <c r="F4429" s="772">
        <v>0</v>
      </c>
      <c r="G4429" s="825">
        <v>8</v>
      </c>
      <c r="H4429" s="772">
        <v>8</v>
      </c>
      <c r="I4429" s="819">
        <f t="shared" si="140"/>
        <v>8</v>
      </c>
      <c r="J4429" s="819">
        <f t="shared" si="141"/>
        <v>8</v>
      </c>
      <c r="K4429" s="941"/>
    </row>
    <row r="4430" spans="1:11">
      <c r="A4430" s="15" t="s">
        <v>6100</v>
      </c>
      <c r="B4430" s="15" t="s">
        <v>17835</v>
      </c>
      <c r="C4430" s="772" t="s">
        <v>6051</v>
      </c>
      <c r="D4430" s="17" t="s">
        <v>16792</v>
      </c>
      <c r="E4430" s="825">
        <v>0</v>
      </c>
      <c r="F4430" s="772">
        <v>0</v>
      </c>
      <c r="G4430" s="825">
        <v>5</v>
      </c>
      <c r="H4430" s="772">
        <v>5</v>
      </c>
      <c r="I4430" s="819">
        <f t="shared" si="140"/>
        <v>5</v>
      </c>
      <c r="J4430" s="819">
        <f t="shared" si="141"/>
        <v>5</v>
      </c>
      <c r="K4430" s="941"/>
    </row>
    <row r="4431" spans="1:11">
      <c r="A4431" s="15" t="s">
        <v>6100</v>
      </c>
      <c r="B4431" s="15" t="s">
        <v>17835</v>
      </c>
      <c r="C4431" s="772" t="s">
        <v>6052</v>
      </c>
      <c r="D4431" s="17" t="s">
        <v>16793</v>
      </c>
      <c r="E4431" s="825">
        <v>0</v>
      </c>
      <c r="F4431" s="772">
        <v>0</v>
      </c>
      <c r="G4431" s="825">
        <v>25</v>
      </c>
      <c r="H4431" s="772">
        <v>12</v>
      </c>
      <c r="I4431" s="819">
        <f t="shared" si="140"/>
        <v>25</v>
      </c>
      <c r="J4431" s="819">
        <f t="shared" si="141"/>
        <v>12</v>
      </c>
      <c r="K4431" s="941"/>
    </row>
    <row r="4432" spans="1:11">
      <c r="A4432" s="15" t="s">
        <v>6100</v>
      </c>
      <c r="B4432" s="15" t="s">
        <v>17835</v>
      </c>
      <c r="C4432" s="772" t="s">
        <v>6053</v>
      </c>
      <c r="D4432" s="17" t="s">
        <v>6054</v>
      </c>
      <c r="E4432" s="825">
        <v>0</v>
      </c>
      <c r="F4432" s="772">
        <v>0</v>
      </c>
      <c r="G4432" s="825"/>
      <c r="H4432" s="772">
        <v>1</v>
      </c>
      <c r="I4432" s="819">
        <f t="shared" si="140"/>
        <v>0</v>
      </c>
      <c r="J4432" s="819">
        <f t="shared" si="141"/>
        <v>1</v>
      </c>
      <c r="K4432" s="941"/>
    </row>
    <row r="4433" spans="1:11">
      <c r="A4433" s="15" t="s">
        <v>6100</v>
      </c>
      <c r="B4433" s="15" t="s">
        <v>17835</v>
      </c>
      <c r="C4433" s="772" t="s">
        <v>6055</v>
      </c>
      <c r="D4433" s="17" t="s">
        <v>16794</v>
      </c>
      <c r="E4433" s="825">
        <v>0</v>
      </c>
      <c r="F4433" s="772">
        <v>0</v>
      </c>
      <c r="G4433" s="825"/>
      <c r="H4433" s="772">
        <v>3</v>
      </c>
      <c r="I4433" s="819">
        <f t="shared" si="140"/>
        <v>0</v>
      </c>
      <c r="J4433" s="819">
        <f t="shared" si="141"/>
        <v>3</v>
      </c>
      <c r="K4433" s="941"/>
    </row>
    <row r="4434" spans="1:11">
      <c r="A4434" s="15" t="s">
        <v>6100</v>
      </c>
      <c r="B4434" s="15" t="s">
        <v>17835</v>
      </c>
      <c r="C4434" s="772" t="s">
        <v>6056</v>
      </c>
      <c r="D4434" s="17" t="s">
        <v>16795</v>
      </c>
      <c r="E4434" s="825">
        <v>0</v>
      </c>
      <c r="F4434" s="772">
        <v>0</v>
      </c>
      <c r="G4434" s="825"/>
      <c r="H4434" s="772">
        <v>1</v>
      </c>
      <c r="I4434" s="819">
        <f t="shared" si="140"/>
        <v>0</v>
      </c>
      <c r="J4434" s="819">
        <f t="shared" si="141"/>
        <v>1</v>
      </c>
      <c r="K4434" s="941"/>
    </row>
    <row r="4435" spans="1:11">
      <c r="A4435" s="15" t="s">
        <v>6100</v>
      </c>
      <c r="B4435" s="15" t="s">
        <v>17835</v>
      </c>
      <c r="C4435" s="772" t="s">
        <v>6057</v>
      </c>
      <c r="D4435" s="17" t="s">
        <v>6058</v>
      </c>
      <c r="E4435" s="825">
        <v>0</v>
      </c>
      <c r="F4435" s="772">
        <v>0</v>
      </c>
      <c r="G4435" s="825"/>
      <c r="H4435" s="772">
        <v>1</v>
      </c>
      <c r="I4435" s="819">
        <f t="shared" si="140"/>
        <v>0</v>
      </c>
      <c r="J4435" s="819">
        <f t="shared" si="141"/>
        <v>1</v>
      </c>
      <c r="K4435" s="941"/>
    </row>
    <row r="4436" spans="1:11">
      <c r="A4436" s="15" t="s">
        <v>6100</v>
      </c>
      <c r="B4436" s="15" t="s">
        <v>17835</v>
      </c>
      <c r="C4436" s="772" t="s">
        <v>6059</v>
      </c>
      <c r="D4436" s="17" t="s">
        <v>6060</v>
      </c>
      <c r="E4436" s="825">
        <v>0</v>
      </c>
      <c r="F4436" s="772">
        <v>0</v>
      </c>
      <c r="G4436" s="825"/>
      <c r="H4436" s="772">
        <v>1</v>
      </c>
      <c r="I4436" s="819">
        <f t="shared" si="140"/>
        <v>0</v>
      </c>
      <c r="J4436" s="819">
        <f t="shared" si="141"/>
        <v>1</v>
      </c>
      <c r="K4436" s="941"/>
    </row>
    <row r="4437" spans="1:11">
      <c r="A4437" s="15" t="s">
        <v>6100</v>
      </c>
      <c r="B4437" s="15" t="s">
        <v>17835</v>
      </c>
      <c r="C4437" s="772" t="s">
        <v>1885</v>
      </c>
      <c r="D4437" s="17" t="s">
        <v>14653</v>
      </c>
      <c r="E4437" s="825">
        <v>0</v>
      </c>
      <c r="F4437" s="772">
        <v>0</v>
      </c>
      <c r="G4437" s="825"/>
      <c r="H4437" s="772">
        <v>1</v>
      </c>
      <c r="I4437" s="819">
        <f t="shared" si="140"/>
        <v>0</v>
      </c>
      <c r="J4437" s="819">
        <f t="shared" si="141"/>
        <v>1</v>
      </c>
      <c r="K4437" s="941"/>
    </row>
    <row r="4438" spans="1:11">
      <c r="A4438" s="15" t="s">
        <v>6100</v>
      </c>
      <c r="B4438" s="15" t="s">
        <v>17835</v>
      </c>
      <c r="C4438" s="772" t="s">
        <v>1886</v>
      </c>
      <c r="D4438" s="17" t="s">
        <v>14654</v>
      </c>
      <c r="E4438" s="825">
        <v>0</v>
      </c>
      <c r="F4438" s="772">
        <v>0</v>
      </c>
      <c r="G4438" s="825"/>
      <c r="H4438" s="772">
        <v>1</v>
      </c>
      <c r="I4438" s="819">
        <f t="shared" si="140"/>
        <v>0</v>
      </c>
      <c r="J4438" s="819">
        <f t="shared" si="141"/>
        <v>1</v>
      </c>
      <c r="K4438" s="941"/>
    </row>
    <row r="4439" spans="1:11">
      <c r="A4439" s="15" t="s">
        <v>6100</v>
      </c>
      <c r="B4439" s="15" t="s">
        <v>17835</v>
      </c>
      <c r="C4439" s="772" t="s">
        <v>6061</v>
      </c>
      <c r="D4439" s="17" t="s">
        <v>14659</v>
      </c>
      <c r="E4439" s="825">
        <v>0</v>
      </c>
      <c r="F4439" s="772">
        <v>0</v>
      </c>
      <c r="G4439" s="825"/>
      <c r="H4439" s="772">
        <v>1</v>
      </c>
      <c r="I4439" s="819">
        <f t="shared" si="140"/>
        <v>0</v>
      </c>
      <c r="J4439" s="819">
        <f t="shared" si="141"/>
        <v>1</v>
      </c>
      <c r="K4439" s="941"/>
    </row>
    <row r="4440" spans="1:11">
      <c r="A4440" s="15" t="s">
        <v>6100</v>
      </c>
      <c r="B4440" s="15" t="s">
        <v>17835</v>
      </c>
      <c r="C4440" s="772" t="s">
        <v>6062</v>
      </c>
      <c r="D4440" s="17" t="s">
        <v>14661</v>
      </c>
      <c r="E4440" s="825">
        <v>0</v>
      </c>
      <c r="F4440" s="772">
        <v>0</v>
      </c>
      <c r="G4440" s="825"/>
      <c r="H4440" s="772">
        <v>1</v>
      </c>
      <c r="I4440" s="819">
        <f t="shared" si="140"/>
        <v>0</v>
      </c>
      <c r="J4440" s="819">
        <f t="shared" si="141"/>
        <v>1</v>
      </c>
      <c r="K4440" s="941"/>
    </row>
    <row r="4441" spans="1:11">
      <c r="A4441" s="15" t="s">
        <v>6100</v>
      </c>
      <c r="B4441" s="15" t="s">
        <v>17835</v>
      </c>
      <c r="C4441" s="772" t="s">
        <v>6063</v>
      </c>
      <c r="D4441" s="17" t="s">
        <v>14673</v>
      </c>
      <c r="E4441" s="825">
        <v>0</v>
      </c>
      <c r="F4441" s="772">
        <v>0</v>
      </c>
      <c r="G4441" s="825"/>
      <c r="H4441" s="772">
        <v>1</v>
      </c>
      <c r="I4441" s="819">
        <f t="shared" si="140"/>
        <v>0</v>
      </c>
      <c r="J4441" s="819">
        <f t="shared" si="141"/>
        <v>1</v>
      </c>
      <c r="K4441" s="941"/>
    </row>
    <row r="4442" spans="1:11">
      <c r="A4442" s="15" t="s">
        <v>6100</v>
      </c>
      <c r="B4442" s="15" t="s">
        <v>17835</v>
      </c>
      <c r="C4442" s="772" t="s">
        <v>6064</v>
      </c>
      <c r="D4442" s="17" t="s">
        <v>14674</v>
      </c>
      <c r="E4442" s="825">
        <v>0</v>
      </c>
      <c r="F4442" s="772">
        <v>0</v>
      </c>
      <c r="G4442" s="825"/>
      <c r="H4442" s="772">
        <v>1</v>
      </c>
      <c r="I4442" s="819">
        <f t="shared" si="140"/>
        <v>0</v>
      </c>
      <c r="J4442" s="819">
        <f t="shared" si="141"/>
        <v>1</v>
      </c>
      <c r="K4442" s="941"/>
    </row>
    <row r="4443" spans="1:11">
      <c r="A4443" s="15" t="s">
        <v>6100</v>
      </c>
      <c r="B4443" s="15" t="s">
        <v>17835</v>
      </c>
      <c r="C4443" s="772" t="s">
        <v>6065</v>
      </c>
      <c r="D4443" s="17" t="s">
        <v>14675</v>
      </c>
      <c r="E4443" s="825">
        <v>0</v>
      </c>
      <c r="F4443" s="772">
        <v>0</v>
      </c>
      <c r="G4443" s="825"/>
      <c r="H4443" s="772">
        <v>1</v>
      </c>
      <c r="I4443" s="819">
        <f t="shared" si="140"/>
        <v>0</v>
      </c>
      <c r="J4443" s="819">
        <f t="shared" si="141"/>
        <v>1</v>
      </c>
      <c r="K4443" s="941"/>
    </row>
    <row r="4444" spans="1:11">
      <c r="A4444" s="15" t="s">
        <v>6100</v>
      </c>
      <c r="B4444" s="15" t="s">
        <v>17835</v>
      </c>
      <c r="C4444" s="772" t="s">
        <v>4530</v>
      </c>
      <c r="D4444" s="17" t="s">
        <v>14678</v>
      </c>
      <c r="E4444" s="825">
        <v>0</v>
      </c>
      <c r="F4444" s="772">
        <v>0</v>
      </c>
      <c r="G4444" s="825"/>
      <c r="H4444" s="772">
        <v>1</v>
      </c>
      <c r="I4444" s="819">
        <f t="shared" si="140"/>
        <v>0</v>
      </c>
      <c r="J4444" s="819">
        <f t="shared" si="141"/>
        <v>1</v>
      </c>
      <c r="K4444" s="941"/>
    </row>
    <row r="4445" spans="1:11">
      <c r="A4445" s="15" t="s">
        <v>6100</v>
      </c>
      <c r="B4445" s="15" t="s">
        <v>17835</v>
      </c>
      <c r="C4445" s="772" t="s">
        <v>6066</v>
      </c>
      <c r="D4445" s="17" t="s">
        <v>14679</v>
      </c>
      <c r="E4445" s="825">
        <v>0</v>
      </c>
      <c r="F4445" s="772">
        <v>0</v>
      </c>
      <c r="G4445" s="825"/>
      <c r="H4445" s="772">
        <v>1</v>
      </c>
      <c r="I4445" s="819">
        <f t="shared" si="140"/>
        <v>0</v>
      </c>
      <c r="J4445" s="819">
        <f t="shared" si="141"/>
        <v>1</v>
      </c>
      <c r="K4445" s="941"/>
    </row>
    <row r="4446" spans="1:11">
      <c r="A4446" s="15" t="s">
        <v>6100</v>
      </c>
      <c r="B4446" s="15" t="s">
        <v>17835</v>
      </c>
      <c r="C4446" s="772" t="s">
        <v>4531</v>
      </c>
      <c r="D4446" s="17" t="s">
        <v>14680</v>
      </c>
      <c r="E4446" s="825">
        <v>0</v>
      </c>
      <c r="F4446" s="772">
        <v>0</v>
      </c>
      <c r="G4446" s="825"/>
      <c r="H4446" s="772">
        <v>1</v>
      </c>
      <c r="I4446" s="819">
        <f t="shared" si="140"/>
        <v>0</v>
      </c>
      <c r="J4446" s="819">
        <f t="shared" si="141"/>
        <v>1</v>
      </c>
      <c r="K4446" s="941"/>
    </row>
    <row r="4447" spans="1:11">
      <c r="A4447" s="15" t="s">
        <v>6100</v>
      </c>
      <c r="B4447" s="15" t="s">
        <v>17835</v>
      </c>
      <c r="C4447" s="772" t="s">
        <v>4534</v>
      </c>
      <c r="D4447" s="17" t="s">
        <v>14681</v>
      </c>
      <c r="E4447" s="825">
        <v>0</v>
      </c>
      <c r="F4447" s="772">
        <v>0</v>
      </c>
      <c r="G4447" s="825"/>
      <c r="H4447" s="772">
        <v>1</v>
      </c>
      <c r="I4447" s="819">
        <f t="shared" si="140"/>
        <v>0</v>
      </c>
      <c r="J4447" s="819">
        <f t="shared" si="141"/>
        <v>1</v>
      </c>
      <c r="K4447" s="941"/>
    </row>
    <row r="4448" spans="1:11">
      <c r="A4448" s="15" t="s">
        <v>6100</v>
      </c>
      <c r="B4448" s="15" t="s">
        <v>17835</v>
      </c>
      <c r="C4448" s="772" t="s">
        <v>1893</v>
      </c>
      <c r="D4448" s="17" t="s">
        <v>14682</v>
      </c>
      <c r="E4448" s="825">
        <v>0</v>
      </c>
      <c r="F4448" s="772">
        <v>0</v>
      </c>
      <c r="G4448" s="825"/>
      <c r="H4448" s="772">
        <v>1</v>
      </c>
      <c r="I4448" s="819">
        <f t="shared" si="140"/>
        <v>0</v>
      </c>
      <c r="J4448" s="819">
        <f t="shared" si="141"/>
        <v>1</v>
      </c>
      <c r="K4448" s="941"/>
    </row>
    <row r="4449" spans="1:11">
      <c r="A4449" s="15" t="s">
        <v>6100</v>
      </c>
      <c r="B4449" s="15" t="s">
        <v>17835</v>
      </c>
      <c r="C4449" s="772" t="s">
        <v>4535</v>
      </c>
      <c r="D4449" s="17" t="s">
        <v>14684</v>
      </c>
      <c r="E4449" s="825">
        <v>0</v>
      </c>
      <c r="F4449" s="772">
        <v>0</v>
      </c>
      <c r="G4449" s="825"/>
      <c r="H4449" s="772">
        <v>1</v>
      </c>
      <c r="I4449" s="819">
        <f t="shared" si="140"/>
        <v>0</v>
      </c>
      <c r="J4449" s="819">
        <f t="shared" si="141"/>
        <v>1</v>
      </c>
      <c r="K4449" s="941"/>
    </row>
    <row r="4450" spans="1:11">
      <c r="A4450" s="15" t="s">
        <v>6100</v>
      </c>
      <c r="B4450" s="15" t="s">
        <v>17835</v>
      </c>
      <c r="C4450" s="772" t="s">
        <v>4536</v>
      </c>
      <c r="D4450" s="17" t="s">
        <v>14686</v>
      </c>
      <c r="E4450" s="825">
        <v>0</v>
      </c>
      <c r="F4450" s="772">
        <v>0</v>
      </c>
      <c r="G4450" s="825"/>
      <c r="H4450" s="772">
        <v>1</v>
      </c>
      <c r="I4450" s="819">
        <f t="shared" si="140"/>
        <v>0</v>
      </c>
      <c r="J4450" s="819">
        <f t="shared" si="141"/>
        <v>1</v>
      </c>
      <c r="K4450" s="941"/>
    </row>
    <row r="4451" spans="1:11">
      <c r="A4451" s="15" t="s">
        <v>6100</v>
      </c>
      <c r="B4451" s="15" t="s">
        <v>17835</v>
      </c>
      <c r="C4451" s="772" t="s">
        <v>4537</v>
      </c>
      <c r="D4451" s="17" t="s">
        <v>14687</v>
      </c>
      <c r="E4451" s="825">
        <v>0</v>
      </c>
      <c r="F4451" s="772">
        <v>0</v>
      </c>
      <c r="G4451" s="825"/>
      <c r="H4451" s="772">
        <v>1</v>
      </c>
      <c r="I4451" s="819">
        <f t="shared" si="140"/>
        <v>0</v>
      </c>
      <c r="J4451" s="819">
        <f t="shared" si="141"/>
        <v>1</v>
      </c>
      <c r="K4451" s="941"/>
    </row>
    <row r="4452" spans="1:11">
      <c r="A4452" s="15" t="s">
        <v>6100</v>
      </c>
      <c r="B4452" s="15" t="s">
        <v>17835</v>
      </c>
      <c r="C4452" s="772" t="s">
        <v>4538</v>
      </c>
      <c r="D4452" s="17" t="s">
        <v>14688</v>
      </c>
      <c r="E4452" s="825">
        <v>0</v>
      </c>
      <c r="F4452" s="772">
        <v>0</v>
      </c>
      <c r="G4452" s="825"/>
      <c r="H4452" s="772">
        <v>1</v>
      </c>
      <c r="I4452" s="819">
        <f t="shared" si="140"/>
        <v>0</v>
      </c>
      <c r="J4452" s="819">
        <f t="shared" si="141"/>
        <v>1</v>
      </c>
      <c r="K4452" s="941"/>
    </row>
    <row r="4453" spans="1:11">
      <c r="A4453" s="15" t="s">
        <v>6100</v>
      </c>
      <c r="B4453" s="15" t="s">
        <v>17835</v>
      </c>
      <c r="C4453" s="772" t="s">
        <v>4539</v>
      </c>
      <c r="D4453" s="17" t="s">
        <v>14689</v>
      </c>
      <c r="E4453" s="825">
        <v>0</v>
      </c>
      <c r="F4453" s="772">
        <v>0</v>
      </c>
      <c r="G4453" s="825"/>
      <c r="H4453" s="772">
        <v>1</v>
      </c>
      <c r="I4453" s="819">
        <f t="shared" si="140"/>
        <v>0</v>
      </c>
      <c r="J4453" s="819">
        <f t="shared" si="141"/>
        <v>1</v>
      </c>
      <c r="K4453" s="941"/>
    </row>
    <row r="4454" spans="1:11">
      <c r="A4454" s="15" t="s">
        <v>6100</v>
      </c>
      <c r="B4454" s="15" t="s">
        <v>17835</v>
      </c>
      <c r="C4454" s="772" t="s">
        <v>6067</v>
      </c>
      <c r="D4454" s="17" t="s">
        <v>14690</v>
      </c>
      <c r="E4454" s="825">
        <v>0</v>
      </c>
      <c r="F4454" s="772">
        <v>0</v>
      </c>
      <c r="G4454" s="825"/>
      <c r="H4454" s="772">
        <v>1</v>
      </c>
      <c r="I4454" s="819">
        <f t="shared" si="140"/>
        <v>0</v>
      </c>
      <c r="J4454" s="819">
        <f t="shared" si="141"/>
        <v>1</v>
      </c>
      <c r="K4454" s="941"/>
    </row>
    <row r="4455" spans="1:11">
      <c r="A4455" s="15" t="s">
        <v>6100</v>
      </c>
      <c r="B4455" s="15" t="s">
        <v>17835</v>
      </c>
      <c r="C4455" s="772" t="s">
        <v>1896</v>
      </c>
      <c r="D4455" s="17" t="s">
        <v>14691</v>
      </c>
      <c r="E4455" s="825">
        <v>0</v>
      </c>
      <c r="F4455" s="772">
        <v>0</v>
      </c>
      <c r="G4455" s="825">
        <v>57</v>
      </c>
      <c r="H4455" s="772">
        <v>45</v>
      </c>
      <c r="I4455" s="819">
        <f t="shared" si="140"/>
        <v>57</v>
      </c>
      <c r="J4455" s="819">
        <f t="shared" si="141"/>
        <v>45</v>
      </c>
      <c r="K4455" s="941"/>
    </row>
    <row r="4456" spans="1:11">
      <c r="A4456" s="15" t="s">
        <v>6100</v>
      </c>
      <c r="B4456" s="15" t="s">
        <v>17835</v>
      </c>
      <c r="C4456" s="772" t="s">
        <v>1897</v>
      </c>
      <c r="D4456" s="17" t="s">
        <v>14692</v>
      </c>
      <c r="E4456" s="825">
        <v>0</v>
      </c>
      <c r="F4456" s="772">
        <v>0</v>
      </c>
      <c r="G4456" s="825">
        <v>4</v>
      </c>
      <c r="H4456" s="772">
        <v>5</v>
      </c>
      <c r="I4456" s="819">
        <f t="shared" si="140"/>
        <v>4</v>
      </c>
      <c r="J4456" s="819">
        <f t="shared" si="141"/>
        <v>5</v>
      </c>
      <c r="K4456" s="941"/>
    </row>
    <row r="4457" spans="1:11">
      <c r="A4457" s="15" t="s">
        <v>6100</v>
      </c>
      <c r="B4457" s="15" t="s">
        <v>17835</v>
      </c>
      <c r="C4457" s="772" t="s">
        <v>6068</v>
      </c>
      <c r="D4457" s="17" t="s">
        <v>14693</v>
      </c>
      <c r="E4457" s="825">
        <v>0</v>
      </c>
      <c r="F4457" s="772">
        <v>0</v>
      </c>
      <c r="G4457" s="825">
        <v>18</v>
      </c>
      <c r="H4457" s="772">
        <v>25</v>
      </c>
      <c r="I4457" s="819">
        <f t="shared" si="140"/>
        <v>18</v>
      </c>
      <c r="J4457" s="819">
        <f t="shared" si="141"/>
        <v>25</v>
      </c>
      <c r="K4457" s="941"/>
    </row>
    <row r="4458" spans="1:11">
      <c r="A4458" s="15" t="s">
        <v>6100</v>
      </c>
      <c r="B4458" s="15" t="s">
        <v>17835</v>
      </c>
      <c r="C4458" s="772" t="s">
        <v>6069</v>
      </c>
      <c r="D4458" s="17" t="s">
        <v>14694</v>
      </c>
      <c r="E4458" s="825">
        <v>0</v>
      </c>
      <c r="F4458" s="772">
        <v>0</v>
      </c>
      <c r="G4458" s="825">
        <v>20</v>
      </c>
      <c r="H4458" s="772">
        <v>20</v>
      </c>
      <c r="I4458" s="819">
        <f t="shared" si="140"/>
        <v>20</v>
      </c>
      <c r="J4458" s="819">
        <f t="shared" si="141"/>
        <v>20</v>
      </c>
      <c r="K4458" s="941"/>
    </row>
    <row r="4459" spans="1:11">
      <c r="A4459" s="15" t="s">
        <v>6100</v>
      </c>
      <c r="B4459" s="15" t="s">
        <v>17835</v>
      </c>
      <c r="C4459" s="772" t="s">
        <v>6070</v>
      </c>
      <c r="D4459" s="17" t="s">
        <v>14695</v>
      </c>
      <c r="E4459" s="825">
        <v>0</v>
      </c>
      <c r="F4459" s="772">
        <v>0</v>
      </c>
      <c r="G4459" s="825">
        <v>12</v>
      </c>
      <c r="H4459" s="772">
        <v>10</v>
      </c>
      <c r="I4459" s="819">
        <f t="shared" si="140"/>
        <v>12</v>
      </c>
      <c r="J4459" s="819">
        <f t="shared" si="141"/>
        <v>10</v>
      </c>
      <c r="K4459" s="941"/>
    </row>
    <row r="4460" spans="1:11">
      <c r="A4460" s="15" t="s">
        <v>6100</v>
      </c>
      <c r="B4460" s="15" t="s">
        <v>17835</v>
      </c>
      <c r="C4460" s="772" t="s">
        <v>6071</v>
      </c>
      <c r="D4460" s="17" t="s">
        <v>14696</v>
      </c>
      <c r="E4460" s="825">
        <v>0</v>
      </c>
      <c r="F4460" s="772">
        <v>0</v>
      </c>
      <c r="G4460" s="825"/>
      <c r="H4460" s="772">
        <v>1</v>
      </c>
      <c r="I4460" s="819">
        <f t="shared" si="140"/>
        <v>0</v>
      </c>
      <c r="J4460" s="819">
        <f t="shared" si="141"/>
        <v>1</v>
      </c>
      <c r="K4460" s="941"/>
    </row>
    <row r="4461" spans="1:11">
      <c r="A4461" s="15" t="s">
        <v>6100</v>
      </c>
      <c r="B4461" s="15" t="s">
        <v>17835</v>
      </c>
      <c r="C4461" s="772" t="s">
        <v>6072</v>
      </c>
      <c r="D4461" s="17" t="s">
        <v>14697</v>
      </c>
      <c r="E4461" s="825">
        <v>0</v>
      </c>
      <c r="F4461" s="772">
        <v>0</v>
      </c>
      <c r="G4461" s="825"/>
      <c r="H4461" s="772">
        <v>1</v>
      </c>
      <c r="I4461" s="819">
        <f t="shared" si="140"/>
        <v>0</v>
      </c>
      <c r="J4461" s="819">
        <f t="shared" si="141"/>
        <v>1</v>
      </c>
      <c r="K4461" s="941"/>
    </row>
    <row r="4462" spans="1:11">
      <c r="A4462" s="15" t="s">
        <v>6100</v>
      </c>
      <c r="B4462" s="15" t="s">
        <v>17835</v>
      </c>
      <c r="C4462" s="772" t="s">
        <v>6073</v>
      </c>
      <c r="D4462" s="17" t="s">
        <v>14698</v>
      </c>
      <c r="E4462" s="825">
        <v>0</v>
      </c>
      <c r="F4462" s="772">
        <v>0</v>
      </c>
      <c r="G4462" s="825"/>
      <c r="H4462" s="772">
        <v>1</v>
      </c>
      <c r="I4462" s="819">
        <f t="shared" si="140"/>
        <v>0</v>
      </c>
      <c r="J4462" s="819">
        <f t="shared" si="141"/>
        <v>1</v>
      </c>
      <c r="K4462" s="941"/>
    </row>
    <row r="4463" spans="1:11">
      <c r="A4463" s="15" t="s">
        <v>6100</v>
      </c>
      <c r="B4463" s="15" t="s">
        <v>17835</v>
      </c>
      <c r="C4463" s="772" t="s">
        <v>1898</v>
      </c>
      <c r="D4463" s="17" t="s">
        <v>14699</v>
      </c>
      <c r="E4463" s="825">
        <v>0</v>
      </c>
      <c r="F4463" s="772">
        <v>0</v>
      </c>
      <c r="G4463" s="825"/>
      <c r="H4463" s="772">
        <v>1</v>
      </c>
      <c r="I4463" s="819">
        <f t="shared" si="140"/>
        <v>0</v>
      </c>
      <c r="J4463" s="819">
        <f t="shared" si="141"/>
        <v>1</v>
      </c>
      <c r="K4463" s="941"/>
    </row>
    <row r="4464" spans="1:11">
      <c r="A4464" s="15" t="s">
        <v>6100</v>
      </c>
      <c r="B4464" s="15" t="s">
        <v>17835</v>
      </c>
      <c r="C4464" s="772" t="s">
        <v>6074</v>
      </c>
      <c r="D4464" s="17" t="s">
        <v>14700</v>
      </c>
      <c r="E4464" s="825">
        <v>0</v>
      </c>
      <c r="F4464" s="772">
        <v>0</v>
      </c>
      <c r="G4464" s="825"/>
      <c r="H4464" s="772">
        <v>1</v>
      </c>
      <c r="I4464" s="819">
        <f t="shared" si="140"/>
        <v>0</v>
      </c>
      <c r="J4464" s="819">
        <f t="shared" si="141"/>
        <v>1</v>
      </c>
      <c r="K4464" s="941"/>
    </row>
    <row r="4465" spans="1:11">
      <c r="A4465" s="15" t="s">
        <v>6100</v>
      </c>
      <c r="B4465" s="15" t="s">
        <v>17835</v>
      </c>
      <c r="C4465" s="772" t="s">
        <v>6075</v>
      </c>
      <c r="D4465" s="17" t="s">
        <v>14701</v>
      </c>
      <c r="E4465" s="825">
        <v>0</v>
      </c>
      <c r="F4465" s="772">
        <v>0</v>
      </c>
      <c r="G4465" s="825"/>
      <c r="H4465" s="772">
        <v>1</v>
      </c>
      <c r="I4465" s="819">
        <f t="shared" si="140"/>
        <v>0</v>
      </c>
      <c r="J4465" s="819">
        <f t="shared" si="141"/>
        <v>1</v>
      </c>
      <c r="K4465" s="941"/>
    </row>
    <row r="4466" spans="1:11">
      <c r="A4466" s="15" t="s">
        <v>6100</v>
      </c>
      <c r="B4466" s="15" t="s">
        <v>17835</v>
      </c>
      <c r="C4466" s="772" t="s">
        <v>1899</v>
      </c>
      <c r="D4466" s="17" t="s">
        <v>14702</v>
      </c>
      <c r="E4466" s="825">
        <v>0</v>
      </c>
      <c r="F4466" s="772">
        <v>0</v>
      </c>
      <c r="G4466" s="825">
        <v>6</v>
      </c>
      <c r="H4466" s="772">
        <v>6</v>
      </c>
      <c r="I4466" s="819">
        <f t="shared" si="140"/>
        <v>6</v>
      </c>
      <c r="J4466" s="819">
        <f t="shared" si="141"/>
        <v>6</v>
      </c>
      <c r="K4466" s="941"/>
    </row>
    <row r="4467" spans="1:11">
      <c r="A4467" s="15" t="s">
        <v>6100</v>
      </c>
      <c r="B4467" s="15" t="s">
        <v>17835</v>
      </c>
      <c r="C4467" s="772" t="s">
        <v>4540</v>
      </c>
      <c r="D4467" s="17" t="s">
        <v>14703</v>
      </c>
      <c r="E4467" s="825">
        <v>0</v>
      </c>
      <c r="F4467" s="772">
        <v>0</v>
      </c>
      <c r="G4467" s="825"/>
      <c r="H4467" s="772">
        <v>1</v>
      </c>
      <c r="I4467" s="819">
        <f t="shared" si="140"/>
        <v>0</v>
      </c>
      <c r="J4467" s="819">
        <f t="shared" si="141"/>
        <v>1</v>
      </c>
      <c r="K4467" s="941"/>
    </row>
    <row r="4468" spans="1:11">
      <c r="A4468" s="15" t="s">
        <v>6100</v>
      </c>
      <c r="B4468" s="15" t="s">
        <v>17835</v>
      </c>
      <c r="C4468" s="772" t="s">
        <v>1900</v>
      </c>
      <c r="D4468" s="17" t="s">
        <v>14704</v>
      </c>
      <c r="E4468" s="825">
        <v>0</v>
      </c>
      <c r="F4468" s="772">
        <v>0</v>
      </c>
      <c r="G4468" s="825"/>
      <c r="H4468" s="772">
        <v>1</v>
      </c>
      <c r="I4468" s="819">
        <f t="shared" si="140"/>
        <v>0</v>
      </c>
      <c r="J4468" s="819">
        <f t="shared" si="141"/>
        <v>1</v>
      </c>
      <c r="K4468" s="941"/>
    </row>
    <row r="4469" spans="1:11">
      <c r="A4469" s="15" t="s">
        <v>6100</v>
      </c>
      <c r="B4469" s="15" t="s">
        <v>17835</v>
      </c>
      <c r="C4469" s="772" t="s">
        <v>1901</v>
      </c>
      <c r="D4469" s="17" t="s">
        <v>14705</v>
      </c>
      <c r="E4469" s="825">
        <v>0</v>
      </c>
      <c r="F4469" s="772">
        <v>0</v>
      </c>
      <c r="G4469" s="825"/>
      <c r="H4469" s="772">
        <v>1</v>
      </c>
      <c r="I4469" s="819">
        <f t="shared" si="140"/>
        <v>0</v>
      </c>
      <c r="J4469" s="819">
        <f t="shared" si="141"/>
        <v>1</v>
      </c>
      <c r="K4469" s="941"/>
    </row>
    <row r="4470" spans="1:11">
      <c r="A4470" s="15" t="s">
        <v>6100</v>
      </c>
      <c r="B4470" s="15" t="s">
        <v>17835</v>
      </c>
      <c r="C4470" s="772" t="s">
        <v>1902</v>
      </c>
      <c r="D4470" s="17" t="s">
        <v>14706</v>
      </c>
      <c r="E4470" s="825">
        <v>0</v>
      </c>
      <c r="F4470" s="772">
        <v>0</v>
      </c>
      <c r="G4470" s="825"/>
      <c r="H4470" s="772">
        <v>1</v>
      </c>
      <c r="I4470" s="819">
        <f t="shared" si="140"/>
        <v>0</v>
      </c>
      <c r="J4470" s="819">
        <f t="shared" si="141"/>
        <v>1</v>
      </c>
      <c r="K4470" s="941"/>
    </row>
    <row r="4471" spans="1:11">
      <c r="A4471" s="15" t="s">
        <v>6100</v>
      </c>
      <c r="B4471" s="15" t="s">
        <v>17835</v>
      </c>
      <c r="C4471" s="772" t="s">
        <v>1903</v>
      </c>
      <c r="D4471" s="17" t="s">
        <v>14707</v>
      </c>
      <c r="E4471" s="825">
        <v>0</v>
      </c>
      <c r="F4471" s="772">
        <v>0</v>
      </c>
      <c r="G4471" s="825"/>
      <c r="H4471" s="772">
        <v>1</v>
      </c>
      <c r="I4471" s="819">
        <f t="shared" si="140"/>
        <v>0</v>
      </c>
      <c r="J4471" s="819">
        <f t="shared" si="141"/>
        <v>1</v>
      </c>
      <c r="K4471" s="941"/>
    </row>
    <row r="4472" spans="1:11">
      <c r="A4472" s="15" t="s">
        <v>6100</v>
      </c>
      <c r="B4472" s="15" t="s">
        <v>17835</v>
      </c>
      <c r="C4472" s="772" t="s">
        <v>1904</v>
      </c>
      <c r="D4472" s="17" t="s">
        <v>14708</v>
      </c>
      <c r="E4472" s="825">
        <v>0</v>
      </c>
      <c r="F4472" s="772">
        <v>0</v>
      </c>
      <c r="G4472" s="825"/>
      <c r="H4472" s="772">
        <v>1</v>
      </c>
      <c r="I4472" s="819">
        <f t="shared" si="140"/>
        <v>0</v>
      </c>
      <c r="J4472" s="819">
        <f t="shared" si="141"/>
        <v>1</v>
      </c>
      <c r="K4472" s="941"/>
    </row>
    <row r="4473" spans="1:11">
      <c r="A4473" s="15" t="s">
        <v>6100</v>
      </c>
      <c r="B4473" s="15" t="s">
        <v>17835</v>
      </c>
      <c r="C4473" s="772" t="s">
        <v>4541</v>
      </c>
      <c r="D4473" s="17" t="s">
        <v>14713</v>
      </c>
      <c r="E4473" s="825">
        <v>0</v>
      </c>
      <c r="F4473" s="772">
        <v>0</v>
      </c>
      <c r="G4473" s="825"/>
      <c r="H4473" s="772">
        <v>1</v>
      </c>
      <c r="I4473" s="819">
        <f t="shared" si="140"/>
        <v>0</v>
      </c>
      <c r="J4473" s="819">
        <f t="shared" si="141"/>
        <v>1</v>
      </c>
      <c r="K4473" s="941"/>
    </row>
    <row r="4474" spans="1:11">
      <c r="A4474" s="15" t="s">
        <v>6100</v>
      </c>
      <c r="B4474" s="15" t="s">
        <v>17835</v>
      </c>
      <c r="C4474" s="772" t="s">
        <v>4542</v>
      </c>
      <c r="D4474" s="17" t="s">
        <v>14714</v>
      </c>
      <c r="E4474" s="825">
        <v>0</v>
      </c>
      <c r="F4474" s="772">
        <v>0</v>
      </c>
      <c r="G4474" s="825"/>
      <c r="H4474" s="772">
        <v>1</v>
      </c>
      <c r="I4474" s="819">
        <f t="shared" si="140"/>
        <v>0</v>
      </c>
      <c r="J4474" s="819">
        <f t="shared" si="141"/>
        <v>1</v>
      </c>
      <c r="K4474" s="941"/>
    </row>
    <row r="4475" spans="1:11">
      <c r="A4475" s="15" t="s">
        <v>6100</v>
      </c>
      <c r="B4475" s="15" t="s">
        <v>17835</v>
      </c>
      <c r="C4475" s="772" t="s">
        <v>1909</v>
      </c>
      <c r="D4475" s="17" t="s">
        <v>14715</v>
      </c>
      <c r="E4475" s="825">
        <v>0</v>
      </c>
      <c r="F4475" s="772">
        <v>0</v>
      </c>
      <c r="G4475" s="825"/>
      <c r="H4475" s="772">
        <v>1</v>
      </c>
      <c r="I4475" s="819">
        <f t="shared" si="140"/>
        <v>0</v>
      </c>
      <c r="J4475" s="819">
        <f t="shared" si="141"/>
        <v>1</v>
      </c>
      <c r="K4475" s="941"/>
    </row>
    <row r="4476" spans="1:11">
      <c r="A4476" s="15" t="s">
        <v>6100</v>
      </c>
      <c r="B4476" s="15" t="s">
        <v>17835</v>
      </c>
      <c r="C4476" s="772" t="s">
        <v>6076</v>
      </c>
      <c r="D4476" s="17" t="s">
        <v>14716</v>
      </c>
      <c r="E4476" s="825">
        <v>0</v>
      </c>
      <c r="F4476" s="772">
        <v>0</v>
      </c>
      <c r="G4476" s="825"/>
      <c r="H4476" s="772">
        <v>1</v>
      </c>
      <c r="I4476" s="819">
        <f t="shared" si="140"/>
        <v>0</v>
      </c>
      <c r="J4476" s="819">
        <f t="shared" si="141"/>
        <v>1</v>
      </c>
      <c r="K4476" s="941"/>
    </row>
    <row r="4477" spans="1:11">
      <c r="A4477" s="15" t="s">
        <v>6100</v>
      </c>
      <c r="B4477" s="15" t="s">
        <v>17835</v>
      </c>
      <c r="C4477" s="772" t="s">
        <v>1910</v>
      </c>
      <c r="D4477" s="17" t="s">
        <v>14717</v>
      </c>
      <c r="E4477" s="825">
        <v>0</v>
      </c>
      <c r="F4477" s="772">
        <v>0</v>
      </c>
      <c r="G4477" s="825">
        <v>4</v>
      </c>
      <c r="H4477" s="772">
        <v>6</v>
      </c>
      <c r="I4477" s="819">
        <f t="shared" si="140"/>
        <v>4</v>
      </c>
      <c r="J4477" s="819">
        <f t="shared" si="141"/>
        <v>6</v>
      </c>
      <c r="K4477" s="941"/>
    </row>
    <row r="4478" spans="1:11">
      <c r="A4478" s="15" t="s">
        <v>6100</v>
      </c>
      <c r="B4478" s="15" t="s">
        <v>17835</v>
      </c>
      <c r="C4478" s="772" t="s">
        <v>4543</v>
      </c>
      <c r="D4478" s="17" t="s">
        <v>14718</v>
      </c>
      <c r="E4478" s="825">
        <v>0</v>
      </c>
      <c r="F4478" s="772">
        <v>0</v>
      </c>
      <c r="G4478" s="825">
        <v>19</v>
      </c>
      <c r="H4478" s="772">
        <v>15</v>
      </c>
      <c r="I4478" s="819">
        <f t="shared" si="140"/>
        <v>19</v>
      </c>
      <c r="J4478" s="819">
        <f t="shared" si="141"/>
        <v>15</v>
      </c>
      <c r="K4478" s="941"/>
    </row>
    <row r="4479" spans="1:11">
      <c r="A4479" s="15" t="s">
        <v>6100</v>
      </c>
      <c r="B4479" s="15" t="s">
        <v>17835</v>
      </c>
      <c r="C4479" s="772" t="s">
        <v>4544</v>
      </c>
      <c r="D4479" s="17" t="s">
        <v>14719</v>
      </c>
      <c r="E4479" s="825">
        <v>0</v>
      </c>
      <c r="F4479" s="772">
        <v>0</v>
      </c>
      <c r="G4479" s="825">
        <v>3</v>
      </c>
      <c r="H4479" s="772">
        <v>5</v>
      </c>
      <c r="I4479" s="819">
        <f t="shared" si="140"/>
        <v>3</v>
      </c>
      <c r="J4479" s="819">
        <f t="shared" si="141"/>
        <v>5</v>
      </c>
      <c r="K4479" s="941"/>
    </row>
    <row r="4480" spans="1:11">
      <c r="A4480" s="15" t="s">
        <v>6100</v>
      </c>
      <c r="B4480" s="15" t="s">
        <v>17835</v>
      </c>
      <c r="C4480" s="772" t="s">
        <v>4545</v>
      </c>
      <c r="D4480" s="17" t="s">
        <v>14720</v>
      </c>
      <c r="E4480" s="825">
        <v>0</v>
      </c>
      <c r="F4480" s="772">
        <v>0</v>
      </c>
      <c r="G4480" s="825"/>
      <c r="H4480" s="772">
        <v>1</v>
      </c>
      <c r="I4480" s="819">
        <f t="shared" si="140"/>
        <v>0</v>
      </c>
      <c r="J4480" s="819">
        <f t="shared" si="141"/>
        <v>1</v>
      </c>
      <c r="K4480" s="941"/>
    </row>
    <row r="4481" spans="1:11">
      <c r="A4481" s="15" t="s">
        <v>6100</v>
      </c>
      <c r="B4481" s="15" t="s">
        <v>17835</v>
      </c>
      <c r="C4481" s="772" t="s">
        <v>4546</v>
      </c>
      <c r="D4481" s="17" t="s">
        <v>14721</v>
      </c>
      <c r="E4481" s="825">
        <v>0</v>
      </c>
      <c r="F4481" s="772">
        <v>0</v>
      </c>
      <c r="G4481" s="825">
        <v>4</v>
      </c>
      <c r="H4481" s="772">
        <v>15</v>
      </c>
      <c r="I4481" s="819">
        <f t="shared" si="140"/>
        <v>4</v>
      </c>
      <c r="J4481" s="819">
        <f t="shared" si="141"/>
        <v>15</v>
      </c>
      <c r="K4481" s="941"/>
    </row>
    <row r="4482" spans="1:11">
      <c r="A4482" s="15" t="s">
        <v>6100</v>
      </c>
      <c r="B4482" s="15" t="s">
        <v>17835</v>
      </c>
      <c r="C4482" s="772" t="s">
        <v>4547</v>
      </c>
      <c r="D4482" s="17" t="s">
        <v>14722</v>
      </c>
      <c r="E4482" s="825">
        <v>0</v>
      </c>
      <c r="F4482" s="772">
        <v>0</v>
      </c>
      <c r="G4482" s="825"/>
      <c r="H4482" s="772">
        <v>1</v>
      </c>
      <c r="I4482" s="819">
        <f t="shared" ref="I4482:I4545" si="142">E4482+G4482</f>
        <v>0</v>
      </c>
      <c r="J4482" s="819">
        <f t="shared" ref="J4482:J4545" si="143">F4482+H4482</f>
        <v>1</v>
      </c>
      <c r="K4482" s="941"/>
    </row>
    <row r="4483" spans="1:11">
      <c r="A4483" s="15" t="s">
        <v>6100</v>
      </c>
      <c r="B4483" s="15" t="s">
        <v>17835</v>
      </c>
      <c r="C4483" s="772" t="s">
        <v>4548</v>
      </c>
      <c r="D4483" s="17" t="s">
        <v>16372</v>
      </c>
      <c r="E4483" s="825">
        <v>0</v>
      </c>
      <c r="F4483" s="772">
        <v>0</v>
      </c>
      <c r="G4483" s="825"/>
      <c r="H4483" s="772">
        <v>1</v>
      </c>
      <c r="I4483" s="819">
        <f t="shared" si="142"/>
        <v>0</v>
      </c>
      <c r="J4483" s="819">
        <f t="shared" si="143"/>
        <v>1</v>
      </c>
      <c r="K4483" s="941"/>
    </row>
    <row r="4484" spans="1:11">
      <c r="A4484" s="15" t="s">
        <v>6100</v>
      </c>
      <c r="B4484" s="15" t="s">
        <v>17835</v>
      </c>
      <c r="C4484" s="772" t="s">
        <v>1911</v>
      </c>
      <c r="D4484" s="17" t="s">
        <v>14723</v>
      </c>
      <c r="E4484" s="825">
        <v>0</v>
      </c>
      <c r="F4484" s="772">
        <v>0</v>
      </c>
      <c r="G4484" s="825">
        <v>3</v>
      </c>
      <c r="H4484" s="772">
        <v>3</v>
      </c>
      <c r="I4484" s="819">
        <f t="shared" si="142"/>
        <v>3</v>
      </c>
      <c r="J4484" s="819">
        <f t="shared" si="143"/>
        <v>3</v>
      </c>
      <c r="K4484" s="941"/>
    </row>
    <row r="4485" spans="1:11">
      <c r="A4485" s="15" t="s">
        <v>6100</v>
      </c>
      <c r="B4485" s="15" t="s">
        <v>17835</v>
      </c>
      <c r="C4485" s="772" t="s">
        <v>4550</v>
      </c>
      <c r="D4485" s="17" t="s">
        <v>14725</v>
      </c>
      <c r="E4485" s="825">
        <v>0</v>
      </c>
      <c r="F4485" s="772">
        <v>0</v>
      </c>
      <c r="G4485" s="825"/>
      <c r="H4485" s="772">
        <v>1</v>
      </c>
      <c r="I4485" s="819">
        <f t="shared" si="142"/>
        <v>0</v>
      </c>
      <c r="J4485" s="819">
        <f t="shared" si="143"/>
        <v>1</v>
      </c>
      <c r="K4485" s="941"/>
    </row>
    <row r="4486" spans="1:11">
      <c r="A4486" s="15" t="s">
        <v>6100</v>
      </c>
      <c r="B4486" s="15" t="s">
        <v>17835</v>
      </c>
      <c r="C4486" s="772" t="s">
        <v>1912</v>
      </c>
      <c r="D4486" s="17" t="s">
        <v>14726</v>
      </c>
      <c r="E4486" s="825">
        <v>0</v>
      </c>
      <c r="F4486" s="772">
        <v>0</v>
      </c>
      <c r="G4486" s="825"/>
      <c r="H4486" s="772">
        <v>1</v>
      </c>
      <c r="I4486" s="819">
        <f t="shared" si="142"/>
        <v>0</v>
      </c>
      <c r="J4486" s="819">
        <f t="shared" si="143"/>
        <v>1</v>
      </c>
      <c r="K4486" s="941"/>
    </row>
    <row r="4487" spans="1:11">
      <c r="A4487" s="15" t="s">
        <v>6100</v>
      </c>
      <c r="B4487" s="15" t="s">
        <v>17835</v>
      </c>
      <c r="C4487" s="772" t="s">
        <v>1913</v>
      </c>
      <c r="D4487" s="17" t="s">
        <v>14727</v>
      </c>
      <c r="E4487" s="825">
        <v>0</v>
      </c>
      <c r="F4487" s="772">
        <v>0</v>
      </c>
      <c r="G4487" s="825"/>
      <c r="H4487" s="772">
        <v>1</v>
      </c>
      <c r="I4487" s="819">
        <f t="shared" si="142"/>
        <v>0</v>
      </c>
      <c r="J4487" s="819">
        <f t="shared" si="143"/>
        <v>1</v>
      </c>
      <c r="K4487" s="941"/>
    </row>
    <row r="4488" spans="1:11">
      <c r="A4488" s="15" t="s">
        <v>6100</v>
      </c>
      <c r="B4488" s="15" t="s">
        <v>17835</v>
      </c>
      <c r="C4488" s="772" t="s">
        <v>1914</v>
      </c>
      <c r="D4488" s="17" t="s">
        <v>14728</v>
      </c>
      <c r="E4488" s="825">
        <v>0</v>
      </c>
      <c r="F4488" s="772">
        <v>0</v>
      </c>
      <c r="G4488" s="825"/>
      <c r="H4488" s="772">
        <v>1</v>
      </c>
      <c r="I4488" s="819">
        <f t="shared" si="142"/>
        <v>0</v>
      </c>
      <c r="J4488" s="819">
        <f t="shared" si="143"/>
        <v>1</v>
      </c>
      <c r="K4488" s="941"/>
    </row>
    <row r="4489" spans="1:11">
      <c r="A4489" s="15" t="s">
        <v>6100</v>
      </c>
      <c r="B4489" s="15" t="s">
        <v>17835</v>
      </c>
      <c r="C4489" s="772" t="s">
        <v>1915</v>
      </c>
      <c r="D4489" s="17" t="s">
        <v>14729</v>
      </c>
      <c r="E4489" s="825">
        <v>0</v>
      </c>
      <c r="F4489" s="772">
        <v>0</v>
      </c>
      <c r="G4489" s="825"/>
      <c r="H4489" s="772">
        <v>1</v>
      </c>
      <c r="I4489" s="819">
        <f t="shared" si="142"/>
        <v>0</v>
      </c>
      <c r="J4489" s="819">
        <f t="shared" si="143"/>
        <v>1</v>
      </c>
      <c r="K4489" s="941"/>
    </row>
    <row r="4490" spans="1:11">
      <c r="A4490" s="15" t="s">
        <v>6100</v>
      </c>
      <c r="B4490" s="15" t="s">
        <v>17835</v>
      </c>
      <c r="C4490" s="772" t="s">
        <v>4551</v>
      </c>
      <c r="D4490" s="17" t="s">
        <v>14730</v>
      </c>
      <c r="E4490" s="825">
        <v>0</v>
      </c>
      <c r="F4490" s="772">
        <v>0</v>
      </c>
      <c r="G4490" s="825"/>
      <c r="H4490" s="772">
        <v>1</v>
      </c>
      <c r="I4490" s="819">
        <f t="shared" si="142"/>
        <v>0</v>
      </c>
      <c r="J4490" s="819">
        <f t="shared" si="143"/>
        <v>1</v>
      </c>
      <c r="K4490" s="941"/>
    </row>
    <row r="4491" spans="1:11">
      <c r="A4491" s="15" t="s">
        <v>6100</v>
      </c>
      <c r="B4491" s="15" t="s">
        <v>17835</v>
      </c>
      <c r="C4491" s="772" t="s">
        <v>1916</v>
      </c>
      <c r="D4491" s="17" t="s">
        <v>14640</v>
      </c>
      <c r="E4491" s="825">
        <v>1</v>
      </c>
      <c r="F4491" s="772">
        <v>0</v>
      </c>
      <c r="G4491" s="825">
        <v>21</v>
      </c>
      <c r="H4491" s="772">
        <v>30</v>
      </c>
      <c r="I4491" s="819">
        <f t="shared" si="142"/>
        <v>22</v>
      </c>
      <c r="J4491" s="819">
        <f t="shared" si="143"/>
        <v>30</v>
      </c>
      <c r="K4491" s="941"/>
    </row>
    <row r="4492" spans="1:11">
      <c r="A4492" s="15" t="s">
        <v>6100</v>
      </c>
      <c r="B4492" s="15" t="s">
        <v>17835</v>
      </c>
      <c r="C4492" s="772" t="s">
        <v>4552</v>
      </c>
      <c r="D4492" s="17" t="s">
        <v>14731</v>
      </c>
      <c r="E4492" s="825">
        <v>0</v>
      </c>
      <c r="F4492" s="772">
        <v>0</v>
      </c>
      <c r="G4492" s="825"/>
      <c r="H4492" s="772">
        <v>1</v>
      </c>
      <c r="I4492" s="819">
        <f t="shared" si="142"/>
        <v>0</v>
      </c>
      <c r="J4492" s="819">
        <f t="shared" si="143"/>
        <v>1</v>
      </c>
      <c r="K4492" s="941"/>
    </row>
    <row r="4493" spans="1:11">
      <c r="A4493" s="15" t="s">
        <v>6100</v>
      </c>
      <c r="B4493" s="15" t="s">
        <v>17835</v>
      </c>
      <c r="C4493" s="772" t="s">
        <v>1917</v>
      </c>
      <c r="D4493" s="17" t="s">
        <v>14732</v>
      </c>
      <c r="E4493" s="825">
        <v>0</v>
      </c>
      <c r="F4493" s="772">
        <v>0</v>
      </c>
      <c r="G4493" s="825"/>
      <c r="H4493" s="772">
        <v>1</v>
      </c>
      <c r="I4493" s="819">
        <f t="shared" si="142"/>
        <v>0</v>
      </c>
      <c r="J4493" s="819">
        <f t="shared" si="143"/>
        <v>1</v>
      </c>
      <c r="K4493" s="941"/>
    </row>
    <row r="4494" spans="1:11">
      <c r="A4494" s="15" t="s">
        <v>6100</v>
      </c>
      <c r="B4494" s="15" t="s">
        <v>17835</v>
      </c>
      <c r="C4494" s="772" t="s">
        <v>6077</v>
      </c>
      <c r="D4494" s="17" t="s">
        <v>6078</v>
      </c>
      <c r="E4494" s="825">
        <v>0</v>
      </c>
      <c r="F4494" s="772">
        <v>0</v>
      </c>
      <c r="G4494" s="825"/>
      <c r="H4494" s="772">
        <v>1</v>
      </c>
      <c r="I4494" s="819">
        <f t="shared" si="142"/>
        <v>0</v>
      </c>
      <c r="J4494" s="819">
        <f t="shared" si="143"/>
        <v>1</v>
      </c>
      <c r="K4494" s="941"/>
    </row>
    <row r="4495" spans="1:11">
      <c r="A4495" s="15" t="s">
        <v>6100</v>
      </c>
      <c r="B4495" s="15" t="s">
        <v>17835</v>
      </c>
      <c r="C4495" s="772" t="s">
        <v>1918</v>
      </c>
      <c r="D4495" s="17" t="s">
        <v>14733</v>
      </c>
      <c r="E4495" s="825">
        <v>0</v>
      </c>
      <c r="F4495" s="772">
        <v>0</v>
      </c>
      <c r="G4495" s="825"/>
      <c r="H4495" s="772">
        <v>1</v>
      </c>
      <c r="I4495" s="819">
        <f t="shared" si="142"/>
        <v>0</v>
      </c>
      <c r="J4495" s="819">
        <f t="shared" si="143"/>
        <v>1</v>
      </c>
      <c r="K4495" s="941"/>
    </row>
    <row r="4496" spans="1:11">
      <c r="A4496" s="15" t="s">
        <v>6100</v>
      </c>
      <c r="B4496" s="15" t="s">
        <v>17835</v>
      </c>
      <c r="C4496" s="772" t="s">
        <v>1919</v>
      </c>
      <c r="D4496" s="17" t="s">
        <v>14734</v>
      </c>
      <c r="E4496" s="825">
        <v>0</v>
      </c>
      <c r="F4496" s="772">
        <v>0</v>
      </c>
      <c r="G4496" s="825">
        <v>1</v>
      </c>
      <c r="H4496" s="772">
        <v>1</v>
      </c>
      <c r="I4496" s="819">
        <f t="shared" si="142"/>
        <v>1</v>
      </c>
      <c r="J4496" s="819">
        <f t="shared" si="143"/>
        <v>1</v>
      </c>
      <c r="K4496" s="941"/>
    </row>
    <row r="4497" spans="1:11">
      <c r="A4497" s="15" t="s">
        <v>6100</v>
      </c>
      <c r="B4497" s="15" t="s">
        <v>17835</v>
      </c>
      <c r="C4497" s="772" t="s">
        <v>1920</v>
      </c>
      <c r="D4497" s="17" t="s">
        <v>14735</v>
      </c>
      <c r="E4497" s="825">
        <v>0</v>
      </c>
      <c r="F4497" s="772">
        <v>0</v>
      </c>
      <c r="G4497" s="825"/>
      <c r="H4497" s="772">
        <v>1</v>
      </c>
      <c r="I4497" s="819">
        <f t="shared" si="142"/>
        <v>0</v>
      </c>
      <c r="J4497" s="819">
        <f t="shared" si="143"/>
        <v>1</v>
      </c>
      <c r="K4497" s="941"/>
    </row>
    <row r="4498" spans="1:11">
      <c r="A4498" s="15" t="s">
        <v>6100</v>
      </c>
      <c r="B4498" s="15" t="s">
        <v>17835</v>
      </c>
      <c r="C4498" s="772" t="s">
        <v>4553</v>
      </c>
      <c r="D4498" s="17" t="s">
        <v>14736</v>
      </c>
      <c r="E4498" s="825">
        <v>0</v>
      </c>
      <c r="F4498" s="772">
        <v>0</v>
      </c>
      <c r="G4498" s="825"/>
      <c r="H4498" s="772">
        <v>6</v>
      </c>
      <c r="I4498" s="819">
        <f t="shared" si="142"/>
        <v>0</v>
      </c>
      <c r="J4498" s="819">
        <f t="shared" si="143"/>
        <v>6</v>
      </c>
      <c r="K4498" s="941"/>
    </row>
    <row r="4499" spans="1:11">
      <c r="A4499" s="15" t="s">
        <v>6100</v>
      </c>
      <c r="B4499" s="15" t="s">
        <v>17835</v>
      </c>
      <c r="C4499" s="772" t="s">
        <v>4554</v>
      </c>
      <c r="D4499" s="17" t="s">
        <v>14737</v>
      </c>
      <c r="E4499" s="825">
        <v>0</v>
      </c>
      <c r="F4499" s="772">
        <v>0</v>
      </c>
      <c r="G4499" s="825"/>
      <c r="H4499" s="772">
        <v>1</v>
      </c>
      <c r="I4499" s="819">
        <f t="shared" si="142"/>
        <v>0</v>
      </c>
      <c r="J4499" s="819">
        <f t="shared" si="143"/>
        <v>1</v>
      </c>
      <c r="K4499" s="941"/>
    </row>
    <row r="4500" spans="1:11">
      <c r="A4500" s="15" t="s">
        <v>6100</v>
      </c>
      <c r="B4500" s="15" t="s">
        <v>17835</v>
      </c>
      <c r="C4500" s="772" t="s">
        <v>4555</v>
      </c>
      <c r="D4500" s="17" t="s">
        <v>14738</v>
      </c>
      <c r="E4500" s="825">
        <v>0</v>
      </c>
      <c r="F4500" s="772">
        <v>0</v>
      </c>
      <c r="G4500" s="825"/>
      <c r="H4500" s="772">
        <v>1</v>
      </c>
      <c r="I4500" s="819">
        <f t="shared" si="142"/>
        <v>0</v>
      </c>
      <c r="J4500" s="819">
        <f t="shared" si="143"/>
        <v>1</v>
      </c>
      <c r="K4500" s="941"/>
    </row>
    <row r="4501" spans="1:11">
      <c r="A4501" s="15" t="s">
        <v>6100</v>
      </c>
      <c r="B4501" s="15" t="s">
        <v>17835</v>
      </c>
      <c r="C4501" s="772" t="s">
        <v>4556</v>
      </c>
      <c r="D4501" s="17" t="s">
        <v>14739</v>
      </c>
      <c r="E4501" s="825">
        <v>0</v>
      </c>
      <c r="F4501" s="772">
        <v>0</v>
      </c>
      <c r="G4501" s="825"/>
      <c r="H4501" s="772">
        <v>1</v>
      </c>
      <c r="I4501" s="819">
        <f t="shared" si="142"/>
        <v>0</v>
      </c>
      <c r="J4501" s="819">
        <f t="shared" si="143"/>
        <v>1</v>
      </c>
      <c r="K4501" s="941"/>
    </row>
    <row r="4502" spans="1:11">
      <c r="A4502" s="15" t="s">
        <v>6100</v>
      </c>
      <c r="B4502" s="15" t="s">
        <v>17835</v>
      </c>
      <c r="C4502" s="772" t="s">
        <v>4557</v>
      </c>
      <c r="D4502" s="17" t="s">
        <v>14740</v>
      </c>
      <c r="E4502" s="825">
        <v>0</v>
      </c>
      <c r="F4502" s="772">
        <v>0</v>
      </c>
      <c r="G4502" s="825"/>
      <c r="H4502" s="772">
        <v>1</v>
      </c>
      <c r="I4502" s="819">
        <f t="shared" si="142"/>
        <v>0</v>
      </c>
      <c r="J4502" s="819">
        <f t="shared" si="143"/>
        <v>1</v>
      </c>
      <c r="K4502" s="941"/>
    </row>
    <row r="4503" spans="1:11">
      <c r="A4503" s="15" t="s">
        <v>6100</v>
      </c>
      <c r="B4503" s="15" t="s">
        <v>17835</v>
      </c>
      <c r="C4503" s="772" t="s">
        <v>4558</v>
      </c>
      <c r="D4503" s="17" t="s">
        <v>14741</v>
      </c>
      <c r="E4503" s="825">
        <v>0</v>
      </c>
      <c r="F4503" s="772">
        <v>0</v>
      </c>
      <c r="G4503" s="825"/>
      <c r="H4503" s="772">
        <v>1</v>
      </c>
      <c r="I4503" s="819">
        <f t="shared" si="142"/>
        <v>0</v>
      </c>
      <c r="J4503" s="819">
        <f t="shared" si="143"/>
        <v>1</v>
      </c>
      <c r="K4503" s="941"/>
    </row>
    <row r="4504" spans="1:11">
      <c r="A4504" s="15" t="s">
        <v>6100</v>
      </c>
      <c r="B4504" s="15" t="s">
        <v>17835</v>
      </c>
      <c r="C4504" s="772" t="s">
        <v>6079</v>
      </c>
      <c r="D4504" s="17" t="s">
        <v>14742</v>
      </c>
      <c r="E4504" s="825">
        <v>0</v>
      </c>
      <c r="F4504" s="772">
        <v>0</v>
      </c>
      <c r="G4504" s="825"/>
      <c r="H4504" s="772">
        <v>1</v>
      </c>
      <c r="I4504" s="819">
        <f t="shared" si="142"/>
        <v>0</v>
      </c>
      <c r="J4504" s="819">
        <f t="shared" si="143"/>
        <v>1</v>
      </c>
      <c r="K4504" s="941"/>
    </row>
    <row r="4505" spans="1:11">
      <c r="A4505" s="15" t="s">
        <v>6100</v>
      </c>
      <c r="B4505" s="15" t="s">
        <v>17835</v>
      </c>
      <c r="C4505" s="772" t="s">
        <v>6080</v>
      </c>
      <c r="D4505" s="17" t="s">
        <v>14743</v>
      </c>
      <c r="E4505" s="825">
        <v>0</v>
      </c>
      <c r="F4505" s="772">
        <v>0</v>
      </c>
      <c r="G4505" s="825"/>
      <c r="H4505" s="772">
        <v>1</v>
      </c>
      <c r="I4505" s="819">
        <f t="shared" si="142"/>
        <v>0</v>
      </c>
      <c r="J4505" s="819">
        <f t="shared" si="143"/>
        <v>1</v>
      </c>
      <c r="K4505" s="941"/>
    </row>
    <row r="4506" spans="1:11">
      <c r="A4506" s="15" t="s">
        <v>6100</v>
      </c>
      <c r="B4506" s="15" t="s">
        <v>17835</v>
      </c>
      <c r="C4506" s="772" t="s">
        <v>2668</v>
      </c>
      <c r="D4506" s="17" t="s">
        <v>16796</v>
      </c>
      <c r="E4506" s="825">
        <v>0</v>
      </c>
      <c r="F4506" s="772">
        <v>2</v>
      </c>
      <c r="G4506" s="825">
        <v>4</v>
      </c>
      <c r="H4506" s="772">
        <v>3</v>
      </c>
      <c r="I4506" s="819">
        <f t="shared" si="142"/>
        <v>4</v>
      </c>
      <c r="J4506" s="819">
        <f t="shared" si="143"/>
        <v>5</v>
      </c>
      <c r="K4506" s="941"/>
    </row>
    <row r="4507" spans="1:11">
      <c r="A4507" s="15" t="s">
        <v>6100</v>
      </c>
      <c r="B4507" s="15" t="s">
        <v>17835</v>
      </c>
      <c r="C4507" s="772" t="s">
        <v>2669</v>
      </c>
      <c r="D4507" s="17" t="s">
        <v>16797</v>
      </c>
      <c r="E4507" s="825">
        <v>0</v>
      </c>
      <c r="F4507" s="772">
        <v>5</v>
      </c>
      <c r="G4507" s="825">
        <v>12</v>
      </c>
      <c r="H4507" s="772">
        <v>5</v>
      </c>
      <c r="I4507" s="819">
        <f t="shared" si="142"/>
        <v>12</v>
      </c>
      <c r="J4507" s="819">
        <f t="shared" si="143"/>
        <v>10</v>
      </c>
      <c r="K4507" s="941"/>
    </row>
    <row r="4508" spans="1:11">
      <c r="A4508" s="15" t="s">
        <v>6100</v>
      </c>
      <c r="B4508" s="15" t="s">
        <v>17835</v>
      </c>
      <c r="C4508" s="772" t="s">
        <v>1921</v>
      </c>
      <c r="D4508" s="17" t="s">
        <v>14745</v>
      </c>
      <c r="E4508" s="825">
        <v>0</v>
      </c>
      <c r="F4508" s="772">
        <v>0</v>
      </c>
      <c r="G4508" s="825"/>
      <c r="H4508" s="772">
        <v>1</v>
      </c>
      <c r="I4508" s="819">
        <f t="shared" si="142"/>
        <v>0</v>
      </c>
      <c r="J4508" s="819">
        <f t="shared" si="143"/>
        <v>1</v>
      </c>
      <c r="K4508" s="941"/>
    </row>
    <row r="4509" spans="1:11">
      <c r="A4509" s="15" t="s">
        <v>6100</v>
      </c>
      <c r="B4509" s="15" t="s">
        <v>17835</v>
      </c>
      <c r="C4509" s="772" t="s">
        <v>1922</v>
      </c>
      <c r="D4509" s="17" t="s">
        <v>14746</v>
      </c>
      <c r="E4509" s="825">
        <v>0</v>
      </c>
      <c r="F4509" s="772">
        <v>0</v>
      </c>
      <c r="G4509" s="825"/>
      <c r="H4509" s="772">
        <v>1</v>
      </c>
      <c r="I4509" s="819">
        <f t="shared" si="142"/>
        <v>0</v>
      </c>
      <c r="J4509" s="819">
        <f t="shared" si="143"/>
        <v>1</v>
      </c>
      <c r="K4509" s="941"/>
    </row>
    <row r="4510" spans="1:11">
      <c r="A4510" s="15" t="s">
        <v>6100</v>
      </c>
      <c r="B4510" s="15" t="s">
        <v>17835</v>
      </c>
      <c r="C4510" s="772" t="s">
        <v>1923</v>
      </c>
      <c r="D4510" s="17" t="s">
        <v>14747</v>
      </c>
      <c r="E4510" s="825">
        <v>0</v>
      </c>
      <c r="F4510" s="772">
        <v>0</v>
      </c>
      <c r="G4510" s="825"/>
      <c r="H4510" s="772">
        <v>1</v>
      </c>
      <c r="I4510" s="819">
        <f t="shared" si="142"/>
        <v>0</v>
      </c>
      <c r="J4510" s="819">
        <f t="shared" si="143"/>
        <v>1</v>
      </c>
      <c r="K4510" s="941"/>
    </row>
    <row r="4511" spans="1:11">
      <c r="A4511" s="15" t="s">
        <v>6100</v>
      </c>
      <c r="B4511" s="15" t="s">
        <v>17835</v>
      </c>
      <c r="C4511" s="772" t="s">
        <v>2670</v>
      </c>
      <c r="D4511" s="17" t="s">
        <v>6081</v>
      </c>
      <c r="E4511" s="825">
        <v>0</v>
      </c>
      <c r="F4511" s="772">
        <v>0</v>
      </c>
      <c r="G4511" s="825"/>
      <c r="H4511" s="772">
        <v>1</v>
      </c>
      <c r="I4511" s="819">
        <f t="shared" si="142"/>
        <v>0</v>
      </c>
      <c r="J4511" s="819">
        <f t="shared" si="143"/>
        <v>1</v>
      </c>
      <c r="K4511" s="941"/>
    </row>
    <row r="4512" spans="1:11">
      <c r="A4512" s="15" t="s">
        <v>6100</v>
      </c>
      <c r="B4512" s="15" t="s">
        <v>17835</v>
      </c>
      <c r="C4512" s="772" t="s">
        <v>2671</v>
      </c>
      <c r="D4512" s="17" t="s">
        <v>6082</v>
      </c>
      <c r="E4512" s="825">
        <v>0</v>
      </c>
      <c r="F4512" s="772">
        <v>0</v>
      </c>
      <c r="G4512" s="825"/>
      <c r="H4512" s="772">
        <v>1</v>
      </c>
      <c r="I4512" s="819">
        <f t="shared" si="142"/>
        <v>0</v>
      </c>
      <c r="J4512" s="819">
        <f t="shared" si="143"/>
        <v>1</v>
      </c>
      <c r="K4512" s="941"/>
    </row>
    <row r="4513" spans="1:11">
      <c r="A4513" s="15" t="s">
        <v>6100</v>
      </c>
      <c r="B4513" s="15" t="s">
        <v>17835</v>
      </c>
      <c r="C4513" s="772" t="s">
        <v>6083</v>
      </c>
      <c r="D4513" s="17" t="s">
        <v>6084</v>
      </c>
      <c r="E4513" s="825">
        <v>0</v>
      </c>
      <c r="F4513" s="772">
        <v>0</v>
      </c>
      <c r="G4513" s="825">
        <v>3</v>
      </c>
      <c r="H4513" s="772">
        <v>5</v>
      </c>
      <c r="I4513" s="819">
        <f t="shared" si="142"/>
        <v>3</v>
      </c>
      <c r="J4513" s="819">
        <f t="shared" si="143"/>
        <v>5</v>
      </c>
      <c r="K4513" s="941"/>
    </row>
    <row r="4514" spans="1:11">
      <c r="A4514" s="15" t="s">
        <v>6100</v>
      </c>
      <c r="B4514" s="15" t="s">
        <v>17835</v>
      </c>
      <c r="C4514" s="772" t="s">
        <v>2679</v>
      </c>
      <c r="D4514" s="17" t="s">
        <v>6085</v>
      </c>
      <c r="E4514" s="825">
        <v>0</v>
      </c>
      <c r="F4514" s="772">
        <v>0</v>
      </c>
      <c r="G4514" s="825"/>
      <c r="H4514" s="772">
        <v>1</v>
      </c>
      <c r="I4514" s="819">
        <f t="shared" si="142"/>
        <v>0</v>
      </c>
      <c r="J4514" s="819">
        <f t="shared" si="143"/>
        <v>1</v>
      </c>
      <c r="K4514" s="941"/>
    </row>
    <row r="4515" spans="1:11">
      <c r="A4515" s="15" t="s">
        <v>6100</v>
      </c>
      <c r="B4515" s="15" t="s">
        <v>17835</v>
      </c>
      <c r="C4515" s="772" t="s">
        <v>1939</v>
      </c>
      <c r="D4515" s="17" t="s">
        <v>14763</v>
      </c>
      <c r="E4515" s="825">
        <v>0</v>
      </c>
      <c r="F4515" s="772">
        <v>0</v>
      </c>
      <c r="G4515" s="825"/>
      <c r="H4515" s="772">
        <v>1</v>
      </c>
      <c r="I4515" s="819">
        <f t="shared" si="142"/>
        <v>0</v>
      </c>
      <c r="J4515" s="819">
        <f t="shared" si="143"/>
        <v>1</v>
      </c>
      <c r="K4515" s="941"/>
    </row>
    <row r="4516" spans="1:11">
      <c r="A4516" s="15" t="s">
        <v>6100</v>
      </c>
      <c r="B4516" s="15" t="s">
        <v>17835</v>
      </c>
      <c r="C4516" s="772" t="s">
        <v>2680</v>
      </c>
      <c r="D4516" s="17" t="s">
        <v>6086</v>
      </c>
      <c r="E4516" s="825">
        <v>0</v>
      </c>
      <c r="F4516" s="772">
        <v>0</v>
      </c>
      <c r="G4516" s="825"/>
      <c r="H4516" s="772">
        <v>1</v>
      </c>
      <c r="I4516" s="819">
        <f t="shared" si="142"/>
        <v>0</v>
      </c>
      <c r="J4516" s="819">
        <f t="shared" si="143"/>
        <v>1</v>
      </c>
      <c r="K4516" s="941"/>
    </row>
    <row r="4517" spans="1:11">
      <c r="A4517" s="15" t="s">
        <v>6100</v>
      </c>
      <c r="B4517" s="15" t="s">
        <v>17835</v>
      </c>
      <c r="C4517" s="772" t="s">
        <v>1940</v>
      </c>
      <c r="D4517" s="17" t="s">
        <v>14764</v>
      </c>
      <c r="E4517" s="825">
        <v>0</v>
      </c>
      <c r="F4517" s="772">
        <v>0</v>
      </c>
      <c r="G4517" s="825"/>
      <c r="H4517" s="772">
        <v>1</v>
      </c>
      <c r="I4517" s="819">
        <f t="shared" si="142"/>
        <v>0</v>
      </c>
      <c r="J4517" s="819">
        <f t="shared" si="143"/>
        <v>1</v>
      </c>
      <c r="K4517" s="941"/>
    </row>
    <row r="4518" spans="1:11">
      <c r="A4518" s="15" t="s">
        <v>6100</v>
      </c>
      <c r="B4518" s="15" t="s">
        <v>17835</v>
      </c>
      <c r="C4518" s="772" t="s">
        <v>4672</v>
      </c>
      <c r="D4518" s="17" t="s">
        <v>6087</v>
      </c>
      <c r="E4518" s="825">
        <v>0</v>
      </c>
      <c r="F4518" s="772">
        <v>0</v>
      </c>
      <c r="G4518" s="825"/>
      <c r="H4518" s="772">
        <v>1</v>
      </c>
      <c r="I4518" s="819">
        <f t="shared" si="142"/>
        <v>0</v>
      </c>
      <c r="J4518" s="819">
        <f t="shared" si="143"/>
        <v>1</v>
      </c>
      <c r="K4518" s="941"/>
    </row>
    <row r="4519" spans="1:11">
      <c r="A4519" s="15" t="s">
        <v>6100</v>
      </c>
      <c r="B4519" s="15" t="s">
        <v>17835</v>
      </c>
      <c r="C4519" s="772" t="s">
        <v>1950</v>
      </c>
      <c r="D4519" s="17" t="s">
        <v>14774</v>
      </c>
      <c r="E4519" s="825">
        <v>0</v>
      </c>
      <c r="F4519" s="772">
        <v>0</v>
      </c>
      <c r="G4519" s="825"/>
      <c r="H4519" s="772">
        <v>1</v>
      </c>
      <c r="I4519" s="819">
        <f t="shared" si="142"/>
        <v>0</v>
      </c>
      <c r="J4519" s="819">
        <f t="shared" si="143"/>
        <v>1</v>
      </c>
      <c r="K4519" s="941"/>
    </row>
    <row r="4520" spans="1:11">
      <c r="A4520" s="15" t="s">
        <v>6100</v>
      </c>
      <c r="B4520" s="15" t="s">
        <v>17835</v>
      </c>
      <c r="C4520" s="772" t="s">
        <v>2685</v>
      </c>
      <c r="D4520" s="17" t="s">
        <v>6088</v>
      </c>
      <c r="E4520" s="825">
        <v>0</v>
      </c>
      <c r="F4520" s="772">
        <v>0</v>
      </c>
      <c r="G4520" s="825"/>
      <c r="H4520" s="772">
        <v>1</v>
      </c>
      <c r="I4520" s="819">
        <f t="shared" si="142"/>
        <v>0</v>
      </c>
      <c r="J4520" s="819">
        <f t="shared" si="143"/>
        <v>1</v>
      </c>
      <c r="K4520" s="941"/>
    </row>
    <row r="4521" spans="1:11">
      <c r="A4521" s="15" t="s">
        <v>6100</v>
      </c>
      <c r="B4521" s="15" t="s">
        <v>17835</v>
      </c>
      <c r="C4521" s="772" t="s">
        <v>1951</v>
      </c>
      <c r="D4521" s="17" t="s">
        <v>14775</v>
      </c>
      <c r="E4521" s="825">
        <v>0</v>
      </c>
      <c r="F4521" s="772">
        <v>0</v>
      </c>
      <c r="G4521" s="825"/>
      <c r="H4521" s="772">
        <v>1</v>
      </c>
      <c r="I4521" s="819">
        <f t="shared" si="142"/>
        <v>0</v>
      </c>
      <c r="J4521" s="819">
        <f t="shared" si="143"/>
        <v>1</v>
      </c>
      <c r="K4521" s="941"/>
    </row>
    <row r="4522" spans="1:11">
      <c r="A4522" s="15" t="s">
        <v>6100</v>
      </c>
      <c r="B4522" s="15" t="s">
        <v>17835</v>
      </c>
      <c r="C4522" s="772" t="s">
        <v>1952</v>
      </c>
      <c r="D4522" s="17" t="s">
        <v>14776</v>
      </c>
      <c r="E4522" s="825">
        <v>0</v>
      </c>
      <c r="F4522" s="772">
        <v>0</v>
      </c>
      <c r="G4522" s="825"/>
      <c r="H4522" s="772">
        <v>1</v>
      </c>
      <c r="I4522" s="819">
        <f t="shared" si="142"/>
        <v>0</v>
      </c>
      <c r="J4522" s="819">
        <f t="shared" si="143"/>
        <v>1</v>
      </c>
      <c r="K4522" s="941"/>
    </row>
    <row r="4523" spans="1:11">
      <c r="A4523" s="15" t="s">
        <v>6100</v>
      </c>
      <c r="B4523" s="15" t="s">
        <v>17835</v>
      </c>
      <c r="C4523" s="772" t="s">
        <v>1953</v>
      </c>
      <c r="D4523" s="17" t="s">
        <v>14777</v>
      </c>
      <c r="E4523" s="825">
        <v>0</v>
      </c>
      <c r="F4523" s="772">
        <v>0</v>
      </c>
      <c r="G4523" s="825"/>
      <c r="H4523" s="772">
        <v>1</v>
      </c>
      <c r="I4523" s="819">
        <f t="shared" si="142"/>
        <v>0</v>
      </c>
      <c r="J4523" s="819">
        <f t="shared" si="143"/>
        <v>1</v>
      </c>
      <c r="K4523" s="941"/>
    </row>
    <row r="4524" spans="1:11">
      <c r="A4524" s="15" t="s">
        <v>6100</v>
      </c>
      <c r="B4524" s="15" t="s">
        <v>17835</v>
      </c>
      <c r="C4524" s="772" t="s">
        <v>1954</v>
      </c>
      <c r="D4524" s="17" t="s">
        <v>14778</v>
      </c>
      <c r="E4524" s="825">
        <v>0</v>
      </c>
      <c r="F4524" s="772">
        <v>0</v>
      </c>
      <c r="G4524" s="825"/>
      <c r="H4524" s="772">
        <v>1</v>
      </c>
      <c r="I4524" s="819">
        <f t="shared" si="142"/>
        <v>0</v>
      </c>
      <c r="J4524" s="819">
        <f t="shared" si="143"/>
        <v>1</v>
      </c>
      <c r="K4524" s="941"/>
    </row>
    <row r="4525" spans="1:11">
      <c r="A4525" s="15" t="s">
        <v>6100</v>
      </c>
      <c r="B4525" s="15" t="s">
        <v>17835</v>
      </c>
      <c r="C4525" s="772" t="s">
        <v>1955</v>
      </c>
      <c r="D4525" s="17" t="s">
        <v>14779</v>
      </c>
      <c r="E4525" s="825">
        <v>0</v>
      </c>
      <c r="F4525" s="772">
        <v>0</v>
      </c>
      <c r="G4525" s="825"/>
      <c r="H4525" s="772">
        <v>1</v>
      </c>
      <c r="I4525" s="819">
        <f t="shared" si="142"/>
        <v>0</v>
      </c>
      <c r="J4525" s="819">
        <f t="shared" si="143"/>
        <v>1</v>
      </c>
      <c r="K4525" s="941"/>
    </row>
    <row r="4526" spans="1:11">
      <c r="A4526" s="15" t="s">
        <v>6100</v>
      </c>
      <c r="B4526" s="15" t="s">
        <v>17835</v>
      </c>
      <c r="C4526" s="772" t="s">
        <v>2686</v>
      </c>
      <c r="D4526" s="17" t="s">
        <v>6089</v>
      </c>
      <c r="E4526" s="825">
        <v>0</v>
      </c>
      <c r="F4526" s="772">
        <v>0</v>
      </c>
      <c r="G4526" s="825"/>
      <c r="H4526" s="772">
        <v>1</v>
      </c>
      <c r="I4526" s="819">
        <f t="shared" si="142"/>
        <v>0</v>
      </c>
      <c r="J4526" s="819">
        <f t="shared" si="143"/>
        <v>1</v>
      </c>
      <c r="K4526" s="941"/>
    </row>
    <row r="4527" spans="1:11">
      <c r="A4527" s="15" t="s">
        <v>6100</v>
      </c>
      <c r="B4527" s="15" t="s">
        <v>17835</v>
      </c>
      <c r="C4527" s="772" t="s">
        <v>1956</v>
      </c>
      <c r="D4527" s="17" t="s">
        <v>14780</v>
      </c>
      <c r="E4527" s="825">
        <v>0</v>
      </c>
      <c r="F4527" s="772">
        <v>0</v>
      </c>
      <c r="G4527" s="825"/>
      <c r="H4527" s="772">
        <v>1</v>
      </c>
      <c r="I4527" s="819">
        <f t="shared" si="142"/>
        <v>0</v>
      </c>
      <c r="J4527" s="819">
        <f t="shared" si="143"/>
        <v>1</v>
      </c>
      <c r="K4527" s="941"/>
    </row>
    <row r="4528" spans="1:11">
      <c r="A4528" s="15" t="s">
        <v>6100</v>
      </c>
      <c r="B4528" s="15" t="s">
        <v>17835</v>
      </c>
      <c r="C4528" s="772" t="s">
        <v>2687</v>
      </c>
      <c r="D4528" s="17" t="s">
        <v>6090</v>
      </c>
      <c r="E4528" s="825">
        <v>0</v>
      </c>
      <c r="F4528" s="772">
        <v>0</v>
      </c>
      <c r="G4528" s="825"/>
      <c r="H4528" s="772">
        <v>1</v>
      </c>
      <c r="I4528" s="819">
        <f t="shared" si="142"/>
        <v>0</v>
      </c>
      <c r="J4528" s="819">
        <f t="shared" si="143"/>
        <v>1</v>
      </c>
      <c r="K4528" s="941"/>
    </row>
    <row r="4529" spans="1:11">
      <c r="A4529" s="15" t="s">
        <v>6100</v>
      </c>
      <c r="B4529" s="15" t="s">
        <v>17835</v>
      </c>
      <c r="C4529" s="772" t="s">
        <v>1957</v>
      </c>
      <c r="D4529" s="17" t="s">
        <v>14781</v>
      </c>
      <c r="E4529" s="825">
        <v>0</v>
      </c>
      <c r="F4529" s="772">
        <v>0</v>
      </c>
      <c r="G4529" s="825"/>
      <c r="H4529" s="772">
        <v>1</v>
      </c>
      <c r="I4529" s="819">
        <f t="shared" si="142"/>
        <v>0</v>
      </c>
      <c r="J4529" s="819">
        <f t="shared" si="143"/>
        <v>1</v>
      </c>
      <c r="K4529" s="941"/>
    </row>
    <row r="4530" spans="1:11">
      <c r="A4530" s="15" t="s">
        <v>6100</v>
      </c>
      <c r="B4530" s="15" t="s">
        <v>17835</v>
      </c>
      <c r="C4530" s="772" t="s">
        <v>1958</v>
      </c>
      <c r="D4530" s="17" t="s">
        <v>14782</v>
      </c>
      <c r="E4530" s="825">
        <v>0</v>
      </c>
      <c r="F4530" s="772">
        <v>0</v>
      </c>
      <c r="G4530" s="825"/>
      <c r="H4530" s="772">
        <v>1</v>
      </c>
      <c r="I4530" s="819">
        <f t="shared" si="142"/>
        <v>0</v>
      </c>
      <c r="J4530" s="819">
        <f t="shared" si="143"/>
        <v>1</v>
      </c>
      <c r="K4530" s="941"/>
    </row>
    <row r="4531" spans="1:11">
      <c r="A4531" s="15" t="s">
        <v>6100</v>
      </c>
      <c r="B4531" s="15" t="s">
        <v>17835</v>
      </c>
      <c r="C4531" s="772" t="s">
        <v>1959</v>
      </c>
      <c r="D4531" s="17" t="s">
        <v>14783</v>
      </c>
      <c r="E4531" s="825">
        <v>0</v>
      </c>
      <c r="F4531" s="772">
        <v>0</v>
      </c>
      <c r="G4531" s="825"/>
      <c r="H4531" s="772">
        <v>1</v>
      </c>
      <c r="I4531" s="819">
        <f t="shared" si="142"/>
        <v>0</v>
      </c>
      <c r="J4531" s="819">
        <f t="shared" si="143"/>
        <v>1</v>
      </c>
      <c r="K4531" s="941"/>
    </row>
    <row r="4532" spans="1:11">
      <c r="A4532" s="15" t="s">
        <v>6100</v>
      </c>
      <c r="B4532" s="15" t="s">
        <v>17835</v>
      </c>
      <c r="C4532" s="772" t="s">
        <v>1960</v>
      </c>
      <c r="D4532" s="17" t="s">
        <v>14784</v>
      </c>
      <c r="E4532" s="825">
        <v>0</v>
      </c>
      <c r="F4532" s="772">
        <v>0</v>
      </c>
      <c r="G4532" s="825"/>
      <c r="H4532" s="772">
        <v>1</v>
      </c>
      <c r="I4532" s="819">
        <f t="shared" si="142"/>
        <v>0</v>
      </c>
      <c r="J4532" s="819">
        <f t="shared" si="143"/>
        <v>1</v>
      </c>
      <c r="K4532" s="941"/>
    </row>
    <row r="4533" spans="1:11">
      <c r="A4533" s="15" t="s">
        <v>6100</v>
      </c>
      <c r="B4533" s="15" t="s">
        <v>17835</v>
      </c>
      <c r="C4533" s="772" t="s">
        <v>1961</v>
      </c>
      <c r="D4533" s="17" t="s">
        <v>14785</v>
      </c>
      <c r="E4533" s="825">
        <v>0</v>
      </c>
      <c r="F4533" s="772">
        <v>0</v>
      </c>
      <c r="G4533" s="825"/>
      <c r="H4533" s="772">
        <v>1</v>
      </c>
      <c r="I4533" s="819">
        <f t="shared" si="142"/>
        <v>0</v>
      </c>
      <c r="J4533" s="819">
        <f t="shared" si="143"/>
        <v>1</v>
      </c>
      <c r="K4533" s="941"/>
    </row>
    <row r="4534" spans="1:11">
      <c r="A4534" s="15" t="s">
        <v>6100</v>
      </c>
      <c r="B4534" s="15" t="s">
        <v>17835</v>
      </c>
      <c r="C4534" s="772" t="s">
        <v>2688</v>
      </c>
      <c r="D4534" s="17" t="s">
        <v>6091</v>
      </c>
      <c r="E4534" s="825">
        <v>0</v>
      </c>
      <c r="F4534" s="772">
        <v>0</v>
      </c>
      <c r="G4534" s="825"/>
      <c r="H4534" s="772">
        <v>1</v>
      </c>
      <c r="I4534" s="819">
        <f t="shared" si="142"/>
        <v>0</v>
      </c>
      <c r="J4534" s="819">
        <f t="shared" si="143"/>
        <v>1</v>
      </c>
      <c r="K4534" s="941"/>
    </row>
    <row r="4535" spans="1:11">
      <c r="A4535" s="15" t="s">
        <v>6100</v>
      </c>
      <c r="B4535" s="15" t="s">
        <v>17835</v>
      </c>
      <c r="C4535" s="772" t="s">
        <v>1962</v>
      </c>
      <c r="D4535" s="17" t="s">
        <v>14786</v>
      </c>
      <c r="E4535" s="825">
        <v>0</v>
      </c>
      <c r="F4535" s="772">
        <v>0</v>
      </c>
      <c r="G4535" s="825"/>
      <c r="H4535" s="772">
        <v>1</v>
      </c>
      <c r="I4535" s="819">
        <f t="shared" si="142"/>
        <v>0</v>
      </c>
      <c r="J4535" s="819">
        <f t="shared" si="143"/>
        <v>1</v>
      </c>
      <c r="K4535" s="941"/>
    </row>
    <row r="4536" spans="1:11">
      <c r="A4536" s="15" t="s">
        <v>6100</v>
      </c>
      <c r="B4536" s="15" t="s">
        <v>17835</v>
      </c>
      <c r="C4536" s="772" t="s">
        <v>2689</v>
      </c>
      <c r="D4536" s="17" t="s">
        <v>16380</v>
      </c>
      <c r="E4536" s="825">
        <v>0</v>
      </c>
      <c r="F4536" s="772">
        <v>0</v>
      </c>
      <c r="G4536" s="825"/>
      <c r="H4536" s="772">
        <v>1</v>
      </c>
      <c r="I4536" s="819">
        <f t="shared" si="142"/>
        <v>0</v>
      </c>
      <c r="J4536" s="819">
        <f t="shared" si="143"/>
        <v>1</v>
      </c>
      <c r="K4536" s="941"/>
    </row>
    <row r="4537" spans="1:11">
      <c r="A4537" s="15" t="s">
        <v>6100</v>
      </c>
      <c r="B4537" s="15" t="s">
        <v>17835</v>
      </c>
      <c r="C4537" s="772" t="s">
        <v>1963</v>
      </c>
      <c r="D4537" s="17" t="s">
        <v>14787</v>
      </c>
      <c r="E4537" s="825">
        <v>0</v>
      </c>
      <c r="F4537" s="772">
        <v>0</v>
      </c>
      <c r="G4537" s="825"/>
      <c r="H4537" s="772">
        <v>1</v>
      </c>
      <c r="I4537" s="819">
        <f t="shared" si="142"/>
        <v>0</v>
      </c>
      <c r="J4537" s="819">
        <f t="shared" si="143"/>
        <v>1</v>
      </c>
      <c r="K4537" s="941"/>
    </row>
    <row r="4538" spans="1:11">
      <c r="A4538" s="15" t="s">
        <v>6100</v>
      </c>
      <c r="B4538" s="15" t="s">
        <v>17835</v>
      </c>
      <c r="C4538" s="772" t="s">
        <v>1964</v>
      </c>
      <c r="D4538" s="17" t="s">
        <v>14788</v>
      </c>
      <c r="E4538" s="825">
        <v>0</v>
      </c>
      <c r="F4538" s="772">
        <v>0</v>
      </c>
      <c r="G4538" s="825"/>
      <c r="H4538" s="772">
        <v>1</v>
      </c>
      <c r="I4538" s="819">
        <f t="shared" si="142"/>
        <v>0</v>
      </c>
      <c r="J4538" s="819">
        <f t="shared" si="143"/>
        <v>1</v>
      </c>
      <c r="K4538" s="941"/>
    </row>
    <row r="4539" spans="1:11">
      <c r="A4539" s="15" t="s">
        <v>6100</v>
      </c>
      <c r="B4539" s="15" t="s">
        <v>17835</v>
      </c>
      <c r="C4539" s="772" t="s">
        <v>1965</v>
      </c>
      <c r="D4539" s="17" t="s">
        <v>14789</v>
      </c>
      <c r="E4539" s="825">
        <v>0</v>
      </c>
      <c r="F4539" s="772">
        <v>0</v>
      </c>
      <c r="G4539" s="825"/>
      <c r="H4539" s="772">
        <v>1</v>
      </c>
      <c r="I4539" s="819">
        <f t="shared" si="142"/>
        <v>0</v>
      </c>
      <c r="J4539" s="819">
        <f t="shared" si="143"/>
        <v>1</v>
      </c>
      <c r="K4539" s="941"/>
    </row>
    <row r="4540" spans="1:11">
      <c r="A4540" s="15" t="s">
        <v>6100</v>
      </c>
      <c r="B4540" s="15" t="s">
        <v>17835</v>
      </c>
      <c r="C4540" s="772" t="s">
        <v>1966</v>
      </c>
      <c r="D4540" s="17" t="s">
        <v>14790</v>
      </c>
      <c r="E4540" s="825">
        <v>0</v>
      </c>
      <c r="F4540" s="772">
        <v>0</v>
      </c>
      <c r="G4540" s="825"/>
      <c r="H4540" s="772">
        <v>1</v>
      </c>
      <c r="I4540" s="819">
        <f t="shared" si="142"/>
        <v>0</v>
      </c>
      <c r="J4540" s="819">
        <f t="shared" si="143"/>
        <v>1</v>
      </c>
      <c r="K4540" s="941"/>
    </row>
    <row r="4541" spans="1:11">
      <c r="A4541" s="15" t="s">
        <v>6100</v>
      </c>
      <c r="B4541" s="15" t="s">
        <v>17835</v>
      </c>
      <c r="C4541" s="772" t="s">
        <v>1967</v>
      </c>
      <c r="D4541" s="17" t="s">
        <v>14791</v>
      </c>
      <c r="E4541" s="825">
        <v>0</v>
      </c>
      <c r="F4541" s="772">
        <v>0</v>
      </c>
      <c r="G4541" s="825"/>
      <c r="H4541" s="772">
        <v>1</v>
      </c>
      <c r="I4541" s="819">
        <f t="shared" si="142"/>
        <v>0</v>
      </c>
      <c r="J4541" s="819">
        <f t="shared" si="143"/>
        <v>1</v>
      </c>
      <c r="K4541" s="941"/>
    </row>
    <row r="4542" spans="1:11">
      <c r="A4542" s="15" t="s">
        <v>6100</v>
      </c>
      <c r="B4542" s="15" t="s">
        <v>17835</v>
      </c>
      <c r="C4542" s="772" t="s">
        <v>2690</v>
      </c>
      <c r="D4542" s="17" t="s">
        <v>6092</v>
      </c>
      <c r="E4542" s="825">
        <v>0</v>
      </c>
      <c r="F4542" s="772">
        <v>0</v>
      </c>
      <c r="G4542" s="825"/>
      <c r="H4542" s="772">
        <v>1</v>
      </c>
      <c r="I4542" s="819">
        <f t="shared" si="142"/>
        <v>0</v>
      </c>
      <c r="J4542" s="819">
        <f t="shared" si="143"/>
        <v>1</v>
      </c>
      <c r="K4542" s="941"/>
    </row>
    <row r="4543" spans="1:11">
      <c r="A4543" s="15" t="s">
        <v>6100</v>
      </c>
      <c r="B4543" s="15" t="s">
        <v>17835</v>
      </c>
      <c r="C4543" s="772" t="s">
        <v>1968</v>
      </c>
      <c r="D4543" s="17" t="s">
        <v>14792</v>
      </c>
      <c r="E4543" s="825">
        <v>0</v>
      </c>
      <c r="F4543" s="772">
        <v>0</v>
      </c>
      <c r="G4543" s="825"/>
      <c r="H4543" s="772">
        <v>1</v>
      </c>
      <c r="I4543" s="819">
        <f t="shared" si="142"/>
        <v>0</v>
      </c>
      <c r="J4543" s="819">
        <f t="shared" si="143"/>
        <v>1</v>
      </c>
      <c r="K4543" s="941"/>
    </row>
    <row r="4544" spans="1:11">
      <c r="A4544" s="15" t="s">
        <v>6100</v>
      </c>
      <c r="B4544" s="15" t="s">
        <v>17835</v>
      </c>
      <c r="C4544" s="772" t="s">
        <v>2691</v>
      </c>
      <c r="D4544" s="17" t="s">
        <v>16381</v>
      </c>
      <c r="E4544" s="825">
        <v>0</v>
      </c>
      <c r="F4544" s="772">
        <v>0</v>
      </c>
      <c r="G4544" s="825"/>
      <c r="H4544" s="772">
        <v>1</v>
      </c>
      <c r="I4544" s="819">
        <f t="shared" si="142"/>
        <v>0</v>
      </c>
      <c r="J4544" s="819">
        <f t="shared" si="143"/>
        <v>1</v>
      </c>
      <c r="K4544" s="941"/>
    </row>
    <row r="4545" spans="1:11">
      <c r="A4545" s="15" t="s">
        <v>6100</v>
      </c>
      <c r="B4545" s="15" t="s">
        <v>17835</v>
      </c>
      <c r="C4545" s="772" t="s">
        <v>1969</v>
      </c>
      <c r="D4545" s="17" t="s">
        <v>14793</v>
      </c>
      <c r="E4545" s="825">
        <v>0</v>
      </c>
      <c r="F4545" s="772">
        <v>0</v>
      </c>
      <c r="G4545" s="825"/>
      <c r="H4545" s="772">
        <v>1</v>
      </c>
      <c r="I4545" s="819">
        <f t="shared" si="142"/>
        <v>0</v>
      </c>
      <c r="J4545" s="819">
        <f t="shared" si="143"/>
        <v>1</v>
      </c>
      <c r="K4545" s="941"/>
    </row>
    <row r="4546" spans="1:11">
      <c r="A4546" s="15" t="s">
        <v>6100</v>
      </c>
      <c r="B4546" s="15" t="s">
        <v>17835</v>
      </c>
      <c r="C4546" s="772" t="s">
        <v>1970</v>
      </c>
      <c r="D4546" s="17" t="s">
        <v>14794</v>
      </c>
      <c r="E4546" s="825">
        <v>0</v>
      </c>
      <c r="F4546" s="772">
        <v>0</v>
      </c>
      <c r="G4546" s="825"/>
      <c r="H4546" s="772">
        <v>1</v>
      </c>
      <c r="I4546" s="819">
        <f t="shared" ref="I4546:I4609" si="144">E4546+G4546</f>
        <v>0</v>
      </c>
      <c r="J4546" s="819">
        <f t="shared" ref="J4546:J4609" si="145">F4546+H4546</f>
        <v>1</v>
      </c>
      <c r="K4546" s="941"/>
    </row>
    <row r="4547" spans="1:11">
      <c r="A4547" s="15" t="s">
        <v>6100</v>
      </c>
      <c r="B4547" s="15" t="s">
        <v>17835</v>
      </c>
      <c r="C4547" s="772" t="s">
        <v>1971</v>
      </c>
      <c r="D4547" s="17" t="s">
        <v>14795</v>
      </c>
      <c r="E4547" s="825">
        <v>0</v>
      </c>
      <c r="F4547" s="772">
        <v>0</v>
      </c>
      <c r="G4547" s="825"/>
      <c r="H4547" s="772">
        <v>1</v>
      </c>
      <c r="I4547" s="819">
        <f t="shared" si="144"/>
        <v>0</v>
      </c>
      <c r="J4547" s="819">
        <f t="shared" si="145"/>
        <v>1</v>
      </c>
      <c r="K4547" s="941"/>
    </row>
    <row r="4548" spans="1:11">
      <c r="A4548" s="15" t="s">
        <v>6100</v>
      </c>
      <c r="B4548" s="15" t="s">
        <v>17835</v>
      </c>
      <c r="C4548" s="772" t="s">
        <v>1972</v>
      </c>
      <c r="D4548" s="17" t="s">
        <v>14796</v>
      </c>
      <c r="E4548" s="825">
        <v>0</v>
      </c>
      <c r="F4548" s="772">
        <v>0</v>
      </c>
      <c r="G4548" s="825"/>
      <c r="H4548" s="772">
        <v>1</v>
      </c>
      <c r="I4548" s="819">
        <f t="shared" si="144"/>
        <v>0</v>
      </c>
      <c r="J4548" s="819">
        <f t="shared" si="145"/>
        <v>1</v>
      </c>
      <c r="K4548" s="941"/>
    </row>
    <row r="4549" spans="1:11">
      <c r="A4549" s="15" t="s">
        <v>6100</v>
      </c>
      <c r="B4549" s="15" t="s">
        <v>17835</v>
      </c>
      <c r="C4549" s="772" t="s">
        <v>1973</v>
      </c>
      <c r="D4549" s="17" t="s">
        <v>14797</v>
      </c>
      <c r="E4549" s="825">
        <v>0</v>
      </c>
      <c r="F4549" s="772">
        <v>0</v>
      </c>
      <c r="G4549" s="825"/>
      <c r="H4549" s="772">
        <v>1</v>
      </c>
      <c r="I4549" s="819">
        <f t="shared" si="144"/>
        <v>0</v>
      </c>
      <c r="J4549" s="819">
        <f t="shared" si="145"/>
        <v>1</v>
      </c>
      <c r="K4549" s="941"/>
    </row>
    <row r="4550" spans="1:11">
      <c r="A4550" s="15" t="s">
        <v>6100</v>
      </c>
      <c r="B4550" s="15" t="s">
        <v>17835</v>
      </c>
      <c r="C4550" s="772" t="s">
        <v>4559</v>
      </c>
      <c r="D4550" s="17" t="s">
        <v>16382</v>
      </c>
      <c r="E4550" s="825">
        <v>0</v>
      </c>
      <c r="F4550" s="772">
        <v>0</v>
      </c>
      <c r="G4550" s="825"/>
      <c r="H4550" s="772">
        <v>1</v>
      </c>
      <c r="I4550" s="819">
        <f t="shared" si="144"/>
        <v>0</v>
      </c>
      <c r="J4550" s="819">
        <f t="shared" si="145"/>
        <v>1</v>
      </c>
      <c r="K4550" s="941"/>
    </row>
    <row r="4551" spans="1:11">
      <c r="A4551" s="15" t="s">
        <v>6100</v>
      </c>
      <c r="B4551" s="15" t="s">
        <v>17835</v>
      </c>
      <c r="C4551" s="772" t="s">
        <v>1974</v>
      </c>
      <c r="D4551" s="17" t="s">
        <v>14798</v>
      </c>
      <c r="E4551" s="825">
        <v>0</v>
      </c>
      <c r="F4551" s="772">
        <v>0</v>
      </c>
      <c r="G4551" s="825"/>
      <c r="H4551" s="772">
        <v>1</v>
      </c>
      <c r="I4551" s="819">
        <f t="shared" si="144"/>
        <v>0</v>
      </c>
      <c r="J4551" s="819">
        <f t="shared" si="145"/>
        <v>1</v>
      </c>
      <c r="K4551" s="941"/>
    </row>
    <row r="4552" spans="1:11">
      <c r="A4552" s="15" t="s">
        <v>6100</v>
      </c>
      <c r="B4552" s="15" t="s">
        <v>17835</v>
      </c>
      <c r="C4552" s="772" t="s">
        <v>1975</v>
      </c>
      <c r="D4552" s="17" t="s">
        <v>14799</v>
      </c>
      <c r="E4552" s="825">
        <v>0</v>
      </c>
      <c r="F4552" s="772">
        <v>0</v>
      </c>
      <c r="G4552" s="825"/>
      <c r="H4552" s="772">
        <v>1</v>
      </c>
      <c r="I4552" s="819">
        <f t="shared" si="144"/>
        <v>0</v>
      </c>
      <c r="J4552" s="819">
        <f t="shared" si="145"/>
        <v>1</v>
      </c>
      <c r="K4552" s="941"/>
    </row>
    <row r="4553" spans="1:11">
      <c r="A4553" s="15" t="s">
        <v>6100</v>
      </c>
      <c r="B4553" s="15" t="s">
        <v>17835</v>
      </c>
      <c r="C4553" s="772" t="s">
        <v>1976</v>
      </c>
      <c r="D4553" s="17" t="s">
        <v>14800</v>
      </c>
      <c r="E4553" s="825">
        <v>0</v>
      </c>
      <c r="F4553" s="772">
        <v>0</v>
      </c>
      <c r="G4553" s="825"/>
      <c r="H4553" s="772">
        <v>1</v>
      </c>
      <c r="I4553" s="819">
        <f t="shared" si="144"/>
        <v>0</v>
      </c>
      <c r="J4553" s="819">
        <f t="shared" si="145"/>
        <v>1</v>
      </c>
      <c r="K4553" s="941"/>
    </row>
    <row r="4554" spans="1:11">
      <c r="A4554" s="15" t="s">
        <v>6100</v>
      </c>
      <c r="B4554" s="15" t="s">
        <v>17835</v>
      </c>
      <c r="C4554" s="772" t="s">
        <v>2103</v>
      </c>
      <c r="D4554" s="17" t="s">
        <v>14937</v>
      </c>
      <c r="E4554" s="825">
        <v>0</v>
      </c>
      <c r="F4554" s="772">
        <v>0</v>
      </c>
      <c r="G4554" s="825"/>
      <c r="H4554" s="772">
        <v>1</v>
      </c>
      <c r="I4554" s="819">
        <f t="shared" si="144"/>
        <v>0</v>
      </c>
      <c r="J4554" s="819">
        <f t="shared" si="145"/>
        <v>1</v>
      </c>
      <c r="K4554" s="941"/>
    </row>
    <row r="4555" spans="1:11">
      <c r="A4555" s="15" t="s">
        <v>6100</v>
      </c>
      <c r="B4555" s="15" t="s">
        <v>17835</v>
      </c>
      <c r="C4555" s="772" t="s">
        <v>2726</v>
      </c>
      <c r="D4555" s="17" t="s">
        <v>4673</v>
      </c>
      <c r="E4555" s="825">
        <v>0</v>
      </c>
      <c r="F4555" s="772">
        <v>0</v>
      </c>
      <c r="G4555" s="825"/>
      <c r="H4555" s="772">
        <v>1</v>
      </c>
      <c r="I4555" s="819">
        <f t="shared" si="144"/>
        <v>0</v>
      </c>
      <c r="J4555" s="819">
        <f t="shared" si="145"/>
        <v>1</v>
      </c>
      <c r="K4555" s="941"/>
    </row>
    <row r="4556" spans="1:11">
      <c r="A4556" s="15" t="s">
        <v>6100</v>
      </c>
      <c r="B4556" s="15" t="s">
        <v>17835</v>
      </c>
      <c r="C4556" s="772" t="s">
        <v>2104</v>
      </c>
      <c r="D4556" s="17" t="s">
        <v>14938</v>
      </c>
      <c r="E4556" s="825">
        <v>0</v>
      </c>
      <c r="F4556" s="772">
        <v>0</v>
      </c>
      <c r="G4556" s="825"/>
      <c r="H4556" s="772">
        <v>1</v>
      </c>
      <c r="I4556" s="819">
        <f t="shared" si="144"/>
        <v>0</v>
      </c>
      <c r="J4556" s="819">
        <f t="shared" si="145"/>
        <v>1</v>
      </c>
      <c r="K4556" s="941"/>
    </row>
    <row r="4557" spans="1:11">
      <c r="A4557" s="15" t="s">
        <v>6100</v>
      </c>
      <c r="B4557" s="15" t="s">
        <v>17835</v>
      </c>
      <c r="C4557" s="772" t="s">
        <v>2105</v>
      </c>
      <c r="D4557" s="17" t="s">
        <v>14939</v>
      </c>
      <c r="E4557" s="825">
        <v>0</v>
      </c>
      <c r="F4557" s="772">
        <v>0</v>
      </c>
      <c r="G4557" s="825"/>
      <c r="H4557" s="772">
        <v>1</v>
      </c>
      <c r="I4557" s="819">
        <f t="shared" si="144"/>
        <v>0</v>
      </c>
      <c r="J4557" s="819">
        <f t="shared" si="145"/>
        <v>1</v>
      </c>
      <c r="K4557" s="941"/>
    </row>
    <row r="4558" spans="1:11">
      <c r="A4558" s="15" t="s">
        <v>6100</v>
      </c>
      <c r="B4558" s="15" t="s">
        <v>17835</v>
      </c>
      <c r="C4558" s="772" t="s">
        <v>2106</v>
      </c>
      <c r="D4558" s="17" t="s">
        <v>14940</v>
      </c>
      <c r="E4558" s="825">
        <v>0</v>
      </c>
      <c r="F4558" s="772">
        <v>0</v>
      </c>
      <c r="G4558" s="825"/>
      <c r="H4558" s="772">
        <v>1</v>
      </c>
      <c r="I4558" s="819">
        <f t="shared" si="144"/>
        <v>0</v>
      </c>
      <c r="J4558" s="819">
        <f t="shared" si="145"/>
        <v>1</v>
      </c>
      <c r="K4558" s="941"/>
    </row>
    <row r="4559" spans="1:11">
      <c r="A4559" s="15" t="s">
        <v>6100</v>
      </c>
      <c r="B4559" s="15" t="s">
        <v>17835</v>
      </c>
      <c r="C4559" s="772" t="s">
        <v>2727</v>
      </c>
      <c r="D4559" s="17" t="s">
        <v>6093</v>
      </c>
      <c r="E4559" s="825">
        <v>0</v>
      </c>
      <c r="F4559" s="772">
        <v>0</v>
      </c>
      <c r="G4559" s="825"/>
      <c r="H4559" s="772">
        <v>1</v>
      </c>
      <c r="I4559" s="819">
        <f t="shared" si="144"/>
        <v>0</v>
      </c>
      <c r="J4559" s="819">
        <f t="shared" si="145"/>
        <v>1</v>
      </c>
      <c r="K4559" s="941"/>
    </row>
    <row r="4560" spans="1:11">
      <c r="A4560" s="15" t="s">
        <v>6100</v>
      </c>
      <c r="B4560" s="15" t="s">
        <v>17835</v>
      </c>
      <c r="C4560" s="772" t="s">
        <v>2107</v>
      </c>
      <c r="D4560" s="17" t="s">
        <v>14941</v>
      </c>
      <c r="E4560" s="825">
        <v>0</v>
      </c>
      <c r="F4560" s="772">
        <v>0</v>
      </c>
      <c r="G4560" s="825"/>
      <c r="H4560" s="772">
        <v>1</v>
      </c>
      <c r="I4560" s="819">
        <f t="shared" si="144"/>
        <v>0</v>
      </c>
      <c r="J4560" s="819">
        <f t="shared" si="145"/>
        <v>1</v>
      </c>
      <c r="K4560" s="941"/>
    </row>
    <row r="4561" spans="1:11">
      <c r="A4561" s="15" t="s">
        <v>6100</v>
      </c>
      <c r="B4561" s="15" t="s">
        <v>17835</v>
      </c>
      <c r="C4561" s="772" t="s">
        <v>2108</v>
      </c>
      <c r="D4561" s="17" t="s">
        <v>14942</v>
      </c>
      <c r="E4561" s="825">
        <v>0</v>
      </c>
      <c r="F4561" s="772">
        <v>0</v>
      </c>
      <c r="G4561" s="825"/>
      <c r="H4561" s="772">
        <v>1</v>
      </c>
      <c r="I4561" s="819">
        <f t="shared" si="144"/>
        <v>0</v>
      </c>
      <c r="J4561" s="819">
        <f t="shared" si="145"/>
        <v>1</v>
      </c>
      <c r="K4561" s="941"/>
    </row>
    <row r="4562" spans="1:11">
      <c r="A4562" s="15" t="s">
        <v>6100</v>
      </c>
      <c r="B4562" s="15" t="s">
        <v>17835</v>
      </c>
      <c r="C4562" s="772" t="s">
        <v>2109</v>
      </c>
      <c r="D4562" s="17" t="s">
        <v>14943</v>
      </c>
      <c r="E4562" s="825">
        <v>0</v>
      </c>
      <c r="F4562" s="772">
        <v>0</v>
      </c>
      <c r="G4562" s="825"/>
      <c r="H4562" s="772">
        <v>1</v>
      </c>
      <c r="I4562" s="819">
        <f t="shared" si="144"/>
        <v>0</v>
      </c>
      <c r="J4562" s="819">
        <f t="shared" si="145"/>
        <v>1</v>
      </c>
      <c r="K4562" s="941"/>
    </row>
    <row r="4563" spans="1:11">
      <c r="A4563" s="15" t="s">
        <v>6100</v>
      </c>
      <c r="B4563" s="15" t="s">
        <v>17835</v>
      </c>
      <c r="C4563" s="772" t="s">
        <v>2122</v>
      </c>
      <c r="D4563" s="17" t="s">
        <v>14959</v>
      </c>
      <c r="E4563" s="825">
        <v>0</v>
      </c>
      <c r="F4563" s="772">
        <v>1</v>
      </c>
      <c r="G4563" s="825"/>
      <c r="H4563" s="772">
        <v>1</v>
      </c>
      <c r="I4563" s="819">
        <f t="shared" si="144"/>
        <v>0</v>
      </c>
      <c r="J4563" s="819">
        <f t="shared" si="145"/>
        <v>2</v>
      </c>
      <c r="K4563" s="941"/>
    </row>
    <row r="4564" spans="1:11">
      <c r="A4564" s="15" t="s">
        <v>6100</v>
      </c>
      <c r="B4564" s="15" t="s">
        <v>17835</v>
      </c>
      <c r="C4564" s="772" t="s">
        <v>2129</v>
      </c>
      <c r="D4564" s="17" t="s">
        <v>14967</v>
      </c>
      <c r="E4564" s="825">
        <v>0</v>
      </c>
      <c r="F4564" s="772">
        <v>0</v>
      </c>
      <c r="G4564" s="825"/>
      <c r="H4564" s="772">
        <v>1</v>
      </c>
      <c r="I4564" s="819">
        <f t="shared" si="144"/>
        <v>0</v>
      </c>
      <c r="J4564" s="819">
        <f t="shared" si="145"/>
        <v>1</v>
      </c>
      <c r="K4564" s="941"/>
    </row>
    <row r="4565" spans="1:11">
      <c r="A4565" s="15" t="s">
        <v>6100</v>
      </c>
      <c r="B4565" s="15" t="s">
        <v>17835</v>
      </c>
      <c r="C4565" s="772" t="s">
        <v>2130</v>
      </c>
      <c r="D4565" s="17" t="s">
        <v>14968</v>
      </c>
      <c r="E4565" s="825">
        <v>0</v>
      </c>
      <c r="F4565" s="772">
        <v>0</v>
      </c>
      <c r="G4565" s="825"/>
      <c r="H4565" s="772">
        <v>1</v>
      </c>
      <c r="I4565" s="819">
        <f t="shared" si="144"/>
        <v>0</v>
      </c>
      <c r="J4565" s="819">
        <f t="shared" si="145"/>
        <v>1</v>
      </c>
      <c r="K4565" s="941"/>
    </row>
    <row r="4566" spans="1:11">
      <c r="A4566" s="15" t="s">
        <v>6100</v>
      </c>
      <c r="B4566" s="15" t="s">
        <v>17835</v>
      </c>
      <c r="C4566" s="772" t="s">
        <v>2135</v>
      </c>
      <c r="D4566" s="17" t="s">
        <v>14974</v>
      </c>
      <c r="E4566" s="825">
        <v>0</v>
      </c>
      <c r="F4566" s="772">
        <v>0</v>
      </c>
      <c r="G4566" s="825"/>
      <c r="H4566" s="772">
        <v>1</v>
      </c>
      <c r="I4566" s="819">
        <f t="shared" si="144"/>
        <v>0</v>
      </c>
      <c r="J4566" s="819">
        <f t="shared" si="145"/>
        <v>1</v>
      </c>
      <c r="K4566" s="941"/>
    </row>
    <row r="4567" spans="1:11">
      <c r="A4567" s="15" t="s">
        <v>6100</v>
      </c>
      <c r="B4567" s="15" t="s">
        <v>17835</v>
      </c>
      <c r="C4567" s="772" t="s">
        <v>6094</v>
      </c>
      <c r="D4567" s="17" t="s">
        <v>14975</v>
      </c>
      <c r="E4567" s="825">
        <v>0</v>
      </c>
      <c r="F4567" s="772">
        <v>0</v>
      </c>
      <c r="G4567" s="825"/>
      <c r="H4567" s="772">
        <v>1</v>
      </c>
      <c r="I4567" s="819">
        <f t="shared" si="144"/>
        <v>0</v>
      </c>
      <c r="J4567" s="819">
        <f t="shared" si="145"/>
        <v>1</v>
      </c>
      <c r="K4567" s="941"/>
    </row>
    <row r="4568" spans="1:11">
      <c r="A4568" s="15" t="s">
        <v>6100</v>
      </c>
      <c r="B4568" s="15" t="s">
        <v>17835</v>
      </c>
      <c r="C4568" s="772" t="s">
        <v>2136</v>
      </c>
      <c r="D4568" s="17" t="s">
        <v>14977</v>
      </c>
      <c r="E4568" s="825">
        <v>0</v>
      </c>
      <c r="F4568" s="772">
        <v>0</v>
      </c>
      <c r="G4568" s="825">
        <v>1</v>
      </c>
      <c r="H4568" s="772">
        <v>1</v>
      </c>
      <c r="I4568" s="819">
        <f t="shared" si="144"/>
        <v>1</v>
      </c>
      <c r="J4568" s="819">
        <f t="shared" si="145"/>
        <v>1</v>
      </c>
      <c r="K4568" s="941"/>
    </row>
    <row r="4569" spans="1:11">
      <c r="A4569" s="15" t="s">
        <v>6100</v>
      </c>
      <c r="B4569" s="15" t="s">
        <v>17835</v>
      </c>
      <c r="C4569" s="772" t="s">
        <v>2137</v>
      </c>
      <c r="D4569" s="17" t="s">
        <v>14978</v>
      </c>
      <c r="E4569" s="825">
        <v>0</v>
      </c>
      <c r="F4569" s="772">
        <v>0</v>
      </c>
      <c r="G4569" s="825"/>
      <c r="H4569" s="772">
        <v>1</v>
      </c>
      <c r="I4569" s="819">
        <f t="shared" si="144"/>
        <v>0</v>
      </c>
      <c r="J4569" s="819">
        <f t="shared" si="145"/>
        <v>1</v>
      </c>
      <c r="K4569" s="941"/>
    </row>
    <row r="4570" spans="1:11">
      <c r="A4570" s="15" t="s">
        <v>6100</v>
      </c>
      <c r="B4570" s="15" t="s">
        <v>17835</v>
      </c>
      <c r="C4570" s="772" t="s">
        <v>2138</v>
      </c>
      <c r="D4570" s="17" t="s">
        <v>14979</v>
      </c>
      <c r="E4570" s="825">
        <v>0</v>
      </c>
      <c r="F4570" s="772">
        <v>0</v>
      </c>
      <c r="G4570" s="825"/>
      <c r="H4570" s="772">
        <v>1</v>
      </c>
      <c r="I4570" s="819">
        <f t="shared" si="144"/>
        <v>0</v>
      </c>
      <c r="J4570" s="819">
        <f t="shared" si="145"/>
        <v>1</v>
      </c>
      <c r="K4570" s="941"/>
    </row>
    <row r="4571" spans="1:11">
      <c r="A4571" s="15" t="s">
        <v>6100</v>
      </c>
      <c r="B4571" s="15" t="s">
        <v>17835</v>
      </c>
      <c r="C4571" s="772" t="s">
        <v>2139</v>
      </c>
      <c r="D4571" s="17" t="s">
        <v>14980</v>
      </c>
      <c r="E4571" s="825">
        <v>0</v>
      </c>
      <c r="F4571" s="772">
        <v>0</v>
      </c>
      <c r="G4571" s="825"/>
      <c r="H4571" s="772">
        <v>1</v>
      </c>
      <c r="I4571" s="819">
        <f t="shared" si="144"/>
        <v>0</v>
      </c>
      <c r="J4571" s="819">
        <f t="shared" si="145"/>
        <v>1</v>
      </c>
      <c r="K4571" s="941"/>
    </row>
    <row r="4572" spans="1:11">
      <c r="A4572" s="15" t="s">
        <v>6100</v>
      </c>
      <c r="B4572" s="15" t="s">
        <v>17835</v>
      </c>
      <c r="C4572" s="772" t="s">
        <v>2141</v>
      </c>
      <c r="D4572" s="17" t="s">
        <v>14982</v>
      </c>
      <c r="E4572" s="825">
        <v>0</v>
      </c>
      <c r="F4572" s="772">
        <v>0</v>
      </c>
      <c r="G4572" s="825"/>
      <c r="H4572" s="772">
        <v>1</v>
      </c>
      <c r="I4572" s="819">
        <f t="shared" si="144"/>
        <v>0</v>
      </c>
      <c r="J4572" s="819">
        <f t="shared" si="145"/>
        <v>1</v>
      </c>
      <c r="K4572" s="941"/>
    </row>
    <row r="4573" spans="1:11">
      <c r="A4573" s="15" t="s">
        <v>6100</v>
      </c>
      <c r="B4573" s="15" t="s">
        <v>17835</v>
      </c>
      <c r="C4573" s="772" t="s">
        <v>2326</v>
      </c>
      <c r="D4573" s="17" t="s">
        <v>15221</v>
      </c>
      <c r="E4573" s="825">
        <v>0</v>
      </c>
      <c r="F4573" s="772">
        <v>0</v>
      </c>
      <c r="G4573" s="825"/>
      <c r="H4573" s="772">
        <v>1</v>
      </c>
      <c r="I4573" s="819">
        <f t="shared" si="144"/>
        <v>0</v>
      </c>
      <c r="J4573" s="819">
        <f t="shared" si="145"/>
        <v>1</v>
      </c>
      <c r="K4573" s="941"/>
    </row>
    <row r="4574" spans="1:11">
      <c r="A4574" s="15" t="s">
        <v>6100</v>
      </c>
      <c r="B4574" s="15" t="s">
        <v>17835</v>
      </c>
      <c r="C4574" s="772" t="s">
        <v>2327</v>
      </c>
      <c r="D4574" s="17" t="s">
        <v>15222</v>
      </c>
      <c r="E4574" s="825">
        <v>0</v>
      </c>
      <c r="F4574" s="772">
        <v>0</v>
      </c>
      <c r="G4574" s="825"/>
      <c r="H4574" s="772">
        <v>1</v>
      </c>
      <c r="I4574" s="819">
        <f t="shared" si="144"/>
        <v>0</v>
      </c>
      <c r="J4574" s="819">
        <f t="shared" si="145"/>
        <v>1</v>
      </c>
      <c r="K4574" s="941"/>
    </row>
    <row r="4575" spans="1:11">
      <c r="A4575" s="15" t="s">
        <v>6100</v>
      </c>
      <c r="B4575" s="15" t="s">
        <v>17835</v>
      </c>
      <c r="C4575" s="772" t="s">
        <v>2348</v>
      </c>
      <c r="D4575" s="17" t="s">
        <v>15244</v>
      </c>
      <c r="E4575" s="825">
        <v>0</v>
      </c>
      <c r="F4575" s="772">
        <v>0</v>
      </c>
      <c r="G4575" s="825"/>
      <c r="H4575" s="772">
        <v>1</v>
      </c>
      <c r="I4575" s="819">
        <f t="shared" si="144"/>
        <v>0</v>
      </c>
      <c r="J4575" s="819">
        <f t="shared" si="145"/>
        <v>1</v>
      </c>
      <c r="K4575" s="941"/>
    </row>
    <row r="4576" spans="1:11">
      <c r="A4576" s="15" t="s">
        <v>6100</v>
      </c>
      <c r="B4576" s="15" t="s">
        <v>17835</v>
      </c>
      <c r="C4576" s="772" t="s">
        <v>6095</v>
      </c>
      <c r="D4576" s="17" t="s">
        <v>15245</v>
      </c>
      <c r="E4576" s="825">
        <v>0</v>
      </c>
      <c r="F4576" s="772">
        <v>0</v>
      </c>
      <c r="G4576" s="825"/>
      <c r="H4576" s="772">
        <v>1</v>
      </c>
      <c r="I4576" s="819">
        <f t="shared" si="144"/>
        <v>0</v>
      </c>
      <c r="J4576" s="819">
        <f t="shared" si="145"/>
        <v>1</v>
      </c>
      <c r="K4576" s="941"/>
    </row>
    <row r="4577" spans="1:11">
      <c r="A4577" s="15" t="s">
        <v>6100</v>
      </c>
      <c r="B4577" s="15" t="s">
        <v>17835</v>
      </c>
      <c r="C4577" s="772" t="s">
        <v>6096</v>
      </c>
      <c r="D4577" s="17" t="s">
        <v>6097</v>
      </c>
      <c r="E4577" s="825">
        <v>0</v>
      </c>
      <c r="F4577" s="772">
        <v>0</v>
      </c>
      <c r="G4577" s="825"/>
      <c r="H4577" s="772">
        <v>1</v>
      </c>
      <c r="I4577" s="819">
        <f t="shared" si="144"/>
        <v>0</v>
      </c>
      <c r="J4577" s="819">
        <f t="shared" si="145"/>
        <v>1</v>
      </c>
      <c r="K4577" s="941"/>
    </row>
    <row r="4578" spans="1:11">
      <c r="A4578" s="15" t="s">
        <v>6100</v>
      </c>
      <c r="B4578" s="15" t="s">
        <v>17835</v>
      </c>
      <c r="C4578" s="772" t="s">
        <v>4607</v>
      </c>
      <c r="D4578" s="17" t="s">
        <v>15288</v>
      </c>
      <c r="E4578" s="825">
        <v>0</v>
      </c>
      <c r="F4578" s="772">
        <v>0</v>
      </c>
      <c r="G4578" s="825"/>
      <c r="H4578" s="772">
        <v>1</v>
      </c>
      <c r="I4578" s="819">
        <f t="shared" si="144"/>
        <v>0</v>
      </c>
      <c r="J4578" s="819">
        <f t="shared" si="145"/>
        <v>1</v>
      </c>
      <c r="K4578" s="941"/>
    </row>
    <row r="4579" spans="1:11">
      <c r="A4579" s="15" t="s">
        <v>6100</v>
      </c>
      <c r="B4579" s="15" t="s">
        <v>17835</v>
      </c>
      <c r="C4579" s="772" t="s">
        <v>19282</v>
      </c>
      <c r="D4579" s="17" t="s">
        <v>6098</v>
      </c>
      <c r="E4579" s="825">
        <v>0</v>
      </c>
      <c r="F4579" s="772">
        <v>0</v>
      </c>
      <c r="G4579" s="825"/>
      <c r="H4579" s="772">
        <v>1</v>
      </c>
      <c r="I4579" s="819">
        <f t="shared" si="144"/>
        <v>0</v>
      </c>
      <c r="J4579" s="819">
        <f t="shared" si="145"/>
        <v>1</v>
      </c>
      <c r="K4579" s="941"/>
    </row>
    <row r="4580" spans="1:11">
      <c r="A4580" s="15" t="s">
        <v>6100</v>
      </c>
      <c r="B4580" s="15" t="s">
        <v>17835</v>
      </c>
      <c r="C4580" s="772" t="s">
        <v>3205</v>
      </c>
      <c r="D4580" s="17" t="s">
        <v>15673</v>
      </c>
      <c r="E4580" s="825">
        <v>0</v>
      </c>
      <c r="F4580" s="772">
        <v>0</v>
      </c>
      <c r="G4580" s="825"/>
      <c r="H4580" s="772">
        <v>1</v>
      </c>
      <c r="I4580" s="819">
        <f t="shared" si="144"/>
        <v>0</v>
      </c>
      <c r="J4580" s="819">
        <f t="shared" si="145"/>
        <v>1</v>
      </c>
      <c r="K4580" s="941"/>
    </row>
    <row r="4581" spans="1:11">
      <c r="A4581" s="15" t="s">
        <v>6100</v>
      </c>
      <c r="B4581" s="15" t="s">
        <v>17835</v>
      </c>
      <c r="C4581" s="772" t="s">
        <v>6099</v>
      </c>
      <c r="D4581" s="17" t="s">
        <v>16798</v>
      </c>
      <c r="E4581" s="825">
        <v>0</v>
      </c>
      <c r="F4581" s="772">
        <v>0</v>
      </c>
      <c r="G4581" s="825"/>
      <c r="H4581" s="772">
        <v>1</v>
      </c>
      <c r="I4581" s="819">
        <f t="shared" si="144"/>
        <v>0</v>
      </c>
      <c r="J4581" s="819">
        <f t="shared" si="145"/>
        <v>1</v>
      </c>
      <c r="K4581" s="941"/>
    </row>
    <row r="4582" spans="1:11">
      <c r="A4582" s="15" t="s">
        <v>6100</v>
      </c>
      <c r="B4582" s="15" t="s">
        <v>17835</v>
      </c>
      <c r="C4582" s="772" t="s">
        <v>2396</v>
      </c>
      <c r="D4582" s="17" t="s">
        <v>15341</v>
      </c>
      <c r="E4582" s="825">
        <v>0</v>
      </c>
      <c r="F4582" s="772">
        <v>0</v>
      </c>
      <c r="G4582" s="825"/>
      <c r="H4582" s="772">
        <v>1</v>
      </c>
      <c r="I4582" s="819">
        <f t="shared" si="144"/>
        <v>0</v>
      </c>
      <c r="J4582" s="819">
        <f t="shared" si="145"/>
        <v>1</v>
      </c>
      <c r="K4582" s="941"/>
    </row>
    <row r="4583" spans="1:11">
      <c r="A4583" s="15" t="s">
        <v>6100</v>
      </c>
      <c r="B4583" s="15" t="s">
        <v>17835</v>
      </c>
      <c r="C4583" s="772" t="s">
        <v>2397</v>
      </c>
      <c r="D4583" s="17" t="s">
        <v>15342</v>
      </c>
      <c r="E4583" s="825">
        <v>0</v>
      </c>
      <c r="F4583" s="772">
        <v>0</v>
      </c>
      <c r="G4583" s="825"/>
      <c r="H4583" s="772">
        <v>1</v>
      </c>
      <c r="I4583" s="819">
        <f t="shared" si="144"/>
        <v>0</v>
      </c>
      <c r="J4583" s="819">
        <f t="shared" si="145"/>
        <v>1</v>
      </c>
      <c r="K4583" s="941"/>
    </row>
    <row r="4584" spans="1:11">
      <c r="A4584" s="15" t="s">
        <v>6100</v>
      </c>
      <c r="B4584" s="15" t="s">
        <v>17835</v>
      </c>
      <c r="C4584" s="772" t="s">
        <v>2410</v>
      </c>
      <c r="D4584" s="17" t="s">
        <v>15362</v>
      </c>
      <c r="E4584" s="825">
        <v>0</v>
      </c>
      <c r="F4584" s="772">
        <v>0</v>
      </c>
      <c r="G4584" s="825"/>
      <c r="H4584" s="772">
        <v>1</v>
      </c>
      <c r="I4584" s="819">
        <f t="shared" si="144"/>
        <v>0</v>
      </c>
      <c r="J4584" s="819">
        <f t="shared" si="145"/>
        <v>1</v>
      </c>
      <c r="K4584" s="941"/>
    </row>
    <row r="4585" spans="1:11">
      <c r="A4585" s="15" t="s">
        <v>6100</v>
      </c>
      <c r="B4585" s="15" t="s">
        <v>17835</v>
      </c>
      <c r="C4585" s="772" t="s">
        <v>2417</v>
      </c>
      <c r="D4585" s="17" t="s">
        <v>15371</v>
      </c>
      <c r="E4585" s="825">
        <v>0</v>
      </c>
      <c r="F4585" s="772">
        <v>0</v>
      </c>
      <c r="G4585" s="825"/>
      <c r="H4585" s="772">
        <v>1</v>
      </c>
      <c r="I4585" s="819">
        <f t="shared" si="144"/>
        <v>0</v>
      </c>
      <c r="J4585" s="819">
        <f t="shared" si="145"/>
        <v>1</v>
      </c>
      <c r="K4585" s="941"/>
    </row>
    <row r="4586" spans="1:11">
      <c r="A4586" s="15" t="s">
        <v>6100</v>
      </c>
      <c r="B4586" s="15" t="s">
        <v>17835</v>
      </c>
      <c r="C4586" s="772" t="s">
        <v>2418</v>
      </c>
      <c r="D4586" s="17" t="s">
        <v>15372</v>
      </c>
      <c r="E4586" s="825">
        <v>0</v>
      </c>
      <c r="F4586" s="772">
        <v>0</v>
      </c>
      <c r="G4586" s="825"/>
      <c r="H4586" s="772">
        <v>1</v>
      </c>
      <c r="I4586" s="819">
        <f t="shared" si="144"/>
        <v>0</v>
      </c>
      <c r="J4586" s="819">
        <f t="shared" si="145"/>
        <v>1</v>
      </c>
      <c r="K4586" s="941"/>
    </row>
    <row r="4587" spans="1:11">
      <c r="A4587" s="15" t="s">
        <v>6100</v>
      </c>
      <c r="B4587" s="15" t="s">
        <v>17835</v>
      </c>
      <c r="C4587" s="772" t="s">
        <v>2420</v>
      </c>
      <c r="D4587" s="17" t="s">
        <v>15375</v>
      </c>
      <c r="E4587" s="825">
        <v>0</v>
      </c>
      <c r="F4587" s="772">
        <v>0</v>
      </c>
      <c r="G4587" s="825"/>
      <c r="H4587" s="772">
        <v>1</v>
      </c>
      <c r="I4587" s="819">
        <f t="shared" si="144"/>
        <v>0</v>
      </c>
      <c r="J4587" s="819">
        <f t="shared" si="145"/>
        <v>1</v>
      </c>
      <c r="K4587" s="941"/>
    </row>
    <row r="4588" spans="1:11">
      <c r="A4588" s="15" t="s">
        <v>6100</v>
      </c>
      <c r="B4588" s="15" t="s">
        <v>17835</v>
      </c>
      <c r="C4588" s="772" t="s">
        <v>2421</v>
      </c>
      <c r="D4588" s="17" t="s">
        <v>15376</v>
      </c>
      <c r="E4588" s="825">
        <v>0</v>
      </c>
      <c r="F4588" s="772">
        <v>0</v>
      </c>
      <c r="G4588" s="825"/>
      <c r="H4588" s="772">
        <v>1</v>
      </c>
      <c r="I4588" s="819">
        <f t="shared" si="144"/>
        <v>0</v>
      </c>
      <c r="J4588" s="819">
        <f t="shared" si="145"/>
        <v>1</v>
      </c>
      <c r="K4588" s="941"/>
    </row>
    <row r="4589" spans="1:11">
      <c r="A4589" s="15" t="s">
        <v>6100</v>
      </c>
      <c r="B4589" s="15" t="s">
        <v>17835</v>
      </c>
      <c r="C4589" s="772" t="s">
        <v>2422</v>
      </c>
      <c r="D4589" s="17" t="s">
        <v>15377</v>
      </c>
      <c r="E4589" s="825">
        <v>0</v>
      </c>
      <c r="F4589" s="772">
        <v>0</v>
      </c>
      <c r="G4589" s="825"/>
      <c r="H4589" s="772">
        <v>1</v>
      </c>
      <c r="I4589" s="819">
        <f t="shared" si="144"/>
        <v>0</v>
      </c>
      <c r="J4589" s="819">
        <f t="shared" si="145"/>
        <v>1</v>
      </c>
      <c r="K4589" s="941"/>
    </row>
    <row r="4590" spans="1:11">
      <c r="A4590" s="15" t="s">
        <v>6100</v>
      </c>
      <c r="B4590" s="15" t="s">
        <v>17835</v>
      </c>
      <c r="C4590" s="772" t="s">
        <v>2423</v>
      </c>
      <c r="D4590" s="17" t="s">
        <v>15379</v>
      </c>
      <c r="E4590" s="825">
        <v>0</v>
      </c>
      <c r="F4590" s="772">
        <v>0</v>
      </c>
      <c r="G4590" s="825">
        <v>9</v>
      </c>
      <c r="H4590" s="772">
        <v>6</v>
      </c>
      <c r="I4590" s="819">
        <f t="shared" si="144"/>
        <v>9</v>
      </c>
      <c r="J4590" s="819">
        <f t="shared" si="145"/>
        <v>6</v>
      </c>
      <c r="K4590" s="941"/>
    </row>
    <row r="4591" spans="1:11">
      <c r="A4591" s="15" t="s">
        <v>6100</v>
      </c>
      <c r="B4591" s="15" t="s">
        <v>17835</v>
      </c>
      <c r="C4591" s="772" t="s">
        <v>2424</v>
      </c>
      <c r="D4591" s="17" t="s">
        <v>15380</v>
      </c>
      <c r="E4591" s="825">
        <v>0</v>
      </c>
      <c r="F4591" s="772">
        <v>0</v>
      </c>
      <c r="G4591" s="825"/>
      <c r="H4591" s="772">
        <v>1</v>
      </c>
      <c r="I4591" s="819">
        <f t="shared" si="144"/>
        <v>0</v>
      </c>
      <c r="J4591" s="819">
        <f t="shared" si="145"/>
        <v>1</v>
      </c>
      <c r="K4591" s="941"/>
    </row>
    <row r="4592" spans="1:11">
      <c r="A4592" s="15" t="s">
        <v>6100</v>
      </c>
      <c r="B4592" s="15" t="s">
        <v>17835</v>
      </c>
      <c r="C4592" s="772" t="s">
        <v>2434</v>
      </c>
      <c r="D4592" s="17" t="s">
        <v>15390</v>
      </c>
      <c r="E4592" s="825">
        <v>0</v>
      </c>
      <c r="F4592" s="772">
        <v>0</v>
      </c>
      <c r="G4592" s="825"/>
      <c r="H4592" s="772">
        <v>1</v>
      </c>
      <c r="I4592" s="819">
        <f t="shared" si="144"/>
        <v>0</v>
      </c>
      <c r="J4592" s="819">
        <f t="shared" si="145"/>
        <v>1</v>
      </c>
      <c r="K4592" s="941"/>
    </row>
    <row r="4593" spans="1:11">
      <c r="A4593" s="15" t="s">
        <v>6100</v>
      </c>
      <c r="B4593" s="15" t="s">
        <v>17835</v>
      </c>
      <c r="C4593" s="772" t="s">
        <v>4650</v>
      </c>
      <c r="D4593" s="17" t="s">
        <v>15404</v>
      </c>
      <c r="E4593" s="825">
        <v>0</v>
      </c>
      <c r="F4593" s="772">
        <v>0</v>
      </c>
      <c r="G4593" s="825"/>
      <c r="H4593" s="772">
        <v>1</v>
      </c>
      <c r="I4593" s="819">
        <f t="shared" si="144"/>
        <v>0</v>
      </c>
      <c r="J4593" s="819">
        <f t="shared" si="145"/>
        <v>1</v>
      </c>
      <c r="K4593" s="941"/>
    </row>
    <row r="4594" spans="1:11">
      <c r="A4594" s="15" t="s">
        <v>6100</v>
      </c>
      <c r="B4594" s="15" t="s">
        <v>17835</v>
      </c>
      <c r="C4594" s="772" t="s">
        <v>4651</v>
      </c>
      <c r="D4594" s="17" t="s">
        <v>15405</v>
      </c>
      <c r="E4594" s="825">
        <v>0</v>
      </c>
      <c r="F4594" s="772">
        <v>0</v>
      </c>
      <c r="G4594" s="825"/>
      <c r="H4594" s="772">
        <v>1</v>
      </c>
      <c r="I4594" s="819">
        <f t="shared" si="144"/>
        <v>0</v>
      </c>
      <c r="J4594" s="819">
        <f t="shared" si="145"/>
        <v>1</v>
      </c>
      <c r="K4594" s="941"/>
    </row>
    <row r="4595" spans="1:11">
      <c r="A4595" s="15" t="s">
        <v>6100</v>
      </c>
      <c r="B4595" s="15" t="s">
        <v>17835</v>
      </c>
      <c r="C4595" s="772" t="s">
        <v>2749</v>
      </c>
      <c r="D4595" s="17" t="s">
        <v>16799</v>
      </c>
      <c r="E4595" s="825">
        <v>0</v>
      </c>
      <c r="F4595" s="772">
        <v>0</v>
      </c>
      <c r="G4595" s="825"/>
      <c r="H4595" s="772">
        <v>1</v>
      </c>
      <c r="I4595" s="819">
        <f t="shared" si="144"/>
        <v>0</v>
      </c>
      <c r="J4595" s="819">
        <f t="shared" si="145"/>
        <v>1</v>
      </c>
      <c r="K4595" s="941"/>
    </row>
    <row r="4596" spans="1:11">
      <c r="A4596" s="15" t="s">
        <v>6100</v>
      </c>
      <c r="B4596" s="15" t="s">
        <v>17835</v>
      </c>
      <c r="C4596" s="772" t="s">
        <v>4655</v>
      </c>
      <c r="D4596" s="17" t="s">
        <v>16445</v>
      </c>
      <c r="E4596" s="825">
        <v>0</v>
      </c>
      <c r="F4596" s="772">
        <v>0</v>
      </c>
      <c r="G4596" s="825"/>
      <c r="H4596" s="772">
        <v>1</v>
      </c>
      <c r="I4596" s="819">
        <f t="shared" si="144"/>
        <v>0</v>
      </c>
      <c r="J4596" s="819">
        <f t="shared" si="145"/>
        <v>1</v>
      </c>
      <c r="K4596" s="941"/>
    </row>
    <row r="4597" spans="1:11">
      <c r="A4597" s="15" t="s">
        <v>6100</v>
      </c>
      <c r="B4597" s="15" t="s">
        <v>17835</v>
      </c>
      <c r="C4597" s="772" t="s">
        <v>2752</v>
      </c>
      <c r="D4597" s="17" t="s">
        <v>16800</v>
      </c>
      <c r="E4597" s="825">
        <v>52</v>
      </c>
      <c r="F4597" s="772">
        <v>90</v>
      </c>
      <c r="G4597" s="825"/>
      <c r="H4597" s="772">
        <v>1</v>
      </c>
      <c r="I4597" s="819">
        <f t="shared" si="144"/>
        <v>52</v>
      </c>
      <c r="J4597" s="819">
        <f t="shared" si="145"/>
        <v>91</v>
      </c>
      <c r="K4597" s="941"/>
    </row>
    <row r="4598" spans="1:11">
      <c r="A4598" s="15" t="s">
        <v>6138</v>
      </c>
      <c r="B4598" s="15" t="s">
        <v>17835</v>
      </c>
      <c r="C4598" s="772" t="s">
        <v>1844</v>
      </c>
      <c r="D4598" s="17" t="s">
        <v>14604</v>
      </c>
      <c r="E4598" s="825">
        <v>0</v>
      </c>
      <c r="F4598" s="772">
        <v>1</v>
      </c>
      <c r="G4598" s="825">
        <v>71</v>
      </c>
      <c r="H4598" s="772">
        <v>43</v>
      </c>
      <c r="I4598" s="819">
        <f t="shared" si="144"/>
        <v>71</v>
      </c>
      <c r="J4598" s="819">
        <f t="shared" si="145"/>
        <v>44</v>
      </c>
      <c r="K4598" s="941"/>
    </row>
    <row r="4599" spans="1:11">
      <c r="A4599" s="15" t="s">
        <v>6138</v>
      </c>
      <c r="B4599" s="15" t="s">
        <v>17835</v>
      </c>
      <c r="C4599" s="772" t="s">
        <v>4077</v>
      </c>
      <c r="D4599" s="17" t="s">
        <v>16063</v>
      </c>
      <c r="E4599" s="825">
        <v>0</v>
      </c>
      <c r="F4599" s="772">
        <v>0</v>
      </c>
      <c r="G4599" s="825"/>
      <c r="H4599" s="772">
        <v>1</v>
      </c>
      <c r="I4599" s="819">
        <f t="shared" si="144"/>
        <v>0</v>
      </c>
      <c r="J4599" s="819">
        <f t="shared" si="145"/>
        <v>1</v>
      </c>
      <c r="K4599" s="941"/>
    </row>
    <row r="4600" spans="1:11">
      <c r="A4600" s="15" t="s">
        <v>6138</v>
      </c>
      <c r="B4600" s="15" t="s">
        <v>17835</v>
      </c>
      <c r="C4600" s="772" t="s">
        <v>5579</v>
      </c>
      <c r="D4600" s="17" t="s">
        <v>14549</v>
      </c>
      <c r="E4600" s="825">
        <v>0</v>
      </c>
      <c r="F4600" s="772">
        <v>0</v>
      </c>
      <c r="G4600" s="825"/>
      <c r="H4600" s="772">
        <v>1</v>
      </c>
      <c r="I4600" s="819">
        <f t="shared" si="144"/>
        <v>0</v>
      </c>
      <c r="J4600" s="819">
        <f t="shared" si="145"/>
        <v>1</v>
      </c>
      <c r="K4600" s="941"/>
    </row>
    <row r="4601" spans="1:11">
      <c r="A4601" s="15" t="s">
        <v>6138</v>
      </c>
      <c r="B4601" s="15" t="s">
        <v>17835</v>
      </c>
      <c r="C4601" s="772" t="s">
        <v>2762</v>
      </c>
      <c r="D4601" s="17" t="s">
        <v>15421</v>
      </c>
      <c r="E4601" s="825">
        <v>0</v>
      </c>
      <c r="F4601" s="772">
        <v>1</v>
      </c>
      <c r="G4601" s="825">
        <v>218</v>
      </c>
      <c r="H4601" s="772">
        <v>210</v>
      </c>
      <c r="I4601" s="819">
        <f t="shared" si="144"/>
        <v>218</v>
      </c>
      <c r="J4601" s="819">
        <f t="shared" si="145"/>
        <v>211</v>
      </c>
      <c r="K4601" s="941"/>
    </row>
    <row r="4602" spans="1:11">
      <c r="A4602" s="15" t="s">
        <v>6138</v>
      </c>
      <c r="B4602" s="15" t="s">
        <v>17835</v>
      </c>
      <c r="C4602" s="772" t="s">
        <v>4693</v>
      </c>
      <c r="D4602" s="17" t="s">
        <v>16571</v>
      </c>
      <c r="E4602" s="825">
        <v>0</v>
      </c>
      <c r="F4602" s="772">
        <v>0</v>
      </c>
      <c r="G4602" s="825"/>
      <c r="H4602" s="772">
        <v>1</v>
      </c>
      <c r="I4602" s="819">
        <f t="shared" si="144"/>
        <v>0</v>
      </c>
      <c r="J4602" s="819">
        <f t="shared" si="145"/>
        <v>1</v>
      </c>
      <c r="K4602" s="941"/>
    </row>
    <row r="4603" spans="1:11">
      <c r="A4603" s="15" t="s">
        <v>6138</v>
      </c>
      <c r="B4603" s="15" t="s">
        <v>17835</v>
      </c>
      <c r="C4603" s="772" t="s">
        <v>4340</v>
      </c>
      <c r="D4603" s="17" t="s">
        <v>16162</v>
      </c>
      <c r="E4603" s="825">
        <v>0</v>
      </c>
      <c r="F4603" s="772">
        <v>0</v>
      </c>
      <c r="G4603" s="825">
        <v>2</v>
      </c>
      <c r="H4603" s="772">
        <v>5</v>
      </c>
      <c r="I4603" s="819">
        <f t="shared" si="144"/>
        <v>2</v>
      </c>
      <c r="J4603" s="819">
        <f t="shared" si="145"/>
        <v>5</v>
      </c>
      <c r="K4603" s="941"/>
    </row>
    <row r="4604" spans="1:11">
      <c r="A4604" s="15" t="s">
        <v>6138</v>
      </c>
      <c r="B4604" s="15" t="s">
        <v>17835</v>
      </c>
      <c r="C4604" s="772" t="s">
        <v>4696</v>
      </c>
      <c r="D4604" s="17" t="s">
        <v>16573</v>
      </c>
      <c r="E4604" s="825">
        <v>0</v>
      </c>
      <c r="F4604" s="772">
        <v>0</v>
      </c>
      <c r="G4604" s="825">
        <v>10</v>
      </c>
      <c r="H4604" s="772">
        <v>20</v>
      </c>
      <c r="I4604" s="819">
        <f t="shared" si="144"/>
        <v>10</v>
      </c>
      <c r="J4604" s="819">
        <f t="shared" si="145"/>
        <v>20</v>
      </c>
      <c r="K4604" s="941"/>
    </row>
    <row r="4605" spans="1:11">
      <c r="A4605" s="15" t="s">
        <v>6138</v>
      </c>
      <c r="B4605" s="15" t="s">
        <v>17835</v>
      </c>
      <c r="C4605" s="772" t="s">
        <v>4342</v>
      </c>
      <c r="D4605" s="17" t="s">
        <v>16164</v>
      </c>
      <c r="E4605" s="825">
        <v>0</v>
      </c>
      <c r="F4605" s="772">
        <v>0</v>
      </c>
      <c r="G4605" s="825"/>
      <c r="H4605" s="772">
        <v>1</v>
      </c>
      <c r="I4605" s="819">
        <f t="shared" si="144"/>
        <v>0</v>
      </c>
      <c r="J4605" s="819">
        <f t="shared" si="145"/>
        <v>1</v>
      </c>
      <c r="K4605" s="941"/>
    </row>
    <row r="4606" spans="1:11">
      <c r="A4606" s="15" t="s">
        <v>6138</v>
      </c>
      <c r="B4606" s="15" t="s">
        <v>17835</v>
      </c>
      <c r="C4606" s="772" t="s">
        <v>4698</v>
      </c>
      <c r="D4606" s="17" t="s">
        <v>5513</v>
      </c>
      <c r="E4606" s="825">
        <v>0</v>
      </c>
      <c r="F4606" s="772">
        <v>0</v>
      </c>
      <c r="G4606" s="825">
        <v>1</v>
      </c>
      <c r="H4606" s="772">
        <v>2</v>
      </c>
      <c r="I4606" s="819">
        <f t="shared" si="144"/>
        <v>1</v>
      </c>
      <c r="J4606" s="819">
        <f t="shared" si="145"/>
        <v>2</v>
      </c>
      <c r="K4606" s="941"/>
    </row>
    <row r="4607" spans="1:11">
      <c r="A4607" s="15" t="s">
        <v>6138</v>
      </c>
      <c r="B4607" s="15" t="s">
        <v>17835</v>
      </c>
      <c r="C4607" s="772" t="s">
        <v>5514</v>
      </c>
      <c r="D4607" s="17" t="s">
        <v>16576</v>
      </c>
      <c r="E4607" s="825">
        <v>0</v>
      </c>
      <c r="F4607" s="772">
        <v>1</v>
      </c>
      <c r="G4607" s="825">
        <v>44</v>
      </c>
      <c r="H4607" s="772">
        <v>50</v>
      </c>
      <c r="I4607" s="819">
        <f t="shared" si="144"/>
        <v>44</v>
      </c>
      <c r="J4607" s="819">
        <f t="shared" si="145"/>
        <v>51</v>
      </c>
      <c r="K4607" s="941"/>
    </row>
    <row r="4608" spans="1:11">
      <c r="A4608" s="15" t="s">
        <v>6138</v>
      </c>
      <c r="B4608" s="15" t="s">
        <v>17835</v>
      </c>
      <c r="C4608" s="772" t="s">
        <v>4343</v>
      </c>
      <c r="D4608" s="17" t="s">
        <v>16165</v>
      </c>
      <c r="E4608" s="825">
        <v>0</v>
      </c>
      <c r="F4608" s="772">
        <v>0</v>
      </c>
      <c r="G4608" s="825"/>
      <c r="H4608" s="772">
        <v>1</v>
      </c>
      <c r="I4608" s="819">
        <f t="shared" si="144"/>
        <v>0</v>
      </c>
      <c r="J4608" s="819">
        <f t="shared" si="145"/>
        <v>1</v>
      </c>
      <c r="K4608" s="941"/>
    </row>
    <row r="4609" spans="1:11">
      <c r="A4609" s="15" t="s">
        <v>6138</v>
      </c>
      <c r="B4609" s="15" t="s">
        <v>17835</v>
      </c>
      <c r="C4609" s="772" t="s">
        <v>4346</v>
      </c>
      <c r="D4609" s="17" t="s">
        <v>16169</v>
      </c>
      <c r="E4609" s="825">
        <v>0</v>
      </c>
      <c r="F4609" s="772">
        <v>0</v>
      </c>
      <c r="G4609" s="825"/>
      <c r="H4609" s="772">
        <v>1</v>
      </c>
      <c r="I4609" s="819">
        <f t="shared" si="144"/>
        <v>0</v>
      </c>
      <c r="J4609" s="819">
        <f t="shared" si="145"/>
        <v>1</v>
      </c>
      <c r="K4609" s="941"/>
    </row>
    <row r="4610" spans="1:11">
      <c r="A4610" s="15" t="s">
        <v>6138</v>
      </c>
      <c r="B4610" s="15" t="s">
        <v>17835</v>
      </c>
      <c r="C4610" s="772" t="s">
        <v>5580</v>
      </c>
      <c r="D4610" s="17" t="s">
        <v>16171</v>
      </c>
      <c r="E4610" s="825">
        <v>0</v>
      </c>
      <c r="F4610" s="772">
        <v>0</v>
      </c>
      <c r="G4610" s="825"/>
      <c r="H4610" s="772">
        <v>1</v>
      </c>
      <c r="I4610" s="819">
        <f t="shared" ref="I4610:I4673" si="146">E4610+G4610</f>
        <v>0</v>
      </c>
      <c r="J4610" s="819">
        <f t="shared" ref="J4610:J4673" si="147">F4610+H4610</f>
        <v>1</v>
      </c>
      <c r="K4610" s="941"/>
    </row>
    <row r="4611" spans="1:11">
      <c r="A4611" s="15" t="s">
        <v>6138</v>
      </c>
      <c r="B4611" s="15" t="s">
        <v>17835</v>
      </c>
      <c r="C4611" s="772" t="s">
        <v>4080</v>
      </c>
      <c r="D4611" s="17" t="s">
        <v>4081</v>
      </c>
      <c r="E4611" s="825">
        <v>0</v>
      </c>
      <c r="F4611" s="772">
        <v>0</v>
      </c>
      <c r="G4611" s="825">
        <v>12</v>
      </c>
      <c r="H4611" s="772">
        <v>10</v>
      </c>
      <c r="I4611" s="819">
        <f t="shared" si="146"/>
        <v>12</v>
      </c>
      <c r="J4611" s="819">
        <f t="shared" si="147"/>
        <v>10</v>
      </c>
      <c r="K4611" s="941"/>
    </row>
    <row r="4612" spans="1:11">
      <c r="A4612" s="15" t="s">
        <v>6138</v>
      </c>
      <c r="B4612" s="15" t="s">
        <v>17835</v>
      </c>
      <c r="C4612" s="772" t="s">
        <v>4082</v>
      </c>
      <c r="D4612" s="17" t="s">
        <v>16065</v>
      </c>
      <c r="E4612" s="825">
        <v>0</v>
      </c>
      <c r="F4612" s="772">
        <v>0</v>
      </c>
      <c r="G4612" s="825">
        <v>3</v>
      </c>
      <c r="H4612" s="772">
        <v>6</v>
      </c>
      <c r="I4612" s="819">
        <f t="shared" si="146"/>
        <v>3</v>
      </c>
      <c r="J4612" s="819">
        <f t="shared" si="147"/>
        <v>6</v>
      </c>
      <c r="K4612" s="941"/>
    </row>
    <row r="4613" spans="1:11">
      <c r="A4613" s="15" t="s">
        <v>6138</v>
      </c>
      <c r="B4613" s="15" t="s">
        <v>17835</v>
      </c>
      <c r="C4613" s="772" t="s">
        <v>4083</v>
      </c>
      <c r="D4613" s="17" t="s">
        <v>4084</v>
      </c>
      <c r="E4613" s="825">
        <v>0</v>
      </c>
      <c r="F4613" s="772">
        <v>0</v>
      </c>
      <c r="G4613" s="825">
        <v>26</v>
      </c>
      <c r="H4613" s="772">
        <v>20</v>
      </c>
      <c r="I4613" s="819">
        <f t="shared" si="146"/>
        <v>26</v>
      </c>
      <c r="J4613" s="819">
        <f t="shared" si="147"/>
        <v>20</v>
      </c>
      <c r="K4613" s="941"/>
    </row>
    <row r="4614" spans="1:11">
      <c r="A4614" s="15" t="s">
        <v>6138</v>
      </c>
      <c r="B4614" s="15" t="s">
        <v>17835</v>
      </c>
      <c r="C4614" s="772" t="s">
        <v>4085</v>
      </c>
      <c r="D4614" s="17" t="s">
        <v>4086</v>
      </c>
      <c r="E4614" s="825">
        <v>0</v>
      </c>
      <c r="F4614" s="772">
        <v>0</v>
      </c>
      <c r="G4614" s="825">
        <v>6</v>
      </c>
      <c r="H4614" s="772">
        <v>10</v>
      </c>
      <c r="I4614" s="819">
        <f t="shared" si="146"/>
        <v>6</v>
      </c>
      <c r="J4614" s="819">
        <f t="shared" si="147"/>
        <v>10</v>
      </c>
      <c r="K4614" s="941"/>
    </row>
    <row r="4615" spans="1:11">
      <c r="A4615" s="15" t="s">
        <v>6138</v>
      </c>
      <c r="B4615" s="15" t="s">
        <v>17835</v>
      </c>
      <c r="C4615" s="772" t="s">
        <v>4087</v>
      </c>
      <c r="D4615" s="17" t="s">
        <v>4088</v>
      </c>
      <c r="E4615" s="825">
        <v>0</v>
      </c>
      <c r="F4615" s="772">
        <v>0</v>
      </c>
      <c r="G4615" s="825">
        <v>57</v>
      </c>
      <c r="H4615" s="772">
        <v>60</v>
      </c>
      <c r="I4615" s="819">
        <f t="shared" si="146"/>
        <v>57</v>
      </c>
      <c r="J4615" s="819">
        <f t="shared" si="147"/>
        <v>60</v>
      </c>
      <c r="K4615" s="941"/>
    </row>
    <row r="4616" spans="1:11">
      <c r="A4616" s="15" t="s">
        <v>6138</v>
      </c>
      <c r="B4616" s="15" t="s">
        <v>17835</v>
      </c>
      <c r="C4616" s="772" t="s">
        <v>2763</v>
      </c>
      <c r="D4616" s="17" t="s">
        <v>15422</v>
      </c>
      <c r="E4616" s="825">
        <v>0</v>
      </c>
      <c r="F4616" s="772">
        <v>0</v>
      </c>
      <c r="G4616" s="825">
        <v>13</v>
      </c>
      <c r="H4616" s="772">
        <v>15</v>
      </c>
      <c r="I4616" s="819">
        <f t="shared" si="146"/>
        <v>13</v>
      </c>
      <c r="J4616" s="819">
        <f t="shared" si="147"/>
        <v>15</v>
      </c>
      <c r="K4616" s="941"/>
    </row>
    <row r="4617" spans="1:11">
      <c r="A4617" s="15" t="s">
        <v>6138</v>
      </c>
      <c r="B4617" s="15" t="s">
        <v>17835</v>
      </c>
      <c r="C4617" s="772" t="s">
        <v>2764</v>
      </c>
      <c r="D4617" s="17" t="s">
        <v>15423</v>
      </c>
      <c r="E4617" s="825">
        <v>0</v>
      </c>
      <c r="F4617" s="772">
        <v>0</v>
      </c>
      <c r="G4617" s="825"/>
      <c r="H4617" s="772">
        <v>1</v>
      </c>
      <c r="I4617" s="819">
        <f t="shared" si="146"/>
        <v>0</v>
      </c>
      <c r="J4617" s="819">
        <f t="shared" si="147"/>
        <v>1</v>
      </c>
      <c r="K4617" s="941"/>
    </row>
    <row r="4618" spans="1:11">
      <c r="A4618" s="15" t="s">
        <v>6138</v>
      </c>
      <c r="B4618" s="15" t="s">
        <v>17835</v>
      </c>
      <c r="C4618" s="772" t="s">
        <v>2765</v>
      </c>
      <c r="D4618" s="17" t="s">
        <v>15424</v>
      </c>
      <c r="E4618" s="825">
        <v>0</v>
      </c>
      <c r="F4618" s="772">
        <v>1</v>
      </c>
      <c r="G4618" s="825">
        <v>8</v>
      </c>
      <c r="H4618" s="772">
        <v>10</v>
      </c>
      <c r="I4618" s="819">
        <f t="shared" si="146"/>
        <v>8</v>
      </c>
      <c r="J4618" s="819">
        <f t="shared" si="147"/>
        <v>11</v>
      </c>
      <c r="K4618" s="941"/>
    </row>
    <row r="4619" spans="1:11">
      <c r="A4619" s="15" t="s">
        <v>6138</v>
      </c>
      <c r="B4619" s="15" t="s">
        <v>17835</v>
      </c>
      <c r="C4619" s="772" t="s">
        <v>1858</v>
      </c>
      <c r="D4619" s="17" t="s">
        <v>14622</v>
      </c>
      <c r="E4619" s="825">
        <v>0</v>
      </c>
      <c r="F4619" s="772">
        <v>1</v>
      </c>
      <c r="G4619" s="825">
        <v>25</v>
      </c>
      <c r="H4619" s="772">
        <v>50</v>
      </c>
      <c r="I4619" s="819">
        <f t="shared" si="146"/>
        <v>25</v>
      </c>
      <c r="J4619" s="819">
        <f t="shared" si="147"/>
        <v>51</v>
      </c>
      <c r="K4619" s="941"/>
    </row>
    <row r="4620" spans="1:11">
      <c r="A4620" s="15" t="s">
        <v>6138</v>
      </c>
      <c r="B4620" s="15" t="s">
        <v>17835</v>
      </c>
      <c r="C4620" s="772" t="s">
        <v>5492</v>
      </c>
      <c r="D4620" s="17" t="s">
        <v>5493</v>
      </c>
      <c r="E4620" s="825">
        <v>0</v>
      </c>
      <c r="F4620" s="772">
        <v>0</v>
      </c>
      <c r="G4620" s="825"/>
      <c r="H4620" s="772">
        <v>1</v>
      </c>
      <c r="I4620" s="819">
        <f t="shared" si="146"/>
        <v>0</v>
      </c>
      <c r="J4620" s="819">
        <f t="shared" si="147"/>
        <v>1</v>
      </c>
      <c r="K4620" s="941"/>
    </row>
    <row r="4621" spans="1:11">
      <c r="A4621" s="15" t="s">
        <v>6138</v>
      </c>
      <c r="B4621" s="15" t="s">
        <v>17835</v>
      </c>
      <c r="C4621" s="772" t="s">
        <v>5517</v>
      </c>
      <c r="D4621" s="17" t="s">
        <v>16581</v>
      </c>
      <c r="E4621" s="825">
        <v>0</v>
      </c>
      <c r="F4621" s="772">
        <v>0</v>
      </c>
      <c r="G4621" s="825">
        <v>1</v>
      </c>
      <c r="H4621" s="772">
        <v>1</v>
      </c>
      <c r="I4621" s="819">
        <f t="shared" si="146"/>
        <v>1</v>
      </c>
      <c r="J4621" s="819">
        <f t="shared" si="147"/>
        <v>1</v>
      </c>
      <c r="K4621" s="941"/>
    </row>
    <row r="4622" spans="1:11">
      <c r="A4622" s="15" t="s">
        <v>6138</v>
      </c>
      <c r="B4622" s="15" t="s">
        <v>17835</v>
      </c>
      <c r="C4622" s="772" t="s">
        <v>4092</v>
      </c>
      <c r="D4622" s="17" t="s">
        <v>4093</v>
      </c>
      <c r="E4622" s="825">
        <v>0</v>
      </c>
      <c r="F4622" s="772">
        <v>0</v>
      </c>
      <c r="G4622" s="825">
        <v>3</v>
      </c>
      <c r="H4622" s="772">
        <v>1</v>
      </c>
      <c r="I4622" s="819">
        <f t="shared" si="146"/>
        <v>3</v>
      </c>
      <c r="J4622" s="819">
        <f t="shared" si="147"/>
        <v>1</v>
      </c>
      <c r="K4622" s="941"/>
    </row>
    <row r="4623" spans="1:11">
      <c r="A4623" s="15" t="s">
        <v>6138</v>
      </c>
      <c r="B4623" s="15" t="s">
        <v>17835</v>
      </c>
      <c r="C4623" s="772" t="s">
        <v>4351</v>
      </c>
      <c r="D4623" s="17" t="s">
        <v>16175</v>
      </c>
      <c r="E4623" s="825">
        <v>0</v>
      </c>
      <c r="F4623" s="772">
        <v>0</v>
      </c>
      <c r="G4623" s="825">
        <v>5</v>
      </c>
      <c r="H4623" s="772">
        <v>5</v>
      </c>
      <c r="I4623" s="819">
        <f t="shared" si="146"/>
        <v>5</v>
      </c>
      <c r="J4623" s="819">
        <f t="shared" si="147"/>
        <v>5</v>
      </c>
      <c r="K4623" s="941"/>
    </row>
    <row r="4624" spans="1:11">
      <c r="A4624" s="15" t="s">
        <v>6138</v>
      </c>
      <c r="B4624" s="15" t="s">
        <v>17835</v>
      </c>
      <c r="C4624" s="772" t="s">
        <v>5740</v>
      </c>
      <c r="D4624" s="17" t="s">
        <v>16711</v>
      </c>
      <c r="E4624" s="825">
        <v>0</v>
      </c>
      <c r="F4624" s="772">
        <v>0</v>
      </c>
      <c r="G4624" s="825"/>
      <c r="H4624" s="772">
        <v>1</v>
      </c>
      <c r="I4624" s="819">
        <f t="shared" si="146"/>
        <v>0</v>
      </c>
      <c r="J4624" s="819">
        <f t="shared" si="147"/>
        <v>1</v>
      </c>
      <c r="K4624" s="941"/>
    </row>
    <row r="4625" spans="1:11">
      <c r="A4625" s="15" t="s">
        <v>6138</v>
      </c>
      <c r="B4625" s="15" t="s">
        <v>17835</v>
      </c>
      <c r="C4625" s="772" t="s">
        <v>5518</v>
      </c>
      <c r="D4625" s="17" t="s">
        <v>16582</v>
      </c>
      <c r="E4625" s="825">
        <v>0</v>
      </c>
      <c r="F4625" s="772">
        <v>0</v>
      </c>
      <c r="G4625" s="825">
        <v>1</v>
      </c>
      <c r="H4625" s="772">
        <v>1</v>
      </c>
      <c r="I4625" s="819">
        <f t="shared" si="146"/>
        <v>1</v>
      </c>
      <c r="J4625" s="819">
        <f t="shared" si="147"/>
        <v>1</v>
      </c>
      <c r="K4625" s="941"/>
    </row>
    <row r="4626" spans="1:11">
      <c r="A4626" s="15" t="s">
        <v>6138</v>
      </c>
      <c r="B4626" s="15" t="s">
        <v>17835</v>
      </c>
      <c r="C4626" s="772" t="s">
        <v>6136</v>
      </c>
      <c r="D4626" s="17" t="s">
        <v>16801</v>
      </c>
      <c r="E4626" s="825">
        <v>0</v>
      </c>
      <c r="F4626" s="772">
        <v>0</v>
      </c>
      <c r="G4626" s="825">
        <v>1</v>
      </c>
      <c r="H4626" s="772">
        <v>1</v>
      </c>
      <c r="I4626" s="819">
        <f t="shared" si="146"/>
        <v>1</v>
      </c>
      <c r="J4626" s="819">
        <f t="shared" si="147"/>
        <v>1</v>
      </c>
      <c r="K4626" s="941"/>
    </row>
    <row r="4627" spans="1:11">
      <c r="A4627" s="15" t="s">
        <v>6138</v>
      </c>
      <c r="B4627" s="15" t="s">
        <v>17835</v>
      </c>
      <c r="C4627" s="772" t="s">
        <v>6137</v>
      </c>
      <c r="D4627" s="17" t="s">
        <v>16802</v>
      </c>
      <c r="E4627" s="825">
        <v>0</v>
      </c>
      <c r="F4627" s="772">
        <v>0</v>
      </c>
      <c r="G4627" s="825"/>
      <c r="H4627" s="772">
        <v>1</v>
      </c>
      <c r="I4627" s="819">
        <f t="shared" si="146"/>
        <v>0</v>
      </c>
      <c r="J4627" s="819">
        <f t="shared" si="147"/>
        <v>1</v>
      </c>
      <c r="K4627" s="941"/>
    </row>
    <row r="4628" spans="1:11">
      <c r="A4628" s="15" t="s">
        <v>6138</v>
      </c>
      <c r="B4628" s="15" t="s">
        <v>17835</v>
      </c>
      <c r="C4628" s="772" t="s">
        <v>5519</v>
      </c>
      <c r="D4628" s="17" t="s">
        <v>16583</v>
      </c>
      <c r="E4628" s="825">
        <v>0</v>
      </c>
      <c r="F4628" s="772">
        <v>0</v>
      </c>
      <c r="G4628" s="825">
        <v>2</v>
      </c>
      <c r="H4628" s="772">
        <v>2</v>
      </c>
      <c r="I4628" s="819">
        <f t="shared" si="146"/>
        <v>2</v>
      </c>
      <c r="J4628" s="819">
        <f t="shared" si="147"/>
        <v>2</v>
      </c>
      <c r="K4628" s="941"/>
    </row>
    <row r="4629" spans="1:11">
      <c r="A4629" s="15" t="s">
        <v>6138</v>
      </c>
      <c r="B4629" s="15" t="s">
        <v>17835</v>
      </c>
      <c r="C4629" s="772" t="s">
        <v>5521</v>
      </c>
      <c r="D4629" s="17" t="s">
        <v>16585</v>
      </c>
      <c r="E4629" s="825">
        <v>0</v>
      </c>
      <c r="F4629" s="772">
        <v>0</v>
      </c>
      <c r="G4629" s="825"/>
      <c r="H4629" s="772">
        <v>1</v>
      </c>
      <c r="I4629" s="819">
        <f t="shared" si="146"/>
        <v>0</v>
      </c>
      <c r="J4629" s="819">
        <f t="shared" si="147"/>
        <v>1</v>
      </c>
      <c r="K4629" s="941"/>
    </row>
    <row r="4630" spans="1:11">
      <c r="A4630" s="15" t="s">
        <v>6138</v>
      </c>
      <c r="B4630" s="15" t="s">
        <v>17835</v>
      </c>
      <c r="C4630" s="772" t="s">
        <v>4353</v>
      </c>
      <c r="D4630" s="17" t="s">
        <v>16181</v>
      </c>
      <c r="E4630" s="825">
        <v>0</v>
      </c>
      <c r="F4630" s="772">
        <v>0</v>
      </c>
      <c r="G4630" s="825">
        <v>2</v>
      </c>
      <c r="H4630" s="772">
        <v>3</v>
      </c>
      <c r="I4630" s="819">
        <f t="shared" si="146"/>
        <v>2</v>
      </c>
      <c r="J4630" s="819">
        <f t="shared" si="147"/>
        <v>3</v>
      </c>
      <c r="K4630" s="941"/>
    </row>
    <row r="4631" spans="1:11">
      <c r="A4631" s="15" t="s">
        <v>6138</v>
      </c>
      <c r="B4631" s="15" t="s">
        <v>17835</v>
      </c>
      <c r="C4631" s="772" t="s">
        <v>5523</v>
      </c>
      <c r="D4631" s="17" t="s">
        <v>16587</v>
      </c>
      <c r="E4631" s="825">
        <v>0</v>
      </c>
      <c r="F4631" s="772">
        <v>0</v>
      </c>
      <c r="G4631" s="825"/>
      <c r="H4631" s="772">
        <v>1</v>
      </c>
      <c r="I4631" s="819">
        <f t="shared" si="146"/>
        <v>0</v>
      </c>
      <c r="J4631" s="819">
        <f t="shared" si="147"/>
        <v>1</v>
      </c>
      <c r="K4631" s="941"/>
    </row>
    <row r="4632" spans="1:11">
      <c r="A4632" s="15" t="s">
        <v>6138</v>
      </c>
      <c r="B4632" s="15" t="s">
        <v>17835</v>
      </c>
      <c r="C4632" s="772" t="s">
        <v>4358</v>
      </c>
      <c r="D4632" s="17" t="s">
        <v>16186</v>
      </c>
      <c r="E4632" s="825">
        <v>0</v>
      </c>
      <c r="F4632" s="772">
        <v>0</v>
      </c>
      <c r="G4632" s="825">
        <v>37</v>
      </c>
      <c r="H4632" s="772">
        <v>35</v>
      </c>
      <c r="I4632" s="819">
        <f t="shared" si="146"/>
        <v>37</v>
      </c>
      <c r="J4632" s="819">
        <f t="shared" si="147"/>
        <v>35</v>
      </c>
      <c r="K4632" s="941"/>
    </row>
    <row r="4633" spans="1:11">
      <c r="A4633" s="15" t="s">
        <v>6138</v>
      </c>
      <c r="B4633" s="15" t="s">
        <v>17835</v>
      </c>
      <c r="C4633" s="772" t="s">
        <v>5589</v>
      </c>
      <c r="D4633" s="17" t="s">
        <v>5590</v>
      </c>
      <c r="E4633" s="825">
        <v>0</v>
      </c>
      <c r="F4633" s="772">
        <v>0</v>
      </c>
      <c r="G4633" s="825">
        <v>3</v>
      </c>
      <c r="H4633" s="772">
        <v>8</v>
      </c>
      <c r="I4633" s="819">
        <f t="shared" si="146"/>
        <v>3</v>
      </c>
      <c r="J4633" s="819">
        <f t="shared" si="147"/>
        <v>8</v>
      </c>
      <c r="K4633" s="941"/>
    </row>
    <row r="4634" spans="1:11">
      <c r="A4634" s="15" t="s">
        <v>6138</v>
      </c>
      <c r="B4634" s="15" t="s">
        <v>17835</v>
      </c>
      <c r="C4634" s="772" t="s">
        <v>4368</v>
      </c>
      <c r="D4634" s="17" t="s">
        <v>16198</v>
      </c>
      <c r="E4634" s="825">
        <v>0</v>
      </c>
      <c r="F4634" s="772">
        <v>0</v>
      </c>
      <c r="G4634" s="825">
        <v>1</v>
      </c>
      <c r="H4634" s="772">
        <v>5</v>
      </c>
      <c r="I4634" s="819">
        <f t="shared" si="146"/>
        <v>1</v>
      </c>
      <c r="J4634" s="819">
        <f t="shared" si="147"/>
        <v>5</v>
      </c>
      <c r="K4634" s="941"/>
    </row>
    <row r="4635" spans="1:11">
      <c r="A4635" s="15" t="s">
        <v>6138</v>
      </c>
      <c r="B4635" s="15" t="s">
        <v>17835</v>
      </c>
      <c r="C4635" s="772" t="s">
        <v>4369</v>
      </c>
      <c r="D4635" s="17" t="s">
        <v>16199</v>
      </c>
      <c r="E4635" s="825">
        <v>0</v>
      </c>
      <c r="F4635" s="772">
        <v>0</v>
      </c>
      <c r="G4635" s="825">
        <v>2</v>
      </c>
      <c r="H4635" s="772">
        <v>3</v>
      </c>
      <c r="I4635" s="819">
        <f t="shared" si="146"/>
        <v>2</v>
      </c>
      <c r="J4635" s="819">
        <f t="shared" si="147"/>
        <v>3</v>
      </c>
      <c r="K4635" s="941"/>
    </row>
    <row r="4636" spans="1:11">
      <c r="A4636" s="15" t="s">
        <v>6138</v>
      </c>
      <c r="B4636" s="15" t="s">
        <v>17835</v>
      </c>
      <c r="C4636" s="772" t="s">
        <v>4370</v>
      </c>
      <c r="D4636" s="17" t="s">
        <v>16200</v>
      </c>
      <c r="E4636" s="825">
        <v>0</v>
      </c>
      <c r="F4636" s="772">
        <v>0</v>
      </c>
      <c r="G4636" s="825">
        <v>2</v>
      </c>
      <c r="H4636" s="772">
        <v>5</v>
      </c>
      <c r="I4636" s="819">
        <f t="shared" si="146"/>
        <v>2</v>
      </c>
      <c r="J4636" s="819">
        <f t="shared" si="147"/>
        <v>5</v>
      </c>
      <c r="K4636" s="941"/>
    </row>
    <row r="4637" spans="1:11">
      <c r="A4637" s="15" t="s">
        <v>6138</v>
      </c>
      <c r="B4637" s="15" t="s">
        <v>17835</v>
      </c>
      <c r="C4637" s="772" t="s">
        <v>4371</v>
      </c>
      <c r="D4637" s="17" t="s">
        <v>16201</v>
      </c>
      <c r="E4637" s="825">
        <v>0</v>
      </c>
      <c r="F4637" s="772">
        <v>0</v>
      </c>
      <c r="G4637" s="825"/>
      <c r="H4637" s="772">
        <v>1</v>
      </c>
      <c r="I4637" s="819">
        <f t="shared" si="146"/>
        <v>0</v>
      </c>
      <c r="J4637" s="819">
        <f t="shared" si="147"/>
        <v>1</v>
      </c>
      <c r="K4637" s="941"/>
    </row>
    <row r="4638" spans="1:11">
      <c r="A4638" s="15" t="s">
        <v>6138</v>
      </c>
      <c r="B4638" s="15" t="s">
        <v>17835</v>
      </c>
      <c r="C4638" s="772" t="s">
        <v>4373</v>
      </c>
      <c r="D4638" s="17" t="s">
        <v>16203</v>
      </c>
      <c r="E4638" s="825">
        <v>0</v>
      </c>
      <c r="F4638" s="772">
        <v>0</v>
      </c>
      <c r="G4638" s="825">
        <v>1</v>
      </c>
      <c r="H4638" s="772">
        <v>1</v>
      </c>
      <c r="I4638" s="819">
        <f t="shared" si="146"/>
        <v>1</v>
      </c>
      <c r="J4638" s="819">
        <f t="shared" si="147"/>
        <v>1</v>
      </c>
      <c r="K4638" s="941"/>
    </row>
    <row r="4639" spans="1:11">
      <c r="A4639" s="15" t="s">
        <v>6138</v>
      </c>
      <c r="B4639" s="15" t="s">
        <v>17835</v>
      </c>
      <c r="C4639" s="772" t="s">
        <v>5543</v>
      </c>
      <c r="D4639" s="17" t="s">
        <v>16606</v>
      </c>
      <c r="E4639" s="825">
        <v>0</v>
      </c>
      <c r="F4639" s="772">
        <v>0</v>
      </c>
      <c r="G4639" s="825"/>
      <c r="H4639" s="772">
        <v>1</v>
      </c>
      <c r="I4639" s="819">
        <f t="shared" si="146"/>
        <v>0</v>
      </c>
      <c r="J4639" s="819">
        <f t="shared" si="147"/>
        <v>1</v>
      </c>
      <c r="K4639" s="941"/>
    </row>
    <row r="4640" spans="1:11">
      <c r="A4640" s="15" t="s">
        <v>6138</v>
      </c>
      <c r="B4640" s="15" t="s">
        <v>17835</v>
      </c>
      <c r="C4640" s="772" t="s">
        <v>4095</v>
      </c>
      <c r="D4640" s="17" t="s">
        <v>4096</v>
      </c>
      <c r="E4640" s="825">
        <v>0</v>
      </c>
      <c r="F4640" s="772">
        <v>0</v>
      </c>
      <c r="G4640" s="825">
        <v>23</v>
      </c>
      <c r="H4640" s="772">
        <v>16</v>
      </c>
      <c r="I4640" s="819">
        <f t="shared" si="146"/>
        <v>23</v>
      </c>
      <c r="J4640" s="819">
        <f t="shared" si="147"/>
        <v>16</v>
      </c>
      <c r="K4640" s="941"/>
    </row>
    <row r="4641" spans="1:11">
      <c r="A4641" s="15" t="s">
        <v>6138</v>
      </c>
      <c r="B4641" s="15" t="s">
        <v>17835</v>
      </c>
      <c r="C4641" s="772" t="s">
        <v>3662</v>
      </c>
      <c r="D4641" s="17" t="s">
        <v>4097</v>
      </c>
      <c r="E4641" s="825">
        <v>0</v>
      </c>
      <c r="F4641" s="772">
        <v>0</v>
      </c>
      <c r="G4641" s="825">
        <v>34</v>
      </c>
      <c r="H4641" s="772">
        <v>15</v>
      </c>
      <c r="I4641" s="819">
        <f t="shared" si="146"/>
        <v>34</v>
      </c>
      <c r="J4641" s="819">
        <f t="shared" si="147"/>
        <v>15</v>
      </c>
      <c r="K4641" s="941"/>
    </row>
    <row r="4642" spans="1:11">
      <c r="A4642" s="15" t="s">
        <v>6138</v>
      </c>
      <c r="B4642" s="15" t="s">
        <v>17835</v>
      </c>
      <c r="C4642" s="772" t="s">
        <v>4098</v>
      </c>
      <c r="D4642" s="17" t="s">
        <v>16068</v>
      </c>
      <c r="E4642" s="825">
        <v>0</v>
      </c>
      <c r="F4642" s="772">
        <v>1</v>
      </c>
      <c r="G4642" s="825">
        <v>105</v>
      </c>
      <c r="H4642" s="772">
        <v>125</v>
      </c>
      <c r="I4642" s="819">
        <f t="shared" si="146"/>
        <v>105</v>
      </c>
      <c r="J4642" s="819">
        <f t="shared" si="147"/>
        <v>126</v>
      </c>
      <c r="K4642" s="941"/>
    </row>
    <row r="4643" spans="1:11">
      <c r="A4643" s="15" t="s">
        <v>6138</v>
      </c>
      <c r="B4643" s="15" t="s">
        <v>17835</v>
      </c>
      <c r="C4643" s="772" t="s">
        <v>4390</v>
      </c>
      <c r="D4643" s="17" t="s">
        <v>16218</v>
      </c>
      <c r="E4643" s="825">
        <v>0</v>
      </c>
      <c r="F4643" s="772">
        <v>0</v>
      </c>
      <c r="G4643" s="825"/>
      <c r="H4643" s="772">
        <v>1</v>
      </c>
      <c r="I4643" s="819">
        <f t="shared" si="146"/>
        <v>0</v>
      </c>
      <c r="J4643" s="819">
        <f t="shared" si="147"/>
        <v>1</v>
      </c>
      <c r="K4643" s="941"/>
    </row>
    <row r="4644" spans="1:11">
      <c r="A4644" s="15" t="s">
        <v>6138</v>
      </c>
      <c r="B4644" s="15" t="s">
        <v>17835</v>
      </c>
      <c r="C4644" s="772" t="s">
        <v>4397</v>
      </c>
      <c r="D4644" s="17" t="s">
        <v>16224</v>
      </c>
      <c r="E4644" s="825">
        <v>0</v>
      </c>
      <c r="F4644" s="772">
        <v>0</v>
      </c>
      <c r="G4644" s="825">
        <v>19</v>
      </c>
      <c r="H4644" s="772">
        <v>23</v>
      </c>
      <c r="I4644" s="819">
        <f t="shared" si="146"/>
        <v>19</v>
      </c>
      <c r="J4644" s="819">
        <f t="shared" si="147"/>
        <v>23</v>
      </c>
      <c r="K4644" s="941"/>
    </row>
    <row r="4645" spans="1:11">
      <c r="A4645" s="15" t="s">
        <v>6138</v>
      </c>
      <c r="B4645" s="15" t="s">
        <v>17835</v>
      </c>
      <c r="C4645" s="772" t="s">
        <v>4398</v>
      </c>
      <c r="D4645" s="17" t="s">
        <v>16225</v>
      </c>
      <c r="E4645" s="825">
        <v>0</v>
      </c>
      <c r="F4645" s="772">
        <v>0</v>
      </c>
      <c r="G4645" s="825"/>
      <c r="H4645" s="772">
        <v>1</v>
      </c>
      <c r="I4645" s="819">
        <f t="shared" si="146"/>
        <v>0</v>
      </c>
      <c r="J4645" s="819">
        <f t="shared" si="147"/>
        <v>1</v>
      </c>
      <c r="K4645" s="941"/>
    </row>
    <row r="4646" spans="1:11">
      <c r="A4646" s="15" t="s">
        <v>6138</v>
      </c>
      <c r="B4646" s="15" t="s">
        <v>17835</v>
      </c>
      <c r="C4646" s="772" t="s">
        <v>4401</v>
      </c>
      <c r="D4646" s="17" t="s">
        <v>16229</v>
      </c>
      <c r="E4646" s="825">
        <v>0</v>
      </c>
      <c r="F4646" s="772">
        <v>0</v>
      </c>
      <c r="G4646" s="825">
        <v>10</v>
      </c>
      <c r="H4646" s="772">
        <v>20</v>
      </c>
      <c r="I4646" s="819">
        <f t="shared" si="146"/>
        <v>10</v>
      </c>
      <c r="J4646" s="819">
        <f t="shared" si="147"/>
        <v>20</v>
      </c>
      <c r="K4646" s="941"/>
    </row>
    <row r="4647" spans="1:11">
      <c r="A4647" s="15" t="s">
        <v>6138</v>
      </c>
      <c r="B4647" s="15" t="s">
        <v>17835</v>
      </c>
      <c r="C4647" s="772" t="s">
        <v>4402</v>
      </c>
      <c r="D4647" s="17" t="s">
        <v>16230</v>
      </c>
      <c r="E4647" s="825">
        <v>0</v>
      </c>
      <c r="F4647" s="772">
        <v>1</v>
      </c>
      <c r="G4647" s="825">
        <v>66</v>
      </c>
      <c r="H4647" s="772">
        <v>50</v>
      </c>
      <c r="I4647" s="819">
        <f t="shared" si="146"/>
        <v>66</v>
      </c>
      <c r="J4647" s="819">
        <f t="shared" si="147"/>
        <v>51</v>
      </c>
      <c r="K4647" s="941"/>
    </row>
    <row r="4648" spans="1:11">
      <c r="A4648" s="15" t="s">
        <v>6138</v>
      </c>
      <c r="B4648" s="15" t="s">
        <v>17835</v>
      </c>
      <c r="C4648" s="772" t="s">
        <v>4403</v>
      </c>
      <c r="D4648" s="17" t="s">
        <v>16231</v>
      </c>
      <c r="E4648" s="825">
        <v>0</v>
      </c>
      <c r="F4648" s="772">
        <v>0</v>
      </c>
      <c r="G4648" s="825">
        <v>2</v>
      </c>
      <c r="H4648" s="772">
        <v>1</v>
      </c>
      <c r="I4648" s="819">
        <f t="shared" si="146"/>
        <v>2</v>
      </c>
      <c r="J4648" s="819">
        <f t="shared" si="147"/>
        <v>1</v>
      </c>
      <c r="K4648" s="941"/>
    </row>
    <row r="4649" spans="1:11">
      <c r="A4649" s="15" t="s">
        <v>6138</v>
      </c>
      <c r="B4649" s="15" t="s">
        <v>17835</v>
      </c>
      <c r="C4649" s="772" t="s">
        <v>4404</v>
      </c>
      <c r="D4649" s="17" t="s">
        <v>16232</v>
      </c>
      <c r="E4649" s="825">
        <v>0</v>
      </c>
      <c r="F4649" s="772">
        <v>0</v>
      </c>
      <c r="G4649" s="825"/>
      <c r="H4649" s="772">
        <v>5</v>
      </c>
      <c r="I4649" s="819">
        <f t="shared" si="146"/>
        <v>0</v>
      </c>
      <c r="J4649" s="819">
        <f t="shared" si="147"/>
        <v>5</v>
      </c>
      <c r="K4649" s="941"/>
    </row>
    <row r="4650" spans="1:11">
      <c r="A4650" s="15" t="s">
        <v>6138</v>
      </c>
      <c r="B4650" s="15" t="s">
        <v>17835</v>
      </c>
      <c r="C4650" s="772" t="s">
        <v>4405</v>
      </c>
      <c r="D4650" s="17" t="s">
        <v>16233</v>
      </c>
      <c r="E4650" s="825">
        <v>0</v>
      </c>
      <c r="F4650" s="772">
        <v>1</v>
      </c>
      <c r="G4650" s="825">
        <v>14</v>
      </c>
      <c r="H4650" s="772">
        <v>10</v>
      </c>
      <c r="I4650" s="819">
        <f t="shared" si="146"/>
        <v>14</v>
      </c>
      <c r="J4650" s="819">
        <f t="shared" si="147"/>
        <v>11</v>
      </c>
      <c r="K4650" s="941"/>
    </row>
    <row r="4651" spans="1:11">
      <c r="A4651" s="15" t="s">
        <v>6138</v>
      </c>
      <c r="B4651" s="15" t="s">
        <v>17835</v>
      </c>
      <c r="C4651" s="772" t="s">
        <v>4406</v>
      </c>
      <c r="D4651" s="17" t="s">
        <v>16234</v>
      </c>
      <c r="E4651" s="825">
        <v>0</v>
      </c>
      <c r="F4651" s="772">
        <v>0</v>
      </c>
      <c r="G4651" s="825">
        <v>6</v>
      </c>
      <c r="H4651" s="772">
        <v>3</v>
      </c>
      <c r="I4651" s="819">
        <f t="shared" si="146"/>
        <v>6</v>
      </c>
      <c r="J4651" s="819">
        <f t="shared" si="147"/>
        <v>3</v>
      </c>
      <c r="K4651" s="941"/>
    </row>
    <row r="4652" spans="1:11">
      <c r="A4652" s="15" t="s">
        <v>6138</v>
      </c>
      <c r="B4652" s="15" t="s">
        <v>17835</v>
      </c>
      <c r="C4652" s="772" t="s">
        <v>4407</v>
      </c>
      <c r="D4652" s="17" t="s">
        <v>16235</v>
      </c>
      <c r="E4652" s="825">
        <v>0</v>
      </c>
      <c r="F4652" s="772">
        <v>0</v>
      </c>
      <c r="G4652" s="825">
        <v>6</v>
      </c>
      <c r="H4652" s="772">
        <v>1</v>
      </c>
      <c r="I4652" s="819">
        <f t="shared" si="146"/>
        <v>6</v>
      </c>
      <c r="J4652" s="819">
        <f t="shared" si="147"/>
        <v>1</v>
      </c>
      <c r="K4652" s="941"/>
    </row>
    <row r="4653" spans="1:11">
      <c r="A4653" s="15" t="s">
        <v>6138</v>
      </c>
      <c r="B4653" s="15" t="s">
        <v>17835</v>
      </c>
      <c r="C4653" s="772" t="s">
        <v>3462</v>
      </c>
      <c r="D4653" s="17" t="s">
        <v>15768</v>
      </c>
      <c r="E4653" s="825">
        <v>0</v>
      </c>
      <c r="F4653" s="772">
        <v>0</v>
      </c>
      <c r="G4653" s="825"/>
      <c r="H4653" s="772">
        <v>1</v>
      </c>
      <c r="I4653" s="819">
        <f t="shared" si="146"/>
        <v>0</v>
      </c>
      <c r="J4653" s="819">
        <f t="shared" si="147"/>
        <v>1</v>
      </c>
      <c r="K4653" s="941"/>
    </row>
    <row r="4654" spans="1:11">
      <c r="A4654" s="15" t="s">
        <v>6138</v>
      </c>
      <c r="B4654" s="15" t="s">
        <v>17835</v>
      </c>
      <c r="C4654" s="772" t="s">
        <v>3464</v>
      </c>
      <c r="D4654" s="17" t="s">
        <v>15770</v>
      </c>
      <c r="E4654" s="825">
        <v>0</v>
      </c>
      <c r="F4654" s="772">
        <v>0</v>
      </c>
      <c r="G4654" s="825"/>
      <c r="H4654" s="772">
        <v>3</v>
      </c>
      <c r="I4654" s="819">
        <f t="shared" si="146"/>
        <v>0</v>
      </c>
      <c r="J4654" s="819">
        <f t="shared" si="147"/>
        <v>3</v>
      </c>
      <c r="K4654" s="941"/>
    </row>
    <row r="4655" spans="1:11">
      <c r="A4655" s="15" t="s">
        <v>6138</v>
      </c>
      <c r="B4655" s="15" t="s">
        <v>17835</v>
      </c>
      <c r="C4655" s="772" t="s">
        <v>4409</v>
      </c>
      <c r="D4655" s="17" t="s">
        <v>16237</v>
      </c>
      <c r="E4655" s="825">
        <v>0</v>
      </c>
      <c r="F4655" s="772">
        <v>1</v>
      </c>
      <c r="G4655" s="825">
        <v>3</v>
      </c>
      <c r="H4655" s="772">
        <v>2</v>
      </c>
      <c r="I4655" s="819">
        <f t="shared" si="146"/>
        <v>3</v>
      </c>
      <c r="J4655" s="819">
        <f t="shared" si="147"/>
        <v>3</v>
      </c>
      <c r="K4655" s="941"/>
    </row>
    <row r="4656" spans="1:11">
      <c r="A4656" s="15" t="s">
        <v>6138</v>
      </c>
      <c r="B4656" s="15" t="s">
        <v>17835</v>
      </c>
      <c r="C4656" s="772" t="s">
        <v>4412</v>
      </c>
      <c r="D4656" s="17" t="s">
        <v>16242</v>
      </c>
      <c r="E4656" s="825">
        <v>0</v>
      </c>
      <c r="F4656" s="772">
        <v>3</v>
      </c>
      <c r="G4656" s="825">
        <v>3</v>
      </c>
      <c r="H4656" s="772">
        <v>3</v>
      </c>
      <c r="I4656" s="819">
        <f t="shared" si="146"/>
        <v>3</v>
      </c>
      <c r="J4656" s="819">
        <f t="shared" si="147"/>
        <v>6</v>
      </c>
      <c r="K4656" s="941"/>
    </row>
    <row r="4657" spans="1:11">
      <c r="A4657" s="15" t="s">
        <v>6138</v>
      </c>
      <c r="B4657" s="15" t="s">
        <v>17835</v>
      </c>
      <c r="C4657" s="772" t="s">
        <v>5624</v>
      </c>
      <c r="D4657" s="17" t="s">
        <v>16642</v>
      </c>
      <c r="E4657" s="825">
        <v>0</v>
      </c>
      <c r="F4657" s="772">
        <v>0</v>
      </c>
      <c r="G4657" s="825"/>
      <c r="H4657" s="772">
        <v>1</v>
      </c>
      <c r="I4657" s="819">
        <f t="shared" si="146"/>
        <v>0</v>
      </c>
      <c r="J4657" s="819">
        <f t="shared" si="147"/>
        <v>1</v>
      </c>
      <c r="K4657" s="941"/>
    </row>
    <row r="4658" spans="1:11">
      <c r="A4658" s="15" t="s">
        <v>6138</v>
      </c>
      <c r="B4658" s="15" t="s">
        <v>17835</v>
      </c>
      <c r="C4658" s="772" t="s">
        <v>3664</v>
      </c>
      <c r="D4658" s="17" t="s">
        <v>14589</v>
      </c>
      <c r="E4658" s="825">
        <v>0</v>
      </c>
      <c r="F4658" s="772">
        <v>0</v>
      </c>
      <c r="G4658" s="825">
        <v>35</v>
      </c>
      <c r="H4658" s="772">
        <v>30</v>
      </c>
      <c r="I4658" s="819">
        <f t="shared" si="146"/>
        <v>35</v>
      </c>
      <c r="J4658" s="819">
        <f t="shared" si="147"/>
        <v>30</v>
      </c>
      <c r="K4658" s="941"/>
    </row>
    <row r="4659" spans="1:11">
      <c r="A4659" s="15" t="s">
        <v>6138</v>
      </c>
      <c r="B4659" s="15" t="s">
        <v>17835</v>
      </c>
      <c r="C4659" s="772" t="s">
        <v>4101</v>
      </c>
      <c r="D4659" s="17" t="s">
        <v>4102</v>
      </c>
      <c r="E4659" s="825">
        <v>0</v>
      </c>
      <c r="F4659" s="772">
        <v>0</v>
      </c>
      <c r="G4659" s="825">
        <v>10</v>
      </c>
      <c r="H4659" s="772">
        <v>10</v>
      </c>
      <c r="I4659" s="819">
        <f t="shared" si="146"/>
        <v>10</v>
      </c>
      <c r="J4659" s="819">
        <f t="shared" si="147"/>
        <v>10</v>
      </c>
      <c r="K4659" s="941"/>
    </row>
    <row r="4660" spans="1:11">
      <c r="A4660" s="15" t="s">
        <v>6138</v>
      </c>
      <c r="B4660" s="15" t="s">
        <v>17835</v>
      </c>
      <c r="C4660" s="772" t="s">
        <v>4103</v>
      </c>
      <c r="D4660" s="17" t="s">
        <v>4104</v>
      </c>
      <c r="E4660" s="825">
        <v>0</v>
      </c>
      <c r="F4660" s="772">
        <v>0</v>
      </c>
      <c r="G4660" s="825">
        <v>1</v>
      </c>
      <c r="H4660" s="772">
        <v>2</v>
      </c>
      <c r="I4660" s="819">
        <f t="shared" si="146"/>
        <v>1</v>
      </c>
      <c r="J4660" s="819">
        <f t="shared" si="147"/>
        <v>2</v>
      </c>
      <c r="K4660" s="941"/>
    </row>
    <row r="4661" spans="1:11">
      <c r="A4661" s="15" t="s">
        <v>6138</v>
      </c>
      <c r="B4661" s="15" t="s">
        <v>17835</v>
      </c>
      <c r="C4661" s="772" t="s">
        <v>4105</v>
      </c>
      <c r="D4661" s="17" t="s">
        <v>4106</v>
      </c>
      <c r="E4661" s="825">
        <v>0</v>
      </c>
      <c r="F4661" s="772">
        <v>0</v>
      </c>
      <c r="G4661" s="825">
        <v>6</v>
      </c>
      <c r="H4661" s="772">
        <v>10</v>
      </c>
      <c r="I4661" s="819">
        <f t="shared" si="146"/>
        <v>6</v>
      </c>
      <c r="J4661" s="819">
        <f t="shared" si="147"/>
        <v>10</v>
      </c>
      <c r="K4661" s="941"/>
    </row>
    <row r="4662" spans="1:11">
      <c r="A4662" s="15" t="s">
        <v>6138</v>
      </c>
      <c r="B4662" s="15" t="s">
        <v>17835</v>
      </c>
      <c r="C4662" s="772" t="s">
        <v>4413</v>
      </c>
      <c r="D4662" s="17" t="s">
        <v>16243</v>
      </c>
      <c r="E4662" s="825">
        <v>0</v>
      </c>
      <c r="F4662" s="772">
        <v>0</v>
      </c>
      <c r="G4662" s="825"/>
      <c r="H4662" s="772">
        <v>3</v>
      </c>
      <c r="I4662" s="819">
        <f t="shared" si="146"/>
        <v>0</v>
      </c>
      <c r="J4662" s="819">
        <f t="shared" si="147"/>
        <v>3</v>
      </c>
      <c r="K4662" s="941"/>
    </row>
    <row r="4663" spans="1:11">
      <c r="A4663" s="15" t="s">
        <v>6138</v>
      </c>
      <c r="B4663" s="15" t="s">
        <v>17835</v>
      </c>
      <c r="C4663" s="772" t="s">
        <v>4109</v>
      </c>
      <c r="D4663" s="17" t="s">
        <v>16069</v>
      </c>
      <c r="E4663" s="825">
        <v>0</v>
      </c>
      <c r="F4663" s="772">
        <v>0</v>
      </c>
      <c r="G4663" s="825">
        <v>4</v>
      </c>
      <c r="H4663" s="772">
        <v>3</v>
      </c>
      <c r="I4663" s="819">
        <f t="shared" si="146"/>
        <v>4</v>
      </c>
      <c r="J4663" s="819">
        <f t="shared" si="147"/>
        <v>3</v>
      </c>
      <c r="K4663" s="941"/>
    </row>
    <row r="4664" spans="1:11">
      <c r="A4664" s="15" t="s">
        <v>6138</v>
      </c>
      <c r="B4664" s="15" t="s">
        <v>17835</v>
      </c>
      <c r="C4664" s="772" t="s">
        <v>4417</v>
      </c>
      <c r="D4664" s="17" t="s">
        <v>16247</v>
      </c>
      <c r="E4664" s="825">
        <v>0</v>
      </c>
      <c r="F4664" s="772">
        <v>0</v>
      </c>
      <c r="G4664" s="825"/>
      <c r="H4664" s="772">
        <v>1</v>
      </c>
      <c r="I4664" s="819">
        <f t="shared" si="146"/>
        <v>0</v>
      </c>
      <c r="J4664" s="819">
        <f t="shared" si="147"/>
        <v>1</v>
      </c>
      <c r="K4664" s="941"/>
    </row>
    <row r="4665" spans="1:11">
      <c r="A4665" s="15" t="s">
        <v>6138</v>
      </c>
      <c r="B4665" s="15" t="s">
        <v>17835</v>
      </c>
      <c r="C4665" s="772" t="s">
        <v>5552</v>
      </c>
      <c r="D4665" s="17" t="s">
        <v>16615</v>
      </c>
      <c r="E4665" s="825">
        <v>0</v>
      </c>
      <c r="F4665" s="772">
        <v>0</v>
      </c>
      <c r="G4665" s="825">
        <v>2</v>
      </c>
      <c r="H4665" s="772">
        <v>2</v>
      </c>
      <c r="I4665" s="819">
        <f t="shared" si="146"/>
        <v>2</v>
      </c>
      <c r="J4665" s="819">
        <f t="shared" si="147"/>
        <v>2</v>
      </c>
      <c r="K4665" s="941"/>
    </row>
    <row r="4666" spans="1:11">
      <c r="A4666" s="15" t="s">
        <v>6138</v>
      </c>
      <c r="B4666" s="15" t="s">
        <v>17835</v>
      </c>
      <c r="C4666" s="772" t="s">
        <v>5556</v>
      </c>
      <c r="D4666" s="17" t="s">
        <v>16619</v>
      </c>
      <c r="E4666" s="825">
        <v>0</v>
      </c>
      <c r="F4666" s="772">
        <v>0</v>
      </c>
      <c r="G4666" s="825">
        <v>1</v>
      </c>
      <c r="H4666" s="772">
        <v>1</v>
      </c>
      <c r="I4666" s="819">
        <f t="shared" si="146"/>
        <v>1</v>
      </c>
      <c r="J4666" s="819">
        <f t="shared" si="147"/>
        <v>1</v>
      </c>
      <c r="K4666" s="941"/>
    </row>
    <row r="4667" spans="1:11">
      <c r="A4667" s="15" t="s">
        <v>6138</v>
      </c>
      <c r="B4667" s="15" t="s">
        <v>17835</v>
      </c>
      <c r="C4667" s="772" t="s">
        <v>5560</v>
      </c>
      <c r="D4667" s="17" t="s">
        <v>16622</v>
      </c>
      <c r="E4667" s="825">
        <v>0</v>
      </c>
      <c r="F4667" s="772">
        <v>0</v>
      </c>
      <c r="G4667" s="825">
        <v>2</v>
      </c>
      <c r="H4667" s="772">
        <v>1</v>
      </c>
      <c r="I4667" s="819">
        <f t="shared" si="146"/>
        <v>2</v>
      </c>
      <c r="J4667" s="819">
        <f t="shared" si="147"/>
        <v>1</v>
      </c>
      <c r="K4667" s="941"/>
    </row>
    <row r="4668" spans="1:11">
      <c r="A4668" s="15" t="s">
        <v>6138</v>
      </c>
      <c r="B4668" s="15" t="s">
        <v>17835</v>
      </c>
      <c r="C4668" s="772" t="s">
        <v>4426</v>
      </c>
      <c r="D4668" s="17" t="s">
        <v>16258</v>
      </c>
      <c r="E4668" s="825">
        <v>0</v>
      </c>
      <c r="F4668" s="772">
        <v>0</v>
      </c>
      <c r="G4668" s="825"/>
      <c r="H4668" s="772">
        <v>1</v>
      </c>
      <c r="I4668" s="819">
        <f t="shared" si="146"/>
        <v>0</v>
      </c>
      <c r="J4668" s="819">
        <f t="shared" si="147"/>
        <v>1</v>
      </c>
      <c r="K4668" s="941"/>
    </row>
    <row r="4669" spans="1:11">
      <c r="A4669" s="15" t="s">
        <v>6138</v>
      </c>
      <c r="B4669" s="15" t="s">
        <v>17835</v>
      </c>
      <c r="C4669" s="772" t="s">
        <v>5565</v>
      </c>
      <c r="D4669" s="17" t="s">
        <v>16627</v>
      </c>
      <c r="E4669" s="825">
        <v>0</v>
      </c>
      <c r="F4669" s="772">
        <v>0</v>
      </c>
      <c r="G4669" s="825">
        <v>2</v>
      </c>
      <c r="H4669" s="772">
        <v>5</v>
      </c>
      <c r="I4669" s="819">
        <f t="shared" si="146"/>
        <v>2</v>
      </c>
      <c r="J4669" s="819">
        <f t="shared" si="147"/>
        <v>5</v>
      </c>
      <c r="K4669" s="941"/>
    </row>
    <row r="4670" spans="1:11">
      <c r="A4670" s="15" t="s">
        <v>6138</v>
      </c>
      <c r="B4670" s="15" t="s">
        <v>17835</v>
      </c>
      <c r="C4670" s="772" t="s">
        <v>4429</v>
      </c>
      <c r="D4670" s="17" t="s">
        <v>16261</v>
      </c>
      <c r="E4670" s="825">
        <v>0</v>
      </c>
      <c r="F4670" s="772">
        <v>0</v>
      </c>
      <c r="G4670" s="825">
        <v>1</v>
      </c>
      <c r="H4670" s="772">
        <v>1</v>
      </c>
      <c r="I4670" s="819">
        <f t="shared" si="146"/>
        <v>1</v>
      </c>
      <c r="J4670" s="819">
        <f t="shared" si="147"/>
        <v>1</v>
      </c>
      <c r="K4670" s="941"/>
    </row>
    <row r="4671" spans="1:11">
      <c r="A4671" s="15" t="s">
        <v>6138</v>
      </c>
      <c r="B4671" s="15" t="s">
        <v>17835</v>
      </c>
      <c r="C4671" s="772" t="s">
        <v>4430</v>
      </c>
      <c r="D4671" s="17" t="s">
        <v>16263</v>
      </c>
      <c r="E4671" s="825">
        <v>0</v>
      </c>
      <c r="F4671" s="772">
        <v>0</v>
      </c>
      <c r="G4671" s="825">
        <v>3</v>
      </c>
      <c r="H4671" s="772">
        <v>2</v>
      </c>
      <c r="I4671" s="819">
        <f t="shared" si="146"/>
        <v>3</v>
      </c>
      <c r="J4671" s="819">
        <f t="shared" si="147"/>
        <v>2</v>
      </c>
      <c r="K4671" s="941"/>
    </row>
    <row r="4672" spans="1:11">
      <c r="A4672" s="15" t="s">
        <v>6138</v>
      </c>
      <c r="B4672" s="15" t="s">
        <v>17835</v>
      </c>
      <c r="C4672" s="772" t="s">
        <v>4431</v>
      </c>
      <c r="D4672" s="17" t="s">
        <v>16264</v>
      </c>
      <c r="E4672" s="825">
        <v>0</v>
      </c>
      <c r="F4672" s="772">
        <v>0</v>
      </c>
      <c r="G4672" s="825">
        <v>8</v>
      </c>
      <c r="H4672" s="772">
        <v>2</v>
      </c>
      <c r="I4672" s="819">
        <f t="shared" si="146"/>
        <v>8</v>
      </c>
      <c r="J4672" s="819">
        <f t="shared" si="147"/>
        <v>2</v>
      </c>
      <c r="K4672" s="941"/>
    </row>
    <row r="4673" spans="1:11">
      <c r="A4673" s="15" t="s">
        <v>6138</v>
      </c>
      <c r="B4673" s="15" t="s">
        <v>17835</v>
      </c>
      <c r="C4673" s="772" t="s">
        <v>4184</v>
      </c>
      <c r="D4673" s="17" t="s">
        <v>16118</v>
      </c>
      <c r="E4673" s="825">
        <v>0</v>
      </c>
      <c r="F4673" s="772">
        <v>0</v>
      </c>
      <c r="G4673" s="825">
        <v>1</v>
      </c>
      <c r="H4673" s="772">
        <v>1</v>
      </c>
      <c r="I4673" s="819">
        <f t="shared" si="146"/>
        <v>1</v>
      </c>
      <c r="J4673" s="819">
        <f t="shared" si="147"/>
        <v>1</v>
      </c>
      <c r="K4673" s="941"/>
    </row>
    <row r="4674" spans="1:11">
      <c r="A4674" s="15" t="s">
        <v>6138</v>
      </c>
      <c r="B4674" s="15" t="s">
        <v>17835</v>
      </c>
      <c r="C4674" s="772" t="s">
        <v>3530</v>
      </c>
      <c r="D4674" s="17" t="s">
        <v>15835</v>
      </c>
      <c r="E4674" s="825">
        <v>0</v>
      </c>
      <c r="F4674" s="772">
        <v>0</v>
      </c>
      <c r="G4674" s="825">
        <v>1</v>
      </c>
      <c r="H4674" s="772">
        <v>2</v>
      </c>
      <c r="I4674" s="819">
        <f t="shared" ref="I4674:I4693" si="148">E4674+G4674</f>
        <v>1</v>
      </c>
      <c r="J4674" s="819">
        <f t="shared" ref="J4674:J4693" si="149">F4674+H4674</f>
        <v>2</v>
      </c>
      <c r="K4674" s="941"/>
    </row>
    <row r="4675" spans="1:11">
      <c r="A4675" s="15" t="s">
        <v>6138</v>
      </c>
      <c r="B4675" s="15" t="s">
        <v>17835</v>
      </c>
      <c r="C4675" s="772" t="s">
        <v>4441</v>
      </c>
      <c r="D4675" s="17" t="s">
        <v>16275</v>
      </c>
      <c r="E4675" s="825">
        <v>0</v>
      </c>
      <c r="F4675" s="772">
        <v>0</v>
      </c>
      <c r="G4675" s="825"/>
      <c r="H4675" s="772">
        <v>5</v>
      </c>
      <c r="I4675" s="819">
        <f t="shared" si="148"/>
        <v>0</v>
      </c>
      <c r="J4675" s="819">
        <f t="shared" si="149"/>
        <v>5</v>
      </c>
      <c r="K4675" s="941"/>
    </row>
    <row r="4676" spans="1:11">
      <c r="A4676" s="15" t="s">
        <v>6138</v>
      </c>
      <c r="B4676" s="15" t="s">
        <v>17835</v>
      </c>
      <c r="C4676" s="772" t="s">
        <v>5648</v>
      </c>
      <c r="D4676" s="17" t="s">
        <v>16662</v>
      </c>
      <c r="E4676" s="825">
        <v>0</v>
      </c>
      <c r="F4676" s="772">
        <v>0</v>
      </c>
      <c r="G4676" s="825"/>
      <c r="H4676" s="772">
        <v>1</v>
      </c>
      <c r="I4676" s="819">
        <f t="shared" si="148"/>
        <v>0</v>
      </c>
      <c r="J4676" s="819">
        <f t="shared" si="149"/>
        <v>1</v>
      </c>
      <c r="K4676" s="941"/>
    </row>
    <row r="4677" spans="1:11" ht="51">
      <c r="A4677" s="15" t="s">
        <v>6138</v>
      </c>
      <c r="B4677" s="15" t="s">
        <v>17835</v>
      </c>
      <c r="C4677" s="772" t="s">
        <v>2673</v>
      </c>
      <c r="D4677" s="22" t="s">
        <v>16373</v>
      </c>
      <c r="E4677" s="825">
        <v>142</v>
      </c>
      <c r="F4677" s="772">
        <v>175</v>
      </c>
      <c r="G4677" s="825">
        <v>38</v>
      </c>
      <c r="H4677" s="772">
        <v>36</v>
      </c>
      <c r="I4677" s="819">
        <f t="shared" si="148"/>
        <v>180</v>
      </c>
      <c r="J4677" s="819">
        <f t="shared" si="149"/>
        <v>211</v>
      </c>
      <c r="K4677" s="941"/>
    </row>
    <row r="4678" spans="1:11">
      <c r="A4678" s="15" t="s">
        <v>6138</v>
      </c>
      <c r="B4678" s="15" t="s">
        <v>17835</v>
      </c>
      <c r="C4678" s="772" t="s">
        <v>1941</v>
      </c>
      <c r="D4678" s="17" t="s">
        <v>14765</v>
      </c>
      <c r="E4678" s="825">
        <v>0</v>
      </c>
      <c r="F4678" s="772">
        <v>1</v>
      </c>
      <c r="G4678" s="825">
        <v>22</v>
      </c>
      <c r="H4678" s="772">
        <v>15</v>
      </c>
      <c r="I4678" s="819">
        <f t="shared" si="148"/>
        <v>22</v>
      </c>
      <c r="J4678" s="819">
        <f t="shared" si="149"/>
        <v>16</v>
      </c>
      <c r="K4678" s="941"/>
    </row>
    <row r="4679" spans="1:11">
      <c r="A4679" s="15" t="s">
        <v>6138</v>
      </c>
      <c r="B4679" s="15" t="s">
        <v>17835</v>
      </c>
      <c r="C4679" s="772" t="s">
        <v>1968</v>
      </c>
      <c r="D4679" s="17" t="s">
        <v>14792</v>
      </c>
      <c r="E4679" s="825">
        <v>0</v>
      </c>
      <c r="F4679" s="772">
        <v>0</v>
      </c>
      <c r="G4679" s="825"/>
      <c r="H4679" s="772">
        <v>1</v>
      </c>
      <c r="I4679" s="819">
        <f t="shared" si="148"/>
        <v>0</v>
      </c>
      <c r="J4679" s="819">
        <f t="shared" si="149"/>
        <v>1</v>
      </c>
      <c r="K4679" s="941"/>
    </row>
    <row r="4680" spans="1:11">
      <c r="A4680" s="15" t="s">
        <v>6138</v>
      </c>
      <c r="B4680" s="15" t="s">
        <v>17835</v>
      </c>
      <c r="C4680" s="772" t="s">
        <v>1971</v>
      </c>
      <c r="D4680" s="17" t="s">
        <v>14795</v>
      </c>
      <c r="E4680" s="825">
        <v>0</v>
      </c>
      <c r="F4680" s="772">
        <v>0</v>
      </c>
      <c r="G4680" s="825">
        <v>5</v>
      </c>
      <c r="H4680" s="772">
        <v>10</v>
      </c>
      <c r="I4680" s="819">
        <f t="shared" si="148"/>
        <v>5</v>
      </c>
      <c r="J4680" s="819">
        <f t="shared" si="149"/>
        <v>10</v>
      </c>
      <c r="K4680" s="941"/>
    </row>
    <row r="4681" spans="1:11">
      <c r="A4681" s="15" t="s">
        <v>6138</v>
      </c>
      <c r="B4681" s="15" t="s">
        <v>17835</v>
      </c>
      <c r="C4681" s="772" t="s">
        <v>1985</v>
      </c>
      <c r="D4681" s="17" t="s">
        <v>14809</v>
      </c>
      <c r="E4681" s="825">
        <v>0</v>
      </c>
      <c r="F4681" s="772">
        <v>0</v>
      </c>
      <c r="G4681" s="825"/>
      <c r="H4681" s="772">
        <v>1</v>
      </c>
      <c r="I4681" s="819">
        <f t="shared" si="148"/>
        <v>0</v>
      </c>
      <c r="J4681" s="819">
        <f t="shared" si="149"/>
        <v>1</v>
      </c>
      <c r="K4681" s="941"/>
    </row>
    <row r="4682" spans="1:11">
      <c r="A4682" s="15" t="s">
        <v>6138</v>
      </c>
      <c r="B4682" s="15" t="s">
        <v>17835</v>
      </c>
      <c r="C4682" s="772" t="s">
        <v>1993</v>
      </c>
      <c r="D4682" s="17" t="s">
        <v>14817</v>
      </c>
      <c r="E4682" s="825">
        <v>0</v>
      </c>
      <c r="F4682" s="772">
        <v>0</v>
      </c>
      <c r="G4682" s="825"/>
      <c r="H4682" s="772">
        <v>1</v>
      </c>
      <c r="I4682" s="819">
        <f t="shared" si="148"/>
        <v>0</v>
      </c>
      <c r="J4682" s="819">
        <f t="shared" si="149"/>
        <v>1</v>
      </c>
      <c r="K4682" s="941"/>
    </row>
    <row r="4683" spans="1:11">
      <c r="A4683" s="15" t="s">
        <v>6138</v>
      </c>
      <c r="B4683" s="15" t="s">
        <v>17835</v>
      </c>
      <c r="C4683" s="772" t="s">
        <v>1994</v>
      </c>
      <c r="D4683" s="17" t="s">
        <v>14818</v>
      </c>
      <c r="E4683" s="825">
        <v>0</v>
      </c>
      <c r="F4683" s="772">
        <v>0</v>
      </c>
      <c r="G4683" s="825">
        <v>1</v>
      </c>
      <c r="H4683" s="772">
        <v>1</v>
      </c>
      <c r="I4683" s="819">
        <f t="shared" si="148"/>
        <v>1</v>
      </c>
      <c r="J4683" s="819">
        <f t="shared" si="149"/>
        <v>1</v>
      </c>
      <c r="K4683" s="941"/>
    </row>
    <row r="4684" spans="1:11">
      <c r="A4684" s="15" t="s">
        <v>6138</v>
      </c>
      <c r="B4684" s="15" t="s">
        <v>17835</v>
      </c>
      <c r="C4684" s="772" t="s">
        <v>2006</v>
      </c>
      <c r="D4684" s="17" t="s">
        <v>14830</v>
      </c>
      <c r="E4684" s="825">
        <v>0</v>
      </c>
      <c r="F4684" s="772">
        <v>0</v>
      </c>
      <c r="G4684" s="825"/>
      <c r="H4684" s="772">
        <v>1</v>
      </c>
      <c r="I4684" s="819">
        <f t="shared" si="148"/>
        <v>0</v>
      </c>
      <c r="J4684" s="819">
        <f t="shared" si="149"/>
        <v>1</v>
      </c>
      <c r="K4684" s="941"/>
    </row>
    <row r="4685" spans="1:11">
      <c r="A4685" s="15" t="s">
        <v>6138</v>
      </c>
      <c r="B4685" s="15" t="s">
        <v>17835</v>
      </c>
      <c r="C4685" s="772" t="s">
        <v>2049</v>
      </c>
      <c r="D4685" s="17" t="s">
        <v>14875</v>
      </c>
      <c r="E4685" s="825">
        <v>0</v>
      </c>
      <c r="F4685" s="772">
        <v>0</v>
      </c>
      <c r="G4685" s="825"/>
      <c r="H4685" s="772">
        <v>1</v>
      </c>
      <c r="I4685" s="819">
        <f t="shared" si="148"/>
        <v>0</v>
      </c>
      <c r="J4685" s="819">
        <f t="shared" si="149"/>
        <v>1</v>
      </c>
      <c r="K4685" s="941"/>
    </row>
    <row r="4686" spans="1:11">
      <c r="A4686" s="15" t="s">
        <v>6138</v>
      </c>
      <c r="B4686" s="15" t="s">
        <v>17835</v>
      </c>
      <c r="C4686" s="772" t="s">
        <v>2055</v>
      </c>
      <c r="D4686" s="17" t="s">
        <v>14881</v>
      </c>
      <c r="E4686" s="825">
        <v>0</v>
      </c>
      <c r="F4686" s="772">
        <v>1</v>
      </c>
      <c r="G4686" s="825"/>
      <c r="H4686" s="772">
        <v>2</v>
      </c>
      <c r="I4686" s="819">
        <f t="shared" si="148"/>
        <v>0</v>
      </c>
      <c r="J4686" s="819">
        <f t="shared" si="149"/>
        <v>3</v>
      </c>
      <c r="K4686" s="941"/>
    </row>
    <row r="4687" spans="1:11">
      <c r="A4687" s="15" t="s">
        <v>6138</v>
      </c>
      <c r="B4687" s="15" t="s">
        <v>17835</v>
      </c>
      <c r="C4687" s="772" t="s">
        <v>2056</v>
      </c>
      <c r="D4687" s="17" t="s">
        <v>14882</v>
      </c>
      <c r="E4687" s="825">
        <v>0</v>
      </c>
      <c r="F4687" s="772">
        <v>0</v>
      </c>
      <c r="G4687" s="825"/>
      <c r="H4687" s="772">
        <v>1</v>
      </c>
      <c r="I4687" s="819">
        <f t="shared" si="148"/>
        <v>0</v>
      </c>
      <c r="J4687" s="819">
        <f t="shared" si="149"/>
        <v>1</v>
      </c>
      <c r="K4687" s="941"/>
    </row>
    <row r="4688" spans="1:11">
      <c r="A4688" s="15" t="s">
        <v>6138</v>
      </c>
      <c r="B4688" s="15" t="s">
        <v>17835</v>
      </c>
      <c r="C4688" s="772" t="s">
        <v>2057</v>
      </c>
      <c r="D4688" s="17" t="s">
        <v>14883</v>
      </c>
      <c r="E4688" s="825">
        <v>0</v>
      </c>
      <c r="F4688" s="772">
        <v>0</v>
      </c>
      <c r="G4688" s="825"/>
      <c r="H4688" s="772">
        <v>1</v>
      </c>
      <c r="I4688" s="819">
        <f t="shared" si="148"/>
        <v>0</v>
      </c>
      <c r="J4688" s="819">
        <f t="shared" si="149"/>
        <v>1</v>
      </c>
      <c r="K4688" s="941"/>
    </row>
    <row r="4689" spans="1:11">
      <c r="A4689" s="15" t="s">
        <v>6138</v>
      </c>
      <c r="B4689" s="15" t="s">
        <v>17835</v>
      </c>
      <c r="C4689" s="772" t="s">
        <v>2059</v>
      </c>
      <c r="D4689" s="17" t="s">
        <v>14885</v>
      </c>
      <c r="E4689" s="825">
        <v>0</v>
      </c>
      <c r="F4689" s="772">
        <v>0</v>
      </c>
      <c r="G4689" s="825"/>
      <c r="H4689" s="772">
        <v>1</v>
      </c>
      <c r="I4689" s="819">
        <f t="shared" si="148"/>
        <v>0</v>
      </c>
      <c r="J4689" s="819">
        <f t="shared" si="149"/>
        <v>1</v>
      </c>
      <c r="K4689" s="941"/>
    </row>
    <row r="4690" spans="1:11">
      <c r="A4690" s="15" t="s">
        <v>6138</v>
      </c>
      <c r="B4690" s="15" t="s">
        <v>17835</v>
      </c>
      <c r="C4690" s="772" t="s">
        <v>2065</v>
      </c>
      <c r="D4690" s="17" t="s">
        <v>14891</v>
      </c>
      <c r="E4690" s="825">
        <v>0</v>
      </c>
      <c r="F4690" s="772">
        <v>0</v>
      </c>
      <c r="G4690" s="825"/>
      <c r="H4690" s="772">
        <v>1</v>
      </c>
      <c r="I4690" s="819">
        <f t="shared" si="148"/>
        <v>0</v>
      </c>
      <c r="J4690" s="819">
        <f t="shared" si="149"/>
        <v>1</v>
      </c>
      <c r="K4690" s="941"/>
    </row>
    <row r="4691" spans="1:11">
      <c r="A4691" s="15" t="s">
        <v>6138</v>
      </c>
      <c r="B4691" s="15" t="s">
        <v>17835</v>
      </c>
      <c r="C4691" s="772" t="s">
        <v>2068</v>
      </c>
      <c r="D4691" s="17" t="s">
        <v>14897</v>
      </c>
      <c r="E4691" s="825">
        <v>0</v>
      </c>
      <c r="F4691" s="772">
        <v>0</v>
      </c>
      <c r="G4691" s="825">
        <v>2</v>
      </c>
      <c r="H4691" s="772">
        <v>2</v>
      </c>
      <c r="I4691" s="819">
        <f t="shared" si="148"/>
        <v>2</v>
      </c>
      <c r="J4691" s="819">
        <f t="shared" si="149"/>
        <v>2</v>
      </c>
      <c r="K4691" s="941"/>
    </row>
    <row r="4692" spans="1:11">
      <c r="A4692" s="15" t="s">
        <v>6138</v>
      </c>
      <c r="B4692" s="15" t="s">
        <v>17835</v>
      </c>
      <c r="C4692" s="772" t="s">
        <v>2074</v>
      </c>
      <c r="D4692" s="17" t="s">
        <v>14904</v>
      </c>
      <c r="E4692" s="825">
        <v>0</v>
      </c>
      <c r="F4692" s="772">
        <v>0</v>
      </c>
      <c r="G4692" s="825"/>
      <c r="H4692" s="772">
        <v>1</v>
      </c>
      <c r="I4692" s="819">
        <f t="shared" si="148"/>
        <v>0</v>
      </c>
      <c r="J4692" s="819">
        <f t="shared" si="149"/>
        <v>1</v>
      </c>
      <c r="K4692" s="941"/>
    </row>
    <row r="4693" spans="1:11">
      <c r="A4693" s="15" t="s">
        <v>6138</v>
      </c>
      <c r="B4693" s="15" t="s">
        <v>17835</v>
      </c>
      <c r="C4693" s="772" t="s">
        <v>2103</v>
      </c>
      <c r="D4693" s="17" t="s">
        <v>14937</v>
      </c>
      <c r="E4693" s="825">
        <v>0</v>
      </c>
      <c r="F4693" s="772">
        <v>0</v>
      </c>
      <c r="G4693" s="825"/>
      <c r="H4693" s="772">
        <v>1</v>
      </c>
      <c r="I4693" s="819">
        <f t="shared" si="148"/>
        <v>0</v>
      </c>
      <c r="J4693" s="819">
        <f t="shared" si="149"/>
        <v>1</v>
      </c>
      <c r="K4693" s="941"/>
    </row>
    <row r="4694" spans="1:11" ht="14.25">
      <c r="B4694" s="28" t="s">
        <v>1745</v>
      </c>
      <c r="C4694" s="773" t="s">
        <v>18742</v>
      </c>
      <c r="E4694" s="823"/>
      <c r="F4694" s="798"/>
      <c r="G4694" s="818"/>
      <c r="H4694" s="799"/>
      <c r="I4694" s="818"/>
      <c r="J4694" s="818"/>
      <c r="K4694" s="941"/>
    </row>
    <row r="4695" spans="1:11" ht="25.5">
      <c r="A4695" s="15" t="s">
        <v>2463</v>
      </c>
      <c r="B4695" s="93" t="s">
        <v>2464</v>
      </c>
      <c r="C4695" s="768" t="s">
        <v>2455</v>
      </c>
      <c r="D4695" s="20" t="s">
        <v>4927</v>
      </c>
      <c r="E4695" s="826">
        <v>1437</v>
      </c>
      <c r="F4695" s="800">
        <v>1335</v>
      </c>
      <c r="G4695" s="819"/>
      <c r="H4695" s="774">
        <v>1</v>
      </c>
      <c r="I4695" s="819">
        <f t="shared" ref="I4695:I4758" si="150">E4695+G4695</f>
        <v>1437</v>
      </c>
      <c r="J4695" s="819">
        <f t="shared" ref="J4695:J4758" si="151">F4695+H4695</f>
        <v>1336</v>
      </c>
      <c r="K4695" s="941"/>
    </row>
    <row r="4696" spans="1:11" ht="25.5">
      <c r="A4696" s="15" t="s">
        <v>2463</v>
      </c>
      <c r="B4696" s="93" t="s">
        <v>2464</v>
      </c>
      <c r="C4696" s="768" t="s">
        <v>2456</v>
      </c>
      <c r="D4696" s="20" t="s">
        <v>16803</v>
      </c>
      <c r="E4696" s="826"/>
      <c r="F4696" s="800">
        <v>1</v>
      </c>
      <c r="G4696" s="819"/>
      <c r="H4696" s="774">
        <v>1</v>
      </c>
      <c r="I4696" s="819">
        <f t="shared" si="150"/>
        <v>0</v>
      </c>
      <c r="J4696" s="819">
        <f t="shared" si="151"/>
        <v>2</v>
      </c>
      <c r="K4696" s="941"/>
    </row>
    <row r="4697" spans="1:11" ht="25.5">
      <c r="A4697" s="15" t="s">
        <v>2463</v>
      </c>
      <c r="B4697" s="93" t="s">
        <v>2464</v>
      </c>
      <c r="C4697" s="768" t="s">
        <v>2457</v>
      </c>
      <c r="D4697" s="20" t="s">
        <v>16804</v>
      </c>
      <c r="E4697" s="826"/>
      <c r="F4697" s="800">
        <v>1</v>
      </c>
      <c r="G4697" s="819"/>
      <c r="H4697" s="774">
        <v>1</v>
      </c>
      <c r="I4697" s="819">
        <f t="shared" si="150"/>
        <v>0</v>
      </c>
      <c r="J4697" s="819">
        <f t="shared" si="151"/>
        <v>2</v>
      </c>
      <c r="K4697" s="941"/>
    </row>
    <row r="4698" spans="1:11" ht="25.5">
      <c r="A4698" s="15" t="s">
        <v>2463</v>
      </c>
      <c r="B4698" s="93" t="s">
        <v>2464</v>
      </c>
      <c r="C4698" s="768" t="s">
        <v>2458</v>
      </c>
      <c r="D4698" s="20" t="s">
        <v>16805</v>
      </c>
      <c r="E4698" s="826"/>
      <c r="F4698" s="800">
        <v>1</v>
      </c>
      <c r="G4698" s="819">
        <v>4498</v>
      </c>
      <c r="H4698" s="774">
        <v>3670</v>
      </c>
      <c r="I4698" s="819">
        <f t="shared" si="150"/>
        <v>4498</v>
      </c>
      <c r="J4698" s="819">
        <f t="shared" si="151"/>
        <v>3671</v>
      </c>
      <c r="K4698" s="941"/>
    </row>
    <row r="4699" spans="1:11" ht="25.5">
      <c r="A4699" s="15" t="s">
        <v>2463</v>
      </c>
      <c r="B4699" s="93" t="s">
        <v>2464</v>
      </c>
      <c r="C4699" s="768" t="s">
        <v>2459</v>
      </c>
      <c r="D4699" s="20" t="s">
        <v>4823</v>
      </c>
      <c r="E4699" s="826"/>
      <c r="F4699" s="800">
        <v>1</v>
      </c>
      <c r="G4699" s="819"/>
      <c r="H4699" s="774">
        <v>1</v>
      </c>
      <c r="I4699" s="819">
        <f t="shared" si="150"/>
        <v>0</v>
      </c>
      <c r="J4699" s="819">
        <f t="shared" si="151"/>
        <v>2</v>
      </c>
      <c r="K4699" s="941"/>
    </row>
    <row r="4700" spans="1:11" ht="25.5">
      <c r="A4700" s="15" t="s">
        <v>2463</v>
      </c>
      <c r="B4700" s="93" t="s">
        <v>2464</v>
      </c>
      <c r="C4700" s="768" t="s">
        <v>2460</v>
      </c>
      <c r="D4700" s="20" t="s">
        <v>16806</v>
      </c>
      <c r="E4700" s="826"/>
      <c r="F4700" s="800">
        <v>1</v>
      </c>
      <c r="G4700" s="819"/>
      <c r="H4700" s="774">
        <v>1</v>
      </c>
      <c r="I4700" s="819">
        <f t="shared" si="150"/>
        <v>0</v>
      </c>
      <c r="J4700" s="819">
        <f t="shared" si="151"/>
        <v>2</v>
      </c>
      <c r="K4700" s="941"/>
    </row>
    <row r="4701" spans="1:11" ht="25.5">
      <c r="A4701" s="15" t="s">
        <v>2463</v>
      </c>
      <c r="B4701" s="93" t="s">
        <v>2464</v>
      </c>
      <c r="C4701" s="768" t="s">
        <v>2461</v>
      </c>
      <c r="D4701" s="20" t="s">
        <v>15263</v>
      </c>
      <c r="E4701" s="826"/>
      <c r="F4701" s="800">
        <v>1</v>
      </c>
      <c r="G4701" s="819"/>
      <c r="H4701" s="774">
        <v>1</v>
      </c>
      <c r="I4701" s="819">
        <f t="shared" si="150"/>
        <v>0</v>
      </c>
      <c r="J4701" s="819">
        <f t="shared" si="151"/>
        <v>2</v>
      </c>
      <c r="K4701" s="941"/>
    </row>
    <row r="4702" spans="1:11" ht="38.25">
      <c r="A4702" s="15" t="s">
        <v>2463</v>
      </c>
      <c r="B4702" s="93" t="s">
        <v>2464</v>
      </c>
      <c r="C4702" s="768" t="s">
        <v>2462</v>
      </c>
      <c r="D4702" s="20" t="s">
        <v>16807</v>
      </c>
      <c r="E4702" s="826"/>
      <c r="F4702" s="800">
        <v>1</v>
      </c>
      <c r="G4702" s="819"/>
      <c r="H4702" s="774">
        <v>1</v>
      </c>
      <c r="I4702" s="819">
        <f t="shared" si="150"/>
        <v>0</v>
      </c>
      <c r="J4702" s="819">
        <f t="shared" si="151"/>
        <v>2</v>
      </c>
      <c r="K4702" s="941"/>
    </row>
    <row r="4703" spans="1:11" ht="25.5">
      <c r="A4703" s="15" t="s">
        <v>2463</v>
      </c>
      <c r="B4703" s="93" t="s">
        <v>2624</v>
      </c>
      <c r="C4703" s="768" t="s">
        <v>2465</v>
      </c>
      <c r="D4703" s="20" t="s">
        <v>2466</v>
      </c>
      <c r="E4703" s="826"/>
      <c r="F4703" s="800">
        <v>1</v>
      </c>
      <c r="G4703" s="819"/>
      <c r="H4703" s="774">
        <v>1</v>
      </c>
      <c r="I4703" s="819">
        <f t="shared" si="150"/>
        <v>0</v>
      </c>
      <c r="J4703" s="819">
        <f t="shared" si="151"/>
        <v>2</v>
      </c>
      <c r="K4703" s="941"/>
    </row>
    <row r="4704" spans="1:11" ht="25.5">
      <c r="A4704" s="15" t="s">
        <v>2463</v>
      </c>
      <c r="B4704" s="93" t="s">
        <v>2624</v>
      </c>
      <c r="C4704" s="768" t="s">
        <v>2467</v>
      </c>
      <c r="D4704" s="20" t="s">
        <v>2468</v>
      </c>
      <c r="E4704" s="826"/>
      <c r="F4704" s="800">
        <v>1</v>
      </c>
      <c r="G4704" s="819"/>
      <c r="H4704" s="774">
        <v>1</v>
      </c>
      <c r="I4704" s="819">
        <f t="shared" si="150"/>
        <v>0</v>
      </c>
      <c r="J4704" s="819">
        <f t="shared" si="151"/>
        <v>2</v>
      </c>
      <c r="K4704" s="941"/>
    </row>
    <row r="4705" spans="1:11" ht="25.5">
      <c r="A4705" s="15" t="s">
        <v>2463</v>
      </c>
      <c r="B4705" s="93" t="s">
        <v>2624</v>
      </c>
      <c r="C4705" s="768" t="s">
        <v>2469</v>
      </c>
      <c r="D4705" s="20" t="s">
        <v>2470</v>
      </c>
      <c r="E4705" s="826"/>
      <c r="F4705" s="800">
        <v>1</v>
      </c>
      <c r="G4705" s="819"/>
      <c r="H4705" s="774">
        <v>1</v>
      </c>
      <c r="I4705" s="819">
        <f t="shared" si="150"/>
        <v>0</v>
      </c>
      <c r="J4705" s="819">
        <f t="shared" si="151"/>
        <v>2</v>
      </c>
      <c r="K4705" s="941"/>
    </row>
    <row r="4706" spans="1:11" ht="25.5">
      <c r="A4706" s="15" t="s">
        <v>2463</v>
      </c>
      <c r="B4706" s="93" t="s">
        <v>2624</v>
      </c>
      <c r="C4706" s="768" t="s">
        <v>2471</v>
      </c>
      <c r="D4706" s="20" t="s">
        <v>2472</v>
      </c>
      <c r="E4706" s="826"/>
      <c r="F4706" s="800">
        <v>1</v>
      </c>
      <c r="G4706" s="819"/>
      <c r="H4706" s="774">
        <v>1</v>
      </c>
      <c r="I4706" s="819">
        <f t="shared" si="150"/>
        <v>0</v>
      </c>
      <c r="J4706" s="819">
        <f t="shared" si="151"/>
        <v>2</v>
      </c>
      <c r="K4706" s="941"/>
    </row>
    <row r="4707" spans="1:11" ht="25.5">
      <c r="A4707" s="15" t="s">
        <v>2463</v>
      </c>
      <c r="B4707" s="93" t="s">
        <v>2624</v>
      </c>
      <c r="C4707" s="768" t="s">
        <v>2473</v>
      </c>
      <c r="D4707" s="20" t="s">
        <v>2474</v>
      </c>
      <c r="E4707" s="826"/>
      <c r="F4707" s="800">
        <v>1</v>
      </c>
      <c r="G4707" s="819"/>
      <c r="H4707" s="774">
        <v>1</v>
      </c>
      <c r="I4707" s="819">
        <f t="shared" si="150"/>
        <v>0</v>
      </c>
      <c r="J4707" s="819">
        <f t="shared" si="151"/>
        <v>2</v>
      </c>
      <c r="K4707" s="941"/>
    </row>
    <row r="4708" spans="1:11" ht="38.25">
      <c r="A4708" s="15" t="s">
        <v>2463</v>
      </c>
      <c r="B4708" s="93" t="s">
        <v>2624</v>
      </c>
      <c r="C4708" s="768" t="s">
        <v>2475</v>
      </c>
      <c r="D4708" s="20" t="s">
        <v>4928</v>
      </c>
      <c r="E4708" s="826"/>
      <c r="F4708" s="800">
        <v>1</v>
      </c>
      <c r="G4708" s="819"/>
      <c r="H4708" s="774">
        <v>1</v>
      </c>
      <c r="I4708" s="819">
        <f t="shared" si="150"/>
        <v>0</v>
      </c>
      <c r="J4708" s="819">
        <f t="shared" si="151"/>
        <v>2</v>
      </c>
      <c r="K4708" s="941"/>
    </row>
    <row r="4709" spans="1:11" ht="25.5">
      <c r="A4709" s="15" t="s">
        <v>2463</v>
      </c>
      <c r="B4709" s="93" t="s">
        <v>2624</v>
      </c>
      <c r="C4709" s="768" t="s">
        <v>3448</v>
      </c>
      <c r="D4709" s="20" t="s">
        <v>16808</v>
      </c>
      <c r="E4709" s="826"/>
      <c r="F4709" s="800">
        <v>1</v>
      </c>
      <c r="G4709" s="819"/>
      <c r="H4709" s="774">
        <v>1</v>
      </c>
      <c r="I4709" s="819">
        <f t="shared" si="150"/>
        <v>0</v>
      </c>
      <c r="J4709" s="819">
        <f t="shared" si="151"/>
        <v>2</v>
      </c>
      <c r="K4709" s="941"/>
    </row>
    <row r="4710" spans="1:11" ht="25.5">
      <c r="A4710" s="15" t="s">
        <v>2463</v>
      </c>
      <c r="B4710" s="93" t="s">
        <v>2624</v>
      </c>
      <c r="C4710" s="768" t="s">
        <v>2476</v>
      </c>
      <c r="D4710" s="20" t="s">
        <v>16809</v>
      </c>
      <c r="E4710" s="826"/>
      <c r="F4710" s="800">
        <v>1</v>
      </c>
      <c r="G4710" s="819">
        <v>2742</v>
      </c>
      <c r="H4710" s="774">
        <v>2340</v>
      </c>
      <c r="I4710" s="819">
        <f t="shared" si="150"/>
        <v>2742</v>
      </c>
      <c r="J4710" s="819">
        <f t="shared" si="151"/>
        <v>2341</v>
      </c>
      <c r="K4710" s="941"/>
    </row>
    <row r="4711" spans="1:11" ht="25.5">
      <c r="A4711" s="15" t="s">
        <v>2463</v>
      </c>
      <c r="B4711" s="93" t="s">
        <v>2624</v>
      </c>
      <c r="C4711" s="768" t="s">
        <v>2477</v>
      </c>
      <c r="D4711" s="20" t="s">
        <v>16810</v>
      </c>
      <c r="E4711" s="826"/>
      <c r="F4711" s="800">
        <v>1</v>
      </c>
      <c r="G4711" s="819"/>
      <c r="H4711" s="774">
        <v>1</v>
      </c>
      <c r="I4711" s="819">
        <f t="shared" si="150"/>
        <v>0</v>
      </c>
      <c r="J4711" s="819">
        <f t="shared" si="151"/>
        <v>2</v>
      </c>
      <c r="K4711" s="941"/>
    </row>
    <row r="4712" spans="1:11" ht="25.5">
      <c r="A4712" s="15" t="s">
        <v>2463</v>
      </c>
      <c r="B4712" s="93" t="s">
        <v>2624</v>
      </c>
      <c r="C4712" s="768" t="s">
        <v>2478</v>
      </c>
      <c r="D4712" s="20" t="s">
        <v>16811</v>
      </c>
      <c r="E4712" s="826"/>
      <c r="F4712" s="800">
        <v>1</v>
      </c>
      <c r="G4712" s="819"/>
      <c r="H4712" s="774">
        <v>1</v>
      </c>
      <c r="I4712" s="819">
        <f t="shared" si="150"/>
        <v>0</v>
      </c>
      <c r="J4712" s="819">
        <f t="shared" si="151"/>
        <v>2</v>
      </c>
      <c r="K4712" s="941"/>
    </row>
    <row r="4713" spans="1:11" ht="25.5">
      <c r="A4713" s="15" t="s">
        <v>2463</v>
      </c>
      <c r="B4713" s="93" t="s">
        <v>2624</v>
      </c>
      <c r="C4713" s="768" t="s">
        <v>2479</v>
      </c>
      <c r="D4713" s="20" t="s">
        <v>16812</v>
      </c>
      <c r="E4713" s="826"/>
      <c r="F4713" s="800">
        <v>1</v>
      </c>
      <c r="G4713" s="819"/>
      <c r="H4713" s="774">
        <v>1</v>
      </c>
      <c r="I4713" s="819">
        <f t="shared" si="150"/>
        <v>0</v>
      </c>
      <c r="J4713" s="819">
        <f t="shared" si="151"/>
        <v>2</v>
      </c>
      <c r="K4713" s="941"/>
    </row>
    <row r="4714" spans="1:11" ht="25.5">
      <c r="A4714" s="15" t="s">
        <v>2463</v>
      </c>
      <c r="B4714" s="93" t="s">
        <v>2624</v>
      </c>
      <c r="C4714" s="768" t="s">
        <v>2480</v>
      </c>
      <c r="D4714" s="20" t="s">
        <v>16813</v>
      </c>
      <c r="E4714" s="826"/>
      <c r="F4714" s="800">
        <v>1</v>
      </c>
      <c r="G4714" s="819"/>
      <c r="H4714" s="774">
        <v>1</v>
      </c>
      <c r="I4714" s="819">
        <f t="shared" si="150"/>
        <v>0</v>
      </c>
      <c r="J4714" s="819">
        <f t="shared" si="151"/>
        <v>2</v>
      </c>
      <c r="K4714" s="941"/>
    </row>
    <row r="4715" spans="1:11" ht="25.5">
      <c r="A4715" s="15" t="s">
        <v>2463</v>
      </c>
      <c r="B4715" s="93" t="s">
        <v>2624</v>
      </c>
      <c r="C4715" s="768" t="s">
        <v>2481</v>
      </c>
      <c r="D4715" s="20" t="s">
        <v>16814</v>
      </c>
      <c r="E4715" s="826"/>
      <c r="F4715" s="800">
        <v>1</v>
      </c>
      <c r="G4715" s="819"/>
      <c r="H4715" s="774">
        <v>1</v>
      </c>
      <c r="I4715" s="819">
        <f t="shared" si="150"/>
        <v>0</v>
      </c>
      <c r="J4715" s="819">
        <f t="shared" si="151"/>
        <v>2</v>
      </c>
      <c r="K4715" s="941"/>
    </row>
    <row r="4716" spans="1:11" ht="25.5">
      <c r="A4716" s="15" t="s">
        <v>2463</v>
      </c>
      <c r="B4716" s="93" t="s">
        <v>2624</v>
      </c>
      <c r="C4716" s="768" t="s">
        <v>2482</v>
      </c>
      <c r="D4716" s="20" t="s">
        <v>16815</v>
      </c>
      <c r="E4716" s="826"/>
      <c r="F4716" s="800">
        <v>1</v>
      </c>
      <c r="G4716" s="819"/>
      <c r="H4716" s="774">
        <v>1</v>
      </c>
      <c r="I4716" s="819">
        <f t="shared" si="150"/>
        <v>0</v>
      </c>
      <c r="J4716" s="819">
        <f t="shared" si="151"/>
        <v>2</v>
      </c>
      <c r="K4716" s="941"/>
    </row>
    <row r="4717" spans="1:11" ht="25.5">
      <c r="A4717" s="15" t="s">
        <v>2463</v>
      </c>
      <c r="B4717" s="93" t="s">
        <v>2624</v>
      </c>
      <c r="C4717" s="768" t="s">
        <v>2483</v>
      </c>
      <c r="D4717" s="20" t="s">
        <v>16816</v>
      </c>
      <c r="E4717" s="826"/>
      <c r="F4717" s="800">
        <v>1</v>
      </c>
      <c r="G4717" s="819"/>
      <c r="H4717" s="774">
        <v>1</v>
      </c>
      <c r="I4717" s="819">
        <f t="shared" si="150"/>
        <v>0</v>
      </c>
      <c r="J4717" s="819">
        <f t="shared" si="151"/>
        <v>2</v>
      </c>
      <c r="K4717" s="941"/>
    </row>
    <row r="4718" spans="1:11" ht="25.5">
      <c r="A4718" s="15" t="s">
        <v>2463</v>
      </c>
      <c r="B4718" s="93" t="s">
        <v>2624</v>
      </c>
      <c r="C4718" s="768" t="s">
        <v>2484</v>
      </c>
      <c r="D4718" s="20" t="s">
        <v>16817</v>
      </c>
      <c r="E4718" s="826">
        <v>22</v>
      </c>
      <c r="F4718" s="800">
        <v>5</v>
      </c>
      <c r="G4718" s="819"/>
      <c r="H4718" s="774">
        <v>1</v>
      </c>
      <c r="I4718" s="819">
        <f t="shared" si="150"/>
        <v>22</v>
      </c>
      <c r="J4718" s="819">
        <f t="shared" si="151"/>
        <v>6</v>
      </c>
      <c r="K4718" s="941"/>
    </row>
    <row r="4719" spans="1:11" ht="25.5">
      <c r="A4719" s="15" t="s">
        <v>2463</v>
      </c>
      <c r="B4719" s="93" t="s">
        <v>2624</v>
      </c>
      <c r="C4719" s="768" t="s">
        <v>2485</v>
      </c>
      <c r="D4719" s="20" t="s">
        <v>16527</v>
      </c>
      <c r="E4719" s="826"/>
      <c r="F4719" s="800">
        <v>1</v>
      </c>
      <c r="G4719" s="819"/>
      <c r="H4719" s="774">
        <v>1</v>
      </c>
      <c r="I4719" s="819">
        <f t="shared" si="150"/>
        <v>0</v>
      </c>
      <c r="J4719" s="819">
        <f t="shared" si="151"/>
        <v>2</v>
      </c>
      <c r="K4719" s="941"/>
    </row>
    <row r="4720" spans="1:11" ht="25.5">
      <c r="A4720" s="15" t="s">
        <v>2463</v>
      </c>
      <c r="B4720" s="93" t="s">
        <v>2624</v>
      </c>
      <c r="C4720" s="768" t="s">
        <v>2486</v>
      </c>
      <c r="D4720" s="20" t="s">
        <v>16818</v>
      </c>
      <c r="E4720" s="826"/>
      <c r="F4720" s="800">
        <v>1</v>
      </c>
      <c r="G4720" s="819"/>
      <c r="H4720" s="774">
        <v>1</v>
      </c>
      <c r="I4720" s="819">
        <f t="shared" si="150"/>
        <v>0</v>
      </c>
      <c r="J4720" s="819">
        <f t="shared" si="151"/>
        <v>2</v>
      </c>
      <c r="K4720" s="941"/>
    </row>
    <row r="4721" spans="1:11" ht="38.25">
      <c r="A4721" s="15" t="s">
        <v>2463</v>
      </c>
      <c r="B4721" s="93" t="s">
        <v>2624</v>
      </c>
      <c r="C4721" s="768" t="s">
        <v>2487</v>
      </c>
      <c r="D4721" s="20" t="s">
        <v>15516</v>
      </c>
      <c r="E4721" s="826"/>
      <c r="F4721" s="800">
        <v>1</v>
      </c>
      <c r="G4721" s="819"/>
      <c r="H4721" s="774">
        <v>1</v>
      </c>
      <c r="I4721" s="819">
        <f t="shared" si="150"/>
        <v>0</v>
      </c>
      <c r="J4721" s="819">
        <f t="shared" si="151"/>
        <v>2</v>
      </c>
      <c r="K4721" s="941"/>
    </row>
    <row r="4722" spans="1:11" ht="25.5">
      <c r="A4722" s="15" t="s">
        <v>2463</v>
      </c>
      <c r="B4722" s="93" t="s">
        <v>2624</v>
      </c>
      <c r="C4722" s="768" t="s">
        <v>2488</v>
      </c>
      <c r="D4722" s="20" t="s">
        <v>16819</v>
      </c>
      <c r="E4722" s="826"/>
      <c r="F4722" s="800">
        <v>1</v>
      </c>
      <c r="G4722" s="819"/>
      <c r="H4722" s="774">
        <v>1</v>
      </c>
      <c r="I4722" s="819">
        <f t="shared" si="150"/>
        <v>0</v>
      </c>
      <c r="J4722" s="819">
        <f t="shared" si="151"/>
        <v>2</v>
      </c>
      <c r="K4722" s="941"/>
    </row>
    <row r="4723" spans="1:11" ht="25.5">
      <c r="A4723" s="15" t="s">
        <v>2463</v>
      </c>
      <c r="B4723" s="93" t="s">
        <v>2624</v>
      </c>
      <c r="C4723" s="768" t="s">
        <v>2489</v>
      </c>
      <c r="D4723" s="20" t="s">
        <v>16820</v>
      </c>
      <c r="E4723" s="826"/>
      <c r="F4723" s="800">
        <v>1</v>
      </c>
      <c r="G4723" s="819"/>
      <c r="H4723" s="774">
        <v>1</v>
      </c>
      <c r="I4723" s="819">
        <f t="shared" si="150"/>
        <v>0</v>
      </c>
      <c r="J4723" s="819">
        <f t="shared" si="151"/>
        <v>2</v>
      </c>
      <c r="K4723" s="941"/>
    </row>
    <row r="4724" spans="1:11" ht="25.5">
      <c r="A4724" s="15" t="s">
        <v>2463</v>
      </c>
      <c r="B4724" s="93" t="s">
        <v>2624</v>
      </c>
      <c r="C4724" s="768" t="s">
        <v>2490</v>
      </c>
      <c r="D4724" s="20" t="s">
        <v>16821</v>
      </c>
      <c r="E4724" s="826"/>
      <c r="F4724" s="800">
        <v>1</v>
      </c>
      <c r="G4724" s="819"/>
      <c r="H4724" s="774">
        <v>1</v>
      </c>
      <c r="I4724" s="819">
        <f t="shared" si="150"/>
        <v>0</v>
      </c>
      <c r="J4724" s="819">
        <f t="shared" si="151"/>
        <v>2</v>
      </c>
      <c r="K4724" s="941"/>
    </row>
    <row r="4725" spans="1:11" ht="25.5">
      <c r="A4725" s="15" t="s">
        <v>2463</v>
      </c>
      <c r="B4725" s="93" t="s">
        <v>2624</v>
      </c>
      <c r="C4725" s="768" t="s">
        <v>2491</v>
      </c>
      <c r="D4725" s="20" t="s">
        <v>16822</v>
      </c>
      <c r="E4725" s="826"/>
      <c r="F4725" s="800">
        <v>1</v>
      </c>
      <c r="G4725" s="819"/>
      <c r="H4725" s="774">
        <v>1</v>
      </c>
      <c r="I4725" s="819">
        <f t="shared" si="150"/>
        <v>0</v>
      </c>
      <c r="J4725" s="819">
        <f t="shared" si="151"/>
        <v>2</v>
      </c>
      <c r="K4725" s="941"/>
    </row>
    <row r="4726" spans="1:11" ht="38.25">
      <c r="A4726" s="15" t="s">
        <v>2463</v>
      </c>
      <c r="B4726" s="93" t="s">
        <v>2624</v>
      </c>
      <c r="C4726" s="768" t="s">
        <v>2492</v>
      </c>
      <c r="D4726" s="20" t="s">
        <v>15259</v>
      </c>
      <c r="E4726" s="826">
        <v>852</v>
      </c>
      <c r="F4726" s="800">
        <v>765</v>
      </c>
      <c r="G4726" s="819"/>
      <c r="H4726" s="774">
        <v>3</v>
      </c>
      <c r="I4726" s="819">
        <f t="shared" si="150"/>
        <v>852</v>
      </c>
      <c r="J4726" s="819">
        <f t="shared" si="151"/>
        <v>768</v>
      </c>
      <c r="K4726" s="941"/>
    </row>
    <row r="4727" spans="1:11" ht="38.25">
      <c r="A4727" s="15" t="s">
        <v>2463</v>
      </c>
      <c r="B4727" s="93" t="s">
        <v>2624</v>
      </c>
      <c r="C4727" s="768" t="s">
        <v>2493</v>
      </c>
      <c r="D4727" s="20" t="s">
        <v>15260</v>
      </c>
      <c r="E4727" s="826">
        <v>859</v>
      </c>
      <c r="F4727" s="800">
        <v>720</v>
      </c>
      <c r="G4727" s="819"/>
      <c r="H4727" s="774">
        <v>3</v>
      </c>
      <c r="I4727" s="819">
        <f t="shared" si="150"/>
        <v>859</v>
      </c>
      <c r="J4727" s="819">
        <f t="shared" si="151"/>
        <v>723</v>
      </c>
      <c r="K4727" s="941"/>
    </row>
    <row r="4728" spans="1:11" ht="25.5">
      <c r="A4728" s="15" t="s">
        <v>2463</v>
      </c>
      <c r="B4728" s="93" t="s">
        <v>2624</v>
      </c>
      <c r="C4728" s="768" t="s">
        <v>2494</v>
      </c>
      <c r="D4728" s="20" t="s">
        <v>16823</v>
      </c>
      <c r="E4728" s="826"/>
      <c r="F4728" s="800">
        <v>1</v>
      </c>
      <c r="G4728" s="819"/>
      <c r="H4728" s="774">
        <v>1</v>
      </c>
      <c r="I4728" s="819">
        <f t="shared" si="150"/>
        <v>0</v>
      </c>
      <c r="J4728" s="819">
        <f t="shared" si="151"/>
        <v>2</v>
      </c>
      <c r="K4728" s="941"/>
    </row>
    <row r="4729" spans="1:11" ht="25.5">
      <c r="A4729" s="15" t="s">
        <v>2463</v>
      </c>
      <c r="B4729" s="93" t="s">
        <v>2624</v>
      </c>
      <c r="C4729" s="768" t="s">
        <v>18743</v>
      </c>
      <c r="D4729" s="20" t="s">
        <v>16824</v>
      </c>
      <c r="E4729" s="826"/>
      <c r="F4729" s="800">
        <v>1</v>
      </c>
      <c r="G4729" s="819"/>
      <c r="H4729" s="774">
        <v>1</v>
      </c>
      <c r="I4729" s="819">
        <f t="shared" si="150"/>
        <v>0</v>
      </c>
      <c r="J4729" s="819">
        <f t="shared" si="151"/>
        <v>2</v>
      </c>
      <c r="K4729" s="941"/>
    </row>
    <row r="4730" spans="1:11" ht="25.5">
      <c r="A4730" s="15" t="s">
        <v>2463</v>
      </c>
      <c r="B4730" s="93" t="s">
        <v>2624</v>
      </c>
      <c r="C4730" s="768" t="s">
        <v>2495</v>
      </c>
      <c r="D4730" s="20" t="s">
        <v>16443</v>
      </c>
      <c r="E4730" s="826"/>
      <c r="F4730" s="800">
        <v>1</v>
      </c>
      <c r="G4730" s="819"/>
      <c r="H4730" s="774">
        <v>1</v>
      </c>
      <c r="I4730" s="819">
        <f t="shared" si="150"/>
        <v>0</v>
      </c>
      <c r="J4730" s="819">
        <f t="shared" si="151"/>
        <v>2</v>
      </c>
      <c r="K4730" s="941"/>
    </row>
    <row r="4731" spans="1:11" ht="25.5">
      <c r="A4731" s="15" t="s">
        <v>2463</v>
      </c>
      <c r="B4731" s="93" t="s">
        <v>2624</v>
      </c>
      <c r="C4731" s="768" t="s">
        <v>2496</v>
      </c>
      <c r="D4731" s="20" t="s">
        <v>16825</v>
      </c>
      <c r="E4731" s="826"/>
      <c r="F4731" s="800">
        <v>1</v>
      </c>
      <c r="G4731" s="819"/>
      <c r="H4731" s="774">
        <v>1</v>
      </c>
      <c r="I4731" s="819">
        <f t="shared" si="150"/>
        <v>0</v>
      </c>
      <c r="J4731" s="819">
        <f t="shared" si="151"/>
        <v>2</v>
      </c>
      <c r="K4731" s="941"/>
    </row>
    <row r="4732" spans="1:11" ht="25.5">
      <c r="A4732" s="15" t="s">
        <v>2463</v>
      </c>
      <c r="B4732" s="93" t="s">
        <v>2624</v>
      </c>
      <c r="C4732" s="768" t="s">
        <v>2497</v>
      </c>
      <c r="D4732" s="20" t="s">
        <v>16826</v>
      </c>
      <c r="E4732" s="826"/>
      <c r="F4732" s="800">
        <v>1</v>
      </c>
      <c r="G4732" s="819"/>
      <c r="H4732" s="774">
        <v>1</v>
      </c>
      <c r="I4732" s="819">
        <f t="shared" si="150"/>
        <v>0</v>
      </c>
      <c r="J4732" s="819">
        <f t="shared" si="151"/>
        <v>2</v>
      </c>
      <c r="K4732" s="941"/>
    </row>
    <row r="4733" spans="1:11" ht="25.5">
      <c r="A4733" s="15" t="s">
        <v>2463</v>
      </c>
      <c r="B4733" s="93" t="s">
        <v>2624</v>
      </c>
      <c r="C4733" s="768" t="s">
        <v>2498</v>
      </c>
      <c r="D4733" s="20" t="s">
        <v>16827</v>
      </c>
      <c r="E4733" s="826"/>
      <c r="F4733" s="800">
        <v>1</v>
      </c>
      <c r="G4733" s="819">
        <v>26</v>
      </c>
      <c r="H4733" s="774">
        <v>20</v>
      </c>
      <c r="I4733" s="819">
        <f t="shared" si="150"/>
        <v>26</v>
      </c>
      <c r="J4733" s="819">
        <f t="shared" si="151"/>
        <v>21</v>
      </c>
      <c r="K4733" s="941"/>
    </row>
    <row r="4734" spans="1:11" ht="25.5">
      <c r="A4734" s="15" t="s">
        <v>2463</v>
      </c>
      <c r="B4734" s="93" t="s">
        <v>2624</v>
      </c>
      <c r="C4734" s="768" t="s">
        <v>2499</v>
      </c>
      <c r="D4734" s="20" t="s">
        <v>16828</v>
      </c>
      <c r="E4734" s="826"/>
      <c r="F4734" s="800">
        <v>1</v>
      </c>
      <c r="G4734" s="819"/>
      <c r="H4734" s="774">
        <v>1</v>
      </c>
      <c r="I4734" s="819">
        <f t="shared" si="150"/>
        <v>0</v>
      </c>
      <c r="J4734" s="819">
        <f t="shared" si="151"/>
        <v>2</v>
      </c>
      <c r="K4734" s="941"/>
    </row>
    <row r="4735" spans="1:11" ht="25.5">
      <c r="A4735" s="15" t="s">
        <v>2463</v>
      </c>
      <c r="B4735" s="93" t="s">
        <v>2624</v>
      </c>
      <c r="C4735" s="768" t="s">
        <v>2500</v>
      </c>
      <c r="D4735" s="20" t="s">
        <v>16829</v>
      </c>
      <c r="E4735" s="826"/>
      <c r="F4735" s="800">
        <v>1</v>
      </c>
      <c r="G4735" s="819"/>
      <c r="H4735" s="774">
        <v>1</v>
      </c>
      <c r="I4735" s="819">
        <f t="shared" si="150"/>
        <v>0</v>
      </c>
      <c r="J4735" s="819">
        <f t="shared" si="151"/>
        <v>2</v>
      </c>
      <c r="K4735" s="941"/>
    </row>
    <row r="4736" spans="1:11" ht="25.5">
      <c r="A4736" s="15" t="s">
        <v>2463</v>
      </c>
      <c r="B4736" s="93" t="s">
        <v>2624</v>
      </c>
      <c r="C4736" s="768" t="s">
        <v>2500</v>
      </c>
      <c r="D4736" s="20" t="s">
        <v>16829</v>
      </c>
      <c r="E4736" s="826"/>
      <c r="F4736" s="800">
        <v>1</v>
      </c>
      <c r="G4736" s="819"/>
      <c r="H4736" s="774">
        <v>1</v>
      </c>
      <c r="I4736" s="819">
        <f t="shared" si="150"/>
        <v>0</v>
      </c>
      <c r="J4736" s="819">
        <f t="shared" si="151"/>
        <v>2</v>
      </c>
      <c r="K4736" s="941"/>
    </row>
    <row r="4737" spans="1:11" ht="25.5">
      <c r="A4737" s="15" t="s">
        <v>2463</v>
      </c>
      <c r="B4737" s="93" t="s">
        <v>2624</v>
      </c>
      <c r="C4737" s="768" t="s">
        <v>2501</v>
      </c>
      <c r="D4737" s="20" t="s">
        <v>16830</v>
      </c>
      <c r="E4737" s="826"/>
      <c r="F4737" s="800">
        <v>1</v>
      </c>
      <c r="G4737" s="819"/>
      <c r="H4737" s="774">
        <v>1</v>
      </c>
      <c r="I4737" s="819">
        <f t="shared" si="150"/>
        <v>0</v>
      </c>
      <c r="J4737" s="819">
        <f t="shared" si="151"/>
        <v>2</v>
      </c>
      <c r="K4737" s="941"/>
    </row>
    <row r="4738" spans="1:11" ht="25.5">
      <c r="A4738" s="15" t="s">
        <v>2463</v>
      </c>
      <c r="B4738" s="93" t="s">
        <v>2624</v>
      </c>
      <c r="C4738" s="768" t="s">
        <v>2502</v>
      </c>
      <c r="D4738" s="20" t="s">
        <v>16831</v>
      </c>
      <c r="E4738" s="826"/>
      <c r="F4738" s="800">
        <v>1</v>
      </c>
      <c r="G4738" s="819"/>
      <c r="H4738" s="774">
        <v>1</v>
      </c>
      <c r="I4738" s="819">
        <f t="shared" si="150"/>
        <v>0</v>
      </c>
      <c r="J4738" s="819">
        <f t="shared" si="151"/>
        <v>2</v>
      </c>
      <c r="K4738" s="941"/>
    </row>
    <row r="4739" spans="1:11" ht="25.5">
      <c r="A4739" s="15" t="s">
        <v>2463</v>
      </c>
      <c r="B4739" s="93" t="s">
        <v>2624</v>
      </c>
      <c r="C4739" s="768" t="s">
        <v>2503</v>
      </c>
      <c r="D4739" s="20" t="s">
        <v>16832</v>
      </c>
      <c r="E4739" s="826"/>
      <c r="F4739" s="800">
        <v>1</v>
      </c>
      <c r="G4739" s="819">
        <v>188</v>
      </c>
      <c r="H4739" s="774">
        <v>150</v>
      </c>
      <c r="I4739" s="819">
        <f t="shared" si="150"/>
        <v>188</v>
      </c>
      <c r="J4739" s="819">
        <f t="shared" si="151"/>
        <v>151</v>
      </c>
      <c r="K4739" s="941"/>
    </row>
    <row r="4740" spans="1:11" ht="25.5">
      <c r="A4740" s="15" t="s">
        <v>2463</v>
      </c>
      <c r="B4740" s="93" t="s">
        <v>2624</v>
      </c>
      <c r="C4740" s="768" t="s">
        <v>2504</v>
      </c>
      <c r="D4740" s="20" t="s">
        <v>16833</v>
      </c>
      <c r="E4740" s="826"/>
      <c r="F4740" s="800">
        <v>1</v>
      </c>
      <c r="G4740" s="819"/>
      <c r="H4740" s="774">
        <v>1</v>
      </c>
      <c r="I4740" s="819">
        <f t="shared" si="150"/>
        <v>0</v>
      </c>
      <c r="J4740" s="819">
        <f t="shared" si="151"/>
        <v>2</v>
      </c>
      <c r="K4740" s="941"/>
    </row>
    <row r="4741" spans="1:11" ht="25.5">
      <c r="A4741" s="15" t="s">
        <v>2463</v>
      </c>
      <c r="B4741" s="93" t="s">
        <v>2624</v>
      </c>
      <c r="C4741" s="768" t="s">
        <v>4890</v>
      </c>
      <c r="D4741" s="20" t="s">
        <v>16834</v>
      </c>
      <c r="E4741" s="826"/>
      <c r="F4741" s="800">
        <v>1</v>
      </c>
      <c r="G4741" s="819"/>
      <c r="H4741" s="774">
        <v>1</v>
      </c>
      <c r="I4741" s="819">
        <f t="shared" si="150"/>
        <v>0</v>
      </c>
      <c r="J4741" s="819">
        <f t="shared" si="151"/>
        <v>2</v>
      </c>
      <c r="K4741" s="941"/>
    </row>
    <row r="4742" spans="1:11" ht="25.5">
      <c r="A4742" s="15" t="s">
        <v>2463</v>
      </c>
      <c r="B4742" s="93" t="s">
        <v>2624</v>
      </c>
      <c r="C4742" s="768" t="s">
        <v>18744</v>
      </c>
      <c r="D4742" s="20" t="s">
        <v>16835</v>
      </c>
      <c r="E4742" s="826"/>
      <c r="F4742" s="800">
        <v>1</v>
      </c>
      <c r="G4742" s="819"/>
      <c r="H4742" s="774">
        <v>1</v>
      </c>
      <c r="I4742" s="819">
        <f t="shared" si="150"/>
        <v>0</v>
      </c>
      <c r="J4742" s="819">
        <f t="shared" si="151"/>
        <v>2</v>
      </c>
      <c r="K4742" s="941"/>
    </row>
    <row r="4743" spans="1:11" ht="25.5">
      <c r="A4743" s="15" t="s">
        <v>2463</v>
      </c>
      <c r="B4743" s="93" t="s">
        <v>2624</v>
      </c>
      <c r="C4743" s="768" t="s">
        <v>2505</v>
      </c>
      <c r="D4743" s="20" t="s">
        <v>16836</v>
      </c>
      <c r="E4743" s="826"/>
      <c r="F4743" s="800">
        <v>1</v>
      </c>
      <c r="G4743" s="819"/>
      <c r="H4743" s="774">
        <v>1</v>
      </c>
      <c r="I4743" s="819">
        <f t="shared" si="150"/>
        <v>0</v>
      </c>
      <c r="J4743" s="819">
        <f t="shared" si="151"/>
        <v>2</v>
      </c>
      <c r="K4743" s="941"/>
    </row>
    <row r="4744" spans="1:11" ht="25.5">
      <c r="A4744" s="15" t="s">
        <v>2463</v>
      </c>
      <c r="B4744" s="93" t="s">
        <v>2624</v>
      </c>
      <c r="C4744" s="768" t="s">
        <v>2506</v>
      </c>
      <c r="D4744" s="20" t="s">
        <v>16837</v>
      </c>
      <c r="E4744" s="826"/>
      <c r="F4744" s="800">
        <v>1</v>
      </c>
      <c r="G4744" s="819"/>
      <c r="H4744" s="774">
        <v>1</v>
      </c>
      <c r="I4744" s="819">
        <f t="shared" si="150"/>
        <v>0</v>
      </c>
      <c r="J4744" s="819">
        <f t="shared" si="151"/>
        <v>2</v>
      </c>
      <c r="K4744" s="941"/>
    </row>
    <row r="4745" spans="1:11" ht="25.5">
      <c r="A4745" s="15" t="s">
        <v>2463</v>
      </c>
      <c r="B4745" s="93" t="s">
        <v>2624</v>
      </c>
      <c r="C4745" s="768" t="s">
        <v>5268</v>
      </c>
      <c r="D4745" s="20" t="s">
        <v>16838</v>
      </c>
      <c r="E4745" s="826"/>
      <c r="F4745" s="800">
        <v>1</v>
      </c>
      <c r="G4745" s="819"/>
      <c r="H4745" s="774">
        <v>1</v>
      </c>
      <c r="I4745" s="819">
        <f t="shared" si="150"/>
        <v>0</v>
      </c>
      <c r="J4745" s="819">
        <f t="shared" si="151"/>
        <v>2</v>
      </c>
      <c r="K4745" s="941"/>
    </row>
    <row r="4746" spans="1:11" ht="25.5">
      <c r="A4746" s="15" t="s">
        <v>2463</v>
      </c>
      <c r="B4746" s="93" t="s">
        <v>2624</v>
      </c>
      <c r="C4746" s="768" t="s">
        <v>2507</v>
      </c>
      <c r="D4746" s="20" t="s">
        <v>16839</v>
      </c>
      <c r="E4746" s="826"/>
      <c r="F4746" s="800">
        <v>1</v>
      </c>
      <c r="G4746" s="819"/>
      <c r="H4746" s="774">
        <v>1</v>
      </c>
      <c r="I4746" s="819">
        <f t="shared" si="150"/>
        <v>0</v>
      </c>
      <c r="J4746" s="819">
        <f t="shared" si="151"/>
        <v>2</v>
      </c>
      <c r="K4746" s="941"/>
    </row>
    <row r="4747" spans="1:11" ht="25.5">
      <c r="A4747" s="15" t="s">
        <v>2463</v>
      </c>
      <c r="B4747" s="93" t="s">
        <v>2624</v>
      </c>
      <c r="C4747" s="768" t="s">
        <v>2508</v>
      </c>
      <c r="D4747" s="20" t="s">
        <v>16840</v>
      </c>
      <c r="E4747" s="826"/>
      <c r="F4747" s="800">
        <v>1</v>
      </c>
      <c r="G4747" s="819"/>
      <c r="H4747" s="774">
        <v>1</v>
      </c>
      <c r="I4747" s="819">
        <f t="shared" si="150"/>
        <v>0</v>
      </c>
      <c r="J4747" s="819">
        <f t="shared" si="151"/>
        <v>2</v>
      </c>
      <c r="K4747" s="941"/>
    </row>
    <row r="4748" spans="1:11" ht="38.25">
      <c r="A4748" s="15" t="s">
        <v>2463</v>
      </c>
      <c r="B4748" s="93" t="s">
        <v>2624</v>
      </c>
      <c r="C4748" s="768" t="s">
        <v>2509</v>
      </c>
      <c r="D4748" s="20" t="s">
        <v>16841</v>
      </c>
      <c r="E4748" s="826"/>
      <c r="F4748" s="800">
        <v>1</v>
      </c>
      <c r="G4748" s="819"/>
      <c r="H4748" s="774">
        <v>1</v>
      </c>
      <c r="I4748" s="819">
        <f t="shared" si="150"/>
        <v>0</v>
      </c>
      <c r="J4748" s="819">
        <f t="shared" si="151"/>
        <v>2</v>
      </c>
      <c r="K4748" s="941"/>
    </row>
    <row r="4749" spans="1:11" ht="51">
      <c r="A4749" s="15" t="s">
        <v>2463</v>
      </c>
      <c r="B4749" s="93" t="s">
        <v>2624</v>
      </c>
      <c r="C4749" s="768" t="s">
        <v>2510</v>
      </c>
      <c r="D4749" s="20" t="s">
        <v>16842</v>
      </c>
      <c r="E4749" s="826"/>
      <c r="F4749" s="800">
        <v>1</v>
      </c>
      <c r="G4749" s="819"/>
      <c r="H4749" s="774">
        <v>1</v>
      </c>
      <c r="I4749" s="819">
        <f t="shared" si="150"/>
        <v>0</v>
      </c>
      <c r="J4749" s="819">
        <f t="shared" si="151"/>
        <v>2</v>
      </c>
      <c r="K4749" s="941"/>
    </row>
    <row r="4750" spans="1:11" ht="25.5">
      <c r="A4750" s="15" t="s">
        <v>2463</v>
      </c>
      <c r="B4750" s="93" t="s">
        <v>2624</v>
      </c>
      <c r="C4750" s="768" t="s">
        <v>2511</v>
      </c>
      <c r="D4750" s="20" t="s">
        <v>16843</v>
      </c>
      <c r="E4750" s="826"/>
      <c r="F4750" s="800">
        <v>1</v>
      </c>
      <c r="G4750" s="819"/>
      <c r="H4750" s="774">
        <v>0</v>
      </c>
      <c r="I4750" s="819">
        <f t="shared" si="150"/>
        <v>0</v>
      </c>
      <c r="J4750" s="819">
        <f t="shared" si="151"/>
        <v>1</v>
      </c>
      <c r="K4750" s="941"/>
    </row>
    <row r="4751" spans="1:11" ht="25.5">
      <c r="A4751" s="15" t="s">
        <v>2463</v>
      </c>
      <c r="B4751" s="93" t="s">
        <v>2624</v>
      </c>
      <c r="C4751" s="768" t="s">
        <v>2512</v>
      </c>
      <c r="D4751" s="20" t="s">
        <v>16844</v>
      </c>
      <c r="E4751" s="826"/>
      <c r="F4751" s="800">
        <v>1</v>
      </c>
      <c r="G4751" s="819"/>
      <c r="H4751" s="774">
        <v>1</v>
      </c>
      <c r="I4751" s="819">
        <f t="shared" si="150"/>
        <v>0</v>
      </c>
      <c r="J4751" s="819">
        <f t="shared" si="151"/>
        <v>2</v>
      </c>
      <c r="K4751" s="941"/>
    </row>
    <row r="4752" spans="1:11" ht="25.5">
      <c r="A4752" s="15" t="s">
        <v>2463</v>
      </c>
      <c r="B4752" s="93" t="s">
        <v>2624</v>
      </c>
      <c r="C4752" s="768" t="s">
        <v>2513</v>
      </c>
      <c r="D4752" s="20" t="s">
        <v>16845</v>
      </c>
      <c r="E4752" s="826"/>
      <c r="F4752" s="800">
        <v>1</v>
      </c>
      <c r="G4752" s="819"/>
      <c r="H4752" s="774">
        <v>1</v>
      </c>
      <c r="I4752" s="819">
        <f t="shared" si="150"/>
        <v>0</v>
      </c>
      <c r="J4752" s="819">
        <f t="shared" si="151"/>
        <v>2</v>
      </c>
      <c r="K4752" s="941"/>
    </row>
    <row r="4753" spans="1:11" ht="25.5">
      <c r="A4753" s="15" t="s">
        <v>2463</v>
      </c>
      <c r="B4753" s="93" t="s">
        <v>2624</v>
      </c>
      <c r="C4753" s="768" t="s">
        <v>2514</v>
      </c>
      <c r="D4753" s="20" t="s">
        <v>16846</v>
      </c>
      <c r="E4753" s="826"/>
      <c r="F4753" s="800">
        <v>1</v>
      </c>
      <c r="G4753" s="819"/>
      <c r="H4753" s="774">
        <v>1</v>
      </c>
      <c r="I4753" s="819">
        <f t="shared" si="150"/>
        <v>0</v>
      </c>
      <c r="J4753" s="819">
        <f t="shared" si="151"/>
        <v>2</v>
      </c>
      <c r="K4753" s="941"/>
    </row>
    <row r="4754" spans="1:11" ht="25.5">
      <c r="A4754" s="15" t="s">
        <v>2463</v>
      </c>
      <c r="B4754" s="93" t="s">
        <v>2624</v>
      </c>
      <c r="C4754" s="768" t="s">
        <v>2515</v>
      </c>
      <c r="D4754" s="20" t="s">
        <v>16847</v>
      </c>
      <c r="E4754" s="826"/>
      <c r="F4754" s="800">
        <v>1</v>
      </c>
      <c r="G4754" s="819"/>
      <c r="H4754" s="774">
        <v>1</v>
      </c>
      <c r="I4754" s="819">
        <f t="shared" si="150"/>
        <v>0</v>
      </c>
      <c r="J4754" s="819">
        <f t="shared" si="151"/>
        <v>2</v>
      </c>
      <c r="K4754" s="941"/>
    </row>
    <row r="4755" spans="1:11" ht="25.5">
      <c r="A4755" s="15" t="s">
        <v>2463</v>
      </c>
      <c r="B4755" s="93" t="s">
        <v>2624</v>
      </c>
      <c r="C4755" s="768" t="s">
        <v>2516</v>
      </c>
      <c r="D4755" s="20" t="s">
        <v>16848</v>
      </c>
      <c r="E4755" s="826"/>
      <c r="F4755" s="800">
        <v>1</v>
      </c>
      <c r="G4755" s="819"/>
      <c r="H4755" s="774">
        <v>1</v>
      </c>
      <c r="I4755" s="819">
        <f t="shared" si="150"/>
        <v>0</v>
      </c>
      <c r="J4755" s="819">
        <f t="shared" si="151"/>
        <v>2</v>
      </c>
      <c r="K4755" s="941"/>
    </row>
    <row r="4756" spans="1:11" ht="38.25">
      <c r="A4756" s="15" t="s">
        <v>2463</v>
      </c>
      <c r="B4756" s="93" t="s">
        <v>2624</v>
      </c>
      <c r="C4756" s="768" t="s">
        <v>2517</v>
      </c>
      <c r="D4756" s="20" t="s">
        <v>2518</v>
      </c>
      <c r="E4756" s="826"/>
      <c r="F4756" s="800">
        <v>1</v>
      </c>
      <c r="G4756" s="819"/>
      <c r="H4756" s="774">
        <v>1</v>
      </c>
      <c r="I4756" s="819">
        <f t="shared" si="150"/>
        <v>0</v>
      </c>
      <c r="J4756" s="819">
        <f t="shared" si="151"/>
        <v>2</v>
      </c>
      <c r="K4756" s="941"/>
    </row>
    <row r="4757" spans="1:11" ht="25.5">
      <c r="A4757" s="15" t="s">
        <v>2463</v>
      </c>
      <c r="B4757" s="93" t="s">
        <v>2624</v>
      </c>
      <c r="C4757" s="768" t="s">
        <v>2519</v>
      </c>
      <c r="D4757" s="20" t="s">
        <v>16849</v>
      </c>
      <c r="E4757" s="826"/>
      <c r="F4757" s="800">
        <v>1</v>
      </c>
      <c r="G4757" s="819"/>
      <c r="H4757" s="774">
        <v>1</v>
      </c>
      <c r="I4757" s="819">
        <f t="shared" si="150"/>
        <v>0</v>
      </c>
      <c r="J4757" s="819">
        <f t="shared" si="151"/>
        <v>2</v>
      </c>
      <c r="K4757" s="941"/>
    </row>
    <row r="4758" spans="1:11" ht="25.5">
      <c r="A4758" s="15" t="s">
        <v>2463</v>
      </c>
      <c r="B4758" s="93" t="s">
        <v>2624</v>
      </c>
      <c r="C4758" s="768" t="s">
        <v>2520</v>
      </c>
      <c r="D4758" s="20" t="s">
        <v>16850</v>
      </c>
      <c r="E4758" s="826"/>
      <c r="F4758" s="800">
        <v>1</v>
      </c>
      <c r="G4758" s="819"/>
      <c r="H4758" s="774">
        <v>1</v>
      </c>
      <c r="I4758" s="819">
        <f t="shared" si="150"/>
        <v>0</v>
      </c>
      <c r="J4758" s="819">
        <f t="shared" si="151"/>
        <v>2</v>
      </c>
      <c r="K4758" s="941"/>
    </row>
    <row r="4759" spans="1:11" ht="25.5">
      <c r="A4759" s="15" t="s">
        <v>2463</v>
      </c>
      <c r="B4759" s="93" t="s">
        <v>2624</v>
      </c>
      <c r="C4759" s="768" t="s">
        <v>2521</v>
      </c>
      <c r="D4759" s="20" t="s">
        <v>16851</v>
      </c>
      <c r="E4759" s="826"/>
      <c r="F4759" s="800">
        <v>1</v>
      </c>
      <c r="G4759" s="819"/>
      <c r="H4759" s="774">
        <v>1</v>
      </c>
      <c r="I4759" s="819">
        <f t="shared" ref="I4759:I4822" si="152">E4759+G4759</f>
        <v>0</v>
      </c>
      <c r="J4759" s="819">
        <f t="shared" ref="J4759:J4822" si="153">F4759+H4759</f>
        <v>2</v>
      </c>
      <c r="K4759" s="941"/>
    </row>
    <row r="4760" spans="1:11" ht="25.5">
      <c r="A4760" s="15" t="s">
        <v>2463</v>
      </c>
      <c r="B4760" s="93" t="s">
        <v>2624</v>
      </c>
      <c r="C4760" s="768" t="s">
        <v>2522</v>
      </c>
      <c r="D4760" s="20" t="s">
        <v>16852</v>
      </c>
      <c r="E4760" s="826"/>
      <c r="F4760" s="800">
        <v>1</v>
      </c>
      <c r="G4760" s="819"/>
      <c r="H4760" s="774">
        <v>1</v>
      </c>
      <c r="I4760" s="819">
        <f t="shared" si="152"/>
        <v>0</v>
      </c>
      <c r="J4760" s="819">
        <f t="shared" si="153"/>
        <v>2</v>
      </c>
      <c r="K4760" s="941"/>
    </row>
    <row r="4761" spans="1:11" ht="25.5">
      <c r="A4761" s="15" t="s">
        <v>2463</v>
      </c>
      <c r="B4761" s="93" t="s">
        <v>2624</v>
      </c>
      <c r="C4761" s="768" t="s">
        <v>2523</v>
      </c>
      <c r="D4761" s="20" t="s">
        <v>16853</v>
      </c>
      <c r="E4761" s="826"/>
      <c r="F4761" s="800">
        <v>1</v>
      </c>
      <c r="G4761" s="819"/>
      <c r="H4761" s="774">
        <v>1</v>
      </c>
      <c r="I4761" s="819">
        <f t="shared" si="152"/>
        <v>0</v>
      </c>
      <c r="J4761" s="819">
        <f t="shared" si="153"/>
        <v>2</v>
      </c>
      <c r="K4761" s="941"/>
    </row>
    <row r="4762" spans="1:11" ht="25.5">
      <c r="A4762" s="15" t="s">
        <v>2463</v>
      </c>
      <c r="B4762" s="93" t="s">
        <v>2624</v>
      </c>
      <c r="C4762" s="768" t="s">
        <v>2524</v>
      </c>
      <c r="D4762" s="20" t="s">
        <v>16852</v>
      </c>
      <c r="E4762" s="826"/>
      <c r="F4762" s="800">
        <v>1</v>
      </c>
      <c r="G4762" s="819"/>
      <c r="H4762" s="774">
        <v>1</v>
      </c>
      <c r="I4762" s="819">
        <f t="shared" si="152"/>
        <v>0</v>
      </c>
      <c r="J4762" s="819">
        <f t="shared" si="153"/>
        <v>2</v>
      </c>
      <c r="K4762" s="941"/>
    </row>
    <row r="4763" spans="1:11" ht="25.5">
      <c r="A4763" s="15" t="s">
        <v>2463</v>
      </c>
      <c r="B4763" s="93" t="s">
        <v>2624</v>
      </c>
      <c r="C4763" s="768" t="s">
        <v>2525</v>
      </c>
      <c r="D4763" s="20" t="s">
        <v>16854</v>
      </c>
      <c r="E4763" s="826"/>
      <c r="F4763" s="800">
        <v>1</v>
      </c>
      <c r="G4763" s="819"/>
      <c r="H4763" s="774">
        <v>1</v>
      </c>
      <c r="I4763" s="819">
        <f t="shared" si="152"/>
        <v>0</v>
      </c>
      <c r="J4763" s="819">
        <f t="shared" si="153"/>
        <v>2</v>
      </c>
      <c r="K4763" s="941"/>
    </row>
    <row r="4764" spans="1:11" ht="25.5">
      <c r="A4764" s="15" t="s">
        <v>2463</v>
      </c>
      <c r="B4764" s="93" t="s">
        <v>2624</v>
      </c>
      <c r="C4764" s="768" t="s">
        <v>2526</v>
      </c>
      <c r="D4764" s="20" t="s">
        <v>16855</v>
      </c>
      <c r="E4764" s="826"/>
      <c r="F4764" s="800">
        <v>1</v>
      </c>
      <c r="G4764" s="819"/>
      <c r="H4764" s="774">
        <v>1</v>
      </c>
      <c r="I4764" s="819">
        <f t="shared" si="152"/>
        <v>0</v>
      </c>
      <c r="J4764" s="819">
        <f t="shared" si="153"/>
        <v>2</v>
      </c>
      <c r="K4764" s="941"/>
    </row>
    <row r="4765" spans="1:11" ht="38.25">
      <c r="A4765" s="15" t="s">
        <v>2463</v>
      </c>
      <c r="B4765" s="93" t="s">
        <v>2624</v>
      </c>
      <c r="C4765" s="768" t="s">
        <v>2527</v>
      </c>
      <c r="D4765" s="20" t="s">
        <v>16856</v>
      </c>
      <c r="E4765" s="826"/>
      <c r="F4765" s="800">
        <v>1</v>
      </c>
      <c r="G4765" s="819"/>
      <c r="H4765" s="774">
        <v>1</v>
      </c>
      <c r="I4765" s="819">
        <f t="shared" si="152"/>
        <v>0</v>
      </c>
      <c r="J4765" s="819">
        <f t="shared" si="153"/>
        <v>2</v>
      </c>
      <c r="K4765" s="941"/>
    </row>
    <row r="4766" spans="1:11" ht="38.25">
      <c r="A4766" s="15" t="s">
        <v>2463</v>
      </c>
      <c r="B4766" s="93" t="s">
        <v>2624</v>
      </c>
      <c r="C4766" s="768" t="s">
        <v>2528</v>
      </c>
      <c r="D4766" s="20" t="s">
        <v>16857</v>
      </c>
      <c r="E4766" s="826"/>
      <c r="F4766" s="800">
        <v>1</v>
      </c>
      <c r="G4766" s="819"/>
      <c r="H4766" s="774">
        <v>1</v>
      </c>
      <c r="I4766" s="819">
        <f t="shared" si="152"/>
        <v>0</v>
      </c>
      <c r="J4766" s="819">
        <f t="shared" si="153"/>
        <v>2</v>
      </c>
      <c r="K4766" s="941"/>
    </row>
    <row r="4767" spans="1:11" ht="25.5">
      <c r="A4767" s="15" t="s">
        <v>2463</v>
      </c>
      <c r="B4767" s="93" t="s">
        <v>2624</v>
      </c>
      <c r="C4767" s="768" t="s">
        <v>2529</v>
      </c>
      <c r="D4767" s="20" t="s">
        <v>16858</v>
      </c>
      <c r="E4767" s="826"/>
      <c r="F4767" s="800">
        <v>1</v>
      </c>
      <c r="G4767" s="819"/>
      <c r="H4767" s="774">
        <v>1</v>
      </c>
      <c r="I4767" s="819">
        <f t="shared" si="152"/>
        <v>0</v>
      </c>
      <c r="J4767" s="819">
        <f t="shared" si="153"/>
        <v>2</v>
      </c>
      <c r="K4767" s="941"/>
    </row>
    <row r="4768" spans="1:11" ht="25.5">
      <c r="A4768" s="15" t="s">
        <v>2463</v>
      </c>
      <c r="B4768" s="93" t="s">
        <v>2624</v>
      </c>
      <c r="C4768" s="768" t="s">
        <v>2530</v>
      </c>
      <c r="D4768" s="20" t="s">
        <v>16859</v>
      </c>
      <c r="E4768" s="826"/>
      <c r="F4768" s="800">
        <v>1</v>
      </c>
      <c r="G4768" s="819"/>
      <c r="H4768" s="774">
        <v>1</v>
      </c>
      <c r="I4768" s="819">
        <f t="shared" si="152"/>
        <v>0</v>
      </c>
      <c r="J4768" s="819">
        <f t="shared" si="153"/>
        <v>2</v>
      </c>
      <c r="K4768" s="941"/>
    </row>
    <row r="4769" spans="1:11" ht="25.5">
      <c r="A4769" s="15" t="s">
        <v>2463</v>
      </c>
      <c r="B4769" s="93" t="s">
        <v>2624</v>
      </c>
      <c r="C4769" s="768" t="s">
        <v>2531</v>
      </c>
      <c r="D4769" s="20" t="s">
        <v>16860</v>
      </c>
      <c r="E4769" s="826"/>
      <c r="F4769" s="800">
        <v>1</v>
      </c>
      <c r="G4769" s="819"/>
      <c r="H4769" s="774">
        <v>1</v>
      </c>
      <c r="I4769" s="819">
        <f t="shared" si="152"/>
        <v>0</v>
      </c>
      <c r="J4769" s="819">
        <f t="shared" si="153"/>
        <v>2</v>
      </c>
      <c r="K4769" s="941"/>
    </row>
    <row r="4770" spans="1:11" ht="38.25">
      <c r="A4770" s="15" t="s">
        <v>2463</v>
      </c>
      <c r="B4770" s="93" t="s">
        <v>2624</v>
      </c>
      <c r="C4770" s="768" t="s">
        <v>2532</v>
      </c>
      <c r="D4770" s="20" t="s">
        <v>16861</v>
      </c>
      <c r="E4770" s="826"/>
      <c r="F4770" s="800">
        <v>1</v>
      </c>
      <c r="G4770" s="819"/>
      <c r="H4770" s="774">
        <v>1</v>
      </c>
      <c r="I4770" s="819">
        <f t="shared" si="152"/>
        <v>0</v>
      </c>
      <c r="J4770" s="819">
        <f t="shared" si="153"/>
        <v>2</v>
      </c>
      <c r="K4770" s="941"/>
    </row>
    <row r="4771" spans="1:11" ht="25.5">
      <c r="A4771" s="15" t="s">
        <v>2463</v>
      </c>
      <c r="B4771" s="93" t="s">
        <v>2624</v>
      </c>
      <c r="C4771" s="768" t="s">
        <v>2533</v>
      </c>
      <c r="D4771" s="20" t="s">
        <v>16862</v>
      </c>
      <c r="E4771" s="826"/>
      <c r="F4771" s="800">
        <v>1</v>
      </c>
      <c r="G4771" s="819"/>
      <c r="H4771" s="774">
        <v>1</v>
      </c>
      <c r="I4771" s="819">
        <f t="shared" si="152"/>
        <v>0</v>
      </c>
      <c r="J4771" s="819">
        <f t="shared" si="153"/>
        <v>2</v>
      </c>
      <c r="K4771" s="941"/>
    </row>
    <row r="4772" spans="1:11" ht="38.25">
      <c r="A4772" s="15" t="s">
        <v>2463</v>
      </c>
      <c r="B4772" s="93" t="s">
        <v>2624</v>
      </c>
      <c r="C4772" s="768" t="s">
        <v>2534</v>
      </c>
      <c r="D4772" s="20" t="s">
        <v>16863</v>
      </c>
      <c r="E4772" s="826"/>
      <c r="F4772" s="800">
        <v>1</v>
      </c>
      <c r="G4772" s="819"/>
      <c r="H4772" s="774">
        <v>1</v>
      </c>
      <c r="I4772" s="819">
        <f t="shared" si="152"/>
        <v>0</v>
      </c>
      <c r="J4772" s="819">
        <f t="shared" si="153"/>
        <v>2</v>
      </c>
      <c r="K4772" s="941"/>
    </row>
    <row r="4773" spans="1:11" ht="38.25">
      <c r="A4773" s="15" t="s">
        <v>2463</v>
      </c>
      <c r="B4773" s="93" t="s">
        <v>2624</v>
      </c>
      <c r="C4773" s="768" t="s">
        <v>2535</v>
      </c>
      <c r="D4773" s="20" t="s">
        <v>16864</v>
      </c>
      <c r="E4773" s="826"/>
      <c r="F4773" s="800">
        <v>1</v>
      </c>
      <c r="G4773" s="819"/>
      <c r="H4773" s="774">
        <v>1</v>
      </c>
      <c r="I4773" s="819">
        <f t="shared" si="152"/>
        <v>0</v>
      </c>
      <c r="J4773" s="819">
        <f t="shared" si="153"/>
        <v>2</v>
      </c>
      <c r="K4773" s="941"/>
    </row>
    <row r="4774" spans="1:11" ht="38.25">
      <c r="A4774" s="15" t="s">
        <v>2463</v>
      </c>
      <c r="B4774" s="93" t="s">
        <v>2624</v>
      </c>
      <c r="C4774" s="768" t="s">
        <v>2536</v>
      </c>
      <c r="D4774" s="20" t="s">
        <v>4908</v>
      </c>
      <c r="E4774" s="826"/>
      <c r="F4774" s="800">
        <v>1</v>
      </c>
      <c r="G4774" s="819">
        <v>4</v>
      </c>
      <c r="H4774" s="774">
        <v>10</v>
      </c>
      <c r="I4774" s="819">
        <f t="shared" si="152"/>
        <v>4</v>
      </c>
      <c r="J4774" s="819">
        <f t="shared" si="153"/>
        <v>11</v>
      </c>
      <c r="K4774" s="941"/>
    </row>
    <row r="4775" spans="1:11" ht="25.5">
      <c r="A4775" s="15" t="s">
        <v>2463</v>
      </c>
      <c r="B4775" s="93" t="s">
        <v>2624</v>
      </c>
      <c r="C4775" s="768" t="s">
        <v>2537</v>
      </c>
      <c r="D4775" s="20" t="s">
        <v>4909</v>
      </c>
      <c r="E4775" s="826"/>
      <c r="F4775" s="800">
        <v>1</v>
      </c>
      <c r="G4775" s="819"/>
      <c r="H4775" s="774">
        <v>1</v>
      </c>
      <c r="I4775" s="819">
        <f t="shared" si="152"/>
        <v>0</v>
      </c>
      <c r="J4775" s="819">
        <f t="shared" si="153"/>
        <v>2</v>
      </c>
      <c r="K4775" s="941"/>
    </row>
    <row r="4776" spans="1:11" ht="25.5">
      <c r="A4776" s="15" t="s">
        <v>2463</v>
      </c>
      <c r="B4776" s="93" t="s">
        <v>2624</v>
      </c>
      <c r="C4776" s="768" t="s">
        <v>2538</v>
      </c>
      <c r="D4776" s="20" t="s">
        <v>4892</v>
      </c>
      <c r="E4776" s="826"/>
      <c r="F4776" s="800">
        <v>1</v>
      </c>
      <c r="G4776" s="819"/>
      <c r="H4776" s="774">
        <v>1</v>
      </c>
      <c r="I4776" s="819">
        <f t="shared" si="152"/>
        <v>0</v>
      </c>
      <c r="J4776" s="819">
        <f t="shared" si="153"/>
        <v>2</v>
      </c>
      <c r="K4776" s="941"/>
    </row>
    <row r="4777" spans="1:11" ht="25.5">
      <c r="A4777" s="15" t="s">
        <v>2463</v>
      </c>
      <c r="B4777" s="93" t="s">
        <v>2624</v>
      </c>
      <c r="C4777" s="768" t="s">
        <v>2539</v>
      </c>
      <c r="D4777" s="20" t="s">
        <v>4000</v>
      </c>
      <c r="E4777" s="826"/>
      <c r="F4777" s="800">
        <v>1</v>
      </c>
      <c r="G4777" s="819"/>
      <c r="H4777" s="774">
        <v>1</v>
      </c>
      <c r="I4777" s="819">
        <f t="shared" si="152"/>
        <v>0</v>
      </c>
      <c r="J4777" s="819">
        <f t="shared" si="153"/>
        <v>2</v>
      </c>
      <c r="K4777" s="941"/>
    </row>
    <row r="4778" spans="1:11" ht="38.25">
      <c r="A4778" s="15" t="s">
        <v>2463</v>
      </c>
      <c r="B4778" s="93" t="s">
        <v>2624</v>
      </c>
      <c r="C4778" s="768" t="s">
        <v>2540</v>
      </c>
      <c r="D4778" s="20" t="s">
        <v>3689</v>
      </c>
      <c r="E4778" s="826"/>
      <c r="F4778" s="800">
        <v>1</v>
      </c>
      <c r="G4778" s="819"/>
      <c r="H4778" s="774">
        <v>1</v>
      </c>
      <c r="I4778" s="819">
        <f t="shared" si="152"/>
        <v>0</v>
      </c>
      <c r="J4778" s="819">
        <f t="shared" si="153"/>
        <v>2</v>
      </c>
      <c r="K4778" s="941"/>
    </row>
    <row r="4779" spans="1:11" ht="25.5">
      <c r="A4779" s="15" t="s">
        <v>2463</v>
      </c>
      <c r="B4779" s="93" t="s">
        <v>2624</v>
      </c>
      <c r="C4779" s="768" t="s">
        <v>2541</v>
      </c>
      <c r="D4779" s="20" t="s">
        <v>4001</v>
      </c>
      <c r="E4779" s="826"/>
      <c r="F4779" s="800">
        <v>1</v>
      </c>
      <c r="G4779" s="819"/>
      <c r="H4779" s="774">
        <v>1</v>
      </c>
      <c r="I4779" s="819">
        <f t="shared" si="152"/>
        <v>0</v>
      </c>
      <c r="J4779" s="819">
        <f t="shared" si="153"/>
        <v>2</v>
      </c>
      <c r="K4779" s="941"/>
    </row>
    <row r="4780" spans="1:11" ht="51">
      <c r="A4780" s="15" t="s">
        <v>2463</v>
      </c>
      <c r="B4780" s="93" t="s">
        <v>2624</v>
      </c>
      <c r="C4780" s="768" t="s">
        <v>2542</v>
      </c>
      <c r="D4780" s="20" t="s">
        <v>16865</v>
      </c>
      <c r="E4780" s="826"/>
      <c r="F4780" s="800">
        <v>1</v>
      </c>
      <c r="G4780" s="819">
        <v>12547</v>
      </c>
      <c r="H4780" s="774">
        <v>10900</v>
      </c>
      <c r="I4780" s="819">
        <f t="shared" si="152"/>
        <v>12547</v>
      </c>
      <c r="J4780" s="819">
        <f t="shared" si="153"/>
        <v>10901</v>
      </c>
      <c r="K4780" s="941"/>
    </row>
    <row r="4781" spans="1:11" ht="38.25">
      <c r="A4781" s="15" t="s">
        <v>2463</v>
      </c>
      <c r="B4781" s="93" t="s">
        <v>2624</v>
      </c>
      <c r="C4781" s="768" t="s">
        <v>2543</v>
      </c>
      <c r="D4781" s="20" t="s">
        <v>16866</v>
      </c>
      <c r="E4781" s="826"/>
      <c r="F4781" s="800">
        <v>1</v>
      </c>
      <c r="G4781" s="819"/>
      <c r="H4781" s="774">
        <v>1</v>
      </c>
      <c r="I4781" s="819">
        <f t="shared" si="152"/>
        <v>0</v>
      </c>
      <c r="J4781" s="819">
        <f t="shared" si="153"/>
        <v>2</v>
      </c>
      <c r="K4781" s="941"/>
    </row>
    <row r="4782" spans="1:11" ht="38.25">
      <c r="A4782" s="15" t="s">
        <v>2463</v>
      </c>
      <c r="B4782" s="93" t="s">
        <v>2624</v>
      </c>
      <c r="C4782" s="768" t="s">
        <v>2544</v>
      </c>
      <c r="D4782" s="20" t="s">
        <v>16867</v>
      </c>
      <c r="E4782" s="826"/>
      <c r="F4782" s="800">
        <v>1</v>
      </c>
      <c r="G4782" s="819"/>
      <c r="H4782" s="774">
        <v>1</v>
      </c>
      <c r="I4782" s="819">
        <f t="shared" si="152"/>
        <v>0</v>
      </c>
      <c r="J4782" s="819">
        <f t="shared" si="153"/>
        <v>2</v>
      </c>
      <c r="K4782" s="941"/>
    </row>
    <row r="4783" spans="1:11" ht="38.25">
      <c r="A4783" s="15" t="s">
        <v>2463</v>
      </c>
      <c r="B4783" s="93" t="s">
        <v>2624</v>
      </c>
      <c r="C4783" s="768" t="s">
        <v>2545</v>
      </c>
      <c r="D4783" s="20" t="s">
        <v>4910</v>
      </c>
      <c r="E4783" s="826"/>
      <c r="F4783" s="800">
        <v>1</v>
      </c>
      <c r="G4783" s="819"/>
      <c r="H4783" s="774">
        <v>1</v>
      </c>
      <c r="I4783" s="819">
        <f t="shared" si="152"/>
        <v>0</v>
      </c>
      <c r="J4783" s="819">
        <f t="shared" si="153"/>
        <v>2</v>
      </c>
      <c r="K4783" s="941"/>
    </row>
    <row r="4784" spans="1:11" ht="25.5">
      <c r="A4784" s="15" t="s">
        <v>2463</v>
      </c>
      <c r="B4784" s="93" t="s">
        <v>2624</v>
      </c>
      <c r="C4784" s="768" t="s">
        <v>2546</v>
      </c>
      <c r="D4784" s="20" t="s">
        <v>16868</v>
      </c>
      <c r="E4784" s="826"/>
      <c r="F4784" s="800">
        <v>1</v>
      </c>
      <c r="G4784" s="819"/>
      <c r="H4784" s="774">
        <v>1</v>
      </c>
      <c r="I4784" s="819">
        <f t="shared" si="152"/>
        <v>0</v>
      </c>
      <c r="J4784" s="819">
        <f t="shared" si="153"/>
        <v>2</v>
      </c>
      <c r="K4784" s="941"/>
    </row>
    <row r="4785" spans="1:11" ht="25.5">
      <c r="A4785" s="15" t="s">
        <v>2463</v>
      </c>
      <c r="B4785" s="93" t="s">
        <v>2624</v>
      </c>
      <c r="C4785" s="768" t="s">
        <v>2547</v>
      </c>
      <c r="D4785" s="20" t="s">
        <v>16869</v>
      </c>
      <c r="E4785" s="826"/>
      <c r="F4785" s="800">
        <v>1</v>
      </c>
      <c r="G4785" s="819"/>
      <c r="H4785" s="774">
        <v>1</v>
      </c>
      <c r="I4785" s="819">
        <f t="shared" si="152"/>
        <v>0</v>
      </c>
      <c r="J4785" s="819">
        <f t="shared" si="153"/>
        <v>2</v>
      </c>
      <c r="K4785" s="941"/>
    </row>
    <row r="4786" spans="1:11" ht="25.5">
      <c r="A4786" s="15" t="s">
        <v>2463</v>
      </c>
      <c r="B4786" s="93" t="s">
        <v>2624</v>
      </c>
      <c r="C4786" s="768" t="s">
        <v>2548</v>
      </c>
      <c r="D4786" s="20" t="s">
        <v>16870</v>
      </c>
      <c r="E4786" s="826"/>
      <c r="F4786" s="800">
        <v>1</v>
      </c>
      <c r="G4786" s="819"/>
      <c r="H4786" s="774">
        <v>1</v>
      </c>
      <c r="I4786" s="819">
        <f t="shared" si="152"/>
        <v>0</v>
      </c>
      <c r="J4786" s="819">
        <f t="shared" si="153"/>
        <v>2</v>
      </c>
      <c r="K4786" s="941"/>
    </row>
    <row r="4787" spans="1:11" ht="38.25">
      <c r="A4787" s="15" t="s">
        <v>2463</v>
      </c>
      <c r="B4787" s="93" t="s">
        <v>2624</v>
      </c>
      <c r="C4787" s="768" t="s">
        <v>2549</v>
      </c>
      <c r="D4787" s="20" t="s">
        <v>16871</v>
      </c>
      <c r="E4787" s="826"/>
      <c r="F4787" s="800">
        <v>1</v>
      </c>
      <c r="G4787" s="819"/>
      <c r="H4787" s="774">
        <v>1</v>
      </c>
      <c r="I4787" s="819">
        <f t="shared" si="152"/>
        <v>0</v>
      </c>
      <c r="J4787" s="819">
        <f t="shared" si="153"/>
        <v>2</v>
      </c>
      <c r="K4787" s="941"/>
    </row>
    <row r="4788" spans="1:11" ht="25.5">
      <c r="A4788" s="15" t="s">
        <v>2463</v>
      </c>
      <c r="B4788" s="93" t="s">
        <v>2624</v>
      </c>
      <c r="C4788" s="768" t="s">
        <v>2550</v>
      </c>
      <c r="D4788" s="20" t="s">
        <v>16872</v>
      </c>
      <c r="E4788" s="826"/>
      <c r="F4788" s="800">
        <v>1</v>
      </c>
      <c r="G4788" s="819"/>
      <c r="H4788" s="774">
        <v>1</v>
      </c>
      <c r="I4788" s="819">
        <f t="shared" si="152"/>
        <v>0</v>
      </c>
      <c r="J4788" s="819">
        <f t="shared" si="153"/>
        <v>2</v>
      </c>
      <c r="K4788" s="941"/>
    </row>
    <row r="4789" spans="1:11" ht="51">
      <c r="A4789" s="15" t="s">
        <v>2463</v>
      </c>
      <c r="B4789" s="93" t="s">
        <v>2624</v>
      </c>
      <c r="C4789" s="768" t="s">
        <v>2551</v>
      </c>
      <c r="D4789" s="20" t="s">
        <v>4926</v>
      </c>
      <c r="E4789" s="826"/>
      <c r="F4789" s="800">
        <v>1</v>
      </c>
      <c r="G4789" s="819"/>
      <c r="H4789" s="774">
        <v>1</v>
      </c>
      <c r="I4789" s="819">
        <f t="shared" si="152"/>
        <v>0</v>
      </c>
      <c r="J4789" s="819">
        <f t="shared" si="153"/>
        <v>2</v>
      </c>
      <c r="K4789" s="941"/>
    </row>
    <row r="4790" spans="1:11" ht="38.25">
      <c r="A4790" s="15" t="s">
        <v>2463</v>
      </c>
      <c r="B4790" s="93" t="s">
        <v>2624</v>
      </c>
      <c r="C4790" s="768" t="s">
        <v>2552</v>
      </c>
      <c r="D4790" s="20" t="s">
        <v>16873</v>
      </c>
      <c r="E4790" s="826"/>
      <c r="F4790" s="800">
        <v>1</v>
      </c>
      <c r="G4790" s="819"/>
      <c r="H4790" s="774">
        <v>1</v>
      </c>
      <c r="I4790" s="819">
        <f t="shared" si="152"/>
        <v>0</v>
      </c>
      <c r="J4790" s="819">
        <f t="shared" si="153"/>
        <v>2</v>
      </c>
      <c r="K4790" s="941"/>
    </row>
    <row r="4791" spans="1:11" ht="38.25">
      <c r="A4791" s="15" t="s">
        <v>2463</v>
      </c>
      <c r="B4791" s="93" t="s">
        <v>2624</v>
      </c>
      <c r="C4791" s="768" t="s">
        <v>2553</v>
      </c>
      <c r="D4791" s="20" t="s">
        <v>16874</v>
      </c>
      <c r="E4791" s="826"/>
      <c r="F4791" s="800">
        <v>1</v>
      </c>
      <c r="G4791" s="819"/>
      <c r="H4791" s="774">
        <v>1</v>
      </c>
      <c r="I4791" s="819">
        <f t="shared" si="152"/>
        <v>0</v>
      </c>
      <c r="J4791" s="819">
        <f t="shared" si="153"/>
        <v>2</v>
      </c>
      <c r="K4791" s="941"/>
    </row>
    <row r="4792" spans="1:11" ht="38.25">
      <c r="A4792" s="15" t="s">
        <v>2463</v>
      </c>
      <c r="B4792" s="93" t="s">
        <v>2624</v>
      </c>
      <c r="C4792" s="768" t="s">
        <v>2554</v>
      </c>
      <c r="D4792" s="20" t="s">
        <v>4772</v>
      </c>
      <c r="E4792" s="826"/>
      <c r="F4792" s="800">
        <v>1</v>
      </c>
      <c r="G4792" s="819">
        <v>17826</v>
      </c>
      <c r="H4792" s="774">
        <v>16250</v>
      </c>
      <c r="I4792" s="819">
        <f t="shared" si="152"/>
        <v>17826</v>
      </c>
      <c r="J4792" s="819">
        <f t="shared" si="153"/>
        <v>16251</v>
      </c>
      <c r="K4792" s="941"/>
    </row>
    <row r="4793" spans="1:11" ht="25.5">
      <c r="A4793" s="15" t="s">
        <v>2463</v>
      </c>
      <c r="B4793" s="93" t="s">
        <v>2624</v>
      </c>
      <c r="C4793" s="768" t="s">
        <v>2555</v>
      </c>
      <c r="D4793" s="20" t="s">
        <v>6621</v>
      </c>
      <c r="E4793" s="826"/>
      <c r="F4793" s="800">
        <v>1</v>
      </c>
      <c r="G4793" s="819">
        <v>1010</v>
      </c>
      <c r="H4793" s="774">
        <v>620</v>
      </c>
      <c r="I4793" s="819">
        <f t="shared" si="152"/>
        <v>1010</v>
      </c>
      <c r="J4793" s="819">
        <f t="shared" si="153"/>
        <v>621</v>
      </c>
      <c r="K4793" s="941"/>
    </row>
    <row r="4794" spans="1:11" ht="25.5">
      <c r="A4794" s="15" t="s">
        <v>2463</v>
      </c>
      <c r="B4794" s="93" t="s">
        <v>2624</v>
      </c>
      <c r="C4794" s="768" t="s">
        <v>2556</v>
      </c>
      <c r="D4794" s="20" t="s">
        <v>4799</v>
      </c>
      <c r="E4794" s="826"/>
      <c r="F4794" s="800">
        <v>1</v>
      </c>
      <c r="G4794" s="819"/>
      <c r="H4794" s="774">
        <v>1</v>
      </c>
      <c r="I4794" s="819">
        <f t="shared" si="152"/>
        <v>0</v>
      </c>
      <c r="J4794" s="819">
        <f t="shared" si="153"/>
        <v>2</v>
      </c>
      <c r="K4794" s="941"/>
    </row>
    <row r="4795" spans="1:11" ht="25.5">
      <c r="A4795" s="15" t="s">
        <v>2463</v>
      </c>
      <c r="B4795" s="93" t="s">
        <v>2624</v>
      </c>
      <c r="C4795" s="768" t="s">
        <v>2557</v>
      </c>
      <c r="D4795" s="20" t="s">
        <v>6622</v>
      </c>
      <c r="E4795" s="826"/>
      <c r="F4795" s="800">
        <v>1</v>
      </c>
      <c r="G4795" s="819">
        <v>224</v>
      </c>
      <c r="H4795" s="774">
        <v>150</v>
      </c>
      <c r="I4795" s="819">
        <f t="shared" si="152"/>
        <v>224</v>
      </c>
      <c r="J4795" s="819">
        <f t="shared" si="153"/>
        <v>151</v>
      </c>
      <c r="K4795" s="941"/>
    </row>
    <row r="4796" spans="1:11" ht="38.25">
      <c r="A4796" s="15" t="s">
        <v>2463</v>
      </c>
      <c r="B4796" s="93" t="s">
        <v>2624</v>
      </c>
      <c r="C4796" s="768" t="s">
        <v>2558</v>
      </c>
      <c r="D4796" s="20" t="s">
        <v>3690</v>
      </c>
      <c r="E4796" s="826"/>
      <c r="F4796" s="800">
        <v>1</v>
      </c>
      <c r="G4796" s="819">
        <v>518</v>
      </c>
      <c r="H4796" s="774">
        <v>370</v>
      </c>
      <c r="I4796" s="819">
        <f t="shared" si="152"/>
        <v>518</v>
      </c>
      <c r="J4796" s="819">
        <f t="shared" si="153"/>
        <v>371</v>
      </c>
      <c r="K4796" s="941"/>
    </row>
    <row r="4797" spans="1:11" ht="25.5">
      <c r="A4797" s="15" t="s">
        <v>2463</v>
      </c>
      <c r="B4797" s="93" t="s">
        <v>2624</v>
      </c>
      <c r="C4797" s="768" t="s">
        <v>2559</v>
      </c>
      <c r="D4797" s="20" t="s">
        <v>4773</v>
      </c>
      <c r="E4797" s="826"/>
      <c r="F4797" s="800">
        <v>1</v>
      </c>
      <c r="G4797" s="819">
        <v>14987</v>
      </c>
      <c r="H4797" s="774">
        <v>11580</v>
      </c>
      <c r="I4797" s="819">
        <f t="shared" si="152"/>
        <v>14987</v>
      </c>
      <c r="J4797" s="819">
        <f t="shared" si="153"/>
        <v>11581</v>
      </c>
      <c r="K4797" s="941"/>
    </row>
    <row r="4798" spans="1:11" ht="51">
      <c r="A4798" s="15" t="s">
        <v>2463</v>
      </c>
      <c r="B4798" s="93" t="s">
        <v>2624</v>
      </c>
      <c r="C4798" s="768" t="s">
        <v>2560</v>
      </c>
      <c r="D4798" s="20" t="s">
        <v>6623</v>
      </c>
      <c r="E4798" s="826"/>
      <c r="F4798" s="800">
        <v>1</v>
      </c>
      <c r="G4798" s="819">
        <v>10411</v>
      </c>
      <c r="H4798" s="774">
        <v>8780</v>
      </c>
      <c r="I4798" s="819">
        <f t="shared" si="152"/>
        <v>10411</v>
      </c>
      <c r="J4798" s="819">
        <f t="shared" si="153"/>
        <v>8781</v>
      </c>
      <c r="K4798" s="941"/>
    </row>
    <row r="4799" spans="1:11" ht="38.25">
      <c r="A4799" s="15" t="s">
        <v>2463</v>
      </c>
      <c r="B4799" s="93" t="s">
        <v>2624</v>
      </c>
      <c r="C4799" s="768" t="s">
        <v>2561</v>
      </c>
      <c r="D4799" s="20" t="s">
        <v>16875</v>
      </c>
      <c r="E4799" s="826"/>
      <c r="F4799" s="800">
        <v>1</v>
      </c>
      <c r="G4799" s="819"/>
      <c r="H4799" s="774">
        <v>1</v>
      </c>
      <c r="I4799" s="819">
        <f t="shared" si="152"/>
        <v>0</v>
      </c>
      <c r="J4799" s="819">
        <f t="shared" si="153"/>
        <v>2</v>
      </c>
      <c r="K4799" s="941"/>
    </row>
    <row r="4800" spans="1:11" ht="38.25">
      <c r="A4800" s="15" t="s">
        <v>2463</v>
      </c>
      <c r="B4800" s="93" t="s">
        <v>2624</v>
      </c>
      <c r="C4800" s="768" t="s">
        <v>2562</v>
      </c>
      <c r="D4800" s="20" t="s">
        <v>16876</v>
      </c>
      <c r="E4800" s="826"/>
      <c r="F4800" s="800">
        <v>1</v>
      </c>
      <c r="G4800" s="819">
        <v>12934</v>
      </c>
      <c r="H4800" s="774">
        <v>12550</v>
      </c>
      <c r="I4800" s="819">
        <f t="shared" si="152"/>
        <v>12934</v>
      </c>
      <c r="J4800" s="819">
        <f t="shared" si="153"/>
        <v>12551</v>
      </c>
      <c r="K4800" s="941"/>
    </row>
    <row r="4801" spans="1:11" ht="38.25">
      <c r="A4801" s="15" t="s">
        <v>2463</v>
      </c>
      <c r="B4801" s="93" t="s">
        <v>2624</v>
      </c>
      <c r="C4801" s="768" t="s">
        <v>2563</v>
      </c>
      <c r="D4801" s="20" t="s">
        <v>4911</v>
      </c>
      <c r="E4801" s="826"/>
      <c r="F4801" s="800">
        <v>1</v>
      </c>
      <c r="G4801" s="819"/>
      <c r="H4801" s="774">
        <v>1</v>
      </c>
      <c r="I4801" s="819">
        <f t="shared" si="152"/>
        <v>0</v>
      </c>
      <c r="J4801" s="819">
        <f t="shared" si="153"/>
        <v>2</v>
      </c>
      <c r="K4801" s="941"/>
    </row>
    <row r="4802" spans="1:11" ht="25.5">
      <c r="A4802" s="15" t="s">
        <v>2463</v>
      </c>
      <c r="B4802" s="93" t="s">
        <v>2624</v>
      </c>
      <c r="C4802" s="768" t="s">
        <v>2564</v>
      </c>
      <c r="D4802" s="20" t="s">
        <v>2979</v>
      </c>
      <c r="E4802" s="826"/>
      <c r="F4802" s="800">
        <v>1</v>
      </c>
      <c r="G4802" s="819"/>
      <c r="H4802" s="774">
        <v>1</v>
      </c>
      <c r="I4802" s="819">
        <f t="shared" si="152"/>
        <v>0</v>
      </c>
      <c r="J4802" s="819">
        <f t="shared" si="153"/>
        <v>2</v>
      </c>
      <c r="K4802" s="941"/>
    </row>
    <row r="4803" spans="1:11" ht="25.5">
      <c r="A4803" s="15" t="s">
        <v>2463</v>
      </c>
      <c r="B4803" s="93" t="s">
        <v>2624</v>
      </c>
      <c r="C4803" s="768" t="s">
        <v>2565</v>
      </c>
      <c r="D4803" s="20" t="s">
        <v>2980</v>
      </c>
      <c r="E4803" s="826"/>
      <c r="F4803" s="800">
        <v>1</v>
      </c>
      <c r="G4803" s="819"/>
      <c r="H4803" s="774">
        <v>1</v>
      </c>
      <c r="I4803" s="819">
        <f t="shared" si="152"/>
        <v>0</v>
      </c>
      <c r="J4803" s="819">
        <f t="shared" si="153"/>
        <v>2</v>
      </c>
      <c r="K4803" s="941"/>
    </row>
    <row r="4804" spans="1:11" ht="25.5">
      <c r="A4804" s="15" t="s">
        <v>2463</v>
      </c>
      <c r="B4804" s="93" t="s">
        <v>2624</v>
      </c>
      <c r="C4804" s="768" t="s">
        <v>2566</v>
      </c>
      <c r="D4804" s="20" t="s">
        <v>3048</v>
      </c>
      <c r="E4804" s="826"/>
      <c r="F4804" s="800">
        <v>1</v>
      </c>
      <c r="G4804" s="819">
        <v>176</v>
      </c>
      <c r="H4804" s="774">
        <v>100</v>
      </c>
      <c r="I4804" s="819">
        <f t="shared" si="152"/>
        <v>176</v>
      </c>
      <c r="J4804" s="819">
        <f t="shared" si="153"/>
        <v>101</v>
      </c>
      <c r="K4804" s="941"/>
    </row>
    <row r="4805" spans="1:11" ht="38.25">
      <c r="A4805" s="15" t="s">
        <v>2463</v>
      </c>
      <c r="B4805" s="93" t="s">
        <v>2624</v>
      </c>
      <c r="C4805" s="768" t="s">
        <v>2567</v>
      </c>
      <c r="D4805" s="20" t="s">
        <v>4912</v>
      </c>
      <c r="E4805" s="826"/>
      <c r="F4805" s="800">
        <v>1</v>
      </c>
      <c r="G4805" s="819"/>
      <c r="H4805" s="774">
        <v>1</v>
      </c>
      <c r="I4805" s="819">
        <f t="shared" si="152"/>
        <v>0</v>
      </c>
      <c r="J4805" s="819">
        <f t="shared" si="153"/>
        <v>2</v>
      </c>
      <c r="K4805" s="941"/>
    </row>
    <row r="4806" spans="1:11" ht="25.5">
      <c r="A4806" s="15" t="s">
        <v>2463</v>
      </c>
      <c r="B4806" s="93" t="s">
        <v>2624</v>
      </c>
      <c r="C4806" s="768" t="s">
        <v>2568</v>
      </c>
      <c r="D4806" s="20" t="s">
        <v>4913</v>
      </c>
      <c r="E4806" s="826"/>
      <c r="F4806" s="800">
        <v>1</v>
      </c>
      <c r="G4806" s="819"/>
      <c r="H4806" s="774">
        <v>1</v>
      </c>
      <c r="I4806" s="819">
        <f t="shared" si="152"/>
        <v>0</v>
      </c>
      <c r="J4806" s="819">
        <f t="shared" si="153"/>
        <v>2</v>
      </c>
      <c r="K4806" s="941"/>
    </row>
    <row r="4807" spans="1:11" ht="51">
      <c r="A4807" s="15" t="s">
        <v>2463</v>
      </c>
      <c r="B4807" s="93" t="s">
        <v>2624</v>
      </c>
      <c r="C4807" s="768" t="s">
        <v>2569</v>
      </c>
      <c r="D4807" s="20" t="s">
        <v>3452</v>
      </c>
      <c r="E4807" s="826"/>
      <c r="F4807" s="800">
        <v>1</v>
      </c>
      <c r="G4807" s="819"/>
      <c r="H4807" s="774">
        <v>5</v>
      </c>
      <c r="I4807" s="819">
        <f t="shared" si="152"/>
        <v>0</v>
      </c>
      <c r="J4807" s="819">
        <f t="shared" si="153"/>
        <v>6</v>
      </c>
      <c r="K4807" s="941"/>
    </row>
    <row r="4808" spans="1:11" ht="38.25">
      <c r="A4808" s="15" t="s">
        <v>2463</v>
      </c>
      <c r="B4808" s="93" t="s">
        <v>2624</v>
      </c>
      <c r="C4808" s="768" t="s">
        <v>2570</v>
      </c>
      <c r="D4808" s="20" t="s">
        <v>16877</v>
      </c>
      <c r="E4808" s="826"/>
      <c r="F4808" s="800">
        <v>1</v>
      </c>
      <c r="G4808" s="819"/>
      <c r="H4808" s="774">
        <v>1</v>
      </c>
      <c r="I4808" s="819">
        <f t="shared" si="152"/>
        <v>0</v>
      </c>
      <c r="J4808" s="819">
        <f t="shared" si="153"/>
        <v>2</v>
      </c>
      <c r="K4808" s="941"/>
    </row>
    <row r="4809" spans="1:11" ht="38.25">
      <c r="A4809" s="15" t="s">
        <v>2463</v>
      </c>
      <c r="B4809" s="93" t="s">
        <v>2624</v>
      </c>
      <c r="C4809" s="768" t="s">
        <v>2571</v>
      </c>
      <c r="D4809" s="20" t="s">
        <v>16878</v>
      </c>
      <c r="E4809" s="826"/>
      <c r="F4809" s="800">
        <v>1</v>
      </c>
      <c r="G4809" s="819"/>
      <c r="H4809" s="774">
        <v>1</v>
      </c>
      <c r="I4809" s="819">
        <f t="shared" si="152"/>
        <v>0</v>
      </c>
      <c r="J4809" s="819">
        <f t="shared" si="153"/>
        <v>2</v>
      </c>
      <c r="K4809" s="941"/>
    </row>
    <row r="4810" spans="1:11" ht="38.25">
      <c r="A4810" s="15" t="s">
        <v>2463</v>
      </c>
      <c r="B4810" s="93" t="s">
        <v>2624</v>
      </c>
      <c r="C4810" s="768" t="s">
        <v>2572</v>
      </c>
      <c r="D4810" s="20" t="s">
        <v>4893</v>
      </c>
      <c r="E4810" s="826"/>
      <c r="F4810" s="800">
        <v>1</v>
      </c>
      <c r="G4810" s="819"/>
      <c r="H4810" s="774">
        <v>1</v>
      </c>
      <c r="I4810" s="819">
        <f t="shared" si="152"/>
        <v>0</v>
      </c>
      <c r="J4810" s="819">
        <f t="shared" si="153"/>
        <v>2</v>
      </c>
      <c r="K4810" s="941"/>
    </row>
    <row r="4811" spans="1:11" ht="25.5">
      <c r="A4811" s="15" t="s">
        <v>2463</v>
      </c>
      <c r="B4811" s="93" t="s">
        <v>2624</v>
      </c>
      <c r="C4811" s="768" t="s">
        <v>2573</v>
      </c>
      <c r="D4811" s="20" t="s">
        <v>4894</v>
      </c>
      <c r="E4811" s="826"/>
      <c r="F4811" s="800">
        <v>1</v>
      </c>
      <c r="G4811" s="819"/>
      <c r="H4811" s="774">
        <v>1</v>
      </c>
      <c r="I4811" s="819">
        <f t="shared" si="152"/>
        <v>0</v>
      </c>
      <c r="J4811" s="819">
        <f t="shared" si="153"/>
        <v>2</v>
      </c>
      <c r="K4811" s="941"/>
    </row>
    <row r="4812" spans="1:11" ht="25.5">
      <c r="A4812" s="15" t="s">
        <v>2463</v>
      </c>
      <c r="B4812" s="93" t="s">
        <v>2624</v>
      </c>
      <c r="C4812" s="768" t="s">
        <v>2574</v>
      </c>
      <c r="D4812" s="20" t="s">
        <v>4895</v>
      </c>
      <c r="E4812" s="826"/>
      <c r="F4812" s="800">
        <v>1</v>
      </c>
      <c r="G4812" s="819"/>
      <c r="H4812" s="774">
        <v>1</v>
      </c>
      <c r="I4812" s="819">
        <f t="shared" si="152"/>
        <v>0</v>
      </c>
      <c r="J4812" s="819">
        <f t="shared" si="153"/>
        <v>2</v>
      </c>
      <c r="K4812" s="941"/>
    </row>
    <row r="4813" spans="1:11" ht="25.5">
      <c r="A4813" s="15" t="s">
        <v>2463</v>
      </c>
      <c r="B4813" s="93" t="s">
        <v>2624</v>
      </c>
      <c r="C4813" s="768" t="s">
        <v>2575</v>
      </c>
      <c r="D4813" s="20" t="s">
        <v>4896</v>
      </c>
      <c r="E4813" s="826"/>
      <c r="F4813" s="800">
        <v>1</v>
      </c>
      <c r="G4813" s="819"/>
      <c r="H4813" s="774">
        <v>1</v>
      </c>
      <c r="I4813" s="819">
        <f t="shared" si="152"/>
        <v>0</v>
      </c>
      <c r="J4813" s="819">
        <f t="shared" si="153"/>
        <v>2</v>
      </c>
      <c r="K4813" s="941"/>
    </row>
    <row r="4814" spans="1:11" ht="38.25">
      <c r="A4814" s="15" t="s">
        <v>2463</v>
      </c>
      <c r="B4814" s="93" t="s">
        <v>2624</v>
      </c>
      <c r="C4814" s="768" t="s">
        <v>2576</v>
      </c>
      <c r="D4814" s="20" t="s">
        <v>4897</v>
      </c>
      <c r="E4814" s="826"/>
      <c r="F4814" s="800">
        <v>1</v>
      </c>
      <c r="G4814" s="819"/>
      <c r="H4814" s="774">
        <v>1</v>
      </c>
      <c r="I4814" s="819">
        <f t="shared" si="152"/>
        <v>0</v>
      </c>
      <c r="J4814" s="819">
        <f t="shared" si="153"/>
        <v>2</v>
      </c>
      <c r="K4814" s="941"/>
    </row>
    <row r="4815" spans="1:11" ht="25.5">
      <c r="A4815" s="15" t="s">
        <v>2463</v>
      </c>
      <c r="B4815" s="93" t="s">
        <v>2624</v>
      </c>
      <c r="C4815" s="768" t="s">
        <v>2577</v>
      </c>
      <c r="D4815" s="20" t="s">
        <v>4898</v>
      </c>
      <c r="E4815" s="826"/>
      <c r="F4815" s="800">
        <v>1</v>
      </c>
      <c r="G4815" s="819"/>
      <c r="H4815" s="774">
        <v>1</v>
      </c>
      <c r="I4815" s="819">
        <f t="shared" si="152"/>
        <v>0</v>
      </c>
      <c r="J4815" s="819">
        <f t="shared" si="153"/>
        <v>2</v>
      </c>
      <c r="K4815" s="941"/>
    </row>
    <row r="4816" spans="1:11" ht="51">
      <c r="A4816" s="15" t="s">
        <v>2463</v>
      </c>
      <c r="B4816" s="93" t="s">
        <v>2624</v>
      </c>
      <c r="C4816" s="768" t="s">
        <v>2578</v>
      </c>
      <c r="D4816" s="20" t="s">
        <v>4899</v>
      </c>
      <c r="E4816" s="826"/>
      <c r="F4816" s="800">
        <v>1</v>
      </c>
      <c r="G4816" s="819"/>
      <c r="H4816" s="774">
        <v>1</v>
      </c>
      <c r="I4816" s="819">
        <f t="shared" si="152"/>
        <v>0</v>
      </c>
      <c r="J4816" s="819">
        <f t="shared" si="153"/>
        <v>2</v>
      </c>
      <c r="K4816" s="941"/>
    </row>
    <row r="4817" spans="1:11" ht="38.25">
      <c r="A4817" s="15" t="s">
        <v>2463</v>
      </c>
      <c r="B4817" s="93" t="s">
        <v>2624</v>
      </c>
      <c r="C4817" s="768" t="s">
        <v>2579</v>
      </c>
      <c r="D4817" s="20" t="s">
        <v>16879</v>
      </c>
      <c r="E4817" s="826"/>
      <c r="F4817" s="800">
        <v>1</v>
      </c>
      <c r="G4817" s="819"/>
      <c r="H4817" s="774">
        <v>1</v>
      </c>
      <c r="I4817" s="819">
        <f t="shared" si="152"/>
        <v>0</v>
      </c>
      <c r="J4817" s="819">
        <f t="shared" si="153"/>
        <v>2</v>
      </c>
      <c r="K4817" s="941"/>
    </row>
    <row r="4818" spans="1:11" ht="25.5">
      <c r="A4818" s="15" t="s">
        <v>2463</v>
      </c>
      <c r="B4818" s="93" t="s">
        <v>2624</v>
      </c>
      <c r="C4818" s="768" t="s">
        <v>2580</v>
      </c>
      <c r="D4818" s="20" t="s">
        <v>16880</v>
      </c>
      <c r="E4818" s="826"/>
      <c r="F4818" s="800">
        <v>1</v>
      </c>
      <c r="G4818" s="819"/>
      <c r="H4818" s="774">
        <v>1</v>
      </c>
      <c r="I4818" s="819">
        <f t="shared" si="152"/>
        <v>0</v>
      </c>
      <c r="J4818" s="819">
        <f t="shared" si="153"/>
        <v>2</v>
      </c>
      <c r="K4818" s="941"/>
    </row>
    <row r="4819" spans="1:11" ht="25.5">
      <c r="A4819" s="15" t="s">
        <v>2463</v>
      </c>
      <c r="B4819" s="93" t="s">
        <v>2624</v>
      </c>
      <c r="C4819" s="768" t="s">
        <v>2581</v>
      </c>
      <c r="D4819" s="20" t="s">
        <v>4900</v>
      </c>
      <c r="E4819" s="826"/>
      <c r="F4819" s="800">
        <v>1</v>
      </c>
      <c r="G4819" s="819"/>
      <c r="H4819" s="774">
        <v>1</v>
      </c>
      <c r="I4819" s="819">
        <f t="shared" si="152"/>
        <v>0</v>
      </c>
      <c r="J4819" s="819">
        <f t="shared" si="153"/>
        <v>2</v>
      </c>
      <c r="K4819" s="941"/>
    </row>
    <row r="4820" spans="1:11" ht="25.5">
      <c r="A4820" s="15" t="s">
        <v>2463</v>
      </c>
      <c r="B4820" s="93" t="s">
        <v>2624</v>
      </c>
      <c r="C4820" s="768" t="s">
        <v>2582</v>
      </c>
      <c r="D4820" s="20" t="s">
        <v>4901</v>
      </c>
      <c r="E4820" s="826"/>
      <c r="F4820" s="800">
        <v>1</v>
      </c>
      <c r="G4820" s="819"/>
      <c r="H4820" s="774">
        <v>1</v>
      </c>
      <c r="I4820" s="819">
        <f t="shared" si="152"/>
        <v>0</v>
      </c>
      <c r="J4820" s="819">
        <f t="shared" si="153"/>
        <v>2</v>
      </c>
      <c r="K4820" s="941"/>
    </row>
    <row r="4821" spans="1:11" ht="25.5">
      <c r="A4821" s="15" t="s">
        <v>2463</v>
      </c>
      <c r="B4821" s="93" t="s">
        <v>2624</v>
      </c>
      <c r="C4821" s="768" t="s">
        <v>2583</v>
      </c>
      <c r="D4821" s="20" t="s">
        <v>4902</v>
      </c>
      <c r="E4821" s="826"/>
      <c r="F4821" s="800">
        <v>1</v>
      </c>
      <c r="G4821" s="819"/>
      <c r="H4821" s="774">
        <v>1</v>
      </c>
      <c r="I4821" s="819">
        <f t="shared" si="152"/>
        <v>0</v>
      </c>
      <c r="J4821" s="819">
        <f t="shared" si="153"/>
        <v>2</v>
      </c>
      <c r="K4821" s="941"/>
    </row>
    <row r="4822" spans="1:11" ht="25.5">
      <c r="A4822" s="15" t="s">
        <v>2463</v>
      </c>
      <c r="B4822" s="93" t="s">
        <v>2624</v>
      </c>
      <c r="C4822" s="768" t="s">
        <v>2584</v>
      </c>
      <c r="D4822" s="20" t="s">
        <v>4903</v>
      </c>
      <c r="E4822" s="826"/>
      <c r="F4822" s="800">
        <v>1</v>
      </c>
      <c r="G4822" s="819"/>
      <c r="H4822" s="774">
        <v>1</v>
      </c>
      <c r="I4822" s="819">
        <f t="shared" si="152"/>
        <v>0</v>
      </c>
      <c r="J4822" s="819">
        <f t="shared" si="153"/>
        <v>2</v>
      </c>
      <c r="K4822" s="941"/>
    </row>
    <row r="4823" spans="1:11" ht="25.5">
      <c r="A4823" s="15" t="s">
        <v>2463</v>
      </c>
      <c r="B4823" s="93" t="s">
        <v>2624</v>
      </c>
      <c r="C4823" s="768" t="s">
        <v>2585</v>
      </c>
      <c r="D4823" s="20" t="s">
        <v>3049</v>
      </c>
      <c r="E4823" s="826"/>
      <c r="F4823" s="800">
        <v>1</v>
      </c>
      <c r="G4823" s="819"/>
      <c r="H4823" s="774">
        <v>1</v>
      </c>
      <c r="I4823" s="819">
        <f t="shared" ref="I4823:I4886" si="154">E4823+G4823</f>
        <v>0</v>
      </c>
      <c r="J4823" s="819">
        <f t="shared" ref="J4823:J4886" si="155">F4823+H4823</f>
        <v>2</v>
      </c>
      <c r="K4823" s="941"/>
    </row>
    <row r="4824" spans="1:11" ht="25.5">
      <c r="A4824" s="15" t="s">
        <v>2463</v>
      </c>
      <c r="B4824" s="93" t="s">
        <v>2624</v>
      </c>
      <c r="C4824" s="768" t="s">
        <v>2586</v>
      </c>
      <c r="D4824" s="20" t="s">
        <v>4904</v>
      </c>
      <c r="E4824" s="826"/>
      <c r="F4824" s="800">
        <v>1</v>
      </c>
      <c r="G4824" s="819"/>
      <c r="H4824" s="774">
        <v>1</v>
      </c>
      <c r="I4824" s="819">
        <f t="shared" si="154"/>
        <v>0</v>
      </c>
      <c r="J4824" s="819">
        <f t="shared" si="155"/>
        <v>2</v>
      </c>
      <c r="K4824" s="941"/>
    </row>
    <row r="4825" spans="1:11" ht="38.25">
      <c r="A4825" s="15" t="s">
        <v>2463</v>
      </c>
      <c r="B4825" s="93" t="s">
        <v>2624</v>
      </c>
      <c r="C4825" s="768" t="s">
        <v>2587</v>
      </c>
      <c r="D4825" s="20" t="s">
        <v>4774</v>
      </c>
      <c r="E4825" s="826"/>
      <c r="F4825" s="800">
        <v>1</v>
      </c>
      <c r="G4825" s="819"/>
      <c r="H4825" s="774">
        <v>1</v>
      </c>
      <c r="I4825" s="819">
        <f t="shared" si="154"/>
        <v>0</v>
      </c>
      <c r="J4825" s="819">
        <f t="shared" si="155"/>
        <v>2</v>
      </c>
      <c r="K4825" s="941"/>
    </row>
    <row r="4826" spans="1:11" ht="38.25">
      <c r="A4826" s="15" t="s">
        <v>2463</v>
      </c>
      <c r="B4826" s="93" t="s">
        <v>2624</v>
      </c>
      <c r="C4826" s="768" t="s">
        <v>2588</v>
      </c>
      <c r="D4826" s="20" t="s">
        <v>16881</v>
      </c>
      <c r="E4826" s="826"/>
      <c r="F4826" s="800">
        <v>1</v>
      </c>
      <c r="G4826" s="819"/>
      <c r="H4826" s="774">
        <v>1</v>
      </c>
      <c r="I4826" s="819">
        <f t="shared" si="154"/>
        <v>0</v>
      </c>
      <c r="J4826" s="819">
        <f t="shared" si="155"/>
        <v>2</v>
      </c>
      <c r="K4826" s="941"/>
    </row>
    <row r="4827" spans="1:11" ht="25.5">
      <c r="A4827" s="15" t="s">
        <v>2463</v>
      </c>
      <c r="B4827" s="93" t="s">
        <v>2624</v>
      </c>
      <c r="C4827" s="768" t="s">
        <v>2589</v>
      </c>
      <c r="D4827" s="20" t="s">
        <v>16882</v>
      </c>
      <c r="E4827" s="826"/>
      <c r="F4827" s="800">
        <v>1</v>
      </c>
      <c r="G4827" s="819"/>
      <c r="H4827" s="774">
        <v>1</v>
      </c>
      <c r="I4827" s="819">
        <f t="shared" si="154"/>
        <v>0</v>
      </c>
      <c r="J4827" s="819">
        <f t="shared" si="155"/>
        <v>2</v>
      </c>
      <c r="K4827" s="941"/>
    </row>
    <row r="4828" spans="1:11" ht="25.5">
      <c r="A4828" s="15" t="s">
        <v>2463</v>
      </c>
      <c r="B4828" s="93" t="s">
        <v>2624</v>
      </c>
      <c r="C4828" s="768" t="s">
        <v>2590</v>
      </c>
      <c r="D4828" s="20" t="s">
        <v>4002</v>
      </c>
      <c r="E4828" s="826"/>
      <c r="F4828" s="800">
        <v>1</v>
      </c>
      <c r="G4828" s="819">
        <v>29</v>
      </c>
      <c r="H4828" s="774">
        <v>230</v>
      </c>
      <c r="I4828" s="819">
        <f t="shared" si="154"/>
        <v>29</v>
      </c>
      <c r="J4828" s="819">
        <f t="shared" si="155"/>
        <v>231</v>
      </c>
      <c r="K4828" s="941"/>
    </row>
    <row r="4829" spans="1:11" ht="25.5">
      <c r="A4829" s="15" t="s">
        <v>2463</v>
      </c>
      <c r="B4829" s="93" t="s">
        <v>2624</v>
      </c>
      <c r="C4829" s="768" t="s">
        <v>2591</v>
      </c>
      <c r="D4829" s="20" t="s">
        <v>3691</v>
      </c>
      <c r="E4829" s="826"/>
      <c r="F4829" s="800">
        <v>1</v>
      </c>
      <c r="G4829" s="819"/>
      <c r="H4829" s="774">
        <v>1</v>
      </c>
      <c r="I4829" s="819">
        <f t="shared" si="154"/>
        <v>0</v>
      </c>
      <c r="J4829" s="819">
        <f t="shared" si="155"/>
        <v>2</v>
      </c>
      <c r="K4829" s="941"/>
    </row>
    <row r="4830" spans="1:11" ht="25.5">
      <c r="A4830" s="15" t="s">
        <v>2463</v>
      </c>
      <c r="B4830" s="93" t="s">
        <v>2624</v>
      </c>
      <c r="C4830" s="768" t="s">
        <v>2592</v>
      </c>
      <c r="D4830" s="20" t="s">
        <v>4905</v>
      </c>
      <c r="E4830" s="826"/>
      <c r="F4830" s="800">
        <v>1</v>
      </c>
      <c r="G4830" s="819"/>
      <c r="H4830" s="774">
        <v>1</v>
      </c>
      <c r="I4830" s="819">
        <f t="shared" si="154"/>
        <v>0</v>
      </c>
      <c r="J4830" s="819">
        <f t="shared" si="155"/>
        <v>2</v>
      </c>
      <c r="K4830" s="941"/>
    </row>
    <row r="4831" spans="1:11" ht="25.5">
      <c r="A4831" s="15" t="s">
        <v>2463</v>
      </c>
      <c r="B4831" s="93" t="s">
        <v>2624</v>
      </c>
      <c r="C4831" s="768" t="s">
        <v>2593</v>
      </c>
      <c r="D4831" s="20" t="s">
        <v>4294</v>
      </c>
      <c r="E4831" s="826"/>
      <c r="F4831" s="800">
        <v>1</v>
      </c>
      <c r="G4831" s="819"/>
      <c r="H4831" s="774">
        <v>1</v>
      </c>
      <c r="I4831" s="819">
        <f t="shared" si="154"/>
        <v>0</v>
      </c>
      <c r="J4831" s="819">
        <f t="shared" si="155"/>
        <v>2</v>
      </c>
      <c r="K4831" s="941"/>
    </row>
    <row r="4832" spans="1:11" ht="25.5">
      <c r="A4832" s="15" t="s">
        <v>2463</v>
      </c>
      <c r="B4832" s="93" t="s">
        <v>2624</v>
      </c>
      <c r="C4832" s="768" t="s">
        <v>2594</v>
      </c>
      <c r="D4832" s="20" t="s">
        <v>4295</v>
      </c>
      <c r="E4832" s="826"/>
      <c r="F4832" s="800">
        <v>1</v>
      </c>
      <c r="G4832" s="819"/>
      <c r="H4832" s="774">
        <v>1</v>
      </c>
      <c r="I4832" s="819">
        <f t="shared" si="154"/>
        <v>0</v>
      </c>
      <c r="J4832" s="819">
        <f t="shared" si="155"/>
        <v>2</v>
      </c>
      <c r="K4832" s="941"/>
    </row>
    <row r="4833" spans="1:11" ht="25.5">
      <c r="A4833" s="15" t="s">
        <v>2463</v>
      </c>
      <c r="B4833" s="93" t="s">
        <v>2624</v>
      </c>
      <c r="C4833" s="768" t="s">
        <v>2595</v>
      </c>
      <c r="D4833" s="20" t="s">
        <v>4296</v>
      </c>
      <c r="E4833" s="826"/>
      <c r="F4833" s="800">
        <v>1</v>
      </c>
      <c r="G4833" s="819"/>
      <c r="H4833" s="774">
        <v>1</v>
      </c>
      <c r="I4833" s="819">
        <f t="shared" si="154"/>
        <v>0</v>
      </c>
      <c r="J4833" s="819">
        <f t="shared" si="155"/>
        <v>2</v>
      </c>
      <c r="K4833" s="941"/>
    </row>
    <row r="4834" spans="1:11" ht="38.25">
      <c r="A4834" s="15" t="s">
        <v>2463</v>
      </c>
      <c r="B4834" s="93" t="s">
        <v>2624</v>
      </c>
      <c r="C4834" s="768" t="s">
        <v>2596</v>
      </c>
      <c r="D4834" s="20" t="s">
        <v>4775</v>
      </c>
      <c r="E4834" s="826"/>
      <c r="F4834" s="800">
        <v>1</v>
      </c>
      <c r="G4834" s="819">
        <v>1690</v>
      </c>
      <c r="H4834" s="774">
        <v>2920</v>
      </c>
      <c r="I4834" s="819">
        <f t="shared" si="154"/>
        <v>1690</v>
      </c>
      <c r="J4834" s="819">
        <f t="shared" si="155"/>
        <v>2921</v>
      </c>
      <c r="K4834" s="941"/>
    </row>
    <row r="4835" spans="1:11" ht="38.25">
      <c r="A4835" s="15" t="s">
        <v>2463</v>
      </c>
      <c r="B4835" s="93" t="s">
        <v>2624</v>
      </c>
      <c r="C4835" s="768" t="s">
        <v>2597</v>
      </c>
      <c r="D4835" s="20" t="s">
        <v>16883</v>
      </c>
      <c r="E4835" s="826"/>
      <c r="F4835" s="800">
        <v>1</v>
      </c>
      <c r="G4835" s="819"/>
      <c r="H4835" s="774">
        <v>1</v>
      </c>
      <c r="I4835" s="819">
        <f t="shared" si="154"/>
        <v>0</v>
      </c>
      <c r="J4835" s="819">
        <f t="shared" si="155"/>
        <v>2</v>
      </c>
      <c r="K4835" s="941"/>
    </row>
    <row r="4836" spans="1:11" ht="38.25">
      <c r="A4836" s="15" t="s">
        <v>2463</v>
      </c>
      <c r="B4836" s="93" t="s">
        <v>2624</v>
      </c>
      <c r="C4836" s="768" t="s">
        <v>2598</v>
      </c>
      <c r="D4836" s="20" t="s">
        <v>16884</v>
      </c>
      <c r="E4836" s="826"/>
      <c r="F4836" s="800">
        <v>1</v>
      </c>
      <c r="G4836" s="819"/>
      <c r="H4836" s="774">
        <v>1</v>
      </c>
      <c r="I4836" s="819">
        <f t="shared" si="154"/>
        <v>0</v>
      </c>
      <c r="J4836" s="819">
        <f t="shared" si="155"/>
        <v>2</v>
      </c>
      <c r="K4836" s="941"/>
    </row>
    <row r="4837" spans="1:11" ht="38.25">
      <c r="A4837" s="15" t="s">
        <v>2463</v>
      </c>
      <c r="B4837" s="93" t="s">
        <v>2624</v>
      </c>
      <c r="C4837" s="768" t="s">
        <v>2599</v>
      </c>
      <c r="D4837" s="20" t="s">
        <v>16885</v>
      </c>
      <c r="E4837" s="826"/>
      <c r="F4837" s="800">
        <v>1</v>
      </c>
      <c r="G4837" s="819"/>
      <c r="H4837" s="774">
        <v>1</v>
      </c>
      <c r="I4837" s="819">
        <f t="shared" si="154"/>
        <v>0</v>
      </c>
      <c r="J4837" s="819">
        <f t="shared" si="155"/>
        <v>2</v>
      </c>
      <c r="K4837" s="941"/>
    </row>
    <row r="4838" spans="1:11" ht="25.5">
      <c r="A4838" s="15" t="s">
        <v>2463</v>
      </c>
      <c r="B4838" s="93" t="s">
        <v>2624</v>
      </c>
      <c r="C4838" s="768" t="s">
        <v>2600</v>
      </c>
      <c r="D4838" s="20" t="s">
        <v>16886</v>
      </c>
      <c r="E4838" s="826"/>
      <c r="F4838" s="800">
        <v>1</v>
      </c>
      <c r="G4838" s="819"/>
      <c r="H4838" s="774">
        <v>1</v>
      </c>
      <c r="I4838" s="819">
        <f t="shared" si="154"/>
        <v>0</v>
      </c>
      <c r="J4838" s="819">
        <f t="shared" si="155"/>
        <v>2</v>
      </c>
      <c r="K4838" s="941"/>
    </row>
    <row r="4839" spans="1:11" ht="25.5">
      <c r="A4839" s="15" t="s">
        <v>2463</v>
      </c>
      <c r="B4839" s="93" t="s">
        <v>2624</v>
      </c>
      <c r="C4839" s="768" t="s">
        <v>2601</v>
      </c>
      <c r="D4839" s="20" t="s">
        <v>16887</v>
      </c>
      <c r="E4839" s="826"/>
      <c r="F4839" s="800">
        <v>1</v>
      </c>
      <c r="G4839" s="819"/>
      <c r="H4839" s="774">
        <v>1</v>
      </c>
      <c r="I4839" s="819">
        <f t="shared" si="154"/>
        <v>0</v>
      </c>
      <c r="J4839" s="819">
        <f t="shared" si="155"/>
        <v>2</v>
      </c>
      <c r="K4839" s="941"/>
    </row>
    <row r="4840" spans="1:11" ht="25.5">
      <c r="A4840" s="15" t="s">
        <v>2463</v>
      </c>
      <c r="B4840" s="93" t="s">
        <v>2624</v>
      </c>
      <c r="C4840" s="768" t="s">
        <v>2602</v>
      </c>
      <c r="D4840" s="20" t="s">
        <v>16888</v>
      </c>
      <c r="E4840" s="826"/>
      <c r="F4840" s="800">
        <v>1</v>
      </c>
      <c r="G4840" s="819"/>
      <c r="H4840" s="774">
        <v>1</v>
      </c>
      <c r="I4840" s="819">
        <f t="shared" si="154"/>
        <v>0</v>
      </c>
      <c r="J4840" s="819">
        <f t="shared" si="155"/>
        <v>2</v>
      </c>
      <c r="K4840" s="941"/>
    </row>
    <row r="4841" spans="1:11" ht="38.25">
      <c r="A4841" s="15" t="s">
        <v>2463</v>
      </c>
      <c r="B4841" s="93" t="s">
        <v>2624</v>
      </c>
      <c r="C4841" s="768" t="s">
        <v>2603</v>
      </c>
      <c r="D4841" s="20" t="s">
        <v>16889</v>
      </c>
      <c r="E4841" s="826"/>
      <c r="F4841" s="800">
        <v>1</v>
      </c>
      <c r="G4841" s="819"/>
      <c r="H4841" s="774">
        <v>1</v>
      </c>
      <c r="I4841" s="819">
        <f t="shared" si="154"/>
        <v>0</v>
      </c>
      <c r="J4841" s="819">
        <f t="shared" si="155"/>
        <v>2</v>
      </c>
      <c r="K4841" s="941"/>
    </row>
    <row r="4842" spans="1:11" ht="25.5">
      <c r="A4842" s="15" t="s">
        <v>2463</v>
      </c>
      <c r="B4842" s="93" t="s">
        <v>2624</v>
      </c>
      <c r="C4842" s="768" t="s">
        <v>2604</v>
      </c>
      <c r="D4842" s="20" t="s">
        <v>16890</v>
      </c>
      <c r="E4842" s="826"/>
      <c r="F4842" s="800">
        <v>1</v>
      </c>
      <c r="G4842" s="819"/>
      <c r="H4842" s="774">
        <v>1</v>
      </c>
      <c r="I4842" s="819">
        <f t="shared" si="154"/>
        <v>0</v>
      </c>
      <c r="J4842" s="819">
        <f t="shared" si="155"/>
        <v>2</v>
      </c>
      <c r="K4842" s="941"/>
    </row>
    <row r="4843" spans="1:11" ht="51">
      <c r="A4843" s="15" t="s">
        <v>2463</v>
      </c>
      <c r="B4843" s="93" t="s">
        <v>2624</v>
      </c>
      <c r="C4843" s="768" t="s">
        <v>2605</v>
      </c>
      <c r="D4843" s="20" t="s">
        <v>16891</v>
      </c>
      <c r="E4843" s="826"/>
      <c r="F4843" s="800">
        <v>1</v>
      </c>
      <c r="G4843" s="819"/>
      <c r="H4843" s="774">
        <v>1</v>
      </c>
      <c r="I4843" s="819">
        <f t="shared" si="154"/>
        <v>0</v>
      </c>
      <c r="J4843" s="819">
        <f t="shared" si="155"/>
        <v>2</v>
      </c>
      <c r="K4843" s="941"/>
    </row>
    <row r="4844" spans="1:11" ht="38.25">
      <c r="A4844" s="15" t="s">
        <v>2463</v>
      </c>
      <c r="B4844" s="93" t="s">
        <v>2624</v>
      </c>
      <c r="C4844" s="768" t="s">
        <v>2606</v>
      </c>
      <c r="D4844" s="20" t="s">
        <v>16892</v>
      </c>
      <c r="E4844" s="826"/>
      <c r="F4844" s="800">
        <v>1</v>
      </c>
      <c r="G4844" s="819"/>
      <c r="H4844" s="774">
        <v>1</v>
      </c>
      <c r="I4844" s="819">
        <f t="shared" si="154"/>
        <v>0</v>
      </c>
      <c r="J4844" s="819">
        <f t="shared" si="155"/>
        <v>2</v>
      </c>
      <c r="K4844" s="941"/>
    </row>
    <row r="4845" spans="1:11" ht="38.25">
      <c r="A4845" s="15" t="s">
        <v>2463</v>
      </c>
      <c r="B4845" s="93" t="s">
        <v>2624</v>
      </c>
      <c r="C4845" s="768" t="s">
        <v>2607</v>
      </c>
      <c r="D4845" s="20" t="s">
        <v>16893</v>
      </c>
      <c r="E4845" s="826"/>
      <c r="F4845" s="800">
        <v>1</v>
      </c>
      <c r="G4845" s="819"/>
      <c r="H4845" s="774">
        <v>1</v>
      </c>
      <c r="I4845" s="819">
        <f t="shared" si="154"/>
        <v>0</v>
      </c>
      <c r="J4845" s="819">
        <f t="shared" si="155"/>
        <v>2</v>
      </c>
      <c r="K4845" s="941"/>
    </row>
    <row r="4846" spans="1:11" ht="38.25">
      <c r="A4846" s="15" t="s">
        <v>2463</v>
      </c>
      <c r="B4846" s="93" t="s">
        <v>2624</v>
      </c>
      <c r="C4846" s="768" t="s">
        <v>2608</v>
      </c>
      <c r="D4846" s="20" t="s">
        <v>16894</v>
      </c>
      <c r="E4846" s="826"/>
      <c r="F4846" s="800">
        <v>1</v>
      </c>
      <c r="G4846" s="819"/>
      <c r="H4846" s="774">
        <v>1</v>
      </c>
      <c r="I4846" s="819">
        <f t="shared" si="154"/>
        <v>0</v>
      </c>
      <c r="J4846" s="819">
        <f t="shared" si="155"/>
        <v>2</v>
      </c>
      <c r="K4846" s="941"/>
    </row>
    <row r="4847" spans="1:11" ht="25.5">
      <c r="A4847" s="15" t="s">
        <v>2463</v>
      </c>
      <c r="B4847" s="93" t="s">
        <v>2624</v>
      </c>
      <c r="C4847" s="768" t="s">
        <v>2609</v>
      </c>
      <c r="D4847" s="20" t="s">
        <v>16895</v>
      </c>
      <c r="E4847" s="826"/>
      <c r="F4847" s="800">
        <v>1</v>
      </c>
      <c r="G4847" s="819"/>
      <c r="H4847" s="774">
        <v>1</v>
      </c>
      <c r="I4847" s="819">
        <f t="shared" si="154"/>
        <v>0</v>
      </c>
      <c r="J4847" s="819">
        <f t="shared" si="155"/>
        <v>2</v>
      </c>
      <c r="K4847" s="941"/>
    </row>
    <row r="4848" spans="1:11" ht="25.5">
      <c r="A4848" s="15" t="s">
        <v>2463</v>
      </c>
      <c r="B4848" s="93" t="s">
        <v>2624</v>
      </c>
      <c r="C4848" s="768" t="s">
        <v>2610</v>
      </c>
      <c r="D4848" s="20" t="s">
        <v>16896</v>
      </c>
      <c r="E4848" s="826"/>
      <c r="F4848" s="800">
        <v>1</v>
      </c>
      <c r="G4848" s="819"/>
      <c r="H4848" s="774">
        <v>1</v>
      </c>
      <c r="I4848" s="819">
        <f t="shared" si="154"/>
        <v>0</v>
      </c>
      <c r="J4848" s="819">
        <f t="shared" si="155"/>
        <v>2</v>
      </c>
      <c r="K4848" s="941"/>
    </row>
    <row r="4849" spans="1:11" ht="25.5">
      <c r="A4849" s="15" t="s">
        <v>2463</v>
      </c>
      <c r="B4849" s="93" t="s">
        <v>2624</v>
      </c>
      <c r="C4849" s="768" t="s">
        <v>2611</v>
      </c>
      <c r="D4849" s="20" t="s">
        <v>16897</v>
      </c>
      <c r="E4849" s="826"/>
      <c r="F4849" s="800">
        <v>1</v>
      </c>
      <c r="G4849" s="819"/>
      <c r="H4849" s="774">
        <v>1</v>
      </c>
      <c r="I4849" s="819">
        <f t="shared" si="154"/>
        <v>0</v>
      </c>
      <c r="J4849" s="819">
        <f t="shared" si="155"/>
        <v>2</v>
      </c>
      <c r="K4849" s="941"/>
    </row>
    <row r="4850" spans="1:11" ht="38.25">
      <c r="A4850" s="15" t="s">
        <v>2463</v>
      </c>
      <c r="B4850" s="93" t="s">
        <v>2624</v>
      </c>
      <c r="C4850" s="768" t="s">
        <v>2612</v>
      </c>
      <c r="D4850" s="20" t="s">
        <v>16898</v>
      </c>
      <c r="E4850" s="826"/>
      <c r="F4850" s="800">
        <v>1</v>
      </c>
      <c r="G4850" s="819"/>
      <c r="H4850" s="774">
        <v>1</v>
      </c>
      <c r="I4850" s="819">
        <f t="shared" si="154"/>
        <v>0</v>
      </c>
      <c r="J4850" s="819">
        <f t="shared" si="155"/>
        <v>2</v>
      </c>
      <c r="K4850" s="941"/>
    </row>
    <row r="4851" spans="1:11" ht="25.5">
      <c r="A4851" s="15" t="s">
        <v>2463</v>
      </c>
      <c r="B4851" s="93" t="s">
        <v>2624</v>
      </c>
      <c r="C4851" s="768" t="s">
        <v>2613</v>
      </c>
      <c r="D4851" s="20" t="s">
        <v>16899</v>
      </c>
      <c r="E4851" s="826"/>
      <c r="F4851" s="800">
        <v>1</v>
      </c>
      <c r="G4851" s="819"/>
      <c r="H4851" s="774">
        <v>1</v>
      </c>
      <c r="I4851" s="819">
        <f t="shared" si="154"/>
        <v>0</v>
      </c>
      <c r="J4851" s="819">
        <f t="shared" si="155"/>
        <v>2</v>
      </c>
      <c r="K4851" s="941"/>
    </row>
    <row r="4852" spans="1:11" ht="51">
      <c r="A4852" s="15" t="s">
        <v>2463</v>
      </c>
      <c r="B4852" s="93" t="s">
        <v>2624</v>
      </c>
      <c r="C4852" s="768" t="s">
        <v>2614</v>
      </c>
      <c r="D4852" s="20" t="s">
        <v>16900</v>
      </c>
      <c r="E4852" s="826"/>
      <c r="F4852" s="800">
        <v>1</v>
      </c>
      <c r="G4852" s="819"/>
      <c r="H4852" s="774">
        <v>1</v>
      </c>
      <c r="I4852" s="819">
        <f t="shared" si="154"/>
        <v>0</v>
      </c>
      <c r="J4852" s="819">
        <f t="shared" si="155"/>
        <v>2</v>
      </c>
      <c r="K4852" s="941"/>
    </row>
    <row r="4853" spans="1:11" ht="25.5">
      <c r="A4853" s="15" t="s">
        <v>2463</v>
      </c>
      <c r="B4853" s="93" t="s">
        <v>2624</v>
      </c>
      <c r="C4853" s="768" t="s">
        <v>2615</v>
      </c>
      <c r="D4853" s="20" t="s">
        <v>16901</v>
      </c>
      <c r="E4853" s="826"/>
      <c r="F4853" s="800">
        <v>1</v>
      </c>
      <c r="G4853" s="819"/>
      <c r="H4853" s="774">
        <v>1</v>
      </c>
      <c r="I4853" s="819">
        <f t="shared" si="154"/>
        <v>0</v>
      </c>
      <c r="J4853" s="819">
        <f t="shared" si="155"/>
        <v>2</v>
      </c>
      <c r="K4853" s="941"/>
    </row>
    <row r="4854" spans="1:11" ht="25.5">
      <c r="A4854" s="15" t="s">
        <v>2463</v>
      </c>
      <c r="B4854" s="93" t="s">
        <v>2624</v>
      </c>
      <c r="C4854" s="768" t="s">
        <v>2616</v>
      </c>
      <c r="D4854" s="20" t="s">
        <v>16902</v>
      </c>
      <c r="E4854" s="826"/>
      <c r="F4854" s="800">
        <v>1</v>
      </c>
      <c r="G4854" s="819"/>
      <c r="H4854" s="774">
        <v>1</v>
      </c>
      <c r="I4854" s="819">
        <f t="shared" si="154"/>
        <v>0</v>
      </c>
      <c r="J4854" s="819">
        <f t="shared" si="155"/>
        <v>2</v>
      </c>
      <c r="K4854" s="941"/>
    </row>
    <row r="4855" spans="1:11" ht="25.5">
      <c r="A4855" s="15" t="s">
        <v>2463</v>
      </c>
      <c r="B4855" s="93" t="s">
        <v>2624</v>
      </c>
      <c r="C4855" s="768" t="s">
        <v>2617</v>
      </c>
      <c r="D4855" s="20" t="s">
        <v>16903</v>
      </c>
      <c r="E4855" s="826"/>
      <c r="F4855" s="800">
        <v>1</v>
      </c>
      <c r="G4855" s="819"/>
      <c r="H4855" s="774">
        <v>1</v>
      </c>
      <c r="I4855" s="819">
        <f t="shared" si="154"/>
        <v>0</v>
      </c>
      <c r="J4855" s="819">
        <f t="shared" si="155"/>
        <v>2</v>
      </c>
      <c r="K4855" s="941"/>
    </row>
    <row r="4856" spans="1:11" ht="25.5">
      <c r="A4856" s="15" t="s">
        <v>2463</v>
      </c>
      <c r="B4856" s="93" t="s">
        <v>2624</v>
      </c>
      <c r="C4856" s="768" t="s">
        <v>2618</v>
      </c>
      <c r="D4856" s="20" t="s">
        <v>16904</v>
      </c>
      <c r="E4856" s="826"/>
      <c r="F4856" s="800">
        <v>1</v>
      </c>
      <c r="G4856" s="819"/>
      <c r="H4856" s="774">
        <v>1</v>
      </c>
      <c r="I4856" s="819">
        <f t="shared" si="154"/>
        <v>0</v>
      </c>
      <c r="J4856" s="819">
        <f t="shared" si="155"/>
        <v>2</v>
      </c>
      <c r="K4856" s="941"/>
    </row>
    <row r="4857" spans="1:11" ht="25.5">
      <c r="A4857" s="15" t="s">
        <v>2463</v>
      </c>
      <c r="B4857" s="93" t="s">
        <v>2624</v>
      </c>
      <c r="C4857" s="768" t="s">
        <v>2619</v>
      </c>
      <c r="D4857" s="20" t="s">
        <v>16905</v>
      </c>
      <c r="E4857" s="826"/>
      <c r="F4857" s="800">
        <v>1</v>
      </c>
      <c r="G4857" s="819"/>
      <c r="H4857" s="774">
        <v>1</v>
      </c>
      <c r="I4857" s="819">
        <f t="shared" si="154"/>
        <v>0</v>
      </c>
      <c r="J4857" s="819">
        <f t="shared" si="155"/>
        <v>2</v>
      </c>
      <c r="K4857" s="941"/>
    </row>
    <row r="4858" spans="1:11" ht="25.5">
      <c r="A4858" s="15" t="s">
        <v>2463</v>
      </c>
      <c r="B4858" s="93" t="s">
        <v>2624</v>
      </c>
      <c r="C4858" s="768" t="s">
        <v>2620</v>
      </c>
      <c r="D4858" s="20" t="s">
        <v>16906</v>
      </c>
      <c r="E4858" s="826"/>
      <c r="F4858" s="800">
        <v>1</v>
      </c>
      <c r="G4858" s="819"/>
      <c r="H4858" s="774">
        <v>1</v>
      </c>
      <c r="I4858" s="819">
        <f t="shared" si="154"/>
        <v>0</v>
      </c>
      <c r="J4858" s="819">
        <f t="shared" si="155"/>
        <v>2</v>
      </c>
      <c r="K4858" s="941"/>
    </row>
    <row r="4859" spans="1:11" ht="25.5">
      <c r="A4859" s="15" t="s">
        <v>2463</v>
      </c>
      <c r="B4859" s="93" t="s">
        <v>2624</v>
      </c>
      <c r="C4859" s="768" t="s">
        <v>2621</v>
      </c>
      <c r="D4859" s="20" t="s">
        <v>16907</v>
      </c>
      <c r="E4859" s="826"/>
      <c r="F4859" s="800">
        <v>1</v>
      </c>
      <c r="G4859" s="819"/>
      <c r="H4859" s="774">
        <v>1</v>
      </c>
      <c r="I4859" s="819">
        <f t="shared" si="154"/>
        <v>0</v>
      </c>
      <c r="J4859" s="819">
        <f t="shared" si="155"/>
        <v>2</v>
      </c>
      <c r="K4859" s="941"/>
    </row>
    <row r="4860" spans="1:11" ht="25.5">
      <c r="A4860" s="15" t="s">
        <v>2463</v>
      </c>
      <c r="B4860" s="93" t="s">
        <v>2624</v>
      </c>
      <c r="C4860" s="768" t="s">
        <v>2622</v>
      </c>
      <c r="D4860" s="20" t="s">
        <v>16908</v>
      </c>
      <c r="E4860" s="826"/>
      <c r="F4860" s="800">
        <v>1</v>
      </c>
      <c r="G4860" s="819"/>
      <c r="H4860" s="774">
        <v>1</v>
      </c>
      <c r="I4860" s="819">
        <f t="shared" si="154"/>
        <v>0</v>
      </c>
      <c r="J4860" s="819">
        <f t="shared" si="155"/>
        <v>2</v>
      </c>
      <c r="K4860" s="941"/>
    </row>
    <row r="4861" spans="1:11" ht="38.25">
      <c r="A4861" s="15" t="s">
        <v>2463</v>
      </c>
      <c r="B4861" s="93" t="s">
        <v>2624</v>
      </c>
      <c r="C4861" s="768" t="s">
        <v>2623</v>
      </c>
      <c r="D4861" s="20" t="s">
        <v>16909</v>
      </c>
      <c r="E4861" s="826"/>
      <c r="F4861" s="800">
        <v>1</v>
      </c>
      <c r="G4861" s="819"/>
      <c r="H4861" s="774">
        <v>1</v>
      </c>
      <c r="I4861" s="819">
        <f t="shared" si="154"/>
        <v>0</v>
      </c>
      <c r="J4861" s="819">
        <f t="shared" si="155"/>
        <v>2</v>
      </c>
      <c r="K4861" s="941"/>
    </row>
    <row r="4862" spans="1:11" ht="25.5">
      <c r="A4862" s="15" t="s">
        <v>2463</v>
      </c>
      <c r="B4862" s="103" t="s">
        <v>2756</v>
      </c>
      <c r="C4862" s="768" t="s">
        <v>2625</v>
      </c>
      <c r="D4862" s="20" t="s">
        <v>16910</v>
      </c>
      <c r="E4862" s="826"/>
      <c r="F4862" s="800">
        <v>1</v>
      </c>
      <c r="G4862" s="819"/>
      <c r="H4862" s="774">
        <v>1</v>
      </c>
      <c r="I4862" s="819">
        <f t="shared" si="154"/>
        <v>0</v>
      </c>
      <c r="J4862" s="819">
        <f t="shared" si="155"/>
        <v>2</v>
      </c>
      <c r="K4862" s="941"/>
    </row>
    <row r="4863" spans="1:11" ht="38.25">
      <c r="A4863" s="15" t="s">
        <v>2463</v>
      </c>
      <c r="B4863" s="103" t="s">
        <v>2756</v>
      </c>
      <c r="C4863" s="768" t="s">
        <v>2626</v>
      </c>
      <c r="D4863" s="20" t="s">
        <v>16911</v>
      </c>
      <c r="E4863" s="826"/>
      <c r="F4863" s="800">
        <v>1</v>
      </c>
      <c r="G4863" s="819"/>
      <c r="H4863" s="774">
        <v>1</v>
      </c>
      <c r="I4863" s="819">
        <f t="shared" si="154"/>
        <v>0</v>
      </c>
      <c r="J4863" s="819">
        <f t="shared" si="155"/>
        <v>2</v>
      </c>
      <c r="K4863" s="941"/>
    </row>
    <row r="4864" spans="1:11">
      <c r="A4864" s="15" t="s">
        <v>2463</v>
      </c>
      <c r="B4864" s="103" t="s">
        <v>2756</v>
      </c>
      <c r="C4864" s="768" t="s">
        <v>2627</v>
      </c>
      <c r="D4864" s="20" t="s">
        <v>16912</v>
      </c>
      <c r="E4864" s="826"/>
      <c r="F4864" s="800">
        <v>1</v>
      </c>
      <c r="G4864" s="819"/>
      <c r="H4864" s="774">
        <v>1</v>
      </c>
      <c r="I4864" s="819">
        <f t="shared" si="154"/>
        <v>0</v>
      </c>
      <c r="J4864" s="819">
        <f t="shared" si="155"/>
        <v>2</v>
      </c>
      <c r="K4864" s="941"/>
    </row>
    <row r="4865" spans="1:11">
      <c r="A4865" s="15" t="s">
        <v>2463</v>
      </c>
      <c r="B4865" s="103" t="s">
        <v>2756</v>
      </c>
      <c r="C4865" s="768" t="s">
        <v>2628</v>
      </c>
      <c r="D4865" s="20" t="s">
        <v>16913</v>
      </c>
      <c r="E4865" s="826"/>
      <c r="F4865" s="800">
        <v>1</v>
      </c>
      <c r="G4865" s="819"/>
      <c r="H4865" s="774">
        <v>1</v>
      </c>
      <c r="I4865" s="819">
        <f t="shared" si="154"/>
        <v>0</v>
      </c>
      <c r="J4865" s="819">
        <f t="shared" si="155"/>
        <v>2</v>
      </c>
      <c r="K4865" s="941"/>
    </row>
    <row r="4866" spans="1:11" ht="25.5">
      <c r="A4866" s="15" t="s">
        <v>2463</v>
      </c>
      <c r="B4866" s="103" t="s">
        <v>2756</v>
      </c>
      <c r="C4866" s="768" t="s">
        <v>2629</v>
      </c>
      <c r="D4866" s="20" t="s">
        <v>16914</v>
      </c>
      <c r="E4866" s="826"/>
      <c r="F4866" s="800">
        <v>1</v>
      </c>
      <c r="G4866" s="819"/>
      <c r="H4866" s="774">
        <v>1</v>
      </c>
      <c r="I4866" s="819">
        <f t="shared" si="154"/>
        <v>0</v>
      </c>
      <c r="J4866" s="819">
        <f t="shared" si="155"/>
        <v>2</v>
      </c>
      <c r="K4866" s="941"/>
    </row>
    <row r="4867" spans="1:11" ht="51">
      <c r="A4867" s="15" t="s">
        <v>2463</v>
      </c>
      <c r="B4867" s="103" t="s">
        <v>2756</v>
      </c>
      <c r="C4867" s="768" t="s">
        <v>2630</v>
      </c>
      <c r="D4867" s="20" t="s">
        <v>16915</v>
      </c>
      <c r="E4867" s="826"/>
      <c r="F4867" s="800">
        <v>1</v>
      </c>
      <c r="G4867" s="819"/>
      <c r="H4867" s="774">
        <v>1</v>
      </c>
      <c r="I4867" s="819">
        <f t="shared" si="154"/>
        <v>0</v>
      </c>
      <c r="J4867" s="819">
        <f t="shared" si="155"/>
        <v>2</v>
      </c>
      <c r="K4867" s="941"/>
    </row>
    <row r="4868" spans="1:11">
      <c r="A4868" s="15" t="s">
        <v>2463</v>
      </c>
      <c r="B4868" s="103" t="s">
        <v>2756</v>
      </c>
      <c r="C4868" s="768" t="s">
        <v>2631</v>
      </c>
      <c r="D4868" s="17" t="s">
        <v>2761</v>
      </c>
      <c r="E4868" s="826"/>
      <c r="F4868" s="800">
        <v>1</v>
      </c>
      <c r="G4868" s="819"/>
      <c r="H4868" s="774">
        <v>1</v>
      </c>
      <c r="I4868" s="819">
        <f t="shared" si="154"/>
        <v>0</v>
      </c>
      <c r="J4868" s="819">
        <f t="shared" si="155"/>
        <v>2</v>
      </c>
      <c r="K4868" s="941"/>
    </row>
    <row r="4869" spans="1:11">
      <c r="A4869" s="15" t="s">
        <v>2463</v>
      </c>
      <c r="B4869" s="103" t="s">
        <v>2756</v>
      </c>
      <c r="C4869" s="768" t="s">
        <v>2632</v>
      </c>
      <c r="D4869" s="20" t="s">
        <v>16916</v>
      </c>
      <c r="E4869" s="826">
        <v>4468</v>
      </c>
      <c r="F4869" s="800">
        <v>4055</v>
      </c>
      <c r="G4869" s="819">
        <v>6674</v>
      </c>
      <c r="H4869" s="774">
        <v>6420</v>
      </c>
      <c r="I4869" s="819">
        <f t="shared" si="154"/>
        <v>11142</v>
      </c>
      <c r="J4869" s="819">
        <f t="shared" si="155"/>
        <v>10475</v>
      </c>
      <c r="K4869" s="941"/>
    </row>
    <row r="4870" spans="1:11" ht="25.5">
      <c r="A4870" s="15" t="s">
        <v>2463</v>
      </c>
      <c r="B4870" s="103" t="s">
        <v>2756</v>
      </c>
      <c r="C4870" s="768" t="s">
        <v>2633</v>
      </c>
      <c r="D4870" s="20" t="s">
        <v>16917</v>
      </c>
      <c r="E4870" s="826">
        <v>110</v>
      </c>
      <c r="F4870" s="800">
        <v>120</v>
      </c>
      <c r="G4870" s="819"/>
      <c r="H4870" s="774">
        <v>1</v>
      </c>
      <c r="I4870" s="819">
        <f t="shared" si="154"/>
        <v>110</v>
      </c>
      <c r="J4870" s="819">
        <f t="shared" si="155"/>
        <v>121</v>
      </c>
      <c r="K4870" s="941"/>
    </row>
    <row r="4871" spans="1:11" ht="25.5">
      <c r="A4871" s="15" t="s">
        <v>2463</v>
      </c>
      <c r="B4871" s="103" t="s">
        <v>2756</v>
      </c>
      <c r="C4871" s="768" t="s">
        <v>2634</v>
      </c>
      <c r="D4871" s="20" t="s">
        <v>16918</v>
      </c>
      <c r="E4871" s="826"/>
      <c r="F4871" s="800">
        <v>1</v>
      </c>
      <c r="G4871" s="819"/>
      <c r="H4871" s="774">
        <v>1</v>
      </c>
      <c r="I4871" s="819">
        <f t="shared" si="154"/>
        <v>0</v>
      </c>
      <c r="J4871" s="819">
        <f t="shared" si="155"/>
        <v>2</v>
      </c>
      <c r="K4871" s="941"/>
    </row>
    <row r="4872" spans="1:11">
      <c r="A4872" s="15" t="s">
        <v>2463</v>
      </c>
      <c r="B4872" s="103" t="s">
        <v>2756</v>
      </c>
      <c r="C4872" s="768" t="s">
        <v>2635</v>
      </c>
      <c r="D4872" s="20" t="s">
        <v>16717</v>
      </c>
      <c r="E4872" s="826"/>
      <c r="F4872" s="800">
        <v>1</v>
      </c>
      <c r="G4872" s="819"/>
      <c r="H4872" s="774">
        <v>1</v>
      </c>
      <c r="I4872" s="819">
        <f t="shared" si="154"/>
        <v>0</v>
      </c>
      <c r="J4872" s="819">
        <f t="shared" si="155"/>
        <v>2</v>
      </c>
      <c r="K4872" s="941"/>
    </row>
    <row r="4873" spans="1:11">
      <c r="A4873" s="15" t="s">
        <v>2463</v>
      </c>
      <c r="B4873" s="103" t="s">
        <v>2756</v>
      </c>
      <c r="C4873" s="768" t="s">
        <v>2636</v>
      </c>
      <c r="D4873" s="20" t="s">
        <v>16919</v>
      </c>
      <c r="E4873" s="826"/>
      <c r="F4873" s="800">
        <v>1</v>
      </c>
      <c r="G4873" s="819"/>
      <c r="H4873" s="774">
        <v>1</v>
      </c>
      <c r="I4873" s="819">
        <f t="shared" si="154"/>
        <v>0</v>
      </c>
      <c r="J4873" s="819">
        <f t="shared" si="155"/>
        <v>2</v>
      </c>
      <c r="K4873" s="941"/>
    </row>
    <row r="4874" spans="1:11" ht="25.5">
      <c r="A4874" s="15" t="s">
        <v>2463</v>
      </c>
      <c r="B4874" s="103" t="s">
        <v>2756</v>
      </c>
      <c r="C4874" s="768" t="s">
        <v>2637</v>
      </c>
      <c r="D4874" s="20" t="s">
        <v>16920</v>
      </c>
      <c r="E4874" s="826"/>
      <c r="F4874" s="800">
        <v>1</v>
      </c>
      <c r="G4874" s="819"/>
      <c r="H4874" s="774">
        <v>1</v>
      </c>
      <c r="I4874" s="819">
        <f t="shared" si="154"/>
        <v>0</v>
      </c>
      <c r="J4874" s="819">
        <f t="shared" si="155"/>
        <v>2</v>
      </c>
      <c r="K4874" s="941"/>
    </row>
    <row r="4875" spans="1:11" ht="25.5">
      <c r="A4875" s="15" t="s">
        <v>2463</v>
      </c>
      <c r="B4875" s="103" t="s">
        <v>2756</v>
      </c>
      <c r="C4875" s="768" t="s">
        <v>2638</v>
      </c>
      <c r="D4875" s="20" t="s">
        <v>16921</v>
      </c>
      <c r="E4875" s="826"/>
      <c r="F4875" s="800">
        <v>1</v>
      </c>
      <c r="G4875" s="819"/>
      <c r="H4875" s="774">
        <v>1</v>
      </c>
      <c r="I4875" s="819">
        <f t="shared" si="154"/>
        <v>0</v>
      </c>
      <c r="J4875" s="819">
        <f t="shared" si="155"/>
        <v>2</v>
      </c>
      <c r="K4875" s="941"/>
    </row>
    <row r="4876" spans="1:11" ht="25.5">
      <c r="A4876" s="15" t="s">
        <v>2463</v>
      </c>
      <c r="B4876" s="103" t="s">
        <v>2756</v>
      </c>
      <c r="C4876" s="768" t="s">
        <v>2639</v>
      </c>
      <c r="D4876" s="20" t="s">
        <v>16922</v>
      </c>
      <c r="E4876" s="826"/>
      <c r="F4876" s="800">
        <v>1</v>
      </c>
      <c r="G4876" s="819"/>
      <c r="H4876" s="774">
        <v>1</v>
      </c>
      <c r="I4876" s="819">
        <f t="shared" si="154"/>
        <v>0</v>
      </c>
      <c r="J4876" s="819">
        <f t="shared" si="155"/>
        <v>2</v>
      </c>
      <c r="K4876" s="941"/>
    </row>
    <row r="4877" spans="1:11" ht="25.5">
      <c r="A4877" s="15" t="s">
        <v>2463</v>
      </c>
      <c r="B4877" s="103" t="s">
        <v>2756</v>
      </c>
      <c r="C4877" s="768" t="s">
        <v>2640</v>
      </c>
      <c r="D4877" s="20" t="s">
        <v>16923</v>
      </c>
      <c r="E4877" s="826"/>
      <c r="F4877" s="800">
        <v>1</v>
      </c>
      <c r="G4877" s="819"/>
      <c r="H4877" s="774">
        <v>1</v>
      </c>
      <c r="I4877" s="819">
        <f t="shared" si="154"/>
        <v>0</v>
      </c>
      <c r="J4877" s="819">
        <f t="shared" si="155"/>
        <v>2</v>
      </c>
      <c r="K4877" s="941"/>
    </row>
    <row r="4878" spans="1:11" ht="25.5">
      <c r="A4878" s="15" t="s">
        <v>2463</v>
      </c>
      <c r="B4878" s="103" t="s">
        <v>2756</v>
      </c>
      <c r="C4878" s="768" t="s">
        <v>2641</v>
      </c>
      <c r="D4878" s="20" t="s">
        <v>16720</v>
      </c>
      <c r="E4878" s="826">
        <v>16</v>
      </c>
      <c r="F4878" s="800">
        <v>20</v>
      </c>
      <c r="G4878" s="819">
        <v>1474</v>
      </c>
      <c r="H4878" s="774">
        <v>1345</v>
      </c>
      <c r="I4878" s="819">
        <f t="shared" si="154"/>
        <v>1490</v>
      </c>
      <c r="J4878" s="819">
        <f t="shared" si="155"/>
        <v>1365</v>
      </c>
      <c r="K4878" s="941"/>
    </row>
    <row r="4879" spans="1:11" ht="25.5">
      <c r="A4879" s="15" t="s">
        <v>2463</v>
      </c>
      <c r="B4879" s="103" t="s">
        <v>2756</v>
      </c>
      <c r="C4879" s="768" t="s">
        <v>2642</v>
      </c>
      <c r="D4879" s="20" t="s">
        <v>16721</v>
      </c>
      <c r="E4879" s="826"/>
      <c r="F4879" s="800">
        <v>1</v>
      </c>
      <c r="G4879" s="819">
        <v>3</v>
      </c>
      <c r="H4879" s="774">
        <v>5</v>
      </c>
      <c r="I4879" s="819">
        <f t="shared" si="154"/>
        <v>3</v>
      </c>
      <c r="J4879" s="819">
        <f t="shared" si="155"/>
        <v>6</v>
      </c>
      <c r="K4879" s="941"/>
    </row>
    <row r="4880" spans="1:11" ht="25.5">
      <c r="A4880" s="15" t="s">
        <v>2463</v>
      </c>
      <c r="B4880" s="103" t="s">
        <v>2756</v>
      </c>
      <c r="C4880" s="768" t="s">
        <v>2643</v>
      </c>
      <c r="D4880" s="20" t="s">
        <v>16722</v>
      </c>
      <c r="E4880" s="826"/>
      <c r="F4880" s="800">
        <v>1</v>
      </c>
      <c r="G4880" s="819"/>
      <c r="H4880" s="774">
        <v>1</v>
      </c>
      <c r="I4880" s="819">
        <f t="shared" si="154"/>
        <v>0</v>
      </c>
      <c r="J4880" s="819">
        <f t="shared" si="155"/>
        <v>2</v>
      </c>
      <c r="K4880" s="941"/>
    </row>
    <row r="4881" spans="1:11" ht="25.5">
      <c r="A4881" s="15" t="s">
        <v>2463</v>
      </c>
      <c r="B4881" s="103" t="s">
        <v>2756</v>
      </c>
      <c r="C4881" s="768" t="s">
        <v>2644</v>
      </c>
      <c r="D4881" s="20" t="s">
        <v>14614</v>
      </c>
      <c r="E4881" s="826"/>
      <c r="F4881" s="800">
        <v>0</v>
      </c>
      <c r="G4881" s="819">
        <v>18</v>
      </c>
      <c r="H4881" s="774">
        <v>10</v>
      </c>
      <c r="I4881" s="819">
        <f t="shared" si="154"/>
        <v>18</v>
      </c>
      <c r="J4881" s="819">
        <f t="shared" si="155"/>
        <v>10</v>
      </c>
      <c r="K4881" s="941"/>
    </row>
    <row r="4882" spans="1:11" ht="25.5">
      <c r="A4882" s="15" t="s">
        <v>2463</v>
      </c>
      <c r="B4882" s="103" t="s">
        <v>2756</v>
      </c>
      <c r="C4882" s="768" t="s">
        <v>2645</v>
      </c>
      <c r="D4882" s="20" t="s">
        <v>14616</v>
      </c>
      <c r="E4882" s="826"/>
      <c r="F4882" s="800">
        <v>1</v>
      </c>
      <c r="G4882" s="819"/>
      <c r="H4882" s="774">
        <v>1</v>
      </c>
      <c r="I4882" s="819">
        <f t="shared" si="154"/>
        <v>0</v>
      </c>
      <c r="J4882" s="819">
        <f t="shared" si="155"/>
        <v>2</v>
      </c>
      <c r="K4882" s="941"/>
    </row>
    <row r="4883" spans="1:11" ht="25.5">
      <c r="A4883" s="15" t="s">
        <v>2463</v>
      </c>
      <c r="B4883" s="103" t="s">
        <v>2756</v>
      </c>
      <c r="C4883" s="768" t="s">
        <v>2646</v>
      </c>
      <c r="D4883" s="20" t="s">
        <v>16238</v>
      </c>
      <c r="E4883" s="826"/>
      <c r="F4883" s="800">
        <v>1</v>
      </c>
      <c r="G4883" s="819"/>
      <c r="H4883" s="774">
        <v>1</v>
      </c>
      <c r="I4883" s="819">
        <f t="shared" si="154"/>
        <v>0</v>
      </c>
      <c r="J4883" s="819">
        <f t="shared" si="155"/>
        <v>2</v>
      </c>
      <c r="K4883" s="941"/>
    </row>
    <row r="4884" spans="1:11">
      <c r="A4884" s="15" t="s">
        <v>2463</v>
      </c>
      <c r="B4884" s="103" t="s">
        <v>2756</v>
      </c>
      <c r="C4884" s="768" t="s">
        <v>2647</v>
      </c>
      <c r="D4884" s="20" t="s">
        <v>16924</v>
      </c>
      <c r="E4884" s="826"/>
      <c r="F4884" s="800">
        <v>1</v>
      </c>
      <c r="G4884" s="819"/>
      <c r="H4884" s="774">
        <v>1</v>
      </c>
      <c r="I4884" s="819">
        <f t="shared" si="154"/>
        <v>0</v>
      </c>
      <c r="J4884" s="819">
        <f t="shared" si="155"/>
        <v>2</v>
      </c>
      <c r="K4884" s="941"/>
    </row>
    <row r="4885" spans="1:11">
      <c r="A4885" s="15" t="s">
        <v>2463</v>
      </c>
      <c r="B4885" s="103" t="s">
        <v>2756</v>
      </c>
      <c r="C4885" s="768" t="s">
        <v>2648</v>
      </c>
      <c r="D4885" s="17" t="s">
        <v>2856</v>
      </c>
      <c r="E4885" s="826"/>
      <c r="F4885" s="800">
        <v>1</v>
      </c>
      <c r="G4885" s="819"/>
      <c r="H4885" s="774">
        <v>1</v>
      </c>
      <c r="I4885" s="819">
        <f t="shared" si="154"/>
        <v>0</v>
      </c>
      <c r="J4885" s="819">
        <f t="shared" si="155"/>
        <v>2</v>
      </c>
      <c r="K4885" s="941"/>
    </row>
    <row r="4886" spans="1:11" ht="25.5">
      <c r="A4886" s="15" t="s">
        <v>2463</v>
      </c>
      <c r="B4886" s="103" t="s">
        <v>2756</v>
      </c>
      <c r="C4886" s="768" t="s">
        <v>2649</v>
      </c>
      <c r="D4886" s="20" t="s">
        <v>16925</v>
      </c>
      <c r="E4886" s="826"/>
      <c r="F4886" s="800">
        <v>1</v>
      </c>
      <c r="G4886" s="819"/>
      <c r="H4886" s="774">
        <v>1</v>
      </c>
      <c r="I4886" s="819">
        <f t="shared" si="154"/>
        <v>0</v>
      </c>
      <c r="J4886" s="819">
        <f t="shared" si="155"/>
        <v>2</v>
      </c>
      <c r="K4886" s="941"/>
    </row>
    <row r="4887" spans="1:11">
      <c r="A4887" s="15" t="s">
        <v>2463</v>
      </c>
      <c r="B4887" s="103" t="s">
        <v>2756</v>
      </c>
      <c r="C4887" s="768" t="s">
        <v>2650</v>
      </c>
      <c r="D4887" s="20" t="s">
        <v>16926</v>
      </c>
      <c r="E4887" s="826"/>
      <c r="F4887" s="800">
        <v>1</v>
      </c>
      <c r="G4887" s="819"/>
      <c r="H4887" s="774">
        <v>1</v>
      </c>
      <c r="I4887" s="819">
        <f t="shared" ref="I4887:I4950" si="156">E4887+G4887</f>
        <v>0</v>
      </c>
      <c r="J4887" s="819">
        <f t="shared" ref="J4887:J4950" si="157">F4887+H4887</f>
        <v>2</v>
      </c>
      <c r="K4887" s="941"/>
    </row>
    <row r="4888" spans="1:11">
      <c r="A4888" s="15" t="s">
        <v>2463</v>
      </c>
      <c r="B4888" s="103" t="s">
        <v>2756</v>
      </c>
      <c r="C4888" s="768" t="s">
        <v>2651</v>
      </c>
      <c r="D4888" s="20" t="s">
        <v>15743</v>
      </c>
      <c r="E4888" s="826"/>
      <c r="F4888" s="800">
        <v>1</v>
      </c>
      <c r="G4888" s="819"/>
      <c r="H4888" s="774">
        <v>1</v>
      </c>
      <c r="I4888" s="819">
        <f t="shared" si="156"/>
        <v>0</v>
      </c>
      <c r="J4888" s="819">
        <f t="shared" si="157"/>
        <v>2</v>
      </c>
      <c r="K4888" s="941"/>
    </row>
    <row r="4889" spans="1:11">
      <c r="A4889" s="15" t="s">
        <v>2463</v>
      </c>
      <c r="B4889" s="103" t="s">
        <v>2756</v>
      </c>
      <c r="C4889" s="768" t="s">
        <v>2652</v>
      </c>
      <c r="D4889" s="20" t="s">
        <v>15744</v>
      </c>
      <c r="E4889" s="826"/>
      <c r="F4889" s="800">
        <v>1</v>
      </c>
      <c r="G4889" s="819"/>
      <c r="H4889" s="774">
        <v>1</v>
      </c>
      <c r="I4889" s="819">
        <f t="shared" si="156"/>
        <v>0</v>
      </c>
      <c r="J4889" s="819">
        <f t="shared" si="157"/>
        <v>2</v>
      </c>
      <c r="K4889" s="941"/>
    </row>
    <row r="4890" spans="1:11">
      <c r="A4890" s="15" t="s">
        <v>2463</v>
      </c>
      <c r="B4890" s="103" t="s">
        <v>2756</v>
      </c>
      <c r="C4890" s="768" t="s">
        <v>2653</v>
      </c>
      <c r="D4890" s="20" t="s">
        <v>16927</v>
      </c>
      <c r="E4890" s="826"/>
      <c r="F4890" s="800">
        <v>1</v>
      </c>
      <c r="G4890" s="819"/>
      <c r="H4890" s="774">
        <v>1</v>
      </c>
      <c r="I4890" s="819">
        <f t="shared" si="156"/>
        <v>0</v>
      </c>
      <c r="J4890" s="819">
        <f t="shared" si="157"/>
        <v>2</v>
      </c>
      <c r="K4890" s="941"/>
    </row>
    <row r="4891" spans="1:11">
      <c r="A4891" s="15" t="s">
        <v>2463</v>
      </c>
      <c r="B4891" s="103" t="s">
        <v>2756</v>
      </c>
      <c r="C4891" s="768" t="s">
        <v>2654</v>
      </c>
      <c r="D4891" s="20" t="s">
        <v>16928</v>
      </c>
      <c r="E4891" s="826"/>
      <c r="F4891" s="800">
        <v>1</v>
      </c>
      <c r="G4891" s="819"/>
      <c r="H4891" s="774">
        <v>1</v>
      </c>
      <c r="I4891" s="819">
        <f t="shared" si="156"/>
        <v>0</v>
      </c>
      <c r="J4891" s="819">
        <f t="shared" si="157"/>
        <v>2</v>
      </c>
      <c r="K4891" s="941"/>
    </row>
    <row r="4892" spans="1:11">
      <c r="A4892" s="15" t="s">
        <v>2463</v>
      </c>
      <c r="B4892" s="103" t="s">
        <v>2756</v>
      </c>
      <c r="C4892" s="768" t="s">
        <v>2655</v>
      </c>
      <c r="D4892" s="20" t="s">
        <v>15745</v>
      </c>
      <c r="E4892" s="826"/>
      <c r="F4892" s="800">
        <v>1</v>
      </c>
      <c r="G4892" s="819"/>
      <c r="H4892" s="774">
        <v>1</v>
      </c>
      <c r="I4892" s="819">
        <f t="shared" si="156"/>
        <v>0</v>
      </c>
      <c r="J4892" s="819">
        <f t="shared" si="157"/>
        <v>2</v>
      </c>
      <c r="K4892" s="941"/>
    </row>
    <row r="4893" spans="1:11">
      <c r="A4893" s="15" t="s">
        <v>2463</v>
      </c>
      <c r="B4893" s="103" t="s">
        <v>2756</v>
      </c>
      <c r="C4893" s="768" t="s">
        <v>2656</v>
      </c>
      <c r="D4893" s="20" t="s">
        <v>16266</v>
      </c>
      <c r="E4893" s="826"/>
      <c r="F4893" s="800">
        <v>1</v>
      </c>
      <c r="G4893" s="819"/>
      <c r="H4893" s="774">
        <v>1</v>
      </c>
      <c r="I4893" s="819">
        <f t="shared" si="156"/>
        <v>0</v>
      </c>
      <c r="J4893" s="819">
        <f t="shared" si="157"/>
        <v>2</v>
      </c>
      <c r="K4893" s="941"/>
    </row>
    <row r="4894" spans="1:11" ht="25.5">
      <c r="A4894" s="15" t="s">
        <v>2463</v>
      </c>
      <c r="B4894" s="103" t="s">
        <v>2756</v>
      </c>
      <c r="C4894" s="768" t="s">
        <v>2657</v>
      </c>
      <c r="D4894" s="20" t="s">
        <v>15515</v>
      </c>
      <c r="E4894" s="826"/>
      <c r="F4894" s="800">
        <v>0</v>
      </c>
      <c r="G4894" s="819">
        <v>1584</v>
      </c>
      <c r="H4894" s="774">
        <v>1680</v>
      </c>
      <c r="I4894" s="819">
        <f t="shared" si="156"/>
        <v>1584</v>
      </c>
      <c r="J4894" s="819">
        <f t="shared" si="157"/>
        <v>1680</v>
      </c>
      <c r="K4894" s="941"/>
    </row>
    <row r="4895" spans="1:11">
      <c r="A4895" s="15" t="s">
        <v>2463</v>
      </c>
      <c r="B4895" s="103" t="s">
        <v>2756</v>
      </c>
      <c r="C4895" s="768" t="s">
        <v>2658</v>
      </c>
      <c r="D4895" s="17" t="s">
        <v>15751</v>
      </c>
      <c r="E4895" s="826"/>
      <c r="F4895" s="800">
        <v>1</v>
      </c>
      <c r="G4895" s="819"/>
      <c r="H4895" s="774">
        <v>1</v>
      </c>
      <c r="I4895" s="819">
        <f t="shared" si="156"/>
        <v>0</v>
      </c>
      <c r="J4895" s="819">
        <f t="shared" si="157"/>
        <v>2</v>
      </c>
      <c r="K4895" s="941"/>
    </row>
    <row r="4896" spans="1:11">
      <c r="A4896" s="15" t="s">
        <v>2463</v>
      </c>
      <c r="B4896" s="103" t="s">
        <v>2756</v>
      </c>
      <c r="C4896" s="768" t="s">
        <v>2659</v>
      </c>
      <c r="D4896" s="17" t="s">
        <v>15517</v>
      </c>
      <c r="E4896" s="826"/>
      <c r="F4896" s="800">
        <v>1</v>
      </c>
      <c r="G4896" s="819"/>
      <c r="H4896" s="774">
        <v>1</v>
      </c>
      <c r="I4896" s="819">
        <f t="shared" si="156"/>
        <v>0</v>
      </c>
      <c r="J4896" s="819">
        <f t="shared" si="157"/>
        <v>2</v>
      </c>
      <c r="K4896" s="941"/>
    </row>
    <row r="4897" spans="1:11">
      <c r="A4897" s="15" t="s">
        <v>2463</v>
      </c>
      <c r="B4897" s="103" t="s">
        <v>2756</v>
      </c>
      <c r="C4897" s="768" t="s">
        <v>2660</v>
      </c>
      <c r="D4897" s="17" t="s">
        <v>15849</v>
      </c>
      <c r="E4897" s="826"/>
      <c r="F4897" s="800">
        <v>1</v>
      </c>
      <c r="G4897" s="819"/>
      <c r="H4897" s="774">
        <v>1</v>
      </c>
      <c r="I4897" s="819">
        <f t="shared" si="156"/>
        <v>0</v>
      </c>
      <c r="J4897" s="819">
        <f t="shared" si="157"/>
        <v>2</v>
      </c>
      <c r="K4897" s="941"/>
    </row>
    <row r="4898" spans="1:11">
      <c r="A4898" s="15" t="s">
        <v>2463</v>
      </c>
      <c r="B4898" s="103" t="s">
        <v>2756</v>
      </c>
      <c r="C4898" s="768" t="s">
        <v>2661</v>
      </c>
      <c r="D4898" s="17" t="s">
        <v>15529</v>
      </c>
      <c r="E4898" s="826"/>
      <c r="F4898" s="800">
        <v>1</v>
      </c>
      <c r="G4898" s="819"/>
      <c r="H4898" s="774">
        <v>1</v>
      </c>
      <c r="I4898" s="819">
        <f t="shared" si="156"/>
        <v>0</v>
      </c>
      <c r="J4898" s="819">
        <f t="shared" si="157"/>
        <v>2</v>
      </c>
      <c r="K4898" s="941"/>
    </row>
    <row r="4899" spans="1:11" ht="25.5">
      <c r="A4899" s="15" t="s">
        <v>2463</v>
      </c>
      <c r="B4899" s="103" t="s">
        <v>2756</v>
      </c>
      <c r="C4899" s="768" t="s">
        <v>2662</v>
      </c>
      <c r="D4899" s="20" t="s">
        <v>16929</v>
      </c>
      <c r="E4899" s="826"/>
      <c r="F4899" s="800">
        <v>1</v>
      </c>
      <c r="G4899" s="819"/>
      <c r="H4899" s="774">
        <v>1</v>
      </c>
      <c r="I4899" s="819">
        <f t="shared" si="156"/>
        <v>0</v>
      </c>
      <c r="J4899" s="819">
        <f t="shared" si="157"/>
        <v>2</v>
      </c>
      <c r="K4899" s="941"/>
    </row>
    <row r="4900" spans="1:11">
      <c r="A4900" s="15" t="s">
        <v>2463</v>
      </c>
      <c r="B4900" s="103" t="s">
        <v>2756</v>
      </c>
      <c r="C4900" s="768" t="s">
        <v>2663</v>
      </c>
      <c r="D4900" s="17" t="s">
        <v>15530</v>
      </c>
      <c r="E4900" s="826"/>
      <c r="F4900" s="800">
        <v>1</v>
      </c>
      <c r="G4900" s="819"/>
      <c r="H4900" s="774">
        <v>1</v>
      </c>
      <c r="I4900" s="819">
        <f t="shared" si="156"/>
        <v>0</v>
      </c>
      <c r="J4900" s="819">
        <f t="shared" si="157"/>
        <v>2</v>
      </c>
      <c r="K4900" s="941"/>
    </row>
    <row r="4901" spans="1:11" ht="25.5">
      <c r="A4901" s="15" t="s">
        <v>2463</v>
      </c>
      <c r="B4901" s="103" t="s">
        <v>2756</v>
      </c>
      <c r="C4901" s="768" t="s">
        <v>2664</v>
      </c>
      <c r="D4901" s="20" t="s">
        <v>16930</v>
      </c>
      <c r="E4901" s="826"/>
      <c r="F4901" s="800">
        <v>1</v>
      </c>
      <c r="G4901" s="819"/>
      <c r="H4901" s="774">
        <v>1</v>
      </c>
      <c r="I4901" s="819">
        <f t="shared" si="156"/>
        <v>0</v>
      </c>
      <c r="J4901" s="819">
        <f t="shared" si="157"/>
        <v>2</v>
      </c>
      <c r="K4901" s="941"/>
    </row>
    <row r="4902" spans="1:11" ht="25.5">
      <c r="A4902" s="15" t="s">
        <v>2463</v>
      </c>
      <c r="B4902" s="103" t="s">
        <v>2756</v>
      </c>
      <c r="C4902" s="768" t="s">
        <v>2665</v>
      </c>
      <c r="D4902" s="20" t="s">
        <v>16339</v>
      </c>
      <c r="E4902" s="826"/>
      <c r="F4902" s="800">
        <v>1</v>
      </c>
      <c r="G4902" s="819"/>
      <c r="H4902" s="774">
        <v>1</v>
      </c>
      <c r="I4902" s="819">
        <f t="shared" si="156"/>
        <v>0</v>
      </c>
      <c r="J4902" s="819">
        <f t="shared" si="157"/>
        <v>2</v>
      </c>
      <c r="K4902" s="941"/>
    </row>
    <row r="4903" spans="1:11" ht="38.25">
      <c r="A4903" s="15" t="s">
        <v>2463</v>
      </c>
      <c r="B4903" s="103" t="s">
        <v>2756</v>
      </c>
      <c r="C4903" s="768" t="s">
        <v>2666</v>
      </c>
      <c r="D4903" s="20" t="s">
        <v>16340</v>
      </c>
      <c r="E4903" s="826"/>
      <c r="F4903" s="800">
        <v>1</v>
      </c>
      <c r="G4903" s="819"/>
      <c r="H4903" s="774">
        <v>1</v>
      </c>
      <c r="I4903" s="819">
        <f t="shared" si="156"/>
        <v>0</v>
      </c>
      <c r="J4903" s="819">
        <f t="shared" si="157"/>
        <v>2</v>
      </c>
      <c r="K4903" s="941"/>
    </row>
    <row r="4904" spans="1:11" ht="25.5">
      <c r="A4904" s="15" t="s">
        <v>2463</v>
      </c>
      <c r="B4904" s="103" t="s">
        <v>2756</v>
      </c>
      <c r="C4904" s="768" t="s">
        <v>2667</v>
      </c>
      <c r="D4904" s="20" t="s">
        <v>16341</v>
      </c>
      <c r="E4904" s="826"/>
      <c r="F4904" s="800">
        <v>1</v>
      </c>
      <c r="G4904" s="819"/>
      <c r="H4904" s="774">
        <v>1</v>
      </c>
      <c r="I4904" s="819">
        <f t="shared" si="156"/>
        <v>0</v>
      </c>
      <c r="J4904" s="819">
        <f t="shared" si="157"/>
        <v>2</v>
      </c>
      <c r="K4904" s="941"/>
    </row>
    <row r="4905" spans="1:11" ht="25.5">
      <c r="A4905" s="15" t="s">
        <v>2463</v>
      </c>
      <c r="B4905" s="103" t="s">
        <v>2756</v>
      </c>
      <c r="C4905" s="768" t="s">
        <v>4548</v>
      </c>
      <c r="D4905" s="20" t="s">
        <v>16372</v>
      </c>
      <c r="E4905" s="826"/>
      <c r="F4905" s="800">
        <v>1</v>
      </c>
      <c r="G4905" s="819"/>
      <c r="H4905" s="774">
        <v>1</v>
      </c>
      <c r="I4905" s="819">
        <f t="shared" si="156"/>
        <v>0</v>
      </c>
      <c r="J4905" s="819">
        <f t="shared" si="157"/>
        <v>2</v>
      </c>
      <c r="K4905" s="941"/>
    </row>
    <row r="4906" spans="1:11">
      <c r="A4906" s="15" t="s">
        <v>2463</v>
      </c>
      <c r="B4906" s="103" t="s">
        <v>2756</v>
      </c>
      <c r="C4906" s="768" t="s">
        <v>2668</v>
      </c>
      <c r="D4906" s="20" t="s">
        <v>16796</v>
      </c>
      <c r="E4906" s="826"/>
      <c r="F4906" s="800">
        <v>1</v>
      </c>
      <c r="G4906" s="819"/>
      <c r="H4906" s="774">
        <v>1</v>
      </c>
      <c r="I4906" s="819">
        <f t="shared" si="156"/>
        <v>0</v>
      </c>
      <c r="J4906" s="819">
        <f t="shared" si="157"/>
        <v>2</v>
      </c>
      <c r="K4906" s="941"/>
    </row>
    <row r="4907" spans="1:11">
      <c r="A4907" s="15" t="s">
        <v>2463</v>
      </c>
      <c r="B4907" s="103" t="s">
        <v>2756</v>
      </c>
      <c r="C4907" s="768" t="s">
        <v>2669</v>
      </c>
      <c r="D4907" s="20" t="s">
        <v>16797</v>
      </c>
      <c r="E4907" s="826"/>
      <c r="F4907" s="800">
        <v>1</v>
      </c>
      <c r="G4907" s="819"/>
      <c r="H4907" s="774">
        <v>1</v>
      </c>
      <c r="I4907" s="819">
        <f t="shared" si="156"/>
        <v>0</v>
      </c>
      <c r="J4907" s="819">
        <f t="shared" si="157"/>
        <v>2</v>
      </c>
      <c r="K4907" s="941"/>
    </row>
    <row r="4908" spans="1:11" ht="25.5">
      <c r="A4908" s="15" t="s">
        <v>2463</v>
      </c>
      <c r="B4908" s="103" t="s">
        <v>2756</v>
      </c>
      <c r="C4908" s="768" t="s">
        <v>2670</v>
      </c>
      <c r="D4908" s="20" t="s">
        <v>6081</v>
      </c>
      <c r="E4908" s="826"/>
      <c r="F4908" s="800">
        <v>1</v>
      </c>
      <c r="G4908" s="819"/>
      <c r="H4908" s="774">
        <v>1</v>
      </c>
      <c r="I4908" s="819">
        <f t="shared" si="156"/>
        <v>0</v>
      </c>
      <c r="J4908" s="819">
        <f t="shared" si="157"/>
        <v>2</v>
      </c>
      <c r="K4908" s="941"/>
    </row>
    <row r="4909" spans="1:11" ht="25.5">
      <c r="A4909" s="15" t="s">
        <v>2463</v>
      </c>
      <c r="B4909" s="103" t="s">
        <v>2756</v>
      </c>
      <c r="C4909" s="768" t="s">
        <v>2671</v>
      </c>
      <c r="D4909" s="20" t="s">
        <v>6082</v>
      </c>
      <c r="E4909" s="826"/>
      <c r="F4909" s="800">
        <v>1</v>
      </c>
      <c r="G4909" s="819"/>
      <c r="H4909" s="774">
        <v>1</v>
      </c>
      <c r="I4909" s="819">
        <f t="shared" si="156"/>
        <v>0</v>
      </c>
      <c r="J4909" s="819">
        <f t="shared" si="157"/>
        <v>2</v>
      </c>
      <c r="K4909" s="941"/>
    </row>
    <row r="4910" spans="1:11" ht="25.5">
      <c r="A4910" s="15" t="s">
        <v>2463</v>
      </c>
      <c r="B4910" s="103" t="s">
        <v>2756</v>
      </c>
      <c r="C4910" s="768" t="s">
        <v>2672</v>
      </c>
      <c r="D4910" s="20" t="s">
        <v>16931</v>
      </c>
      <c r="E4910" s="826"/>
      <c r="F4910" s="800">
        <v>1</v>
      </c>
      <c r="G4910" s="819"/>
      <c r="H4910" s="774">
        <v>1</v>
      </c>
      <c r="I4910" s="819">
        <f t="shared" si="156"/>
        <v>0</v>
      </c>
      <c r="J4910" s="819">
        <f t="shared" si="157"/>
        <v>2</v>
      </c>
      <c r="K4910" s="941"/>
    </row>
    <row r="4911" spans="1:11" ht="51">
      <c r="A4911" s="15" t="s">
        <v>2463</v>
      </c>
      <c r="B4911" s="103" t="s">
        <v>2756</v>
      </c>
      <c r="C4911" s="768" t="s">
        <v>2673</v>
      </c>
      <c r="D4911" s="20" t="s">
        <v>16373</v>
      </c>
      <c r="E4911" s="826">
        <v>59</v>
      </c>
      <c r="F4911" s="800">
        <v>70</v>
      </c>
      <c r="G4911" s="819">
        <v>12</v>
      </c>
      <c r="H4911" s="774">
        <v>14</v>
      </c>
      <c r="I4911" s="819">
        <f t="shared" si="156"/>
        <v>71</v>
      </c>
      <c r="J4911" s="819">
        <f t="shared" si="157"/>
        <v>84</v>
      </c>
      <c r="K4911" s="941"/>
    </row>
    <row r="4912" spans="1:11" ht="25.5">
      <c r="A4912" s="15" t="s">
        <v>2463</v>
      </c>
      <c r="B4912" s="103" t="s">
        <v>2756</v>
      </c>
      <c r="C4912" s="768" t="s">
        <v>2674</v>
      </c>
      <c r="D4912" s="20" t="s">
        <v>16374</v>
      </c>
      <c r="E4912" s="826"/>
      <c r="F4912" s="800">
        <v>5</v>
      </c>
      <c r="G4912" s="819">
        <v>2</v>
      </c>
      <c r="H4912" s="774">
        <v>1</v>
      </c>
      <c r="I4912" s="819">
        <f t="shared" si="156"/>
        <v>2</v>
      </c>
      <c r="J4912" s="819">
        <f t="shared" si="157"/>
        <v>6</v>
      </c>
      <c r="K4912" s="941"/>
    </row>
    <row r="4913" spans="1:11" ht="38.25">
      <c r="A4913" s="15" t="s">
        <v>2463</v>
      </c>
      <c r="B4913" s="103" t="s">
        <v>2756</v>
      </c>
      <c r="C4913" s="768" t="s">
        <v>2675</v>
      </c>
      <c r="D4913" s="20" t="s">
        <v>16932</v>
      </c>
      <c r="E4913" s="826"/>
      <c r="F4913" s="800">
        <v>1</v>
      </c>
      <c r="G4913" s="819"/>
      <c r="H4913" s="774">
        <v>1</v>
      </c>
      <c r="I4913" s="819">
        <f t="shared" si="156"/>
        <v>0</v>
      </c>
      <c r="J4913" s="819">
        <f t="shared" si="157"/>
        <v>2</v>
      </c>
      <c r="K4913" s="941"/>
    </row>
    <row r="4914" spans="1:11" ht="25.5">
      <c r="A4914" s="15" t="s">
        <v>2463</v>
      </c>
      <c r="B4914" s="103" t="s">
        <v>2756</v>
      </c>
      <c r="C4914" s="768" t="s">
        <v>2676</v>
      </c>
      <c r="D4914" s="20" t="s">
        <v>16933</v>
      </c>
      <c r="E4914" s="826"/>
      <c r="F4914" s="800">
        <v>1</v>
      </c>
      <c r="G4914" s="819"/>
      <c r="H4914" s="774">
        <v>1</v>
      </c>
      <c r="I4914" s="819">
        <f t="shared" si="156"/>
        <v>0</v>
      </c>
      <c r="J4914" s="819">
        <f t="shared" si="157"/>
        <v>2</v>
      </c>
      <c r="K4914" s="941"/>
    </row>
    <row r="4915" spans="1:11" ht="25.5">
      <c r="A4915" s="15" t="s">
        <v>2463</v>
      </c>
      <c r="B4915" s="103" t="s">
        <v>2756</v>
      </c>
      <c r="C4915" s="768" t="s">
        <v>2677</v>
      </c>
      <c r="D4915" s="20" t="s">
        <v>16375</v>
      </c>
      <c r="E4915" s="826"/>
      <c r="F4915" s="800">
        <v>1</v>
      </c>
      <c r="G4915" s="819"/>
      <c r="H4915" s="774">
        <v>1</v>
      </c>
      <c r="I4915" s="819">
        <f t="shared" si="156"/>
        <v>0</v>
      </c>
      <c r="J4915" s="819">
        <f t="shared" si="157"/>
        <v>2</v>
      </c>
      <c r="K4915" s="941"/>
    </row>
    <row r="4916" spans="1:11" ht="25.5">
      <c r="A4916" s="15" t="s">
        <v>2463</v>
      </c>
      <c r="B4916" s="103" t="s">
        <v>2756</v>
      </c>
      <c r="C4916" s="768" t="s">
        <v>2678</v>
      </c>
      <c r="D4916" s="20" t="s">
        <v>16934</v>
      </c>
      <c r="E4916" s="826"/>
      <c r="F4916" s="800">
        <v>1</v>
      </c>
      <c r="G4916" s="819"/>
      <c r="H4916" s="774">
        <v>1</v>
      </c>
      <c r="I4916" s="819">
        <f t="shared" si="156"/>
        <v>0</v>
      </c>
      <c r="J4916" s="819">
        <f t="shared" si="157"/>
        <v>2</v>
      </c>
      <c r="K4916" s="941"/>
    </row>
    <row r="4917" spans="1:11" ht="25.5">
      <c r="A4917" s="15" t="s">
        <v>2463</v>
      </c>
      <c r="B4917" s="103" t="s">
        <v>2756</v>
      </c>
      <c r="C4917" s="768" t="s">
        <v>2679</v>
      </c>
      <c r="D4917" s="20" t="s">
        <v>6085</v>
      </c>
      <c r="E4917" s="826"/>
      <c r="F4917" s="800">
        <v>1</v>
      </c>
      <c r="G4917" s="819"/>
      <c r="H4917" s="774">
        <v>1</v>
      </c>
      <c r="I4917" s="819">
        <f t="shared" si="156"/>
        <v>0</v>
      </c>
      <c r="J4917" s="819">
        <f t="shared" si="157"/>
        <v>2</v>
      </c>
      <c r="K4917" s="941"/>
    </row>
    <row r="4918" spans="1:11" ht="25.5">
      <c r="A4918" s="15" t="s">
        <v>2463</v>
      </c>
      <c r="B4918" s="103" t="s">
        <v>2756</v>
      </c>
      <c r="C4918" s="768" t="s">
        <v>2680</v>
      </c>
      <c r="D4918" s="20" t="s">
        <v>6086</v>
      </c>
      <c r="E4918" s="826"/>
      <c r="F4918" s="800">
        <v>1</v>
      </c>
      <c r="G4918" s="819"/>
      <c r="H4918" s="774">
        <v>1</v>
      </c>
      <c r="I4918" s="819">
        <f t="shared" si="156"/>
        <v>0</v>
      </c>
      <c r="J4918" s="819">
        <f t="shared" si="157"/>
        <v>2</v>
      </c>
      <c r="K4918" s="941"/>
    </row>
    <row r="4919" spans="1:11" ht="25.5">
      <c r="A4919" s="15" t="s">
        <v>2463</v>
      </c>
      <c r="B4919" s="103" t="s">
        <v>2756</v>
      </c>
      <c r="C4919" s="768" t="s">
        <v>1941</v>
      </c>
      <c r="D4919" s="20" t="s">
        <v>14765</v>
      </c>
      <c r="E4919" s="826"/>
      <c r="F4919" s="800">
        <v>1</v>
      </c>
      <c r="G4919" s="819">
        <v>11</v>
      </c>
      <c r="H4919" s="774">
        <v>1</v>
      </c>
      <c r="I4919" s="819">
        <f t="shared" si="156"/>
        <v>11</v>
      </c>
      <c r="J4919" s="819">
        <f t="shared" si="157"/>
        <v>2</v>
      </c>
      <c r="K4919" s="941"/>
    </row>
    <row r="4920" spans="1:11" ht="25.5">
      <c r="A4920" s="15" t="s">
        <v>2463</v>
      </c>
      <c r="B4920" s="103" t="s">
        <v>2756</v>
      </c>
      <c r="C4920" s="768" t="s">
        <v>2681</v>
      </c>
      <c r="D4920" s="20" t="s">
        <v>16376</v>
      </c>
      <c r="E4920" s="826"/>
      <c r="F4920" s="800">
        <v>1</v>
      </c>
      <c r="G4920" s="819">
        <v>1</v>
      </c>
      <c r="H4920" s="774">
        <v>1</v>
      </c>
      <c r="I4920" s="819">
        <f t="shared" si="156"/>
        <v>1</v>
      </c>
      <c r="J4920" s="819">
        <f t="shared" si="157"/>
        <v>2</v>
      </c>
      <c r="K4920" s="941"/>
    </row>
    <row r="4921" spans="1:11" ht="25.5">
      <c r="A4921" s="15" t="s">
        <v>2463</v>
      </c>
      <c r="B4921" s="103" t="s">
        <v>2756</v>
      </c>
      <c r="C4921" s="768" t="s">
        <v>2682</v>
      </c>
      <c r="D4921" s="20" t="s">
        <v>16377</v>
      </c>
      <c r="E4921" s="826">
        <v>3</v>
      </c>
      <c r="F4921" s="800">
        <v>5</v>
      </c>
      <c r="G4921" s="819"/>
      <c r="H4921" s="774">
        <v>1</v>
      </c>
      <c r="I4921" s="819">
        <f t="shared" si="156"/>
        <v>3</v>
      </c>
      <c r="J4921" s="819">
        <f t="shared" si="157"/>
        <v>6</v>
      </c>
      <c r="K4921" s="941"/>
    </row>
    <row r="4922" spans="1:11" ht="25.5">
      <c r="A4922" s="15" t="s">
        <v>2463</v>
      </c>
      <c r="B4922" s="103" t="s">
        <v>2756</v>
      </c>
      <c r="C4922" s="768" t="s">
        <v>2683</v>
      </c>
      <c r="D4922" s="20" t="s">
        <v>16378</v>
      </c>
      <c r="E4922" s="826"/>
      <c r="F4922" s="800">
        <v>1</v>
      </c>
      <c r="G4922" s="819">
        <v>2</v>
      </c>
      <c r="H4922" s="774">
        <v>1</v>
      </c>
      <c r="I4922" s="819">
        <f t="shared" si="156"/>
        <v>2</v>
      </c>
      <c r="J4922" s="819">
        <f t="shared" si="157"/>
        <v>2</v>
      </c>
      <c r="K4922" s="941"/>
    </row>
    <row r="4923" spans="1:11" ht="25.5">
      <c r="A4923" s="15" t="s">
        <v>2463</v>
      </c>
      <c r="B4923" s="103" t="s">
        <v>2756</v>
      </c>
      <c r="C4923" s="768" t="s">
        <v>2684</v>
      </c>
      <c r="D4923" s="20" t="s">
        <v>16379</v>
      </c>
      <c r="E4923" s="826"/>
      <c r="F4923" s="800">
        <v>1</v>
      </c>
      <c r="G4923" s="819"/>
      <c r="H4923" s="774">
        <v>1</v>
      </c>
      <c r="I4923" s="819">
        <f t="shared" si="156"/>
        <v>0</v>
      </c>
      <c r="J4923" s="819">
        <f t="shared" si="157"/>
        <v>2</v>
      </c>
      <c r="K4923" s="941"/>
    </row>
    <row r="4924" spans="1:11" ht="25.5">
      <c r="A4924" s="15" t="s">
        <v>2463</v>
      </c>
      <c r="B4924" s="103" t="s">
        <v>2756</v>
      </c>
      <c r="C4924" s="768" t="s">
        <v>4672</v>
      </c>
      <c r="D4924" s="20" t="s">
        <v>6087</v>
      </c>
      <c r="E4924" s="826"/>
      <c r="F4924" s="800">
        <v>1</v>
      </c>
      <c r="G4924" s="819"/>
      <c r="H4924" s="774">
        <v>1</v>
      </c>
      <c r="I4924" s="819">
        <f t="shared" si="156"/>
        <v>0</v>
      </c>
      <c r="J4924" s="819">
        <f t="shared" si="157"/>
        <v>2</v>
      </c>
      <c r="K4924" s="941"/>
    </row>
    <row r="4925" spans="1:11" ht="38.25">
      <c r="A4925" s="15" t="s">
        <v>2463</v>
      </c>
      <c r="B4925" s="103" t="s">
        <v>2756</v>
      </c>
      <c r="C4925" s="768" t="s">
        <v>2685</v>
      </c>
      <c r="D4925" s="20" t="s">
        <v>6088</v>
      </c>
      <c r="E4925" s="826"/>
      <c r="F4925" s="800">
        <v>1</v>
      </c>
      <c r="G4925" s="819"/>
      <c r="H4925" s="774">
        <v>1</v>
      </c>
      <c r="I4925" s="819">
        <f t="shared" si="156"/>
        <v>0</v>
      </c>
      <c r="J4925" s="819">
        <f t="shared" si="157"/>
        <v>2</v>
      </c>
      <c r="K4925" s="941"/>
    </row>
    <row r="4926" spans="1:11" ht="25.5">
      <c r="A4926" s="15" t="s">
        <v>2463</v>
      </c>
      <c r="B4926" s="103" t="s">
        <v>2756</v>
      </c>
      <c r="C4926" s="768" t="s">
        <v>2686</v>
      </c>
      <c r="D4926" s="20" t="s">
        <v>6089</v>
      </c>
      <c r="E4926" s="826"/>
      <c r="F4926" s="800">
        <v>1</v>
      </c>
      <c r="G4926" s="819"/>
      <c r="H4926" s="774">
        <v>1</v>
      </c>
      <c r="I4926" s="819">
        <f t="shared" si="156"/>
        <v>0</v>
      </c>
      <c r="J4926" s="819">
        <f t="shared" si="157"/>
        <v>2</v>
      </c>
      <c r="K4926" s="941"/>
    </row>
    <row r="4927" spans="1:11" ht="38.25">
      <c r="A4927" s="15" t="s">
        <v>2463</v>
      </c>
      <c r="B4927" s="103" t="s">
        <v>2756</v>
      </c>
      <c r="C4927" s="768" t="s">
        <v>2687</v>
      </c>
      <c r="D4927" s="20" t="s">
        <v>6090</v>
      </c>
      <c r="E4927" s="826"/>
      <c r="F4927" s="800">
        <v>1</v>
      </c>
      <c r="G4927" s="819"/>
      <c r="H4927" s="774">
        <v>1</v>
      </c>
      <c r="I4927" s="819">
        <f t="shared" si="156"/>
        <v>0</v>
      </c>
      <c r="J4927" s="819">
        <f t="shared" si="157"/>
        <v>2</v>
      </c>
      <c r="K4927" s="941"/>
    </row>
    <row r="4928" spans="1:11" ht="38.25">
      <c r="A4928" s="15" t="s">
        <v>2463</v>
      </c>
      <c r="B4928" s="103" t="s">
        <v>2756</v>
      </c>
      <c r="C4928" s="768" t="s">
        <v>2688</v>
      </c>
      <c r="D4928" s="20" t="s">
        <v>6091</v>
      </c>
      <c r="E4928" s="826"/>
      <c r="F4928" s="800">
        <v>5</v>
      </c>
      <c r="G4928" s="819"/>
      <c r="H4928" s="774">
        <v>1</v>
      </c>
      <c r="I4928" s="819">
        <f t="shared" si="156"/>
        <v>0</v>
      </c>
      <c r="J4928" s="819">
        <f t="shared" si="157"/>
        <v>6</v>
      </c>
      <c r="K4928" s="941"/>
    </row>
    <row r="4929" spans="1:11" ht="51">
      <c r="A4929" s="15" t="s">
        <v>2463</v>
      </c>
      <c r="B4929" s="103" t="s">
        <v>2756</v>
      </c>
      <c r="C4929" s="768" t="s">
        <v>2689</v>
      </c>
      <c r="D4929" s="20" t="s">
        <v>16380</v>
      </c>
      <c r="E4929" s="826"/>
      <c r="F4929" s="800">
        <v>1</v>
      </c>
      <c r="G4929" s="819"/>
      <c r="H4929" s="774">
        <v>1</v>
      </c>
      <c r="I4929" s="819">
        <f t="shared" si="156"/>
        <v>0</v>
      </c>
      <c r="J4929" s="819">
        <f t="shared" si="157"/>
        <v>2</v>
      </c>
      <c r="K4929" s="941"/>
    </row>
    <row r="4930" spans="1:11" ht="25.5">
      <c r="A4930" s="15" t="s">
        <v>2463</v>
      </c>
      <c r="B4930" s="103" t="s">
        <v>2756</v>
      </c>
      <c r="C4930" s="768" t="s">
        <v>2690</v>
      </c>
      <c r="D4930" s="20" t="s">
        <v>6092</v>
      </c>
      <c r="E4930" s="826"/>
      <c r="F4930" s="800">
        <v>1</v>
      </c>
      <c r="G4930" s="819">
        <v>1</v>
      </c>
      <c r="H4930" s="774">
        <v>1</v>
      </c>
      <c r="I4930" s="819">
        <f t="shared" si="156"/>
        <v>1</v>
      </c>
      <c r="J4930" s="819">
        <f t="shared" si="157"/>
        <v>2</v>
      </c>
      <c r="K4930" s="941"/>
    </row>
    <row r="4931" spans="1:11" ht="38.25">
      <c r="A4931" s="15" t="s">
        <v>2463</v>
      </c>
      <c r="B4931" s="103" t="s">
        <v>2756</v>
      </c>
      <c r="C4931" s="768" t="s">
        <v>2691</v>
      </c>
      <c r="D4931" s="20" t="s">
        <v>16381</v>
      </c>
      <c r="E4931" s="826"/>
      <c r="F4931" s="800">
        <v>1</v>
      </c>
      <c r="G4931" s="819"/>
      <c r="H4931" s="774">
        <v>1</v>
      </c>
      <c r="I4931" s="819">
        <f t="shared" si="156"/>
        <v>0</v>
      </c>
      <c r="J4931" s="819">
        <f t="shared" si="157"/>
        <v>2</v>
      </c>
      <c r="K4931" s="941"/>
    </row>
    <row r="4932" spans="1:11" ht="25.5">
      <c r="A4932" s="15" t="s">
        <v>2463</v>
      </c>
      <c r="B4932" s="103" t="s">
        <v>2756</v>
      </c>
      <c r="C4932" s="768" t="s">
        <v>4559</v>
      </c>
      <c r="D4932" s="20" t="s">
        <v>16382</v>
      </c>
      <c r="E4932" s="826"/>
      <c r="F4932" s="800">
        <v>1</v>
      </c>
      <c r="G4932" s="819"/>
      <c r="H4932" s="774">
        <v>1</v>
      </c>
      <c r="I4932" s="819">
        <f t="shared" si="156"/>
        <v>0</v>
      </c>
      <c r="J4932" s="819">
        <f t="shared" si="157"/>
        <v>2</v>
      </c>
      <c r="K4932" s="941"/>
    </row>
    <row r="4933" spans="1:11" ht="25.5">
      <c r="A4933" s="15" t="s">
        <v>2463</v>
      </c>
      <c r="B4933" s="103" t="s">
        <v>2756</v>
      </c>
      <c r="C4933" s="768" t="s">
        <v>18737</v>
      </c>
      <c r="D4933" s="20" t="s">
        <v>16383</v>
      </c>
      <c r="E4933" s="826"/>
      <c r="F4933" s="800">
        <v>1</v>
      </c>
      <c r="G4933" s="819"/>
      <c r="H4933" s="774">
        <v>1</v>
      </c>
      <c r="I4933" s="819">
        <f t="shared" si="156"/>
        <v>0</v>
      </c>
      <c r="J4933" s="819">
        <f t="shared" si="157"/>
        <v>2</v>
      </c>
      <c r="K4933" s="941"/>
    </row>
    <row r="4934" spans="1:11" ht="25.5">
      <c r="A4934" s="15" t="s">
        <v>2463</v>
      </c>
      <c r="B4934" s="103" t="s">
        <v>2756</v>
      </c>
      <c r="C4934" s="768" t="s">
        <v>2692</v>
      </c>
      <c r="D4934" s="20" t="s">
        <v>16384</v>
      </c>
      <c r="E4934" s="826"/>
      <c r="F4934" s="800">
        <v>1</v>
      </c>
      <c r="G4934" s="819">
        <v>1</v>
      </c>
      <c r="H4934" s="774">
        <v>1</v>
      </c>
      <c r="I4934" s="819">
        <f t="shared" si="156"/>
        <v>1</v>
      </c>
      <c r="J4934" s="819">
        <f t="shared" si="157"/>
        <v>2</v>
      </c>
      <c r="K4934" s="941"/>
    </row>
    <row r="4935" spans="1:11" ht="25.5">
      <c r="A4935" s="15" t="s">
        <v>2463</v>
      </c>
      <c r="B4935" s="103" t="s">
        <v>2756</v>
      </c>
      <c r="C4935" s="768" t="s">
        <v>2693</v>
      </c>
      <c r="D4935" s="20" t="s">
        <v>16935</v>
      </c>
      <c r="E4935" s="826"/>
      <c r="F4935" s="800">
        <v>1</v>
      </c>
      <c r="G4935" s="819"/>
      <c r="H4935" s="774">
        <v>5</v>
      </c>
      <c r="I4935" s="819">
        <f t="shared" si="156"/>
        <v>0</v>
      </c>
      <c r="J4935" s="819">
        <f t="shared" si="157"/>
        <v>6</v>
      </c>
      <c r="K4935" s="941"/>
    </row>
    <row r="4936" spans="1:11" ht="25.5">
      <c r="A4936" s="15" t="s">
        <v>2463</v>
      </c>
      <c r="B4936" s="103" t="s">
        <v>2756</v>
      </c>
      <c r="C4936" s="768" t="s">
        <v>2694</v>
      </c>
      <c r="D4936" s="20" t="s">
        <v>16936</v>
      </c>
      <c r="E4936" s="826"/>
      <c r="F4936" s="800">
        <v>1</v>
      </c>
      <c r="G4936" s="819"/>
      <c r="H4936" s="774">
        <v>1</v>
      </c>
      <c r="I4936" s="819">
        <f t="shared" si="156"/>
        <v>0</v>
      </c>
      <c r="J4936" s="819">
        <f t="shared" si="157"/>
        <v>2</v>
      </c>
      <c r="K4936" s="941"/>
    </row>
    <row r="4937" spans="1:11" ht="25.5">
      <c r="A4937" s="15" t="s">
        <v>2463</v>
      </c>
      <c r="B4937" s="103" t="s">
        <v>2756</v>
      </c>
      <c r="C4937" s="768" t="s">
        <v>2695</v>
      </c>
      <c r="D4937" s="20" t="s">
        <v>16937</v>
      </c>
      <c r="E4937" s="826"/>
      <c r="F4937" s="800">
        <v>1</v>
      </c>
      <c r="G4937" s="819"/>
      <c r="H4937" s="774">
        <v>1</v>
      </c>
      <c r="I4937" s="819">
        <f t="shared" si="156"/>
        <v>0</v>
      </c>
      <c r="J4937" s="819">
        <f t="shared" si="157"/>
        <v>2</v>
      </c>
      <c r="K4937" s="941"/>
    </row>
    <row r="4938" spans="1:11" ht="25.5">
      <c r="A4938" s="15" t="s">
        <v>2463</v>
      </c>
      <c r="B4938" s="103" t="s">
        <v>2756</v>
      </c>
      <c r="C4938" s="768" t="s">
        <v>2696</v>
      </c>
      <c r="D4938" s="20" t="s">
        <v>16938</v>
      </c>
      <c r="E4938" s="826"/>
      <c r="F4938" s="800">
        <v>1</v>
      </c>
      <c r="G4938" s="819"/>
      <c r="H4938" s="774">
        <v>1</v>
      </c>
      <c r="I4938" s="819">
        <f t="shared" si="156"/>
        <v>0</v>
      </c>
      <c r="J4938" s="819">
        <f t="shared" si="157"/>
        <v>2</v>
      </c>
      <c r="K4938" s="941"/>
    </row>
    <row r="4939" spans="1:11" ht="25.5">
      <c r="A4939" s="15" t="s">
        <v>2463</v>
      </c>
      <c r="B4939" s="103" t="s">
        <v>2756</v>
      </c>
      <c r="C4939" s="768" t="s">
        <v>2697</v>
      </c>
      <c r="D4939" s="20" t="s">
        <v>16385</v>
      </c>
      <c r="E4939" s="826"/>
      <c r="F4939" s="800">
        <v>1</v>
      </c>
      <c r="G4939" s="819"/>
      <c r="H4939" s="774">
        <v>1</v>
      </c>
      <c r="I4939" s="819">
        <f t="shared" si="156"/>
        <v>0</v>
      </c>
      <c r="J4939" s="819">
        <f t="shared" si="157"/>
        <v>2</v>
      </c>
      <c r="K4939" s="941"/>
    </row>
    <row r="4940" spans="1:11" ht="25.5">
      <c r="A4940" s="15" t="s">
        <v>2463</v>
      </c>
      <c r="B4940" s="103" t="s">
        <v>2756</v>
      </c>
      <c r="C4940" s="768" t="s">
        <v>2698</v>
      </c>
      <c r="D4940" s="20" t="s">
        <v>16939</v>
      </c>
      <c r="E4940" s="826"/>
      <c r="F4940" s="800">
        <v>1</v>
      </c>
      <c r="G4940" s="819"/>
      <c r="H4940" s="774">
        <v>1</v>
      </c>
      <c r="I4940" s="819">
        <f t="shared" si="156"/>
        <v>0</v>
      </c>
      <c r="J4940" s="819">
        <f t="shared" si="157"/>
        <v>2</v>
      </c>
      <c r="K4940" s="941"/>
    </row>
    <row r="4941" spans="1:11" ht="25.5">
      <c r="A4941" s="15" t="s">
        <v>2463</v>
      </c>
      <c r="B4941" s="103" t="s">
        <v>2756</v>
      </c>
      <c r="C4941" s="768" t="s">
        <v>2699</v>
      </c>
      <c r="D4941" s="20" t="s">
        <v>16940</v>
      </c>
      <c r="E4941" s="826">
        <v>1</v>
      </c>
      <c r="F4941" s="800">
        <v>10</v>
      </c>
      <c r="G4941" s="819"/>
      <c r="H4941" s="774">
        <v>1</v>
      </c>
      <c r="I4941" s="819">
        <f t="shared" si="156"/>
        <v>1</v>
      </c>
      <c r="J4941" s="819">
        <f t="shared" si="157"/>
        <v>11</v>
      </c>
      <c r="K4941" s="941"/>
    </row>
    <row r="4942" spans="1:11" ht="25.5">
      <c r="A4942" s="15" t="s">
        <v>2463</v>
      </c>
      <c r="B4942" s="103" t="s">
        <v>2756</v>
      </c>
      <c r="C4942" s="768" t="s">
        <v>2700</v>
      </c>
      <c r="D4942" s="20" t="s">
        <v>16941</v>
      </c>
      <c r="E4942" s="826"/>
      <c r="F4942" s="800">
        <v>1</v>
      </c>
      <c r="G4942" s="819">
        <v>1</v>
      </c>
      <c r="H4942" s="774">
        <v>1</v>
      </c>
      <c r="I4942" s="819">
        <f t="shared" si="156"/>
        <v>1</v>
      </c>
      <c r="J4942" s="819">
        <f t="shared" si="157"/>
        <v>2</v>
      </c>
      <c r="K4942" s="941"/>
    </row>
    <row r="4943" spans="1:11" ht="25.5">
      <c r="A4943" s="15" t="s">
        <v>2463</v>
      </c>
      <c r="B4943" s="103" t="s">
        <v>2756</v>
      </c>
      <c r="C4943" s="768" t="s">
        <v>2701</v>
      </c>
      <c r="D4943" s="20" t="s">
        <v>16386</v>
      </c>
      <c r="E4943" s="826"/>
      <c r="F4943" s="800">
        <v>1</v>
      </c>
      <c r="G4943" s="819"/>
      <c r="H4943" s="774">
        <v>1</v>
      </c>
      <c r="I4943" s="819">
        <f t="shared" si="156"/>
        <v>0</v>
      </c>
      <c r="J4943" s="819">
        <f t="shared" si="157"/>
        <v>2</v>
      </c>
      <c r="K4943" s="941"/>
    </row>
    <row r="4944" spans="1:11" ht="25.5">
      <c r="A4944" s="15" t="s">
        <v>2463</v>
      </c>
      <c r="B4944" s="103" t="s">
        <v>2756</v>
      </c>
      <c r="C4944" s="768" t="s">
        <v>2702</v>
      </c>
      <c r="D4944" s="20" t="s">
        <v>16942</v>
      </c>
      <c r="E4944" s="826">
        <v>40</v>
      </c>
      <c r="F4944" s="800">
        <v>45</v>
      </c>
      <c r="G4944" s="819">
        <v>4</v>
      </c>
      <c r="H4944" s="774">
        <v>1</v>
      </c>
      <c r="I4944" s="819">
        <f t="shared" si="156"/>
        <v>44</v>
      </c>
      <c r="J4944" s="819">
        <f t="shared" si="157"/>
        <v>46</v>
      </c>
      <c r="K4944" s="941"/>
    </row>
    <row r="4945" spans="1:11" ht="25.5">
      <c r="A4945" s="15" t="s">
        <v>2463</v>
      </c>
      <c r="B4945" s="103" t="s">
        <v>2756</v>
      </c>
      <c r="C4945" s="768" t="s">
        <v>2703</v>
      </c>
      <c r="D4945" s="20" t="s">
        <v>14836</v>
      </c>
      <c r="E4945" s="826">
        <v>18</v>
      </c>
      <c r="F4945" s="800">
        <v>25</v>
      </c>
      <c r="G4945" s="819"/>
      <c r="H4945" s="774">
        <v>2</v>
      </c>
      <c r="I4945" s="819">
        <f t="shared" si="156"/>
        <v>18</v>
      </c>
      <c r="J4945" s="819">
        <f t="shared" si="157"/>
        <v>27</v>
      </c>
      <c r="K4945" s="941"/>
    </row>
    <row r="4946" spans="1:11" ht="25.5">
      <c r="A4946" s="15" t="s">
        <v>2463</v>
      </c>
      <c r="B4946" s="103" t="s">
        <v>2756</v>
      </c>
      <c r="C4946" s="768" t="s">
        <v>2704</v>
      </c>
      <c r="D4946" s="20" t="s">
        <v>16943</v>
      </c>
      <c r="E4946" s="826"/>
      <c r="F4946" s="800">
        <v>1</v>
      </c>
      <c r="G4946" s="819">
        <v>1</v>
      </c>
      <c r="H4946" s="774">
        <v>1</v>
      </c>
      <c r="I4946" s="819">
        <f t="shared" si="156"/>
        <v>1</v>
      </c>
      <c r="J4946" s="819">
        <f t="shared" si="157"/>
        <v>2</v>
      </c>
      <c r="K4946" s="941"/>
    </row>
    <row r="4947" spans="1:11" ht="25.5">
      <c r="A4947" s="15" t="s">
        <v>2463</v>
      </c>
      <c r="B4947" s="103" t="s">
        <v>2756</v>
      </c>
      <c r="C4947" s="768" t="s">
        <v>2705</v>
      </c>
      <c r="D4947" s="20" t="s">
        <v>16387</v>
      </c>
      <c r="E4947" s="826"/>
      <c r="F4947" s="800">
        <v>1</v>
      </c>
      <c r="G4947" s="819">
        <v>1</v>
      </c>
      <c r="H4947" s="774">
        <v>1</v>
      </c>
      <c r="I4947" s="819">
        <f t="shared" si="156"/>
        <v>1</v>
      </c>
      <c r="J4947" s="819">
        <f t="shared" si="157"/>
        <v>2</v>
      </c>
      <c r="K4947" s="941"/>
    </row>
    <row r="4948" spans="1:11" ht="25.5">
      <c r="A4948" s="15" t="s">
        <v>2463</v>
      </c>
      <c r="B4948" s="103" t="s">
        <v>2756</v>
      </c>
      <c r="C4948" s="768" t="s">
        <v>2706</v>
      </c>
      <c r="D4948" s="20" t="s">
        <v>14846</v>
      </c>
      <c r="E4948" s="826"/>
      <c r="F4948" s="800">
        <v>1</v>
      </c>
      <c r="G4948" s="819">
        <v>1</v>
      </c>
      <c r="H4948" s="774">
        <v>1</v>
      </c>
      <c r="I4948" s="819">
        <f t="shared" si="156"/>
        <v>1</v>
      </c>
      <c r="J4948" s="819">
        <f t="shared" si="157"/>
        <v>2</v>
      </c>
      <c r="K4948" s="941"/>
    </row>
    <row r="4949" spans="1:11" ht="25.5">
      <c r="A4949" s="15" t="s">
        <v>2463</v>
      </c>
      <c r="B4949" s="103" t="s">
        <v>2756</v>
      </c>
      <c r="C4949" s="768" t="s">
        <v>2707</v>
      </c>
      <c r="D4949" s="20" t="s">
        <v>16944</v>
      </c>
      <c r="E4949" s="826"/>
      <c r="F4949" s="800">
        <v>1</v>
      </c>
      <c r="G4949" s="819">
        <v>1</v>
      </c>
      <c r="H4949" s="774">
        <v>1</v>
      </c>
      <c r="I4949" s="819">
        <f t="shared" si="156"/>
        <v>1</v>
      </c>
      <c r="J4949" s="819">
        <f t="shared" si="157"/>
        <v>2</v>
      </c>
      <c r="K4949" s="941"/>
    </row>
    <row r="4950" spans="1:11" ht="25.5">
      <c r="A4950" s="15" t="s">
        <v>2463</v>
      </c>
      <c r="B4950" s="103" t="s">
        <v>2756</v>
      </c>
      <c r="C4950" s="768" t="s">
        <v>2708</v>
      </c>
      <c r="D4950" s="20" t="s">
        <v>16945</v>
      </c>
      <c r="E4950" s="826">
        <v>2</v>
      </c>
      <c r="F4950" s="800">
        <v>15</v>
      </c>
      <c r="G4950" s="819"/>
      <c r="H4950" s="774">
        <v>1</v>
      </c>
      <c r="I4950" s="819">
        <f t="shared" si="156"/>
        <v>2</v>
      </c>
      <c r="J4950" s="819">
        <f t="shared" si="157"/>
        <v>16</v>
      </c>
      <c r="K4950" s="941"/>
    </row>
    <row r="4951" spans="1:11" ht="25.5">
      <c r="A4951" s="15" t="s">
        <v>2463</v>
      </c>
      <c r="B4951" s="103" t="s">
        <v>2756</v>
      </c>
      <c r="C4951" s="768" t="s">
        <v>2708</v>
      </c>
      <c r="D4951" s="20" t="s">
        <v>16945</v>
      </c>
      <c r="E4951" s="826">
        <v>2</v>
      </c>
      <c r="F4951" s="800">
        <v>1</v>
      </c>
      <c r="G4951" s="819"/>
      <c r="H4951" s="774">
        <v>1</v>
      </c>
      <c r="I4951" s="819">
        <f t="shared" ref="I4951:I5014" si="158">E4951+G4951</f>
        <v>2</v>
      </c>
      <c r="J4951" s="819">
        <f t="shared" ref="J4951:J5014" si="159">F4951+H4951</f>
        <v>2</v>
      </c>
      <c r="K4951" s="941"/>
    </row>
    <row r="4952" spans="1:11">
      <c r="A4952" s="15" t="s">
        <v>2463</v>
      </c>
      <c r="B4952" s="103" t="s">
        <v>2756</v>
      </c>
      <c r="C4952" s="768" t="s">
        <v>2709</v>
      </c>
      <c r="D4952" s="20" t="s">
        <v>16388</v>
      </c>
      <c r="E4952" s="826"/>
      <c r="F4952" s="800">
        <v>1</v>
      </c>
      <c r="G4952" s="819">
        <v>6</v>
      </c>
      <c r="H4952" s="774">
        <v>10</v>
      </c>
      <c r="I4952" s="819">
        <f t="shared" si="158"/>
        <v>6</v>
      </c>
      <c r="J4952" s="819">
        <f t="shared" si="159"/>
        <v>11</v>
      </c>
      <c r="K4952" s="941"/>
    </row>
    <row r="4953" spans="1:11" ht="25.5">
      <c r="A4953" s="15" t="s">
        <v>2463</v>
      </c>
      <c r="B4953" s="103" t="s">
        <v>2756</v>
      </c>
      <c r="C4953" s="768" t="s">
        <v>2710</v>
      </c>
      <c r="D4953" s="20" t="s">
        <v>16946</v>
      </c>
      <c r="E4953" s="826"/>
      <c r="F4953" s="800">
        <v>1</v>
      </c>
      <c r="G4953" s="819">
        <v>1</v>
      </c>
      <c r="H4953" s="774">
        <v>1</v>
      </c>
      <c r="I4953" s="819">
        <f t="shared" si="158"/>
        <v>1</v>
      </c>
      <c r="J4953" s="819">
        <f t="shared" si="159"/>
        <v>2</v>
      </c>
      <c r="K4953" s="941"/>
    </row>
    <row r="4954" spans="1:11" ht="25.5">
      <c r="A4954" s="15" t="s">
        <v>2463</v>
      </c>
      <c r="B4954" s="103" t="s">
        <v>2756</v>
      </c>
      <c r="C4954" s="768" t="s">
        <v>4562</v>
      </c>
      <c r="D4954" s="20" t="s">
        <v>16389</v>
      </c>
      <c r="E4954" s="826"/>
      <c r="F4954" s="800">
        <v>1</v>
      </c>
      <c r="G4954" s="819"/>
      <c r="H4954" s="774">
        <v>1</v>
      </c>
      <c r="I4954" s="819">
        <f t="shared" si="158"/>
        <v>0</v>
      </c>
      <c r="J4954" s="819">
        <f t="shared" si="159"/>
        <v>2</v>
      </c>
      <c r="K4954" s="941"/>
    </row>
    <row r="4955" spans="1:11" ht="38.25">
      <c r="A4955" s="15" t="s">
        <v>2463</v>
      </c>
      <c r="B4955" s="103" t="s">
        <v>2756</v>
      </c>
      <c r="C4955" s="768" t="s">
        <v>2711</v>
      </c>
      <c r="D4955" s="20" t="s">
        <v>16419</v>
      </c>
      <c r="E4955" s="826"/>
      <c r="F4955" s="800">
        <v>1</v>
      </c>
      <c r="G4955" s="819"/>
      <c r="H4955" s="774">
        <v>1</v>
      </c>
      <c r="I4955" s="819">
        <f t="shared" si="158"/>
        <v>0</v>
      </c>
      <c r="J4955" s="819">
        <f t="shared" si="159"/>
        <v>2</v>
      </c>
      <c r="K4955" s="941"/>
    </row>
    <row r="4956" spans="1:11" ht="38.25">
      <c r="A4956" s="15" t="s">
        <v>2463</v>
      </c>
      <c r="B4956" s="103" t="s">
        <v>2756</v>
      </c>
      <c r="C4956" s="768" t="s">
        <v>2712</v>
      </c>
      <c r="D4956" s="20" t="s">
        <v>16390</v>
      </c>
      <c r="E4956" s="826"/>
      <c r="F4956" s="800">
        <v>1</v>
      </c>
      <c r="G4956" s="819"/>
      <c r="H4956" s="774">
        <v>1</v>
      </c>
      <c r="I4956" s="819">
        <f t="shared" si="158"/>
        <v>0</v>
      </c>
      <c r="J4956" s="819">
        <f t="shared" si="159"/>
        <v>2</v>
      </c>
      <c r="K4956" s="941"/>
    </row>
    <row r="4957" spans="1:11">
      <c r="A4957" s="15" t="s">
        <v>2463</v>
      </c>
      <c r="B4957" s="103" t="s">
        <v>2756</v>
      </c>
      <c r="C4957" s="768" t="s">
        <v>2713</v>
      </c>
      <c r="D4957" s="20" t="s">
        <v>16947</v>
      </c>
      <c r="E4957" s="826">
        <v>9</v>
      </c>
      <c r="F4957" s="800">
        <v>5</v>
      </c>
      <c r="G4957" s="819">
        <v>1</v>
      </c>
      <c r="H4957" s="774">
        <v>1</v>
      </c>
      <c r="I4957" s="819">
        <f t="shared" si="158"/>
        <v>10</v>
      </c>
      <c r="J4957" s="819">
        <f t="shared" si="159"/>
        <v>6</v>
      </c>
      <c r="K4957" s="941"/>
    </row>
    <row r="4958" spans="1:11" ht="38.25">
      <c r="A4958" s="15" t="s">
        <v>2463</v>
      </c>
      <c r="B4958" s="103" t="s">
        <v>2756</v>
      </c>
      <c r="C4958" s="768" t="s">
        <v>2714</v>
      </c>
      <c r="D4958" s="20" t="s">
        <v>16391</v>
      </c>
      <c r="E4958" s="826"/>
      <c r="F4958" s="800">
        <v>1</v>
      </c>
      <c r="G4958" s="819">
        <v>2</v>
      </c>
      <c r="H4958" s="774">
        <v>5</v>
      </c>
      <c r="I4958" s="819">
        <f t="shared" si="158"/>
        <v>2</v>
      </c>
      <c r="J4958" s="819">
        <f t="shared" si="159"/>
        <v>6</v>
      </c>
      <c r="K4958" s="941"/>
    </row>
    <row r="4959" spans="1:11" ht="25.5">
      <c r="A4959" s="15" t="s">
        <v>2463</v>
      </c>
      <c r="B4959" s="103" t="s">
        <v>2756</v>
      </c>
      <c r="C4959" s="768" t="s">
        <v>2715</v>
      </c>
      <c r="D4959" s="20" t="s">
        <v>16948</v>
      </c>
      <c r="E4959" s="826"/>
      <c r="F4959" s="800">
        <v>1</v>
      </c>
      <c r="G4959" s="819"/>
      <c r="H4959" s="774">
        <v>1</v>
      </c>
      <c r="I4959" s="819">
        <f t="shared" si="158"/>
        <v>0</v>
      </c>
      <c r="J4959" s="819">
        <f t="shared" si="159"/>
        <v>2</v>
      </c>
      <c r="K4959" s="941"/>
    </row>
    <row r="4960" spans="1:11" ht="25.5">
      <c r="A4960" s="15" t="s">
        <v>2463</v>
      </c>
      <c r="B4960" s="103" t="s">
        <v>2756</v>
      </c>
      <c r="C4960" s="768" t="s">
        <v>2716</v>
      </c>
      <c r="D4960" s="20" t="s">
        <v>16392</v>
      </c>
      <c r="E4960" s="826"/>
      <c r="F4960" s="800">
        <v>1</v>
      </c>
      <c r="G4960" s="819"/>
      <c r="H4960" s="774">
        <v>1</v>
      </c>
      <c r="I4960" s="819">
        <f t="shared" si="158"/>
        <v>0</v>
      </c>
      <c r="J4960" s="819">
        <f t="shared" si="159"/>
        <v>2</v>
      </c>
      <c r="K4960" s="941"/>
    </row>
    <row r="4961" spans="1:11">
      <c r="A4961" s="15" t="s">
        <v>2463</v>
      </c>
      <c r="B4961" s="103" t="s">
        <v>2756</v>
      </c>
      <c r="C4961" s="768" t="s">
        <v>2717</v>
      </c>
      <c r="D4961" s="20" t="s">
        <v>16949</v>
      </c>
      <c r="E4961" s="826">
        <v>14</v>
      </c>
      <c r="F4961" s="800">
        <v>15</v>
      </c>
      <c r="G4961" s="819"/>
      <c r="H4961" s="774">
        <v>1</v>
      </c>
      <c r="I4961" s="819">
        <f t="shared" si="158"/>
        <v>14</v>
      </c>
      <c r="J4961" s="819">
        <f t="shared" si="159"/>
        <v>16</v>
      </c>
      <c r="K4961" s="941"/>
    </row>
    <row r="4962" spans="1:11" ht="38.25">
      <c r="A4962" s="15" t="s">
        <v>2463</v>
      </c>
      <c r="B4962" s="103" t="s">
        <v>2756</v>
      </c>
      <c r="C4962" s="768" t="s">
        <v>2718</v>
      </c>
      <c r="D4962" s="20" t="s">
        <v>14895</v>
      </c>
      <c r="E4962" s="826">
        <v>114</v>
      </c>
      <c r="F4962" s="800">
        <v>150</v>
      </c>
      <c r="G4962" s="819">
        <v>17</v>
      </c>
      <c r="H4962" s="774">
        <v>20</v>
      </c>
      <c r="I4962" s="819">
        <f t="shared" si="158"/>
        <v>131</v>
      </c>
      <c r="J4962" s="819">
        <f t="shared" si="159"/>
        <v>170</v>
      </c>
      <c r="K4962" s="941"/>
    </row>
    <row r="4963" spans="1:11" ht="25.5">
      <c r="A4963" s="15" t="s">
        <v>2463</v>
      </c>
      <c r="B4963" s="103" t="s">
        <v>2756</v>
      </c>
      <c r="C4963" s="768" t="s">
        <v>2719</v>
      </c>
      <c r="D4963" s="20" t="s">
        <v>16393</v>
      </c>
      <c r="E4963" s="826"/>
      <c r="F4963" s="800">
        <v>1</v>
      </c>
      <c r="G4963" s="819">
        <v>2</v>
      </c>
      <c r="H4963" s="774">
        <v>1</v>
      </c>
      <c r="I4963" s="819">
        <f t="shared" si="158"/>
        <v>2</v>
      </c>
      <c r="J4963" s="819">
        <f t="shared" si="159"/>
        <v>2</v>
      </c>
      <c r="K4963" s="941"/>
    </row>
    <row r="4964" spans="1:11">
      <c r="A4964" s="15" t="s">
        <v>2463</v>
      </c>
      <c r="B4964" s="103" t="s">
        <v>2756</v>
      </c>
      <c r="C4964" s="768" t="s">
        <v>2720</v>
      </c>
      <c r="D4964" s="20" t="s">
        <v>14903</v>
      </c>
      <c r="E4964" s="826"/>
      <c r="F4964" s="800">
        <v>1</v>
      </c>
      <c r="G4964" s="819"/>
      <c r="H4964" s="774">
        <v>1</v>
      </c>
      <c r="I4964" s="819">
        <f t="shared" si="158"/>
        <v>0</v>
      </c>
      <c r="J4964" s="819">
        <f t="shared" si="159"/>
        <v>2</v>
      </c>
      <c r="K4964" s="941"/>
    </row>
    <row r="4965" spans="1:11" ht="25.5">
      <c r="A4965" s="15" t="s">
        <v>2463</v>
      </c>
      <c r="B4965" s="103" t="s">
        <v>2756</v>
      </c>
      <c r="C4965" s="768" t="s">
        <v>4563</v>
      </c>
      <c r="D4965" s="20" t="s">
        <v>16394</v>
      </c>
      <c r="E4965" s="826"/>
      <c r="F4965" s="800">
        <v>1</v>
      </c>
      <c r="G4965" s="819"/>
      <c r="H4965" s="774">
        <v>1</v>
      </c>
      <c r="I4965" s="819">
        <f t="shared" si="158"/>
        <v>0</v>
      </c>
      <c r="J4965" s="819">
        <f t="shared" si="159"/>
        <v>2</v>
      </c>
      <c r="K4965" s="941"/>
    </row>
    <row r="4966" spans="1:11" ht="25.5">
      <c r="A4966" s="15" t="s">
        <v>2463</v>
      </c>
      <c r="B4966" s="103" t="s">
        <v>2756</v>
      </c>
      <c r="C4966" s="768" t="s">
        <v>2721</v>
      </c>
      <c r="D4966" s="20" t="s">
        <v>16395</v>
      </c>
      <c r="E4966" s="826"/>
      <c r="F4966" s="800">
        <v>1</v>
      </c>
      <c r="G4966" s="819">
        <v>1</v>
      </c>
      <c r="H4966" s="774">
        <v>1</v>
      </c>
      <c r="I4966" s="819">
        <f t="shared" si="158"/>
        <v>1</v>
      </c>
      <c r="J4966" s="819">
        <f t="shared" si="159"/>
        <v>2</v>
      </c>
      <c r="K4966" s="941"/>
    </row>
    <row r="4967" spans="1:11" ht="25.5">
      <c r="A4967" s="15" t="s">
        <v>2463</v>
      </c>
      <c r="B4967" s="103" t="s">
        <v>2756</v>
      </c>
      <c r="C4967" s="768" t="s">
        <v>2722</v>
      </c>
      <c r="D4967" s="20" t="s">
        <v>16396</v>
      </c>
      <c r="E4967" s="826"/>
      <c r="F4967" s="800">
        <v>1</v>
      </c>
      <c r="G4967" s="819"/>
      <c r="H4967" s="774">
        <v>1</v>
      </c>
      <c r="I4967" s="819">
        <f t="shared" si="158"/>
        <v>0</v>
      </c>
      <c r="J4967" s="819">
        <f t="shared" si="159"/>
        <v>2</v>
      </c>
      <c r="K4967" s="941"/>
    </row>
    <row r="4968" spans="1:11" ht="25.5">
      <c r="A4968" s="15" t="s">
        <v>2463</v>
      </c>
      <c r="B4968" s="103" t="s">
        <v>2756</v>
      </c>
      <c r="C4968" s="768" t="s">
        <v>2723</v>
      </c>
      <c r="D4968" s="20" t="s">
        <v>16397</v>
      </c>
      <c r="E4968" s="826"/>
      <c r="F4968" s="800">
        <v>1</v>
      </c>
      <c r="G4968" s="819"/>
      <c r="H4968" s="774">
        <v>1</v>
      </c>
      <c r="I4968" s="819">
        <f t="shared" si="158"/>
        <v>0</v>
      </c>
      <c r="J4968" s="819">
        <f t="shared" si="159"/>
        <v>2</v>
      </c>
      <c r="K4968" s="941"/>
    </row>
    <row r="4969" spans="1:11" ht="38.25">
      <c r="A4969" s="15" t="s">
        <v>2463</v>
      </c>
      <c r="B4969" s="103" t="s">
        <v>2756</v>
      </c>
      <c r="C4969" s="768" t="s">
        <v>4564</v>
      </c>
      <c r="D4969" s="20" t="s">
        <v>16398</v>
      </c>
      <c r="E4969" s="826"/>
      <c r="F4969" s="800">
        <v>1</v>
      </c>
      <c r="G4969" s="819"/>
      <c r="H4969" s="774">
        <v>1</v>
      </c>
      <c r="I4969" s="819">
        <f t="shared" si="158"/>
        <v>0</v>
      </c>
      <c r="J4969" s="819">
        <f t="shared" si="159"/>
        <v>2</v>
      </c>
      <c r="K4969" s="941"/>
    </row>
    <row r="4970" spans="1:11" ht="25.5">
      <c r="A4970" s="15" t="s">
        <v>2463</v>
      </c>
      <c r="B4970" s="103" t="s">
        <v>2756</v>
      </c>
      <c r="C4970" s="768" t="s">
        <v>2724</v>
      </c>
      <c r="D4970" s="20" t="s">
        <v>16399</v>
      </c>
      <c r="E4970" s="826"/>
      <c r="F4970" s="800">
        <v>1</v>
      </c>
      <c r="G4970" s="819"/>
      <c r="H4970" s="774">
        <v>1</v>
      </c>
      <c r="I4970" s="819">
        <f t="shared" si="158"/>
        <v>0</v>
      </c>
      <c r="J4970" s="819">
        <f t="shared" si="159"/>
        <v>2</v>
      </c>
      <c r="K4970" s="941"/>
    </row>
    <row r="4971" spans="1:11" ht="25.5">
      <c r="A4971" s="15" t="s">
        <v>2463</v>
      </c>
      <c r="B4971" s="103" t="s">
        <v>2756</v>
      </c>
      <c r="C4971" s="768" t="s">
        <v>2725</v>
      </c>
      <c r="D4971" s="20" t="s">
        <v>16400</v>
      </c>
      <c r="E4971" s="826"/>
      <c r="F4971" s="800">
        <v>1</v>
      </c>
      <c r="G4971" s="819"/>
      <c r="H4971" s="774">
        <v>1</v>
      </c>
      <c r="I4971" s="819">
        <f t="shared" si="158"/>
        <v>0</v>
      </c>
      <c r="J4971" s="819">
        <f t="shared" si="159"/>
        <v>2</v>
      </c>
      <c r="K4971" s="941"/>
    </row>
    <row r="4972" spans="1:11" ht="25.5">
      <c r="A4972" s="15" t="s">
        <v>2463</v>
      </c>
      <c r="B4972" s="103" t="s">
        <v>2756</v>
      </c>
      <c r="C4972" s="768" t="s">
        <v>4566</v>
      </c>
      <c r="D4972" s="20" t="s">
        <v>16401</v>
      </c>
      <c r="E4972" s="826"/>
      <c r="F4972" s="800">
        <v>1</v>
      </c>
      <c r="G4972" s="819"/>
      <c r="H4972" s="774">
        <v>1</v>
      </c>
      <c r="I4972" s="819">
        <f t="shared" si="158"/>
        <v>0</v>
      </c>
      <c r="J4972" s="819">
        <f t="shared" si="159"/>
        <v>2</v>
      </c>
      <c r="K4972" s="941"/>
    </row>
    <row r="4973" spans="1:11" ht="25.5">
      <c r="A4973" s="15" t="s">
        <v>2463</v>
      </c>
      <c r="B4973" s="103" t="s">
        <v>2756</v>
      </c>
      <c r="C4973" s="768" t="s">
        <v>18745</v>
      </c>
      <c r="D4973" s="20" t="s">
        <v>16420</v>
      </c>
      <c r="E4973" s="826"/>
      <c r="F4973" s="800">
        <v>1</v>
      </c>
      <c r="G4973" s="819"/>
      <c r="H4973" s="774">
        <v>1</v>
      </c>
      <c r="I4973" s="819">
        <f t="shared" si="158"/>
        <v>0</v>
      </c>
      <c r="J4973" s="819">
        <f t="shared" si="159"/>
        <v>2</v>
      </c>
      <c r="K4973" s="941"/>
    </row>
    <row r="4974" spans="1:11" ht="25.5">
      <c r="A4974" s="15" t="s">
        <v>2463</v>
      </c>
      <c r="B4974" s="103" t="s">
        <v>2756</v>
      </c>
      <c r="C4974" s="768" t="s">
        <v>18738</v>
      </c>
      <c r="D4974" s="20" t="s">
        <v>16402</v>
      </c>
      <c r="E4974" s="826"/>
      <c r="F4974" s="800">
        <v>1</v>
      </c>
      <c r="G4974" s="819"/>
      <c r="H4974" s="774">
        <v>1</v>
      </c>
      <c r="I4974" s="819">
        <f t="shared" si="158"/>
        <v>0</v>
      </c>
      <c r="J4974" s="819">
        <f t="shared" si="159"/>
        <v>2</v>
      </c>
      <c r="K4974" s="941"/>
    </row>
    <row r="4975" spans="1:11" ht="25.5">
      <c r="A4975" s="15" t="s">
        <v>2463</v>
      </c>
      <c r="B4975" s="103" t="s">
        <v>2756</v>
      </c>
      <c r="C4975" s="768" t="s">
        <v>2726</v>
      </c>
      <c r="D4975" s="20" t="s">
        <v>4673</v>
      </c>
      <c r="E4975" s="826"/>
      <c r="F4975" s="800">
        <v>1</v>
      </c>
      <c r="G4975" s="819"/>
      <c r="H4975" s="774">
        <v>1</v>
      </c>
      <c r="I4975" s="819">
        <f t="shared" si="158"/>
        <v>0</v>
      </c>
      <c r="J4975" s="819">
        <f t="shared" si="159"/>
        <v>2</v>
      </c>
      <c r="K4975" s="941"/>
    </row>
    <row r="4976" spans="1:11" ht="38.25">
      <c r="A4976" s="15" t="s">
        <v>2463</v>
      </c>
      <c r="B4976" s="103" t="s">
        <v>2756</v>
      </c>
      <c r="C4976" s="768" t="s">
        <v>2727</v>
      </c>
      <c r="D4976" s="20" t="s">
        <v>6093</v>
      </c>
      <c r="E4976" s="826"/>
      <c r="F4976" s="800">
        <v>1</v>
      </c>
      <c r="G4976" s="819"/>
      <c r="H4976" s="774">
        <v>1</v>
      </c>
      <c r="I4976" s="819">
        <f t="shared" si="158"/>
        <v>0</v>
      </c>
      <c r="J4976" s="819">
        <f t="shared" si="159"/>
        <v>2</v>
      </c>
      <c r="K4976" s="941"/>
    </row>
    <row r="4977" spans="1:11" ht="25.5">
      <c r="A4977" s="15" t="s">
        <v>2463</v>
      </c>
      <c r="B4977" s="103" t="s">
        <v>2756</v>
      </c>
      <c r="C4977" s="768" t="s">
        <v>2728</v>
      </c>
      <c r="D4977" s="20" t="s">
        <v>16950</v>
      </c>
      <c r="E4977" s="826"/>
      <c r="F4977" s="800">
        <v>1</v>
      </c>
      <c r="G4977" s="819"/>
      <c r="H4977" s="774">
        <v>1</v>
      </c>
      <c r="I4977" s="819">
        <f t="shared" si="158"/>
        <v>0</v>
      </c>
      <c r="J4977" s="819">
        <f t="shared" si="159"/>
        <v>2</v>
      </c>
      <c r="K4977" s="941"/>
    </row>
    <row r="4978" spans="1:11" ht="38.25">
      <c r="A4978" s="15" t="s">
        <v>2463</v>
      </c>
      <c r="B4978" s="103" t="s">
        <v>2756</v>
      </c>
      <c r="C4978" s="768" t="s">
        <v>2729</v>
      </c>
      <c r="D4978" s="20" t="s">
        <v>16951</v>
      </c>
      <c r="E4978" s="826"/>
      <c r="F4978" s="800">
        <v>1</v>
      </c>
      <c r="G4978" s="819"/>
      <c r="H4978" s="774">
        <v>1</v>
      </c>
      <c r="I4978" s="819">
        <f t="shared" si="158"/>
        <v>0</v>
      </c>
      <c r="J4978" s="819">
        <f t="shared" si="159"/>
        <v>2</v>
      </c>
      <c r="K4978" s="941"/>
    </row>
    <row r="4979" spans="1:11" ht="38.25">
      <c r="A4979" s="15" t="s">
        <v>2463</v>
      </c>
      <c r="B4979" s="103" t="s">
        <v>2756</v>
      </c>
      <c r="C4979" s="768" t="s">
        <v>2730</v>
      </c>
      <c r="D4979" s="20" t="s">
        <v>16952</v>
      </c>
      <c r="E4979" s="826"/>
      <c r="F4979" s="800">
        <v>1</v>
      </c>
      <c r="G4979" s="819"/>
      <c r="H4979" s="774">
        <v>1</v>
      </c>
      <c r="I4979" s="819">
        <f t="shared" si="158"/>
        <v>0</v>
      </c>
      <c r="J4979" s="819">
        <f t="shared" si="159"/>
        <v>2</v>
      </c>
      <c r="K4979" s="941"/>
    </row>
    <row r="4980" spans="1:11" ht="51">
      <c r="A4980" s="15" t="s">
        <v>2463</v>
      </c>
      <c r="B4980" s="103" t="s">
        <v>2756</v>
      </c>
      <c r="C4980" s="768" t="s">
        <v>2731</v>
      </c>
      <c r="D4980" s="20" t="s">
        <v>16953</v>
      </c>
      <c r="E4980" s="826"/>
      <c r="F4980" s="800">
        <v>1</v>
      </c>
      <c r="G4980" s="819"/>
      <c r="H4980" s="774">
        <v>1</v>
      </c>
      <c r="I4980" s="819">
        <f t="shared" si="158"/>
        <v>0</v>
      </c>
      <c r="J4980" s="819">
        <f t="shared" si="159"/>
        <v>2</v>
      </c>
      <c r="K4980" s="941"/>
    </row>
    <row r="4981" spans="1:11" ht="25.5">
      <c r="A4981" s="15" t="s">
        <v>2463</v>
      </c>
      <c r="B4981" s="103" t="s">
        <v>2756</v>
      </c>
      <c r="C4981" s="768" t="s">
        <v>2732</v>
      </c>
      <c r="D4981" s="20" t="s">
        <v>16954</v>
      </c>
      <c r="E4981" s="826"/>
      <c r="F4981" s="800">
        <v>1</v>
      </c>
      <c r="G4981" s="819"/>
      <c r="H4981" s="774">
        <v>1</v>
      </c>
      <c r="I4981" s="819">
        <f t="shared" si="158"/>
        <v>0</v>
      </c>
      <c r="J4981" s="819">
        <f t="shared" si="159"/>
        <v>2</v>
      </c>
      <c r="K4981" s="941"/>
    </row>
    <row r="4982" spans="1:11" ht="25.5">
      <c r="A4982" s="15" t="s">
        <v>2463</v>
      </c>
      <c r="B4982" s="103" t="s">
        <v>2756</v>
      </c>
      <c r="C4982" s="768" t="s">
        <v>2733</v>
      </c>
      <c r="D4982" s="20" t="s">
        <v>16955</v>
      </c>
      <c r="E4982" s="826"/>
      <c r="F4982" s="800">
        <v>1</v>
      </c>
      <c r="G4982" s="819"/>
      <c r="H4982" s="774">
        <v>1</v>
      </c>
      <c r="I4982" s="819">
        <f t="shared" si="158"/>
        <v>0</v>
      </c>
      <c r="J4982" s="819">
        <f t="shared" si="159"/>
        <v>2</v>
      </c>
      <c r="K4982" s="941"/>
    </row>
    <row r="4983" spans="1:11">
      <c r="A4983" s="15" t="s">
        <v>2463</v>
      </c>
      <c r="B4983" s="103" t="s">
        <v>2756</v>
      </c>
      <c r="C4983" s="768" t="s">
        <v>2734</v>
      </c>
      <c r="D4983" s="20" t="s">
        <v>16956</v>
      </c>
      <c r="E4983" s="826"/>
      <c r="F4983" s="800">
        <v>1</v>
      </c>
      <c r="G4983" s="819"/>
      <c r="H4983" s="774">
        <v>1</v>
      </c>
      <c r="I4983" s="819">
        <f t="shared" si="158"/>
        <v>0</v>
      </c>
      <c r="J4983" s="819">
        <f t="shared" si="159"/>
        <v>2</v>
      </c>
      <c r="K4983" s="941"/>
    </row>
    <row r="4984" spans="1:11">
      <c r="A4984" s="15" t="s">
        <v>2463</v>
      </c>
      <c r="B4984" s="103" t="s">
        <v>2756</v>
      </c>
      <c r="C4984" s="768" t="s">
        <v>2735</v>
      </c>
      <c r="D4984" s="20" t="s">
        <v>16957</v>
      </c>
      <c r="E4984" s="826"/>
      <c r="F4984" s="800">
        <v>1</v>
      </c>
      <c r="G4984" s="819"/>
      <c r="H4984" s="774">
        <v>1</v>
      </c>
      <c r="I4984" s="819">
        <f t="shared" si="158"/>
        <v>0</v>
      </c>
      <c r="J4984" s="819">
        <f t="shared" si="159"/>
        <v>2</v>
      </c>
      <c r="K4984" s="941"/>
    </row>
    <row r="4985" spans="1:11" ht="25.5">
      <c r="A4985" s="15" t="s">
        <v>2463</v>
      </c>
      <c r="B4985" s="103" t="s">
        <v>2756</v>
      </c>
      <c r="C4985" s="768" t="s">
        <v>2736</v>
      </c>
      <c r="D4985" s="20" t="s">
        <v>16411</v>
      </c>
      <c r="E4985" s="826"/>
      <c r="F4985" s="800">
        <v>1</v>
      </c>
      <c r="G4985" s="819"/>
      <c r="H4985" s="774">
        <v>1</v>
      </c>
      <c r="I4985" s="819">
        <f t="shared" si="158"/>
        <v>0</v>
      </c>
      <c r="J4985" s="819">
        <f t="shared" si="159"/>
        <v>2</v>
      </c>
      <c r="K4985" s="941"/>
    </row>
    <row r="4986" spans="1:11" ht="25.5">
      <c r="A4986" s="15" t="s">
        <v>2463</v>
      </c>
      <c r="B4986" s="103" t="s">
        <v>2756</v>
      </c>
      <c r="C4986" s="768" t="s">
        <v>2737</v>
      </c>
      <c r="D4986" s="20" t="s">
        <v>16958</v>
      </c>
      <c r="E4986" s="826"/>
      <c r="F4986" s="800">
        <v>1</v>
      </c>
      <c r="G4986" s="819"/>
      <c r="H4986" s="774">
        <v>1</v>
      </c>
      <c r="I4986" s="819">
        <f t="shared" si="158"/>
        <v>0</v>
      </c>
      <c r="J4986" s="819">
        <f t="shared" si="159"/>
        <v>2</v>
      </c>
      <c r="K4986" s="941"/>
    </row>
    <row r="4987" spans="1:11" ht="25.5">
      <c r="A4987" s="15" t="s">
        <v>2463</v>
      </c>
      <c r="B4987" s="103" t="s">
        <v>2756</v>
      </c>
      <c r="C4987" s="768" t="s">
        <v>2738</v>
      </c>
      <c r="D4987" s="20" t="s">
        <v>14966</v>
      </c>
      <c r="E4987" s="826">
        <v>1799</v>
      </c>
      <c r="F4987" s="800">
        <v>1870</v>
      </c>
      <c r="G4987" s="819">
        <v>1</v>
      </c>
      <c r="H4987" s="774">
        <v>1</v>
      </c>
      <c r="I4987" s="819">
        <f t="shared" si="158"/>
        <v>1800</v>
      </c>
      <c r="J4987" s="819">
        <f t="shared" si="159"/>
        <v>1871</v>
      </c>
      <c r="K4987" s="941"/>
    </row>
    <row r="4988" spans="1:11">
      <c r="A4988" s="15" t="s">
        <v>2463</v>
      </c>
      <c r="B4988" s="103" t="s">
        <v>2756</v>
      </c>
      <c r="C4988" s="768" t="s">
        <v>2739</v>
      </c>
      <c r="D4988" s="20" t="s">
        <v>16959</v>
      </c>
      <c r="E4988" s="826"/>
      <c r="F4988" s="800">
        <v>1</v>
      </c>
      <c r="G4988" s="819"/>
      <c r="H4988" s="774">
        <v>1</v>
      </c>
      <c r="I4988" s="819">
        <f t="shared" si="158"/>
        <v>0</v>
      </c>
      <c r="J4988" s="819">
        <f t="shared" si="159"/>
        <v>2</v>
      </c>
      <c r="K4988" s="941"/>
    </row>
    <row r="4989" spans="1:11" ht="38.25">
      <c r="A4989" s="15" t="s">
        <v>2463</v>
      </c>
      <c r="B4989" s="103" t="s">
        <v>2756</v>
      </c>
      <c r="C4989" s="768" t="s">
        <v>2740</v>
      </c>
      <c r="D4989" s="20" t="s">
        <v>16507</v>
      </c>
      <c r="E4989" s="826"/>
      <c r="F4989" s="800">
        <v>1</v>
      </c>
      <c r="G4989" s="819"/>
      <c r="H4989" s="774">
        <v>1</v>
      </c>
      <c r="I4989" s="819">
        <f t="shared" si="158"/>
        <v>0</v>
      </c>
      <c r="J4989" s="819">
        <f t="shared" si="159"/>
        <v>2</v>
      </c>
      <c r="K4989" s="941"/>
    </row>
    <row r="4990" spans="1:11" ht="25.5">
      <c r="A4990" s="15" t="s">
        <v>2463</v>
      </c>
      <c r="B4990" s="103" t="s">
        <v>2756</v>
      </c>
      <c r="C4990" s="768" t="s">
        <v>2741</v>
      </c>
      <c r="D4990" s="20" t="s">
        <v>15216</v>
      </c>
      <c r="E4990" s="826">
        <v>11</v>
      </c>
      <c r="F4990" s="800">
        <v>50</v>
      </c>
      <c r="G4990" s="819">
        <v>5</v>
      </c>
      <c r="H4990" s="774">
        <v>5</v>
      </c>
      <c r="I4990" s="819">
        <f t="shared" si="158"/>
        <v>16</v>
      </c>
      <c r="J4990" s="819">
        <f t="shared" si="159"/>
        <v>55</v>
      </c>
      <c r="K4990" s="941"/>
    </row>
    <row r="4991" spans="1:11" ht="25.5">
      <c r="A4991" s="15" t="s">
        <v>2463</v>
      </c>
      <c r="B4991" s="103" t="s">
        <v>2756</v>
      </c>
      <c r="C4991" s="768" t="s">
        <v>2742</v>
      </c>
      <c r="D4991" s="20" t="s">
        <v>16960</v>
      </c>
      <c r="E4991" s="826"/>
      <c r="F4991" s="800">
        <v>1</v>
      </c>
      <c r="G4991" s="819"/>
      <c r="H4991" s="774">
        <v>1</v>
      </c>
      <c r="I4991" s="819">
        <f t="shared" si="158"/>
        <v>0</v>
      </c>
      <c r="J4991" s="819">
        <f t="shared" si="159"/>
        <v>2</v>
      </c>
      <c r="K4991" s="941"/>
    </row>
    <row r="4992" spans="1:11" ht="25.5">
      <c r="A4992" s="15" t="s">
        <v>2463</v>
      </c>
      <c r="B4992" s="103" t="s">
        <v>2756</v>
      </c>
      <c r="C4992" s="768" t="s">
        <v>2743</v>
      </c>
      <c r="D4992" s="20" t="s">
        <v>15306</v>
      </c>
      <c r="E4992" s="826">
        <v>3</v>
      </c>
      <c r="F4992" s="800">
        <v>4</v>
      </c>
      <c r="G4992" s="819">
        <v>2</v>
      </c>
      <c r="H4992" s="774">
        <v>5</v>
      </c>
      <c r="I4992" s="819">
        <f t="shared" si="158"/>
        <v>5</v>
      </c>
      <c r="J4992" s="819">
        <f t="shared" si="159"/>
        <v>9</v>
      </c>
      <c r="K4992" s="941"/>
    </row>
    <row r="4993" spans="1:11">
      <c r="A4993" s="15" t="s">
        <v>2463</v>
      </c>
      <c r="B4993" s="103" t="s">
        <v>2756</v>
      </c>
      <c r="C4993" s="768" t="s">
        <v>2744</v>
      </c>
      <c r="D4993" s="20" t="s">
        <v>15887</v>
      </c>
      <c r="E4993" s="826"/>
      <c r="F4993" s="800">
        <v>1</v>
      </c>
      <c r="G4993" s="819"/>
      <c r="H4993" s="774">
        <v>1</v>
      </c>
      <c r="I4993" s="819">
        <f t="shared" si="158"/>
        <v>0</v>
      </c>
      <c r="J4993" s="819">
        <f t="shared" si="159"/>
        <v>2</v>
      </c>
      <c r="K4993" s="941"/>
    </row>
    <row r="4994" spans="1:11">
      <c r="A4994" s="15" t="s">
        <v>2463</v>
      </c>
      <c r="B4994" s="103" t="s">
        <v>2756</v>
      </c>
      <c r="C4994" s="768" t="s">
        <v>3581</v>
      </c>
      <c r="D4994" s="20" t="s">
        <v>15888</v>
      </c>
      <c r="E4994" s="826"/>
      <c r="F4994" s="800">
        <v>1</v>
      </c>
      <c r="G4994" s="819"/>
      <c r="H4994" s="774">
        <v>1</v>
      </c>
      <c r="I4994" s="819">
        <f t="shared" si="158"/>
        <v>0</v>
      </c>
      <c r="J4994" s="819">
        <f t="shared" si="159"/>
        <v>2</v>
      </c>
      <c r="K4994" s="941"/>
    </row>
    <row r="4995" spans="1:11" ht="25.5">
      <c r="A4995" s="15" t="s">
        <v>2463</v>
      </c>
      <c r="B4995" s="103" t="s">
        <v>2756</v>
      </c>
      <c r="C4995" s="768" t="s">
        <v>2745</v>
      </c>
      <c r="D4995" s="20" t="s">
        <v>16440</v>
      </c>
      <c r="E4995" s="826"/>
      <c r="F4995" s="800">
        <v>1</v>
      </c>
      <c r="G4995" s="819"/>
      <c r="H4995" s="774">
        <v>1</v>
      </c>
      <c r="I4995" s="819">
        <f t="shared" si="158"/>
        <v>0</v>
      </c>
      <c r="J4995" s="819">
        <f t="shared" si="159"/>
        <v>2</v>
      </c>
      <c r="K4995" s="941"/>
    </row>
    <row r="4996" spans="1:11" ht="38.25">
      <c r="A4996" s="15" t="s">
        <v>2463</v>
      </c>
      <c r="B4996" s="103" t="s">
        <v>2756</v>
      </c>
      <c r="C4996" s="768" t="s">
        <v>2746</v>
      </c>
      <c r="D4996" s="20" t="s">
        <v>15352</v>
      </c>
      <c r="E4996" s="826"/>
      <c r="F4996" s="800">
        <v>1</v>
      </c>
      <c r="G4996" s="819"/>
      <c r="H4996" s="774">
        <v>1</v>
      </c>
      <c r="I4996" s="819">
        <f t="shared" si="158"/>
        <v>0</v>
      </c>
      <c r="J4996" s="819">
        <f t="shared" si="159"/>
        <v>2</v>
      </c>
      <c r="K4996" s="941"/>
    </row>
    <row r="4997" spans="1:11" ht="25.5">
      <c r="A4997" s="15" t="s">
        <v>2463</v>
      </c>
      <c r="B4997" s="103" t="s">
        <v>2756</v>
      </c>
      <c r="C4997" s="768" t="s">
        <v>2747</v>
      </c>
      <c r="D4997" s="20" t="s">
        <v>15359</v>
      </c>
      <c r="E4997" s="826"/>
      <c r="F4997" s="800">
        <v>1</v>
      </c>
      <c r="G4997" s="819"/>
      <c r="H4997" s="774">
        <v>1</v>
      </c>
      <c r="I4997" s="819">
        <f t="shared" si="158"/>
        <v>0</v>
      </c>
      <c r="J4997" s="819">
        <f t="shared" si="159"/>
        <v>2</v>
      </c>
      <c r="K4997" s="941"/>
    </row>
    <row r="4998" spans="1:11" ht="25.5">
      <c r="A4998" s="15" t="s">
        <v>2463</v>
      </c>
      <c r="B4998" s="103" t="s">
        <v>2756</v>
      </c>
      <c r="C4998" s="768" t="s">
        <v>2748</v>
      </c>
      <c r="D4998" s="20" t="s">
        <v>15361</v>
      </c>
      <c r="E4998" s="826"/>
      <c r="F4998" s="800">
        <v>1</v>
      </c>
      <c r="G4998" s="819"/>
      <c r="H4998" s="774">
        <v>1</v>
      </c>
      <c r="I4998" s="819">
        <f t="shared" si="158"/>
        <v>0</v>
      </c>
      <c r="J4998" s="819">
        <f t="shared" si="159"/>
        <v>2</v>
      </c>
      <c r="K4998" s="941"/>
    </row>
    <row r="4999" spans="1:11" ht="25.5">
      <c r="A4999" s="15" t="s">
        <v>2463</v>
      </c>
      <c r="B4999" s="103" t="s">
        <v>2756</v>
      </c>
      <c r="C4999" s="768" t="s">
        <v>2749</v>
      </c>
      <c r="D4999" s="20" t="s">
        <v>16799</v>
      </c>
      <c r="E4999" s="826"/>
      <c r="F4999" s="800">
        <v>1</v>
      </c>
      <c r="G4999" s="819"/>
      <c r="H4999" s="774">
        <v>1</v>
      </c>
      <c r="I4999" s="819">
        <f t="shared" si="158"/>
        <v>0</v>
      </c>
      <c r="J4999" s="819">
        <f t="shared" si="159"/>
        <v>2</v>
      </c>
      <c r="K4999" s="941"/>
    </row>
    <row r="5000" spans="1:11">
      <c r="A5000" s="15" t="s">
        <v>2463</v>
      </c>
      <c r="B5000" s="103" t="s">
        <v>2756</v>
      </c>
      <c r="C5000" s="768" t="s">
        <v>2750</v>
      </c>
      <c r="D5000" s="20" t="s">
        <v>16961</v>
      </c>
      <c r="E5000" s="826"/>
      <c r="F5000" s="800">
        <v>1</v>
      </c>
      <c r="G5000" s="819"/>
      <c r="H5000" s="774">
        <v>1</v>
      </c>
      <c r="I5000" s="819">
        <f t="shared" si="158"/>
        <v>0</v>
      </c>
      <c r="J5000" s="819">
        <f t="shared" si="159"/>
        <v>2</v>
      </c>
      <c r="K5000" s="941"/>
    </row>
    <row r="5001" spans="1:11" ht="25.5">
      <c r="A5001" s="15" t="s">
        <v>2463</v>
      </c>
      <c r="B5001" s="103" t="s">
        <v>2756</v>
      </c>
      <c r="C5001" s="768" t="s">
        <v>2751</v>
      </c>
      <c r="D5001" s="20" t="s">
        <v>16962</v>
      </c>
      <c r="E5001" s="826"/>
      <c r="F5001" s="800">
        <v>1</v>
      </c>
      <c r="G5001" s="819">
        <v>2</v>
      </c>
      <c r="H5001" s="774">
        <v>6</v>
      </c>
      <c r="I5001" s="819">
        <f t="shared" si="158"/>
        <v>2</v>
      </c>
      <c r="J5001" s="819">
        <f t="shared" si="159"/>
        <v>7</v>
      </c>
      <c r="K5001" s="941"/>
    </row>
    <row r="5002" spans="1:11" ht="25.5">
      <c r="A5002" s="15" t="s">
        <v>2463</v>
      </c>
      <c r="B5002" s="103" t="s">
        <v>2756</v>
      </c>
      <c r="C5002" s="768" t="s">
        <v>2752</v>
      </c>
      <c r="D5002" s="20" t="s">
        <v>16800</v>
      </c>
      <c r="E5002" s="826"/>
      <c r="F5002" s="800">
        <v>1</v>
      </c>
      <c r="G5002" s="819"/>
      <c r="H5002" s="774">
        <v>1</v>
      </c>
      <c r="I5002" s="819">
        <f t="shared" si="158"/>
        <v>0</v>
      </c>
      <c r="J5002" s="819">
        <f t="shared" si="159"/>
        <v>2</v>
      </c>
      <c r="K5002" s="941"/>
    </row>
    <row r="5003" spans="1:11">
      <c r="A5003" s="15" t="s">
        <v>2463</v>
      </c>
      <c r="B5003" s="103" t="s">
        <v>2756</v>
      </c>
      <c r="C5003" s="768" t="s">
        <v>2753</v>
      </c>
      <c r="D5003" s="20" t="s">
        <v>16963</v>
      </c>
      <c r="E5003" s="826"/>
      <c r="F5003" s="800">
        <v>1</v>
      </c>
      <c r="G5003" s="819"/>
      <c r="H5003" s="774">
        <v>1</v>
      </c>
      <c r="I5003" s="819">
        <f t="shared" si="158"/>
        <v>0</v>
      </c>
      <c r="J5003" s="819">
        <f t="shared" si="159"/>
        <v>2</v>
      </c>
      <c r="K5003" s="941"/>
    </row>
    <row r="5004" spans="1:11" ht="25.5">
      <c r="A5004" s="15" t="s">
        <v>2463</v>
      </c>
      <c r="B5004" s="103" t="s">
        <v>2756</v>
      </c>
      <c r="C5004" s="768" t="s">
        <v>2754</v>
      </c>
      <c r="D5004" s="20" t="s">
        <v>16964</v>
      </c>
      <c r="E5004" s="826"/>
      <c r="F5004" s="800">
        <v>1</v>
      </c>
      <c r="G5004" s="819"/>
      <c r="H5004" s="774">
        <v>1</v>
      </c>
      <c r="I5004" s="819">
        <f t="shared" si="158"/>
        <v>0</v>
      </c>
      <c r="J5004" s="819">
        <f t="shared" si="159"/>
        <v>2</v>
      </c>
      <c r="K5004" s="941"/>
    </row>
    <row r="5005" spans="1:11">
      <c r="A5005" s="15" t="s">
        <v>2463</v>
      </c>
      <c r="B5005" s="103" t="s">
        <v>2756</v>
      </c>
      <c r="C5005" s="768" t="s">
        <v>2755</v>
      </c>
      <c r="D5005" s="20" t="s">
        <v>3031</v>
      </c>
      <c r="E5005" s="826"/>
      <c r="F5005" s="800">
        <v>1</v>
      </c>
      <c r="G5005" s="819"/>
      <c r="H5005" s="774">
        <v>1</v>
      </c>
      <c r="I5005" s="819">
        <f t="shared" si="158"/>
        <v>0</v>
      </c>
      <c r="J5005" s="819">
        <f t="shared" si="159"/>
        <v>2</v>
      </c>
      <c r="K5005" s="941"/>
    </row>
    <row r="5006" spans="1:11" ht="25.5">
      <c r="A5006" s="15" t="s">
        <v>2963</v>
      </c>
      <c r="B5006" s="15" t="s">
        <v>2464</v>
      </c>
      <c r="C5006" s="768" t="s">
        <v>2951</v>
      </c>
      <c r="D5006" s="20" t="s">
        <v>16965</v>
      </c>
      <c r="E5006" s="826"/>
      <c r="F5006" s="800">
        <v>0</v>
      </c>
      <c r="G5006" s="819">
        <v>3889</v>
      </c>
      <c r="H5006" s="774">
        <v>3610</v>
      </c>
      <c r="I5006" s="819">
        <f t="shared" si="158"/>
        <v>3889</v>
      </c>
      <c r="J5006" s="819">
        <f t="shared" si="159"/>
        <v>3610</v>
      </c>
      <c r="K5006" s="941"/>
    </row>
    <row r="5007" spans="1:11" ht="25.5">
      <c r="A5007" s="15" t="s">
        <v>2963</v>
      </c>
      <c r="B5007" s="15" t="s">
        <v>2464</v>
      </c>
      <c r="C5007" s="768" t="s">
        <v>2952</v>
      </c>
      <c r="D5007" s="20" t="s">
        <v>16966</v>
      </c>
      <c r="E5007" s="826">
        <v>1909</v>
      </c>
      <c r="F5007" s="800">
        <v>1705</v>
      </c>
      <c r="G5007" s="819">
        <v>3978</v>
      </c>
      <c r="H5007" s="774">
        <v>3800</v>
      </c>
      <c r="I5007" s="819">
        <f t="shared" si="158"/>
        <v>5887</v>
      </c>
      <c r="J5007" s="819">
        <f t="shared" si="159"/>
        <v>5505</v>
      </c>
      <c r="K5007" s="941"/>
    </row>
    <row r="5008" spans="1:11" ht="25.5">
      <c r="A5008" s="15" t="s">
        <v>2963</v>
      </c>
      <c r="B5008" s="15" t="s">
        <v>2464</v>
      </c>
      <c r="C5008" s="768" t="s">
        <v>2456</v>
      </c>
      <c r="D5008" s="20" t="s">
        <v>16803</v>
      </c>
      <c r="E5008" s="826">
        <v>3</v>
      </c>
      <c r="F5008" s="800">
        <v>10</v>
      </c>
      <c r="G5008" s="819">
        <v>3270</v>
      </c>
      <c r="H5008" s="774">
        <v>3100</v>
      </c>
      <c r="I5008" s="819">
        <f t="shared" si="158"/>
        <v>3273</v>
      </c>
      <c r="J5008" s="819">
        <f t="shared" si="159"/>
        <v>3110</v>
      </c>
      <c r="K5008" s="941"/>
    </row>
    <row r="5009" spans="1:11" ht="25.5">
      <c r="A5009" s="15" t="s">
        <v>2963</v>
      </c>
      <c r="B5009" s="15" t="s">
        <v>2464</v>
      </c>
      <c r="C5009" s="768" t="s">
        <v>2457</v>
      </c>
      <c r="D5009" s="20" t="s">
        <v>16804</v>
      </c>
      <c r="E5009" s="826">
        <v>1924</v>
      </c>
      <c r="F5009" s="800">
        <v>1710</v>
      </c>
      <c r="G5009" s="819">
        <v>5228</v>
      </c>
      <c r="H5009" s="774">
        <v>4590</v>
      </c>
      <c r="I5009" s="819">
        <f t="shared" si="158"/>
        <v>7152</v>
      </c>
      <c r="J5009" s="819">
        <f t="shared" si="159"/>
        <v>6300</v>
      </c>
      <c r="K5009" s="941"/>
    </row>
    <row r="5010" spans="1:11">
      <c r="A5010" s="15" t="s">
        <v>2963</v>
      </c>
      <c r="B5010" s="15" t="s">
        <v>2464</v>
      </c>
      <c r="C5010" s="768" t="s">
        <v>2953</v>
      </c>
      <c r="D5010" s="20" t="s">
        <v>2954</v>
      </c>
      <c r="E5010" s="826"/>
      <c r="F5010" s="800">
        <v>0</v>
      </c>
      <c r="G5010" s="819">
        <v>4498</v>
      </c>
      <c r="H5010" s="774">
        <v>1</v>
      </c>
      <c r="I5010" s="819">
        <f t="shared" si="158"/>
        <v>4498</v>
      </c>
      <c r="J5010" s="819">
        <f t="shared" si="159"/>
        <v>1</v>
      </c>
      <c r="K5010" s="941"/>
    </row>
    <row r="5011" spans="1:11" ht="38.25">
      <c r="A5011" s="15" t="s">
        <v>2963</v>
      </c>
      <c r="B5011" s="15" t="s">
        <v>2464</v>
      </c>
      <c r="C5011" s="768" t="s">
        <v>2955</v>
      </c>
      <c r="D5011" s="20" t="s">
        <v>2956</v>
      </c>
      <c r="E5011" s="826"/>
      <c r="F5011" s="800">
        <v>0</v>
      </c>
      <c r="G5011" s="819">
        <v>1015</v>
      </c>
      <c r="H5011" s="774">
        <v>1</v>
      </c>
      <c r="I5011" s="819">
        <f t="shared" si="158"/>
        <v>1015</v>
      </c>
      <c r="J5011" s="819">
        <f t="shared" si="159"/>
        <v>1</v>
      </c>
      <c r="K5011" s="941"/>
    </row>
    <row r="5012" spans="1:11" ht="38.25">
      <c r="A5012" s="15" t="s">
        <v>2963</v>
      </c>
      <c r="B5012" s="15" t="s">
        <v>2464</v>
      </c>
      <c r="C5012" s="768" t="s">
        <v>2957</v>
      </c>
      <c r="D5012" s="20" t="s">
        <v>16447</v>
      </c>
      <c r="E5012" s="826"/>
      <c r="F5012" s="800">
        <v>0</v>
      </c>
      <c r="G5012" s="819">
        <v>79</v>
      </c>
      <c r="H5012" s="774">
        <v>1</v>
      </c>
      <c r="I5012" s="819">
        <f t="shared" si="158"/>
        <v>79</v>
      </c>
      <c r="J5012" s="819">
        <f t="shared" si="159"/>
        <v>1</v>
      </c>
      <c r="K5012" s="941"/>
    </row>
    <row r="5013" spans="1:11" ht="51">
      <c r="A5013" s="15" t="s">
        <v>2963</v>
      </c>
      <c r="B5013" s="15" t="s">
        <v>2464</v>
      </c>
      <c r="C5013" s="768" t="s">
        <v>6142</v>
      </c>
      <c r="D5013" s="20" t="s">
        <v>17525</v>
      </c>
      <c r="E5013" s="826"/>
      <c r="F5013" s="800">
        <v>110</v>
      </c>
      <c r="G5013" s="819"/>
      <c r="H5013" s="774">
        <v>135</v>
      </c>
      <c r="I5013" s="819">
        <f t="shared" si="158"/>
        <v>0</v>
      </c>
      <c r="J5013" s="819">
        <f t="shared" si="159"/>
        <v>245</v>
      </c>
      <c r="K5013" s="941"/>
    </row>
    <row r="5014" spans="1:11" ht="25.5">
      <c r="A5014" s="15" t="s">
        <v>2963</v>
      </c>
      <c r="B5014" s="15" t="s">
        <v>2464</v>
      </c>
      <c r="C5014" s="768" t="s">
        <v>2458</v>
      </c>
      <c r="D5014" s="20" t="s">
        <v>16805</v>
      </c>
      <c r="E5014" s="826"/>
      <c r="F5014" s="800">
        <v>110</v>
      </c>
      <c r="G5014" s="819"/>
      <c r="H5014" s="774">
        <v>135</v>
      </c>
      <c r="I5014" s="819">
        <f t="shared" si="158"/>
        <v>0</v>
      </c>
      <c r="J5014" s="819">
        <f t="shared" si="159"/>
        <v>245</v>
      </c>
      <c r="K5014" s="941"/>
    </row>
    <row r="5015" spans="1:11" ht="38.25">
      <c r="A5015" s="15" t="s">
        <v>2963</v>
      </c>
      <c r="B5015" s="15" t="s">
        <v>2464</v>
      </c>
      <c r="C5015" s="768" t="s">
        <v>2958</v>
      </c>
      <c r="D5015" s="20" t="s">
        <v>2959</v>
      </c>
      <c r="E5015" s="826">
        <v>1013</v>
      </c>
      <c r="F5015" s="800">
        <v>1</v>
      </c>
      <c r="G5015" s="819">
        <v>3</v>
      </c>
      <c r="H5015" s="774">
        <v>1</v>
      </c>
      <c r="I5015" s="819">
        <f t="shared" ref="I5015:I5078" si="160">E5015+G5015</f>
        <v>1016</v>
      </c>
      <c r="J5015" s="819">
        <f t="shared" ref="J5015:J5078" si="161">F5015+H5015</f>
        <v>2</v>
      </c>
      <c r="K5015" s="941"/>
    </row>
    <row r="5016" spans="1:11" ht="51">
      <c r="A5016" s="15" t="s">
        <v>2963</v>
      </c>
      <c r="B5016" s="15" t="s">
        <v>2464</v>
      </c>
      <c r="C5016" s="768" t="s">
        <v>20603</v>
      </c>
      <c r="D5016" s="20" t="s">
        <v>20605</v>
      </c>
      <c r="E5016" s="826"/>
      <c r="F5016" s="800">
        <v>110</v>
      </c>
      <c r="G5016" s="819"/>
      <c r="H5016" s="774">
        <v>135</v>
      </c>
      <c r="I5016" s="819">
        <f t="shared" si="160"/>
        <v>0</v>
      </c>
      <c r="J5016" s="819">
        <f t="shared" si="161"/>
        <v>245</v>
      </c>
      <c r="K5016" s="941"/>
    </row>
    <row r="5017" spans="1:11" ht="51">
      <c r="A5017" s="15" t="s">
        <v>2963</v>
      </c>
      <c r="B5017" s="15" t="s">
        <v>2464</v>
      </c>
      <c r="C5017" s="768" t="s">
        <v>20604</v>
      </c>
      <c r="D5017" s="20" t="s">
        <v>20606</v>
      </c>
      <c r="E5017" s="826"/>
      <c r="F5017" s="800">
        <v>110</v>
      </c>
      <c r="G5017" s="819"/>
      <c r="H5017" s="774">
        <v>135</v>
      </c>
      <c r="I5017" s="819">
        <f t="shared" si="160"/>
        <v>0</v>
      </c>
      <c r="J5017" s="819">
        <f t="shared" si="161"/>
        <v>245</v>
      </c>
      <c r="K5017" s="941"/>
    </row>
    <row r="5018" spans="1:11">
      <c r="A5018" s="15" t="s">
        <v>2963</v>
      </c>
      <c r="B5018" s="15" t="s">
        <v>2464</v>
      </c>
      <c r="C5018" s="768" t="s">
        <v>20585</v>
      </c>
      <c r="D5018" s="20" t="s">
        <v>20586</v>
      </c>
      <c r="E5018" s="826"/>
      <c r="F5018" s="800">
        <v>110</v>
      </c>
      <c r="G5018" s="819"/>
      <c r="H5018" s="774">
        <v>135</v>
      </c>
      <c r="I5018" s="819">
        <f t="shared" si="160"/>
        <v>0</v>
      </c>
      <c r="J5018" s="819">
        <f t="shared" si="161"/>
        <v>245</v>
      </c>
      <c r="K5018" s="941"/>
    </row>
    <row r="5019" spans="1:11" ht="38.25">
      <c r="A5019" s="15" t="s">
        <v>2963</v>
      </c>
      <c r="B5019" s="15" t="s">
        <v>2464</v>
      </c>
      <c r="C5019" s="768" t="s">
        <v>6155</v>
      </c>
      <c r="D5019" s="20" t="s">
        <v>17538</v>
      </c>
      <c r="E5019" s="826"/>
      <c r="F5019" s="800">
        <v>110</v>
      </c>
      <c r="G5019" s="819"/>
      <c r="H5019" s="774">
        <v>135</v>
      </c>
      <c r="I5019" s="819">
        <f t="shared" si="160"/>
        <v>0</v>
      </c>
      <c r="J5019" s="819">
        <f t="shared" si="161"/>
        <v>245</v>
      </c>
      <c r="K5019" s="941"/>
    </row>
    <row r="5020" spans="1:11" ht="38.25">
      <c r="A5020" s="15" t="s">
        <v>2963</v>
      </c>
      <c r="B5020" s="15" t="s">
        <v>2464</v>
      </c>
      <c r="C5020" s="768" t="s">
        <v>6156</v>
      </c>
      <c r="D5020" s="20" t="s">
        <v>17539</v>
      </c>
      <c r="E5020" s="826"/>
      <c r="F5020" s="800">
        <v>110</v>
      </c>
      <c r="G5020" s="819"/>
      <c r="H5020" s="774">
        <v>135</v>
      </c>
      <c r="I5020" s="819">
        <f t="shared" si="160"/>
        <v>0</v>
      </c>
      <c r="J5020" s="819">
        <f t="shared" si="161"/>
        <v>245</v>
      </c>
      <c r="K5020" s="941"/>
    </row>
    <row r="5021" spans="1:11" ht="38.25">
      <c r="A5021" s="15" t="s">
        <v>2963</v>
      </c>
      <c r="B5021" s="15" t="s">
        <v>2464</v>
      </c>
      <c r="C5021" s="768" t="s">
        <v>19979</v>
      </c>
      <c r="D5021" s="20" t="s">
        <v>19981</v>
      </c>
      <c r="E5021" s="826"/>
      <c r="F5021" s="800">
        <v>110</v>
      </c>
      <c r="G5021" s="819"/>
      <c r="H5021" s="774">
        <v>135</v>
      </c>
      <c r="I5021" s="819">
        <f t="shared" si="160"/>
        <v>0</v>
      </c>
      <c r="J5021" s="819">
        <f t="shared" si="161"/>
        <v>245</v>
      </c>
      <c r="K5021" s="941"/>
    </row>
    <row r="5022" spans="1:11" ht="38.25">
      <c r="A5022" s="15" t="s">
        <v>2963</v>
      </c>
      <c r="B5022" s="15" t="s">
        <v>2464</v>
      </c>
      <c r="C5022" s="768" t="s">
        <v>19980</v>
      </c>
      <c r="D5022" s="20" t="s">
        <v>19982</v>
      </c>
      <c r="E5022" s="826"/>
      <c r="F5022" s="800">
        <v>110</v>
      </c>
      <c r="G5022" s="819"/>
      <c r="H5022" s="774">
        <v>135</v>
      </c>
      <c r="I5022" s="819">
        <f t="shared" si="160"/>
        <v>0</v>
      </c>
      <c r="J5022" s="819">
        <f t="shared" si="161"/>
        <v>245</v>
      </c>
      <c r="K5022" s="941"/>
    </row>
    <row r="5023" spans="1:11" ht="38.25">
      <c r="A5023" s="15" t="s">
        <v>2963</v>
      </c>
      <c r="B5023" s="15" t="s">
        <v>2464</v>
      </c>
      <c r="C5023" s="768" t="s">
        <v>6157</v>
      </c>
      <c r="D5023" s="20" t="s">
        <v>17540</v>
      </c>
      <c r="E5023" s="826"/>
      <c r="F5023" s="800">
        <v>110</v>
      </c>
      <c r="G5023" s="819"/>
      <c r="H5023" s="774">
        <v>135</v>
      </c>
      <c r="I5023" s="819">
        <f t="shared" si="160"/>
        <v>0</v>
      </c>
      <c r="J5023" s="819">
        <f t="shared" si="161"/>
        <v>245</v>
      </c>
      <c r="K5023" s="941"/>
    </row>
    <row r="5024" spans="1:11" ht="38.25">
      <c r="A5024" s="15" t="s">
        <v>2963</v>
      </c>
      <c r="B5024" s="15" t="s">
        <v>2464</v>
      </c>
      <c r="C5024" s="768" t="s">
        <v>19983</v>
      </c>
      <c r="D5024" s="20" t="s">
        <v>19984</v>
      </c>
      <c r="E5024" s="826"/>
      <c r="F5024" s="800">
        <v>110</v>
      </c>
      <c r="G5024" s="819"/>
      <c r="H5024" s="774">
        <v>135</v>
      </c>
      <c r="I5024" s="819">
        <f t="shared" si="160"/>
        <v>0</v>
      </c>
      <c r="J5024" s="819">
        <f t="shared" si="161"/>
        <v>245</v>
      </c>
      <c r="K5024" s="941"/>
    </row>
    <row r="5025" spans="1:11">
      <c r="A5025" s="15" t="s">
        <v>2963</v>
      </c>
      <c r="B5025" s="15" t="s">
        <v>2464</v>
      </c>
      <c r="C5025" s="768" t="s">
        <v>5710</v>
      </c>
      <c r="D5025" s="20" t="s">
        <v>17451</v>
      </c>
      <c r="E5025" s="826"/>
      <c r="F5025" s="800">
        <v>110</v>
      </c>
      <c r="G5025" s="819"/>
      <c r="H5025" s="774">
        <v>135</v>
      </c>
      <c r="I5025" s="819">
        <f t="shared" si="160"/>
        <v>0</v>
      </c>
      <c r="J5025" s="819">
        <f t="shared" si="161"/>
        <v>245</v>
      </c>
      <c r="K5025" s="941"/>
    </row>
    <row r="5026" spans="1:11">
      <c r="A5026" s="15" t="s">
        <v>2963</v>
      </c>
      <c r="B5026" s="15" t="s">
        <v>2464</v>
      </c>
      <c r="C5026" s="768" t="s">
        <v>5712</v>
      </c>
      <c r="D5026" s="20" t="s">
        <v>17453</v>
      </c>
      <c r="E5026" s="826"/>
      <c r="F5026" s="800">
        <v>110</v>
      </c>
      <c r="G5026" s="819"/>
      <c r="H5026" s="774">
        <v>135</v>
      </c>
      <c r="I5026" s="819">
        <f t="shared" si="160"/>
        <v>0</v>
      </c>
      <c r="J5026" s="819">
        <f t="shared" si="161"/>
        <v>245</v>
      </c>
      <c r="K5026" s="941"/>
    </row>
    <row r="5027" spans="1:11" ht="25.5">
      <c r="A5027" s="15" t="s">
        <v>2963</v>
      </c>
      <c r="B5027" s="15" t="s">
        <v>2464</v>
      </c>
      <c r="C5027" s="768" t="s">
        <v>6166</v>
      </c>
      <c r="D5027" s="20" t="s">
        <v>20052</v>
      </c>
      <c r="E5027" s="826"/>
      <c r="F5027" s="800">
        <v>110</v>
      </c>
      <c r="G5027" s="819"/>
      <c r="H5027" s="774">
        <v>135</v>
      </c>
      <c r="I5027" s="819">
        <f t="shared" si="160"/>
        <v>0</v>
      </c>
      <c r="J5027" s="819">
        <f t="shared" si="161"/>
        <v>245</v>
      </c>
      <c r="K5027" s="941"/>
    </row>
    <row r="5028" spans="1:11" ht="25.5">
      <c r="A5028" s="15" t="s">
        <v>2963</v>
      </c>
      <c r="B5028" s="15" t="s">
        <v>2464</v>
      </c>
      <c r="C5028" s="768" t="s">
        <v>20051</v>
      </c>
      <c r="D5028" s="20" t="s">
        <v>20053</v>
      </c>
      <c r="E5028" s="826"/>
      <c r="F5028" s="800">
        <v>110</v>
      </c>
      <c r="G5028" s="819"/>
      <c r="H5028" s="774">
        <v>135</v>
      </c>
      <c r="I5028" s="819">
        <f t="shared" si="160"/>
        <v>0</v>
      </c>
      <c r="J5028" s="819">
        <f t="shared" si="161"/>
        <v>245</v>
      </c>
      <c r="K5028" s="941"/>
    </row>
    <row r="5029" spans="1:11">
      <c r="A5029" s="15" t="s">
        <v>2963</v>
      </c>
      <c r="B5029" s="15" t="s">
        <v>2464</v>
      </c>
      <c r="C5029" s="768" t="s">
        <v>2960</v>
      </c>
      <c r="D5029" s="20" t="s">
        <v>16967</v>
      </c>
      <c r="E5029" s="826"/>
      <c r="F5029" s="800">
        <v>1</v>
      </c>
      <c r="G5029" s="819">
        <v>1</v>
      </c>
      <c r="H5029" s="774">
        <v>1</v>
      </c>
      <c r="I5029" s="819">
        <f t="shared" si="160"/>
        <v>1</v>
      </c>
      <c r="J5029" s="819">
        <f t="shared" si="161"/>
        <v>2</v>
      </c>
      <c r="K5029" s="941"/>
    </row>
    <row r="5030" spans="1:11">
      <c r="A5030" s="15" t="s">
        <v>2950</v>
      </c>
      <c r="B5030" s="15" t="s">
        <v>2464</v>
      </c>
      <c r="C5030" s="772" t="s">
        <v>2943</v>
      </c>
      <c r="D5030" s="17" t="s">
        <v>2944</v>
      </c>
      <c r="E5030" s="825">
        <v>1919</v>
      </c>
      <c r="F5030" s="800">
        <v>1710</v>
      </c>
      <c r="G5030" s="825">
        <v>544</v>
      </c>
      <c r="H5030" s="774">
        <v>670</v>
      </c>
      <c r="I5030" s="819">
        <f t="shared" si="160"/>
        <v>2463</v>
      </c>
      <c r="J5030" s="819">
        <f t="shared" si="161"/>
        <v>2380</v>
      </c>
      <c r="K5030" s="941"/>
    </row>
    <row r="5031" spans="1:11">
      <c r="A5031" s="15" t="s">
        <v>2963</v>
      </c>
      <c r="B5031" s="15" t="s">
        <v>2464</v>
      </c>
      <c r="C5031" s="768" t="s">
        <v>6171</v>
      </c>
      <c r="D5031" s="20" t="s">
        <v>17545</v>
      </c>
      <c r="E5031" s="826"/>
      <c r="F5031" s="800">
        <v>110</v>
      </c>
      <c r="G5031" s="819"/>
      <c r="H5031" s="774">
        <v>135</v>
      </c>
      <c r="I5031" s="819">
        <f t="shared" si="160"/>
        <v>0</v>
      </c>
      <c r="J5031" s="819">
        <f t="shared" si="161"/>
        <v>245</v>
      </c>
      <c r="K5031" s="941"/>
    </row>
    <row r="5032" spans="1:11">
      <c r="A5032" s="15" t="s">
        <v>2963</v>
      </c>
      <c r="B5032" s="15" t="s">
        <v>2464</v>
      </c>
      <c r="C5032" s="768" t="s">
        <v>6172</v>
      </c>
      <c r="D5032" s="20" t="s">
        <v>17546</v>
      </c>
      <c r="E5032" s="826"/>
      <c r="F5032" s="800">
        <v>110</v>
      </c>
      <c r="G5032" s="819"/>
      <c r="H5032" s="774">
        <v>135</v>
      </c>
      <c r="I5032" s="819">
        <f t="shared" si="160"/>
        <v>0</v>
      </c>
      <c r="J5032" s="819">
        <f t="shared" si="161"/>
        <v>245</v>
      </c>
      <c r="K5032" s="941"/>
    </row>
    <row r="5033" spans="1:11">
      <c r="A5033" s="15" t="s">
        <v>2963</v>
      </c>
      <c r="B5033" s="15" t="s">
        <v>2464</v>
      </c>
      <c r="C5033" s="768" t="s">
        <v>6173</v>
      </c>
      <c r="D5033" s="20" t="s">
        <v>17547</v>
      </c>
      <c r="E5033" s="826"/>
      <c r="F5033" s="800">
        <v>110</v>
      </c>
      <c r="G5033" s="819"/>
      <c r="H5033" s="774">
        <v>135</v>
      </c>
      <c r="I5033" s="819">
        <f t="shared" si="160"/>
        <v>0</v>
      </c>
      <c r="J5033" s="819">
        <f t="shared" si="161"/>
        <v>245</v>
      </c>
      <c r="K5033" s="941"/>
    </row>
    <row r="5034" spans="1:11">
      <c r="A5034" s="15" t="s">
        <v>2963</v>
      </c>
      <c r="B5034" s="15" t="s">
        <v>2464</v>
      </c>
      <c r="C5034" s="768" t="s">
        <v>2961</v>
      </c>
      <c r="D5034" s="20" t="s">
        <v>4748</v>
      </c>
      <c r="E5034" s="826"/>
      <c r="F5034" s="800">
        <v>1</v>
      </c>
      <c r="G5034" s="819"/>
      <c r="H5034" s="774">
        <v>1</v>
      </c>
      <c r="I5034" s="819">
        <f t="shared" si="160"/>
        <v>0</v>
      </c>
      <c r="J5034" s="819">
        <f t="shared" si="161"/>
        <v>2</v>
      </c>
      <c r="K5034" s="941"/>
    </row>
    <row r="5035" spans="1:11">
      <c r="A5035" s="15" t="s">
        <v>2963</v>
      </c>
      <c r="B5035" s="15" t="s">
        <v>2464</v>
      </c>
      <c r="C5035" s="768" t="s">
        <v>2962</v>
      </c>
      <c r="D5035" s="20" t="s">
        <v>16968</v>
      </c>
      <c r="E5035" s="826"/>
      <c r="F5035" s="800">
        <v>1</v>
      </c>
      <c r="G5035" s="819">
        <v>3071</v>
      </c>
      <c r="H5035" s="774">
        <v>2980</v>
      </c>
      <c r="I5035" s="819">
        <f t="shared" si="160"/>
        <v>3071</v>
      </c>
      <c r="J5035" s="819">
        <f t="shared" si="161"/>
        <v>2981</v>
      </c>
      <c r="K5035" s="941"/>
    </row>
    <row r="5036" spans="1:11">
      <c r="A5036" s="15" t="s">
        <v>2963</v>
      </c>
      <c r="B5036" s="15" t="s">
        <v>2624</v>
      </c>
      <c r="C5036" s="768" t="s">
        <v>2964</v>
      </c>
      <c r="D5036" s="20" t="s">
        <v>2965</v>
      </c>
      <c r="E5036" s="826"/>
      <c r="F5036" s="800">
        <v>0</v>
      </c>
      <c r="G5036" s="819">
        <v>126</v>
      </c>
      <c r="H5036" s="774">
        <v>1</v>
      </c>
      <c r="I5036" s="819">
        <f t="shared" si="160"/>
        <v>126</v>
      </c>
      <c r="J5036" s="819">
        <f t="shared" si="161"/>
        <v>1</v>
      </c>
      <c r="K5036" s="941"/>
    </row>
    <row r="5037" spans="1:11" ht="25.5">
      <c r="A5037" s="15" t="s">
        <v>2963</v>
      </c>
      <c r="B5037" s="15" t="s">
        <v>2624</v>
      </c>
      <c r="C5037" s="768" t="s">
        <v>20660</v>
      </c>
      <c r="D5037" s="20" t="s">
        <v>20661</v>
      </c>
      <c r="E5037" s="826"/>
      <c r="F5037" s="800">
        <v>110</v>
      </c>
      <c r="G5037" s="819"/>
      <c r="H5037" s="774">
        <v>135</v>
      </c>
      <c r="I5037" s="819">
        <f t="shared" si="160"/>
        <v>0</v>
      </c>
      <c r="J5037" s="819">
        <f t="shared" si="161"/>
        <v>245</v>
      </c>
      <c r="K5037" s="941"/>
    </row>
    <row r="5038" spans="1:11" ht="38.25">
      <c r="A5038" s="15" t="s">
        <v>2963</v>
      </c>
      <c r="B5038" s="15" t="s">
        <v>2624</v>
      </c>
      <c r="C5038" s="768" t="s">
        <v>20293</v>
      </c>
      <c r="D5038" s="20" t="s">
        <v>20294</v>
      </c>
      <c r="E5038" s="826"/>
      <c r="F5038" s="800">
        <v>110</v>
      </c>
      <c r="G5038" s="819"/>
      <c r="H5038" s="774">
        <v>135</v>
      </c>
      <c r="I5038" s="819">
        <f t="shared" si="160"/>
        <v>0</v>
      </c>
      <c r="J5038" s="819">
        <f t="shared" si="161"/>
        <v>245</v>
      </c>
      <c r="K5038" s="941"/>
    </row>
    <row r="5039" spans="1:11">
      <c r="A5039" s="15" t="s">
        <v>2963</v>
      </c>
      <c r="B5039" s="15" t="s">
        <v>2624</v>
      </c>
      <c r="C5039" s="768" t="s">
        <v>2966</v>
      </c>
      <c r="D5039" s="20" t="s">
        <v>16969</v>
      </c>
      <c r="E5039" s="826"/>
      <c r="F5039" s="800">
        <v>0</v>
      </c>
      <c r="G5039" s="819">
        <v>509</v>
      </c>
      <c r="H5039" s="774">
        <v>410</v>
      </c>
      <c r="I5039" s="819">
        <f t="shared" si="160"/>
        <v>509</v>
      </c>
      <c r="J5039" s="819">
        <f t="shared" si="161"/>
        <v>410</v>
      </c>
      <c r="K5039" s="941"/>
    </row>
    <row r="5040" spans="1:11">
      <c r="A5040" s="15" t="s">
        <v>2963</v>
      </c>
      <c r="B5040" s="15" t="s">
        <v>2624</v>
      </c>
      <c r="C5040" s="768" t="s">
        <v>2476</v>
      </c>
      <c r="D5040" s="20" t="s">
        <v>16809</v>
      </c>
      <c r="E5040" s="826"/>
      <c r="F5040" s="800">
        <v>0</v>
      </c>
      <c r="G5040" s="819">
        <v>1602</v>
      </c>
      <c r="H5040" s="774">
        <v>1350</v>
      </c>
      <c r="I5040" s="819">
        <f t="shared" si="160"/>
        <v>1602</v>
      </c>
      <c r="J5040" s="819">
        <f t="shared" si="161"/>
        <v>1350</v>
      </c>
      <c r="K5040" s="941"/>
    </row>
    <row r="5041" spans="1:11">
      <c r="A5041" s="15" t="s">
        <v>2963</v>
      </c>
      <c r="B5041" s="15" t="s">
        <v>2624</v>
      </c>
      <c r="C5041" s="768" t="s">
        <v>2477</v>
      </c>
      <c r="D5041" s="20" t="s">
        <v>16810</v>
      </c>
      <c r="E5041" s="826"/>
      <c r="F5041" s="800">
        <v>0</v>
      </c>
      <c r="G5041" s="819">
        <v>854</v>
      </c>
      <c r="H5041" s="774">
        <v>630</v>
      </c>
      <c r="I5041" s="819">
        <f t="shared" si="160"/>
        <v>854</v>
      </c>
      <c r="J5041" s="819">
        <f t="shared" si="161"/>
        <v>630</v>
      </c>
      <c r="K5041" s="941"/>
    </row>
    <row r="5042" spans="1:11" ht="25.5">
      <c r="A5042" s="15" t="s">
        <v>2963</v>
      </c>
      <c r="B5042" s="15" t="s">
        <v>2624</v>
      </c>
      <c r="C5042" s="768" t="s">
        <v>2480</v>
      </c>
      <c r="D5042" s="20" t="s">
        <v>16813</v>
      </c>
      <c r="E5042" s="826"/>
      <c r="F5042" s="800">
        <v>0</v>
      </c>
      <c r="G5042" s="819">
        <v>1763</v>
      </c>
      <c r="H5042" s="774">
        <v>1450</v>
      </c>
      <c r="I5042" s="819">
        <f t="shared" si="160"/>
        <v>1763</v>
      </c>
      <c r="J5042" s="819">
        <f t="shared" si="161"/>
        <v>1450</v>
      </c>
      <c r="K5042" s="941"/>
    </row>
    <row r="5043" spans="1:11" ht="25.5">
      <c r="A5043" s="15" t="s">
        <v>2963</v>
      </c>
      <c r="B5043" s="15" t="s">
        <v>2624</v>
      </c>
      <c r="C5043" s="768" t="s">
        <v>2482</v>
      </c>
      <c r="D5043" s="20" t="s">
        <v>16815</v>
      </c>
      <c r="E5043" s="826"/>
      <c r="F5043" s="800">
        <v>0</v>
      </c>
      <c r="G5043" s="819">
        <v>2738</v>
      </c>
      <c r="H5043" s="774">
        <v>2340</v>
      </c>
      <c r="I5043" s="819">
        <f t="shared" si="160"/>
        <v>2738</v>
      </c>
      <c r="J5043" s="819">
        <f t="shared" si="161"/>
        <v>2340</v>
      </c>
      <c r="K5043" s="941"/>
    </row>
    <row r="5044" spans="1:11" ht="38.25">
      <c r="A5044" s="15" t="s">
        <v>2963</v>
      </c>
      <c r="B5044" s="15" t="s">
        <v>2624</v>
      </c>
      <c r="C5044" s="768" t="s">
        <v>6553</v>
      </c>
      <c r="D5044" s="20" t="s">
        <v>6554</v>
      </c>
      <c r="E5044" s="826"/>
      <c r="F5044" s="800">
        <v>110</v>
      </c>
      <c r="G5044" s="819"/>
      <c r="H5044" s="774">
        <v>135</v>
      </c>
      <c r="I5044" s="819">
        <f t="shared" si="160"/>
        <v>0</v>
      </c>
      <c r="J5044" s="819">
        <f t="shared" si="161"/>
        <v>245</v>
      </c>
      <c r="K5044" s="941"/>
    </row>
    <row r="5045" spans="1:11" ht="38.25">
      <c r="A5045" s="15" t="s">
        <v>2963</v>
      </c>
      <c r="B5045" s="15" t="s">
        <v>2624</v>
      </c>
      <c r="C5045" s="768" t="s">
        <v>6555</v>
      </c>
      <c r="D5045" s="20" t="s">
        <v>6556</v>
      </c>
      <c r="E5045" s="826"/>
      <c r="F5045" s="800">
        <v>110</v>
      </c>
      <c r="G5045" s="819"/>
      <c r="H5045" s="774">
        <v>135</v>
      </c>
      <c r="I5045" s="819">
        <f t="shared" si="160"/>
        <v>0</v>
      </c>
      <c r="J5045" s="819">
        <f t="shared" si="161"/>
        <v>245</v>
      </c>
      <c r="K5045" s="941"/>
    </row>
    <row r="5046" spans="1:11">
      <c r="A5046" s="15" t="s">
        <v>2963</v>
      </c>
      <c r="B5046" s="15" t="s">
        <v>2624</v>
      </c>
      <c r="C5046" s="768" t="s">
        <v>2967</v>
      </c>
      <c r="D5046" s="20" t="s">
        <v>2968</v>
      </c>
      <c r="E5046" s="826"/>
      <c r="F5046" s="800">
        <v>0</v>
      </c>
      <c r="G5046" s="819">
        <v>369</v>
      </c>
      <c r="H5046" s="774">
        <v>1</v>
      </c>
      <c r="I5046" s="819">
        <f t="shared" si="160"/>
        <v>369</v>
      </c>
      <c r="J5046" s="819">
        <f t="shared" si="161"/>
        <v>1</v>
      </c>
      <c r="K5046" s="941"/>
    </row>
    <row r="5047" spans="1:11">
      <c r="A5047" s="15" t="s">
        <v>2963</v>
      </c>
      <c r="B5047" s="15" t="s">
        <v>2624</v>
      </c>
      <c r="C5047" s="768" t="s">
        <v>2632</v>
      </c>
      <c r="D5047" s="20" t="s">
        <v>16916</v>
      </c>
      <c r="E5047" s="826">
        <v>2599</v>
      </c>
      <c r="F5047" s="800">
        <v>2155</v>
      </c>
      <c r="G5047" s="819">
        <v>2201</v>
      </c>
      <c r="H5047" s="774">
        <v>2020</v>
      </c>
      <c r="I5047" s="819">
        <f t="shared" si="160"/>
        <v>4800</v>
      </c>
      <c r="J5047" s="819">
        <f t="shared" si="161"/>
        <v>4175</v>
      </c>
      <c r="K5047" s="941"/>
    </row>
    <row r="5048" spans="1:11" ht="25.5">
      <c r="A5048" s="15" t="s">
        <v>2963</v>
      </c>
      <c r="B5048" s="15" t="s">
        <v>2624</v>
      </c>
      <c r="C5048" s="768" t="s">
        <v>20595</v>
      </c>
      <c r="D5048" s="20" t="s">
        <v>20596</v>
      </c>
      <c r="E5048" s="826"/>
      <c r="F5048" s="800">
        <v>110</v>
      </c>
      <c r="G5048" s="819"/>
      <c r="H5048" s="774">
        <v>135</v>
      </c>
      <c r="I5048" s="819">
        <f t="shared" si="160"/>
        <v>0</v>
      </c>
      <c r="J5048" s="819">
        <f t="shared" si="161"/>
        <v>245</v>
      </c>
      <c r="K5048" s="941"/>
    </row>
    <row r="5049" spans="1:11" ht="25.5">
      <c r="A5049" s="15" t="s">
        <v>2963</v>
      </c>
      <c r="B5049" s="15" t="s">
        <v>2624</v>
      </c>
      <c r="C5049" s="768" t="s">
        <v>20593</v>
      </c>
      <c r="D5049" s="20" t="s">
        <v>20594</v>
      </c>
      <c r="E5049" s="826"/>
      <c r="F5049" s="800">
        <v>110</v>
      </c>
      <c r="G5049" s="819"/>
      <c r="H5049" s="774">
        <v>135</v>
      </c>
      <c r="I5049" s="819">
        <f t="shared" si="160"/>
        <v>0</v>
      </c>
      <c r="J5049" s="819">
        <f t="shared" si="161"/>
        <v>245</v>
      </c>
      <c r="K5049" s="941"/>
    </row>
    <row r="5050" spans="1:11" ht="25.5">
      <c r="A5050" s="15" t="s">
        <v>2963</v>
      </c>
      <c r="B5050" s="15" t="s">
        <v>2624</v>
      </c>
      <c r="C5050" s="768" t="s">
        <v>6636</v>
      </c>
      <c r="D5050" s="20" t="s">
        <v>17816</v>
      </c>
      <c r="E5050" s="826"/>
      <c r="F5050" s="800">
        <v>110</v>
      </c>
      <c r="G5050" s="819"/>
      <c r="H5050" s="774">
        <v>135</v>
      </c>
      <c r="I5050" s="819">
        <f t="shared" si="160"/>
        <v>0</v>
      </c>
      <c r="J5050" s="819">
        <f t="shared" si="161"/>
        <v>245</v>
      </c>
      <c r="K5050" s="941"/>
    </row>
    <row r="5051" spans="1:11" ht="25.5">
      <c r="A5051" s="15" t="s">
        <v>2963</v>
      </c>
      <c r="B5051" s="15" t="s">
        <v>2624</v>
      </c>
      <c r="C5051" s="768" t="s">
        <v>20295</v>
      </c>
      <c r="D5051" s="20" t="s">
        <v>20296</v>
      </c>
      <c r="E5051" s="826"/>
      <c r="F5051" s="800">
        <v>110</v>
      </c>
      <c r="G5051" s="819"/>
      <c r="H5051" s="774">
        <v>135</v>
      </c>
      <c r="I5051" s="819">
        <f t="shared" si="160"/>
        <v>0</v>
      </c>
      <c r="J5051" s="819">
        <f t="shared" si="161"/>
        <v>245</v>
      </c>
      <c r="K5051" s="941"/>
    </row>
    <row r="5052" spans="1:11" ht="25.5">
      <c r="A5052" s="15" t="s">
        <v>2963</v>
      </c>
      <c r="B5052" s="15" t="s">
        <v>2624</v>
      </c>
      <c r="C5052" s="768" t="s">
        <v>4931</v>
      </c>
      <c r="D5052" s="20" t="s">
        <v>4932</v>
      </c>
      <c r="E5052" s="826"/>
      <c r="F5052" s="800">
        <v>110</v>
      </c>
      <c r="G5052" s="819"/>
      <c r="H5052" s="774">
        <v>135</v>
      </c>
      <c r="I5052" s="819">
        <f t="shared" si="160"/>
        <v>0</v>
      </c>
      <c r="J5052" s="819">
        <f t="shared" si="161"/>
        <v>245</v>
      </c>
      <c r="K5052" s="941"/>
    </row>
    <row r="5053" spans="1:11" ht="25.5">
      <c r="A5053" s="15" t="s">
        <v>2963</v>
      </c>
      <c r="B5053" s="15" t="s">
        <v>2624</v>
      </c>
      <c r="C5053" s="768" t="s">
        <v>5795</v>
      </c>
      <c r="D5053" s="20" t="s">
        <v>17515</v>
      </c>
      <c r="E5053" s="826"/>
      <c r="F5053" s="800">
        <v>110</v>
      </c>
      <c r="G5053" s="819"/>
      <c r="H5053" s="774">
        <v>135</v>
      </c>
      <c r="I5053" s="819">
        <f t="shared" si="160"/>
        <v>0</v>
      </c>
      <c r="J5053" s="819">
        <f t="shared" si="161"/>
        <v>245</v>
      </c>
      <c r="K5053" s="941"/>
    </row>
    <row r="5054" spans="1:11" ht="25.5">
      <c r="A5054" s="15" t="s">
        <v>2963</v>
      </c>
      <c r="B5054" s="15" t="s">
        <v>2624</v>
      </c>
      <c r="C5054" s="768" t="s">
        <v>20441</v>
      </c>
      <c r="D5054" s="20" t="s">
        <v>20443</v>
      </c>
      <c r="E5054" s="826"/>
      <c r="F5054" s="800">
        <v>110</v>
      </c>
      <c r="G5054" s="819"/>
      <c r="H5054" s="774">
        <v>135</v>
      </c>
      <c r="I5054" s="819">
        <f t="shared" si="160"/>
        <v>0</v>
      </c>
      <c r="J5054" s="819">
        <f t="shared" si="161"/>
        <v>245</v>
      </c>
      <c r="K5054" s="941"/>
    </row>
    <row r="5055" spans="1:11" ht="25.5">
      <c r="A5055" s="15" t="s">
        <v>2963</v>
      </c>
      <c r="B5055" s="15" t="s">
        <v>2624</v>
      </c>
      <c r="C5055" s="768" t="s">
        <v>5796</v>
      </c>
      <c r="D5055" s="20" t="s">
        <v>17516</v>
      </c>
      <c r="E5055" s="826"/>
      <c r="F5055" s="800">
        <v>110</v>
      </c>
      <c r="G5055" s="819"/>
      <c r="H5055" s="774">
        <v>135</v>
      </c>
      <c r="I5055" s="819">
        <f t="shared" si="160"/>
        <v>0</v>
      </c>
      <c r="J5055" s="819">
        <f t="shared" si="161"/>
        <v>245</v>
      </c>
      <c r="K5055" s="941"/>
    </row>
    <row r="5056" spans="1:11" ht="25.5">
      <c r="A5056" s="15" t="s">
        <v>2963</v>
      </c>
      <c r="B5056" s="15" t="s">
        <v>2624</v>
      </c>
      <c r="C5056" s="768" t="s">
        <v>20442</v>
      </c>
      <c r="D5056" s="20" t="s">
        <v>20444</v>
      </c>
      <c r="E5056" s="826"/>
      <c r="F5056" s="800">
        <v>110</v>
      </c>
      <c r="G5056" s="819"/>
      <c r="H5056" s="774">
        <v>135</v>
      </c>
      <c r="I5056" s="819">
        <f t="shared" si="160"/>
        <v>0</v>
      </c>
      <c r="J5056" s="819">
        <f t="shared" si="161"/>
        <v>245</v>
      </c>
      <c r="K5056" s="941"/>
    </row>
    <row r="5057" spans="1:11" ht="25.5">
      <c r="A5057" s="15" t="s">
        <v>2963</v>
      </c>
      <c r="B5057" s="15" t="s">
        <v>2624</v>
      </c>
      <c r="C5057" s="768" t="s">
        <v>5797</v>
      </c>
      <c r="D5057" s="20" t="s">
        <v>17517</v>
      </c>
      <c r="E5057" s="826"/>
      <c r="F5057" s="800">
        <v>110</v>
      </c>
      <c r="G5057" s="819"/>
      <c r="H5057" s="774">
        <v>135</v>
      </c>
      <c r="I5057" s="819">
        <f t="shared" si="160"/>
        <v>0</v>
      </c>
      <c r="J5057" s="819">
        <f t="shared" si="161"/>
        <v>245</v>
      </c>
      <c r="K5057" s="941"/>
    </row>
    <row r="5058" spans="1:11" ht="25.5">
      <c r="A5058" s="15" t="s">
        <v>2963</v>
      </c>
      <c r="B5058" s="15" t="s">
        <v>2624</v>
      </c>
      <c r="C5058" s="768" t="s">
        <v>6585</v>
      </c>
      <c r="D5058" s="20" t="s">
        <v>14599</v>
      </c>
      <c r="E5058" s="826"/>
      <c r="F5058" s="800">
        <v>110</v>
      </c>
      <c r="G5058" s="819"/>
      <c r="H5058" s="774">
        <v>135</v>
      </c>
      <c r="I5058" s="819">
        <f t="shared" si="160"/>
        <v>0</v>
      </c>
      <c r="J5058" s="819">
        <f t="shared" si="161"/>
        <v>245</v>
      </c>
      <c r="K5058" s="941"/>
    </row>
    <row r="5059" spans="1:11" ht="63.75">
      <c r="A5059" s="15" t="s">
        <v>2963</v>
      </c>
      <c r="B5059" s="15" t="s">
        <v>2624</v>
      </c>
      <c r="C5059" s="768" t="s">
        <v>5800</v>
      </c>
      <c r="D5059" s="20" t="s">
        <v>17520</v>
      </c>
      <c r="E5059" s="826"/>
      <c r="F5059" s="800">
        <v>110</v>
      </c>
      <c r="G5059" s="819"/>
      <c r="H5059" s="774">
        <v>135</v>
      </c>
      <c r="I5059" s="819">
        <f t="shared" si="160"/>
        <v>0</v>
      </c>
      <c r="J5059" s="819">
        <f t="shared" si="161"/>
        <v>245</v>
      </c>
      <c r="K5059" s="941"/>
    </row>
    <row r="5060" spans="1:11" ht="25.5">
      <c r="A5060" s="15" t="s">
        <v>2963</v>
      </c>
      <c r="B5060" s="15" t="s">
        <v>2624</v>
      </c>
      <c r="C5060" s="768" t="s">
        <v>2969</v>
      </c>
      <c r="D5060" s="20" t="s">
        <v>2970</v>
      </c>
      <c r="E5060" s="826"/>
      <c r="F5060" s="800">
        <v>0</v>
      </c>
      <c r="G5060" s="819">
        <v>1007</v>
      </c>
      <c r="H5060" s="774">
        <v>1</v>
      </c>
      <c r="I5060" s="819">
        <f t="shared" si="160"/>
        <v>1007</v>
      </c>
      <c r="J5060" s="819">
        <f t="shared" si="161"/>
        <v>1</v>
      </c>
      <c r="K5060" s="941"/>
    </row>
    <row r="5061" spans="1:11" ht="25.5">
      <c r="A5061" s="15" t="s">
        <v>2963</v>
      </c>
      <c r="B5061" s="15" t="s">
        <v>2624</v>
      </c>
      <c r="C5061" s="768" t="s">
        <v>2498</v>
      </c>
      <c r="D5061" s="20" t="s">
        <v>16827</v>
      </c>
      <c r="E5061" s="826"/>
      <c r="F5061" s="800">
        <v>0</v>
      </c>
      <c r="G5061" s="819">
        <v>3587</v>
      </c>
      <c r="H5061" s="774">
        <v>3330</v>
      </c>
      <c r="I5061" s="819">
        <f t="shared" si="160"/>
        <v>3587</v>
      </c>
      <c r="J5061" s="819">
        <f t="shared" si="161"/>
        <v>3330</v>
      </c>
      <c r="K5061" s="941"/>
    </row>
    <row r="5062" spans="1:11">
      <c r="A5062" s="15" t="s">
        <v>2963</v>
      </c>
      <c r="B5062" s="15" t="s">
        <v>2624</v>
      </c>
      <c r="C5062" s="768" t="s">
        <v>2971</v>
      </c>
      <c r="D5062" s="20" t="s">
        <v>2972</v>
      </c>
      <c r="E5062" s="826"/>
      <c r="F5062" s="800">
        <v>0</v>
      </c>
      <c r="G5062" s="819"/>
      <c r="H5062" s="774">
        <v>1</v>
      </c>
      <c r="I5062" s="819">
        <f t="shared" si="160"/>
        <v>0</v>
      </c>
      <c r="J5062" s="819">
        <f t="shared" si="161"/>
        <v>1</v>
      </c>
      <c r="K5062" s="941"/>
    </row>
    <row r="5063" spans="1:11">
      <c r="A5063" s="15" t="s">
        <v>2963</v>
      </c>
      <c r="B5063" s="15" t="s">
        <v>2624</v>
      </c>
      <c r="C5063" s="768" t="s">
        <v>2973</v>
      </c>
      <c r="D5063" s="20" t="s">
        <v>2974</v>
      </c>
      <c r="E5063" s="826"/>
      <c r="F5063" s="800">
        <v>0</v>
      </c>
      <c r="G5063" s="819">
        <v>573</v>
      </c>
      <c r="H5063" s="774">
        <v>1</v>
      </c>
      <c r="I5063" s="819">
        <f t="shared" si="160"/>
        <v>573</v>
      </c>
      <c r="J5063" s="819">
        <f t="shared" si="161"/>
        <v>1</v>
      </c>
      <c r="K5063" s="941"/>
    </row>
    <row r="5064" spans="1:11" ht="25.5">
      <c r="A5064" s="15" t="s">
        <v>2963</v>
      </c>
      <c r="B5064" s="15" t="s">
        <v>2624</v>
      </c>
      <c r="C5064" s="768" t="s">
        <v>2975</v>
      </c>
      <c r="D5064" s="20" t="s">
        <v>2976</v>
      </c>
      <c r="E5064" s="826"/>
      <c r="F5064" s="800">
        <v>0</v>
      </c>
      <c r="G5064" s="819"/>
      <c r="H5064" s="774">
        <v>1</v>
      </c>
      <c r="I5064" s="819">
        <f t="shared" si="160"/>
        <v>0</v>
      </c>
      <c r="J5064" s="819">
        <f t="shared" si="161"/>
        <v>1</v>
      </c>
      <c r="K5064" s="941"/>
    </row>
    <row r="5065" spans="1:11" ht="38.25">
      <c r="A5065" s="15" t="s">
        <v>2963</v>
      </c>
      <c r="B5065" s="15" t="s">
        <v>2624</v>
      </c>
      <c r="C5065" s="768" t="s">
        <v>2977</v>
      </c>
      <c r="D5065" s="20" t="s">
        <v>2978</v>
      </c>
      <c r="E5065" s="826"/>
      <c r="F5065" s="800">
        <v>0</v>
      </c>
      <c r="G5065" s="819">
        <v>4739</v>
      </c>
      <c r="H5065" s="774">
        <v>4600</v>
      </c>
      <c r="I5065" s="819">
        <f t="shared" si="160"/>
        <v>4739</v>
      </c>
      <c r="J5065" s="819">
        <f t="shared" si="161"/>
        <v>4600</v>
      </c>
      <c r="K5065" s="941"/>
    </row>
    <row r="5066" spans="1:11" ht="38.25">
      <c r="A5066" s="15" t="s">
        <v>2963</v>
      </c>
      <c r="B5066" s="15" t="s">
        <v>2624</v>
      </c>
      <c r="C5066" s="768" t="s">
        <v>2534</v>
      </c>
      <c r="D5066" s="20" t="s">
        <v>16863</v>
      </c>
      <c r="E5066" s="826"/>
      <c r="F5066" s="800">
        <v>0</v>
      </c>
      <c r="G5066" s="819"/>
      <c r="H5066" s="774">
        <v>1</v>
      </c>
      <c r="I5066" s="819">
        <f t="shared" si="160"/>
        <v>0</v>
      </c>
      <c r="J5066" s="819">
        <f t="shared" si="161"/>
        <v>1</v>
      </c>
      <c r="K5066" s="941"/>
    </row>
    <row r="5067" spans="1:11" ht="38.25">
      <c r="A5067" s="15" t="s">
        <v>2963</v>
      </c>
      <c r="B5067" s="15" t="s">
        <v>2624</v>
      </c>
      <c r="C5067" s="768" t="s">
        <v>2540</v>
      </c>
      <c r="D5067" s="20" t="s">
        <v>3689</v>
      </c>
      <c r="E5067" s="826"/>
      <c r="F5067" s="800">
        <v>0</v>
      </c>
      <c r="G5067" s="819"/>
      <c r="H5067" s="774">
        <v>1</v>
      </c>
      <c r="I5067" s="819">
        <f t="shared" si="160"/>
        <v>0</v>
      </c>
      <c r="J5067" s="819">
        <f t="shared" si="161"/>
        <v>1</v>
      </c>
      <c r="K5067" s="941"/>
    </row>
    <row r="5068" spans="1:11" ht="38.25">
      <c r="A5068" s="15" t="s">
        <v>2963</v>
      </c>
      <c r="B5068" s="15" t="s">
        <v>2624</v>
      </c>
      <c r="C5068" s="768" t="s">
        <v>2552</v>
      </c>
      <c r="D5068" s="20" t="s">
        <v>16873</v>
      </c>
      <c r="E5068" s="826"/>
      <c r="F5068" s="800">
        <v>0</v>
      </c>
      <c r="G5068" s="819">
        <v>80</v>
      </c>
      <c r="H5068" s="774">
        <v>5</v>
      </c>
      <c r="I5068" s="819">
        <f t="shared" si="160"/>
        <v>80</v>
      </c>
      <c r="J5068" s="819">
        <f t="shared" si="161"/>
        <v>5</v>
      </c>
      <c r="K5068" s="941"/>
    </row>
    <row r="5069" spans="1:11" ht="38.25">
      <c r="A5069" s="15" t="s">
        <v>2963</v>
      </c>
      <c r="B5069" s="15" t="s">
        <v>2624</v>
      </c>
      <c r="C5069" s="768" t="s">
        <v>2553</v>
      </c>
      <c r="D5069" s="20" t="s">
        <v>16874</v>
      </c>
      <c r="E5069" s="826"/>
      <c r="F5069" s="800">
        <v>0</v>
      </c>
      <c r="G5069" s="819">
        <v>1</v>
      </c>
      <c r="H5069" s="774">
        <v>15</v>
      </c>
      <c r="I5069" s="819">
        <f t="shared" si="160"/>
        <v>1</v>
      </c>
      <c r="J5069" s="819">
        <f t="shared" si="161"/>
        <v>15</v>
      </c>
      <c r="K5069" s="941"/>
    </row>
    <row r="5070" spans="1:11" ht="38.25">
      <c r="A5070" s="15" t="s">
        <v>2963</v>
      </c>
      <c r="B5070" s="15" t="s">
        <v>2624</v>
      </c>
      <c r="C5070" s="768" t="s">
        <v>2554</v>
      </c>
      <c r="D5070" s="20" t="s">
        <v>4772</v>
      </c>
      <c r="E5070" s="826"/>
      <c r="F5070" s="800">
        <v>0</v>
      </c>
      <c r="G5070" s="819">
        <v>16379</v>
      </c>
      <c r="H5070" s="774">
        <v>15008</v>
      </c>
      <c r="I5070" s="819">
        <f t="shared" si="160"/>
        <v>16379</v>
      </c>
      <c r="J5070" s="819">
        <f t="shared" si="161"/>
        <v>15008</v>
      </c>
      <c r="K5070" s="941"/>
    </row>
    <row r="5071" spans="1:11" ht="25.5">
      <c r="A5071" s="15" t="s">
        <v>2963</v>
      </c>
      <c r="B5071" s="15" t="s">
        <v>2624</v>
      </c>
      <c r="C5071" s="768" t="s">
        <v>2556</v>
      </c>
      <c r="D5071" s="20" t="s">
        <v>4799</v>
      </c>
      <c r="E5071" s="826"/>
      <c r="F5071" s="800">
        <v>0</v>
      </c>
      <c r="G5071" s="819">
        <v>877</v>
      </c>
      <c r="H5071" s="774">
        <v>165</v>
      </c>
      <c r="I5071" s="819">
        <f t="shared" si="160"/>
        <v>877</v>
      </c>
      <c r="J5071" s="819">
        <f t="shared" si="161"/>
        <v>165</v>
      </c>
      <c r="K5071" s="941"/>
    </row>
    <row r="5072" spans="1:11" ht="38.25">
      <c r="A5072" s="15" t="s">
        <v>2963</v>
      </c>
      <c r="B5072" s="15" t="s">
        <v>2624</v>
      </c>
      <c r="C5072" s="768" t="s">
        <v>2561</v>
      </c>
      <c r="D5072" s="20" t="s">
        <v>16875</v>
      </c>
      <c r="E5072" s="826"/>
      <c r="F5072" s="800">
        <v>0</v>
      </c>
      <c r="G5072" s="819">
        <v>14</v>
      </c>
      <c r="H5072" s="774">
        <v>145</v>
      </c>
      <c r="I5072" s="819">
        <f t="shared" si="160"/>
        <v>14</v>
      </c>
      <c r="J5072" s="819">
        <f t="shared" si="161"/>
        <v>145</v>
      </c>
      <c r="K5072" s="941"/>
    </row>
    <row r="5073" spans="1:11" ht="38.25">
      <c r="A5073" s="15" t="s">
        <v>2963</v>
      </c>
      <c r="B5073" s="15" t="s">
        <v>2624</v>
      </c>
      <c r="C5073" s="768" t="s">
        <v>2562</v>
      </c>
      <c r="D5073" s="20" t="s">
        <v>16876</v>
      </c>
      <c r="E5073" s="826"/>
      <c r="F5073" s="800">
        <v>0</v>
      </c>
      <c r="G5073" s="819">
        <v>9185</v>
      </c>
      <c r="H5073" s="774">
        <v>1</v>
      </c>
      <c r="I5073" s="819">
        <f t="shared" si="160"/>
        <v>9185</v>
      </c>
      <c r="J5073" s="819">
        <f t="shared" si="161"/>
        <v>1</v>
      </c>
      <c r="K5073" s="941"/>
    </row>
    <row r="5074" spans="1:11" ht="38.25">
      <c r="A5074" s="15" t="s">
        <v>2963</v>
      </c>
      <c r="B5074" s="15" t="s">
        <v>2624</v>
      </c>
      <c r="C5074" s="768" t="s">
        <v>2563</v>
      </c>
      <c r="D5074" s="20" t="s">
        <v>4911</v>
      </c>
      <c r="E5074" s="826"/>
      <c r="F5074" s="800">
        <v>0</v>
      </c>
      <c r="G5074" s="819"/>
      <c r="H5074" s="774">
        <v>5</v>
      </c>
      <c r="I5074" s="819">
        <f t="shared" si="160"/>
        <v>0</v>
      </c>
      <c r="J5074" s="819">
        <f t="shared" si="161"/>
        <v>5</v>
      </c>
      <c r="K5074" s="941"/>
    </row>
    <row r="5075" spans="1:11" ht="25.5">
      <c r="A5075" s="15" t="s">
        <v>2963</v>
      </c>
      <c r="B5075" s="15" t="s">
        <v>2624</v>
      </c>
      <c r="C5075" s="768" t="s">
        <v>2564</v>
      </c>
      <c r="D5075" s="20" t="s">
        <v>2979</v>
      </c>
      <c r="E5075" s="826"/>
      <c r="F5075" s="800">
        <v>0</v>
      </c>
      <c r="G5075" s="819"/>
      <c r="H5075" s="774">
        <v>1</v>
      </c>
      <c r="I5075" s="819">
        <f t="shared" si="160"/>
        <v>0</v>
      </c>
      <c r="J5075" s="819">
        <f t="shared" si="161"/>
        <v>1</v>
      </c>
      <c r="K5075" s="941"/>
    </row>
    <row r="5076" spans="1:11" ht="25.5">
      <c r="A5076" s="15" t="s">
        <v>2963</v>
      </c>
      <c r="B5076" s="15" t="s">
        <v>2624</v>
      </c>
      <c r="C5076" s="768" t="s">
        <v>2565</v>
      </c>
      <c r="D5076" s="20" t="s">
        <v>2980</v>
      </c>
      <c r="E5076" s="826"/>
      <c r="F5076" s="800">
        <v>0</v>
      </c>
      <c r="G5076" s="819"/>
      <c r="H5076" s="774">
        <v>1</v>
      </c>
      <c r="I5076" s="819">
        <f t="shared" si="160"/>
        <v>0</v>
      </c>
      <c r="J5076" s="819">
        <f t="shared" si="161"/>
        <v>1</v>
      </c>
      <c r="K5076" s="941"/>
    </row>
    <row r="5077" spans="1:11" ht="51">
      <c r="A5077" s="15" t="s">
        <v>2963</v>
      </c>
      <c r="B5077" s="15" t="s">
        <v>2624</v>
      </c>
      <c r="C5077" s="768" t="s">
        <v>2569</v>
      </c>
      <c r="D5077" s="20" t="s">
        <v>3452</v>
      </c>
      <c r="E5077" s="826"/>
      <c r="F5077" s="800">
        <v>0</v>
      </c>
      <c r="G5077" s="819">
        <v>14</v>
      </c>
      <c r="H5077" s="774">
        <v>65</v>
      </c>
      <c r="I5077" s="819">
        <f t="shared" si="160"/>
        <v>14</v>
      </c>
      <c r="J5077" s="819">
        <f t="shared" si="161"/>
        <v>65</v>
      </c>
      <c r="K5077" s="941"/>
    </row>
    <row r="5078" spans="1:11" ht="38.25">
      <c r="A5078" s="15" t="s">
        <v>2963</v>
      </c>
      <c r="B5078" s="15" t="s">
        <v>2624</v>
      </c>
      <c r="C5078" s="768" t="s">
        <v>2588</v>
      </c>
      <c r="D5078" s="20" t="s">
        <v>16881</v>
      </c>
      <c r="E5078" s="826"/>
      <c r="F5078" s="800">
        <v>0</v>
      </c>
      <c r="G5078" s="819">
        <v>27</v>
      </c>
      <c r="H5078" s="774">
        <v>40</v>
      </c>
      <c r="I5078" s="819">
        <f t="shared" si="160"/>
        <v>27</v>
      </c>
      <c r="J5078" s="819">
        <f t="shared" si="161"/>
        <v>40</v>
      </c>
      <c r="K5078" s="941"/>
    </row>
    <row r="5079" spans="1:11" ht="25.5">
      <c r="A5079" s="15" t="s">
        <v>2963</v>
      </c>
      <c r="B5079" s="15" t="s">
        <v>2624</v>
      </c>
      <c r="C5079" s="768" t="s">
        <v>2589</v>
      </c>
      <c r="D5079" s="20" t="s">
        <v>16882</v>
      </c>
      <c r="E5079" s="826"/>
      <c r="F5079" s="800">
        <v>0</v>
      </c>
      <c r="G5079" s="819">
        <v>17</v>
      </c>
      <c r="H5079" s="774">
        <v>30</v>
      </c>
      <c r="I5079" s="819">
        <f t="shared" ref="I5079:I5142" si="162">E5079+G5079</f>
        <v>17</v>
      </c>
      <c r="J5079" s="819">
        <f t="shared" ref="J5079:J5142" si="163">F5079+H5079</f>
        <v>30</v>
      </c>
      <c r="K5079" s="941"/>
    </row>
    <row r="5080" spans="1:11" ht="25.5">
      <c r="A5080" s="15" t="s">
        <v>2963</v>
      </c>
      <c r="B5080" s="15" t="s">
        <v>2624</v>
      </c>
      <c r="C5080" s="768" t="s">
        <v>2590</v>
      </c>
      <c r="D5080" s="20" t="s">
        <v>4002</v>
      </c>
      <c r="E5080" s="826"/>
      <c r="F5080" s="800">
        <v>0</v>
      </c>
      <c r="G5080" s="819">
        <v>57</v>
      </c>
      <c r="H5080" s="774">
        <v>45</v>
      </c>
      <c r="I5080" s="819">
        <f t="shared" si="162"/>
        <v>57</v>
      </c>
      <c r="J5080" s="819">
        <f t="shared" si="163"/>
        <v>45</v>
      </c>
      <c r="K5080" s="941"/>
    </row>
    <row r="5081" spans="1:11" ht="25.5">
      <c r="A5081" s="15" t="s">
        <v>2963</v>
      </c>
      <c r="B5081" s="15" t="s">
        <v>2624</v>
      </c>
      <c r="C5081" s="768" t="s">
        <v>2591</v>
      </c>
      <c r="D5081" s="20" t="s">
        <v>3691</v>
      </c>
      <c r="E5081" s="826"/>
      <c r="F5081" s="800">
        <v>0</v>
      </c>
      <c r="G5081" s="819">
        <v>4</v>
      </c>
      <c r="H5081" s="774">
        <v>1</v>
      </c>
      <c r="I5081" s="819">
        <f t="shared" si="162"/>
        <v>4</v>
      </c>
      <c r="J5081" s="819">
        <f t="shared" si="163"/>
        <v>1</v>
      </c>
      <c r="K5081" s="941"/>
    </row>
    <row r="5082" spans="1:11" ht="25.5">
      <c r="A5082" s="15" t="s">
        <v>2963</v>
      </c>
      <c r="B5082" s="15" t="s">
        <v>2624</v>
      </c>
      <c r="C5082" s="768" t="s">
        <v>2592</v>
      </c>
      <c r="D5082" s="20" t="s">
        <v>4905</v>
      </c>
      <c r="E5082" s="826"/>
      <c r="F5082" s="800">
        <v>0</v>
      </c>
      <c r="G5082" s="819"/>
      <c r="H5082" s="774">
        <v>1</v>
      </c>
      <c r="I5082" s="819">
        <f t="shared" si="162"/>
        <v>0</v>
      </c>
      <c r="J5082" s="819">
        <f t="shared" si="163"/>
        <v>1</v>
      </c>
      <c r="K5082" s="941"/>
    </row>
    <row r="5083" spans="1:11" ht="25.5">
      <c r="A5083" s="15" t="s">
        <v>2963</v>
      </c>
      <c r="B5083" s="15" t="s">
        <v>2624</v>
      </c>
      <c r="C5083" s="768" t="s">
        <v>2594</v>
      </c>
      <c r="D5083" s="20" t="s">
        <v>4295</v>
      </c>
      <c r="E5083" s="826"/>
      <c r="F5083" s="800">
        <v>0</v>
      </c>
      <c r="G5083" s="819">
        <v>2</v>
      </c>
      <c r="H5083" s="774">
        <v>10</v>
      </c>
      <c r="I5083" s="819">
        <f t="shared" si="162"/>
        <v>2</v>
      </c>
      <c r="J5083" s="819">
        <f t="shared" si="163"/>
        <v>10</v>
      </c>
      <c r="K5083" s="941"/>
    </row>
    <row r="5084" spans="1:11" ht="38.25">
      <c r="A5084" s="15" t="s">
        <v>2963</v>
      </c>
      <c r="B5084" s="15" t="s">
        <v>2624</v>
      </c>
      <c r="C5084" s="768" t="s">
        <v>2596</v>
      </c>
      <c r="D5084" s="20" t="s">
        <v>4775</v>
      </c>
      <c r="E5084" s="826"/>
      <c r="F5084" s="800">
        <v>0</v>
      </c>
      <c r="G5084" s="819">
        <v>8973</v>
      </c>
      <c r="H5084" s="774">
        <v>7880</v>
      </c>
      <c r="I5084" s="819">
        <f t="shared" si="162"/>
        <v>8973</v>
      </c>
      <c r="J5084" s="819">
        <f t="shared" si="163"/>
        <v>7880</v>
      </c>
      <c r="K5084" s="941"/>
    </row>
    <row r="5085" spans="1:11" ht="38.25">
      <c r="A5085" s="15" t="s">
        <v>2963</v>
      </c>
      <c r="B5085" s="15" t="s">
        <v>2624</v>
      </c>
      <c r="C5085" s="768" t="s">
        <v>2981</v>
      </c>
      <c r="D5085" s="20" t="s">
        <v>2982</v>
      </c>
      <c r="E5085" s="826">
        <v>1687</v>
      </c>
      <c r="F5085" s="800">
        <v>0</v>
      </c>
      <c r="G5085" s="819">
        <v>1409</v>
      </c>
      <c r="H5085" s="774">
        <v>1</v>
      </c>
      <c r="I5085" s="819">
        <f t="shared" si="162"/>
        <v>3096</v>
      </c>
      <c r="J5085" s="819">
        <f t="shared" si="163"/>
        <v>1</v>
      </c>
      <c r="K5085" s="941"/>
    </row>
    <row r="5086" spans="1:11" ht="25.5">
      <c r="A5086" s="15" t="s">
        <v>2963</v>
      </c>
      <c r="B5086" s="15" t="s">
        <v>2624</v>
      </c>
      <c r="C5086" s="768" t="s">
        <v>2983</v>
      </c>
      <c r="D5086" s="20" t="s">
        <v>2984</v>
      </c>
      <c r="E5086" s="826">
        <v>51</v>
      </c>
      <c r="F5086" s="800">
        <v>0</v>
      </c>
      <c r="G5086" s="819">
        <v>928</v>
      </c>
      <c r="H5086" s="774">
        <v>1</v>
      </c>
      <c r="I5086" s="819">
        <f t="shared" si="162"/>
        <v>979</v>
      </c>
      <c r="J5086" s="819">
        <f t="shared" si="163"/>
        <v>1</v>
      </c>
      <c r="K5086" s="941"/>
    </row>
    <row r="5087" spans="1:11" ht="25.5">
      <c r="A5087" s="15" t="s">
        <v>2963</v>
      </c>
      <c r="B5087" s="15" t="s">
        <v>2624</v>
      </c>
      <c r="C5087" s="768" t="s">
        <v>2985</v>
      </c>
      <c r="D5087" s="20" t="s">
        <v>2986</v>
      </c>
      <c r="E5087" s="826">
        <v>1699</v>
      </c>
      <c r="F5087" s="800">
        <v>0</v>
      </c>
      <c r="G5087" s="819">
        <v>484</v>
      </c>
      <c r="H5087" s="774">
        <v>1</v>
      </c>
      <c r="I5087" s="819">
        <f t="shared" si="162"/>
        <v>2183</v>
      </c>
      <c r="J5087" s="819">
        <f t="shared" si="163"/>
        <v>1</v>
      </c>
      <c r="K5087" s="941"/>
    </row>
    <row r="5088" spans="1:11" ht="25.5">
      <c r="A5088" s="15" t="s">
        <v>2963</v>
      </c>
      <c r="B5088" s="15" t="s">
        <v>2624</v>
      </c>
      <c r="C5088" s="768" t="s">
        <v>2987</v>
      </c>
      <c r="D5088" s="20" t="s">
        <v>2988</v>
      </c>
      <c r="E5088" s="826">
        <v>1698</v>
      </c>
      <c r="F5088" s="800">
        <v>0</v>
      </c>
      <c r="G5088" s="819">
        <v>538</v>
      </c>
      <c r="H5088" s="774">
        <v>1</v>
      </c>
      <c r="I5088" s="819">
        <f t="shared" si="162"/>
        <v>2236</v>
      </c>
      <c r="J5088" s="819">
        <f t="shared" si="163"/>
        <v>1</v>
      </c>
      <c r="K5088" s="941"/>
    </row>
    <row r="5089" spans="1:11" ht="25.5">
      <c r="A5089" s="15" t="s">
        <v>2963</v>
      </c>
      <c r="B5089" s="15" t="s">
        <v>2624</v>
      </c>
      <c r="C5089" s="768" t="s">
        <v>2989</v>
      </c>
      <c r="D5089" s="20" t="s">
        <v>2990</v>
      </c>
      <c r="E5089" s="826">
        <v>447</v>
      </c>
      <c r="F5089" s="800">
        <v>0</v>
      </c>
      <c r="G5089" s="819">
        <v>1728</v>
      </c>
      <c r="H5089" s="774">
        <v>1</v>
      </c>
      <c r="I5089" s="819">
        <f t="shared" si="162"/>
        <v>2175</v>
      </c>
      <c r="J5089" s="819">
        <f t="shared" si="163"/>
        <v>1</v>
      </c>
      <c r="K5089" s="941"/>
    </row>
    <row r="5090" spans="1:11" ht="25.5">
      <c r="A5090" s="15" t="s">
        <v>2963</v>
      </c>
      <c r="B5090" s="15" t="s">
        <v>2624</v>
      </c>
      <c r="C5090" s="768" t="s">
        <v>2991</v>
      </c>
      <c r="D5090" s="20" t="s">
        <v>2992</v>
      </c>
      <c r="E5090" s="826"/>
      <c r="F5090" s="800">
        <v>0</v>
      </c>
      <c r="G5090" s="819">
        <v>1735</v>
      </c>
      <c r="H5090" s="774">
        <v>1510</v>
      </c>
      <c r="I5090" s="819">
        <f t="shared" si="162"/>
        <v>1735</v>
      </c>
      <c r="J5090" s="819">
        <f t="shared" si="163"/>
        <v>1510</v>
      </c>
      <c r="K5090" s="941"/>
    </row>
    <row r="5091" spans="1:11">
      <c r="A5091" s="15" t="s">
        <v>2963</v>
      </c>
      <c r="B5091" s="15" t="s">
        <v>2624</v>
      </c>
      <c r="C5091" s="768" t="s">
        <v>2993</v>
      </c>
      <c r="D5091" s="20" t="s">
        <v>2994</v>
      </c>
      <c r="E5091" s="826"/>
      <c r="F5091" s="800">
        <v>0</v>
      </c>
      <c r="G5091" s="819">
        <v>2</v>
      </c>
      <c r="H5091" s="774">
        <v>1</v>
      </c>
      <c r="I5091" s="819">
        <f t="shared" si="162"/>
        <v>2</v>
      </c>
      <c r="J5091" s="819">
        <f t="shared" si="163"/>
        <v>1</v>
      </c>
      <c r="K5091" s="941"/>
    </row>
    <row r="5092" spans="1:11">
      <c r="A5092" s="15" t="s">
        <v>2963</v>
      </c>
      <c r="B5092" s="15" t="s">
        <v>2624</v>
      </c>
      <c r="C5092" s="768" t="s">
        <v>2995</v>
      </c>
      <c r="D5092" s="20" t="s">
        <v>2996</v>
      </c>
      <c r="E5092" s="826"/>
      <c r="F5092" s="800">
        <v>0</v>
      </c>
      <c r="G5092" s="819">
        <v>2</v>
      </c>
      <c r="H5092" s="774">
        <v>1</v>
      </c>
      <c r="I5092" s="819">
        <f t="shared" si="162"/>
        <v>2</v>
      </c>
      <c r="J5092" s="819">
        <f t="shared" si="163"/>
        <v>1</v>
      </c>
      <c r="K5092" s="941"/>
    </row>
    <row r="5093" spans="1:11">
      <c r="A5093" s="15" t="s">
        <v>2963</v>
      </c>
      <c r="B5093" s="15" t="s">
        <v>2624</v>
      </c>
      <c r="C5093" s="768" t="s">
        <v>1878</v>
      </c>
      <c r="D5093" s="17" t="s">
        <v>14648</v>
      </c>
      <c r="E5093" s="826"/>
      <c r="F5093" s="800">
        <v>0</v>
      </c>
      <c r="G5093" s="819">
        <v>1</v>
      </c>
      <c r="H5093" s="774">
        <v>1</v>
      </c>
      <c r="I5093" s="819">
        <f t="shared" si="162"/>
        <v>1</v>
      </c>
      <c r="J5093" s="819">
        <f t="shared" si="163"/>
        <v>1</v>
      </c>
      <c r="K5093" s="941"/>
    </row>
    <row r="5094" spans="1:11" ht="25.5">
      <c r="A5094" s="15" t="s">
        <v>2963</v>
      </c>
      <c r="B5094" s="15" t="s">
        <v>2624</v>
      </c>
      <c r="C5094" s="768" t="s">
        <v>2997</v>
      </c>
      <c r="D5094" s="20" t="s">
        <v>2998</v>
      </c>
      <c r="E5094" s="826"/>
      <c r="F5094" s="800">
        <v>0</v>
      </c>
      <c r="G5094" s="819">
        <v>31</v>
      </c>
      <c r="H5094" s="774">
        <v>1</v>
      </c>
      <c r="I5094" s="819">
        <f t="shared" si="162"/>
        <v>31</v>
      </c>
      <c r="J5094" s="819">
        <f t="shared" si="163"/>
        <v>1</v>
      </c>
      <c r="K5094" s="941"/>
    </row>
    <row r="5095" spans="1:11" ht="25.5">
      <c r="A5095" s="15" t="s">
        <v>2963</v>
      </c>
      <c r="B5095" s="15" t="s">
        <v>2624</v>
      </c>
      <c r="C5095" s="768" t="s">
        <v>2618</v>
      </c>
      <c r="D5095" s="20" t="s">
        <v>16904</v>
      </c>
      <c r="E5095" s="826"/>
      <c r="F5095" s="800">
        <v>0</v>
      </c>
      <c r="G5095" s="819"/>
      <c r="H5095" s="774">
        <v>1</v>
      </c>
      <c r="I5095" s="819">
        <f t="shared" si="162"/>
        <v>0</v>
      </c>
      <c r="J5095" s="819">
        <f t="shared" si="163"/>
        <v>1</v>
      </c>
      <c r="K5095" s="941"/>
    </row>
    <row r="5096" spans="1:11" ht="38.25">
      <c r="A5096" s="15" t="s">
        <v>2963</v>
      </c>
      <c r="B5096" s="15" t="s">
        <v>2624</v>
      </c>
      <c r="C5096" s="768" t="s">
        <v>2623</v>
      </c>
      <c r="D5096" s="20" t="s">
        <v>16909</v>
      </c>
      <c r="E5096" s="826"/>
      <c r="F5096" s="800">
        <v>0</v>
      </c>
      <c r="G5096" s="819">
        <v>13224</v>
      </c>
      <c r="H5096" s="774">
        <v>9970</v>
      </c>
      <c r="I5096" s="819">
        <f t="shared" si="162"/>
        <v>13224</v>
      </c>
      <c r="J5096" s="819">
        <f t="shared" si="163"/>
        <v>9970</v>
      </c>
      <c r="K5096" s="941"/>
    </row>
    <row r="5097" spans="1:11">
      <c r="A5097" s="15" t="s">
        <v>2963</v>
      </c>
      <c r="B5097" s="15" t="s">
        <v>2756</v>
      </c>
      <c r="C5097" s="768" t="s">
        <v>2455</v>
      </c>
      <c r="D5097" s="20" t="s">
        <v>4927</v>
      </c>
      <c r="E5097" s="826">
        <v>611</v>
      </c>
      <c r="F5097" s="800">
        <v>1</v>
      </c>
      <c r="G5097" s="819">
        <v>10</v>
      </c>
      <c r="H5097" s="774">
        <v>1</v>
      </c>
      <c r="I5097" s="819">
        <f t="shared" si="162"/>
        <v>621</v>
      </c>
      <c r="J5097" s="819">
        <f t="shared" si="163"/>
        <v>2</v>
      </c>
      <c r="K5097" s="941"/>
    </row>
    <row r="5098" spans="1:11" ht="25.5">
      <c r="A5098" s="15" t="s">
        <v>2963</v>
      </c>
      <c r="B5098" s="15" t="s">
        <v>2756</v>
      </c>
      <c r="C5098" s="768" t="s">
        <v>4299</v>
      </c>
      <c r="D5098" s="20" t="s">
        <v>4300</v>
      </c>
      <c r="E5098" s="826"/>
      <c r="F5098" s="800">
        <v>110</v>
      </c>
      <c r="G5098" s="819"/>
      <c r="H5098" s="774">
        <v>135</v>
      </c>
      <c r="I5098" s="819">
        <f t="shared" si="162"/>
        <v>0</v>
      </c>
      <c r="J5098" s="819">
        <f t="shared" si="163"/>
        <v>245</v>
      </c>
      <c r="K5098" s="941"/>
    </row>
    <row r="5099" spans="1:11" ht="25.5">
      <c r="A5099" s="15" t="s">
        <v>2963</v>
      </c>
      <c r="B5099" s="15" t="s">
        <v>2756</v>
      </c>
      <c r="C5099" s="768" t="s">
        <v>20581</v>
      </c>
      <c r="D5099" s="20" t="s">
        <v>20582</v>
      </c>
      <c r="E5099" s="826"/>
      <c r="F5099" s="800">
        <v>110</v>
      </c>
      <c r="G5099" s="819"/>
      <c r="H5099" s="774">
        <v>135</v>
      </c>
      <c r="I5099" s="819">
        <f t="shared" si="162"/>
        <v>0</v>
      </c>
      <c r="J5099" s="819">
        <f t="shared" si="163"/>
        <v>245</v>
      </c>
      <c r="K5099" s="941"/>
    </row>
    <row r="5100" spans="1:11" ht="25.5">
      <c r="A5100" s="15" t="s">
        <v>2963</v>
      </c>
      <c r="B5100" s="15" t="s">
        <v>2756</v>
      </c>
      <c r="C5100" s="768" t="s">
        <v>4069</v>
      </c>
      <c r="D5100" s="20" t="s">
        <v>16055</v>
      </c>
      <c r="E5100" s="826"/>
      <c r="F5100" s="800">
        <v>110</v>
      </c>
      <c r="G5100" s="819"/>
      <c r="H5100" s="774">
        <v>135</v>
      </c>
      <c r="I5100" s="819">
        <f t="shared" si="162"/>
        <v>0</v>
      </c>
      <c r="J5100" s="819">
        <f t="shared" si="163"/>
        <v>245</v>
      </c>
      <c r="K5100" s="941"/>
    </row>
    <row r="5101" spans="1:11" ht="25.5">
      <c r="A5101" s="15" t="s">
        <v>2963</v>
      </c>
      <c r="B5101" s="15" t="s">
        <v>2756</v>
      </c>
      <c r="C5101" s="768" t="s">
        <v>4682</v>
      </c>
      <c r="D5101" s="20" t="s">
        <v>17299</v>
      </c>
      <c r="E5101" s="826"/>
      <c r="F5101" s="800">
        <v>110</v>
      </c>
      <c r="G5101" s="819"/>
      <c r="H5101" s="774">
        <v>135</v>
      </c>
      <c r="I5101" s="819">
        <f t="shared" si="162"/>
        <v>0</v>
      </c>
      <c r="J5101" s="819">
        <f t="shared" si="163"/>
        <v>245</v>
      </c>
      <c r="K5101" s="941"/>
    </row>
    <row r="5102" spans="1:11">
      <c r="A5102" s="15" t="s">
        <v>2963</v>
      </c>
      <c r="B5102" s="15" t="s">
        <v>2756</v>
      </c>
      <c r="C5102" s="768" t="s">
        <v>2999</v>
      </c>
      <c r="D5102" s="20" t="s">
        <v>3000</v>
      </c>
      <c r="E5102" s="826">
        <v>1</v>
      </c>
      <c r="F5102" s="800">
        <v>0</v>
      </c>
      <c r="G5102" s="819">
        <v>526</v>
      </c>
      <c r="H5102" s="774">
        <v>1</v>
      </c>
      <c r="I5102" s="819">
        <f t="shared" si="162"/>
        <v>527</v>
      </c>
      <c r="J5102" s="819">
        <f t="shared" si="163"/>
        <v>1</v>
      </c>
      <c r="K5102" s="941"/>
    </row>
    <row r="5103" spans="1:11">
      <c r="A5103" s="15" t="s">
        <v>2963</v>
      </c>
      <c r="B5103" s="15" t="s">
        <v>2756</v>
      </c>
      <c r="C5103" s="768" t="s">
        <v>2627</v>
      </c>
      <c r="D5103" s="20" t="s">
        <v>16912</v>
      </c>
      <c r="E5103" s="826"/>
      <c r="F5103" s="800">
        <v>0</v>
      </c>
      <c r="G5103" s="819">
        <v>606</v>
      </c>
      <c r="H5103" s="774">
        <v>1</v>
      </c>
      <c r="I5103" s="819">
        <f t="shared" si="162"/>
        <v>606</v>
      </c>
      <c r="J5103" s="819">
        <f t="shared" si="163"/>
        <v>1</v>
      </c>
      <c r="K5103" s="941"/>
    </row>
    <row r="5104" spans="1:11" ht="25.5">
      <c r="A5104" s="15" t="s">
        <v>2963</v>
      </c>
      <c r="B5104" s="15" t="s">
        <v>2756</v>
      </c>
      <c r="C5104" s="768" t="s">
        <v>4929</v>
      </c>
      <c r="D5104" s="20" t="s">
        <v>4930</v>
      </c>
      <c r="E5104" s="826"/>
      <c r="F5104" s="800">
        <v>110</v>
      </c>
      <c r="G5104" s="819"/>
      <c r="H5104" s="774">
        <v>135</v>
      </c>
      <c r="I5104" s="819">
        <f t="shared" si="162"/>
        <v>0</v>
      </c>
      <c r="J5104" s="819">
        <f t="shared" si="163"/>
        <v>245</v>
      </c>
      <c r="K5104" s="941"/>
    </row>
    <row r="5105" spans="1:11" ht="25.5">
      <c r="A5105" s="15" t="s">
        <v>2963</v>
      </c>
      <c r="B5105" s="15" t="s">
        <v>2756</v>
      </c>
      <c r="C5105" s="768" t="s">
        <v>2629</v>
      </c>
      <c r="D5105" s="20" t="s">
        <v>16914</v>
      </c>
      <c r="E5105" s="826"/>
      <c r="F5105" s="800">
        <v>110</v>
      </c>
      <c r="G5105" s="819"/>
      <c r="H5105" s="774">
        <v>135</v>
      </c>
      <c r="I5105" s="819">
        <f t="shared" si="162"/>
        <v>0</v>
      </c>
      <c r="J5105" s="819">
        <f t="shared" si="163"/>
        <v>245</v>
      </c>
      <c r="K5105" s="941"/>
    </row>
    <row r="5106" spans="1:11" ht="51">
      <c r="A5106" s="15" t="s">
        <v>2963</v>
      </c>
      <c r="B5106" s="15" t="s">
        <v>2756</v>
      </c>
      <c r="C5106" s="768" t="s">
        <v>2630</v>
      </c>
      <c r="D5106" s="20" t="s">
        <v>16915</v>
      </c>
      <c r="E5106" s="826"/>
      <c r="F5106" s="800">
        <v>0</v>
      </c>
      <c r="G5106" s="819">
        <v>2057</v>
      </c>
      <c r="H5106" s="774">
        <v>1930</v>
      </c>
      <c r="I5106" s="819">
        <f t="shared" si="162"/>
        <v>2057</v>
      </c>
      <c r="J5106" s="819">
        <f t="shared" si="163"/>
        <v>1930</v>
      </c>
      <c r="K5106" s="941"/>
    </row>
    <row r="5107" spans="1:11" ht="25.5">
      <c r="A5107" s="15" t="s">
        <v>2963</v>
      </c>
      <c r="B5107" s="15" t="s">
        <v>2756</v>
      </c>
      <c r="C5107" s="768" t="s">
        <v>5065</v>
      </c>
      <c r="D5107" s="20" t="s">
        <v>17372</v>
      </c>
      <c r="E5107" s="826"/>
      <c r="F5107" s="800">
        <v>110</v>
      </c>
      <c r="G5107" s="819"/>
      <c r="H5107" s="774">
        <v>135</v>
      </c>
      <c r="I5107" s="819">
        <f t="shared" si="162"/>
        <v>0</v>
      </c>
      <c r="J5107" s="819">
        <f t="shared" si="163"/>
        <v>245</v>
      </c>
      <c r="K5107" s="941"/>
    </row>
    <row r="5108" spans="1:11" ht="51">
      <c r="A5108" s="15" t="s">
        <v>2963</v>
      </c>
      <c r="B5108" s="15" t="s">
        <v>2756</v>
      </c>
      <c r="C5108" s="768" t="s">
        <v>5066</v>
      </c>
      <c r="D5108" s="20" t="s">
        <v>16915</v>
      </c>
      <c r="E5108" s="826"/>
      <c r="F5108" s="800">
        <v>110</v>
      </c>
      <c r="G5108" s="819"/>
      <c r="H5108" s="774">
        <v>135</v>
      </c>
      <c r="I5108" s="819">
        <f t="shared" si="162"/>
        <v>0</v>
      </c>
      <c r="J5108" s="819">
        <f t="shared" si="163"/>
        <v>245</v>
      </c>
      <c r="K5108" s="941"/>
    </row>
    <row r="5109" spans="1:11">
      <c r="A5109" s="15" t="s">
        <v>2963</v>
      </c>
      <c r="B5109" s="15" t="s">
        <v>2756</v>
      </c>
      <c r="C5109" s="768" t="s">
        <v>1844</v>
      </c>
      <c r="D5109" s="17" t="s">
        <v>14604</v>
      </c>
      <c r="E5109" s="826">
        <v>26</v>
      </c>
      <c r="F5109" s="800">
        <v>1</v>
      </c>
      <c r="G5109" s="819">
        <v>4</v>
      </c>
      <c r="H5109" s="774">
        <v>1</v>
      </c>
      <c r="I5109" s="819">
        <f t="shared" si="162"/>
        <v>30</v>
      </c>
      <c r="J5109" s="819">
        <f t="shared" si="163"/>
        <v>2</v>
      </c>
      <c r="K5109" s="941"/>
    </row>
    <row r="5110" spans="1:11" ht="25.5">
      <c r="A5110" s="15" t="s">
        <v>2963</v>
      </c>
      <c r="B5110" s="15" t="s">
        <v>2756</v>
      </c>
      <c r="C5110" s="768" t="s">
        <v>2634</v>
      </c>
      <c r="D5110" s="20" t="s">
        <v>16918</v>
      </c>
      <c r="E5110" s="826"/>
      <c r="F5110" s="800">
        <v>0</v>
      </c>
      <c r="G5110" s="819">
        <v>3</v>
      </c>
      <c r="H5110" s="774">
        <v>1</v>
      </c>
      <c r="I5110" s="819">
        <f t="shared" si="162"/>
        <v>3</v>
      </c>
      <c r="J5110" s="819">
        <f t="shared" si="163"/>
        <v>1</v>
      </c>
      <c r="K5110" s="941"/>
    </row>
    <row r="5111" spans="1:11">
      <c r="A5111" s="15" t="s">
        <v>2963</v>
      </c>
      <c r="B5111" s="15" t="s">
        <v>2756</v>
      </c>
      <c r="C5111" s="768" t="s">
        <v>2635</v>
      </c>
      <c r="D5111" s="20" t="s">
        <v>16717</v>
      </c>
      <c r="E5111" s="826"/>
      <c r="F5111" s="800">
        <v>0</v>
      </c>
      <c r="G5111" s="819"/>
      <c r="H5111" s="774">
        <v>1</v>
      </c>
      <c r="I5111" s="819">
        <f t="shared" si="162"/>
        <v>0</v>
      </c>
      <c r="J5111" s="819">
        <f t="shared" si="163"/>
        <v>1</v>
      </c>
      <c r="K5111" s="941"/>
    </row>
    <row r="5112" spans="1:11">
      <c r="A5112" s="15" t="s">
        <v>2963</v>
      </c>
      <c r="B5112" s="15" t="s">
        <v>2756</v>
      </c>
      <c r="C5112" s="768" t="s">
        <v>20607</v>
      </c>
      <c r="D5112" s="20" t="s">
        <v>20608</v>
      </c>
      <c r="E5112" s="826"/>
      <c r="F5112" s="800">
        <v>110</v>
      </c>
      <c r="G5112" s="819"/>
      <c r="H5112" s="774">
        <v>135</v>
      </c>
      <c r="I5112" s="819">
        <f t="shared" si="162"/>
        <v>0</v>
      </c>
      <c r="J5112" s="819">
        <f t="shared" si="163"/>
        <v>245</v>
      </c>
      <c r="K5112" s="941"/>
    </row>
    <row r="5113" spans="1:11" ht="25.5">
      <c r="A5113" s="15" t="s">
        <v>2963</v>
      </c>
      <c r="B5113" s="15" t="s">
        <v>2756</v>
      </c>
      <c r="C5113" s="768" t="s">
        <v>2638</v>
      </c>
      <c r="D5113" s="20" t="s">
        <v>16921</v>
      </c>
      <c r="E5113" s="826"/>
      <c r="F5113" s="800">
        <v>0</v>
      </c>
      <c r="G5113" s="819"/>
      <c r="H5113" s="774">
        <v>1</v>
      </c>
      <c r="I5113" s="819">
        <f t="shared" si="162"/>
        <v>0</v>
      </c>
      <c r="J5113" s="819">
        <f t="shared" si="163"/>
        <v>1</v>
      </c>
      <c r="K5113" s="941"/>
    </row>
    <row r="5114" spans="1:11" ht="25.5">
      <c r="A5114" s="15" t="s">
        <v>2963</v>
      </c>
      <c r="B5114" s="15" t="s">
        <v>2756</v>
      </c>
      <c r="C5114" s="768" t="s">
        <v>2643</v>
      </c>
      <c r="D5114" s="20" t="s">
        <v>16722</v>
      </c>
      <c r="E5114" s="826"/>
      <c r="F5114" s="800">
        <v>0</v>
      </c>
      <c r="G5114" s="819">
        <v>1</v>
      </c>
      <c r="H5114" s="774">
        <v>1</v>
      </c>
      <c r="I5114" s="819">
        <f t="shared" si="162"/>
        <v>1</v>
      </c>
      <c r="J5114" s="819">
        <f t="shared" si="163"/>
        <v>1</v>
      </c>
      <c r="K5114" s="941"/>
    </row>
    <row r="5115" spans="1:11">
      <c r="A5115" s="15" t="s">
        <v>2963</v>
      </c>
      <c r="B5115" s="15" t="s">
        <v>2756</v>
      </c>
      <c r="C5115" s="768" t="s">
        <v>3001</v>
      </c>
      <c r="D5115" s="20" t="s">
        <v>3002</v>
      </c>
      <c r="E5115" s="826"/>
      <c r="F5115" s="800">
        <v>0</v>
      </c>
      <c r="G5115" s="819"/>
      <c r="H5115" s="774">
        <v>1</v>
      </c>
      <c r="I5115" s="819">
        <f t="shared" si="162"/>
        <v>0</v>
      </c>
      <c r="J5115" s="819">
        <f t="shared" si="163"/>
        <v>1</v>
      </c>
      <c r="K5115" s="941"/>
    </row>
    <row r="5116" spans="1:11" ht="25.5">
      <c r="A5116" s="15" t="s">
        <v>2963</v>
      </c>
      <c r="B5116" s="15" t="s">
        <v>2756</v>
      </c>
      <c r="C5116" s="768" t="s">
        <v>3003</v>
      </c>
      <c r="D5116" s="20" t="s">
        <v>3004</v>
      </c>
      <c r="E5116" s="826"/>
      <c r="F5116" s="800">
        <v>0</v>
      </c>
      <c r="G5116" s="819"/>
      <c r="H5116" s="774">
        <v>1</v>
      </c>
      <c r="I5116" s="819">
        <f t="shared" si="162"/>
        <v>0</v>
      </c>
      <c r="J5116" s="819">
        <f t="shared" si="163"/>
        <v>1</v>
      </c>
      <c r="K5116" s="941"/>
    </row>
    <row r="5117" spans="1:11" ht="25.5">
      <c r="A5117" s="15" t="s">
        <v>2963</v>
      </c>
      <c r="B5117" s="15" t="s">
        <v>2756</v>
      </c>
      <c r="C5117" s="768" t="s">
        <v>3005</v>
      </c>
      <c r="D5117" s="20" t="s">
        <v>3006</v>
      </c>
      <c r="E5117" s="826"/>
      <c r="F5117" s="800">
        <v>0</v>
      </c>
      <c r="G5117" s="819"/>
      <c r="H5117" s="774">
        <v>1</v>
      </c>
      <c r="I5117" s="819">
        <f t="shared" si="162"/>
        <v>0</v>
      </c>
      <c r="J5117" s="819">
        <f t="shared" si="163"/>
        <v>1</v>
      </c>
      <c r="K5117" s="941"/>
    </row>
    <row r="5118" spans="1:11" ht="38.25">
      <c r="A5118" s="15" t="s">
        <v>2963</v>
      </c>
      <c r="B5118" s="15" t="s">
        <v>2756</v>
      </c>
      <c r="C5118" s="768" t="s">
        <v>20336</v>
      </c>
      <c r="D5118" s="20" t="s">
        <v>20337</v>
      </c>
      <c r="E5118" s="826"/>
      <c r="F5118" s="800">
        <v>110</v>
      </c>
      <c r="G5118" s="819"/>
      <c r="H5118" s="774">
        <v>135</v>
      </c>
      <c r="I5118" s="819">
        <f t="shared" si="162"/>
        <v>0</v>
      </c>
      <c r="J5118" s="819">
        <f t="shared" si="163"/>
        <v>245</v>
      </c>
      <c r="K5118" s="941"/>
    </row>
    <row r="5119" spans="1:11" ht="38.25">
      <c r="A5119" s="15" t="s">
        <v>2963</v>
      </c>
      <c r="B5119" s="15" t="s">
        <v>2756</v>
      </c>
      <c r="C5119" s="768" t="s">
        <v>20338</v>
      </c>
      <c r="D5119" s="20" t="s">
        <v>20339</v>
      </c>
      <c r="E5119" s="826"/>
      <c r="F5119" s="800">
        <v>110</v>
      </c>
      <c r="G5119" s="819"/>
      <c r="H5119" s="774">
        <v>135</v>
      </c>
      <c r="I5119" s="819">
        <f t="shared" si="162"/>
        <v>0</v>
      </c>
      <c r="J5119" s="819">
        <f t="shared" si="163"/>
        <v>245</v>
      </c>
      <c r="K5119" s="941"/>
    </row>
    <row r="5120" spans="1:11" ht="38.25">
      <c r="A5120" s="15" t="s">
        <v>2963</v>
      </c>
      <c r="B5120" s="15" t="s">
        <v>2756</v>
      </c>
      <c r="C5120" s="768" t="s">
        <v>3007</v>
      </c>
      <c r="D5120" s="20" t="s">
        <v>3008</v>
      </c>
      <c r="E5120" s="826"/>
      <c r="F5120" s="800">
        <v>0</v>
      </c>
      <c r="G5120" s="819"/>
      <c r="H5120" s="774">
        <v>1</v>
      </c>
      <c r="I5120" s="819">
        <f t="shared" si="162"/>
        <v>0</v>
      </c>
      <c r="J5120" s="819">
        <f t="shared" si="163"/>
        <v>1</v>
      </c>
      <c r="K5120" s="941"/>
    </row>
    <row r="5121" spans="1:11" ht="51">
      <c r="A5121" s="15" t="s">
        <v>2963</v>
      </c>
      <c r="B5121" s="15" t="s">
        <v>2756</v>
      </c>
      <c r="C5121" s="768" t="s">
        <v>20334</v>
      </c>
      <c r="D5121" s="20" t="s">
        <v>20335</v>
      </c>
      <c r="E5121" s="826"/>
      <c r="F5121" s="800">
        <v>110</v>
      </c>
      <c r="G5121" s="819"/>
      <c r="H5121" s="774">
        <v>135</v>
      </c>
      <c r="I5121" s="819">
        <f t="shared" si="162"/>
        <v>0</v>
      </c>
      <c r="J5121" s="819">
        <f t="shared" si="163"/>
        <v>245</v>
      </c>
      <c r="K5121" s="941"/>
    </row>
    <row r="5122" spans="1:11" ht="25.5">
      <c r="A5122" s="15" t="s">
        <v>2963</v>
      </c>
      <c r="B5122" s="15" t="s">
        <v>2756</v>
      </c>
      <c r="C5122" s="768" t="s">
        <v>6319</v>
      </c>
      <c r="D5122" s="20" t="s">
        <v>17646</v>
      </c>
      <c r="E5122" s="826"/>
      <c r="F5122" s="800">
        <v>110</v>
      </c>
      <c r="G5122" s="819"/>
      <c r="H5122" s="774">
        <v>135</v>
      </c>
      <c r="I5122" s="819">
        <f t="shared" si="162"/>
        <v>0</v>
      </c>
      <c r="J5122" s="819">
        <f t="shared" si="163"/>
        <v>245</v>
      </c>
      <c r="K5122" s="941"/>
    </row>
    <row r="5123" spans="1:11" ht="25.5">
      <c r="A5123" s="15" t="s">
        <v>2963</v>
      </c>
      <c r="B5123" s="15" t="s">
        <v>2756</v>
      </c>
      <c r="C5123" s="768" t="s">
        <v>20658</v>
      </c>
      <c r="D5123" s="20" t="s">
        <v>20659</v>
      </c>
      <c r="E5123" s="826"/>
      <c r="F5123" s="800">
        <v>110</v>
      </c>
      <c r="G5123" s="819"/>
      <c r="H5123" s="774">
        <v>135</v>
      </c>
      <c r="I5123" s="819">
        <f t="shared" si="162"/>
        <v>0</v>
      </c>
      <c r="J5123" s="819">
        <f t="shared" si="163"/>
        <v>245</v>
      </c>
      <c r="K5123" s="941"/>
    </row>
    <row r="5124" spans="1:11" ht="25.5">
      <c r="A5124" s="15" t="s">
        <v>2963</v>
      </c>
      <c r="B5124" s="15" t="s">
        <v>2756</v>
      </c>
      <c r="C5124" s="768" t="s">
        <v>20662</v>
      </c>
      <c r="D5124" s="826" t="s">
        <v>20663</v>
      </c>
      <c r="E5124" s="826"/>
      <c r="F5124" s="800">
        <v>110</v>
      </c>
      <c r="G5124" s="819"/>
      <c r="H5124" s="774">
        <v>135</v>
      </c>
      <c r="I5124" s="819">
        <f t="shared" si="162"/>
        <v>0</v>
      </c>
      <c r="J5124" s="819">
        <f t="shared" si="163"/>
        <v>245</v>
      </c>
      <c r="K5124" s="941"/>
    </row>
    <row r="5125" spans="1:11" ht="25.5">
      <c r="A5125" s="15" t="s">
        <v>2963</v>
      </c>
      <c r="B5125" s="15" t="s">
        <v>2756</v>
      </c>
      <c r="C5125" s="768" t="s">
        <v>3009</v>
      </c>
      <c r="D5125" s="20" t="s">
        <v>16970</v>
      </c>
      <c r="E5125" s="826"/>
      <c r="F5125" s="800">
        <v>0</v>
      </c>
      <c r="G5125" s="819"/>
      <c r="H5125" s="774">
        <v>1</v>
      </c>
      <c r="I5125" s="819">
        <f t="shared" si="162"/>
        <v>0</v>
      </c>
      <c r="J5125" s="819">
        <f t="shared" si="163"/>
        <v>1</v>
      </c>
      <c r="K5125" s="941"/>
    </row>
    <row r="5126" spans="1:11" ht="25.5">
      <c r="A5126" s="15" t="s">
        <v>2963</v>
      </c>
      <c r="B5126" s="15" t="s">
        <v>2756</v>
      </c>
      <c r="C5126" s="768" t="s">
        <v>3010</v>
      </c>
      <c r="D5126" s="20" t="s">
        <v>3011</v>
      </c>
      <c r="E5126" s="826"/>
      <c r="F5126" s="800">
        <v>0</v>
      </c>
      <c r="G5126" s="819"/>
      <c r="H5126" s="774">
        <v>1</v>
      </c>
      <c r="I5126" s="819">
        <f t="shared" si="162"/>
        <v>0</v>
      </c>
      <c r="J5126" s="819">
        <f t="shared" si="163"/>
        <v>1</v>
      </c>
      <c r="K5126" s="941"/>
    </row>
    <row r="5127" spans="1:11" ht="25.5">
      <c r="A5127" s="15" t="s">
        <v>2963</v>
      </c>
      <c r="B5127" s="15" t="s">
        <v>2756</v>
      </c>
      <c r="C5127" s="768" t="s">
        <v>20664</v>
      </c>
      <c r="D5127" s="20" t="s">
        <v>20665</v>
      </c>
      <c r="E5127" s="826"/>
      <c r="F5127" s="800">
        <v>110</v>
      </c>
      <c r="G5127" s="819"/>
      <c r="H5127" s="774">
        <v>135</v>
      </c>
      <c r="I5127" s="819">
        <f t="shared" si="162"/>
        <v>0</v>
      </c>
      <c r="J5127" s="819">
        <f t="shared" si="163"/>
        <v>245</v>
      </c>
      <c r="K5127" s="941"/>
    </row>
    <row r="5128" spans="1:11" ht="25.5">
      <c r="A5128" s="15" t="s">
        <v>2963</v>
      </c>
      <c r="B5128" s="15" t="s">
        <v>2756</v>
      </c>
      <c r="C5128" s="768" t="s">
        <v>3454</v>
      </c>
      <c r="D5128" s="20" t="s">
        <v>20667</v>
      </c>
      <c r="E5128" s="826"/>
      <c r="F5128" s="800">
        <v>110</v>
      </c>
      <c r="G5128" s="819"/>
      <c r="H5128" s="774">
        <v>135</v>
      </c>
      <c r="I5128" s="819">
        <f t="shared" si="162"/>
        <v>0</v>
      </c>
      <c r="J5128" s="819">
        <f t="shared" si="163"/>
        <v>245</v>
      </c>
      <c r="K5128" s="941"/>
    </row>
    <row r="5129" spans="1:11" ht="25.5">
      <c r="A5129" s="15" t="s">
        <v>2963</v>
      </c>
      <c r="B5129" s="15" t="s">
        <v>2756</v>
      </c>
      <c r="C5129" s="768" t="s">
        <v>20666</v>
      </c>
      <c r="D5129" s="20" t="s">
        <v>20668</v>
      </c>
      <c r="E5129" s="826"/>
      <c r="F5129" s="800">
        <v>110</v>
      </c>
      <c r="G5129" s="819"/>
      <c r="H5129" s="774">
        <v>135</v>
      </c>
      <c r="I5129" s="819">
        <f t="shared" si="162"/>
        <v>0</v>
      </c>
      <c r="J5129" s="819">
        <f t="shared" si="163"/>
        <v>245</v>
      </c>
      <c r="K5129" s="941"/>
    </row>
    <row r="5130" spans="1:11" ht="25.5">
      <c r="A5130" s="15" t="s">
        <v>2963</v>
      </c>
      <c r="B5130" s="15" t="s">
        <v>2756</v>
      </c>
      <c r="C5130" s="768" t="s">
        <v>20669</v>
      </c>
      <c r="D5130" s="20" t="s">
        <v>20670</v>
      </c>
      <c r="E5130" s="826"/>
      <c r="F5130" s="800">
        <v>110</v>
      </c>
      <c r="G5130" s="819"/>
      <c r="H5130" s="774">
        <v>135</v>
      </c>
      <c r="I5130" s="819">
        <f t="shared" si="162"/>
        <v>0</v>
      </c>
      <c r="J5130" s="819">
        <f t="shared" si="163"/>
        <v>245</v>
      </c>
      <c r="K5130" s="941"/>
    </row>
    <row r="5131" spans="1:11" ht="25.5">
      <c r="A5131" s="15" t="s">
        <v>2963</v>
      </c>
      <c r="B5131" s="15" t="s">
        <v>2756</v>
      </c>
      <c r="C5131" s="768" t="s">
        <v>20583</v>
      </c>
      <c r="D5131" s="20" t="s">
        <v>20584</v>
      </c>
      <c r="E5131" s="826"/>
      <c r="F5131" s="800">
        <v>110</v>
      </c>
      <c r="G5131" s="819"/>
      <c r="H5131" s="774">
        <v>135</v>
      </c>
      <c r="I5131" s="819">
        <f t="shared" si="162"/>
        <v>0</v>
      </c>
      <c r="J5131" s="819">
        <f t="shared" si="163"/>
        <v>245</v>
      </c>
      <c r="K5131" s="941"/>
    </row>
    <row r="5132" spans="1:11" ht="25.5">
      <c r="A5132" s="15" t="s">
        <v>2963</v>
      </c>
      <c r="B5132" s="15" t="s">
        <v>2756</v>
      </c>
      <c r="C5132" s="768" t="s">
        <v>6143</v>
      </c>
      <c r="D5132" s="20" t="s">
        <v>17526</v>
      </c>
      <c r="E5132" s="826"/>
      <c r="F5132" s="800">
        <v>110</v>
      </c>
      <c r="G5132" s="819"/>
      <c r="H5132" s="774">
        <v>135</v>
      </c>
      <c r="I5132" s="819">
        <f t="shared" si="162"/>
        <v>0</v>
      </c>
      <c r="J5132" s="819">
        <f t="shared" si="163"/>
        <v>245</v>
      </c>
      <c r="K5132" s="941"/>
    </row>
    <row r="5133" spans="1:11">
      <c r="A5133" s="15" t="s">
        <v>2963</v>
      </c>
      <c r="B5133" s="15" t="s">
        <v>2756</v>
      </c>
      <c r="C5133" s="768" t="s">
        <v>2656</v>
      </c>
      <c r="D5133" s="20" t="s">
        <v>16266</v>
      </c>
      <c r="E5133" s="826">
        <v>1</v>
      </c>
      <c r="F5133" s="800">
        <v>0</v>
      </c>
      <c r="G5133" s="819">
        <v>322</v>
      </c>
      <c r="H5133" s="774">
        <v>1</v>
      </c>
      <c r="I5133" s="819">
        <f t="shared" si="162"/>
        <v>323</v>
      </c>
      <c r="J5133" s="819">
        <f t="shared" si="163"/>
        <v>1</v>
      </c>
      <c r="K5133" s="941"/>
    </row>
    <row r="5134" spans="1:11" ht="25.5">
      <c r="A5134" s="15" t="s">
        <v>2963</v>
      </c>
      <c r="B5134" s="15" t="s">
        <v>2756</v>
      </c>
      <c r="C5134" s="768" t="s">
        <v>6196</v>
      </c>
      <c r="D5134" s="20" t="s">
        <v>17569</v>
      </c>
      <c r="E5134" s="826"/>
      <c r="F5134" s="800">
        <v>110</v>
      </c>
      <c r="G5134" s="819"/>
      <c r="H5134" s="774">
        <v>135</v>
      </c>
      <c r="I5134" s="819">
        <f t="shared" si="162"/>
        <v>0</v>
      </c>
      <c r="J5134" s="819">
        <f t="shared" si="163"/>
        <v>245</v>
      </c>
      <c r="K5134" s="941"/>
    </row>
    <row r="5135" spans="1:11" ht="25.5">
      <c r="A5135" s="15" t="s">
        <v>2963</v>
      </c>
      <c r="B5135" s="15" t="s">
        <v>2756</v>
      </c>
      <c r="C5135" s="768" t="s">
        <v>6197</v>
      </c>
      <c r="D5135" s="20" t="s">
        <v>17570</v>
      </c>
      <c r="E5135" s="826"/>
      <c r="F5135" s="800">
        <v>110</v>
      </c>
      <c r="G5135" s="819"/>
      <c r="H5135" s="774">
        <v>135</v>
      </c>
      <c r="I5135" s="819">
        <f t="shared" si="162"/>
        <v>0</v>
      </c>
      <c r="J5135" s="819">
        <f t="shared" si="163"/>
        <v>245</v>
      </c>
      <c r="K5135" s="941"/>
    </row>
    <row r="5136" spans="1:11" ht="63.75">
      <c r="A5136" s="15" t="s">
        <v>2963</v>
      </c>
      <c r="B5136" s="15" t="s">
        <v>2756</v>
      </c>
      <c r="C5136" s="768" t="s">
        <v>20587</v>
      </c>
      <c r="D5136" s="20" t="s">
        <v>20590</v>
      </c>
      <c r="E5136" s="826"/>
      <c r="F5136" s="800">
        <v>110</v>
      </c>
      <c r="G5136" s="819"/>
      <c r="H5136" s="774">
        <v>135</v>
      </c>
      <c r="I5136" s="819">
        <f t="shared" si="162"/>
        <v>0</v>
      </c>
      <c r="J5136" s="819">
        <f t="shared" si="163"/>
        <v>245</v>
      </c>
      <c r="K5136" s="941"/>
    </row>
    <row r="5137" spans="1:11" ht="63.75">
      <c r="A5137" s="15" t="s">
        <v>2963</v>
      </c>
      <c r="B5137" s="15" t="s">
        <v>2756</v>
      </c>
      <c r="C5137" s="768" t="s">
        <v>20588</v>
      </c>
      <c r="D5137" s="20" t="s">
        <v>20591</v>
      </c>
      <c r="E5137" s="826"/>
      <c r="F5137" s="800">
        <v>110</v>
      </c>
      <c r="G5137" s="819"/>
      <c r="H5137" s="774">
        <v>135</v>
      </c>
      <c r="I5137" s="819">
        <f t="shared" si="162"/>
        <v>0</v>
      </c>
      <c r="J5137" s="819">
        <f t="shared" si="163"/>
        <v>245</v>
      </c>
      <c r="K5137" s="941"/>
    </row>
    <row r="5138" spans="1:11" ht="51">
      <c r="A5138" s="15" t="s">
        <v>2963</v>
      </c>
      <c r="B5138" s="15" t="s">
        <v>2756</v>
      </c>
      <c r="C5138" s="768" t="s">
        <v>20589</v>
      </c>
      <c r="D5138" s="20" t="s">
        <v>20592</v>
      </c>
      <c r="E5138" s="826"/>
      <c r="F5138" s="800">
        <v>110</v>
      </c>
      <c r="G5138" s="819"/>
      <c r="H5138" s="774">
        <v>135</v>
      </c>
      <c r="I5138" s="819">
        <f t="shared" si="162"/>
        <v>0</v>
      </c>
      <c r="J5138" s="819">
        <f t="shared" si="163"/>
        <v>245</v>
      </c>
      <c r="K5138" s="941"/>
    </row>
    <row r="5139" spans="1:11" ht="25.5">
      <c r="A5139" s="15" t="s">
        <v>2963</v>
      </c>
      <c r="B5139" s="15" t="s">
        <v>2756</v>
      </c>
      <c r="C5139" s="768" t="s">
        <v>6154</v>
      </c>
      <c r="D5139" s="20" t="s">
        <v>17537</v>
      </c>
      <c r="E5139" s="826"/>
      <c r="F5139" s="800">
        <v>110</v>
      </c>
      <c r="G5139" s="819"/>
      <c r="H5139" s="774">
        <v>135</v>
      </c>
      <c r="I5139" s="819">
        <f t="shared" si="162"/>
        <v>0</v>
      </c>
      <c r="J5139" s="819">
        <f t="shared" si="163"/>
        <v>245</v>
      </c>
      <c r="K5139" s="941"/>
    </row>
    <row r="5140" spans="1:11" ht="25.5">
      <c r="A5140" s="15" t="s">
        <v>2963</v>
      </c>
      <c r="B5140" s="15" t="s">
        <v>2756</v>
      </c>
      <c r="C5140" s="768" t="s">
        <v>6176</v>
      </c>
      <c r="D5140" s="20" t="s">
        <v>17549</v>
      </c>
      <c r="E5140" s="826"/>
      <c r="F5140" s="800">
        <v>110</v>
      </c>
      <c r="G5140" s="819"/>
      <c r="H5140" s="774">
        <v>135</v>
      </c>
      <c r="I5140" s="819">
        <f t="shared" si="162"/>
        <v>0</v>
      </c>
      <c r="J5140" s="819">
        <f t="shared" si="163"/>
        <v>245</v>
      </c>
      <c r="K5140" s="941"/>
    </row>
    <row r="5141" spans="1:11" ht="38.25">
      <c r="A5141" s="15" t="s">
        <v>2963</v>
      </c>
      <c r="B5141" s="15" t="s">
        <v>2756</v>
      </c>
      <c r="C5141" s="768" t="s">
        <v>5068</v>
      </c>
      <c r="D5141" s="20" t="s">
        <v>17373</v>
      </c>
      <c r="E5141" s="826"/>
      <c r="F5141" s="800">
        <v>110</v>
      </c>
      <c r="G5141" s="819"/>
      <c r="H5141" s="774">
        <v>135</v>
      </c>
      <c r="I5141" s="819">
        <f t="shared" si="162"/>
        <v>0</v>
      </c>
      <c r="J5141" s="819">
        <f t="shared" si="163"/>
        <v>245</v>
      </c>
      <c r="K5141" s="941"/>
    </row>
    <row r="5142" spans="1:11" ht="51">
      <c r="A5142" s="15" t="s">
        <v>2963</v>
      </c>
      <c r="B5142" s="15" t="s">
        <v>2756</v>
      </c>
      <c r="C5142" s="768" t="s">
        <v>3012</v>
      </c>
      <c r="D5142" s="20" t="s">
        <v>3013</v>
      </c>
      <c r="E5142" s="826"/>
      <c r="F5142" s="800">
        <v>0</v>
      </c>
      <c r="G5142" s="819"/>
      <c r="H5142" s="774">
        <v>1</v>
      </c>
      <c r="I5142" s="819">
        <f t="shared" si="162"/>
        <v>0</v>
      </c>
      <c r="J5142" s="819">
        <f t="shared" si="163"/>
        <v>1</v>
      </c>
      <c r="K5142" s="941"/>
    </row>
    <row r="5143" spans="1:11" ht="25.5">
      <c r="A5143" s="15" t="s">
        <v>2963</v>
      </c>
      <c r="B5143" s="15" t="s">
        <v>2756</v>
      </c>
      <c r="C5143" s="768" t="s">
        <v>2751</v>
      </c>
      <c r="D5143" s="20" t="s">
        <v>16962</v>
      </c>
      <c r="E5143" s="826"/>
      <c r="F5143" s="800">
        <v>0</v>
      </c>
      <c r="G5143" s="819">
        <v>20</v>
      </c>
      <c r="H5143" s="774">
        <v>1</v>
      </c>
      <c r="I5143" s="819">
        <f t="shared" ref="I5143:I5206" si="164">E5143+G5143</f>
        <v>20</v>
      </c>
      <c r="J5143" s="819">
        <f t="shared" ref="J5143:J5206" si="165">F5143+H5143</f>
        <v>1</v>
      </c>
      <c r="K5143" s="941"/>
    </row>
    <row r="5144" spans="1:11" ht="25.5">
      <c r="A5144" s="15" t="s">
        <v>2963</v>
      </c>
      <c r="B5144" s="15" t="s">
        <v>2756</v>
      </c>
      <c r="C5144" s="768" t="s">
        <v>3014</v>
      </c>
      <c r="D5144" s="20" t="s">
        <v>3015</v>
      </c>
      <c r="E5144" s="826"/>
      <c r="F5144" s="800">
        <v>0</v>
      </c>
      <c r="G5144" s="819"/>
      <c r="H5144" s="774">
        <v>1</v>
      </c>
      <c r="I5144" s="819">
        <f t="shared" si="164"/>
        <v>0</v>
      </c>
      <c r="J5144" s="819">
        <f t="shared" si="165"/>
        <v>1</v>
      </c>
      <c r="K5144" s="941"/>
    </row>
    <row r="5145" spans="1:11">
      <c r="A5145" s="15" t="s">
        <v>2963</v>
      </c>
      <c r="B5145" s="15" t="s">
        <v>2756</v>
      </c>
      <c r="C5145" s="768" t="s">
        <v>3016</v>
      </c>
      <c r="D5145" s="20" t="s">
        <v>3017</v>
      </c>
      <c r="E5145" s="826"/>
      <c r="F5145" s="800">
        <v>0</v>
      </c>
      <c r="G5145" s="819">
        <v>3561</v>
      </c>
      <c r="H5145" s="774">
        <v>1</v>
      </c>
      <c r="I5145" s="819">
        <f t="shared" si="164"/>
        <v>3561</v>
      </c>
      <c r="J5145" s="819">
        <f t="shared" si="165"/>
        <v>1</v>
      </c>
      <c r="K5145" s="941"/>
    </row>
    <row r="5146" spans="1:11" ht="38.25">
      <c r="A5146" s="15" t="s">
        <v>2963</v>
      </c>
      <c r="B5146" s="15" t="s">
        <v>2756</v>
      </c>
      <c r="C5146" s="768" t="s">
        <v>3018</v>
      </c>
      <c r="D5146" s="20" t="s">
        <v>3019</v>
      </c>
      <c r="E5146" s="826"/>
      <c r="F5146" s="800">
        <v>0</v>
      </c>
      <c r="G5146" s="819"/>
      <c r="H5146" s="774">
        <v>1</v>
      </c>
      <c r="I5146" s="819">
        <f t="shared" si="164"/>
        <v>0</v>
      </c>
      <c r="J5146" s="819">
        <f t="shared" si="165"/>
        <v>1</v>
      </c>
      <c r="K5146" s="941"/>
    </row>
    <row r="5147" spans="1:11" ht="25.5">
      <c r="A5147" s="15" t="s">
        <v>2963</v>
      </c>
      <c r="B5147" s="15" t="s">
        <v>2756</v>
      </c>
      <c r="C5147" s="768" t="s">
        <v>3020</v>
      </c>
      <c r="D5147" s="20" t="s">
        <v>3021</v>
      </c>
      <c r="E5147" s="826"/>
      <c r="F5147" s="800">
        <v>0</v>
      </c>
      <c r="G5147" s="819">
        <v>3068</v>
      </c>
      <c r="H5147" s="774">
        <v>1</v>
      </c>
      <c r="I5147" s="819">
        <f t="shared" si="164"/>
        <v>3068</v>
      </c>
      <c r="J5147" s="819">
        <f t="shared" si="165"/>
        <v>1</v>
      </c>
      <c r="K5147" s="941"/>
    </row>
    <row r="5148" spans="1:11" ht="38.25">
      <c r="A5148" s="15" t="s">
        <v>2963</v>
      </c>
      <c r="B5148" s="15" t="s">
        <v>2756</v>
      </c>
      <c r="C5148" s="768" t="s">
        <v>3022</v>
      </c>
      <c r="D5148" s="20" t="s">
        <v>16526</v>
      </c>
      <c r="E5148" s="826"/>
      <c r="F5148" s="800">
        <v>0</v>
      </c>
      <c r="G5148" s="819">
        <v>2397</v>
      </c>
      <c r="H5148" s="774">
        <v>1</v>
      </c>
      <c r="I5148" s="819">
        <f t="shared" si="164"/>
        <v>2397</v>
      </c>
      <c r="J5148" s="819">
        <f t="shared" si="165"/>
        <v>1</v>
      </c>
      <c r="K5148" s="941"/>
    </row>
    <row r="5149" spans="1:11" ht="38.25">
      <c r="A5149" s="15" t="s">
        <v>2963</v>
      </c>
      <c r="B5149" s="15" t="s">
        <v>2756</v>
      </c>
      <c r="C5149" s="768" t="s">
        <v>3023</v>
      </c>
      <c r="D5149" s="20" t="s">
        <v>3024</v>
      </c>
      <c r="E5149" s="826"/>
      <c r="F5149" s="800">
        <v>0</v>
      </c>
      <c r="G5149" s="819">
        <v>3</v>
      </c>
      <c r="H5149" s="774">
        <v>1</v>
      </c>
      <c r="I5149" s="819">
        <f t="shared" si="164"/>
        <v>3</v>
      </c>
      <c r="J5149" s="819">
        <f t="shared" si="165"/>
        <v>1</v>
      </c>
      <c r="K5149" s="941"/>
    </row>
    <row r="5150" spans="1:11" ht="25.5">
      <c r="A5150" s="15" t="s">
        <v>2963</v>
      </c>
      <c r="B5150" s="15" t="s">
        <v>2756</v>
      </c>
      <c r="C5150" s="768" t="s">
        <v>4730</v>
      </c>
      <c r="D5150" s="20" t="s">
        <v>17332</v>
      </c>
      <c r="E5150" s="826"/>
      <c r="F5150" s="800">
        <v>110</v>
      </c>
      <c r="G5150" s="819"/>
      <c r="H5150" s="774">
        <v>135</v>
      </c>
      <c r="I5150" s="819">
        <f t="shared" si="164"/>
        <v>0</v>
      </c>
      <c r="J5150" s="819">
        <f t="shared" si="165"/>
        <v>245</v>
      </c>
      <c r="K5150" s="941"/>
    </row>
    <row r="5151" spans="1:11" ht="25.5">
      <c r="A5151" s="15" t="s">
        <v>2963</v>
      </c>
      <c r="B5151" s="15" t="s">
        <v>2756</v>
      </c>
      <c r="C5151" s="768" t="s">
        <v>3025</v>
      </c>
      <c r="D5151" s="20" t="s">
        <v>3026</v>
      </c>
      <c r="E5151" s="826"/>
      <c r="F5151" s="800">
        <v>0</v>
      </c>
      <c r="G5151" s="819">
        <v>3047</v>
      </c>
      <c r="H5151" s="774">
        <v>1</v>
      </c>
      <c r="I5151" s="819">
        <f t="shared" si="164"/>
        <v>3047</v>
      </c>
      <c r="J5151" s="819">
        <f t="shared" si="165"/>
        <v>1</v>
      </c>
      <c r="K5151" s="941"/>
    </row>
    <row r="5152" spans="1:11">
      <c r="A5152" s="15" t="s">
        <v>2963</v>
      </c>
      <c r="B5152" s="15" t="s">
        <v>2756</v>
      </c>
      <c r="C5152" s="768" t="s">
        <v>5067</v>
      </c>
      <c r="D5152" s="20" t="s">
        <v>6635</v>
      </c>
      <c r="E5152" s="826"/>
      <c r="F5152" s="800">
        <v>110</v>
      </c>
      <c r="G5152" s="819"/>
      <c r="H5152" s="774">
        <v>135</v>
      </c>
      <c r="I5152" s="819">
        <f t="shared" si="164"/>
        <v>0</v>
      </c>
      <c r="J5152" s="819">
        <f t="shared" si="165"/>
        <v>245</v>
      </c>
      <c r="K5152" s="941"/>
    </row>
    <row r="5153" spans="1:11">
      <c r="A5153" s="15" t="s">
        <v>2963</v>
      </c>
      <c r="B5153" s="15" t="s">
        <v>2756</v>
      </c>
      <c r="C5153" s="768" t="s">
        <v>3457</v>
      </c>
      <c r="D5153" s="20" t="s">
        <v>16053</v>
      </c>
      <c r="E5153" s="826"/>
      <c r="F5153" s="800">
        <v>110</v>
      </c>
      <c r="G5153" s="819"/>
      <c r="H5153" s="774">
        <v>135</v>
      </c>
      <c r="I5153" s="819">
        <f t="shared" si="164"/>
        <v>0</v>
      </c>
      <c r="J5153" s="819">
        <f t="shared" si="165"/>
        <v>245</v>
      </c>
      <c r="K5153" s="941"/>
    </row>
    <row r="5154" spans="1:11">
      <c r="A5154" s="15" t="s">
        <v>2963</v>
      </c>
      <c r="B5154" s="15" t="s">
        <v>2756</v>
      </c>
      <c r="C5154" s="768" t="s">
        <v>20656</v>
      </c>
      <c r="D5154" s="20" t="s">
        <v>20657</v>
      </c>
      <c r="E5154" s="826"/>
      <c r="F5154" s="800">
        <v>110</v>
      </c>
      <c r="G5154" s="819"/>
      <c r="H5154" s="774">
        <v>135</v>
      </c>
      <c r="I5154" s="819">
        <f t="shared" si="164"/>
        <v>0</v>
      </c>
      <c r="J5154" s="819">
        <f t="shared" si="165"/>
        <v>245</v>
      </c>
      <c r="K5154" s="941"/>
    </row>
    <row r="5155" spans="1:11" ht="25.5">
      <c r="A5155" s="15" t="s">
        <v>2963</v>
      </c>
      <c r="B5155" s="15" t="s">
        <v>2756</v>
      </c>
      <c r="C5155" s="768" t="s">
        <v>2752</v>
      </c>
      <c r="D5155" s="20" t="s">
        <v>16800</v>
      </c>
      <c r="E5155" s="826"/>
      <c r="F5155" s="800">
        <v>0</v>
      </c>
      <c r="G5155" s="819"/>
      <c r="H5155" s="774">
        <v>1</v>
      </c>
      <c r="I5155" s="819">
        <f t="shared" si="164"/>
        <v>0</v>
      </c>
      <c r="J5155" s="819">
        <f t="shared" si="165"/>
        <v>1</v>
      </c>
      <c r="K5155" s="941"/>
    </row>
    <row r="5156" spans="1:11" ht="25.5">
      <c r="A5156" s="15" t="s">
        <v>2963</v>
      </c>
      <c r="B5156" s="15" t="s">
        <v>2756</v>
      </c>
      <c r="C5156" s="768" t="s">
        <v>3455</v>
      </c>
      <c r="D5156" s="20" t="s">
        <v>3456</v>
      </c>
      <c r="E5156" s="826"/>
      <c r="F5156" s="800">
        <v>110</v>
      </c>
      <c r="G5156" s="819"/>
      <c r="H5156" s="774">
        <v>135</v>
      </c>
      <c r="I5156" s="819">
        <f t="shared" si="164"/>
        <v>0</v>
      </c>
      <c r="J5156" s="819">
        <f t="shared" si="165"/>
        <v>245</v>
      </c>
      <c r="K5156" s="941"/>
    </row>
    <row r="5157" spans="1:11">
      <c r="A5157" s="15" t="s">
        <v>2963</v>
      </c>
      <c r="B5157" s="15" t="s">
        <v>2756</v>
      </c>
      <c r="C5157" s="768" t="s">
        <v>4940</v>
      </c>
      <c r="D5157" s="20" t="s">
        <v>17369</v>
      </c>
      <c r="E5157" s="826"/>
      <c r="F5157" s="800">
        <v>110</v>
      </c>
      <c r="G5157" s="819"/>
      <c r="H5157" s="774">
        <v>135</v>
      </c>
      <c r="I5157" s="819">
        <f t="shared" si="164"/>
        <v>0</v>
      </c>
      <c r="J5157" s="819">
        <f t="shared" si="165"/>
        <v>245</v>
      </c>
      <c r="K5157" s="941"/>
    </row>
    <row r="5158" spans="1:11">
      <c r="A5158" s="15" t="s">
        <v>2963</v>
      </c>
      <c r="B5158" s="15" t="s">
        <v>2756</v>
      </c>
      <c r="C5158" s="768" t="s">
        <v>3027</v>
      </c>
      <c r="D5158" s="20" t="s">
        <v>3028</v>
      </c>
      <c r="E5158" s="826"/>
      <c r="F5158" s="800">
        <v>0</v>
      </c>
      <c r="G5158" s="819">
        <v>11101</v>
      </c>
      <c r="H5158" s="774">
        <v>9390</v>
      </c>
      <c r="I5158" s="819">
        <f t="shared" si="164"/>
        <v>11101</v>
      </c>
      <c r="J5158" s="819">
        <f t="shared" si="165"/>
        <v>9390</v>
      </c>
      <c r="K5158" s="941"/>
    </row>
    <row r="5159" spans="1:11" ht="25.5">
      <c r="A5159" s="15" t="s">
        <v>2963</v>
      </c>
      <c r="B5159" s="15" t="s">
        <v>2756</v>
      </c>
      <c r="C5159" s="768" t="s">
        <v>4326</v>
      </c>
      <c r="D5159" s="20" t="s">
        <v>17282</v>
      </c>
      <c r="E5159" s="826"/>
      <c r="F5159" s="800">
        <v>110</v>
      </c>
      <c r="G5159" s="819"/>
      <c r="H5159" s="774">
        <v>135</v>
      </c>
      <c r="I5159" s="819">
        <f t="shared" si="164"/>
        <v>0</v>
      </c>
      <c r="J5159" s="819">
        <f t="shared" si="165"/>
        <v>245</v>
      </c>
      <c r="K5159" s="941"/>
    </row>
    <row r="5160" spans="1:11" ht="25.5">
      <c r="A5160" s="15" t="s">
        <v>2963</v>
      </c>
      <c r="B5160" s="15" t="s">
        <v>2756</v>
      </c>
      <c r="C5160" s="768" t="s">
        <v>4941</v>
      </c>
      <c r="D5160" s="20" t="s">
        <v>4942</v>
      </c>
      <c r="E5160" s="826"/>
      <c r="F5160" s="800">
        <v>110</v>
      </c>
      <c r="G5160" s="819"/>
      <c r="H5160" s="774">
        <v>135</v>
      </c>
      <c r="I5160" s="819">
        <f t="shared" si="164"/>
        <v>0</v>
      </c>
      <c r="J5160" s="819">
        <f t="shared" si="165"/>
        <v>245</v>
      </c>
      <c r="K5160" s="941"/>
    </row>
    <row r="5161" spans="1:11" ht="25.5">
      <c r="A5161" s="15" t="s">
        <v>2963</v>
      </c>
      <c r="B5161" s="15" t="s">
        <v>2756</v>
      </c>
      <c r="C5161" s="768" t="s">
        <v>3029</v>
      </c>
      <c r="D5161" s="20" t="s">
        <v>3030</v>
      </c>
      <c r="E5161" s="826"/>
      <c r="F5161" s="800">
        <v>0</v>
      </c>
      <c r="G5161" s="819">
        <v>1085</v>
      </c>
      <c r="H5161" s="774">
        <v>1</v>
      </c>
      <c r="I5161" s="819">
        <f t="shared" si="164"/>
        <v>1085</v>
      </c>
      <c r="J5161" s="819">
        <f t="shared" si="165"/>
        <v>1</v>
      </c>
      <c r="K5161" s="941"/>
    </row>
    <row r="5162" spans="1:11">
      <c r="A5162" s="15" t="s">
        <v>2963</v>
      </c>
      <c r="B5162" s="15" t="s">
        <v>2756</v>
      </c>
      <c r="C5162" s="768" t="s">
        <v>2753</v>
      </c>
      <c r="D5162" s="20" t="s">
        <v>16963</v>
      </c>
      <c r="E5162" s="826"/>
      <c r="F5162" s="800">
        <v>0</v>
      </c>
      <c r="G5162" s="819">
        <v>3</v>
      </c>
      <c r="H5162" s="774">
        <v>1</v>
      </c>
      <c r="I5162" s="819">
        <f t="shared" si="164"/>
        <v>3</v>
      </c>
      <c r="J5162" s="819">
        <f t="shared" si="165"/>
        <v>1</v>
      </c>
      <c r="K5162" s="941"/>
    </row>
    <row r="5163" spans="1:11" ht="25.5">
      <c r="A5163" s="15" t="s">
        <v>2963</v>
      </c>
      <c r="B5163" s="15" t="s">
        <v>2756</v>
      </c>
      <c r="C5163" s="768" t="s">
        <v>2754</v>
      </c>
      <c r="D5163" s="20" t="s">
        <v>16964</v>
      </c>
      <c r="E5163" s="826"/>
      <c r="F5163" s="800">
        <v>110</v>
      </c>
      <c r="G5163" s="819"/>
      <c r="H5163" s="774">
        <v>135</v>
      </c>
      <c r="I5163" s="819">
        <f t="shared" si="164"/>
        <v>0</v>
      </c>
      <c r="J5163" s="819">
        <f t="shared" si="165"/>
        <v>245</v>
      </c>
      <c r="K5163" s="941"/>
    </row>
    <row r="5164" spans="1:11">
      <c r="A5164" s="15" t="s">
        <v>2963</v>
      </c>
      <c r="B5164" s="15" t="s">
        <v>2756</v>
      </c>
      <c r="C5164" s="768" t="s">
        <v>2755</v>
      </c>
      <c r="D5164" s="20" t="s">
        <v>3031</v>
      </c>
      <c r="E5164" s="826"/>
      <c r="F5164" s="800">
        <v>0</v>
      </c>
      <c r="G5164" s="819"/>
      <c r="H5164" s="774">
        <v>1</v>
      </c>
      <c r="I5164" s="819">
        <f t="shared" si="164"/>
        <v>0</v>
      </c>
      <c r="J5164" s="819">
        <f t="shared" si="165"/>
        <v>1</v>
      </c>
      <c r="K5164" s="941"/>
    </row>
    <row r="5165" spans="1:11">
      <c r="A5165" s="15" t="s">
        <v>2963</v>
      </c>
      <c r="B5165" s="15" t="s">
        <v>2756</v>
      </c>
      <c r="C5165" s="768" t="s">
        <v>3032</v>
      </c>
      <c r="D5165" s="20" t="s">
        <v>3033</v>
      </c>
      <c r="E5165" s="826"/>
      <c r="F5165" s="800">
        <v>0</v>
      </c>
      <c r="G5165" s="819"/>
      <c r="H5165" s="774">
        <v>1</v>
      </c>
      <c r="I5165" s="819">
        <f t="shared" si="164"/>
        <v>0</v>
      </c>
      <c r="J5165" s="819">
        <f t="shared" si="165"/>
        <v>1</v>
      </c>
      <c r="K5165" s="941"/>
    </row>
    <row r="5166" spans="1:11" ht="25.5">
      <c r="A5166" s="15" t="s">
        <v>2963</v>
      </c>
      <c r="B5166" s="15" t="s">
        <v>2756</v>
      </c>
      <c r="C5166" s="768" t="s">
        <v>3034</v>
      </c>
      <c r="D5166" s="20" t="s">
        <v>3035</v>
      </c>
      <c r="E5166" s="826"/>
      <c r="F5166" s="800">
        <v>0</v>
      </c>
      <c r="G5166" s="819">
        <v>6</v>
      </c>
      <c r="H5166" s="774">
        <v>1</v>
      </c>
      <c r="I5166" s="819">
        <f t="shared" si="164"/>
        <v>6</v>
      </c>
      <c r="J5166" s="819">
        <f t="shared" si="165"/>
        <v>1</v>
      </c>
      <c r="K5166" s="941"/>
    </row>
    <row r="5167" spans="1:11" ht="25.5">
      <c r="A5167" s="15" t="s">
        <v>2963</v>
      </c>
      <c r="B5167" s="15" t="s">
        <v>2756</v>
      </c>
      <c r="C5167" s="768" t="s">
        <v>3036</v>
      </c>
      <c r="D5167" s="20" t="s">
        <v>3037</v>
      </c>
      <c r="E5167" s="826"/>
      <c r="F5167" s="800">
        <v>0</v>
      </c>
      <c r="G5167" s="819">
        <v>48</v>
      </c>
      <c r="H5167" s="774">
        <v>1</v>
      </c>
      <c r="I5167" s="819">
        <f t="shared" si="164"/>
        <v>48</v>
      </c>
      <c r="J5167" s="819">
        <f t="shared" si="165"/>
        <v>1</v>
      </c>
      <c r="K5167" s="941"/>
    </row>
    <row r="5168" spans="1:11">
      <c r="A5168" s="15" t="s">
        <v>2963</v>
      </c>
      <c r="B5168" s="15" t="s">
        <v>2756</v>
      </c>
      <c r="C5168" s="768" t="s">
        <v>3038</v>
      </c>
      <c r="D5168" s="20" t="s">
        <v>3039</v>
      </c>
      <c r="E5168" s="826"/>
      <c r="F5168" s="800">
        <v>0</v>
      </c>
      <c r="G5168" s="819">
        <v>37</v>
      </c>
      <c r="H5168" s="774">
        <v>1</v>
      </c>
      <c r="I5168" s="819">
        <f t="shared" si="164"/>
        <v>37</v>
      </c>
      <c r="J5168" s="819">
        <f t="shared" si="165"/>
        <v>1</v>
      </c>
      <c r="K5168" s="941"/>
    </row>
    <row r="5169" spans="1:11" ht="25.5">
      <c r="A5169" s="15" t="s">
        <v>2963</v>
      </c>
      <c r="B5169" s="15" t="s">
        <v>2756</v>
      </c>
      <c r="C5169" s="768" t="s">
        <v>3040</v>
      </c>
      <c r="D5169" s="20" t="s">
        <v>3041</v>
      </c>
      <c r="E5169" s="826"/>
      <c r="F5169" s="800">
        <v>0</v>
      </c>
      <c r="G5169" s="819"/>
      <c r="H5169" s="774">
        <v>1</v>
      </c>
      <c r="I5169" s="819">
        <f t="shared" si="164"/>
        <v>0</v>
      </c>
      <c r="J5169" s="819">
        <f t="shared" si="165"/>
        <v>1</v>
      </c>
      <c r="K5169" s="941"/>
    </row>
    <row r="5170" spans="1:11" ht="25.5">
      <c r="A5170" s="15" t="s">
        <v>2963</v>
      </c>
      <c r="B5170" s="15" t="s">
        <v>2756</v>
      </c>
      <c r="C5170" s="768" t="s">
        <v>3042</v>
      </c>
      <c r="D5170" s="20" t="s">
        <v>3043</v>
      </c>
      <c r="E5170" s="826"/>
      <c r="F5170" s="800">
        <v>0</v>
      </c>
      <c r="G5170" s="819">
        <v>40</v>
      </c>
      <c r="H5170" s="774">
        <v>125</v>
      </c>
      <c r="I5170" s="819">
        <f t="shared" si="164"/>
        <v>40</v>
      </c>
      <c r="J5170" s="819">
        <f t="shared" si="165"/>
        <v>125</v>
      </c>
      <c r="K5170" s="941"/>
    </row>
    <row r="5171" spans="1:11" ht="38.25">
      <c r="A5171" s="15" t="s">
        <v>2963</v>
      </c>
      <c r="B5171" s="15" t="s">
        <v>2756</v>
      </c>
      <c r="C5171" s="768" t="s">
        <v>4749</v>
      </c>
      <c r="D5171" s="20" t="s">
        <v>17342</v>
      </c>
      <c r="E5171" s="826"/>
      <c r="F5171" s="800">
        <v>110</v>
      </c>
      <c r="G5171" s="819"/>
      <c r="H5171" s="774">
        <v>135</v>
      </c>
      <c r="I5171" s="819">
        <f t="shared" si="164"/>
        <v>0</v>
      </c>
      <c r="J5171" s="819">
        <f t="shared" si="165"/>
        <v>245</v>
      </c>
      <c r="K5171" s="941"/>
    </row>
    <row r="5172" spans="1:11" ht="38.25">
      <c r="A5172" s="15" t="s">
        <v>2963</v>
      </c>
      <c r="B5172" s="15" t="s">
        <v>2756</v>
      </c>
      <c r="C5172" s="768" t="s">
        <v>4750</v>
      </c>
      <c r="D5172" s="20" t="s">
        <v>17343</v>
      </c>
      <c r="E5172" s="826"/>
      <c r="F5172" s="800">
        <v>110</v>
      </c>
      <c r="G5172" s="819"/>
      <c r="H5172" s="774">
        <v>135</v>
      </c>
      <c r="I5172" s="819">
        <f t="shared" si="164"/>
        <v>0</v>
      </c>
      <c r="J5172" s="819">
        <f t="shared" si="165"/>
        <v>245</v>
      </c>
      <c r="K5172" s="941"/>
    </row>
    <row r="5173" spans="1:11">
      <c r="A5173" s="15" t="s">
        <v>2963</v>
      </c>
      <c r="B5173" s="15" t="s">
        <v>2756</v>
      </c>
      <c r="C5173" s="768" t="s">
        <v>3044</v>
      </c>
      <c r="D5173" s="20" t="s">
        <v>3045</v>
      </c>
      <c r="E5173" s="826"/>
      <c r="F5173" s="800">
        <v>0</v>
      </c>
      <c r="G5173" s="819">
        <v>10770</v>
      </c>
      <c r="H5173" s="774">
        <v>1</v>
      </c>
      <c r="I5173" s="819">
        <f t="shared" si="164"/>
        <v>10770</v>
      </c>
      <c r="J5173" s="819">
        <f t="shared" si="165"/>
        <v>1</v>
      </c>
      <c r="K5173" s="941"/>
    </row>
    <row r="5174" spans="1:11" ht="25.5">
      <c r="A5174" s="15" t="s">
        <v>2963</v>
      </c>
      <c r="B5174" s="15" t="s">
        <v>2756</v>
      </c>
      <c r="C5174" s="768" t="s">
        <v>3046</v>
      </c>
      <c r="D5174" s="20" t="s">
        <v>3047</v>
      </c>
      <c r="E5174" s="826"/>
      <c r="F5174" s="800">
        <v>0</v>
      </c>
      <c r="G5174" s="819">
        <v>979</v>
      </c>
      <c r="H5174" s="774">
        <v>1</v>
      </c>
      <c r="I5174" s="819">
        <f t="shared" si="164"/>
        <v>979</v>
      </c>
      <c r="J5174" s="819">
        <f t="shared" si="165"/>
        <v>1</v>
      </c>
      <c r="K5174" s="941"/>
    </row>
    <row r="5175" spans="1:11">
      <c r="A5175" s="15" t="s">
        <v>2963</v>
      </c>
      <c r="B5175" s="15" t="s">
        <v>2756</v>
      </c>
      <c r="C5175" s="768" t="s">
        <v>19971</v>
      </c>
      <c r="D5175" s="826" t="s">
        <v>19973</v>
      </c>
      <c r="E5175" s="826"/>
      <c r="F5175" s="800">
        <v>110</v>
      </c>
      <c r="G5175" s="819"/>
      <c r="H5175" s="774">
        <v>135</v>
      </c>
      <c r="I5175" s="819">
        <f t="shared" si="164"/>
        <v>0</v>
      </c>
      <c r="J5175" s="819">
        <f t="shared" si="165"/>
        <v>245</v>
      </c>
      <c r="K5175" s="941"/>
    </row>
    <row r="5176" spans="1:11" ht="25.5">
      <c r="A5176" s="15" t="s">
        <v>2963</v>
      </c>
      <c r="B5176" s="15" t="s">
        <v>2756</v>
      </c>
      <c r="C5176" s="768" t="s">
        <v>19972</v>
      </c>
      <c r="D5176" s="20" t="s">
        <v>19974</v>
      </c>
      <c r="E5176" s="826"/>
      <c r="F5176" s="800">
        <v>110</v>
      </c>
      <c r="G5176" s="819"/>
      <c r="H5176" s="774">
        <v>135</v>
      </c>
      <c r="I5176" s="819">
        <f t="shared" si="164"/>
        <v>0</v>
      </c>
      <c r="J5176" s="819">
        <f t="shared" si="165"/>
        <v>245</v>
      </c>
      <c r="K5176" s="941"/>
    </row>
    <row r="5177" spans="1:11" ht="25.5">
      <c r="A5177" s="15" t="s">
        <v>2963</v>
      </c>
      <c r="B5177" s="15" t="s">
        <v>2756</v>
      </c>
      <c r="C5177" s="768" t="s">
        <v>2566</v>
      </c>
      <c r="D5177" s="20" t="s">
        <v>3048</v>
      </c>
      <c r="E5177" s="826"/>
      <c r="F5177" s="800">
        <v>0</v>
      </c>
      <c r="G5177" s="819">
        <v>377</v>
      </c>
      <c r="H5177" s="774">
        <v>390</v>
      </c>
      <c r="I5177" s="819">
        <f t="shared" si="164"/>
        <v>377</v>
      </c>
      <c r="J5177" s="819">
        <f t="shared" si="165"/>
        <v>390</v>
      </c>
      <c r="K5177" s="941"/>
    </row>
    <row r="5178" spans="1:11" ht="25.5">
      <c r="A5178" s="15" t="s">
        <v>2963</v>
      </c>
      <c r="B5178" s="15" t="s">
        <v>2756</v>
      </c>
      <c r="C5178" s="768" t="s">
        <v>2585</v>
      </c>
      <c r="D5178" s="20" t="s">
        <v>3049</v>
      </c>
      <c r="E5178" s="826"/>
      <c r="F5178" s="800">
        <v>0</v>
      </c>
      <c r="G5178" s="819">
        <v>15</v>
      </c>
      <c r="H5178" s="774">
        <v>15</v>
      </c>
      <c r="I5178" s="819">
        <f t="shared" si="164"/>
        <v>15</v>
      </c>
      <c r="J5178" s="819">
        <f t="shared" si="165"/>
        <v>15</v>
      </c>
      <c r="K5178" s="941"/>
    </row>
    <row r="5179" spans="1:11" ht="25.5">
      <c r="A5179" s="15" t="s">
        <v>2963</v>
      </c>
      <c r="B5179" s="15" t="s">
        <v>2756</v>
      </c>
      <c r="C5179" s="768" t="s">
        <v>2615</v>
      </c>
      <c r="D5179" s="20" t="s">
        <v>16901</v>
      </c>
      <c r="E5179" s="826"/>
      <c r="F5179" s="800">
        <v>0</v>
      </c>
      <c r="G5179" s="819">
        <v>19</v>
      </c>
      <c r="H5179" s="774">
        <v>1</v>
      </c>
      <c r="I5179" s="819">
        <f t="shared" si="164"/>
        <v>19</v>
      </c>
      <c r="J5179" s="819">
        <f t="shared" si="165"/>
        <v>1</v>
      </c>
      <c r="K5179" s="941"/>
    </row>
    <row r="5180" spans="1:11" ht="38.25">
      <c r="A5180" s="15" t="s">
        <v>2963</v>
      </c>
      <c r="B5180" s="15" t="s">
        <v>2756</v>
      </c>
      <c r="C5180" s="768" t="s">
        <v>3050</v>
      </c>
      <c r="D5180" s="20" t="s">
        <v>16971</v>
      </c>
      <c r="E5180" s="826"/>
      <c r="F5180" s="800">
        <v>0</v>
      </c>
      <c r="G5180" s="819">
        <v>341</v>
      </c>
      <c r="H5180" s="774">
        <v>1</v>
      </c>
      <c r="I5180" s="819">
        <f t="shared" si="164"/>
        <v>341</v>
      </c>
      <c r="J5180" s="819">
        <f t="shared" si="165"/>
        <v>1</v>
      </c>
      <c r="K5180" s="941"/>
    </row>
    <row r="5181" spans="1:11" ht="25.5">
      <c r="A5181" s="15" t="s">
        <v>2963</v>
      </c>
      <c r="B5181" s="15" t="s">
        <v>2756</v>
      </c>
      <c r="C5181" s="768" t="s">
        <v>3051</v>
      </c>
      <c r="D5181" s="20" t="s">
        <v>4957</v>
      </c>
      <c r="E5181" s="826"/>
      <c r="F5181" s="800">
        <v>0</v>
      </c>
      <c r="G5181" s="819">
        <v>59</v>
      </c>
      <c r="H5181" s="774">
        <v>1</v>
      </c>
      <c r="I5181" s="819">
        <f t="shared" si="164"/>
        <v>59</v>
      </c>
      <c r="J5181" s="819">
        <f t="shared" si="165"/>
        <v>1</v>
      </c>
      <c r="K5181" s="941"/>
    </row>
    <row r="5182" spans="1:11">
      <c r="A5182" s="15" t="s">
        <v>3210</v>
      </c>
      <c r="B5182" s="15" t="s">
        <v>2464</v>
      </c>
      <c r="C5182" s="768" t="s">
        <v>3211</v>
      </c>
      <c r="D5182" s="20" t="s">
        <v>16972</v>
      </c>
      <c r="E5182" s="826"/>
      <c r="F5182" s="800">
        <v>1</v>
      </c>
      <c r="G5182" s="819"/>
      <c r="H5182" s="774">
        <v>1</v>
      </c>
      <c r="I5182" s="819">
        <f t="shared" si="164"/>
        <v>0</v>
      </c>
      <c r="J5182" s="819">
        <f t="shared" si="165"/>
        <v>2</v>
      </c>
      <c r="K5182" s="941"/>
    </row>
    <row r="5183" spans="1:11" ht="38.25">
      <c r="A5183" s="15" t="s">
        <v>3210</v>
      </c>
      <c r="B5183" s="15" t="s">
        <v>2464</v>
      </c>
      <c r="C5183" s="768" t="s">
        <v>3212</v>
      </c>
      <c r="D5183" s="20" t="s">
        <v>16973</v>
      </c>
      <c r="E5183" s="826">
        <v>36056</v>
      </c>
      <c r="F5183" s="800">
        <v>44050</v>
      </c>
      <c r="G5183" s="819">
        <v>4392</v>
      </c>
      <c r="H5183" s="774">
        <v>4510</v>
      </c>
      <c r="I5183" s="819">
        <f t="shared" si="164"/>
        <v>40448</v>
      </c>
      <c r="J5183" s="819">
        <f t="shared" si="165"/>
        <v>48560</v>
      </c>
      <c r="K5183" s="941"/>
    </row>
    <row r="5184" spans="1:11" ht="25.5">
      <c r="A5184" s="15" t="s">
        <v>3210</v>
      </c>
      <c r="B5184" s="15" t="s">
        <v>2464</v>
      </c>
      <c r="C5184" s="768" t="s">
        <v>3213</v>
      </c>
      <c r="D5184" s="20" t="s">
        <v>16974</v>
      </c>
      <c r="E5184" s="826">
        <v>1721</v>
      </c>
      <c r="F5184" s="800">
        <v>2500</v>
      </c>
      <c r="G5184" s="819">
        <v>28</v>
      </c>
      <c r="H5184" s="774">
        <v>10</v>
      </c>
      <c r="I5184" s="819">
        <f t="shared" si="164"/>
        <v>1749</v>
      </c>
      <c r="J5184" s="819">
        <f t="shared" si="165"/>
        <v>2510</v>
      </c>
      <c r="K5184" s="941"/>
    </row>
    <row r="5185" spans="1:11" ht="25.5">
      <c r="A5185" s="15" t="s">
        <v>3210</v>
      </c>
      <c r="B5185" s="15" t="s">
        <v>2464</v>
      </c>
      <c r="C5185" s="768" t="s">
        <v>3214</v>
      </c>
      <c r="D5185" s="20" t="s">
        <v>16975</v>
      </c>
      <c r="E5185" s="826">
        <v>52</v>
      </c>
      <c r="F5185" s="800">
        <v>5</v>
      </c>
      <c r="G5185" s="819"/>
      <c r="H5185" s="774">
        <v>1</v>
      </c>
      <c r="I5185" s="819">
        <f t="shared" si="164"/>
        <v>52</v>
      </c>
      <c r="J5185" s="819">
        <f t="shared" si="165"/>
        <v>6</v>
      </c>
      <c r="K5185" s="941"/>
    </row>
    <row r="5186" spans="1:11" ht="25.5">
      <c r="A5186" s="15" t="s">
        <v>3210</v>
      </c>
      <c r="B5186" s="15" t="s">
        <v>2464</v>
      </c>
      <c r="C5186" s="768" t="s">
        <v>2458</v>
      </c>
      <c r="D5186" s="20" t="s">
        <v>16805</v>
      </c>
      <c r="E5186" s="826">
        <v>31</v>
      </c>
      <c r="F5186" s="800">
        <v>70</v>
      </c>
      <c r="G5186" s="819">
        <v>277</v>
      </c>
      <c r="H5186" s="774">
        <v>305</v>
      </c>
      <c r="I5186" s="819">
        <f t="shared" si="164"/>
        <v>308</v>
      </c>
      <c r="J5186" s="819">
        <f t="shared" si="165"/>
        <v>375</v>
      </c>
      <c r="K5186" s="941"/>
    </row>
    <row r="5187" spans="1:11">
      <c r="A5187" s="15" t="s">
        <v>3210</v>
      </c>
      <c r="B5187" s="15" t="s">
        <v>2464</v>
      </c>
      <c r="C5187" s="768" t="s">
        <v>3215</v>
      </c>
      <c r="D5187" s="20" t="s">
        <v>16976</v>
      </c>
      <c r="E5187" s="826">
        <v>2851</v>
      </c>
      <c r="F5187" s="800">
        <v>3885</v>
      </c>
      <c r="G5187" s="819"/>
      <c r="H5187" s="774">
        <v>5</v>
      </c>
      <c r="I5187" s="819">
        <f t="shared" si="164"/>
        <v>2851</v>
      </c>
      <c r="J5187" s="819">
        <f t="shared" si="165"/>
        <v>3890</v>
      </c>
      <c r="K5187" s="941"/>
    </row>
    <row r="5188" spans="1:11">
      <c r="A5188" s="15" t="s">
        <v>3210</v>
      </c>
      <c r="B5188" s="15" t="s">
        <v>2464</v>
      </c>
      <c r="C5188" s="768" t="s">
        <v>3216</v>
      </c>
      <c r="D5188" s="20" t="s">
        <v>16977</v>
      </c>
      <c r="E5188" s="826"/>
      <c r="F5188" s="800">
        <v>1</v>
      </c>
      <c r="G5188" s="819"/>
      <c r="H5188" s="774">
        <v>0</v>
      </c>
      <c r="I5188" s="819">
        <f t="shared" si="164"/>
        <v>0</v>
      </c>
      <c r="J5188" s="819">
        <f t="shared" si="165"/>
        <v>1</v>
      </c>
      <c r="K5188" s="941"/>
    </row>
    <row r="5189" spans="1:11">
      <c r="A5189" s="15" t="s">
        <v>3210</v>
      </c>
      <c r="B5189" s="15" t="s">
        <v>2464</v>
      </c>
      <c r="C5189" s="768" t="s">
        <v>3217</v>
      </c>
      <c r="D5189" s="20" t="s">
        <v>16978</v>
      </c>
      <c r="E5189" s="826"/>
      <c r="F5189" s="800">
        <v>1</v>
      </c>
      <c r="G5189" s="819"/>
      <c r="H5189" s="774">
        <v>0</v>
      </c>
      <c r="I5189" s="819">
        <f t="shared" si="164"/>
        <v>0</v>
      </c>
      <c r="J5189" s="819">
        <f t="shared" si="165"/>
        <v>1</v>
      </c>
      <c r="K5189" s="941"/>
    </row>
    <row r="5190" spans="1:11" ht="25.5">
      <c r="A5190" s="15" t="s">
        <v>3210</v>
      </c>
      <c r="B5190" s="15" t="s">
        <v>2464</v>
      </c>
      <c r="C5190" s="768" t="s">
        <v>3218</v>
      </c>
      <c r="D5190" s="20" t="s">
        <v>16979</v>
      </c>
      <c r="E5190" s="826"/>
      <c r="F5190" s="800">
        <v>1</v>
      </c>
      <c r="G5190" s="819"/>
      <c r="H5190" s="774">
        <v>0</v>
      </c>
      <c r="I5190" s="819">
        <f t="shared" si="164"/>
        <v>0</v>
      </c>
      <c r="J5190" s="819">
        <f t="shared" si="165"/>
        <v>1</v>
      </c>
      <c r="K5190" s="941"/>
    </row>
    <row r="5191" spans="1:11">
      <c r="A5191" s="15" t="s">
        <v>3210</v>
      </c>
      <c r="B5191" s="15" t="s">
        <v>2464</v>
      </c>
      <c r="C5191" s="768" t="s">
        <v>3219</v>
      </c>
      <c r="D5191" s="20" t="s">
        <v>16980</v>
      </c>
      <c r="E5191" s="826"/>
      <c r="F5191" s="800">
        <v>415</v>
      </c>
      <c r="G5191" s="819"/>
      <c r="H5191" s="774">
        <v>1</v>
      </c>
      <c r="I5191" s="819">
        <f t="shared" si="164"/>
        <v>0</v>
      </c>
      <c r="J5191" s="819">
        <f t="shared" si="165"/>
        <v>416</v>
      </c>
      <c r="K5191" s="941"/>
    </row>
    <row r="5192" spans="1:11">
      <c r="A5192" s="15" t="s">
        <v>3210</v>
      </c>
      <c r="B5192" s="15" t="s">
        <v>2464</v>
      </c>
      <c r="C5192" s="768" t="s">
        <v>3220</v>
      </c>
      <c r="D5192" s="20" t="s">
        <v>16981</v>
      </c>
      <c r="E5192" s="826">
        <v>2849</v>
      </c>
      <c r="F5192" s="800">
        <v>3260</v>
      </c>
      <c r="G5192" s="819"/>
      <c r="H5192" s="774">
        <v>5</v>
      </c>
      <c r="I5192" s="819">
        <f t="shared" si="164"/>
        <v>2849</v>
      </c>
      <c r="J5192" s="819">
        <f t="shared" si="165"/>
        <v>3265</v>
      </c>
      <c r="K5192" s="941"/>
    </row>
    <row r="5193" spans="1:11">
      <c r="A5193" s="15" t="s">
        <v>3210</v>
      </c>
      <c r="B5193" s="15" t="s">
        <v>2464</v>
      </c>
      <c r="C5193" s="768" t="s">
        <v>3221</v>
      </c>
      <c r="D5193" s="20" t="s">
        <v>16982</v>
      </c>
      <c r="E5193" s="826"/>
      <c r="F5193" s="800">
        <v>420</v>
      </c>
      <c r="G5193" s="819"/>
      <c r="H5193" s="774">
        <v>1</v>
      </c>
      <c r="I5193" s="819">
        <f t="shared" si="164"/>
        <v>0</v>
      </c>
      <c r="J5193" s="819">
        <f t="shared" si="165"/>
        <v>421</v>
      </c>
      <c r="K5193" s="941"/>
    </row>
    <row r="5194" spans="1:11" ht="25.5">
      <c r="A5194" s="15" t="s">
        <v>3210</v>
      </c>
      <c r="B5194" s="15" t="s">
        <v>2464</v>
      </c>
      <c r="C5194" s="768" t="s">
        <v>3222</v>
      </c>
      <c r="D5194" s="20" t="s">
        <v>16983</v>
      </c>
      <c r="E5194" s="826"/>
      <c r="F5194" s="800">
        <v>1</v>
      </c>
      <c r="G5194" s="819"/>
      <c r="H5194" s="774">
        <v>0</v>
      </c>
      <c r="I5194" s="819">
        <f t="shared" si="164"/>
        <v>0</v>
      </c>
      <c r="J5194" s="819">
        <f t="shared" si="165"/>
        <v>1</v>
      </c>
      <c r="K5194" s="941"/>
    </row>
    <row r="5195" spans="1:11" ht="25.5">
      <c r="A5195" s="15" t="s">
        <v>3210</v>
      </c>
      <c r="B5195" s="15" t="s">
        <v>2464</v>
      </c>
      <c r="C5195" s="768" t="s">
        <v>3223</v>
      </c>
      <c r="D5195" s="20" t="s">
        <v>16984</v>
      </c>
      <c r="E5195" s="826"/>
      <c r="F5195" s="800">
        <v>1</v>
      </c>
      <c r="G5195" s="819"/>
      <c r="H5195" s="774">
        <v>0</v>
      </c>
      <c r="I5195" s="819">
        <f t="shared" si="164"/>
        <v>0</v>
      </c>
      <c r="J5195" s="819">
        <f t="shared" si="165"/>
        <v>1</v>
      </c>
      <c r="K5195" s="941"/>
    </row>
    <row r="5196" spans="1:11" ht="25.5">
      <c r="A5196" s="15" t="s">
        <v>3210</v>
      </c>
      <c r="B5196" s="15" t="s">
        <v>2464</v>
      </c>
      <c r="C5196" s="768" t="s">
        <v>3224</v>
      </c>
      <c r="D5196" s="20" t="s">
        <v>16985</v>
      </c>
      <c r="E5196" s="826"/>
      <c r="F5196" s="800">
        <v>1</v>
      </c>
      <c r="G5196" s="819"/>
      <c r="H5196" s="774">
        <v>0</v>
      </c>
      <c r="I5196" s="819">
        <f t="shared" si="164"/>
        <v>0</v>
      </c>
      <c r="J5196" s="819">
        <f t="shared" si="165"/>
        <v>1</v>
      </c>
      <c r="K5196" s="941"/>
    </row>
    <row r="5197" spans="1:11" ht="38.25">
      <c r="A5197" s="15" t="s">
        <v>3210</v>
      </c>
      <c r="B5197" s="15" t="s">
        <v>2464</v>
      </c>
      <c r="C5197" s="768" t="s">
        <v>3225</v>
      </c>
      <c r="D5197" s="20" t="s">
        <v>16986</v>
      </c>
      <c r="E5197" s="826"/>
      <c r="F5197" s="800">
        <v>1</v>
      </c>
      <c r="G5197" s="819"/>
      <c r="H5197" s="774">
        <v>0</v>
      </c>
      <c r="I5197" s="819">
        <f t="shared" si="164"/>
        <v>0</v>
      </c>
      <c r="J5197" s="819">
        <f t="shared" si="165"/>
        <v>1</v>
      </c>
      <c r="K5197" s="941"/>
    </row>
    <row r="5198" spans="1:11" ht="25.5">
      <c r="A5198" s="15" t="s">
        <v>3210</v>
      </c>
      <c r="B5198" s="15" t="s">
        <v>2464</v>
      </c>
      <c r="C5198" s="768" t="s">
        <v>3226</v>
      </c>
      <c r="D5198" s="20" t="s">
        <v>16987</v>
      </c>
      <c r="E5198" s="826"/>
      <c r="F5198" s="800">
        <v>1</v>
      </c>
      <c r="G5198" s="819"/>
      <c r="H5198" s="774">
        <v>0</v>
      </c>
      <c r="I5198" s="819">
        <f t="shared" si="164"/>
        <v>0</v>
      </c>
      <c r="J5198" s="819">
        <f t="shared" si="165"/>
        <v>1</v>
      </c>
      <c r="K5198" s="941"/>
    </row>
    <row r="5199" spans="1:11" ht="38.25">
      <c r="A5199" s="15" t="s">
        <v>3210</v>
      </c>
      <c r="B5199" s="15" t="s">
        <v>2464</v>
      </c>
      <c r="C5199" s="768" t="s">
        <v>3227</v>
      </c>
      <c r="D5199" s="20" t="s">
        <v>16988</v>
      </c>
      <c r="E5199" s="826"/>
      <c r="F5199" s="800">
        <v>1</v>
      </c>
      <c r="G5199" s="819"/>
      <c r="H5199" s="774">
        <v>0</v>
      </c>
      <c r="I5199" s="819">
        <f t="shared" si="164"/>
        <v>0</v>
      </c>
      <c r="J5199" s="819">
        <f t="shared" si="165"/>
        <v>1</v>
      </c>
      <c r="K5199" s="941"/>
    </row>
    <row r="5200" spans="1:11" ht="38.25">
      <c r="A5200" s="15" t="s">
        <v>3210</v>
      </c>
      <c r="B5200" s="15" t="s">
        <v>2464</v>
      </c>
      <c r="C5200" s="768" t="s">
        <v>3228</v>
      </c>
      <c r="D5200" s="20" t="s">
        <v>16989</v>
      </c>
      <c r="E5200" s="826"/>
      <c r="F5200" s="800">
        <v>1</v>
      </c>
      <c r="G5200" s="819"/>
      <c r="H5200" s="774">
        <v>0</v>
      </c>
      <c r="I5200" s="819">
        <f t="shared" si="164"/>
        <v>0</v>
      </c>
      <c r="J5200" s="819">
        <f t="shared" si="165"/>
        <v>1</v>
      </c>
      <c r="K5200" s="941"/>
    </row>
    <row r="5201" spans="1:11" ht="38.25">
      <c r="A5201" s="15" t="s">
        <v>3210</v>
      </c>
      <c r="B5201" s="15" t="s">
        <v>2464</v>
      </c>
      <c r="C5201" s="768" t="s">
        <v>3229</v>
      </c>
      <c r="D5201" s="20" t="s">
        <v>16990</v>
      </c>
      <c r="E5201" s="826"/>
      <c r="F5201" s="800">
        <v>1</v>
      </c>
      <c r="G5201" s="819"/>
      <c r="H5201" s="774">
        <v>0</v>
      </c>
      <c r="I5201" s="819">
        <f t="shared" si="164"/>
        <v>0</v>
      </c>
      <c r="J5201" s="819">
        <f t="shared" si="165"/>
        <v>1</v>
      </c>
      <c r="K5201" s="941"/>
    </row>
    <row r="5202" spans="1:11">
      <c r="A5202" s="15" t="s">
        <v>3210</v>
      </c>
      <c r="B5202" s="15" t="s">
        <v>2464</v>
      </c>
      <c r="C5202" s="768" t="s">
        <v>3230</v>
      </c>
      <c r="D5202" s="20" t="s">
        <v>16991</v>
      </c>
      <c r="E5202" s="826"/>
      <c r="F5202" s="800">
        <v>1</v>
      </c>
      <c r="G5202" s="819"/>
      <c r="H5202" s="774">
        <v>0</v>
      </c>
      <c r="I5202" s="819">
        <f t="shared" si="164"/>
        <v>0</v>
      </c>
      <c r="J5202" s="819">
        <f t="shared" si="165"/>
        <v>1</v>
      </c>
      <c r="K5202" s="941"/>
    </row>
    <row r="5203" spans="1:11" ht="25.5">
      <c r="A5203" s="15" t="s">
        <v>3210</v>
      </c>
      <c r="B5203" s="15" t="s">
        <v>2464</v>
      </c>
      <c r="C5203" s="768" t="s">
        <v>3231</v>
      </c>
      <c r="D5203" s="20" t="s">
        <v>16992</v>
      </c>
      <c r="E5203" s="826"/>
      <c r="F5203" s="800">
        <v>1</v>
      </c>
      <c r="G5203" s="819"/>
      <c r="H5203" s="774">
        <v>0</v>
      </c>
      <c r="I5203" s="819">
        <f t="shared" si="164"/>
        <v>0</v>
      </c>
      <c r="J5203" s="819">
        <f t="shared" si="165"/>
        <v>1</v>
      </c>
      <c r="K5203" s="941"/>
    </row>
    <row r="5204" spans="1:11" ht="25.5">
      <c r="A5204" s="15" t="s">
        <v>3210</v>
      </c>
      <c r="B5204" s="15" t="s">
        <v>2464</v>
      </c>
      <c r="C5204" s="768" t="s">
        <v>3232</v>
      </c>
      <c r="D5204" s="20" t="s">
        <v>16993</v>
      </c>
      <c r="E5204" s="826"/>
      <c r="F5204" s="800">
        <v>1</v>
      </c>
      <c r="G5204" s="819"/>
      <c r="H5204" s="774">
        <v>0</v>
      </c>
      <c r="I5204" s="819">
        <f t="shared" si="164"/>
        <v>0</v>
      </c>
      <c r="J5204" s="819">
        <f t="shared" si="165"/>
        <v>1</v>
      </c>
      <c r="K5204" s="941"/>
    </row>
    <row r="5205" spans="1:11">
      <c r="A5205" s="15" t="s">
        <v>3210</v>
      </c>
      <c r="B5205" s="15" t="s">
        <v>2464</v>
      </c>
      <c r="C5205" s="768" t="s">
        <v>3233</v>
      </c>
      <c r="D5205" s="20" t="s">
        <v>16994</v>
      </c>
      <c r="E5205" s="826"/>
      <c r="F5205" s="800">
        <v>630</v>
      </c>
      <c r="G5205" s="819"/>
      <c r="H5205" s="774">
        <v>1</v>
      </c>
      <c r="I5205" s="819">
        <f t="shared" si="164"/>
        <v>0</v>
      </c>
      <c r="J5205" s="819">
        <f t="shared" si="165"/>
        <v>631</v>
      </c>
      <c r="K5205" s="941"/>
    </row>
    <row r="5206" spans="1:11" ht="25.5">
      <c r="A5206" s="15" t="s">
        <v>3210</v>
      </c>
      <c r="B5206" s="15" t="s">
        <v>2464</v>
      </c>
      <c r="C5206" s="768" t="s">
        <v>3234</v>
      </c>
      <c r="D5206" s="20" t="s">
        <v>16995</v>
      </c>
      <c r="E5206" s="826"/>
      <c r="F5206" s="800">
        <v>1</v>
      </c>
      <c r="G5206" s="819"/>
      <c r="H5206" s="774">
        <v>0</v>
      </c>
      <c r="I5206" s="819">
        <f t="shared" si="164"/>
        <v>0</v>
      </c>
      <c r="J5206" s="819">
        <f t="shared" si="165"/>
        <v>1</v>
      </c>
      <c r="K5206" s="941"/>
    </row>
    <row r="5207" spans="1:11">
      <c r="A5207" s="15" t="s">
        <v>3210</v>
      </c>
      <c r="B5207" s="15" t="s">
        <v>2464</v>
      </c>
      <c r="C5207" s="768" t="s">
        <v>3235</v>
      </c>
      <c r="D5207" s="20" t="s">
        <v>16996</v>
      </c>
      <c r="E5207" s="826">
        <v>3972</v>
      </c>
      <c r="F5207" s="800">
        <v>4210</v>
      </c>
      <c r="G5207" s="819">
        <v>1</v>
      </c>
      <c r="H5207" s="774">
        <v>10</v>
      </c>
      <c r="I5207" s="819">
        <f t="shared" ref="I5207:I5270" si="166">E5207+G5207</f>
        <v>3973</v>
      </c>
      <c r="J5207" s="819">
        <f t="shared" ref="J5207:J5270" si="167">F5207+H5207</f>
        <v>4220</v>
      </c>
      <c r="K5207" s="941"/>
    </row>
    <row r="5208" spans="1:11" ht="25.5">
      <c r="A5208" s="15" t="s">
        <v>3210</v>
      </c>
      <c r="B5208" s="15" t="s">
        <v>2464</v>
      </c>
      <c r="C5208" s="768" t="s">
        <v>3236</v>
      </c>
      <c r="D5208" s="20" t="s">
        <v>16997</v>
      </c>
      <c r="E5208" s="826">
        <v>1085</v>
      </c>
      <c r="F5208" s="800">
        <v>1110</v>
      </c>
      <c r="G5208" s="819">
        <v>1</v>
      </c>
      <c r="H5208" s="774">
        <v>1</v>
      </c>
      <c r="I5208" s="819">
        <f t="shared" si="166"/>
        <v>1086</v>
      </c>
      <c r="J5208" s="819">
        <f t="shared" si="167"/>
        <v>1111</v>
      </c>
      <c r="K5208" s="941"/>
    </row>
    <row r="5209" spans="1:11">
      <c r="A5209" s="15" t="s">
        <v>3210</v>
      </c>
      <c r="B5209" s="15" t="s">
        <v>2464</v>
      </c>
      <c r="C5209" s="768" t="s">
        <v>3237</v>
      </c>
      <c r="D5209" s="20" t="s">
        <v>16998</v>
      </c>
      <c r="E5209" s="826">
        <v>2846</v>
      </c>
      <c r="F5209" s="800">
        <v>3250</v>
      </c>
      <c r="G5209" s="819"/>
      <c r="H5209" s="774">
        <v>5</v>
      </c>
      <c r="I5209" s="819">
        <f t="shared" si="166"/>
        <v>2846</v>
      </c>
      <c r="J5209" s="819">
        <f t="shared" si="167"/>
        <v>3255</v>
      </c>
      <c r="K5209" s="941"/>
    </row>
    <row r="5210" spans="1:11">
      <c r="A5210" s="15" t="s">
        <v>3210</v>
      </c>
      <c r="B5210" s="15" t="s">
        <v>2464</v>
      </c>
      <c r="C5210" s="768" t="s">
        <v>3238</v>
      </c>
      <c r="D5210" s="20" t="s">
        <v>16999</v>
      </c>
      <c r="E5210" s="826">
        <v>2847</v>
      </c>
      <c r="F5210" s="800">
        <v>3250</v>
      </c>
      <c r="G5210" s="819"/>
      <c r="H5210" s="774">
        <v>5</v>
      </c>
      <c r="I5210" s="819">
        <f t="shared" si="166"/>
        <v>2847</v>
      </c>
      <c r="J5210" s="819">
        <f t="shared" si="167"/>
        <v>3255</v>
      </c>
      <c r="K5210" s="941"/>
    </row>
    <row r="5211" spans="1:11" ht="25.5">
      <c r="A5211" s="15" t="s">
        <v>3210</v>
      </c>
      <c r="B5211" s="15" t="s">
        <v>2464</v>
      </c>
      <c r="C5211" s="768" t="s">
        <v>3239</v>
      </c>
      <c r="D5211" s="20" t="s">
        <v>17000</v>
      </c>
      <c r="E5211" s="826">
        <v>1085</v>
      </c>
      <c r="F5211" s="800">
        <v>1100</v>
      </c>
      <c r="G5211" s="819">
        <v>1</v>
      </c>
      <c r="H5211" s="774">
        <v>1</v>
      </c>
      <c r="I5211" s="819">
        <f t="shared" si="166"/>
        <v>1086</v>
      </c>
      <c r="J5211" s="819">
        <f t="shared" si="167"/>
        <v>1101</v>
      </c>
      <c r="K5211" s="941"/>
    </row>
    <row r="5212" spans="1:11" ht="25.5">
      <c r="A5212" s="15" t="s">
        <v>3210</v>
      </c>
      <c r="B5212" s="15" t="s">
        <v>2464</v>
      </c>
      <c r="C5212" s="768" t="s">
        <v>3240</v>
      </c>
      <c r="D5212" s="20" t="s">
        <v>17001</v>
      </c>
      <c r="E5212" s="826">
        <v>1085</v>
      </c>
      <c r="F5212" s="800">
        <v>1510</v>
      </c>
      <c r="G5212" s="819">
        <v>1</v>
      </c>
      <c r="H5212" s="774">
        <v>5</v>
      </c>
      <c r="I5212" s="819">
        <f t="shared" si="166"/>
        <v>1086</v>
      </c>
      <c r="J5212" s="819">
        <f t="shared" si="167"/>
        <v>1515</v>
      </c>
      <c r="K5212" s="941"/>
    </row>
    <row r="5213" spans="1:11" ht="38.25">
      <c r="A5213" s="15" t="s">
        <v>3210</v>
      </c>
      <c r="B5213" s="15" t="s">
        <v>2464</v>
      </c>
      <c r="C5213" s="768" t="s">
        <v>3241</v>
      </c>
      <c r="D5213" s="20" t="s">
        <v>17002</v>
      </c>
      <c r="E5213" s="826"/>
      <c r="F5213" s="800">
        <v>1</v>
      </c>
      <c r="G5213" s="819"/>
      <c r="H5213" s="774">
        <v>1</v>
      </c>
      <c r="I5213" s="819">
        <f t="shared" si="166"/>
        <v>0</v>
      </c>
      <c r="J5213" s="819">
        <f t="shared" si="167"/>
        <v>2</v>
      </c>
      <c r="K5213" s="941"/>
    </row>
    <row r="5214" spans="1:11" ht="25.5">
      <c r="A5214" s="15" t="s">
        <v>3210</v>
      </c>
      <c r="B5214" s="15" t="s">
        <v>2464</v>
      </c>
      <c r="C5214" s="768" t="s">
        <v>3242</v>
      </c>
      <c r="D5214" s="20" t="s">
        <v>17003</v>
      </c>
      <c r="E5214" s="826">
        <v>1085</v>
      </c>
      <c r="F5214" s="800">
        <v>1550</v>
      </c>
      <c r="G5214" s="819">
        <v>1</v>
      </c>
      <c r="H5214" s="774">
        <v>5</v>
      </c>
      <c r="I5214" s="819">
        <f t="shared" si="166"/>
        <v>1086</v>
      </c>
      <c r="J5214" s="819">
        <f t="shared" si="167"/>
        <v>1555</v>
      </c>
      <c r="K5214" s="941"/>
    </row>
    <row r="5215" spans="1:11" ht="25.5">
      <c r="A5215" s="15" t="s">
        <v>3210</v>
      </c>
      <c r="B5215" s="15" t="s">
        <v>2464</v>
      </c>
      <c r="C5215" s="768" t="s">
        <v>3243</v>
      </c>
      <c r="D5215" s="20" t="s">
        <v>17004</v>
      </c>
      <c r="E5215" s="826"/>
      <c r="F5215" s="800">
        <v>1</v>
      </c>
      <c r="G5215" s="819"/>
      <c r="H5215" s="774">
        <v>0</v>
      </c>
      <c r="I5215" s="819">
        <f t="shared" si="166"/>
        <v>0</v>
      </c>
      <c r="J5215" s="819">
        <f t="shared" si="167"/>
        <v>1</v>
      </c>
      <c r="K5215" s="941"/>
    </row>
    <row r="5216" spans="1:11">
      <c r="A5216" s="15" t="s">
        <v>3210</v>
      </c>
      <c r="B5216" s="15" t="s">
        <v>2464</v>
      </c>
      <c r="C5216" s="768" t="s">
        <v>3244</v>
      </c>
      <c r="D5216" s="20" t="s">
        <v>17005</v>
      </c>
      <c r="E5216" s="826">
        <v>1085</v>
      </c>
      <c r="F5216" s="800">
        <v>1510</v>
      </c>
      <c r="G5216" s="819">
        <v>1</v>
      </c>
      <c r="H5216" s="774">
        <v>5</v>
      </c>
      <c r="I5216" s="819">
        <f t="shared" si="166"/>
        <v>1086</v>
      </c>
      <c r="J5216" s="819">
        <f t="shared" si="167"/>
        <v>1515</v>
      </c>
      <c r="K5216" s="941"/>
    </row>
    <row r="5217" spans="1:11" ht="25.5">
      <c r="A5217" s="15" t="s">
        <v>3210</v>
      </c>
      <c r="B5217" s="15" t="s">
        <v>2464</v>
      </c>
      <c r="C5217" s="768" t="s">
        <v>3245</v>
      </c>
      <c r="D5217" s="20" t="s">
        <v>17006</v>
      </c>
      <c r="E5217" s="826"/>
      <c r="F5217" s="800">
        <v>1</v>
      </c>
      <c r="G5217" s="819"/>
      <c r="H5217" s="774">
        <v>1</v>
      </c>
      <c r="I5217" s="819">
        <f t="shared" si="166"/>
        <v>0</v>
      </c>
      <c r="J5217" s="819">
        <f t="shared" si="167"/>
        <v>2</v>
      </c>
      <c r="K5217" s="941"/>
    </row>
    <row r="5218" spans="1:11" ht="25.5">
      <c r="A5218" s="15" t="s">
        <v>3210</v>
      </c>
      <c r="B5218" s="15" t="s">
        <v>2464</v>
      </c>
      <c r="C5218" s="768" t="s">
        <v>3246</v>
      </c>
      <c r="D5218" s="20" t="s">
        <v>17007</v>
      </c>
      <c r="E5218" s="826"/>
      <c r="F5218" s="800">
        <v>1</v>
      </c>
      <c r="G5218" s="819"/>
      <c r="H5218" s="774">
        <v>1</v>
      </c>
      <c r="I5218" s="819">
        <f t="shared" si="166"/>
        <v>0</v>
      </c>
      <c r="J5218" s="819">
        <f t="shared" si="167"/>
        <v>2</v>
      </c>
      <c r="K5218" s="941"/>
    </row>
    <row r="5219" spans="1:11">
      <c r="A5219" s="15" t="s">
        <v>3210</v>
      </c>
      <c r="B5219" s="15" t="s">
        <v>2464</v>
      </c>
      <c r="C5219" s="768" t="s">
        <v>3247</v>
      </c>
      <c r="D5219" s="20" t="s">
        <v>17008</v>
      </c>
      <c r="E5219" s="826"/>
      <c r="F5219" s="800">
        <v>1</v>
      </c>
      <c r="G5219" s="819"/>
      <c r="H5219" s="774">
        <v>1</v>
      </c>
      <c r="I5219" s="819">
        <f t="shared" si="166"/>
        <v>0</v>
      </c>
      <c r="J5219" s="819">
        <f t="shared" si="167"/>
        <v>2</v>
      </c>
      <c r="K5219" s="941"/>
    </row>
    <row r="5220" spans="1:11" ht="38.25">
      <c r="A5220" s="15" t="s">
        <v>3210</v>
      </c>
      <c r="B5220" s="15" t="s">
        <v>2464</v>
      </c>
      <c r="C5220" s="768" t="s">
        <v>3248</v>
      </c>
      <c r="D5220" s="20" t="s">
        <v>17009</v>
      </c>
      <c r="E5220" s="826">
        <v>1085</v>
      </c>
      <c r="F5220" s="800">
        <v>1510</v>
      </c>
      <c r="G5220" s="819">
        <v>1</v>
      </c>
      <c r="H5220" s="774">
        <v>5</v>
      </c>
      <c r="I5220" s="819">
        <f t="shared" si="166"/>
        <v>1086</v>
      </c>
      <c r="J5220" s="819">
        <f t="shared" si="167"/>
        <v>1515</v>
      </c>
      <c r="K5220" s="941"/>
    </row>
    <row r="5221" spans="1:11" ht="25.5">
      <c r="A5221" s="15" t="s">
        <v>3210</v>
      </c>
      <c r="B5221" s="15" t="s">
        <v>2464</v>
      </c>
      <c r="C5221" s="768" t="s">
        <v>3249</v>
      </c>
      <c r="D5221" s="20" t="s">
        <v>17010</v>
      </c>
      <c r="E5221" s="826"/>
      <c r="F5221" s="800">
        <v>630</v>
      </c>
      <c r="G5221" s="819"/>
      <c r="H5221" s="774">
        <v>1</v>
      </c>
      <c r="I5221" s="819">
        <f t="shared" si="166"/>
        <v>0</v>
      </c>
      <c r="J5221" s="819">
        <f t="shared" si="167"/>
        <v>631</v>
      </c>
      <c r="K5221" s="941"/>
    </row>
    <row r="5222" spans="1:11" ht="25.5">
      <c r="A5222" s="15" t="s">
        <v>3210</v>
      </c>
      <c r="B5222" s="15" t="s">
        <v>2464</v>
      </c>
      <c r="C5222" s="768" t="s">
        <v>3250</v>
      </c>
      <c r="D5222" s="20" t="s">
        <v>17011</v>
      </c>
      <c r="E5222" s="826">
        <v>602</v>
      </c>
      <c r="F5222" s="800">
        <v>880</v>
      </c>
      <c r="G5222" s="819">
        <v>1</v>
      </c>
      <c r="H5222" s="774">
        <v>1</v>
      </c>
      <c r="I5222" s="819">
        <f t="shared" si="166"/>
        <v>603</v>
      </c>
      <c r="J5222" s="819">
        <f t="shared" si="167"/>
        <v>881</v>
      </c>
      <c r="K5222" s="941"/>
    </row>
    <row r="5223" spans="1:11" ht="38.25">
      <c r="A5223" s="15" t="s">
        <v>3210</v>
      </c>
      <c r="B5223" s="15" t="s">
        <v>2464</v>
      </c>
      <c r="C5223" s="768" t="s">
        <v>3251</v>
      </c>
      <c r="D5223" s="20" t="s">
        <v>17012</v>
      </c>
      <c r="E5223" s="826"/>
      <c r="F5223" s="800">
        <v>1</v>
      </c>
      <c r="G5223" s="819"/>
      <c r="H5223" s="774">
        <v>0</v>
      </c>
      <c r="I5223" s="819">
        <f t="shared" si="166"/>
        <v>0</v>
      </c>
      <c r="J5223" s="819">
        <f t="shared" si="167"/>
        <v>1</v>
      </c>
      <c r="K5223" s="941"/>
    </row>
    <row r="5224" spans="1:11" ht="25.5">
      <c r="A5224" s="15" t="s">
        <v>3210</v>
      </c>
      <c r="B5224" s="15" t="s">
        <v>2464</v>
      </c>
      <c r="C5224" s="768" t="s">
        <v>3252</v>
      </c>
      <c r="D5224" s="20" t="s">
        <v>17013</v>
      </c>
      <c r="E5224" s="826"/>
      <c r="F5224" s="800">
        <v>1</v>
      </c>
      <c r="G5224" s="819"/>
      <c r="H5224" s="774">
        <v>0</v>
      </c>
      <c r="I5224" s="819">
        <f t="shared" si="166"/>
        <v>0</v>
      </c>
      <c r="J5224" s="819">
        <f t="shared" si="167"/>
        <v>1</v>
      </c>
      <c r="K5224" s="941"/>
    </row>
    <row r="5225" spans="1:11" ht="25.5">
      <c r="A5225" s="15" t="s">
        <v>3210</v>
      </c>
      <c r="B5225" s="15" t="s">
        <v>2464</v>
      </c>
      <c r="C5225" s="768" t="s">
        <v>3253</v>
      </c>
      <c r="D5225" s="20" t="s">
        <v>17014</v>
      </c>
      <c r="E5225" s="826">
        <v>602</v>
      </c>
      <c r="F5225" s="800">
        <v>880</v>
      </c>
      <c r="G5225" s="819">
        <v>1</v>
      </c>
      <c r="H5225" s="774">
        <v>1</v>
      </c>
      <c r="I5225" s="819">
        <f t="shared" si="166"/>
        <v>603</v>
      </c>
      <c r="J5225" s="819">
        <f t="shared" si="167"/>
        <v>881</v>
      </c>
      <c r="K5225" s="941"/>
    </row>
    <row r="5226" spans="1:11">
      <c r="A5226" s="15" t="s">
        <v>3210</v>
      </c>
      <c r="B5226" s="15" t="s">
        <v>2464</v>
      </c>
      <c r="C5226" s="768" t="s">
        <v>3254</v>
      </c>
      <c r="D5226" s="20" t="s">
        <v>17015</v>
      </c>
      <c r="E5226" s="826">
        <v>1085</v>
      </c>
      <c r="F5226" s="800">
        <v>1510</v>
      </c>
      <c r="G5226" s="819">
        <v>1</v>
      </c>
      <c r="H5226" s="774">
        <v>2</v>
      </c>
      <c r="I5226" s="819">
        <f t="shared" si="166"/>
        <v>1086</v>
      </c>
      <c r="J5226" s="819">
        <f t="shared" si="167"/>
        <v>1512</v>
      </c>
      <c r="K5226" s="941"/>
    </row>
    <row r="5227" spans="1:11" ht="38.25">
      <c r="A5227" s="15" t="s">
        <v>3210</v>
      </c>
      <c r="B5227" s="15" t="s">
        <v>2464</v>
      </c>
      <c r="C5227" s="768" t="s">
        <v>3255</v>
      </c>
      <c r="D5227" s="20" t="s">
        <v>17016</v>
      </c>
      <c r="E5227" s="826">
        <v>602</v>
      </c>
      <c r="F5227" s="800">
        <v>350</v>
      </c>
      <c r="G5227" s="819">
        <v>1</v>
      </c>
      <c r="H5227" s="774">
        <v>0</v>
      </c>
      <c r="I5227" s="819">
        <f t="shared" si="166"/>
        <v>603</v>
      </c>
      <c r="J5227" s="819">
        <f t="shared" si="167"/>
        <v>350</v>
      </c>
      <c r="K5227" s="941"/>
    </row>
    <row r="5228" spans="1:11" ht="25.5">
      <c r="A5228" s="15" t="s">
        <v>3210</v>
      </c>
      <c r="B5228" s="15" t="s">
        <v>2464</v>
      </c>
      <c r="C5228" s="768" t="s">
        <v>3256</v>
      </c>
      <c r="D5228" s="20" t="s">
        <v>17017</v>
      </c>
      <c r="E5228" s="826"/>
      <c r="F5228" s="800">
        <v>450</v>
      </c>
      <c r="G5228" s="819"/>
      <c r="H5228" s="774">
        <v>1</v>
      </c>
      <c r="I5228" s="819">
        <f t="shared" si="166"/>
        <v>0</v>
      </c>
      <c r="J5228" s="819">
        <f t="shared" si="167"/>
        <v>451</v>
      </c>
      <c r="K5228" s="941"/>
    </row>
    <row r="5229" spans="1:11" ht="25.5">
      <c r="A5229" s="15" t="s">
        <v>3210</v>
      </c>
      <c r="B5229" s="15" t="s">
        <v>2464</v>
      </c>
      <c r="C5229" s="768" t="s">
        <v>3257</v>
      </c>
      <c r="D5229" s="20" t="s">
        <v>17018</v>
      </c>
      <c r="E5229" s="826"/>
      <c r="F5229" s="800">
        <v>450</v>
      </c>
      <c r="G5229" s="819"/>
      <c r="H5229" s="774">
        <v>1</v>
      </c>
      <c r="I5229" s="819">
        <f t="shared" si="166"/>
        <v>0</v>
      </c>
      <c r="J5229" s="819">
        <f t="shared" si="167"/>
        <v>451</v>
      </c>
      <c r="K5229" s="941"/>
    </row>
    <row r="5230" spans="1:11" ht="25.5">
      <c r="A5230" s="15" t="s">
        <v>3210</v>
      </c>
      <c r="B5230" s="15" t="s">
        <v>2464</v>
      </c>
      <c r="C5230" s="768" t="s">
        <v>3258</v>
      </c>
      <c r="D5230" s="20" t="s">
        <v>17019</v>
      </c>
      <c r="E5230" s="826"/>
      <c r="F5230" s="800">
        <v>450</v>
      </c>
      <c r="G5230" s="819"/>
      <c r="H5230" s="774">
        <v>1</v>
      </c>
      <c r="I5230" s="819">
        <f t="shared" si="166"/>
        <v>0</v>
      </c>
      <c r="J5230" s="819">
        <f t="shared" si="167"/>
        <v>451</v>
      </c>
      <c r="K5230" s="941"/>
    </row>
    <row r="5231" spans="1:11" ht="25.5">
      <c r="A5231" s="15" t="s">
        <v>3210</v>
      </c>
      <c r="B5231" s="15" t="s">
        <v>2464</v>
      </c>
      <c r="C5231" s="768" t="s">
        <v>3259</v>
      </c>
      <c r="D5231" s="20" t="s">
        <v>17020</v>
      </c>
      <c r="E5231" s="826"/>
      <c r="F5231" s="800">
        <v>450</v>
      </c>
      <c r="G5231" s="819"/>
      <c r="H5231" s="774">
        <v>1</v>
      </c>
      <c r="I5231" s="819">
        <f t="shared" si="166"/>
        <v>0</v>
      </c>
      <c r="J5231" s="819">
        <f t="shared" si="167"/>
        <v>451</v>
      </c>
      <c r="K5231" s="941"/>
    </row>
    <row r="5232" spans="1:11">
      <c r="A5232" s="15" t="s">
        <v>3210</v>
      </c>
      <c r="B5232" s="15" t="s">
        <v>2464</v>
      </c>
      <c r="C5232" s="768" t="s">
        <v>3260</v>
      </c>
      <c r="D5232" s="20" t="s">
        <v>17021</v>
      </c>
      <c r="E5232" s="826"/>
      <c r="F5232" s="800">
        <v>1</v>
      </c>
      <c r="G5232" s="819"/>
      <c r="H5232" s="774">
        <v>0</v>
      </c>
      <c r="I5232" s="819">
        <f t="shared" si="166"/>
        <v>0</v>
      </c>
      <c r="J5232" s="819">
        <f t="shared" si="167"/>
        <v>1</v>
      </c>
      <c r="K5232" s="941"/>
    </row>
    <row r="5233" spans="1:11" ht="38.25">
      <c r="A5233" s="15" t="s">
        <v>3210</v>
      </c>
      <c r="B5233" s="15" t="s">
        <v>2464</v>
      </c>
      <c r="C5233" s="768" t="s">
        <v>3261</v>
      </c>
      <c r="D5233" s="20" t="s">
        <v>17022</v>
      </c>
      <c r="E5233" s="826"/>
      <c r="F5233" s="800">
        <v>450</v>
      </c>
      <c r="G5233" s="819"/>
      <c r="H5233" s="774">
        <v>1</v>
      </c>
      <c r="I5233" s="819">
        <f t="shared" si="166"/>
        <v>0</v>
      </c>
      <c r="J5233" s="819">
        <f t="shared" si="167"/>
        <v>451</v>
      </c>
      <c r="K5233" s="941"/>
    </row>
    <row r="5234" spans="1:11">
      <c r="A5234" s="15" t="s">
        <v>3210</v>
      </c>
      <c r="B5234" s="15" t="s">
        <v>2464</v>
      </c>
      <c r="C5234" s="768" t="s">
        <v>3262</v>
      </c>
      <c r="D5234" s="20" t="s">
        <v>17023</v>
      </c>
      <c r="E5234" s="826">
        <v>1086</v>
      </c>
      <c r="F5234" s="800">
        <v>1100</v>
      </c>
      <c r="G5234" s="819">
        <v>1</v>
      </c>
      <c r="H5234" s="774">
        <v>1</v>
      </c>
      <c r="I5234" s="819">
        <f t="shared" si="166"/>
        <v>1087</v>
      </c>
      <c r="J5234" s="819">
        <f t="shared" si="167"/>
        <v>1101</v>
      </c>
      <c r="K5234" s="941"/>
    </row>
    <row r="5235" spans="1:11">
      <c r="A5235" s="15" t="s">
        <v>3210</v>
      </c>
      <c r="B5235" s="15" t="s">
        <v>2464</v>
      </c>
      <c r="C5235" s="768" t="s">
        <v>3263</v>
      </c>
      <c r="D5235" s="20" t="s">
        <v>17024</v>
      </c>
      <c r="E5235" s="826"/>
      <c r="F5235" s="800">
        <v>1</v>
      </c>
      <c r="G5235" s="819"/>
      <c r="H5235" s="774">
        <v>0</v>
      </c>
      <c r="I5235" s="819">
        <f t="shared" si="166"/>
        <v>0</v>
      </c>
      <c r="J5235" s="819">
        <f t="shared" si="167"/>
        <v>1</v>
      </c>
      <c r="K5235" s="941"/>
    </row>
    <row r="5236" spans="1:11">
      <c r="A5236" s="15" t="s">
        <v>3210</v>
      </c>
      <c r="B5236" s="15" t="s">
        <v>2464</v>
      </c>
      <c r="C5236" s="768" t="s">
        <v>19290</v>
      </c>
      <c r="D5236" s="20" t="s">
        <v>17025</v>
      </c>
      <c r="E5236" s="826"/>
      <c r="F5236" s="800">
        <v>1</v>
      </c>
      <c r="G5236" s="819"/>
      <c r="H5236" s="774">
        <v>0</v>
      </c>
      <c r="I5236" s="819">
        <f t="shared" si="166"/>
        <v>0</v>
      </c>
      <c r="J5236" s="819">
        <f t="shared" si="167"/>
        <v>1</v>
      </c>
      <c r="K5236" s="941"/>
    </row>
    <row r="5237" spans="1:11">
      <c r="A5237" s="15" t="s">
        <v>3210</v>
      </c>
      <c r="B5237" s="15" t="s">
        <v>2464</v>
      </c>
      <c r="C5237" s="768" t="s">
        <v>3264</v>
      </c>
      <c r="D5237" s="20" t="s">
        <v>17026</v>
      </c>
      <c r="E5237" s="826"/>
      <c r="F5237" s="800">
        <v>1</v>
      </c>
      <c r="G5237" s="819"/>
      <c r="H5237" s="774">
        <v>0</v>
      </c>
      <c r="I5237" s="819">
        <f t="shared" si="166"/>
        <v>0</v>
      </c>
      <c r="J5237" s="819">
        <f t="shared" si="167"/>
        <v>1</v>
      </c>
      <c r="K5237" s="941"/>
    </row>
    <row r="5238" spans="1:11" ht="25.5">
      <c r="A5238" s="15" t="s">
        <v>3210</v>
      </c>
      <c r="B5238" s="15" t="s">
        <v>2464</v>
      </c>
      <c r="C5238" s="768" t="s">
        <v>3265</v>
      </c>
      <c r="D5238" s="20" t="s">
        <v>17027</v>
      </c>
      <c r="E5238" s="826"/>
      <c r="F5238" s="800">
        <v>1</v>
      </c>
      <c r="G5238" s="819"/>
      <c r="H5238" s="774">
        <v>0</v>
      </c>
      <c r="I5238" s="819">
        <f t="shared" si="166"/>
        <v>0</v>
      </c>
      <c r="J5238" s="819">
        <f t="shared" si="167"/>
        <v>1</v>
      </c>
      <c r="K5238" s="941"/>
    </row>
    <row r="5239" spans="1:11" ht="25.5">
      <c r="A5239" s="15" t="s">
        <v>3210</v>
      </c>
      <c r="B5239" s="15" t="s">
        <v>2464</v>
      </c>
      <c r="C5239" s="768" t="s">
        <v>3266</v>
      </c>
      <c r="D5239" s="20" t="s">
        <v>17028</v>
      </c>
      <c r="E5239" s="826"/>
      <c r="F5239" s="800">
        <v>1</v>
      </c>
      <c r="G5239" s="819"/>
      <c r="H5239" s="774">
        <v>0</v>
      </c>
      <c r="I5239" s="819">
        <f t="shared" si="166"/>
        <v>0</v>
      </c>
      <c r="J5239" s="819">
        <f t="shared" si="167"/>
        <v>1</v>
      </c>
      <c r="K5239" s="941"/>
    </row>
    <row r="5240" spans="1:11" ht="25.5">
      <c r="A5240" s="15" t="s">
        <v>3210</v>
      </c>
      <c r="B5240" s="15" t="s">
        <v>2464</v>
      </c>
      <c r="C5240" s="768" t="s">
        <v>3267</v>
      </c>
      <c r="D5240" s="20" t="s">
        <v>17029</v>
      </c>
      <c r="E5240" s="826"/>
      <c r="F5240" s="800">
        <v>1</v>
      </c>
      <c r="G5240" s="819"/>
      <c r="H5240" s="774">
        <v>0</v>
      </c>
      <c r="I5240" s="819">
        <f t="shared" si="166"/>
        <v>0</v>
      </c>
      <c r="J5240" s="819">
        <f t="shared" si="167"/>
        <v>1</v>
      </c>
      <c r="K5240" s="941"/>
    </row>
    <row r="5241" spans="1:11" ht="25.5">
      <c r="A5241" s="15" t="s">
        <v>3210</v>
      </c>
      <c r="B5241" s="15" t="s">
        <v>2464</v>
      </c>
      <c r="C5241" s="768" t="s">
        <v>3268</v>
      </c>
      <c r="D5241" s="20" t="s">
        <v>17030</v>
      </c>
      <c r="E5241" s="826"/>
      <c r="F5241" s="800">
        <v>1</v>
      </c>
      <c r="G5241" s="819"/>
      <c r="H5241" s="774">
        <v>0</v>
      </c>
      <c r="I5241" s="819">
        <f t="shared" si="166"/>
        <v>0</v>
      </c>
      <c r="J5241" s="819">
        <f t="shared" si="167"/>
        <v>1</v>
      </c>
      <c r="K5241" s="941"/>
    </row>
    <row r="5242" spans="1:11" ht="25.5">
      <c r="A5242" s="15" t="s">
        <v>3210</v>
      </c>
      <c r="B5242" s="15" t="s">
        <v>2464</v>
      </c>
      <c r="C5242" s="768" t="s">
        <v>3269</v>
      </c>
      <c r="D5242" s="20" t="s">
        <v>17031</v>
      </c>
      <c r="E5242" s="826"/>
      <c r="F5242" s="800">
        <v>1</v>
      </c>
      <c r="G5242" s="819"/>
      <c r="H5242" s="774">
        <v>0</v>
      </c>
      <c r="I5242" s="819">
        <f t="shared" si="166"/>
        <v>0</v>
      </c>
      <c r="J5242" s="819">
        <f t="shared" si="167"/>
        <v>1</v>
      </c>
      <c r="K5242" s="941"/>
    </row>
    <row r="5243" spans="1:11" ht="25.5">
      <c r="A5243" s="15" t="s">
        <v>3210</v>
      </c>
      <c r="B5243" s="15" t="s">
        <v>2464</v>
      </c>
      <c r="C5243" s="768" t="s">
        <v>3270</v>
      </c>
      <c r="D5243" s="20" t="s">
        <v>17032</v>
      </c>
      <c r="E5243" s="826"/>
      <c r="F5243" s="800">
        <v>1</v>
      </c>
      <c r="G5243" s="819"/>
      <c r="H5243" s="774">
        <v>0</v>
      </c>
      <c r="I5243" s="819">
        <f t="shared" si="166"/>
        <v>0</v>
      </c>
      <c r="J5243" s="819">
        <f t="shared" si="167"/>
        <v>1</v>
      </c>
      <c r="K5243" s="941"/>
    </row>
    <row r="5244" spans="1:11" ht="38.25">
      <c r="A5244" s="15" t="s">
        <v>3210</v>
      </c>
      <c r="B5244" s="15" t="s">
        <v>2464</v>
      </c>
      <c r="C5244" s="768" t="s">
        <v>3271</v>
      </c>
      <c r="D5244" s="20" t="s">
        <v>17033</v>
      </c>
      <c r="E5244" s="826">
        <v>24</v>
      </c>
      <c r="F5244" s="800">
        <v>1</v>
      </c>
      <c r="G5244" s="819"/>
      <c r="H5244" s="774">
        <v>0</v>
      </c>
      <c r="I5244" s="819">
        <f t="shared" si="166"/>
        <v>24</v>
      </c>
      <c r="J5244" s="819">
        <f t="shared" si="167"/>
        <v>1</v>
      </c>
      <c r="K5244" s="941"/>
    </row>
    <row r="5245" spans="1:11" ht="25.5">
      <c r="A5245" s="15" t="s">
        <v>3210</v>
      </c>
      <c r="B5245" s="15" t="s">
        <v>2464</v>
      </c>
      <c r="C5245" s="768" t="s">
        <v>3272</v>
      </c>
      <c r="D5245" s="20" t="s">
        <v>17034</v>
      </c>
      <c r="E5245" s="826"/>
      <c r="F5245" s="800">
        <v>1</v>
      </c>
      <c r="G5245" s="819"/>
      <c r="H5245" s="774">
        <v>0</v>
      </c>
      <c r="I5245" s="819">
        <f t="shared" si="166"/>
        <v>0</v>
      </c>
      <c r="J5245" s="819">
        <f t="shared" si="167"/>
        <v>1</v>
      </c>
      <c r="K5245" s="941"/>
    </row>
    <row r="5246" spans="1:11" ht="25.5">
      <c r="A5246" s="15" t="s">
        <v>3210</v>
      </c>
      <c r="B5246" s="15" t="s">
        <v>2464</v>
      </c>
      <c r="C5246" s="768" t="s">
        <v>3273</v>
      </c>
      <c r="D5246" s="20" t="s">
        <v>17035</v>
      </c>
      <c r="E5246" s="826">
        <v>1086</v>
      </c>
      <c r="F5246" s="800">
        <v>1100</v>
      </c>
      <c r="G5246" s="819">
        <v>1</v>
      </c>
      <c r="H5246" s="774">
        <v>1</v>
      </c>
      <c r="I5246" s="819">
        <f t="shared" si="166"/>
        <v>1087</v>
      </c>
      <c r="J5246" s="819">
        <f t="shared" si="167"/>
        <v>1101</v>
      </c>
      <c r="K5246" s="941"/>
    </row>
    <row r="5247" spans="1:11">
      <c r="A5247" s="15" t="s">
        <v>3210</v>
      </c>
      <c r="B5247" s="15" t="s">
        <v>2464</v>
      </c>
      <c r="C5247" s="768" t="s">
        <v>3274</v>
      </c>
      <c r="D5247" s="20" t="s">
        <v>17036</v>
      </c>
      <c r="E5247" s="826">
        <v>1086</v>
      </c>
      <c r="F5247" s="800">
        <v>1100</v>
      </c>
      <c r="G5247" s="819">
        <v>1</v>
      </c>
      <c r="H5247" s="774">
        <v>1</v>
      </c>
      <c r="I5247" s="819">
        <f t="shared" si="166"/>
        <v>1087</v>
      </c>
      <c r="J5247" s="819">
        <f t="shared" si="167"/>
        <v>1101</v>
      </c>
      <c r="K5247" s="941"/>
    </row>
    <row r="5248" spans="1:11">
      <c r="A5248" s="15" t="s">
        <v>3210</v>
      </c>
      <c r="B5248" s="15" t="s">
        <v>2464</v>
      </c>
      <c r="C5248" s="768" t="s">
        <v>3275</v>
      </c>
      <c r="D5248" s="20" t="s">
        <v>17037</v>
      </c>
      <c r="E5248" s="826"/>
      <c r="F5248" s="800">
        <v>1</v>
      </c>
      <c r="G5248" s="819"/>
      <c r="H5248" s="774">
        <v>0</v>
      </c>
      <c r="I5248" s="819">
        <f t="shared" si="166"/>
        <v>0</v>
      </c>
      <c r="J5248" s="819">
        <f t="shared" si="167"/>
        <v>1</v>
      </c>
      <c r="K5248" s="941"/>
    </row>
    <row r="5249" spans="1:11" ht="25.5">
      <c r="A5249" s="15" t="s">
        <v>3210</v>
      </c>
      <c r="B5249" s="15" t="s">
        <v>2464</v>
      </c>
      <c r="C5249" s="768" t="s">
        <v>3276</v>
      </c>
      <c r="D5249" s="20" t="s">
        <v>17038</v>
      </c>
      <c r="E5249" s="826"/>
      <c r="F5249" s="800">
        <v>1</v>
      </c>
      <c r="G5249" s="819"/>
      <c r="H5249" s="774">
        <v>0</v>
      </c>
      <c r="I5249" s="819">
        <f t="shared" si="166"/>
        <v>0</v>
      </c>
      <c r="J5249" s="819">
        <f t="shared" si="167"/>
        <v>1</v>
      </c>
      <c r="K5249" s="941"/>
    </row>
    <row r="5250" spans="1:11" ht="25.5">
      <c r="A5250" s="15" t="s">
        <v>3210</v>
      </c>
      <c r="B5250" s="15" t="s">
        <v>2464</v>
      </c>
      <c r="C5250" s="768" t="s">
        <v>3277</v>
      </c>
      <c r="D5250" s="20" t="s">
        <v>17039</v>
      </c>
      <c r="E5250" s="826"/>
      <c r="F5250" s="800">
        <v>1</v>
      </c>
      <c r="G5250" s="819"/>
      <c r="H5250" s="774">
        <v>0</v>
      </c>
      <c r="I5250" s="819">
        <f t="shared" si="166"/>
        <v>0</v>
      </c>
      <c r="J5250" s="819">
        <f t="shared" si="167"/>
        <v>1</v>
      </c>
      <c r="K5250" s="941"/>
    </row>
    <row r="5251" spans="1:11" ht="25.5">
      <c r="A5251" s="15" t="s">
        <v>3210</v>
      </c>
      <c r="B5251" s="15" t="s">
        <v>2464</v>
      </c>
      <c r="C5251" s="768" t="s">
        <v>3278</v>
      </c>
      <c r="D5251" s="20" t="s">
        <v>15661</v>
      </c>
      <c r="E5251" s="826">
        <v>5428</v>
      </c>
      <c r="F5251" s="800">
        <v>4530</v>
      </c>
      <c r="G5251" s="819">
        <v>72</v>
      </c>
      <c r="H5251" s="774">
        <v>50</v>
      </c>
      <c r="I5251" s="819">
        <f t="shared" si="166"/>
        <v>5500</v>
      </c>
      <c r="J5251" s="819">
        <f t="shared" si="167"/>
        <v>4580</v>
      </c>
      <c r="K5251" s="941"/>
    </row>
    <row r="5252" spans="1:11" ht="25.5">
      <c r="A5252" s="15" t="s">
        <v>3210</v>
      </c>
      <c r="B5252" s="15" t="s">
        <v>2464</v>
      </c>
      <c r="C5252" s="768" t="s">
        <v>3279</v>
      </c>
      <c r="D5252" s="20" t="s">
        <v>17040</v>
      </c>
      <c r="E5252" s="826">
        <v>4</v>
      </c>
      <c r="F5252" s="800">
        <v>1</v>
      </c>
      <c r="G5252" s="819"/>
      <c r="H5252" s="774">
        <v>0</v>
      </c>
      <c r="I5252" s="819">
        <f t="shared" si="166"/>
        <v>4</v>
      </c>
      <c r="J5252" s="819">
        <f t="shared" si="167"/>
        <v>1</v>
      </c>
      <c r="K5252" s="941"/>
    </row>
    <row r="5253" spans="1:11" ht="25.5">
      <c r="A5253" s="15" t="s">
        <v>3210</v>
      </c>
      <c r="B5253" s="15" t="s">
        <v>2464</v>
      </c>
      <c r="C5253" s="768" t="s">
        <v>3280</v>
      </c>
      <c r="D5253" s="20" t="s">
        <v>17041</v>
      </c>
      <c r="E5253" s="826">
        <v>803</v>
      </c>
      <c r="F5253" s="800">
        <v>1</v>
      </c>
      <c r="G5253" s="819">
        <v>1</v>
      </c>
      <c r="H5253" s="774">
        <v>0</v>
      </c>
      <c r="I5253" s="819">
        <f t="shared" si="166"/>
        <v>804</v>
      </c>
      <c r="J5253" s="819">
        <f t="shared" si="167"/>
        <v>1</v>
      </c>
      <c r="K5253" s="941"/>
    </row>
    <row r="5254" spans="1:11" ht="38.25">
      <c r="A5254" s="15" t="s">
        <v>3210</v>
      </c>
      <c r="B5254" s="15" t="s">
        <v>2464</v>
      </c>
      <c r="C5254" s="768" t="s">
        <v>3281</v>
      </c>
      <c r="D5254" s="20" t="s">
        <v>17042</v>
      </c>
      <c r="E5254" s="826">
        <v>1740</v>
      </c>
      <c r="F5254" s="800">
        <v>3500</v>
      </c>
      <c r="G5254" s="819">
        <v>42</v>
      </c>
      <c r="H5254" s="774">
        <v>50</v>
      </c>
      <c r="I5254" s="819">
        <f t="shared" si="166"/>
        <v>1782</v>
      </c>
      <c r="J5254" s="819">
        <f t="shared" si="167"/>
        <v>3550</v>
      </c>
      <c r="K5254" s="941"/>
    </row>
    <row r="5255" spans="1:11" ht="25.5">
      <c r="A5255" s="15" t="s">
        <v>3210</v>
      </c>
      <c r="B5255" s="15" t="s">
        <v>2464</v>
      </c>
      <c r="C5255" s="768" t="s">
        <v>3282</v>
      </c>
      <c r="D5255" s="20" t="s">
        <v>17043</v>
      </c>
      <c r="E5255" s="826"/>
      <c r="F5255" s="800">
        <v>1</v>
      </c>
      <c r="G5255" s="819"/>
      <c r="H5255" s="774">
        <v>0</v>
      </c>
      <c r="I5255" s="819">
        <f t="shared" si="166"/>
        <v>0</v>
      </c>
      <c r="J5255" s="819">
        <f t="shared" si="167"/>
        <v>1</v>
      </c>
      <c r="K5255" s="941"/>
    </row>
    <row r="5256" spans="1:11" ht="25.5">
      <c r="A5256" s="15" t="s">
        <v>3210</v>
      </c>
      <c r="B5256" s="15" t="s">
        <v>2464</v>
      </c>
      <c r="C5256" s="768" t="s">
        <v>3283</v>
      </c>
      <c r="D5256" s="20" t="s">
        <v>17044</v>
      </c>
      <c r="E5256" s="826"/>
      <c r="F5256" s="800">
        <v>1</v>
      </c>
      <c r="G5256" s="819"/>
      <c r="H5256" s="774">
        <v>0</v>
      </c>
      <c r="I5256" s="819">
        <f t="shared" si="166"/>
        <v>0</v>
      </c>
      <c r="J5256" s="819">
        <f t="shared" si="167"/>
        <v>1</v>
      </c>
      <c r="K5256" s="941"/>
    </row>
    <row r="5257" spans="1:11" ht="25.5">
      <c r="A5257" s="15" t="s">
        <v>3210</v>
      </c>
      <c r="B5257" s="15" t="s">
        <v>2464</v>
      </c>
      <c r="C5257" s="768" t="s">
        <v>3284</v>
      </c>
      <c r="D5257" s="20" t="s">
        <v>17045</v>
      </c>
      <c r="E5257" s="826"/>
      <c r="F5257" s="800">
        <v>1</v>
      </c>
      <c r="G5257" s="819"/>
      <c r="H5257" s="774">
        <v>0</v>
      </c>
      <c r="I5257" s="819">
        <f t="shared" si="166"/>
        <v>0</v>
      </c>
      <c r="J5257" s="819">
        <f t="shared" si="167"/>
        <v>1</v>
      </c>
      <c r="K5257" s="941"/>
    </row>
    <row r="5258" spans="1:11">
      <c r="A5258" s="15" t="s">
        <v>3210</v>
      </c>
      <c r="B5258" s="15" t="s">
        <v>2464</v>
      </c>
      <c r="C5258" s="768" t="s">
        <v>3285</v>
      </c>
      <c r="D5258" s="20" t="s">
        <v>17046</v>
      </c>
      <c r="E5258" s="826">
        <v>1085</v>
      </c>
      <c r="F5258" s="800">
        <v>1100</v>
      </c>
      <c r="G5258" s="819">
        <v>1</v>
      </c>
      <c r="H5258" s="774">
        <v>1</v>
      </c>
      <c r="I5258" s="819">
        <f t="shared" si="166"/>
        <v>1086</v>
      </c>
      <c r="J5258" s="819">
        <f t="shared" si="167"/>
        <v>1101</v>
      </c>
      <c r="K5258" s="941"/>
    </row>
    <row r="5259" spans="1:11">
      <c r="A5259" s="15" t="s">
        <v>3210</v>
      </c>
      <c r="B5259" s="15" t="s">
        <v>2464</v>
      </c>
      <c r="C5259" s="768" t="s">
        <v>3286</v>
      </c>
      <c r="D5259" s="20" t="s">
        <v>17047</v>
      </c>
      <c r="E5259" s="826"/>
      <c r="F5259" s="800">
        <v>450</v>
      </c>
      <c r="G5259" s="819"/>
      <c r="H5259" s="774">
        <v>1</v>
      </c>
      <c r="I5259" s="819">
        <f t="shared" si="166"/>
        <v>0</v>
      </c>
      <c r="J5259" s="819">
        <f t="shared" si="167"/>
        <v>451</v>
      </c>
      <c r="K5259" s="941"/>
    </row>
    <row r="5260" spans="1:11" ht="25.5">
      <c r="A5260" s="15" t="s">
        <v>3210</v>
      </c>
      <c r="B5260" s="15" t="s">
        <v>2464</v>
      </c>
      <c r="C5260" s="768" t="s">
        <v>3287</v>
      </c>
      <c r="D5260" s="20" t="s">
        <v>17048</v>
      </c>
      <c r="E5260" s="826"/>
      <c r="F5260" s="800">
        <v>1</v>
      </c>
      <c r="G5260" s="819"/>
      <c r="H5260" s="774">
        <v>0</v>
      </c>
      <c r="I5260" s="819">
        <f t="shared" si="166"/>
        <v>0</v>
      </c>
      <c r="J5260" s="819">
        <f t="shared" si="167"/>
        <v>1</v>
      </c>
      <c r="K5260" s="941"/>
    </row>
    <row r="5261" spans="1:11" ht="25.5">
      <c r="A5261" s="15" t="s">
        <v>3210</v>
      </c>
      <c r="B5261" s="15" t="s">
        <v>2464</v>
      </c>
      <c r="C5261" s="768" t="s">
        <v>3288</v>
      </c>
      <c r="D5261" s="20" t="s">
        <v>17049</v>
      </c>
      <c r="E5261" s="826">
        <v>159</v>
      </c>
      <c r="F5261" s="800">
        <v>310</v>
      </c>
      <c r="G5261" s="819"/>
      <c r="H5261" s="774">
        <v>0</v>
      </c>
      <c r="I5261" s="819">
        <f t="shared" si="166"/>
        <v>159</v>
      </c>
      <c r="J5261" s="819">
        <f t="shared" si="167"/>
        <v>310</v>
      </c>
      <c r="K5261" s="941"/>
    </row>
    <row r="5262" spans="1:11" ht="25.5">
      <c r="A5262" s="15" t="s">
        <v>3210</v>
      </c>
      <c r="B5262" s="15" t="s">
        <v>2464</v>
      </c>
      <c r="C5262" s="768" t="s">
        <v>3289</v>
      </c>
      <c r="D5262" s="20" t="s">
        <v>17050</v>
      </c>
      <c r="E5262" s="826"/>
      <c r="F5262" s="800">
        <v>1</v>
      </c>
      <c r="G5262" s="819"/>
      <c r="H5262" s="774">
        <v>0</v>
      </c>
      <c r="I5262" s="819">
        <f t="shared" si="166"/>
        <v>0</v>
      </c>
      <c r="J5262" s="819">
        <f t="shared" si="167"/>
        <v>1</v>
      </c>
      <c r="K5262" s="941"/>
    </row>
    <row r="5263" spans="1:11" ht="25.5">
      <c r="A5263" s="15" t="s">
        <v>3210</v>
      </c>
      <c r="B5263" s="15" t="s">
        <v>2464</v>
      </c>
      <c r="C5263" s="768" t="s">
        <v>3290</v>
      </c>
      <c r="D5263" s="20" t="s">
        <v>15662</v>
      </c>
      <c r="E5263" s="826"/>
      <c r="F5263" s="800">
        <v>1</v>
      </c>
      <c r="G5263" s="819"/>
      <c r="H5263" s="774">
        <v>0</v>
      </c>
      <c r="I5263" s="819">
        <f t="shared" si="166"/>
        <v>0</v>
      </c>
      <c r="J5263" s="819">
        <f t="shared" si="167"/>
        <v>1</v>
      </c>
      <c r="K5263" s="941"/>
    </row>
    <row r="5264" spans="1:11" ht="25.5">
      <c r="A5264" s="15" t="s">
        <v>3210</v>
      </c>
      <c r="B5264" s="15" t="s">
        <v>2464</v>
      </c>
      <c r="C5264" s="768" t="s">
        <v>3291</v>
      </c>
      <c r="D5264" s="20" t="s">
        <v>17051</v>
      </c>
      <c r="E5264" s="826"/>
      <c r="F5264" s="800">
        <v>1</v>
      </c>
      <c r="G5264" s="819"/>
      <c r="H5264" s="774">
        <v>0</v>
      </c>
      <c r="I5264" s="819">
        <f t="shared" si="166"/>
        <v>0</v>
      </c>
      <c r="J5264" s="819">
        <f t="shared" si="167"/>
        <v>1</v>
      </c>
      <c r="K5264" s="941"/>
    </row>
    <row r="5265" spans="1:11" ht="25.5">
      <c r="A5265" s="15" t="s">
        <v>3210</v>
      </c>
      <c r="B5265" s="15" t="s">
        <v>2464</v>
      </c>
      <c r="C5265" s="768" t="s">
        <v>3292</v>
      </c>
      <c r="D5265" s="20" t="s">
        <v>17052</v>
      </c>
      <c r="E5265" s="826"/>
      <c r="F5265" s="800">
        <v>1</v>
      </c>
      <c r="G5265" s="819"/>
      <c r="H5265" s="774">
        <v>0</v>
      </c>
      <c r="I5265" s="819">
        <f t="shared" si="166"/>
        <v>0</v>
      </c>
      <c r="J5265" s="819">
        <f t="shared" si="167"/>
        <v>1</v>
      </c>
      <c r="K5265" s="941"/>
    </row>
    <row r="5266" spans="1:11" ht="25.5">
      <c r="A5266" s="15" t="s">
        <v>3210</v>
      </c>
      <c r="B5266" s="15" t="s">
        <v>2464</v>
      </c>
      <c r="C5266" s="768" t="s">
        <v>3293</v>
      </c>
      <c r="D5266" s="20" t="s">
        <v>17053</v>
      </c>
      <c r="E5266" s="826"/>
      <c r="F5266" s="800">
        <v>1</v>
      </c>
      <c r="G5266" s="819"/>
      <c r="H5266" s="774">
        <v>0</v>
      </c>
      <c r="I5266" s="819">
        <f t="shared" si="166"/>
        <v>0</v>
      </c>
      <c r="J5266" s="819">
        <f t="shared" si="167"/>
        <v>1</v>
      </c>
      <c r="K5266" s="941"/>
    </row>
    <row r="5267" spans="1:11" ht="25.5">
      <c r="A5267" s="15" t="s">
        <v>3210</v>
      </c>
      <c r="B5267" s="15" t="s">
        <v>2464</v>
      </c>
      <c r="C5267" s="768" t="s">
        <v>3294</v>
      </c>
      <c r="D5267" s="20" t="s">
        <v>17054</v>
      </c>
      <c r="E5267" s="826"/>
      <c r="F5267" s="800">
        <v>1</v>
      </c>
      <c r="G5267" s="819"/>
      <c r="H5267" s="774">
        <v>0</v>
      </c>
      <c r="I5267" s="819">
        <f t="shared" si="166"/>
        <v>0</v>
      </c>
      <c r="J5267" s="819">
        <f t="shared" si="167"/>
        <v>1</v>
      </c>
      <c r="K5267" s="941"/>
    </row>
    <row r="5268" spans="1:11" ht="25.5">
      <c r="A5268" s="15" t="s">
        <v>3210</v>
      </c>
      <c r="B5268" s="15" t="s">
        <v>2464</v>
      </c>
      <c r="C5268" s="768" t="s">
        <v>3295</v>
      </c>
      <c r="D5268" s="20" t="s">
        <v>17055</v>
      </c>
      <c r="E5268" s="826"/>
      <c r="F5268" s="800">
        <v>1</v>
      </c>
      <c r="G5268" s="819"/>
      <c r="H5268" s="774">
        <v>0</v>
      </c>
      <c r="I5268" s="819">
        <f t="shared" si="166"/>
        <v>0</v>
      </c>
      <c r="J5268" s="819">
        <f t="shared" si="167"/>
        <v>1</v>
      </c>
      <c r="K5268" s="941"/>
    </row>
    <row r="5269" spans="1:11" ht="25.5">
      <c r="A5269" s="15" t="s">
        <v>3210</v>
      </c>
      <c r="B5269" s="15" t="s">
        <v>2464</v>
      </c>
      <c r="C5269" s="768" t="s">
        <v>3296</v>
      </c>
      <c r="D5269" s="20" t="s">
        <v>17056</v>
      </c>
      <c r="E5269" s="826"/>
      <c r="F5269" s="800">
        <v>1</v>
      </c>
      <c r="G5269" s="819"/>
      <c r="H5269" s="774">
        <v>0</v>
      </c>
      <c r="I5269" s="819">
        <f t="shared" si="166"/>
        <v>0</v>
      </c>
      <c r="J5269" s="819">
        <f t="shared" si="167"/>
        <v>1</v>
      </c>
      <c r="K5269" s="941"/>
    </row>
    <row r="5270" spans="1:11" ht="25.5">
      <c r="A5270" s="15" t="s">
        <v>3210</v>
      </c>
      <c r="B5270" s="15" t="s">
        <v>2464</v>
      </c>
      <c r="C5270" s="768" t="s">
        <v>3297</v>
      </c>
      <c r="D5270" s="20" t="s">
        <v>17057</v>
      </c>
      <c r="E5270" s="826"/>
      <c r="F5270" s="800">
        <v>1</v>
      </c>
      <c r="G5270" s="819"/>
      <c r="H5270" s="774">
        <v>0</v>
      </c>
      <c r="I5270" s="819">
        <f t="shared" si="166"/>
        <v>0</v>
      </c>
      <c r="J5270" s="819">
        <f t="shared" si="167"/>
        <v>1</v>
      </c>
      <c r="K5270" s="941"/>
    </row>
    <row r="5271" spans="1:11" ht="25.5">
      <c r="A5271" s="15" t="s">
        <v>3210</v>
      </c>
      <c r="B5271" s="15" t="s">
        <v>2464</v>
      </c>
      <c r="C5271" s="768" t="s">
        <v>3298</v>
      </c>
      <c r="D5271" s="20" t="s">
        <v>17058</v>
      </c>
      <c r="E5271" s="826"/>
      <c r="F5271" s="800">
        <v>1</v>
      </c>
      <c r="G5271" s="819"/>
      <c r="H5271" s="774">
        <v>0</v>
      </c>
      <c r="I5271" s="819">
        <f t="shared" ref="I5271:I5334" si="168">E5271+G5271</f>
        <v>0</v>
      </c>
      <c r="J5271" s="819">
        <f t="shared" ref="J5271:J5334" si="169">F5271+H5271</f>
        <v>1</v>
      </c>
      <c r="K5271" s="941"/>
    </row>
    <row r="5272" spans="1:11" ht="25.5">
      <c r="A5272" s="15" t="s">
        <v>3210</v>
      </c>
      <c r="B5272" s="15" t="s">
        <v>2464</v>
      </c>
      <c r="C5272" s="768" t="s">
        <v>3299</v>
      </c>
      <c r="D5272" s="20" t="s">
        <v>17059</v>
      </c>
      <c r="E5272" s="826"/>
      <c r="F5272" s="800">
        <v>1</v>
      </c>
      <c r="G5272" s="819"/>
      <c r="H5272" s="774">
        <v>0</v>
      </c>
      <c r="I5272" s="819">
        <f t="shared" si="168"/>
        <v>0</v>
      </c>
      <c r="J5272" s="819">
        <f t="shared" si="169"/>
        <v>1</v>
      </c>
      <c r="K5272" s="941"/>
    </row>
    <row r="5273" spans="1:11" ht="25.5">
      <c r="A5273" s="15" t="s">
        <v>3210</v>
      </c>
      <c r="B5273" s="15" t="s">
        <v>2464</v>
      </c>
      <c r="C5273" s="768" t="s">
        <v>3300</v>
      </c>
      <c r="D5273" s="20" t="s">
        <v>17060</v>
      </c>
      <c r="E5273" s="826"/>
      <c r="F5273" s="800">
        <v>1</v>
      </c>
      <c r="G5273" s="819"/>
      <c r="H5273" s="774">
        <v>0</v>
      </c>
      <c r="I5273" s="819">
        <f t="shared" si="168"/>
        <v>0</v>
      </c>
      <c r="J5273" s="819">
        <f t="shared" si="169"/>
        <v>1</v>
      </c>
      <c r="K5273" s="941"/>
    </row>
    <row r="5274" spans="1:11" ht="25.5">
      <c r="A5274" s="15" t="s">
        <v>3210</v>
      </c>
      <c r="B5274" s="15" t="s">
        <v>2464</v>
      </c>
      <c r="C5274" s="768" t="s">
        <v>3301</v>
      </c>
      <c r="D5274" s="20" t="s">
        <v>17061</v>
      </c>
      <c r="E5274" s="826"/>
      <c r="F5274" s="800">
        <v>1</v>
      </c>
      <c r="G5274" s="819"/>
      <c r="H5274" s="774">
        <v>0</v>
      </c>
      <c r="I5274" s="819">
        <f t="shared" si="168"/>
        <v>0</v>
      </c>
      <c r="J5274" s="819">
        <f t="shared" si="169"/>
        <v>1</v>
      </c>
      <c r="K5274" s="941"/>
    </row>
    <row r="5275" spans="1:11" ht="25.5">
      <c r="A5275" s="15" t="s">
        <v>3210</v>
      </c>
      <c r="B5275" s="15" t="s">
        <v>2464</v>
      </c>
      <c r="C5275" s="768" t="s">
        <v>3302</v>
      </c>
      <c r="D5275" s="20" t="s">
        <v>17062</v>
      </c>
      <c r="E5275" s="826"/>
      <c r="F5275" s="800">
        <v>1</v>
      </c>
      <c r="G5275" s="819"/>
      <c r="H5275" s="774">
        <v>0</v>
      </c>
      <c r="I5275" s="819">
        <f t="shared" si="168"/>
        <v>0</v>
      </c>
      <c r="J5275" s="819">
        <f t="shared" si="169"/>
        <v>1</v>
      </c>
      <c r="K5275" s="941"/>
    </row>
    <row r="5276" spans="1:11">
      <c r="A5276" s="15" t="s">
        <v>3210</v>
      </c>
      <c r="B5276" s="15" t="s">
        <v>2464</v>
      </c>
      <c r="C5276" s="768" t="s">
        <v>3303</v>
      </c>
      <c r="D5276" s="20" t="s">
        <v>17063</v>
      </c>
      <c r="E5276" s="826">
        <v>602</v>
      </c>
      <c r="F5276" s="800">
        <v>350</v>
      </c>
      <c r="G5276" s="819">
        <v>1</v>
      </c>
      <c r="H5276" s="774">
        <v>0</v>
      </c>
      <c r="I5276" s="819">
        <f t="shared" si="168"/>
        <v>603</v>
      </c>
      <c r="J5276" s="819">
        <f t="shared" si="169"/>
        <v>350</v>
      </c>
      <c r="K5276" s="941"/>
    </row>
    <row r="5277" spans="1:11">
      <c r="A5277" s="15" t="s">
        <v>3210</v>
      </c>
      <c r="B5277" s="15" t="s">
        <v>2464</v>
      </c>
      <c r="C5277" s="768" t="s">
        <v>3304</v>
      </c>
      <c r="D5277" s="20" t="s">
        <v>17064</v>
      </c>
      <c r="E5277" s="826">
        <v>602</v>
      </c>
      <c r="F5277" s="800">
        <v>350</v>
      </c>
      <c r="G5277" s="819">
        <v>1</v>
      </c>
      <c r="H5277" s="774">
        <v>0</v>
      </c>
      <c r="I5277" s="819">
        <f t="shared" si="168"/>
        <v>603</v>
      </c>
      <c r="J5277" s="819">
        <f t="shared" si="169"/>
        <v>350</v>
      </c>
      <c r="K5277" s="941"/>
    </row>
    <row r="5278" spans="1:11">
      <c r="A5278" s="15" t="s">
        <v>3210</v>
      </c>
      <c r="B5278" s="15" t="s">
        <v>2464</v>
      </c>
      <c r="C5278" s="768" t="s">
        <v>3305</v>
      </c>
      <c r="D5278" s="20" t="s">
        <v>17065</v>
      </c>
      <c r="E5278" s="826">
        <v>602</v>
      </c>
      <c r="F5278" s="800">
        <v>350</v>
      </c>
      <c r="G5278" s="819">
        <v>1</v>
      </c>
      <c r="H5278" s="774">
        <v>0</v>
      </c>
      <c r="I5278" s="819">
        <f t="shared" si="168"/>
        <v>603</v>
      </c>
      <c r="J5278" s="819">
        <f t="shared" si="169"/>
        <v>350</v>
      </c>
      <c r="K5278" s="941"/>
    </row>
    <row r="5279" spans="1:11">
      <c r="A5279" s="15" t="s">
        <v>3210</v>
      </c>
      <c r="B5279" s="15" t="s">
        <v>2464</v>
      </c>
      <c r="C5279" s="768" t="s">
        <v>3306</v>
      </c>
      <c r="D5279" s="20" t="s">
        <v>17066</v>
      </c>
      <c r="E5279" s="826">
        <v>602</v>
      </c>
      <c r="F5279" s="800">
        <v>350</v>
      </c>
      <c r="G5279" s="819">
        <v>1</v>
      </c>
      <c r="H5279" s="774">
        <v>0</v>
      </c>
      <c r="I5279" s="819">
        <f t="shared" si="168"/>
        <v>603</v>
      </c>
      <c r="J5279" s="819">
        <f t="shared" si="169"/>
        <v>350</v>
      </c>
      <c r="K5279" s="941"/>
    </row>
    <row r="5280" spans="1:11">
      <c r="A5280" s="15" t="s">
        <v>3210</v>
      </c>
      <c r="B5280" s="15" t="s">
        <v>2464</v>
      </c>
      <c r="C5280" s="768" t="s">
        <v>3307</v>
      </c>
      <c r="D5280" s="20" t="s">
        <v>17067</v>
      </c>
      <c r="E5280" s="826">
        <v>602</v>
      </c>
      <c r="F5280" s="800">
        <v>350</v>
      </c>
      <c r="G5280" s="819">
        <v>1</v>
      </c>
      <c r="H5280" s="774">
        <v>0</v>
      </c>
      <c r="I5280" s="819">
        <f t="shared" si="168"/>
        <v>603</v>
      </c>
      <c r="J5280" s="819">
        <f t="shared" si="169"/>
        <v>350</v>
      </c>
      <c r="K5280" s="941"/>
    </row>
    <row r="5281" spans="1:11">
      <c r="A5281" s="15" t="s">
        <v>3210</v>
      </c>
      <c r="B5281" s="15" t="s">
        <v>2464</v>
      </c>
      <c r="C5281" s="768" t="s">
        <v>3308</v>
      </c>
      <c r="D5281" s="20" t="s">
        <v>17068</v>
      </c>
      <c r="E5281" s="826">
        <v>602</v>
      </c>
      <c r="F5281" s="800">
        <v>350</v>
      </c>
      <c r="G5281" s="819">
        <v>1</v>
      </c>
      <c r="H5281" s="774">
        <v>0</v>
      </c>
      <c r="I5281" s="819">
        <f t="shared" si="168"/>
        <v>603</v>
      </c>
      <c r="J5281" s="819">
        <f t="shared" si="169"/>
        <v>350</v>
      </c>
      <c r="K5281" s="941"/>
    </row>
    <row r="5282" spans="1:11">
      <c r="A5282" s="15" t="s">
        <v>3210</v>
      </c>
      <c r="B5282" s="15" t="s">
        <v>2464</v>
      </c>
      <c r="C5282" s="768" t="s">
        <v>3309</v>
      </c>
      <c r="D5282" s="20" t="s">
        <v>17069</v>
      </c>
      <c r="E5282" s="826">
        <v>602</v>
      </c>
      <c r="F5282" s="800">
        <v>350</v>
      </c>
      <c r="G5282" s="819">
        <v>1</v>
      </c>
      <c r="H5282" s="774">
        <v>0</v>
      </c>
      <c r="I5282" s="819">
        <f t="shared" si="168"/>
        <v>603</v>
      </c>
      <c r="J5282" s="819">
        <f t="shared" si="169"/>
        <v>350</v>
      </c>
      <c r="K5282" s="941"/>
    </row>
    <row r="5283" spans="1:11" ht="38.25">
      <c r="A5283" s="15" t="s">
        <v>3210</v>
      </c>
      <c r="B5283" s="15" t="s">
        <v>2464</v>
      </c>
      <c r="C5283" s="768" t="s">
        <v>3310</v>
      </c>
      <c r="D5283" s="20" t="s">
        <v>17070</v>
      </c>
      <c r="E5283" s="826">
        <v>602</v>
      </c>
      <c r="F5283" s="800">
        <v>350</v>
      </c>
      <c r="G5283" s="819">
        <v>1</v>
      </c>
      <c r="H5283" s="774">
        <v>0</v>
      </c>
      <c r="I5283" s="819">
        <f t="shared" si="168"/>
        <v>603</v>
      </c>
      <c r="J5283" s="819">
        <f t="shared" si="169"/>
        <v>350</v>
      </c>
      <c r="K5283" s="941"/>
    </row>
    <row r="5284" spans="1:11" ht="38.25">
      <c r="A5284" s="15" t="s">
        <v>3210</v>
      </c>
      <c r="B5284" s="15" t="s">
        <v>2464</v>
      </c>
      <c r="C5284" s="768" t="s">
        <v>3311</v>
      </c>
      <c r="D5284" s="20" t="s">
        <v>17071</v>
      </c>
      <c r="E5284" s="826"/>
      <c r="F5284" s="800">
        <v>1</v>
      </c>
      <c r="G5284" s="819"/>
      <c r="H5284" s="774">
        <v>0</v>
      </c>
      <c r="I5284" s="819">
        <f t="shared" si="168"/>
        <v>0</v>
      </c>
      <c r="J5284" s="819">
        <f t="shared" si="169"/>
        <v>1</v>
      </c>
      <c r="K5284" s="941"/>
    </row>
    <row r="5285" spans="1:11" ht="25.5">
      <c r="A5285" s="15" t="s">
        <v>3210</v>
      </c>
      <c r="B5285" s="15" t="s">
        <v>2464</v>
      </c>
      <c r="C5285" s="768" t="s">
        <v>3312</v>
      </c>
      <c r="D5285" s="20" t="s">
        <v>17072</v>
      </c>
      <c r="E5285" s="826">
        <v>602</v>
      </c>
      <c r="F5285" s="800">
        <v>350</v>
      </c>
      <c r="G5285" s="819">
        <v>1</v>
      </c>
      <c r="H5285" s="774">
        <v>0</v>
      </c>
      <c r="I5285" s="819">
        <f t="shared" si="168"/>
        <v>603</v>
      </c>
      <c r="J5285" s="819">
        <f t="shared" si="169"/>
        <v>350</v>
      </c>
      <c r="K5285" s="941"/>
    </row>
    <row r="5286" spans="1:11" ht="38.25">
      <c r="A5286" s="15" t="s">
        <v>3210</v>
      </c>
      <c r="B5286" s="15" t="s">
        <v>2464</v>
      </c>
      <c r="C5286" s="768" t="s">
        <v>3313</v>
      </c>
      <c r="D5286" s="20" t="s">
        <v>17073</v>
      </c>
      <c r="E5286" s="826">
        <v>602</v>
      </c>
      <c r="F5286" s="800">
        <v>350</v>
      </c>
      <c r="G5286" s="819">
        <v>1</v>
      </c>
      <c r="H5286" s="774">
        <v>0</v>
      </c>
      <c r="I5286" s="819">
        <f t="shared" si="168"/>
        <v>603</v>
      </c>
      <c r="J5286" s="819">
        <f t="shared" si="169"/>
        <v>350</v>
      </c>
      <c r="K5286" s="941"/>
    </row>
    <row r="5287" spans="1:11" ht="25.5">
      <c r="A5287" s="15" t="s">
        <v>3210</v>
      </c>
      <c r="B5287" s="15" t="s">
        <v>2464</v>
      </c>
      <c r="C5287" s="768" t="s">
        <v>3314</v>
      </c>
      <c r="D5287" s="20" t="s">
        <v>17074</v>
      </c>
      <c r="E5287" s="826"/>
      <c r="F5287" s="800">
        <v>1</v>
      </c>
      <c r="G5287" s="819"/>
      <c r="H5287" s="774">
        <v>0</v>
      </c>
      <c r="I5287" s="819">
        <f t="shared" si="168"/>
        <v>0</v>
      </c>
      <c r="J5287" s="819">
        <f t="shared" si="169"/>
        <v>1</v>
      </c>
      <c r="K5287" s="941"/>
    </row>
    <row r="5288" spans="1:11" ht="38.25">
      <c r="A5288" s="15" t="s">
        <v>3210</v>
      </c>
      <c r="B5288" s="15" t="s">
        <v>2464</v>
      </c>
      <c r="C5288" s="768" t="s">
        <v>3315</v>
      </c>
      <c r="D5288" s="20" t="s">
        <v>17075</v>
      </c>
      <c r="E5288" s="826"/>
      <c r="F5288" s="800">
        <v>1</v>
      </c>
      <c r="G5288" s="819"/>
      <c r="H5288" s="774">
        <v>0</v>
      </c>
      <c r="I5288" s="819">
        <f t="shared" si="168"/>
        <v>0</v>
      </c>
      <c r="J5288" s="819">
        <f t="shared" si="169"/>
        <v>1</v>
      </c>
      <c r="K5288" s="941"/>
    </row>
    <row r="5289" spans="1:11" ht="25.5">
      <c r="A5289" s="15" t="s">
        <v>3210</v>
      </c>
      <c r="B5289" s="15" t="s">
        <v>2464</v>
      </c>
      <c r="C5289" s="768" t="s">
        <v>3316</v>
      </c>
      <c r="D5289" s="20" t="s">
        <v>17076</v>
      </c>
      <c r="E5289" s="826">
        <v>602</v>
      </c>
      <c r="F5289" s="800">
        <v>350</v>
      </c>
      <c r="G5289" s="819">
        <v>1</v>
      </c>
      <c r="H5289" s="774">
        <v>0</v>
      </c>
      <c r="I5289" s="819">
        <f t="shared" si="168"/>
        <v>603</v>
      </c>
      <c r="J5289" s="819">
        <f t="shared" si="169"/>
        <v>350</v>
      </c>
      <c r="K5289" s="941"/>
    </row>
    <row r="5290" spans="1:11" ht="25.5">
      <c r="A5290" s="15" t="s">
        <v>3210</v>
      </c>
      <c r="B5290" s="15" t="s">
        <v>2464</v>
      </c>
      <c r="C5290" s="768" t="s">
        <v>3317</v>
      </c>
      <c r="D5290" s="20" t="s">
        <v>17077</v>
      </c>
      <c r="E5290" s="826">
        <v>602</v>
      </c>
      <c r="F5290" s="800">
        <v>350</v>
      </c>
      <c r="G5290" s="819">
        <v>1</v>
      </c>
      <c r="H5290" s="774">
        <v>0</v>
      </c>
      <c r="I5290" s="819">
        <f t="shared" si="168"/>
        <v>603</v>
      </c>
      <c r="J5290" s="819">
        <f t="shared" si="169"/>
        <v>350</v>
      </c>
      <c r="K5290" s="941"/>
    </row>
    <row r="5291" spans="1:11" ht="25.5">
      <c r="A5291" s="15" t="s">
        <v>3210</v>
      </c>
      <c r="B5291" s="15" t="s">
        <v>2464</v>
      </c>
      <c r="C5291" s="768" t="s">
        <v>3318</v>
      </c>
      <c r="D5291" s="20" t="s">
        <v>17078</v>
      </c>
      <c r="E5291" s="826">
        <v>602</v>
      </c>
      <c r="F5291" s="800">
        <v>350</v>
      </c>
      <c r="G5291" s="819">
        <v>1</v>
      </c>
      <c r="H5291" s="774">
        <v>0</v>
      </c>
      <c r="I5291" s="819">
        <f t="shared" si="168"/>
        <v>603</v>
      </c>
      <c r="J5291" s="819">
        <f t="shared" si="169"/>
        <v>350</v>
      </c>
      <c r="K5291" s="941"/>
    </row>
    <row r="5292" spans="1:11" ht="25.5">
      <c r="A5292" s="15" t="s">
        <v>3210</v>
      </c>
      <c r="B5292" s="15" t="s">
        <v>2464</v>
      </c>
      <c r="C5292" s="768" t="s">
        <v>3319</v>
      </c>
      <c r="D5292" s="20" t="s">
        <v>17079</v>
      </c>
      <c r="E5292" s="826">
        <v>602</v>
      </c>
      <c r="F5292" s="800">
        <v>350</v>
      </c>
      <c r="G5292" s="819">
        <v>1</v>
      </c>
      <c r="H5292" s="774">
        <v>0</v>
      </c>
      <c r="I5292" s="819">
        <f t="shared" si="168"/>
        <v>603</v>
      </c>
      <c r="J5292" s="819">
        <f t="shared" si="169"/>
        <v>350</v>
      </c>
      <c r="K5292" s="941"/>
    </row>
    <row r="5293" spans="1:11" ht="25.5">
      <c r="A5293" s="15" t="s">
        <v>3210</v>
      </c>
      <c r="B5293" s="15" t="s">
        <v>2464</v>
      </c>
      <c r="C5293" s="768" t="s">
        <v>3320</v>
      </c>
      <c r="D5293" s="20" t="s">
        <v>17080</v>
      </c>
      <c r="E5293" s="826"/>
      <c r="F5293" s="800">
        <v>1</v>
      </c>
      <c r="G5293" s="819"/>
      <c r="H5293" s="774">
        <v>0</v>
      </c>
      <c r="I5293" s="819">
        <f t="shared" si="168"/>
        <v>0</v>
      </c>
      <c r="J5293" s="819">
        <f t="shared" si="169"/>
        <v>1</v>
      </c>
      <c r="K5293" s="941"/>
    </row>
    <row r="5294" spans="1:11" ht="38.25">
      <c r="A5294" s="15" t="s">
        <v>3210</v>
      </c>
      <c r="B5294" s="15" t="s">
        <v>2464</v>
      </c>
      <c r="C5294" s="768" t="s">
        <v>3321</v>
      </c>
      <c r="D5294" s="20" t="s">
        <v>17081</v>
      </c>
      <c r="E5294" s="826">
        <v>4023</v>
      </c>
      <c r="F5294" s="800">
        <v>4280</v>
      </c>
      <c r="G5294" s="819">
        <v>2</v>
      </c>
      <c r="H5294" s="774">
        <v>5</v>
      </c>
      <c r="I5294" s="819">
        <f t="shared" si="168"/>
        <v>4025</v>
      </c>
      <c r="J5294" s="819">
        <f t="shared" si="169"/>
        <v>4285</v>
      </c>
      <c r="K5294" s="941"/>
    </row>
    <row r="5295" spans="1:11" ht="25.5">
      <c r="A5295" s="15" t="s">
        <v>3210</v>
      </c>
      <c r="B5295" s="15" t="s">
        <v>2464</v>
      </c>
      <c r="C5295" s="768" t="s">
        <v>3322</v>
      </c>
      <c r="D5295" s="20" t="s">
        <v>17082</v>
      </c>
      <c r="E5295" s="826">
        <v>6580</v>
      </c>
      <c r="F5295" s="800">
        <v>1200</v>
      </c>
      <c r="G5295" s="819">
        <v>4716</v>
      </c>
      <c r="H5295" s="774">
        <v>4510</v>
      </c>
      <c r="I5295" s="819">
        <f t="shared" si="168"/>
        <v>11296</v>
      </c>
      <c r="J5295" s="819">
        <f t="shared" si="169"/>
        <v>5710</v>
      </c>
      <c r="K5295" s="941"/>
    </row>
    <row r="5296" spans="1:11" ht="25.5">
      <c r="A5296" s="15" t="s">
        <v>3210</v>
      </c>
      <c r="B5296" s="15" t="s">
        <v>2464</v>
      </c>
      <c r="C5296" s="768" t="s">
        <v>3323</v>
      </c>
      <c r="D5296" s="20" t="s">
        <v>17083</v>
      </c>
      <c r="E5296" s="826"/>
      <c r="F5296" s="800">
        <v>1</v>
      </c>
      <c r="G5296" s="819"/>
      <c r="H5296" s="774">
        <v>0</v>
      </c>
      <c r="I5296" s="819">
        <f t="shared" si="168"/>
        <v>0</v>
      </c>
      <c r="J5296" s="819">
        <f t="shared" si="169"/>
        <v>1</v>
      </c>
      <c r="K5296" s="941"/>
    </row>
    <row r="5297" spans="1:11">
      <c r="A5297" s="15" t="s">
        <v>3210</v>
      </c>
      <c r="B5297" s="15" t="s">
        <v>2464</v>
      </c>
      <c r="C5297" s="768" t="s">
        <v>3324</v>
      </c>
      <c r="D5297" s="20" t="s">
        <v>17084</v>
      </c>
      <c r="E5297" s="826"/>
      <c r="F5297" s="800">
        <v>1</v>
      </c>
      <c r="G5297" s="819"/>
      <c r="H5297" s="774">
        <v>0</v>
      </c>
      <c r="I5297" s="819">
        <f t="shared" si="168"/>
        <v>0</v>
      </c>
      <c r="J5297" s="819">
        <f t="shared" si="169"/>
        <v>1</v>
      </c>
      <c r="K5297" s="941"/>
    </row>
    <row r="5298" spans="1:11" ht="25.5">
      <c r="A5298" s="15" t="s">
        <v>3210</v>
      </c>
      <c r="B5298" s="15" t="s">
        <v>2464</v>
      </c>
      <c r="C5298" s="768" t="s">
        <v>3325</v>
      </c>
      <c r="D5298" s="20" t="s">
        <v>17085</v>
      </c>
      <c r="E5298" s="826"/>
      <c r="F5298" s="800">
        <v>1</v>
      </c>
      <c r="G5298" s="819"/>
      <c r="H5298" s="774">
        <v>0</v>
      </c>
      <c r="I5298" s="819">
        <f t="shared" si="168"/>
        <v>0</v>
      </c>
      <c r="J5298" s="819">
        <f t="shared" si="169"/>
        <v>1</v>
      </c>
      <c r="K5298" s="941"/>
    </row>
    <row r="5299" spans="1:11">
      <c r="A5299" s="15" t="s">
        <v>3210</v>
      </c>
      <c r="B5299" s="15" t="s">
        <v>2464</v>
      </c>
      <c r="C5299" s="768" t="s">
        <v>3326</v>
      </c>
      <c r="D5299" s="20" t="s">
        <v>17086</v>
      </c>
      <c r="E5299" s="826"/>
      <c r="F5299" s="800">
        <v>1</v>
      </c>
      <c r="G5299" s="819"/>
      <c r="H5299" s="774">
        <v>0</v>
      </c>
      <c r="I5299" s="819">
        <f t="shared" si="168"/>
        <v>0</v>
      </c>
      <c r="J5299" s="819">
        <f t="shared" si="169"/>
        <v>1</v>
      </c>
      <c r="K5299" s="941"/>
    </row>
    <row r="5300" spans="1:11">
      <c r="A5300" s="15" t="s">
        <v>3210</v>
      </c>
      <c r="B5300" s="15" t="s">
        <v>2464</v>
      </c>
      <c r="C5300" s="768" t="s">
        <v>3327</v>
      </c>
      <c r="D5300" s="20" t="s">
        <v>17087</v>
      </c>
      <c r="E5300" s="826"/>
      <c r="F5300" s="800">
        <v>1</v>
      </c>
      <c r="G5300" s="819"/>
      <c r="H5300" s="774">
        <v>0</v>
      </c>
      <c r="I5300" s="819">
        <f t="shared" si="168"/>
        <v>0</v>
      </c>
      <c r="J5300" s="819">
        <f t="shared" si="169"/>
        <v>1</v>
      </c>
      <c r="K5300" s="941"/>
    </row>
    <row r="5301" spans="1:11" ht="25.5">
      <c r="A5301" s="15" t="s">
        <v>3210</v>
      </c>
      <c r="B5301" s="15" t="s">
        <v>2464</v>
      </c>
      <c r="C5301" s="768" t="s">
        <v>3328</v>
      </c>
      <c r="D5301" s="20" t="s">
        <v>17088</v>
      </c>
      <c r="E5301" s="826"/>
      <c r="F5301" s="800">
        <v>0</v>
      </c>
      <c r="G5301" s="819"/>
      <c r="H5301" s="774">
        <v>1</v>
      </c>
      <c r="I5301" s="819">
        <f t="shared" si="168"/>
        <v>0</v>
      </c>
      <c r="J5301" s="819">
        <f t="shared" si="169"/>
        <v>1</v>
      </c>
      <c r="K5301" s="941"/>
    </row>
    <row r="5302" spans="1:11">
      <c r="A5302" s="15" t="s">
        <v>3210</v>
      </c>
      <c r="B5302" s="15" t="s">
        <v>2464</v>
      </c>
      <c r="C5302" s="768" t="s">
        <v>3329</v>
      </c>
      <c r="D5302" s="20" t="s">
        <v>17089</v>
      </c>
      <c r="E5302" s="826">
        <v>16909</v>
      </c>
      <c r="F5302" s="800">
        <v>20000</v>
      </c>
      <c r="G5302" s="819">
        <v>1829</v>
      </c>
      <c r="H5302" s="774">
        <v>1500</v>
      </c>
      <c r="I5302" s="819">
        <f t="shared" si="168"/>
        <v>18738</v>
      </c>
      <c r="J5302" s="819">
        <f t="shared" si="169"/>
        <v>21500</v>
      </c>
      <c r="K5302" s="941"/>
    </row>
    <row r="5303" spans="1:11">
      <c r="A5303" s="15" t="s">
        <v>3210</v>
      </c>
      <c r="B5303" s="15" t="s">
        <v>2464</v>
      </c>
      <c r="C5303" s="768" t="s">
        <v>3330</v>
      </c>
      <c r="D5303" s="20" t="s">
        <v>4764</v>
      </c>
      <c r="E5303" s="826">
        <v>24997</v>
      </c>
      <c r="F5303" s="800">
        <v>26500</v>
      </c>
      <c r="G5303" s="819">
        <v>2241</v>
      </c>
      <c r="H5303" s="774">
        <v>2020</v>
      </c>
      <c r="I5303" s="819">
        <f t="shared" si="168"/>
        <v>27238</v>
      </c>
      <c r="J5303" s="819">
        <f t="shared" si="169"/>
        <v>28520</v>
      </c>
      <c r="K5303" s="941"/>
    </row>
    <row r="5304" spans="1:11">
      <c r="A5304" s="15" t="s">
        <v>3210</v>
      </c>
      <c r="B5304" s="15" t="s">
        <v>2464</v>
      </c>
      <c r="C5304" s="768" t="s">
        <v>3331</v>
      </c>
      <c r="D5304" s="20" t="s">
        <v>17090</v>
      </c>
      <c r="E5304" s="826">
        <v>35298</v>
      </c>
      <c r="F5304" s="800">
        <v>44120</v>
      </c>
      <c r="G5304" s="819">
        <v>4348</v>
      </c>
      <c r="H5304" s="774">
        <v>4500</v>
      </c>
      <c r="I5304" s="819">
        <f t="shared" si="168"/>
        <v>39646</v>
      </c>
      <c r="J5304" s="819">
        <f t="shared" si="169"/>
        <v>48620</v>
      </c>
      <c r="K5304" s="941"/>
    </row>
    <row r="5305" spans="1:11" ht="25.5">
      <c r="A5305" s="15" t="s">
        <v>3210</v>
      </c>
      <c r="B5305" s="15" t="s">
        <v>2464</v>
      </c>
      <c r="C5305" s="768" t="s">
        <v>3332</v>
      </c>
      <c r="D5305" s="20" t="s">
        <v>17091</v>
      </c>
      <c r="E5305" s="826">
        <v>3454</v>
      </c>
      <c r="F5305" s="800">
        <v>3900</v>
      </c>
      <c r="G5305" s="819">
        <v>1</v>
      </c>
      <c r="H5305" s="774">
        <v>5</v>
      </c>
      <c r="I5305" s="819">
        <f t="shared" si="168"/>
        <v>3455</v>
      </c>
      <c r="J5305" s="819">
        <f t="shared" si="169"/>
        <v>3905</v>
      </c>
      <c r="K5305" s="941"/>
    </row>
    <row r="5306" spans="1:11" ht="25.5">
      <c r="A5306" s="15" t="s">
        <v>3210</v>
      </c>
      <c r="B5306" s="15" t="s">
        <v>2464</v>
      </c>
      <c r="C5306" s="768" t="s">
        <v>2985</v>
      </c>
      <c r="D5306" s="20" t="s">
        <v>2986</v>
      </c>
      <c r="E5306" s="826">
        <v>4544</v>
      </c>
      <c r="F5306" s="800">
        <v>5000</v>
      </c>
      <c r="G5306" s="819">
        <v>2</v>
      </c>
      <c r="H5306" s="774">
        <v>5</v>
      </c>
      <c r="I5306" s="819">
        <f t="shared" si="168"/>
        <v>4546</v>
      </c>
      <c r="J5306" s="819">
        <f t="shared" si="169"/>
        <v>5005</v>
      </c>
      <c r="K5306" s="941"/>
    </row>
    <row r="5307" spans="1:11">
      <c r="A5307" s="15" t="s">
        <v>3210</v>
      </c>
      <c r="B5307" s="15" t="s">
        <v>2624</v>
      </c>
      <c r="C5307" s="768" t="s">
        <v>2476</v>
      </c>
      <c r="D5307" s="20" t="s">
        <v>16809</v>
      </c>
      <c r="E5307" s="826"/>
      <c r="F5307" s="800">
        <v>0</v>
      </c>
      <c r="G5307" s="819"/>
      <c r="H5307" s="774">
        <v>1</v>
      </c>
      <c r="I5307" s="819">
        <f t="shared" si="168"/>
        <v>0</v>
      </c>
      <c r="J5307" s="819">
        <f t="shared" si="169"/>
        <v>1</v>
      </c>
      <c r="K5307" s="941"/>
    </row>
    <row r="5308" spans="1:11">
      <c r="A5308" s="15" t="s">
        <v>3210</v>
      </c>
      <c r="B5308" s="15" t="s">
        <v>2624</v>
      </c>
      <c r="C5308" s="768" t="s">
        <v>2477</v>
      </c>
      <c r="D5308" s="20" t="s">
        <v>16810</v>
      </c>
      <c r="E5308" s="826"/>
      <c r="F5308" s="800">
        <v>0</v>
      </c>
      <c r="G5308" s="819"/>
      <c r="H5308" s="774">
        <v>1</v>
      </c>
      <c r="I5308" s="819">
        <f t="shared" si="168"/>
        <v>0</v>
      </c>
      <c r="J5308" s="819">
        <f t="shared" si="169"/>
        <v>1</v>
      </c>
      <c r="K5308" s="941"/>
    </row>
    <row r="5309" spans="1:11" ht="25.5">
      <c r="A5309" s="15" t="s">
        <v>3210</v>
      </c>
      <c r="B5309" s="15" t="s">
        <v>2624</v>
      </c>
      <c r="C5309" s="768" t="s">
        <v>3333</v>
      </c>
      <c r="D5309" s="20" t="s">
        <v>17092</v>
      </c>
      <c r="E5309" s="826"/>
      <c r="F5309" s="800">
        <v>0</v>
      </c>
      <c r="G5309" s="819"/>
      <c r="H5309" s="774">
        <v>1</v>
      </c>
      <c r="I5309" s="819">
        <f t="shared" si="168"/>
        <v>0</v>
      </c>
      <c r="J5309" s="819">
        <f t="shared" si="169"/>
        <v>1</v>
      </c>
      <c r="K5309" s="941"/>
    </row>
    <row r="5310" spans="1:11" ht="25.5">
      <c r="A5310" s="15" t="s">
        <v>3210</v>
      </c>
      <c r="B5310" s="15" t="s">
        <v>2624</v>
      </c>
      <c r="C5310" s="768" t="s">
        <v>2523</v>
      </c>
      <c r="D5310" s="20" t="s">
        <v>16853</v>
      </c>
      <c r="E5310" s="826">
        <v>2199</v>
      </c>
      <c r="F5310" s="800">
        <v>3020</v>
      </c>
      <c r="G5310" s="819">
        <v>603</v>
      </c>
      <c r="H5310" s="774">
        <v>670</v>
      </c>
      <c r="I5310" s="819">
        <f t="shared" si="168"/>
        <v>2802</v>
      </c>
      <c r="J5310" s="819">
        <f t="shared" si="169"/>
        <v>3690</v>
      </c>
      <c r="K5310" s="941"/>
    </row>
    <row r="5311" spans="1:11" ht="51">
      <c r="A5311" s="15" t="s">
        <v>3210</v>
      </c>
      <c r="B5311" s="15" t="s">
        <v>2624</v>
      </c>
      <c r="C5311" s="768" t="s">
        <v>2542</v>
      </c>
      <c r="D5311" s="20" t="s">
        <v>16865</v>
      </c>
      <c r="E5311" s="826">
        <v>7</v>
      </c>
      <c r="F5311" s="800">
        <v>15</v>
      </c>
      <c r="G5311" s="819">
        <v>839</v>
      </c>
      <c r="H5311" s="774">
        <v>1000</v>
      </c>
      <c r="I5311" s="819">
        <f t="shared" si="168"/>
        <v>846</v>
      </c>
      <c r="J5311" s="819">
        <f t="shared" si="169"/>
        <v>1015</v>
      </c>
      <c r="K5311" s="941"/>
    </row>
    <row r="5312" spans="1:11" ht="51">
      <c r="A5312" s="15" t="s">
        <v>3210</v>
      </c>
      <c r="B5312" s="15" t="s">
        <v>2624</v>
      </c>
      <c r="C5312" s="768" t="s">
        <v>2560</v>
      </c>
      <c r="D5312" s="20" t="s">
        <v>6623</v>
      </c>
      <c r="E5312" s="826">
        <v>97</v>
      </c>
      <c r="F5312" s="800">
        <v>35</v>
      </c>
      <c r="G5312" s="819">
        <v>1121</v>
      </c>
      <c r="H5312" s="774">
        <v>1050</v>
      </c>
      <c r="I5312" s="819">
        <f t="shared" si="168"/>
        <v>1218</v>
      </c>
      <c r="J5312" s="819">
        <f t="shared" si="169"/>
        <v>1085</v>
      </c>
      <c r="K5312" s="941"/>
    </row>
    <row r="5313" spans="1:11" ht="38.25">
      <c r="A5313" s="15" t="s">
        <v>3210</v>
      </c>
      <c r="B5313" s="15" t="s">
        <v>2624</v>
      </c>
      <c r="C5313" s="768" t="s">
        <v>2977</v>
      </c>
      <c r="D5313" s="20" t="s">
        <v>2978</v>
      </c>
      <c r="E5313" s="826"/>
      <c r="F5313" s="800">
        <v>0</v>
      </c>
      <c r="G5313" s="819"/>
      <c r="H5313" s="774">
        <v>1</v>
      </c>
      <c r="I5313" s="819">
        <f t="shared" si="168"/>
        <v>0</v>
      </c>
      <c r="J5313" s="819">
        <f t="shared" si="169"/>
        <v>1</v>
      </c>
      <c r="K5313" s="941"/>
    </row>
    <row r="5314" spans="1:11" ht="38.25">
      <c r="A5314" s="15" t="s">
        <v>3210</v>
      </c>
      <c r="B5314" s="15" t="s">
        <v>2624</v>
      </c>
      <c r="C5314" s="768" t="s">
        <v>2534</v>
      </c>
      <c r="D5314" s="20" t="s">
        <v>16863</v>
      </c>
      <c r="E5314" s="826"/>
      <c r="F5314" s="800">
        <v>0</v>
      </c>
      <c r="G5314" s="819"/>
      <c r="H5314" s="774">
        <v>1</v>
      </c>
      <c r="I5314" s="819">
        <f t="shared" si="168"/>
        <v>0</v>
      </c>
      <c r="J5314" s="819">
        <f t="shared" si="169"/>
        <v>1</v>
      </c>
      <c r="K5314" s="941"/>
    </row>
    <row r="5315" spans="1:11" ht="38.25">
      <c r="A5315" s="15" t="s">
        <v>3210</v>
      </c>
      <c r="B5315" s="15" t="s">
        <v>2624</v>
      </c>
      <c r="C5315" s="768" t="s">
        <v>2552</v>
      </c>
      <c r="D5315" s="20" t="s">
        <v>16873</v>
      </c>
      <c r="E5315" s="826"/>
      <c r="F5315" s="800">
        <v>0</v>
      </c>
      <c r="G5315" s="819"/>
      <c r="H5315" s="774">
        <v>1</v>
      </c>
      <c r="I5315" s="819">
        <f t="shared" si="168"/>
        <v>0</v>
      </c>
      <c r="J5315" s="819">
        <f t="shared" si="169"/>
        <v>1</v>
      </c>
      <c r="K5315" s="941"/>
    </row>
    <row r="5316" spans="1:11" ht="25.5">
      <c r="A5316" s="15" t="s">
        <v>3210</v>
      </c>
      <c r="B5316" s="15" t="s">
        <v>2624</v>
      </c>
      <c r="C5316" s="768" t="s">
        <v>2566</v>
      </c>
      <c r="D5316" s="20" t="s">
        <v>3048</v>
      </c>
      <c r="E5316" s="826"/>
      <c r="F5316" s="800">
        <v>0</v>
      </c>
      <c r="G5316" s="819">
        <v>39</v>
      </c>
      <c r="H5316" s="774">
        <v>150</v>
      </c>
      <c r="I5316" s="819">
        <f t="shared" si="168"/>
        <v>39</v>
      </c>
      <c r="J5316" s="819">
        <f t="shared" si="169"/>
        <v>150</v>
      </c>
      <c r="K5316" s="941"/>
    </row>
    <row r="5317" spans="1:11">
      <c r="A5317" s="15" t="s">
        <v>3210</v>
      </c>
      <c r="B5317" s="15" t="s">
        <v>2756</v>
      </c>
      <c r="C5317" s="768" t="s">
        <v>3334</v>
      </c>
      <c r="D5317" s="20" t="s">
        <v>3335</v>
      </c>
      <c r="E5317" s="826"/>
      <c r="F5317" s="800">
        <v>1</v>
      </c>
      <c r="G5317" s="819">
        <v>1767</v>
      </c>
      <c r="H5317" s="774">
        <v>2300</v>
      </c>
      <c r="I5317" s="819">
        <f t="shared" si="168"/>
        <v>1767</v>
      </c>
      <c r="J5317" s="819">
        <f t="shared" si="169"/>
        <v>2301</v>
      </c>
      <c r="K5317" s="941"/>
    </row>
    <row r="5318" spans="1:11" ht="25.5">
      <c r="A5318" s="15" t="s">
        <v>3210</v>
      </c>
      <c r="B5318" s="15" t="s">
        <v>2756</v>
      </c>
      <c r="C5318" s="768" t="s">
        <v>3336</v>
      </c>
      <c r="D5318" s="20" t="s">
        <v>3337</v>
      </c>
      <c r="E5318" s="826"/>
      <c r="F5318" s="800">
        <v>0</v>
      </c>
      <c r="G5318" s="819"/>
      <c r="H5318" s="774">
        <v>1</v>
      </c>
      <c r="I5318" s="819">
        <f t="shared" si="168"/>
        <v>0</v>
      </c>
      <c r="J5318" s="819">
        <f t="shared" si="169"/>
        <v>1</v>
      </c>
      <c r="K5318" s="941"/>
    </row>
    <row r="5319" spans="1:11" ht="25.5">
      <c r="A5319" s="15" t="s">
        <v>3210</v>
      </c>
      <c r="B5319" s="15" t="s">
        <v>2756</v>
      </c>
      <c r="C5319" s="768" t="s">
        <v>3338</v>
      </c>
      <c r="D5319" s="20" t="s">
        <v>3339</v>
      </c>
      <c r="E5319" s="826"/>
      <c r="F5319" s="800">
        <v>0</v>
      </c>
      <c r="G5319" s="819">
        <v>365</v>
      </c>
      <c r="H5319" s="774">
        <v>25</v>
      </c>
      <c r="I5319" s="819">
        <f t="shared" si="168"/>
        <v>365</v>
      </c>
      <c r="J5319" s="819">
        <f t="shared" si="169"/>
        <v>25</v>
      </c>
      <c r="K5319" s="941"/>
    </row>
    <row r="5320" spans="1:11">
      <c r="A5320" s="15" t="s">
        <v>3210</v>
      </c>
      <c r="B5320" s="15" t="s">
        <v>2756</v>
      </c>
      <c r="C5320" s="768" t="s">
        <v>3340</v>
      </c>
      <c r="D5320" s="20" t="s">
        <v>3341</v>
      </c>
      <c r="E5320" s="826"/>
      <c r="F5320" s="800">
        <v>1</v>
      </c>
      <c r="G5320" s="819"/>
      <c r="H5320" s="774">
        <v>1</v>
      </c>
      <c r="I5320" s="819">
        <f t="shared" si="168"/>
        <v>0</v>
      </c>
      <c r="J5320" s="819">
        <f t="shared" si="169"/>
        <v>2</v>
      </c>
      <c r="K5320" s="941"/>
    </row>
    <row r="5321" spans="1:11" ht="25.5">
      <c r="A5321" s="15" t="s">
        <v>3210</v>
      </c>
      <c r="B5321" s="15" t="s">
        <v>2756</v>
      </c>
      <c r="C5321" s="768" t="s">
        <v>2633</v>
      </c>
      <c r="D5321" s="20" t="s">
        <v>16917</v>
      </c>
      <c r="E5321" s="826"/>
      <c r="F5321" s="800">
        <v>1</v>
      </c>
      <c r="G5321" s="819"/>
      <c r="H5321" s="774">
        <v>1</v>
      </c>
      <c r="I5321" s="819">
        <f t="shared" si="168"/>
        <v>0</v>
      </c>
      <c r="J5321" s="819">
        <f t="shared" si="169"/>
        <v>2</v>
      </c>
      <c r="K5321" s="941"/>
    </row>
    <row r="5322" spans="1:11" ht="25.5">
      <c r="A5322" s="15" t="s">
        <v>3210</v>
      </c>
      <c r="B5322" s="15" t="s">
        <v>2756</v>
      </c>
      <c r="C5322" s="768" t="s">
        <v>2483</v>
      </c>
      <c r="D5322" s="20" t="s">
        <v>16816</v>
      </c>
      <c r="E5322" s="826">
        <v>3</v>
      </c>
      <c r="F5322" s="800">
        <v>10</v>
      </c>
      <c r="G5322" s="819"/>
      <c r="H5322" s="774">
        <v>1</v>
      </c>
      <c r="I5322" s="819">
        <f t="shared" si="168"/>
        <v>3</v>
      </c>
      <c r="J5322" s="819">
        <f t="shared" si="169"/>
        <v>11</v>
      </c>
      <c r="K5322" s="941"/>
    </row>
    <row r="5323" spans="1:11" ht="25.5">
      <c r="A5323" s="15" t="s">
        <v>3210</v>
      </c>
      <c r="B5323" s="15" t="s">
        <v>2756</v>
      </c>
      <c r="C5323" s="768" t="s">
        <v>3342</v>
      </c>
      <c r="D5323" s="20" t="s">
        <v>17093</v>
      </c>
      <c r="E5323" s="826">
        <v>907</v>
      </c>
      <c r="F5323" s="800">
        <v>970</v>
      </c>
      <c r="G5323" s="819">
        <v>2</v>
      </c>
      <c r="H5323" s="774">
        <v>5</v>
      </c>
      <c r="I5323" s="819">
        <f t="shared" si="168"/>
        <v>909</v>
      </c>
      <c r="J5323" s="819">
        <f t="shared" si="169"/>
        <v>975</v>
      </c>
      <c r="K5323" s="941"/>
    </row>
    <row r="5324" spans="1:11" ht="25.5">
      <c r="A5324" s="15" t="s">
        <v>3210</v>
      </c>
      <c r="B5324" s="15" t="s">
        <v>2756</v>
      </c>
      <c r="C5324" s="768" t="s">
        <v>3343</v>
      </c>
      <c r="D5324" s="20" t="s">
        <v>17094</v>
      </c>
      <c r="E5324" s="826"/>
      <c r="F5324" s="800">
        <v>1</v>
      </c>
      <c r="G5324" s="819"/>
      <c r="H5324" s="774">
        <v>1</v>
      </c>
      <c r="I5324" s="819">
        <f t="shared" si="168"/>
        <v>0</v>
      </c>
      <c r="J5324" s="819">
        <f t="shared" si="169"/>
        <v>2</v>
      </c>
      <c r="K5324" s="941"/>
    </row>
    <row r="5325" spans="1:11" ht="25.5">
      <c r="A5325" s="15" t="s">
        <v>3210</v>
      </c>
      <c r="B5325" s="15" t="s">
        <v>2756</v>
      </c>
      <c r="C5325" s="768" t="s">
        <v>3344</v>
      </c>
      <c r="D5325" s="20" t="s">
        <v>17095</v>
      </c>
      <c r="E5325" s="826">
        <v>550</v>
      </c>
      <c r="F5325" s="800">
        <v>610</v>
      </c>
      <c r="G5325" s="819"/>
      <c r="H5325" s="774">
        <v>1</v>
      </c>
      <c r="I5325" s="819">
        <f t="shared" si="168"/>
        <v>550</v>
      </c>
      <c r="J5325" s="819">
        <f t="shared" si="169"/>
        <v>611</v>
      </c>
      <c r="K5325" s="941"/>
    </row>
    <row r="5326" spans="1:11">
      <c r="A5326" s="15" t="s">
        <v>3210</v>
      </c>
      <c r="B5326" s="15" t="s">
        <v>2756</v>
      </c>
      <c r="C5326" s="768" t="s">
        <v>3345</v>
      </c>
      <c r="D5326" s="20" t="s">
        <v>17096</v>
      </c>
      <c r="E5326" s="826">
        <v>28</v>
      </c>
      <c r="F5326" s="800">
        <v>50</v>
      </c>
      <c r="G5326" s="819"/>
      <c r="H5326" s="774">
        <v>1</v>
      </c>
      <c r="I5326" s="819">
        <f t="shared" si="168"/>
        <v>28</v>
      </c>
      <c r="J5326" s="819">
        <f t="shared" si="169"/>
        <v>51</v>
      </c>
      <c r="K5326" s="941"/>
    </row>
    <row r="5327" spans="1:11">
      <c r="A5327" s="15" t="s">
        <v>3210</v>
      </c>
      <c r="B5327" s="15" t="s">
        <v>2756</v>
      </c>
      <c r="C5327" s="768" t="s">
        <v>3346</v>
      </c>
      <c r="D5327" s="20" t="s">
        <v>17097</v>
      </c>
      <c r="E5327" s="826">
        <v>43</v>
      </c>
      <c r="F5327" s="800">
        <v>70</v>
      </c>
      <c r="G5327" s="819">
        <v>1</v>
      </c>
      <c r="H5327" s="774">
        <v>5</v>
      </c>
      <c r="I5327" s="819">
        <f t="shared" si="168"/>
        <v>44</v>
      </c>
      <c r="J5327" s="819">
        <f t="shared" si="169"/>
        <v>75</v>
      </c>
      <c r="K5327" s="941"/>
    </row>
    <row r="5328" spans="1:11" ht="25.5">
      <c r="A5328" s="15" t="s">
        <v>3210</v>
      </c>
      <c r="B5328" s="15" t="s">
        <v>2756</v>
      </c>
      <c r="C5328" s="768" t="s">
        <v>3347</v>
      </c>
      <c r="D5328" s="20" t="s">
        <v>17098</v>
      </c>
      <c r="E5328" s="826">
        <v>201</v>
      </c>
      <c r="F5328" s="800">
        <v>410</v>
      </c>
      <c r="G5328" s="819"/>
      <c r="H5328" s="774">
        <v>2</v>
      </c>
      <c r="I5328" s="819">
        <f t="shared" si="168"/>
        <v>201</v>
      </c>
      <c r="J5328" s="819">
        <f t="shared" si="169"/>
        <v>412</v>
      </c>
      <c r="K5328" s="941"/>
    </row>
    <row r="5329" spans="1:11" ht="25.5">
      <c r="A5329" s="15" t="s">
        <v>3210</v>
      </c>
      <c r="B5329" s="15" t="s">
        <v>2756</v>
      </c>
      <c r="C5329" s="768" t="s">
        <v>3348</v>
      </c>
      <c r="D5329" s="20" t="s">
        <v>17099</v>
      </c>
      <c r="E5329" s="826">
        <v>501</v>
      </c>
      <c r="F5329" s="800">
        <v>710</v>
      </c>
      <c r="G5329" s="819">
        <v>2</v>
      </c>
      <c r="H5329" s="774">
        <v>1</v>
      </c>
      <c r="I5329" s="819">
        <f t="shared" si="168"/>
        <v>503</v>
      </c>
      <c r="J5329" s="819">
        <f t="shared" si="169"/>
        <v>711</v>
      </c>
      <c r="K5329" s="941"/>
    </row>
    <row r="5330" spans="1:11" ht="25.5">
      <c r="A5330" s="15" t="s">
        <v>3210</v>
      </c>
      <c r="B5330" s="15" t="s">
        <v>2756</v>
      </c>
      <c r="C5330" s="768" t="s">
        <v>3349</v>
      </c>
      <c r="D5330" s="20" t="s">
        <v>17100</v>
      </c>
      <c r="E5330" s="826">
        <v>52</v>
      </c>
      <c r="F5330" s="800">
        <v>60</v>
      </c>
      <c r="G5330" s="819">
        <v>2</v>
      </c>
      <c r="H5330" s="774">
        <v>1</v>
      </c>
      <c r="I5330" s="819">
        <f t="shared" si="168"/>
        <v>54</v>
      </c>
      <c r="J5330" s="819">
        <f t="shared" si="169"/>
        <v>61</v>
      </c>
      <c r="K5330" s="941"/>
    </row>
    <row r="5331" spans="1:11">
      <c r="A5331" s="15" t="s">
        <v>3210</v>
      </c>
      <c r="B5331" s="15" t="s">
        <v>2756</v>
      </c>
      <c r="C5331" s="768" t="s">
        <v>3350</v>
      </c>
      <c r="D5331" s="20" t="s">
        <v>17101</v>
      </c>
      <c r="E5331" s="826">
        <v>432</v>
      </c>
      <c r="F5331" s="800">
        <v>610</v>
      </c>
      <c r="G5331" s="819">
        <v>2552</v>
      </c>
      <c r="H5331" s="774">
        <v>3150</v>
      </c>
      <c r="I5331" s="819">
        <f t="shared" si="168"/>
        <v>2984</v>
      </c>
      <c r="J5331" s="819">
        <f t="shared" si="169"/>
        <v>3760</v>
      </c>
      <c r="K5331" s="941"/>
    </row>
    <row r="5332" spans="1:11">
      <c r="A5332" s="15" t="s">
        <v>3210</v>
      </c>
      <c r="B5332" s="15" t="s">
        <v>2756</v>
      </c>
      <c r="C5332" s="768" t="s">
        <v>3346</v>
      </c>
      <c r="D5332" s="20" t="s">
        <v>17097</v>
      </c>
      <c r="E5332" s="826">
        <v>43</v>
      </c>
      <c r="F5332" s="800">
        <v>70</v>
      </c>
      <c r="G5332" s="819">
        <v>1</v>
      </c>
      <c r="H5332" s="774">
        <v>5</v>
      </c>
      <c r="I5332" s="819">
        <f t="shared" si="168"/>
        <v>44</v>
      </c>
      <c r="J5332" s="819">
        <f t="shared" si="169"/>
        <v>75</v>
      </c>
      <c r="K5332" s="941"/>
    </row>
    <row r="5333" spans="1:11">
      <c r="A5333" s="15" t="s">
        <v>3210</v>
      </c>
      <c r="B5333" s="15" t="s">
        <v>2756</v>
      </c>
      <c r="C5333" s="768" t="s">
        <v>3351</v>
      </c>
      <c r="D5333" s="20" t="s">
        <v>6004</v>
      </c>
      <c r="E5333" s="826"/>
      <c r="F5333" s="800">
        <v>1</v>
      </c>
      <c r="G5333" s="819"/>
      <c r="H5333" s="774">
        <v>1</v>
      </c>
      <c r="I5333" s="819">
        <f t="shared" si="168"/>
        <v>0</v>
      </c>
      <c r="J5333" s="819">
        <f t="shared" si="169"/>
        <v>2</v>
      </c>
      <c r="K5333" s="941"/>
    </row>
    <row r="5334" spans="1:11" ht="38.25">
      <c r="A5334" s="15" t="s">
        <v>3447</v>
      </c>
      <c r="B5334" s="15" t="s">
        <v>2464</v>
      </c>
      <c r="C5334" s="768" t="s">
        <v>2957</v>
      </c>
      <c r="D5334" s="20" t="s">
        <v>16447</v>
      </c>
      <c r="E5334" s="826">
        <v>155</v>
      </c>
      <c r="F5334" s="800">
        <v>120</v>
      </c>
      <c r="G5334" s="819">
        <v>40</v>
      </c>
      <c r="H5334" s="774">
        <v>35</v>
      </c>
      <c r="I5334" s="819">
        <f t="shared" si="168"/>
        <v>195</v>
      </c>
      <c r="J5334" s="819">
        <f t="shared" si="169"/>
        <v>155</v>
      </c>
      <c r="K5334" s="941"/>
    </row>
    <row r="5335" spans="1:11" ht="25.5">
      <c r="A5335" s="15" t="s">
        <v>3447</v>
      </c>
      <c r="B5335" s="15" t="s">
        <v>2464</v>
      </c>
      <c r="C5335" s="768" t="s">
        <v>2457</v>
      </c>
      <c r="D5335" s="20" t="s">
        <v>16804</v>
      </c>
      <c r="E5335" s="826"/>
      <c r="F5335" s="800">
        <v>0</v>
      </c>
      <c r="G5335" s="819">
        <v>449</v>
      </c>
      <c r="H5335" s="774">
        <v>290</v>
      </c>
      <c r="I5335" s="819">
        <f t="shared" ref="I5335:I5398" si="170">E5335+G5335</f>
        <v>449</v>
      </c>
      <c r="J5335" s="819">
        <f t="shared" ref="J5335:J5398" si="171">F5335+H5335</f>
        <v>290</v>
      </c>
      <c r="K5335" s="941"/>
    </row>
    <row r="5336" spans="1:11" ht="25.5">
      <c r="A5336" s="15" t="s">
        <v>3447</v>
      </c>
      <c r="B5336" s="15" t="s">
        <v>2464</v>
      </c>
      <c r="C5336" s="768" t="s">
        <v>2458</v>
      </c>
      <c r="D5336" s="20" t="s">
        <v>16805</v>
      </c>
      <c r="E5336" s="826"/>
      <c r="F5336" s="800">
        <v>0</v>
      </c>
      <c r="G5336" s="819">
        <v>3298</v>
      </c>
      <c r="H5336" s="774">
        <v>3000</v>
      </c>
      <c r="I5336" s="819">
        <f t="shared" si="170"/>
        <v>3298</v>
      </c>
      <c r="J5336" s="819">
        <f t="shared" si="171"/>
        <v>3000</v>
      </c>
      <c r="K5336" s="941"/>
    </row>
    <row r="5337" spans="1:11" ht="38.25">
      <c r="A5337" s="15" t="s">
        <v>3447</v>
      </c>
      <c r="B5337" s="15" t="s">
        <v>2464</v>
      </c>
      <c r="C5337" s="768" t="s">
        <v>2981</v>
      </c>
      <c r="D5337" s="20" t="s">
        <v>2982</v>
      </c>
      <c r="E5337" s="826">
        <v>1</v>
      </c>
      <c r="F5337" s="800">
        <v>0</v>
      </c>
      <c r="G5337" s="819">
        <v>63</v>
      </c>
      <c r="H5337" s="774">
        <v>70</v>
      </c>
      <c r="I5337" s="819">
        <f t="shared" si="170"/>
        <v>64</v>
      </c>
      <c r="J5337" s="819">
        <f t="shared" si="171"/>
        <v>70</v>
      </c>
      <c r="K5337" s="941"/>
    </row>
    <row r="5338" spans="1:11">
      <c r="A5338" s="15" t="s">
        <v>3447</v>
      </c>
      <c r="B5338" s="15" t="s">
        <v>2624</v>
      </c>
      <c r="C5338" s="768" t="s">
        <v>3448</v>
      </c>
      <c r="D5338" s="20" t="s">
        <v>16808</v>
      </c>
      <c r="E5338" s="826"/>
      <c r="F5338" s="800">
        <v>0</v>
      </c>
      <c r="G5338" s="819"/>
      <c r="H5338" s="774">
        <v>1</v>
      </c>
      <c r="I5338" s="819">
        <f t="shared" si="170"/>
        <v>0</v>
      </c>
      <c r="J5338" s="819">
        <f t="shared" si="171"/>
        <v>1</v>
      </c>
      <c r="K5338" s="941"/>
    </row>
    <row r="5339" spans="1:11">
      <c r="A5339" s="15" t="s">
        <v>3447</v>
      </c>
      <c r="B5339" s="15" t="s">
        <v>2624</v>
      </c>
      <c r="C5339" s="768" t="s">
        <v>2476</v>
      </c>
      <c r="D5339" s="20" t="s">
        <v>16809</v>
      </c>
      <c r="E5339" s="826"/>
      <c r="F5339" s="800">
        <v>0</v>
      </c>
      <c r="G5339" s="819">
        <v>298</v>
      </c>
      <c r="H5339" s="774">
        <v>300</v>
      </c>
      <c r="I5339" s="819">
        <f t="shared" si="170"/>
        <v>298</v>
      </c>
      <c r="J5339" s="819">
        <f t="shared" si="171"/>
        <v>300</v>
      </c>
      <c r="K5339" s="941"/>
    </row>
    <row r="5340" spans="1:11">
      <c r="A5340" s="15" t="s">
        <v>3447</v>
      </c>
      <c r="B5340" s="15" t="s">
        <v>2624</v>
      </c>
      <c r="C5340" s="768" t="s">
        <v>2477</v>
      </c>
      <c r="D5340" s="20" t="s">
        <v>16810</v>
      </c>
      <c r="E5340" s="826"/>
      <c r="F5340" s="800">
        <v>0</v>
      </c>
      <c r="G5340" s="819">
        <v>15</v>
      </c>
      <c r="H5340" s="774">
        <v>5</v>
      </c>
      <c r="I5340" s="819">
        <f t="shared" si="170"/>
        <v>15</v>
      </c>
      <c r="J5340" s="819">
        <f t="shared" si="171"/>
        <v>5</v>
      </c>
      <c r="K5340" s="941"/>
    </row>
    <row r="5341" spans="1:11" ht="25.5">
      <c r="A5341" s="15" t="s">
        <v>3447</v>
      </c>
      <c r="B5341" s="15" t="s">
        <v>2624</v>
      </c>
      <c r="C5341" s="768" t="s">
        <v>2482</v>
      </c>
      <c r="D5341" s="20" t="s">
        <v>16815</v>
      </c>
      <c r="E5341" s="826"/>
      <c r="F5341" s="800">
        <v>0</v>
      </c>
      <c r="G5341" s="819"/>
      <c r="H5341" s="774">
        <v>1</v>
      </c>
      <c r="I5341" s="819">
        <f t="shared" si="170"/>
        <v>0</v>
      </c>
      <c r="J5341" s="819">
        <f t="shared" si="171"/>
        <v>1</v>
      </c>
      <c r="K5341" s="941"/>
    </row>
    <row r="5342" spans="1:11">
      <c r="A5342" s="15" t="s">
        <v>3447</v>
      </c>
      <c r="B5342" s="15" t="s">
        <v>2624</v>
      </c>
      <c r="C5342" s="768" t="s">
        <v>2632</v>
      </c>
      <c r="D5342" s="20" t="s">
        <v>16916</v>
      </c>
      <c r="E5342" s="826">
        <v>3233</v>
      </c>
      <c r="F5342" s="800">
        <v>2760</v>
      </c>
      <c r="G5342" s="819">
        <v>2093</v>
      </c>
      <c r="H5342" s="774">
        <v>1850</v>
      </c>
      <c r="I5342" s="819">
        <f t="shared" si="170"/>
        <v>5326</v>
      </c>
      <c r="J5342" s="819">
        <f t="shared" si="171"/>
        <v>4610</v>
      </c>
      <c r="K5342" s="941"/>
    </row>
    <row r="5343" spans="1:11" ht="25.5">
      <c r="A5343" s="15" t="s">
        <v>3447</v>
      </c>
      <c r="B5343" s="15" t="s">
        <v>2624</v>
      </c>
      <c r="C5343" s="768" t="s">
        <v>3449</v>
      </c>
      <c r="D5343" s="20" t="s">
        <v>17102</v>
      </c>
      <c r="E5343" s="826"/>
      <c r="F5343" s="800">
        <v>0</v>
      </c>
      <c r="G5343" s="819"/>
      <c r="H5343" s="774">
        <v>1</v>
      </c>
      <c r="I5343" s="819">
        <f t="shared" si="170"/>
        <v>0</v>
      </c>
      <c r="J5343" s="819">
        <f t="shared" si="171"/>
        <v>1</v>
      </c>
      <c r="K5343" s="941"/>
    </row>
    <row r="5344" spans="1:11">
      <c r="A5344" s="15" t="s">
        <v>3447</v>
      </c>
      <c r="B5344" s="15" t="s">
        <v>2624</v>
      </c>
      <c r="C5344" s="768" t="s">
        <v>2502</v>
      </c>
      <c r="D5344" s="20" t="s">
        <v>16831</v>
      </c>
      <c r="E5344" s="826"/>
      <c r="F5344" s="800">
        <v>0</v>
      </c>
      <c r="G5344" s="819"/>
      <c r="H5344" s="774">
        <v>1</v>
      </c>
      <c r="I5344" s="819">
        <f t="shared" si="170"/>
        <v>0</v>
      </c>
      <c r="J5344" s="819">
        <f t="shared" si="171"/>
        <v>1</v>
      </c>
      <c r="K5344" s="941"/>
    </row>
    <row r="5345" spans="1:11" ht="25.5">
      <c r="A5345" s="15" t="s">
        <v>3447</v>
      </c>
      <c r="B5345" s="15" t="s">
        <v>2624</v>
      </c>
      <c r="C5345" s="768" t="s">
        <v>2503</v>
      </c>
      <c r="D5345" s="20" t="s">
        <v>16832</v>
      </c>
      <c r="E5345" s="826"/>
      <c r="F5345" s="800">
        <v>0</v>
      </c>
      <c r="G5345" s="819">
        <v>14</v>
      </c>
      <c r="H5345" s="774">
        <v>30</v>
      </c>
      <c r="I5345" s="819">
        <f t="shared" si="170"/>
        <v>14</v>
      </c>
      <c r="J5345" s="819">
        <f t="shared" si="171"/>
        <v>30</v>
      </c>
      <c r="K5345" s="941"/>
    </row>
    <row r="5346" spans="1:11">
      <c r="A5346" s="15" t="s">
        <v>3447</v>
      </c>
      <c r="B5346" s="15" t="s">
        <v>2624</v>
      </c>
      <c r="C5346" s="768" t="s">
        <v>3450</v>
      </c>
      <c r="D5346" s="20" t="s">
        <v>3451</v>
      </c>
      <c r="E5346" s="826"/>
      <c r="F5346" s="800">
        <v>0</v>
      </c>
      <c r="G5346" s="819">
        <v>1</v>
      </c>
      <c r="H5346" s="774">
        <v>1</v>
      </c>
      <c r="I5346" s="819">
        <f t="shared" si="170"/>
        <v>1</v>
      </c>
      <c r="J5346" s="819">
        <f t="shared" si="171"/>
        <v>1</v>
      </c>
      <c r="K5346" s="941"/>
    </row>
    <row r="5347" spans="1:11" ht="25.5">
      <c r="A5347" s="15" t="s">
        <v>3447</v>
      </c>
      <c r="B5347" s="15" t="s">
        <v>2624</v>
      </c>
      <c r="C5347" s="768" t="s">
        <v>3040</v>
      </c>
      <c r="D5347" s="20" t="s">
        <v>3041</v>
      </c>
      <c r="E5347" s="826"/>
      <c r="F5347" s="800">
        <v>110</v>
      </c>
      <c r="G5347" s="819"/>
      <c r="H5347" s="774">
        <v>135</v>
      </c>
      <c r="I5347" s="819">
        <f t="shared" si="170"/>
        <v>0</v>
      </c>
      <c r="J5347" s="819">
        <f t="shared" si="171"/>
        <v>245</v>
      </c>
      <c r="K5347" s="941"/>
    </row>
    <row r="5348" spans="1:11" ht="38.25">
      <c r="A5348" s="15" t="s">
        <v>3447</v>
      </c>
      <c r="B5348" s="15" t="s">
        <v>2624</v>
      </c>
      <c r="C5348" s="768" t="s">
        <v>2536</v>
      </c>
      <c r="D5348" s="20" t="s">
        <v>4908</v>
      </c>
      <c r="E5348" s="826"/>
      <c r="F5348" s="800">
        <v>0</v>
      </c>
      <c r="G5348" s="819">
        <v>53</v>
      </c>
      <c r="H5348" s="774">
        <v>150</v>
      </c>
      <c r="I5348" s="819">
        <f t="shared" si="170"/>
        <v>53</v>
      </c>
      <c r="J5348" s="819">
        <f t="shared" si="171"/>
        <v>150</v>
      </c>
      <c r="K5348" s="941"/>
    </row>
    <row r="5349" spans="1:11" ht="38.25">
      <c r="A5349" s="15" t="s">
        <v>3447</v>
      </c>
      <c r="B5349" s="15" t="s">
        <v>2624</v>
      </c>
      <c r="C5349" s="768" t="s">
        <v>2540</v>
      </c>
      <c r="D5349" s="20" t="s">
        <v>3689</v>
      </c>
      <c r="E5349" s="826"/>
      <c r="F5349" s="800">
        <v>0</v>
      </c>
      <c r="G5349" s="819"/>
      <c r="H5349" s="774">
        <v>2</v>
      </c>
      <c r="I5349" s="819">
        <f t="shared" si="170"/>
        <v>0</v>
      </c>
      <c r="J5349" s="819">
        <f t="shared" si="171"/>
        <v>2</v>
      </c>
      <c r="K5349" s="941"/>
    </row>
    <row r="5350" spans="1:11" ht="25.5">
      <c r="A5350" s="15" t="s">
        <v>3447</v>
      </c>
      <c r="B5350" s="15" t="s">
        <v>2624</v>
      </c>
      <c r="C5350" s="768" t="s">
        <v>2541</v>
      </c>
      <c r="D5350" s="20" t="s">
        <v>4001</v>
      </c>
      <c r="E5350" s="826"/>
      <c r="F5350" s="800">
        <v>1</v>
      </c>
      <c r="G5350" s="819">
        <v>169</v>
      </c>
      <c r="H5350" s="774">
        <v>240</v>
      </c>
      <c r="I5350" s="819">
        <f t="shared" si="170"/>
        <v>169</v>
      </c>
      <c r="J5350" s="819">
        <f t="shared" si="171"/>
        <v>241</v>
      </c>
      <c r="K5350" s="941"/>
    </row>
    <row r="5351" spans="1:11" ht="51">
      <c r="A5351" s="15" t="s">
        <v>3447</v>
      </c>
      <c r="B5351" s="15" t="s">
        <v>2624</v>
      </c>
      <c r="C5351" s="768" t="s">
        <v>2542</v>
      </c>
      <c r="D5351" s="20" t="s">
        <v>16865</v>
      </c>
      <c r="E5351" s="826"/>
      <c r="F5351" s="800">
        <v>0</v>
      </c>
      <c r="G5351" s="819">
        <v>1</v>
      </c>
      <c r="H5351" s="774">
        <v>1</v>
      </c>
      <c r="I5351" s="819">
        <f t="shared" si="170"/>
        <v>1</v>
      </c>
      <c r="J5351" s="819">
        <f t="shared" si="171"/>
        <v>1</v>
      </c>
      <c r="K5351" s="941"/>
    </row>
    <row r="5352" spans="1:11" ht="38.25">
      <c r="A5352" s="15" t="s">
        <v>3447</v>
      </c>
      <c r="B5352" s="15" t="s">
        <v>2624</v>
      </c>
      <c r="C5352" s="768" t="s">
        <v>2553</v>
      </c>
      <c r="D5352" s="20" t="s">
        <v>16874</v>
      </c>
      <c r="E5352" s="826"/>
      <c r="F5352" s="800">
        <v>0</v>
      </c>
      <c r="G5352" s="819"/>
      <c r="H5352" s="774">
        <v>1</v>
      </c>
      <c r="I5352" s="819">
        <f t="shared" si="170"/>
        <v>0</v>
      </c>
      <c r="J5352" s="819">
        <f t="shared" si="171"/>
        <v>1</v>
      </c>
      <c r="K5352" s="941"/>
    </row>
    <row r="5353" spans="1:11" ht="38.25">
      <c r="A5353" s="15" t="s">
        <v>3447</v>
      </c>
      <c r="B5353" s="15" t="s">
        <v>2624</v>
      </c>
      <c r="C5353" s="768" t="s">
        <v>2554</v>
      </c>
      <c r="D5353" s="20" t="s">
        <v>4772</v>
      </c>
      <c r="E5353" s="826"/>
      <c r="F5353" s="800">
        <v>0</v>
      </c>
      <c r="G5353" s="819">
        <v>10232</v>
      </c>
      <c r="H5353" s="774">
        <v>7570</v>
      </c>
      <c r="I5353" s="819">
        <f t="shared" si="170"/>
        <v>10232</v>
      </c>
      <c r="J5353" s="819">
        <f t="shared" si="171"/>
        <v>7570</v>
      </c>
      <c r="K5353" s="941"/>
    </row>
    <row r="5354" spans="1:11" ht="25.5">
      <c r="A5354" s="15" t="s">
        <v>3447</v>
      </c>
      <c r="B5354" s="15" t="s">
        <v>2624</v>
      </c>
      <c r="C5354" s="768" t="s">
        <v>2557</v>
      </c>
      <c r="D5354" s="20" t="s">
        <v>6622</v>
      </c>
      <c r="E5354" s="826"/>
      <c r="F5354" s="800">
        <v>0</v>
      </c>
      <c r="G5354" s="819">
        <v>4</v>
      </c>
      <c r="H5354" s="774">
        <v>20</v>
      </c>
      <c r="I5354" s="819">
        <f t="shared" si="170"/>
        <v>4</v>
      </c>
      <c r="J5354" s="819">
        <f t="shared" si="171"/>
        <v>20</v>
      </c>
      <c r="K5354" s="941"/>
    </row>
    <row r="5355" spans="1:11" ht="38.25">
      <c r="A5355" s="15" t="s">
        <v>3447</v>
      </c>
      <c r="B5355" s="15" t="s">
        <v>2624</v>
      </c>
      <c r="C5355" s="768" t="s">
        <v>2558</v>
      </c>
      <c r="D5355" s="20" t="s">
        <v>3690</v>
      </c>
      <c r="E5355" s="826">
        <v>1</v>
      </c>
      <c r="F5355" s="800">
        <v>0</v>
      </c>
      <c r="G5355" s="819">
        <v>256</v>
      </c>
      <c r="H5355" s="774">
        <v>260</v>
      </c>
      <c r="I5355" s="819">
        <f t="shared" si="170"/>
        <v>257</v>
      </c>
      <c r="J5355" s="819">
        <f t="shared" si="171"/>
        <v>260</v>
      </c>
      <c r="K5355" s="941"/>
    </row>
    <row r="5356" spans="1:11" ht="25.5">
      <c r="A5356" s="15" t="s">
        <v>3447</v>
      </c>
      <c r="B5356" s="15" t="s">
        <v>2624</v>
      </c>
      <c r="C5356" s="768" t="s">
        <v>2559</v>
      </c>
      <c r="D5356" s="20" t="s">
        <v>4773</v>
      </c>
      <c r="E5356" s="826">
        <v>2</v>
      </c>
      <c r="F5356" s="800">
        <v>0</v>
      </c>
      <c r="G5356" s="819">
        <v>6220</v>
      </c>
      <c r="H5356" s="774">
        <v>4940</v>
      </c>
      <c r="I5356" s="819">
        <f t="shared" si="170"/>
        <v>6222</v>
      </c>
      <c r="J5356" s="819">
        <f t="shared" si="171"/>
        <v>4940</v>
      </c>
      <c r="K5356" s="941"/>
    </row>
    <row r="5357" spans="1:11" ht="51">
      <c r="A5357" s="15" t="s">
        <v>3447</v>
      </c>
      <c r="B5357" s="15" t="s">
        <v>2624</v>
      </c>
      <c r="C5357" s="768" t="s">
        <v>2560</v>
      </c>
      <c r="D5357" s="20" t="s">
        <v>6623</v>
      </c>
      <c r="E5357" s="826"/>
      <c r="F5357" s="800">
        <v>0</v>
      </c>
      <c r="G5357" s="819">
        <v>6691</v>
      </c>
      <c r="H5357" s="774">
        <v>4890</v>
      </c>
      <c r="I5357" s="819">
        <f t="shared" si="170"/>
        <v>6691</v>
      </c>
      <c r="J5357" s="819">
        <f t="shared" si="171"/>
        <v>4890</v>
      </c>
      <c r="K5357" s="941"/>
    </row>
    <row r="5358" spans="1:11" ht="38.25">
      <c r="A5358" s="15" t="s">
        <v>3447</v>
      </c>
      <c r="B5358" s="15" t="s">
        <v>2624</v>
      </c>
      <c r="C5358" s="768" t="s">
        <v>2561</v>
      </c>
      <c r="D5358" s="20" t="s">
        <v>16875</v>
      </c>
      <c r="E5358" s="826"/>
      <c r="F5358" s="800">
        <v>0</v>
      </c>
      <c r="G5358" s="819">
        <v>1</v>
      </c>
      <c r="H5358" s="774">
        <v>1</v>
      </c>
      <c r="I5358" s="819">
        <f t="shared" si="170"/>
        <v>1</v>
      </c>
      <c r="J5358" s="819">
        <f t="shared" si="171"/>
        <v>1</v>
      </c>
      <c r="K5358" s="941"/>
    </row>
    <row r="5359" spans="1:11" ht="38.25">
      <c r="A5359" s="15" t="s">
        <v>3447</v>
      </c>
      <c r="B5359" s="15" t="s">
        <v>2624</v>
      </c>
      <c r="C5359" s="768" t="s">
        <v>2562</v>
      </c>
      <c r="D5359" s="20" t="s">
        <v>16876</v>
      </c>
      <c r="E5359" s="826"/>
      <c r="F5359" s="800">
        <v>0</v>
      </c>
      <c r="G5359" s="819">
        <v>4217</v>
      </c>
      <c r="H5359" s="774">
        <v>3300</v>
      </c>
      <c r="I5359" s="819">
        <f t="shared" si="170"/>
        <v>4217</v>
      </c>
      <c r="J5359" s="819">
        <f t="shared" si="171"/>
        <v>3300</v>
      </c>
      <c r="K5359" s="941"/>
    </row>
    <row r="5360" spans="1:11" ht="25.5">
      <c r="A5360" s="15" t="s">
        <v>3447</v>
      </c>
      <c r="B5360" s="15" t="s">
        <v>2624</v>
      </c>
      <c r="C5360" s="768" t="s">
        <v>2589</v>
      </c>
      <c r="D5360" s="20" t="s">
        <v>16882</v>
      </c>
      <c r="E5360" s="826"/>
      <c r="F5360" s="800">
        <v>0</v>
      </c>
      <c r="G5360" s="819">
        <v>59</v>
      </c>
      <c r="H5360" s="774">
        <v>40</v>
      </c>
      <c r="I5360" s="819">
        <f t="shared" si="170"/>
        <v>59</v>
      </c>
      <c r="J5360" s="819">
        <f t="shared" si="171"/>
        <v>40</v>
      </c>
      <c r="K5360" s="941"/>
    </row>
    <row r="5361" spans="1:11" ht="25.5">
      <c r="A5361" s="15" t="s">
        <v>3447</v>
      </c>
      <c r="B5361" s="15" t="s">
        <v>2624</v>
      </c>
      <c r="C5361" s="768" t="s">
        <v>2590</v>
      </c>
      <c r="D5361" s="20" t="s">
        <v>4002</v>
      </c>
      <c r="E5361" s="826"/>
      <c r="F5361" s="800">
        <v>0</v>
      </c>
      <c r="G5361" s="819">
        <v>27</v>
      </c>
      <c r="H5361" s="774">
        <v>50</v>
      </c>
      <c r="I5361" s="819">
        <f t="shared" si="170"/>
        <v>27</v>
      </c>
      <c r="J5361" s="819">
        <f t="shared" si="171"/>
        <v>50</v>
      </c>
      <c r="K5361" s="941"/>
    </row>
    <row r="5362" spans="1:11" ht="38.25">
      <c r="A5362" s="15" t="s">
        <v>3447</v>
      </c>
      <c r="B5362" s="15" t="s">
        <v>2624</v>
      </c>
      <c r="C5362" s="768" t="s">
        <v>2596</v>
      </c>
      <c r="D5362" s="20" t="s">
        <v>4775</v>
      </c>
      <c r="E5362" s="826"/>
      <c r="F5362" s="800">
        <v>0</v>
      </c>
      <c r="G5362" s="819">
        <v>691</v>
      </c>
      <c r="H5362" s="774">
        <v>1650</v>
      </c>
      <c r="I5362" s="819">
        <f t="shared" si="170"/>
        <v>691</v>
      </c>
      <c r="J5362" s="819">
        <f t="shared" si="171"/>
        <v>1650</v>
      </c>
      <c r="K5362" s="941"/>
    </row>
    <row r="5363" spans="1:11" ht="38.25">
      <c r="A5363" s="15" t="s">
        <v>3447</v>
      </c>
      <c r="B5363" s="15" t="s">
        <v>2624</v>
      </c>
      <c r="C5363" s="768" t="s">
        <v>2607</v>
      </c>
      <c r="D5363" s="20" t="s">
        <v>16893</v>
      </c>
      <c r="E5363" s="826"/>
      <c r="F5363" s="800">
        <v>0</v>
      </c>
      <c r="G5363" s="819"/>
      <c r="H5363" s="774">
        <v>1</v>
      </c>
      <c r="I5363" s="819">
        <f t="shared" si="170"/>
        <v>0</v>
      </c>
      <c r="J5363" s="819">
        <f t="shared" si="171"/>
        <v>1</v>
      </c>
      <c r="K5363" s="941"/>
    </row>
    <row r="5364" spans="1:11">
      <c r="A5364" s="15" t="s">
        <v>3447</v>
      </c>
      <c r="B5364" s="15" t="s">
        <v>2624</v>
      </c>
      <c r="C5364" s="768" t="s">
        <v>2504</v>
      </c>
      <c r="D5364" s="20" t="s">
        <v>16833</v>
      </c>
      <c r="E5364" s="826"/>
      <c r="F5364" s="800">
        <v>0</v>
      </c>
      <c r="G5364" s="819">
        <v>38</v>
      </c>
      <c r="H5364" s="774">
        <v>50</v>
      </c>
      <c r="I5364" s="819">
        <f t="shared" si="170"/>
        <v>38</v>
      </c>
      <c r="J5364" s="819">
        <f t="shared" si="171"/>
        <v>50</v>
      </c>
      <c r="K5364" s="941"/>
    </row>
    <row r="5365" spans="1:11" ht="38.25">
      <c r="A5365" s="15" t="s">
        <v>3447</v>
      </c>
      <c r="B5365" s="15" t="s">
        <v>2624</v>
      </c>
      <c r="C5365" s="768" t="s">
        <v>2552</v>
      </c>
      <c r="D5365" s="20" t="s">
        <v>16873</v>
      </c>
      <c r="E5365" s="826"/>
      <c r="F5365" s="800">
        <v>0</v>
      </c>
      <c r="G5365" s="819"/>
      <c r="H5365" s="774">
        <v>1</v>
      </c>
      <c r="I5365" s="819">
        <f t="shared" si="170"/>
        <v>0</v>
      </c>
      <c r="J5365" s="819">
        <f t="shared" si="171"/>
        <v>1</v>
      </c>
      <c r="K5365" s="941"/>
    </row>
    <row r="5366" spans="1:11" ht="51">
      <c r="A5366" s="15" t="s">
        <v>3447</v>
      </c>
      <c r="B5366" s="15" t="s">
        <v>2624</v>
      </c>
      <c r="C5366" s="768" t="s">
        <v>2569</v>
      </c>
      <c r="D5366" s="20" t="s">
        <v>3452</v>
      </c>
      <c r="E5366" s="826"/>
      <c r="F5366" s="800">
        <v>0</v>
      </c>
      <c r="G5366" s="819">
        <v>1</v>
      </c>
      <c r="H5366" s="774">
        <v>1</v>
      </c>
      <c r="I5366" s="819">
        <f t="shared" si="170"/>
        <v>1</v>
      </c>
      <c r="J5366" s="819">
        <f t="shared" si="171"/>
        <v>1</v>
      </c>
      <c r="K5366" s="941"/>
    </row>
    <row r="5367" spans="1:11" ht="38.25">
      <c r="A5367" s="15" t="s">
        <v>3447</v>
      </c>
      <c r="B5367" s="15" t="s">
        <v>2624</v>
      </c>
      <c r="C5367" s="768" t="s">
        <v>2623</v>
      </c>
      <c r="D5367" s="20" t="s">
        <v>16909</v>
      </c>
      <c r="E5367" s="826"/>
      <c r="F5367" s="800">
        <v>0</v>
      </c>
      <c r="G5367" s="819"/>
      <c r="H5367" s="774">
        <v>1</v>
      </c>
      <c r="I5367" s="819">
        <f t="shared" si="170"/>
        <v>0</v>
      </c>
      <c r="J5367" s="819">
        <f t="shared" si="171"/>
        <v>1</v>
      </c>
      <c r="K5367" s="941"/>
    </row>
    <row r="5368" spans="1:11">
      <c r="A5368" s="15" t="s">
        <v>3447</v>
      </c>
      <c r="B5368" s="15" t="s">
        <v>2756</v>
      </c>
      <c r="C5368" s="768" t="s">
        <v>2455</v>
      </c>
      <c r="D5368" s="20" t="s">
        <v>4927</v>
      </c>
      <c r="E5368" s="826">
        <v>469</v>
      </c>
      <c r="F5368" s="800">
        <v>480</v>
      </c>
      <c r="G5368" s="819">
        <v>20</v>
      </c>
      <c r="H5368" s="774">
        <v>70</v>
      </c>
      <c r="I5368" s="819">
        <f t="shared" si="170"/>
        <v>489</v>
      </c>
      <c r="J5368" s="819">
        <f t="shared" si="171"/>
        <v>550</v>
      </c>
      <c r="K5368" s="941"/>
    </row>
    <row r="5369" spans="1:11">
      <c r="A5369" s="15" t="s">
        <v>3447</v>
      </c>
      <c r="B5369" s="15" t="s">
        <v>2756</v>
      </c>
      <c r="C5369" s="768" t="s">
        <v>1844</v>
      </c>
      <c r="D5369" s="17" t="s">
        <v>14604</v>
      </c>
      <c r="E5369" s="826">
        <v>131</v>
      </c>
      <c r="F5369" s="800">
        <v>125</v>
      </c>
      <c r="G5369" s="819">
        <v>17</v>
      </c>
      <c r="H5369" s="774">
        <v>10</v>
      </c>
      <c r="I5369" s="819">
        <f t="shared" si="170"/>
        <v>148</v>
      </c>
      <c r="J5369" s="819">
        <f t="shared" si="171"/>
        <v>135</v>
      </c>
      <c r="K5369" s="941"/>
    </row>
    <row r="5370" spans="1:11">
      <c r="A5370" s="15" t="s">
        <v>3447</v>
      </c>
      <c r="B5370" s="15" t="s">
        <v>2756</v>
      </c>
      <c r="C5370" s="768" t="s">
        <v>2631</v>
      </c>
      <c r="D5370" s="17" t="s">
        <v>2761</v>
      </c>
      <c r="E5370" s="826">
        <v>1</v>
      </c>
      <c r="F5370" s="800">
        <v>1</v>
      </c>
      <c r="G5370" s="819">
        <v>21</v>
      </c>
      <c r="H5370" s="774">
        <v>30</v>
      </c>
      <c r="I5370" s="819">
        <f t="shared" si="170"/>
        <v>22</v>
      </c>
      <c r="J5370" s="819">
        <f t="shared" si="171"/>
        <v>31</v>
      </c>
      <c r="K5370" s="941"/>
    </row>
    <row r="5371" spans="1:11" ht="38.25">
      <c r="A5371" s="15" t="s">
        <v>3447</v>
      </c>
      <c r="B5371" s="15" t="s">
        <v>2756</v>
      </c>
      <c r="C5371" s="768" t="s">
        <v>3453</v>
      </c>
      <c r="D5371" s="20" t="s">
        <v>16525</v>
      </c>
      <c r="E5371" s="826"/>
      <c r="F5371" s="800">
        <v>1</v>
      </c>
      <c r="G5371" s="819">
        <v>1</v>
      </c>
      <c r="H5371" s="774">
        <v>1</v>
      </c>
      <c r="I5371" s="819">
        <f t="shared" si="170"/>
        <v>1</v>
      </c>
      <c r="J5371" s="819">
        <f t="shared" si="171"/>
        <v>2</v>
      </c>
      <c r="K5371" s="941"/>
    </row>
    <row r="5372" spans="1:11" ht="25.5">
      <c r="A5372" s="15" t="s">
        <v>3447</v>
      </c>
      <c r="B5372" s="15" t="s">
        <v>2756</v>
      </c>
      <c r="C5372" s="768" t="s">
        <v>2634</v>
      </c>
      <c r="D5372" s="20" t="s">
        <v>16918</v>
      </c>
      <c r="E5372" s="826"/>
      <c r="F5372" s="800">
        <v>1</v>
      </c>
      <c r="G5372" s="819"/>
      <c r="H5372" s="774">
        <v>1</v>
      </c>
      <c r="I5372" s="819">
        <f t="shared" si="170"/>
        <v>0</v>
      </c>
      <c r="J5372" s="819">
        <f t="shared" si="171"/>
        <v>2</v>
      </c>
      <c r="K5372" s="941"/>
    </row>
    <row r="5373" spans="1:11">
      <c r="A5373" s="15" t="s">
        <v>3447</v>
      </c>
      <c r="B5373" s="15" t="s">
        <v>2756</v>
      </c>
      <c r="C5373" s="768" t="s">
        <v>1846</v>
      </c>
      <c r="D5373" s="17" t="s">
        <v>14606</v>
      </c>
      <c r="E5373" s="826"/>
      <c r="F5373" s="800">
        <v>1</v>
      </c>
      <c r="G5373" s="819"/>
      <c r="H5373" s="774">
        <v>1</v>
      </c>
      <c r="I5373" s="819">
        <f t="shared" si="170"/>
        <v>0</v>
      </c>
      <c r="J5373" s="819">
        <f t="shared" si="171"/>
        <v>2</v>
      </c>
      <c r="K5373" s="941"/>
    </row>
    <row r="5374" spans="1:11" ht="25.5">
      <c r="A5374" s="15" t="s">
        <v>3447</v>
      </c>
      <c r="B5374" s="15" t="s">
        <v>2756</v>
      </c>
      <c r="C5374" s="768" t="s">
        <v>2641</v>
      </c>
      <c r="D5374" s="20" t="s">
        <v>16720</v>
      </c>
      <c r="E5374" s="826"/>
      <c r="F5374" s="800">
        <v>1</v>
      </c>
      <c r="G5374" s="819">
        <v>3</v>
      </c>
      <c r="H5374" s="774">
        <v>5</v>
      </c>
      <c r="I5374" s="819">
        <f t="shared" si="170"/>
        <v>3</v>
      </c>
      <c r="J5374" s="819">
        <f t="shared" si="171"/>
        <v>6</v>
      </c>
      <c r="K5374" s="941"/>
    </row>
    <row r="5375" spans="1:11" ht="25.5">
      <c r="A5375" s="15" t="s">
        <v>3447</v>
      </c>
      <c r="B5375" s="15" t="s">
        <v>2756</v>
      </c>
      <c r="C5375" s="768" t="s">
        <v>2644</v>
      </c>
      <c r="D5375" s="20" t="s">
        <v>14614</v>
      </c>
      <c r="E5375" s="826"/>
      <c r="F5375" s="800">
        <v>1</v>
      </c>
      <c r="G5375" s="819"/>
      <c r="H5375" s="774">
        <v>1</v>
      </c>
      <c r="I5375" s="819">
        <f t="shared" si="170"/>
        <v>0</v>
      </c>
      <c r="J5375" s="819">
        <f t="shared" si="171"/>
        <v>2</v>
      </c>
      <c r="K5375" s="941"/>
    </row>
    <row r="5376" spans="1:11">
      <c r="A5376" s="15" t="s">
        <v>3447</v>
      </c>
      <c r="B5376" s="15" t="s">
        <v>2756</v>
      </c>
      <c r="C5376" s="768" t="s">
        <v>1856</v>
      </c>
      <c r="D5376" s="17" t="s">
        <v>14620</v>
      </c>
      <c r="E5376" s="826"/>
      <c r="F5376" s="800">
        <v>1</v>
      </c>
      <c r="G5376" s="819"/>
      <c r="H5376" s="774">
        <v>1</v>
      </c>
      <c r="I5376" s="819">
        <f t="shared" si="170"/>
        <v>0</v>
      </c>
      <c r="J5376" s="819">
        <f t="shared" si="171"/>
        <v>2</v>
      </c>
      <c r="K5376" s="941"/>
    </row>
    <row r="5377" spans="1:11" ht="25.5">
      <c r="A5377" s="15" t="s">
        <v>3447</v>
      </c>
      <c r="B5377" s="15" t="s">
        <v>2756</v>
      </c>
      <c r="C5377" s="768" t="s">
        <v>3005</v>
      </c>
      <c r="D5377" s="20" t="s">
        <v>3006</v>
      </c>
      <c r="E5377" s="826"/>
      <c r="F5377" s="800">
        <v>1</v>
      </c>
      <c r="G5377" s="819"/>
      <c r="H5377" s="774">
        <v>1</v>
      </c>
      <c r="I5377" s="819">
        <f t="shared" si="170"/>
        <v>0</v>
      </c>
      <c r="J5377" s="819">
        <f t="shared" si="171"/>
        <v>2</v>
      </c>
      <c r="K5377" s="941"/>
    </row>
    <row r="5378" spans="1:11">
      <c r="A5378" s="15" t="s">
        <v>3447</v>
      </c>
      <c r="B5378" s="15" t="s">
        <v>2756</v>
      </c>
      <c r="C5378" s="768" t="s">
        <v>2850</v>
      </c>
      <c r="D5378" s="17" t="s">
        <v>2851</v>
      </c>
      <c r="E5378" s="826"/>
      <c r="F5378" s="800">
        <v>1</v>
      </c>
      <c r="G5378" s="819">
        <v>7</v>
      </c>
      <c r="H5378" s="774">
        <v>5</v>
      </c>
      <c r="I5378" s="819">
        <f t="shared" si="170"/>
        <v>7</v>
      </c>
      <c r="J5378" s="819">
        <f t="shared" si="171"/>
        <v>6</v>
      </c>
      <c r="K5378" s="941"/>
    </row>
    <row r="5379" spans="1:11" ht="25.5">
      <c r="A5379" s="15" t="s">
        <v>3447</v>
      </c>
      <c r="B5379" s="15" t="s">
        <v>2756</v>
      </c>
      <c r="C5379" s="768" t="s">
        <v>3009</v>
      </c>
      <c r="D5379" s="20" t="s">
        <v>16970</v>
      </c>
      <c r="E5379" s="826"/>
      <c r="F5379" s="800">
        <v>1</v>
      </c>
      <c r="G5379" s="819">
        <v>1</v>
      </c>
      <c r="H5379" s="774">
        <v>1</v>
      </c>
      <c r="I5379" s="819">
        <f t="shared" si="170"/>
        <v>1</v>
      </c>
      <c r="J5379" s="819">
        <f t="shared" si="171"/>
        <v>2</v>
      </c>
      <c r="K5379" s="941"/>
    </row>
    <row r="5380" spans="1:11" ht="25.5">
      <c r="A5380" s="15" t="s">
        <v>3447</v>
      </c>
      <c r="B5380" s="15" t="s">
        <v>2756</v>
      </c>
      <c r="C5380" s="768" t="s">
        <v>3010</v>
      </c>
      <c r="D5380" s="20" t="s">
        <v>3011</v>
      </c>
      <c r="E5380" s="826"/>
      <c r="F5380" s="800">
        <v>1</v>
      </c>
      <c r="G5380" s="819">
        <v>119</v>
      </c>
      <c r="H5380" s="774">
        <v>150</v>
      </c>
      <c r="I5380" s="819">
        <f t="shared" si="170"/>
        <v>119</v>
      </c>
      <c r="J5380" s="819">
        <f t="shared" si="171"/>
        <v>151</v>
      </c>
      <c r="K5380" s="941"/>
    </row>
    <row r="5381" spans="1:11" ht="25.5">
      <c r="A5381" s="15" t="s">
        <v>3447</v>
      </c>
      <c r="B5381" s="15" t="s">
        <v>2756</v>
      </c>
      <c r="C5381" s="768" t="s">
        <v>3454</v>
      </c>
      <c r="D5381" s="20" t="s">
        <v>20667</v>
      </c>
      <c r="E5381" s="826"/>
      <c r="F5381" s="800">
        <v>1</v>
      </c>
      <c r="G5381" s="819">
        <v>25</v>
      </c>
      <c r="H5381" s="774">
        <v>15</v>
      </c>
      <c r="I5381" s="819">
        <f t="shared" si="170"/>
        <v>25</v>
      </c>
      <c r="J5381" s="819">
        <f t="shared" si="171"/>
        <v>16</v>
      </c>
      <c r="K5381" s="941"/>
    </row>
    <row r="5382" spans="1:11" ht="25.5">
      <c r="A5382" s="15" t="s">
        <v>3447</v>
      </c>
      <c r="B5382" s="15" t="s">
        <v>2756</v>
      </c>
      <c r="C5382" s="768" t="s">
        <v>3455</v>
      </c>
      <c r="D5382" s="20" t="s">
        <v>3456</v>
      </c>
      <c r="E5382" s="826"/>
      <c r="F5382" s="800">
        <v>1</v>
      </c>
      <c r="G5382" s="819">
        <v>2066</v>
      </c>
      <c r="H5382" s="774">
        <v>1850</v>
      </c>
      <c r="I5382" s="819">
        <f t="shared" si="170"/>
        <v>2066</v>
      </c>
      <c r="J5382" s="819">
        <f t="shared" si="171"/>
        <v>1851</v>
      </c>
      <c r="K5382" s="941"/>
    </row>
    <row r="5383" spans="1:11">
      <c r="A5383" s="15" t="s">
        <v>3447</v>
      </c>
      <c r="B5383" s="15" t="s">
        <v>2756</v>
      </c>
      <c r="C5383" s="768" t="s">
        <v>3457</v>
      </c>
      <c r="D5383" s="17" t="s">
        <v>16053</v>
      </c>
      <c r="E5383" s="826"/>
      <c r="F5383" s="800">
        <v>1</v>
      </c>
      <c r="G5383" s="819"/>
      <c r="H5383" s="774">
        <v>1</v>
      </c>
      <c r="I5383" s="819">
        <f t="shared" si="170"/>
        <v>0</v>
      </c>
      <c r="J5383" s="819">
        <f t="shared" si="171"/>
        <v>2</v>
      </c>
      <c r="K5383" s="941"/>
    </row>
    <row r="5384" spans="1:11" ht="25.5">
      <c r="A5384" s="15" t="s">
        <v>3447</v>
      </c>
      <c r="B5384" s="15" t="s">
        <v>2756</v>
      </c>
      <c r="C5384" s="768" t="s">
        <v>2748</v>
      </c>
      <c r="D5384" s="20" t="s">
        <v>15361</v>
      </c>
      <c r="E5384" s="826">
        <v>7</v>
      </c>
      <c r="F5384" s="800">
        <v>15</v>
      </c>
      <c r="G5384" s="819">
        <v>1</v>
      </c>
      <c r="H5384" s="774">
        <v>1</v>
      </c>
      <c r="I5384" s="819">
        <f t="shared" si="170"/>
        <v>8</v>
      </c>
      <c r="J5384" s="819">
        <f t="shared" si="171"/>
        <v>16</v>
      </c>
      <c r="K5384" s="941"/>
    </row>
    <row r="5385" spans="1:11" ht="25.5">
      <c r="A5385" s="15" t="s">
        <v>3447</v>
      </c>
      <c r="B5385" s="15" t="s">
        <v>2756</v>
      </c>
      <c r="C5385" s="768" t="s">
        <v>2751</v>
      </c>
      <c r="D5385" s="20" t="s">
        <v>16962</v>
      </c>
      <c r="E5385" s="826"/>
      <c r="F5385" s="800">
        <v>1</v>
      </c>
      <c r="G5385" s="819">
        <v>133</v>
      </c>
      <c r="H5385" s="774">
        <v>100</v>
      </c>
      <c r="I5385" s="819">
        <f t="shared" si="170"/>
        <v>133</v>
      </c>
      <c r="J5385" s="819">
        <f t="shared" si="171"/>
        <v>101</v>
      </c>
      <c r="K5385" s="941"/>
    </row>
    <row r="5386" spans="1:11">
      <c r="A5386" s="15" t="s">
        <v>3447</v>
      </c>
      <c r="B5386" s="15" t="s">
        <v>2756</v>
      </c>
      <c r="C5386" s="768" t="s">
        <v>2499</v>
      </c>
      <c r="D5386" s="20" t="s">
        <v>16828</v>
      </c>
      <c r="E5386" s="826"/>
      <c r="F5386" s="800">
        <v>1</v>
      </c>
      <c r="G5386" s="819">
        <v>1</v>
      </c>
      <c r="H5386" s="774">
        <v>1</v>
      </c>
      <c r="I5386" s="819">
        <f t="shared" si="170"/>
        <v>1</v>
      </c>
      <c r="J5386" s="819">
        <f t="shared" si="171"/>
        <v>2</v>
      </c>
      <c r="K5386" s="941"/>
    </row>
    <row r="5387" spans="1:11" ht="25.5">
      <c r="A5387" s="15" t="s">
        <v>3447</v>
      </c>
      <c r="B5387" s="15" t="s">
        <v>2756</v>
      </c>
      <c r="C5387" s="768" t="s">
        <v>3036</v>
      </c>
      <c r="D5387" s="20" t="s">
        <v>3037</v>
      </c>
      <c r="E5387" s="826"/>
      <c r="F5387" s="800">
        <v>1</v>
      </c>
      <c r="G5387" s="819">
        <v>127</v>
      </c>
      <c r="H5387" s="774">
        <v>80</v>
      </c>
      <c r="I5387" s="819">
        <f t="shared" si="170"/>
        <v>127</v>
      </c>
      <c r="J5387" s="819">
        <f t="shared" si="171"/>
        <v>81</v>
      </c>
      <c r="K5387" s="941"/>
    </row>
    <row r="5388" spans="1:11">
      <c r="A5388" s="15" t="s">
        <v>3447</v>
      </c>
      <c r="B5388" s="15" t="s">
        <v>2756</v>
      </c>
      <c r="C5388" s="768" t="s">
        <v>3038</v>
      </c>
      <c r="D5388" s="20" t="s">
        <v>3039</v>
      </c>
      <c r="E5388" s="826"/>
      <c r="F5388" s="800">
        <v>1</v>
      </c>
      <c r="G5388" s="819"/>
      <c r="H5388" s="774">
        <v>1</v>
      </c>
      <c r="I5388" s="819">
        <f t="shared" si="170"/>
        <v>0</v>
      </c>
      <c r="J5388" s="819">
        <f t="shared" si="171"/>
        <v>2</v>
      </c>
      <c r="K5388" s="941"/>
    </row>
    <row r="5389" spans="1:11" ht="25.5">
      <c r="A5389" s="15" t="s">
        <v>3676</v>
      </c>
      <c r="B5389" s="15" t="s">
        <v>2464</v>
      </c>
      <c r="C5389" s="768" t="s">
        <v>2458</v>
      </c>
      <c r="D5389" s="20" t="s">
        <v>16805</v>
      </c>
      <c r="E5389" s="826"/>
      <c r="F5389" s="800">
        <v>1</v>
      </c>
      <c r="G5389" s="819">
        <v>2846</v>
      </c>
      <c r="H5389" s="774">
        <v>2640</v>
      </c>
      <c r="I5389" s="819">
        <f t="shared" si="170"/>
        <v>2846</v>
      </c>
      <c r="J5389" s="819">
        <f t="shared" si="171"/>
        <v>2641</v>
      </c>
      <c r="K5389" s="941"/>
    </row>
    <row r="5390" spans="1:11" ht="25.5">
      <c r="A5390" s="15" t="s">
        <v>3676</v>
      </c>
      <c r="B5390" s="15" t="s">
        <v>2464</v>
      </c>
      <c r="C5390" s="768" t="s">
        <v>2459</v>
      </c>
      <c r="D5390" s="20" t="s">
        <v>4823</v>
      </c>
      <c r="E5390" s="826"/>
      <c r="F5390" s="800">
        <v>1</v>
      </c>
      <c r="G5390" s="819"/>
      <c r="H5390" s="774">
        <v>1</v>
      </c>
      <c r="I5390" s="819">
        <f t="shared" si="170"/>
        <v>0</v>
      </c>
      <c r="J5390" s="819">
        <f t="shared" si="171"/>
        <v>2</v>
      </c>
      <c r="K5390" s="941"/>
    </row>
    <row r="5391" spans="1:11">
      <c r="A5391" s="15" t="s">
        <v>3676</v>
      </c>
      <c r="B5391" s="15" t="s">
        <v>2464</v>
      </c>
      <c r="C5391" s="768" t="s">
        <v>3677</v>
      </c>
      <c r="D5391" s="20" t="s">
        <v>17103</v>
      </c>
      <c r="E5391" s="826">
        <v>339</v>
      </c>
      <c r="F5391" s="800">
        <v>350</v>
      </c>
      <c r="G5391" s="819">
        <v>38</v>
      </c>
      <c r="H5391" s="774">
        <v>50</v>
      </c>
      <c r="I5391" s="819">
        <f t="shared" si="170"/>
        <v>377</v>
      </c>
      <c r="J5391" s="819">
        <f t="shared" si="171"/>
        <v>400</v>
      </c>
      <c r="K5391" s="941"/>
    </row>
    <row r="5392" spans="1:11">
      <c r="A5392" s="15" t="s">
        <v>3676</v>
      </c>
      <c r="B5392" s="15" t="s">
        <v>2464</v>
      </c>
      <c r="C5392" s="768" t="s">
        <v>3678</v>
      </c>
      <c r="D5392" s="20" t="s">
        <v>17104</v>
      </c>
      <c r="E5392" s="826"/>
      <c r="F5392" s="800">
        <v>1</v>
      </c>
      <c r="G5392" s="819">
        <v>626</v>
      </c>
      <c r="H5392" s="774">
        <v>530</v>
      </c>
      <c r="I5392" s="819">
        <f t="shared" si="170"/>
        <v>626</v>
      </c>
      <c r="J5392" s="819">
        <f t="shared" si="171"/>
        <v>531</v>
      </c>
      <c r="K5392" s="941"/>
    </row>
    <row r="5393" spans="1:11">
      <c r="A5393" s="15" t="s">
        <v>3676</v>
      </c>
      <c r="B5393" s="15" t="s">
        <v>2464</v>
      </c>
      <c r="C5393" s="768" t="s">
        <v>3679</v>
      </c>
      <c r="D5393" s="20" t="s">
        <v>17105</v>
      </c>
      <c r="E5393" s="826"/>
      <c r="F5393" s="800">
        <v>1</v>
      </c>
      <c r="G5393" s="819"/>
      <c r="H5393" s="774">
        <v>1</v>
      </c>
      <c r="I5393" s="819">
        <f t="shared" si="170"/>
        <v>0</v>
      </c>
      <c r="J5393" s="819">
        <f t="shared" si="171"/>
        <v>2</v>
      </c>
      <c r="K5393" s="941"/>
    </row>
    <row r="5394" spans="1:11" ht="25.5">
      <c r="A5394" s="15" t="s">
        <v>3676</v>
      </c>
      <c r="B5394" s="15" t="s">
        <v>2464</v>
      </c>
      <c r="C5394" s="768" t="s">
        <v>3680</v>
      </c>
      <c r="D5394" s="20" t="s">
        <v>17106</v>
      </c>
      <c r="E5394" s="826"/>
      <c r="F5394" s="800">
        <v>1</v>
      </c>
      <c r="G5394" s="819"/>
      <c r="H5394" s="774">
        <v>1</v>
      </c>
      <c r="I5394" s="819">
        <f t="shared" si="170"/>
        <v>0</v>
      </c>
      <c r="J5394" s="819">
        <f t="shared" si="171"/>
        <v>2</v>
      </c>
      <c r="K5394" s="941"/>
    </row>
    <row r="5395" spans="1:11">
      <c r="A5395" s="15" t="s">
        <v>3676</v>
      </c>
      <c r="B5395" s="15" t="s">
        <v>2464</v>
      </c>
      <c r="C5395" s="768" t="s">
        <v>3681</v>
      </c>
      <c r="D5395" s="20" t="s">
        <v>7198</v>
      </c>
      <c r="E5395" s="826"/>
      <c r="F5395" s="800">
        <v>1</v>
      </c>
      <c r="G5395" s="819"/>
      <c r="H5395" s="774">
        <v>1</v>
      </c>
      <c r="I5395" s="819">
        <f t="shared" si="170"/>
        <v>0</v>
      </c>
      <c r="J5395" s="819">
        <f t="shared" si="171"/>
        <v>2</v>
      </c>
      <c r="K5395" s="941"/>
    </row>
    <row r="5396" spans="1:11">
      <c r="A5396" s="15" t="s">
        <v>3676</v>
      </c>
      <c r="B5396" s="15" t="s">
        <v>2464</v>
      </c>
      <c r="C5396" s="768" t="s">
        <v>3682</v>
      </c>
      <c r="D5396" s="20" t="s">
        <v>17107</v>
      </c>
      <c r="E5396" s="826"/>
      <c r="F5396" s="800">
        <v>1</v>
      </c>
      <c r="G5396" s="819">
        <v>383</v>
      </c>
      <c r="H5396" s="774">
        <v>330</v>
      </c>
      <c r="I5396" s="819">
        <f t="shared" si="170"/>
        <v>383</v>
      </c>
      <c r="J5396" s="819">
        <f t="shared" si="171"/>
        <v>331</v>
      </c>
      <c r="K5396" s="941"/>
    </row>
    <row r="5397" spans="1:11">
      <c r="A5397" s="15" t="s">
        <v>3676</v>
      </c>
      <c r="B5397" s="15" t="s">
        <v>2464</v>
      </c>
      <c r="C5397" s="768" t="s">
        <v>3683</v>
      </c>
      <c r="D5397" s="117" t="s">
        <v>3684</v>
      </c>
      <c r="E5397" s="826"/>
      <c r="F5397" s="800">
        <v>1</v>
      </c>
      <c r="G5397" s="819"/>
      <c r="H5397" s="774">
        <v>1</v>
      </c>
      <c r="I5397" s="819">
        <f t="shared" si="170"/>
        <v>0</v>
      </c>
      <c r="J5397" s="819">
        <f t="shared" si="171"/>
        <v>2</v>
      </c>
      <c r="K5397" s="941"/>
    </row>
    <row r="5398" spans="1:11">
      <c r="A5398" s="15" t="s">
        <v>3676</v>
      </c>
      <c r="B5398" s="15" t="s">
        <v>2624</v>
      </c>
      <c r="C5398" s="768" t="s">
        <v>2476</v>
      </c>
      <c r="D5398" s="20" t="s">
        <v>16809</v>
      </c>
      <c r="E5398" s="826"/>
      <c r="F5398" s="800">
        <v>0</v>
      </c>
      <c r="G5398" s="819">
        <v>585</v>
      </c>
      <c r="H5398" s="774">
        <v>580</v>
      </c>
      <c r="I5398" s="819">
        <f t="shared" si="170"/>
        <v>585</v>
      </c>
      <c r="J5398" s="819">
        <f t="shared" si="171"/>
        <v>580</v>
      </c>
      <c r="K5398" s="941"/>
    </row>
    <row r="5399" spans="1:11" ht="25.5">
      <c r="A5399" s="15" t="s">
        <v>3676</v>
      </c>
      <c r="B5399" s="15" t="s">
        <v>2624</v>
      </c>
      <c r="C5399" s="768" t="s">
        <v>2503</v>
      </c>
      <c r="D5399" s="20" t="s">
        <v>16832</v>
      </c>
      <c r="E5399" s="826"/>
      <c r="F5399" s="800">
        <v>0</v>
      </c>
      <c r="G5399" s="819">
        <v>65</v>
      </c>
      <c r="H5399" s="774">
        <v>5</v>
      </c>
      <c r="I5399" s="819">
        <f t="shared" ref="I5399:I5462" si="172">E5399+G5399</f>
        <v>65</v>
      </c>
      <c r="J5399" s="819">
        <f t="shared" ref="J5399:J5462" si="173">F5399+H5399</f>
        <v>5</v>
      </c>
      <c r="K5399" s="941"/>
    </row>
    <row r="5400" spans="1:11">
      <c r="A5400" s="15" t="s">
        <v>3676</v>
      </c>
      <c r="B5400" s="15" t="s">
        <v>2624</v>
      </c>
      <c r="C5400" s="768" t="s">
        <v>3032</v>
      </c>
      <c r="D5400" s="20" t="s">
        <v>3033</v>
      </c>
      <c r="E5400" s="826"/>
      <c r="F5400" s="800">
        <v>0</v>
      </c>
      <c r="G5400" s="819">
        <v>181</v>
      </c>
      <c r="H5400" s="774">
        <v>170</v>
      </c>
      <c r="I5400" s="819">
        <f t="shared" si="172"/>
        <v>181</v>
      </c>
      <c r="J5400" s="819">
        <f t="shared" si="173"/>
        <v>170</v>
      </c>
      <c r="K5400" s="941"/>
    </row>
    <row r="5401" spans="1:11" ht="38.25">
      <c r="A5401" s="15" t="s">
        <v>3676</v>
      </c>
      <c r="B5401" s="15" t="s">
        <v>2624</v>
      </c>
      <c r="C5401" s="768" t="s">
        <v>2977</v>
      </c>
      <c r="D5401" s="20" t="s">
        <v>2978</v>
      </c>
      <c r="E5401" s="826"/>
      <c r="F5401" s="800">
        <v>0</v>
      </c>
      <c r="G5401" s="819"/>
      <c r="H5401" s="774">
        <v>1</v>
      </c>
      <c r="I5401" s="819">
        <f t="shared" si="172"/>
        <v>0</v>
      </c>
      <c r="J5401" s="819">
        <f t="shared" si="173"/>
        <v>1</v>
      </c>
      <c r="K5401" s="941"/>
    </row>
    <row r="5402" spans="1:11" ht="38.25">
      <c r="A5402" s="15" t="s">
        <v>3676</v>
      </c>
      <c r="B5402" s="15" t="s">
        <v>2624</v>
      </c>
      <c r="C5402" s="768" t="s">
        <v>2536</v>
      </c>
      <c r="D5402" s="20" t="s">
        <v>4908</v>
      </c>
      <c r="E5402" s="826"/>
      <c r="F5402" s="800">
        <v>1</v>
      </c>
      <c r="G5402" s="819">
        <v>45</v>
      </c>
      <c r="H5402" s="774">
        <v>100</v>
      </c>
      <c r="I5402" s="819">
        <f t="shared" si="172"/>
        <v>45</v>
      </c>
      <c r="J5402" s="819">
        <f t="shared" si="173"/>
        <v>101</v>
      </c>
      <c r="K5402" s="941"/>
    </row>
    <row r="5403" spans="1:11" ht="25.5">
      <c r="A5403" s="15" t="s">
        <v>3676</v>
      </c>
      <c r="B5403" s="15" t="s">
        <v>2624</v>
      </c>
      <c r="C5403" s="768" t="s">
        <v>2537</v>
      </c>
      <c r="D5403" s="20" t="s">
        <v>4909</v>
      </c>
      <c r="E5403" s="826"/>
      <c r="F5403" s="800">
        <v>1</v>
      </c>
      <c r="G5403" s="819"/>
      <c r="H5403" s="774">
        <v>1</v>
      </c>
      <c r="I5403" s="819">
        <f t="shared" si="172"/>
        <v>0</v>
      </c>
      <c r="J5403" s="819">
        <f t="shared" si="173"/>
        <v>2</v>
      </c>
      <c r="K5403" s="941"/>
    </row>
    <row r="5404" spans="1:11" ht="51">
      <c r="A5404" s="15" t="s">
        <v>3676</v>
      </c>
      <c r="B5404" s="15" t="s">
        <v>2624</v>
      </c>
      <c r="C5404" s="768" t="s">
        <v>2542</v>
      </c>
      <c r="D5404" s="20" t="s">
        <v>16865</v>
      </c>
      <c r="E5404" s="826">
        <v>33</v>
      </c>
      <c r="F5404" s="800">
        <v>70</v>
      </c>
      <c r="G5404" s="819">
        <v>224</v>
      </c>
      <c r="H5404" s="774">
        <v>390</v>
      </c>
      <c r="I5404" s="819">
        <f t="shared" si="172"/>
        <v>257</v>
      </c>
      <c r="J5404" s="819">
        <f t="shared" si="173"/>
        <v>460</v>
      </c>
      <c r="K5404" s="941"/>
    </row>
    <row r="5405" spans="1:11" ht="38.25">
      <c r="A5405" s="15" t="s">
        <v>3676</v>
      </c>
      <c r="B5405" s="15" t="s">
        <v>2624</v>
      </c>
      <c r="C5405" s="768" t="s">
        <v>2553</v>
      </c>
      <c r="D5405" s="20" t="s">
        <v>16874</v>
      </c>
      <c r="E5405" s="826"/>
      <c r="F5405" s="800">
        <v>1</v>
      </c>
      <c r="G5405" s="819"/>
      <c r="H5405" s="774">
        <v>1</v>
      </c>
      <c r="I5405" s="819">
        <f t="shared" si="172"/>
        <v>0</v>
      </c>
      <c r="J5405" s="819">
        <f t="shared" si="173"/>
        <v>2</v>
      </c>
      <c r="K5405" s="941"/>
    </row>
    <row r="5406" spans="1:11" ht="38.25">
      <c r="A5406" s="15" t="s">
        <v>3676</v>
      </c>
      <c r="B5406" s="15" t="s">
        <v>2624</v>
      </c>
      <c r="C5406" s="768" t="s">
        <v>2554</v>
      </c>
      <c r="D5406" s="20" t="s">
        <v>4772</v>
      </c>
      <c r="E5406" s="826"/>
      <c r="F5406" s="800">
        <v>5</v>
      </c>
      <c r="G5406" s="819">
        <v>15734</v>
      </c>
      <c r="H5406" s="774">
        <v>14700</v>
      </c>
      <c r="I5406" s="819">
        <f t="shared" si="172"/>
        <v>15734</v>
      </c>
      <c r="J5406" s="819">
        <f t="shared" si="173"/>
        <v>14705</v>
      </c>
      <c r="K5406" s="941"/>
    </row>
    <row r="5407" spans="1:11" ht="25.5">
      <c r="A5407" s="15" t="s">
        <v>3676</v>
      </c>
      <c r="B5407" s="15" t="s">
        <v>2624</v>
      </c>
      <c r="C5407" s="768" t="s">
        <v>2557</v>
      </c>
      <c r="D5407" s="20" t="s">
        <v>6622</v>
      </c>
      <c r="E5407" s="826"/>
      <c r="F5407" s="800">
        <v>1</v>
      </c>
      <c r="G5407" s="819">
        <v>739</v>
      </c>
      <c r="H5407" s="774">
        <v>1640</v>
      </c>
      <c r="I5407" s="819">
        <f t="shared" si="172"/>
        <v>739</v>
      </c>
      <c r="J5407" s="819">
        <f t="shared" si="173"/>
        <v>1641</v>
      </c>
      <c r="K5407" s="941"/>
    </row>
    <row r="5408" spans="1:11" ht="25.5">
      <c r="A5408" s="15" t="s">
        <v>3676</v>
      </c>
      <c r="B5408" s="15" t="s">
        <v>2624</v>
      </c>
      <c r="C5408" s="768" t="s">
        <v>2559</v>
      </c>
      <c r="D5408" s="20" t="s">
        <v>4773</v>
      </c>
      <c r="E5408" s="826"/>
      <c r="F5408" s="800">
        <v>1</v>
      </c>
      <c r="G5408" s="819">
        <v>11181</v>
      </c>
      <c r="H5408" s="774">
        <v>12510</v>
      </c>
      <c r="I5408" s="819">
        <f t="shared" si="172"/>
        <v>11181</v>
      </c>
      <c r="J5408" s="819">
        <f t="shared" si="173"/>
        <v>12511</v>
      </c>
      <c r="K5408" s="941"/>
    </row>
    <row r="5409" spans="1:11" ht="51">
      <c r="A5409" s="15" t="s">
        <v>3676</v>
      </c>
      <c r="B5409" s="15" t="s">
        <v>2624</v>
      </c>
      <c r="C5409" s="768" t="s">
        <v>2560</v>
      </c>
      <c r="D5409" s="20" t="s">
        <v>6623</v>
      </c>
      <c r="E5409" s="826"/>
      <c r="F5409" s="800">
        <v>1</v>
      </c>
      <c r="G5409" s="819">
        <v>7681</v>
      </c>
      <c r="H5409" s="774">
        <v>9000</v>
      </c>
      <c r="I5409" s="819">
        <f t="shared" si="172"/>
        <v>7681</v>
      </c>
      <c r="J5409" s="819">
        <f t="shared" si="173"/>
        <v>9001</v>
      </c>
      <c r="K5409" s="941"/>
    </row>
    <row r="5410" spans="1:11" ht="38.25">
      <c r="A5410" s="15" t="s">
        <v>3676</v>
      </c>
      <c r="B5410" s="15" t="s">
        <v>2624</v>
      </c>
      <c r="C5410" s="768" t="s">
        <v>2562</v>
      </c>
      <c r="D5410" s="20" t="s">
        <v>16876</v>
      </c>
      <c r="E5410" s="826"/>
      <c r="F5410" s="800">
        <v>0</v>
      </c>
      <c r="G5410" s="819">
        <v>7239</v>
      </c>
      <c r="H5410" s="774">
        <v>7000</v>
      </c>
      <c r="I5410" s="819">
        <f t="shared" si="172"/>
        <v>7239</v>
      </c>
      <c r="J5410" s="819">
        <f t="shared" si="173"/>
        <v>7000</v>
      </c>
      <c r="K5410" s="941"/>
    </row>
    <row r="5411" spans="1:11" ht="25.5">
      <c r="A5411" s="15" t="s">
        <v>3676</v>
      </c>
      <c r="B5411" s="15" t="s">
        <v>2624</v>
      </c>
      <c r="C5411" s="768" t="s">
        <v>2564</v>
      </c>
      <c r="D5411" s="20" t="s">
        <v>2979</v>
      </c>
      <c r="E5411" s="826"/>
      <c r="F5411" s="800">
        <v>0</v>
      </c>
      <c r="G5411" s="819"/>
      <c r="H5411" s="774">
        <v>1</v>
      </c>
      <c r="I5411" s="819">
        <f t="shared" si="172"/>
        <v>0</v>
      </c>
      <c r="J5411" s="819">
        <f t="shared" si="173"/>
        <v>1</v>
      </c>
      <c r="K5411" s="941"/>
    </row>
    <row r="5412" spans="1:11" ht="25.5">
      <c r="A5412" s="15" t="s">
        <v>3676</v>
      </c>
      <c r="B5412" s="15" t="s">
        <v>2624</v>
      </c>
      <c r="C5412" s="768" t="s">
        <v>2565</v>
      </c>
      <c r="D5412" s="20" t="s">
        <v>2980</v>
      </c>
      <c r="E5412" s="826"/>
      <c r="F5412" s="800">
        <v>0</v>
      </c>
      <c r="G5412" s="819"/>
      <c r="H5412" s="774">
        <v>1</v>
      </c>
      <c r="I5412" s="819">
        <f t="shared" si="172"/>
        <v>0</v>
      </c>
      <c r="J5412" s="819">
        <f t="shared" si="173"/>
        <v>1</v>
      </c>
      <c r="K5412" s="941"/>
    </row>
    <row r="5413" spans="1:11" ht="51">
      <c r="A5413" s="15" t="s">
        <v>3676</v>
      </c>
      <c r="B5413" s="15" t="s">
        <v>2624</v>
      </c>
      <c r="C5413" s="768" t="s">
        <v>2569</v>
      </c>
      <c r="D5413" s="20" t="s">
        <v>3452</v>
      </c>
      <c r="E5413" s="826"/>
      <c r="F5413" s="800">
        <v>0</v>
      </c>
      <c r="G5413" s="819">
        <v>1</v>
      </c>
      <c r="H5413" s="774">
        <v>5</v>
      </c>
      <c r="I5413" s="819">
        <f t="shared" si="172"/>
        <v>1</v>
      </c>
      <c r="J5413" s="819">
        <f t="shared" si="173"/>
        <v>5</v>
      </c>
      <c r="K5413" s="941"/>
    </row>
    <row r="5414" spans="1:11" ht="25.5">
      <c r="A5414" s="15" t="s">
        <v>3676</v>
      </c>
      <c r="B5414" s="15" t="s">
        <v>2624</v>
      </c>
      <c r="C5414" s="768" t="s">
        <v>2589</v>
      </c>
      <c r="D5414" s="20" t="s">
        <v>16882</v>
      </c>
      <c r="E5414" s="826"/>
      <c r="F5414" s="800">
        <v>0</v>
      </c>
      <c r="G5414" s="819"/>
      <c r="H5414" s="774">
        <v>1</v>
      </c>
      <c r="I5414" s="819">
        <f t="shared" si="172"/>
        <v>0</v>
      </c>
      <c r="J5414" s="819">
        <f t="shared" si="173"/>
        <v>1</v>
      </c>
      <c r="K5414" s="941"/>
    </row>
    <row r="5415" spans="1:11" ht="25.5">
      <c r="A5415" s="15" t="s">
        <v>3676</v>
      </c>
      <c r="B5415" s="15" t="s">
        <v>2624</v>
      </c>
      <c r="C5415" s="768" t="s">
        <v>3685</v>
      </c>
      <c r="D5415" s="20" t="s">
        <v>17108</v>
      </c>
      <c r="E5415" s="826"/>
      <c r="F5415" s="800">
        <v>0</v>
      </c>
      <c r="G5415" s="819"/>
      <c r="H5415" s="774">
        <v>1</v>
      </c>
      <c r="I5415" s="819">
        <f t="shared" si="172"/>
        <v>0</v>
      </c>
      <c r="J5415" s="819">
        <f t="shared" si="173"/>
        <v>1</v>
      </c>
      <c r="K5415" s="941"/>
    </row>
    <row r="5416" spans="1:11" ht="25.5">
      <c r="A5416" s="15" t="s">
        <v>3676</v>
      </c>
      <c r="B5416" s="15" t="s">
        <v>2624</v>
      </c>
      <c r="C5416" s="768" t="s">
        <v>3686</v>
      </c>
      <c r="D5416" s="20" t="s">
        <v>17109</v>
      </c>
      <c r="E5416" s="826"/>
      <c r="F5416" s="800">
        <v>0</v>
      </c>
      <c r="G5416" s="819">
        <v>1</v>
      </c>
      <c r="H5416" s="774">
        <v>1</v>
      </c>
      <c r="I5416" s="819">
        <f t="shared" si="172"/>
        <v>1</v>
      </c>
      <c r="J5416" s="819">
        <f t="shared" si="173"/>
        <v>1</v>
      </c>
      <c r="K5416" s="941"/>
    </row>
    <row r="5417" spans="1:11" ht="25.5">
      <c r="A5417" s="15" t="s">
        <v>3676</v>
      </c>
      <c r="B5417" s="15" t="s">
        <v>2624</v>
      </c>
      <c r="C5417" s="768" t="s">
        <v>2590</v>
      </c>
      <c r="D5417" s="20" t="s">
        <v>4002</v>
      </c>
      <c r="E5417" s="826"/>
      <c r="F5417" s="800">
        <v>0</v>
      </c>
      <c r="G5417" s="819">
        <v>6623</v>
      </c>
      <c r="H5417" s="774">
        <v>5230</v>
      </c>
      <c r="I5417" s="819">
        <f t="shared" si="172"/>
        <v>6623</v>
      </c>
      <c r="J5417" s="819">
        <f t="shared" si="173"/>
        <v>5230</v>
      </c>
      <c r="K5417" s="941"/>
    </row>
    <row r="5418" spans="1:11" ht="25.5">
      <c r="A5418" s="15" t="s">
        <v>3676</v>
      </c>
      <c r="B5418" s="15" t="s">
        <v>2624</v>
      </c>
      <c r="C5418" s="768" t="s">
        <v>3687</v>
      </c>
      <c r="D5418" s="20" t="s">
        <v>3688</v>
      </c>
      <c r="E5418" s="826"/>
      <c r="F5418" s="800">
        <v>1</v>
      </c>
      <c r="G5418" s="819"/>
      <c r="H5418" s="774">
        <v>1</v>
      </c>
      <c r="I5418" s="819">
        <f t="shared" si="172"/>
        <v>0</v>
      </c>
      <c r="J5418" s="819">
        <f t="shared" si="173"/>
        <v>2</v>
      </c>
      <c r="K5418" s="941"/>
    </row>
    <row r="5419" spans="1:11" ht="38.25">
      <c r="A5419" s="15" t="s">
        <v>3676</v>
      </c>
      <c r="B5419" s="15" t="s">
        <v>2624</v>
      </c>
      <c r="C5419" s="768" t="s">
        <v>2981</v>
      </c>
      <c r="D5419" s="20" t="s">
        <v>2982</v>
      </c>
      <c r="E5419" s="826"/>
      <c r="F5419" s="800">
        <v>1</v>
      </c>
      <c r="G5419" s="819"/>
      <c r="H5419" s="774">
        <v>1</v>
      </c>
      <c r="I5419" s="819">
        <f t="shared" si="172"/>
        <v>0</v>
      </c>
      <c r="J5419" s="819">
        <f t="shared" si="173"/>
        <v>2</v>
      </c>
      <c r="K5419" s="941"/>
    </row>
    <row r="5420" spans="1:11" ht="25.5">
      <c r="A5420" s="15" t="s">
        <v>3676</v>
      </c>
      <c r="B5420" s="15" t="s">
        <v>2624</v>
      </c>
      <c r="C5420" s="768" t="s">
        <v>2991</v>
      </c>
      <c r="D5420" s="20" t="s">
        <v>2992</v>
      </c>
      <c r="E5420" s="826"/>
      <c r="F5420" s="800">
        <v>1</v>
      </c>
      <c r="G5420" s="819"/>
      <c r="H5420" s="774">
        <v>1</v>
      </c>
      <c r="I5420" s="819">
        <f t="shared" si="172"/>
        <v>0</v>
      </c>
      <c r="J5420" s="819">
        <f t="shared" si="173"/>
        <v>2</v>
      </c>
      <c r="K5420" s="941"/>
    </row>
    <row r="5421" spans="1:11" ht="38.25">
      <c r="A5421" s="15" t="s">
        <v>3676</v>
      </c>
      <c r="B5421" s="15" t="s">
        <v>2624</v>
      </c>
      <c r="C5421" s="768" t="s">
        <v>2540</v>
      </c>
      <c r="D5421" s="20" t="s">
        <v>3689</v>
      </c>
      <c r="E5421" s="826"/>
      <c r="F5421" s="800">
        <v>0</v>
      </c>
      <c r="G5421" s="819"/>
      <c r="H5421" s="774">
        <v>1</v>
      </c>
      <c r="I5421" s="819">
        <f t="shared" si="172"/>
        <v>0</v>
      </c>
      <c r="J5421" s="819">
        <f t="shared" si="173"/>
        <v>1</v>
      </c>
      <c r="K5421" s="941"/>
    </row>
    <row r="5422" spans="1:11" ht="38.25">
      <c r="A5422" s="15" t="s">
        <v>3676</v>
      </c>
      <c r="B5422" s="15" t="s">
        <v>2624</v>
      </c>
      <c r="C5422" s="768" t="s">
        <v>2552</v>
      </c>
      <c r="D5422" s="20" t="s">
        <v>16873</v>
      </c>
      <c r="E5422" s="826"/>
      <c r="F5422" s="800">
        <v>0</v>
      </c>
      <c r="G5422" s="819"/>
      <c r="H5422" s="774">
        <v>1</v>
      </c>
      <c r="I5422" s="819">
        <f t="shared" si="172"/>
        <v>0</v>
      </c>
      <c r="J5422" s="819">
        <f t="shared" si="173"/>
        <v>1</v>
      </c>
      <c r="K5422" s="941"/>
    </row>
    <row r="5423" spans="1:11" ht="38.25">
      <c r="A5423" s="15" t="s">
        <v>3676</v>
      </c>
      <c r="B5423" s="15" t="s">
        <v>2624</v>
      </c>
      <c r="C5423" s="768" t="s">
        <v>2558</v>
      </c>
      <c r="D5423" s="20" t="s">
        <v>3690</v>
      </c>
      <c r="E5423" s="826"/>
      <c r="F5423" s="800">
        <v>0</v>
      </c>
      <c r="G5423" s="819">
        <v>14</v>
      </c>
      <c r="H5423" s="774">
        <v>20</v>
      </c>
      <c r="I5423" s="819">
        <f t="shared" si="172"/>
        <v>14</v>
      </c>
      <c r="J5423" s="819">
        <f t="shared" si="173"/>
        <v>20</v>
      </c>
      <c r="K5423" s="941"/>
    </row>
    <row r="5424" spans="1:11" ht="25.5">
      <c r="A5424" s="15" t="s">
        <v>3676</v>
      </c>
      <c r="B5424" s="15" t="s">
        <v>2624</v>
      </c>
      <c r="C5424" s="768" t="s">
        <v>2591</v>
      </c>
      <c r="D5424" s="20" t="s">
        <v>3691</v>
      </c>
      <c r="E5424" s="826"/>
      <c r="F5424" s="800">
        <v>0</v>
      </c>
      <c r="G5424" s="819"/>
      <c r="H5424" s="774">
        <v>1</v>
      </c>
      <c r="I5424" s="819">
        <f t="shared" si="172"/>
        <v>0</v>
      </c>
      <c r="J5424" s="819">
        <f t="shared" si="173"/>
        <v>1</v>
      </c>
      <c r="K5424" s="941"/>
    </row>
    <row r="5425" spans="1:11" ht="38.25">
      <c r="A5425" s="15" t="s">
        <v>3676</v>
      </c>
      <c r="B5425" s="15" t="s">
        <v>2624</v>
      </c>
      <c r="C5425" s="768" t="s">
        <v>2597</v>
      </c>
      <c r="D5425" s="20" t="s">
        <v>16883</v>
      </c>
      <c r="E5425" s="826"/>
      <c r="F5425" s="800">
        <v>0</v>
      </c>
      <c r="G5425" s="819">
        <v>557</v>
      </c>
      <c r="H5425" s="774">
        <v>570</v>
      </c>
      <c r="I5425" s="819">
        <f t="shared" si="172"/>
        <v>557</v>
      </c>
      <c r="J5425" s="819">
        <f t="shared" si="173"/>
        <v>570</v>
      </c>
      <c r="K5425" s="941"/>
    </row>
    <row r="5426" spans="1:11" ht="38.25">
      <c r="A5426" s="15" t="s">
        <v>3676</v>
      </c>
      <c r="B5426" s="15" t="s">
        <v>2624</v>
      </c>
      <c r="C5426" s="768" t="s">
        <v>2608</v>
      </c>
      <c r="D5426" s="20" t="s">
        <v>16894</v>
      </c>
      <c r="E5426" s="826"/>
      <c r="F5426" s="800">
        <v>0</v>
      </c>
      <c r="G5426" s="819"/>
      <c r="H5426" s="774">
        <v>1</v>
      </c>
      <c r="I5426" s="819">
        <f t="shared" si="172"/>
        <v>0</v>
      </c>
      <c r="J5426" s="819">
        <f t="shared" si="173"/>
        <v>1</v>
      </c>
      <c r="K5426" s="941"/>
    </row>
    <row r="5427" spans="1:11" ht="38.25">
      <c r="A5427" s="15" t="s">
        <v>3676</v>
      </c>
      <c r="B5427" s="15" t="s">
        <v>2624</v>
      </c>
      <c r="C5427" s="768" t="s">
        <v>2596</v>
      </c>
      <c r="D5427" s="20" t="s">
        <v>4775</v>
      </c>
      <c r="E5427" s="826"/>
      <c r="F5427" s="800">
        <v>0</v>
      </c>
      <c r="G5427" s="819">
        <v>2183</v>
      </c>
      <c r="H5427" s="774">
        <v>2200</v>
      </c>
      <c r="I5427" s="819">
        <f t="shared" si="172"/>
        <v>2183</v>
      </c>
      <c r="J5427" s="819">
        <f t="shared" si="173"/>
        <v>2200</v>
      </c>
      <c r="K5427" s="941"/>
    </row>
    <row r="5428" spans="1:11">
      <c r="A5428" s="15" t="s">
        <v>3676</v>
      </c>
      <c r="B5428" s="15" t="s">
        <v>2756</v>
      </c>
      <c r="C5428" s="768" t="s">
        <v>2455</v>
      </c>
      <c r="D5428" s="20" t="s">
        <v>4927</v>
      </c>
      <c r="E5428" s="826">
        <v>473</v>
      </c>
      <c r="F5428" s="800">
        <v>380</v>
      </c>
      <c r="G5428" s="819">
        <v>28</v>
      </c>
      <c r="H5428" s="774">
        <v>30</v>
      </c>
      <c r="I5428" s="819">
        <f t="shared" si="172"/>
        <v>501</v>
      </c>
      <c r="J5428" s="819">
        <f t="shared" si="173"/>
        <v>410</v>
      </c>
      <c r="K5428" s="941"/>
    </row>
    <row r="5429" spans="1:11">
      <c r="A5429" s="15" t="s">
        <v>3676</v>
      </c>
      <c r="B5429" s="15" t="s">
        <v>2756</v>
      </c>
      <c r="C5429" s="768" t="s">
        <v>2632</v>
      </c>
      <c r="D5429" s="20" t="s">
        <v>16916</v>
      </c>
      <c r="E5429" s="826">
        <v>2105</v>
      </c>
      <c r="F5429" s="800">
        <v>1780</v>
      </c>
      <c r="G5429" s="819">
        <v>3322</v>
      </c>
      <c r="H5429" s="774">
        <v>4270</v>
      </c>
      <c r="I5429" s="819">
        <f t="shared" si="172"/>
        <v>5427</v>
      </c>
      <c r="J5429" s="819">
        <f t="shared" si="173"/>
        <v>6050</v>
      </c>
      <c r="K5429" s="941"/>
    </row>
    <row r="5430" spans="1:11" ht="25.5">
      <c r="A5430" s="15" t="s">
        <v>3676</v>
      </c>
      <c r="B5430" s="15" t="s">
        <v>2756</v>
      </c>
      <c r="C5430" s="768" t="s">
        <v>2642</v>
      </c>
      <c r="D5430" s="20" t="s">
        <v>16721</v>
      </c>
      <c r="E5430" s="826"/>
      <c r="F5430" s="800">
        <v>1</v>
      </c>
      <c r="G5430" s="819">
        <v>2</v>
      </c>
      <c r="H5430" s="774">
        <v>1</v>
      </c>
      <c r="I5430" s="819">
        <f t="shared" si="172"/>
        <v>2</v>
      </c>
      <c r="J5430" s="819">
        <f t="shared" si="173"/>
        <v>2</v>
      </c>
      <c r="K5430" s="941"/>
    </row>
    <row r="5431" spans="1:11" ht="25.5">
      <c r="A5431" s="15" t="s">
        <v>3676</v>
      </c>
      <c r="B5431" s="15" t="s">
        <v>2756</v>
      </c>
      <c r="C5431" s="768" t="s">
        <v>3692</v>
      </c>
      <c r="D5431" s="20" t="s">
        <v>16270</v>
      </c>
      <c r="E5431" s="826">
        <v>23</v>
      </c>
      <c r="F5431" s="800">
        <v>20</v>
      </c>
      <c r="G5431" s="819"/>
      <c r="H5431" s="774">
        <v>5</v>
      </c>
      <c r="I5431" s="819">
        <f t="shared" si="172"/>
        <v>23</v>
      </c>
      <c r="J5431" s="819">
        <f t="shared" si="173"/>
        <v>25</v>
      </c>
      <c r="K5431" s="941"/>
    </row>
    <row r="5432" spans="1:11" ht="25.5">
      <c r="A5432" s="15" t="s">
        <v>3676</v>
      </c>
      <c r="B5432" s="15" t="s">
        <v>2756</v>
      </c>
      <c r="C5432" s="768" t="s">
        <v>2657</v>
      </c>
      <c r="D5432" s="20" t="s">
        <v>15515</v>
      </c>
      <c r="E5432" s="826">
        <v>309</v>
      </c>
      <c r="F5432" s="800">
        <v>350</v>
      </c>
      <c r="G5432" s="819">
        <v>1879</v>
      </c>
      <c r="H5432" s="774">
        <v>1590</v>
      </c>
      <c r="I5432" s="819">
        <f t="shared" si="172"/>
        <v>2188</v>
      </c>
      <c r="J5432" s="819">
        <f t="shared" si="173"/>
        <v>1940</v>
      </c>
      <c r="K5432" s="941"/>
    </row>
    <row r="5433" spans="1:11" ht="38.25">
      <c r="A5433" s="15" t="s">
        <v>3676</v>
      </c>
      <c r="B5433" s="15" t="s">
        <v>2756</v>
      </c>
      <c r="C5433" s="768" t="s">
        <v>2487</v>
      </c>
      <c r="D5433" s="20" t="s">
        <v>15516</v>
      </c>
      <c r="E5433" s="826">
        <v>3541</v>
      </c>
      <c r="F5433" s="800">
        <v>3390</v>
      </c>
      <c r="G5433" s="819">
        <v>95</v>
      </c>
      <c r="H5433" s="774">
        <v>140</v>
      </c>
      <c r="I5433" s="819">
        <f t="shared" si="172"/>
        <v>3636</v>
      </c>
      <c r="J5433" s="819">
        <f t="shared" si="173"/>
        <v>3530</v>
      </c>
      <c r="K5433" s="941"/>
    </row>
    <row r="5434" spans="1:11">
      <c r="A5434" s="15" t="s">
        <v>3676</v>
      </c>
      <c r="B5434" s="15" t="s">
        <v>2756</v>
      </c>
      <c r="C5434" s="768" t="s">
        <v>2658</v>
      </c>
      <c r="D5434" s="17" t="s">
        <v>15751</v>
      </c>
      <c r="E5434" s="826">
        <v>233</v>
      </c>
      <c r="F5434" s="800">
        <v>210</v>
      </c>
      <c r="G5434" s="819">
        <v>1</v>
      </c>
      <c r="H5434" s="774">
        <v>10</v>
      </c>
      <c r="I5434" s="819">
        <f t="shared" si="172"/>
        <v>234</v>
      </c>
      <c r="J5434" s="819">
        <f t="shared" si="173"/>
        <v>220</v>
      </c>
      <c r="K5434" s="941"/>
    </row>
    <row r="5435" spans="1:11" ht="38.25">
      <c r="A5435" s="15" t="s">
        <v>3676</v>
      </c>
      <c r="B5435" s="15" t="s">
        <v>2756</v>
      </c>
      <c r="C5435" s="768" t="s">
        <v>3693</v>
      </c>
      <c r="D5435" s="20" t="s">
        <v>17110</v>
      </c>
      <c r="E5435" s="826"/>
      <c r="F5435" s="800">
        <v>1</v>
      </c>
      <c r="G5435" s="819">
        <v>2</v>
      </c>
      <c r="H5435" s="774">
        <v>5</v>
      </c>
      <c r="I5435" s="819">
        <f t="shared" si="172"/>
        <v>2</v>
      </c>
      <c r="J5435" s="819">
        <f t="shared" si="173"/>
        <v>6</v>
      </c>
      <c r="K5435" s="941"/>
    </row>
    <row r="5436" spans="1:11">
      <c r="A5436" s="15" t="s">
        <v>3676</v>
      </c>
      <c r="B5436" s="15" t="s">
        <v>2756</v>
      </c>
      <c r="C5436" s="768" t="s">
        <v>3694</v>
      </c>
      <c r="D5436" s="20" t="s">
        <v>17111</v>
      </c>
      <c r="E5436" s="826"/>
      <c r="F5436" s="800">
        <v>0</v>
      </c>
      <c r="G5436" s="819"/>
      <c r="H5436" s="774">
        <v>1</v>
      </c>
      <c r="I5436" s="819">
        <f t="shared" si="172"/>
        <v>0</v>
      </c>
      <c r="J5436" s="819">
        <f t="shared" si="173"/>
        <v>1</v>
      </c>
      <c r="K5436" s="941"/>
    </row>
    <row r="5437" spans="1:11" ht="25.5">
      <c r="A5437" s="15" t="s">
        <v>3676</v>
      </c>
      <c r="B5437" s="15" t="s">
        <v>2756</v>
      </c>
      <c r="C5437" s="768" t="s">
        <v>2751</v>
      </c>
      <c r="D5437" s="20" t="s">
        <v>16962</v>
      </c>
      <c r="E5437" s="826"/>
      <c r="F5437" s="800">
        <v>0</v>
      </c>
      <c r="G5437" s="819">
        <v>7</v>
      </c>
      <c r="H5437" s="774">
        <v>20</v>
      </c>
      <c r="I5437" s="819">
        <f t="shared" si="172"/>
        <v>7</v>
      </c>
      <c r="J5437" s="819">
        <f t="shared" si="173"/>
        <v>20</v>
      </c>
      <c r="K5437" s="941"/>
    </row>
    <row r="5438" spans="1:11" ht="25.5">
      <c r="A5438" s="15" t="s">
        <v>3676</v>
      </c>
      <c r="B5438" s="15" t="s">
        <v>2756</v>
      </c>
      <c r="C5438" s="768" t="s">
        <v>3695</v>
      </c>
      <c r="D5438" s="20" t="s">
        <v>17112</v>
      </c>
      <c r="E5438" s="826">
        <v>58</v>
      </c>
      <c r="F5438" s="800">
        <v>65</v>
      </c>
      <c r="G5438" s="819">
        <v>3</v>
      </c>
      <c r="H5438" s="774">
        <v>5</v>
      </c>
      <c r="I5438" s="819">
        <f t="shared" si="172"/>
        <v>61</v>
      </c>
      <c r="J5438" s="819">
        <f t="shared" si="173"/>
        <v>70</v>
      </c>
      <c r="K5438" s="941"/>
    </row>
    <row r="5439" spans="1:11" ht="25.5">
      <c r="A5439" s="15" t="s">
        <v>3676</v>
      </c>
      <c r="B5439" s="15" t="s">
        <v>2756</v>
      </c>
      <c r="C5439" s="768" t="s">
        <v>3051</v>
      </c>
      <c r="D5439" s="20" t="s">
        <v>4957</v>
      </c>
      <c r="E5439" s="826">
        <v>128</v>
      </c>
      <c r="F5439" s="800">
        <v>100</v>
      </c>
      <c r="G5439" s="819">
        <v>2</v>
      </c>
      <c r="H5439" s="774">
        <v>5</v>
      </c>
      <c r="I5439" s="819">
        <f t="shared" si="172"/>
        <v>130</v>
      </c>
      <c r="J5439" s="819">
        <f t="shared" si="173"/>
        <v>105</v>
      </c>
      <c r="K5439" s="941"/>
    </row>
    <row r="5440" spans="1:11" ht="25.5">
      <c r="A5440" s="15" t="s">
        <v>3676</v>
      </c>
      <c r="B5440" s="15" t="s">
        <v>2756</v>
      </c>
      <c r="C5440" s="768" t="s">
        <v>3036</v>
      </c>
      <c r="D5440" s="20" t="s">
        <v>3037</v>
      </c>
      <c r="E5440" s="826">
        <v>472</v>
      </c>
      <c r="F5440" s="800">
        <v>380</v>
      </c>
      <c r="G5440" s="819">
        <v>165</v>
      </c>
      <c r="H5440" s="774">
        <v>140</v>
      </c>
      <c r="I5440" s="819">
        <f t="shared" si="172"/>
        <v>637</v>
      </c>
      <c r="J5440" s="819">
        <f t="shared" si="173"/>
        <v>520</v>
      </c>
      <c r="K5440" s="941"/>
    </row>
    <row r="5441" spans="1:11" ht="38.25">
      <c r="A5441" s="15" t="s">
        <v>3676</v>
      </c>
      <c r="B5441" s="15" t="s">
        <v>2756</v>
      </c>
      <c r="C5441" s="768" t="s">
        <v>2561</v>
      </c>
      <c r="D5441" s="20" t="s">
        <v>16875</v>
      </c>
      <c r="E5441" s="826"/>
      <c r="F5441" s="800">
        <v>0</v>
      </c>
      <c r="G5441" s="819"/>
      <c r="H5441" s="774">
        <v>15</v>
      </c>
      <c r="I5441" s="819">
        <f t="shared" si="172"/>
        <v>0</v>
      </c>
      <c r="J5441" s="819">
        <f t="shared" si="173"/>
        <v>15</v>
      </c>
      <c r="K5441" s="941"/>
    </row>
    <row r="5442" spans="1:11">
      <c r="A5442" s="15" t="s">
        <v>3676</v>
      </c>
      <c r="B5442" s="15" t="s">
        <v>2756</v>
      </c>
      <c r="C5442" s="768" t="s">
        <v>3696</v>
      </c>
      <c r="D5442" s="20" t="s">
        <v>17113</v>
      </c>
      <c r="E5442" s="826"/>
      <c r="F5442" s="800">
        <v>1</v>
      </c>
      <c r="G5442" s="819"/>
      <c r="H5442" s="774">
        <v>1</v>
      </c>
      <c r="I5442" s="819">
        <f t="shared" si="172"/>
        <v>0</v>
      </c>
      <c r="J5442" s="819">
        <f t="shared" si="173"/>
        <v>2</v>
      </c>
      <c r="K5442" s="941"/>
    </row>
    <row r="5443" spans="1:11" ht="25.5">
      <c r="A5443" s="15" t="s">
        <v>3676</v>
      </c>
      <c r="B5443" s="15" t="s">
        <v>2756</v>
      </c>
      <c r="C5443" s="768" t="s">
        <v>3697</v>
      </c>
      <c r="D5443" s="20" t="s">
        <v>17114</v>
      </c>
      <c r="E5443" s="826"/>
      <c r="F5443" s="800">
        <v>1</v>
      </c>
      <c r="G5443" s="819"/>
      <c r="H5443" s="774">
        <v>1</v>
      </c>
      <c r="I5443" s="819">
        <f t="shared" si="172"/>
        <v>0</v>
      </c>
      <c r="J5443" s="819">
        <f t="shared" si="173"/>
        <v>2</v>
      </c>
      <c r="K5443" s="941"/>
    </row>
    <row r="5444" spans="1:11">
      <c r="A5444" s="15" t="s">
        <v>3676</v>
      </c>
      <c r="B5444" s="15" t="s">
        <v>2756</v>
      </c>
      <c r="C5444" s="768" t="s">
        <v>3698</v>
      </c>
      <c r="D5444" s="20" t="s">
        <v>17115</v>
      </c>
      <c r="E5444" s="826"/>
      <c r="F5444" s="800">
        <v>1</v>
      </c>
      <c r="G5444" s="819"/>
      <c r="H5444" s="774">
        <v>1</v>
      </c>
      <c r="I5444" s="819">
        <f t="shared" si="172"/>
        <v>0</v>
      </c>
      <c r="J5444" s="819">
        <f t="shared" si="173"/>
        <v>2</v>
      </c>
      <c r="K5444" s="941"/>
    </row>
    <row r="5445" spans="1:11">
      <c r="A5445" s="15" t="s">
        <v>3676</v>
      </c>
      <c r="B5445" s="15" t="s">
        <v>2756</v>
      </c>
      <c r="C5445" s="768" t="s">
        <v>3699</v>
      </c>
      <c r="D5445" s="20" t="s">
        <v>17116</v>
      </c>
      <c r="E5445" s="826"/>
      <c r="F5445" s="800">
        <v>1</v>
      </c>
      <c r="G5445" s="819"/>
      <c r="H5445" s="774">
        <v>1</v>
      </c>
      <c r="I5445" s="819">
        <f t="shared" si="172"/>
        <v>0</v>
      </c>
      <c r="J5445" s="819">
        <f t="shared" si="173"/>
        <v>2</v>
      </c>
      <c r="K5445" s="941"/>
    </row>
    <row r="5446" spans="1:11" ht="25.5">
      <c r="A5446" s="15" t="s">
        <v>3676</v>
      </c>
      <c r="B5446" s="15" t="s">
        <v>2756</v>
      </c>
      <c r="C5446" s="768" t="s">
        <v>3700</v>
      </c>
      <c r="D5446" s="20" t="s">
        <v>17117</v>
      </c>
      <c r="E5446" s="826"/>
      <c r="F5446" s="800">
        <v>1</v>
      </c>
      <c r="G5446" s="819"/>
      <c r="H5446" s="774">
        <v>1</v>
      </c>
      <c r="I5446" s="819">
        <f t="shared" si="172"/>
        <v>0</v>
      </c>
      <c r="J5446" s="819">
        <f t="shared" si="173"/>
        <v>2</v>
      </c>
      <c r="K5446" s="941"/>
    </row>
    <row r="5447" spans="1:11" ht="25.5">
      <c r="A5447" s="15" t="s">
        <v>3676</v>
      </c>
      <c r="B5447" s="15" t="s">
        <v>2756</v>
      </c>
      <c r="C5447" s="768" t="s">
        <v>3701</v>
      </c>
      <c r="D5447" s="20" t="s">
        <v>17118</v>
      </c>
      <c r="E5447" s="826"/>
      <c r="F5447" s="800">
        <v>1</v>
      </c>
      <c r="G5447" s="819"/>
      <c r="H5447" s="774">
        <v>1</v>
      </c>
      <c r="I5447" s="819">
        <f t="shared" si="172"/>
        <v>0</v>
      </c>
      <c r="J5447" s="819">
        <f t="shared" si="173"/>
        <v>2</v>
      </c>
      <c r="K5447" s="941"/>
    </row>
    <row r="5448" spans="1:11" ht="25.5">
      <c r="A5448" s="15" t="s">
        <v>3676</v>
      </c>
      <c r="B5448" s="15" t="s">
        <v>2756</v>
      </c>
      <c r="C5448" s="768" t="s">
        <v>3702</v>
      </c>
      <c r="D5448" s="20" t="s">
        <v>17119</v>
      </c>
      <c r="E5448" s="826"/>
      <c r="F5448" s="800">
        <v>1</v>
      </c>
      <c r="G5448" s="819"/>
      <c r="H5448" s="774">
        <v>1</v>
      </c>
      <c r="I5448" s="819">
        <f t="shared" si="172"/>
        <v>0</v>
      </c>
      <c r="J5448" s="819">
        <f t="shared" si="173"/>
        <v>2</v>
      </c>
      <c r="K5448" s="941"/>
    </row>
    <row r="5449" spans="1:11" ht="25.5">
      <c r="A5449" s="15" t="s">
        <v>3676</v>
      </c>
      <c r="B5449" s="15" t="s">
        <v>2756</v>
      </c>
      <c r="C5449" s="768" t="s">
        <v>3040</v>
      </c>
      <c r="D5449" s="20" t="s">
        <v>3041</v>
      </c>
      <c r="E5449" s="826"/>
      <c r="F5449" s="800">
        <v>2</v>
      </c>
      <c r="G5449" s="819">
        <v>2000</v>
      </c>
      <c r="H5449" s="774">
        <v>2050</v>
      </c>
      <c r="I5449" s="819">
        <f t="shared" si="172"/>
        <v>2000</v>
      </c>
      <c r="J5449" s="819">
        <f t="shared" si="173"/>
        <v>2052</v>
      </c>
      <c r="K5449" s="941"/>
    </row>
    <row r="5450" spans="1:11">
      <c r="A5450" s="15" t="s">
        <v>3676</v>
      </c>
      <c r="B5450" s="15" t="s">
        <v>2756</v>
      </c>
      <c r="C5450" s="768" t="s">
        <v>3703</v>
      </c>
      <c r="D5450" s="20" t="s">
        <v>17120</v>
      </c>
      <c r="E5450" s="826">
        <v>6</v>
      </c>
      <c r="F5450" s="800">
        <v>10</v>
      </c>
      <c r="G5450" s="819"/>
      <c r="H5450" s="774">
        <v>1</v>
      </c>
      <c r="I5450" s="819">
        <f t="shared" si="172"/>
        <v>6</v>
      </c>
      <c r="J5450" s="819">
        <f t="shared" si="173"/>
        <v>11</v>
      </c>
      <c r="K5450" s="941"/>
    </row>
    <row r="5451" spans="1:11">
      <c r="A5451" s="15" t="s">
        <v>3676</v>
      </c>
      <c r="B5451" s="15" t="s">
        <v>2756</v>
      </c>
      <c r="C5451" s="768" t="s">
        <v>3704</v>
      </c>
      <c r="D5451" s="20" t="s">
        <v>16570</v>
      </c>
      <c r="E5451" s="826"/>
      <c r="F5451" s="800">
        <v>1</v>
      </c>
      <c r="G5451" s="819">
        <v>1</v>
      </c>
      <c r="H5451" s="774">
        <v>1</v>
      </c>
      <c r="I5451" s="819">
        <f t="shared" si="172"/>
        <v>1</v>
      </c>
      <c r="J5451" s="819">
        <f t="shared" si="173"/>
        <v>2</v>
      </c>
      <c r="K5451" s="941"/>
    </row>
    <row r="5452" spans="1:11">
      <c r="A5452" s="15" t="s">
        <v>3676</v>
      </c>
      <c r="B5452" s="15" t="s">
        <v>2756</v>
      </c>
      <c r="C5452" s="768" t="s">
        <v>1847</v>
      </c>
      <c r="D5452" s="17" t="s">
        <v>14607</v>
      </c>
      <c r="E5452" s="826"/>
      <c r="F5452" s="800">
        <v>1</v>
      </c>
      <c r="G5452" s="819"/>
      <c r="H5452" s="774">
        <v>1</v>
      </c>
      <c r="I5452" s="819">
        <f t="shared" si="172"/>
        <v>0</v>
      </c>
      <c r="J5452" s="819">
        <f t="shared" si="173"/>
        <v>2</v>
      </c>
      <c r="K5452" s="941"/>
    </row>
    <row r="5453" spans="1:11" ht="38.25">
      <c r="A5453" s="15" t="s">
        <v>3676</v>
      </c>
      <c r="B5453" s="15" t="s">
        <v>2756</v>
      </c>
      <c r="C5453" s="768" t="s">
        <v>2563</v>
      </c>
      <c r="D5453" s="20" t="s">
        <v>4911</v>
      </c>
      <c r="E5453" s="826"/>
      <c r="F5453" s="800">
        <v>1</v>
      </c>
      <c r="G5453" s="819"/>
      <c r="H5453" s="774">
        <v>1</v>
      </c>
      <c r="I5453" s="819">
        <f t="shared" si="172"/>
        <v>0</v>
      </c>
      <c r="J5453" s="819">
        <f t="shared" si="173"/>
        <v>2</v>
      </c>
      <c r="K5453" s="941"/>
    </row>
    <row r="5454" spans="1:11">
      <c r="A5454" s="15" t="s">
        <v>3676</v>
      </c>
      <c r="B5454" s="15" t="s">
        <v>2756</v>
      </c>
      <c r="C5454" s="768" t="s">
        <v>3705</v>
      </c>
      <c r="D5454" s="20" t="s">
        <v>3706</v>
      </c>
      <c r="E5454" s="826">
        <v>8</v>
      </c>
      <c r="F5454" s="800">
        <v>10</v>
      </c>
      <c r="G5454" s="819"/>
      <c r="H5454" s="774">
        <v>1</v>
      </c>
      <c r="I5454" s="819">
        <f t="shared" si="172"/>
        <v>8</v>
      </c>
      <c r="J5454" s="819">
        <f t="shared" si="173"/>
        <v>11</v>
      </c>
      <c r="K5454" s="941"/>
    </row>
    <row r="5455" spans="1:11" ht="51">
      <c r="A5455" s="15" t="s">
        <v>3676</v>
      </c>
      <c r="B5455" s="15" t="s">
        <v>2756</v>
      </c>
      <c r="C5455" s="768" t="s">
        <v>2614</v>
      </c>
      <c r="D5455" s="20" t="s">
        <v>16900</v>
      </c>
      <c r="E5455" s="826"/>
      <c r="F5455" s="800">
        <v>1</v>
      </c>
      <c r="G5455" s="819"/>
      <c r="H5455" s="774">
        <v>1</v>
      </c>
      <c r="I5455" s="819">
        <f t="shared" si="172"/>
        <v>0</v>
      </c>
      <c r="J5455" s="819">
        <f t="shared" si="173"/>
        <v>2</v>
      </c>
      <c r="K5455" s="941"/>
    </row>
    <row r="5456" spans="1:11">
      <c r="A5456" s="15" t="s">
        <v>3870</v>
      </c>
      <c r="B5456" s="15" t="s">
        <v>2464</v>
      </c>
      <c r="C5456" s="768" t="s">
        <v>3871</v>
      </c>
      <c r="D5456" s="20" t="s">
        <v>3872</v>
      </c>
      <c r="E5456" s="826">
        <v>1</v>
      </c>
      <c r="F5456" s="800">
        <v>1</v>
      </c>
      <c r="G5456" s="819"/>
      <c r="H5456" s="774">
        <v>0</v>
      </c>
      <c r="I5456" s="819">
        <f t="shared" si="172"/>
        <v>1</v>
      </c>
      <c r="J5456" s="819">
        <f t="shared" si="173"/>
        <v>1</v>
      </c>
      <c r="K5456" s="941"/>
    </row>
    <row r="5457" spans="1:11" ht="25.5">
      <c r="A5457" s="15" t="s">
        <v>3870</v>
      </c>
      <c r="B5457" s="15" t="s">
        <v>2464</v>
      </c>
      <c r="C5457" s="768" t="s">
        <v>3873</v>
      </c>
      <c r="D5457" s="20" t="s">
        <v>17121</v>
      </c>
      <c r="E5457" s="826">
        <v>53</v>
      </c>
      <c r="F5457" s="800">
        <v>50</v>
      </c>
      <c r="G5457" s="819">
        <v>12</v>
      </c>
      <c r="H5457" s="774">
        <v>20</v>
      </c>
      <c r="I5457" s="819">
        <f t="shared" si="172"/>
        <v>65</v>
      </c>
      <c r="J5457" s="819">
        <f t="shared" si="173"/>
        <v>70</v>
      </c>
      <c r="K5457" s="941"/>
    </row>
    <row r="5458" spans="1:11" ht="25.5">
      <c r="A5458" s="15" t="s">
        <v>3870</v>
      </c>
      <c r="B5458" s="15" t="s">
        <v>2464</v>
      </c>
      <c r="C5458" s="768" t="s">
        <v>3874</v>
      </c>
      <c r="D5458" s="20" t="s">
        <v>17122</v>
      </c>
      <c r="E5458" s="826">
        <v>4046</v>
      </c>
      <c r="F5458" s="800">
        <v>4200</v>
      </c>
      <c r="G5458" s="819">
        <v>21</v>
      </c>
      <c r="H5458" s="774">
        <v>20</v>
      </c>
      <c r="I5458" s="819">
        <f t="shared" si="172"/>
        <v>4067</v>
      </c>
      <c r="J5458" s="819">
        <f t="shared" si="173"/>
        <v>4220</v>
      </c>
      <c r="K5458" s="941"/>
    </row>
    <row r="5459" spans="1:11" ht="25.5">
      <c r="A5459" s="15" t="s">
        <v>3870</v>
      </c>
      <c r="B5459" s="15" t="s">
        <v>2464</v>
      </c>
      <c r="C5459" s="768" t="s">
        <v>3875</v>
      </c>
      <c r="D5459" s="20" t="s">
        <v>3876</v>
      </c>
      <c r="E5459" s="826"/>
      <c r="F5459" s="800">
        <v>1</v>
      </c>
      <c r="G5459" s="819"/>
      <c r="H5459" s="774">
        <v>1</v>
      </c>
      <c r="I5459" s="819">
        <f t="shared" si="172"/>
        <v>0</v>
      </c>
      <c r="J5459" s="819">
        <f t="shared" si="173"/>
        <v>2</v>
      </c>
      <c r="K5459" s="941"/>
    </row>
    <row r="5460" spans="1:11" ht="38.25">
      <c r="A5460" s="15" t="s">
        <v>3870</v>
      </c>
      <c r="B5460" s="15" t="s">
        <v>2464</v>
      </c>
      <c r="C5460" s="768" t="s">
        <v>3877</v>
      </c>
      <c r="D5460" s="20" t="s">
        <v>3878</v>
      </c>
      <c r="E5460" s="826">
        <v>1</v>
      </c>
      <c r="F5460" s="800">
        <v>1</v>
      </c>
      <c r="G5460" s="819"/>
      <c r="H5460" s="774">
        <v>1</v>
      </c>
      <c r="I5460" s="819">
        <f t="shared" si="172"/>
        <v>1</v>
      </c>
      <c r="J5460" s="819">
        <f t="shared" si="173"/>
        <v>2</v>
      </c>
      <c r="K5460" s="941"/>
    </row>
    <row r="5461" spans="1:11" ht="25.5">
      <c r="A5461" s="15" t="s">
        <v>3870</v>
      </c>
      <c r="B5461" s="15" t="s">
        <v>2464</v>
      </c>
      <c r="C5461" s="768" t="s">
        <v>3879</v>
      </c>
      <c r="D5461" s="20" t="s">
        <v>17123</v>
      </c>
      <c r="E5461" s="826">
        <v>895</v>
      </c>
      <c r="F5461" s="800">
        <v>770</v>
      </c>
      <c r="G5461" s="819">
        <v>34</v>
      </c>
      <c r="H5461" s="774">
        <v>15</v>
      </c>
      <c r="I5461" s="819">
        <f t="shared" si="172"/>
        <v>929</v>
      </c>
      <c r="J5461" s="819">
        <f t="shared" si="173"/>
        <v>785</v>
      </c>
      <c r="K5461" s="941"/>
    </row>
    <row r="5462" spans="1:11" ht="25.5">
      <c r="A5462" s="15" t="s">
        <v>3870</v>
      </c>
      <c r="B5462" s="15" t="s">
        <v>2464</v>
      </c>
      <c r="C5462" s="768" t="s">
        <v>3880</v>
      </c>
      <c r="D5462" s="20" t="s">
        <v>17124</v>
      </c>
      <c r="E5462" s="826">
        <v>7</v>
      </c>
      <c r="F5462" s="800">
        <v>310</v>
      </c>
      <c r="G5462" s="819">
        <v>3</v>
      </c>
      <c r="H5462" s="774">
        <v>5</v>
      </c>
      <c r="I5462" s="819">
        <f t="shared" si="172"/>
        <v>10</v>
      </c>
      <c r="J5462" s="819">
        <f t="shared" si="173"/>
        <v>315</v>
      </c>
      <c r="K5462" s="941"/>
    </row>
    <row r="5463" spans="1:11" ht="25.5">
      <c r="A5463" s="15" t="s">
        <v>3870</v>
      </c>
      <c r="B5463" s="15" t="s">
        <v>2464</v>
      </c>
      <c r="C5463" s="768" t="s">
        <v>3881</v>
      </c>
      <c r="D5463" s="20" t="s">
        <v>17125</v>
      </c>
      <c r="E5463" s="826"/>
      <c r="F5463" s="800">
        <v>5</v>
      </c>
      <c r="G5463" s="819"/>
      <c r="H5463" s="774">
        <v>1</v>
      </c>
      <c r="I5463" s="819">
        <f t="shared" ref="I5463:I5526" si="174">E5463+G5463</f>
        <v>0</v>
      </c>
      <c r="J5463" s="819">
        <f t="shared" ref="J5463:J5526" si="175">F5463+H5463</f>
        <v>6</v>
      </c>
      <c r="K5463" s="941"/>
    </row>
    <row r="5464" spans="1:11">
      <c r="A5464" s="15" t="s">
        <v>3870</v>
      </c>
      <c r="B5464" s="15" t="s">
        <v>2464</v>
      </c>
      <c r="C5464" s="768" t="s">
        <v>19928</v>
      </c>
      <c r="D5464" s="20" t="s">
        <v>19929</v>
      </c>
      <c r="E5464" s="826"/>
      <c r="F5464" s="800">
        <v>110</v>
      </c>
      <c r="G5464" s="819"/>
      <c r="H5464" s="774">
        <v>135</v>
      </c>
      <c r="I5464" s="819">
        <f t="shared" si="174"/>
        <v>0</v>
      </c>
      <c r="J5464" s="819">
        <f t="shared" si="175"/>
        <v>245</v>
      </c>
      <c r="K5464" s="941"/>
    </row>
    <row r="5465" spans="1:11" ht="25.5">
      <c r="A5465" s="15" t="s">
        <v>3870</v>
      </c>
      <c r="B5465" s="15" t="s">
        <v>2464</v>
      </c>
      <c r="C5465" s="768" t="s">
        <v>19930</v>
      </c>
      <c r="D5465" s="20" t="s">
        <v>19931</v>
      </c>
      <c r="E5465" s="826"/>
      <c r="F5465" s="800">
        <v>110</v>
      </c>
      <c r="G5465" s="819"/>
      <c r="H5465" s="774">
        <v>135</v>
      </c>
      <c r="I5465" s="819">
        <f t="shared" si="174"/>
        <v>0</v>
      </c>
      <c r="J5465" s="819">
        <f t="shared" si="175"/>
        <v>245</v>
      </c>
      <c r="K5465" s="941"/>
    </row>
    <row r="5466" spans="1:11">
      <c r="A5466" s="15" t="s">
        <v>3870</v>
      </c>
      <c r="B5466" s="15" t="s">
        <v>2464</v>
      </c>
      <c r="C5466" s="768" t="s">
        <v>19932</v>
      </c>
      <c r="D5466" s="20" t="s">
        <v>19933</v>
      </c>
      <c r="E5466" s="826"/>
      <c r="F5466" s="800">
        <v>110</v>
      </c>
      <c r="G5466" s="819"/>
      <c r="H5466" s="774">
        <v>135</v>
      </c>
      <c r="I5466" s="819">
        <f t="shared" si="174"/>
        <v>0</v>
      </c>
      <c r="J5466" s="819">
        <f t="shared" si="175"/>
        <v>245</v>
      </c>
      <c r="K5466" s="941"/>
    </row>
    <row r="5467" spans="1:11">
      <c r="A5467" s="15" t="s">
        <v>3870</v>
      </c>
      <c r="B5467" s="15" t="s">
        <v>2464</v>
      </c>
      <c r="C5467" s="768" t="s">
        <v>3882</v>
      </c>
      <c r="D5467" s="20" t="s">
        <v>17126</v>
      </c>
      <c r="E5467" s="826"/>
      <c r="F5467" s="800">
        <v>1</v>
      </c>
      <c r="G5467" s="819">
        <v>46</v>
      </c>
      <c r="H5467" s="774">
        <v>55</v>
      </c>
      <c r="I5467" s="819">
        <f t="shared" si="174"/>
        <v>46</v>
      </c>
      <c r="J5467" s="819">
        <f t="shared" si="175"/>
        <v>56</v>
      </c>
      <c r="K5467" s="941"/>
    </row>
    <row r="5468" spans="1:11" ht="25.5">
      <c r="A5468" s="15" t="s">
        <v>3870</v>
      </c>
      <c r="B5468" s="15" t="s">
        <v>2464</v>
      </c>
      <c r="C5468" s="768" t="s">
        <v>2457</v>
      </c>
      <c r="D5468" s="20" t="s">
        <v>16804</v>
      </c>
      <c r="E5468" s="826"/>
      <c r="F5468" s="800">
        <v>1</v>
      </c>
      <c r="G5468" s="819"/>
      <c r="H5468" s="774">
        <v>5</v>
      </c>
      <c r="I5468" s="819">
        <f t="shared" si="174"/>
        <v>0</v>
      </c>
      <c r="J5468" s="819">
        <f t="shared" si="175"/>
        <v>6</v>
      </c>
      <c r="K5468" s="941"/>
    </row>
    <row r="5469" spans="1:11" ht="25.5">
      <c r="A5469" s="15" t="s">
        <v>3870</v>
      </c>
      <c r="B5469" s="15" t="s">
        <v>2464</v>
      </c>
      <c r="C5469" s="768" t="s">
        <v>3883</v>
      </c>
      <c r="D5469" s="20" t="s">
        <v>6607</v>
      </c>
      <c r="E5469" s="826">
        <v>85</v>
      </c>
      <c r="F5469" s="800">
        <v>1</v>
      </c>
      <c r="G5469" s="819"/>
      <c r="H5469" s="774">
        <v>1</v>
      </c>
      <c r="I5469" s="819">
        <f t="shared" si="174"/>
        <v>85</v>
      </c>
      <c r="J5469" s="819">
        <f t="shared" si="175"/>
        <v>2</v>
      </c>
      <c r="K5469" s="941"/>
    </row>
    <row r="5470" spans="1:11" ht="38.25">
      <c r="A5470" s="15" t="s">
        <v>3870</v>
      </c>
      <c r="B5470" s="15" t="s">
        <v>2464</v>
      </c>
      <c r="C5470" s="768" t="s">
        <v>2957</v>
      </c>
      <c r="D5470" s="20" t="s">
        <v>16447</v>
      </c>
      <c r="E5470" s="826"/>
      <c r="F5470" s="800">
        <v>1</v>
      </c>
      <c r="G5470" s="819">
        <v>3</v>
      </c>
      <c r="H5470" s="774">
        <v>1</v>
      </c>
      <c r="I5470" s="819">
        <f t="shared" si="174"/>
        <v>3</v>
      </c>
      <c r="J5470" s="819">
        <f t="shared" si="175"/>
        <v>2</v>
      </c>
      <c r="K5470" s="941"/>
    </row>
    <row r="5471" spans="1:11" ht="25.5">
      <c r="A5471" s="15" t="s">
        <v>3870</v>
      </c>
      <c r="B5471" s="15" t="s">
        <v>2464</v>
      </c>
      <c r="C5471" s="768" t="s">
        <v>2458</v>
      </c>
      <c r="D5471" s="20" t="s">
        <v>16805</v>
      </c>
      <c r="E5471" s="826"/>
      <c r="F5471" s="800">
        <v>5</v>
      </c>
      <c r="G5471" s="819">
        <v>597</v>
      </c>
      <c r="H5471" s="774">
        <v>850</v>
      </c>
      <c r="I5471" s="819">
        <f t="shared" si="174"/>
        <v>597</v>
      </c>
      <c r="J5471" s="819">
        <f t="shared" si="175"/>
        <v>855</v>
      </c>
      <c r="K5471" s="941"/>
    </row>
    <row r="5472" spans="1:11">
      <c r="A5472" s="15" t="s">
        <v>3870</v>
      </c>
      <c r="B5472" s="15" t="s">
        <v>2464</v>
      </c>
      <c r="C5472" s="768" t="s">
        <v>3884</v>
      </c>
      <c r="D5472" s="20" t="s">
        <v>17127</v>
      </c>
      <c r="E5472" s="826"/>
      <c r="F5472" s="800">
        <v>1</v>
      </c>
      <c r="G5472" s="819"/>
      <c r="H5472" s="774">
        <v>5</v>
      </c>
      <c r="I5472" s="819">
        <f t="shared" si="174"/>
        <v>0</v>
      </c>
      <c r="J5472" s="819">
        <f t="shared" si="175"/>
        <v>6</v>
      </c>
      <c r="K5472" s="941"/>
    </row>
    <row r="5473" spans="1:11">
      <c r="A5473" s="15" t="s">
        <v>3870</v>
      </c>
      <c r="B5473" s="15" t="s">
        <v>2464</v>
      </c>
      <c r="C5473" s="768" t="s">
        <v>3885</v>
      </c>
      <c r="D5473" s="20" t="s">
        <v>17128</v>
      </c>
      <c r="E5473" s="826">
        <v>5</v>
      </c>
      <c r="F5473" s="800">
        <v>10</v>
      </c>
      <c r="G5473" s="819">
        <v>1</v>
      </c>
      <c r="H5473" s="774">
        <v>1</v>
      </c>
      <c r="I5473" s="819">
        <f t="shared" si="174"/>
        <v>6</v>
      </c>
      <c r="J5473" s="819">
        <f t="shared" si="175"/>
        <v>11</v>
      </c>
      <c r="K5473" s="941"/>
    </row>
    <row r="5474" spans="1:11">
      <c r="A5474" s="15" t="s">
        <v>3870</v>
      </c>
      <c r="B5474" s="15" t="s">
        <v>2464</v>
      </c>
      <c r="C5474" s="768" t="s">
        <v>3886</v>
      </c>
      <c r="D5474" s="20" t="s">
        <v>17129</v>
      </c>
      <c r="E5474" s="826">
        <v>9</v>
      </c>
      <c r="F5474" s="800">
        <v>5</v>
      </c>
      <c r="G5474" s="819">
        <v>5</v>
      </c>
      <c r="H5474" s="774">
        <v>5</v>
      </c>
      <c r="I5474" s="819">
        <f t="shared" si="174"/>
        <v>14</v>
      </c>
      <c r="J5474" s="819">
        <f t="shared" si="175"/>
        <v>10</v>
      </c>
      <c r="K5474" s="941"/>
    </row>
    <row r="5475" spans="1:11">
      <c r="A5475" s="15" t="s">
        <v>3870</v>
      </c>
      <c r="B5475" s="15" t="s">
        <v>2464</v>
      </c>
      <c r="C5475" s="768" t="s">
        <v>3887</v>
      </c>
      <c r="D5475" s="20" t="s">
        <v>17130</v>
      </c>
      <c r="E5475" s="826">
        <v>15</v>
      </c>
      <c r="F5475" s="800">
        <v>15</v>
      </c>
      <c r="G5475" s="819">
        <v>5</v>
      </c>
      <c r="H5475" s="774">
        <v>10</v>
      </c>
      <c r="I5475" s="819">
        <f t="shared" si="174"/>
        <v>20</v>
      </c>
      <c r="J5475" s="819">
        <f t="shared" si="175"/>
        <v>25</v>
      </c>
      <c r="K5475" s="941"/>
    </row>
    <row r="5476" spans="1:11">
      <c r="A5476" s="15" t="s">
        <v>3870</v>
      </c>
      <c r="B5476" s="15" t="s">
        <v>2464</v>
      </c>
      <c r="C5476" s="768" t="s">
        <v>3888</v>
      </c>
      <c r="D5476" s="20" t="s">
        <v>17131</v>
      </c>
      <c r="E5476" s="826">
        <v>2</v>
      </c>
      <c r="F5476" s="800">
        <v>5</v>
      </c>
      <c r="G5476" s="819">
        <v>26</v>
      </c>
      <c r="H5476" s="774">
        <v>15</v>
      </c>
      <c r="I5476" s="819">
        <f t="shared" si="174"/>
        <v>28</v>
      </c>
      <c r="J5476" s="819">
        <f t="shared" si="175"/>
        <v>20</v>
      </c>
      <c r="K5476" s="941"/>
    </row>
    <row r="5477" spans="1:11">
      <c r="A5477" s="15" t="s">
        <v>3870</v>
      </c>
      <c r="B5477" s="15" t="s">
        <v>2464</v>
      </c>
      <c r="C5477" s="768" t="s">
        <v>3889</v>
      </c>
      <c r="D5477" s="20" t="s">
        <v>17132</v>
      </c>
      <c r="E5477" s="826">
        <v>10</v>
      </c>
      <c r="F5477" s="800">
        <v>5</v>
      </c>
      <c r="G5477" s="819">
        <v>5</v>
      </c>
      <c r="H5477" s="774">
        <v>1</v>
      </c>
      <c r="I5477" s="819">
        <f t="shared" si="174"/>
        <v>15</v>
      </c>
      <c r="J5477" s="819">
        <f t="shared" si="175"/>
        <v>6</v>
      </c>
      <c r="K5477" s="941"/>
    </row>
    <row r="5478" spans="1:11">
      <c r="A5478" s="15" t="s">
        <v>3870</v>
      </c>
      <c r="B5478" s="15" t="s">
        <v>2464</v>
      </c>
      <c r="C5478" s="768" t="s">
        <v>3890</v>
      </c>
      <c r="D5478" s="20" t="s">
        <v>17133</v>
      </c>
      <c r="E5478" s="826"/>
      <c r="F5478" s="800">
        <v>1</v>
      </c>
      <c r="G5478" s="819"/>
      <c r="H5478" s="774">
        <v>1</v>
      </c>
      <c r="I5478" s="819">
        <f t="shared" si="174"/>
        <v>0</v>
      </c>
      <c r="J5478" s="819">
        <f t="shared" si="175"/>
        <v>2</v>
      </c>
      <c r="K5478" s="941"/>
    </row>
    <row r="5479" spans="1:11" ht="25.5">
      <c r="A5479" s="15" t="s">
        <v>3870</v>
      </c>
      <c r="B5479" s="15" t="s">
        <v>2464</v>
      </c>
      <c r="C5479" s="768" t="s">
        <v>3891</v>
      </c>
      <c r="D5479" s="20" t="s">
        <v>17134</v>
      </c>
      <c r="E5479" s="826"/>
      <c r="F5479" s="800">
        <v>1</v>
      </c>
      <c r="G5479" s="819">
        <v>2</v>
      </c>
      <c r="H5479" s="774">
        <v>1</v>
      </c>
      <c r="I5479" s="819">
        <f t="shared" si="174"/>
        <v>2</v>
      </c>
      <c r="J5479" s="819">
        <f t="shared" si="175"/>
        <v>2</v>
      </c>
      <c r="K5479" s="941"/>
    </row>
    <row r="5480" spans="1:11" ht="25.5">
      <c r="A5480" s="15" t="s">
        <v>3870</v>
      </c>
      <c r="B5480" s="15" t="s">
        <v>2464</v>
      </c>
      <c r="C5480" s="768" t="s">
        <v>2641</v>
      </c>
      <c r="D5480" s="20" t="s">
        <v>16720</v>
      </c>
      <c r="E5480" s="826">
        <v>13</v>
      </c>
      <c r="F5480" s="800">
        <v>20</v>
      </c>
      <c r="G5480" s="819">
        <v>9</v>
      </c>
      <c r="H5480" s="774">
        <v>5</v>
      </c>
      <c r="I5480" s="819">
        <f t="shared" si="174"/>
        <v>22</v>
      </c>
      <c r="J5480" s="819">
        <f t="shared" si="175"/>
        <v>25</v>
      </c>
      <c r="K5480" s="941"/>
    </row>
    <row r="5481" spans="1:11" ht="25.5">
      <c r="A5481" s="15" t="s">
        <v>3870</v>
      </c>
      <c r="B5481" s="15" t="s">
        <v>2464</v>
      </c>
      <c r="C5481" s="768" t="s">
        <v>2642</v>
      </c>
      <c r="D5481" s="20" t="s">
        <v>16721</v>
      </c>
      <c r="E5481" s="826">
        <v>42</v>
      </c>
      <c r="F5481" s="800">
        <v>40</v>
      </c>
      <c r="G5481" s="819">
        <v>3</v>
      </c>
      <c r="H5481" s="774">
        <v>10</v>
      </c>
      <c r="I5481" s="819">
        <f t="shared" si="174"/>
        <v>45</v>
      </c>
      <c r="J5481" s="819">
        <f t="shared" si="175"/>
        <v>50</v>
      </c>
      <c r="K5481" s="941"/>
    </row>
    <row r="5482" spans="1:11" ht="25.5">
      <c r="A5482" s="15" t="s">
        <v>3870</v>
      </c>
      <c r="B5482" s="15" t="s">
        <v>2464</v>
      </c>
      <c r="C5482" s="768" t="s">
        <v>2643</v>
      </c>
      <c r="D5482" s="20" t="s">
        <v>16722</v>
      </c>
      <c r="E5482" s="826">
        <v>5</v>
      </c>
      <c r="F5482" s="800">
        <v>10</v>
      </c>
      <c r="G5482" s="819"/>
      <c r="H5482" s="774">
        <v>1</v>
      </c>
      <c r="I5482" s="819">
        <f t="shared" si="174"/>
        <v>5</v>
      </c>
      <c r="J5482" s="819">
        <f t="shared" si="175"/>
        <v>11</v>
      </c>
      <c r="K5482" s="941"/>
    </row>
    <row r="5483" spans="1:11" ht="25.5">
      <c r="A5483" s="15" t="s">
        <v>3870</v>
      </c>
      <c r="B5483" s="15" t="s">
        <v>2464</v>
      </c>
      <c r="C5483" s="768" t="s">
        <v>2644</v>
      </c>
      <c r="D5483" s="20" t="s">
        <v>14614</v>
      </c>
      <c r="E5483" s="826">
        <v>9</v>
      </c>
      <c r="F5483" s="800">
        <v>10</v>
      </c>
      <c r="G5483" s="819">
        <v>17</v>
      </c>
      <c r="H5483" s="774">
        <v>10</v>
      </c>
      <c r="I5483" s="819">
        <f t="shared" si="174"/>
        <v>26</v>
      </c>
      <c r="J5483" s="819">
        <f t="shared" si="175"/>
        <v>20</v>
      </c>
      <c r="K5483" s="941"/>
    </row>
    <row r="5484" spans="1:11" ht="38.25">
      <c r="A5484" s="15" t="s">
        <v>3870</v>
      </c>
      <c r="B5484" s="15" t="s">
        <v>2464</v>
      </c>
      <c r="C5484" s="768" t="s">
        <v>3892</v>
      </c>
      <c r="D5484" s="20" t="s">
        <v>17135</v>
      </c>
      <c r="E5484" s="826">
        <v>227</v>
      </c>
      <c r="F5484" s="800">
        <v>340</v>
      </c>
      <c r="G5484" s="819">
        <v>2</v>
      </c>
      <c r="H5484" s="774">
        <v>5</v>
      </c>
      <c r="I5484" s="819">
        <f t="shared" si="174"/>
        <v>229</v>
      </c>
      <c r="J5484" s="819">
        <f t="shared" si="175"/>
        <v>345</v>
      </c>
      <c r="K5484" s="941"/>
    </row>
    <row r="5485" spans="1:11">
      <c r="A5485" s="15" t="s">
        <v>3870</v>
      </c>
      <c r="B5485" s="15" t="s">
        <v>2464</v>
      </c>
      <c r="C5485" s="768" t="s">
        <v>3893</v>
      </c>
      <c r="D5485" s="20" t="s">
        <v>17136</v>
      </c>
      <c r="E5485" s="826">
        <v>117</v>
      </c>
      <c r="F5485" s="800">
        <v>100</v>
      </c>
      <c r="G5485" s="819">
        <v>3</v>
      </c>
      <c r="H5485" s="774">
        <v>2</v>
      </c>
      <c r="I5485" s="819">
        <f t="shared" si="174"/>
        <v>120</v>
      </c>
      <c r="J5485" s="819">
        <f t="shared" si="175"/>
        <v>102</v>
      </c>
      <c r="K5485" s="941"/>
    </row>
    <row r="5486" spans="1:11" ht="25.5">
      <c r="A5486" s="15" t="s">
        <v>3870</v>
      </c>
      <c r="B5486" s="15" t="s">
        <v>2464</v>
      </c>
      <c r="C5486" s="768" t="s">
        <v>3894</v>
      </c>
      <c r="D5486" s="20" t="s">
        <v>17137</v>
      </c>
      <c r="E5486" s="826">
        <v>14115</v>
      </c>
      <c r="F5486" s="800">
        <v>16200</v>
      </c>
      <c r="G5486" s="819">
        <v>867</v>
      </c>
      <c r="H5486" s="774">
        <v>890</v>
      </c>
      <c r="I5486" s="819">
        <f t="shared" si="174"/>
        <v>14982</v>
      </c>
      <c r="J5486" s="819">
        <f t="shared" si="175"/>
        <v>17090</v>
      </c>
      <c r="K5486" s="941"/>
    </row>
    <row r="5487" spans="1:11" ht="25.5">
      <c r="A5487" s="15" t="s">
        <v>3870</v>
      </c>
      <c r="B5487" s="15" t="s">
        <v>2464</v>
      </c>
      <c r="C5487" s="768" t="s">
        <v>3895</v>
      </c>
      <c r="D5487" s="20" t="s">
        <v>17138</v>
      </c>
      <c r="E5487" s="826">
        <v>5</v>
      </c>
      <c r="F5487" s="800">
        <v>10</v>
      </c>
      <c r="G5487" s="819">
        <v>2</v>
      </c>
      <c r="H5487" s="774">
        <v>5</v>
      </c>
      <c r="I5487" s="819">
        <f t="shared" si="174"/>
        <v>7</v>
      </c>
      <c r="J5487" s="819">
        <f t="shared" si="175"/>
        <v>15</v>
      </c>
      <c r="K5487" s="941"/>
    </row>
    <row r="5488" spans="1:11">
      <c r="A5488" s="15" t="s">
        <v>3870</v>
      </c>
      <c r="B5488" s="15" t="s">
        <v>2464</v>
      </c>
      <c r="C5488" s="768" t="s">
        <v>3896</v>
      </c>
      <c r="D5488" s="20" t="s">
        <v>3897</v>
      </c>
      <c r="E5488" s="826">
        <v>56</v>
      </c>
      <c r="F5488" s="800">
        <v>20</v>
      </c>
      <c r="G5488" s="819">
        <v>1</v>
      </c>
      <c r="H5488" s="774">
        <v>1</v>
      </c>
      <c r="I5488" s="819">
        <f t="shared" si="174"/>
        <v>57</v>
      </c>
      <c r="J5488" s="819">
        <f t="shared" si="175"/>
        <v>21</v>
      </c>
      <c r="K5488" s="941"/>
    </row>
    <row r="5489" spans="1:11">
      <c r="A5489" s="15" t="s">
        <v>3870</v>
      </c>
      <c r="B5489" s="15" t="s">
        <v>2464</v>
      </c>
      <c r="C5489" s="768" t="s">
        <v>3898</v>
      </c>
      <c r="D5489" s="20" t="s">
        <v>3899</v>
      </c>
      <c r="E5489" s="826">
        <v>186</v>
      </c>
      <c r="F5489" s="800">
        <v>85</v>
      </c>
      <c r="G5489" s="819">
        <v>7</v>
      </c>
      <c r="H5489" s="774">
        <v>1</v>
      </c>
      <c r="I5489" s="819">
        <f t="shared" si="174"/>
        <v>193</v>
      </c>
      <c r="J5489" s="819">
        <f t="shared" si="175"/>
        <v>86</v>
      </c>
      <c r="K5489" s="941"/>
    </row>
    <row r="5490" spans="1:11">
      <c r="A5490" s="15" t="s">
        <v>3870</v>
      </c>
      <c r="B5490" s="15" t="s">
        <v>2464</v>
      </c>
      <c r="C5490" s="768" t="s">
        <v>3900</v>
      </c>
      <c r="D5490" s="20" t="s">
        <v>16280</v>
      </c>
      <c r="E5490" s="826"/>
      <c r="F5490" s="800">
        <v>0</v>
      </c>
      <c r="G5490" s="819">
        <v>15</v>
      </c>
      <c r="H5490" s="774">
        <v>30</v>
      </c>
      <c r="I5490" s="819">
        <f t="shared" si="174"/>
        <v>15</v>
      </c>
      <c r="J5490" s="819">
        <f t="shared" si="175"/>
        <v>30</v>
      </c>
      <c r="K5490" s="941"/>
    </row>
    <row r="5491" spans="1:11">
      <c r="A5491" s="15" t="s">
        <v>3870</v>
      </c>
      <c r="B5491" s="15" t="s">
        <v>2464</v>
      </c>
      <c r="C5491" s="768" t="s">
        <v>3901</v>
      </c>
      <c r="D5491" s="20" t="s">
        <v>17139</v>
      </c>
      <c r="E5491" s="826">
        <v>3645</v>
      </c>
      <c r="F5491" s="800">
        <v>4000</v>
      </c>
      <c r="G5491" s="819">
        <v>299</v>
      </c>
      <c r="H5491" s="774">
        <v>300</v>
      </c>
      <c r="I5491" s="819">
        <f t="shared" si="174"/>
        <v>3944</v>
      </c>
      <c r="J5491" s="819">
        <f t="shared" si="175"/>
        <v>4300</v>
      </c>
      <c r="K5491" s="941"/>
    </row>
    <row r="5492" spans="1:11">
      <c r="A5492" s="15" t="s">
        <v>3870</v>
      </c>
      <c r="B5492" s="15" t="s">
        <v>2464</v>
      </c>
      <c r="C5492" s="768" t="s">
        <v>3902</v>
      </c>
      <c r="D5492" s="20" t="s">
        <v>17140</v>
      </c>
      <c r="E5492" s="826"/>
      <c r="F5492" s="800">
        <v>1</v>
      </c>
      <c r="G5492" s="819">
        <v>10</v>
      </c>
      <c r="H5492" s="774">
        <v>20</v>
      </c>
      <c r="I5492" s="819">
        <f t="shared" si="174"/>
        <v>10</v>
      </c>
      <c r="J5492" s="819">
        <f t="shared" si="175"/>
        <v>21</v>
      </c>
      <c r="K5492" s="941"/>
    </row>
    <row r="5493" spans="1:11">
      <c r="A5493" s="15" t="s">
        <v>3870</v>
      </c>
      <c r="B5493" s="15" t="s">
        <v>2464</v>
      </c>
      <c r="C5493" s="768" t="s">
        <v>3903</v>
      </c>
      <c r="D5493" s="20" t="s">
        <v>17141</v>
      </c>
      <c r="E5493" s="826"/>
      <c r="F5493" s="800">
        <v>1</v>
      </c>
      <c r="G5493" s="819">
        <v>3</v>
      </c>
      <c r="H5493" s="774">
        <v>2</v>
      </c>
      <c r="I5493" s="819">
        <f t="shared" si="174"/>
        <v>3</v>
      </c>
      <c r="J5493" s="819">
        <f t="shared" si="175"/>
        <v>3</v>
      </c>
      <c r="K5493" s="941"/>
    </row>
    <row r="5494" spans="1:11">
      <c r="A5494" s="15" t="s">
        <v>3870</v>
      </c>
      <c r="B5494" s="15" t="s">
        <v>2464</v>
      </c>
      <c r="C5494" s="768" t="s">
        <v>2995</v>
      </c>
      <c r="D5494" s="20" t="s">
        <v>2996</v>
      </c>
      <c r="E5494" s="826"/>
      <c r="F5494" s="800">
        <v>1</v>
      </c>
      <c r="G5494" s="819">
        <v>12</v>
      </c>
      <c r="H5494" s="774">
        <v>15</v>
      </c>
      <c r="I5494" s="819">
        <f t="shared" si="174"/>
        <v>12</v>
      </c>
      <c r="J5494" s="819">
        <f t="shared" si="175"/>
        <v>16</v>
      </c>
      <c r="K5494" s="941"/>
    </row>
    <row r="5495" spans="1:11" ht="25.5">
      <c r="A5495" s="15" t="s">
        <v>3870</v>
      </c>
      <c r="B5495" s="15" t="s">
        <v>2464</v>
      </c>
      <c r="C5495" s="768" t="s">
        <v>3904</v>
      </c>
      <c r="D5495" s="20" t="s">
        <v>17142</v>
      </c>
      <c r="E5495" s="826"/>
      <c r="F5495" s="800">
        <v>1</v>
      </c>
      <c r="G5495" s="819">
        <v>1</v>
      </c>
      <c r="H5495" s="774">
        <v>1</v>
      </c>
      <c r="I5495" s="819">
        <f t="shared" si="174"/>
        <v>1</v>
      </c>
      <c r="J5495" s="819">
        <f t="shared" si="175"/>
        <v>2</v>
      </c>
      <c r="K5495" s="941"/>
    </row>
    <row r="5496" spans="1:11">
      <c r="A5496" s="15" t="s">
        <v>3870</v>
      </c>
      <c r="B5496" s="15" t="s">
        <v>2464</v>
      </c>
      <c r="C5496" s="768" t="s">
        <v>19938</v>
      </c>
      <c r="D5496" s="20" t="s">
        <v>19942</v>
      </c>
      <c r="E5496" s="826"/>
      <c r="F5496" s="800">
        <v>110</v>
      </c>
      <c r="G5496" s="819"/>
      <c r="H5496" s="774">
        <v>135</v>
      </c>
      <c r="I5496" s="819">
        <f t="shared" si="174"/>
        <v>0</v>
      </c>
      <c r="J5496" s="819">
        <f t="shared" si="175"/>
        <v>245</v>
      </c>
      <c r="K5496" s="941"/>
    </row>
    <row r="5497" spans="1:11">
      <c r="A5497" s="15" t="s">
        <v>3870</v>
      </c>
      <c r="B5497" s="15" t="s">
        <v>2464</v>
      </c>
      <c r="C5497" s="768" t="s">
        <v>19939</v>
      </c>
      <c r="D5497" s="20" t="s">
        <v>19943</v>
      </c>
      <c r="E5497" s="826"/>
      <c r="F5497" s="800">
        <v>110</v>
      </c>
      <c r="G5497" s="819"/>
      <c r="H5497" s="774">
        <v>135</v>
      </c>
      <c r="I5497" s="819">
        <f t="shared" si="174"/>
        <v>0</v>
      </c>
      <c r="J5497" s="819">
        <f t="shared" si="175"/>
        <v>245</v>
      </c>
      <c r="K5497" s="941"/>
    </row>
    <row r="5498" spans="1:11">
      <c r="A5498" s="15" t="s">
        <v>3870</v>
      </c>
      <c r="B5498" s="15" t="s">
        <v>2464</v>
      </c>
      <c r="C5498" s="768" t="s">
        <v>19940</v>
      </c>
      <c r="D5498" s="20" t="s">
        <v>19944</v>
      </c>
      <c r="E5498" s="826"/>
      <c r="F5498" s="800">
        <v>110</v>
      </c>
      <c r="G5498" s="819"/>
      <c r="H5498" s="774">
        <v>135</v>
      </c>
      <c r="I5498" s="819">
        <f t="shared" si="174"/>
        <v>0</v>
      </c>
      <c r="J5498" s="819">
        <f t="shared" si="175"/>
        <v>245</v>
      </c>
      <c r="K5498" s="941"/>
    </row>
    <row r="5499" spans="1:11" ht="25.5">
      <c r="A5499" s="15" t="s">
        <v>3870</v>
      </c>
      <c r="B5499" s="15" t="s">
        <v>2464</v>
      </c>
      <c r="C5499" s="768" t="s">
        <v>19941</v>
      </c>
      <c r="D5499" s="20" t="s">
        <v>19945</v>
      </c>
      <c r="E5499" s="826"/>
      <c r="F5499" s="800">
        <v>110</v>
      </c>
      <c r="G5499" s="819"/>
      <c r="H5499" s="774">
        <v>135</v>
      </c>
      <c r="I5499" s="819">
        <f t="shared" si="174"/>
        <v>0</v>
      </c>
      <c r="J5499" s="819">
        <f t="shared" si="175"/>
        <v>245</v>
      </c>
      <c r="K5499" s="941"/>
    </row>
    <row r="5500" spans="1:11" ht="25.5">
      <c r="A5500" s="15" t="s">
        <v>3870</v>
      </c>
      <c r="B5500" s="15" t="s">
        <v>2464</v>
      </c>
      <c r="C5500" s="768" t="s">
        <v>3923</v>
      </c>
      <c r="D5500" s="20" t="s">
        <v>17143</v>
      </c>
      <c r="E5500" s="826">
        <v>1</v>
      </c>
      <c r="F5500" s="800">
        <v>1</v>
      </c>
      <c r="G5500" s="819"/>
      <c r="H5500" s="774">
        <v>1</v>
      </c>
      <c r="I5500" s="819">
        <f t="shared" si="174"/>
        <v>1</v>
      </c>
      <c r="J5500" s="819">
        <f t="shared" si="175"/>
        <v>2</v>
      </c>
      <c r="K5500" s="941"/>
    </row>
    <row r="5501" spans="1:11" ht="25.5">
      <c r="A5501" s="15" t="s">
        <v>3870</v>
      </c>
      <c r="B5501" s="15" t="s">
        <v>2464</v>
      </c>
      <c r="C5501" s="768" t="s">
        <v>3924</v>
      </c>
      <c r="D5501" s="20" t="s">
        <v>3925</v>
      </c>
      <c r="E5501" s="826">
        <v>70</v>
      </c>
      <c r="F5501" s="800">
        <v>1</v>
      </c>
      <c r="G5501" s="819"/>
      <c r="H5501" s="774">
        <v>1</v>
      </c>
      <c r="I5501" s="819">
        <f t="shared" si="174"/>
        <v>70</v>
      </c>
      <c r="J5501" s="819">
        <f t="shared" si="175"/>
        <v>2</v>
      </c>
      <c r="K5501" s="941"/>
    </row>
    <row r="5502" spans="1:11">
      <c r="A5502" s="15" t="s">
        <v>3870</v>
      </c>
      <c r="B5502" s="15" t="s">
        <v>2464</v>
      </c>
      <c r="C5502" s="768" t="s">
        <v>3907</v>
      </c>
      <c r="D5502" s="20" t="s">
        <v>17144</v>
      </c>
      <c r="E5502" s="826">
        <v>16000</v>
      </c>
      <c r="F5502" s="800">
        <v>19000</v>
      </c>
      <c r="G5502" s="819">
        <v>684</v>
      </c>
      <c r="H5502" s="774">
        <v>600</v>
      </c>
      <c r="I5502" s="819">
        <f t="shared" si="174"/>
        <v>16684</v>
      </c>
      <c r="J5502" s="819">
        <f t="shared" si="175"/>
        <v>19600</v>
      </c>
      <c r="K5502" s="941"/>
    </row>
    <row r="5503" spans="1:11" ht="25.5">
      <c r="A5503" s="15" t="s">
        <v>3870</v>
      </c>
      <c r="B5503" s="15" t="s">
        <v>2464</v>
      </c>
      <c r="C5503" s="768" t="s">
        <v>3908</v>
      </c>
      <c r="D5503" s="20" t="s">
        <v>17145</v>
      </c>
      <c r="E5503" s="826">
        <v>2</v>
      </c>
      <c r="F5503" s="800">
        <v>1</v>
      </c>
      <c r="G5503" s="819">
        <v>1</v>
      </c>
      <c r="H5503" s="774">
        <v>1</v>
      </c>
      <c r="I5503" s="819">
        <f t="shared" si="174"/>
        <v>3</v>
      </c>
      <c r="J5503" s="819">
        <f t="shared" si="175"/>
        <v>2</v>
      </c>
      <c r="K5503" s="941"/>
    </row>
    <row r="5504" spans="1:11">
      <c r="A5504" s="15" t="s">
        <v>3870</v>
      </c>
      <c r="B5504" s="15" t="s">
        <v>2464</v>
      </c>
      <c r="C5504" s="768" t="s">
        <v>3909</v>
      </c>
      <c r="D5504" s="20" t="s">
        <v>17146</v>
      </c>
      <c r="E5504" s="826">
        <v>37</v>
      </c>
      <c r="F5504" s="800">
        <v>240</v>
      </c>
      <c r="G5504" s="819"/>
      <c r="H5504" s="774">
        <v>1</v>
      </c>
      <c r="I5504" s="819">
        <f t="shared" si="174"/>
        <v>37</v>
      </c>
      <c r="J5504" s="819">
        <f t="shared" si="175"/>
        <v>241</v>
      </c>
      <c r="K5504" s="941"/>
    </row>
    <row r="5505" spans="1:11">
      <c r="A5505" s="15" t="s">
        <v>3870</v>
      </c>
      <c r="B5505" s="15" t="s">
        <v>2464</v>
      </c>
      <c r="C5505" s="768" t="s">
        <v>3910</v>
      </c>
      <c r="D5505" s="20" t="s">
        <v>17147</v>
      </c>
      <c r="E5505" s="826">
        <v>34</v>
      </c>
      <c r="F5505" s="800">
        <v>40</v>
      </c>
      <c r="G5505" s="819"/>
      <c r="H5505" s="774">
        <v>1</v>
      </c>
      <c r="I5505" s="819">
        <f t="shared" si="174"/>
        <v>34</v>
      </c>
      <c r="J5505" s="819">
        <f t="shared" si="175"/>
        <v>41</v>
      </c>
      <c r="K5505" s="941"/>
    </row>
    <row r="5506" spans="1:11" ht="25.5">
      <c r="A5506" s="15" t="s">
        <v>3870</v>
      </c>
      <c r="B5506" s="15" t="s">
        <v>2464</v>
      </c>
      <c r="C5506" s="768" t="s">
        <v>3911</v>
      </c>
      <c r="D5506" s="20" t="s">
        <v>17148</v>
      </c>
      <c r="E5506" s="826"/>
      <c r="F5506" s="800">
        <v>1</v>
      </c>
      <c r="G5506" s="819"/>
      <c r="H5506" s="774">
        <v>1</v>
      </c>
      <c r="I5506" s="819">
        <f t="shared" si="174"/>
        <v>0</v>
      </c>
      <c r="J5506" s="819">
        <f t="shared" si="175"/>
        <v>2</v>
      </c>
      <c r="K5506" s="941"/>
    </row>
    <row r="5507" spans="1:11" ht="25.5">
      <c r="A5507" s="15" t="s">
        <v>3870</v>
      </c>
      <c r="B5507" s="15" t="s">
        <v>2464</v>
      </c>
      <c r="C5507" s="768" t="s">
        <v>2983</v>
      </c>
      <c r="D5507" s="20" t="s">
        <v>2984</v>
      </c>
      <c r="E5507" s="826">
        <v>137</v>
      </c>
      <c r="F5507" s="800">
        <v>140</v>
      </c>
      <c r="G5507" s="819">
        <v>1759</v>
      </c>
      <c r="H5507" s="774">
        <v>1340</v>
      </c>
      <c r="I5507" s="819">
        <f t="shared" si="174"/>
        <v>1896</v>
      </c>
      <c r="J5507" s="819">
        <f t="shared" si="175"/>
        <v>1480</v>
      </c>
      <c r="K5507" s="941"/>
    </row>
    <row r="5508" spans="1:11">
      <c r="A5508" s="15" t="s">
        <v>3870</v>
      </c>
      <c r="B5508" s="15" t="s">
        <v>2464</v>
      </c>
      <c r="C5508" s="768" t="s">
        <v>3912</v>
      </c>
      <c r="D5508" s="20" t="s">
        <v>17149</v>
      </c>
      <c r="E5508" s="826"/>
      <c r="F5508" s="800">
        <v>5</v>
      </c>
      <c r="G5508" s="819"/>
      <c r="H5508" s="774">
        <v>1</v>
      </c>
      <c r="I5508" s="819">
        <f t="shared" si="174"/>
        <v>0</v>
      </c>
      <c r="J5508" s="819">
        <f t="shared" si="175"/>
        <v>6</v>
      </c>
      <c r="K5508" s="941"/>
    </row>
    <row r="5509" spans="1:11" ht="25.5">
      <c r="A5509" s="15" t="s">
        <v>3870</v>
      </c>
      <c r="B5509" s="15" t="s">
        <v>2464</v>
      </c>
      <c r="C5509" s="768" t="s">
        <v>3913</v>
      </c>
      <c r="D5509" s="20" t="s">
        <v>3914</v>
      </c>
      <c r="E5509" s="826"/>
      <c r="F5509" s="800">
        <v>1</v>
      </c>
      <c r="G5509" s="819"/>
      <c r="H5509" s="774">
        <v>1</v>
      </c>
      <c r="I5509" s="819">
        <f t="shared" si="174"/>
        <v>0</v>
      </c>
      <c r="J5509" s="819">
        <f t="shared" si="175"/>
        <v>2</v>
      </c>
      <c r="K5509" s="941"/>
    </row>
    <row r="5510" spans="1:11" ht="25.5">
      <c r="A5510" s="15" t="s">
        <v>3870</v>
      </c>
      <c r="B5510" s="15" t="s">
        <v>2464</v>
      </c>
      <c r="C5510" s="768" t="s">
        <v>19934</v>
      </c>
      <c r="D5510" s="20" t="s">
        <v>19936</v>
      </c>
      <c r="E5510" s="826"/>
      <c r="F5510" s="800">
        <v>110</v>
      </c>
      <c r="G5510" s="819"/>
      <c r="H5510" s="774">
        <v>135</v>
      </c>
      <c r="I5510" s="819">
        <f t="shared" si="174"/>
        <v>0</v>
      </c>
      <c r="J5510" s="819">
        <f t="shared" si="175"/>
        <v>245</v>
      </c>
      <c r="K5510" s="941"/>
    </row>
    <row r="5511" spans="1:11" ht="25.5">
      <c r="A5511" s="15" t="s">
        <v>3870</v>
      </c>
      <c r="B5511" s="15" t="s">
        <v>2464</v>
      </c>
      <c r="C5511" s="768" t="s">
        <v>19935</v>
      </c>
      <c r="D5511" s="20" t="s">
        <v>19937</v>
      </c>
      <c r="E5511" s="826"/>
      <c r="F5511" s="800">
        <v>110</v>
      </c>
      <c r="G5511" s="819"/>
      <c r="H5511" s="774">
        <v>135</v>
      </c>
      <c r="I5511" s="819">
        <f t="shared" si="174"/>
        <v>0</v>
      </c>
      <c r="J5511" s="819">
        <f t="shared" si="175"/>
        <v>245</v>
      </c>
      <c r="K5511" s="941"/>
    </row>
    <row r="5512" spans="1:11" ht="25.5">
      <c r="A5512" s="15" t="s">
        <v>3870</v>
      </c>
      <c r="B5512" s="15" t="s">
        <v>2464</v>
      </c>
      <c r="C5512" s="768" t="s">
        <v>3915</v>
      </c>
      <c r="D5512" s="20" t="s">
        <v>3916</v>
      </c>
      <c r="E5512" s="826"/>
      <c r="F5512" s="800">
        <v>1</v>
      </c>
      <c r="G5512" s="819"/>
      <c r="H5512" s="774">
        <v>1</v>
      </c>
      <c r="I5512" s="819">
        <f t="shared" si="174"/>
        <v>0</v>
      </c>
      <c r="J5512" s="819">
        <f t="shared" si="175"/>
        <v>2</v>
      </c>
      <c r="K5512" s="941"/>
    </row>
    <row r="5513" spans="1:11" ht="25.5">
      <c r="A5513" s="15" t="s">
        <v>3870</v>
      </c>
      <c r="B5513" s="15" t="s">
        <v>2464</v>
      </c>
      <c r="C5513" s="768" t="s">
        <v>3917</v>
      </c>
      <c r="D5513" s="20" t="s">
        <v>17150</v>
      </c>
      <c r="E5513" s="826">
        <v>2</v>
      </c>
      <c r="F5513" s="800">
        <v>5</v>
      </c>
      <c r="G5513" s="819"/>
      <c r="H5513" s="774">
        <v>1</v>
      </c>
      <c r="I5513" s="819">
        <f t="shared" si="174"/>
        <v>2</v>
      </c>
      <c r="J5513" s="819">
        <f t="shared" si="175"/>
        <v>6</v>
      </c>
      <c r="K5513" s="941"/>
    </row>
    <row r="5514" spans="1:11">
      <c r="A5514" s="15" t="s">
        <v>3870</v>
      </c>
      <c r="B5514" s="15" t="s">
        <v>2464</v>
      </c>
      <c r="C5514" s="768" t="s">
        <v>3918</v>
      </c>
      <c r="D5514" s="20" t="s">
        <v>3919</v>
      </c>
      <c r="E5514" s="826"/>
      <c r="F5514" s="800">
        <v>0</v>
      </c>
      <c r="G5514" s="819"/>
      <c r="H5514" s="774">
        <v>1</v>
      </c>
      <c r="I5514" s="819">
        <f t="shared" si="174"/>
        <v>0</v>
      </c>
      <c r="J5514" s="819">
        <f t="shared" si="175"/>
        <v>1</v>
      </c>
      <c r="K5514" s="941"/>
    </row>
    <row r="5515" spans="1:11">
      <c r="A5515" s="15" t="s">
        <v>3870</v>
      </c>
      <c r="B5515" s="15" t="s">
        <v>2464</v>
      </c>
      <c r="C5515" s="768" t="s">
        <v>3920</v>
      </c>
      <c r="D5515" s="20" t="s">
        <v>17151</v>
      </c>
      <c r="E5515" s="826">
        <v>14</v>
      </c>
      <c r="F5515" s="800">
        <v>10</v>
      </c>
      <c r="G5515" s="819">
        <v>1</v>
      </c>
      <c r="H5515" s="774">
        <v>5</v>
      </c>
      <c r="I5515" s="819">
        <f t="shared" si="174"/>
        <v>15</v>
      </c>
      <c r="J5515" s="819">
        <f t="shared" si="175"/>
        <v>15</v>
      </c>
      <c r="K5515" s="941"/>
    </row>
    <row r="5516" spans="1:11">
      <c r="A5516" s="15" t="s">
        <v>3870</v>
      </c>
      <c r="B5516" s="15" t="s">
        <v>2464</v>
      </c>
      <c r="C5516" s="768" t="s">
        <v>3921</v>
      </c>
      <c r="D5516" s="20" t="s">
        <v>6511</v>
      </c>
      <c r="E5516" s="826">
        <v>7</v>
      </c>
      <c r="F5516" s="800">
        <v>10</v>
      </c>
      <c r="G5516" s="819"/>
      <c r="H5516" s="774">
        <v>1</v>
      </c>
      <c r="I5516" s="819">
        <f t="shared" si="174"/>
        <v>7</v>
      </c>
      <c r="J5516" s="819">
        <f t="shared" si="175"/>
        <v>11</v>
      </c>
      <c r="K5516" s="941"/>
    </row>
    <row r="5517" spans="1:11" ht="25.5">
      <c r="A5517" s="15" t="s">
        <v>3870</v>
      </c>
      <c r="B5517" s="15" t="s">
        <v>2464</v>
      </c>
      <c r="C5517" s="768" t="s">
        <v>3922</v>
      </c>
      <c r="D5517" s="20" t="s">
        <v>3905</v>
      </c>
      <c r="E5517" s="826">
        <v>9</v>
      </c>
      <c r="F5517" s="800">
        <v>30</v>
      </c>
      <c r="G5517" s="819">
        <v>1</v>
      </c>
      <c r="H5517" s="774">
        <v>1</v>
      </c>
      <c r="I5517" s="819">
        <f t="shared" si="174"/>
        <v>10</v>
      </c>
      <c r="J5517" s="819">
        <f t="shared" si="175"/>
        <v>31</v>
      </c>
      <c r="K5517" s="941"/>
    </row>
    <row r="5518" spans="1:11" ht="25.5">
      <c r="A5518" s="15" t="s">
        <v>3870</v>
      </c>
      <c r="B5518" s="15" t="s">
        <v>2464</v>
      </c>
      <c r="C5518" s="768" t="s">
        <v>3923</v>
      </c>
      <c r="D5518" s="20" t="s">
        <v>17143</v>
      </c>
      <c r="E5518" s="826">
        <v>1</v>
      </c>
      <c r="F5518" s="800">
        <v>1</v>
      </c>
      <c r="G5518" s="819"/>
      <c r="H5518" s="774">
        <v>1</v>
      </c>
      <c r="I5518" s="819">
        <f t="shared" si="174"/>
        <v>1</v>
      </c>
      <c r="J5518" s="819">
        <f t="shared" si="175"/>
        <v>2</v>
      </c>
      <c r="K5518" s="941"/>
    </row>
    <row r="5519" spans="1:11" ht="25.5">
      <c r="A5519" s="15" t="s">
        <v>3870</v>
      </c>
      <c r="B5519" s="15" t="s">
        <v>2464</v>
      </c>
      <c r="C5519" s="768" t="s">
        <v>3924</v>
      </c>
      <c r="D5519" s="20" t="s">
        <v>3925</v>
      </c>
      <c r="E5519" s="826">
        <v>70</v>
      </c>
      <c r="F5519" s="800">
        <v>1</v>
      </c>
      <c r="G5519" s="819"/>
      <c r="H5519" s="774">
        <v>1</v>
      </c>
      <c r="I5519" s="819">
        <f t="shared" si="174"/>
        <v>70</v>
      </c>
      <c r="J5519" s="819">
        <f t="shared" si="175"/>
        <v>2</v>
      </c>
      <c r="K5519" s="941"/>
    </row>
    <row r="5520" spans="1:11">
      <c r="A5520" s="15" t="s">
        <v>3870</v>
      </c>
      <c r="B5520" s="15" t="s">
        <v>2464</v>
      </c>
      <c r="C5520" s="768" t="s">
        <v>3926</v>
      </c>
      <c r="D5520" s="20" t="s">
        <v>3906</v>
      </c>
      <c r="E5520" s="826">
        <v>6</v>
      </c>
      <c r="F5520" s="800">
        <v>5</v>
      </c>
      <c r="G5520" s="819"/>
      <c r="H5520" s="774">
        <v>1</v>
      </c>
      <c r="I5520" s="819">
        <f t="shared" si="174"/>
        <v>6</v>
      </c>
      <c r="J5520" s="819">
        <f t="shared" si="175"/>
        <v>6</v>
      </c>
      <c r="K5520" s="941"/>
    </row>
    <row r="5521" spans="1:11">
      <c r="A5521" s="15" t="s">
        <v>3870</v>
      </c>
      <c r="B5521" s="15" t="s">
        <v>2464</v>
      </c>
      <c r="C5521" s="768" t="s">
        <v>3927</v>
      </c>
      <c r="D5521" s="20" t="s">
        <v>17152</v>
      </c>
      <c r="E5521" s="826">
        <v>15331</v>
      </c>
      <c r="F5521" s="800">
        <v>17700</v>
      </c>
      <c r="G5521" s="819">
        <v>1248</v>
      </c>
      <c r="H5521" s="774">
        <v>1530</v>
      </c>
      <c r="I5521" s="819">
        <f t="shared" si="174"/>
        <v>16579</v>
      </c>
      <c r="J5521" s="819">
        <f t="shared" si="175"/>
        <v>19230</v>
      </c>
      <c r="K5521" s="941"/>
    </row>
    <row r="5522" spans="1:11">
      <c r="A5522" s="15" t="s">
        <v>3870</v>
      </c>
      <c r="B5522" s="15" t="s">
        <v>2624</v>
      </c>
      <c r="C5522" s="768" t="s">
        <v>3928</v>
      </c>
      <c r="D5522" s="20" t="s">
        <v>17153</v>
      </c>
      <c r="E5522" s="826"/>
      <c r="F5522" s="800">
        <v>1</v>
      </c>
      <c r="G5522" s="819"/>
      <c r="H5522" s="774">
        <v>0</v>
      </c>
      <c r="I5522" s="819">
        <f t="shared" si="174"/>
        <v>0</v>
      </c>
      <c r="J5522" s="819">
        <f t="shared" si="175"/>
        <v>1</v>
      </c>
      <c r="K5522" s="941"/>
    </row>
    <row r="5523" spans="1:11">
      <c r="A5523" s="15" t="s">
        <v>3870</v>
      </c>
      <c r="B5523" s="15" t="s">
        <v>2624</v>
      </c>
      <c r="C5523" s="768" t="s">
        <v>3929</v>
      </c>
      <c r="D5523" s="20" t="s">
        <v>17154</v>
      </c>
      <c r="E5523" s="826"/>
      <c r="F5523" s="800">
        <v>1</v>
      </c>
      <c r="G5523" s="819"/>
      <c r="H5523" s="774">
        <v>0</v>
      </c>
      <c r="I5523" s="819">
        <f t="shared" si="174"/>
        <v>0</v>
      </c>
      <c r="J5523" s="819">
        <f t="shared" si="175"/>
        <v>1</v>
      </c>
      <c r="K5523" s="941"/>
    </row>
    <row r="5524" spans="1:11">
      <c r="A5524" s="15" t="s">
        <v>3870</v>
      </c>
      <c r="B5524" s="15" t="s">
        <v>2624</v>
      </c>
      <c r="C5524" s="768" t="s">
        <v>3930</v>
      </c>
      <c r="D5524" s="20" t="s">
        <v>17155</v>
      </c>
      <c r="E5524" s="826"/>
      <c r="F5524" s="800">
        <v>1</v>
      </c>
      <c r="G5524" s="819"/>
      <c r="H5524" s="774">
        <v>0</v>
      </c>
      <c r="I5524" s="819">
        <f t="shared" si="174"/>
        <v>0</v>
      </c>
      <c r="J5524" s="819">
        <f t="shared" si="175"/>
        <v>1</v>
      </c>
      <c r="K5524" s="941"/>
    </row>
    <row r="5525" spans="1:11">
      <c r="A5525" s="15" t="s">
        <v>3870</v>
      </c>
      <c r="B5525" s="15" t="s">
        <v>2624</v>
      </c>
      <c r="C5525" s="768" t="s">
        <v>3931</v>
      </c>
      <c r="D5525" s="20" t="s">
        <v>17824</v>
      </c>
      <c r="E5525" s="826"/>
      <c r="F5525" s="800">
        <v>1</v>
      </c>
      <c r="G5525" s="819"/>
      <c r="H5525" s="774">
        <v>0</v>
      </c>
      <c r="I5525" s="819">
        <f t="shared" si="174"/>
        <v>0</v>
      </c>
      <c r="J5525" s="819">
        <f t="shared" si="175"/>
        <v>1</v>
      </c>
      <c r="K5525" s="941"/>
    </row>
    <row r="5526" spans="1:11" ht="25.5">
      <c r="A5526" s="15" t="s">
        <v>3870</v>
      </c>
      <c r="B5526" s="15" t="s">
        <v>2624</v>
      </c>
      <c r="C5526" s="768" t="s">
        <v>3932</v>
      </c>
      <c r="D5526" s="20" t="s">
        <v>17825</v>
      </c>
      <c r="E5526" s="826"/>
      <c r="F5526" s="800">
        <v>1</v>
      </c>
      <c r="G5526" s="819"/>
      <c r="H5526" s="774">
        <v>0</v>
      </c>
      <c r="I5526" s="819">
        <f t="shared" si="174"/>
        <v>0</v>
      </c>
      <c r="J5526" s="819">
        <f t="shared" si="175"/>
        <v>1</v>
      </c>
      <c r="K5526" s="941"/>
    </row>
    <row r="5527" spans="1:11" ht="25.5">
      <c r="A5527" s="15" t="s">
        <v>3870</v>
      </c>
      <c r="B5527" s="15" t="s">
        <v>2624</v>
      </c>
      <c r="C5527" s="768" t="s">
        <v>3933</v>
      </c>
      <c r="D5527" s="20" t="s">
        <v>17826</v>
      </c>
      <c r="E5527" s="826"/>
      <c r="F5527" s="800">
        <v>1</v>
      </c>
      <c r="G5527" s="819"/>
      <c r="H5527" s="774">
        <v>0</v>
      </c>
      <c r="I5527" s="819">
        <f t="shared" ref="I5527:I5590" si="176">E5527+G5527</f>
        <v>0</v>
      </c>
      <c r="J5527" s="819">
        <f t="shared" ref="J5527:J5590" si="177">F5527+H5527</f>
        <v>1</v>
      </c>
      <c r="K5527" s="941"/>
    </row>
    <row r="5528" spans="1:11">
      <c r="A5528" s="15" t="s">
        <v>3870</v>
      </c>
      <c r="B5528" s="15" t="s">
        <v>2624</v>
      </c>
      <c r="C5528" s="768" t="s">
        <v>3934</v>
      </c>
      <c r="D5528" s="20" t="s">
        <v>17827</v>
      </c>
      <c r="E5528" s="826"/>
      <c r="F5528" s="800">
        <v>1</v>
      </c>
      <c r="G5528" s="819"/>
      <c r="H5528" s="774">
        <v>0</v>
      </c>
      <c r="I5528" s="819">
        <f t="shared" si="176"/>
        <v>0</v>
      </c>
      <c r="J5528" s="819">
        <f t="shared" si="177"/>
        <v>1</v>
      </c>
      <c r="K5528" s="941"/>
    </row>
    <row r="5529" spans="1:11" ht="25.5">
      <c r="A5529" s="15" t="s">
        <v>3870</v>
      </c>
      <c r="B5529" s="15" t="s">
        <v>2624</v>
      </c>
      <c r="C5529" s="768" t="s">
        <v>3935</v>
      </c>
      <c r="D5529" s="20" t="s">
        <v>17828</v>
      </c>
      <c r="E5529" s="826"/>
      <c r="F5529" s="800">
        <v>1</v>
      </c>
      <c r="G5529" s="819"/>
      <c r="H5529" s="774">
        <v>0</v>
      </c>
      <c r="I5529" s="819">
        <f t="shared" si="176"/>
        <v>0</v>
      </c>
      <c r="J5529" s="819">
        <f t="shared" si="177"/>
        <v>1</v>
      </c>
      <c r="K5529" s="941"/>
    </row>
    <row r="5530" spans="1:11" ht="25.5">
      <c r="A5530" s="15" t="s">
        <v>3870</v>
      </c>
      <c r="B5530" s="15" t="s">
        <v>2624</v>
      </c>
      <c r="C5530" s="768" t="s">
        <v>3936</v>
      </c>
      <c r="D5530" s="20" t="s">
        <v>17832</v>
      </c>
      <c r="E5530" s="826"/>
      <c r="F5530" s="800">
        <v>1</v>
      </c>
      <c r="G5530" s="819"/>
      <c r="H5530" s="774">
        <v>0</v>
      </c>
      <c r="I5530" s="819">
        <f t="shared" si="176"/>
        <v>0</v>
      </c>
      <c r="J5530" s="819">
        <f t="shared" si="177"/>
        <v>1</v>
      </c>
      <c r="K5530" s="941"/>
    </row>
    <row r="5531" spans="1:11">
      <c r="A5531" s="15" t="s">
        <v>3870</v>
      </c>
      <c r="B5531" s="15" t="s">
        <v>2624</v>
      </c>
      <c r="C5531" s="768" t="s">
        <v>3937</v>
      </c>
      <c r="D5531" s="20" t="s">
        <v>17829</v>
      </c>
      <c r="E5531" s="826"/>
      <c r="F5531" s="800">
        <v>1</v>
      </c>
      <c r="G5531" s="819"/>
      <c r="H5531" s="774">
        <v>0</v>
      </c>
      <c r="I5531" s="819">
        <f t="shared" si="176"/>
        <v>0</v>
      </c>
      <c r="J5531" s="819">
        <f t="shared" si="177"/>
        <v>1</v>
      </c>
      <c r="K5531" s="941"/>
    </row>
    <row r="5532" spans="1:11" ht="25.5">
      <c r="A5532" s="15" t="s">
        <v>3870</v>
      </c>
      <c r="B5532" s="15" t="s">
        <v>2624</v>
      </c>
      <c r="C5532" s="768" t="s">
        <v>3938</v>
      </c>
      <c r="D5532" s="20" t="s">
        <v>17830</v>
      </c>
      <c r="E5532" s="826"/>
      <c r="F5532" s="800">
        <v>1</v>
      </c>
      <c r="G5532" s="819"/>
      <c r="H5532" s="774">
        <v>0</v>
      </c>
      <c r="I5532" s="819">
        <f t="shared" si="176"/>
        <v>0</v>
      </c>
      <c r="J5532" s="819">
        <f t="shared" si="177"/>
        <v>1</v>
      </c>
      <c r="K5532" s="941"/>
    </row>
    <row r="5533" spans="1:11">
      <c r="A5533" s="15" t="s">
        <v>3870</v>
      </c>
      <c r="B5533" s="15" t="s">
        <v>2624</v>
      </c>
      <c r="C5533" s="768" t="s">
        <v>3939</v>
      </c>
      <c r="D5533" s="20" t="s">
        <v>17831</v>
      </c>
      <c r="E5533" s="826"/>
      <c r="F5533" s="800">
        <v>1</v>
      </c>
      <c r="G5533" s="819"/>
      <c r="H5533" s="774">
        <v>0</v>
      </c>
      <c r="I5533" s="819">
        <f t="shared" si="176"/>
        <v>0</v>
      </c>
      <c r="J5533" s="819">
        <f t="shared" si="177"/>
        <v>1</v>
      </c>
      <c r="K5533" s="941"/>
    </row>
    <row r="5534" spans="1:11" ht="25.5">
      <c r="A5534" s="15" t="s">
        <v>3870</v>
      </c>
      <c r="B5534" s="15" t="s">
        <v>2624</v>
      </c>
      <c r="C5534" s="768" t="s">
        <v>3940</v>
      </c>
      <c r="D5534" s="20" t="s">
        <v>3941</v>
      </c>
      <c r="E5534" s="826"/>
      <c r="F5534" s="800">
        <v>1</v>
      </c>
      <c r="G5534" s="819"/>
      <c r="H5534" s="774">
        <v>0</v>
      </c>
      <c r="I5534" s="819">
        <f t="shared" si="176"/>
        <v>0</v>
      </c>
      <c r="J5534" s="819">
        <f t="shared" si="177"/>
        <v>1</v>
      </c>
      <c r="K5534" s="941"/>
    </row>
    <row r="5535" spans="1:11">
      <c r="A5535" s="15" t="s">
        <v>3870</v>
      </c>
      <c r="B5535" s="15" t="s">
        <v>2624</v>
      </c>
      <c r="C5535" s="768" t="s">
        <v>2476</v>
      </c>
      <c r="D5535" s="20" t="s">
        <v>16809</v>
      </c>
      <c r="E5535" s="826"/>
      <c r="F5535" s="800">
        <v>0</v>
      </c>
      <c r="G5535" s="819">
        <v>23</v>
      </c>
      <c r="H5535" s="774">
        <v>20</v>
      </c>
      <c r="I5535" s="819">
        <f t="shared" si="176"/>
        <v>23</v>
      </c>
      <c r="J5535" s="819">
        <f t="shared" si="177"/>
        <v>20</v>
      </c>
      <c r="K5535" s="941"/>
    </row>
    <row r="5536" spans="1:11">
      <c r="A5536" s="15" t="s">
        <v>3870</v>
      </c>
      <c r="B5536" s="15" t="s">
        <v>2624</v>
      </c>
      <c r="C5536" s="768" t="s">
        <v>2477</v>
      </c>
      <c r="D5536" s="20" t="s">
        <v>16810</v>
      </c>
      <c r="E5536" s="826"/>
      <c r="F5536" s="800">
        <v>0</v>
      </c>
      <c r="G5536" s="819">
        <v>2</v>
      </c>
      <c r="H5536" s="774">
        <v>1</v>
      </c>
      <c r="I5536" s="819">
        <f t="shared" si="176"/>
        <v>2</v>
      </c>
      <c r="J5536" s="819">
        <f t="shared" si="177"/>
        <v>1</v>
      </c>
      <c r="K5536" s="941"/>
    </row>
    <row r="5537" spans="1:11">
      <c r="A5537" s="15" t="s">
        <v>3870</v>
      </c>
      <c r="B5537" s="15" t="s">
        <v>2624</v>
      </c>
      <c r="C5537" s="768" t="s">
        <v>3942</v>
      </c>
      <c r="D5537" s="20" t="s">
        <v>17156</v>
      </c>
      <c r="E5537" s="826">
        <v>5</v>
      </c>
      <c r="F5537" s="800">
        <v>10</v>
      </c>
      <c r="G5537" s="819"/>
      <c r="H5537" s="774">
        <v>1</v>
      </c>
      <c r="I5537" s="819">
        <f t="shared" si="176"/>
        <v>5</v>
      </c>
      <c r="J5537" s="819">
        <f t="shared" si="177"/>
        <v>11</v>
      </c>
      <c r="K5537" s="941"/>
    </row>
    <row r="5538" spans="1:11">
      <c r="A5538" s="15" t="s">
        <v>3870</v>
      </c>
      <c r="B5538" s="15" t="s">
        <v>2624</v>
      </c>
      <c r="C5538" s="768" t="s">
        <v>3943</v>
      </c>
      <c r="D5538" s="20" t="s">
        <v>17157</v>
      </c>
      <c r="E5538" s="826"/>
      <c r="F5538" s="800">
        <v>1</v>
      </c>
      <c r="G5538" s="819"/>
      <c r="H5538" s="774">
        <v>1</v>
      </c>
      <c r="I5538" s="819">
        <f t="shared" si="176"/>
        <v>0</v>
      </c>
      <c r="J5538" s="819">
        <f t="shared" si="177"/>
        <v>2</v>
      </c>
      <c r="K5538" s="941"/>
    </row>
    <row r="5539" spans="1:11">
      <c r="A5539" s="15" t="s">
        <v>3870</v>
      </c>
      <c r="B5539" s="15" t="s">
        <v>2624</v>
      </c>
      <c r="C5539" s="768" t="s">
        <v>2632</v>
      </c>
      <c r="D5539" s="20" t="s">
        <v>16916</v>
      </c>
      <c r="E5539" s="826">
        <v>3592</v>
      </c>
      <c r="F5539" s="800">
        <v>3650</v>
      </c>
      <c r="G5539" s="819">
        <v>2870</v>
      </c>
      <c r="H5539" s="774">
        <v>3000</v>
      </c>
      <c r="I5539" s="819">
        <f t="shared" si="176"/>
        <v>6462</v>
      </c>
      <c r="J5539" s="819">
        <f t="shared" si="177"/>
        <v>6650</v>
      </c>
      <c r="K5539" s="941"/>
    </row>
    <row r="5540" spans="1:11" ht="25.5">
      <c r="A5540" s="15" t="s">
        <v>3870</v>
      </c>
      <c r="B5540" s="15" t="s">
        <v>2624</v>
      </c>
      <c r="C5540" s="768" t="s">
        <v>2483</v>
      </c>
      <c r="D5540" s="20" t="s">
        <v>16816</v>
      </c>
      <c r="E5540" s="826">
        <v>16</v>
      </c>
      <c r="F5540" s="800">
        <v>30</v>
      </c>
      <c r="G5540" s="819"/>
      <c r="H5540" s="774">
        <v>5</v>
      </c>
      <c r="I5540" s="819">
        <f t="shared" si="176"/>
        <v>16</v>
      </c>
      <c r="J5540" s="819">
        <f t="shared" si="177"/>
        <v>35</v>
      </c>
      <c r="K5540" s="941"/>
    </row>
    <row r="5541" spans="1:11" ht="38.25">
      <c r="A5541" s="15" t="s">
        <v>3870</v>
      </c>
      <c r="B5541" s="15" t="s">
        <v>2624</v>
      </c>
      <c r="C5541" s="768" t="s">
        <v>3944</v>
      </c>
      <c r="D5541" s="20" t="s">
        <v>16723</v>
      </c>
      <c r="E5541" s="826"/>
      <c r="F5541" s="800">
        <v>0</v>
      </c>
      <c r="G5541" s="819"/>
      <c r="H5541" s="774">
        <v>5</v>
      </c>
      <c r="I5541" s="819">
        <f t="shared" si="176"/>
        <v>0</v>
      </c>
      <c r="J5541" s="819">
        <f t="shared" si="177"/>
        <v>5</v>
      </c>
      <c r="K5541" s="941"/>
    </row>
    <row r="5542" spans="1:11" ht="25.5">
      <c r="A5542" s="15" t="s">
        <v>3870</v>
      </c>
      <c r="B5542" s="15" t="s">
        <v>2624</v>
      </c>
      <c r="C5542" s="768" t="s">
        <v>3945</v>
      </c>
      <c r="D5542" s="20" t="s">
        <v>16724</v>
      </c>
      <c r="E5542" s="826"/>
      <c r="F5542" s="800">
        <v>0</v>
      </c>
      <c r="G5542" s="819">
        <v>1</v>
      </c>
      <c r="H5542" s="774">
        <v>5</v>
      </c>
      <c r="I5542" s="819">
        <f t="shared" si="176"/>
        <v>1</v>
      </c>
      <c r="J5542" s="819">
        <f t="shared" si="177"/>
        <v>5</v>
      </c>
      <c r="K5542" s="941"/>
    </row>
    <row r="5543" spans="1:11">
      <c r="A5543" s="15" t="s">
        <v>3870</v>
      </c>
      <c r="B5543" s="15" t="s">
        <v>2624</v>
      </c>
      <c r="C5543" s="768" t="s">
        <v>3946</v>
      </c>
      <c r="D5543" s="20" t="s">
        <v>17158</v>
      </c>
      <c r="E5543" s="826">
        <v>1</v>
      </c>
      <c r="F5543" s="800">
        <v>0</v>
      </c>
      <c r="G5543" s="819">
        <v>3</v>
      </c>
      <c r="H5543" s="774">
        <v>2</v>
      </c>
      <c r="I5543" s="819">
        <f t="shared" si="176"/>
        <v>4</v>
      </c>
      <c r="J5543" s="819">
        <f t="shared" si="177"/>
        <v>2</v>
      </c>
      <c r="K5543" s="941"/>
    </row>
    <row r="5544" spans="1:11">
      <c r="A5544" s="15" t="s">
        <v>3870</v>
      </c>
      <c r="B5544" s="15" t="s">
        <v>2624</v>
      </c>
      <c r="C5544" s="768" t="s">
        <v>3947</v>
      </c>
      <c r="D5544" s="20" t="s">
        <v>17159</v>
      </c>
      <c r="E5544" s="826">
        <v>25</v>
      </c>
      <c r="F5544" s="800">
        <v>30</v>
      </c>
      <c r="G5544" s="819">
        <v>3</v>
      </c>
      <c r="H5544" s="774">
        <v>5</v>
      </c>
      <c r="I5544" s="819">
        <f t="shared" si="176"/>
        <v>28</v>
      </c>
      <c r="J5544" s="819">
        <f t="shared" si="177"/>
        <v>35</v>
      </c>
      <c r="K5544" s="941"/>
    </row>
    <row r="5545" spans="1:11">
      <c r="A5545" s="15" t="s">
        <v>3870</v>
      </c>
      <c r="B5545" s="15" t="s">
        <v>2624</v>
      </c>
      <c r="C5545" s="768" t="s">
        <v>3948</v>
      </c>
      <c r="D5545" s="20" t="s">
        <v>17160</v>
      </c>
      <c r="E5545" s="826">
        <v>2</v>
      </c>
      <c r="F5545" s="800">
        <v>2</v>
      </c>
      <c r="G5545" s="819"/>
      <c r="H5545" s="774">
        <v>1</v>
      </c>
      <c r="I5545" s="819">
        <f t="shared" si="176"/>
        <v>2</v>
      </c>
      <c r="J5545" s="819">
        <f t="shared" si="177"/>
        <v>3</v>
      </c>
      <c r="K5545" s="941"/>
    </row>
    <row r="5546" spans="1:11">
      <c r="A5546" s="15" t="s">
        <v>3870</v>
      </c>
      <c r="B5546" s="15" t="s">
        <v>2624</v>
      </c>
      <c r="C5546" s="768" t="s">
        <v>3949</v>
      </c>
      <c r="D5546" s="20" t="s">
        <v>17161</v>
      </c>
      <c r="E5546" s="826">
        <v>4</v>
      </c>
      <c r="F5546" s="800">
        <v>5</v>
      </c>
      <c r="G5546" s="819"/>
      <c r="H5546" s="774">
        <v>1</v>
      </c>
      <c r="I5546" s="819">
        <f t="shared" si="176"/>
        <v>4</v>
      </c>
      <c r="J5546" s="819">
        <f t="shared" si="177"/>
        <v>6</v>
      </c>
      <c r="K5546" s="941"/>
    </row>
    <row r="5547" spans="1:11" ht="25.5">
      <c r="A5547" s="15" t="s">
        <v>3870</v>
      </c>
      <c r="B5547" s="15" t="s">
        <v>2624</v>
      </c>
      <c r="C5547" s="768" t="s">
        <v>3950</v>
      </c>
      <c r="D5547" s="20" t="s">
        <v>3951</v>
      </c>
      <c r="E5547" s="826"/>
      <c r="F5547" s="800">
        <v>1</v>
      </c>
      <c r="G5547" s="819"/>
      <c r="H5547" s="774">
        <v>1</v>
      </c>
      <c r="I5547" s="819">
        <f t="shared" si="176"/>
        <v>0</v>
      </c>
      <c r="J5547" s="819">
        <f t="shared" si="177"/>
        <v>2</v>
      </c>
      <c r="K5547" s="941"/>
    </row>
    <row r="5548" spans="1:11" ht="38.25">
      <c r="A5548" s="15" t="s">
        <v>3870</v>
      </c>
      <c r="B5548" s="15" t="s">
        <v>2624</v>
      </c>
      <c r="C5548" s="768" t="s">
        <v>3952</v>
      </c>
      <c r="D5548" s="20" t="s">
        <v>17162</v>
      </c>
      <c r="E5548" s="826">
        <v>441</v>
      </c>
      <c r="F5548" s="800">
        <v>550</v>
      </c>
      <c r="G5548" s="819">
        <v>5</v>
      </c>
      <c r="H5548" s="774">
        <v>5</v>
      </c>
      <c r="I5548" s="819">
        <f t="shared" si="176"/>
        <v>446</v>
      </c>
      <c r="J5548" s="819">
        <f t="shared" si="177"/>
        <v>555</v>
      </c>
      <c r="K5548" s="941"/>
    </row>
    <row r="5549" spans="1:11" ht="38.25">
      <c r="A5549" s="15" t="s">
        <v>3870</v>
      </c>
      <c r="B5549" s="15" t="s">
        <v>2624</v>
      </c>
      <c r="C5549" s="768" t="s">
        <v>3953</v>
      </c>
      <c r="D5549" s="20" t="s">
        <v>17163</v>
      </c>
      <c r="E5549" s="826">
        <v>290</v>
      </c>
      <c r="F5549" s="800">
        <v>340</v>
      </c>
      <c r="G5549" s="819">
        <v>4</v>
      </c>
      <c r="H5549" s="774">
        <v>5</v>
      </c>
      <c r="I5549" s="819">
        <f t="shared" si="176"/>
        <v>294</v>
      </c>
      <c r="J5549" s="819">
        <f t="shared" si="177"/>
        <v>345</v>
      </c>
      <c r="K5549" s="941"/>
    </row>
    <row r="5550" spans="1:11" ht="38.25">
      <c r="A5550" s="15" t="s">
        <v>3870</v>
      </c>
      <c r="B5550" s="15" t="s">
        <v>2624</v>
      </c>
      <c r="C5550" s="768" t="s">
        <v>3954</v>
      </c>
      <c r="D5550" s="20" t="s">
        <v>17164</v>
      </c>
      <c r="E5550" s="826"/>
      <c r="F5550" s="800">
        <v>2</v>
      </c>
      <c r="G5550" s="819"/>
      <c r="H5550" s="774">
        <v>1</v>
      </c>
      <c r="I5550" s="819">
        <f t="shared" si="176"/>
        <v>0</v>
      </c>
      <c r="J5550" s="819">
        <f t="shared" si="177"/>
        <v>3</v>
      </c>
      <c r="K5550" s="941"/>
    </row>
    <row r="5551" spans="1:11" ht="25.5">
      <c r="A5551" s="15" t="s">
        <v>3870</v>
      </c>
      <c r="B5551" s="15" t="s">
        <v>2624</v>
      </c>
      <c r="C5551" s="768" t="s">
        <v>3955</v>
      </c>
      <c r="D5551" s="20" t="s">
        <v>17165</v>
      </c>
      <c r="E5551" s="826"/>
      <c r="F5551" s="800">
        <v>1</v>
      </c>
      <c r="G5551" s="819"/>
      <c r="H5551" s="774">
        <v>2</v>
      </c>
      <c r="I5551" s="819">
        <f t="shared" si="176"/>
        <v>0</v>
      </c>
      <c r="J5551" s="819">
        <f t="shared" si="177"/>
        <v>3</v>
      </c>
      <c r="K5551" s="941"/>
    </row>
    <row r="5552" spans="1:11" ht="25.5">
      <c r="A5552" s="15" t="s">
        <v>3870</v>
      </c>
      <c r="B5552" s="15" t="s">
        <v>2624</v>
      </c>
      <c r="C5552" s="768" t="s">
        <v>3956</v>
      </c>
      <c r="D5552" s="20" t="s">
        <v>17166</v>
      </c>
      <c r="E5552" s="826"/>
      <c r="F5552" s="800">
        <v>1</v>
      </c>
      <c r="G5552" s="819"/>
      <c r="H5552" s="774">
        <v>5</v>
      </c>
      <c r="I5552" s="819">
        <f t="shared" si="176"/>
        <v>0</v>
      </c>
      <c r="J5552" s="819">
        <f t="shared" si="177"/>
        <v>6</v>
      </c>
      <c r="K5552" s="941"/>
    </row>
    <row r="5553" spans="1:11" ht="25.5">
      <c r="A5553" s="15" t="s">
        <v>3870</v>
      </c>
      <c r="B5553" s="15" t="s">
        <v>2624</v>
      </c>
      <c r="C5553" s="768" t="s">
        <v>3957</v>
      </c>
      <c r="D5553" s="20" t="s">
        <v>17167</v>
      </c>
      <c r="E5553" s="826"/>
      <c r="F5553" s="800">
        <v>1</v>
      </c>
      <c r="G5553" s="819">
        <v>6</v>
      </c>
      <c r="H5553" s="774">
        <v>5</v>
      </c>
      <c r="I5553" s="819">
        <f t="shared" si="176"/>
        <v>6</v>
      </c>
      <c r="J5553" s="819">
        <f t="shared" si="177"/>
        <v>6</v>
      </c>
      <c r="K5553" s="941"/>
    </row>
    <row r="5554" spans="1:11">
      <c r="A5554" s="15" t="s">
        <v>3870</v>
      </c>
      <c r="B5554" s="15" t="s">
        <v>2624</v>
      </c>
      <c r="C5554" s="768" t="s">
        <v>3958</v>
      </c>
      <c r="D5554" s="20" t="s">
        <v>17168</v>
      </c>
      <c r="E5554" s="826"/>
      <c r="F5554" s="800">
        <v>1</v>
      </c>
      <c r="G5554" s="819"/>
      <c r="H5554" s="774">
        <v>1</v>
      </c>
      <c r="I5554" s="819">
        <f t="shared" si="176"/>
        <v>0</v>
      </c>
      <c r="J5554" s="819">
        <f t="shared" si="177"/>
        <v>2</v>
      </c>
      <c r="K5554" s="941"/>
    </row>
    <row r="5555" spans="1:11" ht="25.5">
      <c r="A5555" s="15" t="s">
        <v>3870</v>
      </c>
      <c r="B5555" s="15" t="s">
        <v>2624</v>
      </c>
      <c r="C5555" s="768" t="s">
        <v>3959</v>
      </c>
      <c r="D5555" s="20" t="s">
        <v>17169</v>
      </c>
      <c r="E5555" s="826">
        <v>99</v>
      </c>
      <c r="F5555" s="800">
        <v>100</v>
      </c>
      <c r="G5555" s="819">
        <v>30</v>
      </c>
      <c r="H5555" s="774">
        <v>20</v>
      </c>
      <c r="I5555" s="819">
        <f t="shared" si="176"/>
        <v>129</v>
      </c>
      <c r="J5555" s="819">
        <f t="shared" si="177"/>
        <v>120</v>
      </c>
      <c r="K5555" s="941"/>
    </row>
    <row r="5556" spans="1:11">
      <c r="A5556" s="15" t="s">
        <v>3870</v>
      </c>
      <c r="B5556" s="15" t="s">
        <v>2624</v>
      </c>
      <c r="C5556" s="768" t="s">
        <v>3960</v>
      </c>
      <c r="D5556" s="20" t="s">
        <v>17170</v>
      </c>
      <c r="E5556" s="826"/>
      <c r="F5556" s="800">
        <v>1</v>
      </c>
      <c r="G5556" s="819">
        <v>3</v>
      </c>
      <c r="H5556" s="774">
        <v>5</v>
      </c>
      <c r="I5556" s="819">
        <f t="shared" si="176"/>
        <v>3</v>
      </c>
      <c r="J5556" s="819">
        <f t="shared" si="177"/>
        <v>6</v>
      </c>
      <c r="K5556" s="941"/>
    </row>
    <row r="5557" spans="1:11">
      <c r="A5557" s="15" t="s">
        <v>3870</v>
      </c>
      <c r="B5557" s="15" t="s">
        <v>2624</v>
      </c>
      <c r="C5557" s="768" t="s">
        <v>3961</v>
      </c>
      <c r="D5557" s="20" t="s">
        <v>17171</v>
      </c>
      <c r="E5557" s="826"/>
      <c r="F5557" s="800">
        <v>1</v>
      </c>
      <c r="G5557" s="819"/>
      <c r="H5557" s="774">
        <v>1</v>
      </c>
      <c r="I5557" s="819">
        <f t="shared" si="176"/>
        <v>0</v>
      </c>
      <c r="J5557" s="819">
        <f t="shared" si="177"/>
        <v>2</v>
      </c>
      <c r="K5557" s="941"/>
    </row>
    <row r="5558" spans="1:11">
      <c r="A5558" s="15" t="s">
        <v>3870</v>
      </c>
      <c r="B5558" s="15" t="s">
        <v>2624</v>
      </c>
      <c r="C5558" s="768" t="s">
        <v>3962</v>
      </c>
      <c r="D5558" s="20" t="s">
        <v>17172</v>
      </c>
      <c r="E5558" s="826"/>
      <c r="F5558" s="800">
        <v>1</v>
      </c>
      <c r="G5558" s="819"/>
      <c r="H5558" s="774">
        <v>1</v>
      </c>
      <c r="I5558" s="819">
        <f t="shared" si="176"/>
        <v>0</v>
      </c>
      <c r="J5558" s="819">
        <f t="shared" si="177"/>
        <v>2</v>
      </c>
      <c r="K5558" s="941"/>
    </row>
    <row r="5559" spans="1:11">
      <c r="A5559" s="15" t="s">
        <v>3870</v>
      </c>
      <c r="B5559" s="15" t="s">
        <v>2624</v>
      </c>
      <c r="C5559" s="768" t="s">
        <v>3963</v>
      </c>
      <c r="D5559" s="20" t="s">
        <v>6249</v>
      </c>
      <c r="E5559" s="826">
        <v>304</v>
      </c>
      <c r="F5559" s="800">
        <v>400</v>
      </c>
      <c r="G5559" s="819"/>
      <c r="H5559" s="774">
        <v>1</v>
      </c>
      <c r="I5559" s="819">
        <f t="shared" si="176"/>
        <v>304</v>
      </c>
      <c r="J5559" s="819">
        <f t="shared" si="177"/>
        <v>401</v>
      </c>
      <c r="K5559" s="941"/>
    </row>
    <row r="5560" spans="1:11">
      <c r="A5560" s="15" t="s">
        <v>3870</v>
      </c>
      <c r="B5560" s="15" t="s">
        <v>2624</v>
      </c>
      <c r="C5560" s="768" t="s">
        <v>3964</v>
      </c>
      <c r="D5560" s="20" t="s">
        <v>6252</v>
      </c>
      <c r="E5560" s="826"/>
      <c r="F5560" s="800">
        <v>1</v>
      </c>
      <c r="G5560" s="819"/>
      <c r="H5560" s="774">
        <v>1</v>
      </c>
      <c r="I5560" s="819">
        <f t="shared" si="176"/>
        <v>0</v>
      </c>
      <c r="J5560" s="819">
        <f t="shared" si="177"/>
        <v>2</v>
      </c>
      <c r="K5560" s="941"/>
    </row>
    <row r="5561" spans="1:11">
      <c r="A5561" s="15" t="s">
        <v>3870</v>
      </c>
      <c r="B5561" s="15" t="s">
        <v>2624</v>
      </c>
      <c r="C5561" s="768" t="s">
        <v>2471</v>
      </c>
      <c r="D5561" s="20" t="s">
        <v>2472</v>
      </c>
      <c r="E5561" s="826">
        <v>78</v>
      </c>
      <c r="F5561" s="800">
        <v>80</v>
      </c>
      <c r="G5561" s="819"/>
      <c r="H5561" s="774">
        <v>1</v>
      </c>
      <c r="I5561" s="819">
        <f t="shared" si="176"/>
        <v>78</v>
      </c>
      <c r="J5561" s="819">
        <f t="shared" si="177"/>
        <v>81</v>
      </c>
      <c r="K5561" s="941"/>
    </row>
    <row r="5562" spans="1:11">
      <c r="A5562" s="15" t="s">
        <v>3870</v>
      </c>
      <c r="B5562" s="15" t="s">
        <v>2624</v>
      </c>
      <c r="C5562" s="768" t="s">
        <v>3327</v>
      </c>
      <c r="D5562" s="20" t="s">
        <v>17087</v>
      </c>
      <c r="E5562" s="826"/>
      <c r="F5562" s="800">
        <v>1</v>
      </c>
      <c r="G5562" s="819"/>
      <c r="H5562" s="774">
        <v>1</v>
      </c>
      <c r="I5562" s="819">
        <f t="shared" si="176"/>
        <v>0</v>
      </c>
      <c r="J5562" s="819">
        <f t="shared" si="177"/>
        <v>2</v>
      </c>
      <c r="K5562" s="941"/>
    </row>
    <row r="5563" spans="1:11">
      <c r="A5563" s="15" t="s">
        <v>3870</v>
      </c>
      <c r="B5563" s="15" t="s">
        <v>2624</v>
      </c>
      <c r="C5563" s="768" t="s">
        <v>3965</v>
      </c>
      <c r="D5563" s="20" t="s">
        <v>17173</v>
      </c>
      <c r="E5563" s="826"/>
      <c r="F5563" s="800">
        <v>1</v>
      </c>
      <c r="G5563" s="819"/>
      <c r="H5563" s="774">
        <v>1</v>
      </c>
      <c r="I5563" s="819">
        <f t="shared" si="176"/>
        <v>0</v>
      </c>
      <c r="J5563" s="819">
        <f t="shared" si="177"/>
        <v>2</v>
      </c>
      <c r="K5563" s="941"/>
    </row>
    <row r="5564" spans="1:11">
      <c r="A5564" s="15" t="s">
        <v>3870</v>
      </c>
      <c r="B5564" s="15" t="s">
        <v>2624</v>
      </c>
      <c r="C5564" s="768" t="s">
        <v>3966</v>
      </c>
      <c r="D5564" s="20" t="s">
        <v>17610</v>
      </c>
      <c r="E5564" s="826"/>
      <c r="F5564" s="800">
        <v>1</v>
      </c>
      <c r="G5564" s="819"/>
      <c r="H5564" s="774">
        <v>1</v>
      </c>
      <c r="I5564" s="819">
        <f t="shared" si="176"/>
        <v>0</v>
      </c>
      <c r="J5564" s="819">
        <f t="shared" si="177"/>
        <v>2</v>
      </c>
      <c r="K5564" s="941"/>
    </row>
    <row r="5565" spans="1:11">
      <c r="A5565" s="15" t="s">
        <v>3870</v>
      </c>
      <c r="B5565" s="15" t="s">
        <v>2624</v>
      </c>
      <c r="C5565" s="768" t="s">
        <v>3967</v>
      </c>
      <c r="D5565" s="20" t="s">
        <v>6283</v>
      </c>
      <c r="E5565" s="826"/>
      <c r="F5565" s="800">
        <v>1</v>
      </c>
      <c r="G5565" s="819"/>
      <c r="H5565" s="774">
        <v>0</v>
      </c>
      <c r="I5565" s="819">
        <f t="shared" si="176"/>
        <v>0</v>
      </c>
      <c r="J5565" s="819">
        <f t="shared" si="177"/>
        <v>1</v>
      </c>
      <c r="K5565" s="941"/>
    </row>
    <row r="5566" spans="1:11" ht="25.5">
      <c r="A5566" s="15" t="s">
        <v>3870</v>
      </c>
      <c r="B5566" s="15" t="s">
        <v>2624</v>
      </c>
      <c r="C5566" s="768" t="s">
        <v>3968</v>
      </c>
      <c r="D5566" s="20" t="s">
        <v>17174</v>
      </c>
      <c r="E5566" s="826"/>
      <c r="F5566" s="800">
        <v>1</v>
      </c>
      <c r="G5566" s="819"/>
      <c r="H5566" s="774">
        <v>0</v>
      </c>
      <c r="I5566" s="819">
        <f t="shared" si="176"/>
        <v>0</v>
      </c>
      <c r="J5566" s="819">
        <f t="shared" si="177"/>
        <v>1</v>
      </c>
      <c r="K5566" s="941"/>
    </row>
    <row r="5567" spans="1:11" ht="25.5">
      <c r="A5567" s="15" t="s">
        <v>3870</v>
      </c>
      <c r="B5567" s="15" t="s">
        <v>2624</v>
      </c>
      <c r="C5567" s="768" t="s">
        <v>3969</v>
      </c>
      <c r="D5567" s="20" t="s">
        <v>17175</v>
      </c>
      <c r="E5567" s="826">
        <v>5</v>
      </c>
      <c r="F5567" s="800">
        <v>5</v>
      </c>
      <c r="G5567" s="819"/>
      <c r="H5567" s="774">
        <v>0</v>
      </c>
      <c r="I5567" s="819">
        <f t="shared" si="176"/>
        <v>5</v>
      </c>
      <c r="J5567" s="819">
        <f t="shared" si="177"/>
        <v>5</v>
      </c>
      <c r="K5567" s="941"/>
    </row>
    <row r="5568" spans="1:11" ht="25.5">
      <c r="A5568" s="15" t="s">
        <v>3870</v>
      </c>
      <c r="B5568" s="15" t="s">
        <v>2624</v>
      </c>
      <c r="C5568" s="768" t="s">
        <v>3970</v>
      </c>
      <c r="D5568" s="20" t="s">
        <v>17176</v>
      </c>
      <c r="E5568" s="826"/>
      <c r="F5568" s="800">
        <v>1</v>
      </c>
      <c r="G5568" s="819"/>
      <c r="H5568" s="774">
        <v>1</v>
      </c>
      <c r="I5568" s="819">
        <f t="shared" si="176"/>
        <v>0</v>
      </c>
      <c r="J5568" s="819">
        <f t="shared" si="177"/>
        <v>2</v>
      </c>
      <c r="K5568" s="941"/>
    </row>
    <row r="5569" spans="1:11" ht="25.5">
      <c r="A5569" s="15" t="s">
        <v>3870</v>
      </c>
      <c r="B5569" s="15" t="s">
        <v>2624</v>
      </c>
      <c r="C5569" s="768" t="s">
        <v>3971</v>
      </c>
      <c r="D5569" s="20" t="s">
        <v>3972</v>
      </c>
      <c r="E5569" s="826"/>
      <c r="F5569" s="800">
        <v>2</v>
      </c>
      <c r="G5569" s="819"/>
      <c r="H5569" s="774">
        <v>0</v>
      </c>
      <c r="I5569" s="819">
        <f t="shared" si="176"/>
        <v>0</v>
      </c>
      <c r="J5569" s="819">
        <f t="shared" si="177"/>
        <v>2</v>
      </c>
      <c r="K5569" s="941"/>
    </row>
    <row r="5570" spans="1:11">
      <c r="A5570" s="15" t="s">
        <v>3870</v>
      </c>
      <c r="B5570" s="15" t="s">
        <v>2624</v>
      </c>
      <c r="C5570" s="768" t="s">
        <v>3973</v>
      </c>
      <c r="D5570" s="20" t="s">
        <v>17177</v>
      </c>
      <c r="E5570" s="826">
        <v>1</v>
      </c>
      <c r="F5570" s="800">
        <v>5</v>
      </c>
      <c r="G5570" s="819">
        <v>4</v>
      </c>
      <c r="H5570" s="774">
        <v>8</v>
      </c>
      <c r="I5570" s="819">
        <f t="shared" si="176"/>
        <v>5</v>
      </c>
      <c r="J5570" s="819">
        <f t="shared" si="177"/>
        <v>13</v>
      </c>
      <c r="K5570" s="941"/>
    </row>
    <row r="5571" spans="1:11">
      <c r="A5571" s="15" t="s">
        <v>3870</v>
      </c>
      <c r="B5571" s="15" t="s">
        <v>2624</v>
      </c>
      <c r="C5571" s="768" t="s">
        <v>3974</v>
      </c>
      <c r="D5571" s="20" t="s">
        <v>17178</v>
      </c>
      <c r="E5571" s="826">
        <v>6</v>
      </c>
      <c r="F5571" s="800">
        <v>5</v>
      </c>
      <c r="G5571" s="819"/>
      <c r="H5571" s="774">
        <v>1</v>
      </c>
      <c r="I5571" s="819">
        <f t="shared" si="176"/>
        <v>6</v>
      </c>
      <c r="J5571" s="819">
        <f t="shared" si="177"/>
        <v>6</v>
      </c>
      <c r="K5571" s="941"/>
    </row>
    <row r="5572" spans="1:11">
      <c r="A5572" s="15" t="s">
        <v>3870</v>
      </c>
      <c r="B5572" s="15" t="s">
        <v>2624</v>
      </c>
      <c r="C5572" s="768" t="s">
        <v>3975</v>
      </c>
      <c r="D5572" s="20" t="s">
        <v>17179</v>
      </c>
      <c r="E5572" s="826">
        <v>1</v>
      </c>
      <c r="F5572" s="800">
        <v>1</v>
      </c>
      <c r="G5572" s="819"/>
      <c r="H5572" s="774">
        <v>1</v>
      </c>
      <c r="I5572" s="819">
        <f t="shared" si="176"/>
        <v>1</v>
      </c>
      <c r="J5572" s="819">
        <f t="shared" si="177"/>
        <v>2</v>
      </c>
      <c r="K5572" s="941"/>
    </row>
    <row r="5573" spans="1:11">
      <c r="A5573" s="15" t="s">
        <v>3870</v>
      </c>
      <c r="B5573" s="15" t="s">
        <v>2624</v>
      </c>
      <c r="C5573" s="768" t="s">
        <v>3976</v>
      </c>
      <c r="D5573" s="20" t="s">
        <v>17180</v>
      </c>
      <c r="E5573" s="826"/>
      <c r="F5573" s="800">
        <v>5</v>
      </c>
      <c r="G5573" s="819"/>
      <c r="H5573" s="774">
        <v>1</v>
      </c>
      <c r="I5573" s="819">
        <f t="shared" si="176"/>
        <v>0</v>
      </c>
      <c r="J5573" s="819">
        <f t="shared" si="177"/>
        <v>6</v>
      </c>
      <c r="K5573" s="941"/>
    </row>
    <row r="5574" spans="1:11" ht="25.5">
      <c r="A5574" s="15" t="s">
        <v>3870</v>
      </c>
      <c r="B5574" s="15" t="s">
        <v>2624</v>
      </c>
      <c r="C5574" s="768" t="s">
        <v>3977</v>
      </c>
      <c r="D5574" s="20" t="s">
        <v>17181</v>
      </c>
      <c r="E5574" s="826"/>
      <c r="F5574" s="800">
        <v>1</v>
      </c>
      <c r="G5574" s="819">
        <v>1</v>
      </c>
      <c r="H5574" s="774">
        <v>2</v>
      </c>
      <c r="I5574" s="819">
        <f t="shared" si="176"/>
        <v>1</v>
      </c>
      <c r="J5574" s="819">
        <f t="shared" si="177"/>
        <v>3</v>
      </c>
      <c r="K5574" s="941"/>
    </row>
    <row r="5575" spans="1:11">
      <c r="A5575" s="15" t="s">
        <v>3870</v>
      </c>
      <c r="B5575" s="15" t="s">
        <v>2624</v>
      </c>
      <c r="C5575" s="768" t="s">
        <v>3978</v>
      </c>
      <c r="D5575" s="20" t="s">
        <v>17182</v>
      </c>
      <c r="E5575" s="826"/>
      <c r="F5575" s="800">
        <v>1</v>
      </c>
      <c r="G5575" s="819">
        <v>1</v>
      </c>
      <c r="H5575" s="774">
        <v>2</v>
      </c>
      <c r="I5575" s="819">
        <f t="shared" si="176"/>
        <v>1</v>
      </c>
      <c r="J5575" s="819">
        <f t="shared" si="177"/>
        <v>3</v>
      </c>
      <c r="K5575" s="941"/>
    </row>
    <row r="5576" spans="1:11" ht="25.5">
      <c r="A5576" s="15" t="s">
        <v>3870</v>
      </c>
      <c r="B5576" s="15" t="s">
        <v>2624</v>
      </c>
      <c r="C5576" s="768" t="s">
        <v>3979</v>
      </c>
      <c r="D5576" s="20" t="s">
        <v>17183</v>
      </c>
      <c r="E5576" s="826"/>
      <c r="F5576" s="800">
        <v>1</v>
      </c>
      <c r="G5576" s="819">
        <v>1</v>
      </c>
      <c r="H5576" s="774">
        <v>5</v>
      </c>
      <c r="I5576" s="819">
        <f t="shared" si="176"/>
        <v>1</v>
      </c>
      <c r="J5576" s="819">
        <f t="shared" si="177"/>
        <v>6</v>
      </c>
      <c r="K5576" s="941"/>
    </row>
    <row r="5577" spans="1:11" ht="25.5">
      <c r="A5577" s="15" t="s">
        <v>3870</v>
      </c>
      <c r="B5577" s="15" t="s">
        <v>2624</v>
      </c>
      <c r="C5577" s="768" t="s">
        <v>2997</v>
      </c>
      <c r="D5577" s="20" t="s">
        <v>2998</v>
      </c>
      <c r="E5577" s="826">
        <v>968</v>
      </c>
      <c r="F5577" s="800">
        <v>1000</v>
      </c>
      <c r="G5577" s="819">
        <v>2268</v>
      </c>
      <c r="H5577" s="774">
        <v>2500</v>
      </c>
      <c r="I5577" s="819">
        <f t="shared" si="176"/>
        <v>3236</v>
      </c>
      <c r="J5577" s="819">
        <f t="shared" si="177"/>
        <v>3500</v>
      </c>
      <c r="K5577" s="941"/>
    </row>
    <row r="5578" spans="1:11">
      <c r="A5578" s="15" t="s">
        <v>3870</v>
      </c>
      <c r="B5578" s="15" t="s">
        <v>2624</v>
      </c>
      <c r="C5578" s="768" t="s">
        <v>3980</v>
      </c>
      <c r="D5578" s="20" t="s">
        <v>3981</v>
      </c>
      <c r="E5578" s="826"/>
      <c r="F5578" s="800">
        <v>1</v>
      </c>
      <c r="G5578" s="819"/>
      <c r="H5578" s="774">
        <v>0</v>
      </c>
      <c r="I5578" s="819">
        <f t="shared" si="176"/>
        <v>0</v>
      </c>
      <c r="J5578" s="819">
        <f t="shared" si="177"/>
        <v>1</v>
      </c>
      <c r="K5578" s="941"/>
    </row>
    <row r="5579" spans="1:11" ht="25.5">
      <c r="A5579" s="15" t="s">
        <v>3870</v>
      </c>
      <c r="B5579" s="15" t="s">
        <v>2624</v>
      </c>
      <c r="C5579" s="768" t="s">
        <v>3982</v>
      </c>
      <c r="D5579" s="20" t="s">
        <v>17184</v>
      </c>
      <c r="E5579" s="826">
        <v>3</v>
      </c>
      <c r="F5579" s="800">
        <v>1</v>
      </c>
      <c r="G5579" s="819">
        <v>1</v>
      </c>
      <c r="H5579" s="774">
        <v>1</v>
      </c>
      <c r="I5579" s="819">
        <f t="shared" si="176"/>
        <v>4</v>
      </c>
      <c r="J5579" s="819">
        <f t="shared" si="177"/>
        <v>2</v>
      </c>
      <c r="K5579" s="941"/>
    </row>
    <row r="5580" spans="1:11">
      <c r="A5580" s="15" t="s">
        <v>3870</v>
      </c>
      <c r="B5580" s="15" t="s">
        <v>2624</v>
      </c>
      <c r="C5580" s="768" t="s">
        <v>2753</v>
      </c>
      <c r="D5580" s="20" t="s">
        <v>16963</v>
      </c>
      <c r="E5580" s="826">
        <v>1877</v>
      </c>
      <c r="F5580" s="800">
        <v>1750</v>
      </c>
      <c r="G5580" s="819">
        <v>1751</v>
      </c>
      <c r="H5580" s="774">
        <v>1780</v>
      </c>
      <c r="I5580" s="819">
        <f t="shared" si="176"/>
        <v>3628</v>
      </c>
      <c r="J5580" s="819">
        <f t="shared" si="177"/>
        <v>3530</v>
      </c>
      <c r="K5580" s="941"/>
    </row>
    <row r="5581" spans="1:11" ht="25.5">
      <c r="A5581" s="15" t="s">
        <v>3870</v>
      </c>
      <c r="B5581" s="15" t="s">
        <v>2624</v>
      </c>
      <c r="C5581" s="768" t="s">
        <v>2754</v>
      </c>
      <c r="D5581" s="20" t="s">
        <v>16964</v>
      </c>
      <c r="E5581" s="826">
        <v>2</v>
      </c>
      <c r="F5581" s="800">
        <v>5</v>
      </c>
      <c r="G5581" s="819">
        <v>5</v>
      </c>
      <c r="H5581" s="774">
        <v>10</v>
      </c>
      <c r="I5581" s="819">
        <f t="shared" si="176"/>
        <v>7</v>
      </c>
      <c r="J5581" s="819">
        <f t="shared" si="177"/>
        <v>15</v>
      </c>
      <c r="K5581" s="941"/>
    </row>
    <row r="5582" spans="1:11" ht="25.5">
      <c r="A5582" s="15" t="s">
        <v>3870</v>
      </c>
      <c r="B5582" s="15" t="s">
        <v>2624</v>
      </c>
      <c r="C5582" s="768" t="s">
        <v>2503</v>
      </c>
      <c r="D5582" s="20" t="s">
        <v>16832</v>
      </c>
      <c r="E5582" s="826"/>
      <c r="F5582" s="800">
        <v>0</v>
      </c>
      <c r="G5582" s="819">
        <v>4</v>
      </c>
      <c r="H5582" s="774">
        <v>10</v>
      </c>
      <c r="I5582" s="819">
        <f t="shared" si="176"/>
        <v>4</v>
      </c>
      <c r="J5582" s="819">
        <f t="shared" si="177"/>
        <v>10</v>
      </c>
      <c r="K5582" s="941"/>
    </row>
    <row r="5583" spans="1:11" ht="25.5">
      <c r="A5583" s="15" t="s">
        <v>3870</v>
      </c>
      <c r="B5583" s="15" t="s">
        <v>2624</v>
      </c>
      <c r="C5583" s="768" t="s">
        <v>3983</v>
      </c>
      <c r="D5583" s="20" t="s">
        <v>3984</v>
      </c>
      <c r="E5583" s="826"/>
      <c r="F5583" s="800">
        <v>1</v>
      </c>
      <c r="G5583" s="819"/>
      <c r="H5583" s="774">
        <v>1</v>
      </c>
      <c r="I5583" s="819">
        <f t="shared" si="176"/>
        <v>0</v>
      </c>
      <c r="J5583" s="819">
        <f t="shared" si="177"/>
        <v>2</v>
      </c>
      <c r="K5583" s="941"/>
    </row>
    <row r="5584" spans="1:11" ht="25.5">
      <c r="A5584" s="15" t="s">
        <v>3870</v>
      </c>
      <c r="B5584" s="15" t="s">
        <v>2624</v>
      </c>
      <c r="C5584" s="768" t="s">
        <v>3985</v>
      </c>
      <c r="D5584" s="20" t="s">
        <v>17185</v>
      </c>
      <c r="E5584" s="826"/>
      <c r="F5584" s="800">
        <v>1</v>
      </c>
      <c r="G5584" s="819"/>
      <c r="H5584" s="774">
        <v>1</v>
      </c>
      <c r="I5584" s="819">
        <f t="shared" si="176"/>
        <v>0</v>
      </c>
      <c r="J5584" s="819">
        <f t="shared" si="177"/>
        <v>2</v>
      </c>
      <c r="K5584" s="941"/>
    </row>
    <row r="5585" spans="1:11" ht="25.5">
      <c r="A5585" s="15" t="s">
        <v>3870</v>
      </c>
      <c r="B5585" s="15" t="s">
        <v>2624</v>
      </c>
      <c r="C5585" s="768" t="s">
        <v>3986</v>
      </c>
      <c r="D5585" s="20" t="s">
        <v>17186</v>
      </c>
      <c r="E5585" s="826">
        <v>37</v>
      </c>
      <c r="F5585" s="800">
        <v>35</v>
      </c>
      <c r="G5585" s="819"/>
      <c r="H5585" s="774">
        <v>1</v>
      </c>
      <c r="I5585" s="819">
        <f t="shared" si="176"/>
        <v>37</v>
      </c>
      <c r="J5585" s="819">
        <f t="shared" si="177"/>
        <v>36</v>
      </c>
      <c r="K5585" s="941"/>
    </row>
    <row r="5586" spans="1:11" ht="25.5">
      <c r="A5586" s="15" t="s">
        <v>3870</v>
      </c>
      <c r="B5586" s="15" t="s">
        <v>2624</v>
      </c>
      <c r="C5586" s="768" t="s">
        <v>3987</v>
      </c>
      <c r="D5586" s="20" t="s">
        <v>17187</v>
      </c>
      <c r="E5586" s="826">
        <v>83</v>
      </c>
      <c r="F5586" s="800">
        <v>80</v>
      </c>
      <c r="G5586" s="819">
        <v>11</v>
      </c>
      <c r="H5586" s="774">
        <v>1</v>
      </c>
      <c r="I5586" s="819">
        <f t="shared" si="176"/>
        <v>94</v>
      </c>
      <c r="J5586" s="819">
        <f t="shared" si="177"/>
        <v>81</v>
      </c>
      <c r="K5586" s="941"/>
    </row>
    <row r="5587" spans="1:11">
      <c r="A5587" s="15" t="s">
        <v>3870</v>
      </c>
      <c r="B5587" s="15" t="s">
        <v>2624</v>
      </c>
      <c r="C5587" s="768" t="s">
        <v>3988</v>
      </c>
      <c r="D5587" s="20" t="s">
        <v>4856</v>
      </c>
      <c r="E5587" s="826">
        <v>86</v>
      </c>
      <c r="F5587" s="800">
        <v>100</v>
      </c>
      <c r="G5587" s="819">
        <v>10</v>
      </c>
      <c r="H5587" s="774">
        <v>1</v>
      </c>
      <c r="I5587" s="819">
        <f t="shared" si="176"/>
        <v>96</v>
      </c>
      <c r="J5587" s="819">
        <f t="shared" si="177"/>
        <v>101</v>
      </c>
      <c r="K5587" s="941"/>
    </row>
    <row r="5588" spans="1:11">
      <c r="A5588" s="15" t="s">
        <v>3870</v>
      </c>
      <c r="B5588" s="15" t="s">
        <v>2624</v>
      </c>
      <c r="C5588" s="768" t="s">
        <v>3989</v>
      </c>
      <c r="D5588" s="20" t="s">
        <v>17188</v>
      </c>
      <c r="E5588" s="826"/>
      <c r="F5588" s="800">
        <v>1</v>
      </c>
      <c r="G5588" s="819"/>
      <c r="H5588" s="774">
        <v>1</v>
      </c>
      <c r="I5588" s="819">
        <f t="shared" si="176"/>
        <v>0</v>
      </c>
      <c r="J5588" s="819">
        <f t="shared" si="177"/>
        <v>2</v>
      </c>
      <c r="K5588" s="941"/>
    </row>
    <row r="5589" spans="1:11">
      <c r="A5589" s="15" t="s">
        <v>3870</v>
      </c>
      <c r="B5589" s="15" t="s">
        <v>2624</v>
      </c>
      <c r="C5589" s="768" t="s">
        <v>3990</v>
      </c>
      <c r="D5589" s="20" t="s">
        <v>6516</v>
      </c>
      <c r="E5589" s="826"/>
      <c r="F5589" s="800">
        <v>1</v>
      </c>
      <c r="G5589" s="819"/>
      <c r="H5589" s="774">
        <v>1</v>
      </c>
      <c r="I5589" s="819">
        <f t="shared" si="176"/>
        <v>0</v>
      </c>
      <c r="J5589" s="819">
        <f t="shared" si="177"/>
        <v>2</v>
      </c>
      <c r="K5589" s="941"/>
    </row>
    <row r="5590" spans="1:11">
      <c r="A5590" s="15" t="s">
        <v>3870</v>
      </c>
      <c r="B5590" s="15" t="s">
        <v>2624</v>
      </c>
      <c r="C5590" s="768" t="s">
        <v>3991</v>
      </c>
      <c r="D5590" s="20" t="s">
        <v>17189</v>
      </c>
      <c r="E5590" s="826"/>
      <c r="F5590" s="800">
        <v>1</v>
      </c>
      <c r="G5590" s="819"/>
      <c r="H5590" s="774">
        <v>1</v>
      </c>
      <c r="I5590" s="819">
        <f t="shared" si="176"/>
        <v>0</v>
      </c>
      <c r="J5590" s="819">
        <f t="shared" si="177"/>
        <v>2</v>
      </c>
      <c r="K5590" s="941"/>
    </row>
    <row r="5591" spans="1:11">
      <c r="A5591" s="15" t="s">
        <v>3870</v>
      </c>
      <c r="B5591" s="15" t="s">
        <v>2624</v>
      </c>
      <c r="C5591" s="768" t="s">
        <v>3992</v>
      </c>
      <c r="D5591" s="20" t="s">
        <v>17190</v>
      </c>
      <c r="E5591" s="826"/>
      <c r="F5591" s="800">
        <v>1</v>
      </c>
      <c r="G5591" s="819"/>
      <c r="H5591" s="774">
        <v>1</v>
      </c>
      <c r="I5591" s="819">
        <f t="shared" ref="I5591:I5654" si="178">E5591+G5591</f>
        <v>0</v>
      </c>
      <c r="J5591" s="819">
        <f t="shared" ref="J5591:J5654" si="179">F5591+H5591</f>
        <v>2</v>
      </c>
      <c r="K5591" s="941"/>
    </row>
    <row r="5592" spans="1:11" ht="25.5">
      <c r="A5592" s="15" t="s">
        <v>3870</v>
      </c>
      <c r="B5592" s="15" t="s">
        <v>2624</v>
      </c>
      <c r="C5592" s="768" t="s">
        <v>2987</v>
      </c>
      <c r="D5592" s="20" t="s">
        <v>2988</v>
      </c>
      <c r="E5592" s="826">
        <v>278</v>
      </c>
      <c r="F5592" s="800">
        <v>2200</v>
      </c>
      <c r="G5592" s="819">
        <v>116</v>
      </c>
      <c r="H5592" s="774">
        <v>350</v>
      </c>
      <c r="I5592" s="819">
        <f t="shared" si="178"/>
        <v>394</v>
      </c>
      <c r="J5592" s="819">
        <f t="shared" si="179"/>
        <v>2550</v>
      </c>
      <c r="K5592" s="941"/>
    </row>
    <row r="5593" spans="1:11" ht="51">
      <c r="A5593" s="15" t="s">
        <v>3870</v>
      </c>
      <c r="B5593" s="15" t="s">
        <v>2624</v>
      </c>
      <c r="C5593" s="768" t="s">
        <v>3993</v>
      </c>
      <c r="D5593" s="20" t="s">
        <v>17191</v>
      </c>
      <c r="E5593" s="826">
        <v>1124</v>
      </c>
      <c r="F5593" s="800">
        <v>1200</v>
      </c>
      <c r="G5593" s="819">
        <v>3</v>
      </c>
      <c r="H5593" s="774">
        <v>5</v>
      </c>
      <c r="I5593" s="819">
        <f t="shared" si="178"/>
        <v>1127</v>
      </c>
      <c r="J5593" s="819">
        <f t="shared" si="179"/>
        <v>1205</v>
      </c>
      <c r="K5593" s="941"/>
    </row>
    <row r="5594" spans="1:11" ht="25.5">
      <c r="A5594" s="15" t="s">
        <v>3870</v>
      </c>
      <c r="B5594" s="15" t="s">
        <v>2624</v>
      </c>
      <c r="C5594" s="768" t="s">
        <v>3994</v>
      </c>
      <c r="D5594" s="20" t="s">
        <v>17192</v>
      </c>
      <c r="E5594" s="826">
        <v>848</v>
      </c>
      <c r="F5594" s="800">
        <v>1060</v>
      </c>
      <c r="G5594" s="819">
        <v>11</v>
      </c>
      <c r="H5594" s="774">
        <v>1</v>
      </c>
      <c r="I5594" s="819">
        <f t="shared" si="178"/>
        <v>859</v>
      </c>
      <c r="J5594" s="819">
        <f t="shared" si="179"/>
        <v>1061</v>
      </c>
      <c r="K5594" s="941"/>
    </row>
    <row r="5595" spans="1:11" ht="38.25">
      <c r="A5595" s="15" t="s">
        <v>3870</v>
      </c>
      <c r="B5595" s="15" t="s">
        <v>2624</v>
      </c>
      <c r="C5595" s="768" t="s">
        <v>2509</v>
      </c>
      <c r="D5595" s="20" t="s">
        <v>16841</v>
      </c>
      <c r="E5595" s="826">
        <v>38</v>
      </c>
      <c r="F5595" s="800">
        <v>200</v>
      </c>
      <c r="G5595" s="819"/>
      <c r="H5595" s="774">
        <v>1</v>
      </c>
      <c r="I5595" s="819">
        <f t="shared" si="178"/>
        <v>38</v>
      </c>
      <c r="J5595" s="819">
        <f t="shared" si="179"/>
        <v>201</v>
      </c>
      <c r="K5595" s="941"/>
    </row>
    <row r="5596" spans="1:11" ht="38.25">
      <c r="A5596" s="15" t="s">
        <v>3870</v>
      </c>
      <c r="B5596" s="15" t="s">
        <v>2624</v>
      </c>
      <c r="C5596" s="768" t="s">
        <v>2981</v>
      </c>
      <c r="D5596" s="20" t="s">
        <v>2982</v>
      </c>
      <c r="E5596" s="826">
        <v>2223</v>
      </c>
      <c r="F5596" s="800">
        <v>3350</v>
      </c>
      <c r="G5596" s="819">
        <v>41</v>
      </c>
      <c r="H5596" s="774">
        <v>50</v>
      </c>
      <c r="I5596" s="819">
        <f t="shared" si="178"/>
        <v>2264</v>
      </c>
      <c r="J5596" s="819">
        <f t="shared" si="179"/>
        <v>3400</v>
      </c>
      <c r="K5596" s="941"/>
    </row>
    <row r="5597" spans="1:11" ht="25.5">
      <c r="A5597" s="15" t="s">
        <v>3870</v>
      </c>
      <c r="B5597" s="15" t="s">
        <v>2624</v>
      </c>
      <c r="C5597" s="768" t="s">
        <v>3995</v>
      </c>
      <c r="D5597" s="20" t="s">
        <v>17193</v>
      </c>
      <c r="E5597" s="826">
        <v>21</v>
      </c>
      <c r="F5597" s="800">
        <v>30</v>
      </c>
      <c r="G5597" s="819"/>
      <c r="H5597" s="774">
        <v>1</v>
      </c>
      <c r="I5597" s="819">
        <f t="shared" si="178"/>
        <v>21</v>
      </c>
      <c r="J5597" s="819">
        <f t="shared" si="179"/>
        <v>31</v>
      </c>
      <c r="K5597" s="941"/>
    </row>
    <row r="5598" spans="1:11" ht="25.5">
      <c r="A5598" s="15" t="s">
        <v>3870</v>
      </c>
      <c r="B5598" s="15" t="s">
        <v>2624</v>
      </c>
      <c r="C5598" s="768" t="s">
        <v>2989</v>
      </c>
      <c r="D5598" s="20" t="s">
        <v>2990</v>
      </c>
      <c r="E5598" s="826">
        <v>15716</v>
      </c>
      <c r="F5598" s="800">
        <v>15200</v>
      </c>
      <c r="G5598" s="819">
        <v>1005</v>
      </c>
      <c r="H5598" s="774">
        <v>800</v>
      </c>
      <c r="I5598" s="819">
        <f t="shared" si="178"/>
        <v>16721</v>
      </c>
      <c r="J5598" s="819">
        <f t="shared" si="179"/>
        <v>16000</v>
      </c>
      <c r="K5598" s="941"/>
    </row>
    <row r="5599" spans="1:11" ht="25.5">
      <c r="A5599" s="15" t="s">
        <v>3870</v>
      </c>
      <c r="B5599" s="15" t="s">
        <v>2624</v>
      </c>
      <c r="C5599" s="768" t="s">
        <v>2991</v>
      </c>
      <c r="D5599" s="20" t="s">
        <v>2992</v>
      </c>
      <c r="E5599" s="826">
        <v>9523</v>
      </c>
      <c r="F5599" s="800">
        <v>4520</v>
      </c>
      <c r="G5599" s="819">
        <v>811</v>
      </c>
      <c r="H5599" s="774">
        <v>620</v>
      </c>
      <c r="I5599" s="819">
        <f t="shared" si="178"/>
        <v>10334</v>
      </c>
      <c r="J5599" s="819">
        <f t="shared" si="179"/>
        <v>5140</v>
      </c>
      <c r="K5599" s="941"/>
    </row>
    <row r="5600" spans="1:11" ht="25.5">
      <c r="A5600" s="15" t="s">
        <v>3870</v>
      </c>
      <c r="B5600" s="15" t="s">
        <v>2624</v>
      </c>
      <c r="C5600" s="768" t="s">
        <v>3996</v>
      </c>
      <c r="D5600" s="20" t="s">
        <v>17194</v>
      </c>
      <c r="E5600" s="826">
        <v>292</v>
      </c>
      <c r="F5600" s="800">
        <v>410</v>
      </c>
      <c r="G5600" s="819"/>
      <c r="H5600" s="774">
        <v>1</v>
      </c>
      <c r="I5600" s="819">
        <f t="shared" si="178"/>
        <v>292</v>
      </c>
      <c r="J5600" s="819">
        <f t="shared" si="179"/>
        <v>411</v>
      </c>
      <c r="K5600" s="941"/>
    </row>
    <row r="5601" spans="1:11">
      <c r="A5601" s="15" t="s">
        <v>3870</v>
      </c>
      <c r="B5601" s="15" t="s">
        <v>2624</v>
      </c>
      <c r="C5601" s="768" t="s">
        <v>3997</v>
      </c>
      <c r="D5601" s="20" t="s">
        <v>4797</v>
      </c>
      <c r="E5601" s="826">
        <v>40</v>
      </c>
      <c r="F5601" s="800">
        <v>40</v>
      </c>
      <c r="G5601" s="819"/>
      <c r="H5601" s="774">
        <v>1</v>
      </c>
      <c r="I5601" s="819">
        <f t="shared" si="178"/>
        <v>40</v>
      </c>
      <c r="J5601" s="819">
        <f t="shared" si="179"/>
        <v>41</v>
      </c>
      <c r="K5601" s="941"/>
    </row>
    <row r="5602" spans="1:11">
      <c r="A5602" s="15" t="s">
        <v>3870</v>
      </c>
      <c r="B5602" s="15" t="s">
        <v>2624</v>
      </c>
      <c r="C5602" s="768" t="s">
        <v>3998</v>
      </c>
      <c r="D5602" s="20" t="s">
        <v>17195</v>
      </c>
      <c r="E5602" s="826"/>
      <c r="F5602" s="800">
        <v>1</v>
      </c>
      <c r="G5602" s="819"/>
      <c r="H5602" s="774">
        <v>1</v>
      </c>
      <c r="I5602" s="819">
        <f t="shared" si="178"/>
        <v>0</v>
      </c>
      <c r="J5602" s="819">
        <f t="shared" si="179"/>
        <v>2</v>
      </c>
      <c r="K5602" s="941"/>
    </row>
    <row r="5603" spans="1:11">
      <c r="A5603" s="15" t="s">
        <v>3870</v>
      </c>
      <c r="B5603" s="15" t="s">
        <v>2624</v>
      </c>
      <c r="C5603" s="768" t="s">
        <v>3999</v>
      </c>
      <c r="D5603" s="20" t="s">
        <v>17196</v>
      </c>
      <c r="E5603" s="826">
        <v>359</v>
      </c>
      <c r="F5603" s="800">
        <v>400</v>
      </c>
      <c r="G5603" s="819"/>
      <c r="H5603" s="774">
        <v>1</v>
      </c>
      <c r="I5603" s="819">
        <f t="shared" si="178"/>
        <v>359</v>
      </c>
      <c r="J5603" s="819">
        <f t="shared" si="179"/>
        <v>401</v>
      </c>
      <c r="K5603" s="941"/>
    </row>
    <row r="5604" spans="1:11" ht="25.5">
      <c r="A5604" s="15" t="s">
        <v>3870</v>
      </c>
      <c r="B5604" s="15" t="s">
        <v>2624</v>
      </c>
      <c r="C5604" s="768" t="s">
        <v>2524</v>
      </c>
      <c r="D5604" s="20" t="s">
        <v>16852</v>
      </c>
      <c r="E5604" s="826">
        <v>5</v>
      </c>
      <c r="F5604" s="800">
        <v>1</v>
      </c>
      <c r="G5604" s="819">
        <v>2</v>
      </c>
      <c r="H5604" s="774">
        <v>1</v>
      </c>
      <c r="I5604" s="819">
        <f t="shared" si="178"/>
        <v>7</v>
      </c>
      <c r="J5604" s="819">
        <f t="shared" si="179"/>
        <v>2</v>
      </c>
      <c r="K5604" s="941"/>
    </row>
    <row r="5605" spans="1:11" ht="25.5">
      <c r="A5605" s="15" t="s">
        <v>3870</v>
      </c>
      <c r="B5605" s="15" t="s">
        <v>2624</v>
      </c>
      <c r="C5605" s="768" t="s">
        <v>2525</v>
      </c>
      <c r="D5605" s="20" t="s">
        <v>16854</v>
      </c>
      <c r="E5605" s="826"/>
      <c r="F5605" s="800">
        <v>1</v>
      </c>
      <c r="G5605" s="819"/>
      <c r="H5605" s="774">
        <v>1</v>
      </c>
      <c r="I5605" s="819">
        <f t="shared" si="178"/>
        <v>0</v>
      </c>
      <c r="J5605" s="819">
        <f t="shared" si="179"/>
        <v>2</v>
      </c>
      <c r="K5605" s="941"/>
    </row>
    <row r="5606" spans="1:11" ht="38.25">
      <c r="A5606" s="15" t="s">
        <v>3870</v>
      </c>
      <c r="B5606" s="15" t="s">
        <v>2624</v>
      </c>
      <c r="C5606" s="768" t="s">
        <v>2536</v>
      </c>
      <c r="D5606" s="20" t="s">
        <v>4908</v>
      </c>
      <c r="E5606" s="826"/>
      <c r="F5606" s="800">
        <v>1</v>
      </c>
      <c r="G5606" s="819">
        <v>142</v>
      </c>
      <c r="H5606" s="774">
        <v>240</v>
      </c>
      <c r="I5606" s="819">
        <f t="shared" si="178"/>
        <v>142</v>
      </c>
      <c r="J5606" s="819">
        <f t="shared" si="179"/>
        <v>241</v>
      </c>
      <c r="K5606" s="941"/>
    </row>
    <row r="5607" spans="1:11" ht="25.5">
      <c r="A5607" s="15" t="s">
        <v>3870</v>
      </c>
      <c r="B5607" s="15" t="s">
        <v>2624</v>
      </c>
      <c r="C5607" s="768" t="s">
        <v>2537</v>
      </c>
      <c r="D5607" s="20" t="s">
        <v>4909</v>
      </c>
      <c r="E5607" s="826"/>
      <c r="F5607" s="800">
        <v>1</v>
      </c>
      <c r="G5607" s="819">
        <v>54</v>
      </c>
      <c r="H5607" s="774">
        <v>60</v>
      </c>
      <c r="I5607" s="819">
        <f t="shared" si="178"/>
        <v>54</v>
      </c>
      <c r="J5607" s="819">
        <f t="shared" si="179"/>
        <v>61</v>
      </c>
      <c r="K5607" s="941"/>
    </row>
    <row r="5608" spans="1:11" ht="51">
      <c r="A5608" s="15" t="s">
        <v>3870</v>
      </c>
      <c r="B5608" s="15" t="s">
        <v>2624</v>
      </c>
      <c r="C5608" s="768" t="s">
        <v>2542</v>
      </c>
      <c r="D5608" s="20" t="s">
        <v>16865</v>
      </c>
      <c r="E5608" s="826"/>
      <c r="F5608" s="800">
        <v>1</v>
      </c>
      <c r="G5608" s="819">
        <v>321</v>
      </c>
      <c r="H5608" s="774">
        <v>320</v>
      </c>
      <c r="I5608" s="819">
        <f t="shared" si="178"/>
        <v>321</v>
      </c>
      <c r="J5608" s="819">
        <f t="shared" si="179"/>
        <v>321</v>
      </c>
      <c r="K5608" s="941"/>
    </row>
    <row r="5609" spans="1:11" ht="38.25">
      <c r="A5609" s="15" t="s">
        <v>3870</v>
      </c>
      <c r="B5609" s="15" t="s">
        <v>2624</v>
      </c>
      <c r="C5609" s="768" t="s">
        <v>2554</v>
      </c>
      <c r="D5609" s="20" t="s">
        <v>4772</v>
      </c>
      <c r="E5609" s="826"/>
      <c r="F5609" s="800">
        <v>1</v>
      </c>
      <c r="G5609" s="819">
        <v>8259</v>
      </c>
      <c r="H5609" s="774">
        <v>7550</v>
      </c>
      <c r="I5609" s="819">
        <f t="shared" si="178"/>
        <v>8259</v>
      </c>
      <c r="J5609" s="819">
        <f t="shared" si="179"/>
        <v>7551</v>
      </c>
      <c r="K5609" s="941"/>
    </row>
    <row r="5610" spans="1:11" ht="25.5">
      <c r="A5610" s="15" t="s">
        <v>3870</v>
      </c>
      <c r="B5610" s="15" t="s">
        <v>2624</v>
      </c>
      <c r="C5610" s="768" t="s">
        <v>2555</v>
      </c>
      <c r="D5610" s="20" t="s">
        <v>6621</v>
      </c>
      <c r="E5610" s="826"/>
      <c r="F5610" s="800">
        <v>1</v>
      </c>
      <c r="G5610" s="819">
        <v>1038</v>
      </c>
      <c r="H5610" s="774">
        <v>1340</v>
      </c>
      <c r="I5610" s="819">
        <f t="shared" si="178"/>
        <v>1038</v>
      </c>
      <c r="J5610" s="819">
        <f t="shared" si="179"/>
        <v>1341</v>
      </c>
      <c r="K5610" s="941"/>
    </row>
    <row r="5611" spans="1:11" ht="25.5">
      <c r="A5611" s="15" t="s">
        <v>3870</v>
      </c>
      <c r="B5611" s="15" t="s">
        <v>2624</v>
      </c>
      <c r="C5611" s="768" t="s">
        <v>2557</v>
      </c>
      <c r="D5611" s="20" t="s">
        <v>6622</v>
      </c>
      <c r="E5611" s="826"/>
      <c r="F5611" s="800">
        <v>1</v>
      </c>
      <c r="G5611" s="819">
        <v>21</v>
      </c>
      <c r="H5611" s="774">
        <v>30</v>
      </c>
      <c r="I5611" s="819">
        <f t="shared" si="178"/>
        <v>21</v>
      </c>
      <c r="J5611" s="819">
        <f t="shared" si="179"/>
        <v>31</v>
      </c>
      <c r="K5611" s="941"/>
    </row>
    <row r="5612" spans="1:11" ht="38.25">
      <c r="A5612" s="15" t="s">
        <v>3870</v>
      </c>
      <c r="B5612" s="15" t="s">
        <v>2624</v>
      </c>
      <c r="C5612" s="768" t="s">
        <v>2558</v>
      </c>
      <c r="D5612" s="20" t="s">
        <v>3690</v>
      </c>
      <c r="E5612" s="826"/>
      <c r="F5612" s="800">
        <v>1</v>
      </c>
      <c r="G5612" s="819">
        <v>49</v>
      </c>
      <c r="H5612" s="774">
        <v>50</v>
      </c>
      <c r="I5612" s="819">
        <f t="shared" si="178"/>
        <v>49</v>
      </c>
      <c r="J5612" s="819">
        <f t="shared" si="179"/>
        <v>51</v>
      </c>
      <c r="K5612" s="941"/>
    </row>
    <row r="5613" spans="1:11" ht="25.5">
      <c r="A5613" s="15" t="s">
        <v>3870</v>
      </c>
      <c r="B5613" s="15" t="s">
        <v>2624</v>
      </c>
      <c r="C5613" s="768" t="s">
        <v>2559</v>
      </c>
      <c r="D5613" s="20" t="s">
        <v>4773</v>
      </c>
      <c r="E5613" s="826"/>
      <c r="F5613" s="800">
        <v>3</v>
      </c>
      <c r="G5613" s="819">
        <v>3394</v>
      </c>
      <c r="H5613" s="774">
        <v>4470</v>
      </c>
      <c r="I5613" s="819">
        <f t="shared" si="178"/>
        <v>3394</v>
      </c>
      <c r="J5613" s="819">
        <f t="shared" si="179"/>
        <v>4473</v>
      </c>
      <c r="K5613" s="941"/>
    </row>
    <row r="5614" spans="1:11" ht="51">
      <c r="A5614" s="15" t="s">
        <v>3870</v>
      </c>
      <c r="B5614" s="15" t="s">
        <v>2624</v>
      </c>
      <c r="C5614" s="768" t="s">
        <v>2560</v>
      </c>
      <c r="D5614" s="20" t="s">
        <v>6623</v>
      </c>
      <c r="E5614" s="826"/>
      <c r="F5614" s="800">
        <v>2</v>
      </c>
      <c r="G5614" s="819">
        <v>3309</v>
      </c>
      <c r="H5614" s="774">
        <v>4080</v>
      </c>
      <c r="I5614" s="819">
        <f t="shared" si="178"/>
        <v>3309</v>
      </c>
      <c r="J5614" s="819">
        <f t="shared" si="179"/>
        <v>4082</v>
      </c>
      <c r="K5614" s="941"/>
    </row>
    <row r="5615" spans="1:11" ht="38.25">
      <c r="A5615" s="15" t="s">
        <v>3870</v>
      </c>
      <c r="B5615" s="15" t="s">
        <v>2624</v>
      </c>
      <c r="C5615" s="768" t="s">
        <v>2561</v>
      </c>
      <c r="D5615" s="20" t="s">
        <v>16875</v>
      </c>
      <c r="E5615" s="826"/>
      <c r="F5615" s="800">
        <v>1</v>
      </c>
      <c r="G5615" s="819">
        <v>25</v>
      </c>
      <c r="H5615" s="774">
        <v>5</v>
      </c>
      <c r="I5615" s="819">
        <f t="shared" si="178"/>
        <v>25</v>
      </c>
      <c r="J5615" s="819">
        <f t="shared" si="179"/>
        <v>6</v>
      </c>
      <c r="K5615" s="941"/>
    </row>
    <row r="5616" spans="1:11" ht="38.25">
      <c r="A5616" s="15" t="s">
        <v>3870</v>
      </c>
      <c r="B5616" s="15" t="s">
        <v>2624</v>
      </c>
      <c r="C5616" s="768" t="s">
        <v>2562</v>
      </c>
      <c r="D5616" s="20" t="s">
        <v>16876</v>
      </c>
      <c r="E5616" s="826"/>
      <c r="F5616" s="800">
        <v>1</v>
      </c>
      <c r="G5616" s="819">
        <v>607</v>
      </c>
      <c r="H5616" s="774">
        <v>770</v>
      </c>
      <c r="I5616" s="819">
        <f t="shared" si="178"/>
        <v>607</v>
      </c>
      <c r="J5616" s="819">
        <f t="shared" si="179"/>
        <v>771</v>
      </c>
      <c r="K5616" s="941"/>
    </row>
    <row r="5617" spans="1:11" ht="25.5">
      <c r="A5617" s="15" t="s">
        <v>3870</v>
      </c>
      <c r="B5617" s="15" t="s">
        <v>2624</v>
      </c>
      <c r="C5617" s="768" t="s">
        <v>2566</v>
      </c>
      <c r="D5617" s="20" t="s">
        <v>3048</v>
      </c>
      <c r="E5617" s="826"/>
      <c r="F5617" s="800">
        <v>1</v>
      </c>
      <c r="G5617" s="819">
        <v>28</v>
      </c>
      <c r="H5617" s="774">
        <v>10</v>
      </c>
      <c r="I5617" s="819">
        <f t="shared" si="178"/>
        <v>28</v>
      </c>
      <c r="J5617" s="819">
        <f t="shared" si="179"/>
        <v>11</v>
      </c>
      <c r="K5617" s="941"/>
    </row>
    <row r="5618" spans="1:11" ht="38.25">
      <c r="A5618" s="15" t="s">
        <v>3870</v>
      </c>
      <c r="B5618" s="15" t="s">
        <v>2624</v>
      </c>
      <c r="C5618" s="768" t="s">
        <v>2596</v>
      </c>
      <c r="D5618" s="20" t="s">
        <v>4775</v>
      </c>
      <c r="E5618" s="826"/>
      <c r="F5618" s="800">
        <v>1</v>
      </c>
      <c r="G5618" s="819">
        <v>130</v>
      </c>
      <c r="H5618" s="774">
        <v>100</v>
      </c>
      <c r="I5618" s="819">
        <f t="shared" si="178"/>
        <v>130</v>
      </c>
      <c r="J5618" s="819">
        <f t="shared" si="179"/>
        <v>101</v>
      </c>
      <c r="K5618" s="941"/>
    </row>
    <row r="5619" spans="1:11" ht="25.5">
      <c r="A5619" s="15" t="s">
        <v>3870</v>
      </c>
      <c r="B5619" s="15" t="s">
        <v>2624</v>
      </c>
      <c r="C5619" s="768" t="s">
        <v>2618</v>
      </c>
      <c r="D5619" s="20" t="s">
        <v>16904</v>
      </c>
      <c r="E5619" s="826"/>
      <c r="F5619" s="800">
        <v>1</v>
      </c>
      <c r="G5619" s="819"/>
      <c r="H5619" s="774">
        <v>1</v>
      </c>
      <c r="I5619" s="819">
        <f t="shared" si="178"/>
        <v>0</v>
      </c>
      <c r="J5619" s="819">
        <f t="shared" si="179"/>
        <v>2</v>
      </c>
      <c r="K5619" s="941"/>
    </row>
    <row r="5620" spans="1:11">
      <c r="A5620" s="15" t="s">
        <v>3870</v>
      </c>
      <c r="B5620" s="15" t="s">
        <v>2624</v>
      </c>
      <c r="C5620" s="768" t="s">
        <v>2504</v>
      </c>
      <c r="D5620" s="20" t="s">
        <v>16833</v>
      </c>
      <c r="E5620" s="826"/>
      <c r="F5620" s="800">
        <v>1</v>
      </c>
      <c r="G5620" s="819">
        <v>11</v>
      </c>
      <c r="H5620" s="774">
        <v>10</v>
      </c>
      <c r="I5620" s="819">
        <f t="shared" si="178"/>
        <v>11</v>
      </c>
      <c r="J5620" s="819">
        <f t="shared" si="179"/>
        <v>11</v>
      </c>
      <c r="K5620" s="941"/>
    </row>
    <row r="5621" spans="1:11" ht="25.5">
      <c r="A5621" s="15" t="s">
        <v>3870</v>
      </c>
      <c r="B5621" s="15" t="s">
        <v>2624</v>
      </c>
      <c r="C5621" s="768" t="s">
        <v>2539</v>
      </c>
      <c r="D5621" s="20" t="s">
        <v>4000</v>
      </c>
      <c r="E5621" s="826"/>
      <c r="F5621" s="800">
        <v>1</v>
      </c>
      <c r="G5621" s="819">
        <v>1</v>
      </c>
      <c r="H5621" s="774">
        <v>1</v>
      </c>
      <c r="I5621" s="819">
        <f t="shared" si="178"/>
        <v>1</v>
      </c>
      <c r="J5621" s="819">
        <f t="shared" si="179"/>
        <v>2</v>
      </c>
      <c r="K5621" s="941"/>
    </row>
    <row r="5622" spans="1:11" ht="38.25">
      <c r="A5622" s="15" t="s">
        <v>3870</v>
      </c>
      <c r="B5622" s="15" t="s">
        <v>2624</v>
      </c>
      <c r="C5622" s="768" t="s">
        <v>2540</v>
      </c>
      <c r="D5622" s="20" t="s">
        <v>3689</v>
      </c>
      <c r="E5622" s="826"/>
      <c r="F5622" s="800">
        <v>1</v>
      </c>
      <c r="G5622" s="819"/>
      <c r="H5622" s="774">
        <v>1</v>
      </c>
      <c r="I5622" s="819">
        <f t="shared" si="178"/>
        <v>0</v>
      </c>
      <c r="J5622" s="819">
        <f t="shared" si="179"/>
        <v>2</v>
      </c>
      <c r="K5622" s="941"/>
    </row>
    <row r="5623" spans="1:11" ht="25.5">
      <c r="A5623" s="15" t="s">
        <v>3870</v>
      </c>
      <c r="B5623" s="15" t="s">
        <v>2624</v>
      </c>
      <c r="C5623" s="768" t="s">
        <v>2541</v>
      </c>
      <c r="D5623" s="20" t="s">
        <v>4001</v>
      </c>
      <c r="E5623" s="826"/>
      <c r="F5623" s="800">
        <v>1</v>
      </c>
      <c r="G5623" s="819"/>
      <c r="H5623" s="774">
        <v>1</v>
      </c>
      <c r="I5623" s="819">
        <f t="shared" si="178"/>
        <v>0</v>
      </c>
      <c r="J5623" s="819">
        <f t="shared" si="179"/>
        <v>2</v>
      </c>
      <c r="K5623" s="941"/>
    </row>
    <row r="5624" spans="1:11" ht="51">
      <c r="A5624" s="15" t="s">
        <v>3870</v>
      </c>
      <c r="B5624" s="15" t="s">
        <v>2624</v>
      </c>
      <c r="C5624" s="768" t="s">
        <v>2569</v>
      </c>
      <c r="D5624" s="20" t="s">
        <v>3452</v>
      </c>
      <c r="E5624" s="826"/>
      <c r="F5624" s="800">
        <v>1</v>
      </c>
      <c r="G5624" s="819">
        <v>288</v>
      </c>
      <c r="H5624" s="774">
        <v>205</v>
      </c>
      <c r="I5624" s="819">
        <f t="shared" si="178"/>
        <v>288</v>
      </c>
      <c r="J5624" s="819">
        <f t="shared" si="179"/>
        <v>206</v>
      </c>
      <c r="K5624" s="941"/>
    </row>
    <row r="5625" spans="1:11" ht="25.5">
      <c r="A5625" s="15" t="s">
        <v>3870</v>
      </c>
      <c r="B5625" s="15" t="s">
        <v>2624</v>
      </c>
      <c r="C5625" s="768" t="s">
        <v>2590</v>
      </c>
      <c r="D5625" s="20" t="s">
        <v>4002</v>
      </c>
      <c r="E5625" s="826"/>
      <c r="F5625" s="800">
        <v>1</v>
      </c>
      <c r="G5625" s="819">
        <v>567</v>
      </c>
      <c r="H5625" s="774">
        <v>590</v>
      </c>
      <c r="I5625" s="819">
        <f t="shared" si="178"/>
        <v>567</v>
      </c>
      <c r="J5625" s="819">
        <f t="shared" si="179"/>
        <v>591</v>
      </c>
      <c r="K5625" s="941"/>
    </row>
    <row r="5626" spans="1:11" ht="25.5">
      <c r="A5626" s="15" t="s">
        <v>3870</v>
      </c>
      <c r="B5626" s="15" t="s">
        <v>2624</v>
      </c>
      <c r="C5626" s="768" t="s">
        <v>4003</v>
      </c>
      <c r="D5626" s="20" t="s">
        <v>17197</v>
      </c>
      <c r="E5626" s="826"/>
      <c r="F5626" s="800">
        <v>1</v>
      </c>
      <c r="G5626" s="819"/>
      <c r="H5626" s="774">
        <v>5</v>
      </c>
      <c r="I5626" s="819">
        <f t="shared" si="178"/>
        <v>0</v>
      </c>
      <c r="J5626" s="819">
        <f t="shared" si="179"/>
        <v>6</v>
      </c>
      <c r="K5626" s="941"/>
    </row>
    <row r="5627" spans="1:11">
      <c r="A5627" s="15" t="s">
        <v>3870</v>
      </c>
      <c r="B5627" s="15" t="s">
        <v>2624</v>
      </c>
      <c r="C5627" s="768" t="s">
        <v>4004</v>
      </c>
      <c r="D5627" s="20" t="s">
        <v>4005</v>
      </c>
      <c r="E5627" s="826"/>
      <c r="F5627" s="800">
        <v>1</v>
      </c>
      <c r="G5627" s="819"/>
      <c r="H5627" s="774">
        <v>1</v>
      </c>
      <c r="I5627" s="819">
        <f t="shared" si="178"/>
        <v>0</v>
      </c>
      <c r="J5627" s="819">
        <f t="shared" si="179"/>
        <v>2</v>
      </c>
      <c r="K5627" s="941"/>
    </row>
    <row r="5628" spans="1:11" ht="25.5">
      <c r="A5628" s="15" t="s">
        <v>3870</v>
      </c>
      <c r="B5628" s="15" t="s">
        <v>2756</v>
      </c>
      <c r="C5628" s="768" t="s">
        <v>4006</v>
      </c>
      <c r="D5628" s="20" t="s">
        <v>17198</v>
      </c>
      <c r="E5628" s="826"/>
      <c r="F5628" s="800">
        <v>5</v>
      </c>
      <c r="G5628" s="819"/>
      <c r="H5628" s="774">
        <v>1</v>
      </c>
      <c r="I5628" s="819">
        <f t="shared" si="178"/>
        <v>0</v>
      </c>
      <c r="J5628" s="819">
        <f t="shared" si="179"/>
        <v>6</v>
      </c>
      <c r="K5628" s="941"/>
    </row>
    <row r="5629" spans="1:11">
      <c r="A5629" s="15" t="s">
        <v>3870</v>
      </c>
      <c r="B5629" s="15" t="s">
        <v>2756</v>
      </c>
      <c r="C5629" s="768" t="s">
        <v>2631</v>
      </c>
      <c r="D5629" s="17" t="s">
        <v>2761</v>
      </c>
      <c r="E5629" s="826">
        <v>64</v>
      </c>
      <c r="F5629" s="800">
        <v>60</v>
      </c>
      <c r="G5629" s="819">
        <v>1</v>
      </c>
      <c r="H5629" s="774">
        <v>1</v>
      </c>
      <c r="I5629" s="819">
        <f t="shared" si="178"/>
        <v>65</v>
      </c>
      <c r="J5629" s="819">
        <f t="shared" si="179"/>
        <v>61</v>
      </c>
      <c r="K5629" s="941"/>
    </row>
    <row r="5630" spans="1:11" ht="38.25">
      <c r="A5630" s="15" t="s">
        <v>3870</v>
      </c>
      <c r="B5630" s="15" t="s">
        <v>2756</v>
      </c>
      <c r="C5630" s="768" t="s">
        <v>4007</v>
      </c>
      <c r="D5630" s="20" t="s">
        <v>4008</v>
      </c>
      <c r="E5630" s="826">
        <v>1</v>
      </c>
      <c r="F5630" s="800">
        <v>1</v>
      </c>
      <c r="G5630" s="819">
        <v>4</v>
      </c>
      <c r="H5630" s="774">
        <v>5</v>
      </c>
      <c r="I5630" s="819">
        <f t="shared" si="178"/>
        <v>5</v>
      </c>
      <c r="J5630" s="819">
        <f t="shared" si="179"/>
        <v>6</v>
      </c>
      <c r="K5630" s="941"/>
    </row>
    <row r="5631" spans="1:11" ht="38.25">
      <c r="A5631" s="15" t="s">
        <v>3870</v>
      </c>
      <c r="B5631" s="15" t="s">
        <v>2756</v>
      </c>
      <c r="C5631" s="768" t="s">
        <v>4009</v>
      </c>
      <c r="D5631" s="20" t="s">
        <v>16715</v>
      </c>
      <c r="E5631" s="826">
        <v>46</v>
      </c>
      <c r="F5631" s="800">
        <v>40</v>
      </c>
      <c r="G5631" s="819">
        <v>10</v>
      </c>
      <c r="H5631" s="774">
        <v>15</v>
      </c>
      <c r="I5631" s="819">
        <f t="shared" si="178"/>
        <v>56</v>
      </c>
      <c r="J5631" s="819">
        <f t="shared" si="179"/>
        <v>55</v>
      </c>
      <c r="K5631" s="941"/>
    </row>
    <row r="5632" spans="1:11" ht="25.5">
      <c r="A5632" s="15" t="s">
        <v>3870</v>
      </c>
      <c r="B5632" s="15" t="s">
        <v>2756</v>
      </c>
      <c r="C5632" s="768" t="s">
        <v>4010</v>
      </c>
      <c r="D5632" s="20" t="s">
        <v>17199</v>
      </c>
      <c r="E5632" s="826">
        <v>42</v>
      </c>
      <c r="F5632" s="800">
        <v>15</v>
      </c>
      <c r="G5632" s="819">
        <v>4</v>
      </c>
      <c r="H5632" s="774">
        <v>5</v>
      </c>
      <c r="I5632" s="819">
        <f t="shared" si="178"/>
        <v>46</v>
      </c>
      <c r="J5632" s="819">
        <f t="shared" si="179"/>
        <v>20</v>
      </c>
      <c r="K5632" s="941"/>
    </row>
    <row r="5633" spans="1:11" ht="25.5">
      <c r="A5633" s="15" t="s">
        <v>3870</v>
      </c>
      <c r="B5633" s="15" t="s">
        <v>2756</v>
      </c>
      <c r="C5633" s="768" t="s">
        <v>4011</v>
      </c>
      <c r="D5633" s="20" t="s">
        <v>16716</v>
      </c>
      <c r="E5633" s="826">
        <v>54</v>
      </c>
      <c r="F5633" s="800">
        <v>90</v>
      </c>
      <c r="G5633" s="819">
        <v>3</v>
      </c>
      <c r="H5633" s="774">
        <v>5</v>
      </c>
      <c r="I5633" s="819">
        <f t="shared" si="178"/>
        <v>57</v>
      </c>
      <c r="J5633" s="819">
        <f t="shared" si="179"/>
        <v>95</v>
      </c>
      <c r="K5633" s="941"/>
    </row>
    <row r="5634" spans="1:11" ht="25.5">
      <c r="A5634" s="15" t="s">
        <v>3870</v>
      </c>
      <c r="B5634" s="15" t="s">
        <v>2756</v>
      </c>
      <c r="C5634" s="768" t="s">
        <v>2633</v>
      </c>
      <c r="D5634" s="20" t="s">
        <v>16917</v>
      </c>
      <c r="E5634" s="826">
        <v>6</v>
      </c>
      <c r="F5634" s="800">
        <v>10</v>
      </c>
      <c r="G5634" s="819"/>
      <c r="H5634" s="774">
        <v>1</v>
      </c>
      <c r="I5634" s="819">
        <f t="shared" si="178"/>
        <v>6</v>
      </c>
      <c r="J5634" s="819">
        <f t="shared" si="179"/>
        <v>11</v>
      </c>
      <c r="K5634" s="941"/>
    </row>
    <row r="5635" spans="1:11" ht="25.5">
      <c r="A5635" s="15" t="s">
        <v>3870</v>
      </c>
      <c r="B5635" s="15" t="s">
        <v>2756</v>
      </c>
      <c r="C5635" s="768" t="s">
        <v>2634</v>
      </c>
      <c r="D5635" s="20" t="s">
        <v>16918</v>
      </c>
      <c r="E5635" s="826"/>
      <c r="F5635" s="800">
        <v>1</v>
      </c>
      <c r="G5635" s="819"/>
      <c r="H5635" s="774">
        <v>1</v>
      </c>
      <c r="I5635" s="819">
        <f t="shared" si="178"/>
        <v>0</v>
      </c>
      <c r="J5635" s="819">
        <f t="shared" si="179"/>
        <v>2</v>
      </c>
      <c r="K5635" s="941"/>
    </row>
    <row r="5636" spans="1:11">
      <c r="A5636" s="15" t="s">
        <v>3870</v>
      </c>
      <c r="B5636" s="15" t="s">
        <v>2756</v>
      </c>
      <c r="C5636" s="768" t="s">
        <v>1846</v>
      </c>
      <c r="D5636" s="17" t="s">
        <v>14606</v>
      </c>
      <c r="E5636" s="826"/>
      <c r="F5636" s="800">
        <v>1</v>
      </c>
      <c r="G5636" s="819"/>
      <c r="H5636" s="774">
        <v>1</v>
      </c>
      <c r="I5636" s="819">
        <f t="shared" si="178"/>
        <v>0</v>
      </c>
      <c r="J5636" s="819">
        <f t="shared" si="179"/>
        <v>2</v>
      </c>
      <c r="K5636" s="941"/>
    </row>
    <row r="5637" spans="1:11">
      <c r="A5637" s="15" t="s">
        <v>3870</v>
      </c>
      <c r="B5637" s="15" t="s">
        <v>2756</v>
      </c>
      <c r="C5637" s="768" t="s">
        <v>2635</v>
      </c>
      <c r="D5637" s="20" t="s">
        <v>16717</v>
      </c>
      <c r="E5637" s="826">
        <v>2</v>
      </c>
      <c r="F5637" s="800">
        <v>5</v>
      </c>
      <c r="G5637" s="819">
        <v>1</v>
      </c>
      <c r="H5637" s="774">
        <v>5</v>
      </c>
      <c r="I5637" s="819">
        <f t="shared" si="178"/>
        <v>3</v>
      </c>
      <c r="J5637" s="819">
        <f t="shared" si="179"/>
        <v>10</v>
      </c>
      <c r="K5637" s="941"/>
    </row>
    <row r="5638" spans="1:11">
      <c r="A5638" s="15" t="s">
        <v>3870</v>
      </c>
      <c r="B5638" s="15" t="s">
        <v>2756</v>
      </c>
      <c r="C5638" s="768" t="s">
        <v>4012</v>
      </c>
      <c r="D5638" s="17" t="s">
        <v>16195</v>
      </c>
      <c r="E5638" s="826"/>
      <c r="F5638" s="800">
        <v>1</v>
      </c>
      <c r="G5638" s="819">
        <v>2</v>
      </c>
      <c r="H5638" s="774">
        <v>10</v>
      </c>
      <c r="I5638" s="819">
        <f t="shared" si="178"/>
        <v>2</v>
      </c>
      <c r="J5638" s="819">
        <f t="shared" si="179"/>
        <v>11</v>
      </c>
      <c r="K5638" s="941"/>
    </row>
    <row r="5639" spans="1:11" ht="25.5">
      <c r="A5639" s="15" t="s">
        <v>3870</v>
      </c>
      <c r="B5639" s="15" t="s">
        <v>2756</v>
      </c>
      <c r="C5639" s="768" t="s">
        <v>2657</v>
      </c>
      <c r="D5639" s="20" t="s">
        <v>15515</v>
      </c>
      <c r="E5639" s="826"/>
      <c r="F5639" s="800">
        <v>1</v>
      </c>
      <c r="G5639" s="819">
        <v>9</v>
      </c>
      <c r="H5639" s="774">
        <v>10</v>
      </c>
      <c r="I5639" s="819">
        <f t="shared" si="178"/>
        <v>9</v>
      </c>
      <c r="J5639" s="819">
        <f t="shared" si="179"/>
        <v>11</v>
      </c>
      <c r="K5639" s="941"/>
    </row>
    <row r="5640" spans="1:11" ht="38.25">
      <c r="A5640" s="15" t="s">
        <v>3870</v>
      </c>
      <c r="B5640" s="15" t="s">
        <v>2756</v>
      </c>
      <c r="C5640" s="768" t="s">
        <v>2487</v>
      </c>
      <c r="D5640" s="20" t="s">
        <v>15516</v>
      </c>
      <c r="E5640" s="826"/>
      <c r="F5640" s="800">
        <v>1</v>
      </c>
      <c r="G5640" s="819"/>
      <c r="H5640" s="774">
        <v>1</v>
      </c>
      <c r="I5640" s="819">
        <f t="shared" si="178"/>
        <v>0</v>
      </c>
      <c r="J5640" s="819">
        <f t="shared" si="179"/>
        <v>2</v>
      </c>
      <c r="K5640" s="941"/>
    </row>
    <row r="5641" spans="1:11">
      <c r="A5641" s="15" t="s">
        <v>3870</v>
      </c>
      <c r="B5641" s="15" t="s">
        <v>2756</v>
      </c>
      <c r="C5641" s="768" t="s">
        <v>4013</v>
      </c>
      <c r="D5641" s="20" t="s">
        <v>16278</v>
      </c>
      <c r="E5641" s="826"/>
      <c r="F5641" s="800">
        <v>1</v>
      </c>
      <c r="G5641" s="819"/>
      <c r="H5641" s="774">
        <v>1</v>
      </c>
      <c r="I5641" s="819">
        <f t="shared" si="178"/>
        <v>0</v>
      </c>
      <c r="J5641" s="819">
        <f t="shared" si="179"/>
        <v>2</v>
      </c>
      <c r="K5641" s="941"/>
    </row>
    <row r="5642" spans="1:11" ht="25.5">
      <c r="A5642" s="15" t="s">
        <v>3870</v>
      </c>
      <c r="B5642" s="15" t="s">
        <v>2756</v>
      </c>
      <c r="C5642" s="768" t="s">
        <v>4014</v>
      </c>
      <c r="D5642" s="20" t="s">
        <v>16725</v>
      </c>
      <c r="E5642" s="826">
        <v>5</v>
      </c>
      <c r="F5642" s="800">
        <v>20</v>
      </c>
      <c r="G5642" s="819">
        <v>10</v>
      </c>
      <c r="H5642" s="774">
        <v>15</v>
      </c>
      <c r="I5642" s="819">
        <f t="shared" si="178"/>
        <v>15</v>
      </c>
      <c r="J5642" s="819">
        <f t="shared" si="179"/>
        <v>35</v>
      </c>
      <c r="K5642" s="941"/>
    </row>
    <row r="5643" spans="1:11" ht="25.5">
      <c r="A5643" s="15" t="s">
        <v>3870</v>
      </c>
      <c r="B5643" s="15" t="s">
        <v>2756</v>
      </c>
      <c r="C5643" s="768" t="s">
        <v>4015</v>
      </c>
      <c r="D5643" s="20" t="s">
        <v>17200</v>
      </c>
      <c r="E5643" s="826">
        <v>77</v>
      </c>
      <c r="F5643" s="800">
        <v>90</v>
      </c>
      <c r="G5643" s="819">
        <v>9</v>
      </c>
      <c r="H5643" s="774">
        <v>10</v>
      </c>
      <c r="I5643" s="819">
        <f t="shared" si="178"/>
        <v>86</v>
      </c>
      <c r="J5643" s="819">
        <f t="shared" si="179"/>
        <v>100</v>
      </c>
      <c r="K5643" s="941"/>
    </row>
    <row r="5644" spans="1:11" ht="25.5">
      <c r="A5644" s="15" t="s">
        <v>3870</v>
      </c>
      <c r="B5644" s="15" t="s">
        <v>2756</v>
      </c>
      <c r="C5644" s="768" t="s">
        <v>4016</v>
      </c>
      <c r="D5644" s="20" t="s">
        <v>17201</v>
      </c>
      <c r="E5644" s="826">
        <v>1</v>
      </c>
      <c r="F5644" s="800">
        <v>35</v>
      </c>
      <c r="G5644" s="819"/>
      <c r="H5644" s="774">
        <v>5</v>
      </c>
      <c r="I5644" s="819">
        <f t="shared" si="178"/>
        <v>1</v>
      </c>
      <c r="J5644" s="819">
        <f t="shared" si="179"/>
        <v>40</v>
      </c>
      <c r="K5644" s="941"/>
    </row>
    <row r="5645" spans="1:11">
      <c r="A5645" s="15" t="s">
        <v>3870</v>
      </c>
      <c r="B5645" s="15" t="s">
        <v>2756</v>
      </c>
      <c r="C5645" s="768" t="s">
        <v>4017</v>
      </c>
      <c r="D5645" s="20" t="s">
        <v>17202</v>
      </c>
      <c r="E5645" s="826"/>
      <c r="F5645" s="800">
        <v>1</v>
      </c>
      <c r="G5645" s="819">
        <v>2</v>
      </c>
      <c r="H5645" s="774">
        <v>2</v>
      </c>
      <c r="I5645" s="819">
        <f t="shared" si="178"/>
        <v>2</v>
      </c>
      <c r="J5645" s="819">
        <f t="shared" si="179"/>
        <v>3</v>
      </c>
      <c r="K5645" s="941"/>
    </row>
    <row r="5646" spans="1:11" ht="25.5">
      <c r="A5646" s="15" t="s">
        <v>3870</v>
      </c>
      <c r="B5646" s="15" t="s">
        <v>2756</v>
      </c>
      <c r="C5646" s="768" t="s">
        <v>4018</v>
      </c>
      <c r="D5646" s="20" t="s">
        <v>17203</v>
      </c>
      <c r="E5646" s="826">
        <v>12</v>
      </c>
      <c r="F5646" s="800">
        <v>15</v>
      </c>
      <c r="G5646" s="819">
        <v>2</v>
      </c>
      <c r="H5646" s="774">
        <v>1</v>
      </c>
      <c r="I5646" s="819">
        <f t="shared" si="178"/>
        <v>14</v>
      </c>
      <c r="J5646" s="819">
        <f t="shared" si="179"/>
        <v>16</v>
      </c>
      <c r="K5646" s="941"/>
    </row>
    <row r="5647" spans="1:11" ht="25.5">
      <c r="A5647" s="15" t="s">
        <v>3870</v>
      </c>
      <c r="B5647" s="15" t="s">
        <v>2756</v>
      </c>
      <c r="C5647" s="768" t="s">
        <v>4019</v>
      </c>
      <c r="D5647" s="20" t="s">
        <v>17204</v>
      </c>
      <c r="E5647" s="826">
        <v>29</v>
      </c>
      <c r="F5647" s="800">
        <v>35</v>
      </c>
      <c r="G5647" s="819">
        <v>2</v>
      </c>
      <c r="H5647" s="774">
        <v>5</v>
      </c>
      <c r="I5647" s="819">
        <f t="shared" si="178"/>
        <v>31</v>
      </c>
      <c r="J5647" s="819">
        <f t="shared" si="179"/>
        <v>40</v>
      </c>
      <c r="K5647" s="941"/>
    </row>
    <row r="5648" spans="1:11" ht="25.5">
      <c r="A5648" s="15" t="s">
        <v>3870</v>
      </c>
      <c r="B5648" s="15" t="s">
        <v>2756</v>
      </c>
      <c r="C5648" s="768" t="s">
        <v>4020</v>
      </c>
      <c r="D5648" s="20" t="s">
        <v>17205</v>
      </c>
      <c r="E5648" s="826"/>
      <c r="F5648" s="800">
        <v>1</v>
      </c>
      <c r="G5648" s="819">
        <v>29</v>
      </c>
      <c r="H5648" s="774">
        <v>90</v>
      </c>
      <c r="I5648" s="819">
        <f t="shared" si="178"/>
        <v>29</v>
      </c>
      <c r="J5648" s="819">
        <f t="shared" si="179"/>
        <v>91</v>
      </c>
      <c r="K5648" s="941"/>
    </row>
    <row r="5649" spans="1:11" ht="25.5">
      <c r="A5649" s="15" t="s">
        <v>3870</v>
      </c>
      <c r="B5649" s="15" t="s">
        <v>2756</v>
      </c>
      <c r="C5649" s="768" t="s">
        <v>4021</v>
      </c>
      <c r="D5649" s="20" t="s">
        <v>17206</v>
      </c>
      <c r="E5649" s="826">
        <v>171</v>
      </c>
      <c r="F5649" s="800">
        <v>160</v>
      </c>
      <c r="G5649" s="819">
        <v>34</v>
      </c>
      <c r="H5649" s="774">
        <v>20</v>
      </c>
      <c r="I5649" s="819">
        <f t="shared" si="178"/>
        <v>205</v>
      </c>
      <c r="J5649" s="819">
        <f t="shared" si="179"/>
        <v>180</v>
      </c>
      <c r="K5649" s="941"/>
    </row>
    <row r="5650" spans="1:11" ht="38.25">
      <c r="A5650" s="15" t="s">
        <v>3870</v>
      </c>
      <c r="B5650" s="15" t="s">
        <v>2756</v>
      </c>
      <c r="C5650" s="768" t="s">
        <v>4022</v>
      </c>
      <c r="D5650" s="20" t="s">
        <v>17207</v>
      </c>
      <c r="E5650" s="826">
        <v>10</v>
      </c>
      <c r="F5650" s="800">
        <v>10</v>
      </c>
      <c r="G5650" s="819">
        <v>2</v>
      </c>
      <c r="H5650" s="774">
        <v>5</v>
      </c>
      <c r="I5650" s="819">
        <f t="shared" si="178"/>
        <v>12</v>
      </c>
      <c r="J5650" s="819">
        <f t="shared" si="179"/>
        <v>15</v>
      </c>
      <c r="K5650" s="941"/>
    </row>
    <row r="5651" spans="1:11" ht="38.25">
      <c r="A5651" s="15" t="s">
        <v>3870</v>
      </c>
      <c r="B5651" s="15" t="s">
        <v>2756</v>
      </c>
      <c r="C5651" s="768" t="s">
        <v>4023</v>
      </c>
      <c r="D5651" s="20" t="s">
        <v>17208</v>
      </c>
      <c r="E5651" s="826">
        <v>37</v>
      </c>
      <c r="F5651" s="800">
        <v>20</v>
      </c>
      <c r="G5651" s="819">
        <v>92</v>
      </c>
      <c r="H5651" s="774">
        <v>60</v>
      </c>
      <c r="I5651" s="819">
        <f t="shared" si="178"/>
        <v>129</v>
      </c>
      <c r="J5651" s="819">
        <f t="shared" si="179"/>
        <v>80</v>
      </c>
      <c r="K5651" s="941"/>
    </row>
    <row r="5652" spans="1:11">
      <c r="A5652" s="15" t="s">
        <v>3870</v>
      </c>
      <c r="B5652" s="15" t="s">
        <v>2756</v>
      </c>
      <c r="C5652" s="768" t="s">
        <v>4024</v>
      </c>
      <c r="D5652" s="20" t="s">
        <v>17209</v>
      </c>
      <c r="E5652" s="826"/>
      <c r="F5652" s="800">
        <v>1</v>
      </c>
      <c r="G5652" s="819"/>
      <c r="H5652" s="774">
        <v>5</v>
      </c>
      <c r="I5652" s="819">
        <f t="shared" si="178"/>
        <v>0</v>
      </c>
      <c r="J5652" s="819">
        <f t="shared" si="179"/>
        <v>6</v>
      </c>
      <c r="K5652" s="941"/>
    </row>
    <row r="5653" spans="1:11" ht="25.5">
      <c r="A5653" s="15" t="s">
        <v>3870</v>
      </c>
      <c r="B5653" s="15" t="s">
        <v>2756</v>
      </c>
      <c r="C5653" s="768" t="s">
        <v>4025</v>
      </c>
      <c r="D5653" s="20" t="s">
        <v>16281</v>
      </c>
      <c r="E5653" s="826"/>
      <c r="F5653" s="800">
        <v>0</v>
      </c>
      <c r="G5653" s="819">
        <v>1</v>
      </c>
      <c r="H5653" s="774">
        <v>5</v>
      </c>
      <c r="I5653" s="819">
        <f t="shared" si="178"/>
        <v>1</v>
      </c>
      <c r="J5653" s="819">
        <f t="shared" si="179"/>
        <v>5</v>
      </c>
      <c r="K5653" s="941"/>
    </row>
    <row r="5654" spans="1:11" ht="25.5">
      <c r="A5654" s="15" t="s">
        <v>3870</v>
      </c>
      <c r="B5654" s="15" t="s">
        <v>2756</v>
      </c>
      <c r="C5654" s="768" t="s">
        <v>4026</v>
      </c>
      <c r="D5654" s="20" t="s">
        <v>16282</v>
      </c>
      <c r="E5654" s="826"/>
      <c r="F5654" s="800">
        <v>1</v>
      </c>
      <c r="G5654" s="819">
        <v>6</v>
      </c>
      <c r="H5654" s="774">
        <v>10</v>
      </c>
      <c r="I5654" s="819">
        <f t="shared" si="178"/>
        <v>6</v>
      </c>
      <c r="J5654" s="819">
        <f t="shared" si="179"/>
        <v>11</v>
      </c>
      <c r="K5654" s="941"/>
    </row>
    <row r="5655" spans="1:11" ht="25.5">
      <c r="A5655" s="15" t="s">
        <v>3870</v>
      </c>
      <c r="B5655" s="15" t="s">
        <v>2756</v>
      </c>
      <c r="C5655" s="768" t="s">
        <v>4027</v>
      </c>
      <c r="D5655" s="20" t="s">
        <v>17210</v>
      </c>
      <c r="E5655" s="826"/>
      <c r="F5655" s="800">
        <v>1</v>
      </c>
      <c r="G5655" s="819"/>
      <c r="H5655" s="774">
        <v>5</v>
      </c>
      <c r="I5655" s="819">
        <f t="shared" ref="I5655:I5734" si="180">E5655+G5655</f>
        <v>0</v>
      </c>
      <c r="J5655" s="819">
        <f t="shared" ref="J5655:J5734" si="181">F5655+H5655</f>
        <v>6</v>
      </c>
      <c r="K5655" s="941"/>
    </row>
    <row r="5656" spans="1:11" ht="25.5">
      <c r="A5656" s="15" t="s">
        <v>3870</v>
      </c>
      <c r="B5656" s="15" t="s">
        <v>2756</v>
      </c>
      <c r="C5656" s="768" t="s">
        <v>4028</v>
      </c>
      <c r="D5656" s="20" t="s">
        <v>5854</v>
      </c>
      <c r="E5656" s="826"/>
      <c r="F5656" s="800">
        <v>1</v>
      </c>
      <c r="G5656" s="819">
        <v>1</v>
      </c>
      <c r="H5656" s="774">
        <v>5</v>
      </c>
      <c r="I5656" s="819">
        <f t="shared" si="180"/>
        <v>1</v>
      </c>
      <c r="J5656" s="819">
        <f t="shared" si="181"/>
        <v>6</v>
      </c>
      <c r="K5656" s="941"/>
    </row>
    <row r="5657" spans="1:11">
      <c r="A5657" s="15" t="s">
        <v>3870</v>
      </c>
      <c r="B5657" s="15" t="s">
        <v>2756</v>
      </c>
      <c r="C5657" s="768" t="s">
        <v>4029</v>
      </c>
      <c r="D5657" s="20" t="s">
        <v>16738</v>
      </c>
      <c r="E5657" s="826"/>
      <c r="F5657" s="800">
        <v>1</v>
      </c>
      <c r="G5657" s="819"/>
      <c r="H5657" s="774">
        <v>1</v>
      </c>
      <c r="I5657" s="819">
        <f t="shared" si="180"/>
        <v>0</v>
      </c>
      <c r="J5657" s="819">
        <f t="shared" si="181"/>
        <v>2</v>
      </c>
      <c r="K5657" s="941"/>
    </row>
    <row r="5658" spans="1:11">
      <c r="A5658" s="15" t="s">
        <v>3870</v>
      </c>
      <c r="B5658" s="15" t="s">
        <v>2756</v>
      </c>
      <c r="C5658" s="768" t="s">
        <v>4030</v>
      </c>
      <c r="D5658" s="20" t="s">
        <v>16739</v>
      </c>
      <c r="E5658" s="826"/>
      <c r="F5658" s="800">
        <v>1</v>
      </c>
      <c r="G5658" s="819"/>
      <c r="H5658" s="774">
        <v>1</v>
      </c>
      <c r="I5658" s="819">
        <f t="shared" si="180"/>
        <v>0</v>
      </c>
      <c r="J5658" s="819">
        <f t="shared" si="181"/>
        <v>2</v>
      </c>
      <c r="K5658" s="941"/>
    </row>
    <row r="5659" spans="1:11">
      <c r="A5659" s="15" t="s">
        <v>3870</v>
      </c>
      <c r="B5659" s="15" t="s">
        <v>2756</v>
      </c>
      <c r="C5659" s="768" t="s">
        <v>4031</v>
      </c>
      <c r="D5659" s="20" t="s">
        <v>16740</v>
      </c>
      <c r="E5659" s="826"/>
      <c r="F5659" s="800">
        <v>1</v>
      </c>
      <c r="G5659" s="819"/>
      <c r="H5659" s="774">
        <v>1</v>
      </c>
      <c r="I5659" s="819">
        <f t="shared" si="180"/>
        <v>0</v>
      </c>
      <c r="J5659" s="819">
        <f t="shared" si="181"/>
        <v>2</v>
      </c>
      <c r="K5659" s="941"/>
    </row>
    <row r="5660" spans="1:11" ht="25.5">
      <c r="A5660" s="15" t="s">
        <v>3870</v>
      </c>
      <c r="B5660" s="15" t="s">
        <v>2756</v>
      </c>
      <c r="C5660" s="768" t="s">
        <v>2733</v>
      </c>
      <c r="D5660" s="20" t="s">
        <v>16955</v>
      </c>
      <c r="E5660" s="826">
        <v>40</v>
      </c>
      <c r="F5660" s="800">
        <v>30</v>
      </c>
      <c r="G5660" s="819">
        <v>4</v>
      </c>
      <c r="H5660" s="774">
        <v>5</v>
      </c>
      <c r="I5660" s="819">
        <f t="shared" si="180"/>
        <v>44</v>
      </c>
      <c r="J5660" s="819">
        <f t="shared" si="181"/>
        <v>35</v>
      </c>
      <c r="K5660" s="941"/>
    </row>
    <row r="5661" spans="1:11" ht="25.5">
      <c r="A5661" s="15" t="s">
        <v>3870</v>
      </c>
      <c r="B5661" s="15" t="s">
        <v>2756</v>
      </c>
      <c r="C5661" s="768" t="s">
        <v>4032</v>
      </c>
      <c r="D5661" s="20" t="s">
        <v>16503</v>
      </c>
      <c r="E5661" s="826"/>
      <c r="F5661" s="800">
        <v>1</v>
      </c>
      <c r="G5661" s="819">
        <v>1</v>
      </c>
      <c r="H5661" s="774">
        <v>1</v>
      </c>
      <c r="I5661" s="819">
        <f t="shared" si="180"/>
        <v>1</v>
      </c>
      <c r="J5661" s="819">
        <f t="shared" si="181"/>
        <v>2</v>
      </c>
      <c r="K5661" s="941"/>
    </row>
    <row r="5662" spans="1:11" ht="25.5">
      <c r="A5662" s="15" t="s">
        <v>3870</v>
      </c>
      <c r="B5662" s="15" t="s">
        <v>2756</v>
      </c>
      <c r="C5662" s="768" t="s">
        <v>4033</v>
      </c>
      <c r="D5662" s="20" t="s">
        <v>16744</v>
      </c>
      <c r="E5662" s="826"/>
      <c r="F5662" s="800">
        <v>1</v>
      </c>
      <c r="G5662" s="819"/>
      <c r="H5662" s="774">
        <v>6</v>
      </c>
      <c r="I5662" s="819">
        <f t="shared" si="180"/>
        <v>0</v>
      </c>
      <c r="J5662" s="819">
        <f t="shared" si="181"/>
        <v>7</v>
      </c>
      <c r="K5662" s="941"/>
    </row>
    <row r="5663" spans="1:11" ht="25.5">
      <c r="A5663" s="15" t="s">
        <v>3870</v>
      </c>
      <c r="B5663" s="15" t="s">
        <v>2756</v>
      </c>
      <c r="C5663" s="768" t="s">
        <v>4034</v>
      </c>
      <c r="D5663" s="20" t="s">
        <v>16745</v>
      </c>
      <c r="E5663" s="826"/>
      <c r="F5663" s="800">
        <v>1</v>
      </c>
      <c r="G5663" s="819"/>
      <c r="H5663" s="774">
        <v>1</v>
      </c>
      <c r="I5663" s="819">
        <f t="shared" si="180"/>
        <v>0</v>
      </c>
      <c r="J5663" s="819">
        <f t="shared" si="181"/>
        <v>2</v>
      </c>
      <c r="K5663" s="941"/>
    </row>
    <row r="5664" spans="1:11" ht="25.5">
      <c r="A5664" s="15" t="s">
        <v>3870</v>
      </c>
      <c r="B5664" s="15" t="s">
        <v>2756</v>
      </c>
      <c r="C5664" s="768" t="s">
        <v>4035</v>
      </c>
      <c r="D5664" s="20" t="s">
        <v>5861</v>
      </c>
      <c r="E5664" s="826"/>
      <c r="F5664" s="800">
        <v>1</v>
      </c>
      <c r="G5664" s="819">
        <v>1</v>
      </c>
      <c r="H5664" s="774">
        <v>1</v>
      </c>
      <c r="I5664" s="819">
        <f t="shared" si="180"/>
        <v>1</v>
      </c>
      <c r="J5664" s="819">
        <f t="shared" si="181"/>
        <v>2</v>
      </c>
      <c r="K5664" s="941"/>
    </row>
    <row r="5665" spans="1:11" ht="25.5">
      <c r="A5665" s="15" t="s">
        <v>3870</v>
      </c>
      <c r="B5665" s="15" t="s">
        <v>2756</v>
      </c>
      <c r="C5665" s="768" t="s">
        <v>4036</v>
      </c>
      <c r="D5665" s="20" t="s">
        <v>16313</v>
      </c>
      <c r="E5665" s="826"/>
      <c r="F5665" s="800">
        <v>1</v>
      </c>
      <c r="G5665" s="819">
        <v>2</v>
      </c>
      <c r="H5665" s="774">
        <v>3</v>
      </c>
      <c r="I5665" s="819">
        <f t="shared" si="180"/>
        <v>2</v>
      </c>
      <c r="J5665" s="819">
        <f t="shared" si="181"/>
        <v>4</v>
      </c>
      <c r="K5665" s="941"/>
    </row>
    <row r="5666" spans="1:11">
      <c r="A5666" s="15" t="s">
        <v>3870</v>
      </c>
      <c r="B5666" s="15" t="s">
        <v>2756</v>
      </c>
      <c r="C5666" s="768" t="s">
        <v>3865</v>
      </c>
      <c r="D5666" s="17" t="s">
        <v>16052</v>
      </c>
      <c r="E5666" s="826"/>
      <c r="F5666" s="800">
        <v>1</v>
      </c>
      <c r="G5666" s="819">
        <v>1</v>
      </c>
      <c r="H5666" s="774">
        <v>1</v>
      </c>
      <c r="I5666" s="819">
        <f t="shared" si="180"/>
        <v>1</v>
      </c>
      <c r="J5666" s="819">
        <f t="shared" si="181"/>
        <v>2</v>
      </c>
      <c r="K5666" s="941"/>
    </row>
    <row r="5667" spans="1:11">
      <c r="A5667" s="15" t="s">
        <v>3870</v>
      </c>
      <c r="B5667" s="15" t="s">
        <v>2756</v>
      </c>
      <c r="C5667" s="768" t="s">
        <v>1883</v>
      </c>
      <c r="D5667" s="17" t="s">
        <v>14651</v>
      </c>
      <c r="E5667" s="826"/>
      <c r="F5667" s="800">
        <v>1</v>
      </c>
      <c r="G5667" s="819"/>
      <c r="H5667" s="774">
        <v>1</v>
      </c>
      <c r="I5667" s="819">
        <f t="shared" si="180"/>
        <v>0</v>
      </c>
      <c r="J5667" s="819">
        <f t="shared" si="181"/>
        <v>2</v>
      </c>
      <c r="K5667" s="941"/>
    </row>
    <row r="5668" spans="1:11" ht="38.25">
      <c r="A5668" s="15" t="s">
        <v>3870</v>
      </c>
      <c r="B5668" s="15" t="s">
        <v>2756</v>
      </c>
      <c r="C5668" s="768" t="s">
        <v>4037</v>
      </c>
      <c r="D5668" s="20" t="s">
        <v>16318</v>
      </c>
      <c r="E5668" s="826"/>
      <c r="F5668" s="800">
        <v>1</v>
      </c>
      <c r="G5668" s="819"/>
      <c r="H5668" s="774">
        <v>1</v>
      </c>
      <c r="I5668" s="819">
        <f t="shared" si="180"/>
        <v>0</v>
      </c>
      <c r="J5668" s="819">
        <f t="shared" si="181"/>
        <v>2</v>
      </c>
      <c r="K5668" s="941"/>
    </row>
    <row r="5669" spans="1:11">
      <c r="A5669" s="15" t="s">
        <v>3870</v>
      </c>
      <c r="B5669" s="15" t="s">
        <v>2756</v>
      </c>
      <c r="C5669" s="768" t="s">
        <v>1884</v>
      </c>
      <c r="D5669" s="17" t="s">
        <v>14652</v>
      </c>
      <c r="E5669" s="826"/>
      <c r="F5669" s="800">
        <v>1</v>
      </c>
      <c r="G5669" s="819"/>
      <c r="H5669" s="774">
        <v>1</v>
      </c>
      <c r="I5669" s="819">
        <f t="shared" si="180"/>
        <v>0</v>
      </c>
      <c r="J5669" s="819">
        <f t="shared" si="181"/>
        <v>2</v>
      </c>
      <c r="K5669" s="941"/>
    </row>
    <row r="5670" spans="1:11" ht="38.25">
      <c r="A5670" s="15" t="s">
        <v>3870</v>
      </c>
      <c r="B5670" s="15" t="s">
        <v>2756</v>
      </c>
      <c r="C5670" s="768" t="s">
        <v>3444</v>
      </c>
      <c r="D5670" s="20" t="s">
        <v>15763</v>
      </c>
      <c r="E5670" s="826"/>
      <c r="F5670" s="800">
        <v>1</v>
      </c>
      <c r="G5670" s="819"/>
      <c r="H5670" s="774">
        <v>1</v>
      </c>
      <c r="I5670" s="819">
        <f t="shared" si="180"/>
        <v>0</v>
      </c>
      <c r="J5670" s="819">
        <f t="shared" si="181"/>
        <v>2</v>
      </c>
      <c r="K5670" s="941"/>
    </row>
    <row r="5671" spans="1:11" ht="25.5">
      <c r="A5671" s="15" t="s">
        <v>3870</v>
      </c>
      <c r="B5671" s="15" t="s">
        <v>2756</v>
      </c>
      <c r="C5671" s="768" t="s">
        <v>4038</v>
      </c>
      <c r="D5671" s="20" t="s">
        <v>17211</v>
      </c>
      <c r="E5671" s="826"/>
      <c r="F5671" s="800">
        <v>1</v>
      </c>
      <c r="G5671" s="819"/>
      <c r="H5671" s="774">
        <v>1</v>
      </c>
      <c r="I5671" s="819">
        <f t="shared" si="180"/>
        <v>0</v>
      </c>
      <c r="J5671" s="819">
        <f t="shared" si="181"/>
        <v>2</v>
      </c>
      <c r="K5671" s="941"/>
    </row>
    <row r="5672" spans="1:11" ht="25.5">
      <c r="A5672" s="15" t="s">
        <v>3870</v>
      </c>
      <c r="B5672" s="15" t="s">
        <v>2756</v>
      </c>
      <c r="C5672" s="768" t="s">
        <v>4039</v>
      </c>
      <c r="D5672" s="20" t="s">
        <v>16754</v>
      </c>
      <c r="E5672" s="826"/>
      <c r="F5672" s="800">
        <v>1</v>
      </c>
      <c r="G5672" s="819"/>
      <c r="H5672" s="774">
        <v>1</v>
      </c>
      <c r="I5672" s="819">
        <f t="shared" si="180"/>
        <v>0</v>
      </c>
      <c r="J5672" s="819">
        <f t="shared" si="181"/>
        <v>2</v>
      </c>
      <c r="K5672" s="941"/>
    </row>
    <row r="5673" spans="1:11" ht="25.5">
      <c r="A5673" s="15" t="s">
        <v>3870</v>
      </c>
      <c r="B5673" s="15" t="s">
        <v>2756</v>
      </c>
      <c r="C5673" s="768" t="s">
        <v>4040</v>
      </c>
      <c r="D5673" s="20" t="s">
        <v>16755</v>
      </c>
      <c r="E5673" s="826"/>
      <c r="F5673" s="800">
        <v>1</v>
      </c>
      <c r="G5673" s="819"/>
      <c r="H5673" s="774">
        <v>1</v>
      </c>
      <c r="I5673" s="819">
        <f t="shared" si="180"/>
        <v>0</v>
      </c>
      <c r="J5673" s="819">
        <f t="shared" si="181"/>
        <v>2</v>
      </c>
      <c r="K5673" s="941"/>
    </row>
    <row r="5674" spans="1:11" ht="25.5">
      <c r="A5674" s="15" t="s">
        <v>3870</v>
      </c>
      <c r="B5674" s="15" t="s">
        <v>2756</v>
      </c>
      <c r="C5674" s="768" t="s">
        <v>4041</v>
      </c>
      <c r="D5674" s="20" t="s">
        <v>16756</v>
      </c>
      <c r="E5674" s="826"/>
      <c r="F5674" s="800">
        <v>1</v>
      </c>
      <c r="G5674" s="819"/>
      <c r="H5674" s="774">
        <v>1</v>
      </c>
      <c r="I5674" s="819">
        <f t="shared" si="180"/>
        <v>0</v>
      </c>
      <c r="J5674" s="819">
        <f t="shared" si="181"/>
        <v>2</v>
      </c>
      <c r="K5674" s="941"/>
    </row>
    <row r="5675" spans="1:11" ht="25.5">
      <c r="A5675" s="15" t="s">
        <v>3870</v>
      </c>
      <c r="B5675" s="15" t="s">
        <v>2756</v>
      </c>
      <c r="C5675" s="768" t="s">
        <v>4042</v>
      </c>
      <c r="D5675" s="20" t="s">
        <v>16757</v>
      </c>
      <c r="E5675" s="826"/>
      <c r="F5675" s="800">
        <v>1</v>
      </c>
      <c r="G5675" s="819"/>
      <c r="H5675" s="774">
        <v>1</v>
      </c>
      <c r="I5675" s="819">
        <f t="shared" si="180"/>
        <v>0</v>
      </c>
      <c r="J5675" s="819">
        <f t="shared" si="181"/>
        <v>2</v>
      </c>
      <c r="K5675" s="941"/>
    </row>
    <row r="5676" spans="1:11" ht="25.5">
      <c r="A5676" s="15" t="s">
        <v>3870</v>
      </c>
      <c r="B5676" s="15" t="s">
        <v>2756</v>
      </c>
      <c r="C5676" s="768" t="s">
        <v>4043</v>
      </c>
      <c r="D5676" s="20" t="s">
        <v>16758</v>
      </c>
      <c r="E5676" s="826"/>
      <c r="F5676" s="800">
        <v>1</v>
      </c>
      <c r="G5676" s="819"/>
      <c r="H5676" s="774">
        <v>1</v>
      </c>
      <c r="I5676" s="819">
        <f t="shared" si="180"/>
        <v>0</v>
      </c>
      <c r="J5676" s="819">
        <f t="shared" si="181"/>
        <v>2</v>
      </c>
      <c r="K5676" s="941"/>
    </row>
    <row r="5677" spans="1:11" ht="25.5">
      <c r="A5677" s="15" t="s">
        <v>3870</v>
      </c>
      <c r="B5677" s="15" t="s">
        <v>2756</v>
      </c>
      <c r="C5677" s="768" t="s">
        <v>4044</v>
      </c>
      <c r="D5677" s="20" t="s">
        <v>16764</v>
      </c>
      <c r="E5677" s="826"/>
      <c r="F5677" s="800">
        <v>1</v>
      </c>
      <c r="G5677" s="819"/>
      <c r="H5677" s="774">
        <v>1</v>
      </c>
      <c r="I5677" s="819">
        <f t="shared" si="180"/>
        <v>0</v>
      </c>
      <c r="J5677" s="819">
        <f t="shared" si="181"/>
        <v>2</v>
      </c>
      <c r="K5677" s="941"/>
    </row>
    <row r="5678" spans="1:11" ht="25.5">
      <c r="A5678" s="15" t="s">
        <v>3870</v>
      </c>
      <c r="B5678" s="15" t="s">
        <v>2756</v>
      </c>
      <c r="C5678" s="768" t="s">
        <v>4045</v>
      </c>
      <c r="D5678" s="20" t="s">
        <v>16765</v>
      </c>
      <c r="E5678" s="826"/>
      <c r="F5678" s="800">
        <v>1</v>
      </c>
      <c r="G5678" s="819"/>
      <c r="H5678" s="774">
        <v>1</v>
      </c>
      <c r="I5678" s="819">
        <f t="shared" si="180"/>
        <v>0</v>
      </c>
      <c r="J5678" s="819">
        <f t="shared" si="181"/>
        <v>2</v>
      </c>
      <c r="K5678" s="941"/>
    </row>
    <row r="5679" spans="1:11" ht="25.5">
      <c r="A5679" s="15" t="s">
        <v>3870</v>
      </c>
      <c r="B5679" s="15" t="s">
        <v>2756</v>
      </c>
      <c r="C5679" s="768" t="s">
        <v>4046</v>
      </c>
      <c r="D5679" s="20" t="s">
        <v>16766</v>
      </c>
      <c r="E5679" s="826"/>
      <c r="F5679" s="800">
        <v>1</v>
      </c>
      <c r="G5679" s="819"/>
      <c r="H5679" s="774">
        <v>1</v>
      </c>
      <c r="I5679" s="819">
        <f t="shared" si="180"/>
        <v>0</v>
      </c>
      <c r="J5679" s="819">
        <f t="shared" si="181"/>
        <v>2</v>
      </c>
      <c r="K5679" s="941"/>
    </row>
    <row r="5680" spans="1:11" ht="25.5">
      <c r="A5680" s="15" t="s">
        <v>3870</v>
      </c>
      <c r="B5680" s="15" t="s">
        <v>2756</v>
      </c>
      <c r="C5680" s="768" t="s">
        <v>4047</v>
      </c>
      <c r="D5680" s="20" t="s">
        <v>16767</v>
      </c>
      <c r="E5680" s="826"/>
      <c r="F5680" s="800">
        <v>1</v>
      </c>
      <c r="G5680" s="819"/>
      <c r="H5680" s="774">
        <v>1</v>
      </c>
      <c r="I5680" s="819">
        <f t="shared" si="180"/>
        <v>0</v>
      </c>
      <c r="J5680" s="819">
        <f t="shared" si="181"/>
        <v>2</v>
      </c>
      <c r="K5680" s="941"/>
    </row>
    <row r="5681" spans="1:11" ht="25.5">
      <c r="A5681" s="15" t="s">
        <v>3870</v>
      </c>
      <c r="B5681" s="15" t="s">
        <v>2756</v>
      </c>
      <c r="C5681" s="768" t="s">
        <v>4048</v>
      </c>
      <c r="D5681" s="20" t="s">
        <v>16768</v>
      </c>
      <c r="E5681" s="826"/>
      <c r="F5681" s="800">
        <v>1</v>
      </c>
      <c r="G5681" s="819"/>
      <c r="H5681" s="774">
        <v>1</v>
      </c>
      <c r="I5681" s="819">
        <f t="shared" si="180"/>
        <v>0</v>
      </c>
      <c r="J5681" s="819">
        <f t="shared" si="181"/>
        <v>2</v>
      </c>
      <c r="K5681" s="941"/>
    </row>
    <row r="5682" spans="1:11" ht="25.5">
      <c r="A5682" s="15" t="s">
        <v>3870</v>
      </c>
      <c r="B5682" s="15" t="s">
        <v>2756</v>
      </c>
      <c r="C5682" s="768" t="s">
        <v>4049</v>
      </c>
      <c r="D5682" s="20" t="s">
        <v>16335</v>
      </c>
      <c r="E5682" s="826"/>
      <c r="F5682" s="800">
        <v>1</v>
      </c>
      <c r="G5682" s="819"/>
      <c r="H5682" s="774">
        <v>1</v>
      </c>
      <c r="I5682" s="819">
        <f t="shared" si="180"/>
        <v>0</v>
      </c>
      <c r="J5682" s="819">
        <f t="shared" si="181"/>
        <v>2</v>
      </c>
      <c r="K5682" s="941"/>
    </row>
    <row r="5683" spans="1:11" ht="25.5">
      <c r="A5683" s="15" t="s">
        <v>3870</v>
      </c>
      <c r="B5683" s="15" t="s">
        <v>2756</v>
      </c>
      <c r="C5683" s="768" t="s">
        <v>4050</v>
      </c>
      <c r="D5683" s="20" t="s">
        <v>16336</v>
      </c>
      <c r="E5683" s="826"/>
      <c r="F5683" s="800">
        <v>1</v>
      </c>
      <c r="G5683" s="819"/>
      <c r="H5683" s="774">
        <v>1</v>
      </c>
      <c r="I5683" s="819">
        <f t="shared" si="180"/>
        <v>0</v>
      </c>
      <c r="J5683" s="819">
        <f t="shared" si="181"/>
        <v>2</v>
      </c>
      <c r="K5683" s="941"/>
    </row>
    <row r="5684" spans="1:11" ht="25.5">
      <c r="A5684" s="15" t="s">
        <v>3870</v>
      </c>
      <c r="B5684" s="15" t="s">
        <v>2756</v>
      </c>
      <c r="C5684" s="768" t="s">
        <v>4051</v>
      </c>
      <c r="D5684" s="20" t="s">
        <v>16337</v>
      </c>
      <c r="E5684" s="826"/>
      <c r="F5684" s="800">
        <v>1</v>
      </c>
      <c r="G5684" s="819"/>
      <c r="H5684" s="774">
        <v>1</v>
      </c>
      <c r="I5684" s="819">
        <f t="shared" si="180"/>
        <v>0</v>
      </c>
      <c r="J5684" s="819">
        <f t="shared" si="181"/>
        <v>2</v>
      </c>
      <c r="K5684" s="941"/>
    </row>
    <row r="5685" spans="1:11" ht="25.5">
      <c r="A5685" s="15" t="s">
        <v>3870</v>
      </c>
      <c r="B5685" s="15" t="s">
        <v>2756</v>
      </c>
      <c r="C5685" s="768" t="s">
        <v>4066</v>
      </c>
      <c r="D5685" s="20" t="s">
        <v>16338</v>
      </c>
      <c r="E5685" s="826"/>
      <c r="F5685" s="800">
        <v>1</v>
      </c>
      <c r="G5685" s="819"/>
      <c r="H5685" s="774">
        <v>1</v>
      </c>
      <c r="I5685" s="819">
        <f t="shared" si="180"/>
        <v>0</v>
      </c>
      <c r="J5685" s="819">
        <f t="shared" si="181"/>
        <v>2</v>
      </c>
      <c r="K5685" s="941"/>
    </row>
    <row r="5686" spans="1:11" ht="25.5">
      <c r="A5686" s="15" t="s">
        <v>3870</v>
      </c>
      <c r="B5686" s="15" t="s">
        <v>2756</v>
      </c>
      <c r="C5686" s="768" t="s">
        <v>2665</v>
      </c>
      <c r="D5686" s="20" t="s">
        <v>16339</v>
      </c>
      <c r="E5686" s="826"/>
      <c r="F5686" s="800">
        <v>1</v>
      </c>
      <c r="G5686" s="819"/>
      <c r="H5686" s="774">
        <v>1</v>
      </c>
      <c r="I5686" s="819">
        <f t="shared" si="180"/>
        <v>0</v>
      </c>
      <c r="J5686" s="819">
        <f t="shared" si="181"/>
        <v>2</v>
      </c>
      <c r="K5686" s="941"/>
    </row>
    <row r="5687" spans="1:11">
      <c r="A5687" s="15" t="s">
        <v>3870</v>
      </c>
      <c r="B5687" s="15" t="s">
        <v>2756</v>
      </c>
      <c r="C5687" s="768" t="s">
        <v>4052</v>
      </c>
      <c r="D5687" s="20" t="s">
        <v>17212</v>
      </c>
      <c r="E5687" s="826"/>
      <c r="F5687" s="800">
        <v>1</v>
      </c>
      <c r="G5687" s="819"/>
      <c r="H5687" s="774">
        <v>1</v>
      </c>
      <c r="I5687" s="819">
        <f t="shared" si="180"/>
        <v>0</v>
      </c>
      <c r="J5687" s="819">
        <f t="shared" si="181"/>
        <v>2</v>
      </c>
      <c r="K5687" s="941"/>
    </row>
    <row r="5688" spans="1:11">
      <c r="A5688" s="15" t="s">
        <v>3870</v>
      </c>
      <c r="B5688" s="15" t="s">
        <v>2756</v>
      </c>
      <c r="C5688" s="768" t="s">
        <v>4053</v>
      </c>
      <c r="D5688" s="20" t="s">
        <v>17213</v>
      </c>
      <c r="E5688" s="826"/>
      <c r="F5688" s="800">
        <v>1</v>
      </c>
      <c r="G5688" s="819"/>
      <c r="H5688" s="774">
        <v>1</v>
      </c>
      <c r="I5688" s="819">
        <f t="shared" si="180"/>
        <v>0</v>
      </c>
      <c r="J5688" s="819">
        <f t="shared" si="181"/>
        <v>2</v>
      </c>
      <c r="K5688" s="941"/>
    </row>
    <row r="5689" spans="1:11">
      <c r="A5689" s="15" t="s">
        <v>3870</v>
      </c>
      <c r="B5689" s="15" t="s">
        <v>2756</v>
      </c>
      <c r="C5689" s="768" t="s">
        <v>19283</v>
      </c>
      <c r="D5689" s="20" t="s">
        <v>17214</v>
      </c>
      <c r="E5689" s="826"/>
      <c r="F5689" s="800">
        <v>1</v>
      </c>
      <c r="G5689" s="819"/>
      <c r="H5689" s="774">
        <v>0</v>
      </c>
      <c r="I5689" s="819">
        <f t="shared" si="180"/>
        <v>0</v>
      </c>
      <c r="J5689" s="819">
        <f t="shared" si="181"/>
        <v>1</v>
      </c>
      <c r="K5689" s="941"/>
    </row>
    <row r="5690" spans="1:11" ht="38.25">
      <c r="A5690" s="15" t="s">
        <v>3870</v>
      </c>
      <c r="B5690" s="15" t="s">
        <v>2756</v>
      </c>
      <c r="C5690" s="768" t="s">
        <v>4054</v>
      </c>
      <c r="D5690" s="20" t="s">
        <v>17215</v>
      </c>
      <c r="E5690" s="826"/>
      <c r="F5690" s="800">
        <v>5</v>
      </c>
      <c r="G5690" s="819">
        <v>3</v>
      </c>
      <c r="H5690" s="774">
        <v>2</v>
      </c>
      <c r="I5690" s="819">
        <f t="shared" si="180"/>
        <v>3</v>
      </c>
      <c r="J5690" s="819">
        <f t="shared" si="181"/>
        <v>7</v>
      </c>
      <c r="K5690" s="941"/>
    </row>
    <row r="5691" spans="1:11" ht="38.25">
      <c r="A5691" s="15" t="s">
        <v>3870</v>
      </c>
      <c r="B5691" s="15" t="s">
        <v>2756</v>
      </c>
      <c r="C5691" s="768" t="s">
        <v>4055</v>
      </c>
      <c r="D5691" s="20" t="s">
        <v>17216</v>
      </c>
      <c r="E5691" s="826"/>
      <c r="F5691" s="800">
        <v>1</v>
      </c>
      <c r="G5691" s="819"/>
      <c r="H5691" s="774">
        <v>2</v>
      </c>
      <c r="I5691" s="819">
        <f t="shared" si="180"/>
        <v>0</v>
      </c>
      <c r="J5691" s="819">
        <f t="shared" si="181"/>
        <v>3</v>
      </c>
      <c r="K5691" s="941"/>
    </row>
    <row r="5692" spans="1:11" ht="25.5">
      <c r="A5692" s="15" t="s">
        <v>3870</v>
      </c>
      <c r="B5692" s="15" t="s">
        <v>2756</v>
      </c>
      <c r="C5692" s="768" t="s">
        <v>4056</v>
      </c>
      <c r="D5692" s="20" t="s">
        <v>17217</v>
      </c>
      <c r="E5692" s="826">
        <v>3</v>
      </c>
      <c r="F5692" s="800">
        <v>5</v>
      </c>
      <c r="G5692" s="819">
        <v>3</v>
      </c>
      <c r="H5692" s="774">
        <v>1</v>
      </c>
      <c r="I5692" s="819">
        <f t="shared" si="180"/>
        <v>6</v>
      </c>
      <c r="J5692" s="819">
        <f t="shared" si="181"/>
        <v>6</v>
      </c>
      <c r="K5692" s="941"/>
    </row>
    <row r="5693" spans="1:11">
      <c r="A5693" s="15" t="s">
        <v>3870</v>
      </c>
      <c r="B5693" s="15" t="s">
        <v>2756</v>
      </c>
      <c r="C5693" s="768" t="s">
        <v>4057</v>
      </c>
      <c r="D5693" s="20" t="s">
        <v>17218</v>
      </c>
      <c r="E5693" s="826"/>
      <c r="F5693" s="800">
        <v>1</v>
      </c>
      <c r="G5693" s="819"/>
      <c r="H5693" s="774">
        <v>1</v>
      </c>
      <c r="I5693" s="819">
        <f t="shared" si="180"/>
        <v>0</v>
      </c>
      <c r="J5693" s="819">
        <f t="shared" si="181"/>
        <v>2</v>
      </c>
      <c r="K5693" s="941"/>
    </row>
    <row r="5694" spans="1:11" ht="25.5">
      <c r="A5694" s="15" t="s">
        <v>3870</v>
      </c>
      <c r="B5694" s="15" t="s">
        <v>2756</v>
      </c>
      <c r="C5694" s="768" t="s">
        <v>3455</v>
      </c>
      <c r="D5694" s="20" t="s">
        <v>3456</v>
      </c>
      <c r="E5694" s="826"/>
      <c r="F5694" s="800">
        <v>5</v>
      </c>
      <c r="G5694" s="819">
        <v>986</v>
      </c>
      <c r="H5694" s="774">
        <v>990</v>
      </c>
      <c r="I5694" s="819">
        <f t="shared" si="180"/>
        <v>986</v>
      </c>
      <c r="J5694" s="819">
        <f t="shared" si="181"/>
        <v>995</v>
      </c>
      <c r="K5694" s="941"/>
    </row>
    <row r="5695" spans="1:11" ht="25.5">
      <c r="A5695" s="15" t="s">
        <v>3870</v>
      </c>
      <c r="B5695" s="15" t="s">
        <v>2756</v>
      </c>
      <c r="C5695" s="768" t="s">
        <v>4058</v>
      </c>
      <c r="D5695" s="20" t="s">
        <v>17219</v>
      </c>
      <c r="E5695" s="826"/>
      <c r="F5695" s="800">
        <v>1</v>
      </c>
      <c r="G5695" s="819">
        <v>1</v>
      </c>
      <c r="H5695" s="774">
        <v>1</v>
      </c>
      <c r="I5695" s="819">
        <f t="shared" si="180"/>
        <v>1</v>
      </c>
      <c r="J5695" s="819">
        <f t="shared" si="181"/>
        <v>2</v>
      </c>
      <c r="K5695" s="941"/>
    </row>
    <row r="5696" spans="1:11" ht="38.25">
      <c r="A5696" s="15" t="s">
        <v>3870</v>
      </c>
      <c r="B5696" s="15" t="s">
        <v>2756</v>
      </c>
      <c r="C5696" s="768" t="s">
        <v>4059</v>
      </c>
      <c r="D5696" s="20" t="s">
        <v>17220</v>
      </c>
      <c r="E5696" s="826"/>
      <c r="F5696" s="800">
        <v>1</v>
      </c>
      <c r="G5696" s="819"/>
      <c r="H5696" s="774">
        <v>1</v>
      </c>
      <c r="I5696" s="819">
        <f t="shared" si="180"/>
        <v>0</v>
      </c>
      <c r="J5696" s="819">
        <f t="shared" si="181"/>
        <v>2</v>
      </c>
      <c r="K5696" s="941"/>
    </row>
    <row r="5697" spans="1:11" ht="25.5">
      <c r="A5697" s="15" t="s">
        <v>3870</v>
      </c>
      <c r="B5697" s="15" t="s">
        <v>2756</v>
      </c>
      <c r="C5697" s="768" t="s">
        <v>4060</v>
      </c>
      <c r="D5697" s="20" t="s">
        <v>17221</v>
      </c>
      <c r="E5697" s="826">
        <v>4</v>
      </c>
      <c r="F5697" s="800">
        <v>20</v>
      </c>
      <c r="G5697" s="819"/>
      <c r="H5697" s="774">
        <v>1</v>
      </c>
      <c r="I5697" s="819">
        <f t="shared" si="180"/>
        <v>4</v>
      </c>
      <c r="J5697" s="819">
        <f t="shared" si="181"/>
        <v>21</v>
      </c>
      <c r="K5697" s="941"/>
    </row>
    <row r="5698" spans="1:11">
      <c r="A5698" s="15" t="s">
        <v>3870</v>
      </c>
      <c r="B5698" s="15" t="s">
        <v>2756</v>
      </c>
      <c r="C5698" s="768" t="s">
        <v>4061</v>
      </c>
      <c r="D5698" s="20" t="s">
        <v>17222</v>
      </c>
      <c r="E5698" s="826">
        <v>80</v>
      </c>
      <c r="F5698" s="800">
        <v>50</v>
      </c>
      <c r="G5698" s="819">
        <v>14</v>
      </c>
      <c r="H5698" s="774">
        <v>60</v>
      </c>
      <c r="I5698" s="819">
        <f t="shared" si="180"/>
        <v>94</v>
      </c>
      <c r="J5698" s="819">
        <f t="shared" si="181"/>
        <v>110</v>
      </c>
      <c r="K5698" s="941"/>
    </row>
    <row r="5699" spans="1:11">
      <c r="A5699" s="15" t="s">
        <v>3870</v>
      </c>
      <c r="B5699" s="15" t="s">
        <v>2756</v>
      </c>
      <c r="C5699" s="768" t="s">
        <v>4062</v>
      </c>
      <c r="D5699" s="20" t="s">
        <v>17223</v>
      </c>
      <c r="E5699" s="826">
        <v>24</v>
      </c>
      <c r="F5699" s="800">
        <v>20</v>
      </c>
      <c r="G5699" s="819">
        <v>8</v>
      </c>
      <c r="H5699" s="774">
        <v>20</v>
      </c>
      <c r="I5699" s="819">
        <f t="shared" si="180"/>
        <v>32</v>
      </c>
      <c r="J5699" s="819">
        <f t="shared" si="181"/>
        <v>40</v>
      </c>
      <c r="K5699" s="941"/>
    </row>
    <row r="5700" spans="1:11">
      <c r="A5700" s="15" t="s">
        <v>3870</v>
      </c>
      <c r="B5700" s="15" t="s">
        <v>2756</v>
      </c>
      <c r="C5700" s="768" t="s">
        <v>4063</v>
      </c>
      <c r="D5700" s="20" t="s">
        <v>17224</v>
      </c>
      <c r="E5700" s="826">
        <v>380</v>
      </c>
      <c r="F5700" s="800">
        <v>350</v>
      </c>
      <c r="G5700" s="819">
        <v>80</v>
      </c>
      <c r="H5700" s="774">
        <v>100</v>
      </c>
      <c r="I5700" s="819">
        <f t="shared" si="180"/>
        <v>460</v>
      </c>
      <c r="J5700" s="819">
        <f t="shared" si="181"/>
        <v>450</v>
      </c>
      <c r="K5700" s="941"/>
    </row>
    <row r="5701" spans="1:11">
      <c r="A5701" s="15" t="s">
        <v>3870</v>
      </c>
      <c r="B5701" s="15" t="s">
        <v>2756</v>
      </c>
      <c r="C5701" s="768" t="s">
        <v>4064</v>
      </c>
      <c r="D5701" s="20" t="s">
        <v>17225</v>
      </c>
      <c r="E5701" s="826">
        <v>38</v>
      </c>
      <c r="F5701" s="800">
        <v>25</v>
      </c>
      <c r="G5701" s="819">
        <v>24</v>
      </c>
      <c r="H5701" s="774">
        <v>20</v>
      </c>
      <c r="I5701" s="819">
        <f t="shared" si="180"/>
        <v>62</v>
      </c>
      <c r="J5701" s="819">
        <f t="shared" si="181"/>
        <v>45</v>
      </c>
      <c r="K5701" s="941"/>
    </row>
    <row r="5702" spans="1:11">
      <c r="A5702" s="15" t="s">
        <v>3870</v>
      </c>
      <c r="B5702" s="15" t="s">
        <v>2756</v>
      </c>
      <c r="C5702" s="768" t="s">
        <v>4065</v>
      </c>
      <c r="D5702" s="20" t="s">
        <v>5746</v>
      </c>
      <c r="E5702" s="826">
        <v>3</v>
      </c>
      <c r="F5702" s="800">
        <v>1</v>
      </c>
      <c r="G5702" s="819">
        <v>68</v>
      </c>
      <c r="H5702" s="774">
        <v>90</v>
      </c>
      <c r="I5702" s="819">
        <f t="shared" si="180"/>
        <v>71</v>
      </c>
      <c r="J5702" s="819">
        <f t="shared" si="181"/>
        <v>91</v>
      </c>
      <c r="K5702" s="941"/>
    </row>
    <row r="5703" spans="1:11" ht="25.5">
      <c r="A5703" s="15" t="s">
        <v>3870</v>
      </c>
      <c r="B5703" s="15" t="s">
        <v>2756</v>
      </c>
      <c r="C5703" s="768" t="s">
        <v>3034</v>
      </c>
      <c r="D5703" s="20" t="s">
        <v>3035</v>
      </c>
      <c r="E5703" s="826">
        <v>5</v>
      </c>
      <c r="F5703" s="800">
        <v>2</v>
      </c>
      <c r="G5703" s="819"/>
      <c r="H5703" s="774">
        <v>5</v>
      </c>
      <c r="I5703" s="819">
        <f t="shared" si="180"/>
        <v>5</v>
      </c>
      <c r="J5703" s="819">
        <f t="shared" si="181"/>
        <v>7</v>
      </c>
      <c r="K5703" s="941"/>
    </row>
    <row r="5704" spans="1:11" ht="38.25">
      <c r="A5704" s="15" t="s">
        <v>3870</v>
      </c>
      <c r="B5704" s="15" t="s">
        <v>2756</v>
      </c>
      <c r="C5704" s="768" t="s">
        <v>3453</v>
      </c>
      <c r="D5704" s="20" t="s">
        <v>16525</v>
      </c>
      <c r="E5704" s="826"/>
      <c r="F5704" s="800">
        <v>1</v>
      </c>
      <c r="G5704" s="819">
        <v>1</v>
      </c>
      <c r="H5704" s="774">
        <v>1</v>
      </c>
      <c r="I5704" s="819">
        <f t="shared" si="180"/>
        <v>1</v>
      </c>
      <c r="J5704" s="819">
        <f t="shared" si="181"/>
        <v>2</v>
      </c>
      <c r="K5704" s="941"/>
    </row>
    <row r="5705" spans="1:11">
      <c r="A5705" s="15" t="s">
        <v>3870</v>
      </c>
      <c r="B5705" s="15" t="s">
        <v>2756</v>
      </c>
      <c r="C5705" s="768" t="s">
        <v>4012</v>
      </c>
      <c r="D5705" s="17" t="s">
        <v>16195</v>
      </c>
      <c r="E5705" s="826"/>
      <c r="F5705" s="800">
        <v>1</v>
      </c>
      <c r="G5705" s="819">
        <v>2</v>
      </c>
      <c r="H5705" s="774">
        <v>10</v>
      </c>
      <c r="I5705" s="819">
        <f t="shared" si="180"/>
        <v>2</v>
      </c>
      <c r="J5705" s="819">
        <f t="shared" si="181"/>
        <v>11</v>
      </c>
      <c r="K5705" s="941"/>
    </row>
    <row r="5706" spans="1:11" ht="25.5">
      <c r="A5706" s="15" t="s">
        <v>3870</v>
      </c>
      <c r="B5706" s="15" t="s">
        <v>2756</v>
      </c>
      <c r="C5706" s="768" t="s">
        <v>2657</v>
      </c>
      <c r="D5706" s="20" t="s">
        <v>15515</v>
      </c>
      <c r="E5706" s="826"/>
      <c r="F5706" s="800">
        <v>1</v>
      </c>
      <c r="G5706" s="819">
        <v>9</v>
      </c>
      <c r="H5706" s="774">
        <v>10</v>
      </c>
      <c r="I5706" s="819">
        <f t="shared" si="180"/>
        <v>9</v>
      </c>
      <c r="J5706" s="819">
        <f t="shared" si="181"/>
        <v>11</v>
      </c>
      <c r="K5706" s="941"/>
    </row>
    <row r="5707" spans="1:11" ht="25.5">
      <c r="A5707" s="15" t="s">
        <v>3870</v>
      </c>
      <c r="B5707" s="15" t="s">
        <v>2756</v>
      </c>
      <c r="C5707" s="768" t="s">
        <v>4066</v>
      </c>
      <c r="D5707" s="20" t="s">
        <v>16338</v>
      </c>
      <c r="E5707" s="826"/>
      <c r="F5707" s="800">
        <v>1</v>
      </c>
      <c r="G5707" s="819"/>
      <c r="H5707" s="774">
        <v>1</v>
      </c>
      <c r="I5707" s="819">
        <f t="shared" si="180"/>
        <v>0</v>
      </c>
      <c r="J5707" s="819">
        <f t="shared" si="181"/>
        <v>2</v>
      </c>
      <c r="K5707" s="941"/>
    </row>
    <row r="5708" spans="1:11" ht="38.25">
      <c r="A5708" s="15" t="s">
        <v>3870</v>
      </c>
      <c r="B5708" s="15" t="s">
        <v>2756</v>
      </c>
      <c r="C5708" s="768" t="s">
        <v>4067</v>
      </c>
      <c r="D5708" s="20" t="s">
        <v>4967</v>
      </c>
      <c r="E5708" s="826">
        <v>548</v>
      </c>
      <c r="F5708" s="800">
        <v>520</v>
      </c>
      <c r="G5708" s="819">
        <v>51</v>
      </c>
      <c r="H5708" s="774">
        <v>80</v>
      </c>
      <c r="I5708" s="819">
        <f t="shared" si="180"/>
        <v>599</v>
      </c>
      <c r="J5708" s="819">
        <f t="shared" si="181"/>
        <v>600</v>
      </c>
      <c r="K5708" s="941"/>
    </row>
    <row r="5709" spans="1:11" ht="38.25">
      <c r="A5709" s="15" t="s">
        <v>4244</v>
      </c>
      <c r="B5709" s="15" t="s">
        <v>2464</v>
      </c>
      <c r="C5709" s="768" t="s">
        <v>2957</v>
      </c>
      <c r="D5709" s="20" t="s">
        <v>16447</v>
      </c>
      <c r="E5709" s="825"/>
      <c r="F5709" s="800">
        <v>1</v>
      </c>
      <c r="G5709" s="825"/>
      <c r="H5709" s="774">
        <v>1</v>
      </c>
      <c r="I5709" s="819">
        <f t="shared" si="180"/>
        <v>0</v>
      </c>
      <c r="J5709" s="819">
        <f t="shared" si="181"/>
        <v>2</v>
      </c>
      <c r="K5709" s="941"/>
    </row>
    <row r="5710" spans="1:11">
      <c r="A5710" s="15" t="s">
        <v>4244</v>
      </c>
      <c r="B5710" s="15" t="s">
        <v>2464</v>
      </c>
      <c r="C5710" s="768">
        <v>130300</v>
      </c>
      <c r="D5710" s="20" t="s">
        <v>20696</v>
      </c>
      <c r="E5710" s="825"/>
      <c r="F5710" s="800">
        <v>110</v>
      </c>
      <c r="G5710" s="819"/>
      <c r="H5710" s="774">
        <v>135</v>
      </c>
      <c r="I5710" s="819">
        <f t="shared" ref="I5710:I5726" si="182">E5710+G5710</f>
        <v>0</v>
      </c>
      <c r="J5710" s="819">
        <f t="shared" ref="J5710:J5726" si="183">F5710+H5710</f>
        <v>245</v>
      </c>
      <c r="K5710" s="941"/>
    </row>
    <row r="5711" spans="1:11">
      <c r="A5711" s="15" t="s">
        <v>4244</v>
      </c>
      <c r="B5711" s="15" t="s">
        <v>2464</v>
      </c>
      <c r="C5711" s="768">
        <v>130301</v>
      </c>
      <c r="D5711" s="20" t="s">
        <v>20697</v>
      </c>
      <c r="E5711" s="825"/>
      <c r="F5711" s="800">
        <v>110</v>
      </c>
      <c r="G5711" s="819"/>
      <c r="H5711" s="774">
        <v>135</v>
      </c>
      <c r="I5711" s="819">
        <f t="shared" si="182"/>
        <v>0</v>
      </c>
      <c r="J5711" s="819">
        <f t="shared" si="183"/>
        <v>245</v>
      </c>
      <c r="K5711" s="941"/>
    </row>
    <row r="5712" spans="1:11" ht="25.5">
      <c r="A5712" s="15" t="s">
        <v>4244</v>
      </c>
      <c r="B5712" s="15" t="s">
        <v>2464</v>
      </c>
      <c r="C5712" s="768">
        <v>130302</v>
      </c>
      <c r="D5712" s="20" t="s">
        <v>20698</v>
      </c>
      <c r="E5712" s="825"/>
      <c r="F5712" s="800">
        <v>110</v>
      </c>
      <c r="G5712" s="819"/>
      <c r="H5712" s="774">
        <v>135</v>
      </c>
      <c r="I5712" s="819">
        <f t="shared" si="182"/>
        <v>0</v>
      </c>
      <c r="J5712" s="819">
        <f t="shared" si="183"/>
        <v>245</v>
      </c>
      <c r="K5712" s="941"/>
    </row>
    <row r="5713" spans="1:11" ht="38.25">
      <c r="A5713" s="15" t="s">
        <v>4244</v>
      </c>
      <c r="B5713" s="15" t="s">
        <v>2464</v>
      </c>
      <c r="C5713" s="768">
        <v>130303</v>
      </c>
      <c r="D5713" s="20" t="s">
        <v>20699</v>
      </c>
      <c r="E5713" s="825"/>
      <c r="F5713" s="800">
        <v>110</v>
      </c>
      <c r="G5713" s="819"/>
      <c r="H5713" s="774">
        <v>135</v>
      </c>
      <c r="I5713" s="819">
        <f t="shared" si="182"/>
        <v>0</v>
      </c>
      <c r="J5713" s="819">
        <f t="shared" si="183"/>
        <v>245</v>
      </c>
      <c r="K5713" s="941"/>
    </row>
    <row r="5714" spans="1:11" ht="25.5">
      <c r="A5714" s="15" t="s">
        <v>4244</v>
      </c>
      <c r="B5714" s="15" t="s">
        <v>2464</v>
      </c>
      <c r="C5714" s="768">
        <v>130304</v>
      </c>
      <c r="D5714" s="20" t="s">
        <v>20700</v>
      </c>
      <c r="E5714" s="825"/>
      <c r="F5714" s="800">
        <v>110</v>
      </c>
      <c r="G5714" s="819"/>
      <c r="H5714" s="774">
        <v>135</v>
      </c>
      <c r="I5714" s="819">
        <f t="shared" si="182"/>
        <v>0</v>
      </c>
      <c r="J5714" s="819">
        <f t="shared" si="183"/>
        <v>245</v>
      </c>
      <c r="K5714" s="941"/>
    </row>
    <row r="5715" spans="1:11" ht="38.25">
      <c r="A5715" s="15" t="s">
        <v>4244</v>
      </c>
      <c r="B5715" s="15" t="s">
        <v>2464</v>
      </c>
      <c r="C5715" s="768">
        <v>130305</v>
      </c>
      <c r="D5715" s="20" t="s">
        <v>20701</v>
      </c>
      <c r="E5715" s="825"/>
      <c r="F5715" s="800">
        <v>110</v>
      </c>
      <c r="G5715" s="819"/>
      <c r="H5715" s="774">
        <v>135</v>
      </c>
      <c r="I5715" s="819">
        <f t="shared" si="182"/>
        <v>0</v>
      </c>
      <c r="J5715" s="819">
        <f t="shared" si="183"/>
        <v>245</v>
      </c>
      <c r="K5715" s="941"/>
    </row>
    <row r="5716" spans="1:11" ht="25.5">
      <c r="A5716" s="15" t="s">
        <v>4244</v>
      </c>
      <c r="B5716" s="15" t="s">
        <v>2464</v>
      </c>
      <c r="C5716" s="768">
        <v>130306</v>
      </c>
      <c r="D5716" s="20" t="s">
        <v>20702</v>
      </c>
      <c r="E5716" s="825"/>
      <c r="F5716" s="800">
        <v>110</v>
      </c>
      <c r="G5716" s="819"/>
      <c r="H5716" s="774">
        <v>135</v>
      </c>
      <c r="I5716" s="819">
        <f t="shared" si="182"/>
        <v>0</v>
      </c>
      <c r="J5716" s="819">
        <f t="shared" si="183"/>
        <v>245</v>
      </c>
      <c r="K5716" s="941"/>
    </row>
    <row r="5717" spans="1:11" ht="25.5">
      <c r="A5717" s="15" t="s">
        <v>4244</v>
      </c>
      <c r="B5717" s="15" t="s">
        <v>2464</v>
      </c>
      <c r="C5717" s="768">
        <v>130308</v>
      </c>
      <c r="D5717" s="20" t="s">
        <v>20686</v>
      </c>
      <c r="E5717" s="825"/>
      <c r="F5717" s="800">
        <v>110</v>
      </c>
      <c r="G5717" s="819"/>
      <c r="H5717" s="774">
        <v>135</v>
      </c>
      <c r="I5717" s="819">
        <f t="shared" si="182"/>
        <v>0</v>
      </c>
      <c r="J5717" s="819">
        <f t="shared" si="183"/>
        <v>245</v>
      </c>
      <c r="K5717" s="941"/>
    </row>
    <row r="5718" spans="1:11">
      <c r="A5718" s="15" t="s">
        <v>4244</v>
      </c>
      <c r="B5718" s="15" t="s">
        <v>2464</v>
      </c>
      <c r="C5718" s="768">
        <v>130309</v>
      </c>
      <c r="D5718" s="20" t="s">
        <v>20710</v>
      </c>
      <c r="E5718" s="825"/>
      <c r="F5718" s="800">
        <v>110</v>
      </c>
      <c r="G5718" s="819"/>
      <c r="H5718" s="774">
        <v>135</v>
      </c>
      <c r="I5718" s="819">
        <f t="shared" si="182"/>
        <v>0</v>
      </c>
      <c r="J5718" s="819">
        <f t="shared" si="183"/>
        <v>245</v>
      </c>
      <c r="K5718" s="941"/>
    </row>
    <row r="5719" spans="1:11">
      <c r="A5719" s="15" t="s">
        <v>4244</v>
      </c>
      <c r="B5719" s="15" t="s">
        <v>2464</v>
      </c>
      <c r="C5719" s="768">
        <v>130312</v>
      </c>
      <c r="D5719" s="20" t="s">
        <v>20703</v>
      </c>
      <c r="E5719" s="825"/>
      <c r="F5719" s="800">
        <v>110</v>
      </c>
      <c r="G5719" s="819"/>
      <c r="H5719" s="774">
        <v>135</v>
      </c>
      <c r="I5719" s="819">
        <f t="shared" si="182"/>
        <v>0</v>
      </c>
      <c r="J5719" s="819">
        <f t="shared" si="183"/>
        <v>245</v>
      </c>
      <c r="K5719" s="941"/>
    </row>
    <row r="5720" spans="1:11" ht="25.5">
      <c r="A5720" s="15" t="s">
        <v>4244</v>
      </c>
      <c r="B5720" s="15" t="s">
        <v>2464</v>
      </c>
      <c r="C5720" s="768">
        <v>130313</v>
      </c>
      <c r="D5720" s="20" t="s">
        <v>20704</v>
      </c>
      <c r="E5720" s="825"/>
      <c r="F5720" s="800">
        <v>110</v>
      </c>
      <c r="G5720" s="819"/>
      <c r="H5720" s="774">
        <v>135</v>
      </c>
      <c r="I5720" s="819">
        <f t="shared" si="182"/>
        <v>0</v>
      </c>
      <c r="J5720" s="819">
        <f t="shared" si="183"/>
        <v>245</v>
      </c>
      <c r="K5720" s="941"/>
    </row>
    <row r="5721" spans="1:11" ht="63.75">
      <c r="A5721" s="15" t="s">
        <v>4244</v>
      </c>
      <c r="B5721" s="15" t="s">
        <v>2464</v>
      </c>
      <c r="C5721" s="768">
        <v>130314</v>
      </c>
      <c r="D5721" s="20" t="s">
        <v>20705</v>
      </c>
      <c r="E5721" s="825"/>
      <c r="F5721" s="800">
        <v>110</v>
      </c>
      <c r="G5721" s="819"/>
      <c r="H5721" s="774">
        <v>135</v>
      </c>
      <c r="I5721" s="819">
        <f t="shared" si="182"/>
        <v>0</v>
      </c>
      <c r="J5721" s="819">
        <f t="shared" si="183"/>
        <v>245</v>
      </c>
      <c r="K5721" s="941"/>
    </row>
    <row r="5722" spans="1:11" ht="38.25">
      <c r="A5722" s="15" t="s">
        <v>4244</v>
      </c>
      <c r="B5722" s="15" t="s">
        <v>2464</v>
      </c>
      <c r="C5722" s="768">
        <v>130315</v>
      </c>
      <c r="D5722" s="20" t="s">
        <v>20706</v>
      </c>
      <c r="E5722" s="825"/>
      <c r="F5722" s="800">
        <v>110</v>
      </c>
      <c r="G5722" s="819"/>
      <c r="H5722" s="774">
        <v>135</v>
      </c>
      <c r="I5722" s="819">
        <f t="shared" si="182"/>
        <v>0</v>
      </c>
      <c r="J5722" s="819">
        <f t="shared" si="183"/>
        <v>245</v>
      </c>
      <c r="K5722" s="941"/>
    </row>
    <row r="5723" spans="1:11" ht="38.25">
      <c r="A5723" s="15" t="s">
        <v>4244</v>
      </c>
      <c r="B5723" s="15" t="s">
        <v>2464</v>
      </c>
      <c r="C5723" s="768">
        <v>130316</v>
      </c>
      <c r="D5723" s="20" t="s">
        <v>20707</v>
      </c>
      <c r="E5723" s="825"/>
      <c r="F5723" s="800">
        <v>110</v>
      </c>
      <c r="G5723" s="819"/>
      <c r="H5723" s="774">
        <v>135</v>
      </c>
      <c r="I5723" s="819">
        <f t="shared" si="182"/>
        <v>0</v>
      </c>
      <c r="J5723" s="819">
        <f t="shared" si="183"/>
        <v>245</v>
      </c>
      <c r="K5723" s="941"/>
    </row>
    <row r="5724" spans="1:11" ht="38.25">
      <c r="A5724" s="15" t="s">
        <v>4244</v>
      </c>
      <c r="B5724" s="15" t="s">
        <v>2464</v>
      </c>
      <c r="C5724" s="768">
        <v>130317</v>
      </c>
      <c r="D5724" s="20" t="s">
        <v>20708</v>
      </c>
      <c r="E5724" s="825"/>
      <c r="F5724" s="800">
        <v>110</v>
      </c>
      <c r="G5724" s="819"/>
      <c r="H5724" s="774">
        <v>135</v>
      </c>
      <c r="I5724" s="819">
        <f t="shared" si="182"/>
        <v>0</v>
      </c>
      <c r="J5724" s="819">
        <f t="shared" si="183"/>
        <v>245</v>
      </c>
      <c r="K5724" s="941"/>
    </row>
    <row r="5725" spans="1:11" ht="38.25">
      <c r="A5725" s="15" t="s">
        <v>4244</v>
      </c>
      <c r="B5725" s="15" t="s">
        <v>2464</v>
      </c>
      <c r="C5725" s="768">
        <v>130318</v>
      </c>
      <c r="D5725" s="20" t="s">
        <v>20711</v>
      </c>
      <c r="E5725" s="825"/>
      <c r="F5725" s="800">
        <v>110</v>
      </c>
      <c r="G5725" s="819"/>
      <c r="H5725" s="774">
        <v>135</v>
      </c>
      <c r="I5725" s="819">
        <f t="shared" si="182"/>
        <v>0</v>
      </c>
      <c r="J5725" s="819">
        <f t="shared" si="183"/>
        <v>245</v>
      </c>
      <c r="K5725" s="941"/>
    </row>
    <row r="5726" spans="1:11" ht="25.5">
      <c r="A5726" s="15" t="s">
        <v>4244</v>
      </c>
      <c r="B5726" s="15" t="s">
        <v>2464</v>
      </c>
      <c r="C5726" s="768">
        <v>130319</v>
      </c>
      <c r="D5726" s="20" t="s">
        <v>20709</v>
      </c>
      <c r="E5726" s="825"/>
      <c r="F5726" s="800">
        <v>110</v>
      </c>
      <c r="G5726" s="819"/>
      <c r="H5726" s="774">
        <v>135</v>
      </c>
      <c r="I5726" s="819">
        <f t="shared" si="182"/>
        <v>0</v>
      </c>
      <c r="J5726" s="819">
        <f t="shared" si="183"/>
        <v>245</v>
      </c>
      <c r="K5726" s="941"/>
    </row>
    <row r="5727" spans="1:11" ht="25.5">
      <c r="A5727" s="15" t="s">
        <v>4244</v>
      </c>
      <c r="B5727" s="15" t="s">
        <v>2464</v>
      </c>
      <c r="C5727" s="768">
        <v>130320</v>
      </c>
      <c r="D5727" s="20" t="s">
        <v>20687</v>
      </c>
      <c r="E5727" s="825"/>
      <c r="F5727" s="800">
        <v>110</v>
      </c>
      <c r="G5727" s="819"/>
      <c r="H5727" s="774">
        <v>135</v>
      </c>
      <c r="I5727" s="819">
        <f t="shared" si="180"/>
        <v>0</v>
      </c>
      <c r="J5727" s="819">
        <f t="shared" si="181"/>
        <v>245</v>
      </c>
      <c r="K5727" s="941"/>
    </row>
    <row r="5728" spans="1:11" ht="25.5">
      <c r="A5728" s="15" t="s">
        <v>4244</v>
      </c>
      <c r="B5728" s="15" t="s">
        <v>2464</v>
      </c>
      <c r="C5728" s="768">
        <v>130321</v>
      </c>
      <c r="D5728" s="20" t="s">
        <v>20688</v>
      </c>
      <c r="E5728" s="825"/>
      <c r="F5728" s="800">
        <v>110</v>
      </c>
      <c r="G5728" s="819"/>
      <c r="H5728" s="774">
        <v>135</v>
      </c>
      <c r="I5728" s="819">
        <f t="shared" si="180"/>
        <v>0</v>
      </c>
      <c r="J5728" s="819">
        <f t="shared" si="181"/>
        <v>245</v>
      </c>
      <c r="K5728" s="941"/>
    </row>
    <row r="5729" spans="1:11">
      <c r="A5729" s="15" t="s">
        <v>4244</v>
      </c>
      <c r="B5729" s="15" t="s">
        <v>2464</v>
      </c>
      <c r="C5729" s="768">
        <v>130322</v>
      </c>
      <c r="D5729" s="20" t="s">
        <v>20689</v>
      </c>
      <c r="E5729" s="825"/>
      <c r="F5729" s="800">
        <v>110</v>
      </c>
      <c r="G5729" s="819"/>
      <c r="H5729" s="774">
        <v>135</v>
      </c>
      <c r="I5729" s="819">
        <f t="shared" si="180"/>
        <v>0</v>
      </c>
      <c r="J5729" s="819">
        <f t="shared" si="181"/>
        <v>245</v>
      </c>
      <c r="K5729" s="941"/>
    </row>
    <row r="5730" spans="1:11">
      <c r="A5730" s="15" t="s">
        <v>4244</v>
      </c>
      <c r="B5730" s="15" t="s">
        <v>2464</v>
      </c>
      <c r="C5730" s="768" t="s">
        <v>4660</v>
      </c>
      <c r="D5730" s="20" t="s">
        <v>17226</v>
      </c>
      <c r="E5730" s="825">
        <v>17</v>
      </c>
      <c r="F5730" s="800">
        <v>1</v>
      </c>
      <c r="G5730" s="825">
        <v>1716</v>
      </c>
      <c r="H5730" s="774">
        <v>1</v>
      </c>
      <c r="I5730" s="819">
        <f t="shared" si="180"/>
        <v>1733</v>
      </c>
      <c r="J5730" s="819">
        <f t="shared" si="181"/>
        <v>2</v>
      </c>
      <c r="K5730" s="941"/>
    </row>
    <row r="5731" spans="1:11" ht="25.5">
      <c r="A5731" s="15" t="s">
        <v>4244</v>
      </c>
      <c r="B5731" s="15" t="s">
        <v>2464</v>
      </c>
      <c r="C5731" s="768" t="s">
        <v>3880</v>
      </c>
      <c r="D5731" s="20" t="s">
        <v>17124</v>
      </c>
      <c r="E5731" s="825"/>
      <c r="F5731" s="800">
        <v>1</v>
      </c>
      <c r="G5731" s="825"/>
      <c r="H5731" s="774">
        <v>900</v>
      </c>
      <c r="I5731" s="819">
        <f t="shared" si="180"/>
        <v>0</v>
      </c>
      <c r="J5731" s="819">
        <f t="shared" si="181"/>
        <v>901</v>
      </c>
      <c r="K5731" s="941"/>
    </row>
    <row r="5732" spans="1:11" ht="25.5">
      <c r="A5732" s="15" t="s">
        <v>4244</v>
      </c>
      <c r="B5732" s="15" t="s">
        <v>2464</v>
      </c>
      <c r="C5732" s="768" t="s">
        <v>4245</v>
      </c>
      <c r="D5732" s="20" t="s">
        <v>17227</v>
      </c>
      <c r="E5732" s="825"/>
      <c r="F5732" s="800">
        <v>5</v>
      </c>
      <c r="G5732" s="825">
        <v>11</v>
      </c>
      <c r="H5732" s="774">
        <v>5</v>
      </c>
      <c r="I5732" s="819">
        <f t="shared" si="180"/>
        <v>11</v>
      </c>
      <c r="J5732" s="819">
        <f t="shared" si="181"/>
        <v>10</v>
      </c>
      <c r="K5732" s="941"/>
    </row>
    <row r="5733" spans="1:11" ht="25.5">
      <c r="A5733" s="15" t="s">
        <v>4244</v>
      </c>
      <c r="B5733" s="15" t="s">
        <v>2464</v>
      </c>
      <c r="C5733" s="768" t="s">
        <v>2951</v>
      </c>
      <c r="D5733" s="20" t="s">
        <v>16965</v>
      </c>
      <c r="E5733" s="825"/>
      <c r="F5733" s="800">
        <v>1</v>
      </c>
      <c r="G5733" s="825">
        <v>2</v>
      </c>
      <c r="H5733" s="774">
        <v>10</v>
      </c>
      <c r="I5733" s="819">
        <f t="shared" si="180"/>
        <v>2</v>
      </c>
      <c r="J5733" s="819">
        <f t="shared" si="181"/>
        <v>11</v>
      </c>
      <c r="K5733" s="941"/>
    </row>
    <row r="5734" spans="1:11" ht="25.5">
      <c r="A5734" s="15" t="s">
        <v>4244</v>
      </c>
      <c r="B5734" s="15" t="s">
        <v>2464</v>
      </c>
      <c r="C5734" s="768" t="s">
        <v>2952</v>
      </c>
      <c r="D5734" s="20" t="s">
        <v>16966</v>
      </c>
      <c r="E5734" s="825">
        <v>796</v>
      </c>
      <c r="F5734" s="800">
        <v>800</v>
      </c>
      <c r="G5734" s="825">
        <v>21918</v>
      </c>
      <c r="H5734" s="774">
        <v>23500</v>
      </c>
      <c r="I5734" s="819">
        <f t="shared" si="180"/>
        <v>22714</v>
      </c>
      <c r="J5734" s="819">
        <f t="shared" si="181"/>
        <v>24300</v>
      </c>
      <c r="K5734" s="941"/>
    </row>
    <row r="5735" spans="1:11" ht="25.5">
      <c r="A5735" s="15" t="s">
        <v>4244</v>
      </c>
      <c r="B5735" s="15" t="s">
        <v>2464</v>
      </c>
      <c r="C5735" s="768" t="s">
        <v>2456</v>
      </c>
      <c r="D5735" s="20" t="s">
        <v>16803</v>
      </c>
      <c r="E5735" s="825"/>
      <c r="F5735" s="800">
        <v>1</v>
      </c>
      <c r="G5735" s="825">
        <v>45</v>
      </c>
      <c r="H5735" s="774">
        <v>25</v>
      </c>
      <c r="I5735" s="819">
        <f t="shared" ref="I5735:I5797" si="184">E5735+G5735</f>
        <v>45</v>
      </c>
      <c r="J5735" s="819">
        <f t="shared" ref="J5735:J5797" si="185">F5735+H5735</f>
        <v>26</v>
      </c>
      <c r="K5735" s="941"/>
    </row>
    <row r="5736" spans="1:11" ht="25.5">
      <c r="A5736" s="15" t="s">
        <v>4244</v>
      </c>
      <c r="B5736" s="15" t="s">
        <v>2464</v>
      </c>
      <c r="C5736" s="768" t="s">
        <v>2457</v>
      </c>
      <c r="D5736" s="20" t="s">
        <v>16804</v>
      </c>
      <c r="E5736" s="825"/>
      <c r="F5736" s="800">
        <v>1</v>
      </c>
      <c r="G5736" s="825">
        <v>130</v>
      </c>
      <c r="H5736" s="774">
        <v>150</v>
      </c>
      <c r="I5736" s="819">
        <f t="shared" si="184"/>
        <v>130</v>
      </c>
      <c r="J5736" s="819">
        <f t="shared" si="185"/>
        <v>151</v>
      </c>
      <c r="K5736" s="941"/>
    </row>
    <row r="5737" spans="1:11" ht="25.5">
      <c r="A5737" s="15" t="s">
        <v>4244</v>
      </c>
      <c r="B5737" s="15" t="s">
        <v>2464</v>
      </c>
      <c r="C5737" s="768" t="s">
        <v>4246</v>
      </c>
      <c r="D5737" s="20" t="s">
        <v>17228</v>
      </c>
      <c r="E5737" s="825"/>
      <c r="F5737" s="800">
        <v>1</v>
      </c>
      <c r="G5737" s="825"/>
      <c r="H5737" s="774">
        <v>1</v>
      </c>
      <c r="I5737" s="819">
        <f t="shared" si="184"/>
        <v>0</v>
      </c>
      <c r="J5737" s="819">
        <f t="shared" si="185"/>
        <v>2</v>
      </c>
      <c r="K5737" s="941"/>
    </row>
    <row r="5738" spans="1:11" ht="25.5">
      <c r="A5738" s="15" t="s">
        <v>4244</v>
      </c>
      <c r="B5738" s="15" t="s">
        <v>2464</v>
      </c>
      <c r="C5738" s="768" t="s">
        <v>4247</v>
      </c>
      <c r="D5738" s="20" t="s">
        <v>17229</v>
      </c>
      <c r="E5738" s="825"/>
      <c r="F5738" s="800">
        <v>1</v>
      </c>
      <c r="G5738" s="825"/>
      <c r="H5738" s="774">
        <v>18000</v>
      </c>
      <c r="I5738" s="819">
        <f t="shared" si="184"/>
        <v>0</v>
      </c>
      <c r="J5738" s="819">
        <f t="shared" si="185"/>
        <v>18001</v>
      </c>
      <c r="K5738" s="941"/>
    </row>
    <row r="5739" spans="1:11" ht="25.5">
      <c r="A5739" s="15" t="s">
        <v>4244</v>
      </c>
      <c r="B5739" s="15" t="s">
        <v>2464</v>
      </c>
      <c r="C5739" s="768" t="s">
        <v>2458</v>
      </c>
      <c r="D5739" s="20" t="s">
        <v>16805</v>
      </c>
      <c r="E5739" s="825">
        <v>39</v>
      </c>
      <c r="F5739" s="800">
        <v>25</v>
      </c>
      <c r="G5739" s="825">
        <v>19043</v>
      </c>
      <c r="H5739" s="774">
        <v>19400</v>
      </c>
      <c r="I5739" s="819">
        <f t="shared" si="184"/>
        <v>19082</v>
      </c>
      <c r="J5739" s="819">
        <f t="shared" si="185"/>
        <v>19425</v>
      </c>
      <c r="K5739" s="941"/>
    </row>
    <row r="5740" spans="1:11">
      <c r="A5740" s="15" t="s">
        <v>4244</v>
      </c>
      <c r="B5740" s="15" t="s">
        <v>2464</v>
      </c>
      <c r="C5740" s="768" t="s">
        <v>4248</v>
      </c>
      <c r="D5740" s="20" t="s">
        <v>17230</v>
      </c>
      <c r="E5740" s="825"/>
      <c r="F5740" s="800">
        <v>1</v>
      </c>
      <c r="G5740" s="825"/>
      <c r="H5740" s="774">
        <v>1</v>
      </c>
      <c r="I5740" s="819">
        <f t="shared" si="184"/>
        <v>0</v>
      </c>
      <c r="J5740" s="819">
        <f t="shared" si="185"/>
        <v>2</v>
      </c>
      <c r="K5740" s="941"/>
    </row>
    <row r="5741" spans="1:11" ht="25.5">
      <c r="A5741" s="15" t="s">
        <v>4244</v>
      </c>
      <c r="B5741" s="15" t="s">
        <v>2464</v>
      </c>
      <c r="C5741" s="768" t="s">
        <v>2459</v>
      </c>
      <c r="D5741" s="20" t="s">
        <v>4823</v>
      </c>
      <c r="E5741" s="825"/>
      <c r="F5741" s="800">
        <v>1</v>
      </c>
      <c r="G5741" s="825"/>
      <c r="H5741" s="774">
        <v>1</v>
      </c>
      <c r="I5741" s="819">
        <f t="shared" si="184"/>
        <v>0</v>
      </c>
      <c r="J5741" s="819">
        <f t="shared" si="185"/>
        <v>2</v>
      </c>
      <c r="K5741" s="941"/>
    </row>
    <row r="5742" spans="1:11">
      <c r="A5742" s="15" t="s">
        <v>4244</v>
      </c>
      <c r="B5742" s="15" t="s">
        <v>2464</v>
      </c>
      <c r="C5742" s="768" t="s">
        <v>4249</v>
      </c>
      <c r="D5742" s="20" t="s">
        <v>17231</v>
      </c>
      <c r="E5742" s="825">
        <v>5</v>
      </c>
      <c r="F5742" s="800">
        <v>10</v>
      </c>
      <c r="G5742" s="825"/>
      <c r="H5742" s="774">
        <v>1</v>
      </c>
      <c r="I5742" s="819">
        <f t="shared" si="184"/>
        <v>5</v>
      </c>
      <c r="J5742" s="819">
        <f t="shared" si="185"/>
        <v>11</v>
      </c>
      <c r="K5742" s="941"/>
    </row>
    <row r="5743" spans="1:11">
      <c r="A5743" s="15" t="s">
        <v>4244</v>
      </c>
      <c r="B5743" s="15" t="s">
        <v>2464</v>
      </c>
      <c r="C5743" s="768" t="s">
        <v>4250</v>
      </c>
      <c r="D5743" s="20" t="s">
        <v>4859</v>
      </c>
      <c r="E5743" s="825">
        <v>7792</v>
      </c>
      <c r="F5743" s="800">
        <v>7890</v>
      </c>
      <c r="G5743" s="825">
        <v>15633</v>
      </c>
      <c r="H5743" s="774">
        <v>17400</v>
      </c>
      <c r="I5743" s="819">
        <f t="shared" si="184"/>
        <v>23425</v>
      </c>
      <c r="J5743" s="819">
        <f t="shared" si="185"/>
        <v>25290</v>
      </c>
      <c r="K5743" s="941"/>
    </row>
    <row r="5744" spans="1:11">
      <c r="A5744" s="15" t="s">
        <v>4244</v>
      </c>
      <c r="B5744" s="15" t="s">
        <v>2464</v>
      </c>
      <c r="C5744" s="768" t="s">
        <v>4251</v>
      </c>
      <c r="D5744" s="20" t="s">
        <v>17232</v>
      </c>
      <c r="E5744" s="825"/>
      <c r="F5744" s="800">
        <v>1</v>
      </c>
      <c r="G5744" s="825">
        <v>139</v>
      </c>
      <c r="H5744" s="774">
        <v>200</v>
      </c>
      <c r="I5744" s="819">
        <f t="shared" si="184"/>
        <v>139</v>
      </c>
      <c r="J5744" s="819">
        <f t="shared" si="185"/>
        <v>201</v>
      </c>
      <c r="K5744" s="941"/>
    </row>
    <row r="5745" spans="1:11">
      <c r="A5745" s="15" t="s">
        <v>4244</v>
      </c>
      <c r="B5745" s="15" t="s">
        <v>2464</v>
      </c>
      <c r="C5745" s="768" t="s">
        <v>4252</v>
      </c>
      <c r="D5745" s="20" t="s">
        <v>17233</v>
      </c>
      <c r="E5745" s="825">
        <v>370</v>
      </c>
      <c r="F5745" s="800">
        <v>300</v>
      </c>
      <c r="G5745" s="825">
        <v>6</v>
      </c>
      <c r="H5745" s="774">
        <v>5</v>
      </c>
      <c r="I5745" s="819">
        <f t="shared" si="184"/>
        <v>376</v>
      </c>
      <c r="J5745" s="819">
        <f t="shared" si="185"/>
        <v>305</v>
      </c>
      <c r="K5745" s="941"/>
    </row>
    <row r="5746" spans="1:11">
      <c r="A5746" s="15" t="s">
        <v>4244</v>
      </c>
      <c r="B5746" s="15" t="s">
        <v>2464</v>
      </c>
      <c r="C5746" s="768" t="s">
        <v>4253</v>
      </c>
      <c r="D5746" s="20" t="s">
        <v>17234</v>
      </c>
      <c r="E5746" s="825"/>
      <c r="F5746" s="800">
        <v>1</v>
      </c>
      <c r="G5746" s="825">
        <v>10</v>
      </c>
      <c r="H5746" s="774">
        <v>20</v>
      </c>
      <c r="I5746" s="819">
        <f t="shared" si="184"/>
        <v>10</v>
      </c>
      <c r="J5746" s="819">
        <f t="shared" si="185"/>
        <v>21</v>
      </c>
      <c r="K5746" s="941"/>
    </row>
    <row r="5747" spans="1:11">
      <c r="A5747" s="15" t="s">
        <v>4244</v>
      </c>
      <c r="B5747" s="15" t="s">
        <v>2464</v>
      </c>
      <c r="C5747" s="768" t="s">
        <v>4254</v>
      </c>
      <c r="D5747" s="20" t="s">
        <v>17235</v>
      </c>
      <c r="E5747" s="825"/>
      <c r="F5747" s="800">
        <v>1</v>
      </c>
      <c r="G5747" s="825">
        <v>10</v>
      </c>
      <c r="H5747" s="774">
        <v>30</v>
      </c>
      <c r="I5747" s="819">
        <f t="shared" si="184"/>
        <v>10</v>
      </c>
      <c r="J5747" s="819">
        <f t="shared" si="185"/>
        <v>31</v>
      </c>
      <c r="K5747" s="941"/>
    </row>
    <row r="5748" spans="1:11" ht="25.5">
      <c r="A5748" s="15" t="s">
        <v>4244</v>
      </c>
      <c r="B5748" s="15" t="s">
        <v>2464</v>
      </c>
      <c r="C5748" s="768" t="s">
        <v>4255</v>
      </c>
      <c r="D5748" s="20" t="s">
        <v>17236</v>
      </c>
      <c r="E5748" s="825"/>
      <c r="F5748" s="800">
        <v>1</v>
      </c>
      <c r="G5748" s="825">
        <v>959</v>
      </c>
      <c r="H5748" s="774">
        <v>1060</v>
      </c>
      <c r="I5748" s="819">
        <f t="shared" si="184"/>
        <v>959</v>
      </c>
      <c r="J5748" s="819">
        <f t="shared" si="185"/>
        <v>1061</v>
      </c>
      <c r="K5748" s="941"/>
    </row>
    <row r="5749" spans="1:11" ht="25.5">
      <c r="A5749" s="15" t="s">
        <v>4244</v>
      </c>
      <c r="B5749" s="15" t="s">
        <v>2464</v>
      </c>
      <c r="C5749" s="768" t="s">
        <v>4256</v>
      </c>
      <c r="D5749" s="20" t="s">
        <v>17237</v>
      </c>
      <c r="E5749" s="825"/>
      <c r="F5749" s="800">
        <v>1</v>
      </c>
      <c r="G5749" s="825">
        <v>122</v>
      </c>
      <c r="H5749" s="774">
        <v>105</v>
      </c>
      <c r="I5749" s="819">
        <f t="shared" si="184"/>
        <v>122</v>
      </c>
      <c r="J5749" s="819">
        <f t="shared" si="185"/>
        <v>106</v>
      </c>
      <c r="K5749" s="941"/>
    </row>
    <row r="5750" spans="1:11">
      <c r="A5750" s="15" t="s">
        <v>4244</v>
      </c>
      <c r="B5750" s="15" t="s">
        <v>2464</v>
      </c>
      <c r="C5750" s="768" t="s">
        <v>4257</v>
      </c>
      <c r="D5750" s="20" t="s">
        <v>17238</v>
      </c>
      <c r="E5750" s="825"/>
      <c r="F5750" s="800">
        <v>1</v>
      </c>
      <c r="G5750" s="825">
        <v>204</v>
      </c>
      <c r="H5750" s="774">
        <v>260</v>
      </c>
      <c r="I5750" s="819">
        <f t="shared" si="184"/>
        <v>204</v>
      </c>
      <c r="J5750" s="819">
        <f t="shared" si="185"/>
        <v>261</v>
      </c>
      <c r="K5750" s="941"/>
    </row>
    <row r="5751" spans="1:11">
      <c r="A5751" s="15" t="s">
        <v>4244</v>
      </c>
      <c r="B5751" s="15" t="s">
        <v>2464</v>
      </c>
      <c r="C5751" s="768" t="s">
        <v>4258</v>
      </c>
      <c r="D5751" s="20" t="s">
        <v>17239</v>
      </c>
      <c r="E5751" s="825"/>
      <c r="F5751" s="800">
        <v>1</v>
      </c>
      <c r="G5751" s="825">
        <v>48</v>
      </c>
      <c r="H5751" s="774">
        <v>50</v>
      </c>
      <c r="I5751" s="819">
        <f t="shared" si="184"/>
        <v>48</v>
      </c>
      <c r="J5751" s="819">
        <f t="shared" si="185"/>
        <v>51</v>
      </c>
      <c r="K5751" s="941"/>
    </row>
    <row r="5752" spans="1:11">
      <c r="A5752" s="15" t="s">
        <v>4244</v>
      </c>
      <c r="B5752" s="15" t="s">
        <v>2464</v>
      </c>
      <c r="C5752" s="768" t="s">
        <v>4259</v>
      </c>
      <c r="D5752" s="20" t="s">
        <v>17240</v>
      </c>
      <c r="E5752" s="825">
        <v>2</v>
      </c>
      <c r="F5752" s="800">
        <v>30</v>
      </c>
      <c r="G5752" s="825"/>
      <c r="H5752" s="774">
        <v>1</v>
      </c>
      <c r="I5752" s="819">
        <f t="shared" si="184"/>
        <v>2</v>
      </c>
      <c r="J5752" s="819">
        <f t="shared" si="185"/>
        <v>31</v>
      </c>
      <c r="K5752" s="941"/>
    </row>
    <row r="5753" spans="1:11">
      <c r="A5753" s="15" t="s">
        <v>4244</v>
      </c>
      <c r="B5753" s="15" t="s">
        <v>2464</v>
      </c>
      <c r="C5753" s="768" t="s">
        <v>4260</v>
      </c>
      <c r="D5753" s="20" t="s">
        <v>17241</v>
      </c>
      <c r="E5753" s="825">
        <v>356</v>
      </c>
      <c r="F5753" s="800">
        <v>300</v>
      </c>
      <c r="G5753" s="825">
        <v>6</v>
      </c>
      <c r="H5753" s="774">
        <v>5</v>
      </c>
      <c r="I5753" s="819">
        <f t="shared" si="184"/>
        <v>362</v>
      </c>
      <c r="J5753" s="819">
        <f t="shared" si="185"/>
        <v>305</v>
      </c>
      <c r="K5753" s="941"/>
    </row>
    <row r="5754" spans="1:11" ht="25.5">
      <c r="A5754" s="15" t="s">
        <v>4244</v>
      </c>
      <c r="B5754" s="15" t="s">
        <v>2464</v>
      </c>
      <c r="C5754" s="768" t="s">
        <v>4261</v>
      </c>
      <c r="D5754" s="20" t="s">
        <v>17242</v>
      </c>
      <c r="E5754" s="825"/>
      <c r="F5754" s="800">
        <v>1</v>
      </c>
      <c r="G5754" s="825">
        <v>7274</v>
      </c>
      <c r="H5754" s="774">
        <v>8370</v>
      </c>
      <c r="I5754" s="819">
        <f t="shared" si="184"/>
        <v>7274</v>
      </c>
      <c r="J5754" s="819">
        <f t="shared" si="185"/>
        <v>8371</v>
      </c>
      <c r="K5754" s="941"/>
    </row>
    <row r="5755" spans="1:11">
      <c r="A5755" s="15" t="s">
        <v>4244</v>
      </c>
      <c r="B5755" s="15" t="s">
        <v>2464</v>
      </c>
      <c r="C5755" s="768" t="s">
        <v>4262</v>
      </c>
      <c r="D5755" s="20" t="s">
        <v>17243</v>
      </c>
      <c r="E5755" s="825"/>
      <c r="F5755" s="800">
        <v>1</v>
      </c>
      <c r="G5755" s="825"/>
      <c r="H5755" s="774">
        <v>5850</v>
      </c>
      <c r="I5755" s="819">
        <f t="shared" si="184"/>
        <v>0</v>
      </c>
      <c r="J5755" s="819">
        <f t="shared" si="185"/>
        <v>5851</v>
      </c>
      <c r="K5755" s="941"/>
    </row>
    <row r="5756" spans="1:11">
      <c r="A5756" s="15" t="s">
        <v>4244</v>
      </c>
      <c r="B5756" s="15" t="s">
        <v>2464</v>
      </c>
      <c r="C5756" s="768" t="s">
        <v>2962</v>
      </c>
      <c r="D5756" s="20" t="s">
        <v>16968</v>
      </c>
      <c r="E5756" s="825"/>
      <c r="F5756" s="800">
        <v>1</v>
      </c>
      <c r="G5756" s="825"/>
      <c r="H5756" s="774">
        <v>1</v>
      </c>
      <c r="I5756" s="819">
        <f t="shared" si="184"/>
        <v>0</v>
      </c>
      <c r="J5756" s="819">
        <f t="shared" si="185"/>
        <v>2</v>
      </c>
      <c r="K5756" s="941"/>
    </row>
    <row r="5757" spans="1:11">
      <c r="A5757" s="15" t="s">
        <v>4244</v>
      </c>
      <c r="B5757" s="15" t="s">
        <v>2464</v>
      </c>
      <c r="C5757" s="768" t="s">
        <v>4263</v>
      </c>
      <c r="D5757" s="20" t="s">
        <v>17244</v>
      </c>
      <c r="E5757" s="825"/>
      <c r="F5757" s="800">
        <v>0</v>
      </c>
      <c r="G5757" s="825"/>
      <c r="H5757" s="774">
        <v>18120</v>
      </c>
      <c r="I5757" s="819">
        <f t="shared" si="184"/>
        <v>0</v>
      </c>
      <c r="J5757" s="819">
        <f t="shared" si="185"/>
        <v>18120</v>
      </c>
      <c r="K5757" s="941"/>
    </row>
    <row r="5758" spans="1:11" ht="51">
      <c r="A5758" s="15" t="s">
        <v>4244</v>
      </c>
      <c r="B5758" s="15" t="s">
        <v>2624</v>
      </c>
      <c r="C5758" s="768" t="s">
        <v>4264</v>
      </c>
      <c r="D5758" s="20" t="s">
        <v>17245</v>
      </c>
      <c r="E5758" s="825"/>
      <c r="F5758" s="800">
        <v>1</v>
      </c>
      <c r="G5758" s="825">
        <v>380</v>
      </c>
      <c r="H5758" s="774">
        <v>430</v>
      </c>
      <c r="I5758" s="819">
        <f t="shared" si="184"/>
        <v>380</v>
      </c>
      <c r="J5758" s="819">
        <f t="shared" si="185"/>
        <v>431</v>
      </c>
      <c r="K5758" s="941"/>
    </row>
    <row r="5759" spans="1:11" ht="63.75">
      <c r="A5759" s="15" t="s">
        <v>4244</v>
      </c>
      <c r="B5759" s="15" t="s">
        <v>2624</v>
      </c>
      <c r="C5759" s="768" t="s">
        <v>4265</v>
      </c>
      <c r="D5759" s="20" t="s">
        <v>17246</v>
      </c>
      <c r="E5759" s="825"/>
      <c r="F5759" s="800">
        <v>5</v>
      </c>
      <c r="G5759" s="825">
        <v>564</v>
      </c>
      <c r="H5759" s="774">
        <v>580</v>
      </c>
      <c r="I5759" s="819">
        <f t="shared" si="184"/>
        <v>564</v>
      </c>
      <c r="J5759" s="819">
        <f t="shared" si="185"/>
        <v>585</v>
      </c>
      <c r="K5759" s="941"/>
    </row>
    <row r="5760" spans="1:11" ht="63.75">
      <c r="A5760" s="15" t="s">
        <v>4244</v>
      </c>
      <c r="B5760" s="15" t="s">
        <v>2624</v>
      </c>
      <c r="C5760" s="768" t="s">
        <v>4266</v>
      </c>
      <c r="D5760" s="20" t="s">
        <v>17247</v>
      </c>
      <c r="E5760" s="825"/>
      <c r="F5760" s="800">
        <v>1</v>
      </c>
      <c r="G5760" s="825"/>
      <c r="H5760" s="774">
        <v>5</v>
      </c>
      <c r="I5760" s="819">
        <f t="shared" si="184"/>
        <v>0</v>
      </c>
      <c r="J5760" s="819">
        <f t="shared" si="185"/>
        <v>6</v>
      </c>
      <c r="K5760" s="941"/>
    </row>
    <row r="5761" spans="1:11" ht="38.25">
      <c r="A5761" s="15" t="s">
        <v>4244</v>
      </c>
      <c r="B5761" s="15" t="s">
        <v>2624</v>
      </c>
      <c r="C5761" s="768" t="s">
        <v>4267</v>
      </c>
      <c r="D5761" s="20" t="s">
        <v>17248</v>
      </c>
      <c r="E5761" s="825"/>
      <c r="F5761" s="800">
        <v>1</v>
      </c>
      <c r="G5761" s="825">
        <v>8</v>
      </c>
      <c r="H5761" s="774">
        <v>20</v>
      </c>
      <c r="I5761" s="819">
        <f t="shared" si="184"/>
        <v>8</v>
      </c>
      <c r="J5761" s="819">
        <f t="shared" si="185"/>
        <v>21</v>
      </c>
      <c r="K5761" s="941"/>
    </row>
    <row r="5762" spans="1:11">
      <c r="A5762" s="15" t="s">
        <v>4244</v>
      </c>
      <c r="B5762" s="15" t="s">
        <v>2624</v>
      </c>
      <c r="C5762" s="768" t="s">
        <v>4268</v>
      </c>
      <c r="D5762" s="20" t="s">
        <v>4269</v>
      </c>
      <c r="E5762" s="825"/>
      <c r="F5762" s="800">
        <v>1</v>
      </c>
      <c r="G5762" s="825"/>
      <c r="H5762" s="774">
        <v>5</v>
      </c>
      <c r="I5762" s="819">
        <f t="shared" si="184"/>
        <v>0</v>
      </c>
      <c r="J5762" s="819">
        <f t="shared" si="185"/>
        <v>6</v>
      </c>
      <c r="K5762" s="941"/>
    </row>
    <row r="5763" spans="1:11">
      <c r="A5763" s="15" t="s">
        <v>4244</v>
      </c>
      <c r="B5763" s="15" t="s">
        <v>2624</v>
      </c>
      <c r="C5763" s="768" t="s">
        <v>3448</v>
      </c>
      <c r="D5763" s="20" t="s">
        <v>16808</v>
      </c>
      <c r="E5763" s="825"/>
      <c r="F5763" s="800">
        <v>1</v>
      </c>
      <c r="G5763" s="825"/>
      <c r="H5763" s="774">
        <v>5</v>
      </c>
      <c r="I5763" s="819">
        <f t="shared" si="184"/>
        <v>0</v>
      </c>
      <c r="J5763" s="819">
        <f t="shared" si="185"/>
        <v>6</v>
      </c>
      <c r="K5763" s="941"/>
    </row>
    <row r="5764" spans="1:11">
      <c r="A5764" s="15" t="s">
        <v>4244</v>
      </c>
      <c r="B5764" s="15" t="s">
        <v>2624</v>
      </c>
      <c r="C5764" s="768" t="s">
        <v>2476</v>
      </c>
      <c r="D5764" s="20" t="s">
        <v>16809</v>
      </c>
      <c r="E5764" s="825"/>
      <c r="F5764" s="800">
        <v>1</v>
      </c>
      <c r="G5764" s="825">
        <v>658</v>
      </c>
      <c r="H5764" s="774">
        <v>480</v>
      </c>
      <c r="I5764" s="819">
        <f t="shared" si="184"/>
        <v>658</v>
      </c>
      <c r="J5764" s="819">
        <f t="shared" si="185"/>
        <v>481</v>
      </c>
      <c r="K5764" s="941"/>
    </row>
    <row r="5765" spans="1:11">
      <c r="A5765" s="15" t="s">
        <v>4244</v>
      </c>
      <c r="B5765" s="15" t="s">
        <v>2624</v>
      </c>
      <c r="C5765" s="768" t="s">
        <v>2477</v>
      </c>
      <c r="D5765" s="20" t="s">
        <v>16810</v>
      </c>
      <c r="E5765" s="825"/>
      <c r="F5765" s="800">
        <v>1</v>
      </c>
      <c r="G5765" s="825">
        <v>4</v>
      </c>
      <c r="H5765" s="774">
        <v>35</v>
      </c>
      <c r="I5765" s="819">
        <f t="shared" si="184"/>
        <v>4</v>
      </c>
      <c r="J5765" s="819">
        <f t="shared" si="185"/>
        <v>36</v>
      </c>
      <c r="K5765" s="941"/>
    </row>
    <row r="5766" spans="1:11" ht="38.25">
      <c r="A5766" s="15" t="s">
        <v>4244</v>
      </c>
      <c r="B5766" s="15" t="s">
        <v>2624</v>
      </c>
      <c r="C5766" s="768" t="s">
        <v>4270</v>
      </c>
      <c r="D5766" s="20" t="s">
        <v>17249</v>
      </c>
      <c r="E5766" s="825"/>
      <c r="F5766" s="800">
        <v>1</v>
      </c>
      <c r="G5766" s="825">
        <v>17</v>
      </c>
      <c r="H5766" s="774">
        <v>25</v>
      </c>
      <c r="I5766" s="819">
        <f t="shared" si="184"/>
        <v>17</v>
      </c>
      <c r="J5766" s="819">
        <f t="shared" si="185"/>
        <v>26</v>
      </c>
      <c r="K5766" s="941"/>
    </row>
    <row r="5767" spans="1:11" ht="38.25">
      <c r="A5767" s="15" t="s">
        <v>4244</v>
      </c>
      <c r="B5767" s="15" t="s">
        <v>2624</v>
      </c>
      <c r="C5767" s="768" t="s">
        <v>4271</v>
      </c>
      <c r="D5767" s="20" t="s">
        <v>17250</v>
      </c>
      <c r="E5767" s="825"/>
      <c r="F5767" s="800">
        <v>5</v>
      </c>
      <c r="G5767" s="825">
        <v>2686</v>
      </c>
      <c r="H5767" s="774">
        <v>2800</v>
      </c>
      <c r="I5767" s="819">
        <f t="shared" si="184"/>
        <v>2686</v>
      </c>
      <c r="J5767" s="819">
        <f t="shared" si="185"/>
        <v>2805</v>
      </c>
      <c r="K5767" s="941"/>
    </row>
    <row r="5768" spans="1:11">
      <c r="A5768" s="15" t="s">
        <v>4244</v>
      </c>
      <c r="B5768" s="15" t="s">
        <v>2624</v>
      </c>
      <c r="C5768" s="768" t="s">
        <v>4272</v>
      </c>
      <c r="D5768" s="20" t="s">
        <v>17251</v>
      </c>
      <c r="E5768" s="825"/>
      <c r="F5768" s="800">
        <v>1</v>
      </c>
      <c r="G5768" s="825">
        <v>1</v>
      </c>
      <c r="H5768" s="774">
        <v>1</v>
      </c>
      <c r="I5768" s="819">
        <f t="shared" si="184"/>
        <v>1</v>
      </c>
      <c r="J5768" s="819">
        <f t="shared" si="185"/>
        <v>2</v>
      </c>
      <c r="K5768" s="941"/>
    </row>
    <row r="5769" spans="1:11" ht="25.5">
      <c r="A5769" s="15" t="s">
        <v>4244</v>
      </c>
      <c r="B5769" s="15" t="s">
        <v>2624</v>
      </c>
      <c r="C5769" s="768" t="s">
        <v>4273</v>
      </c>
      <c r="D5769" s="20" t="s">
        <v>17252</v>
      </c>
      <c r="E5769" s="825"/>
      <c r="F5769" s="800">
        <v>1</v>
      </c>
      <c r="G5769" s="825">
        <v>411</v>
      </c>
      <c r="H5769" s="774">
        <v>500</v>
      </c>
      <c r="I5769" s="819">
        <f t="shared" si="184"/>
        <v>411</v>
      </c>
      <c r="J5769" s="819">
        <f t="shared" si="185"/>
        <v>501</v>
      </c>
      <c r="K5769" s="941"/>
    </row>
    <row r="5770" spans="1:11" ht="25.5">
      <c r="A5770" s="15" t="s">
        <v>4244</v>
      </c>
      <c r="B5770" s="15" t="s">
        <v>2624</v>
      </c>
      <c r="C5770" s="768" t="s">
        <v>4274</v>
      </c>
      <c r="D5770" s="20" t="s">
        <v>17253</v>
      </c>
      <c r="E5770" s="825"/>
      <c r="F5770" s="800">
        <v>1</v>
      </c>
      <c r="G5770" s="825"/>
      <c r="H5770" s="774">
        <v>1</v>
      </c>
      <c r="I5770" s="819">
        <f t="shared" si="184"/>
        <v>0</v>
      </c>
      <c r="J5770" s="819">
        <f t="shared" si="185"/>
        <v>2</v>
      </c>
      <c r="K5770" s="941"/>
    </row>
    <row r="5771" spans="1:11" ht="25.5">
      <c r="A5771" s="15" t="s">
        <v>4244</v>
      </c>
      <c r="B5771" s="15" t="s">
        <v>2624</v>
      </c>
      <c r="C5771" s="768" t="s">
        <v>4275</v>
      </c>
      <c r="D5771" s="20" t="s">
        <v>17254</v>
      </c>
      <c r="E5771" s="825"/>
      <c r="F5771" s="800">
        <v>1</v>
      </c>
      <c r="G5771" s="825">
        <v>714</v>
      </c>
      <c r="H5771" s="774">
        <v>850</v>
      </c>
      <c r="I5771" s="819">
        <f t="shared" si="184"/>
        <v>714</v>
      </c>
      <c r="J5771" s="819">
        <f t="shared" si="185"/>
        <v>851</v>
      </c>
      <c r="K5771" s="941"/>
    </row>
    <row r="5772" spans="1:11" ht="25.5">
      <c r="A5772" s="15" t="s">
        <v>4244</v>
      </c>
      <c r="B5772" s="15" t="s">
        <v>2624</v>
      </c>
      <c r="C5772" s="768" t="s">
        <v>4276</v>
      </c>
      <c r="D5772" s="20" t="s">
        <v>17255</v>
      </c>
      <c r="E5772" s="825"/>
      <c r="F5772" s="800">
        <v>1</v>
      </c>
      <c r="G5772" s="825"/>
      <c r="H5772" s="774">
        <v>1400</v>
      </c>
      <c r="I5772" s="819">
        <f t="shared" si="184"/>
        <v>0</v>
      </c>
      <c r="J5772" s="819">
        <f t="shared" si="185"/>
        <v>1401</v>
      </c>
      <c r="K5772" s="941"/>
    </row>
    <row r="5773" spans="1:11" ht="25.5">
      <c r="A5773" s="15" t="s">
        <v>4244</v>
      </c>
      <c r="B5773" s="15" t="s">
        <v>2624</v>
      </c>
      <c r="C5773" s="768" t="s">
        <v>2503</v>
      </c>
      <c r="D5773" s="20" t="s">
        <v>16832</v>
      </c>
      <c r="E5773" s="825"/>
      <c r="F5773" s="800">
        <v>1</v>
      </c>
      <c r="G5773" s="825">
        <v>99</v>
      </c>
      <c r="H5773" s="774">
        <v>140</v>
      </c>
      <c r="I5773" s="819">
        <f t="shared" si="184"/>
        <v>99</v>
      </c>
      <c r="J5773" s="819">
        <f t="shared" si="185"/>
        <v>141</v>
      </c>
      <c r="K5773" s="941"/>
    </row>
    <row r="5774" spans="1:11">
      <c r="A5774" s="15" t="s">
        <v>4244</v>
      </c>
      <c r="B5774" s="15" t="s">
        <v>2624</v>
      </c>
      <c r="C5774" s="768" t="s">
        <v>4277</v>
      </c>
      <c r="D5774" s="20" t="s">
        <v>4891</v>
      </c>
      <c r="E5774" s="825"/>
      <c r="F5774" s="800">
        <v>1</v>
      </c>
      <c r="G5774" s="825">
        <v>316</v>
      </c>
      <c r="H5774" s="774">
        <v>510</v>
      </c>
      <c r="I5774" s="819">
        <f t="shared" si="184"/>
        <v>316</v>
      </c>
      <c r="J5774" s="819">
        <f t="shared" si="185"/>
        <v>511</v>
      </c>
      <c r="K5774" s="941"/>
    </row>
    <row r="5775" spans="1:11">
      <c r="A5775" s="15" t="s">
        <v>4244</v>
      </c>
      <c r="B5775" s="15" t="s">
        <v>2624</v>
      </c>
      <c r="C5775" s="768" t="s">
        <v>4278</v>
      </c>
      <c r="D5775" s="20" t="s">
        <v>17256</v>
      </c>
      <c r="E5775" s="825">
        <v>4</v>
      </c>
      <c r="F5775" s="800">
        <v>5</v>
      </c>
      <c r="G5775" s="825">
        <v>100</v>
      </c>
      <c r="H5775" s="774">
        <v>100</v>
      </c>
      <c r="I5775" s="819">
        <f t="shared" si="184"/>
        <v>104</v>
      </c>
      <c r="J5775" s="819">
        <f t="shared" si="185"/>
        <v>105</v>
      </c>
      <c r="K5775" s="941"/>
    </row>
    <row r="5776" spans="1:11">
      <c r="A5776" s="15" t="s">
        <v>4244</v>
      </c>
      <c r="B5776" s="15" t="s">
        <v>2624</v>
      </c>
      <c r="C5776" s="768" t="s">
        <v>3450</v>
      </c>
      <c r="D5776" s="20" t="s">
        <v>3451</v>
      </c>
      <c r="E5776" s="825"/>
      <c r="F5776" s="800">
        <v>1</v>
      </c>
      <c r="G5776" s="825"/>
      <c r="H5776" s="774">
        <v>1</v>
      </c>
      <c r="I5776" s="819">
        <f t="shared" si="184"/>
        <v>0</v>
      </c>
      <c r="J5776" s="819">
        <f t="shared" si="185"/>
        <v>2</v>
      </c>
      <c r="K5776" s="941"/>
    </row>
    <row r="5777" spans="1:11" ht="25.5">
      <c r="A5777" s="15" t="s">
        <v>4244</v>
      </c>
      <c r="B5777" s="15" t="s">
        <v>2624</v>
      </c>
      <c r="C5777" s="768" t="s">
        <v>4279</v>
      </c>
      <c r="D5777" s="20" t="s">
        <v>17257</v>
      </c>
      <c r="E5777" s="825"/>
      <c r="F5777" s="800">
        <v>1</v>
      </c>
      <c r="G5777" s="825"/>
      <c r="H5777" s="774">
        <v>1</v>
      </c>
      <c r="I5777" s="819">
        <f t="shared" si="184"/>
        <v>0</v>
      </c>
      <c r="J5777" s="819">
        <f t="shared" si="185"/>
        <v>2</v>
      </c>
      <c r="K5777" s="941"/>
    </row>
    <row r="5778" spans="1:11" ht="25.5">
      <c r="A5778" s="15" t="s">
        <v>4244</v>
      </c>
      <c r="B5778" s="15" t="s">
        <v>2624</v>
      </c>
      <c r="C5778" s="768" t="s">
        <v>2987</v>
      </c>
      <c r="D5778" s="20" t="s">
        <v>2988</v>
      </c>
      <c r="E5778" s="825"/>
      <c r="F5778" s="800">
        <v>1</v>
      </c>
      <c r="G5778" s="825">
        <v>256</v>
      </c>
      <c r="H5778" s="774">
        <v>8610</v>
      </c>
      <c r="I5778" s="819">
        <f t="shared" si="184"/>
        <v>256</v>
      </c>
      <c r="J5778" s="819">
        <f t="shared" si="185"/>
        <v>8611</v>
      </c>
      <c r="K5778" s="941"/>
    </row>
    <row r="5779" spans="1:11" ht="25.5">
      <c r="A5779" s="15" t="s">
        <v>4244</v>
      </c>
      <c r="B5779" s="15" t="s">
        <v>2624</v>
      </c>
      <c r="C5779" s="768" t="s">
        <v>2524</v>
      </c>
      <c r="D5779" s="20" t="s">
        <v>16852</v>
      </c>
      <c r="E5779" s="825"/>
      <c r="F5779" s="800">
        <v>1</v>
      </c>
      <c r="G5779" s="825">
        <v>729</v>
      </c>
      <c r="H5779" s="774">
        <v>3450</v>
      </c>
      <c r="I5779" s="819">
        <f t="shared" si="184"/>
        <v>729</v>
      </c>
      <c r="J5779" s="819">
        <f t="shared" si="185"/>
        <v>3451</v>
      </c>
      <c r="K5779" s="941"/>
    </row>
    <row r="5780" spans="1:11" ht="38.25">
      <c r="A5780" s="15" t="s">
        <v>4244</v>
      </c>
      <c r="B5780" s="15" t="s">
        <v>2624</v>
      </c>
      <c r="C5780" s="768" t="s">
        <v>2528</v>
      </c>
      <c r="D5780" s="20" t="s">
        <v>16857</v>
      </c>
      <c r="E5780" s="825"/>
      <c r="F5780" s="800">
        <v>1</v>
      </c>
      <c r="G5780" s="825"/>
      <c r="H5780" s="774">
        <v>1</v>
      </c>
      <c r="I5780" s="819">
        <f t="shared" si="184"/>
        <v>0</v>
      </c>
      <c r="J5780" s="819">
        <f t="shared" si="185"/>
        <v>2</v>
      </c>
      <c r="K5780" s="941"/>
    </row>
    <row r="5781" spans="1:11" ht="38.25">
      <c r="A5781" s="15" t="s">
        <v>4244</v>
      </c>
      <c r="B5781" s="15" t="s">
        <v>2624</v>
      </c>
      <c r="C5781" s="768" t="s">
        <v>2977</v>
      </c>
      <c r="D5781" s="20" t="s">
        <v>2978</v>
      </c>
      <c r="E5781" s="825"/>
      <c r="F5781" s="800">
        <v>0</v>
      </c>
      <c r="G5781" s="825"/>
      <c r="H5781" s="774">
        <v>1</v>
      </c>
      <c r="I5781" s="819">
        <f t="shared" si="184"/>
        <v>0</v>
      </c>
      <c r="J5781" s="819">
        <f t="shared" si="185"/>
        <v>1</v>
      </c>
      <c r="K5781" s="941"/>
    </row>
    <row r="5782" spans="1:11" ht="38.25">
      <c r="A5782" s="15" t="s">
        <v>4244</v>
      </c>
      <c r="B5782" s="15" t="s">
        <v>2624</v>
      </c>
      <c r="C5782" s="768" t="s">
        <v>2534</v>
      </c>
      <c r="D5782" s="20" t="s">
        <v>16863</v>
      </c>
      <c r="E5782" s="825">
        <v>1</v>
      </c>
      <c r="F5782" s="800">
        <v>5</v>
      </c>
      <c r="G5782" s="825"/>
      <c r="H5782" s="774">
        <v>1</v>
      </c>
      <c r="I5782" s="819">
        <f t="shared" si="184"/>
        <v>1</v>
      </c>
      <c r="J5782" s="819">
        <f t="shared" si="185"/>
        <v>6</v>
      </c>
      <c r="K5782" s="941"/>
    </row>
    <row r="5783" spans="1:11" ht="38.25">
      <c r="A5783" s="15" t="s">
        <v>4244</v>
      </c>
      <c r="B5783" s="15" t="s">
        <v>2624</v>
      </c>
      <c r="C5783" s="768" t="s">
        <v>2535</v>
      </c>
      <c r="D5783" s="20" t="s">
        <v>16864</v>
      </c>
      <c r="E5783" s="825"/>
      <c r="F5783" s="800">
        <v>1</v>
      </c>
      <c r="G5783" s="825"/>
      <c r="H5783" s="774">
        <v>1</v>
      </c>
      <c r="I5783" s="819">
        <f t="shared" si="184"/>
        <v>0</v>
      </c>
      <c r="J5783" s="819">
        <f t="shared" si="185"/>
        <v>2</v>
      </c>
      <c r="K5783" s="941"/>
    </row>
    <row r="5784" spans="1:11" ht="38.25">
      <c r="A5784" s="15" t="s">
        <v>4244</v>
      </c>
      <c r="B5784" s="15" t="s">
        <v>2624</v>
      </c>
      <c r="C5784" s="768" t="s">
        <v>2536</v>
      </c>
      <c r="D5784" s="20" t="s">
        <v>4908</v>
      </c>
      <c r="E5784" s="825"/>
      <c r="F5784" s="800">
        <v>1</v>
      </c>
      <c r="G5784" s="825">
        <v>4859</v>
      </c>
      <c r="H5784" s="774">
        <v>4380</v>
      </c>
      <c r="I5784" s="819">
        <f t="shared" si="184"/>
        <v>4859</v>
      </c>
      <c r="J5784" s="819">
        <f t="shared" si="185"/>
        <v>4381</v>
      </c>
      <c r="K5784" s="941"/>
    </row>
    <row r="5785" spans="1:11" ht="25.5">
      <c r="A5785" s="15" t="s">
        <v>4244</v>
      </c>
      <c r="B5785" s="15" t="s">
        <v>2624</v>
      </c>
      <c r="C5785" s="768" t="s">
        <v>2537</v>
      </c>
      <c r="D5785" s="20" t="s">
        <v>4909</v>
      </c>
      <c r="E5785" s="825">
        <v>1</v>
      </c>
      <c r="F5785" s="800">
        <v>1</v>
      </c>
      <c r="G5785" s="825"/>
      <c r="H5785" s="774">
        <v>5</v>
      </c>
      <c r="I5785" s="819">
        <f t="shared" si="184"/>
        <v>1</v>
      </c>
      <c r="J5785" s="819">
        <f t="shared" si="185"/>
        <v>6</v>
      </c>
      <c r="K5785" s="941"/>
    </row>
    <row r="5786" spans="1:11" ht="25.5">
      <c r="A5786" s="15" t="s">
        <v>4244</v>
      </c>
      <c r="B5786" s="15" t="s">
        <v>2624</v>
      </c>
      <c r="C5786" s="768" t="s">
        <v>2538</v>
      </c>
      <c r="D5786" s="20" t="s">
        <v>4892</v>
      </c>
      <c r="E5786" s="825"/>
      <c r="F5786" s="800">
        <v>1</v>
      </c>
      <c r="G5786" s="825"/>
      <c r="H5786" s="774">
        <v>1</v>
      </c>
      <c r="I5786" s="819">
        <f t="shared" si="184"/>
        <v>0</v>
      </c>
      <c r="J5786" s="819">
        <f t="shared" si="185"/>
        <v>2</v>
      </c>
      <c r="K5786" s="941"/>
    </row>
    <row r="5787" spans="1:11" ht="25.5">
      <c r="A5787" s="15" t="s">
        <v>4244</v>
      </c>
      <c r="B5787" s="15" t="s">
        <v>2624</v>
      </c>
      <c r="C5787" s="768" t="s">
        <v>2539</v>
      </c>
      <c r="D5787" s="20" t="s">
        <v>4000</v>
      </c>
      <c r="E5787" s="825"/>
      <c r="F5787" s="800">
        <v>1</v>
      </c>
      <c r="G5787" s="825"/>
      <c r="H5787" s="774">
        <v>1</v>
      </c>
      <c r="I5787" s="819">
        <f t="shared" si="184"/>
        <v>0</v>
      </c>
      <c r="J5787" s="819">
        <f t="shared" si="185"/>
        <v>2</v>
      </c>
      <c r="K5787" s="941"/>
    </row>
    <row r="5788" spans="1:11" ht="38.25">
      <c r="A5788" s="15" t="s">
        <v>4244</v>
      </c>
      <c r="B5788" s="15" t="s">
        <v>2624</v>
      </c>
      <c r="C5788" s="768" t="s">
        <v>2540</v>
      </c>
      <c r="D5788" s="20" t="s">
        <v>3689</v>
      </c>
      <c r="E5788" s="825"/>
      <c r="F5788" s="800">
        <v>1</v>
      </c>
      <c r="G5788" s="825">
        <v>1</v>
      </c>
      <c r="H5788" s="774">
        <v>1</v>
      </c>
      <c r="I5788" s="819">
        <f t="shared" si="184"/>
        <v>1</v>
      </c>
      <c r="J5788" s="819">
        <f t="shared" si="185"/>
        <v>2</v>
      </c>
      <c r="K5788" s="941"/>
    </row>
    <row r="5789" spans="1:11" ht="25.5">
      <c r="A5789" s="15" t="s">
        <v>4244</v>
      </c>
      <c r="B5789" s="15" t="s">
        <v>2624</v>
      </c>
      <c r="C5789" s="768" t="s">
        <v>2541</v>
      </c>
      <c r="D5789" s="20" t="s">
        <v>4001</v>
      </c>
      <c r="E5789" s="825"/>
      <c r="F5789" s="800">
        <v>1</v>
      </c>
      <c r="G5789" s="825"/>
      <c r="H5789" s="774">
        <v>1</v>
      </c>
      <c r="I5789" s="819">
        <f t="shared" si="184"/>
        <v>0</v>
      </c>
      <c r="J5789" s="819">
        <f t="shared" si="185"/>
        <v>2</v>
      </c>
      <c r="K5789" s="941"/>
    </row>
    <row r="5790" spans="1:11" ht="51">
      <c r="A5790" s="15" t="s">
        <v>4244</v>
      </c>
      <c r="B5790" s="15" t="s">
        <v>2624</v>
      </c>
      <c r="C5790" s="768" t="s">
        <v>2542</v>
      </c>
      <c r="D5790" s="20" t="s">
        <v>16865</v>
      </c>
      <c r="E5790" s="825">
        <v>245</v>
      </c>
      <c r="F5790" s="800">
        <v>250</v>
      </c>
      <c r="G5790" s="825">
        <v>14122</v>
      </c>
      <c r="H5790" s="774">
        <v>17890</v>
      </c>
      <c r="I5790" s="819">
        <f t="shared" si="184"/>
        <v>14367</v>
      </c>
      <c r="J5790" s="819">
        <f t="shared" si="185"/>
        <v>18140</v>
      </c>
      <c r="K5790" s="941"/>
    </row>
    <row r="5791" spans="1:11" ht="38.25">
      <c r="A5791" s="15" t="s">
        <v>4244</v>
      </c>
      <c r="B5791" s="15" t="s">
        <v>2624</v>
      </c>
      <c r="C5791" s="768" t="s">
        <v>2552</v>
      </c>
      <c r="D5791" s="20" t="s">
        <v>16873</v>
      </c>
      <c r="E5791" s="825"/>
      <c r="F5791" s="800">
        <v>1</v>
      </c>
      <c r="G5791" s="825"/>
      <c r="H5791" s="774">
        <v>5</v>
      </c>
      <c r="I5791" s="819">
        <f t="shared" si="184"/>
        <v>0</v>
      </c>
      <c r="J5791" s="819">
        <f t="shared" si="185"/>
        <v>6</v>
      </c>
      <c r="K5791" s="941"/>
    </row>
    <row r="5792" spans="1:11" ht="38.25">
      <c r="A5792" s="15" t="s">
        <v>4244</v>
      </c>
      <c r="B5792" s="15" t="s">
        <v>2624</v>
      </c>
      <c r="C5792" s="768" t="s">
        <v>2553</v>
      </c>
      <c r="D5792" s="20" t="s">
        <v>16874</v>
      </c>
      <c r="E5792" s="825"/>
      <c r="F5792" s="800">
        <v>1</v>
      </c>
      <c r="G5792" s="825"/>
      <c r="H5792" s="774">
        <v>1</v>
      </c>
      <c r="I5792" s="819">
        <f t="shared" si="184"/>
        <v>0</v>
      </c>
      <c r="J5792" s="819">
        <f t="shared" si="185"/>
        <v>2</v>
      </c>
      <c r="K5792" s="941"/>
    </row>
    <row r="5793" spans="1:11" ht="38.25">
      <c r="A5793" s="15" t="s">
        <v>4244</v>
      </c>
      <c r="B5793" s="15" t="s">
        <v>2624</v>
      </c>
      <c r="C5793" s="768" t="s">
        <v>2554</v>
      </c>
      <c r="D5793" s="20" t="s">
        <v>4772</v>
      </c>
      <c r="E5793" s="825"/>
      <c r="F5793" s="800">
        <v>1</v>
      </c>
      <c r="G5793" s="825">
        <v>11737</v>
      </c>
      <c r="H5793" s="774">
        <v>20200</v>
      </c>
      <c r="I5793" s="819">
        <f t="shared" si="184"/>
        <v>11737</v>
      </c>
      <c r="J5793" s="819">
        <f t="shared" si="185"/>
        <v>20201</v>
      </c>
      <c r="K5793" s="941"/>
    </row>
    <row r="5794" spans="1:11" ht="25.5">
      <c r="A5794" s="15" t="s">
        <v>4244</v>
      </c>
      <c r="B5794" s="15" t="s">
        <v>2624</v>
      </c>
      <c r="C5794" s="768" t="s">
        <v>2555</v>
      </c>
      <c r="D5794" s="20" t="s">
        <v>6621</v>
      </c>
      <c r="E5794" s="825"/>
      <c r="F5794" s="800">
        <v>1</v>
      </c>
      <c r="G5794" s="825"/>
      <c r="H5794" s="774">
        <v>1</v>
      </c>
      <c r="I5794" s="819">
        <f t="shared" si="184"/>
        <v>0</v>
      </c>
      <c r="J5794" s="819">
        <f t="shared" si="185"/>
        <v>2</v>
      </c>
      <c r="K5794" s="941"/>
    </row>
    <row r="5795" spans="1:11" ht="25.5">
      <c r="A5795" s="15" t="s">
        <v>4244</v>
      </c>
      <c r="B5795" s="15" t="s">
        <v>2624</v>
      </c>
      <c r="C5795" s="768" t="s">
        <v>2556</v>
      </c>
      <c r="D5795" s="20" t="s">
        <v>4799</v>
      </c>
      <c r="E5795" s="825"/>
      <c r="F5795" s="800">
        <v>1</v>
      </c>
      <c r="G5795" s="825"/>
      <c r="H5795" s="774">
        <v>1</v>
      </c>
      <c r="I5795" s="819">
        <f t="shared" si="184"/>
        <v>0</v>
      </c>
      <c r="J5795" s="819">
        <f t="shared" si="185"/>
        <v>2</v>
      </c>
      <c r="K5795" s="941"/>
    </row>
    <row r="5796" spans="1:11" ht="25.5">
      <c r="A5796" s="15" t="s">
        <v>4244</v>
      </c>
      <c r="B5796" s="15" t="s">
        <v>2624</v>
      </c>
      <c r="C5796" s="768" t="s">
        <v>2557</v>
      </c>
      <c r="D5796" s="20" t="s">
        <v>6622</v>
      </c>
      <c r="E5796" s="825"/>
      <c r="F5796" s="800">
        <v>1</v>
      </c>
      <c r="G5796" s="825">
        <v>55</v>
      </c>
      <c r="H5796" s="774">
        <v>35</v>
      </c>
      <c r="I5796" s="819">
        <f t="shared" si="184"/>
        <v>55</v>
      </c>
      <c r="J5796" s="819">
        <f t="shared" si="185"/>
        <v>36</v>
      </c>
      <c r="K5796" s="941"/>
    </row>
    <row r="5797" spans="1:11" ht="38.25">
      <c r="A5797" s="15" t="s">
        <v>4244</v>
      </c>
      <c r="B5797" s="15" t="s">
        <v>2624</v>
      </c>
      <c r="C5797" s="768" t="s">
        <v>2558</v>
      </c>
      <c r="D5797" s="20" t="s">
        <v>3690</v>
      </c>
      <c r="E5797" s="825">
        <v>9</v>
      </c>
      <c r="F5797" s="800">
        <v>20</v>
      </c>
      <c r="G5797" s="825">
        <v>7490</v>
      </c>
      <c r="H5797" s="774">
        <v>7600</v>
      </c>
      <c r="I5797" s="819">
        <f t="shared" si="184"/>
        <v>7499</v>
      </c>
      <c r="J5797" s="819">
        <f t="shared" si="185"/>
        <v>7620</v>
      </c>
      <c r="K5797" s="941"/>
    </row>
    <row r="5798" spans="1:11" ht="25.5">
      <c r="A5798" s="15" t="s">
        <v>4244</v>
      </c>
      <c r="B5798" s="15" t="s">
        <v>2624</v>
      </c>
      <c r="C5798" s="768" t="s">
        <v>2559</v>
      </c>
      <c r="D5798" s="20" t="s">
        <v>4773</v>
      </c>
      <c r="E5798" s="825">
        <v>5</v>
      </c>
      <c r="F5798" s="800">
        <v>15</v>
      </c>
      <c r="G5798" s="825">
        <v>6226</v>
      </c>
      <c r="H5798" s="774">
        <v>7400</v>
      </c>
      <c r="I5798" s="819">
        <f t="shared" ref="I5798:I5861" si="186">E5798+G5798</f>
        <v>6231</v>
      </c>
      <c r="J5798" s="819">
        <f t="shared" ref="J5798:J5861" si="187">F5798+H5798</f>
        <v>7415</v>
      </c>
      <c r="K5798" s="941"/>
    </row>
    <row r="5799" spans="1:11" ht="51">
      <c r="A5799" s="15" t="s">
        <v>4244</v>
      </c>
      <c r="B5799" s="15" t="s">
        <v>2624</v>
      </c>
      <c r="C5799" s="768" t="s">
        <v>2560</v>
      </c>
      <c r="D5799" s="20" t="s">
        <v>6623</v>
      </c>
      <c r="E5799" s="825">
        <v>16</v>
      </c>
      <c r="F5799" s="800">
        <v>15</v>
      </c>
      <c r="G5799" s="825">
        <v>8421</v>
      </c>
      <c r="H5799" s="774">
        <v>8000</v>
      </c>
      <c r="I5799" s="819">
        <f t="shared" si="186"/>
        <v>8437</v>
      </c>
      <c r="J5799" s="819">
        <f t="shared" si="187"/>
        <v>8015</v>
      </c>
      <c r="K5799" s="941"/>
    </row>
    <row r="5800" spans="1:11" ht="38.25">
      <c r="A5800" s="15" t="s">
        <v>4244</v>
      </c>
      <c r="B5800" s="15" t="s">
        <v>2624</v>
      </c>
      <c r="C5800" s="768" t="s">
        <v>2561</v>
      </c>
      <c r="D5800" s="20" t="s">
        <v>16875</v>
      </c>
      <c r="E5800" s="825"/>
      <c r="F5800" s="800">
        <v>1</v>
      </c>
      <c r="G5800" s="825"/>
      <c r="H5800" s="774">
        <v>1</v>
      </c>
      <c r="I5800" s="819">
        <f t="shared" si="186"/>
        <v>0</v>
      </c>
      <c r="J5800" s="819">
        <f t="shared" si="187"/>
        <v>2</v>
      </c>
      <c r="K5800" s="941"/>
    </row>
    <row r="5801" spans="1:11" ht="38.25">
      <c r="A5801" s="15" t="s">
        <v>4244</v>
      </c>
      <c r="B5801" s="15" t="s">
        <v>2624</v>
      </c>
      <c r="C5801" s="768" t="s">
        <v>2562</v>
      </c>
      <c r="D5801" s="20" t="s">
        <v>16876</v>
      </c>
      <c r="E5801" s="825"/>
      <c r="F5801" s="800">
        <v>1</v>
      </c>
      <c r="G5801" s="825">
        <v>11519</v>
      </c>
      <c r="H5801" s="774">
        <v>12040</v>
      </c>
      <c r="I5801" s="819">
        <f t="shared" si="186"/>
        <v>11519</v>
      </c>
      <c r="J5801" s="819">
        <f t="shared" si="187"/>
        <v>12041</v>
      </c>
      <c r="K5801" s="941"/>
    </row>
    <row r="5802" spans="1:11" ht="38.25">
      <c r="A5802" s="15" t="s">
        <v>4244</v>
      </c>
      <c r="B5802" s="15" t="s">
        <v>2624</v>
      </c>
      <c r="C5802" s="768" t="s">
        <v>2563</v>
      </c>
      <c r="D5802" s="20" t="s">
        <v>4911</v>
      </c>
      <c r="E5802" s="825"/>
      <c r="F5802" s="800">
        <v>1</v>
      </c>
      <c r="G5802" s="825"/>
      <c r="H5802" s="774">
        <v>1</v>
      </c>
      <c r="I5802" s="819">
        <f t="shared" si="186"/>
        <v>0</v>
      </c>
      <c r="J5802" s="819">
        <f t="shared" si="187"/>
        <v>2</v>
      </c>
      <c r="K5802" s="941"/>
    </row>
    <row r="5803" spans="1:11" ht="25.5">
      <c r="A5803" s="15" t="s">
        <v>4244</v>
      </c>
      <c r="B5803" s="15" t="s">
        <v>2624</v>
      </c>
      <c r="C5803" s="768" t="s">
        <v>2564</v>
      </c>
      <c r="D5803" s="20" t="s">
        <v>2979</v>
      </c>
      <c r="E5803" s="825"/>
      <c r="F5803" s="800">
        <v>1</v>
      </c>
      <c r="G5803" s="825"/>
      <c r="H5803" s="774">
        <v>1</v>
      </c>
      <c r="I5803" s="819">
        <f t="shared" si="186"/>
        <v>0</v>
      </c>
      <c r="J5803" s="819">
        <f t="shared" si="187"/>
        <v>2</v>
      </c>
      <c r="K5803" s="941"/>
    </row>
    <row r="5804" spans="1:11" ht="25.5">
      <c r="A5804" s="15" t="s">
        <v>4244</v>
      </c>
      <c r="B5804" s="15" t="s">
        <v>2624</v>
      </c>
      <c r="C5804" s="768" t="s">
        <v>2566</v>
      </c>
      <c r="D5804" s="20" t="s">
        <v>3048</v>
      </c>
      <c r="E5804" s="825"/>
      <c r="F5804" s="800">
        <v>1</v>
      </c>
      <c r="G5804" s="825">
        <v>89</v>
      </c>
      <c r="H5804" s="774">
        <v>50</v>
      </c>
      <c r="I5804" s="819">
        <f t="shared" si="186"/>
        <v>89</v>
      </c>
      <c r="J5804" s="819">
        <f t="shared" si="187"/>
        <v>51</v>
      </c>
      <c r="K5804" s="941"/>
    </row>
    <row r="5805" spans="1:11" ht="38.25">
      <c r="A5805" s="15" t="s">
        <v>4244</v>
      </c>
      <c r="B5805" s="15" t="s">
        <v>2624</v>
      </c>
      <c r="C5805" s="768" t="s">
        <v>2567</v>
      </c>
      <c r="D5805" s="20" t="s">
        <v>4912</v>
      </c>
      <c r="E5805" s="825"/>
      <c r="F5805" s="800">
        <v>1</v>
      </c>
      <c r="G5805" s="825"/>
      <c r="H5805" s="774">
        <v>1</v>
      </c>
      <c r="I5805" s="819">
        <f t="shared" si="186"/>
        <v>0</v>
      </c>
      <c r="J5805" s="819">
        <f t="shared" si="187"/>
        <v>2</v>
      </c>
      <c r="K5805" s="941"/>
    </row>
    <row r="5806" spans="1:11" ht="25.5">
      <c r="A5806" s="15" t="s">
        <v>4244</v>
      </c>
      <c r="B5806" s="15" t="s">
        <v>2624</v>
      </c>
      <c r="C5806" s="768" t="s">
        <v>2568</v>
      </c>
      <c r="D5806" s="20" t="s">
        <v>4913</v>
      </c>
      <c r="E5806" s="825"/>
      <c r="F5806" s="800">
        <v>1</v>
      </c>
      <c r="G5806" s="825"/>
      <c r="H5806" s="774">
        <v>1</v>
      </c>
      <c r="I5806" s="819">
        <f t="shared" si="186"/>
        <v>0</v>
      </c>
      <c r="J5806" s="819">
        <f t="shared" si="187"/>
        <v>2</v>
      </c>
      <c r="K5806" s="941"/>
    </row>
    <row r="5807" spans="1:11" ht="51">
      <c r="A5807" s="15" t="s">
        <v>4244</v>
      </c>
      <c r="B5807" s="15" t="s">
        <v>2624</v>
      </c>
      <c r="C5807" s="768" t="s">
        <v>2569</v>
      </c>
      <c r="D5807" s="20" t="s">
        <v>3452</v>
      </c>
      <c r="E5807" s="825"/>
      <c r="F5807" s="800">
        <v>1</v>
      </c>
      <c r="G5807" s="825">
        <v>9868</v>
      </c>
      <c r="H5807" s="774">
        <v>10600</v>
      </c>
      <c r="I5807" s="819">
        <f t="shared" si="186"/>
        <v>9868</v>
      </c>
      <c r="J5807" s="819">
        <f t="shared" si="187"/>
        <v>10601</v>
      </c>
      <c r="K5807" s="941"/>
    </row>
    <row r="5808" spans="1:11" ht="38.25">
      <c r="A5808" s="15" t="s">
        <v>4244</v>
      </c>
      <c r="B5808" s="15" t="s">
        <v>2624</v>
      </c>
      <c r="C5808" s="768" t="s">
        <v>2588</v>
      </c>
      <c r="D5808" s="20" t="s">
        <v>16881</v>
      </c>
      <c r="E5808" s="825"/>
      <c r="F5808" s="800">
        <v>1</v>
      </c>
      <c r="G5808" s="825">
        <v>2</v>
      </c>
      <c r="H5808" s="774">
        <v>5</v>
      </c>
      <c r="I5808" s="819">
        <f t="shared" si="186"/>
        <v>2</v>
      </c>
      <c r="J5808" s="819">
        <f t="shared" si="187"/>
        <v>6</v>
      </c>
      <c r="K5808" s="941"/>
    </row>
    <row r="5809" spans="1:11" ht="25.5">
      <c r="A5809" s="15" t="s">
        <v>4244</v>
      </c>
      <c r="B5809" s="15" t="s">
        <v>2624</v>
      </c>
      <c r="C5809" s="768" t="s">
        <v>2589</v>
      </c>
      <c r="D5809" s="20" t="s">
        <v>16882</v>
      </c>
      <c r="E5809" s="825"/>
      <c r="F5809" s="800">
        <v>1</v>
      </c>
      <c r="G5809" s="825"/>
      <c r="H5809" s="774">
        <v>5</v>
      </c>
      <c r="I5809" s="819">
        <f t="shared" si="186"/>
        <v>0</v>
      </c>
      <c r="J5809" s="819">
        <f t="shared" si="187"/>
        <v>6</v>
      </c>
      <c r="K5809" s="941"/>
    </row>
    <row r="5810" spans="1:11" ht="25.5">
      <c r="A5810" s="15" t="s">
        <v>4244</v>
      </c>
      <c r="B5810" s="15" t="s">
        <v>2624</v>
      </c>
      <c r="C5810" s="768" t="s">
        <v>2590</v>
      </c>
      <c r="D5810" s="20" t="s">
        <v>4002</v>
      </c>
      <c r="E5810" s="825"/>
      <c r="F5810" s="800">
        <v>0</v>
      </c>
      <c r="G5810" s="825">
        <v>1536</v>
      </c>
      <c r="H5810" s="774">
        <v>2150</v>
      </c>
      <c r="I5810" s="819">
        <f t="shared" si="186"/>
        <v>1536</v>
      </c>
      <c r="J5810" s="819">
        <f t="shared" si="187"/>
        <v>2150</v>
      </c>
      <c r="K5810" s="941"/>
    </row>
    <row r="5811" spans="1:11" ht="25.5">
      <c r="A5811" s="15" t="s">
        <v>4244</v>
      </c>
      <c r="B5811" s="15" t="s">
        <v>2624</v>
      </c>
      <c r="C5811" s="768" t="s">
        <v>2592</v>
      </c>
      <c r="D5811" s="20" t="s">
        <v>4905</v>
      </c>
      <c r="E5811" s="825"/>
      <c r="F5811" s="800">
        <v>0</v>
      </c>
      <c r="G5811" s="825"/>
      <c r="H5811" s="774">
        <v>1</v>
      </c>
      <c r="I5811" s="819">
        <f t="shared" si="186"/>
        <v>0</v>
      </c>
      <c r="J5811" s="819">
        <f t="shared" si="187"/>
        <v>1</v>
      </c>
      <c r="K5811" s="941"/>
    </row>
    <row r="5812" spans="1:11" ht="38.25">
      <c r="A5812" s="15" t="s">
        <v>4244</v>
      </c>
      <c r="B5812" s="15" t="s">
        <v>2624</v>
      </c>
      <c r="C5812" s="768" t="s">
        <v>2596</v>
      </c>
      <c r="D5812" s="20" t="s">
        <v>4775</v>
      </c>
      <c r="E5812" s="825">
        <v>117</v>
      </c>
      <c r="F5812" s="800">
        <v>100</v>
      </c>
      <c r="G5812" s="825">
        <v>13478</v>
      </c>
      <c r="H5812" s="774">
        <v>18050</v>
      </c>
      <c r="I5812" s="819">
        <f t="shared" si="186"/>
        <v>13595</v>
      </c>
      <c r="J5812" s="819">
        <f t="shared" si="187"/>
        <v>18150</v>
      </c>
      <c r="K5812" s="941"/>
    </row>
    <row r="5813" spans="1:11" ht="25.5">
      <c r="A5813" s="15" t="s">
        <v>4244</v>
      </c>
      <c r="B5813" s="15" t="s">
        <v>2624</v>
      </c>
      <c r="C5813" s="768" t="s">
        <v>4280</v>
      </c>
      <c r="D5813" s="20" t="s">
        <v>4281</v>
      </c>
      <c r="E5813" s="825"/>
      <c r="F5813" s="800">
        <v>0</v>
      </c>
      <c r="G5813" s="825"/>
      <c r="H5813" s="774">
        <v>1</v>
      </c>
      <c r="I5813" s="819">
        <f t="shared" si="186"/>
        <v>0</v>
      </c>
      <c r="J5813" s="819">
        <f t="shared" si="187"/>
        <v>1</v>
      </c>
      <c r="K5813" s="941"/>
    </row>
    <row r="5814" spans="1:11">
      <c r="A5814" s="15" t="s">
        <v>4244</v>
      </c>
      <c r="B5814" s="15" t="s">
        <v>2624</v>
      </c>
      <c r="C5814" s="768" t="s">
        <v>4282</v>
      </c>
      <c r="D5814" s="20" t="s">
        <v>4283</v>
      </c>
      <c r="E5814" s="825"/>
      <c r="F5814" s="800">
        <v>0</v>
      </c>
      <c r="G5814" s="825">
        <v>16</v>
      </c>
      <c r="H5814" s="774">
        <v>10</v>
      </c>
      <c r="I5814" s="819">
        <f t="shared" si="186"/>
        <v>16</v>
      </c>
      <c r="J5814" s="819">
        <f t="shared" si="187"/>
        <v>10</v>
      </c>
      <c r="K5814" s="941"/>
    </row>
    <row r="5815" spans="1:11">
      <c r="A5815" s="15" t="s">
        <v>4244</v>
      </c>
      <c r="B5815" s="15" t="s">
        <v>2624</v>
      </c>
      <c r="C5815" s="768" t="s">
        <v>4284</v>
      </c>
      <c r="D5815" s="20" t="s">
        <v>4285</v>
      </c>
      <c r="E5815" s="825"/>
      <c r="F5815" s="800">
        <v>0</v>
      </c>
      <c r="G5815" s="825">
        <v>4</v>
      </c>
      <c r="H5815" s="774">
        <v>10</v>
      </c>
      <c r="I5815" s="819">
        <f t="shared" si="186"/>
        <v>4</v>
      </c>
      <c r="J5815" s="819">
        <f t="shared" si="187"/>
        <v>10</v>
      </c>
      <c r="K5815" s="941"/>
    </row>
    <row r="5816" spans="1:11" ht="25.5">
      <c r="A5816" s="15" t="s">
        <v>4244</v>
      </c>
      <c r="B5816" s="15" t="s">
        <v>2624</v>
      </c>
      <c r="C5816" s="768" t="s">
        <v>4286</v>
      </c>
      <c r="D5816" s="20" t="s">
        <v>4287</v>
      </c>
      <c r="E5816" s="825"/>
      <c r="F5816" s="800">
        <v>0</v>
      </c>
      <c r="G5816" s="825"/>
      <c r="H5816" s="774">
        <v>1</v>
      </c>
      <c r="I5816" s="819">
        <f t="shared" si="186"/>
        <v>0</v>
      </c>
      <c r="J5816" s="819">
        <f t="shared" si="187"/>
        <v>1</v>
      </c>
      <c r="K5816" s="941"/>
    </row>
    <row r="5817" spans="1:11" ht="25.5">
      <c r="A5817" s="15" t="s">
        <v>4244</v>
      </c>
      <c r="B5817" s="15" t="s">
        <v>2624</v>
      </c>
      <c r="C5817" s="768" t="s">
        <v>4288</v>
      </c>
      <c r="D5817" s="20" t="s">
        <v>4289</v>
      </c>
      <c r="E5817" s="825"/>
      <c r="F5817" s="800">
        <v>0</v>
      </c>
      <c r="G5817" s="825"/>
      <c r="H5817" s="774">
        <v>1</v>
      </c>
      <c r="I5817" s="819">
        <f t="shared" si="186"/>
        <v>0</v>
      </c>
      <c r="J5817" s="819">
        <f t="shared" si="187"/>
        <v>1</v>
      </c>
      <c r="K5817" s="941"/>
    </row>
    <row r="5818" spans="1:11">
      <c r="A5818" s="15" t="s">
        <v>4244</v>
      </c>
      <c r="B5818" s="15" t="s">
        <v>2624</v>
      </c>
      <c r="C5818" s="768" t="s">
        <v>4290</v>
      </c>
      <c r="D5818" s="20" t="s">
        <v>4291</v>
      </c>
      <c r="E5818" s="825"/>
      <c r="F5818" s="800">
        <v>0</v>
      </c>
      <c r="G5818" s="825"/>
      <c r="H5818" s="774">
        <v>2300</v>
      </c>
      <c r="I5818" s="819">
        <f t="shared" si="186"/>
        <v>0</v>
      </c>
      <c r="J5818" s="819">
        <f t="shared" si="187"/>
        <v>2300</v>
      </c>
      <c r="K5818" s="941"/>
    </row>
    <row r="5819" spans="1:11" ht="25.5">
      <c r="A5819" s="15" t="s">
        <v>4244</v>
      </c>
      <c r="B5819" s="15" t="s">
        <v>2624</v>
      </c>
      <c r="C5819" s="768" t="s">
        <v>4292</v>
      </c>
      <c r="D5819" s="20" t="s">
        <v>4293</v>
      </c>
      <c r="E5819" s="825"/>
      <c r="F5819" s="800">
        <v>0</v>
      </c>
      <c r="G5819" s="825">
        <v>4</v>
      </c>
      <c r="H5819" s="774">
        <v>5</v>
      </c>
      <c r="I5819" s="819">
        <f t="shared" si="186"/>
        <v>4</v>
      </c>
      <c r="J5819" s="819">
        <f t="shared" si="187"/>
        <v>5</v>
      </c>
      <c r="K5819" s="941"/>
    </row>
    <row r="5820" spans="1:11" ht="25.5">
      <c r="A5820" s="15" t="s">
        <v>4244</v>
      </c>
      <c r="B5820" s="15" t="s">
        <v>2624</v>
      </c>
      <c r="C5820" s="768" t="s">
        <v>2591</v>
      </c>
      <c r="D5820" s="20" t="s">
        <v>3691</v>
      </c>
      <c r="E5820" s="825"/>
      <c r="F5820" s="800">
        <v>0</v>
      </c>
      <c r="G5820" s="825"/>
      <c r="H5820" s="774">
        <v>1</v>
      </c>
      <c r="I5820" s="819">
        <f t="shared" si="186"/>
        <v>0</v>
      </c>
      <c r="J5820" s="819">
        <f t="shared" si="187"/>
        <v>1</v>
      </c>
      <c r="K5820" s="941"/>
    </row>
    <row r="5821" spans="1:11" ht="25.5">
      <c r="A5821" s="15" t="s">
        <v>4244</v>
      </c>
      <c r="B5821" s="15" t="s">
        <v>2624</v>
      </c>
      <c r="C5821" s="768" t="s">
        <v>2593</v>
      </c>
      <c r="D5821" s="20" t="s">
        <v>4294</v>
      </c>
      <c r="E5821" s="825"/>
      <c r="F5821" s="800">
        <v>0</v>
      </c>
      <c r="G5821" s="825"/>
      <c r="H5821" s="774">
        <v>1</v>
      </c>
      <c r="I5821" s="819">
        <f t="shared" si="186"/>
        <v>0</v>
      </c>
      <c r="J5821" s="819">
        <f t="shared" si="187"/>
        <v>1</v>
      </c>
      <c r="K5821" s="941"/>
    </row>
    <row r="5822" spans="1:11" ht="25.5">
      <c r="A5822" s="15" t="s">
        <v>4244</v>
      </c>
      <c r="B5822" s="15" t="s">
        <v>2624</v>
      </c>
      <c r="C5822" s="768" t="s">
        <v>2594</v>
      </c>
      <c r="D5822" s="20" t="s">
        <v>4295</v>
      </c>
      <c r="E5822" s="825"/>
      <c r="F5822" s="800">
        <v>0</v>
      </c>
      <c r="G5822" s="825"/>
      <c r="H5822" s="774">
        <v>1</v>
      </c>
      <c r="I5822" s="819">
        <f t="shared" si="186"/>
        <v>0</v>
      </c>
      <c r="J5822" s="819">
        <f t="shared" si="187"/>
        <v>1</v>
      </c>
      <c r="K5822" s="941"/>
    </row>
    <row r="5823" spans="1:11" ht="25.5">
      <c r="A5823" s="15" t="s">
        <v>4244</v>
      </c>
      <c r="B5823" s="15" t="s">
        <v>2624</v>
      </c>
      <c r="C5823" s="768" t="s">
        <v>2595</v>
      </c>
      <c r="D5823" s="20" t="s">
        <v>4296</v>
      </c>
      <c r="E5823" s="825"/>
      <c r="F5823" s="800">
        <v>0</v>
      </c>
      <c r="G5823" s="825"/>
      <c r="H5823" s="774">
        <v>1</v>
      </c>
      <c r="I5823" s="819">
        <f t="shared" si="186"/>
        <v>0</v>
      </c>
      <c r="J5823" s="819">
        <f t="shared" si="187"/>
        <v>1</v>
      </c>
      <c r="K5823" s="941"/>
    </row>
    <row r="5824" spans="1:11" ht="51">
      <c r="A5824" s="15" t="s">
        <v>4244</v>
      </c>
      <c r="B5824" s="15" t="s">
        <v>2624</v>
      </c>
      <c r="C5824" s="768" t="s">
        <v>2605</v>
      </c>
      <c r="D5824" s="20" t="s">
        <v>16891</v>
      </c>
      <c r="E5824" s="825"/>
      <c r="F5824" s="800">
        <v>0</v>
      </c>
      <c r="G5824" s="825">
        <v>885</v>
      </c>
      <c r="H5824" s="774">
        <v>790</v>
      </c>
      <c r="I5824" s="819">
        <f t="shared" si="186"/>
        <v>885</v>
      </c>
      <c r="J5824" s="819">
        <f t="shared" si="187"/>
        <v>790</v>
      </c>
      <c r="K5824" s="941"/>
    </row>
    <row r="5825" spans="1:11" ht="38.25">
      <c r="A5825" s="15" t="s">
        <v>4244</v>
      </c>
      <c r="B5825" s="15" t="s">
        <v>2624</v>
      </c>
      <c r="C5825" s="768" t="s">
        <v>2607</v>
      </c>
      <c r="D5825" s="20" t="s">
        <v>16893</v>
      </c>
      <c r="E5825" s="825"/>
      <c r="F5825" s="800">
        <v>0</v>
      </c>
      <c r="G5825" s="825"/>
      <c r="H5825" s="774">
        <v>1</v>
      </c>
      <c r="I5825" s="819">
        <f t="shared" si="186"/>
        <v>0</v>
      </c>
      <c r="J5825" s="819">
        <f t="shared" si="187"/>
        <v>1</v>
      </c>
      <c r="K5825" s="941"/>
    </row>
    <row r="5826" spans="1:11" ht="38.25">
      <c r="A5826" s="15" t="s">
        <v>4244</v>
      </c>
      <c r="B5826" s="15" t="s">
        <v>2624</v>
      </c>
      <c r="C5826" s="768" t="s">
        <v>2623</v>
      </c>
      <c r="D5826" s="20" t="s">
        <v>16909</v>
      </c>
      <c r="E5826" s="825"/>
      <c r="F5826" s="800">
        <v>0</v>
      </c>
      <c r="G5826" s="825"/>
      <c r="H5826" s="774">
        <v>1</v>
      </c>
      <c r="I5826" s="819">
        <f t="shared" si="186"/>
        <v>0</v>
      </c>
      <c r="J5826" s="819">
        <f t="shared" si="187"/>
        <v>1</v>
      </c>
      <c r="K5826" s="941"/>
    </row>
    <row r="5827" spans="1:11">
      <c r="A5827" s="15" t="s">
        <v>4244</v>
      </c>
      <c r="B5827" s="15" t="s">
        <v>2756</v>
      </c>
      <c r="C5827" s="768" t="s">
        <v>2455</v>
      </c>
      <c r="D5827" s="20" t="s">
        <v>4927</v>
      </c>
      <c r="E5827" s="825">
        <v>1126</v>
      </c>
      <c r="F5827" s="800">
        <v>1060</v>
      </c>
      <c r="G5827" s="825">
        <v>56</v>
      </c>
      <c r="H5827" s="774">
        <v>70</v>
      </c>
      <c r="I5827" s="819">
        <f t="shared" si="186"/>
        <v>1182</v>
      </c>
      <c r="J5827" s="819">
        <f t="shared" si="187"/>
        <v>1130</v>
      </c>
      <c r="K5827" s="941"/>
    </row>
    <row r="5828" spans="1:11">
      <c r="A5828" s="15" t="s">
        <v>4244</v>
      </c>
      <c r="B5828" s="15" t="s">
        <v>2756</v>
      </c>
      <c r="C5828" s="768" t="s">
        <v>4297</v>
      </c>
      <c r="D5828" s="20" t="s">
        <v>17258</v>
      </c>
      <c r="E5828" s="825"/>
      <c r="F5828" s="800">
        <v>0</v>
      </c>
      <c r="G5828" s="825">
        <v>373</v>
      </c>
      <c r="H5828" s="774">
        <v>450</v>
      </c>
      <c r="I5828" s="819">
        <f t="shared" si="186"/>
        <v>373</v>
      </c>
      <c r="J5828" s="819">
        <f t="shared" si="187"/>
        <v>450</v>
      </c>
      <c r="K5828" s="941"/>
    </row>
    <row r="5829" spans="1:11" ht="38.25">
      <c r="A5829" s="15" t="s">
        <v>4244</v>
      </c>
      <c r="B5829" s="15" t="s">
        <v>2756</v>
      </c>
      <c r="C5829" s="768" t="s">
        <v>4298</v>
      </c>
      <c r="D5829" s="20" t="s">
        <v>17259</v>
      </c>
      <c r="E5829" s="825"/>
      <c r="F5829" s="800">
        <v>0</v>
      </c>
      <c r="G5829" s="825">
        <v>383</v>
      </c>
      <c r="H5829" s="774">
        <v>400</v>
      </c>
      <c r="I5829" s="819">
        <f t="shared" si="186"/>
        <v>383</v>
      </c>
      <c r="J5829" s="819">
        <f t="shared" si="187"/>
        <v>400</v>
      </c>
      <c r="K5829" s="941"/>
    </row>
    <row r="5830" spans="1:11" ht="25.5">
      <c r="A5830" s="15" t="s">
        <v>4244</v>
      </c>
      <c r="B5830" s="15" t="s">
        <v>2756</v>
      </c>
      <c r="C5830" s="768" t="s">
        <v>4299</v>
      </c>
      <c r="D5830" s="20" t="s">
        <v>4300</v>
      </c>
      <c r="E5830" s="825"/>
      <c r="F5830" s="800">
        <v>1</v>
      </c>
      <c r="G5830" s="825"/>
      <c r="H5830" s="774">
        <v>1</v>
      </c>
      <c r="I5830" s="819">
        <f t="shared" si="186"/>
        <v>0</v>
      </c>
      <c r="J5830" s="819">
        <f t="shared" si="187"/>
        <v>2</v>
      </c>
      <c r="K5830" s="941"/>
    </row>
    <row r="5831" spans="1:11">
      <c r="A5831" s="15" t="s">
        <v>4244</v>
      </c>
      <c r="B5831" s="15" t="s">
        <v>2756</v>
      </c>
      <c r="C5831" s="768" t="s">
        <v>1848</v>
      </c>
      <c r="D5831" s="17" t="s">
        <v>14608</v>
      </c>
      <c r="E5831" s="825"/>
      <c r="F5831" s="800">
        <v>1</v>
      </c>
      <c r="G5831" s="825"/>
      <c r="H5831" s="774">
        <v>1</v>
      </c>
      <c r="I5831" s="819">
        <f t="shared" si="186"/>
        <v>0</v>
      </c>
      <c r="J5831" s="819">
        <f t="shared" si="187"/>
        <v>2</v>
      </c>
      <c r="K5831" s="941"/>
    </row>
    <row r="5832" spans="1:11" ht="25.5">
      <c r="A5832" s="15" t="s">
        <v>4244</v>
      </c>
      <c r="B5832" s="15" t="s">
        <v>2756</v>
      </c>
      <c r="C5832" s="768" t="s">
        <v>4301</v>
      </c>
      <c r="D5832" s="20" t="s">
        <v>4302</v>
      </c>
      <c r="E5832" s="825"/>
      <c r="F5832" s="800">
        <v>1</v>
      </c>
      <c r="G5832" s="825"/>
      <c r="H5832" s="774">
        <v>3350</v>
      </c>
      <c r="I5832" s="819">
        <f t="shared" si="186"/>
        <v>0</v>
      </c>
      <c r="J5832" s="819">
        <f t="shared" si="187"/>
        <v>3351</v>
      </c>
      <c r="K5832" s="941"/>
    </row>
    <row r="5833" spans="1:11">
      <c r="A5833" s="15" t="s">
        <v>4244</v>
      </c>
      <c r="B5833" s="15" t="s">
        <v>2756</v>
      </c>
      <c r="C5833" s="768" t="s">
        <v>4290</v>
      </c>
      <c r="D5833" s="20" t="s">
        <v>4291</v>
      </c>
      <c r="E5833" s="825"/>
      <c r="F5833" s="800">
        <v>0</v>
      </c>
      <c r="G5833" s="825"/>
      <c r="H5833" s="774">
        <v>2300</v>
      </c>
      <c r="I5833" s="819">
        <f t="shared" si="186"/>
        <v>0</v>
      </c>
      <c r="J5833" s="819">
        <f t="shared" si="187"/>
        <v>2300</v>
      </c>
      <c r="K5833" s="941"/>
    </row>
    <row r="5834" spans="1:11" ht="25.5">
      <c r="A5834" s="15" t="s">
        <v>4244</v>
      </c>
      <c r="B5834" s="15" t="s">
        <v>2756</v>
      </c>
      <c r="C5834" s="768" t="s">
        <v>4303</v>
      </c>
      <c r="D5834" s="20" t="s">
        <v>17260</v>
      </c>
      <c r="E5834" s="825"/>
      <c r="F5834" s="800">
        <v>1</v>
      </c>
      <c r="G5834" s="825">
        <v>32</v>
      </c>
      <c r="H5834" s="774">
        <v>40</v>
      </c>
      <c r="I5834" s="819">
        <f t="shared" si="186"/>
        <v>32</v>
      </c>
      <c r="J5834" s="819">
        <f t="shared" si="187"/>
        <v>41</v>
      </c>
      <c r="K5834" s="941"/>
    </row>
    <row r="5835" spans="1:11">
      <c r="A5835" s="15" t="s">
        <v>4244</v>
      </c>
      <c r="B5835" s="15" t="s">
        <v>2756</v>
      </c>
      <c r="C5835" s="768" t="s">
        <v>4304</v>
      </c>
      <c r="D5835" s="20" t="s">
        <v>17261</v>
      </c>
      <c r="E5835" s="825"/>
      <c r="F5835" s="800">
        <v>1</v>
      </c>
      <c r="G5835" s="825">
        <v>5</v>
      </c>
      <c r="H5835" s="774">
        <v>10</v>
      </c>
      <c r="I5835" s="819">
        <f t="shared" si="186"/>
        <v>5</v>
      </c>
      <c r="J5835" s="819">
        <f t="shared" si="187"/>
        <v>11</v>
      </c>
      <c r="K5835" s="941"/>
    </row>
    <row r="5836" spans="1:11">
      <c r="A5836" s="15" t="s">
        <v>4244</v>
      </c>
      <c r="B5836" s="15" t="s">
        <v>2756</v>
      </c>
      <c r="C5836" s="768" t="s">
        <v>2632</v>
      </c>
      <c r="D5836" s="20" t="s">
        <v>16916</v>
      </c>
      <c r="E5836" s="825">
        <v>3420</v>
      </c>
      <c r="F5836" s="800">
        <v>2800</v>
      </c>
      <c r="G5836" s="825">
        <v>9939</v>
      </c>
      <c r="H5836" s="774">
        <v>27750</v>
      </c>
      <c r="I5836" s="819">
        <f t="shared" si="186"/>
        <v>13359</v>
      </c>
      <c r="J5836" s="819">
        <f t="shared" si="187"/>
        <v>30550</v>
      </c>
      <c r="K5836" s="941"/>
    </row>
    <row r="5837" spans="1:11" ht="25.5">
      <c r="A5837" s="15" t="s">
        <v>4244</v>
      </c>
      <c r="B5837" s="15" t="s">
        <v>2756</v>
      </c>
      <c r="C5837" s="768" t="s">
        <v>2644</v>
      </c>
      <c r="D5837" s="20" t="s">
        <v>14614</v>
      </c>
      <c r="E5837" s="825"/>
      <c r="F5837" s="800">
        <v>1</v>
      </c>
      <c r="G5837" s="825"/>
      <c r="H5837" s="774">
        <v>1</v>
      </c>
      <c r="I5837" s="819">
        <f t="shared" si="186"/>
        <v>0</v>
      </c>
      <c r="J5837" s="819">
        <f t="shared" si="187"/>
        <v>2</v>
      </c>
      <c r="K5837" s="941"/>
    </row>
    <row r="5838" spans="1:11">
      <c r="A5838" s="15" t="s">
        <v>4244</v>
      </c>
      <c r="B5838" s="15" t="s">
        <v>2756</v>
      </c>
      <c r="C5838" s="768" t="s">
        <v>4305</v>
      </c>
      <c r="D5838" s="17" t="s">
        <v>16177</v>
      </c>
      <c r="E5838" s="825"/>
      <c r="F5838" s="800">
        <v>1</v>
      </c>
      <c r="G5838" s="825">
        <v>6</v>
      </c>
      <c r="H5838" s="774">
        <v>1</v>
      </c>
      <c r="I5838" s="819">
        <f t="shared" si="186"/>
        <v>6</v>
      </c>
      <c r="J5838" s="819">
        <f t="shared" si="187"/>
        <v>2</v>
      </c>
      <c r="K5838" s="941"/>
    </row>
    <row r="5839" spans="1:11">
      <c r="A5839" s="15" t="s">
        <v>4244</v>
      </c>
      <c r="B5839" s="15" t="s">
        <v>2756</v>
      </c>
      <c r="C5839" s="768" t="s">
        <v>4306</v>
      </c>
      <c r="D5839" s="20" t="s">
        <v>17262</v>
      </c>
      <c r="E5839" s="825"/>
      <c r="F5839" s="800">
        <v>1</v>
      </c>
      <c r="G5839" s="825">
        <v>3</v>
      </c>
      <c r="H5839" s="774">
        <v>10</v>
      </c>
      <c r="I5839" s="819">
        <f t="shared" si="186"/>
        <v>3</v>
      </c>
      <c r="J5839" s="819">
        <f t="shared" si="187"/>
        <v>11</v>
      </c>
      <c r="K5839" s="941"/>
    </row>
    <row r="5840" spans="1:11">
      <c r="A5840" s="15" t="s">
        <v>4244</v>
      </c>
      <c r="B5840" s="15" t="s">
        <v>2756</v>
      </c>
      <c r="C5840" s="768" t="s">
        <v>4307</v>
      </c>
      <c r="D5840" s="20" t="s">
        <v>17263</v>
      </c>
      <c r="E5840" s="825"/>
      <c r="F5840" s="800">
        <v>1</v>
      </c>
      <c r="G5840" s="825">
        <v>46</v>
      </c>
      <c r="H5840" s="774">
        <v>40</v>
      </c>
      <c r="I5840" s="819">
        <f t="shared" si="186"/>
        <v>46</v>
      </c>
      <c r="J5840" s="819">
        <f t="shared" si="187"/>
        <v>41</v>
      </c>
      <c r="K5840" s="941"/>
    </row>
    <row r="5841" spans="1:11" ht="25.5">
      <c r="A5841" s="15" t="s">
        <v>4244</v>
      </c>
      <c r="B5841" s="15" t="s">
        <v>2756</v>
      </c>
      <c r="C5841" s="768" t="s">
        <v>4308</v>
      </c>
      <c r="D5841" s="20" t="s">
        <v>17264</v>
      </c>
      <c r="E5841" s="825"/>
      <c r="F5841" s="800">
        <v>1</v>
      </c>
      <c r="G5841" s="825">
        <v>76</v>
      </c>
      <c r="H5841" s="774">
        <v>60</v>
      </c>
      <c r="I5841" s="819">
        <f t="shared" si="186"/>
        <v>76</v>
      </c>
      <c r="J5841" s="819">
        <f t="shared" si="187"/>
        <v>61</v>
      </c>
      <c r="K5841" s="941"/>
    </row>
    <row r="5842" spans="1:11" ht="25.5">
      <c r="A5842" s="15" t="s">
        <v>4244</v>
      </c>
      <c r="B5842" s="15" t="s">
        <v>2756</v>
      </c>
      <c r="C5842" s="768" t="s">
        <v>4309</v>
      </c>
      <c r="D5842" s="20" t="s">
        <v>17265</v>
      </c>
      <c r="E5842" s="825"/>
      <c r="F5842" s="800">
        <v>1</v>
      </c>
      <c r="G5842" s="825">
        <v>1</v>
      </c>
      <c r="H5842" s="774">
        <v>2</v>
      </c>
      <c r="I5842" s="819">
        <f t="shared" si="186"/>
        <v>1</v>
      </c>
      <c r="J5842" s="819">
        <f t="shared" si="187"/>
        <v>3</v>
      </c>
      <c r="K5842" s="941"/>
    </row>
    <row r="5843" spans="1:11">
      <c r="A5843" s="15" t="s">
        <v>4244</v>
      </c>
      <c r="B5843" s="15" t="s">
        <v>2756</v>
      </c>
      <c r="C5843" s="768" t="s">
        <v>4310</v>
      </c>
      <c r="D5843" s="20" t="s">
        <v>17266</v>
      </c>
      <c r="E5843" s="825"/>
      <c r="F5843" s="800">
        <v>1</v>
      </c>
      <c r="G5843" s="825">
        <v>93</v>
      </c>
      <c r="H5843" s="774">
        <v>150</v>
      </c>
      <c r="I5843" s="819">
        <f t="shared" si="186"/>
        <v>93</v>
      </c>
      <c r="J5843" s="819">
        <f t="shared" si="187"/>
        <v>151</v>
      </c>
      <c r="K5843" s="941"/>
    </row>
    <row r="5844" spans="1:11">
      <c r="A5844" s="15" t="s">
        <v>4244</v>
      </c>
      <c r="B5844" s="15" t="s">
        <v>2756</v>
      </c>
      <c r="C5844" s="768" t="s">
        <v>4130</v>
      </c>
      <c r="D5844" s="17" t="s">
        <v>4131</v>
      </c>
      <c r="E5844" s="825"/>
      <c r="F5844" s="800">
        <v>1</v>
      </c>
      <c r="G5844" s="825">
        <v>22</v>
      </c>
      <c r="H5844" s="774">
        <v>20</v>
      </c>
      <c r="I5844" s="819">
        <f t="shared" si="186"/>
        <v>22</v>
      </c>
      <c r="J5844" s="819">
        <f t="shared" si="187"/>
        <v>21</v>
      </c>
      <c r="K5844" s="941"/>
    </row>
    <row r="5845" spans="1:11" ht="25.5">
      <c r="A5845" s="15" t="s">
        <v>4244</v>
      </c>
      <c r="B5845" s="15" t="s">
        <v>2756</v>
      </c>
      <c r="C5845" s="768" t="s">
        <v>4311</v>
      </c>
      <c r="D5845" s="20" t="s">
        <v>17267</v>
      </c>
      <c r="E5845" s="825"/>
      <c r="F5845" s="800">
        <v>0</v>
      </c>
      <c r="G5845" s="825"/>
      <c r="H5845" s="774">
        <v>1</v>
      </c>
      <c r="I5845" s="819">
        <f t="shared" si="186"/>
        <v>0</v>
      </c>
      <c r="J5845" s="819">
        <f t="shared" si="187"/>
        <v>1</v>
      </c>
      <c r="K5845" s="941"/>
    </row>
    <row r="5846" spans="1:11" ht="25.5">
      <c r="A5846" s="15" t="s">
        <v>4244</v>
      </c>
      <c r="B5846" s="15" t="s">
        <v>2756</v>
      </c>
      <c r="C5846" s="768" t="s">
        <v>4312</v>
      </c>
      <c r="D5846" s="20" t="s">
        <v>17268</v>
      </c>
      <c r="E5846" s="825"/>
      <c r="F5846" s="800">
        <v>3</v>
      </c>
      <c r="G5846" s="825">
        <v>41</v>
      </c>
      <c r="H5846" s="774">
        <v>50</v>
      </c>
      <c r="I5846" s="819">
        <f t="shared" si="186"/>
        <v>41</v>
      </c>
      <c r="J5846" s="819">
        <f t="shared" si="187"/>
        <v>53</v>
      </c>
      <c r="K5846" s="941"/>
    </row>
    <row r="5847" spans="1:11">
      <c r="A5847" s="15" t="s">
        <v>4244</v>
      </c>
      <c r="B5847" s="15" t="s">
        <v>2756</v>
      </c>
      <c r="C5847" s="768" t="s">
        <v>4313</v>
      </c>
      <c r="D5847" s="20" t="s">
        <v>17269</v>
      </c>
      <c r="E5847" s="825"/>
      <c r="F5847" s="800">
        <v>1</v>
      </c>
      <c r="G5847" s="825">
        <v>22</v>
      </c>
      <c r="H5847" s="774">
        <v>50</v>
      </c>
      <c r="I5847" s="819">
        <f t="shared" si="186"/>
        <v>22</v>
      </c>
      <c r="J5847" s="819">
        <f t="shared" si="187"/>
        <v>51</v>
      </c>
      <c r="K5847" s="941"/>
    </row>
    <row r="5848" spans="1:11" ht="25.5">
      <c r="A5848" s="15" t="s">
        <v>4244</v>
      </c>
      <c r="B5848" s="15" t="s">
        <v>2756</v>
      </c>
      <c r="C5848" s="768" t="s">
        <v>4314</v>
      </c>
      <c r="D5848" s="20" t="s">
        <v>17270</v>
      </c>
      <c r="E5848" s="825"/>
      <c r="F5848" s="800">
        <v>0</v>
      </c>
      <c r="G5848" s="825">
        <v>2</v>
      </c>
      <c r="H5848" s="774">
        <v>5</v>
      </c>
      <c r="I5848" s="819">
        <f t="shared" si="186"/>
        <v>2</v>
      </c>
      <c r="J5848" s="819">
        <f t="shared" si="187"/>
        <v>5</v>
      </c>
      <c r="K5848" s="941"/>
    </row>
    <row r="5849" spans="1:11" ht="25.5">
      <c r="A5849" s="15" t="s">
        <v>4244</v>
      </c>
      <c r="B5849" s="15" t="s">
        <v>2756</v>
      </c>
      <c r="C5849" s="768" t="s">
        <v>2657</v>
      </c>
      <c r="D5849" s="20" t="s">
        <v>15515</v>
      </c>
      <c r="E5849" s="825">
        <v>10</v>
      </c>
      <c r="F5849" s="800">
        <v>40</v>
      </c>
      <c r="G5849" s="825">
        <v>6734</v>
      </c>
      <c r="H5849" s="774">
        <v>7100</v>
      </c>
      <c r="I5849" s="819">
        <f t="shared" si="186"/>
        <v>6744</v>
      </c>
      <c r="J5849" s="819">
        <f t="shared" si="187"/>
        <v>7140</v>
      </c>
      <c r="K5849" s="941"/>
    </row>
    <row r="5850" spans="1:11" ht="38.25">
      <c r="A5850" s="15" t="s">
        <v>4244</v>
      </c>
      <c r="B5850" s="15" t="s">
        <v>2756</v>
      </c>
      <c r="C5850" s="768" t="s">
        <v>2487</v>
      </c>
      <c r="D5850" s="20" t="s">
        <v>15516</v>
      </c>
      <c r="E5850" s="825"/>
      <c r="F5850" s="800">
        <v>0</v>
      </c>
      <c r="G5850" s="825">
        <v>26</v>
      </c>
      <c r="H5850" s="774">
        <v>30</v>
      </c>
      <c r="I5850" s="819">
        <f t="shared" si="186"/>
        <v>26</v>
      </c>
      <c r="J5850" s="819">
        <f t="shared" si="187"/>
        <v>30</v>
      </c>
      <c r="K5850" s="941"/>
    </row>
    <row r="5851" spans="1:11">
      <c r="A5851" s="15" t="s">
        <v>4244</v>
      </c>
      <c r="B5851" s="15" t="s">
        <v>2756</v>
      </c>
      <c r="C5851" s="768" t="s">
        <v>2658</v>
      </c>
      <c r="D5851" s="17" t="s">
        <v>15751</v>
      </c>
      <c r="E5851" s="825"/>
      <c r="F5851" s="800">
        <v>0</v>
      </c>
      <c r="G5851" s="825"/>
      <c r="H5851" s="774">
        <v>1</v>
      </c>
      <c r="I5851" s="819">
        <f t="shared" si="186"/>
        <v>0</v>
      </c>
      <c r="J5851" s="819">
        <f t="shared" si="187"/>
        <v>1</v>
      </c>
      <c r="K5851" s="941"/>
    </row>
    <row r="5852" spans="1:11" ht="25.5">
      <c r="A5852" s="15" t="s">
        <v>4244</v>
      </c>
      <c r="B5852" s="15" t="s">
        <v>2756</v>
      </c>
      <c r="C5852" s="768" t="s">
        <v>4315</v>
      </c>
      <c r="D5852" s="20" t="s">
        <v>17271</v>
      </c>
      <c r="E5852" s="825"/>
      <c r="F5852" s="800">
        <v>1</v>
      </c>
      <c r="G5852" s="825">
        <v>10</v>
      </c>
      <c r="H5852" s="774">
        <v>15</v>
      </c>
      <c r="I5852" s="819">
        <f t="shared" si="186"/>
        <v>10</v>
      </c>
      <c r="J5852" s="819">
        <f t="shared" si="187"/>
        <v>16</v>
      </c>
      <c r="K5852" s="941"/>
    </row>
    <row r="5853" spans="1:11" ht="25.5">
      <c r="A5853" s="15" t="s">
        <v>4244</v>
      </c>
      <c r="B5853" s="15" t="s">
        <v>2756</v>
      </c>
      <c r="C5853" s="768" t="s">
        <v>4316</v>
      </c>
      <c r="D5853" s="20" t="s">
        <v>17272</v>
      </c>
      <c r="E5853" s="825"/>
      <c r="F5853" s="800">
        <v>0</v>
      </c>
      <c r="G5853" s="825">
        <v>198</v>
      </c>
      <c r="H5853" s="774">
        <v>160</v>
      </c>
      <c r="I5853" s="819">
        <f t="shared" si="186"/>
        <v>198</v>
      </c>
      <c r="J5853" s="819">
        <f t="shared" si="187"/>
        <v>160</v>
      </c>
      <c r="K5853" s="941"/>
    </row>
    <row r="5854" spans="1:11" ht="25.5">
      <c r="A5854" s="15" t="s">
        <v>4244</v>
      </c>
      <c r="B5854" s="15" t="s">
        <v>2756</v>
      </c>
      <c r="C5854" s="768" t="s">
        <v>4317</v>
      </c>
      <c r="D5854" s="20" t="s">
        <v>17273</v>
      </c>
      <c r="E5854" s="825"/>
      <c r="F5854" s="800">
        <v>0</v>
      </c>
      <c r="G5854" s="825"/>
      <c r="H5854" s="774">
        <v>1</v>
      </c>
      <c r="I5854" s="819">
        <f t="shared" si="186"/>
        <v>0</v>
      </c>
      <c r="J5854" s="819">
        <f t="shared" si="187"/>
        <v>1</v>
      </c>
      <c r="K5854" s="941"/>
    </row>
    <row r="5855" spans="1:11" ht="25.5">
      <c r="A5855" s="15" t="s">
        <v>4244</v>
      </c>
      <c r="B5855" s="15" t="s">
        <v>2756</v>
      </c>
      <c r="C5855" s="768" t="s">
        <v>4318</v>
      </c>
      <c r="D5855" s="20" t="s">
        <v>17274</v>
      </c>
      <c r="E5855" s="825"/>
      <c r="F5855" s="800">
        <v>0</v>
      </c>
      <c r="G5855" s="825"/>
      <c r="H5855" s="774">
        <v>1</v>
      </c>
      <c r="I5855" s="819">
        <f t="shared" si="186"/>
        <v>0</v>
      </c>
      <c r="J5855" s="819">
        <f t="shared" si="187"/>
        <v>1</v>
      </c>
      <c r="K5855" s="941"/>
    </row>
    <row r="5856" spans="1:11" ht="25.5">
      <c r="A5856" s="15" t="s">
        <v>4244</v>
      </c>
      <c r="B5856" s="15" t="s">
        <v>2756</v>
      </c>
      <c r="C5856" s="768" t="s">
        <v>4319</v>
      </c>
      <c r="D5856" s="20" t="s">
        <v>17275</v>
      </c>
      <c r="E5856" s="825"/>
      <c r="F5856" s="800">
        <v>0</v>
      </c>
      <c r="G5856" s="825">
        <v>124</v>
      </c>
      <c r="H5856" s="774">
        <v>150</v>
      </c>
      <c r="I5856" s="819">
        <f t="shared" si="186"/>
        <v>124</v>
      </c>
      <c r="J5856" s="819">
        <f t="shared" si="187"/>
        <v>150</v>
      </c>
      <c r="K5856" s="941"/>
    </row>
    <row r="5857" spans="1:11" ht="38.25">
      <c r="A5857" s="15" t="s">
        <v>4244</v>
      </c>
      <c r="B5857" s="15" t="s">
        <v>2756</v>
      </c>
      <c r="C5857" s="768" t="s">
        <v>4320</v>
      </c>
      <c r="D5857" s="20" t="s">
        <v>17276</v>
      </c>
      <c r="E5857" s="825"/>
      <c r="F5857" s="800">
        <v>0</v>
      </c>
      <c r="G5857" s="825">
        <v>1127</v>
      </c>
      <c r="H5857" s="774">
        <v>1200</v>
      </c>
      <c r="I5857" s="819">
        <f t="shared" si="186"/>
        <v>1127</v>
      </c>
      <c r="J5857" s="819">
        <f t="shared" si="187"/>
        <v>1200</v>
      </c>
      <c r="K5857" s="941"/>
    </row>
    <row r="5858" spans="1:11" ht="25.5">
      <c r="A5858" s="15" t="s">
        <v>4244</v>
      </c>
      <c r="B5858" s="15" t="s">
        <v>2756</v>
      </c>
      <c r="C5858" s="768" t="s">
        <v>4321</v>
      </c>
      <c r="D5858" s="20" t="s">
        <v>17277</v>
      </c>
      <c r="E5858" s="825"/>
      <c r="F5858" s="800">
        <v>0</v>
      </c>
      <c r="G5858" s="825"/>
      <c r="H5858" s="774">
        <v>1</v>
      </c>
      <c r="I5858" s="819">
        <f t="shared" si="186"/>
        <v>0</v>
      </c>
      <c r="J5858" s="819">
        <f t="shared" si="187"/>
        <v>1</v>
      </c>
      <c r="K5858" s="941"/>
    </row>
    <row r="5859" spans="1:11">
      <c r="A5859" s="15" t="s">
        <v>4244</v>
      </c>
      <c r="B5859" s="15" t="s">
        <v>2756</v>
      </c>
      <c r="C5859" s="768" t="s">
        <v>4322</v>
      </c>
      <c r="D5859" s="20" t="s">
        <v>17278</v>
      </c>
      <c r="E5859" s="825"/>
      <c r="F5859" s="800">
        <v>0</v>
      </c>
      <c r="G5859" s="825"/>
      <c r="H5859" s="774">
        <v>1</v>
      </c>
      <c r="I5859" s="819">
        <f t="shared" si="186"/>
        <v>0</v>
      </c>
      <c r="J5859" s="819">
        <f t="shared" si="187"/>
        <v>1</v>
      </c>
      <c r="K5859" s="941"/>
    </row>
    <row r="5860" spans="1:11" ht="25.5">
      <c r="A5860" s="15" t="s">
        <v>4244</v>
      </c>
      <c r="B5860" s="15" t="s">
        <v>2756</v>
      </c>
      <c r="C5860" s="768" t="s">
        <v>4323</v>
      </c>
      <c r="D5860" s="20" t="s">
        <v>17279</v>
      </c>
      <c r="E5860" s="825"/>
      <c r="F5860" s="800">
        <v>0</v>
      </c>
      <c r="G5860" s="825"/>
      <c r="H5860" s="774">
        <v>1</v>
      </c>
      <c r="I5860" s="819">
        <f t="shared" si="186"/>
        <v>0</v>
      </c>
      <c r="J5860" s="819">
        <f t="shared" si="187"/>
        <v>1</v>
      </c>
      <c r="K5860" s="941"/>
    </row>
    <row r="5861" spans="1:11" ht="25.5">
      <c r="A5861" s="15" t="s">
        <v>4244</v>
      </c>
      <c r="B5861" s="15" t="s">
        <v>2756</v>
      </c>
      <c r="C5861" s="768" t="s">
        <v>4324</v>
      </c>
      <c r="D5861" s="20" t="s">
        <v>17280</v>
      </c>
      <c r="E5861" s="825"/>
      <c r="F5861" s="800">
        <v>0</v>
      </c>
      <c r="G5861" s="825"/>
      <c r="H5861" s="774">
        <v>1</v>
      </c>
      <c r="I5861" s="819">
        <f t="shared" si="186"/>
        <v>0</v>
      </c>
      <c r="J5861" s="819">
        <f t="shared" si="187"/>
        <v>1</v>
      </c>
      <c r="K5861" s="941"/>
    </row>
    <row r="5862" spans="1:11">
      <c r="A5862" s="15" t="s">
        <v>4244</v>
      </c>
      <c r="B5862" s="15" t="s">
        <v>2756</v>
      </c>
      <c r="C5862" s="768" t="s">
        <v>4325</v>
      </c>
      <c r="D5862" s="20" t="s">
        <v>17281</v>
      </c>
      <c r="E5862" s="825"/>
      <c r="F5862" s="800">
        <v>0</v>
      </c>
      <c r="G5862" s="825">
        <v>14</v>
      </c>
      <c r="H5862" s="774">
        <v>15</v>
      </c>
      <c r="I5862" s="819">
        <f t="shared" ref="I5862:I5925" si="188">E5862+G5862</f>
        <v>14</v>
      </c>
      <c r="J5862" s="819">
        <f t="shared" ref="J5862:J5925" si="189">F5862+H5862</f>
        <v>15</v>
      </c>
      <c r="K5862" s="941"/>
    </row>
    <row r="5863" spans="1:11" ht="38.25">
      <c r="A5863" s="15" t="s">
        <v>4244</v>
      </c>
      <c r="B5863" s="15" t="s">
        <v>2756</v>
      </c>
      <c r="C5863" s="768" t="s">
        <v>2746</v>
      </c>
      <c r="D5863" s="20" t="s">
        <v>15352</v>
      </c>
      <c r="E5863" s="825"/>
      <c r="F5863" s="800">
        <v>1</v>
      </c>
      <c r="G5863" s="825">
        <v>21</v>
      </c>
      <c r="H5863" s="774">
        <v>5</v>
      </c>
      <c r="I5863" s="819">
        <f t="shared" si="188"/>
        <v>21</v>
      </c>
      <c r="J5863" s="819">
        <f t="shared" si="189"/>
        <v>6</v>
      </c>
      <c r="K5863" s="941"/>
    </row>
    <row r="5864" spans="1:11">
      <c r="A5864" s="15" t="s">
        <v>4244</v>
      </c>
      <c r="B5864" s="15" t="s">
        <v>2756</v>
      </c>
      <c r="C5864" s="768" t="s">
        <v>3330</v>
      </c>
      <c r="D5864" s="20" t="s">
        <v>4764</v>
      </c>
      <c r="E5864" s="825"/>
      <c r="F5864" s="800">
        <v>0</v>
      </c>
      <c r="G5864" s="825"/>
      <c r="H5864" s="774">
        <v>4280</v>
      </c>
      <c r="I5864" s="819">
        <f t="shared" si="188"/>
        <v>0</v>
      </c>
      <c r="J5864" s="819">
        <f t="shared" si="189"/>
        <v>4280</v>
      </c>
      <c r="K5864" s="941"/>
    </row>
    <row r="5865" spans="1:11" ht="25.5">
      <c r="A5865" s="15" t="s">
        <v>4244</v>
      </c>
      <c r="B5865" s="15" t="s">
        <v>2756</v>
      </c>
      <c r="C5865" s="768" t="s">
        <v>4326</v>
      </c>
      <c r="D5865" s="20" t="s">
        <v>17282</v>
      </c>
      <c r="E5865" s="825"/>
      <c r="F5865" s="800">
        <v>0</v>
      </c>
      <c r="G5865" s="825"/>
      <c r="H5865" s="774">
        <v>1</v>
      </c>
      <c r="I5865" s="819">
        <f t="shared" si="188"/>
        <v>0</v>
      </c>
      <c r="J5865" s="819">
        <f t="shared" si="189"/>
        <v>1</v>
      </c>
      <c r="K5865" s="941"/>
    </row>
    <row r="5866" spans="1:11">
      <c r="A5866" s="15" t="s">
        <v>4244</v>
      </c>
      <c r="B5866" s="15" t="s">
        <v>2756</v>
      </c>
      <c r="C5866" s="768" t="s">
        <v>4064</v>
      </c>
      <c r="D5866" s="20" t="s">
        <v>17225</v>
      </c>
      <c r="E5866" s="825"/>
      <c r="F5866" s="800">
        <v>0</v>
      </c>
      <c r="G5866" s="825"/>
      <c r="H5866" s="774">
        <v>15400</v>
      </c>
      <c r="I5866" s="819">
        <f t="shared" si="188"/>
        <v>0</v>
      </c>
      <c r="J5866" s="819">
        <f t="shared" si="189"/>
        <v>15400</v>
      </c>
      <c r="K5866" s="941"/>
    </row>
    <row r="5867" spans="1:11">
      <c r="A5867" s="15" t="s">
        <v>4244</v>
      </c>
      <c r="B5867" s="15" t="s">
        <v>2756</v>
      </c>
      <c r="C5867" s="768" t="s">
        <v>2499</v>
      </c>
      <c r="D5867" s="20" t="s">
        <v>16828</v>
      </c>
      <c r="E5867" s="825"/>
      <c r="F5867" s="800">
        <v>0</v>
      </c>
      <c r="G5867" s="825">
        <v>1</v>
      </c>
      <c r="H5867" s="774">
        <v>70</v>
      </c>
      <c r="I5867" s="819">
        <f t="shared" si="188"/>
        <v>1</v>
      </c>
      <c r="J5867" s="819">
        <f t="shared" si="189"/>
        <v>70</v>
      </c>
      <c r="K5867" s="941"/>
    </row>
    <row r="5868" spans="1:11" ht="25.5">
      <c r="A5868" s="15" t="s">
        <v>4244</v>
      </c>
      <c r="B5868" s="15" t="s">
        <v>2756</v>
      </c>
      <c r="C5868" s="768" t="s">
        <v>3051</v>
      </c>
      <c r="D5868" s="20" t="s">
        <v>4957</v>
      </c>
      <c r="E5868" s="825"/>
      <c r="F5868" s="800">
        <v>0</v>
      </c>
      <c r="G5868" s="825"/>
      <c r="H5868" s="774">
        <v>2</v>
      </c>
      <c r="I5868" s="819">
        <f t="shared" si="188"/>
        <v>0</v>
      </c>
      <c r="J5868" s="819">
        <f t="shared" si="189"/>
        <v>2</v>
      </c>
      <c r="K5868" s="941"/>
    </row>
    <row r="5869" spans="1:11">
      <c r="A5869" s="15" t="s">
        <v>4244</v>
      </c>
      <c r="B5869" s="15" t="s">
        <v>2756</v>
      </c>
      <c r="C5869" s="768" t="s">
        <v>4327</v>
      </c>
      <c r="D5869" s="20" t="s">
        <v>4966</v>
      </c>
      <c r="E5869" s="825">
        <v>12</v>
      </c>
      <c r="F5869" s="800">
        <v>50</v>
      </c>
      <c r="G5869" s="825">
        <v>3998</v>
      </c>
      <c r="H5869" s="774">
        <v>3800</v>
      </c>
      <c r="I5869" s="819">
        <f t="shared" si="188"/>
        <v>4010</v>
      </c>
      <c r="J5869" s="819">
        <f t="shared" si="189"/>
        <v>3850</v>
      </c>
      <c r="K5869" s="941"/>
    </row>
    <row r="5870" spans="1:11">
      <c r="A5870" s="15" t="s">
        <v>4244</v>
      </c>
      <c r="B5870" s="15" t="s">
        <v>2756</v>
      </c>
      <c r="C5870" s="768" t="s">
        <v>4328</v>
      </c>
      <c r="D5870" s="20" t="s">
        <v>4329</v>
      </c>
      <c r="E5870" s="825"/>
      <c r="F5870" s="800">
        <v>0</v>
      </c>
      <c r="G5870" s="825"/>
      <c r="H5870" s="774">
        <v>1</v>
      </c>
      <c r="I5870" s="819">
        <f t="shared" si="188"/>
        <v>0</v>
      </c>
      <c r="J5870" s="819">
        <f t="shared" si="189"/>
        <v>1</v>
      </c>
      <c r="K5870" s="941"/>
    </row>
    <row r="5871" spans="1:11" ht="25.5">
      <c r="A5871" s="15" t="s">
        <v>4244</v>
      </c>
      <c r="B5871" s="15" t="s">
        <v>2756</v>
      </c>
      <c r="C5871" s="768" t="s">
        <v>4330</v>
      </c>
      <c r="D5871" s="20" t="s">
        <v>4331</v>
      </c>
      <c r="E5871" s="825"/>
      <c r="F5871" s="800">
        <v>0</v>
      </c>
      <c r="G5871" s="825">
        <v>77</v>
      </c>
      <c r="H5871" s="774">
        <v>100</v>
      </c>
      <c r="I5871" s="819">
        <f t="shared" si="188"/>
        <v>77</v>
      </c>
      <c r="J5871" s="819">
        <f t="shared" si="189"/>
        <v>100</v>
      </c>
      <c r="K5871" s="941"/>
    </row>
    <row r="5872" spans="1:11" ht="25.5">
      <c r="A5872" s="15" t="s">
        <v>4244</v>
      </c>
      <c r="B5872" s="15" t="s">
        <v>2756</v>
      </c>
      <c r="C5872" s="768" t="s">
        <v>2641</v>
      </c>
      <c r="D5872" s="20" t="s">
        <v>16720</v>
      </c>
      <c r="E5872" s="825"/>
      <c r="F5872" s="800">
        <v>0</v>
      </c>
      <c r="G5872" s="825"/>
      <c r="H5872" s="774">
        <v>1</v>
      </c>
      <c r="I5872" s="819">
        <f t="shared" si="188"/>
        <v>0</v>
      </c>
      <c r="J5872" s="819">
        <f t="shared" si="189"/>
        <v>1</v>
      </c>
      <c r="K5872" s="941"/>
    </row>
    <row r="5873" spans="1:11">
      <c r="A5873" s="15" t="s">
        <v>4244</v>
      </c>
      <c r="B5873" s="15" t="s">
        <v>2756</v>
      </c>
      <c r="C5873" s="768" t="s">
        <v>4332</v>
      </c>
      <c r="D5873" s="20" t="s">
        <v>16563</v>
      </c>
      <c r="E5873" s="825"/>
      <c r="F5873" s="800">
        <v>0</v>
      </c>
      <c r="G5873" s="825">
        <v>4</v>
      </c>
      <c r="H5873" s="774">
        <v>15</v>
      </c>
      <c r="I5873" s="819">
        <f t="shared" si="188"/>
        <v>4</v>
      </c>
      <c r="J5873" s="819">
        <f t="shared" si="189"/>
        <v>15</v>
      </c>
      <c r="K5873" s="941"/>
    </row>
    <row r="5874" spans="1:11" ht="25.5">
      <c r="A5874" s="15" t="s">
        <v>4244</v>
      </c>
      <c r="B5874" s="15" t="s">
        <v>2756</v>
      </c>
      <c r="C5874" s="768" t="s">
        <v>2752</v>
      </c>
      <c r="D5874" s="20" t="s">
        <v>16800</v>
      </c>
      <c r="E5874" s="825"/>
      <c r="F5874" s="800">
        <v>0</v>
      </c>
      <c r="G5874" s="825"/>
      <c r="H5874" s="774">
        <v>110</v>
      </c>
      <c r="I5874" s="819">
        <f t="shared" si="188"/>
        <v>0</v>
      </c>
      <c r="J5874" s="819">
        <f t="shared" si="189"/>
        <v>110</v>
      </c>
      <c r="K5874" s="941"/>
    </row>
    <row r="5875" spans="1:11" ht="25.5">
      <c r="A5875" s="15" t="s">
        <v>4244</v>
      </c>
      <c r="B5875" s="15" t="s">
        <v>2756</v>
      </c>
      <c r="C5875" s="768" t="s">
        <v>4333</v>
      </c>
      <c r="D5875" s="20" t="s">
        <v>4334</v>
      </c>
      <c r="E5875" s="825"/>
      <c r="F5875" s="800">
        <v>0</v>
      </c>
      <c r="G5875" s="825"/>
      <c r="H5875" s="774">
        <v>1</v>
      </c>
      <c r="I5875" s="819">
        <f t="shared" si="188"/>
        <v>0</v>
      </c>
      <c r="J5875" s="819">
        <f t="shared" si="189"/>
        <v>1</v>
      </c>
      <c r="K5875" s="941"/>
    </row>
    <row r="5876" spans="1:11" ht="38.25">
      <c r="A5876" s="15" t="s">
        <v>4244</v>
      </c>
      <c r="B5876" s="15" t="s">
        <v>2756</v>
      </c>
      <c r="C5876" s="768" t="s">
        <v>4335</v>
      </c>
      <c r="D5876" s="20" t="s">
        <v>4336</v>
      </c>
      <c r="E5876" s="825"/>
      <c r="F5876" s="800">
        <v>0</v>
      </c>
      <c r="G5876" s="825"/>
      <c r="H5876" s="774">
        <v>1</v>
      </c>
      <c r="I5876" s="819">
        <f t="shared" si="188"/>
        <v>0</v>
      </c>
      <c r="J5876" s="819">
        <f t="shared" si="189"/>
        <v>1</v>
      </c>
      <c r="K5876" s="941"/>
    </row>
    <row r="5877" spans="1:11">
      <c r="A5877" s="15" t="s">
        <v>4244</v>
      </c>
      <c r="B5877" s="15" t="s">
        <v>2756</v>
      </c>
      <c r="C5877" s="768" t="s">
        <v>4337</v>
      </c>
      <c r="D5877" s="20" t="s">
        <v>17283</v>
      </c>
      <c r="E5877" s="825">
        <v>2</v>
      </c>
      <c r="F5877" s="800">
        <v>5</v>
      </c>
      <c r="G5877" s="825">
        <v>220</v>
      </c>
      <c r="H5877" s="774">
        <v>250</v>
      </c>
      <c r="I5877" s="819">
        <f t="shared" si="188"/>
        <v>222</v>
      </c>
      <c r="J5877" s="819">
        <f t="shared" si="189"/>
        <v>255</v>
      </c>
      <c r="K5877" s="941"/>
    </row>
    <row r="5878" spans="1:11">
      <c r="A5878" s="15" t="s">
        <v>4244</v>
      </c>
      <c r="B5878" s="15" t="s">
        <v>2756</v>
      </c>
      <c r="C5878" s="768" t="s">
        <v>3038</v>
      </c>
      <c r="D5878" s="20" t="s">
        <v>3039</v>
      </c>
      <c r="E5878" s="825"/>
      <c r="F5878" s="800">
        <v>0</v>
      </c>
      <c r="G5878" s="825">
        <v>496</v>
      </c>
      <c r="H5878" s="774">
        <v>750</v>
      </c>
      <c r="I5878" s="819">
        <f t="shared" si="188"/>
        <v>496</v>
      </c>
      <c r="J5878" s="819">
        <f t="shared" si="189"/>
        <v>750</v>
      </c>
      <c r="K5878" s="941"/>
    </row>
    <row r="5879" spans="1:11" ht="25.5">
      <c r="A5879" s="15" t="s">
        <v>4657</v>
      </c>
      <c r="B5879" s="15" t="s">
        <v>2464</v>
      </c>
      <c r="C5879" s="768" t="s">
        <v>2456</v>
      </c>
      <c r="D5879" s="20" t="s">
        <v>16803</v>
      </c>
      <c r="E5879" s="825">
        <v>0</v>
      </c>
      <c r="F5879" s="800">
        <v>0</v>
      </c>
      <c r="G5879" s="819"/>
      <c r="H5879" s="774">
        <v>1</v>
      </c>
      <c r="I5879" s="819">
        <f t="shared" si="188"/>
        <v>0</v>
      </c>
      <c r="J5879" s="819">
        <f t="shared" si="189"/>
        <v>1</v>
      </c>
      <c r="K5879" s="941"/>
    </row>
    <row r="5880" spans="1:11" ht="25.5">
      <c r="A5880" s="15" t="s">
        <v>4657</v>
      </c>
      <c r="B5880" s="15" t="s">
        <v>2464</v>
      </c>
      <c r="C5880" s="768" t="s">
        <v>2457</v>
      </c>
      <c r="D5880" s="20" t="s">
        <v>16804</v>
      </c>
      <c r="E5880" s="825">
        <v>0</v>
      </c>
      <c r="F5880" s="800">
        <v>0</v>
      </c>
      <c r="G5880" s="819"/>
      <c r="H5880" s="774">
        <v>1</v>
      </c>
      <c r="I5880" s="819">
        <f t="shared" si="188"/>
        <v>0</v>
      </c>
      <c r="J5880" s="819">
        <f t="shared" si="189"/>
        <v>1</v>
      </c>
      <c r="K5880" s="941"/>
    </row>
    <row r="5881" spans="1:11">
      <c r="A5881" s="15" t="s">
        <v>4657</v>
      </c>
      <c r="B5881" s="15" t="s">
        <v>2464</v>
      </c>
      <c r="C5881" s="768" t="s">
        <v>3016</v>
      </c>
      <c r="D5881" s="20" t="s">
        <v>3017</v>
      </c>
      <c r="E5881" s="825">
        <v>0</v>
      </c>
      <c r="F5881" s="800">
        <v>10</v>
      </c>
      <c r="G5881" s="819"/>
      <c r="H5881" s="774">
        <v>2</v>
      </c>
      <c r="I5881" s="819">
        <f t="shared" si="188"/>
        <v>0</v>
      </c>
      <c r="J5881" s="819">
        <f t="shared" si="189"/>
        <v>12</v>
      </c>
      <c r="K5881" s="941"/>
    </row>
    <row r="5882" spans="1:11" ht="38.25">
      <c r="A5882" s="15" t="s">
        <v>4657</v>
      </c>
      <c r="B5882" s="15" t="s">
        <v>2464</v>
      </c>
      <c r="C5882" s="768" t="s">
        <v>2957</v>
      </c>
      <c r="D5882" s="20" t="s">
        <v>16447</v>
      </c>
      <c r="E5882" s="825"/>
      <c r="F5882" s="800">
        <v>110</v>
      </c>
      <c r="G5882" s="819"/>
      <c r="H5882" s="774">
        <v>135</v>
      </c>
      <c r="I5882" s="819">
        <f t="shared" si="188"/>
        <v>0</v>
      </c>
      <c r="J5882" s="819">
        <f t="shared" si="189"/>
        <v>245</v>
      </c>
      <c r="K5882" s="941"/>
    </row>
    <row r="5883" spans="1:11" ht="25.5">
      <c r="A5883" s="15" t="s">
        <v>4657</v>
      </c>
      <c r="B5883" s="15" t="s">
        <v>2464</v>
      </c>
      <c r="C5883" s="768" t="s">
        <v>2458</v>
      </c>
      <c r="D5883" s="20" t="s">
        <v>16805</v>
      </c>
      <c r="E5883" s="825">
        <v>0</v>
      </c>
      <c r="F5883" s="800">
        <v>0</v>
      </c>
      <c r="G5883" s="819">
        <v>1998</v>
      </c>
      <c r="H5883" s="774">
        <v>1850</v>
      </c>
      <c r="I5883" s="819">
        <f t="shared" si="188"/>
        <v>1998</v>
      </c>
      <c r="J5883" s="819">
        <f t="shared" si="189"/>
        <v>1850</v>
      </c>
      <c r="K5883" s="941"/>
    </row>
    <row r="5884" spans="1:11">
      <c r="A5884" s="15" t="s">
        <v>4657</v>
      </c>
      <c r="B5884" s="15" t="s">
        <v>2464</v>
      </c>
      <c r="C5884" s="768" t="s">
        <v>4658</v>
      </c>
      <c r="D5884" s="20" t="s">
        <v>17284</v>
      </c>
      <c r="E5884" s="825">
        <v>0</v>
      </c>
      <c r="F5884" s="800">
        <v>0</v>
      </c>
      <c r="G5884" s="819"/>
      <c r="H5884" s="774">
        <v>1</v>
      </c>
      <c r="I5884" s="819">
        <f t="shared" si="188"/>
        <v>0</v>
      </c>
      <c r="J5884" s="819">
        <f t="shared" si="189"/>
        <v>1</v>
      </c>
      <c r="K5884" s="941"/>
    </row>
    <row r="5885" spans="1:11">
      <c r="A5885" s="15" t="s">
        <v>4657</v>
      </c>
      <c r="B5885" s="15" t="s">
        <v>2464</v>
      </c>
      <c r="C5885" s="768" t="s">
        <v>3677</v>
      </c>
      <c r="D5885" s="20" t="s">
        <v>17103</v>
      </c>
      <c r="E5885" s="826">
        <v>168</v>
      </c>
      <c r="F5885" s="800">
        <v>200</v>
      </c>
      <c r="G5885" s="819"/>
      <c r="H5885" s="774">
        <v>1</v>
      </c>
      <c r="I5885" s="819">
        <f t="shared" si="188"/>
        <v>168</v>
      </c>
      <c r="J5885" s="819">
        <f t="shared" si="189"/>
        <v>201</v>
      </c>
      <c r="K5885" s="941"/>
    </row>
    <row r="5886" spans="1:11">
      <c r="A5886" s="15" t="s">
        <v>4657</v>
      </c>
      <c r="B5886" s="15" t="s">
        <v>2464</v>
      </c>
      <c r="C5886" s="768" t="s">
        <v>3678</v>
      </c>
      <c r="D5886" s="20" t="s">
        <v>17104</v>
      </c>
      <c r="E5886" s="825">
        <v>0</v>
      </c>
      <c r="F5886" s="800">
        <v>0</v>
      </c>
      <c r="G5886" s="819">
        <v>2</v>
      </c>
      <c r="H5886" s="774">
        <v>10</v>
      </c>
      <c r="I5886" s="819">
        <f t="shared" si="188"/>
        <v>2</v>
      </c>
      <c r="J5886" s="819">
        <f t="shared" si="189"/>
        <v>10</v>
      </c>
      <c r="K5886" s="941"/>
    </row>
    <row r="5887" spans="1:11" ht="25.5">
      <c r="A5887" s="15" t="s">
        <v>4657</v>
      </c>
      <c r="B5887" s="15" t="s">
        <v>2464</v>
      </c>
      <c r="C5887" s="768" t="s">
        <v>4659</v>
      </c>
      <c r="D5887" s="20" t="s">
        <v>17285</v>
      </c>
      <c r="E5887" s="826">
        <v>94</v>
      </c>
      <c r="F5887" s="800">
        <v>130</v>
      </c>
      <c r="G5887" s="819"/>
      <c r="H5887" s="774">
        <v>1</v>
      </c>
      <c r="I5887" s="819">
        <f t="shared" si="188"/>
        <v>94</v>
      </c>
      <c r="J5887" s="819">
        <f t="shared" si="189"/>
        <v>131</v>
      </c>
      <c r="K5887" s="941"/>
    </row>
    <row r="5888" spans="1:11">
      <c r="A5888" s="15" t="s">
        <v>4657</v>
      </c>
      <c r="B5888" s="15" t="s">
        <v>2464</v>
      </c>
      <c r="C5888" s="768" t="s">
        <v>2960</v>
      </c>
      <c r="D5888" s="20" t="s">
        <v>16967</v>
      </c>
      <c r="E5888" s="825">
        <v>0</v>
      </c>
      <c r="F5888" s="800">
        <v>0</v>
      </c>
      <c r="G5888" s="819"/>
      <c r="H5888" s="774">
        <v>5</v>
      </c>
      <c r="I5888" s="819">
        <f t="shared" si="188"/>
        <v>0</v>
      </c>
      <c r="J5888" s="819">
        <f t="shared" si="189"/>
        <v>5</v>
      </c>
      <c r="K5888" s="941"/>
    </row>
    <row r="5889" spans="1:11" ht="25.5">
      <c r="A5889" s="15" t="s">
        <v>4657</v>
      </c>
      <c r="B5889" s="15" t="s">
        <v>2464</v>
      </c>
      <c r="C5889" s="768" t="s">
        <v>2461</v>
      </c>
      <c r="D5889" s="20" t="s">
        <v>15263</v>
      </c>
      <c r="E5889" s="825">
        <v>0</v>
      </c>
      <c r="F5889" s="800">
        <v>0</v>
      </c>
      <c r="G5889" s="819">
        <v>11</v>
      </c>
      <c r="H5889" s="774">
        <v>10</v>
      </c>
      <c r="I5889" s="819">
        <f t="shared" si="188"/>
        <v>11</v>
      </c>
      <c r="J5889" s="819">
        <f t="shared" si="189"/>
        <v>10</v>
      </c>
      <c r="K5889" s="941"/>
    </row>
    <row r="5890" spans="1:11">
      <c r="A5890" s="15" t="s">
        <v>4657</v>
      </c>
      <c r="B5890" s="15" t="s">
        <v>2464</v>
      </c>
      <c r="C5890" s="768" t="s">
        <v>2961</v>
      </c>
      <c r="D5890" s="20" t="s">
        <v>4748</v>
      </c>
      <c r="E5890" s="825">
        <v>0</v>
      </c>
      <c r="F5890" s="800">
        <v>1</v>
      </c>
      <c r="G5890" s="819"/>
      <c r="H5890" s="774">
        <v>0</v>
      </c>
      <c r="I5890" s="819">
        <f t="shared" si="188"/>
        <v>0</v>
      </c>
      <c r="J5890" s="819">
        <f t="shared" si="189"/>
        <v>1</v>
      </c>
      <c r="K5890" s="941"/>
    </row>
    <row r="5891" spans="1:11">
      <c r="A5891" s="15" t="s">
        <v>4657</v>
      </c>
      <c r="B5891" s="15" t="s">
        <v>2464</v>
      </c>
      <c r="C5891" s="768" t="s">
        <v>2962</v>
      </c>
      <c r="D5891" s="20" t="s">
        <v>16968</v>
      </c>
      <c r="E5891" s="825">
        <v>0</v>
      </c>
      <c r="F5891" s="800">
        <v>1</v>
      </c>
      <c r="G5891" s="819"/>
      <c r="H5891" s="774">
        <v>0</v>
      </c>
      <c r="I5891" s="819">
        <f t="shared" si="188"/>
        <v>0</v>
      </c>
      <c r="J5891" s="819">
        <f t="shared" si="189"/>
        <v>1</v>
      </c>
      <c r="K5891" s="941"/>
    </row>
    <row r="5892" spans="1:11">
      <c r="A5892" s="15" t="s">
        <v>4657</v>
      </c>
      <c r="B5892" s="15" t="s">
        <v>2464</v>
      </c>
      <c r="C5892" s="768" t="s">
        <v>6311</v>
      </c>
      <c r="D5892" s="20" t="s">
        <v>17286</v>
      </c>
      <c r="E5892" s="825">
        <v>0</v>
      </c>
      <c r="F5892" s="800">
        <v>1</v>
      </c>
      <c r="G5892" s="819"/>
      <c r="H5892" s="774">
        <v>0</v>
      </c>
      <c r="I5892" s="819">
        <f t="shared" si="188"/>
        <v>0</v>
      </c>
      <c r="J5892" s="819">
        <f t="shared" si="189"/>
        <v>1</v>
      </c>
      <c r="K5892" s="941"/>
    </row>
    <row r="5893" spans="1:11" ht="25.5">
      <c r="A5893" s="15" t="s">
        <v>4657</v>
      </c>
      <c r="B5893" s="15" t="s">
        <v>2464</v>
      </c>
      <c r="C5893" s="768" t="s">
        <v>19291</v>
      </c>
      <c r="D5893" s="20" t="s">
        <v>17287</v>
      </c>
      <c r="E5893" s="825">
        <v>0</v>
      </c>
      <c r="F5893" s="800">
        <v>1</v>
      </c>
      <c r="G5893" s="819"/>
      <c r="H5893" s="774">
        <v>1</v>
      </c>
      <c r="I5893" s="819">
        <f t="shared" si="188"/>
        <v>0</v>
      </c>
      <c r="J5893" s="819">
        <f t="shared" si="189"/>
        <v>2</v>
      </c>
      <c r="K5893" s="941"/>
    </row>
    <row r="5894" spans="1:11">
      <c r="A5894" s="15" t="s">
        <v>4657</v>
      </c>
      <c r="B5894" s="15" t="s">
        <v>2464</v>
      </c>
      <c r="C5894" s="768" t="s">
        <v>3461</v>
      </c>
      <c r="D5894" s="17" t="s">
        <v>15767</v>
      </c>
      <c r="E5894" s="825">
        <v>0</v>
      </c>
      <c r="F5894" s="800">
        <v>1</v>
      </c>
      <c r="G5894" s="819"/>
      <c r="H5894" s="774">
        <v>1</v>
      </c>
      <c r="I5894" s="819">
        <f t="shared" si="188"/>
        <v>0</v>
      </c>
      <c r="J5894" s="819">
        <f t="shared" si="189"/>
        <v>2</v>
      </c>
      <c r="K5894" s="941"/>
    </row>
    <row r="5895" spans="1:11">
      <c r="A5895" s="15" t="s">
        <v>4657</v>
      </c>
      <c r="B5895" s="15" t="s">
        <v>2464</v>
      </c>
      <c r="C5895" s="768" t="s">
        <v>4259</v>
      </c>
      <c r="D5895" s="20" t="s">
        <v>17240</v>
      </c>
      <c r="E5895" s="825">
        <v>0</v>
      </c>
      <c r="F5895" s="800">
        <v>1</v>
      </c>
      <c r="G5895" s="819"/>
      <c r="H5895" s="774">
        <v>1</v>
      </c>
      <c r="I5895" s="819">
        <f t="shared" si="188"/>
        <v>0</v>
      </c>
      <c r="J5895" s="819">
        <f t="shared" si="189"/>
        <v>2</v>
      </c>
      <c r="K5895" s="941"/>
    </row>
    <row r="5896" spans="1:11">
      <c r="A5896" s="15" t="s">
        <v>4657</v>
      </c>
      <c r="B5896" s="15" t="s">
        <v>2464</v>
      </c>
      <c r="C5896" s="768" t="s">
        <v>4660</v>
      </c>
      <c r="D5896" s="20" t="s">
        <v>17226</v>
      </c>
      <c r="E5896" s="825">
        <v>0</v>
      </c>
      <c r="F5896" s="800">
        <v>0</v>
      </c>
      <c r="G5896" s="819">
        <v>642</v>
      </c>
      <c r="H5896" s="774">
        <v>800</v>
      </c>
      <c r="I5896" s="819">
        <f t="shared" si="188"/>
        <v>642</v>
      </c>
      <c r="J5896" s="819">
        <f t="shared" si="189"/>
        <v>800</v>
      </c>
      <c r="K5896" s="941"/>
    </row>
    <row r="5897" spans="1:11" ht="25.5">
      <c r="A5897" s="15" t="s">
        <v>4657</v>
      </c>
      <c r="B5897" s="15" t="s">
        <v>2464</v>
      </c>
      <c r="C5897" s="768" t="s">
        <v>4661</v>
      </c>
      <c r="D5897" s="20" t="s">
        <v>4851</v>
      </c>
      <c r="E5897" s="825">
        <v>0</v>
      </c>
      <c r="F5897" s="800">
        <v>0</v>
      </c>
      <c r="G5897" s="819"/>
      <c r="H5897" s="774">
        <v>1</v>
      </c>
      <c r="I5897" s="819">
        <f t="shared" si="188"/>
        <v>0</v>
      </c>
      <c r="J5897" s="819">
        <f t="shared" si="189"/>
        <v>1</v>
      </c>
      <c r="K5897" s="941"/>
    </row>
    <row r="5898" spans="1:11">
      <c r="A5898" s="15" t="s">
        <v>4657</v>
      </c>
      <c r="B5898" s="15" t="s">
        <v>2624</v>
      </c>
      <c r="C5898" s="768" t="s">
        <v>2476</v>
      </c>
      <c r="D5898" s="20" t="s">
        <v>16809</v>
      </c>
      <c r="E5898" s="825">
        <v>0</v>
      </c>
      <c r="F5898" s="800">
        <v>0</v>
      </c>
      <c r="G5898" s="819">
        <v>49</v>
      </c>
      <c r="H5898" s="774">
        <v>40</v>
      </c>
      <c r="I5898" s="819">
        <f t="shared" si="188"/>
        <v>49</v>
      </c>
      <c r="J5898" s="819">
        <f t="shared" si="189"/>
        <v>40</v>
      </c>
      <c r="K5898" s="941"/>
    </row>
    <row r="5899" spans="1:11">
      <c r="A5899" s="15" t="s">
        <v>4657</v>
      </c>
      <c r="B5899" s="15" t="s">
        <v>2624</v>
      </c>
      <c r="C5899" s="768" t="s">
        <v>2477</v>
      </c>
      <c r="D5899" s="20" t="s">
        <v>16810</v>
      </c>
      <c r="E5899" s="825">
        <v>0</v>
      </c>
      <c r="F5899" s="800">
        <v>0</v>
      </c>
      <c r="G5899" s="819">
        <v>8</v>
      </c>
      <c r="H5899" s="774">
        <v>1</v>
      </c>
      <c r="I5899" s="819">
        <f t="shared" si="188"/>
        <v>8</v>
      </c>
      <c r="J5899" s="819">
        <f t="shared" si="189"/>
        <v>1</v>
      </c>
      <c r="K5899" s="941"/>
    </row>
    <row r="5900" spans="1:11">
      <c r="A5900" s="15" t="s">
        <v>4657</v>
      </c>
      <c r="B5900" s="15" t="s">
        <v>2624</v>
      </c>
      <c r="C5900" s="768" t="s">
        <v>3544</v>
      </c>
      <c r="D5900" s="17" t="s">
        <v>15850</v>
      </c>
      <c r="E5900" s="826">
        <v>1</v>
      </c>
      <c r="F5900" s="800">
        <v>1</v>
      </c>
      <c r="G5900" s="819"/>
      <c r="H5900" s="774">
        <v>1</v>
      </c>
      <c r="I5900" s="819">
        <f t="shared" si="188"/>
        <v>1</v>
      </c>
      <c r="J5900" s="819">
        <f t="shared" si="189"/>
        <v>2</v>
      </c>
      <c r="K5900" s="941"/>
    </row>
    <row r="5901" spans="1:11">
      <c r="A5901" s="15" t="s">
        <v>4657</v>
      </c>
      <c r="B5901" s="15" t="s">
        <v>2624</v>
      </c>
      <c r="C5901" s="768" t="s">
        <v>2993</v>
      </c>
      <c r="D5901" s="20" t="s">
        <v>2994</v>
      </c>
      <c r="E5901" s="825">
        <v>0</v>
      </c>
      <c r="F5901" s="800">
        <v>0</v>
      </c>
      <c r="G5901" s="819">
        <v>3</v>
      </c>
      <c r="H5901" s="774">
        <v>5</v>
      </c>
      <c r="I5901" s="819">
        <f t="shared" si="188"/>
        <v>3</v>
      </c>
      <c r="J5901" s="819">
        <f t="shared" si="189"/>
        <v>5</v>
      </c>
      <c r="K5901" s="941"/>
    </row>
    <row r="5902" spans="1:11">
      <c r="A5902" s="15" t="s">
        <v>4657</v>
      </c>
      <c r="B5902" s="15" t="s">
        <v>2624</v>
      </c>
      <c r="C5902" s="768" t="s">
        <v>4662</v>
      </c>
      <c r="D5902" s="20" t="s">
        <v>4663</v>
      </c>
      <c r="E5902" s="825">
        <v>0</v>
      </c>
      <c r="F5902" s="800">
        <v>0</v>
      </c>
      <c r="G5902" s="819"/>
      <c r="H5902" s="774">
        <v>1</v>
      </c>
      <c r="I5902" s="819">
        <f t="shared" si="188"/>
        <v>0</v>
      </c>
      <c r="J5902" s="819">
        <f t="shared" si="189"/>
        <v>1</v>
      </c>
      <c r="K5902" s="941"/>
    </row>
    <row r="5903" spans="1:11" ht="38.25">
      <c r="A5903" s="15" t="s">
        <v>4657</v>
      </c>
      <c r="B5903" s="15" t="s">
        <v>2624</v>
      </c>
      <c r="C5903" s="768" t="s">
        <v>2746</v>
      </c>
      <c r="D5903" s="20" t="s">
        <v>15352</v>
      </c>
      <c r="E5903" s="825">
        <v>0</v>
      </c>
      <c r="F5903" s="800">
        <v>1</v>
      </c>
      <c r="G5903" s="819"/>
      <c r="H5903" s="774">
        <v>1</v>
      </c>
      <c r="I5903" s="819">
        <f t="shared" si="188"/>
        <v>0</v>
      </c>
      <c r="J5903" s="819">
        <f t="shared" si="189"/>
        <v>2</v>
      </c>
      <c r="K5903" s="941"/>
    </row>
    <row r="5904" spans="1:11" ht="25.5">
      <c r="A5904" s="15" t="s">
        <v>4657</v>
      </c>
      <c r="B5904" s="15" t="s">
        <v>2624</v>
      </c>
      <c r="C5904" s="768" t="s">
        <v>3029</v>
      </c>
      <c r="D5904" s="20" t="s">
        <v>3030</v>
      </c>
      <c r="E5904" s="825"/>
      <c r="F5904" s="800">
        <v>110</v>
      </c>
      <c r="G5904" s="819"/>
      <c r="H5904" s="774">
        <v>135</v>
      </c>
      <c r="I5904" s="819">
        <f t="shared" si="188"/>
        <v>0</v>
      </c>
      <c r="J5904" s="819">
        <f t="shared" si="189"/>
        <v>245</v>
      </c>
      <c r="K5904" s="941"/>
    </row>
    <row r="5905" spans="1:11" ht="25.5">
      <c r="A5905" s="15" t="s">
        <v>4657</v>
      </c>
      <c r="B5905" s="15" t="s">
        <v>2624</v>
      </c>
      <c r="C5905" s="768" t="s">
        <v>2498</v>
      </c>
      <c r="D5905" s="20" t="s">
        <v>16827</v>
      </c>
      <c r="E5905" s="825">
        <v>0</v>
      </c>
      <c r="F5905" s="800">
        <v>0</v>
      </c>
      <c r="G5905" s="819">
        <v>2</v>
      </c>
      <c r="H5905" s="774">
        <v>1</v>
      </c>
      <c r="I5905" s="819">
        <f t="shared" si="188"/>
        <v>2</v>
      </c>
      <c r="J5905" s="819">
        <f t="shared" si="189"/>
        <v>1</v>
      </c>
      <c r="K5905" s="941"/>
    </row>
    <row r="5906" spans="1:11">
      <c r="A5906" s="15" t="s">
        <v>4657</v>
      </c>
      <c r="B5906" s="15" t="s">
        <v>2624</v>
      </c>
      <c r="C5906" s="768" t="s">
        <v>4664</v>
      </c>
      <c r="D5906" s="20" t="s">
        <v>17288</v>
      </c>
      <c r="E5906" s="825">
        <v>0</v>
      </c>
      <c r="F5906" s="800">
        <v>0</v>
      </c>
      <c r="G5906" s="819">
        <v>188</v>
      </c>
      <c r="H5906" s="774">
        <v>170</v>
      </c>
      <c r="I5906" s="819">
        <f t="shared" si="188"/>
        <v>188</v>
      </c>
      <c r="J5906" s="819">
        <f t="shared" si="189"/>
        <v>170</v>
      </c>
      <c r="K5906" s="941"/>
    </row>
    <row r="5907" spans="1:11">
      <c r="A5907" s="15" t="s">
        <v>4657</v>
      </c>
      <c r="B5907" s="15" t="s">
        <v>2624</v>
      </c>
      <c r="C5907" s="768" t="s">
        <v>3450</v>
      </c>
      <c r="D5907" s="20" t="s">
        <v>3451</v>
      </c>
      <c r="E5907" s="825">
        <v>0</v>
      </c>
      <c r="F5907" s="800">
        <v>1</v>
      </c>
      <c r="G5907" s="819">
        <v>34</v>
      </c>
      <c r="H5907" s="774">
        <v>30</v>
      </c>
      <c r="I5907" s="819">
        <f t="shared" si="188"/>
        <v>34</v>
      </c>
      <c r="J5907" s="819">
        <f t="shared" si="189"/>
        <v>31</v>
      </c>
      <c r="K5907" s="941"/>
    </row>
    <row r="5908" spans="1:11">
      <c r="A5908" s="15" t="s">
        <v>4657</v>
      </c>
      <c r="B5908" s="15" t="s">
        <v>2624</v>
      </c>
      <c r="C5908" s="768" t="s">
        <v>4243</v>
      </c>
      <c r="D5908" s="17" t="s">
        <v>16158</v>
      </c>
      <c r="E5908" s="825">
        <v>0</v>
      </c>
      <c r="F5908" s="800">
        <v>0</v>
      </c>
      <c r="G5908" s="819">
        <v>18</v>
      </c>
      <c r="H5908" s="774">
        <v>30</v>
      </c>
      <c r="I5908" s="819">
        <f t="shared" si="188"/>
        <v>18</v>
      </c>
      <c r="J5908" s="819">
        <f t="shared" si="189"/>
        <v>30</v>
      </c>
      <c r="K5908" s="941"/>
    </row>
    <row r="5909" spans="1:11" ht="38.25">
      <c r="A5909" s="15" t="s">
        <v>4657</v>
      </c>
      <c r="B5909" s="15" t="s">
        <v>2624</v>
      </c>
      <c r="C5909" s="768" t="s">
        <v>2536</v>
      </c>
      <c r="D5909" s="20" t="s">
        <v>4908</v>
      </c>
      <c r="E5909" s="825">
        <v>0</v>
      </c>
      <c r="F5909" s="800">
        <v>0</v>
      </c>
      <c r="G5909" s="819">
        <v>24</v>
      </c>
      <c r="H5909" s="774">
        <v>15</v>
      </c>
      <c r="I5909" s="819">
        <f t="shared" si="188"/>
        <v>24</v>
      </c>
      <c r="J5909" s="819">
        <f t="shared" si="189"/>
        <v>15</v>
      </c>
      <c r="K5909" s="941"/>
    </row>
    <row r="5910" spans="1:11" ht="38.25">
      <c r="A5910" s="15" t="s">
        <v>4657</v>
      </c>
      <c r="B5910" s="15" t="s">
        <v>2624</v>
      </c>
      <c r="C5910" s="768" t="s">
        <v>2540</v>
      </c>
      <c r="D5910" s="20" t="s">
        <v>3689</v>
      </c>
      <c r="E5910" s="825">
        <v>0</v>
      </c>
      <c r="F5910" s="800">
        <v>0</v>
      </c>
      <c r="G5910" s="819"/>
      <c r="H5910" s="774">
        <v>1</v>
      </c>
      <c r="I5910" s="819">
        <f t="shared" si="188"/>
        <v>0</v>
      </c>
      <c r="J5910" s="819">
        <f t="shared" si="189"/>
        <v>1</v>
      </c>
      <c r="K5910" s="941"/>
    </row>
    <row r="5911" spans="1:11" ht="51">
      <c r="A5911" s="15" t="s">
        <v>4657</v>
      </c>
      <c r="B5911" s="15" t="s">
        <v>2624</v>
      </c>
      <c r="C5911" s="768" t="s">
        <v>2542</v>
      </c>
      <c r="D5911" s="20" t="s">
        <v>16865</v>
      </c>
      <c r="E5911" s="825">
        <v>0</v>
      </c>
      <c r="F5911" s="800">
        <v>0</v>
      </c>
      <c r="G5911" s="819">
        <v>1</v>
      </c>
      <c r="H5911" s="774">
        <v>5</v>
      </c>
      <c r="I5911" s="819">
        <f t="shared" si="188"/>
        <v>1</v>
      </c>
      <c r="J5911" s="819">
        <f t="shared" si="189"/>
        <v>5</v>
      </c>
      <c r="K5911" s="941"/>
    </row>
    <row r="5912" spans="1:11" ht="38.25">
      <c r="A5912" s="15" t="s">
        <v>4657</v>
      </c>
      <c r="B5912" s="15" t="s">
        <v>2624</v>
      </c>
      <c r="C5912" s="768" t="s">
        <v>2553</v>
      </c>
      <c r="D5912" s="20" t="s">
        <v>16874</v>
      </c>
      <c r="E5912" s="825">
        <v>0</v>
      </c>
      <c r="F5912" s="800">
        <v>0</v>
      </c>
      <c r="G5912" s="819"/>
      <c r="H5912" s="774">
        <v>1</v>
      </c>
      <c r="I5912" s="819">
        <f t="shared" si="188"/>
        <v>0</v>
      </c>
      <c r="J5912" s="819">
        <f t="shared" si="189"/>
        <v>1</v>
      </c>
      <c r="K5912" s="941"/>
    </row>
    <row r="5913" spans="1:11" ht="38.25">
      <c r="A5913" s="15" t="s">
        <v>4657</v>
      </c>
      <c r="B5913" s="15" t="s">
        <v>2624</v>
      </c>
      <c r="C5913" s="768" t="s">
        <v>2558</v>
      </c>
      <c r="D5913" s="20" t="s">
        <v>3690</v>
      </c>
      <c r="E5913" s="825">
        <v>0</v>
      </c>
      <c r="F5913" s="800">
        <v>0</v>
      </c>
      <c r="G5913" s="819">
        <v>1713</v>
      </c>
      <c r="H5913" s="774">
        <v>1600</v>
      </c>
      <c r="I5913" s="819">
        <f t="shared" si="188"/>
        <v>1713</v>
      </c>
      <c r="J5913" s="819">
        <f t="shared" si="189"/>
        <v>1600</v>
      </c>
      <c r="K5913" s="941"/>
    </row>
    <row r="5914" spans="1:11" ht="25.5">
      <c r="A5914" s="15" t="s">
        <v>4657</v>
      </c>
      <c r="B5914" s="15" t="s">
        <v>2624</v>
      </c>
      <c r="C5914" s="768" t="s">
        <v>2559</v>
      </c>
      <c r="D5914" s="20" t="s">
        <v>4773</v>
      </c>
      <c r="E5914" s="825">
        <v>0</v>
      </c>
      <c r="F5914" s="800">
        <v>0</v>
      </c>
      <c r="G5914" s="819">
        <v>2174</v>
      </c>
      <c r="H5914" s="774">
        <v>2550</v>
      </c>
      <c r="I5914" s="819">
        <f t="shared" si="188"/>
        <v>2174</v>
      </c>
      <c r="J5914" s="819">
        <f t="shared" si="189"/>
        <v>2550</v>
      </c>
      <c r="K5914" s="941"/>
    </row>
    <row r="5915" spans="1:11" ht="51">
      <c r="A5915" s="15" t="s">
        <v>4657</v>
      </c>
      <c r="B5915" s="15" t="s">
        <v>2624</v>
      </c>
      <c r="C5915" s="768" t="s">
        <v>2560</v>
      </c>
      <c r="D5915" s="20" t="s">
        <v>6623</v>
      </c>
      <c r="E5915" s="825">
        <v>0</v>
      </c>
      <c r="F5915" s="800">
        <v>0</v>
      </c>
      <c r="G5915" s="819">
        <v>2063</v>
      </c>
      <c r="H5915" s="774">
        <v>2200</v>
      </c>
      <c r="I5915" s="819">
        <f t="shared" si="188"/>
        <v>2063</v>
      </c>
      <c r="J5915" s="819">
        <f t="shared" si="189"/>
        <v>2200</v>
      </c>
      <c r="K5915" s="941"/>
    </row>
    <row r="5916" spans="1:11" ht="38.25">
      <c r="A5916" s="15" t="s">
        <v>4657</v>
      </c>
      <c r="B5916" s="15" t="s">
        <v>2624</v>
      </c>
      <c r="C5916" s="768" t="s">
        <v>2562</v>
      </c>
      <c r="D5916" s="20" t="s">
        <v>16876</v>
      </c>
      <c r="E5916" s="825">
        <v>0</v>
      </c>
      <c r="F5916" s="800">
        <v>0</v>
      </c>
      <c r="G5916" s="819"/>
      <c r="H5916" s="774">
        <v>1</v>
      </c>
      <c r="I5916" s="819">
        <f t="shared" si="188"/>
        <v>0</v>
      </c>
      <c r="J5916" s="819">
        <f t="shared" si="189"/>
        <v>1</v>
      </c>
      <c r="K5916" s="941"/>
    </row>
    <row r="5917" spans="1:11" ht="38.25">
      <c r="A5917" s="15" t="s">
        <v>4657</v>
      </c>
      <c r="B5917" s="15" t="s">
        <v>2624</v>
      </c>
      <c r="C5917" s="768" t="s">
        <v>2596</v>
      </c>
      <c r="D5917" s="20" t="s">
        <v>4775</v>
      </c>
      <c r="E5917" s="825"/>
      <c r="F5917" s="800">
        <v>110</v>
      </c>
      <c r="G5917" s="819"/>
      <c r="H5917" s="774">
        <v>135</v>
      </c>
      <c r="I5917" s="819">
        <f t="shared" si="188"/>
        <v>0</v>
      </c>
      <c r="J5917" s="819">
        <f t="shared" si="189"/>
        <v>245</v>
      </c>
      <c r="K5917" s="941"/>
    </row>
    <row r="5918" spans="1:11" ht="25.5">
      <c r="A5918" s="15" t="s">
        <v>4657</v>
      </c>
      <c r="B5918" s="15" t="s">
        <v>2624</v>
      </c>
      <c r="C5918" s="768" t="s">
        <v>2486</v>
      </c>
      <c r="D5918" s="20" t="s">
        <v>16818</v>
      </c>
      <c r="E5918" s="825">
        <v>0</v>
      </c>
      <c r="F5918" s="800">
        <v>1</v>
      </c>
      <c r="G5918" s="819"/>
      <c r="H5918" s="774">
        <v>1</v>
      </c>
      <c r="I5918" s="819">
        <f t="shared" si="188"/>
        <v>0</v>
      </c>
      <c r="J5918" s="819">
        <f t="shared" si="189"/>
        <v>2</v>
      </c>
      <c r="K5918" s="941"/>
    </row>
    <row r="5919" spans="1:11" ht="25.5">
      <c r="A5919" s="15" t="s">
        <v>4657</v>
      </c>
      <c r="B5919" s="15" t="s">
        <v>2624</v>
      </c>
      <c r="C5919" s="768" t="s">
        <v>4665</v>
      </c>
      <c r="D5919" s="20" t="s">
        <v>4666</v>
      </c>
      <c r="E5919" s="825">
        <v>0</v>
      </c>
      <c r="F5919" s="800">
        <v>0</v>
      </c>
      <c r="G5919" s="819"/>
      <c r="H5919" s="774">
        <v>1</v>
      </c>
      <c r="I5919" s="819">
        <f t="shared" si="188"/>
        <v>0</v>
      </c>
      <c r="J5919" s="819">
        <f t="shared" si="189"/>
        <v>1</v>
      </c>
      <c r="K5919" s="941"/>
    </row>
    <row r="5920" spans="1:11" ht="25.5">
      <c r="A5920" s="15" t="s">
        <v>4657</v>
      </c>
      <c r="B5920" s="15" t="s">
        <v>2624</v>
      </c>
      <c r="C5920" s="768" t="s">
        <v>2503</v>
      </c>
      <c r="D5920" s="20" t="s">
        <v>16832</v>
      </c>
      <c r="E5920" s="825">
        <v>0</v>
      </c>
      <c r="F5920" s="800">
        <v>0</v>
      </c>
      <c r="G5920" s="819">
        <v>10</v>
      </c>
      <c r="H5920" s="774">
        <v>35</v>
      </c>
      <c r="I5920" s="819">
        <f t="shared" si="188"/>
        <v>10</v>
      </c>
      <c r="J5920" s="819">
        <f t="shared" si="189"/>
        <v>35</v>
      </c>
      <c r="K5920" s="941"/>
    </row>
    <row r="5921" spans="1:11" ht="38.25">
      <c r="A5921" s="15" t="s">
        <v>4657</v>
      </c>
      <c r="B5921" s="15" t="s">
        <v>2624</v>
      </c>
      <c r="C5921" s="768" t="s">
        <v>2545</v>
      </c>
      <c r="D5921" s="20" t="s">
        <v>4910</v>
      </c>
      <c r="E5921" s="825">
        <v>0</v>
      </c>
      <c r="F5921" s="800">
        <v>0</v>
      </c>
      <c r="G5921" s="819"/>
      <c r="H5921" s="774">
        <v>1</v>
      </c>
      <c r="I5921" s="819">
        <f t="shared" si="188"/>
        <v>0</v>
      </c>
      <c r="J5921" s="819">
        <f t="shared" si="189"/>
        <v>1</v>
      </c>
      <c r="K5921" s="941"/>
    </row>
    <row r="5922" spans="1:11" ht="25.5">
      <c r="A5922" s="15" t="s">
        <v>4657</v>
      </c>
      <c r="B5922" s="15" t="s">
        <v>2624</v>
      </c>
      <c r="C5922" s="768" t="s">
        <v>2550</v>
      </c>
      <c r="D5922" s="20" t="s">
        <v>16872</v>
      </c>
      <c r="E5922" s="825">
        <v>0</v>
      </c>
      <c r="F5922" s="800">
        <v>0</v>
      </c>
      <c r="G5922" s="819"/>
      <c r="H5922" s="774">
        <v>1</v>
      </c>
      <c r="I5922" s="819">
        <f t="shared" si="188"/>
        <v>0</v>
      </c>
      <c r="J5922" s="819">
        <f t="shared" si="189"/>
        <v>1</v>
      </c>
      <c r="K5922" s="941"/>
    </row>
    <row r="5923" spans="1:11" ht="38.25">
      <c r="A5923" s="15" t="s">
        <v>4657</v>
      </c>
      <c r="B5923" s="15" t="s">
        <v>2624</v>
      </c>
      <c r="C5923" s="768" t="s">
        <v>2552</v>
      </c>
      <c r="D5923" s="20" t="s">
        <v>16873</v>
      </c>
      <c r="E5923" s="825">
        <v>0</v>
      </c>
      <c r="F5923" s="800">
        <v>0</v>
      </c>
      <c r="G5923" s="819"/>
      <c r="H5923" s="774">
        <v>1</v>
      </c>
      <c r="I5923" s="819">
        <f t="shared" si="188"/>
        <v>0</v>
      </c>
      <c r="J5923" s="819">
        <f t="shared" si="189"/>
        <v>1</v>
      </c>
      <c r="K5923" s="941"/>
    </row>
    <row r="5924" spans="1:11" ht="25.5">
      <c r="A5924" s="15" t="s">
        <v>4657</v>
      </c>
      <c r="B5924" s="15" t="s">
        <v>2624</v>
      </c>
      <c r="C5924" s="768" t="s">
        <v>2557</v>
      </c>
      <c r="D5924" s="20" t="s">
        <v>6622</v>
      </c>
      <c r="E5924" s="825">
        <v>0</v>
      </c>
      <c r="F5924" s="800">
        <v>0</v>
      </c>
      <c r="G5924" s="819"/>
      <c r="H5924" s="774">
        <v>1</v>
      </c>
      <c r="I5924" s="819">
        <f t="shared" si="188"/>
        <v>0</v>
      </c>
      <c r="J5924" s="819">
        <f t="shared" si="189"/>
        <v>1</v>
      </c>
      <c r="K5924" s="941"/>
    </row>
    <row r="5925" spans="1:11" ht="25.5">
      <c r="A5925" s="15" t="s">
        <v>4657</v>
      </c>
      <c r="B5925" s="15" t="s">
        <v>2624</v>
      </c>
      <c r="C5925" s="768" t="s">
        <v>2590</v>
      </c>
      <c r="D5925" s="20" t="s">
        <v>4002</v>
      </c>
      <c r="E5925" s="825">
        <v>0</v>
      </c>
      <c r="F5925" s="800">
        <v>0</v>
      </c>
      <c r="G5925" s="819">
        <v>508</v>
      </c>
      <c r="H5925" s="774">
        <v>100</v>
      </c>
      <c r="I5925" s="819">
        <f t="shared" si="188"/>
        <v>508</v>
      </c>
      <c r="J5925" s="819">
        <f t="shared" si="189"/>
        <v>100</v>
      </c>
      <c r="K5925" s="941"/>
    </row>
    <row r="5926" spans="1:11" ht="25.5">
      <c r="A5926" s="15" t="s">
        <v>4657</v>
      </c>
      <c r="B5926" s="15" t="s">
        <v>2624</v>
      </c>
      <c r="C5926" s="768" t="s">
        <v>2594</v>
      </c>
      <c r="D5926" s="20" t="s">
        <v>4295</v>
      </c>
      <c r="E5926" s="825">
        <v>0</v>
      </c>
      <c r="F5926" s="800">
        <v>0</v>
      </c>
      <c r="G5926" s="819">
        <v>1</v>
      </c>
      <c r="H5926" s="774">
        <v>1</v>
      </c>
      <c r="I5926" s="819">
        <f t="shared" ref="I5926:I5989" si="190">E5926+G5926</f>
        <v>1</v>
      </c>
      <c r="J5926" s="819">
        <f t="shared" ref="J5926:J5989" si="191">F5926+H5926</f>
        <v>1</v>
      </c>
      <c r="K5926" s="941"/>
    </row>
    <row r="5927" spans="1:11" ht="51">
      <c r="A5927" s="15" t="s">
        <v>4657</v>
      </c>
      <c r="B5927" s="15" t="s">
        <v>2624</v>
      </c>
      <c r="C5927" s="768" t="s">
        <v>2569</v>
      </c>
      <c r="D5927" s="20" t="s">
        <v>3452</v>
      </c>
      <c r="E5927" s="825">
        <v>0</v>
      </c>
      <c r="F5927" s="800">
        <v>0</v>
      </c>
      <c r="G5927" s="819">
        <v>218</v>
      </c>
      <c r="H5927" s="774">
        <v>290</v>
      </c>
      <c r="I5927" s="819">
        <f t="shared" si="190"/>
        <v>218</v>
      </c>
      <c r="J5927" s="819">
        <f t="shared" si="191"/>
        <v>290</v>
      </c>
      <c r="K5927" s="941"/>
    </row>
    <row r="5928" spans="1:11">
      <c r="A5928" s="15" t="s">
        <v>4657</v>
      </c>
      <c r="B5928" s="15" t="s">
        <v>2756</v>
      </c>
      <c r="C5928" s="768" t="s">
        <v>4667</v>
      </c>
      <c r="D5928" s="20" t="s">
        <v>17289</v>
      </c>
      <c r="E5928" s="825">
        <v>0</v>
      </c>
      <c r="F5928" s="800">
        <v>1</v>
      </c>
      <c r="G5928" s="819">
        <v>2</v>
      </c>
      <c r="H5928" s="774">
        <v>1</v>
      </c>
      <c r="I5928" s="819">
        <f t="shared" si="190"/>
        <v>2</v>
      </c>
      <c r="J5928" s="819">
        <f t="shared" si="191"/>
        <v>2</v>
      </c>
      <c r="K5928" s="941"/>
    </row>
    <row r="5929" spans="1:11" ht="25.5">
      <c r="A5929" s="15" t="s">
        <v>4657</v>
      </c>
      <c r="B5929" s="15" t="s">
        <v>2756</v>
      </c>
      <c r="C5929" s="768" t="s">
        <v>4668</v>
      </c>
      <c r="D5929" s="20" t="s">
        <v>17290</v>
      </c>
      <c r="E5929" s="826">
        <v>136</v>
      </c>
      <c r="F5929" s="800">
        <v>150</v>
      </c>
      <c r="G5929" s="819">
        <v>70</v>
      </c>
      <c r="H5929" s="774">
        <v>60</v>
      </c>
      <c r="I5929" s="819">
        <f t="shared" si="190"/>
        <v>206</v>
      </c>
      <c r="J5929" s="819">
        <f t="shared" si="191"/>
        <v>210</v>
      </c>
      <c r="K5929" s="941"/>
    </row>
    <row r="5930" spans="1:11" ht="25.5">
      <c r="A5930" s="15" t="s">
        <v>4657</v>
      </c>
      <c r="B5930" s="15" t="s">
        <v>2756</v>
      </c>
      <c r="C5930" s="768" t="s">
        <v>4669</v>
      </c>
      <c r="D5930" s="20" t="s">
        <v>17291</v>
      </c>
      <c r="E5930" s="826">
        <v>1</v>
      </c>
      <c r="F5930" s="800">
        <v>5</v>
      </c>
      <c r="G5930" s="819">
        <v>23</v>
      </c>
      <c r="H5930" s="774">
        <v>30</v>
      </c>
      <c r="I5930" s="819">
        <f t="shared" si="190"/>
        <v>24</v>
      </c>
      <c r="J5930" s="819">
        <f t="shared" si="191"/>
        <v>35</v>
      </c>
      <c r="K5930" s="941"/>
    </row>
    <row r="5931" spans="1:11">
      <c r="A5931" s="15" t="s">
        <v>4657</v>
      </c>
      <c r="B5931" s="15" t="s">
        <v>2756</v>
      </c>
      <c r="C5931" s="768" t="s">
        <v>2631</v>
      </c>
      <c r="D5931" s="17" t="s">
        <v>2761</v>
      </c>
      <c r="E5931" s="826">
        <v>1</v>
      </c>
      <c r="F5931" s="800">
        <v>20</v>
      </c>
      <c r="G5931" s="819">
        <v>5</v>
      </c>
      <c r="H5931" s="774">
        <v>2</v>
      </c>
      <c r="I5931" s="819">
        <f t="shared" si="190"/>
        <v>6</v>
      </c>
      <c r="J5931" s="819">
        <f t="shared" si="191"/>
        <v>22</v>
      </c>
      <c r="K5931" s="941"/>
    </row>
    <row r="5932" spans="1:11" ht="38.25">
      <c r="A5932" s="15" t="s">
        <v>4657</v>
      </c>
      <c r="B5932" s="15" t="s">
        <v>2756</v>
      </c>
      <c r="C5932" s="768" t="s">
        <v>3453</v>
      </c>
      <c r="D5932" s="20" t="s">
        <v>16525</v>
      </c>
      <c r="E5932" s="826">
        <v>363</v>
      </c>
      <c r="F5932" s="800">
        <v>330</v>
      </c>
      <c r="G5932" s="819">
        <v>54</v>
      </c>
      <c r="H5932" s="774">
        <v>80</v>
      </c>
      <c r="I5932" s="819">
        <f t="shared" si="190"/>
        <v>417</v>
      </c>
      <c r="J5932" s="819">
        <f t="shared" si="191"/>
        <v>410</v>
      </c>
      <c r="K5932" s="941"/>
    </row>
    <row r="5933" spans="1:11" ht="38.25">
      <c r="A5933" s="15" t="s">
        <v>4657</v>
      </c>
      <c r="B5933" s="15" t="s">
        <v>2756</v>
      </c>
      <c r="C5933" s="768" t="s">
        <v>4007</v>
      </c>
      <c r="D5933" s="20" t="s">
        <v>4008</v>
      </c>
      <c r="E5933" s="825">
        <v>0</v>
      </c>
      <c r="F5933" s="800">
        <v>1</v>
      </c>
      <c r="G5933" s="819">
        <v>1</v>
      </c>
      <c r="H5933" s="774">
        <v>1</v>
      </c>
      <c r="I5933" s="819">
        <f t="shared" si="190"/>
        <v>1</v>
      </c>
      <c r="J5933" s="819">
        <f t="shared" si="191"/>
        <v>2</v>
      </c>
      <c r="K5933" s="941"/>
    </row>
    <row r="5934" spans="1:11" ht="38.25">
      <c r="A5934" s="15" t="s">
        <v>4657</v>
      </c>
      <c r="B5934" s="15" t="s">
        <v>2756</v>
      </c>
      <c r="C5934" s="768" t="s">
        <v>4009</v>
      </c>
      <c r="D5934" s="20" t="s">
        <v>16715</v>
      </c>
      <c r="E5934" s="826">
        <v>570</v>
      </c>
      <c r="F5934" s="800">
        <v>510</v>
      </c>
      <c r="G5934" s="819">
        <v>2</v>
      </c>
      <c r="H5934" s="774">
        <v>5</v>
      </c>
      <c r="I5934" s="819">
        <f t="shared" si="190"/>
        <v>572</v>
      </c>
      <c r="J5934" s="819">
        <f t="shared" si="191"/>
        <v>515</v>
      </c>
      <c r="K5934" s="941"/>
    </row>
    <row r="5935" spans="1:11">
      <c r="A5935" s="15" t="s">
        <v>4657</v>
      </c>
      <c r="B5935" s="15" t="s">
        <v>2756</v>
      </c>
      <c r="C5935" s="768" t="s">
        <v>2632</v>
      </c>
      <c r="D5935" s="20" t="s">
        <v>16916</v>
      </c>
      <c r="E5935" s="826">
        <v>3271</v>
      </c>
      <c r="F5935" s="800">
        <v>3600</v>
      </c>
      <c r="G5935" s="819">
        <v>1020</v>
      </c>
      <c r="H5935" s="774">
        <v>950</v>
      </c>
      <c r="I5935" s="819">
        <f t="shared" si="190"/>
        <v>4291</v>
      </c>
      <c r="J5935" s="819">
        <f t="shared" si="191"/>
        <v>4550</v>
      </c>
      <c r="K5935" s="941"/>
    </row>
    <row r="5936" spans="1:11" ht="25.5">
      <c r="A5936" s="15" t="s">
        <v>4657</v>
      </c>
      <c r="B5936" s="15" t="s">
        <v>2756</v>
      </c>
      <c r="C5936" s="768" t="s">
        <v>2633</v>
      </c>
      <c r="D5936" s="20" t="s">
        <v>16917</v>
      </c>
      <c r="E5936" s="826">
        <v>19</v>
      </c>
      <c r="F5936" s="800">
        <v>40</v>
      </c>
      <c r="G5936" s="819"/>
      <c r="H5936" s="774">
        <v>1</v>
      </c>
      <c r="I5936" s="819">
        <f t="shared" si="190"/>
        <v>19</v>
      </c>
      <c r="J5936" s="819">
        <f t="shared" si="191"/>
        <v>41</v>
      </c>
      <c r="K5936" s="941"/>
    </row>
    <row r="5937" spans="1:11" ht="25.5">
      <c r="A5937" s="15" t="s">
        <v>4657</v>
      </c>
      <c r="B5937" s="15" t="s">
        <v>2756</v>
      </c>
      <c r="C5937" s="768" t="s">
        <v>2634</v>
      </c>
      <c r="D5937" s="20" t="s">
        <v>16918</v>
      </c>
      <c r="E5937" s="826">
        <v>11</v>
      </c>
      <c r="F5937" s="800">
        <v>35</v>
      </c>
      <c r="G5937" s="819">
        <v>1</v>
      </c>
      <c r="H5937" s="774">
        <v>4</v>
      </c>
      <c r="I5937" s="819">
        <f t="shared" si="190"/>
        <v>12</v>
      </c>
      <c r="J5937" s="819">
        <f t="shared" si="191"/>
        <v>39</v>
      </c>
      <c r="K5937" s="941"/>
    </row>
    <row r="5938" spans="1:11">
      <c r="A5938" s="15" t="s">
        <v>4657</v>
      </c>
      <c r="B5938" s="15" t="s">
        <v>2756</v>
      </c>
      <c r="C5938" s="768" t="s">
        <v>1846</v>
      </c>
      <c r="D5938" s="17" t="s">
        <v>14606</v>
      </c>
      <c r="E5938" s="826">
        <v>9</v>
      </c>
      <c r="F5938" s="800">
        <v>35</v>
      </c>
      <c r="G5938" s="819">
        <v>3</v>
      </c>
      <c r="H5938" s="774">
        <v>1</v>
      </c>
      <c r="I5938" s="819">
        <f t="shared" si="190"/>
        <v>12</v>
      </c>
      <c r="J5938" s="819">
        <f t="shared" si="191"/>
        <v>36</v>
      </c>
      <c r="K5938" s="941"/>
    </row>
    <row r="5939" spans="1:11">
      <c r="A5939" s="15" t="s">
        <v>4657</v>
      </c>
      <c r="B5939" s="15" t="s">
        <v>2756</v>
      </c>
      <c r="C5939" s="768" t="s">
        <v>2635</v>
      </c>
      <c r="D5939" s="20" t="s">
        <v>16717</v>
      </c>
      <c r="E5939" s="825">
        <v>0</v>
      </c>
      <c r="F5939" s="800">
        <v>0</v>
      </c>
      <c r="G5939" s="819">
        <v>8</v>
      </c>
      <c r="H5939" s="774">
        <v>5</v>
      </c>
      <c r="I5939" s="819">
        <f t="shared" si="190"/>
        <v>8</v>
      </c>
      <c r="J5939" s="819">
        <f t="shared" si="191"/>
        <v>5</v>
      </c>
      <c r="K5939" s="941"/>
    </row>
    <row r="5940" spans="1:11" ht="25.5">
      <c r="A5940" s="15" t="s">
        <v>4657</v>
      </c>
      <c r="B5940" s="15" t="s">
        <v>2756</v>
      </c>
      <c r="C5940" s="768" t="s">
        <v>2638</v>
      </c>
      <c r="D5940" s="20" t="s">
        <v>16921</v>
      </c>
      <c r="E5940" s="826">
        <v>4</v>
      </c>
      <c r="F5940" s="800">
        <v>8</v>
      </c>
      <c r="G5940" s="819"/>
      <c r="H5940" s="774">
        <v>1</v>
      </c>
      <c r="I5940" s="819">
        <f t="shared" si="190"/>
        <v>4</v>
      </c>
      <c r="J5940" s="819">
        <f t="shared" si="191"/>
        <v>9</v>
      </c>
      <c r="K5940" s="941"/>
    </row>
    <row r="5941" spans="1:11" ht="25.5">
      <c r="A5941" s="15" t="s">
        <v>4657</v>
      </c>
      <c r="B5941" s="15" t="s">
        <v>2756</v>
      </c>
      <c r="C5941" s="768" t="s">
        <v>2639</v>
      </c>
      <c r="D5941" s="20" t="s">
        <v>16922</v>
      </c>
      <c r="E5941" s="825">
        <v>0</v>
      </c>
      <c r="F5941" s="800">
        <v>1</v>
      </c>
      <c r="G5941" s="819"/>
      <c r="H5941" s="774">
        <v>1</v>
      </c>
      <c r="I5941" s="819">
        <f t="shared" si="190"/>
        <v>0</v>
      </c>
      <c r="J5941" s="819">
        <f t="shared" si="191"/>
        <v>2</v>
      </c>
      <c r="K5941" s="941"/>
    </row>
    <row r="5942" spans="1:11" ht="25.5">
      <c r="A5942" s="15" t="s">
        <v>4657</v>
      </c>
      <c r="B5942" s="15" t="s">
        <v>2756</v>
      </c>
      <c r="C5942" s="768" t="s">
        <v>2640</v>
      </c>
      <c r="D5942" s="20" t="s">
        <v>16923</v>
      </c>
      <c r="E5942" s="825">
        <v>0</v>
      </c>
      <c r="F5942" s="800">
        <v>5</v>
      </c>
      <c r="G5942" s="819"/>
      <c r="H5942" s="774">
        <v>1</v>
      </c>
      <c r="I5942" s="819">
        <f t="shared" si="190"/>
        <v>0</v>
      </c>
      <c r="J5942" s="819">
        <f t="shared" si="191"/>
        <v>6</v>
      </c>
      <c r="K5942" s="941"/>
    </row>
    <row r="5943" spans="1:11" ht="25.5">
      <c r="A5943" s="15" t="s">
        <v>4657</v>
      </c>
      <c r="B5943" s="15" t="s">
        <v>2756</v>
      </c>
      <c r="C5943" s="768" t="s">
        <v>2641</v>
      </c>
      <c r="D5943" s="20" t="s">
        <v>16720</v>
      </c>
      <c r="E5943" s="826">
        <v>10</v>
      </c>
      <c r="F5943" s="800">
        <v>15</v>
      </c>
      <c r="G5943" s="819">
        <v>2</v>
      </c>
      <c r="H5943" s="774">
        <v>1</v>
      </c>
      <c r="I5943" s="819">
        <f t="shared" si="190"/>
        <v>12</v>
      </c>
      <c r="J5943" s="819">
        <f t="shared" si="191"/>
        <v>16</v>
      </c>
      <c r="K5943" s="941"/>
    </row>
    <row r="5944" spans="1:11" ht="25.5">
      <c r="A5944" s="15" t="s">
        <v>4657</v>
      </c>
      <c r="B5944" s="15" t="s">
        <v>2756</v>
      </c>
      <c r="C5944" s="768" t="s">
        <v>2642</v>
      </c>
      <c r="D5944" s="20" t="s">
        <v>16721</v>
      </c>
      <c r="E5944" s="826">
        <v>21</v>
      </c>
      <c r="F5944" s="800">
        <v>25</v>
      </c>
      <c r="G5944" s="819">
        <v>5</v>
      </c>
      <c r="H5944" s="774">
        <v>8</v>
      </c>
      <c r="I5944" s="819">
        <f t="shared" si="190"/>
        <v>26</v>
      </c>
      <c r="J5944" s="819">
        <f t="shared" si="191"/>
        <v>33</v>
      </c>
      <c r="K5944" s="941"/>
    </row>
    <row r="5945" spans="1:11" ht="25.5">
      <c r="A5945" s="15" t="s">
        <v>4657</v>
      </c>
      <c r="B5945" s="15" t="s">
        <v>2756</v>
      </c>
      <c r="C5945" s="768" t="s">
        <v>2643</v>
      </c>
      <c r="D5945" s="20" t="s">
        <v>16722</v>
      </c>
      <c r="E5945" s="826">
        <v>24</v>
      </c>
      <c r="F5945" s="800">
        <v>15</v>
      </c>
      <c r="G5945" s="819">
        <v>2</v>
      </c>
      <c r="H5945" s="774">
        <v>1</v>
      </c>
      <c r="I5945" s="819">
        <f t="shared" si="190"/>
        <v>26</v>
      </c>
      <c r="J5945" s="819">
        <f t="shared" si="191"/>
        <v>16</v>
      </c>
      <c r="K5945" s="941"/>
    </row>
    <row r="5946" spans="1:11">
      <c r="A5946" s="15" t="s">
        <v>4657</v>
      </c>
      <c r="B5946" s="15" t="s">
        <v>2756</v>
      </c>
      <c r="C5946" s="768" t="s">
        <v>4670</v>
      </c>
      <c r="D5946" s="20" t="s">
        <v>17292</v>
      </c>
      <c r="E5946" s="826">
        <v>3</v>
      </c>
      <c r="F5946" s="800">
        <v>1</v>
      </c>
      <c r="G5946" s="819"/>
      <c r="H5946" s="774">
        <v>1</v>
      </c>
      <c r="I5946" s="819">
        <f t="shared" si="190"/>
        <v>3</v>
      </c>
      <c r="J5946" s="819">
        <f t="shared" si="191"/>
        <v>2</v>
      </c>
      <c r="K5946" s="941"/>
    </row>
    <row r="5947" spans="1:11">
      <c r="A5947" s="15" t="s">
        <v>4657</v>
      </c>
      <c r="B5947" s="15" t="s">
        <v>2756</v>
      </c>
      <c r="C5947" s="768" t="s">
        <v>3947</v>
      </c>
      <c r="D5947" s="20" t="s">
        <v>17159</v>
      </c>
      <c r="E5947" s="826">
        <v>6</v>
      </c>
      <c r="F5947" s="800">
        <v>5</v>
      </c>
      <c r="G5947" s="819">
        <v>5</v>
      </c>
      <c r="H5947" s="774">
        <v>5</v>
      </c>
      <c r="I5947" s="819">
        <f t="shared" si="190"/>
        <v>11</v>
      </c>
      <c r="J5947" s="819">
        <f t="shared" si="191"/>
        <v>10</v>
      </c>
      <c r="K5947" s="941"/>
    </row>
    <row r="5948" spans="1:11">
      <c r="A5948" s="15" t="s">
        <v>4657</v>
      </c>
      <c r="B5948" s="15" t="s">
        <v>2756</v>
      </c>
      <c r="C5948" s="768" t="s">
        <v>4671</v>
      </c>
      <c r="D5948" s="20" t="s">
        <v>16614</v>
      </c>
      <c r="E5948" s="825">
        <v>0</v>
      </c>
      <c r="F5948" s="800">
        <v>0</v>
      </c>
      <c r="G5948" s="819">
        <v>2</v>
      </c>
      <c r="H5948" s="774">
        <v>1</v>
      </c>
      <c r="I5948" s="819">
        <f t="shared" si="190"/>
        <v>2</v>
      </c>
      <c r="J5948" s="819">
        <f t="shared" si="191"/>
        <v>1</v>
      </c>
      <c r="K5948" s="941"/>
    </row>
    <row r="5949" spans="1:11" ht="25.5">
      <c r="A5949" s="15" t="s">
        <v>4657</v>
      </c>
      <c r="B5949" s="15" t="s">
        <v>2756</v>
      </c>
      <c r="C5949" s="768" t="s">
        <v>2657</v>
      </c>
      <c r="D5949" s="20" t="s">
        <v>15515</v>
      </c>
      <c r="E5949" s="826">
        <v>18</v>
      </c>
      <c r="F5949" s="800">
        <v>30</v>
      </c>
      <c r="G5949" s="819">
        <v>95</v>
      </c>
      <c r="H5949" s="774">
        <v>150</v>
      </c>
      <c r="I5949" s="819">
        <f t="shared" si="190"/>
        <v>113</v>
      </c>
      <c r="J5949" s="819">
        <f t="shared" si="191"/>
        <v>180</v>
      </c>
      <c r="K5949" s="941"/>
    </row>
    <row r="5950" spans="1:11" ht="38.25">
      <c r="A5950" s="15" t="s">
        <v>4657</v>
      </c>
      <c r="B5950" s="15" t="s">
        <v>2756</v>
      </c>
      <c r="C5950" s="768" t="s">
        <v>2487</v>
      </c>
      <c r="D5950" s="20" t="s">
        <v>15516</v>
      </c>
      <c r="E5950" s="825">
        <v>0</v>
      </c>
      <c r="F5950" s="800">
        <v>1</v>
      </c>
      <c r="G5950" s="819"/>
      <c r="H5950" s="774">
        <v>1</v>
      </c>
      <c r="I5950" s="819">
        <f t="shared" si="190"/>
        <v>0</v>
      </c>
      <c r="J5950" s="819">
        <f t="shared" si="191"/>
        <v>2</v>
      </c>
      <c r="K5950" s="941"/>
    </row>
    <row r="5951" spans="1:11">
      <c r="A5951" s="15" t="s">
        <v>4657</v>
      </c>
      <c r="B5951" s="15" t="s">
        <v>2756</v>
      </c>
      <c r="C5951" s="768" t="s">
        <v>2661</v>
      </c>
      <c r="D5951" s="17" t="s">
        <v>15529</v>
      </c>
      <c r="E5951" s="825">
        <v>0</v>
      </c>
      <c r="F5951" s="800">
        <v>2</v>
      </c>
      <c r="G5951" s="819">
        <v>17</v>
      </c>
      <c r="H5951" s="774">
        <v>50</v>
      </c>
      <c r="I5951" s="819">
        <f t="shared" si="190"/>
        <v>17</v>
      </c>
      <c r="J5951" s="819">
        <f t="shared" si="191"/>
        <v>52</v>
      </c>
      <c r="K5951" s="941"/>
    </row>
    <row r="5952" spans="1:11">
      <c r="A5952" s="15" t="s">
        <v>4657</v>
      </c>
      <c r="B5952" s="15" t="s">
        <v>2756</v>
      </c>
      <c r="C5952" s="768" t="s">
        <v>2669</v>
      </c>
      <c r="D5952" s="20" t="s">
        <v>16797</v>
      </c>
      <c r="E5952" s="826">
        <v>3</v>
      </c>
      <c r="F5952" s="800">
        <v>1</v>
      </c>
      <c r="G5952" s="819">
        <v>2</v>
      </c>
      <c r="H5952" s="774">
        <v>1</v>
      </c>
      <c r="I5952" s="819">
        <f t="shared" si="190"/>
        <v>5</v>
      </c>
      <c r="J5952" s="819">
        <f t="shared" si="191"/>
        <v>2</v>
      </c>
      <c r="K5952" s="941"/>
    </row>
    <row r="5953" spans="1:11" ht="25.5">
      <c r="A5953" s="15" t="s">
        <v>4657</v>
      </c>
      <c r="B5953" s="15" t="s">
        <v>2756</v>
      </c>
      <c r="C5953" s="768" t="s">
        <v>2672</v>
      </c>
      <c r="D5953" s="20" t="s">
        <v>16931</v>
      </c>
      <c r="E5953" s="826">
        <v>2</v>
      </c>
      <c r="F5953" s="800">
        <v>3</v>
      </c>
      <c r="G5953" s="819"/>
      <c r="H5953" s="774">
        <v>1</v>
      </c>
      <c r="I5953" s="819">
        <f t="shared" si="190"/>
        <v>2</v>
      </c>
      <c r="J5953" s="819">
        <f t="shared" si="191"/>
        <v>4</v>
      </c>
      <c r="K5953" s="941"/>
    </row>
    <row r="5954" spans="1:11" ht="38.25">
      <c r="A5954" s="15" t="s">
        <v>4657</v>
      </c>
      <c r="B5954" s="15" t="s">
        <v>2756</v>
      </c>
      <c r="C5954" s="768" t="s">
        <v>2675</v>
      </c>
      <c r="D5954" s="20" t="s">
        <v>16932</v>
      </c>
      <c r="E5954" s="825">
        <v>0</v>
      </c>
      <c r="F5954" s="800">
        <v>1</v>
      </c>
      <c r="G5954" s="819"/>
      <c r="H5954" s="774">
        <v>1</v>
      </c>
      <c r="I5954" s="819">
        <f t="shared" si="190"/>
        <v>0</v>
      </c>
      <c r="J5954" s="819">
        <f t="shared" si="191"/>
        <v>2</v>
      </c>
      <c r="K5954" s="941"/>
    </row>
    <row r="5955" spans="1:11" ht="25.5">
      <c r="A5955" s="15" t="s">
        <v>4657</v>
      </c>
      <c r="B5955" s="15" t="s">
        <v>2756</v>
      </c>
      <c r="C5955" s="768" t="s">
        <v>2678</v>
      </c>
      <c r="D5955" s="20" t="s">
        <v>16934</v>
      </c>
      <c r="E5955" s="826">
        <v>1</v>
      </c>
      <c r="F5955" s="800">
        <v>10</v>
      </c>
      <c r="G5955" s="819"/>
      <c r="H5955" s="774">
        <v>1</v>
      </c>
      <c r="I5955" s="819">
        <f t="shared" si="190"/>
        <v>1</v>
      </c>
      <c r="J5955" s="819">
        <f t="shared" si="191"/>
        <v>11</v>
      </c>
      <c r="K5955" s="941"/>
    </row>
    <row r="5956" spans="1:11" ht="25.5">
      <c r="A5956" s="15" t="s">
        <v>4657</v>
      </c>
      <c r="B5956" s="15" t="s">
        <v>2756</v>
      </c>
      <c r="C5956" s="768" t="s">
        <v>2679</v>
      </c>
      <c r="D5956" s="20" t="s">
        <v>6085</v>
      </c>
      <c r="E5956" s="825">
        <v>0</v>
      </c>
      <c r="F5956" s="800">
        <v>10</v>
      </c>
      <c r="G5956" s="819">
        <v>2</v>
      </c>
      <c r="H5956" s="774">
        <v>1</v>
      </c>
      <c r="I5956" s="819">
        <f t="shared" si="190"/>
        <v>2</v>
      </c>
      <c r="J5956" s="819">
        <f t="shared" si="191"/>
        <v>11</v>
      </c>
      <c r="K5956" s="941"/>
    </row>
    <row r="5957" spans="1:11" ht="25.5">
      <c r="A5957" s="15" t="s">
        <v>4657</v>
      </c>
      <c r="B5957" s="15" t="s">
        <v>2756</v>
      </c>
      <c r="C5957" s="768" t="s">
        <v>2680</v>
      </c>
      <c r="D5957" s="20" t="s">
        <v>6086</v>
      </c>
      <c r="E5957" s="826">
        <v>15</v>
      </c>
      <c r="F5957" s="800">
        <v>15</v>
      </c>
      <c r="G5957" s="819"/>
      <c r="H5957" s="774">
        <v>1</v>
      </c>
      <c r="I5957" s="819">
        <f t="shared" si="190"/>
        <v>15</v>
      </c>
      <c r="J5957" s="819">
        <f t="shared" si="191"/>
        <v>16</v>
      </c>
      <c r="K5957" s="941"/>
    </row>
    <row r="5958" spans="1:11" ht="25.5">
      <c r="A5958" s="15" t="s">
        <v>4657</v>
      </c>
      <c r="B5958" s="15" t="s">
        <v>2756</v>
      </c>
      <c r="C5958" s="768" t="s">
        <v>4672</v>
      </c>
      <c r="D5958" s="20" t="s">
        <v>6087</v>
      </c>
      <c r="E5958" s="826">
        <v>37</v>
      </c>
      <c r="F5958" s="800">
        <v>40</v>
      </c>
      <c r="G5958" s="819"/>
      <c r="H5958" s="774">
        <v>1</v>
      </c>
      <c r="I5958" s="819">
        <f t="shared" si="190"/>
        <v>37</v>
      </c>
      <c r="J5958" s="819">
        <f t="shared" si="191"/>
        <v>41</v>
      </c>
      <c r="K5958" s="941"/>
    </row>
    <row r="5959" spans="1:11" ht="38.25">
      <c r="A5959" s="15" t="s">
        <v>4657</v>
      </c>
      <c r="B5959" s="15" t="s">
        <v>2756</v>
      </c>
      <c r="C5959" s="768" t="s">
        <v>2685</v>
      </c>
      <c r="D5959" s="20" t="s">
        <v>6088</v>
      </c>
      <c r="E5959" s="826">
        <v>5</v>
      </c>
      <c r="F5959" s="800">
        <v>5</v>
      </c>
      <c r="G5959" s="819"/>
      <c r="H5959" s="774">
        <v>1</v>
      </c>
      <c r="I5959" s="819">
        <f t="shared" si="190"/>
        <v>5</v>
      </c>
      <c r="J5959" s="819">
        <f t="shared" si="191"/>
        <v>6</v>
      </c>
      <c r="K5959" s="941"/>
    </row>
    <row r="5960" spans="1:11" ht="25.5">
      <c r="A5960" s="15" t="s">
        <v>4657</v>
      </c>
      <c r="B5960" s="15" t="s">
        <v>2756</v>
      </c>
      <c r="C5960" s="768" t="s">
        <v>2686</v>
      </c>
      <c r="D5960" s="20" t="s">
        <v>6089</v>
      </c>
      <c r="E5960" s="826">
        <v>96</v>
      </c>
      <c r="F5960" s="800">
        <v>90</v>
      </c>
      <c r="G5960" s="819"/>
      <c r="H5960" s="774">
        <v>1</v>
      </c>
      <c r="I5960" s="819">
        <f t="shared" si="190"/>
        <v>96</v>
      </c>
      <c r="J5960" s="819">
        <f t="shared" si="191"/>
        <v>91</v>
      </c>
      <c r="K5960" s="941"/>
    </row>
    <row r="5961" spans="1:11" ht="38.25">
      <c r="A5961" s="15" t="s">
        <v>4657</v>
      </c>
      <c r="B5961" s="15" t="s">
        <v>2756</v>
      </c>
      <c r="C5961" s="768" t="s">
        <v>2687</v>
      </c>
      <c r="D5961" s="20" t="s">
        <v>6090</v>
      </c>
      <c r="E5961" s="826">
        <v>13</v>
      </c>
      <c r="F5961" s="800">
        <v>15</v>
      </c>
      <c r="G5961" s="819"/>
      <c r="H5961" s="774">
        <v>1</v>
      </c>
      <c r="I5961" s="819">
        <f t="shared" si="190"/>
        <v>13</v>
      </c>
      <c r="J5961" s="819">
        <f t="shared" si="191"/>
        <v>16</v>
      </c>
      <c r="K5961" s="941"/>
    </row>
    <row r="5962" spans="1:11" ht="38.25">
      <c r="A5962" s="15" t="s">
        <v>4657</v>
      </c>
      <c r="B5962" s="15" t="s">
        <v>2756</v>
      </c>
      <c r="C5962" s="768" t="s">
        <v>2688</v>
      </c>
      <c r="D5962" s="20" t="s">
        <v>6091</v>
      </c>
      <c r="E5962" s="826">
        <v>83</v>
      </c>
      <c r="F5962" s="800">
        <v>70</v>
      </c>
      <c r="G5962" s="819"/>
      <c r="H5962" s="774">
        <v>1</v>
      </c>
      <c r="I5962" s="819">
        <f t="shared" si="190"/>
        <v>83</v>
      </c>
      <c r="J5962" s="819">
        <f t="shared" si="191"/>
        <v>71</v>
      </c>
      <c r="K5962" s="941"/>
    </row>
    <row r="5963" spans="1:11" ht="51">
      <c r="A5963" s="15" t="s">
        <v>4657</v>
      </c>
      <c r="B5963" s="15" t="s">
        <v>2756</v>
      </c>
      <c r="C5963" s="768" t="s">
        <v>2689</v>
      </c>
      <c r="D5963" s="20" t="s">
        <v>16380</v>
      </c>
      <c r="E5963" s="826">
        <v>6</v>
      </c>
      <c r="F5963" s="800">
        <v>10</v>
      </c>
      <c r="G5963" s="819"/>
      <c r="H5963" s="774">
        <v>1</v>
      </c>
      <c r="I5963" s="819">
        <f t="shared" si="190"/>
        <v>6</v>
      </c>
      <c r="J5963" s="819">
        <f t="shared" si="191"/>
        <v>11</v>
      </c>
      <c r="K5963" s="941"/>
    </row>
    <row r="5964" spans="1:11" ht="25.5">
      <c r="A5964" s="15" t="s">
        <v>4657</v>
      </c>
      <c r="B5964" s="15" t="s">
        <v>2756</v>
      </c>
      <c r="C5964" s="768" t="s">
        <v>2690</v>
      </c>
      <c r="D5964" s="20" t="s">
        <v>6092</v>
      </c>
      <c r="E5964" s="826">
        <v>47</v>
      </c>
      <c r="F5964" s="800">
        <v>60</v>
      </c>
      <c r="G5964" s="819">
        <v>4</v>
      </c>
      <c r="H5964" s="774">
        <v>2</v>
      </c>
      <c r="I5964" s="819">
        <f t="shared" si="190"/>
        <v>51</v>
      </c>
      <c r="J5964" s="819">
        <f t="shared" si="191"/>
        <v>62</v>
      </c>
      <c r="K5964" s="941"/>
    </row>
    <row r="5965" spans="1:11" ht="25.5">
      <c r="A5965" s="15" t="s">
        <v>4657</v>
      </c>
      <c r="B5965" s="15" t="s">
        <v>2756</v>
      </c>
      <c r="C5965" s="768" t="s">
        <v>1980</v>
      </c>
      <c r="D5965" s="20" t="s">
        <v>14804</v>
      </c>
      <c r="E5965" s="826">
        <v>228</v>
      </c>
      <c r="F5965" s="800">
        <v>210</v>
      </c>
      <c r="G5965" s="819">
        <v>2</v>
      </c>
      <c r="H5965" s="774">
        <v>15</v>
      </c>
      <c r="I5965" s="819">
        <f t="shared" si="190"/>
        <v>230</v>
      </c>
      <c r="J5965" s="819">
        <f t="shared" si="191"/>
        <v>225</v>
      </c>
      <c r="K5965" s="941"/>
    </row>
    <row r="5966" spans="1:11" ht="25.5">
      <c r="A5966" s="15" t="s">
        <v>4657</v>
      </c>
      <c r="B5966" s="15" t="s">
        <v>2756</v>
      </c>
      <c r="C5966" s="768" t="s">
        <v>2692</v>
      </c>
      <c r="D5966" s="20" t="s">
        <v>16384</v>
      </c>
      <c r="E5966" s="826">
        <v>5</v>
      </c>
      <c r="F5966" s="800">
        <v>5</v>
      </c>
      <c r="G5966" s="819"/>
      <c r="H5966" s="774">
        <v>1</v>
      </c>
      <c r="I5966" s="819">
        <f t="shared" si="190"/>
        <v>5</v>
      </c>
      <c r="J5966" s="819">
        <f t="shared" si="191"/>
        <v>6</v>
      </c>
      <c r="K5966" s="941"/>
    </row>
    <row r="5967" spans="1:11" ht="25.5">
      <c r="A5967" s="15" t="s">
        <v>4657</v>
      </c>
      <c r="B5967" s="15" t="s">
        <v>2756</v>
      </c>
      <c r="C5967" s="768" t="s">
        <v>2693</v>
      </c>
      <c r="D5967" s="20" t="s">
        <v>16935</v>
      </c>
      <c r="E5967" s="826">
        <v>44</v>
      </c>
      <c r="F5967" s="800">
        <v>40</v>
      </c>
      <c r="G5967" s="819">
        <v>29</v>
      </c>
      <c r="H5967" s="774">
        <v>40</v>
      </c>
      <c r="I5967" s="819">
        <f t="shared" si="190"/>
        <v>73</v>
      </c>
      <c r="J5967" s="819">
        <f t="shared" si="191"/>
        <v>80</v>
      </c>
      <c r="K5967" s="941"/>
    </row>
    <row r="5968" spans="1:11" ht="25.5">
      <c r="A5968" s="15" t="s">
        <v>4657</v>
      </c>
      <c r="B5968" s="15" t="s">
        <v>2756</v>
      </c>
      <c r="C5968" s="768" t="s">
        <v>2694</v>
      </c>
      <c r="D5968" s="20" t="s">
        <v>16936</v>
      </c>
      <c r="E5968" s="825">
        <v>0</v>
      </c>
      <c r="F5968" s="800">
        <v>1</v>
      </c>
      <c r="G5968" s="819">
        <v>27</v>
      </c>
      <c r="H5968" s="774">
        <v>30</v>
      </c>
      <c r="I5968" s="819">
        <f t="shared" si="190"/>
        <v>27</v>
      </c>
      <c r="J5968" s="819">
        <f t="shared" si="191"/>
        <v>31</v>
      </c>
      <c r="K5968" s="941"/>
    </row>
    <row r="5969" spans="1:11" ht="25.5">
      <c r="A5969" s="15" t="s">
        <v>4657</v>
      </c>
      <c r="B5969" s="15" t="s">
        <v>2756</v>
      </c>
      <c r="C5969" s="768" t="s">
        <v>1987</v>
      </c>
      <c r="D5969" s="20" t="s">
        <v>14811</v>
      </c>
      <c r="E5969" s="826">
        <v>39</v>
      </c>
      <c r="F5969" s="800">
        <v>55</v>
      </c>
      <c r="G5969" s="819"/>
      <c r="H5969" s="774">
        <v>1</v>
      </c>
      <c r="I5969" s="819">
        <f t="shared" si="190"/>
        <v>39</v>
      </c>
      <c r="J5969" s="819">
        <f t="shared" si="191"/>
        <v>56</v>
      </c>
      <c r="K5969" s="941"/>
    </row>
    <row r="5970" spans="1:11">
      <c r="A5970" s="15" t="s">
        <v>4657</v>
      </c>
      <c r="B5970" s="15" t="s">
        <v>2756</v>
      </c>
      <c r="C5970" s="768" t="s">
        <v>1988</v>
      </c>
      <c r="D5970" s="20" t="s">
        <v>14812</v>
      </c>
      <c r="E5970" s="826">
        <v>7</v>
      </c>
      <c r="F5970" s="800">
        <v>10</v>
      </c>
      <c r="G5970" s="819">
        <v>1</v>
      </c>
      <c r="H5970" s="774">
        <v>1</v>
      </c>
      <c r="I5970" s="819">
        <f t="shared" si="190"/>
        <v>8</v>
      </c>
      <c r="J5970" s="819">
        <f t="shared" si="191"/>
        <v>11</v>
      </c>
      <c r="K5970" s="941"/>
    </row>
    <row r="5971" spans="1:11" ht="25.5">
      <c r="A5971" s="15" t="s">
        <v>4657</v>
      </c>
      <c r="B5971" s="15" t="s">
        <v>2756</v>
      </c>
      <c r="C5971" s="768" t="s">
        <v>2695</v>
      </c>
      <c r="D5971" s="20" t="s">
        <v>16937</v>
      </c>
      <c r="E5971" s="826">
        <v>12</v>
      </c>
      <c r="F5971" s="800">
        <v>25</v>
      </c>
      <c r="G5971" s="819">
        <v>6</v>
      </c>
      <c r="H5971" s="774">
        <v>5</v>
      </c>
      <c r="I5971" s="819">
        <f t="shared" si="190"/>
        <v>18</v>
      </c>
      <c r="J5971" s="819">
        <f t="shared" si="191"/>
        <v>30</v>
      </c>
      <c r="K5971" s="941"/>
    </row>
    <row r="5972" spans="1:11" ht="25.5">
      <c r="A5972" s="15" t="s">
        <v>4657</v>
      </c>
      <c r="B5972" s="15" t="s">
        <v>2756</v>
      </c>
      <c r="C5972" s="768" t="s">
        <v>2696</v>
      </c>
      <c r="D5972" s="20" t="s">
        <v>16938</v>
      </c>
      <c r="E5972" s="825">
        <v>0</v>
      </c>
      <c r="F5972" s="800">
        <v>1</v>
      </c>
      <c r="G5972" s="819">
        <v>7</v>
      </c>
      <c r="H5972" s="774">
        <v>1</v>
      </c>
      <c r="I5972" s="819">
        <f t="shared" si="190"/>
        <v>7</v>
      </c>
      <c r="J5972" s="819">
        <f t="shared" si="191"/>
        <v>2</v>
      </c>
      <c r="K5972" s="941"/>
    </row>
    <row r="5973" spans="1:11" ht="25.5">
      <c r="A5973" s="15" t="s">
        <v>4657</v>
      </c>
      <c r="B5973" s="15" t="s">
        <v>2756</v>
      </c>
      <c r="C5973" s="768" t="s">
        <v>2698</v>
      </c>
      <c r="D5973" s="20" t="s">
        <v>16939</v>
      </c>
      <c r="E5973" s="825">
        <v>0</v>
      </c>
      <c r="F5973" s="800">
        <v>1</v>
      </c>
      <c r="G5973" s="819"/>
      <c r="H5973" s="774">
        <v>1</v>
      </c>
      <c r="I5973" s="819">
        <f t="shared" si="190"/>
        <v>0</v>
      </c>
      <c r="J5973" s="819">
        <f t="shared" si="191"/>
        <v>2</v>
      </c>
      <c r="K5973" s="941"/>
    </row>
    <row r="5974" spans="1:11" ht="25.5">
      <c r="A5974" s="15" t="s">
        <v>4657</v>
      </c>
      <c r="B5974" s="15" t="s">
        <v>2756</v>
      </c>
      <c r="C5974" s="768" t="s">
        <v>2699</v>
      </c>
      <c r="D5974" s="20" t="s">
        <v>16940</v>
      </c>
      <c r="E5974" s="826">
        <v>82</v>
      </c>
      <c r="F5974" s="800">
        <v>80</v>
      </c>
      <c r="G5974" s="819">
        <v>4</v>
      </c>
      <c r="H5974" s="774">
        <v>15</v>
      </c>
      <c r="I5974" s="819">
        <f t="shared" si="190"/>
        <v>86</v>
      </c>
      <c r="J5974" s="819">
        <f t="shared" si="191"/>
        <v>95</v>
      </c>
      <c r="K5974" s="941"/>
    </row>
    <row r="5975" spans="1:11" ht="25.5">
      <c r="A5975" s="15" t="s">
        <v>4657</v>
      </c>
      <c r="B5975" s="15" t="s">
        <v>2756</v>
      </c>
      <c r="C5975" s="768" t="s">
        <v>2700</v>
      </c>
      <c r="D5975" s="20" t="s">
        <v>16941</v>
      </c>
      <c r="E5975" s="826">
        <v>43</v>
      </c>
      <c r="F5975" s="800">
        <v>45</v>
      </c>
      <c r="G5975" s="819">
        <v>3</v>
      </c>
      <c r="H5975" s="774">
        <v>10</v>
      </c>
      <c r="I5975" s="819">
        <f t="shared" si="190"/>
        <v>46</v>
      </c>
      <c r="J5975" s="819">
        <f t="shared" si="191"/>
        <v>55</v>
      </c>
      <c r="K5975" s="941"/>
    </row>
    <row r="5976" spans="1:11" ht="25.5">
      <c r="A5976" s="15" t="s">
        <v>4657</v>
      </c>
      <c r="B5976" s="15" t="s">
        <v>2756</v>
      </c>
      <c r="C5976" s="768" t="s">
        <v>2702</v>
      </c>
      <c r="D5976" s="20" t="s">
        <v>16942</v>
      </c>
      <c r="E5976" s="826">
        <v>20</v>
      </c>
      <c r="F5976" s="800">
        <v>30</v>
      </c>
      <c r="G5976" s="819">
        <v>2</v>
      </c>
      <c r="H5976" s="774">
        <v>5</v>
      </c>
      <c r="I5976" s="819">
        <f t="shared" si="190"/>
        <v>22</v>
      </c>
      <c r="J5976" s="819">
        <f t="shared" si="191"/>
        <v>35</v>
      </c>
      <c r="K5976" s="941"/>
    </row>
    <row r="5977" spans="1:11" ht="25.5">
      <c r="A5977" s="15" t="s">
        <v>4657</v>
      </c>
      <c r="B5977" s="15" t="s">
        <v>2756</v>
      </c>
      <c r="C5977" s="768" t="s">
        <v>2703</v>
      </c>
      <c r="D5977" s="20" t="s">
        <v>14836</v>
      </c>
      <c r="E5977" s="826">
        <v>20</v>
      </c>
      <c r="F5977" s="800">
        <v>15</v>
      </c>
      <c r="G5977" s="819">
        <v>1</v>
      </c>
      <c r="H5977" s="774">
        <v>5</v>
      </c>
      <c r="I5977" s="819">
        <f t="shared" si="190"/>
        <v>21</v>
      </c>
      <c r="J5977" s="819">
        <f t="shared" si="191"/>
        <v>20</v>
      </c>
      <c r="K5977" s="941"/>
    </row>
    <row r="5978" spans="1:11" ht="25.5">
      <c r="A5978" s="15" t="s">
        <v>4657</v>
      </c>
      <c r="B5978" s="15" t="s">
        <v>2756</v>
      </c>
      <c r="C5978" s="768" t="s">
        <v>2704</v>
      </c>
      <c r="D5978" s="20" t="s">
        <v>16943</v>
      </c>
      <c r="E5978" s="826">
        <v>3</v>
      </c>
      <c r="F5978" s="800">
        <v>1</v>
      </c>
      <c r="G5978" s="819">
        <v>1</v>
      </c>
      <c r="H5978" s="774">
        <v>1</v>
      </c>
      <c r="I5978" s="819">
        <f t="shared" si="190"/>
        <v>4</v>
      </c>
      <c r="J5978" s="819">
        <f t="shared" si="191"/>
        <v>2</v>
      </c>
      <c r="K5978" s="941"/>
    </row>
    <row r="5979" spans="1:11" ht="25.5">
      <c r="A5979" s="15" t="s">
        <v>4657</v>
      </c>
      <c r="B5979" s="15" t="s">
        <v>2756</v>
      </c>
      <c r="C5979" s="768" t="s">
        <v>2017</v>
      </c>
      <c r="D5979" s="20" t="s">
        <v>14842</v>
      </c>
      <c r="E5979" s="826">
        <v>12</v>
      </c>
      <c r="F5979" s="800">
        <v>15</v>
      </c>
      <c r="G5979" s="819"/>
      <c r="H5979" s="774">
        <v>1</v>
      </c>
      <c r="I5979" s="819">
        <f t="shared" si="190"/>
        <v>12</v>
      </c>
      <c r="J5979" s="819">
        <f t="shared" si="191"/>
        <v>16</v>
      </c>
      <c r="K5979" s="941"/>
    </row>
    <row r="5980" spans="1:11" ht="25.5">
      <c r="A5980" s="15" t="s">
        <v>4657</v>
      </c>
      <c r="B5980" s="15" t="s">
        <v>2756</v>
      </c>
      <c r="C5980" s="768" t="s">
        <v>2706</v>
      </c>
      <c r="D5980" s="20" t="s">
        <v>14846</v>
      </c>
      <c r="E5980" s="826">
        <v>77</v>
      </c>
      <c r="F5980" s="800">
        <v>65</v>
      </c>
      <c r="G5980" s="819">
        <v>1</v>
      </c>
      <c r="H5980" s="774">
        <v>15</v>
      </c>
      <c r="I5980" s="819">
        <f t="shared" si="190"/>
        <v>78</v>
      </c>
      <c r="J5980" s="819">
        <f t="shared" si="191"/>
        <v>80</v>
      </c>
      <c r="K5980" s="941"/>
    </row>
    <row r="5981" spans="1:11" ht="25.5">
      <c r="A5981" s="15" t="s">
        <v>4657</v>
      </c>
      <c r="B5981" s="15" t="s">
        <v>2756</v>
      </c>
      <c r="C5981" s="768" t="s">
        <v>2707</v>
      </c>
      <c r="D5981" s="20" t="s">
        <v>16944</v>
      </c>
      <c r="E5981" s="826">
        <v>7</v>
      </c>
      <c r="F5981" s="800">
        <v>1</v>
      </c>
      <c r="G5981" s="819">
        <v>4</v>
      </c>
      <c r="H5981" s="774">
        <v>1</v>
      </c>
      <c r="I5981" s="819">
        <f t="shared" si="190"/>
        <v>11</v>
      </c>
      <c r="J5981" s="819">
        <f t="shared" si="191"/>
        <v>2</v>
      </c>
      <c r="K5981" s="941"/>
    </row>
    <row r="5982" spans="1:11" ht="25.5">
      <c r="A5982" s="15" t="s">
        <v>4657</v>
      </c>
      <c r="B5982" s="15" t="s">
        <v>2756</v>
      </c>
      <c r="C5982" s="768" t="s">
        <v>2708</v>
      </c>
      <c r="D5982" s="20" t="s">
        <v>16945</v>
      </c>
      <c r="E5982" s="825">
        <v>0</v>
      </c>
      <c r="F5982" s="800">
        <v>1</v>
      </c>
      <c r="G5982" s="819"/>
      <c r="H5982" s="774">
        <v>1</v>
      </c>
      <c r="I5982" s="819">
        <f t="shared" si="190"/>
        <v>0</v>
      </c>
      <c r="J5982" s="819">
        <f t="shared" si="191"/>
        <v>2</v>
      </c>
      <c r="K5982" s="941"/>
    </row>
    <row r="5983" spans="1:11" ht="25.5">
      <c r="A5983" s="15" t="s">
        <v>4657</v>
      </c>
      <c r="B5983" s="15" t="s">
        <v>2756</v>
      </c>
      <c r="C5983" s="768" t="s">
        <v>2032</v>
      </c>
      <c r="D5983" s="20" t="s">
        <v>14860</v>
      </c>
      <c r="E5983" s="826">
        <v>13</v>
      </c>
      <c r="F5983" s="800">
        <v>10</v>
      </c>
      <c r="G5983" s="819">
        <v>1</v>
      </c>
      <c r="H5983" s="774">
        <v>1</v>
      </c>
      <c r="I5983" s="819">
        <f t="shared" si="190"/>
        <v>14</v>
      </c>
      <c r="J5983" s="819">
        <f t="shared" si="191"/>
        <v>11</v>
      </c>
      <c r="K5983" s="941"/>
    </row>
    <row r="5984" spans="1:11" ht="25.5">
      <c r="A5984" s="15" t="s">
        <v>4657</v>
      </c>
      <c r="B5984" s="15" t="s">
        <v>2756</v>
      </c>
      <c r="C5984" s="768" t="s">
        <v>2710</v>
      </c>
      <c r="D5984" s="20" t="s">
        <v>16946</v>
      </c>
      <c r="E5984" s="825">
        <v>0</v>
      </c>
      <c r="F5984" s="800">
        <v>1</v>
      </c>
      <c r="G5984" s="819">
        <v>7</v>
      </c>
      <c r="H5984" s="774">
        <v>10</v>
      </c>
      <c r="I5984" s="819">
        <f t="shared" si="190"/>
        <v>7</v>
      </c>
      <c r="J5984" s="819">
        <f t="shared" si="191"/>
        <v>11</v>
      </c>
      <c r="K5984" s="941"/>
    </row>
    <row r="5985" spans="1:11">
      <c r="A5985" s="15" t="s">
        <v>4657</v>
      </c>
      <c r="B5985" s="15" t="s">
        <v>2756</v>
      </c>
      <c r="C5985" s="768" t="s">
        <v>2488</v>
      </c>
      <c r="D5985" s="20" t="s">
        <v>16819</v>
      </c>
      <c r="E5985" s="826">
        <v>2</v>
      </c>
      <c r="F5985" s="800">
        <v>1</v>
      </c>
      <c r="G5985" s="819"/>
      <c r="H5985" s="774">
        <v>1</v>
      </c>
      <c r="I5985" s="819">
        <f t="shared" si="190"/>
        <v>2</v>
      </c>
      <c r="J5985" s="819">
        <f t="shared" si="191"/>
        <v>2</v>
      </c>
      <c r="K5985" s="941"/>
    </row>
    <row r="5986" spans="1:11">
      <c r="A5986" s="15" t="s">
        <v>4657</v>
      </c>
      <c r="B5986" s="15" t="s">
        <v>2756</v>
      </c>
      <c r="C5986" s="768" t="s">
        <v>2489</v>
      </c>
      <c r="D5986" s="20" t="s">
        <v>16820</v>
      </c>
      <c r="E5986" s="826">
        <v>48</v>
      </c>
      <c r="F5986" s="800">
        <v>40</v>
      </c>
      <c r="G5986" s="819"/>
      <c r="H5986" s="774">
        <v>1</v>
      </c>
      <c r="I5986" s="819">
        <f t="shared" si="190"/>
        <v>48</v>
      </c>
      <c r="J5986" s="819">
        <f t="shared" si="191"/>
        <v>41</v>
      </c>
      <c r="K5986" s="941"/>
    </row>
    <row r="5987" spans="1:11">
      <c r="A5987" s="15" t="s">
        <v>4657</v>
      </c>
      <c r="B5987" s="15" t="s">
        <v>2756</v>
      </c>
      <c r="C5987" s="768" t="s">
        <v>2046</v>
      </c>
      <c r="D5987" s="17" t="s">
        <v>14872</v>
      </c>
      <c r="E5987" s="826">
        <v>6</v>
      </c>
      <c r="F5987" s="800">
        <v>15</v>
      </c>
      <c r="G5987" s="819"/>
      <c r="H5987" s="774">
        <v>1</v>
      </c>
      <c r="I5987" s="819">
        <f t="shared" si="190"/>
        <v>6</v>
      </c>
      <c r="J5987" s="819">
        <f t="shared" si="191"/>
        <v>16</v>
      </c>
      <c r="K5987" s="941"/>
    </row>
    <row r="5988" spans="1:11">
      <c r="A5988" s="15" t="s">
        <v>4657</v>
      </c>
      <c r="B5988" s="15" t="s">
        <v>2756</v>
      </c>
      <c r="C5988" s="768" t="s">
        <v>2713</v>
      </c>
      <c r="D5988" s="20" t="s">
        <v>16947</v>
      </c>
      <c r="E5988" s="826">
        <v>57</v>
      </c>
      <c r="F5988" s="800">
        <v>30</v>
      </c>
      <c r="G5988" s="819">
        <v>4</v>
      </c>
      <c r="H5988" s="774">
        <v>3</v>
      </c>
      <c r="I5988" s="819">
        <f t="shared" si="190"/>
        <v>61</v>
      </c>
      <c r="J5988" s="819">
        <f t="shared" si="191"/>
        <v>33</v>
      </c>
      <c r="K5988" s="941"/>
    </row>
    <row r="5989" spans="1:11" ht="25.5">
      <c r="A5989" s="15" t="s">
        <v>4657</v>
      </c>
      <c r="B5989" s="15" t="s">
        <v>2756</v>
      </c>
      <c r="C5989" s="768" t="s">
        <v>2715</v>
      </c>
      <c r="D5989" s="20" t="s">
        <v>16948</v>
      </c>
      <c r="E5989" s="825">
        <v>0</v>
      </c>
      <c r="F5989" s="800">
        <v>0</v>
      </c>
      <c r="G5989" s="819">
        <v>5</v>
      </c>
      <c r="H5989" s="774">
        <v>10</v>
      </c>
      <c r="I5989" s="819">
        <f t="shared" si="190"/>
        <v>5</v>
      </c>
      <c r="J5989" s="819">
        <f t="shared" si="191"/>
        <v>10</v>
      </c>
      <c r="K5989" s="941"/>
    </row>
    <row r="5990" spans="1:11">
      <c r="A5990" s="15" t="s">
        <v>4657</v>
      </c>
      <c r="B5990" s="15" t="s">
        <v>2756</v>
      </c>
      <c r="C5990" s="768" t="s">
        <v>2063</v>
      </c>
      <c r="D5990" s="20" t="s">
        <v>14889</v>
      </c>
      <c r="E5990" s="826">
        <v>13</v>
      </c>
      <c r="F5990" s="800">
        <v>25</v>
      </c>
      <c r="G5990" s="819"/>
      <c r="H5990" s="774">
        <v>1</v>
      </c>
      <c r="I5990" s="819">
        <f t="shared" ref="I5990:I6053" si="192">E5990+G5990</f>
        <v>13</v>
      </c>
      <c r="J5990" s="819">
        <f t="shared" ref="J5990:J6053" si="193">F5990+H5990</f>
        <v>26</v>
      </c>
      <c r="K5990" s="941"/>
    </row>
    <row r="5991" spans="1:11" ht="38.25">
      <c r="A5991" s="15" t="s">
        <v>4657</v>
      </c>
      <c r="B5991" s="15" t="s">
        <v>2756</v>
      </c>
      <c r="C5991" s="768" t="s">
        <v>2718</v>
      </c>
      <c r="D5991" s="20" t="s">
        <v>14895</v>
      </c>
      <c r="E5991" s="826">
        <v>38</v>
      </c>
      <c r="F5991" s="800">
        <v>45</v>
      </c>
      <c r="G5991" s="819"/>
      <c r="H5991" s="774">
        <v>5</v>
      </c>
      <c r="I5991" s="819">
        <f t="shared" si="192"/>
        <v>38</v>
      </c>
      <c r="J5991" s="819">
        <f t="shared" si="193"/>
        <v>50</v>
      </c>
      <c r="K5991" s="941"/>
    </row>
    <row r="5992" spans="1:11">
      <c r="A5992" s="15" t="s">
        <v>4657</v>
      </c>
      <c r="B5992" s="15" t="s">
        <v>2756</v>
      </c>
      <c r="C5992" s="768" t="s">
        <v>2720</v>
      </c>
      <c r="D5992" s="20" t="s">
        <v>14903</v>
      </c>
      <c r="E5992" s="826">
        <v>1</v>
      </c>
      <c r="F5992" s="800">
        <v>5</v>
      </c>
      <c r="G5992" s="819"/>
      <c r="H5992" s="774">
        <v>5</v>
      </c>
      <c r="I5992" s="819">
        <f t="shared" si="192"/>
        <v>1</v>
      </c>
      <c r="J5992" s="819">
        <f t="shared" si="193"/>
        <v>10</v>
      </c>
      <c r="K5992" s="941"/>
    </row>
    <row r="5993" spans="1:11">
      <c r="A5993" s="15" t="s">
        <v>4657</v>
      </c>
      <c r="B5993" s="15" t="s">
        <v>2756</v>
      </c>
      <c r="C5993" s="768" t="s">
        <v>2097</v>
      </c>
      <c r="D5993" s="20" t="s">
        <v>14931</v>
      </c>
      <c r="E5993" s="826">
        <v>4</v>
      </c>
      <c r="F5993" s="800">
        <v>3</v>
      </c>
      <c r="G5993" s="819"/>
      <c r="H5993" s="774">
        <v>1</v>
      </c>
      <c r="I5993" s="819">
        <f t="shared" si="192"/>
        <v>4</v>
      </c>
      <c r="J5993" s="819">
        <f t="shared" si="193"/>
        <v>4</v>
      </c>
      <c r="K5993" s="941"/>
    </row>
    <row r="5994" spans="1:11" ht="25.5">
      <c r="A5994" s="15" t="s">
        <v>4657</v>
      </c>
      <c r="B5994" s="15" t="s">
        <v>2756</v>
      </c>
      <c r="C5994" s="768" t="s">
        <v>2100</v>
      </c>
      <c r="D5994" s="20" t="s">
        <v>14934</v>
      </c>
      <c r="E5994" s="826">
        <v>47</v>
      </c>
      <c r="F5994" s="800">
        <v>35</v>
      </c>
      <c r="G5994" s="819">
        <v>1</v>
      </c>
      <c r="H5994" s="774">
        <v>1</v>
      </c>
      <c r="I5994" s="819">
        <f t="shared" si="192"/>
        <v>48</v>
      </c>
      <c r="J5994" s="819">
        <f t="shared" si="193"/>
        <v>36</v>
      </c>
      <c r="K5994" s="941"/>
    </row>
    <row r="5995" spans="1:11" ht="25.5">
      <c r="A5995" s="15" t="s">
        <v>4657</v>
      </c>
      <c r="B5995" s="15" t="s">
        <v>2756</v>
      </c>
      <c r="C5995" s="768" t="s">
        <v>2726</v>
      </c>
      <c r="D5995" s="20" t="s">
        <v>4673</v>
      </c>
      <c r="E5995" s="826">
        <v>3</v>
      </c>
      <c r="F5995" s="800">
        <v>5</v>
      </c>
      <c r="G5995" s="819"/>
      <c r="H5995" s="774">
        <v>1</v>
      </c>
      <c r="I5995" s="819">
        <f t="shared" si="192"/>
        <v>3</v>
      </c>
      <c r="J5995" s="819">
        <f t="shared" si="193"/>
        <v>6</v>
      </c>
      <c r="K5995" s="941"/>
    </row>
    <row r="5996" spans="1:11">
      <c r="A5996" s="15" t="s">
        <v>4657</v>
      </c>
      <c r="B5996" s="15" t="s">
        <v>2756</v>
      </c>
      <c r="C5996" s="768" t="s">
        <v>2734</v>
      </c>
      <c r="D5996" s="20" t="s">
        <v>16956</v>
      </c>
      <c r="E5996" s="826">
        <v>46</v>
      </c>
      <c r="F5996" s="800">
        <v>50</v>
      </c>
      <c r="G5996" s="819"/>
      <c r="H5996" s="774">
        <v>1</v>
      </c>
      <c r="I5996" s="819">
        <f t="shared" si="192"/>
        <v>46</v>
      </c>
      <c r="J5996" s="819">
        <f t="shared" si="193"/>
        <v>51</v>
      </c>
      <c r="K5996" s="941"/>
    </row>
    <row r="5997" spans="1:11">
      <c r="A5997" s="15" t="s">
        <v>4657</v>
      </c>
      <c r="B5997" s="15" t="s">
        <v>2756</v>
      </c>
      <c r="C5997" s="768" t="s">
        <v>2735</v>
      </c>
      <c r="D5997" s="20" t="s">
        <v>16957</v>
      </c>
      <c r="E5997" s="826">
        <v>3</v>
      </c>
      <c r="F5997" s="800">
        <v>10</v>
      </c>
      <c r="G5997" s="819">
        <v>1</v>
      </c>
      <c r="H5997" s="774">
        <v>5</v>
      </c>
      <c r="I5997" s="819">
        <f t="shared" si="192"/>
        <v>4</v>
      </c>
      <c r="J5997" s="819">
        <f t="shared" si="193"/>
        <v>15</v>
      </c>
      <c r="K5997" s="941"/>
    </row>
    <row r="5998" spans="1:11" ht="25.5">
      <c r="A5998" s="15" t="s">
        <v>4657</v>
      </c>
      <c r="B5998" s="15" t="s">
        <v>2756</v>
      </c>
      <c r="C5998" s="768" t="s">
        <v>2737</v>
      </c>
      <c r="D5998" s="20" t="s">
        <v>16958</v>
      </c>
      <c r="E5998" s="826">
        <v>3</v>
      </c>
      <c r="F5998" s="800">
        <v>10</v>
      </c>
      <c r="G5998" s="819">
        <v>8</v>
      </c>
      <c r="H5998" s="774">
        <v>10</v>
      </c>
      <c r="I5998" s="819">
        <f t="shared" si="192"/>
        <v>11</v>
      </c>
      <c r="J5998" s="819">
        <f t="shared" si="193"/>
        <v>20</v>
      </c>
      <c r="K5998" s="941"/>
    </row>
    <row r="5999" spans="1:11" ht="25.5">
      <c r="A5999" s="15" t="s">
        <v>4657</v>
      </c>
      <c r="B5999" s="15" t="s">
        <v>2756</v>
      </c>
      <c r="C5999" s="768" t="s">
        <v>2738</v>
      </c>
      <c r="D5999" s="20" t="s">
        <v>14966</v>
      </c>
      <c r="E5999" s="826">
        <v>1990</v>
      </c>
      <c r="F5999" s="800">
        <v>1800</v>
      </c>
      <c r="G5999" s="819">
        <v>1</v>
      </c>
      <c r="H5999" s="774">
        <v>1</v>
      </c>
      <c r="I5999" s="819">
        <f t="shared" si="192"/>
        <v>1991</v>
      </c>
      <c r="J5999" s="819">
        <f t="shared" si="193"/>
        <v>1801</v>
      </c>
      <c r="K5999" s="941"/>
    </row>
    <row r="6000" spans="1:11">
      <c r="A6000" s="15" t="s">
        <v>4657</v>
      </c>
      <c r="B6000" s="15" t="s">
        <v>2756</v>
      </c>
      <c r="C6000" s="768" t="s">
        <v>2739</v>
      </c>
      <c r="D6000" s="20" t="s">
        <v>16959</v>
      </c>
      <c r="E6000" s="826">
        <v>228</v>
      </c>
      <c r="F6000" s="800">
        <v>290</v>
      </c>
      <c r="G6000" s="819"/>
      <c r="H6000" s="774">
        <v>1</v>
      </c>
      <c r="I6000" s="819">
        <f t="shared" si="192"/>
        <v>228</v>
      </c>
      <c r="J6000" s="819">
        <f t="shared" si="193"/>
        <v>291</v>
      </c>
      <c r="K6000" s="941"/>
    </row>
    <row r="6001" spans="1:11" ht="25.5">
      <c r="A6001" s="15" t="s">
        <v>4657</v>
      </c>
      <c r="B6001" s="15" t="s">
        <v>2756</v>
      </c>
      <c r="C6001" s="768" t="s">
        <v>2741</v>
      </c>
      <c r="D6001" s="20" t="s">
        <v>15216</v>
      </c>
      <c r="E6001" s="825">
        <v>0</v>
      </c>
      <c r="F6001" s="800">
        <v>1</v>
      </c>
      <c r="G6001" s="819"/>
      <c r="H6001" s="774">
        <v>1</v>
      </c>
      <c r="I6001" s="819">
        <f t="shared" si="192"/>
        <v>0</v>
      </c>
      <c r="J6001" s="819">
        <f t="shared" si="193"/>
        <v>2</v>
      </c>
      <c r="K6001" s="941"/>
    </row>
    <row r="6002" spans="1:11" ht="25.5">
      <c r="A6002" s="15" t="s">
        <v>4657</v>
      </c>
      <c r="B6002" s="15" t="s">
        <v>2756</v>
      </c>
      <c r="C6002" s="768" t="s">
        <v>2351</v>
      </c>
      <c r="D6002" s="20" t="s">
        <v>15254</v>
      </c>
      <c r="E6002" s="826">
        <v>2642</v>
      </c>
      <c r="F6002" s="800">
        <v>2410</v>
      </c>
      <c r="G6002" s="819">
        <v>2</v>
      </c>
      <c r="H6002" s="774">
        <v>5</v>
      </c>
      <c r="I6002" s="819">
        <f t="shared" si="192"/>
        <v>2644</v>
      </c>
      <c r="J6002" s="819">
        <f t="shared" si="193"/>
        <v>2415</v>
      </c>
      <c r="K6002" s="941"/>
    </row>
    <row r="6003" spans="1:11" ht="25.5">
      <c r="A6003" s="15" t="s">
        <v>4657</v>
      </c>
      <c r="B6003" s="15" t="s">
        <v>2756</v>
      </c>
      <c r="C6003" s="768" t="s">
        <v>2742</v>
      </c>
      <c r="D6003" s="20" t="s">
        <v>16960</v>
      </c>
      <c r="E6003" s="826">
        <v>9298</v>
      </c>
      <c r="F6003" s="800">
        <v>8500</v>
      </c>
      <c r="G6003" s="819">
        <v>2</v>
      </c>
      <c r="H6003" s="774">
        <v>10</v>
      </c>
      <c r="I6003" s="819">
        <f t="shared" si="192"/>
        <v>9300</v>
      </c>
      <c r="J6003" s="819">
        <f t="shared" si="193"/>
        <v>8510</v>
      </c>
      <c r="K6003" s="941"/>
    </row>
    <row r="6004" spans="1:11" ht="38.25">
      <c r="A6004" s="15" t="s">
        <v>4657</v>
      </c>
      <c r="B6004" s="15" t="s">
        <v>2756</v>
      </c>
      <c r="C6004" s="768" t="s">
        <v>2492</v>
      </c>
      <c r="D6004" s="20" t="s">
        <v>15259</v>
      </c>
      <c r="E6004" s="826">
        <v>19</v>
      </c>
      <c r="F6004" s="800">
        <v>20</v>
      </c>
      <c r="G6004" s="819">
        <v>3</v>
      </c>
      <c r="H6004" s="774">
        <v>1</v>
      </c>
      <c r="I6004" s="819">
        <f t="shared" si="192"/>
        <v>22</v>
      </c>
      <c r="J6004" s="819">
        <f t="shared" si="193"/>
        <v>21</v>
      </c>
      <c r="K6004" s="941"/>
    </row>
    <row r="6005" spans="1:11" ht="25.5">
      <c r="A6005" s="15" t="s">
        <v>4657</v>
      </c>
      <c r="B6005" s="15" t="s">
        <v>2756</v>
      </c>
      <c r="C6005" s="768" t="s">
        <v>3455</v>
      </c>
      <c r="D6005" s="20" t="s">
        <v>3456</v>
      </c>
      <c r="E6005" s="825">
        <v>0</v>
      </c>
      <c r="F6005" s="800">
        <v>0</v>
      </c>
      <c r="G6005" s="819">
        <v>2711</v>
      </c>
      <c r="H6005" s="774">
        <v>2600</v>
      </c>
      <c r="I6005" s="819">
        <f t="shared" si="192"/>
        <v>2711</v>
      </c>
      <c r="J6005" s="819">
        <f t="shared" si="193"/>
        <v>2600</v>
      </c>
      <c r="K6005" s="941"/>
    </row>
    <row r="6006" spans="1:11" ht="25.5">
      <c r="A6006" s="15" t="s">
        <v>4657</v>
      </c>
      <c r="B6006" s="15" t="s">
        <v>2756</v>
      </c>
      <c r="C6006" s="768" t="s">
        <v>2748</v>
      </c>
      <c r="D6006" s="20" t="s">
        <v>15361</v>
      </c>
      <c r="E6006" s="825">
        <v>0</v>
      </c>
      <c r="F6006" s="800">
        <v>1</v>
      </c>
      <c r="G6006" s="819"/>
      <c r="H6006" s="774">
        <v>3</v>
      </c>
      <c r="I6006" s="819">
        <f t="shared" si="192"/>
        <v>0</v>
      </c>
      <c r="J6006" s="819">
        <f t="shared" si="193"/>
        <v>4</v>
      </c>
      <c r="K6006" s="941"/>
    </row>
    <row r="6007" spans="1:11">
      <c r="A6007" s="15" t="s">
        <v>4657</v>
      </c>
      <c r="B6007" s="15" t="s">
        <v>2756</v>
      </c>
      <c r="C6007" s="768" t="s">
        <v>2436</v>
      </c>
      <c r="D6007" s="17" t="s">
        <v>15392</v>
      </c>
      <c r="E6007" s="826">
        <v>121</v>
      </c>
      <c r="F6007" s="800">
        <v>115</v>
      </c>
      <c r="G6007" s="819"/>
      <c r="H6007" s="774">
        <v>1</v>
      </c>
      <c r="I6007" s="819">
        <f t="shared" si="192"/>
        <v>121</v>
      </c>
      <c r="J6007" s="819">
        <f t="shared" si="193"/>
        <v>116</v>
      </c>
      <c r="K6007" s="941"/>
    </row>
    <row r="6008" spans="1:11" ht="25.5">
      <c r="A6008" s="15" t="s">
        <v>4657</v>
      </c>
      <c r="B6008" s="15" t="s">
        <v>2756</v>
      </c>
      <c r="C6008" s="768" t="s">
        <v>2751</v>
      </c>
      <c r="D6008" s="20" t="s">
        <v>16962</v>
      </c>
      <c r="E6008" s="826">
        <v>14</v>
      </c>
      <c r="F6008" s="800">
        <v>15</v>
      </c>
      <c r="G6008" s="819">
        <v>1</v>
      </c>
      <c r="H6008" s="774">
        <v>6</v>
      </c>
      <c r="I6008" s="819">
        <f t="shared" si="192"/>
        <v>15</v>
      </c>
      <c r="J6008" s="819">
        <f t="shared" si="193"/>
        <v>21</v>
      </c>
      <c r="K6008" s="941"/>
    </row>
    <row r="6009" spans="1:11">
      <c r="A6009" s="15" t="s">
        <v>4657</v>
      </c>
      <c r="B6009" s="15" t="s">
        <v>2756</v>
      </c>
      <c r="C6009" s="768" t="s">
        <v>4674</v>
      </c>
      <c r="D6009" s="20" t="s">
        <v>17293</v>
      </c>
      <c r="E6009" s="826">
        <v>49</v>
      </c>
      <c r="F6009" s="800">
        <v>80</v>
      </c>
      <c r="G6009" s="819">
        <v>10</v>
      </c>
      <c r="H6009" s="774">
        <v>15</v>
      </c>
      <c r="I6009" s="819">
        <f t="shared" si="192"/>
        <v>59</v>
      </c>
      <c r="J6009" s="819">
        <f t="shared" si="193"/>
        <v>95</v>
      </c>
      <c r="K6009" s="941"/>
    </row>
    <row r="6010" spans="1:11" ht="25.5">
      <c r="A6010" s="15" t="s">
        <v>4657</v>
      </c>
      <c r="B6010" s="15" t="s">
        <v>2756</v>
      </c>
      <c r="C6010" s="768" t="s">
        <v>2752</v>
      </c>
      <c r="D6010" s="20" t="s">
        <v>16800</v>
      </c>
      <c r="E6010" s="826">
        <v>1285</v>
      </c>
      <c r="F6010" s="800">
        <v>1210</v>
      </c>
      <c r="G6010" s="819"/>
      <c r="H6010" s="774">
        <v>1</v>
      </c>
      <c r="I6010" s="819">
        <f t="shared" si="192"/>
        <v>1285</v>
      </c>
      <c r="J6010" s="819">
        <f t="shared" si="193"/>
        <v>1211</v>
      </c>
      <c r="K6010" s="941"/>
    </row>
    <row r="6011" spans="1:11" ht="38.25">
      <c r="A6011" s="15" t="s">
        <v>4657</v>
      </c>
      <c r="B6011" s="15" t="s">
        <v>2756</v>
      </c>
      <c r="C6011" s="768" t="s">
        <v>3050</v>
      </c>
      <c r="D6011" s="20" t="s">
        <v>16971</v>
      </c>
      <c r="E6011" s="825">
        <v>0</v>
      </c>
      <c r="F6011" s="800">
        <v>0</v>
      </c>
      <c r="G6011" s="819">
        <v>3</v>
      </c>
      <c r="H6011" s="774">
        <v>5</v>
      </c>
      <c r="I6011" s="819">
        <f t="shared" si="192"/>
        <v>3</v>
      </c>
      <c r="J6011" s="819">
        <f t="shared" si="193"/>
        <v>5</v>
      </c>
      <c r="K6011" s="941"/>
    </row>
    <row r="6012" spans="1:11">
      <c r="A6012" s="15" t="s">
        <v>4657</v>
      </c>
      <c r="B6012" s="15" t="s">
        <v>2756</v>
      </c>
      <c r="C6012" s="768" t="s">
        <v>2504</v>
      </c>
      <c r="D6012" s="20" t="s">
        <v>16833</v>
      </c>
      <c r="E6012" s="825">
        <v>0</v>
      </c>
      <c r="F6012" s="800">
        <v>1</v>
      </c>
      <c r="G6012" s="819">
        <v>22</v>
      </c>
      <c r="H6012" s="774">
        <v>10</v>
      </c>
      <c r="I6012" s="819">
        <f t="shared" si="192"/>
        <v>22</v>
      </c>
      <c r="J6012" s="819">
        <f t="shared" si="193"/>
        <v>11</v>
      </c>
      <c r="K6012" s="941"/>
    </row>
    <row r="6013" spans="1:11">
      <c r="A6013" s="15" t="s">
        <v>4657</v>
      </c>
      <c r="B6013" s="15" t="s">
        <v>2756</v>
      </c>
      <c r="C6013" s="768" t="s">
        <v>4675</v>
      </c>
      <c r="D6013" s="20" t="s">
        <v>17294</v>
      </c>
      <c r="E6013" s="826">
        <v>4</v>
      </c>
      <c r="F6013" s="800">
        <v>10</v>
      </c>
      <c r="G6013" s="819"/>
      <c r="H6013" s="774">
        <v>1</v>
      </c>
      <c r="I6013" s="819">
        <f t="shared" si="192"/>
        <v>4</v>
      </c>
      <c r="J6013" s="819">
        <f t="shared" si="193"/>
        <v>11</v>
      </c>
      <c r="K6013" s="941"/>
    </row>
    <row r="6014" spans="1:11">
      <c r="A6014" s="15" t="s">
        <v>4657</v>
      </c>
      <c r="B6014" s="15" t="s">
        <v>2756</v>
      </c>
      <c r="C6014" s="768" t="s">
        <v>4676</v>
      </c>
      <c r="D6014" s="20" t="s">
        <v>17295</v>
      </c>
      <c r="E6014" s="826">
        <v>9</v>
      </c>
      <c r="F6014" s="800">
        <v>10</v>
      </c>
      <c r="G6014" s="819"/>
      <c r="H6014" s="774">
        <v>1</v>
      </c>
      <c r="I6014" s="819">
        <f t="shared" si="192"/>
        <v>9</v>
      </c>
      <c r="J6014" s="819">
        <f t="shared" si="193"/>
        <v>11</v>
      </c>
      <c r="K6014" s="941"/>
    </row>
    <row r="6015" spans="1:11">
      <c r="A6015" s="15" t="s">
        <v>4657</v>
      </c>
      <c r="B6015" s="15" t="s">
        <v>2756</v>
      </c>
      <c r="C6015" s="768" t="s">
        <v>4277</v>
      </c>
      <c r="D6015" s="20" t="s">
        <v>4891</v>
      </c>
      <c r="E6015" s="826">
        <v>8</v>
      </c>
      <c r="F6015" s="800">
        <v>15</v>
      </c>
      <c r="G6015" s="819">
        <v>141</v>
      </c>
      <c r="H6015" s="774">
        <v>150</v>
      </c>
      <c r="I6015" s="819">
        <f t="shared" si="192"/>
        <v>149</v>
      </c>
      <c r="J6015" s="819">
        <f t="shared" si="193"/>
        <v>165</v>
      </c>
      <c r="K6015" s="941"/>
    </row>
    <row r="6016" spans="1:11">
      <c r="A6016" s="15" t="s">
        <v>4657</v>
      </c>
      <c r="B6016" s="15" t="s">
        <v>2756</v>
      </c>
      <c r="C6016" s="768" t="s">
        <v>3032</v>
      </c>
      <c r="D6016" s="20" t="s">
        <v>3033</v>
      </c>
      <c r="E6016" s="826">
        <v>3</v>
      </c>
      <c r="F6016" s="800">
        <v>10</v>
      </c>
      <c r="G6016" s="819"/>
      <c r="H6016" s="774">
        <v>1</v>
      </c>
      <c r="I6016" s="819">
        <f t="shared" si="192"/>
        <v>3</v>
      </c>
      <c r="J6016" s="819">
        <f t="shared" si="193"/>
        <v>11</v>
      </c>
      <c r="K6016" s="941"/>
    </row>
    <row r="6017" spans="1:11">
      <c r="A6017" s="15" t="s">
        <v>4657</v>
      </c>
      <c r="B6017" s="15" t="s">
        <v>2756</v>
      </c>
      <c r="C6017" s="768" t="s">
        <v>4677</v>
      </c>
      <c r="D6017" s="20" t="s">
        <v>17296</v>
      </c>
      <c r="E6017" s="825">
        <v>0</v>
      </c>
      <c r="F6017" s="800">
        <v>2</v>
      </c>
      <c r="G6017" s="819">
        <v>1</v>
      </c>
      <c r="H6017" s="774">
        <v>1</v>
      </c>
      <c r="I6017" s="819">
        <f t="shared" si="192"/>
        <v>1</v>
      </c>
      <c r="J6017" s="819">
        <f t="shared" si="193"/>
        <v>3</v>
      </c>
      <c r="K6017" s="941"/>
    </row>
    <row r="6018" spans="1:11" ht="25.5">
      <c r="A6018" s="15" t="s">
        <v>4657</v>
      </c>
      <c r="B6018" s="15" t="s">
        <v>2756</v>
      </c>
      <c r="C6018" s="768" t="s">
        <v>4678</v>
      </c>
      <c r="D6018" s="20" t="s">
        <v>4679</v>
      </c>
      <c r="E6018" s="826">
        <v>5</v>
      </c>
      <c r="F6018" s="800">
        <v>10</v>
      </c>
      <c r="G6018" s="819"/>
      <c r="H6018" s="774">
        <v>1</v>
      </c>
      <c r="I6018" s="819">
        <f t="shared" si="192"/>
        <v>5</v>
      </c>
      <c r="J6018" s="819">
        <f t="shared" si="193"/>
        <v>11</v>
      </c>
      <c r="K6018" s="941"/>
    </row>
    <row r="6019" spans="1:11">
      <c r="A6019" s="15" t="s">
        <v>4657</v>
      </c>
      <c r="B6019" s="15" t="s">
        <v>2756</v>
      </c>
      <c r="C6019" s="768" t="s">
        <v>3703</v>
      </c>
      <c r="D6019" s="20" t="s">
        <v>17120</v>
      </c>
      <c r="E6019" s="825">
        <v>0</v>
      </c>
      <c r="F6019" s="800">
        <v>5</v>
      </c>
      <c r="G6019" s="819"/>
      <c r="H6019" s="774">
        <v>0</v>
      </c>
      <c r="I6019" s="819">
        <f t="shared" si="192"/>
        <v>0</v>
      </c>
      <c r="J6019" s="819">
        <f t="shared" si="193"/>
        <v>5</v>
      </c>
      <c r="K6019" s="941"/>
    </row>
    <row r="6020" spans="1:11">
      <c r="A6020" s="15" t="s">
        <v>4657</v>
      </c>
      <c r="B6020" s="15" t="s">
        <v>2756</v>
      </c>
      <c r="C6020" s="768" t="s">
        <v>4680</v>
      </c>
      <c r="D6020" s="20" t="s">
        <v>17297</v>
      </c>
      <c r="E6020" s="826">
        <v>2461</v>
      </c>
      <c r="F6020" s="800">
        <v>2670</v>
      </c>
      <c r="G6020" s="819"/>
      <c r="H6020" s="774">
        <v>5</v>
      </c>
      <c r="I6020" s="819">
        <f t="shared" si="192"/>
        <v>2461</v>
      </c>
      <c r="J6020" s="819">
        <f t="shared" si="193"/>
        <v>2675</v>
      </c>
      <c r="K6020" s="941"/>
    </row>
    <row r="6021" spans="1:11" ht="25.5">
      <c r="A6021" s="15" t="s">
        <v>4657</v>
      </c>
      <c r="B6021" s="15" t="s">
        <v>2756</v>
      </c>
      <c r="C6021" s="768" t="s">
        <v>4058</v>
      </c>
      <c r="D6021" s="20" t="s">
        <v>17219</v>
      </c>
      <c r="E6021" s="826">
        <v>46</v>
      </c>
      <c r="F6021" s="800">
        <v>50</v>
      </c>
      <c r="G6021" s="819"/>
      <c r="H6021" s="774">
        <v>1</v>
      </c>
      <c r="I6021" s="819">
        <f t="shared" si="192"/>
        <v>46</v>
      </c>
      <c r="J6021" s="819">
        <f t="shared" si="193"/>
        <v>51</v>
      </c>
      <c r="K6021" s="941"/>
    </row>
    <row r="6022" spans="1:11">
      <c r="A6022" s="15" t="s">
        <v>4657</v>
      </c>
      <c r="B6022" s="15" t="s">
        <v>2756</v>
      </c>
      <c r="C6022" s="768" t="s">
        <v>3038</v>
      </c>
      <c r="D6022" s="20" t="s">
        <v>3039</v>
      </c>
      <c r="E6022" s="825">
        <v>0</v>
      </c>
      <c r="F6022" s="800">
        <v>1</v>
      </c>
      <c r="G6022" s="819"/>
      <c r="H6022" s="774">
        <v>1</v>
      </c>
      <c r="I6022" s="819">
        <f t="shared" si="192"/>
        <v>0</v>
      </c>
      <c r="J6022" s="819">
        <f t="shared" si="193"/>
        <v>2</v>
      </c>
      <c r="K6022" s="941"/>
    </row>
    <row r="6023" spans="1:11" ht="25.5">
      <c r="A6023" s="15" t="s">
        <v>4657</v>
      </c>
      <c r="B6023" s="15" t="s">
        <v>2756</v>
      </c>
      <c r="C6023" s="768" t="s">
        <v>4681</v>
      </c>
      <c r="D6023" s="20" t="s">
        <v>17298</v>
      </c>
      <c r="E6023" s="826">
        <v>96</v>
      </c>
      <c r="F6023" s="800">
        <v>120</v>
      </c>
      <c r="G6023" s="819">
        <v>1</v>
      </c>
      <c r="H6023" s="774">
        <v>1</v>
      </c>
      <c r="I6023" s="819">
        <f t="shared" si="192"/>
        <v>97</v>
      </c>
      <c r="J6023" s="819">
        <f t="shared" si="193"/>
        <v>121</v>
      </c>
      <c r="K6023" s="941"/>
    </row>
    <row r="6024" spans="1:11" ht="38.25">
      <c r="A6024" s="15" t="s">
        <v>4657</v>
      </c>
      <c r="B6024" s="15" t="s">
        <v>2756</v>
      </c>
      <c r="C6024" s="768" t="s">
        <v>4059</v>
      </c>
      <c r="D6024" s="20" t="s">
        <v>17220</v>
      </c>
      <c r="E6024" s="826">
        <v>75</v>
      </c>
      <c r="F6024" s="800">
        <v>90</v>
      </c>
      <c r="G6024" s="819"/>
      <c r="H6024" s="774">
        <v>1</v>
      </c>
      <c r="I6024" s="819">
        <f t="shared" si="192"/>
        <v>75</v>
      </c>
      <c r="J6024" s="819">
        <f t="shared" si="193"/>
        <v>91</v>
      </c>
      <c r="K6024" s="941"/>
    </row>
    <row r="6025" spans="1:11">
      <c r="A6025" s="15" t="s">
        <v>4657</v>
      </c>
      <c r="B6025" s="15" t="s">
        <v>2756</v>
      </c>
      <c r="C6025" s="768" t="s">
        <v>4069</v>
      </c>
      <c r="D6025" s="17" t="s">
        <v>16055</v>
      </c>
      <c r="E6025" s="825">
        <v>0</v>
      </c>
      <c r="F6025" s="800">
        <v>1</v>
      </c>
      <c r="G6025" s="819">
        <v>22</v>
      </c>
      <c r="H6025" s="774">
        <v>50</v>
      </c>
      <c r="I6025" s="819">
        <f t="shared" si="192"/>
        <v>22</v>
      </c>
      <c r="J6025" s="819">
        <f t="shared" si="193"/>
        <v>51</v>
      </c>
      <c r="K6025" s="941"/>
    </row>
    <row r="6026" spans="1:11" ht="25.5">
      <c r="A6026" s="15" t="s">
        <v>4657</v>
      </c>
      <c r="B6026" s="15" t="s">
        <v>2756</v>
      </c>
      <c r="C6026" s="768" t="s">
        <v>4682</v>
      </c>
      <c r="D6026" s="20" t="s">
        <v>17299</v>
      </c>
      <c r="E6026" s="825">
        <v>0</v>
      </c>
      <c r="F6026" s="800">
        <v>1</v>
      </c>
      <c r="G6026" s="819"/>
      <c r="H6026" s="774">
        <v>1</v>
      </c>
      <c r="I6026" s="819">
        <f t="shared" si="192"/>
        <v>0</v>
      </c>
      <c r="J6026" s="819">
        <f t="shared" si="193"/>
        <v>2</v>
      </c>
      <c r="K6026" s="941"/>
    </row>
    <row r="6027" spans="1:11">
      <c r="A6027" s="15" t="s">
        <v>4657</v>
      </c>
      <c r="B6027" s="15" t="s">
        <v>2756</v>
      </c>
      <c r="C6027" s="768" t="s">
        <v>4667</v>
      </c>
      <c r="D6027" s="20" t="s">
        <v>17289</v>
      </c>
      <c r="E6027" s="825">
        <v>0</v>
      </c>
      <c r="F6027" s="800">
        <v>1</v>
      </c>
      <c r="G6027" s="819">
        <v>2</v>
      </c>
      <c r="H6027" s="774">
        <v>1</v>
      </c>
      <c r="I6027" s="819">
        <f t="shared" si="192"/>
        <v>2</v>
      </c>
      <c r="J6027" s="819">
        <f t="shared" si="193"/>
        <v>2</v>
      </c>
      <c r="K6027" s="941"/>
    </row>
    <row r="6028" spans="1:11" ht="25.5">
      <c r="A6028" s="15" t="s">
        <v>4657</v>
      </c>
      <c r="B6028" s="15" t="s">
        <v>2756</v>
      </c>
      <c r="C6028" s="768" t="s">
        <v>18746</v>
      </c>
      <c r="D6028" s="20" t="s">
        <v>17300</v>
      </c>
      <c r="E6028" s="825">
        <v>0</v>
      </c>
      <c r="F6028" s="800">
        <v>1</v>
      </c>
      <c r="G6028" s="819"/>
      <c r="H6028" s="774">
        <v>1</v>
      </c>
      <c r="I6028" s="819">
        <f t="shared" si="192"/>
        <v>0</v>
      </c>
      <c r="J6028" s="819">
        <f t="shared" si="193"/>
        <v>2</v>
      </c>
      <c r="K6028" s="941"/>
    </row>
    <row r="6029" spans="1:11" ht="38.25">
      <c r="A6029" s="15" t="s">
        <v>4657</v>
      </c>
      <c r="B6029" s="15" t="s">
        <v>2756</v>
      </c>
      <c r="C6029" s="768" t="s">
        <v>4683</v>
      </c>
      <c r="D6029" s="20" t="s">
        <v>16713</v>
      </c>
      <c r="E6029" s="825">
        <v>0</v>
      </c>
      <c r="F6029" s="800">
        <v>1</v>
      </c>
      <c r="G6029" s="819">
        <v>3</v>
      </c>
      <c r="H6029" s="774">
        <v>15</v>
      </c>
      <c r="I6029" s="819">
        <f t="shared" si="192"/>
        <v>3</v>
      </c>
      <c r="J6029" s="819">
        <f t="shared" si="193"/>
        <v>16</v>
      </c>
      <c r="K6029" s="941"/>
    </row>
    <row r="6030" spans="1:11" ht="38.25">
      <c r="A6030" s="15" t="s">
        <v>4657</v>
      </c>
      <c r="B6030" s="15" t="s">
        <v>2756</v>
      </c>
      <c r="C6030" s="768" t="s">
        <v>4684</v>
      </c>
      <c r="D6030" s="20" t="s">
        <v>16714</v>
      </c>
      <c r="E6030" s="825">
        <v>0</v>
      </c>
      <c r="F6030" s="800">
        <v>1</v>
      </c>
      <c r="G6030" s="819">
        <v>4</v>
      </c>
      <c r="H6030" s="774">
        <v>1</v>
      </c>
      <c r="I6030" s="819">
        <f t="shared" si="192"/>
        <v>4</v>
      </c>
      <c r="J6030" s="819">
        <f t="shared" si="193"/>
        <v>2</v>
      </c>
      <c r="K6030" s="941"/>
    </row>
    <row r="6031" spans="1:11" ht="25.5">
      <c r="A6031" s="15" t="s">
        <v>4657</v>
      </c>
      <c r="B6031" s="15" t="s">
        <v>2756</v>
      </c>
      <c r="C6031" s="768" t="s">
        <v>4011</v>
      </c>
      <c r="D6031" s="20" t="s">
        <v>16716</v>
      </c>
      <c r="E6031" s="825">
        <v>0</v>
      </c>
      <c r="F6031" s="800">
        <v>1</v>
      </c>
      <c r="G6031" s="819"/>
      <c r="H6031" s="774">
        <v>1</v>
      </c>
      <c r="I6031" s="819">
        <f t="shared" si="192"/>
        <v>0</v>
      </c>
      <c r="J6031" s="819">
        <f t="shared" si="193"/>
        <v>2</v>
      </c>
      <c r="K6031" s="941"/>
    </row>
    <row r="6032" spans="1:11">
      <c r="A6032" s="15" t="s">
        <v>4657</v>
      </c>
      <c r="B6032" s="15" t="s">
        <v>2756</v>
      </c>
      <c r="C6032" s="768" t="s">
        <v>1847</v>
      </c>
      <c r="D6032" s="17" t="s">
        <v>14607</v>
      </c>
      <c r="E6032" s="825">
        <v>0</v>
      </c>
      <c r="F6032" s="800">
        <v>1</v>
      </c>
      <c r="G6032" s="819">
        <v>5</v>
      </c>
      <c r="H6032" s="774">
        <v>5</v>
      </c>
      <c r="I6032" s="819">
        <f t="shared" si="192"/>
        <v>5</v>
      </c>
      <c r="J6032" s="819">
        <f t="shared" si="193"/>
        <v>6</v>
      </c>
      <c r="K6032" s="941"/>
    </row>
    <row r="6033" spans="1:11">
      <c r="A6033" s="15" t="s">
        <v>4657</v>
      </c>
      <c r="B6033" s="15" t="s">
        <v>2756</v>
      </c>
      <c r="C6033" s="768" t="s">
        <v>4685</v>
      </c>
      <c r="D6033" s="20" t="s">
        <v>17301</v>
      </c>
      <c r="E6033" s="825">
        <v>0</v>
      </c>
      <c r="F6033" s="800">
        <v>1</v>
      </c>
      <c r="G6033" s="819"/>
      <c r="H6033" s="774">
        <v>1</v>
      </c>
      <c r="I6033" s="819">
        <f t="shared" si="192"/>
        <v>0</v>
      </c>
      <c r="J6033" s="819">
        <f t="shared" si="193"/>
        <v>2</v>
      </c>
      <c r="K6033" s="941"/>
    </row>
    <row r="6034" spans="1:11">
      <c r="A6034" s="15" t="s">
        <v>4657</v>
      </c>
      <c r="B6034" s="15" t="s">
        <v>2756</v>
      </c>
      <c r="C6034" s="768" t="s">
        <v>4686</v>
      </c>
      <c r="D6034" s="20" t="s">
        <v>16567</v>
      </c>
      <c r="E6034" s="825">
        <v>0</v>
      </c>
      <c r="F6034" s="800">
        <v>1</v>
      </c>
      <c r="G6034" s="819"/>
      <c r="H6034" s="774">
        <v>2</v>
      </c>
      <c r="I6034" s="819">
        <f t="shared" si="192"/>
        <v>0</v>
      </c>
      <c r="J6034" s="819">
        <f t="shared" si="193"/>
        <v>3</v>
      </c>
      <c r="K6034" s="941"/>
    </row>
    <row r="6035" spans="1:11">
      <c r="A6035" s="15" t="s">
        <v>4657</v>
      </c>
      <c r="B6035" s="15" t="s">
        <v>2756</v>
      </c>
      <c r="C6035" s="768" t="s">
        <v>4686</v>
      </c>
      <c r="D6035" s="20" t="s">
        <v>16567</v>
      </c>
      <c r="E6035" s="825">
        <v>0</v>
      </c>
      <c r="F6035" s="800">
        <v>1</v>
      </c>
      <c r="G6035" s="819"/>
      <c r="H6035" s="774">
        <v>2</v>
      </c>
      <c r="I6035" s="819">
        <f t="shared" si="192"/>
        <v>0</v>
      </c>
      <c r="J6035" s="819">
        <f t="shared" si="193"/>
        <v>3</v>
      </c>
      <c r="K6035" s="941"/>
    </row>
    <row r="6036" spans="1:11">
      <c r="A6036" s="15" t="s">
        <v>4657</v>
      </c>
      <c r="B6036" s="15" t="s">
        <v>2756</v>
      </c>
      <c r="C6036" s="768" t="s">
        <v>4687</v>
      </c>
      <c r="D6036" s="20" t="s">
        <v>16568</v>
      </c>
      <c r="E6036" s="825">
        <v>0</v>
      </c>
      <c r="F6036" s="800">
        <v>1</v>
      </c>
      <c r="G6036" s="819"/>
      <c r="H6036" s="774">
        <v>1</v>
      </c>
      <c r="I6036" s="819">
        <f t="shared" si="192"/>
        <v>0</v>
      </c>
      <c r="J6036" s="819">
        <f t="shared" si="193"/>
        <v>2</v>
      </c>
      <c r="K6036" s="941"/>
    </row>
    <row r="6037" spans="1:11">
      <c r="A6037" s="15" t="s">
        <v>4657</v>
      </c>
      <c r="B6037" s="15" t="s">
        <v>2756</v>
      </c>
      <c r="C6037" s="768" t="s">
        <v>4688</v>
      </c>
      <c r="D6037" s="20" t="s">
        <v>17302</v>
      </c>
      <c r="E6037" s="825">
        <v>0</v>
      </c>
      <c r="F6037" s="800">
        <v>1</v>
      </c>
      <c r="G6037" s="819"/>
      <c r="H6037" s="774">
        <v>1</v>
      </c>
      <c r="I6037" s="819">
        <f t="shared" si="192"/>
        <v>0</v>
      </c>
      <c r="J6037" s="819">
        <f t="shared" si="193"/>
        <v>2</v>
      </c>
      <c r="K6037" s="941"/>
    </row>
    <row r="6038" spans="1:11">
      <c r="A6038" s="15" t="s">
        <v>4657</v>
      </c>
      <c r="B6038" s="15" t="s">
        <v>2756</v>
      </c>
      <c r="C6038" s="768" t="s">
        <v>4688</v>
      </c>
      <c r="D6038" s="20" t="s">
        <v>17302</v>
      </c>
      <c r="E6038" s="825">
        <v>0</v>
      </c>
      <c r="F6038" s="800">
        <v>1</v>
      </c>
      <c r="G6038" s="819"/>
      <c r="H6038" s="774">
        <v>1</v>
      </c>
      <c r="I6038" s="819">
        <f t="shared" si="192"/>
        <v>0</v>
      </c>
      <c r="J6038" s="819">
        <f t="shared" si="193"/>
        <v>2</v>
      </c>
      <c r="K6038" s="941"/>
    </row>
    <row r="6039" spans="1:11" ht="25.5">
      <c r="A6039" s="15" t="s">
        <v>4657</v>
      </c>
      <c r="B6039" s="15" t="s">
        <v>2756</v>
      </c>
      <c r="C6039" s="768" t="s">
        <v>4689</v>
      </c>
      <c r="D6039" s="20" t="s">
        <v>17303</v>
      </c>
      <c r="E6039" s="825">
        <v>0</v>
      </c>
      <c r="F6039" s="800">
        <v>1</v>
      </c>
      <c r="G6039" s="819"/>
      <c r="H6039" s="774">
        <v>1</v>
      </c>
      <c r="I6039" s="819">
        <f t="shared" si="192"/>
        <v>0</v>
      </c>
      <c r="J6039" s="819">
        <f t="shared" si="193"/>
        <v>2</v>
      </c>
      <c r="K6039" s="941"/>
    </row>
    <row r="6040" spans="1:11" ht="25.5">
      <c r="A6040" s="15" t="s">
        <v>4657</v>
      </c>
      <c r="B6040" s="15" t="s">
        <v>2756</v>
      </c>
      <c r="C6040" s="768" t="s">
        <v>4690</v>
      </c>
      <c r="D6040" s="20" t="s">
        <v>5815</v>
      </c>
      <c r="E6040" s="825">
        <v>0</v>
      </c>
      <c r="F6040" s="800">
        <v>1</v>
      </c>
      <c r="G6040" s="819"/>
      <c r="H6040" s="774">
        <v>1</v>
      </c>
      <c r="I6040" s="819">
        <f t="shared" si="192"/>
        <v>0</v>
      </c>
      <c r="J6040" s="819">
        <f t="shared" si="193"/>
        <v>2</v>
      </c>
      <c r="K6040" s="941"/>
    </row>
    <row r="6041" spans="1:11" ht="25.5">
      <c r="A6041" s="15" t="s">
        <v>4657</v>
      </c>
      <c r="B6041" s="15" t="s">
        <v>2756</v>
      </c>
      <c r="C6041" s="768" t="s">
        <v>4691</v>
      </c>
      <c r="D6041" s="20" t="s">
        <v>5816</v>
      </c>
      <c r="E6041" s="825">
        <v>0</v>
      </c>
      <c r="F6041" s="800">
        <v>1</v>
      </c>
      <c r="G6041" s="819"/>
      <c r="H6041" s="774">
        <v>1</v>
      </c>
      <c r="I6041" s="819">
        <f t="shared" si="192"/>
        <v>0</v>
      </c>
      <c r="J6041" s="819">
        <f t="shared" si="193"/>
        <v>2</v>
      </c>
      <c r="K6041" s="941"/>
    </row>
    <row r="6042" spans="1:11">
      <c r="A6042" s="15" t="s">
        <v>4657</v>
      </c>
      <c r="B6042" s="15" t="s">
        <v>2756</v>
      </c>
      <c r="C6042" s="768" t="s">
        <v>4692</v>
      </c>
      <c r="D6042" s="20" t="s">
        <v>6119</v>
      </c>
      <c r="E6042" s="825">
        <v>0</v>
      </c>
      <c r="F6042" s="800">
        <v>1</v>
      </c>
      <c r="G6042" s="819"/>
      <c r="H6042" s="774">
        <v>1</v>
      </c>
      <c r="I6042" s="819">
        <f t="shared" si="192"/>
        <v>0</v>
      </c>
      <c r="J6042" s="819">
        <f t="shared" si="193"/>
        <v>2</v>
      </c>
      <c r="K6042" s="941"/>
    </row>
    <row r="6043" spans="1:11">
      <c r="A6043" s="15" t="s">
        <v>4657</v>
      </c>
      <c r="B6043" s="15" t="s">
        <v>2756</v>
      </c>
      <c r="C6043" s="768" t="s">
        <v>3704</v>
      </c>
      <c r="D6043" s="20" t="s">
        <v>16570</v>
      </c>
      <c r="E6043" s="825">
        <v>0</v>
      </c>
      <c r="F6043" s="800">
        <v>1</v>
      </c>
      <c r="G6043" s="819"/>
      <c r="H6043" s="774">
        <v>1</v>
      </c>
      <c r="I6043" s="819">
        <f t="shared" si="192"/>
        <v>0</v>
      </c>
      <c r="J6043" s="819">
        <f t="shared" si="193"/>
        <v>2</v>
      </c>
      <c r="K6043" s="941"/>
    </row>
    <row r="6044" spans="1:11">
      <c r="A6044" s="15" t="s">
        <v>4657</v>
      </c>
      <c r="B6044" s="15" t="s">
        <v>2756</v>
      </c>
      <c r="C6044" s="768" t="s">
        <v>2762</v>
      </c>
      <c r="D6044" s="17" t="s">
        <v>15421</v>
      </c>
      <c r="E6044" s="825">
        <v>0</v>
      </c>
      <c r="F6044" s="800">
        <v>1</v>
      </c>
      <c r="G6044" s="819">
        <v>53</v>
      </c>
      <c r="H6044" s="774">
        <v>70</v>
      </c>
      <c r="I6044" s="819">
        <f t="shared" si="192"/>
        <v>53</v>
      </c>
      <c r="J6044" s="819">
        <f t="shared" si="193"/>
        <v>71</v>
      </c>
      <c r="K6044" s="941"/>
    </row>
    <row r="6045" spans="1:11">
      <c r="A6045" s="15" t="s">
        <v>4657</v>
      </c>
      <c r="B6045" s="15" t="s">
        <v>2756</v>
      </c>
      <c r="C6045" s="768" t="s">
        <v>4693</v>
      </c>
      <c r="D6045" s="20" t="s">
        <v>16571</v>
      </c>
      <c r="E6045" s="825">
        <v>0</v>
      </c>
      <c r="F6045" s="800">
        <v>1</v>
      </c>
      <c r="G6045" s="819"/>
      <c r="H6045" s="774">
        <v>1</v>
      </c>
      <c r="I6045" s="819">
        <f t="shared" si="192"/>
        <v>0</v>
      </c>
      <c r="J6045" s="819">
        <f t="shared" si="193"/>
        <v>2</v>
      </c>
      <c r="K6045" s="941"/>
    </row>
    <row r="6046" spans="1:11">
      <c r="A6046" s="15" t="s">
        <v>4657</v>
      </c>
      <c r="B6046" s="15" t="s">
        <v>2756</v>
      </c>
      <c r="C6046" s="768" t="s">
        <v>4694</v>
      </c>
      <c r="D6046" s="20" t="s">
        <v>5491</v>
      </c>
      <c r="E6046" s="825">
        <v>0</v>
      </c>
      <c r="F6046" s="800">
        <v>1</v>
      </c>
      <c r="G6046" s="819"/>
      <c r="H6046" s="774">
        <v>1</v>
      </c>
      <c r="I6046" s="819">
        <f t="shared" si="192"/>
        <v>0</v>
      </c>
      <c r="J6046" s="819">
        <f t="shared" si="193"/>
        <v>2</v>
      </c>
      <c r="K6046" s="941"/>
    </row>
    <row r="6047" spans="1:11">
      <c r="A6047" s="15" t="s">
        <v>4657</v>
      </c>
      <c r="B6047" s="15" t="s">
        <v>2756</v>
      </c>
      <c r="C6047" s="768" t="s">
        <v>4695</v>
      </c>
      <c r="D6047" s="20" t="s">
        <v>16572</v>
      </c>
      <c r="E6047" s="825">
        <v>0</v>
      </c>
      <c r="F6047" s="800">
        <v>1</v>
      </c>
      <c r="G6047" s="819"/>
      <c r="H6047" s="774">
        <v>1</v>
      </c>
      <c r="I6047" s="819">
        <f t="shared" si="192"/>
        <v>0</v>
      </c>
      <c r="J6047" s="819">
        <f t="shared" si="193"/>
        <v>2</v>
      </c>
      <c r="K6047" s="941"/>
    </row>
    <row r="6048" spans="1:11">
      <c r="A6048" s="15" t="s">
        <v>4657</v>
      </c>
      <c r="B6048" s="15" t="s">
        <v>2756</v>
      </c>
      <c r="C6048" s="768" t="s">
        <v>4696</v>
      </c>
      <c r="D6048" s="20" t="s">
        <v>16573</v>
      </c>
      <c r="E6048" s="825">
        <v>0</v>
      </c>
      <c r="F6048" s="800">
        <v>1</v>
      </c>
      <c r="G6048" s="819"/>
      <c r="H6048" s="774">
        <v>1</v>
      </c>
      <c r="I6048" s="819">
        <f t="shared" si="192"/>
        <v>0</v>
      </c>
      <c r="J6048" s="819">
        <f t="shared" si="193"/>
        <v>2</v>
      </c>
      <c r="K6048" s="941"/>
    </row>
    <row r="6049" spans="1:11">
      <c r="A6049" s="15" t="s">
        <v>4657</v>
      </c>
      <c r="B6049" s="15" t="s">
        <v>2756</v>
      </c>
      <c r="C6049" s="768" t="s">
        <v>4697</v>
      </c>
      <c r="D6049" s="20" t="s">
        <v>16574</v>
      </c>
      <c r="E6049" s="825">
        <v>0</v>
      </c>
      <c r="F6049" s="800">
        <v>1</v>
      </c>
      <c r="G6049" s="819"/>
      <c r="H6049" s="774">
        <v>1</v>
      </c>
      <c r="I6049" s="819">
        <f t="shared" si="192"/>
        <v>0</v>
      </c>
      <c r="J6049" s="819">
        <f t="shared" si="193"/>
        <v>2</v>
      </c>
      <c r="K6049" s="941"/>
    </row>
    <row r="6050" spans="1:11" ht="25.5">
      <c r="A6050" s="15" t="s">
        <v>4657</v>
      </c>
      <c r="B6050" s="15" t="s">
        <v>2756</v>
      </c>
      <c r="C6050" s="768" t="s">
        <v>4698</v>
      </c>
      <c r="D6050" s="20" t="s">
        <v>5513</v>
      </c>
      <c r="E6050" s="825">
        <v>0</v>
      </c>
      <c r="F6050" s="800">
        <v>1</v>
      </c>
      <c r="G6050" s="819">
        <v>2</v>
      </c>
      <c r="H6050" s="774">
        <v>5</v>
      </c>
      <c r="I6050" s="819">
        <f t="shared" si="192"/>
        <v>2</v>
      </c>
      <c r="J6050" s="819">
        <f t="shared" si="193"/>
        <v>6</v>
      </c>
      <c r="K6050" s="941"/>
    </row>
    <row r="6051" spans="1:11">
      <c r="A6051" s="15" t="s">
        <v>4657</v>
      </c>
      <c r="B6051" s="15" t="s">
        <v>2756</v>
      </c>
      <c r="C6051" s="768" t="s">
        <v>4699</v>
      </c>
      <c r="D6051" s="20" t="s">
        <v>16577</v>
      </c>
      <c r="E6051" s="825">
        <v>0</v>
      </c>
      <c r="F6051" s="800">
        <v>1</v>
      </c>
      <c r="G6051" s="819"/>
      <c r="H6051" s="774">
        <v>1</v>
      </c>
      <c r="I6051" s="819">
        <f t="shared" si="192"/>
        <v>0</v>
      </c>
      <c r="J6051" s="819">
        <f t="shared" si="193"/>
        <v>2</v>
      </c>
      <c r="K6051" s="941"/>
    </row>
    <row r="6052" spans="1:11">
      <c r="A6052" s="15" t="s">
        <v>4657</v>
      </c>
      <c r="B6052" s="15" t="s">
        <v>2756</v>
      </c>
      <c r="C6052" s="768" t="s">
        <v>4700</v>
      </c>
      <c r="D6052" s="20" t="s">
        <v>16578</v>
      </c>
      <c r="E6052" s="825">
        <v>0</v>
      </c>
      <c r="F6052" s="800">
        <v>1</v>
      </c>
      <c r="G6052" s="819"/>
      <c r="H6052" s="774">
        <v>1</v>
      </c>
      <c r="I6052" s="819">
        <f t="shared" si="192"/>
        <v>0</v>
      </c>
      <c r="J6052" s="819">
        <f t="shared" si="193"/>
        <v>2</v>
      </c>
      <c r="K6052" s="941"/>
    </row>
    <row r="6053" spans="1:11">
      <c r="A6053" s="15" t="s">
        <v>4657</v>
      </c>
      <c r="B6053" s="15" t="s">
        <v>2756</v>
      </c>
      <c r="C6053" s="768" t="s">
        <v>18747</v>
      </c>
      <c r="D6053" s="20" t="s">
        <v>17304</v>
      </c>
      <c r="E6053" s="825">
        <v>0</v>
      </c>
      <c r="F6053" s="800">
        <v>1</v>
      </c>
      <c r="G6053" s="819"/>
      <c r="H6053" s="774">
        <v>1</v>
      </c>
      <c r="I6053" s="819">
        <f t="shared" si="192"/>
        <v>0</v>
      </c>
      <c r="J6053" s="819">
        <f t="shared" si="193"/>
        <v>2</v>
      </c>
      <c r="K6053" s="941"/>
    </row>
    <row r="6054" spans="1:11">
      <c r="A6054" s="15" t="s">
        <v>4657</v>
      </c>
      <c r="B6054" s="15" t="s">
        <v>2756</v>
      </c>
      <c r="C6054" s="768" t="s">
        <v>4701</v>
      </c>
      <c r="D6054" s="20" t="s">
        <v>16630</v>
      </c>
      <c r="E6054" s="825">
        <v>0</v>
      </c>
      <c r="F6054" s="800">
        <v>1</v>
      </c>
      <c r="G6054" s="819"/>
      <c r="H6054" s="774">
        <v>1</v>
      </c>
      <c r="I6054" s="819">
        <f t="shared" ref="I6054:I6117" si="194">E6054+G6054</f>
        <v>0</v>
      </c>
      <c r="J6054" s="819">
        <f t="shared" ref="J6054:J6117" si="195">F6054+H6054</f>
        <v>2</v>
      </c>
      <c r="K6054" s="941"/>
    </row>
    <row r="6055" spans="1:11">
      <c r="A6055" s="15" t="s">
        <v>4657</v>
      </c>
      <c r="B6055" s="15" t="s">
        <v>2756</v>
      </c>
      <c r="C6055" s="768" t="s">
        <v>4701</v>
      </c>
      <c r="D6055" s="20" t="s">
        <v>16630</v>
      </c>
      <c r="E6055" s="825">
        <v>0</v>
      </c>
      <c r="F6055" s="800">
        <v>1</v>
      </c>
      <c r="G6055" s="819"/>
      <c r="H6055" s="774">
        <v>1</v>
      </c>
      <c r="I6055" s="819">
        <f t="shared" si="194"/>
        <v>0</v>
      </c>
      <c r="J6055" s="819">
        <f t="shared" si="195"/>
        <v>2</v>
      </c>
      <c r="K6055" s="941"/>
    </row>
    <row r="6056" spans="1:11" ht="25.5">
      <c r="A6056" s="15" t="s">
        <v>4657</v>
      </c>
      <c r="B6056" s="15" t="s">
        <v>2756</v>
      </c>
      <c r="C6056" s="768" t="s">
        <v>4702</v>
      </c>
      <c r="D6056" s="20" t="s">
        <v>16631</v>
      </c>
      <c r="E6056" s="825">
        <v>0</v>
      </c>
      <c r="F6056" s="800">
        <v>1</v>
      </c>
      <c r="G6056" s="819"/>
      <c r="H6056" s="774">
        <v>1</v>
      </c>
      <c r="I6056" s="819">
        <f t="shared" si="194"/>
        <v>0</v>
      </c>
      <c r="J6056" s="819">
        <f t="shared" si="195"/>
        <v>2</v>
      </c>
      <c r="K6056" s="941"/>
    </row>
    <row r="6057" spans="1:11">
      <c r="A6057" s="15" t="s">
        <v>4657</v>
      </c>
      <c r="B6057" s="15" t="s">
        <v>2756</v>
      </c>
      <c r="C6057" s="768" t="s">
        <v>4703</v>
      </c>
      <c r="D6057" s="20" t="s">
        <v>16653</v>
      </c>
      <c r="E6057" s="825">
        <v>0</v>
      </c>
      <c r="F6057" s="800">
        <v>1</v>
      </c>
      <c r="G6057" s="819"/>
      <c r="H6057" s="774">
        <v>1</v>
      </c>
      <c r="I6057" s="819">
        <f t="shared" si="194"/>
        <v>0</v>
      </c>
      <c r="J6057" s="819">
        <f t="shared" si="195"/>
        <v>2</v>
      </c>
      <c r="K6057" s="941"/>
    </row>
    <row r="6058" spans="1:11" ht="25.5">
      <c r="A6058" s="15" t="s">
        <v>4657</v>
      </c>
      <c r="B6058" s="15" t="s">
        <v>2756</v>
      </c>
      <c r="C6058" s="768" t="s">
        <v>4704</v>
      </c>
      <c r="D6058" s="20" t="s">
        <v>5667</v>
      </c>
      <c r="E6058" s="825">
        <v>0</v>
      </c>
      <c r="F6058" s="800">
        <v>1</v>
      </c>
      <c r="G6058" s="819"/>
      <c r="H6058" s="774">
        <v>1</v>
      </c>
      <c r="I6058" s="819">
        <f t="shared" si="194"/>
        <v>0</v>
      </c>
      <c r="J6058" s="819">
        <f t="shared" si="195"/>
        <v>2</v>
      </c>
      <c r="K6058" s="941"/>
    </row>
    <row r="6059" spans="1:11" ht="25.5">
      <c r="A6059" s="15" t="s">
        <v>4657</v>
      </c>
      <c r="B6059" s="15" t="s">
        <v>2756</v>
      </c>
      <c r="C6059" s="768" t="s">
        <v>2749</v>
      </c>
      <c r="D6059" s="20" t="s">
        <v>16799</v>
      </c>
      <c r="E6059" s="825">
        <v>0</v>
      </c>
      <c r="F6059" s="800">
        <v>1</v>
      </c>
      <c r="G6059" s="819"/>
      <c r="H6059" s="774">
        <v>1</v>
      </c>
      <c r="I6059" s="819">
        <f t="shared" si="194"/>
        <v>0</v>
      </c>
      <c r="J6059" s="819">
        <f t="shared" si="195"/>
        <v>2</v>
      </c>
      <c r="K6059" s="941"/>
    </row>
    <row r="6060" spans="1:11">
      <c r="A6060" s="15" t="s">
        <v>4657</v>
      </c>
      <c r="B6060" s="15" t="s">
        <v>2756</v>
      </c>
      <c r="C6060" s="768" t="s">
        <v>4705</v>
      </c>
      <c r="D6060" s="20" t="s">
        <v>17305</v>
      </c>
      <c r="E6060" s="825">
        <v>0</v>
      </c>
      <c r="F6060" s="800">
        <v>1</v>
      </c>
      <c r="G6060" s="819"/>
      <c r="H6060" s="774">
        <v>1</v>
      </c>
      <c r="I6060" s="819">
        <f t="shared" si="194"/>
        <v>0</v>
      </c>
      <c r="J6060" s="819">
        <f t="shared" si="195"/>
        <v>2</v>
      </c>
      <c r="K6060" s="941"/>
    </row>
    <row r="6061" spans="1:11" ht="25.5">
      <c r="A6061" s="15" t="s">
        <v>4657</v>
      </c>
      <c r="B6061" s="15" t="s">
        <v>2756</v>
      </c>
      <c r="C6061" s="768" t="s">
        <v>4706</v>
      </c>
      <c r="D6061" s="20" t="s">
        <v>17306</v>
      </c>
      <c r="E6061" s="825">
        <v>0</v>
      </c>
      <c r="F6061" s="800">
        <v>1</v>
      </c>
      <c r="G6061" s="819"/>
      <c r="H6061" s="774">
        <v>1</v>
      </c>
      <c r="I6061" s="819">
        <f t="shared" si="194"/>
        <v>0</v>
      </c>
      <c r="J6061" s="819">
        <f t="shared" si="195"/>
        <v>2</v>
      </c>
      <c r="K6061" s="941"/>
    </row>
    <row r="6062" spans="1:11">
      <c r="A6062" s="15" t="s">
        <v>4657</v>
      </c>
      <c r="B6062" s="15" t="s">
        <v>2756</v>
      </c>
      <c r="C6062" s="768" t="s">
        <v>4064</v>
      </c>
      <c r="D6062" s="20" t="s">
        <v>17225</v>
      </c>
      <c r="E6062" s="825">
        <v>0</v>
      </c>
      <c r="F6062" s="800">
        <v>1</v>
      </c>
      <c r="G6062" s="819">
        <v>2</v>
      </c>
      <c r="H6062" s="774">
        <v>1</v>
      </c>
      <c r="I6062" s="819">
        <f t="shared" si="194"/>
        <v>2</v>
      </c>
      <c r="J6062" s="819">
        <f t="shared" si="195"/>
        <v>2</v>
      </c>
      <c r="K6062" s="941"/>
    </row>
    <row r="6063" spans="1:11">
      <c r="A6063" s="15" t="s">
        <v>4657</v>
      </c>
      <c r="B6063" s="15" t="s">
        <v>2756</v>
      </c>
      <c r="C6063" s="768" t="s">
        <v>4065</v>
      </c>
      <c r="D6063" s="20" t="s">
        <v>5746</v>
      </c>
      <c r="E6063" s="825">
        <v>0</v>
      </c>
      <c r="F6063" s="800">
        <v>1</v>
      </c>
      <c r="G6063" s="819"/>
      <c r="H6063" s="774">
        <v>1</v>
      </c>
      <c r="I6063" s="819">
        <f t="shared" si="194"/>
        <v>0</v>
      </c>
      <c r="J6063" s="819">
        <f t="shared" si="195"/>
        <v>2</v>
      </c>
      <c r="K6063" s="941"/>
    </row>
    <row r="6064" spans="1:11">
      <c r="A6064" s="15" t="s">
        <v>4657</v>
      </c>
      <c r="B6064" s="15" t="s">
        <v>2756</v>
      </c>
      <c r="C6064" s="768" t="s">
        <v>4945</v>
      </c>
      <c r="D6064" s="20" t="s">
        <v>17307</v>
      </c>
      <c r="E6064" s="825">
        <v>0</v>
      </c>
      <c r="F6064" s="800">
        <v>1</v>
      </c>
      <c r="G6064" s="819"/>
      <c r="H6064" s="774">
        <v>1</v>
      </c>
      <c r="I6064" s="819">
        <f t="shared" si="194"/>
        <v>0</v>
      </c>
      <c r="J6064" s="819">
        <f t="shared" si="195"/>
        <v>2</v>
      </c>
      <c r="K6064" s="941"/>
    </row>
    <row r="6065" spans="1:11">
      <c r="A6065" s="15" t="s">
        <v>4657</v>
      </c>
      <c r="B6065" s="15" t="s">
        <v>2756</v>
      </c>
      <c r="C6065" s="768" t="s">
        <v>4677</v>
      </c>
      <c r="D6065" s="20" t="s">
        <v>17296</v>
      </c>
      <c r="E6065" s="825">
        <v>0</v>
      </c>
      <c r="F6065" s="800">
        <v>2</v>
      </c>
      <c r="G6065" s="819">
        <v>1</v>
      </c>
      <c r="H6065" s="774">
        <v>1</v>
      </c>
      <c r="I6065" s="819">
        <f t="shared" si="194"/>
        <v>1</v>
      </c>
      <c r="J6065" s="819">
        <f t="shared" si="195"/>
        <v>3</v>
      </c>
      <c r="K6065" s="941"/>
    </row>
    <row r="6066" spans="1:11" ht="25.5">
      <c r="A6066" s="15" t="s">
        <v>4657</v>
      </c>
      <c r="B6066" s="15" t="s">
        <v>2756</v>
      </c>
      <c r="C6066" s="768" t="s">
        <v>3695</v>
      </c>
      <c r="D6066" s="20" t="s">
        <v>17112</v>
      </c>
      <c r="E6066" s="825">
        <v>0</v>
      </c>
      <c r="F6066" s="800">
        <v>1</v>
      </c>
      <c r="G6066" s="819"/>
      <c r="H6066" s="774">
        <v>1</v>
      </c>
      <c r="I6066" s="819">
        <f t="shared" si="194"/>
        <v>0</v>
      </c>
      <c r="J6066" s="819">
        <f t="shared" si="195"/>
        <v>2</v>
      </c>
      <c r="K6066" s="941"/>
    </row>
    <row r="6067" spans="1:11" ht="25.5">
      <c r="A6067" s="15" t="s">
        <v>4657</v>
      </c>
      <c r="B6067" s="15" t="s">
        <v>2756</v>
      </c>
      <c r="C6067" s="768" t="s">
        <v>3051</v>
      </c>
      <c r="D6067" s="20" t="s">
        <v>4957</v>
      </c>
      <c r="E6067" s="825">
        <v>0</v>
      </c>
      <c r="F6067" s="800">
        <v>1</v>
      </c>
      <c r="G6067" s="819"/>
      <c r="H6067" s="774">
        <v>1</v>
      </c>
      <c r="I6067" s="819">
        <f t="shared" si="194"/>
        <v>0</v>
      </c>
      <c r="J6067" s="819">
        <f t="shared" si="195"/>
        <v>2</v>
      </c>
      <c r="K6067" s="941"/>
    </row>
    <row r="6068" spans="1:11" ht="25.5">
      <c r="A6068" s="15" t="s">
        <v>4657</v>
      </c>
      <c r="B6068" s="15" t="s">
        <v>2756</v>
      </c>
      <c r="C6068" s="768" t="s">
        <v>3687</v>
      </c>
      <c r="D6068" s="20" t="s">
        <v>3688</v>
      </c>
      <c r="E6068" s="825">
        <v>0</v>
      </c>
      <c r="F6068" s="800">
        <v>1</v>
      </c>
      <c r="G6068" s="819"/>
      <c r="H6068" s="774">
        <v>1</v>
      </c>
      <c r="I6068" s="819">
        <f t="shared" si="194"/>
        <v>0</v>
      </c>
      <c r="J6068" s="819">
        <f t="shared" si="195"/>
        <v>2</v>
      </c>
      <c r="K6068" s="941"/>
    </row>
    <row r="6069" spans="1:11">
      <c r="A6069" s="15" t="s">
        <v>4657</v>
      </c>
      <c r="B6069" s="15" t="s">
        <v>2756</v>
      </c>
      <c r="C6069" s="768" t="s">
        <v>3705</v>
      </c>
      <c r="D6069" s="20" t="s">
        <v>3706</v>
      </c>
      <c r="E6069" s="825">
        <v>0</v>
      </c>
      <c r="F6069" s="800">
        <v>1</v>
      </c>
      <c r="G6069" s="819"/>
      <c r="H6069" s="774">
        <v>1</v>
      </c>
      <c r="I6069" s="819">
        <f t="shared" si="194"/>
        <v>0</v>
      </c>
      <c r="J6069" s="819">
        <f t="shared" si="195"/>
        <v>2</v>
      </c>
      <c r="K6069" s="941"/>
    </row>
    <row r="6070" spans="1:11" ht="25.5">
      <c r="A6070" s="15" t="s">
        <v>4657</v>
      </c>
      <c r="B6070" s="15" t="s">
        <v>2756</v>
      </c>
      <c r="C6070" s="768" t="s">
        <v>3036</v>
      </c>
      <c r="D6070" s="20" t="s">
        <v>3037</v>
      </c>
      <c r="E6070" s="825">
        <v>0</v>
      </c>
      <c r="F6070" s="800">
        <v>1</v>
      </c>
      <c r="G6070" s="819"/>
      <c r="H6070" s="774">
        <v>1</v>
      </c>
      <c r="I6070" s="819">
        <f t="shared" si="194"/>
        <v>0</v>
      </c>
      <c r="J6070" s="819">
        <f t="shared" si="195"/>
        <v>2</v>
      </c>
      <c r="K6070" s="941"/>
    </row>
    <row r="6071" spans="1:11">
      <c r="A6071" s="15" t="s">
        <v>4657</v>
      </c>
      <c r="B6071" s="15" t="s">
        <v>2756</v>
      </c>
      <c r="C6071" s="768" t="s">
        <v>18748</v>
      </c>
      <c r="D6071" s="20" t="s">
        <v>17308</v>
      </c>
      <c r="E6071" s="825">
        <v>0</v>
      </c>
      <c r="F6071" s="800">
        <v>1</v>
      </c>
      <c r="G6071" s="819"/>
      <c r="H6071" s="774">
        <v>1</v>
      </c>
      <c r="I6071" s="819">
        <f t="shared" si="194"/>
        <v>0</v>
      </c>
      <c r="J6071" s="819">
        <f t="shared" si="195"/>
        <v>2</v>
      </c>
      <c r="K6071" s="941"/>
    </row>
    <row r="6072" spans="1:11" ht="25.5">
      <c r="A6072" s="15" t="s">
        <v>4657</v>
      </c>
      <c r="B6072" s="15" t="s">
        <v>2756</v>
      </c>
      <c r="C6072" s="768" t="s">
        <v>5386</v>
      </c>
      <c r="D6072" s="20" t="s">
        <v>14609</v>
      </c>
      <c r="E6072" s="825">
        <v>0</v>
      </c>
      <c r="F6072" s="800">
        <v>1</v>
      </c>
      <c r="G6072" s="819"/>
      <c r="H6072" s="774">
        <v>1</v>
      </c>
      <c r="I6072" s="819">
        <f t="shared" si="194"/>
        <v>0</v>
      </c>
      <c r="J6072" s="819">
        <f t="shared" si="195"/>
        <v>2</v>
      </c>
      <c r="K6072" s="941"/>
    </row>
    <row r="6073" spans="1:11" ht="25.5">
      <c r="A6073" s="15" t="s">
        <v>4657</v>
      </c>
      <c r="B6073" s="15" t="s">
        <v>2756</v>
      </c>
      <c r="C6073" s="768" t="s">
        <v>2644</v>
      </c>
      <c r="D6073" s="20" t="s">
        <v>14614</v>
      </c>
      <c r="E6073" s="825">
        <v>0</v>
      </c>
      <c r="F6073" s="800">
        <v>1</v>
      </c>
      <c r="G6073" s="819">
        <v>2</v>
      </c>
      <c r="H6073" s="774">
        <v>10</v>
      </c>
      <c r="I6073" s="819">
        <f t="shared" si="194"/>
        <v>2</v>
      </c>
      <c r="J6073" s="819">
        <f t="shared" si="195"/>
        <v>11</v>
      </c>
      <c r="K6073" s="941"/>
    </row>
    <row r="6074" spans="1:11">
      <c r="A6074" s="15" t="s">
        <v>4657</v>
      </c>
      <c r="B6074" s="15" t="s">
        <v>2756</v>
      </c>
      <c r="C6074" s="768" t="s">
        <v>1853</v>
      </c>
      <c r="D6074" s="17" t="s">
        <v>14615</v>
      </c>
      <c r="E6074" s="825">
        <v>0</v>
      </c>
      <c r="F6074" s="800">
        <v>1</v>
      </c>
      <c r="G6074" s="819"/>
      <c r="H6074" s="774">
        <v>1</v>
      </c>
      <c r="I6074" s="819">
        <f t="shared" si="194"/>
        <v>0</v>
      </c>
      <c r="J6074" s="819">
        <f t="shared" si="195"/>
        <v>2</v>
      </c>
      <c r="K6074" s="941"/>
    </row>
    <row r="6075" spans="1:11" ht="25.5">
      <c r="A6075" s="15" t="s">
        <v>4657</v>
      </c>
      <c r="B6075" s="15" t="s">
        <v>2756</v>
      </c>
      <c r="C6075" s="768" t="s">
        <v>2645</v>
      </c>
      <c r="D6075" s="20" t="s">
        <v>14616</v>
      </c>
      <c r="E6075" s="825">
        <v>0</v>
      </c>
      <c r="F6075" s="800">
        <v>1</v>
      </c>
      <c r="G6075" s="819"/>
      <c r="H6075" s="774">
        <v>1</v>
      </c>
      <c r="I6075" s="819">
        <f t="shared" si="194"/>
        <v>0</v>
      </c>
      <c r="J6075" s="819">
        <f t="shared" si="195"/>
        <v>2</v>
      </c>
      <c r="K6075" s="941"/>
    </row>
    <row r="6076" spans="1:11">
      <c r="A6076" s="15" t="s">
        <v>4657</v>
      </c>
      <c r="B6076" s="15" t="s">
        <v>2756</v>
      </c>
      <c r="C6076" s="768" t="s">
        <v>2455</v>
      </c>
      <c r="D6076" s="20" t="s">
        <v>4927</v>
      </c>
      <c r="E6076" s="825">
        <v>0</v>
      </c>
      <c r="F6076" s="800">
        <v>1</v>
      </c>
      <c r="G6076" s="819"/>
      <c r="H6076" s="774">
        <v>0</v>
      </c>
      <c r="I6076" s="819">
        <f t="shared" si="194"/>
        <v>0</v>
      </c>
      <c r="J6076" s="819">
        <f t="shared" si="195"/>
        <v>1</v>
      </c>
      <c r="K6076" s="941"/>
    </row>
    <row r="6077" spans="1:11">
      <c r="A6077" s="15" t="s">
        <v>4657</v>
      </c>
      <c r="B6077" s="15" t="s">
        <v>2756</v>
      </c>
      <c r="C6077" s="768" t="s">
        <v>2050</v>
      </c>
      <c r="D6077" s="17" t="s">
        <v>14876</v>
      </c>
      <c r="E6077" s="825">
        <v>0</v>
      </c>
      <c r="F6077" s="800">
        <v>1</v>
      </c>
      <c r="G6077" s="819"/>
      <c r="H6077" s="774">
        <v>0</v>
      </c>
      <c r="I6077" s="819">
        <f t="shared" si="194"/>
        <v>0</v>
      </c>
      <c r="J6077" s="819">
        <f t="shared" si="195"/>
        <v>1</v>
      </c>
      <c r="K6077" s="941"/>
    </row>
    <row r="6078" spans="1:11">
      <c r="A6078" s="15" t="s">
        <v>4657</v>
      </c>
      <c r="B6078" s="15" t="s">
        <v>2756</v>
      </c>
      <c r="C6078" s="768" t="s">
        <v>2717</v>
      </c>
      <c r="D6078" s="20" t="s">
        <v>16949</v>
      </c>
      <c r="E6078" s="826">
        <v>10</v>
      </c>
      <c r="F6078" s="800">
        <v>20</v>
      </c>
      <c r="G6078" s="819">
        <v>1</v>
      </c>
      <c r="H6078" s="774">
        <v>1</v>
      </c>
      <c r="I6078" s="819">
        <f t="shared" si="194"/>
        <v>11</v>
      </c>
      <c r="J6078" s="819">
        <f t="shared" si="195"/>
        <v>21</v>
      </c>
      <c r="K6078" s="941"/>
    </row>
    <row r="6079" spans="1:11">
      <c r="A6079" s="15" t="s">
        <v>4657</v>
      </c>
      <c r="B6079" s="15" t="s">
        <v>2756</v>
      </c>
      <c r="C6079" s="768" t="s">
        <v>2071</v>
      </c>
      <c r="D6079" s="17" t="s">
        <v>14900</v>
      </c>
      <c r="E6079" s="826">
        <v>2</v>
      </c>
      <c r="F6079" s="800">
        <v>1</v>
      </c>
      <c r="G6079" s="819"/>
      <c r="H6079" s="774">
        <v>0</v>
      </c>
      <c r="I6079" s="819">
        <f t="shared" si="194"/>
        <v>2</v>
      </c>
      <c r="J6079" s="819">
        <f t="shared" si="195"/>
        <v>1</v>
      </c>
      <c r="K6079" s="941"/>
    </row>
    <row r="6080" spans="1:11">
      <c r="A6080" s="15" t="s">
        <v>4657</v>
      </c>
      <c r="B6080" s="15" t="s">
        <v>2756</v>
      </c>
      <c r="C6080" s="768" t="s">
        <v>2750</v>
      </c>
      <c r="D6080" s="20" t="s">
        <v>16961</v>
      </c>
      <c r="E6080" s="825">
        <v>0</v>
      </c>
      <c r="F6080" s="800">
        <v>1</v>
      </c>
      <c r="G6080" s="819"/>
      <c r="H6080" s="774">
        <v>0</v>
      </c>
      <c r="I6080" s="819">
        <f t="shared" si="194"/>
        <v>0</v>
      </c>
      <c r="J6080" s="819">
        <f t="shared" si="195"/>
        <v>1</v>
      </c>
      <c r="K6080" s="941"/>
    </row>
    <row r="6081" spans="1:11" ht="25.5">
      <c r="A6081" s="15" t="s">
        <v>4657</v>
      </c>
      <c r="B6081" s="15" t="s">
        <v>2756</v>
      </c>
      <c r="C6081" s="768" t="s">
        <v>4299</v>
      </c>
      <c r="D6081" s="20" t="s">
        <v>4300</v>
      </c>
      <c r="E6081" s="825">
        <v>0</v>
      </c>
      <c r="F6081" s="800">
        <v>0</v>
      </c>
      <c r="G6081" s="819">
        <v>1</v>
      </c>
      <c r="H6081" s="774">
        <v>10</v>
      </c>
      <c r="I6081" s="819">
        <f t="shared" si="194"/>
        <v>1</v>
      </c>
      <c r="J6081" s="819">
        <f t="shared" si="195"/>
        <v>10</v>
      </c>
      <c r="K6081" s="941"/>
    </row>
    <row r="6082" spans="1:11">
      <c r="A6082" s="15" t="s">
        <v>4657</v>
      </c>
      <c r="B6082" s="15" t="s">
        <v>2756</v>
      </c>
      <c r="C6082" s="768" t="s">
        <v>2627</v>
      </c>
      <c r="D6082" s="20" t="s">
        <v>16912</v>
      </c>
      <c r="E6082" s="825">
        <v>0</v>
      </c>
      <c r="F6082" s="800">
        <v>0</v>
      </c>
      <c r="G6082" s="819">
        <v>1</v>
      </c>
      <c r="H6082" s="774">
        <v>1</v>
      </c>
      <c r="I6082" s="819">
        <f t="shared" si="194"/>
        <v>1</v>
      </c>
      <c r="J6082" s="819">
        <f t="shared" si="195"/>
        <v>1</v>
      </c>
      <c r="K6082" s="941"/>
    </row>
    <row r="6083" spans="1:11" ht="38.25">
      <c r="A6083" s="15" t="s">
        <v>4657</v>
      </c>
      <c r="B6083" s="15" t="s">
        <v>2756</v>
      </c>
      <c r="C6083" s="768" t="s">
        <v>3693</v>
      </c>
      <c r="D6083" s="20" t="s">
        <v>17110</v>
      </c>
      <c r="E6083" s="825">
        <v>0</v>
      </c>
      <c r="F6083" s="800">
        <v>1</v>
      </c>
      <c r="G6083" s="819">
        <v>1</v>
      </c>
      <c r="H6083" s="774">
        <v>1</v>
      </c>
      <c r="I6083" s="819">
        <f t="shared" si="194"/>
        <v>1</v>
      </c>
      <c r="J6083" s="819">
        <f t="shared" si="195"/>
        <v>2</v>
      </c>
      <c r="K6083" s="941"/>
    </row>
    <row r="6084" spans="1:11" ht="38.25">
      <c r="A6084" s="15" t="s">
        <v>4657</v>
      </c>
      <c r="B6084" s="15" t="s">
        <v>2756</v>
      </c>
      <c r="C6084" s="768" t="s">
        <v>4067</v>
      </c>
      <c r="D6084" s="20" t="s">
        <v>4967</v>
      </c>
      <c r="E6084" s="825">
        <v>0</v>
      </c>
      <c r="F6084" s="800">
        <v>0</v>
      </c>
      <c r="G6084" s="819"/>
      <c r="H6084" s="774">
        <v>1</v>
      </c>
      <c r="I6084" s="819">
        <f t="shared" si="194"/>
        <v>0</v>
      </c>
      <c r="J6084" s="819">
        <f t="shared" si="195"/>
        <v>1</v>
      </c>
      <c r="K6084" s="941"/>
    </row>
    <row r="6085" spans="1:11" ht="51">
      <c r="A6085" s="15" t="s">
        <v>4657</v>
      </c>
      <c r="B6085" s="15" t="s">
        <v>2756</v>
      </c>
      <c r="C6085" s="768" t="s">
        <v>2510</v>
      </c>
      <c r="D6085" s="20" t="s">
        <v>16842</v>
      </c>
      <c r="E6085" s="826">
        <v>1</v>
      </c>
      <c r="F6085" s="800">
        <v>5</v>
      </c>
      <c r="G6085" s="819"/>
      <c r="H6085" s="774">
        <v>1</v>
      </c>
      <c r="I6085" s="819">
        <f t="shared" si="194"/>
        <v>1</v>
      </c>
      <c r="J6085" s="819">
        <f t="shared" si="195"/>
        <v>6</v>
      </c>
      <c r="K6085" s="941"/>
    </row>
    <row r="6086" spans="1:11">
      <c r="A6086" s="15" t="s">
        <v>4755</v>
      </c>
      <c r="B6086" s="15" t="s">
        <v>2464</v>
      </c>
      <c r="C6086" s="768" t="s">
        <v>4707</v>
      </c>
      <c r="D6086" s="20" t="s">
        <v>17309</v>
      </c>
      <c r="E6086" s="826"/>
      <c r="F6086" s="800">
        <v>10</v>
      </c>
      <c r="G6086" s="819"/>
      <c r="H6086" s="774">
        <v>1</v>
      </c>
      <c r="I6086" s="819">
        <f t="shared" si="194"/>
        <v>0</v>
      </c>
      <c r="J6086" s="819">
        <f t="shared" si="195"/>
        <v>11</v>
      </c>
      <c r="K6086" s="941"/>
    </row>
    <row r="6087" spans="1:11" ht="25.5">
      <c r="A6087" s="15" t="s">
        <v>4755</v>
      </c>
      <c r="B6087" s="15" t="s">
        <v>2464</v>
      </c>
      <c r="C6087" s="768" t="s">
        <v>4708</v>
      </c>
      <c r="D6087" s="20" t="s">
        <v>17310</v>
      </c>
      <c r="E6087" s="826">
        <v>179</v>
      </c>
      <c r="F6087" s="800">
        <v>205</v>
      </c>
      <c r="G6087" s="819">
        <v>22</v>
      </c>
      <c r="H6087" s="774">
        <v>20</v>
      </c>
      <c r="I6087" s="819">
        <f t="shared" si="194"/>
        <v>201</v>
      </c>
      <c r="J6087" s="819">
        <f t="shared" si="195"/>
        <v>225</v>
      </c>
      <c r="K6087" s="941"/>
    </row>
    <row r="6088" spans="1:11" ht="38.25">
      <c r="A6088" s="15" t="s">
        <v>4755</v>
      </c>
      <c r="B6088" s="15" t="s">
        <v>2464</v>
      </c>
      <c r="C6088" s="768" t="s">
        <v>2957</v>
      </c>
      <c r="D6088" s="20" t="s">
        <v>16447</v>
      </c>
      <c r="E6088" s="826"/>
      <c r="F6088" s="800">
        <v>0</v>
      </c>
      <c r="G6088" s="819">
        <v>57</v>
      </c>
      <c r="H6088" s="774">
        <v>55</v>
      </c>
      <c r="I6088" s="819">
        <f t="shared" si="194"/>
        <v>57</v>
      </c>
      <c r="J6088" s="819">
        <f t="shared" si="195"/>
        <v>55</v>
      </c>
      <c r="K6088" s="941"/>
    </row>
    <row r="6089" spans="1:11" ht="25.5">
      <c r="A6089" s="15" t="s">
        <v>4755</v>
      </c>
      <c r="B6089" s="15" t="s">
        <v>2464</v>
      </c>
      <c r="C6089" s="768" t="s">
        <v>4709</v>
      </c>
      <c r="D6089" s="20" t="s">
        <v>17311</v>
      </c>
      <c r="E6089" s="826">
        <v>670</v>
      </c>
      <c r="F6089" s="800">
        <v>620</v>
      </c>
      <c r="G6089" s="819">
        <v>3</v>
      </c>
      <c r="H6089" s="774">
        <v>1</v>
      </c>
      <c r="I6089" s="819">
        <f t="shared" si="194"/>
        <v>673</v>
      </c>
      <c r="J6089" s="819">
        <f t="shared" si="195"/>
        <v>621</v>
      </c>
      <c r="K6089" s="941"/>
    </row>
    <row r="6090" spans="1:11" ht="25.5">
      <c r="A6090" s="15" t="s">
        <v>4755</v>
      </c>
      <c r="B6090" s="15" t="s">
        <v>2464</v>
      </c>
      <c r="C6090" s="768" t="s">
        <v>4710</v>
      </c>
      <c r="D6090" s="20" t="s">
        <v>17312</v>
      </c>
      <c r="E6090" s="826"/>
      <c r="F6090" s="800">
        <v>1</v>
      </c>
      <c r="G6090" s="819"/>
      <c r="H6090" s="774">
        <v>1</v>
      </c>
      <c r="I6090" s="819">
        <f t="shared" si="194"/>
        <v>0</v>
      </c>
      <c r="J6090" s="819">
        <f t="shared" si="195"/>
        <v>2</v>
      </c>
      <c r="K6090" s="941"/>
    </row>
    <row r="6091" spans="1:11" ht="25.5">
      <c r="A6091" s="15" t="s">
        <v>4755</v>
      </c>
      <c r="B6091" s="15" t="s">
        <v>2464</v>
      </c>
      <c r="C6091" s="768" t="s">
        <v>3020</v>
      </c>
      <c r="D6091" s="20" t="s">
        <v>3021</v>
      </c>
      <c r="E6091" s="826">
        <v>779</v>
      </c>
      <c r="F6091" s="800">
        <v>930</v>
      </c>
      <c r="G6091" s="819">
        <v>2</v>
      </c>
      <c r="H6091" s="774">
        <v>1</v>
      </c>
      <c r="I6091" s="819">
        <f t="shared" si="194"/>
        <v>781</v>
      </c>
      <c r="J6091" s="819">
        <f t="shared" si="195"/>
        <v>931</v>
      </c>
      <c r="K6091" s="941"/>
    </row>
    <row r="6092" spans="1:11">
      <c r="A6092" s="15" t="s">
        <v>4755</v>
      </c>
      <c r="B6092" s="15" t="s">
        <v>2464</v>
      </c>
      <c r="C6092" s="768" t="s">
        <v>4711</v>
      </c>
      <c r="D6092" s="20" t="s">
        <v>17313</v>
      </c>
      <c r="E6092" s="826">
        <v>71</v>
      </c>
      <c r="F6092" s="800">
        <v>150</v>
      </c>
      <c r="G6092" s="819"/>
      <c r="H6092" s="774">
        <v>1</v>
      </c>
      <c r="I6092" s="819">
        <f t="shared" si="194"/>
        <v>71</v>
      </c>
      <c r="J6092" s="819">
        <f t="shared" si="195"/>
        <v>151</v>
      </c>
      <c r="K6092" s="941"/>
    </row>
    <row r="6093" spans="1:11">
      <c r="A6093" s="15" t="s">
        <v>4755</v>
      </c>
      <c r="B6093" s="15" t="s">
        <v>2464</v>
      </c>
      <c r="C6093" s="768" t="s">
        <v>4660</v>
      </c>
      <c r="D6093" s="20" t="s">
        <v>17226</v>
      </c>
      <c r="E6093" s="826">
        <v>8</v>
      </c>
      <c r="F6093" s="800">
        <v>120</v>
      </c>
      <c r="G6093" s="819">
        <v>2115</v>
      </c>
      <c r="H6093" s="774">
        <v>1950</v>
      </c>
      <c r="I6093" s="819">
        <f t="shared" si="194"/>
        <v>2123</v>
      </c>
      <c r="J6093" s="819">
        <f t="shared" si="195"/>
        <v>2070</v>
      </c>
      <c r="K6093" s="941"/>
    </row>
    <row r="6094" spans="1:11" ht="76.5">
      <c r="A6094" s="15" t="s">
        <v>4755</v>
      </c>
      <c r="B6094" s="15" t="s">
        <v>2464</v>
      </c>
      <c r="C6094" s="768" t="s">
        <v>4712</v>
      </c>
      <c r="D6094" s="20" t="s">
        <v>4713</v>
      </c>
      <c r="E6094" s="826">
        <v>2391</v>
      </c>
      <c r="F6094" s="800">
        <v>2470</v>
      </c>
      <c r="G6094" s="819">
        <v>3</v>
      </c>
      <c r="H6094" s="774">
        <v>5</v>
      </c>
      <c r="I6094" s="819">
        <f t="shared" si="194"/>
        <v>2394</v>
      </c>
      <c r="J6094" s="819">
        <f t="shared" si="195"/>
        <v>2475</v>
      </c>
      <c r="K6094" s="941"/>
    </row>
    <row r="6095" spans="1:11" ht="63.75">
      <c r="A6095" s="15" t="s">
        <v>4755</v>
      </c>
      <c r="B6095" s="15" t="s">
        <v>2464</v>
      </c>
      <c r="C6095" s="768" t="s">
        <v>4714</v>
      </c>
      <c r="D6095" s="20" t="s">
        <v>4715</v>
      </c>
      <c r="E6095" s="826">
        <v>1571</v>
      </c>
      <c r="F6095" s="800">
        <v>1400</v>
      </c>
      <c r="G6095" s="819">
        <v>2</v>
      </c>
      <c r="H6095" s="774">
        <v>1</v>
      </c>
      <c r="I6095" s="819">
        <f t="shared" si="194"/>
        <v>1573</v>
      </c>
      <c r="J6095" s="819">
        <f t="shared" si="195"/>
        <v>1401</v>
      </c>
      <c r="K6095" s="941"/>
    </row>
    <row r="6096" spans="1:11" ht="25.5">
      <c r="A6096" s="15" t="s">
        <v>4755</v>
      </c>
      <c r="B6096" s="15" t="s">
        <v>2464</v>
      </c>
      <c r="C6096" s="768" t="s">
        <v>4716</v>
      </c>
      <c r="D6096" s="20" t="s">
        <v>17314</v>
      </c>
      <c r="E6096" s="826"/>
      <c r="F6096" s="800">
        <v>0</v>
      </c>
      <c r="G6096" s="819"/>
      <c r="H6096" s="774">
        <v>1</v>
      </c>
      <c r="I6096" s="819">
        <f t="shared" si="194"/>
        <v>0</v>
      </c>
      <c r="J6096" s="819">
        <f t="shared" si="195"/>
        <v>1</v>
      </c>
      <c r="K6096" s="941"/>
    </row>
    <row r="6097" spans="1:11" ht="38.25">
      <c r="A6097" s="15" t="s">
        <v>4755</v>
      </c>
      <c r="B6097" s="15" t="s">
        <v>2464</v>
      </c>
      <c r="C6097" s="768" t="s">
        <v>4717</v>
      </c>
      <c r="D6097" s="20" t="s">
        <v>17315</v>
      </c>
      <c r="E6097" s="826"/>
      <c r="F6097" s="800">
        <v>0</v>
      </c>
      <c r="G6097" s="819"/>
      <c r="H6097" s="774">
        <v>1</v>
      </c>
      <c r="I6097" s="819">
        <f t="shared" si="194"/>
        <v>0</v>
      </c>
      <c r="J6097" s="819">
        <f t="shared" si="195"/>
        <v>1</v>
      </c>
      <c r="K6097" s="941"/>
    </row>
    <row r="6098" spans="1:11">
      <c r="A6098" s="15" t="s">
        <v>4755</v>
      </c>
      <c r="B6098" s="15" t="s">
        <v>2464</v>
      </c>
      <c r="C6098" s="768" t="s">
        <v>4718</v>
      </c>
      <c r="D6098" s="20" t="s">
        <v>4842</v>
      </c>
      <c r="E6098" s="826"/>
      <c r="F6098" s="800">
        <v>0</v>
      </c>
      <c r="G6098" s="819"/>
      <c r="H6098" s="774">
        <v>1</v>
      </c>
      <c r="I6098" s="819">
        <f t="shared" si="194"/>
        <v>0</v>
      </c>
      <c r="J6098" s="819">
        <f t="shared" si="195"/>
        <v>1</v>
      </c>
      <c r="K6098" s="941"/>
    </row>
    <row r="6099" spans="1:11">
      <c r="A6099" s="15" t="s">
        <v>4755</v>
      </c>
      <c r="B6099" s="15" t="s">
        <v>2464</v>
      </c>
      <c r="C6099" s="768" t="s">
        <v>4719</v>
      </c>
      <c r="D6099" s="20" t="s">
        <v>17316</v>
      </c>
      <c r="E6099" s="826"/>
      <c r="F6099" s="800">
        <v>0</v>
      </c>
      <c r="G6099" s="819"/>
      <c r="H6099" s="774">
        <v>1</v>
      </c>
      <c r="I6099" s="819">
        <f t="shared" si="194"/>
        <v>0</v>
      </c>
      <c r="J6099" s="819">
        <f t="shared" si="195"/>
        <v>1</v>
      </c>
      <c r="K6099" s="941"/>
    </row>
    <row r="6100" spans="1:11" ht="25.5">
      <c r="A6100" s="15" t="s">
        <v>4755</v>
      </c>
      <c r="B6100" s="15" t="s">
        <v>2464</v>
      </c>
      <c r="C6100" s="768" t="s">
        <v>4720</v>
      </c>
      <c r="D6100" s="20" t="s">
        <v>4721</v>
      </c>
      <c r="E6100" s="826">
        <v>2844</v>
      </c>
      <c r="F6100" s="800">
        <v>3200</v>
      </c>
      <c r="G6100" s="819">
        <v>4</v>
      </c>
      <c r="H6100" s="774">
        <v>5</v>
      </c>
      <c r="I6100" s="819">
        <f t="shared" si="194"/>
        <v>2848</v>
      </c>
      <c r="J6100" s="819">
        <f t="shared" si="195"/>
        <v>3205</v>
      </c>
      <c r="K6100" s="941"/>
    </row>
    <row r="6101" spans="1:11" ht="25.5">
      <c r="A6101" s="15" t="s">
        <v>4755</v>
      </c>
      <c r="B6101" s="15" t="s">
        <v>2464</v>
      </c>
      <c r="C6101" s="768" t="s">
        <v>4722</v>
      </c>
      <c r="D6101" s="20" t="s">
        <v>4723</v>
      </c>
      <c r="E6101" s="826">
        <v>2308</v>
      </c>
      <c r="F6101" s="800">
        <v>2100</v>
      </c>
      <c r="G6101" s="819">
        <v>3</v>
      </c>
      <c r="H6101" s="774">
        <v>5</v>
      </c>
      <c r="I6101" s="819">
        <f t="shared" si="194"/>
        <v>2311</v>
      </c>
      <c r="J6101" s="819">
        <f t="shared" si="195"/>
        <v>2105</v>
      </c>
      <c r="K6101" s="941"/>
    </row>
    <row r="6102" spans="1:11" ht="25.5">
      <c r="A6102" s="15" t="s">
        <v>4755</v>
      </c>
      <c r="B6102" s="15" t="s">
        <v>2464</v>
      </c>
      <c r="C6102" s="768" t="s">
        <v>4724</v>
      </c>
      <c r="D6102" s="20" t="s">
        <v>4725</v>
      </c>
      <c r="E6102" s="826">
        <v>2060</v>
      </c>
      <c r="F6102" s="800">
        <v>2000</v>
      </c>
      <c r="G6102" s="819">
        <v>2</v>
      </c>
      <c r="H6102" s="774">
        <v>5</v>
      </c>
      <c r="I6102" s="819">
        <f t="shared" si="194"/>
        <v>2062</v>
      </c>
      <c r="J6102" s="819">
        <f t="shared" si="195"/>
        <v>2005</v>
      </c>
      <c r="K6102" s="941"/>
    </row>
    <row r="6103" spans="1:11" ht="25.5">
      <c r="A6103" s="15" t="s">
        <v>4755</v>
      </c>
      <c r="B6103" s="15" t="s">
        <v>2464</v>
      </c>
      <c r="C6103" s="768" t="s">
        <v>6526</v>
      </c>
      <c r="D6103" s="20" t="s">
        <v>17317</v>
      </c>
      <c r="E6103" s="826"/>
      <c r="F6103" s="800">
        <v>1</v>
      </c>
      <c r="G6103" s="819"/>
      <c r="H6103" s="774">
        <v>0</v>
      </c>
      <c r="I6103" s="819">
        <f t="shared" si="194"/>
        <v>0</v>
      </c>
      <c r="J6103" s="819">
        <f t="shared" si="195"/>
        <v>1</v>
      </c>
      <c r="K6103" s="941"/>
    </row>
    <row r="6104" spans="1:11" ht="25.5">
      <c r="A6104" s="15" t="s">
        <v>4755</v>
      </c>
      <c r="B6104" s="15" t="s">
        <v>2464</v>
      </c>
      <c r="C6104" s="768" t="s">
        <v>6527</v>
      </c>
      <c r="D6104" s="20" t="s">
        <v>17318</v>
      </c>
      <c r="E6104" s="826"/>
      <c r="F6104" s="800">
        <v>1</v>
      </c>
      <c r="G6104" s="819"/>
      <c r="H6104" s="774">
        <v>0</v>
      </c>
      <c r="I6104" s="819">
        <f t="shared" si="194"/>
        <v>0</v>
      </c>
      <c r="J6104" s="819">
        <f t="shared" si="195"/>
        <v>1</v>
      </c>
      <c r="K6104" s="941"/>
    </row>
    <row r="6105" spans="1:11" ht="25.5">
      <c r="A6105" s="15" t="s">
        <v>4755</v>
      </c>
      <c r="B6105" s="15" t="s">
        <v>2464</v>
      </c>
      <c r="C6105" s="768" t="s">
        <v>6530</v>
      </c>
      <c r="D6105" s="20" t="s">
        <v>17319</v>
      </c>
      <c r="E6105" s="826"/>
      <c r="F6105" s="800">
        <v>1</v>
      </c>
      <c r="G6105" s="819"/>
      <c r="H6105" s="774">
        <v>0</v>
      </c>
      <c r="I6105" s="819">
        <f t="shared" si="194"/>
        <v>0</v>
      </c>
      <c r="J6105" s="819">
        <f t="shared" si="195"/>
        <v>1</v>
      </c>
      <c r="K6105" s="941"/>
    </row>
    <row r="6106" spans="1:11" ht="25.5">
      <c r="A6106" s="15" t="s">
        <v>4755</v>
      </c>
      <c r="B6106" s="15" t="s">
        <v>2464</v>
      </c>
      <c r="C6106" s="768" t="s">
        <v>6303</v>
      </c>
      <c r="D6106" s="20" t="s">
        <v>17320</v>
      </c>
      <c r="E6106" s="826"/>
      <c r="F6106" s="800">
        <v>1</v>
      </c>
      <c r="G6106" s="819"/>
      <c r="H6106" s="774">
        <v>0</v>
      </c>
      <c r="I6106" s="819">
        <f t="shared" si="194"/>
        <v>0</v>
      </c>
      <c r="J6106" s="819">
        <f t="shared" si="195"/>
        <v>1</v>
      </c>
      <c r="K6106" s="941"/>
    </row>
    <row r="6107" spans="1:11">
      <c r="A6107" s="15" t="s">
        <v>4755</v>
      </c>
      <c r="B6107" s="15" t="s">
        <v>2464</v>
      </c>
      <c r="C6107" s="768" t="s">
        <v>2961</v>
      </c>
      <c r="D6107" s="20" t="s">
        <v>4748</v>
      </c>
      <c r="E6107" s="826"/>
      <c r="F6107" s="800">
        <v>1</v>
      </c>
      <c r="G6107" s="819">
        <v>2</v>
      </c>
      <c r="H6107" s="774">
        <v>0</v>
      </c>
      <c r="I6107" s="819">
        <f t="shared" si="194"/>
        <v>2</v>
      </c>
      <c r="J6107" s="819">
        <f t="shared" si="195"/>
        <v>1</v>
      </c>
      <c r="K6107" s="941"/>
    </row>
    <row r="6108" spans="1:11">
      <c r="A6108" s="15" t="s">
        <v>4755</v>
      </c>
      <c r="B6108" s="15" t="s">
        <v>2464</v>
      </c>
      <c r="C6108" s="768" t="s">
        <v>2962</v>
      </c>
      <c r="D6108" s="20" t="s">
        <v>16968</v>
      </c>
      <c r="E6108" s="826">
        <v>1</v>
      </c>
      <c r="F6108" s="800">
        <v>5</v>
      </c>
      <c r="G6108" s="819">
        <v>38078</v>
      </c>
      <c r="H6108" s="774">
        <v>35000</v>
      </c>
      <c r="I6108" s="819">
        <f t="shared" si="194"/>
        <v>38079</v>
      </c>
      <c r="J6108" s="819">
        <f t="shared" si="195"/>
        <v>35005</v>
      </c>
      <c r="K6108" s="941"/>
    </row>
    <row r="6109" spans="1:11">
      <c r="A6109" s="15" t="s">
        <v>4755</v>
      </c>
      <c r="B6109" s="15" t="s">
        <v>2464</v>
      </c>
      <c r="C6109" s="768" t="s">
        <v>19284</v>
      </c>
      <c r="D6109" s="20" t="s">
        <v>17321</v>
      </c>
      <c r="E6109" s="826"/>
      <c r="F6109" s="800">
        <v>1</v>
      </c>
      <c r="G6109" s="819"/>
      <c r="H6109" s="774">
        <v>0</v>
      </c>
      <c r="I6109" s="819">
        <f t="shared" si="194"/>
        <v>0</v>
      </c>
      <c r="J6109" s="819">
        <f t="shared" si="195"/>
        <v>1</v>
      </c>
      <c r="K6109" s="941"/>
    </row>
    <row r="6110" spans="1:11">
      <c r="A6110" s="15" t="s">
        <v>4755</v>
      </c>
      <c r="B6110" s="15" t="s">
        <v>2464</v>
      </c>
      <c r="C6110" s="768" t="s">
        <v>6704</v>
      </c>
      <c r="D6110" s="20" t="s">
        <v>6705</v>
      </c>
      <c r="E6110" s="826"/>
      <c r="F6110" s="800">
        <v>1</v>
      </c>
      <c r="G6110" s="819"/>
      <c r="H6110" s="774">
        <v>0</v>
      </c>
      <c r="I6110" s="819">
        <f t="shared" si="194"/>
        <v>0</v>
      </c>
      <c r="J6110" s="819">
        <f t="shared" si="195"/>
        <v>1</v>
      </c>
      <c r="K6110" s="941"/>
    </row>
    <row r="6111" spans="1:11">
      <c r="A6111" s="15" t="s">
        <v>4755</v>
      </c>
      <c r="B6111" s="15" t="s">
        <v>2464</v>
      </c>
      <c r="C6111" s="768" t="s">
        <v>19285</v>
      </c>
      <c r="D6111" s="20" t="s">
        <v>17322</v>
      </c>
      <c r="E6111" s="826"/>
      <c r="F6111" s="800">
        <v>1</v>
      </c>
      <c r="G6111" s="819"/>
      <c r="H6111" s="774">
        <v>0</v>
      </c>
      <c r="I6111" s="819">
        <f t="shared" si="194"/>
        <v>0</v>
      </c>
      <c r="J6111" s="819">
        <f t="shared" si="195"/>
        <v>1</v>
      </c>
      <c r="K6111" s="941"/>
    </row>
    <row r="6112" spans="1:11">
      <c r="A6112" s="15" t="s">
        <v>4755</v>
      </c>
      <c r="B6112" s="15" t="s">
        <v>2464</v>
      </c>
      <c r="C6112" s="768" t="s">
        <v>19286</v>
      </c>
      <c r="D6112" s="20" t="s">
        <v>17323</v>
      </c>
      <c r="E6112" s="826"/>
      <c r="F6112" s="800">
        <v>1</v>
      </c>
      <c r="G6112" s="819"/>
      <c r="H6112" s="774">
        <v>0</v>
      </c>
      <c r="I6112" s="819">
        <f t="shared" si="194"/>
        <v>0</v>
      </c>
      <c r="J6112" s="819">
        <f t="shared" si="195"/>
        <v>1</v>
      </c>
      <c r="K6112" s="941"/>
    </row>
    <row r="6113" spans="1:11">
      <c r="A6113" s="15" t="s">
        <v>4755</v>
      </c>
      <c r="B6113" s="15" t="s">
        <v>2464</v>
      </c>
      <c r="C6113" s="768" t="s">
        <v>19287</v>
      </c>
      <c r="D6113" s="20" t="s">
        <v>17324</v>
      </c>
      <c r="E6113" s="826"/>
      <c r="F6113" s="800">
        <v>1</v>
      </c>
      <c r="G6113" s="819"/>
      <c r="H6113" s="774">
        <v>1</v>
      </c>
      <c r="I6113" s="819">
        <f t="shared" si="194"/>
        <v>0</v>
      </c>
      <c r="J6113" s="819">
        <f t="shared" si="195"/>
        <v>2</v>
      </c>
      <c r="K6113" s="941"/>
    </row>
    <row r="6114" spans="1:11" ht="25.5">
      <c r="A6114" s="15" t="s">
        <v>4755</v>
      </c>
      <c r="B6114" s="15" t="s">
        <v>2464</v>
      </c>
      <c r="C6114" s="768" t="s">
        <v>6706</v>
      </c>
      <c r="D6114" s="20" t="s">
        <v>17325</v>
      </c>
      <c r="E6114" s="826"/>
      <c r="F6114" s="800">
        <v>1</v>
      </c>
      <c r="G6114" s="819"/>
      <c r="H6114" s="774">
        <v>1</v>
      </c>
      <c r="I6114" s="819">
        <f t="shared" si="194"/>
        <v>0</v>
      </c>
      <c r="J6114" s="819">
        <f t="shared" si="195"/>
        <v>2</v>
      </c>
      <c r="K6114" s="941"/>
    </row>
    <row r="6115" spans="1:11">
      <c r="A6115" s="15" t="s">
        <v>4755</v>
      </c>
      <c r="B6115" s="15" t="s">
        <v>2464</v>
      </c>
      <c r="C6115" s="768" t="s">
        <v>6707</v>
      </c>
      <c r="D6115" s="20" t="s">
        <v>17326</v>
      </c>
      <c r="E6115" s="826"/>
      <c r="F6115" s="800">
        <v>1</v>
      </c>
      <c r="G6115" s="819"/>
      <c r="H6115" s="774">
        <v>0</v>
      </c>
      <c r="I6115" s="819">
        <f t="shared" si="194"/>
        <v>0</v>
      </c>
      <c r="J6115" s="819">
        <f t="shared" si="195"/>
        <v>1</v>
      </c>
      <c r="K6115" s="941"/>
    </row>
    <row r="6116" spans="1:11" ht="25.5">
      <c r="A6116" s="15" t="s">
        <v>4755</v>
      </c>
      <c r="B6116" s="15" t="s">
        <v>2464</v>
      </c>
      <c r="C6116" s="768" t="s">
        <v>6493</v>
      </c>
      <c r="D6116" s="20" t="s">
        <v>17327</v>
      </c>
      <c r="E6116" s="826"/>
      <c r="F6116" s="800">
        <v>1</v>
      </c>
      <c r="G6116" s="819">
        <v>1</v>
      </c>
      <c r="H6116" s="774">
        <v>1</v>
      </c>
      <c r="I6116" s="819">
        <f t="shared" si="194"/>
        <v>1</v>
      </c>
      <c r="J6116" s="819">
        <f t="shared" si="195"/>
        <v>2</v>
      </c>
      <c r="K6116" s="941"/>
    </row>
    <row r="6117" spans="1:11">
      <c r="A6117" s="15" t="s">
        <v>4755</v>
      </c>
      <c r="B6117" s="15" t="s">
        <v>2464</v>
      </c>
      <c r="C6117" s="768" t="s">
        <v>19292</v>
      </c>
      <c r="D6117" s="20" t="s">
        <v>19927</v>
      </c>
      <c r="E6117" s="826"/>
      <c r="F6117" s="800">
        <v>1</v>
      </c>
      <c r="G6117" s="819"/>
      <c r="H6117" s="774">
        <v>0</v>
      </c>
      <c r="I6117" s="819">
        <f t="shared" si="194"/>
        <v>0</v>
      </c>
      <c r="J6117" s="819">
        <f t="shared" si="195"/>
        <v>1</v>
      </c>
      <c r="K6117" s="941"/>
    </row>
    <row r="6118" spans="1:11">
      <c r="A6118" s="15" t="s">
        <v>4755</v>
      </c>
      <c r="B6118" s="15" t="s">
        <v>2464</v>
      </c>
      <c r="C6118" s="768" t="s">
        <v>6311</v>
      </c>
      <c r="D6118" s="20" t="s">
        <v>17286</v>
      </c>
      <c r="E6118" s="826"/>
      <c r="F6118" s="800">
        <v>1</v>
      </c>
      <c r="G6118" s="819">
        <v>1</v>
      </c>
      <c r="H6118" s="774">
        <v>1</v>
      </c>
      <c r="I6118" s="819">
        <f t="shared" ref="I6118:I6177" si="196">E6118+G6118</f>
        <v>1</v>
      </c>
      <c r="J6118" s="819">
        <f t="shared" ref="J6118:J6177" si="197">F6118+H6118</f>
        <v>2</v>
      </c>
      <c r="K6118" s="941"/>
    </row>
    <row r="6119" spans="1:11">
      <c r="A6119" s="15" t="s">
        <v>4755</v>
      </c>
      <c r="B6119" s="15" t="s">
        <v>2464</v>
      </c>
      <c r="C6119" s="768" t="s">
        <v>4726</v>
      </c>
      <c r="D6119" s="20" t="s">
        <v>17328</v>
      </c>
      <c r="E6119" s="826">
        <v>1379</v>
      </c>
      <c r="F6119" s="800">
        <v>1400</v>
      </c>
      <c r="G6119" s="819">
        <v>390</v>
      </c>
      <c r="H6119" s="774">
        <v>450</v>
      </c>
      <c r="I6119" s="819">
        <f t="shared" si="196"/>
        <v>1769</v>
      </c>
      <c r="J6119" s="819">
        <f t="shared" si="197"/>
        <v>1850</v>
      </c>
      <c r="K6119" s="941"/>
    </row>
    <row r="6120" spans="1:11" ht="25.5">
      <c r="A6120" s="15" t="s">
        <v>4755</v>
      </c>
      <c r="B6120" s="15" t="s">
        <v>2464</v>
      </c>
      <c r="C6120" s="768" t="s">
        <v>3880</v>
      </c>
      <c r="D6120" s="20" t="s">
        <v>17124</v>
      </c>
      <c r="E6120" s="826"/>
      <c r="F6120" s="800">
        <v>1</v>
      </c>
      <c r="G6120" s="819">
        <v>2325</v>
      </c>
      <c r="H6120" s="774">
        <v>1</v>
      </c>
      <c r="I6120" s="819">
        <f t="shared" si="196"/>
        <v>2325</v>
      </c>
      <c r="J6120" s="819">
        <f t="shared" si="197"/>
        <v>2</v>
      </c>
      <c r="K6120" s="941"/>
    </row>
    <row r="6121" spans="1:11">
      <c r="A6121" s="15" t="s">
        <v>4755</v>
      </c>
      <c r="B6121" s="15" t="s">
        <v>2464</v>
      </c>
      <c r="C6121" s="768" t="s">
        <v>4727</v>
      </c>
      <c r="D6121" s="20" t="s">
        <v>17329</v>
      </c>
      <c r="E6121" s="826">
        <v>558</v>
      </c>
      <c r="F6121" s="800">
        <v>410</v>
      </c>
      <c r="G6121" s="819">
        <v>30</v>
      </c>
      <c r="H6121" s="774">
        <v>55</v>
      </c>
      <c r="I6121" s="819">
        <f t="shared" si="196"/>
        <v>588</v>
      </c>
      <c r="J6121" s="819">
        <f t="shared" si="197"/>
        <v>465</v>
      </c>
      <c r="K6121" s="941"/>
    </row>
    <row r="6122" spans="1:11" ht="25.5">
      <c r="A6122" s="15" t="s">
        <v>4755</v>
      </c>
      <c r="B6122" s="15" t="s">
        <v>2464</v>
      </c>
      <c r="C6122" s="768" t="s">
        <v>4245</v>
      </c>
      <c r="D6122" s="20" t="s">
        <v>17227</v>
      </c>
      <c r="E6122" s="826">
        <v>41</v>
      </c>
      <c r="F6122" s="800">
        <v>200</v>
      </c>
      <c r="G6122" s="819">
        <v>17</v>
      </c>
      <c r="H6122" s="774">
        <v>20</v>
      </c>
      <c r="I6122" s="819">
        <f t="shared" si="196"/>
        <v>58</v>
      </c>
      <c r="J6122" s="819">
        <f t="shared" si="197"/>
        <v>220</v>
      </c>
      <c r="K6122" s="941"/>
    </row>
    <row r="6123" spans="1:11" ht="25.5">
      <c r="A6123" s="15" t="s">
        <v>4755</v>
      </c>
      <c r="B6123" s="15" t="s">
        <v>2464</v>
      </c>
      <c r="C6123" s="768" t="s">
        <v>2952</v>
      </c>
      <c r="D6123" s="20" t="s">
        <v>16966</v>
      </c>
      <c r="E6123" s="826">
        <v>2</v>
      </c>
      <c r="F6123" s="800">
        <v>5</v>
      </c>
      <c r="G6123" s="819">
        <v>10536</v>
      </c>
      <c r="H6123" s="774">
        <v>8200</v>
      </c>
      <c r="I6123" s="819">
        <f t="shared" si="196"/>
        <v>10538</v>
      </c>
      <c r="J6123" s="819">
        <f t="shared" si="197"/>
        <v>8205</v>
      </c>
      <c r="K6123" s="941"/>
    </row>
    <row r="6124" spans="1:11">
      <c r="A6124" s="15" t="s">
        <v>4755</v>
      </c>
      <c r="B6124" s="15" t="s">
        <v>2464</v>
      </c>
      <c r="C6124" s="768" t="s">
        <v>3882</v>
      </c>
      <c r="D6124" s="20" t="s">
        <v>17126</v>
      </c>
      <c r="E6124" s="826">
        <v>560</v>
      </c>
      <c r="F6124" s="800">
        <v>750</v>
      </c>
      <c r="G6124" s="819">
        <v>218</v>
      </c>
      <c r="H6124" s="774">
        <v>210</v>
      </c>
      <c r="I6124" s="819">
        <f t="shared" si="196"/>
        <v>778</v>
      </c>
      <c r="J6124" s="819">
        <f t="shared" si="197"/>
        <v>960</v>
      </c>
      <c r="K6124" s="941"/>
    </row>
    <row r="6125" spans="1:11">
      <c r="A6125" s="15" t="s">
        <v>4755</v>
      </c>
      <c r="B6125" s="15" t="s">
        <v>2464</v>
      </c>
      <c r="C6125" s="768" t="s">
        <v>4728</v>
      </c>
      <c r="D6125" s="20" t="s">
        <v>17330</v>
      </c>
      <c r="E6125" s="826">
        <v>444</v>
      </c>
      <c r="F6125" s="800">
        <v>480</v>
      </c>
      <c r="G6125" s="819">
        <v>49</v>
      </c>
      <c r="H6125" s="774">
        <v>85</v>
      </c>
      <c r="I6125" s="819">
        <f t="shared" si="196"/>
        <v>493</v>
      </c>
      <c r="J6125" s="819">
        <f t="shared" si="197"/>
        <v>565</v>
      </c>
      <c r="K6125" s="941"/>
    </row>
    <row r="6126" spans="1:11" ht="25.5">
      <c r="A6126" s="15" t="s">
        <v>4755</v>
      </c>
      <c r="B6126" s="15" t="s">
        <v>2464</v>
      </c>
      <c r="C6126" s="768" t="s">
        <v>2457</v>
      </c>
      <c r="D6126" s="20" t="s">
        <v>16804</v>
      </c>
      <c r="E6126" s="826"/>
      <c r="F6126" s="800">
        <v>1</v>
      </c>
      <c r="G6126" s="819"/>
      <c r="H6126" s="774">
        <v>1</v>
      </c>
      <c r="I6126" s="819">
        <f t="shared" si="196"/>
        <v>0</v>
      </c>
      <c r="J6126" s="819">
        <f t="shared" si="197"/>
        <v>2</v>
      </c>
      <c r="K6126" s="941"/>
    </row>
    <row r="6127" spans="1:11" ht="25.5">
      <c r="A6127" s="15" t="s">
        <v>4755</v>
      </c>
      <c r="B6127" s="15" t="s">
        <v>2464</v>
      </c>
      <c r="C6127" s="768" t="s">
        <v>3883</v>
      </c>
      <c r="D6127" s="20" t="s">
        <v>6607</v>
      </c>
      <c r="E6127" s="826">
        <v>32</v>
      </c>
      <c r="F6127" s="800">
        <v>1</v>
      </c>
      <c r="G6127" s="819">
        <v>1</v>
      </c>
      <c r="H6127" s="774">
        <v>1</v>
      </c>
      <c r="I6127" s="819">
        <f t="shared" si="196"/>
        <v>33</v>
      </c>
      <c r="J6127" s="819">
        <f t="shared" si="197"/>
        <v>2</v>
      </c>
      <c r="K6127" s="941"/>
    </row>
    <row r="6128" spans="1:11" ht="25.5">
      <c r="A6128" s="15" t="s">
        <v>4755</v>
      </c>
      <c r="B6128" s="15" t="s">
        <v>2464</v>
      </c>
      <c r="C6128" s="768" t="s">
        <v>4299</v>
      </c>
      <c r="D6128" s="20" t="s">
        <v>4300</v>
      </c>
      <c r="E6128" s="826"/>
      <c r="F6128" s="800">
        <v>1</v>
      </c>
      <c r="G6128" s="819">
        <v>1110</v>
      </c>
      <c r="H6128" s="774">
        <v>1810</v>
      </c>
      <c r="I6128" s="819">
        <f t="shared" si="196"/>
        <v>1110</v>
      </c>
      <c r="J6128" s="819">
        <f t="shared" si="197"/>
        <v>1811</v>
      </c>
      <c r="K6128" s="941"/>
    </row>
    <row r="6129" spans="1:11" ht="25.5">
      <c r="A6129" s="15" t="s">
        <v>4755</v>
      </c>
      <c r="B6129" s="15" t="s">
        <v>2464</v>
      </c>
      <c r="C6129" s="768" t="s">
        <v>4247</v>
      </c>
      <c r="D6129" s="20" t="s">
        <v>17229</v>
      </c>
      <c r="E6129" s="826"/>
      <c r="F6129" s="800">
        <v>1</v>
      </c>
      <c r="G6129" s="819">
        <v>22785</v>
      </c>
      <c r="H6129" s="774">
        <v>22600</v>
      </c>
      <c r="I6129" s="819">
        <f t="shared" si="196"/>
        <v>22785</v>
      </c>
      <c r="J6129" s="819">
        <f t="shared" si="197"/>
        <v>22601</v>
      </c>
      <c r="K6129" s="941"/>
    </row>
    <row r="6130" spans="1:11" ht="25.5">
      <c r="A6130" s="15" t="s">
        <v>4755</v>
      </c>
      <c r="B6130" s="15" t="s">
        <v>2464</v>
      </c>
      <c r="C6130" s="768" t="s">
        <v>2458</v>
      </c>
      <c r="D6130" s="20" t="s">
        <v>16805</v>
      </c>
      <c r="E6130" s="826">
        <v>275</v>
      </c>
      <c r="F6130" s="800">
        <v>200</v>
      </c>
      <c r="G6130" s="819">
        <v>8735</v>
      </c>
      <c r="H6130" s="774">
        <v>8010</v>
      </c>
      <c r="I6130" s="819">
        <f t="shared" si="196"/>
        <v>9010</v>
      </c>
      <c r="J6130" s="819">
        <f t="shared" si="197"/>
        <v>8210</v>
      </c>
      <c r="K6130" s="941"/>
    </row>
    <row r="6131" spans="1:11" ht="25.5">
      <c r="A6131" s="15" t="s">
        <v>4755</v>
      </c>
      <c r="B6131" s="15" t="s">
        <v>2464</v>
      </c>
      <c r="C6131" s="768" t="s">
        <v>4729</v>
      </c>
      <c r="D6131" s="20" t="s">
        <v>17331</v>
      </c>
      <c r="E6131" s="826"/>
      <c r="F6131" s="800">
        <v>0</v>
      </c>
      <c r="G6131" s="819">
        <v>1933</v>
      </c>
      <c r="H6131" s="774">
        <v>3300</v>
      </c>
      <c r="I6131" s="819">
        <f t="shared" si="196"/>
        <v>1933</v>
      </c>
      <c r="J6131" s="819">
        <f t="shared" si="197"/>
        <v>3300</v>
      </c>
      <c r="K6131" s="941"/>
    </row>
    <row r="6132" spans="1:11" ht="25.5">
      <c r="A6132" s="15" t="s">
        <v>4755</v>
      </c>
      <c r="B6132" s="15" t="s">
        <v>2464</v>
      </c>
      <c r="C6132" s="768" t="s">
        <v>2480</v>
      </c>
      <c r="D6132" s="20" t="s">
        <v>16813</v>
      </c>
      <c r="E6132" s="826"/>
      <c r="F6132" s="800">
        <v>0</v>
      </c>
      <c r="G6132" s="819">
        <v>193</v>
      </c>
      <c r="H6132" s="774">
        <v>300</v>
      </c>
      <c r="I6132" s="819">
        <f t="shared" si="196"/>
        <v>193</v>
      </c>
      <c r="J6132" s="819">
        <f t="shared" si="197"/>
        <v>300</v>
      </c>
      <c r="K6132" s="941"/>
    </row>
    <row r="6133" spans="1:11" ht="38.25">
      <c r="A6133" s="15" t="s">
        <v>4755</v>
      </c>
      <c r="B6133" s="15" t="s">
        <v>2464</v>
      </c>
      <c r="C6133" s="768" t="s">
        <v>3023</v>
      </c>
      <c r="D6133" s="20" t="s">
        <v>3024</v>
      </c>
      <c r="E6133" s="826"/>
      <c r="F6133" s="800">
        <v>0</v>
      </c>
      <c r="G6133" s="819">
        <v>201</v>
      </c>
      <c r="H6133" s="774">
        <v>180</v>
      </c>
      <c r="I6133" s="819">
        <f t="shared" si="196"/>
        <v>201</v>
      </c>
      <c r="J6133" s="819">
        <f t="shared" si="197"/>
        <v>180</v>
      </c>
      <c r="K6133" s="941"/>
    </row>
    <row r="6134" spans="1:11" ht="25.5">
      <c r="A6134" s="15" t="s">
        <v>4755</v>
      </c>
      <c r="B6134" s="15" t="s">
        <v>2464</v>
      </c>
      <c r="C6134" s="768" t="s">
        <v>4730</v>
      </c>
      <c r="D6134" s="20" t="s">
        <v>17332</v>
      </c>
      <c r="E6134" s="826"/>
      <c r="F6134" s="800">
        <v>2</v>
      </c>
      <c r="G6134" s="819">
        <v>1801</v>
      </c>
      <c r="H6134" s="774">
        <v>1450</v>
      </c>
      <c r="I6134" s="819">
        <f t="shared" si="196"/>
        <v>1801</v>
      </c>
      <c r="J6134" s="819">
        <f t="shared" si="197"/>
        <v>1452</v>
      </c>
      <c r="K6134" s="941"/>
    </row>
    <row r="6135" spans="1:11" ht="51">
      <c r="A6135" s="15" t="s">
        <v>4755</v>
      </c>
      <c r="B6135" s="15" t="s">
        <v>2464</v>
      </c>
      <c r="C6135" s="768" t="s">
        <v>2630</v>
      </c>
      <c r="D6135" s="20" t="s">
        <v>16915</v>
      </c>
      <c r="E6135" s="826"/>
      <c r="F6135" s="800">
        <v>1</v>
      </c>
      <c r="G6135" s="819">
        <v>1</v>
      </c>
      <c r="H6135" s="774">
        <v>1</v>
      </c>
      <c r="I6135" s="819">
        <f t="shared" si="196"/>
        <v>1</v>
      </c>
      <c r="J6135" s="819">
        <f t="shared" si="197"/>
        <v>2</v>
      </c>
      <c r="K6135" s="941"/>
    </row>
    <row r="6136" spans="1:11">
      <c r="A6136" s="15" t="s">
        <v>4755</v>
      </c>
      <c r="B6136" s="15" t="s">
        <v>2464</v>
      </c>
      <c r="C6136" s="768" t="s">
        <v>4685</v>
      </c>
      <c r="D6136" s="20" t="s">
        <v>17301</v>
      </c>
      <c r="E6136" s="826"/>
      <c r="F6136" s="800">
        <v>1</v>
      </c>
      <c r="G6136" s="819"/>
      <c r="H6136" s="774">
        <v>1</v>
      </c>
      <c r="I6136" s="819">
        <f t="shared" si="196"/>
        <v>0</v>
      </c>
      <c r="J6136" s="819">
        <f t="shared" si="197"/>
        <v>2</v>
      </c>
      <c r="K6136" s="941"/>
    </row>
    <row r="6137" spans="1:11">
      <c r="A6137" s="15" t="s">
        <v>4755</v>
      </c>
      <c r="B6137" s="15" t="s">
        <v>2464</v>
      </c>
      <c r="C6137" s="768" t="s">
        <v>4731</v>
      </c>
      <c r="D6137" s="20" t="s">
        <v>16159</v>
      </c>
      <c r="E6137" s="826"/>
      <c r="F6137" s="800">
        <v>5</v>
      </c>
      <c r="G6137" s="819"/>
      <c r="H6137" s="774">
        <v>1</v>
      </c>
      <c r="I6137" s="819">
        <f t="shared" si="196"/>
        <v>0</v>
      </c>
      <c r="J6137" s="819">
        <f t="shared" si="197"/>
        <v>6</v>
      </c>
      <c r="K6137" s="941"/>
    </row>
    <row r="6138" spans="1:11" ht="25.5">
      <c r="A6138" s="15" t="s">
        <v>4755</v>
      </c>
      <c r="B6138" s="15" t="s">
        <v>2464</v>
      </c>
      <c r="C6138" s="768" t="s">
        <v>4689</v>
      </c>
      <c r="D6138" s="20" t="s">
        <v>17303</v>
      </c>
      <c r="E6138" s="826"/>
      <c r="F6138" s="800">
        <v>0</v>
      </c>
      <c r="G6138" s="819">
        <v>4</v>
      </c>
      <c r="H6138" s="774">
        <v>5</v>
      </c>
      <c r="I6138" s="819">
        <f t="shared" si="196"/>
        <v>4</v>
      </c>
      <c r="J6138" s="819">
        <f t="shared" si="197"/>
        <v>5</v>
      </c>
      <c r="K6138" s="941"/>
    </row>
    <row r="6139" spans="1:11">
      <c r="A6139" s="15" t="s">
        <v>4755</v>
      </c>
      <c r="B6139" s="15" t="s">
        <v>2464</v>
      </c>
      <c r="C6139" s="768" t="s">
        <v>4658</v>
      </c>
      <c r="D6139" s="20" t="s">
        <v>17284</v>
      </c>
      <c r="E6139" s="826"/>
      <c r="F6139" s="800">
        <v>0</v>
      </c>
      <c r="G6139" s="819">
        <v>76</v>
      </c>
      <c r="H6139" s="774">
        <v>55</v>
      </c>
      <c r="I6139" s="819">
        <f t="shared" si="196"/>
        <v>76</v>
      </c>
      <c r="J6139" s="819">
        <f t="shared" si="197"/>
        <v>55</v>
      </c>
      <c r="K6139" s="941"/>
    </row>
    <row r="6140" spans="1:11" ht="25.5">
      <c r="A6140" s="15" t="s">
        <v>4755</v>
      </c>
      <c r="B6140" s="15" t="s">
        <v>2464</v>
      </c>
      <c r="C6140" s="768" t="s">
        <v>4732</v>
      </c>
      <c r="D6140" s="20" t="s">
        <v>17333</v>
      </c>
      <c r="E6140" s="826"/>
      <c r="F6140" s="800">
        <v>0</v>
      </c>
      <c r="G6140" s="819"/>
      <c r="H6140" s="774">
        <v>1</v>
      </c>
      <c r="I6140" s="819">
        <f t="shared" si="196"/>
        <v>0</v>
      </c>
      <c r="J6140" s="819">
        <f t="shared" si="197"/>
        <v>1</v>
      </c>
      <c r="K6140" s="941"/>
    </row>
    <row r="6141" spans="1:11">
      <c r="A6141" s="15" t="s">
        <v>4755</v>
      </c>
      <c r="B6141" s="15" t="s">
        <v>2464</v>
      </c>
      <c r="C6141" s="768" t="s">
        <v>4733</v>
      </c>
      <c r="D6141" s="20" t="s">
        <v>16179</v>
      </c>
      <c r="E6141" s="826"/>
      <c r="F6141" s="800">
        <v>0</v>
      </c>
      <c r="G6141" s="819">
        <v>2</v>
      </c>
      <c r="H6141" s="774">
        <v>1</v>
      </c>
      <c r="I6141" s="819">
        <f t="shared" si="196"/>
        <v>2</v>
      </c>
      <c r="J6141" s="819">
        <f t="shared" si="197"/>
        <v>1</v>
      </c>
      <c r="K6141" s="941"/>
    </row>
    <row r="6142" spans="1:11">
      <c r="A6142" s="15" t="s">
        <v>4755</v>
      </c>
      <c r="B6142" s="15" t="s">
        <v>2464</v>
      </c>
      <c r="C6142" s="768" t="s">
        <v>4361</v>
      </c>
      <c r="D6142" s="17" t="s">
        <v>16190</v>
      </c>
      <c r="E6142" s="826">
        <v>1</v>
      </c>
      <c r="F6142" s="800">
        <v>5</v>
      </c>
      <c r="G6142" s="819">
        <v>8</v>
      </c>
      <c r="H6142" s="774">
        <v>30</v>
      </c>
      <c r="I6142" s="819">
        <f t="shared" si="196"/>
        <v>9</v>
      </c>
      <c r="J6142" s="819">
        <f t="shared" si="197"/>
        <v>35</v>
      </c>
      <c r="K6142" s="941"/>
    </row>
    <row r="6143" spans="1:11">
      <c r="A6143" s="15" t="s">
        <v>4755</v>
      </c>
      <c r="B6143" s="15" t="s">
        <v>2464</v>
      </c>
      <c r="C6143" s="768" t="s">
        <v>4734</v>
      </c>
      <c r="D6143" s="20" t="s">
        <v>17334</v>
      </c>
      <c r="E6143" s="826"/>
      <c r="F6143" s="800">
        <v>1</v>
      </c>
      <c r="G6143" s="819">
        <v>2</v>
      </c>
      <c r="H6143" s="774">
        <v>1</v>
      </c>
      <c r="I6143" s="819">
        <f t="shared" si="196"/>
        <v>2</v>
      </c>
      <c r="J6143" s="819">
        <f t="shared" si="197"/>
        <v>2</v>
      </c>
      <c r="K6143" s="941"/>
    </row>
    <row r="6144" spans="1:11" ht="25.5">
      <c r="A6144" s="15" t="s">
        <v>4755</v>
      </c>
      <c r="B6144" s="15" t="s">
        <v>2464</v>
      </c>
      <c r="C6144" s="768" t="s">
        <v>4735</v>
      </c>
      <c r="D6144" s="20" t="s">
        <v>17335</v>
      </c>
      <c r="E6144" s="826"/>
      <c r="F6144" s="800">
        <v>0</v>
      </c>
      <c r="G6144" s="819"/>
      <c r="H6144" s="774">
        <v>1</v>
      </c>
      <c r="I6144" s="819">
        <f t="shared" si="196"/>
        <v>0</v>
      </c>
      <c r="J6144" s="819">
        <f t="shared" si="197"/>
        <v>1</v>
      </c>
      <c r="K6144" s="941"/>
    </row>
    <row r="6145" spans="1:11">
      <c r="A6145" s="15" t="s">
        <v>4755</v>
      </c>
      <c r="B6145" s="15" t="s">
        <v>2464</v>
      </c>
      <c r="C6145" s="768" t="s">
        <v>4363</v>
      </c>
      <c r="D6145" s="17" t="s">
        <v>16192</v>
      </c>
      <c r="E6145" s="826"/>
      <c r="F6145" s="800">
        <v>0</v>
      </c>
      <c r="G6145" s="819">
        <v>1</v>
      </c>
      <c r="H6145" s="774">
        <v>5</v>
      </c>
      <c r="I6145" s="819">
        <f t="shared" si="196"/>
        <v>1</v>
      </c>
      <c r="J6145" s="819">
        <f t="shared" si="197"/>
        <v>5</v>
      </c>
      <c r="K6145" s="941"/>
    </row>
    <row r="6146" spans="1:11" ht="25.5">
      <c r="A6146" s="15" t="s">
        <v>4755</v>
      </c>
      <c r="B6146" s="15" t="s">
        <v>2464</v>
      </c>
      <c r="C6146" s="768" t="s">
        <v>4736</v>
      </c>
      <c r="D6146" s="20" t="s">
        <v>17336</v>
      </c>
      <c r="E6146" s="826"/>
      <c r="F6146" s="800">
        <v>0</v>
      </c>
      <c r="G6146" s="819">
        <v>1</v>
      </c>
      <c r="H6146" s="774">
        <v>1</v>
      </c>
      <c r="I6146" s="819">
        <f t="shared" si="196"/>
        <v>1</v>
      </c>
      <c r="J6146" s="819">
        <f t="shared" si="197"/>
        <v>1</v>
      </c>
      <c r="K6146" s="941"/>
    </row>
    <row r="6147" spans="1:11">
      <c r="A6147" s="15" t="s">
        <v>4755</v>
      </c>
      <c r="B6147" s="15" t="s">
        <v>2464</v>
      </c>
      <c r="C6147" s="768" t="s">
        <v>4737</v>
      </c>
      <c r="D6147" s="20" t="s">
        <v>17337</v>
      </c>
      <c r="E6147" s="826">
        <v>1</v>
      </c>
      <c r="F6147" s="800">
        <v>1</v>
      </c>
      <c r="G6147" s="819"/>
      <c r="H6147" s="774">
        <v>1</v>
      </c>
      <c r="I6147" s="819">
        <f t="shared" si="196"/>
        <v>1</v>
      </c>
      <c r="J6147" s="819">
        <f t="shared" si="197"/>
        <v>2</v>
      </c>
      <c r="K6147" s="941"/>
    </row>
    <row r="6148" spans="1:11" ht="25.5">
      <c r="A6148" s="15" t="s">
        <v>4755</v>
      </c>
      <c r="B6148" s="15" t="s">
        <v>2464</v>
      </c>
      <c r="C6148" s="768" t="s">
        <v>4738</v>
      </c>
      <c r="D6148" s="20" t="s">
        <v>17338</v>
      </c>
      <c r="E6148" s="826">
        <v>2</v>
      </c>
      <c r="F6148" s="800">
        <v>0</v>
      </c>
      <c r="G6148" s="819"/>
      <c r="H6148" s="774">
        <v>1</v>
      </c>
      <c r="I6148" s="819">
        <f t="shared" si="196"/>
        <v>2</v>
      </c>
      <c r="J6148" s="819">
        <f t="shared" si="197"/>
        <v>1</v>
      </c>
      <c r="K6148" s="941"/>
    </row>
    <row r="6149" spans="1:11" ht="25.5">
      <c r="A6149" s="15" t="s">
        <v>4755</v>
      </c>
      <c r="B6149" s="15" t="s">
        <v>2464</v>
      </c>
      <c r="C6149" s="768" t="s">
        <v>2657</v>
      </c>
      <c r="D6149" s="20" t="s">
        <v>15515</v>
      </c>
      <c r="E6149" s="826"/>
      <c r="F6149" s="800">
        <v>0</v>
      </c>
      <c r="G6149" s="819">
        <v>95</v>
      </c>
      <c r="H6149" s="774">
        <v>60</v>
      </c>
      <c r="I6149" s="819">
        <f t="shared" si="196"/>
        <v>95</v>
      </c>
      <c r="J6149" s="819">
        <f t="shared" si="197"/>
        <v>60</v>
      </c>
      <c r="K6149" s="941"/>
    </row>
    <row r="6150" spans="1:11">
      <c r="A6150" s="15" t="s">
        <v>4755</v>
      </c>
      <c r="B6150" s="15" t="s">
        <v>2464</v>
      </c>
      <c r="C6150" s="768" t="s">
        <v>2659</v>
      </c>
      <c r="D6150" s="17" t="s">
        <v>15517</v>
      </c>
      <c r="E6150" s="826"/>
      <c r="F6150" s="800">
        <v>0</v>
      </c>
      <c r="G6150" s="819">
        <v>13</v>
      </c>
      <c r="H6150" s="774">
        <v>5</v>
      </c>
      <c r="I6150" s="819">
        <f t="shared" si="196"/>
        <v>13</v>
      </c>
      <c r="J6150" s="819">
        <f t="shared" si="197"/>
        <v>5</v>
      </c>
      <c r="K6150" s="941"/>
    </row>
    <row r="6151" spans="1:11">
      <c r="A6151" s="15" t="s">
        <v>4755</v>
      </c>
      <c r="B6151" s="15" t="s">
        <v>2464</v>
      </c>
      <c r="C6151" s="768" t="s">
        <v>4739</v>
      </c>
      <c r="D6151" s="20" t="s">
        <v>17339</v>
      </c>
      <c r="E6151" s="826"/>
      <c r="F6151" s="800">
        <v>1</v>
      </c>
      <c r="G6151" s="819">
        <v>239</v>
      </c>
      <c r="H6151" s="774">
        <v>225</v>
      </c>
      <c r="I6151" s="819">
        <f t="shared" si="196"/>
        <v>239</v>
      </c>
      <c r="J6151" s="819">
        <f t="shared" si="197"/>
        <v>226</v>
      </c>
      <c r="K6151" s="941"/>
    </row>
    <row r="6152" spans="1:11" ht="25.5">
      <c r="A6152" s="15" t="s">
        <v>4755</v>
      </c>
      <c r="B6152" s="15" t="s">
        <v>2464</v>
      </c>
      <c r="C6152" s="768" t="s">
        <v>4020</v>
      </c>
      <c r="D6152" s="20" t="s">
        <v>17205</v>
      </c>
      <c r="E6152" s="826"/>
      <c r="F6152" s="800">
        <v>0</v>
      </c>
      <c r="G6152" s="819"/>
      <c r="H6152" s="774">
        <v>1</v>
      </c>
      <c r="I6152" s="819">
        <f t="shared" si="196"/>
        <v>0</v>
      </c>
      <c r="J6152" s="819">
        <f t="shared" si="197"/>
        <v>1</v>
      </c>
      <c r="K6152" s="941"/>
    </row>
    <row r="6153" spans="1:11" ht="38.25">
      <c r="A6153" s="15" t="s">
        <v>4755</v>
      </c>
      <c r="B6153" s="15" t="s">
        <v>2464</v>
      </c>
      <c r="C6153" s="768" t="s">
        <v>4023</v>
      </c>
      <c r="D6153" s="20" t="s">
        <v>17208</v>
      </c>
      <c r="E6153" s="826"/>
      <c r="F6153" s="800">
        <v>1</v>
      </c>
      <c r="G6153" s="819">
        <v>45</v>
      </c>
      <c r="H6153" s="774">
        <v>25</v>
      </c>
      <c r="I6153" s="819">
        <f t="shared" si="196"/>
        <v>45</v>
      </c>
      <c r="J6153" s="819">
        <f t="shared" si="197"/>
        <v>26</v>
      </c>
      <c r="K6153" s="941"/>
    </row>
    <row r="6154" spans="1:11">
      <c r="A6154" s="15" t="s">
        <v>4755</v>
      </c>
      <c r="B6154" s="15" t="s">
        <v>2464</v>
      </c>
      <c r="C6154" s="768" t="s">
        <v>3896</v>
      </c>
      <c r="D6154" s="20" t="s">
        <v>3897</v>
      </c>
      <c r="E6154" s="826"/>
      <c r="F6154" s="800">
        <v>1</v>
      </c>
      <c r="G6154" s="819">
        <v>48</v>
      </c>
      <c r="H6154" s="774">
        <v>25</v>
      </c>
      <c r="I6154" s="819">
        <f t="shared" si="196"/>
        <v>48</v>
      </c>
      <c r="J6154" s="819">
        <f t="shared" si="197"/>
        <v>26</v>
      </c>
      <c r="K6154" s="941"/>
    </row>
    <row r="6155" spans="1:11">
      <c r="A6155" s="15" t="s">
        <v>4755</v>
      </c>
      <c r="B6155" s="15" t="s">
        <v>2464</v>
      </c>
      <c r="C6155" s="768" t="s">
        <v>3898</v>
      </c>
      <c r="D6155" s="20" t="s">
        <v>3899</v>
      </c>
      <c r="E6155" s="826"/>
      <c r="F6155" s="800">
        <v>1</v>
      </c>
      <c r="G6155" s="819">
        <v>49</v>
      </c>
      <c r="H6155" s="774">
        <v>25</v>
      </c>
      <c r="I6155" s="819">
        <f t="shared" si="196"/>
        <v>49</v>
      </c>
      <c r="J6155" s="819">
        <f t="shared" si="197"/>
        <v>26</v>
      </c>
      <c r="K6155" s="941"/>
    </row>
    <row r="6156" spans="1:11">
      <c r="A6156" s="15" t="s">
        <v>4755</v>
      </c>
      <c r="B6156" s="15" t="s">
        <v>2464</v>
      </c>
      <c r="C6156" s="768" t="s">
        <v>2995</v>
      </c>
      <c r="D6156" s="20" t="s">
        <v>2996</v>
      </c>
      <c r="E6156" s="826"/>
      <c r="F6156" s="800">
        <v>1</v>
      </c>
      <c r="G6156" s="819">
        <v>47</v>
      </c>
      <c r="H6156" s="774">
        <v>25</v>
      </c>
      <c r="I6156" s="819">
        <f t="shared" si="196"/>
        <v>47</v>
      </c>
      <c r="J6156" s="819">
        <f t="shared" si="197"/>
        <v>26</v>
      </c>
      <c r="K6156" s="941"/>
    </row>
    <row r="6157" spans="1:11">
      <c r="A6157" s="15" t="s">
        <v>4755</v>
      </c>
      <c r="B6157" s="15" t="s">
        <v>2464</v>
      </c>
      <c r="C6157" s="768" t="s">
        <v>4740</v>
      </c>
      <c r="D6157" s="20" t="s">
        <v>17340</v>
      </c>
      <c r="E6157" s="826"/>
      <c r="F6157" s="800">
        <v>1</v>
      </c>
      <c r="G6157" s="819">
        <v>1</v>
      </c>
      <c r="H6157" s="774">
        <v>5</v>
      </c>
      <c r="I6157" s="819">
        <f t="shared" si="196"/>
        <v>1</v>
      </c>
      <c r="J6157" s="819">
        <f t="shared" si="197"/>
        <v>6</v>
      </c>
      <c r="K6157" s="941"/>
    </row>
    <row r="6158" spans="1:11" ht="25.5">
      <c r="A6158" s="15" t="s">
        <v>4755</v>
      </c>
      <c r="B6158" s="15" t="s">
        <v>2464</v>
      </c>
      <c r="C6158" s="768" t="s">
        <v>4741</v>
      </c>
      <c r="D6158" s="20" t="s">
        <v>17341</v>
      </c>
      <c r="E6158" s="826"/>
      <c r="F6158" s="800">
        <v>1</v>
      </c>
      <c r="G6158" s="819"/>
      <c r="H6158" s="774">
        <v>2</v>
      </c>
      <c r="I6158" s="819">
        <f t="shared" si="196"/>
        <v>0</v>
      </c>
      <c r="J6158" s="819">
        <f t="shared" si="197"/>
        <v>3</v>
      </c>
      <c r="K6158" s="941"/>
    </row>
    <row r="6159" spans="1:11">
      <c r="A6159" s="15" t="s">
        <v>4755</v>
      </c>
      <c r="B6159" s="15" t="s">
        <v>2464</v>
      </c>
      <c r="C6159" s="768" t="s">
        <v>4742</v>
      </c>
      <c r="D6159" s="20" t="s">
        <v>4743</v>
      </c>
      <c r="E6159" s="826">
        <v>3295</v>
      </c>
      <c r="F6159" s="800">
        <v>1</v>
      </c>
      <c r="G6159" s="819">
        <v>1738</v>
      </c>
      <c r="H6159" s="774">
        <v>1</v>
      </c>
      <c r="I6159" s="819">
        <f t="shared" si="196"/>
        <v>5033</v>
      </c>
      <c r="J6159" s="819">
        <f t="shared" si="197"/>
        <v>2</v>
      </c>
      <c r="K6159" s="941"/>
    </row>
    <row r="6160" spans="1:11">
      <c r="A6160" s="15" t="s">
        <v>4755</v>
      </c>
      <c r="B6160" s="15" t="s">
        <v>2464</v>
      </c>
      <c r="C6160" s="768" t="s">
        <v>4744</v>
      </c>
      <c r="D6160" s="20" t="s">
        <v>4745</v>
      </c>
      <c r="E6160" s="826">
        <v>5774</v>
      </c>
      <c r="F6160" s="800">
        <v>1</v>
      </c>
      <c r="G6160" s="819">
        <v>3065</v>
      </c>
      <c r="H6160" s="774">
        <v>1</v>
      </c>
      <c r="I6160" s="819">
        <f t="shared" si="196"/>
        <v>8839</v>
      </c>
      <c r="J6160" s="819">
        <f t="shared" si="197"/>
        <v>2</v>
      </c>
      <c r="K6160" s="941"/>
    </row>
    <row r="6161" spans="1:11">
      <c r="A6161" s="15" t="s">
        <v>4755</v>
      </c>
      <c r="B6161" s="15" t="s">
        <v>2464</v>
      </c>
      <c r="C6161" s="768" t="s">
        <v>2943</v>
      </c>
      <c r="D6161" s="17" t="s">
        <v>2944</v>
      </c>
      <c r="E6161" s="826">
        <v>1715</v>
      </c>
      <c r="F6161" s="800">
        <v>1</v>
      </c>
      <c r="G6161" s="819">
        <v>590</v>
      </c>
      <c r="H6161" s="774">
        <v>1</v>
      </c>
      <c r="I6161" s="819">
        <f t="shared" si="196"/>
        <v>2305</v>
      </c>
      <c r="J6161" s="819">
        <f t="shared" si="197"/>
        <v>2</v>
      </c>
      <c r="K6161" s="941"/>
    </row>
    <row r="6162" spans="1:11">
      <c r="A6162" s="15" t="s">
        <v>4755</v>
      </c>
      <c r="B6162" s="15" t="s">
        <v>2464</v>
      </c>
      <c r="C6162" s="768" t="s">
        <v>4746</v>
      </c>
      <c r="D6162" s="20" t="s">
        <v>4747</v>
      </c>
      <c r="E6162" s="826">
        <v>1838</v>
      </c>
      <c r="F6162" s="800">
        <v>1</v>
      </c>
      <c r="G6162" s="819">
        <v>29</v>
      </c>
      <c r="H6162" s="774">
        <v>1</v>
      </c>
      <c r="I6162" s="819">
        <f t="shared" si="196"/>
        <v>1867</v>
      </c>
      <c r="J6162" s="819">
        <f t="shared" si="197"/>
        <v>2</v>
      </c>
      <c r="K6162" s="941"/>
    </row>
    <row r="6163" spans="1:11" ht="25.5">
      <c r="A6163" s="15" t="s">
        <v>4755</v>
      </c>
      <c r="B6163" s="15" t="s">
        <v>2464</v>
      </c>
      <c r="C6163" s="768" t="s">
        <v>2997</v>
      </c>
      <c r="D6163" s="20" t="s">
        <v>2998</v>
      </c>
      <c r="E6163" s="826"/>
      <c r="F6163" s="800">
        <v>0</v>
      </c>
      <c r="G6163" s="819">
        <v>951</v>
      </c>
      <c r="H6163" s="774">
        <v>250</v>
      </c>
      <c r="I6163" s="819">
        <f t="shared" si="196"/>
        <v>951</v>
      </c>
      <c r="J6163" s="819">
        <f t="shared" si="197"/>
        <v>250</v>
      </c>
      <c r="K6163" s="941"/>
    </row>
    <row r="6164" spans="1:11" ht="25.5">
      <c r="A6164" s="15" t="s">
        <v>4755</v>
      </c>
      <c r="B6164" s="15" t="s">
        <v>2464</v>
      </c>
      <c r="C6164" s="768" t="s">
        <v>3455</v>
      </c>
      <c r="D6164" s="20" t="s">
        <v>3456</v>
      </c>
      <c r="E6164" s="826">
        <v>11</v>
      </c>
      <c r="F6164" s="800">
        <v>20</v>
      </c>
      <c r="G6164" s="819">
        <v>4594</v>
      </c>
      <c r="H6164" s="774">
        <v>3850</v>
      </c>
      <c r="I6164" s="819">
        <f t="shared" si="196"/>
        <v>4605</v>
      </c>
      <c r="J6164" s="819">
        <f t="shared" si="197"/>
        <v>3870</v>
      </c>
      <c r="K6164" s="941"/>
    </row>
    <row r="6165" spans="1:11">
      <c r="A6165" s="15" t="s">
        <v>4755</v>
      </c>
      <c r="B6165" s="15" t="s">
        <v>2464</v>
      </c>
      <c r="C6165" s="768" t="s">
        <v>4065</v>
      </c>
      <c r="D6165" s="20" t="s">
        <v>5746</v>
      </c>
      <c r="E6165" s="826"/>
      <c r="F6165" s="800">
        <v>0</v>
      </c>
      <c r="G6165" s="819">
        <v>18102</v>
      </c>
      <c r="H6165" s="774">
        <v>16300</v>
      </c>
      <c r="I6165" s="819">
        <f t="shared" si="196"/>
        <v>18102</v>
      </c>
      <c r="J6165" s="819">
        <f t="shared" si="197"/>
        <v>16300</v>
      </c>
      <c r="K6165" s="941"/>
    </row>
    <row r="6166" spans="1:11" ht="25.5">
      <c r="A6166" s="15" t="s">
        <v>4755</v>
      </c>
      <c r="B6166" s="15" t="s">
        <v>2464</v>
      </c>
      <c r="C6166" s="768" t="s">
        <v>3034</v>
      </c>
      <c r="D6166" s="20" t="s">
        <v>3035</v>
      </c>
      <c r="E6166" s="826"/>
      <c r="F6166" s="800">
        <v>0</v>
      </c>
      <c r="G6166" s="819">
        <v>85</v>
      </c>
      <c r="H6166" s="774">
        <v>60</v>
      </c>
      <c r="I6166" s="819">
        <f t="shared" si="196"/>
        <v>85</v>
      </c>
      <c r="J6166" s="819">
        <f t="shared" si="197"/>
        <v>60</v>
      </c>
      <c r="K6166" s="941"/>
    </row>
    <row r="6167" spans="1:11" ht="25.5">
      <c r="A6167" s="15" t="s">
        <v>4755</v>
      </c>
      <c r="B6167" s="15" t="s">
        <v>2464</v>
      </c>
      <c r="C6167" s="768" t="s">
        <v>3042</v>
      </c>
      <c r="D6167" s="20" t="s">
        <v>3043</v>
      </c>
      <c r="E6167" s="826"/>
      <c r="F6167" s="800">
        <v>0</v>
      </c>
      <c r="G6167" s="819">
        <v>49</v>
      </c>
      <c r="H6167" s="774">
        <v>50</v>
      </c>
      <c r="I6167" s="819">
        <f t="shared" si="196"/>
        <v>49</v>
      </c>
      <c r="J6167" s="819">
        <f t="shared" si="197"/>
        <v>50</v>
      </c>
      <c r="K6167" s="941"/>
    </row>
    <row r="6168" spans="1:11" ht="38.25">
      <c r="A6168" s="15" t="s">
        <v>4755</v>
      </c>
      <c r="B6168" s="15" t="s">
        <v>2464</v>
      </c>
      <c r="C6168" s="768" t="s">
        <v>4749</v>
      </c>
      <c r="D6168" s="20" t="s">
        <v>17342</v>
      </c>
      <c r="E6168" s="826"/>
      <c r="F6168" s="800">
        <v>0</v>
      </c>
      <c r="G6168" s="819">
        <v>55</v>
      </c>
      <c r="H6168" s="774">
        <v>10</v>
      </c>
      <c r="I6168" s="819">
        <f t="shared" si="196"/>
        <v>55</v>
      </c>
      <c r="J6168" s="819">
        <f t="shared" si="197"/>
        <v>10</v>
      </c>
      <c r="K6168" s="941"/>
    </row>
    <row r="6169" spans="1:11" ht="38.25">
      <c r="A6169" s="15" t="s">
        <v>4755</v>
      </c>
      <c r="B6169" s="15" t="s">
        <v>2464</v>
      </c>
      <c r="C6169" s="768" t="s">
        <v>4750</v>
      </c>
      <c r="D6169" s="20" t="s">
        <v>17343</v>
      </c>
      <c r="E6169" s="826"/>
      <c r="F6169" s="800">
        <v>0</v>
      </c>
      <c r="G6169" s="819">
        <v>51</v>
      </c>
      <c r="H6169" s="774">
        <v>45</v>
      </c>
      <c r="I6169" s="819">
        <f t="shared" si="196"/>
        <v>51</v>
      </c>
      <c r="J6169" s="819">
        <f t="shared" si="197"/>
        <v>45</v>
      </c>
      <c r="K6169" s="941"/>
    </row>
    <row r="6170" spans="1:11" ht="25.5">
      <c r="A6170" s="15" t="s">
        <v>4755</v>
      </c>
      <c r="B6170" s="15" t="s">
        <v>2464</v>
      </c>
      <c r="C6170" s="768" t="s">
        <v>4661</v>
      </c>
      <c r="D6170" s="20" t="s">
        <v>4851</v>
      </c>
      <c r="E6170" s="826"/>
      <c r="F6170" s="800">
        <v>0</v>
      </c>
      <c r="G6170" s="819"/>
      <c r="H6170" s="774">
        <v>1</v>
      </c>
      <c r="I6170" s="819">
        <f t="shared" si="196"/>
        <v>0</v>
      </c>
      <c r="J6170" s="819">
        <f t="shared" si="197"/>
        <v>1</v>
      </c>
      <c r="K6170" s="941"/>
    </row>
    <row r="6171" spans="1:11">
      <c r="A6171" s="15" t="s">
        <v>4755</v>
      </c>
      <c r="B6171" s="15" t="s">
        <v>2464</v>
      </c>
      <c r="C6171" s="768" t="s">
        <v>3910</v>
      </c>
      <c r="D6171" s="20" t="s">
        <v>17147</v>
      </c>
      <c r="E6171" s="826"/>
      <c r="F6171" s="800">
        <v>1</v>
      </c>
      <c r="G6171" s="819"/>
      <c r="H6171" s="774">
        <v>1</v>
      </c>
      <c r="I6171" s="819">
        <f t="shared" si="196"/>
        <v>0</v>
      </c>
      <c r="J6171" s="819">
        <f t="shared" si="197"/>
        <v>2</v>
      </c>
      <c r="K6171" s="941"/>
    </row>
    <row r="6172" spans="1:11" ht="25.5">
      <c r="A6172" s="15" t="s">
        <v>4755</v>
      </c>
      <c r="B6172" s="15" t="s">
        <v>2464</v>
      </c>
      <c r="C6172" s="768" t="s">
        <v>3911</v>
      </c>
      <c r="D6172" s="20" t="s">
        <v>17148</v>
      </c>
      <c r="E6172" s="826"/>
      <c r="F6172" s="800">
        <v>0</v>
      </c>
      <c r="G6172" s="819"/>
      <c r="H6172" s="774">
        <v>1</v>
      </c>
      <c r="I6172" s="819">
        <f t="shared" si="196"/>
        <v>0</v>
      </c>
      <c r="J6172" s="819">
        <f t="shared" si="197"/>
        <v>1</v>
      </c>
      <c r="K6172" s="941"/>
    </row>
    <row r="6173" spans="1:11">
      <c r="A6173" s="15" t="s">
        <v>4755</v>
      </c>
      <c r="B6173" s="15" t="s">
        <v>2464</v>
      </c>
      <c r="C6173" s="768" t="s">
        <v>4751</v>
      </c>
      <c r="D6173" s="20" t="s">
        <v>17344</v>
      </c>
      <c r="E6173" s="826">
        <v>205</v>
      </c>
      <c r="F6173" s="800">
        <v>270</v>
      </c>
      <c r="G6173" s="819">
        <v>23</v>
      </c>
      <c r="H6173" s="774">
        <v>20</v>
      </c>
      <c r="I6173" s="819">
        <f t="shared" si="196"/>
        <v>228</v>
      </c>
      <c r="J6173" s="819">
        <f t="shared" si="197"/>
        <v>290</v>
      </c>
      <c r="K6173" s="941"/>
    </row>
    <row r="6174" spans="1:11" ht="25.5">
      <c r="A6174" s="15" t="s">
        <v>4755</v>
      </c>
      <c r="B6174" s="15" t="s">
        <v>2464</v>
      </c>
      <c r="C6174" s="768" t="s">
        <v>3994</v>
      </c>
      <c r="D6174" s="20" t="s">
        <v>17192</v>
      </c>
      <c r="E6174" s="826"/>
      <c r="F6174" s="800">
        <v>1</v>
      </c>
      <c r="G6174" s="819"/>
      <c r="H6174" s="774">
        <v>1</v>
      </c>
      <c r="I6174" s="819">
        <f t="shared" si="196"/>
        <v>0</v>
      </c>
      <c r="J6174" s="819">
        <f t="shared" si="197"/>
        <v>2</v>
      </c>
      <c r="K6174" s="941"/>
    </row>
    <row r="6175" spans="1:11">
      <c r="A6175" s="15" t="s">
        <v>4755</v>
      </c>
      <c r="B6175" s="15" t="s">
        <v>2464</v>
      </c>
      <c r="C6175" s="768" t="s">
        <v>4752</v>
      </c>
      <c r="D6175" s="20" t="s">
        <v>17345</v>
      </c>
      <c r="E6175" s="826">
        <v>329</v>
      </c>
      <c r="F6175" s="800">
        <v>40</v>
      </c>
      <c r="G6175" s="819">
        <v>95</v>
      </c>
      <c r="H6175" s="774">
        <v>20</v>
      </c>
      <c r="I6175" s="819">
        <f t="shared" si="196"/>
        <v>424</v>
      </c>
      <c r="J6175" s="819">
        <f t="shared" si="197"/>
        <v>60</v>
      </c>
      <c r="K6175" s="941"/>
    </row>
    <row r="6176" spans="1:11" ht="25.5">
      <c r="A6176" s="15" t="s">
        <v>4755</v>
      </c>
      <c r="B6176" s="15" t="s">
        <v>2464</v>
      </c>
      <c r="C6176" s="768" t="s">
        <v>4753</v>
      </c>
      <c r="D6176" s="20" t="s">
        <v>4754</v>
      </c>
      <c r="E6176" s="826"/>
      <c r="F6176" s="800">
        <v>1</v>
      </c>
      <c r="G6176" s="819"/>
      <c r="H6176" s="774">
        <v>1</v>
      </c>
      <c r="I6176" s="819">
        <f t="shared" si="196"/>
        <v>0</v>
      </c>
      <c r="J6176" s="819">
        <f t="shared" si="197"/>
        <v>2</v>
      </c>
      <c r="K6176" s="941"/>
    </row>
    <row r="6177" spans="1:11">
      <c r="A6177" s="15" t="s">
        <v>4755</v>
      </c>
      <c r="B6177" s="15" t="s">
        <v>2624</v>
      </c>
      <c r="C6177" s="768" t="s">
        <v>6304</v>
      </c>
      <c r="D6177" s="20" t="s">
        <v>17346</v>
      </c>
      <c r="E6177" s="826"/>
      <c r="F6177" s="800">
        <v>1</v>
      </c>
      <c r="G6177" s="819"/>
      <c r="H6177" s="774">
        <v>0</v>
      </c>
      <c r="I6177" s="819">
        <f t="shared" si="196"/>
        <v>0</v>
      </c>
      <c r="J6177" s="819">
        <f t="shared" si="197"/>
        <v>1</v>
      </c>
      <c r="K6177" s="941"/>
    </row>
    <row r="6178" spans="1:11">
      <c r="A6178" s="15" t="s">
        <v>4755</v>
      </c>
      <c r="B6178" s="15" t="s">
        <v>2624</v>
      </c>
      <c r="C6178" s="768" t="s">
        <v>153</v>
      </c>
      <c r="D6178" s="20" t="s">
        <v>17347</v>
      </c>
      <c r="E6178" s="826"/>
      <c r="F6178" s="800">
        <v>1</v>
      </c>
      <c r="G6178" s="819"/>
      <c r="H6178" s="774">
        <v>1</v>
      </c>
      <c r="I6178" s="819">
        <f t="shared" ref="I6178:I6232" si="198">E6178+G6178</f>
        <v>0</v>
      </c>
      <c r="J6178" s="819">
        <f t="shared" ref="J6178:J6232" si="199">F6178+H6178</f>
        <v>2</v>
      </c>
      <c r="K6178" s="941"/>
    </row>
    <row r="6179" spans="1:11">
      <c r="A6179" s="15" t="s">
        <v>4755</v>
      </c>
      <c r="B6179" s="15" t="s">
        <v>2624</v>
      </c>
      <c r="C6179" s="768" t="s">
        <v>4756</v>
      </c>
      <c r="D6179" s="20" t="s">
        <v>4757</v>
      </c>
      <c r="E6179" s="826"/>
      <c r="F6179" s="800">
        <v>1</v>
      </c>
      <c r="G6179" s="819"/>
      <c r="H6179" s="774">
        <v>1</v>
      </c>
      <c r="I6179" s="819">
        <f t="shared" si="198"/>
        <v>0</v>
      </c>
      <c r="J6179" s="819">
        <f t="shared" si="199"/>
        <v>2</v>
      </c>
      <c r="K6179" s="941"/>
    </row>
    <row r="6180" spans="1:11">
      <c r="A6180" s="15" t="s">
        <v>4755</v>
      </c>
      <c r="B6180" s="15" t="s">
        <v>2624</v>
      </c>
      <c r="C6180" s="768" t="s">
        <v>4758</v>
      </c>
      <c r="D6180" s="20" t="s">
        <v>4759</v>
      </c>
      <c r="E6180" s="826"/>
      <c r="F6180" s="800">
        <v>1</v>
      </c>
      <c r="G6180" s="819"/>
      <c r="H6180" s="774">
        <v>1</v>
      </c>
      <c r="I6180" s="819">
        <f t="shared" si="198"/>
        <v>0</v>
      </c>
      <c r="J6180" s="819">
        <f t="shared" si="199"/>
        <v>2</v>
      </c>
      <c r="K6180" s="941"/>
    </row>
    <row r="6181" spans="1:11">
      <c r="A6181" s="15" t="s">
        <v>4755</v>
      </c>
      <c r="B6181" s="15" t="s">
        <v>2624</v>
      </c>
      <c r="C6181" s="768" t="s">
        <v>156</v>
      </c>
      <c r="D6181" s="20" t="s">
        <v>17348</v>
      </c>
      <c r="E6181" s="826"/>
      <c r="F6181" s="800">
        <v>1</v>
      </c>
      <c r="G6181" s="819"/>
      <c r="H6181" s="774">
        <v>1</v>
      </c>
      <c r="I6181" s="819">
        <f t="shared" si="198"/>
        <v>0</v>
      </c>
      <c r="J6181" s="819">
        <f t="shared" si="199"/>
        <v>2</v>
      </c>
      <c r="K6181" s="941"/>
    </row>
    <row r="6182" spans="1:11">
      <c r="A6182" s="15" t="s">
        <v>4755</v>
      </c>
      <c r="B6182" s="15" t="s">
        <v>2624</v>
      </c>
      <c r="C6182" s="768" t="s">
        <v>4760</v>
      </c>
      <c r="D6182" s="20" t="s">
        <v>4759</v>
      </c>
      <c r="E6182" s="826"/>
      <c r="F6182" s="800">
        <v>1</v>
      </c>
      <c r="G6182" s="819"/>
      <c r="H6182" s="774">
        <v>1</v>
      </c>
      <c r="I6182" s="819">
        <f t="shared" si="198"/>
        <v>0</v>
      </c>
      <c r="J6182" s="819">
        <f t="shared" si="199"/>
        <v>2</v>
      </c>
      <c r="K6182" s="941"/>
    </row>
    <row r="6183" spans="1:11">
      <c r="A6183" s="15" t="s">
        <v>4755</v>
      </c>
      <c r="B6183" s="15" t="s">
        <v>2624</v>
      </c>
      <c r="C6183" s="768" t="s">
        <v>2964</v>
      </c>
      <c r="D6183" s="20" t="s">
        <v>2965</v>
      </c>
      <c r="E6183" s="826"/>
      <c r="F6183" s="800">
        <v>1</v>
      </c>
      <c r="G6183" s="819"/>
      <c r="H6183" s="774">
        <v>1</v>
      </c>
      <c r="I6183" s="819">
        <f t="shared" si="198"/>
        <v>0</v>
      </c>
      <c r="J6183" s="819">
        <f t="shared" si="199"/>
        <v>2</v>
      </c>
      <c r="K6183" s="941"/>
    </row>
    <row r="6184" spans="1:11">
      <c r="A6184" s="15" t="s">
        <v>4755</v>
      </c>
      <c r="B6184" s="15" t="s">
        <v>2624</v>
      </c>
      <c r="C6184" s="768" t="s">
        <v>2966</v>
      </c>
      <c r="D6184" s="20" t="s">
        <v>16969</v>
      </c>
      <c r="E6184" s="826"/>
      <c r="F6184" s="800">
        <v>0</v>
      </c>
      <c r="G6184" s="819">
        <v>8</v>
      </c>
      <c r="H6184" s="774">
        <v>20</v>
      </c>
      <c r="I6184" s="819">
        <f t="shared" si="198"/>
        <v>8</v>
      </c>
      <c r="J6184" s="819">
        <f t="shared" si="199"/>
        <v>20</v>
      </c>
      <c r="K6184" s="941"/>
    </row>
    <row r="6185" spans="1:11">
      <c r="A6185" s="15" t="s">
        <v>4755</v>
      </c>
      <c r="B6185" s="15" t="s">
        <v>2624</v>
      </c>
      <c r="C6185" s="768" t="s">
        <v>3448</v>
      </c>
      <c r="D6185" s="20" t="s">
        <v>16808</v>
      </c>
      <c r="E6185" s="826"/>
      <c r="F6185" s="800">
        <v>1</v>
      </c>
      <c r="G6185" s="819"/>
      <c r="H6185" s="774">
        <v>1</v>
      </c>
      <c r="I6185" s="819">
        <f t="shared" si="198"/>
        <v>0</v>
      </c>
      <c r="J6185" s="819">
        <f t="shared" si="199"/>
        <v>2</v>
      </c>
      <c r="K6185" s="941"/>
    </row>
    <row r="6186" spans="1:11">
      <c r="A6186" s="15" t="s">
        <v>4755</v>
      </c>
      <c r="B6186" s="15" t="s">
        <v>2624</v>
      </c>
      <c r="C6186" s="768" t="s">
        <v>2476</v>
      </c>
      <c r="D6186" s="20" t="s">
        <v>16809</v>
      </c>
      <c r="E6186" s="826"/>
      <c r="F6186" s="800">
        <v>0</v>
      </c>
      <c r="G6186" s="819">
        <v>391</v>
      </c>
      <c r="H6186" s="774">
        <v>400</v>
      </c>
      <c r="I6186" s="819">
        <f t="shared" si="198"/>
        <v>391</v>
      </c>
      <c r="J6186" s="819">
        <f t="shared" si="199"/>
        <v>400</v>
      </c>
      <c r="K6186" s="941"/>
    </row>
    <row r="6187" spans="1:11">
      <c r="A6187" s="15" t="s">
        <v>4755</v>
      </c>
      <c r="B6187" s="15" t="s">
        <v>2624</v>
      </c>
      <c r="C6187" s="768" t="s">
        <v>2477</v>
      </c>
      <c r="D6187" s="20" t="s">
        <v>16810</v>
      </c>
      <c r="E6187" s="826"/>
      <c r="F6187" s="800">
        <v>0</v>
      </c>
      <c r="G6187" s="819">
        <v>410</v>
      </c>
      <c r="H6187" s="774">
        <v>300</v>
      </c>
      <c r="I6187" s="819">
        <f t="shared" si="198"/>
        <v>410</v>
      </c>
      <c r="J6187" s="819">
        <f t="shared" si="199"/>
        <v>300</v>
      </c>
      <c r="K6187" s="941"/>
    </row>
    <row r="6188" spans="1:11">
      <c r="A6188" s="15" t="s">
        <v>4755</v>
      </c>
      <c r="B6188" s="15" t="s">
        <v>2624</v>
      </c>
      <c r="C6188" s="768" t="s">
        <v>2479</v>
      </c>
      <c r="D6188" s="20" t="s">
        <v>16812</v>
      </c>
      <c r="E6188" s="826"/>
      <c r="F6188" s="800">
        <v>1</v>
      </c>
      <c r="G6188" s="819">
        <v>2</v>
      </c>
      <c r="H6188" s="774">
        <v>1</v>
      </c>
      <c r="I6188" s="819">
        <f t="shared" si="198"/>
        <v>2</v>
      </c>
      <c r="J6188" s="819">
        <f t="shared" si="199"/>
        <v>2</v>
      </c>
      <c r="K6188" s="941"/>
    </row>
    <row r="6189" spans="1:11" ht="25.5">
      <c r="A6189" s="15" t="s">
        <v>4755</v>
      </c>
      <c r="B6189" s="15" t="s">
        <v>2624</v>
      </c>
      <c r="C6189" s="768" t="s">
        <v>4761</v>
      </c>
      <c r="D6189" s="20" t="s">
        <v>4762</v>
      </c>
      <c r="E6189" s="826"/>
      <c r="F6189" s="800">
        <v>0</v>
      </c>
      <c r="G6189" s="819">
        <v>5</v>
      </c>
      <c r="H6189" s="774">
        <v>10</v>
      </c>
      <c r="I6189" s="819">
        <f t="shared" si="198"/>
        <v>5</v>
      </c>
      <c r="J6189" s="819">
        <f t="shared" si="199"/>
        <v>10</v>
      </c>
      <c r="K6189" s="941"/>
    </row>
    <row r="6190" spans="1:11" ht="25.5">
      <c r="A6190" s="15" t="s">
        <v>4755</v>
      </c>
      <c r="B6190" s="15" t="s">
        <v>2624</v>
      </c>
      <c r="C6190" s="768" t="s">
        <v>4763</v>
      </c>
      <c r="D6190" s="20" t="s">
        <v>17349</v>
      </c>
      <c r="E6190" s="826"/>
      <c r="F6190" s="800">
        <v>1</v>
      </c>
      <c r="G6190" s="819"/>
      <c r="H6190" s="774">
        <v>1</v>
      </c>
      <c r="I6190" s="819">
        <f t="shared" si="198"/>
        <v>0</v>
      </c>
      <c r="J6190" s="819">
        <f t="shared" si="199"/>
        <v>2</v>
      </c>
      <c r="K6190" s="941"/>
    </row>
    <row r="6191" spans="1:11" ht="25.5">
      <c r="A6191" s="15" t="s">
        <v>4755</v>
      </c>
      <c r="B6191" s="15" t="s">
        <v>2624</v>
      </c>
      <c r="C6191" s="768" t="s">
        <v>4276</v>
      </c>
      <c r="D6191" s="20" t="s">
        <v>17255</v>
      </c>
      <c r="E6191" s="826"/>
      <c r="F6191" s="800">
        <v>0</v>
      </c>
      <c r="G6191" s="819">
        <v>1306</v>
      </c>
      <c r="H6191" s="774">
        <v>1690</v>
      </c>
      <c r="I6191" s="819">
        <f t="shared" si="198"/>
        <v>1306</v>
      </c>
      <c r="J6191" s="819">
        <f t="shared" si="199"/>
        <v>1690</v>
      </c>
      <c r="K6191" s="941"/>
    </row>
    <row r="6192" spans="1:11" ht="25.5">
      <c r="A6192" s="15" t="s">
        <v>4755</v>
      </c>
      <c r="B6192" s="15" t="s">
        <v>2624</v>
      </c>
      <c r="C6192" s="768" t="s">
        <v>2752</v>
      </c>
      <c r="D6192" s="20" t="s">
        <v>16800</v>
      </c>
      <c r="E6192" s="826"/>
      <c r="F6192" s="800">
        <v>0</v>
      </c>
      <c r="G6192" s="819">
        <v>2202</v>
      </c>
      <c r="H6192" s="774">
        <v>1000</v>
      </c>
      <c r="I6192" s="819">
        <f t="shared" si="198"/>
        <v>2202</v>
      </c>
      <c r="J6192" s="819">
        <f t="shared" si="199"/>
        <v>1000</v>
      </c>
      <c r="K6192" s="941"/>
    </row>
    <row r="6193" spans="1:11" ht="25.5">
      <c r="A6193" s="15" t="s">
        <v>4755</v>
      </c>
      <c r="B6193" s="15" t="s">
        <v>2624</v>
      </c>
      <c r="C6193" s="768" t="s">
        <v>2496</v>
      </c>
      <c r="D6193" s="20" t="s">
        <v>16825</v>
      </c>
      <c r="E6193" s="826"/>
      <c r="F6193" s="800">
        <v>0</v>
      </c>
      <c r="G6193" s="819"/>
      <c r="H6193" s="774">
        <v>1</v>
      </c>
      <c r="I6193" s="819">
        <f t="shared" si="198"/>
        <v>0</v>
      </c>
      <c r="J6193" s="819">
        <f t="shared" si="199"/>
        <v>1</v>
      </c>
      <c r="K6193" s="941"/>
    </row>
    <row r="6194" spans="1:11">
      <c r="A6194" s="15" t="s">
        <v>4755</v>
      </c>
      <c r="B6194" s="15" t="s">
        <v>2624</v>
      </c>
      <c r="C6194" s="768" t="s">
        <v>3330</v>
      </c>
      <c r="D6194" s="20" t="s">
        <v>4764</v>
      </c>
      <c r="E6194" s="826"/>
      <c r="F6194" s="800">
        <v>1</v>
      </c>
      <c r="G6194" s="819">
        <v>6156</v>
      </c>
      <c r="H6194" s="774">
        <v>5600</v>
      </c>
      <c r="I6194" s="819">
        <f t="shared" si="198"/>
        <v>6156</v>
      </c>
      <c r="J6194" s="819">
        <f t="shared" si="199"/>
        <v>5601</v>
      </c>
      <c r="K6194" s="941"/>
    </row>
    <row r="6195" spans="1:11" ht="25.5">
      <c r="A6195" s="15" t="s">
        <v>4755</v>
      </c>
      <c r="B6195" s="15" t="s">
        <v>2624</v>
      </c>
      <c r="C6195" s="768" t="s">
        <v>3029</v>
      </c>
      <c r="D6195" s="20" t="s">
        <v>3030</v>
      </c>
      <c r="E6195" s="826">
        <v>75</v>
      </c>
      <c r="F6195" s="800">
        <v>190</v>
      </c>
      <c r="G6195" s="819">
        <v>5220</v>
      </c>
      <c r="H6195" s="774">
        <v>6800</v>
      </c>
      <c r="I6195" s="819">
        <f t="shared" si="198"/>
        <v>5295</v>
      </c>
      <c r="J6195" s="819">
        <f t="shared" si="199"/>
        <v>6990</v>
      </c>
      <c r="K6195" s="941"/>
    </row>
    <row r="6196" spans="1:11" ht="25.5">
      <c r="A6196" s="15" t="s">
        <v>4755</v>
      </c>
      <c r="B6196" s="15" t="s">
        <v>2624</v>
      </c>
      <c r="C6196" s="768" t="s">
        <v>2498</v>
      </c>
      <c r="D6196" s="20" t="s">
        <v>16827</v>
      </c>
      <c r="E6196" s="826">
        <v>13</v>
      </c>
      <c r="F6196" s="800">
        <v>10</v>
      </c>
      <c r="G6196" s="819">
        <v>5099</v>
      </c>
      <c r="H6196" s="774">
        <v>5060</v>
      </c>
      <c r="I6196" s="819">
        <f t="shared" si="198"/>
        <v>5112</v>
      </c>
      <c r="J6196" s="819">
        <f t="shared" si="199"/>
        <v>5070</v>
      </c>
      <c r="K6196" s="941"/>
    </row>
    <row r="6197" spans="1:11">
      <c r="A6197" s="15" t="s">
        <v>4755</v>
      </c>
      <c r="B6197" s="15" t="s">
        <v>2624</v>
      </c>
      <c r="C6197" s="768" t="s">
        <v>2755</v>
      </c>
      <c r="D6197" s="20" t="s">
        <v>3031</v>
      </c>
      <c r="E6197" s="826"/>
      <c r="F6197" s="800">
        <v>2</v>
      </c>
      <c r="G6197" s="819">
        <v>25</v>
      </c>
      <c r="H6197" s="774">
        <v>60</v>
      </c>
      <c r="I6197" s="819">
        <f t="shared" si="198"/>
        <v>25</v>
      </c>
      <c r="J6197" s="819">
        <f t="shared" si="199"/>
        <v>62</v>
      </c>
      <c r="K6197" s="941"/>
    </row>
    <row r="6198" spans="1:11">
      <c r="A6198" s="15" t="s">
        <v>4755</v>
      </c>
      <c r="B6198" s="15" t="s">
        <v>2624</v>
      </c>
      <c r="C6198" s="768" t="s">
        <v>4765</v>
      </c>
      <c r="D6198" s="20" t="s">
        <v>17350</v>
      </c>
      <c r="E6198" s="826"/>
      <c r="F6198" s="800">
        <v>0</v>
      </c>
      <c r="G6198" s="819">
        <v>13</v>
      </c>
      <c r="H6198" s="774">
        <v>10</v>
      </c>
      <c r="I6198" s="819">
        <f t="shared" si="198"/>
        <v>13</v>
      </c>
      <c r="J6198" s="819">
        <f t="shared" si="199"/>
        <v>10</v>
      </c>
      <c r="K6198" s="941"/>
    </row>
    <row r="6199" spans="1:11" ht="25.5">
      <c r="A6199" s="15" t="s">
        <v>4755</v>
      </c>
      <c r="B6199" s="15" t="s">
        <v>2624</v>
      </c>
      <c r="C6199" s="768" t="s">
        <v>2500</v>
      </c>
      <c r="D6199" s="20" t="s">
        <v>16829</v>
      </c>
      <c r="E6199" s="826"/>
      <c r="F6199" s="800">
        <v>0</v>
      </c>
      <c r="G6199" s="819">
        <v>162</v>
      </c>
      <c r="H6199" s="774">
        <v>85</v>
      </c>
      <c r="I6199" s="819">
        <f t="shared" si="198"/>
        <v>162</v>
      </c>
      <c r="J6199" s="819">
        <f t="shared" si="199"/>
        <v>85</v>
      </c>
      <c r="K6199" s="941"/>
    </row>
    <row r="6200" spans="1:11" ht="25.5">
      <c r="A6200" s="15" t="s">
        <v>4755</v>
      </c>
      <c r="B6200" s="15" t="s">
        <v>2624</v>
      </c>
      <c r="C6200" s="768" t="s">
        <v>2503</v>
      </c>
      <c r="D6200" s="20" t="s">
        <v>16832</v>
      </c>
      <c r="E6200" s="826"/>
      <c r="F6200" s="800">
        <v>0</v>
      </c>
      <c r="G6200" s="819">
        <v>16</v>
      </c>
      <c r="H6200" s="774">
        <v>120</v>
      </c>
      <c r="I6200" s="819">
        <f t="shared" si="198"/>
        <v>16</v>
      </c>
      <c r="J6200" s="819">
        <f t="shared" si="199"/>
        <v>120</v>
      </c>
      <c r="K6200" s="941"/>
    </row>
    <row r="6201" spans="1:11">
      <c r="A6201" s="15" t="s">
        <v>4755</v>
      </c>
      <c r="B6201" s="15" t="s">
        <v>2624</v>
      </c>
      <c r="C6201" s="768" t="s">
        <v>2504</v>
      </c>
      <c r="D6201" s="20" t="s">
        <v>16833</v>
      </c>
      <c r="E6201" s="826"/>
      <c r="F6201" s="800">
        <v>0</v>
      </c>
      <c r="G6201" s="819">
        <v>344</v>
      </c>
      <c r="H6201" s="774">
        <v>330</v>
      </c>
      <c r="I6201" s="819">
        <f t="shared" si="198"/>
        <v>344</v>
      </c>
      <c r="J6201" s="819">
        <f t="shared" si="199"/>
        <v>330</v>
      </c>
      <c r="K6201" s="941"/>
    </row>
    <row r="6202" spans="1:11">
      <c r="A6202" s="15" t="s">
        <v>4755</v>
      </c>
      <c r="B6202" s="15" t="s">
        <v>2624</v>
      </c>
      <c r="C6202" s="768" t="s">
        <v>4675</v>
      </c>
      <c r="D6202" s="20" t="s">
        <v>17294</v>
      </c>
      <c r="E6202" s="826"/>
      <c r="F6202" s="800">
        <v>0</v>
      </c>
      <c r="G6202" s="819"/>
      <c r="H6202" s="774">
        <v>1</v>
      </c>
      <c r="I6202" s="819">
        <f t="shared" si="198"/>
        <v>0</v>
      </c>
      <c r="J6202" s="819">
        <f t="shared" si="199"/>
        <v>1</v>
      </c>
      <c r="K6202" s="941"/>
    </row>
    <row r="6203" spans="1:11" ht="25.5">
      <c r="A6203" s="15" t="s">
        <v>4755</v>
      </c>
      <c r="B6203" s="15" t="s">
        <v>2624</v>
      </c>
      <c r="C6203" s="768" t="s">
        <v>4766</v>
      </c>
      <c r="D6203" s="20" t="s">
        <v>17351</v>
      </c>
      <c r="E6203" s="826"/>
      <c r="F6203" s="800">
        <v>1</v>
      </c>
      <c r="G6203" s="819"/>
      <c r="H6203" s="774">
        <v>450</v>
      </c>
      <c r="I6203" s="819">
        <f t="shared" si="198"/>
        <v>0</v>
      </c>
      <c r="J6203" s="819">
        <f t="shared" si="199"/>
        <v>451</v>
      </c>
      <c r="K6203" s="941"/>
    </row>
    <row r="6204" spans="1:11" ht="25.5">
      <c r="A6204" s="15" t="s">
        <v>4755</v>
      </c>
      <c r="B6204" s="15" t="s">
        <v>2624</v>
      </c>
      <c r="C6204" s="768" t="s">
        <v>4301</v>
      </c>
      <c r="D6204" s="20" t="s">
        <v>4302</v>
      </c>
      <c r="E6204" s="826"/>
      <c r="F6204" s="800">
        <v>1</v>
      </c>
      <c r="G6204" s="819">
        <v>3161</v>
      </c>
      <c r="H6204" s="774">
        <v>1</v>
      </c>
      <c r="I6204" s="819">
        <f t="shared" si="198"/>
        <v>3161</v>
      </c>
      <c r="J6204" s="819">
        <f t="shared" si="199"/>
        <v>2</v>
      </c>
      <c r="K6204" s="941"/>
    </row>
    <row r="6205" spans="1:11">
      <c r="A6205" s="15" t="s">
        <v>4755</v>
      </c>
      <c r="B6205" s="15" t="s">
        <v>2624</v>
      </c>
      <c r="C6205" s="768" t="s">
        <v>3450</v>
      </c>
      <c r="D6205" s="20" t="s">
        <v>3451</v>
      </c>
      <c r="E6205" s="826"/>
      <c r="F6205" s="800">
        <v>1</v>
      </c>
      <c r="G6205" s="819">
        <v>2</v>
      </c>
      <c r="H6205" s="774">
        <v>1</v>
      </c>
      <c r="I6205" s="819">
        <f t="shared" si="198"/>
        <v>2</v>
      </c>
      <c r="J6205" s="819">
        <f t="shared" si="199"/>
        <v>2</v>
      </c>
      <c r="K6205" s="941"/>
    </row>
    <row r="6206" spans="1:11">
      <c r="A6206" s="15" t="s">
        <v>4755</v>
      </c>
      <c r="B6206" s="15" t="s">
        <v>2624</v>
      </c>
      <c r="C6206" s="768" t="s">
        <v>4290</v>
      </c>
      <c r="D6206" s="20" t="s">
        <v>4291</v>
      </c>
      <c r="E6206" s="826"/>
      <c r="F6206" s="800">
        <v>1</v>
      </c>
      <c r="G6206" s="819">
        <v>2277</v>
      </c>
      <c r="H6206" s="774">
        <v>1</v>
      </c>
      <c r="I6206" s="819">
        <f t="shared" si="198"/>
        <v>2277</v>
      </c>
      <c r="J6206" s="819">
        <f t="shared" si="199"/>
        <v>2</v>
      </c>
      <c r="K6206" s="941"/>
    </row>
    <row r="6207" spans="1:11" ht="25.5">
      <c r="A6207" s="15" t="s">
        <v>4755</v>
      </c>
      <c r="B6207" s="15" t="s">
        <v>2624</v>
      </c>
      <c r="C6207" s="768" t="s">
        <v>4261</v>
      </c>
      <c r="D6207" s="20" t="s">
        <v>17242</v>
      </c>
      <c r="E6207" s="826"/>
      <c r="F6207" s="800">
        <v>1</v>
      </c>
      <c r="G6207" s="819">
        <v>1182</v>
      </c>
      <c r="H6207" s="774">
        <v>1</v>
      </c>
      <c r="I6207" s="819">
        <f t="shared" si="198"/>
        <v>1182</v>
      </c>
      <c r="J6207" s="819">
        <f t="shared" si="199"/>
        <v>2</v>
      </c>
      <c r="K6207" s="941"/>
    </row>
    <row r="6208" spans="1:11" ht="25.5">
      <c r="A6208" s="15" t="s">
        <v>4755</v>
      </c>
      <c r="B6208" s="15" t="s">
        <v>2624</v>
      </c>
      <c r="C6208" s="768" t="s">
        <v>3985</v>
      </c>
      <c r="D6208" s="20" t="s">
        <v>17185</v>
      </c>
      <c r="E6208" s="826"/>
      <c r="F6208" s="800">
        <v>1</v>
      </c>
      <c r="G6208" s="819"/>
      <c r="H6208" s="774">
        <v>1</v>
      </c>
      <c r="I6208" s="819">
        <f t="shared" si="198"/>
        <v>0</v>
      </c>
      <c r="J6208" s="819">
        <f t="shared" si="199"/>
        <v>2</v>
      </c>
      <c r="K6208" s="941"/>
    </row>
    <row r="6209" spans="1:11">
      <c r="A6209" s="15" t="s">
        <v>4755</v>
      </c>
      <c r="B6209" s="15" t="s">
        <v>2624</v>
      </c>
      <c r="C6209" s="768" t="s">
        <v>4767</v>
      </c>
      <c r="D6209" s="20" t="s">
        <v>17352</v>
      </c>
      <c r="E6209" s="826">
        <v>1099</v>
      </c>
      <c r="F6209" s="800">
        <v>1010</v>
      </c>
      <c r="G6209" s="819">
        <v>4</v>
      </c>
      <c r="H6209" s="774">
        <v>5</v>
      </c>
      <c r="I6209" s="819">
        <f t="shared" si="198"/>
        <v>1103</v>
      </c>
      <c r="J6209" s="819">
        <f t="shared" si="199"/>
        <v>1015</v>
      </c>
      <c r="K6209" s="941"/>
    </row>
    <row r="6210" spans="1:11">
      <c r="A6210" s="15" t="s">
        <v>4755</v>
      </c>
      <c r="B6210" s="15" t="s">
        <v>2624</v>
      </c>
      <c r="C6210" s="768" t="s">
        <v>4262</v>
      </c>
      <c r="D6210" s="20" t="s">
        <v>17243</v>
      </c>
      <c r="E6210" s="826"/>
      <c r="F6210" s="800">
        <v>1</v>
      </c>
      <c r="G6210" s="819">
        <v>6491</v>
      </c>
      <c r="H6210" s="774">
        <v>5850</v>
      </c>
      <c r="I6210" s="819">
        <f t="shared" si="198"/>
        <v>6491</v>
      </c>
      <c r="J6210" s="819">
        <f t="shared" si="199"/>
        <v>5851</v>
      </c>
      <c r="K6210" s="941"/>
    </row>
    <row r="6211" spans="1:11" ht="25.5">
      <c r="A6211" s="15" t="s">
        <v>4755</v>
      </c>
      <c r="B6211" s="15" t="s">
        <v>2624</v>
      </c>
      <c r="C6211" s="768" t="s">
        <v>3046</v>
      </c>
      <c r="D6211" s="20" t="s">
        <v>3047</v>
      </c>
      <c r="E6211" s="826"/>
      <c r="F6211" s="800">
        <v>0</v>
      </c>
      <c r="G6211" s="819"/>
      <c r="H6211" s="774">
        <v>1</v>
      </c>
      <c r="I6211" s="819">
        <f t="shared" si="198"/>
        <v>0</v>
      </c>
      <c r="J6211" s="819">
        <f t="shared" si="199"/>
        <v>1</v>
      </c>
      <c r="K6211" s="941"/>
    </row>
    <row r="6212" spans="1:11" ht="25.5">
      <c r="A6212" s="15" t="s">
        <v>4755</v>
      </c>
      <c r="B6212" s="15" t="s">
        <v>2624</v>
      </c>
      <c r="C6212" s="768" t="s">
        <v>4768</v>
      </c>
      <c r="D6212" s="20" t="s">
        <v>17353</v>
      </c>
      <c r="E6212" s="826">
        <v>1162</v>
      </c>
      <c r="F6212" s="800">
        <v>750</v>
      </c>
      <c r="G6212" s="819">
        <v>169</v>
      </c>
      <c r="H6212" s="774">
        <v>80</v>
      </c>
      <c r="I6212" s="819">
        <f t="shared" si="198"/>
        <v>1331</v>
      </c>
      <c r="J6212" s="819">
        <f t="shared" si="199"/>
        <v>830</v>
      </c>
      <c r="K6212" s="941"/>
    </row>
    <row r="6213" spans="1:11">
      <c r="A6213" s="15" t="s">
        <v>4755</v>
      </c>
      <c r="B6213" s="15" t="s">
        <v>2624</v>
      </c>
      <c r="C6213" s="768" t="s">
        <v>2511</v>
      </c>
      <c r="D6213" s="20" t="s">
        <v>16843</v>
      </c>
      <c r="E6213" s="826"/>
      <c r="F6213" s="800">
        <v>0</v>
      </c>
      <c r="G6213" s="819"/>
      <c r="H6213" s="774">
        <v>1</v>
      </c>
      <c r="I6213" s="819">
        <f t="shared" si="198"/>
        <v>0</v>
      </c>
      <c r="J6213" s="819">
        <f t="shared" si="199"/>
        <v>1</v>
      </c>
      <c r="K6213" s="941"/>
    </row>
    <row r="6214" spans="1:11">
      <c r="A6214" s="15" t="s">
        <v>4755</v>
      </c>
      <c r="B6214" s="15" t="s">
        <v>2624</v>
      </c>
      <c r="C6214" s="768" t="s">
        <v>4769</v>
      </c>
      <c r="D6214" s="20" t="s">
        <v>17354</v>
      </c>
      <c r="E6214" s="826"/>
      <c r="F6214" s="800">
        <v>1</v>
      </c>
      <c r="G6214" s="819"/>
      <c r="H6214" s="774">
        <v>1</v>
      </c>
      <c r="I6214" s="819">
        <f t="shared" si="198"/>
        <v>0</v>
      </c>
      <c r="J6214" s="819">
        <f t="shared" si="199"/>
        <v>2</v>
      </c>
      <c r="K6214" s="941"/>
    </row>
    <row r="6215" spans="1:11" ht="25.5">
      <c r="A6215" s="15" t="s">
        <v>4755</v>
      </c>
      <c r="B6215" s="15" t="s">
        <v>2624</v>
      </c>
      <c r="C6215" s="768" t="s">
        <v>4770</v>
      </c>
      <c r="D6215" s="20" t="s">
        <v>4771</v>
      </c>
      <c r="E6215" s="826"/>
      <c r="F6215" s="800">
        <v>1</v>
      </c>
      <c r="G6215" s="819"/>
      <c r="H6215" s="774">
        <v>1</v>
      </c>
      <c r="I6215" s="819">
        <f t="shared" si="198"/>
        <v>0</v>
      </c>
      <c r="J6215" s="819">
        <f t="shared" si="199"/>
        <v>2</v>
      </c>
      <c r="K6215" s="941"/>
    </row>
    <row r="6216" spans="1:11" ht="38.25">
      <c r="A6216" s="15" t="s">
        <v>4755</v>
      </c>
      <c r="B6216" s="15" t="s">
        <v>2624</v>
      </c>
      <c r="C6216" s="768" t="s">
        <v>2534</v>
      </c>
      <c r="D6216" s="20" t="s">
        <v>16863</v>
      </c>
      <c r="E6216" s="826">
        <v>1</v>
      </c>
      <c r="F6216" s="800">
        <v>5</v>
      </c>
      <c r="G6216" s="819">
        <v>46</v>
      </c>
      <c r="H6216" s="774">
        <v>40</v>
      </c>
      <c r="I6216" s="819">
        <f t="shared" si="198"/>
        <v>47</v>
      </c>
      <c r="J6216" s="819">
        <f t="shared" si="199"/>
        <v>45</v>
      </c>
      <c r="K6216" s="941"/>
    </row>
    <row r="6217" spans="1:11" ht="38.25">
      <c r="A6217" s="15" t="s">
        <v>4755</v>
      </c>
      <c r="B6217" s="15" t="s">
        <v>2624</v>
      </c>
      <c r="C6217" s="768" t="s">
        <v>2536</v>
      </c>
      <c r="D6217" s="20" t="s">
        <v>4908</v>
      </c>
      <c r="E6217" s="826">
        <v>2</v>
      </c>
      <c r="F6217" s="800">
        <v>5</v>
      </c>
      <c r="G6217" s="819">
        <v>38</v>
      </c>
      <c r="H6217" s="774">
        <v>80</v>
      </c>
      <c r="I6217" s="819">
        <f t="shared" si="198"/>
        <v>40</v>
      </c>
      <c r="J6217" s="819">
        <f t="shared" si="199"/>
        <v>85</v>
      </c>
      <c r="K6217" s="941"/>
    </row>
    <row r="6218" spans="1:11" ht="25.5">
      <c r="A6218" s="15" t="s">
        <v>4755</v>
      </c>
      <c r="B6218" s="15" t="s">
        <v>2624</v>
      </c>
      <c r="C6218" s="768" t="s">
        <v>2537</v>
      </c>
      <c r="D6218" s="20" t="s">
        <v>4909</v>
      </c>
      <c r="E6218" s="826">
        <v>99</v>
      </c>
      <c r="F6218" s="800">
        <v>150</v>
      </c>
      <c r="G6218" s="819">
        <v>28</v>
      </c>
      <c r="H6218" s="774">
        <v>5</v>
      </c>
      <c r="I6218" s="819">
        <f t="shared" si="198"/>
        <v>127</v>
      </c>
      <c r="J6218" s="819">
        <f t="shared" si="199"/>
        <v>155</v>
      </c>
      <c r="K6218" s="941"/>
    </row>
    <row r="6219" spans="1:11" ht="25.5">
      <c r="A6219" s="15" t="s">
        <v>4755</v>
      </c>
      <c r="B6219" s="15" t="s">
        <v>2624</v>
      </c>
      <c r="C6219" s="768" t="s">
        <v>2541</v>
      </c>
      <c r="D6219" s="20" t="s">
        <v>4001</v>
      </c>
      <c r="E6219" s="826"/>
      <c r="F6219" s="800">
        <v>1</v>
      </c>
      <c r="G6219" s="819"/>
      <c r="H6219" s="774">
        <v>1</v>
      </c>
      <c r="I6219" s="819">
        <f t="shared" si="198"/>
        <v>0</v>
      </c>
      <c r="J6219" s="819">
        <f t="shared" si="199"/>
        <v>2</v>
      </c>
      <c r="K6219" s="941"/>
    </row>
    <row r="6220" spans="1:11" ht="51">
      <c r="A6220" s="15" t="s">
        <v>4755</v>
      </c>
      <c r="B6220" s="15" t="s">
        <v>2624</v>
      </c>
      <c r="C6220" s="768" t="s">
        <v>2542</v>
      </c>
      <c r="D6220" s="20" t="s">
        <v>16865</v>
      </c>
      <c r="E6220" s="826">
        <v>9</v>
      </c>
      <c r="F6220" s="800">
        <v>15</v>
      </c>
      <c r="G6220" s="819">
        <v>4393</v>
      </c>
      <c r="H6220" s="774">
        <v>4570</v>
      </c>
      <c r="I6220" s="819">
        <f t="shared" si="198"/>
        <v>4402</v>
      </c>
      <c r="J6220" s="819">
        <f t="shared" si="199"/>
        <v>4585</v>
      </c>
      <c r="K6220" s="941"/>
    </row>
    <row r="6221" spans="1:11" ht="38.25">
      <c r="A6221" s="15" t="s">
        <v>4755</v>
      </c>
      <c r="B6221" s="15" t="s">
        <v>2624</v>
      </c>
      <c r="C6221" s="768" t="s">
        <v>2543</v>
      </c>
      <c r="D6221" s="20" t="s">
        <v>16866</v>
      </c>
      <c r="E6221" s="826"/>
      <c r="F6221" s="800">
        <v>5</v>
      </c>
      <c r="G6221" s="819">
        <v>112</v>
      </c>
      <c r="H6221" s="774">
        <v>90</v>
      </c>
      <c r="I6221" s="819">
        <f t="shared" si="198"/>
        <v>112</v>
      </c>
      <c r="J6221" s="819">
        <f t="shared" si="199"/>
        <v>95</v>
      </c>
      <c r="K6221" s="941"/>
    </row>
    <row r="6222" spans="1:11" ht="25.5">
      <c r="A6222" s="15" t="s">
        <v>4755</v>
      </c>
      <c r="B6222" s="15" t="s">
        <v>2624</v>
      </c>
      <c r="C6222" s="768" t="s">
        <v>2546</v>
      </c>
      <c r="D6222" s="20" t="s">
        <v>16868</v>
      </c>
      <c r="E6222" s="826"/>
      <c r="F6222" s="800">
        <v>0</v>
      </c>
      <c r="G6222" s="819">
        <v>7</v>
      </c>
      <c r="H6222" s="774">
        <v>15</v>
      </c>
      <c r="I6222" s="819">
        <f t="shared" si="198"/>
        <v>7</v>
      </c>
      <c r="J6222" s="819">
        <f t="shared" si="199"/>
        <v>15</v>
      </c>
      <c r="K6222" s="941"/>
    </row>
    <row r="6223" spans="1:11" ht="51">
      <c r="A6223" s="15" t="s">
        <v>4755</v>
      </c>
      <c r="B6223" s="15" t="s">
        <v>2624</v>
      </c>
      <c r="C6223" s="768" t="s">
        <v>2551</v>
      </c>
      <c r="D6223" s="20" t="s">
        <v>4926</v>
      </c>
      <c r="E6223" s="826"/>
      <c r="F6223" s="800">
        <v>0</v>
      </c>
      <c r="G6223" s="819"/>
      <c r="H6223" s="774">
        <v>1</v>
      </c>
      <c r="I6223" s="819">
        <f t="shared" si="198"/>
        <v>0</v>
      </c>
      <c r="J6223" s="819">
        <f t="shared" si="199"/>
        <v>1</v>
      </c>
      <c r="K6223" s="941"/>
    </row>
    <row r="6224" spans="1:11" ht="38.25">
      <c r="A6224" s="15" t="s">
        <v>4755</v>
      </c>
      <c r="B6224" s="15" t="s">
        <v>2624</v>
      </c>
      <c r="C6224" s="768" t="s">
        <v>2552</v>
      </c>
      <c r="D6224" s="20" t="s">
        <v>16873</v>
      </c>
      <c r="E6224" s="826">
        <v>1</v>
      </c>
      <c r="F6224" s="800">
        <v>1</v>
      </c>
      <c r="G6224" s="819">
        <v>681</v>
      </c>
      <c r="H6224" s="774">
        <v>570</v>
      </c>
      <c r="I6224" s="819">
        <f t="shared" si="198"/>
        <v>682</v>
      </c>
      <c r="J6224" s="819">
        <f t="shared" si="199"/>
        <v>571</v>
      </c>
      <c r="K6224" s="941"/>
    </row>
    <row r="6225" spans="1:11" ht="38.25">
      <c r="A6225" s="15" t="s">
        <v>4755</v>
      </c>
      <c r="B6225" s="15" t="s">
        <v>2624</v>
      </c>
      <c r="C6225" s="768" t="s">
        <v>2553</v>
      </c>
      <c r="D6225" s="20" t="s">
        <v>16874</v>
      </c>
      <c r="E6225" s="826"/>
      <c r="F6225" s="800">
        <v>1</v>
      </c>
      <c r="G6225" s="819">
        <v>73</v>
      </c>
      <c r="H6225" s="774">
        <v>170</v>
      </c>
      <c r="I6225" s="819">
        <f t="shared" si="198"/>
        <v>73</v>
      </c>
      <c r="J6225" s="819">
        <f t="shared" si="199"/>
        <v>171</v>
      </c>
      <c r="K6225" s="941"/>
    </row>
    <row r="6226" spans="1:11" ht="38.25">
      <c r="A6226" s="15" t="s">
        <v>4755</v>
      </c>
      <c r="B6226" s="15" t="s">
        <v>2624</v>
      </c>
      <c r="C6226" s="768" t="s">
        <v>2554</v>
      </c>
      <c r="D6226" s="20" t="s">
        <v>4772</v>
      </c>
      <c r="E6226" s="826"/>
      <c r="F6226" s="800">
        <v>1</v>
      </c>
      <c r="G6226" s="819">
        <v>36685</v>
      </c>
      <c r="H6226" s="774">
        <v>34110</v>
      </c>
      <c r="I6226" s="819">
        <f t="shared" si="198"/>
        <v>36685</v>
      </c>
      <c r="J6226" s="819">
        <f t="shared" si="199"/>
        <v>34111</v>
      </c>
      <c r="K6226" s="941"/>
    </row>
    <row r="6227" spans="1:11" ht="25.5">
      <c r="A6227" s="15" t="s">
        <v>4755</v>
      </c>
      <c r="B6227" s="15" t="s">
        <v>2624</v>
      </c>
      <c r="C6227" s="768" t="s">
        <v>2555</v>
      </c>
      <c r="D6227" s="20" t="s">
        <v>6621</v>
      </c>
      <c r="E6227" s="826">
        <v>2</v>
      </c>
      <c r="F6227" s="800">
        <v>15</v>
      </c>
      <c r="G6227" s="819">
        <v>5647</v>
      </c>
      <c r="H6227" s="774">
        <v>5200</v>
      </c>
      <c r="I6227" s="819">
        <f t="shared" si="198"/>
        <v>5649</v>
      </c>
      <c r="J6227" s="819">
        <f t="shared" si="199"/>
        <v>5215</v>
      </c>
      <c r="K6227" s="941"/>
    </row>
    <row r="6228" spans="1:11" ht="25.5">
      <c r="A6228" s="15" t="s">
        <v>4755</v>
      </c>
      <c r="B6228" s="15" t="s">
        <v>2624</v>
      </c>
      <c r="C6228" s="768" t="s">
        <v>2557</v>
      </c>
      <c r="D6228" s="20" t="s">
        <v>6622</v>
      </c>
      <c r="E6228" s="826"/>
      <c r="F6228" s="800">
        <v>1</v>
      </c>
      <c r="G6228" s="819">
        <v>156</v>
      </c>
      <c r="H6228" s="774">
        <v>190</v>
      </c>
      <c r="I6228" s="819">
        <f t="shared" si="198"/>
        <v>156</v>
      </c>
      <c r="J6228" s="819">
        <f t="shared" si="199"/>
        <v>191</v>
      </c>
      <c r="K6228" s="941"/>
    </row>
    <row r="6229" spans="1:11" ht="38.25">
      <c r="A6229" s="15" t="s">
        <v>4755</v>
      </c>
      <c r="B6229" s="15" t="s">
        <v>2624</v>
      </c>
      <c r="C6229" s="768" t="s">
        <v>2558</v>
      </c>
      <c r="D6229" s="20" t="s">
        <v>3690</v>
      </c>
      <c r="E6229" s="826"/>
      <c r="F6229" s="800">
        <v>0</v>
      </c>
      <c r="G6229" s="819">
        <v>10</v>
      </c>
      <c r="H6229" s="774">
        <v>1</v>
      </c>
      <c r="I6229" s="819">
        <f t="shared" si="198"/>
        <v>10</v>
      </c>
      <c r="J6229" s="819">
        <f t="shared" si="199"/>
        <v>1</v>
      </c>
      <c r="K6229" s="941"/>
    </row>
    <row r="6230" spans="1:11" ht="25.5">
      <c r="A6230" s="15" t="s">
        <v>4755</v>
      </c>
      <c r="B6230" s="15" t="s">
        <v>2624</v>
      </c>
      <c r="C6230" s="768" t="s">
        <v>2559</v>
      </c>
      <c r="D6230" s="20" t="s">
        <v>4773</v>
      </c>
      <c r="E6230" s="826">
        <v>3</v>
      </c>
      <c r="F6230" s="800">
        <v>15</v>
      </c>
      <c r="G6230" s="819">
        <v>18000</v>
      </c>
      <c r="H6230" s="774">
        <v>16180</v>
      </c>
      <c r="I6230" s="819">
        <f t="shared" si="198"/>
        <v>18003</v>
      </c>
      <c r="J6230" s="819">
        <f t="shared" si="199"/>
        <v>16195</v>
      </c>
      <c r="K6230" s="941"/>
    </row>
    <row r="6231" spans="1:11" ht="51">
      <c r="A6231" s="15" t="s">
        <v>4755</v>
      </c>
      <c r="B6231" s="15" t="s">
        <v>2624</v>
      </c>
      <c r="C6231" s="768" t="s">
        <v>2560</v>
      </c>
      <c r="D6231" s="20" t="s">
        <v>6623</v>
      </c>
      <c r="E6231" s="826">
        <v>7</v>
      </c>
      <c r="F6231" s="800">
        <v>25</v>
      </c>
      <c r="G6231" s="819">
        <v>13310</v>
      </c>
      <c r="H6231" s="774">
        <v>12200</v>
      </c>
      <c r="I6231" s="819">
        <f t="shared" si="198"/>
        <v>13317</v>
      </c>
      <c r="J6231" s="819">
        <f t="shared" si="199"/>
        <v>12225</v>
      </c>
      <c r="K6231" s="941"/>
    </row>
    <row r="6232" spans="1:11" ht="38.25">
      <c r="A6232" s="15" t="s">
        <v>4755</v>
      </c>
      <c r="B6232" s="15" t="s">
        <v>2624</v>
      </c>
      <c r="C6232" s="768" t="s">
        <v>2561</v>
      </c>
      <c r="D6232" s="20" t="s">
        <v>16875</v>
      </c>
      <c r="E6232" s="826">
        <v>1</v>
      </c>
      <c r="F6232" s="800">
        <v>1</v>
      </c>
      <c r="G6232" s="819">
        <v>343</v>
      </c>
      <c r="H6232" s="774">
        <v>300</v>
      </c>
      <c r="I6232" s="819">
        <f t="shared" si="198"/>
        <v>344</v>
      </c>
      <c r="J6232" s="819">
        <f t="shared" si="199"/>
        <v>301</v>
      </c>
      <c r="K6232" s="941"/>
    </row>
    <row r="6233" spans="1:11" ht="38.25">
      <c r="A6233" s="15" t="s">
        <v>4755</v>
      </c>
      <c r="B6233" s="15" t="s">
        <v>2624</v>
      </c>
      <c r="C6233" s="768" t="s">
        <v>2562</v>
      </c>
      <c r="D6233" s="20" t="s">
        <v>16876</v>
      </c>
      <c r="E6233" s="826"/>
      <c r="F6233" s="800">
        <v>0</v>
      </c>
      <c r="G6233" s="819">
        <v>523</v>
      </c>
      <c r="H6233" s="774">
        <v>310</v>
      </c>
      <c r="I6233" s="819">
        <f t="shared" ref="I6233:I6291" si="200">E6233+G6233</f>
        <v>523</v>
      </c>
      <c r="J6233" s="819">
        <f t="shared" ref="J6233:J6291" si="201">F6233+H6233</f>
        <v>310</v>
      </c>
      <c r="K6233" s="941"/>
    </row>
    <row r="6234" spans="1:11" ht="38.25">
      <c r="A6234" s="15" t="s">
        <v>4755</v>
      </c>
      <c r="B6234" s="15" t="s">
        <v>2624</v>
      </c>
      <c r="C6234" s="768" t="s">
        <v>2563</v>
      </c>
      <c r="D6234" s="20" t="s">
        <v>4911</v>
      </c>
      <c r="E6234" s="826"/>
      <c r="F6234" s="800">
        <v>0</v>
      </c>
      <c r="G6234" s="819"/>
      <c r="H6234" s="774">
        <v>1</v>
      </c>
      <c r="I6234" s="819">
        <f t="shared" si="200"/>
        <v>0</v>
      </c>
      <c r="J6234" s="819">
        <f t="shared" si="201"/>
        <v>1</v>
      </c>
      <c r="K6234" s="941"/>
    </row>
    <row r="6235" spans="1:11" ht="25.5">
      <c r="A6235" s="15" t="s">
        <v>4755</v>
      </c>
      <c r="B6235" s="15" t="s">
        <v>2624</v>
      </c>
      <c r="C6235" s="768" t="s">
        <v>2564</v>
      </c>
      <c r="D6235" s="20" t="s">
        <v>2979</v>
      </c>
      <c r="E6235" s="826"/>
      <c r="F6235" s="800">
        <v>0</v>
      </c>
      <c r="G6235" s="819">
        <v>2</v>
      </c>
      <c r="H6235" s="774">
        <v>1</v>
      </c>
      <c r="I6235" s="819">
        <f t="shared" si="200"/>
        <v>2</v>
      </c>
      <c r="J6235" s="819">
        <f t="shared" si="201"/>
        <v>1</v>
      </c>
      <c r="K6235" s="941"/>
    </row>
    <row r="6236" spans="1:11" ht="25.5">
      <c r="A6236" s="15" t="s">
        <v>4755</v>
      </c>
      <c r="B6236" s="15" t="s">
        <v>2624</v>
      </c>
      <c r="C6236" s="768" t="s">
        <v>2566</v>
      </c>
      <c r="D6236" s="20" t="s">
        <v>3048</v>
      </c>
      <c r="E6236" s="826"/>
      <c r="F6236" s="800">
        <v>1</v>
      </c>
      <c r="G6236" s="819">
        <v>1116</v>
      </c>
      <c r="H6236" s="774">
        <v>1350</v>
      </c>
      <c r="I6236" s="819">
        <f t="shared" si="200"/>
        <v>1116</v>
      </c>
      <c r="J6236" s="819">
        <f t="shared" si="201"/>
        <v>1351</v>
      </c>
      <c r="K6236" s="941"/>
    </row>
    <row r="6237" spans="1:11" ht="51">
      <c r="A6237" s="15" t="s">
        <v>4755</v>
      </c>
      <c r="B6237" s="15" t="s">
        <v>2624</v>
      </c>
      <c r="C6237" s="768" t="s">
        <v>2569</v>
      </c>
      <c r="D6237" s="20" t="s">
        <v>3452</v>
      </c>
      <c r="E6237" s="826"/>
      <c r="F6237" s="800">
        <v>1</v>
      </c>
      <c r="G6237" s="819">
        <v>1291</v>
      </c>
      <c r="H6237" s="774">
        <v>1050</v>
      </c>
      <c r="I6237" s="819">
        <f t="shared" si="200"/>
        <v>1291</v>
      </c>
      <c r="J6237" s="819">
        <f t="shared" si="201"/>
        <v>1051</v>
      </c>
      <c r="K6237" s="941"/>
    </row>
    <row r="6238" spans="1:11" ht="38.25">
      <c r="A6238" s="15" t="s">
        <v>4755</v>
      </c>
      <c r="B6238" s="15" t="s">
        <v>2624</v>
      </c>
      <c r="C6238" s="768" t="s">
        <v>2570</v>
      </c>
      <c r="D6238" s="20" t="s">
        <v>16877</v>
      </c>
      <c r="E6238" s="826"/>
      <c r="F6238" s="800">
        <v>0</v>
      </c>
      <c r="G6238" s="819"/>
      <c r="H6238" s="774">
        <v>1</v>
      </c>
      <c r="I6238" s="819">
        <f t="shared" si="200"/>
        <v>0</v>
      </c>
      <c r="J6238" s="819">
        <f t="shared" si="201"/>
        <v>1</v>
      </c>
      <c r="K6238" s="941"/>
    </row>
    <row r="6239" spans="1:11" ht="25.5">
      <c r="A6239" s="15" t="s">
        <v>4755</v>
      </c>
      <c r="B6239" s="15" t="s">
        <v>2624</v>
      </c>
      <c r="C6239" s="768" t="s">
        <v>2585</v>
      </c>
      <c r="D6239" s="20" t="s">
        <v>3049</v>
      </c>
      <c r="E6239" s="826"/>
      <c r="F6239" s="800">
        <v>5</v>
      </c>
      <c r="G6239" s="819">
        <v>435</v>
      </c>
      <c r="H6239" s="774">
        <v>120</v>
      </c>
      <c r="I6239" s="819">
        <f t="shared" si="200"/>
        <v>435</v>
      </c>
      <c r="J6239" s="819">
        <f t="shared" si="201"/>
        <v>125</v>
      </c>
      <c r="K6239" s="941"/>
    </row>
    <row r="6240" spans="1:11" ht="38.25">
      <c r="A6240" s="15" t="s">
        <v>4755</v>
      </c>
      <c r="B6240" s="15" t="s">
        <v>2624</v>
      </c>
      <c r="C6240" s="768" t="s">
        <v>2587</v>
      </c>
      <c r="D6240" s="20" t="s">
        <v>4774</v>
      </c>
      <c r="E6240" s="826"/>
      <c r="F6240" s="800">
        <v>0</v>
      </c>
      <c r="G6240" s="819">
        <v>494</v>
      </c>
      <c r="H6240" s="774">
        <v>170</v>
      </c>
      <c r="I6240" s="819">
        <f t="shared" si="200"/>
        <v>494</v>
      </c>
      <c r="J6240" s="819">
        <f t="shared" si="201"/>
        <v>170</v>
      </c>
      <c r="K6240" s="941"/>
    </row>
    <row r="6241" spans="1:11" ht="38.25">
      <c r="A6241" s="15" t="s">
        <v>4755</v>
      </c>
      <c r="B6241" s="15" t="s">
        <v>2624</v>
      </c>
      <c r="C6241" s="768" t="s">
        <v>2588</v>
      </c>
      <c r="D6241" s="20" t="s">
        <v>16881</v>
      </c>
      <c r="E6241" s="826"/>
      <c r="F6241" s="800">
        <v>15</v>
      </c>
      <c r="G6241" s="819">
        <v>20</v>
      </c>
      <c r="H6241" s="774">
        <v>50</v>
      </c>
      <c r="I6241" s="819">
        <f t="shared" si="200"/>
        <v>20</v>
      </c>
      <c r="J6241" s="819">
        <f t="shared" si="201"/>
        <v>65</v>
      </c>
      <c r="K6241" s="941"/>
    </row>
    <row r="6242" spans="1:11" ht="25.5">
      <c r="A6242" s="15" t="s">
        <v>4755</v>
      </c>
      <c r="B6242" s="15" t="s">
        <v>2624</v>
      </c>
      <c r="C6242" s="768" t="s">
        <v>2589</v>
      </c>
      <c r="D6242" s="20" t="s">
        <v>16882</v>
      </c>
      <c r="E6242" s="826"/>
      <c r="F6242" s="800">
        <v>0</v>
      </c>
      <c r="G6242" s="819">
        <v>20</v>
      </c>
      <c r="H6242" s="774">
        <v>10</v>
      </c>
      <c r="I6242" s="819">
        <f t="shared" si="200"/>
        <v>20</v>
      </c>
      <c r="J6242" s="819">
        <f t="shared" si="201"/>
        <v>10</v>
      </c>
      <c r="K6242" s="941"/>
    </row>
    <row r="6243" spans="1:11" ht="25.5">
      <c r="A6243" s="15" t="s">
        <v>4755</v>
      </c>
      <c r="B6243" s="15" t="s">
        <v>2624</v>
      </c>
      <c r="C6243" s="768" t="s">
        <v>2590</v>
      </c>
      <c r="D6243" s="20" t="s">
        <v>4002</v>
      </c>
      <c r="E6243" s="826"/>
      <c r="F6243" s="800">
        <v>1</v>
      </c>
      <c r="G6243" s="819">
        <v>2539</v>
      </c>
      <c r="H6243" s="774">
        <v>1950</v>
      </c>
      <c r="I6243" s="819">
        <f t="shared" si="200"/>
        <v>2539</v>
      </c>
      <c r="J6243" s="819">
        <f t="shared" si="201"/>
        <v>1951</v>
      </c>
      <c r="K6243" s="941"/>
    </row>
    <row r="6244" spans="1:11" ht="25.5">
      <c r="A6244" s="15" t="s">
        <v>4755</v>
      </c>
      <c r="B6244" s="15" t="s">
        <v>2624</v>
      </c>
      <c r="C6244" s="768" t="s">
        <v>2591</v>
      </c>
      <c r="D6244" s="20" t="s">
        <v>3691</v>
      </c>
      <c r="E6244" s="826"/>
      <c r="F6244" s="800">
        <v>5</v>
      </c>
      <c r="G6244" s="819">
        <v>162</v>
      </c>
      <c r="H6244" s="774">
        <v>410</v>
      </c>
      <c r="I6244" s="819">
        <f t="shared" si="200"/>
        <v>162</v>
      </c>
      <c r="J6244" s="819">
        <f t="shared" si="201"/>
        <v>415</v>
      </c>
      <c r="K6244" s="941"/>
    </row>
    <row r="6245" spans="1:11" ht="25.5">
      <c r="A6245" s="15" t="s">
        <v>4755</v>
      </c>
      <c r="B6245" s="15" t="s">
        <v>2624</v>
      </c>
      <c r="C6245" s="768" t="s">
        <v>2593</v>
      </c>
      <c r="D6245" s="20" t="s">
        <v>4294</v>
      </c>
      <c r="E6245" s="826"/>
      <c r="F6245" s="800">
        <v>1</v>
      </c>
      <c r="G6245" s="819"/>
      <c r="H6245" s="774">
        <v>1</v>
      </c>
      <c r="I6245" s="819">
        <f t="shared" si="200"/>
        <v>0</v>
      </c>
      <c r="J6245" s="819">
        <f t="shared" si="201"/>
        <v>2</v>
      </c>
      <c r="K6245" s="941"/>
    </row>
    <row r="6246" spans="1:11" ht="25.5">
      <c r="A6246" s="15" t="s">
        <v>4755</v>
      </c>
      <c r="B6246" s="15" t="s">
        <v>2624</v>
      </c>
      <c r="C6246" s="768" t="s">
        <v>2594</v>
      </c>
      <c r="D6246" s="20" t="s">
        <v>4295</v>
      </c>
      <c r="E6246" s="826"/>
      <c r="F6246" s="800">
        <v>0</v>
      </c>
      <c r="G6246" s="819">
        <v>821</v>
      </c>
      <c r="H6246" s="774">
        <v>100</v>
      </c>
      <c r="I6246" s="819">
        <f t="shared" si="200"/>
        <v>821</v>
      </c>
      <c r="J6246" s="819">
        <f t="shared" si="201"/>
        <v>100</v>
      </c>
      <c r="K6246" s="941"/>
    </row>
    <row r="6247" spans="1:11" ht="25.5">
      <c r="A6247" s="15" t="s">
        <v>4755</v>
      </c>
      <c r="B6247" s="15" t="s">
        <v>2624</v>
      </c>
      <c r="C6247" s="768" t="s">
        <v>2595</v>
      </c>
      <c r="D6247" s="20" t="s">
        <v>4296</v>
      </c>
      <c r="E6247" s="826"/>
      <c r="F6247" s="800">
        <v>0</v>
      </c>
      <c r="G6247" s="819">
        <v>10</v>
      </c>
      <c r="H6247" s="774">
        <v>1</v>
      </c>
      <c r="I6247" s="819">
        <f t="shared" si="200"/>
        <v>10</v>
      </c>
      <c r="J6247" s="819">
        <f t="shared" si="201"/>
        <v>1</v>
      </c>
      <c r="K6247" s="941"/>
    </row>
    <row r="6248" spans="1:11" ht="38.25">
      <c r="A6248" s="15" t="s">
        <v>4755</v>
      </c>
      <c r="B6248" s="15" t="s">
        <v>2624</v>
      </c>
      <c r="C6248" s="768" t="s">
        <v>2596</v>
      </c>
      <c r="D6248" s="20" t="s">
        <v>4775</v>
      </c>
      <c r="E6248" s="826">
        <v>147</v>
      </c>
      <c r="F6248" s="800">
        <v>470</v>
      </c>
      <c r="G6248" s="819">
        <v>20731</v>
      </c>
      <c r="H6248" s="774">
        <v>20000</v>
      </c>
      <c r="I6248" s="819">
        <f t="shared" si="200"/>
        <v>20878</v>
      </c>
      <c r="J6248" s="819">
        <f t="shared" si="201"/>
        <v>20470</v>
      </c>
      <c r="K6248" s="941"/>
    </row>
    <row r="6249" spans="1:11" ht="38.25">
      <c r="A6249" s="15" t="s">
        <v>4755</v>
      </c>
      <c r="B6249" s="15" t="s">
        <v>2624</v>
      </c>
      <c r="C6249" s="768" t="s">
        <v>2597</v>
      </c>
      <c r="D6249" s="20" t="s">
        <v>16883</v>
      </c>
      <c r="E6249" s="826"/>
      <c r="F6249" s="800">
        <v>0</v>
      </c>
      <c r="G6249" s="819"/>
      <c r="H6249" s="774">
        <v>1</v>
      </c>
      <c r="I6249" s="819">
        <f t="shared" si="200"/>
        <v>0</v>
      </c>
      <c r="J6249" s="819">
        <f t="shared" si="201"/>
        <v>1</v>
      </c>
      <c r="K6249" s="941"/>
    </row>
    <row r="6250" spans="1:11" ht="25.5">
      <c r="A6250" s="15" t="s">
        <v>4755</v>
      </c>
      <c r="B6250" s="15" t="s">
        <v>2624</v>
      </c>
      <c r="C6250" s="768" t="s">
        <v>2601</v>
      </c>
      <c r="D6250" s="20" t="s">
        <v>16887</v>
      </c>
      <c r="E6250" s="826"/>
      <c r="F6250" s="800">
        <v>1</v>
      </c>
      <c r="G6250" s="819">
        <v>62</v>
      </c>
      <c r="H6250" s="774">
        <v>130</v>
      </c>
      <c r="I6250" s="819">
        <f t="shared" si="200"/>
        <v>62</v>
      </c>
      <c r="J6250" s="819">
        <f t="shared" si="201"/>
        <v>131</v>
      </c>
      <c r="K6250" s="941"/>
    </row>
    <row r="6251" spans="1:11" ht="25.5">
      <c r="A6251" s="15" t="s">
        <v>4755</v>
      </c>
      <c r="B6251" s="15" t="s">
        <v>2624</v>
      </c>
      <c r="C6251" s="768" t="s">
        <v>2602</v>
      </c>
      <c r="D6251" s="20" t="s">
        <v>16888</v>
      </c>
      <c r="E6251" s="826"/>
      <c r="F6251" s="800">
        <v>0</v>
      </c>
      <c r="G6251" s="819"/>
      <c r="H6251" s="774">
        <v>1</v>
      </c>
      <c r="I6251" s="819">
        <f t="shared" si="200"/>
        <v>0</v>
      </c>
      <c r="J6251" s="819">
        <f t="shared" si="201"/>
        <v>1</v>
      </c>
      <c r="K6251" s="941"/>
    </row>
    <row r="6252" spans="1:11" ht="51">
      <c r="A6252" s="15" t="s">
        <v>4755</v>
      </c>
      <c r="B6252" s="15" t="s">
        <v>2624</v>
      </c>
      <c r="C6252" s="768" t="s">
        <v>2605</v>
      </c>
      <c r="D6252" s="20" t="s">
        <v>16891</v>
      </c>
      <c r="E6252" s="826"/>
      <c r="F6252" s="800">
        <v>0</v>
      </c>
      <c r="G6252" s="819">
        <v>4</v>
      </c>
      <c r="H6252" s="774">
        <v>15</v>
      </c>
      <c r="I6252" s="819">
        <f t="shared" si="200"/>
        <v>4</v>
      </c>
      <c r="J6252" s="819">
        <f t="shared" si="201"/>
        <v>15</v>
      </c>
      <c r="K6252" s="941"/>
    </row>
    <row r="6253" spans="1:11" ht="38.25">
      <c r="A6253" s="15" t="s">
        <v>4755</v>
      </c>
      <c r="B6253" s="15" t="s">
        <v>2624</v>
      </c>
      <c r="C6253" s="768" t="s">
        <v>2606</v>
      </c>
      <c r="D6253" s="20" t="s">
        <v>16892</v>
      </c>
      <c r="E6253" s="826"/>
      <c r="F6253" s="800">
        <v>0</v>
      </c>
      <c r="G6253" s="819"/>
      <c r="H6253" s="774">
        <v>1</v>
      </c>
      <c r="I6253" s="819">
        <f t="shared" si="200"/>
        <v>0</v>
      </c>
      <c r="J6253" s="819">
        <f t="shared" si="201"/>
        <v>1</v>
      </c>
      <c r="K6253" s="941"/>
    </row>
    <row r="6254" spans="1:11">
      <c r="A6254" s="15" t="s">
        <v>4755</v>
      </c>
      <c r="B6254" s="15" t="s">
        <v>2756</v>
      </c>
      <c r="C6254" s="768" t="s">
        <v>2632</v>
      </c>
      <c r="D6254" s="20" t="s">
        <v>16916</v>
      </c>
      <c r="E6254" s="826"/>
      <c r="F6254" s="800">
        <v>0</v>
      </c>
      <c r="G6254" s="819">
        <v>18805</v>
      </c>
      <c r="H6254" s="774">
        <v>20920</v>
      </c>
      <c r="I6254" s="819">
        <f t="shared" si="200"/>
        <v>18805</v>
      </c>
      <c r="J6254" s="819">
        <f t="shared" si="201"/>
        <v>20920</v>
      </c>
      <c r="K6254" s="941"/>
    </row>
    <row r="6255" spans="1:11" ht="63.75">
      <c r="A6255" s="15" t="s">
        <v>4755</v>
      </c>
      <c r="B6255" s="15" t="s">
        <v>2756</v>
      </c>
      <c r="C6255" s="768" t="s">
        <v>4776</v>
      </c>
      <c r="D6255" s="20" t="s">
        <v>4777</v>
      </c>
      <c r="E6255" s="826"/>
      <c r="F6255" s="800">
        <v>0</v>
      </c>
      <c r="G6255" s="819"/>
      <c r="H6255" s="774">
        <v>1</v>
      </c>
      <c r="I6255" s="819">
        <f t="shared" si="200"/>
        <v>0</v>
      </c>
      <c r="J6255" s="819">
        <f t="shared" si="201"/>
        <v>1</v>
      </c>
      <c r="K6255" s="941"/>
    </row>
    <row r="6256" spans="1:11" ht="25.5">
      <c r="A6256" s="15" t="s">
        <v>4755</v>
      </c>
      <c r="B6256" s="15" t="s">
        <v>2756</v>
      </c>
      <c r="C6256" s="768" t="s">
        <v>4027</v>
      </c>
      <c r="D6256" s="20" t="s">
        <v>17210</v>
      </c>
      <c r="E6256" s="826"/>
      <c r="F6256" s="800">
        <v>0</v>
      </c>
      <c r="G6256" s="819">
        <v>2</v>
      </c>
      <c r="H6256" s="774">
        <v>1</v>
      </c>
      <c r="I6256" s="819">
        <f t="shared" si="200"/>
        <v>2</v>
      </c>
      <c r="J6256" s="819">
        <f t="shared" si="201"/>
        <v>1</v>
      </c>
      <c r="K6256" s="941"/>
    </row>
    <row r="6257" spans="1:11">
      <c r="A6257" s="15" t="s">
        <v>4755</v>
      </c>
      <c r="B6257" s="15" t="s">
        <v>2756</v>
      </c>
      <c r="C6257" s="768" t="s">
        <v>4778</v>
      </c>
      <c r="D6257" s="20" t="s">
        <v>4779</v>
      </c>
      <c r="E6257" s="826"/>
      <c r="F6257" s="800">
        <v>0</v>
      </c>
      <c r="G6257" s="819"/>
      <c r="H6257" s="774">
        <v>1</v>
      </c>
      <c r="I6257" s="819">
        <f t="shared" si="200"/>
        <v>0</v>
      </c>
      <c r="J6257" s="819">
        <f t="shared" si="201"/>
        <v>1</v>
      </c>
      <c r="K6257" s="941"/>
    </row>
    <row r="6258" spans="1:11" ht="25.5">
      <c r="A6258" s="15" t="s">
        <v>4755</v>
      </c>
      <c r="B6258" s="15" t="s">
        <v>2756</v>
      </c>
      <c r="C6258" s="768" t="s">
        <v>2497</v>
      </c>
      <c r="D6258" s="20" t="s">
        <v>16826</v>
      </c>
      <c r="E6258" s="826"/>
      <c r="F6258" s="800">
        <v>0</v>
      </c>
      <c r="G6258" s="819"/>
      <c r="H6258" s="774">
        <v>1</v>
      </c>
      <c r="I6258" s="819">
        <f t="shared" si="200"/>
        <v>0</v>
      </c>
      <c r="J6258" s="819">
        <f t="shared" si="201"/>
        <v>1</v>
      </c>
      <c r="K6258" s="941"/>
    </row>
    <row r="6259" spans="1:11" ht="25.5">
      <c r="A6259" s="15" t="s">
        <v>4755</v>
      </c>
      <c r="B6259" s="15" t="s">
        <v>2756</v>
      </c>
      <c r="C6259" s="768" t="s">
        <v>4780</v>
      </c>
      <c r="D6259" s="20" t="s">
        <v>4781</v>
      </c>
      <c r="E6259" s="826"/>
      <c r="F6259" s="800">
        <v>0</v>
      </c>
      <c r="G6259" s="819"/>
      <c r="H6259" s="774">
        <v>1</v>
      </c>
      <c r="I6259" s="819">
        <f t="shared" si="200"/>
        <v>0</v>
      </c>
      <c r="J6259" s="819">
        <f t="shared" si="201"/>
        <v>1</v>
      </c>
      <c r="K6259" s="941"/>
    </row>
    <row r="6260" spans="1:11">
      <c r="A6260" s="15" t="s">
        <v>4755</v>
      </c>
      <c r="B6260" s="15" t="s">
        <v>2756</v>
      </c>
      <c r="C6260" s="768" t="s">
        <v>2499</v>
      </c>
      <c r="D6260" s="20" t="s">
        <v>16828</v>
      </c>
      <c r="E6260" s="826"/>
      <c r="F6260" s="800">
        <v>1</v>
      </c>
      <c r="G6260" s="819">
        <v>79</v>
      </c>
      <c r="H6260" s="774">
        <v>115</v>
      </c>
      <c r="I6260" s="819">
        <f t="shared" si="200"/>
        <v>79</v>
      </c>
      <c r="J6260" s="819">
        <f t="shared" si="201"/>
        <v>116</v>
      </c>
      <c r="K6260" s="941"/>
    </row>
    <row r="6261" spans="1:11">
      <c r="A6261" s="15" t="s">
        <v>4755</v>
      </c>
      <c r="B6261" s="15" t="s">
        <v>2756</v>
      </c>
      <c r="C6261" s="768" t="s">
        <v>4069</v>
      </c>
      <c r="D6261" s="17" t="s">
        <v>16055</v>
      </c>
      <c r="E6261" s="826"/>
      <c r="F6261" s="800">
        <v>1</v>
      </c>
      <c r="G6261" s="819">
        <v>31</v>
      </c>
      <c r="H6261" s="774">
        <v>1</v>
      </c>
      <c r="I6261" s="819">
        <f t="shared" si="200"/>
        <v>31</v>
      </c>
      <c r="J6261" s="819">
        <f t="shared" si="201"/>
        <v>2</v>
      </c>
      <c r="K6261" s="941"/>
    </row>
    <row r="6262" spans="1:11" ht="25.5">
      <c r="A6262" s="15" t="s">
        <v>4755</v>
      </c>
      <c r="B6262" s="15" t="s">
        <v>2756</v>
      </c>
      <c r="C6262" s="768" t="s">
        <v>2629</v>
      </c>
      <c r="D6262" s="20" t="s">
        <v>16914</v>
      </c>
      <c r="E6262" s="826"/>
      <c r="F6262" s="800">
        <v>1</v>
      </c>
      <c r="G6262" s="819">
        <v>191</v>
      </c>
      <c r="H6262" s="774">
        <v>250</v>
      </c>
      <c r="I6262" s="819">
        <f t="shared" si="200"/>
        <v>191</v>
      </c>
      <c r="J6262" s="819">
        <f t="shared" si="201"/>
        <v>251</v>
      </c>
      <c r="K6262" s="941"/>
    </row>
    <row r="6263" spans="1:11">
      <c r="A6263" s="15" t="s">
        <v>4755</v>
      </c>
      <c r="B6263" s="15" t="s">
        <v>2756</v>
      </c>
      <c r="C6263" s="768" t="s">
        <v>4064</v>
      </c>
      <c r="D6263" s="20" t="s">
        <v>17225</v>
      </c>
      <c r="E6263" s="826"/>
      <c r="F6263" s="800">
        <v>1</v>
      </c>
      <c r="G6263" s="819">
        <v>20079</v>
      </c>
      <c r="H6263" s="774">
        <v>19000</v>
      </c>
      <c r="I6263" s="819">
        <f t="shared" si="200"/>
        <v>20079</v>
      </c>
      <c r="J6263" s="819">
        <f t="shared" si="201"/>
        <v>19001</v>
      </c>
      <c r="K6263" s="941"/>
    </row>
    <row r="6264" spans="1:11" ht="25.5">
      <c r="A6264" s="15" t="s">
        <v>4755</v>
      </c>
      <c r="B6264" s="15" t="s">
        <v>2756</v>
      </c>
      <c r="C6264" s="768" t="s">
        <v>2524</v>
      </c>
      <c r="D6264" s="20" t="s">
        <v>16852</v>
      </c>
      <c r="E6264" s="826">
        <v>2</v>
      </c>
      <c r="F6264" s="800">
        <v>1</v>
      </c>
      <c r="G6264" s="819">
        <v>25337</v>
      </c>
      <c r="H6264" s="774">
        <v>21850</v>
      </c>
      <c r="I6264" s="819">
        <f t="shared" si="200"/>
        <v>25339</v>
      </c>
      <c r="J6264" s="819">
        <f t="shared" si="201"/>
        <v>21851</v>
      </c>
      <c r="K6264" s="941"/>
    </row>
    <row r="6265" spans="1:11">
      <c r="A6265" s="15" t="s">
        <v>4755</v>
      </c>
      <c r="B6265" s="15" t="s">
        <v>2756</v>
      </c>
      <c r="C6265" s="768" t="s">
        <v>4782</v>
      </c>
      <c r="D6265" s="20" t="s">
        <v>4783</v>
      </c>
      <c r="E6265" s="826"/>
      <c r="F6265" s="800">
        <v>1</v>
      </c>
      <c r="G6265" s="819"/>
      <c r="H6265" s="774">
        <v>1</v>
      </c>
      <c r="I6265" s="819">
        <f t="shared" si="200"/>
        <v>0</v>
      </c>
      <c r="J6265" s="819">
        <f t="shared" si="201"/>
        <v>2</v>
      </c>
      <c r="K6265" s="941"/>
    </row>
    <row r="6266" spans="1:11" ht="38.25">
      <c r="A6266" s="15" t="s">
        <v>4755</v>
      </c>
      <c r="B6266" s="15" t="s">
        <v>2756</v>
      </c>
      <c r="C6266" s="768" t="s">
        <v>4784</v>
      </c>
      <c r="D6266" s="20" t="s">
        <v>4785</v>
      </c>
      <c r="E6266" s="826"/>
      <c r="F6266" s="800">
        <v>0</v>
      </c>
      <c r="G6266" s="819"/>
      <c r="H6266" s="774">
        <v>1</v>
      </c>
      <c r="I6266" s="819">
        <f t="shared" si="200"/>
        <v>0</v>
      </c>
      <c r="J6266" s="819">
        <f t="shared" si="201"/>
        <v>1</v>
      </c>
      <c r="K6266" s="941"/>
    </row>
    <row r="6267" spans="1:11">
      <c r="A6267" s="15" t="s">
        <v>4755</v>
      </c>
      <c r="B6267" s="15" t="s">
        <v>2756</v>
      </c>
      <c r="C6267" s="768" t="s">
        <v>3988</v>
      </c>
      <c r="D6267" s="20" t="s">
        <v>4856</v>
      </c>
      <c r="E6267" s="826">
        <v>306</v>
      </c>
      <c r="F6267" s="800">
        <v>1</v>
      </c>
      <c r="G6267" s="819">
        <v>78</v>
      </c>
      <c r="H6267" s="774">
        <v>1</v>
      </c>
      <c r="I6267" s="819">
        <f t="shared" si="200"/>
        <v>384</v>
      </c>
      <c r="J6267" s="819">
        <f t="shared" si="201"/>
        <v>2</v>
      </c>
      <c r="K6267" s="941"/>
    </row>
    <row r="6268" spans="1:11">
      <c r="A6268" s="15" t="s">
        <v>4755</v>
      </c>
      <c r="B6268" s="15" t="s">
        <v>2756</v>
      </c>
      <c r="C6268" s="768" t="s">
        <v>3989</v>
      </c>
      <c r="D6268" s="20" t="s">
        <v>17188</v>
      </c>
      <c r="E6268" s="826"/>
      <c r="F6268" s="800">
        <v>1</v>
      </c>
      <c r="G6268" s="819"/>
      <c r="H6268" s="774">
        <v>1</v>
      </c>
      <c r="I6268" s="819">
        <f t="shared" si="200"/>
        <v>0</v>
      </c>
      <c r="J6268" s="819">
        <f t="shared" si="201"/>
        <v>2</v>
      </c>
      <c r="K6268" s="941"/>
    </row>
    <row r="6269" spans="1:11" ht="25.5">
      <c r="A6269" s="15" t="s">
        <v>4755</v>
      </c>
      <c r="B6269" s="15" t="s">
        <v>2756</v>
      </c>
      <c r="C6269" s="768" t="s">
        <v>4786</v>
      </c>
      <c r="D6269" s="20" t="s">
        <v>17355</v>
      </c>
      <c r="E6269" s="826">
        <v>864</v>
      </c>
      <c r="F6269" s="800">
        <v>730</v>
      </c>
      <c r="G6269" s="819">
        <v>90</v>
      </c>
      <c r="H6269" s="774">
        <v>65</v>
      </c>
      <c r="I6269" s="819">
        <f t="shared" si="200"/>
        <v>954</v>
      </c>
      <c r="J6269" s="819">
        <f t="shared" si="201"/>
        <v>795</v>
      </c>
      <c r="K6269" s="941"/>
    </row>
    <row r="6270" spans="1:11">
      <c r="A6270" s="15" t="s">
        <v>4755</v>
      </c>
      <c r="B6270" s="15" t="s">
        <v>2756</v>
      </c>
      <c r="C6270" s="768" t="s">
        <v>3044</v>
      </c>
      <c r="D6270" s="20" t="s">
        <v>3045</v>
      </c>
      <c r="E6270" s="826">
        <v>923</v>
      </c>
      <c r="F6270" s="800">
        <v>940</v>
      </c>
      <c r="G6270" s="819"/>
      <c r="H6270" s="774">
        <v>1</v>
      </c>
      <c r="I6270" s="819">
        <f t="shared" si="200"/>
        <v>923</v>
      </c>
      <c r="J6270" s="819">
        <f t="shared" si="201"/>
        <v>941</v>
      </c>
      <c r="K6270" s="941"/>
    </row>
    <row r="6271" spans="1:11">
      <c r="A6271" s="15" t="s">
        <v>4755</v>
      </c>
      <c r="B6271" s="15" t="s">
        <v>2756</v>
      </c>
      <c r="C6271" s="768" t="s">
        <v>4787</v>
      </c>
      <c r="D6271" s="20" t="s">
        <v>17356</v>
      </c>
      <c r="E6271" s="826">
        <v>894</v>
      </c>
      <c r="F6271" s="800">
        <v>870</v>
      </c>
      <c r="G6271" s="819">
        <v>91</v>
      </c>
      <c r="H6271" s="774">
        <v>70</v>
      </c>
      <c r="I6271" s="819">
        <f t="shared" si="200"/>
        <v>985</v>
      </c>
      <c r="J6271" s="819">
        <f t="shared" si="201"/>
        <v>940</v>
      </c>
      <c r="K6271" s="941"/>
    </row>
    <row r="6272" spans="1:11">
      <c r="A6272" s="15" t="s">
        <v>4755</v>
      </c>
      <c r="B6272" s="15" t="s">
        <v>2756</v>
      </c>
      <c r="C6272" s="768" t="s">
        <v>4788</v>
      </c>
      <c r="D6272" s="20" t="s">
        <v>17357</v>
      </c>
      <c r="E6272" s="826">
        <v>29</v>
      </c>
      <c r="F6272" s="800">
        <v>50</v>
      </c>
      <c r="G6272" s="819">
        <v>1</v>
      </c>
      <c r="H6272" s="774">
        <v>1</v>
      </c>
      <c r="I6272" s="819">
        <f t="shared" si="200"/>
        <v>30</v>
      </c>
      <c r="J6272" s="819">
        <f t="shared" si="201"/>
        <v>51</v>
      </c>
      <c r="K6272" s="941"/>
    </row>
    <row r="6273" spans="1:11" ht="25.5">
      <c r="A6273" s="15" t="s">
        <v>4755</v>
      </c>
      <c r="B6273" s="15" t="s">
        <v>2756</v>
      </c>
      <c r="C6273" s="768" t="s">
        <v>4789</v>
      </c>
      <c r="D6273" s="20" t="s">
        <v>17358</v>
      </c>
      <c r="E6273" s="826"/>
      <c r="F6273" s="800">
        <v>1</v>
      </c>
      <c r="G6273" s="819"/>
      <c r="H6273" s="774">
        <v>1</v>
      </c>
      <c r="I6273" s="819">
        <f t="shared" si="200"/>
        <v>0</v>
      </c>
      <c r="J6273" s="819">
        <f t="shared" si="201"/>
        <v>2</v>
      </c>
      <c r="K6273" s="941"/>
    </row>
    <row r="6274" spans="1:11" ht="25.5">
      <c r="A6274" s="15" t="s">
        <v>4755</v>
      </c>
      <c r="B6274" s="15" t="s">
        <v>2756</v>
      </c>
      <c r="C6274" s="768" t="s">
        <v>4790</v>
      </c>
      <c r="D6274" s="20" t="s">
        <v>17359</v>
      </c>
      <c r="E6274" s="826">
        <v>35</v>
      </c>
      <c r="F6274" s="800">
        <v>60</v>
      </c>
      <c r="G6274" s="819"/>
      <c r="H6274" s="774">
        <v>1</v>
      </c>
      <c r="I6274" s="819">
        <f t="shared" si="200"/>
        <v>35</v>
      </c>
      <c r="J6274" s="819">
        <f t="shared" si="201"/>
        <v>61</v>
      </c>
      <c r="K6274" s="941"/>
    </row>
    <row r="6275" spans="1:11">
      <c r="A6275" s="15" t="s">
        <v>4755</v>
      </c>
      <c r="B6275" s="15" t="s">
        <v>2756</v>
      </c>
      <c r="C6275" s="768" t="s">
        <v>4791</v>
      </c>
      <c r="D6275" s="20" t="s">
        <v>17360</v>
      </c>
      <c r="E6275" s="826"/>
      <c r="F6275" s="800">
        <v>1</v>
      </c>
      <c r="G6275" s="819"/>
      <c r="H6275" s="774">
        <v>1</v>
      </c>
      <c r="I6275" s="819">
        <f t="shared" si="200"/>
        <v>0</v>
      </c>
      <c r="J6275" s="819">
        <f t="shared" si="201"/>
        <v>2</v>
      </c>
      <c r="K6275" s="941"/>
    </row>
    <row r="6276" spans="1:11">
      <c r="A6276" s="15" t="s">
        <v>4755</v>
      </c>
      <c r="B6276" s="15" t="s">
        <v>2756</v>
      </c>
      <c r="C6276" s="768" t="s">
        <v>4792</v>
      </c>
      <c r="D6276" s="20" t="s">
        <v>17361</v>
      </c>
      <c r="E6276" s="826">
        <v>1189</v>
      </c>
      <c r="F6276" s="800">
        <v>730</v>
      </c>
      <c r="G6276" s="819">
        <v>189</v>
      </c>
      <c r="H6276" s="774">
        <v>90</v>
      </c>
      <c r="I6276" s="819">
        <f t="shared" si="200"/>
        <v>1378</v>
      </c>
      <c r="J6276" s="819">
        <f t="shared" si="201"/>
        <v>820</v>
      </c>
      <c r="K6276" s="941"/>
    </row>
    <row r="6277" spans="1:11">
      <c r="A6277" s="15" t="s">
        <v>4755</v>
      </c>
      <c r="B6277" s="15" t="s">
        <v>2756</v>
      </c>
      <c r="C6277" s="768" t="s">
        <v>3990</v>
      </c>
      <c r="D6277" s="20" t="s">
        <v>6516</v>
      </c>
      <c r="E6277" s="826">
        <v>227</v>
      </c>
      <c r="F6277" s="800">
        <v>210</v>
      </c>
      <c r="G6277" s="819"/>
      <c r="H6277" s="774">
        <v>5</v>
      </c>
      <c r="I6277" s="819">
        <f t="shared" si="200"/>
        <v>227</v>
      </c>
      <c r="J6277" s="819">
        <f t="shared" si="201"/>
        <v>215</v>
      </c>
      <c r="K6277" s="941"/>
    </row>
    <row r="6278" spans="1:11" ht="25.5">
      <c r="A6278" s="15" t="s">
        <v>4755</v>
      </c>
      <c r="B6278" s="15" t="s">
        <v>2756</v>
      </c>
      <c r="C6278" s="768" t="s">
        <v>2983</v>
      </c>
      <c r="D6278" s="20" t="s">
        <v>2984</v>
      </c>
      <c r="E6278" s="826">
        <v>29</v>
      </c>
      <c r="F6278" s="800">
        <v>40</v>
      </c>
      <c r="G6278" s="819">
        <v>16243</v>
      </c>
      <c r="H6278" s="774">
        <v>15480</v>
      </c>
      <c r="I6278" s="819">
        <f t="shared" si="200"/>
        <v>16272</v>
      </c>
      <c r="J6278" s="819">
        <f t="shared" si="201"/>
        <v>15520</v>
      </c>
      <c r="K6278" s="941"/>
    </row>
    <row r="6279" spans="1:11">
      <c r="A6279" s="15" t="s">
        <v>4755</v>
      </c>
      <c r="B6279" s="15" t="s">
        <v>2756</v>
      </c>
      <c r="C6279" s="768" t="s">
        <v>4793</v>
      </c>
      <c r="D6279" s="20" t="s">
        <v>17362</v>
      </c>
      <c r="E6279" s="826"/>
      <c r="F6279" s="800">
        <v>0</v>
      </c>
      <c r="G6279" s="819"/>
      <c r="H6279" s="774">
        <v>1</v>
      </c>
      <c r="I6279" s="819">
        <f t="shared" si="200"/>
        <v>0</v>
      </c>
      <c r="J6279" s="819">
        <f t="shared" si="201"/>
        <v>1</v>
      </c>
      <c r="K6279" s="941"/>
    </row>
    <row r="6280" spans="1:11" ht="25.5">
      <c r="A6280" s="15" t="s">
        <v>4755</v>
      </c>
      <c r="B6280" s="15" t="s">
        <v>2756</v>
      </c>
      <c r="C6280" s="768" t="s">
        <v>2985</v>
      </c>
      <c r="D6280" s="20" t="s">
        <v>2986</v>
      </c>
      <c r="E6280" s="826">
        <v>3664</v>
      </c>
      <c r="F6280" s="800">
        <v>2640</v>
      </c>
      <c r="G6280" s="819">
        <v>97</v>
      </c>
      <c r="H6280" s="774">
        <v>40</v>
      </c>
      <c r="I6280" s="819">
        <f t="shared" si="200"/>
        <v>3761</v>
      </c>
      <c r="J6280" s="819">
        <f t="shared" si="201"/>
        <v>2680</v>
      </c>
      <c r="K6280" s="941"/>
    </row>
    <row r="6281" spans="1:11" ht="25.5">
      <c r="A6281" s="15" t="s">
        <v>4755</v>
      </c>
      <c r="B6281" s="15" t="s">
        <v>2756</v>
      </c>
      <c r="C6281" s="768" t="s">
        <v>2987</v>
      </c>
      <c r="D6281" s="20" t="s">
        <v>2988</v>
      </c>
      <c r="E6281" s="826"/>
      <c r="F6281" s="800">
        <v>5</v>
      </c>
      <c r="G6281" s="819">
        <v>7478</v>
      </c>
      <c r="H6281" s="774">
        <v>8400</v>
      </c>
      <c r="I6281" s="819">
        <f t="shared" si="200"/>
        <v>7478</v>
      </c>
      <c r="J6281" s="819">
        <f t="shared" si="201"/>
        <v>8405</v>
      </c>
      <c r="K6281" s="941"/>
    </row>
    <row r="6282" spans="1:11" ht="38.25">
      <c r="A6282" s="15" t="s">
        <v>4755</v>
      </c>
      <c r="B6282" s="15" t="s">
        <v>2756</v>
      </c>
      <c r="C6282" s="768" t="s">
        <v>2509</v>
      </c>
      <c r="D6282" s="20" t="s">
        <v>16841</v>
      </c>
      <c r="E6282" s="826"/>
      <c r="F6282" s="800">
        <v>1</v>
      </c>
      <c r="G6282" s="819">
        <v>13</v>
      </c>
      <c r="H6282" s="774">
        <v>30</v>
      </c>
      <c r="I6282" s="819">
        <f t="shared" si="200"/>
        <v>13</v>
      </c>
      <c r="J6282" s="819">
        <f t="shared" si="201"/>
        <v>31</v>
      </c>
      <c r="K6282" s="941"/>
    </row>
    <row r="6283" spans="1:11" ht="38.25">
      <c r="A6283" s="15" t="s">
        <v>4755</v>
      </c>
      <c r="B6283" s="15" t="s">
        <v>2756</v>
      </c>
      <c r="C6283" s="768" t="s">
        <v>2981</v>
      </c>
      <c r="D6283" s="20" t="s">
        <v>2982</v>
      </c>
      <c r="E6283" s="826">
        <v>42</v>
      </c>
      <c r="F6283" s="800">
        <v>110</v>
      </c>
      <c r="G6283" s="819"/>
      <c r="H6283" s="774">
        <v>1</v>
      </c>
      <c r="I6283" s="819">
        <f t="shared" si="200"/>
        <v>42</v>
      </c>
      <c r="J6283" s="819">
        <f t="shared" si="201"/>
        <v>111</v>
      </c>
      <c r="K6283" s="941"/>
    </row>
    <row r="6284" spans="1:11" ht="25.5">
      <c r="A6284" s="15" t="s">
        <v>4755</v>
      </c>
      <c r="B6284" s="15" t="s">
        <v>2756</v>
      </c>
      <c r="C6284" s="768" t="s">
        <v>2989</v>
      </c>
      <c r="D6284" s="20" t="s">
        <v>2990</v>
      </c>
      <c r="E6284" s="826"/>
      <c r="F6284" s="800">
        <v>0</v>
      </c>
      <c r="G6284" s="819">
        <v>3</v>
      </c>
      <c r="H6284" s="774">
        <v>5</v>
      </c>
      <c r="I6284" s="819">
        <f t="shared" si="200"/>
        <v>3</v>
      </c>
      <c r="J6284" s="819">
        <f t="shared" si="201"/>
        <v>5</v>
      </c>
      <c r="K6284" s="941"/>
    </row>
    <row r="6285" spans="1:11" ht="25.5">
      <c r="A6285" s="15" t="s">
        <v>4755</v>
      </c>
      <c r="B6285" s="15" t="s">
        <v>2756</v>
      </c>
      <c r="C6285" s="768" t="s">
        <v>2991</v>
      </c>
      <c r="D6285" s="20" t="s">
        <v>2992</v>
      </c>
      <c r="E6285" s="826"/>
      <c r="F6285" s="800">
        <v>1</v>
      </c>
      <c r="G6285" s="819"/>
      <c r="H6285" s="774">
        <v>1</v>
      </c>
      <c r="I6285" s="819">
        <f t="shared" si="200"/>
        <v>0</v>
      </c>
      <c r="J6285" s="819">
        <f t="shared" si="201"/>
        <v>2</v>
      </c>
      <c r="K6285" s="941"/>
    </row>
    <row r="6286" spans="1:11">
      <c r="A6286" s="15" t="s">
        <v>4755</v>
      </c>
      <c r="B6286" s="15" t="s">
        <v>2756</v>
      </c>
      <c r="C6286" s="768" t="s">
        <v>4794</v>
      </c>
      <c r="D6286" s="20" t="s">
        <v>17363</v>
      </c>
      <c r="E6286" s="826">
        <v>482</v>
      </c>
      <c r="F6286" s="800">
        <v>360</v>
      </c>
      <c r="G6286" s="819">
        <v>5</v>
      </c>
      <c r="H6286" s="774">
        <v>5</v>
      </c>
      <c r="I6286" s="819">
        <f t="shared" si="200"/>
        <v>487</v>
      </c>
      <c r="J6286" s="819">
        <f t="shared" si="201"/>
        <v>365</v>
      </c>
      <c r="K6286" s="941"/>
    </row>
    <row r="6287" spans="1:11" ht="51">
      <c r="A6287" s="15" t="s">
        <v>4755</v>
      </c>
      <c r="B6287" s="15" t="s">
        <v>2756</v>
      </c>
      <c r="C6287" s="768" t="s">
        <v>2510</v>
      </c>
      <c r="D6287" s="20" t="s">
        <v>16842</v>
      </c>
      <c r="E6287" s="826"/>
      <c r="F6287" s="800">
        <v>0</v>
      </c>
      <c r="G6287" s="819"/>
      <c r="H6287" s="774">
        <v>1</v>
      </c>
      <c r="I6287" s="819">
        <f t="shared" si="200"/>
        <v>0</v>
      </c>
      <c r="J6287" s="819">
        <f t="shared" si="201"/>
        <v>1</v>
      </c>
      <c r="K6287" s="941"/>
    </row>
    <row r="6288" spans="1:11">
      <c r="A6288" s="15" t="s">
        <v>4755</v>
      </c>
      <c r="B6288" s="15" t="s">
        <v>2756</v>
      </c>
      <c r="C6288" s="768" t="s">
        <v>4795</v>
      </c>
      <c r="D6288" s="20" t="s">
        <v>4796</v>
      </c>
      <c r="E6288" s="826">
        <v>1</v>
      </c>
      <c r="F6288" s="800">
        <v>1</v>
      </c>
      <c r="G6288" s="819">
        <v>19</v>
      </c>
      <c r="H6288" s="774">
        <v>20</v>
      </c>
      <c r="I6288" s="819">
        <f t="shared" si="200"/>
        <v>20</v>
      </c>
      <c r="J6288" s="819">
        <f t="shared" si="201"/>
        <v>21</v>
      </c>
      <c r="K6288" s="941"/>
    </row>
    <row r="6289" spans="1:11">
      <c r="A6289" s="15" t="s">
        <v>4755</v>
      </c>
      <c r="B6289" s="15" t="s">
        <v>2756</v>
      </c>
      <c r="C6289" s="768" t="s">
        <v>3997</v>
      </c>
      <c r="D6289" s="20" t="s">
        <v>4797</v>
      </c>
      <c r="E6289" s="826"/>
      <c r="F6289" s="800">
        <v>1</v>
      </c>
      <c r="G6289" s="819"/>
      <c r="H6289" s="774">
        <v>1</v>
      </c>
      <c r="I6289" s="819">
        <f t="shared" si="200"/>
        <v>0</v>
      </c>
      <c r="J6289" s="819">
        <f t="shared" si="201"/>
        <v>2</v>
      </c>
      <c r="K6289" s="941"/>
    </row>
    <row r="6290" spans="1:11">
      <c r="A6290" s="15" t="s">
        <v>4755</v>
      </c>
      <c r="B6290" s="15" t="s">
        <v>2756</v>
      </c>
      <c r="C6290" s="768" t="s">
        <v>3998</v>
      </c>
      <c r="D6290" s="20" t="s">
        <v>17195</v>
      </c>
      <c r="E6290" s="826">
        <v>678</v>
      </c>
      <c r="F6290" s="800">
        <v>520</v>
      </c>
      <c r="G6290" s="819">
        <v>88</v>
      </c>
      <c r="H6290" s="774">
        <v>70</v>
      </c>
      <c r="I6290" s="819">
        <f t="shared" si="200"/>
        <v>766</v>
      </c>
      <c r="J6290" s="819">
        <f t="shared" si="201"/>
        <v>590</v>
      </c>
      <c r="K6290" s="941"/>
    </row>
    <row r="6291" spans="1:11" ht="25.5">
      <c r="A6291" s="15" t="s">
        <v>4755</v>
      </c>
      <c r="B6291" s="15" t="s">
        <v>2756</v>
      </c>
      <c r="C6291" s="768" t="s">
        <v>2522</v>
      </c>
      <c r="D6291" s="20" t="s">
        <v>16852</v>
      </c>
      <c r="E6291" s="826"/>
      <c r="F6291" s="800">
        <v>0</v>
      </c>
      <c r="G6291" s="819"/>
      <c r="H6291" s="774">
        <v>5</v>
      </c>
      <c r="I6291" s="819">
        <f t="shared" si="200"/>
        <v>0</v>
      </c>
      <c r="J6291" s="819">
        <f t="shared" si="201"/>
        <v>5</v>
      </c>
      <c r="K6291" s="941"/>
    </row>
    <row r="6292" spans="1:11">
      <c r="A6292" s="15" t="s">
        <v>4755</v>
      </c>
      <c r="B6292" s="15" t="s">
        <v>2756</v>
      </c>
      <c r="C6292" s="768" t="s">
        <v>4798</v>
      </c>
      <c r="D6292" s="20" t="s">
        <v>17364</v>
      </c>
      <c r="E6292" s="826">
        <v>73</v>
      </c>
      <c r="F6292" s="800">
        <v>100</v>
      </c>
      <c r="G6292" s="819">
        <v>21</v>
      </c>
      <c r="H6292" s="774">
        <v>20</v>
      </c>
      <c r="I6292" s="819">
        <f t="shared" ref="I6292:I6355" si="202">E6292+G6292</f>
        <v>94</v>
      </c>
      <c r="J6292" s="819">
        <f t="shared" ref="J6292:J6355" si="203">F6292+H6292</f>
        <v>120</v>
      </c>
      <c r="K6292" s="941"/>
    </row>
    <row r="6293" spans="1:11">
      <c r="A6293" s="15" t="s">
        <v>4755</v>
      </c>
      <c r="B6293" s="15" t="s">
        <v>2756</v>
      </c>
      <c r="C6293" s="768" t="s">
        <v>4243</v>
      </c>
      <c r="D6293" s="17" t="s">
        <v>16158</v>
      </c>
      <c r="E6293" s="826"/>
      <c r="F6293" s="800">
        <v>0</v>
      </c>
      <c r="G6293" s="819"/>
      <c r="H6293" s="774">
        <v>1</v>
      </c>
      <c r="I6293" s="819">
        <f t="shared" si="202"/>
        <v>0</v>
      </c>
      <c r="J6293" s="819">
        <f t="shared" si="203"/>
        <v>1</v>
      </c>
      <c r="K6293" s="941"/>
    </row>
    <row r="6294" spans="1:11" ht="25.5">
      <c r="A6294" s="15" t="s">
        <v>4755</v>
      </c>
      <c r="B6294" s="15" t="s">
        <v>2756</v>
      </c>
      <c r="C6294" s="768" t="s">
        <v>2556</v>
      </c>
      <c r="D6294" s="20" t="s">
        <v>4799</v>
      </c>
      <c r="E6294" s="826"/>
      <c r="F6294" s="800">
        <v>1</v>
      </c>
      <c r="G6294" s="819">
        <v>1</v>
      </c>
      <c r="H6294" s="774">
        <v>1</v>
      </c>
      <c r="I6294" s="819">
        <f t="shared" si="202"/>
        <v>1</v>
      </c>
      <c r="J6294" s="819">
        <f t="shared" si="203"/>
        <v>2</v>
      </c>
      <c r="K6294" s="941"/>
    </row>
    <row r="6295" spans="1:11">
      <c r="A6295" s="15" t="s">
        <v>4862</v>
      </c>
      <c r="B6295" s="15" t="s">
        <v>2464</v>
      </c>
      <c r="C6295" s="768" t="s">
        <v>4800</v>
      </c>
      <c r="D6295" s="20" t="s">
        <v>4801</v>
      </c>
      <c r="E6295" s="826"/>
      <c r="F6295" s="800">
        <v>1</v>
      </c>
      <c r="G6295" s="819"/>
      <c r="H6295" s="774">
        <v>1</v>
      </c>
      <c r="I6295" s="819">
        <f t="shared" si="202"/>
        <v>0</v>
      </c>
      <c r="J6295" s="819">
        <f t="shared" si="203"/>
        <v>2</v>
      </c>
      <c r="K6295" s="941"/>
    </row>
    <row r="6296" spans="1:11">
      <c r="A6296" s="15" t="s">
        <v>4862</v>
      </c>
      <c r="B6296" s="15" t="s">
        <v>2464</v>
      </c>
      <c r="C6296" s="768" t="s">
        <v>4802</v>
      </c>
      <c r="D6296" s="20" t="s">
        <v>4803</v>
      </c>
      <c r="E6296" s="826"/>
      <c r="F6296" s="800">
        <v>1</v>
      </c>
      <c r="G6296" s="819">
        <v>11390</v>
      </c>
      <c r="H6296" s="774">
        <v>9000</v>
      </c>
      <c r="I6296" s="819">
        <f t="shared" si="202"/>
        <v>11390</v>
      </c>
      <c r="J6296" s="819">
        <f t="shared" si="203"/>
        <v>9001</v>
      </c>
      <c r="K6296" s="941"/>
    </row>
    <row r="6297" spans="1:11">
      <c r="A6297" s="15" t="s">
        <v>4862</v>
      </c>
      <c r="B6297" s="15" t="s">
        <v>2464</v>
      </c>
      <c r="C6297" s="768" t="s">
        <v>4804</v>
      </c>
      <c r="D6297" s="20" t="s">
        <v>4805</v>
      </c>
      <c r="E6297" s="826"/>
      <c r="F6297" s="800">
        <v>1</v>
      </c>
      <c r="G6297" s="819">
        <v>72</v>
      </c>
      <c r="H6297" s="774">
        <v>370</v>
      </c>
      <c r="I6297" s="819">
        <f t="shared" si="202"/>
        <v>72</v>
      </c>
      <c r="J6297" s="819">
        <f t="shared" si="203"/>
        <v>371</v>
      </c>
      <c r="K6297" s="941"/>
    </row>
    <row r="6298" spans="1:11" ht="38.25">
      <c r="A6298" s="15" t="s">
        <v>4862</v>
      </c>
      <c r="B6298" s="15" t="s">
        <v>2464</v>
      </c>
      <c r="C6298" s="768" t="s">
        <v>4806</v>
      </c>
      <c r="D6298" s="20" t="s">
        <v>4807</v>
      </c>
      <c r="E6298" s="826"/>
      <c r="F6298" s="800">
        <v>1</v>
      </c>
      <c r="G6298" s="819"/>
      <c r="H6298" s="774">
        <v>1</v>
      </c>
      <c r="I6298" s="819">
        <f t="shared" si="202"/>
        <v>0</v>
      </c>
      <c r="J6298" s="819">
        <f t="shared" si="203"/>
        <v>2</v>
      </c>
      <c r="K6298" s="941"/>
    </row>
    <row r="6299" spans="1:11" ht="38.25">
      <c r="A6299" s="15" t="s">
        <v>4862</v>
      </c>
      <c r="B6299" s="15" t="s">
        <v>2464</v>
      </c>
      <c r="C6299" s="768" t="s">
        <v>4808</v>
      </c>
      <c r="D6299" s="20" t="s">
        <v>4809</v>
      </c>
      <c r="E6299" s="826"/>
      <c r="F6299" s="800">
        <v>1</v>
      </c>
      <c r="G6299" s="819"/>
      <c r="H6299" s="774">
        <v>1</v>
      </c>
      <c r="I6299" s="819">
        <f t="shared" si="202"/>
        <v>0</v>
      </c>
      <c r="J6299" s="819">
        <f t="shared" si="203"/>
        <v>2</v>
      </c>
      <c r="K6299" s="941"/>
    </row>
    <row r="6300" spans="1:11" ht="51">
      <c r="A6300" s="15" t="s">
        <v>4862</v>
      </c>
      <c r="B6300" s="15" t="s">
        <v>2464</v>
      </c>
      <c r="C6300" s="768" t="s">
        <v>4810</v>
      </c>
      <c r="D6300" s="20" t="s">
        <v>6694</v>
      </c>
      <c r="E6300" s="826"/>
      <c r="F6300" s="800">
        <v>1</v>
      </c>
      <c r="G6300" s="819"/>
      <c r="H6300" s="774">
        <v>1</v>
      </c>
      <c r="I6300" s="819">
        <f t="shared" si="202"/>
        <v>0</v>
      </c>
      <c r="J6300" s="819">
        <f t="shared" si="203"/>
        <v>2</v>
      </c>
      <c r="K6300" s="941"/>
    </row>
    <row r="6301" spans="1:11" ht="51">
      <c r="A6301" s="15" t="s">
        <v>4862</v>
      </c>
      <c r="B6301" s="15" t="s">
        <v>2464</v>
      </c>
      <c r="C6301" s="768" t="s">
        <v>4811</v>
      </c>
      <c r="D6301" s="20" t="s">
        <v>14550</v>
      </c>
      <c r="E6301" s="826"/>
      <c r="F6301" s="800">
        <v>1</v>
      </c>
      <c r="G6301" s="819"/>
      <c r="H6301" s="774">
        <v>1</v>
      </c>
      <c r="I6301" s="819">
        <f t="shared" si="202"/>
        <v>0</v>
      </c>
      <c r="J6301" s="819">
        <f t="shared" si="203"/>
        <v>2</v>
      </c>
      <c r="K6301" s="941"/>
    </row>
    <row r="6302" spans="1:11" ht="63.75">
      <c r="A6302" s="15" t="s">
        <v>4862</v>
      </c>
      <c r="B6302" s="15" t="s">
        <v>2464</v>
      </c>
      <c r="C6302" s="768" t="s">
        <v>4812</v>
      </c>
      <c r="D6302" s="20" t="s">
        <v>6695</v>
      </c>
      <c r="E6302" s="826"/>
      <c r="F6302" s="800">
        <v>1</v>
      </c>
      <c r="G6302" s="819"/>
      <c r="H6302" s="774">
        <v>1</v>
      </c>
      <c r="I6302" s="819">
        <f t="shared" si="202"/>
        <v>0</v>
      </c>
      <c r="J6302" s="819">
        <f t="shared" si="203"/>
        <v>2</v>
      </c>
      <c r="K6302" s="941"/>
    </row>
    <row r="6303" spans="1:11" ht="63.75">
      <c r="A6303" s="15" t="s">
        <v>4862</v>
      </c>
      <c r="B6303" s="15" t="s">
        <v>2464</v>
      </c>
      <c r="C6303" s="768" t="s">
        <v>4813</v>
      </c>
      <c r="D6303" s="20" t="s">
        <v>6696</v>
      </c>
      <c r="E6303" s="826"/>
      <c r="F6303" s="800">
        <v>1</v>
      </c>
      <c r="G6303" s="819"/>
      <c r="H6303" s="774">
        <v>1</v>
      </c>
      <c r="I6303" s="819">
        <f t="shared" si="202"/>
        <v>0</v>
      </c>
      <c r="J6303" s="819">
        <f t="shared" si="203"/>
        <v>2</v>
      </c>
      <c r="K6303" s="941"/>
    </row>
    <row r="6304" spans="1:11" ht="63.75">
      <c r="A6304" s="15" t="s">
        <v>4862</v>
      </c>
      <c r="B6304" s="15" t="s">
        <v>2464</v>
      </c>
      <c r="C6304" s="768" t="s">
        <v>4814</v>
      </c>
      <c r="D6304" s="20" t="s">
        <v>6697</v>
      </c>
      <c r="E6304" s="826"/>
      <c r="F6304" s="800">
        <v>1</v>
      </c>
      <c r="G6304" s="819"/>
      <c r="H6304" s="774">
        <v>1</v>
      </c>
      <c r="I6304" s="819">
        <f t="shared" si="202"/>
        <v>0</v>
      </c>
      <c r="J6304" s="819">
        <f t="shared" si="203"/>
        <v>2</v>
      </c>
      <c r="K6304" s="941"/>
    </row>
    <row r="6305" spans="1:11">
      <c r="A6305" s="15" t="s">
        <v>4862</v>
      </c>
      <c r="B6305" s="15" t="s">
        <v>2464</v>
      </c>
      <c r="C6305" s="768" t="s">
        <v>4815</v>
      </c>
      <c r="D6305" s="20" t="s">
        <v>4816</v>
      </c>
      <c r="E6305" s="826">
        <v>5</v>
      </c>
      <c r="F6305" s="800">
        <v>1</v>
      </c>
      <c r="G6305" s="819">
        <v>102</v>
      </c>
      <c r="H6305" s="774">
        <v>10</v>
      </c>
      <c r="I6305" s="819">
        <f t="shared" si="202"/>
        <v>107</v>
      </c>
      <c r="J6305" s="819">
        <f t="shared" si="203"/>
        <v>11</v>
      </c>
      <c r="K6305" s="941"/>
    </row>
    <row r="6306" spans="1:11" ht="38.25">
      <c r="A6306" s="15" t="s">
        <v>4862</v>
      </c>
      <c r="B6306" s="15" t="s">
        <v>2464</v>
      </c>
      <c r="C6306" s="768" t="s">
        <v>2957</v>
      </c>
      <c r="D6306" s="20" t="s">
        <v>16447</v>
      </c>
      <c r="E6306" s="826"/>
      <c r="F6306" s="800">
        <v>1</v>
      </c>
      <c r="G6306" s="819">
        <v>3013</v>
      </c>
      <c r="H6306" s="774">
        <v>2450</v>
      </c>
      <c r="I6306" s="819">
        <f t="shared" si="202"/>
        <v>3013</v>
      </c>
      <c r="J6306" s="819">
        <f t="shared" si="203"/>
        <v>2451</v>
      </c>
      <c r="K6306" s="941"/>
    </row>
    <row r="6307" spans="1:11" ht="38.25">
      <c r="A6307" s="15" t="s">
        <v>4862</v>
      </c>
      <c r="B6307" s="15" t="s">
        <v>2464</v>
      </c>
      <c r="C6307" s="768" t="s">
        <v>18749</v>
      </c>
      <c r="D6307" s="20" t="s">
        <v>4817</v>
      </c>
      <c r="E6307" s="826"/>
      <c r="F6307" s="800">
        <v>1</v>
      </c>
      <c r="G6307" s="819">
        <v>2</v>
      </c>
      <c r="H6307" s="774">
        <v>1</v>
      </c>
      <c r="I6307" s="819">
        <f t="shared" si="202"/>
        <v>2</v>
      </c>
      <c r="J6307" s="819">
        <f t="shared" si="203"/>
        <v>2</v>
      </c>
      <c r="K6307" s="941"/>
    </row>
    <row r="6308" spans="1:11" ht="25.5">
      <c r="A6308" s="15" t="s">
        <v>4862</v>
      </c>
      <c r="B6308" s="15" t="s">
        <v>2464</v>
      </c>
      <c r="C6308" s="768" t="s">
        <v>18750</v>
      </c>
      <c r="D6308" s="20" t="s">
        <v>4818</v>
      </c>
      <c r="E6308" s="826"/>
      <c r="F6308" s="800">
        <v>1</v>
      </c>
      <c r="G6308" s="819"/>
      <c r="H6308" s="774">
        <v>1</v>
      </c>
      <c r="I6308" s="819">
        <f t="shared" si="202"/>
        <v>0</v>
      </c>
      <c r="J6308" s="819">
        <f t="shared" si="203"/>
        <v>2</v>
      </c>
      <c r="K6308" s="941"/>
    </row>
    <row r="6309" spans="1:11" ht="25.5">
      <c r="A6309" s="15" t="s">
        <v>4862</v>
      </c>
      <c r="B6309" s="15" t="s">
        <v>2464</v>
      </c>
      <c r="C6309" s="768" t="s">
        <v>4819</v>
      </c>
      <c r="D6309" s="20" t="s">
        <v>4820</v>
      </c>
      <c r="E6309" s="826"/>
      <c r="F6309" s="800">
        <v>1</v>
      </c>
      <c r="G6309" s="819"/>
      <c r="H6309" s="774">
        <v>0</v>
      </c>
      <c r="I6309" s="819">
        <f t="shared" si="202"/>
        <v>0</v>
      </c>
      <c r="J6309" s="819">
        <f t="shared" si="203"/>
        <v>1</v>
      </c>
      <c r="K6309" s="941"/>
    </row>
    <row r="6310" spans="1:11" ht="38.25">
      <c r="A6310" s="15" t="s">
        <v>4862</v>
      </c>
      <c r="B6310" s="15" t="s">
        <v>2464</v>
      </c>
      <c r="C6310" s="768" t="s">
        <v>2955</v>
      </c>
      <c r="D6310" s="20" t="s">
        <v>2956</v>
      </c>
      <c r="E6310" s="826"/>
      <c r="F6310" s="800">
        <v>1</v>
      </c>
      <c r="G6310" s="819"/>
      <c r="H6310" s="774">
        <v>1</v>
      </c>
      <c r="I6310" s="819">
        <f t="shared" si="202"/>
        <v>0</v>
      </c>
      <c r="J6310" s="819">
        <f t="shared" si="203"/>
        <v>2</v>
      </c>
      <c r="K6310" s="941"/>
    </row>
    <row r="6311" spans="1:11" ht="25.5">
      <c r="A6311" s="15" t="s">
        <v>4862</v>
      </c>
      <c r="B6311" s="15" t="s">
        <v>2464</v>
      </c>
      <c r="C6311" s="768" t="s">
        <v>4245</v>
      </c>
      <c r="D6311" s="20" t="s">
        <v>17227</v>
      </c>
      <c r="E6311" s="826"/>
      <c r="F6311" s="800">
        <v>5</v>
      </c>
      <c r="G6311" s="819">
        <v>210</v>
      </c>
      <c r="H6311" s="774">
        <v>520</v>
      </c>
      <c r="I6311" s="819">
        <f t="shared" si="202"/>
        <v>210</v>
      </c>
      <c r="J6311" s="819">
        <f t="shared" si="203"/>
        <v>525</v>
      </c>
      <c r="K6311" s="941"/>
    </row>
    <row r="6312" spans="1:11" ht="25.5">
      <c r="A6312" s="15" t="s">
        <v>4862</v>
      </c>
      <c r="B6312" s="15" t="s">
        <v>2464</v>
      </c>
      <c r="C6312" s="768" t="s">
        <v>3014</v>
      </c>
      <c r="D6312" s="20" t="s">
        <v>3015</v>
      </c>
      <c r="E6312" s="826"/>
      <c r="F6312" s="800">
        <v>1</v>
      </c>
      <c r="G6312" s="819">
        <v>38</v>
      </c>
      <c r="H6312" s="774">
        <v>5</v>
      </c>
      <c r="I6312" s="819">
        <f t="shared" si="202"/>
        <v>38</v>
      </c>
      <c r="J6312" s="819">
        <f t="shared" si="203"/>
        <v>6</v>
      </c>
      <c r="K6312" s="941"/>
    </row>
    <row r="6313" spans="1:11" ht="25.5">
      <c r="A6313" s="15" t="s">
        <v>4862</v>
      </c>
      <c r="B6313" s="15" t="s">
        <v>2464</v>
      </c>
      <c r="C6313" s="768" t="s">
        <v>2951</v>
      </c>
      <c r="D6313" s="20" t="s">
        <v>16965</v>
      </c>
      <c r="E6313" s="826">
        <v>1</v>
      </c>
      <c r="F6313" s="800">
        <v>1</v>
      </c>
      <c r="G6313" s="819">
        <v>1520</v>
      </c>
      <c r="H6313" s="774">
        <v>750</v>
      </c>
      <c r="I6313" s="819">
        <f t="shared" si="202"/>
        <v>1521</v>
      </c>
      <c r="J6313" s="819">
        <f t="shared" si="203"/>
        <v>751</v>
      </c>
      <c r="K6313" s="941"/>
    </row>
    <row r="6314" spans="1:11" ht="25.5">
      <c r="A6314" s="15" t="s">
        <v>4862</v>
      </c>
      <c r="B6314" s="15" t="s">
        <v>2464</v>
      </c>
      <c r="C6314" s="768" t="s">
        <v>2952</v>
      </c>
      <c r="D6314" s="20" t="s">
        <v>16966</v>
      </c>
      <c r="E6314" s="826">
        <v>1304</v>
      </c>
      <c r="F6314" s="800">
        <v>1350</v>
      </c>
      <c r="G6314" s="819">
        <v>56019</v>
      </c>
      <c r="H6314" s="774">
        <v>52650</v>
      </c>
      <c r="I6314" s="819">
        <f t="shared" si="202"/>
        <v>57323</v>
      </c>
      <c r="J6314" s="819">
        <f t="shared" si="203"/>
        <v>54000</v>
      </c>
      <c r="K6314" s="941"/>
    </row>
    <row r="6315" spans="1:11">
      <c r="A6315" s="15" t="s">
        <v>4862</v>
      </c>
      <c r="B6315" s="15" t="s">
        <v>2464</v>
      </c>
      <c r="C6315" s="768" t="s">
        <v>3882</v>
      </c>
      <c r="D6315" s="20" t="s">
        <v>17126</v>
      </c>
      <c r="E6315" s="826"/>
      <c r="F6315" s="800">
        <v>1</v>
      </c>
      <c r="G6315" s="819">
        <v>53</v>
      </c>
      <c r="H6315" s="774">
        <v>340</v>
      </c>
      <c r="I6315" s="819">
        <f t="shared" si="202"/>
        <v>53</v>
      </c>
      <c r="J6315" s="819">
        <f t="shared" si="203"/>
        <v>341</v>
      </c>
      <c r="K6315" s="941"/>
    </row>
    <row r="6316" spans="1:11" ht="25.5">
      <c r="A6316" s="15" t="s">
        <v>4862</v>
      </c>
      <c r="B6316" s="15" t="s">
        <v>2464</v>
      </c>
      <c r="C6316" s="768" t="s">
        <v>2456</v>
      </c>
      <c r="D6316" s="20" t="s">
        <v>16803</v>
      </c>
      <c r="E6316" s="826">
        <v>1016</v>
      </c>
      <c r="F6316" s="800">
        <v>1000</v>
      </c>
      <c r="G6316" s="819">
        <v>45561</v>
      </c>
      <c r="H6316" s="774">
        <v>43450</v>
      </c>
      <c r="I6316" s="819">
        <f t="shared" si="202"/>
        <v>46577</v>
      </c>
      <c r="J6316" s="819">
        <f t="shared" si="203"/>
        <v>44450</v>
      </c>
      <c r="K6316" s="941"/>
    </row>
    <row r="6317" spans="1:11">
      <c r="A6317" s="15" t="s">
        <v>4862</v>
      </c>
      <c r="B6317" s="15" t="s">
        <v>2464</v>
      </c>
      <c r="C6317" s="768" t="s">
        <v>4728</v>
      </c>
      <c r="D6317" s="20" t="s">
        <v>17330</v>
      </c>
      <c r="E6317" s="826"/>
      <c r="F6317" s="800">
        <v>1</v>
      </c>
      <c r="G6317" s="819">
        <v>1</v>
      </c>
      <c r="H6317" s="774">
        <v>1</v>
      </c>
      <c r="I6317" s="819">
        <f t="shared" si="202"/>
        <v>1</v>
      </c>
      <c r="J6317" s="819">
        <f t="shared" si="203"/>
        <v>2</v>
      </c>
      <c r="K6317" s="941"/>
    </row>
    <row r="6318" spans="1:11" ht="25.5">
      <c r="A6318" s="15" t="s">
        <v>4862</v>
      </c>
      <c r="B6318" s="15" t="s">
        <v>2464</v>
      </c>
      <c r="C6318" s="768" t="s">
        <v>2457</v>
      </c>
      <c r="D6318" s="20" t="s">
        <v>16804</v>
      </c>
      <c r="E6318" s="826"/>
      <c r="F6318" s="800">
        <v>1</v>
      </c>
      <c r="G6318" s="819">
        <v>2368</v>
      </c>
      <c r="H6318" s="774">
        <v>2100</v>
      </c>
      <c r="I6318" s="819">
        <f t="shared" si="202"/>
        <v>2368</v>
      </c>
      <c r="J6318" s="819">
        <f t="shared" si="203"/>
        <v>2101</v>
      </c>
      <c r="K6318" s="941"/>
    </row>
    <row r="6319" spans="1:11">
      <c r="A6319" s="15" t="s">
        <v>4862</v>
      </c>
      <c r="B6319" s="15" t="s">
        <v>2624</v>
      </c>
      <c r="C6319" s="768" t="s">
        <v>153</v>
      </c>
      <c r="D6319" s="20" t="s">
        <v>17347</v>
      </c>
      <c r="E6319" s="826"/>
      <c r="F6319" s="800">
        <v>1</v>
      </c>
      <c r="G6319" s="819">
        <v>6</v>
      </c>
      <c r="H6319" s="774">
        <v>1</v>
      </c>
      <c r="I6319" s="819">
        <f t="shared" si="202"/>
        <v>6</v>
      </c>
      <c r="J6319" s="819">
        <f t="shared" si="203"/>
        <v>2</v>
      </c>
      <c r="K6319" s="941"/>
    </row>
    <row r="6320" spans="1:11">
      <c r="A6320" s="15" t="s">
        <v>4862</v>
      </c>
      <c r="B6320" s="15" t="s">
        <v>2624</v>
      </c>
      <c r="C6320" s="768" t="s">
        <v>4756</v>
      </c>
      <c r="D6320" s="20" t="s">
        <v>4757</v>
      </c>
      <c r="E6320" s="826"/>
      <c r="F6320" s="800">
        <v>1</v>
      </c>
      <c r="G6320" s="819"/>
      <c r="H6320" s="774">
        <v>1</v>
      </c>
      <c r="I6320" s="819">
        <f t="shared" si="202"/>
        <v>0</v>
      </c>
      <c r="J6320" s="819">
        <f t="shared" si="203"/>
        <v>2</v>
      </c>
      <c r="K6320" s="941"/>
    </row>
    <row r="6321" spans="1:11">
      <c r="A6321" s="15" t="s">
        <v>4862</v>
      </c>
      <c r="B6321" s="15" t="s">
        <v>2624</v>
      </c>
      <c r="C6321" s="768" t="s">
        <v>4758</v>
      </c>
      <c r="D6321" s="20" t="s">
        <v>4759</v>
      </c>
      <c r="E6321" s="826"/>
      <c r="F6321" s="800">
        <v>1</v>
      </c>
      <c r="G6321" s="819"/>
      <c r="H6321" s="774">
        <v>1</v>
      </c>
      <c r="I6321" s="819">
        <f t="shared" si="202"/>
        <v>0</v>
      </c>
      <c r="J6321" s="819">
        <f t="shared" si="203"/>
        <v>2</v>
      </c>
      <c r="K6321" s="941"/>
    </row>
    <row r="6322" spans="1:11">
      <c r="A6322" s="15" t="s">
        <v>4862</v>
      </c>
      <c r="B6322" s="15" t="s">
        <v>2624</v>
      </c>
      <c r="C6322" s="768" t="s">
        <v>156</v>
      </c>
      <c r="D6322" s="20" t="s">
        <v>17348</v>
      </c>
      <c r="E6322" s="826"/>
      <c r="F6322" s="800">
        <v>1</v>
      </c>
      <c r="G6322" s="819"/>
      <c r="H6322" s="774">
        <v>1</v>
      </c>
      <c r="I6322" s="819">
        <f t="shared" si="202"/>
        <v>0</v>
      </c>
      <c r="J6322" s="819">
        <f t="shared" si="203"/>
        <v>2</v>
      </c>
      <c r="K6322" s="941"/>
    </row>
    <row r="6323" spans="1:11">
      <c r="A6323" s="15" t="s">
        <v>4862</v>
      </c>
      <c r="B6323" s="15" t="s">
        <v>2624</v>
      </c>
      <c r="C6323" s="768" t="s">
        <v>4760</v>
      </c>
      <c r="D6323" s="20" t="s">
        <v>4759</v>
      </c>
      <c r="E6323" s="826"/>
      <c r="F6323" s="800">
        <v>1</v>
      </c>
      <c r="G6323" s="819">
        <v>6</v>
      </c>
      <c r="H6323" s="774">
        <v>1</v>
      </c>
      <c r="I6323" s="819">
        <f t="shared" si="202"/>
        <v>6</v>
      </c>
      <c r="J6323" s="819">
        <f t="shared" si="203"/>
        <v>2</v>
      </c>
      <c r="K6323" s="941"/>
    </row>
    <row r="6324" spans="1:11">
      <c r="A6324" s="15" t="s">
        <v>4862</v>
      </c>
      <c r="B6324" s="15" t="s">
        <v>2624</v>
      </c>
      <c r="C6324" s="768" t="s">
        <v>2964</v>
      </c>
      <c r="D6324" s="20" t="s">
        <v>2965</v>
      </c>
      <c r="E6324" s="826"/>
      <c r="F6324" s="800">
        <v>1</v>
      </c>
      <c r="G6324" s="819"/>
      <c r="H6324" s="774">
        <v>1</v>
      </c>
      <c r="I6324" s="819">
        <f t="shared" si="202"/>
        <v>0</v>
      </c>
      <c r="J6324" s="819">
        <f t="shared" si="203"/>
        <v>2</v>
      </c>
      <c r="K6324" s="941"/>
    </row>
    <row r="6325" spans="1:11">
      <c r="A6325" s="15" t="s">
        <v>4862</v>
      </c>
      <c r="B6325" s="15" t="s">
        <v>2624</v>
      </c>
      <c r="C6325" s="768" t="s">
        <v>4821</v>
      </c>
      <c r="D6325" s="20" t="s">
        <v>4822</v>
      </c>
      <c r="E6325" s="826"/>
      <c r="F6325" s="800">
        <v>1</v>
      </c>
      <c r="G6325" s="819"/>
      <c r="H6325" s="774">
        <v>1</v>
      </c>
      <c r="I6325" s="819">
        <f t="shared" si="202"/>
        <v>0</v>
      </c>
      <c r="J6325" s="819">
        <f t="shared" si="203"/>
        <v>2</v>
      </c>
      <c r="K6325" s="941"/>
    </row>
    <row r="6326" spans="1:11" ht="25.5">
      <c r="A6326" s="15" t="s">
        <v>4862</v>
      </c>
      <c r="B6326" s="15" t="s">
        <v>2624</v>
      </c>
      <c r="C6326" s="768" t="s">
        <v>160</v>
      </c>
      <c r="D6326" s="20" t="s">
        <v>17365</v>
      </c>
      <c r="E6326" s="826"/>
      <c r="F6326" s="800">
        <v>1</v>
      </c>
      <c r="G6326" s="819"/>
      <c r="H6326" s="774">
        <v>1</v>
      </c>
      <c r="I6326" s="819">
        <f t="shared" si="202"/>
        <v>0</v>
      </c>
      <c r="J6326" s="819">
        <f t="shared" si="203"/>
        <v>2</v>
      </c>
      <c r="K6326" s="941"/>
    </row>
    <row r="6327" spans="1:11" ht="25.5">
      <c r="A6327" s="15" t="s">
        <v>4862</v>
      </c>
      <c r="B6327" s="15" t="s">
        <v>2624</v>
      </c>
      <c r="C6327" s="768" t="s">
        <v>159</v>
      </c>
      <c r="D6327" s="20" t="s">
        <v>17366</v>
      </c>
      <c r="E6327" s="826"/>
      <c r="F6327" s="800">
        <v>1</v>
      </c>
      <c r="G6327" s="819"/>
      <c r="H6327" s="774">
        <v>1</v>
      </c>
      <c r="I6327" s="819">
        <f t="shared" si="202"/>
        <v>0</v>
      </c>
      <c r="J6327" s="819">
        <f t="shared" si="203"/>
        <v>2</v>
      </c>
      <c r="K6327" s="941"/>
    </row>
    <row r="6328" spans="1:11" ht="25.5">
      <c r="A6328" s="15" t="s">
        <v>4862</v>
      </c>
      <c r="B6328" s="15" t="s">
        <v>2464</v>
      </c>
      <c r="C6328" s="768" t="s">
        <v>4247</v>
      </c>
      <c r="D6328" s="20" t="s">
        <v>17229</v>
      </c>
      <c r="E6328" s="826"/>
      <c r="F6328" s="800">
        <v>1</v>
      </c>
      <c r="G6328" s="819">
        <v>149</v>
      </c>
      <c r="H6328" s="774">
        <v>200</v>
      </c>
      <c r="I6328" s="819">
        <f t="shared" si="202"/>
        <v>149</v>
      </c>
      <c r="J6328" s="819">
        <f t="shared" si="203"/>
        <v>201</v>
      </c>
      <c r="K6328" s="941"/>
    </row>
    <row r="6329" spans="1:11">
      <c r="A6329" s="15" t="s">
        <v>4862</v>
      </c>
      <c r="B6329" s="15" t="s">
        <v>2464</v>
      </c>
      <c r="C6329" s="768" t="s">
        <v>2478</v>
      </c>
      <c r="D6329" s="20" t="s">
        <v>16811</v>
      </c>
      <c r="E6329" s="826"/>
      <c r="F6329" s="800">
        <v>1</v>
      </c>
      <c r="G6329" s="819"/>
      <c r="H6329" s="774">
        <v>1</v>
      </c>
      <c r="I6329" s="819">
        <f t="shared" si="202"/>
        <v>0</v>
      </c>
      <c r="J6329" s="819">
        <f t="shared" si="203"/>
        <v>2</v>
      </c>
      <c r="K6329" s="941"/>
    </row>
    <row r="6330" spans="1:11">
      <c r="A6330" s="15" t="s">
        <v>4862</v>
      </c>
      <c r="B6330" s="15" t="s">
        <v>2464</v>
      </c>
      <c r="C6330" s="768" t="s">
        <v>2479</v>
      </c>
      <c r="D6330" s="20" t="s">
        <v>16812</v>
      </c>
      <c r="E6330" s="826"/>
      <c r="F6330" s="800">
        <v>1</v>
      </c>
      <c r="G6330" s="819">
        <v>745</v>
      </c>
      <c r="H6330" s="774">
        <v>690</v>
      </c>
      <c r="I6330" s="819">
        <f t="shared" si="202"/>
        <v>745</v>
      </c>
      <c r="J6330" s="819">
        <f t="shared" si="203"/>
        <v>691</v>
      </c>
      <c r="K6330" s="941"/>
    </row>
    <row r="6331" spans="1:11">
      <c r="A6331" s="15" t="s">
        <v>4862</v>
      </c>
      <c r="B6331" s="15" t="s">
        <v>2464</v>
      </c>
      <c r="C6331" s="768" t="s">
        <v>2999</v>
      </c>
      <c r="D6331" s="20" t="s">
        <v>3000</v>
      </c>
      <c r="E6331" s="826"/>
      <c r="F6331" s="800">
        <v>1</v>
      </c>
      <c r="G6331" s="819"/>
      <c r="H6331" s="774">
        <v>1</v>
      </c>
      <c r="I6331" s="819">
        <f t="shared" si="202"/>
        <v>0</v>
      </c>
      <c r="J6331" s="819">
        <f t="shared" si="203"/>
        <v>2</v>
      </c>
      <c r="K6331" s="941"/>
    </row>
    <row r="6332" spans="1:11" ht="25.5">
      <c r="A6332" s="15" t="s">
        <v>4862</v>
      </c>
      <c r="B6332" s="15" t="s">
        <v>2464</v>
      </c>
      <c r="C6332" s="768" t="s">
        <v>2458</v>
      </c>
      <c r="D6332" s="20" t="s">
        <v>16805</v>
      </c>
      <c r="E6332" s="826">
        <v>3</v>
      </c>
      <c r="F6332" s="800">
        <v>1</v>
      </c>
      <c r="G6332" s="819">
        <v>23912</v>
      </c>
      <c r="H6332" s="774">
        <v>20670</v>
      </c>
      <c r="I6332" s="819">
        <f t="shared" si="202"/>
        <v>23915</v>
      </c>
      <c r="J6332" s="819">
        <f t="shared" si="203"/>
        <v>20671</v>
      </c>
      <c r="K6332" s="941"/>
    </row>
    <row r="6333" spans="1:11" ht="25.5">
      <c r="A6333" s="15" t="s">
        <v>4862</v>
      </c>
      <c r="B6333" s="15" t="s">
        <v>2464</v>
      </c>
      <c r="C6333" s="768" t="s">
        <v>2459</v>
      </c>
      <c r="D6333" s="20" t="s">
        <v>4823</v>
      </c>
      <c r="E6333" s="826"/>
      <c r="F6333" s="800">
        <v>1</v>
      </c>
      <c r="G6333" s="819">
        <v>7</v>
      </c>
      <c r="H6333" s="774">
        <v>1</v>
      </c>
      <c r="I6333" s="819">
        <f t="shared" si="202"/>
        <v>7</v>
      </c>
      <c r="J6333" s="819">
        <f t="shared" si="203"/>
        <v>2</v>
      </c>
      <c r="K6333" s="941"/>
    </row>
    <row r="6334" spans="1:11" ht="38.25">
      <c r="A6334" s="15" t="s">
        <v>4862</v>
      </c>
      <c r="B6334" s="15" t="s">
        <v>2464</v>
      </c>
      <c r="C6334" s="768" t="s">
        <v>6381</v>
      </c>
      <c r="D6334" s="20" t="s">
        <v>4824</v>
      </c>
      <c r="E6334" s="826"/>
      <c r="F6334" s="800">
        <v>1</v>
      </c>
      <c r="G6334" s="819"/>
      <c r="H6334" s="774">
        <v>1</v>
      </c>
      <c r="I6334" s="819">
        <f t="shared" si="202"/>
        <v>0</v>
      </c>
      <c r="J6334" s="819">
        <f t="shared" si="203"/>
        <v>2</v>
      </c>
      <c r="K6334" s="941"/>
    </row>
    <row r="6335" spans="1:11" ht="76.5">
      <c r="A6335" s="15" t="s">
        <v>4862</v>
      </c>
      <c r="B6335" s="15" t="s">
        <v>2464</v>
      </c>
      <c r="C6335" s="768" t="s">
        <v>6382</v>
      </c>
      <c r="D6335" s="20" t="s">
        <v>4825</v>
      </c>
      <c r="E6335" s="826"/>
      <c r="F6335" s="800">
        <v>1</v>
      </c>
      <c r="G6335" s="819"/>
      <c r="H6335" s="774">
        <v>1</v>
      </c>
      <c r="I6335" s="819">
        <f t="shared" si="202"/>
        <v>0</v>
      </c>
      <c r="J6335" s="819">
        <f t="shared" si="203"/>
        <v>2</v>
      </c>
      <c r="K6335" s="941"/>
    </row>
    <row r="6336" spans="1:11" ht="76.5">
      <c r="A6336" s="15" t="s">
        <v>4862</v>
      </c>
      <c r="B6336" s="15" t="s">
        <v>2464</v>
      </c>
      <c r="C6336" s="768" t="s">
        <v>18751</v>
      </c>
      <c r="D6336" s="20" t="s">
        <v>4826</v>
      </c>
      <c r="E6336" s="826"/>
      <c r="F6336" s="800">
        <v>1</v>
      </c>
      <c r="G6336" s="819"/>
      <c r="H6336" s="774">
        <v>1</v>
      </c>
      <c r="I6336" s="819">
        <f t="shared" si="202"/>
        <v>0</v>
      </c>
      <c r="J6336" s="819">
        <f t="shared" si="203"/>
        <v>2</v>
      </c>
      <c r="K6336" s="941"/>
    </row>
    <row r="6337" spans="1:11" ht="38.25">
      <c r="A6337" s="15" t="s">
        <v>4862</v>
      </c>
      <c r="B6337" s="15" t="s">
        <v>2464</v>
      </c>
      <c r="C6337" s="768" t="s">
        <v>2958</v>
      </c>
      <c r="D6337" s="20" t="s">
        <v>2959</v>
      </c>
      <c r="E6337" s="826">
        <v>2</v>
      </c>
      <c r="F6337" s="800">
        <v>1</v>
      </c>
      <c r="G6337" s="819">
        <v>127</v>
      </c>
      <c r="H6337" s="774">
        <v>1</v>
      </c>
      <c r="I6337" s="819">
        <f t="shared" si="202"/>
        <v>129</v>
      </c>
      <c r="J6337" s="819">
        <f t="shared" si="203"/>
        <v>2</v>
      </c>
      <c r="K6337" s="941"/>
    </row>
    <row r="6338" spans="1:11" ht="25.5">
      <c r="A6338" s="15" t="s">
        <v>4862</v>
      </c>
      <c r="B6338" s="15" t="s">
        <v>2464</v>
      </c>
      <c r="C6338" s="768" t="s">
        <v>4709</v>
      </c>
      <c r="D6338" s="20" t="s">
        <v>17311</v>
      </c>
      <c r="E6338" s="826"/>
      <c r="F6338" s="800">
        <v>1</v>
      </c>
      <c r="G6338" s="819">
        <v>397</v>
      </c>
      <c r="H6338" s="774">
        <v>400</v>
      </c>
      <c r="I6338" s="819">
        <f t="shared" si="202"/>
        <v>397</v>
      </c>
      <c r="J6338" s="819">
        <f t="shared" si="203"/>
        <v>401</v>
      </c>
      <c r="K6338" s="941"/>
    </row>
    <row r="6339" spans="1:11" ht="25.5">
      <c r="A6339" s="15" t="s">
        <v>4862</v>
      </c>
      <c r="B6339" s="15" t="s">
        <v>2464</v>
      </c>
      <c r="C6339" s="768" t="s">
        <v>4710</v>
      </c>
      <c r="D6339" s="20" t="s">
        <v>17312</v>
      </c>
      <c r="E6339" s="826"/>
      <c r="F6339" s="800">
        <v>1</v>
      </c>
      <c r="G6339" s="819"/>
      <c r="H6339" s="774">
        <v>1</v>
      </c>
      <c r="I6339" s="819">
        <f t="shared" si="202"/>
        <v>0</v>
      </c>
      <c r="J6339" s="819">
        <f t="shared" si="203"/>
        <v>2</v>
      </c>
      <c r="K6339" s="941"/>
    </row>
    <row r="6340" spans="1:11" ht="25.5">
      <c r="A6340" s="15" t="s">
        <v>4862</v>
      </c>
      <c r="B6340" s="15" t="s">
        <v>2464</v>
      </c>
      <c r="C6340" s="768" t="s">
        <v>3020</v>
      </c>
      <c r="D6340" s="20" t="s">
        <v>3021</v>
      </c>
      <c r="E6340" s="826"/>
      <c r="F6340" s="800">
        <v>1</v>
      </c>
      <c r="G6340" s="819">
        <v>33</v>
      </c>
      <c r="H6340" s="774">
        <v>1</v>
      </c>
      <c r="I6340" s="819">
        <f t="shared" si="202"/>
        <v>33</v>
      </c>
      <c r="J6340" s="819">
        <f t="shared" si="203"/>
        <v>2</v>
      </c>
      <c r="K6340" s="941"/>
    </row>
    <row r="6341" spans="1:11">
      <c r="A6341" s="15" t="s">
        <v>4862</v>
      </c>
      <c r="B6341" s="15" t="s">
        <v>2464</v>
      </c>
      <c r="C6341" s="768" t="s">
        <v>4711</v>
      </c>
      <c r="D6341" s="20" t="s">
        <v>17313</v>
      </c>
      <c r="E6341" s="826"/>
      <c r="F6341" s="800">
        <v>1</v>
      </c>
      <c r="G6341" s="819"/>
      <c r="H6341" s="774">
        <v>1</v>
      </c>
      <c r="I6341" s="819">
        <f t="shared" si="202"/>
        <v>0</v>
      </c>
      <c r="J6341" s="819">
        <f t="shared" si="203"/>
        <v>2</v>
      </c>
      <c r="K6341" s="941"/>
    </row>
    <row r="6342" spans="1:11" ht="25.5">
      <c r="A6342" s="15" t="s">
        <v>4862</v>
      </c>
      <c r="B6342" s="15" t="s">
        <v>2464</v>
      </c>
      <c r="C6342" s="768" t="s">
        <v>6655</v>
      </c>
      <c r="D6342" s="20" t="s">
        <v>4827</v>
      </c>
      <c r="E6342" s="826"/>
      <c r="F6342" s="800">
        <v>1</v>
      </c>
      <c r="G6342" s="819"/>
      <c r="H6342" s="774">
        <v>1</v>
      </c>
      <c r="I6342" s="819">
        <f t="shared" si="202"/>
        <v>0</v>
      </c>
      <c r="J6342" s="819">
        <f t="shared" si="203"/>
        <v>2</v>
      </c>
      <c r="K6342" s="941"/>
    </row>
    <row r="6343" spans="1:11" ht="25.5">
      <c r="A6343" s="15" t="s">
        <v>4862</v>
      </c>
      <c r="B6343" s="15" t="s">
        <v>2464</v>
      </c>
      <c r="C6343" s="768" t="s">
        <v>6656</v>
      </c>
      <c r="D6343" s="20" t="s">
        <v>4828</v>
      </c>
      <c r="E6343" s="826"/>
      <c r="F6343" s="800">
        <v>1</v>
      </c>
      <c r="G6343" s="819"/>
      <c r="H6343" s="774">
        <v>1</v>
      </c>
      <c r="I6343" s="819">
        <f t="shared" si="202"/>
        <v>0</v>
      </c>
      <c r="J6343" s="819">
        <f t="shared" si="203"/>
        <v>2</v>
      </c>
      <c r="K6343" s="941"/>
    </row>
    <row r="6344" spans="1:11" ht="25.5">
      <c r="A6344" s="15" t="s">
        <v>4862</v>
      </c>
      <c r="B6344" s="15" t="s">
        <v>2464</v>
      </c>
      <c r="C6344" s="768" t="s">
        <v>6383</v>
      </c>
      <c r="D6344" s="20" t="s">
        <v>4829</v>
      </c>
      <c r="E6344" s="826"/>
      <c r="F6344" s="800">
        <v>1</v>
      </c>
      <c r="G6344" s="819"/>
      <c r="H6344" s="774">
        <v>1</v>
      </c>
      <c r="I6344" s="819">
        <f t="shared" si="202"/>
        <v>0</v>
      </c>
      <c r="J6344" s="819">
        <f t="shared" si="203"/>
        <v>2</v>
      </c>
      <c r="K6344" s="941"/>
    </row>
    <row r="6345" spans="1:11" ht="25.5">
      <c r="A6345" s="15" t="s">
        <v>4862</v>
      </c>
      <c r="B6345" s="15" t="s">
        <v>2464</v>
      </c>
      <c r="C6345" s="768" t="s">
        <v>18752</v>
      </c>
      <c r="D6345" s="20" t="s">
        <v>4830</v>
      </c>
      <c r="E6345" s="826"/>
      <c r="F6345" s="800">
        <v>1</v>
      </c>
      <c r="G6345" s="819"/>
      <c r="H6345" s="774">
        <v>1</v>
      </c>
      <c r="I6345" s="819">
        <f t="shared" si="202"/>
        <v>0</v>
      </c>
      <c r="J6345" s="819">
        <f t="shared" si="203"/>
        <v>2</v>
      </c>
      <c r="K6345" s="941"/>
    </row>
    <row r="6346" spans="1:11">
      <c r="A6346" s="15" t="s">
        <v>4862</v>
      </c>
      <c r="B6346" s="15" t="s">
        <v>2464</v>
      </c>
      <c r="C6346" s="768" t="s">
        <v>6201</v>
      </c>
      <c r="D6346" s="796" t="s">
        <v>4831</v>
      </c>
      <c r="E6346" s="826"/>
      <c r="F6346" s="800">
        <v>1</v>
      </c>
      <c r="G6346" s="819"/>
      <c r="H6346" s="774">
        <v>1</v>
      </c>
      <c r="I6346" s="819">
        <f t="shared" si="202"/>
        <v>0</v>
      </c>
      <c r="J6346" s="819">
        <f t="shared" si="203"/>
        <v>2</v>
      </c>
      <c r="K6346" s="941"/>
    </row>
    <row r="6347" spans="1:11">
      <c r="A6347" s="15" t="s">
        <v>4862</v>
      </c>
      <c r="B6347" s="15" t="s">
        <v>2464</v>
      </c>
      <c r="C6347" s="768" t="s">
        <v>18753</v>
      </c>
      <c r="D6347" s="20" t="s">
        <v>4832</v>
      </c>
      <c r="E6347" s="826"/>
      <c r="F6347" s="800">
        <v>1</v>
      </c>
      <c r="G6347" s="819"/>
      <c r="H6347" s="774">
        <v>1</v>
      </c>
      <c r="I6347" s="819">
        <f t="shared" si="202"/>
        <v>0</v>
      </c>
      <c r="J6347" s="819">
        <f t="shared" si="203"/>
        <v>2</v>
      </c>
      <c r="K6347" s="941"/>
    </row>
    <row r="6348" spans="1:11" ht="25.5">
      <c r="A6348" s="15" t="s">
        <v>4862</v>
      </c>
      <c r="B6348" s="15" t="s">
        <v>2464</v>
      </c>
      <c r="C6348" s="768" t="s">
        <v>18754</v>
      </c>
      <c r="D6348" s="20" t="s">
        <v>4833</v>
      </c>
      <c r="E6348" s="826"/>
      <c r="F6348" s="800">
        <v>1</v>
      </c>
      <c r="G6348" s="819"/>
      <c r="H6348" s="774">
        <v>1</v>
      </c>
      <c r="I6348" s="819">
        <f t="shared" si="202"/>
        <v>0</v>
      </c>
      <c r="J6348" s="819">
        <f t="shared" si="203"/>
        <v>2</v>
      </c>
      <c r="K6348" s="941"/>
    </row>
    <row r="6349" spans="1:11" ht="51">
      <c r="A6349" s="15" t="s">
        <v>4862</v>
      </c>
      <c r="B6349" s="15" t="s">
        <v>2464</v>
      </c>
      <c r="C6349" s="768" t="s">
        <v>18755</v>
      </c>
      <c r="D6349" s="20" t="s">
        <v>4834</v>
      </c>
      <c r="E6349" s="826"/>
      <c r="F6349" s="800">
        <v>1</v>
      </c>
      <c r="G6349" s="819"/>
      <c r="H6349" s="774">
        <v>1</v>
      </c>
      <c r="I6349" s="819">
        <f t="shared" si="202"/>
        <v>0</v>
      </c>
      <c r="J6349" s="819">
        <f t="shared" si="203"/>
        <v>2</v>
      </c>
      <c r="K6349" s="941"/>
    </row>
    <row r="6350" spans="1:11">
      <c r="A6350" s="15" t="s">
        <v>4862</v>
      </c>
      <c r="B6350" s="15" t="s">
        <v>2464</v>
      </c>
      <c r="C6350" s="768" t="s">
        <v>6661</v>
      </c>
      <c r="D6350" s="20" t="s">
        <v>4835</v>
      </c>
      <c r="E6350" s="826"/>
      <c r="F6350" s="800">
        <v>1</v>
      </c>
      <c r="G6350" s="819"/>
      <c r="H6350" s="774">
        <v>1</v>
      </c>
      <c r="I6350" s="819">
        <f t="shared" si="202"/>
        <v>0</v>
      </c>
      <c r="J6350" s="819">
        <f t="shared" si="203"/>
        <v>2</v>
      </c>
      <c r="K6350" s="941"/>
    </row>
    <row r="6351" spans="1:11" ht="25.5">
      <c r="A6351" s="15" t="s">
        <v>4862</v>
      </c>
      <c r="B6351" s="15" t="s">
        <v>2464</v>
      </c>
      <c r="C6351" s="768" t="s">
        <v>18756</v>
      </c>
      <c r="D6351" s="20" t="s">
        <v>4836</v>
      </c>
      <c r="E6351" s="826"/>
      <c r="F6351" s="800">
        <v>1</v>
      </c>
      <c r="G6351" s="819"/>
      <c r="H6351" s="774">
        <v>1</v>
      </c>
      <c r="I6351" s="819">
        <f t="shared" si="202"/>
        <v>0</v>
      </c>
      <c r="J6351" s="819">
        <f t="shared" si="203"/>
        <v>2</v>
      </c>
      <c r="K6351" s="941"/>
    </row>
    <row r="6352" spans="1:11" ht="25.5">
      <c r="A6352" s="15" t="s">
        <v>4862</v>
      </c>
      <c r="B6352" s="15" t="s">
        <v>2464</v>
      </c>
      <c r="C6352" s="768" t="s">
        <v>18757</v>
      </c>
      <c r="D6352" s="20" t="s">
        <v>4837</v>
      </c>
      <c r="E6352" s="826"/>
      <c r="F6352" s="800">
        <v>1</v>
      </c>
      <c r="G6352" s="819"/>
      <c r="H6352" s="774">
        <v>1</v>
      </c>
      <c r="I6352" s="819">
        <f t="shared" si="202"/>
        <v>0</v>
      </c>
      <c r="J6352" s="819">
        <f t="shared" si="203"/>
        <v>2</v>
      </c>
      <c r="K6352" s="941"/>
    </row>
    <row r="6353" spans="1:11">
      <c r="A6353" s="15" t="s">
        <v>4862</v>
      </c>
      <c r="B6353" s="15" t="s">
        <v>2464</v>
      </c>
      <c r="C6353" s="768" t="s">
        <v>18758</v>
      </c>
      <c r="D6353" s="20" t="s">
        <v>4838</v>
      </c>
      <c r="E6353" s="826"/>
      <c r="F6353" s="800">
        <v>1</v>
      </c>
      <c r="G6353" s="819"/>
      <c r="H6353" s="774">
        <v>1</v>
      </c>
      <c r="I6353" s="819">
        <f t="shared" si="202"/>
        <v>0</v>
      </c>
      <c r="J6353" s="819">
        <f t="shared" si="203"/>
        <v>2</v>
      </c>
      <c r="K6353" s="941"/>
    </row>
    <row r="6354" spans="1:11" ht="38.25">
      <c r="A6354" s="15" t="s">
        <v>4862</v>
      </c>
      <c r="B6354" s="15" t="s">
        <v>2464</v>
      </c>
      <c r="C6354" s="768" t="s">
        <v>18759</v>
      </c>
      <c r="D6354" s="20" t="s">
        <v>4839</v>
      </c>
      <c r="E6354" s="826"/>
      <c r="F6354" s="800">
        <v>1</v>
      </c>
      <c r="G6354" s="819"/>
      <c r="H6354" s="774">
        <v>1</v>
      </c>
      <c r="I6354" s="819">
        <f t="shared" si="202"/>
        <v>0</v>
      </c>
      <c r="J6354" s="819">
        <f t="shared" si="203"/>
        <v>2</v>
      </c>
      <c r="K6354" s="941"/>
    </row>
    <row r="6355" spans="1:11" ht="63.75">
      <c r="A6355" s="15" t="s">
        <v>4862</v>
      </c>
      <c r="B6355" s="15" t="s">
        <v>2464</v>
      </c>
      <c r="C6355" s="768" t="s">
        <v>18760</v>
      </c>
      <c r="D6355" s="20" t="s">
        <v>4840</v>
      </c>
      <c r="E6355" s="826"/>
      <c r="F6355" s="800">
        <v>1</v>
      </c>
      <c r="G6355" s="819"/>
      <c r="H6355" s="774">
        <v>1</v>
      </c>
      <c r="I6355" s="819">
        <f t="shared" si="202"/>
        <v>0</v>
      </c>
      <c r="J6355" s="819">
        <f t="shared" si="203"/>
        <v>2</v>
      </c>
      <c r="K6355" s="941"/>
    </row>
    <row r="6356" spans="1:11" ht="38.25">
      <c r="A6356" s="15" t="s">
        <v>4862</v>
      </c>
      <c r="B6356" s="15" t="s">
        <v>2464</v>
      </c>
      <c r="C6356" s="768" t="s">
        <v>18761</v>
      </c>
      <c r="D6356" s="20" t="s">
        <v>4841</v>
      </c>
      <c r="E6356" s="826"/>
      <c r="F6356" s="800">
        <v>1</v>
      </c>
      <c r="G6356" s="819"/>
      <c r="H6356" s="774">
        <v>1</v>
      </c>
      <c r="I6356" s="819">
        <f t="shared" ref="I6356:I6418" si="204">E6356+G6356</f>
        <v>0</v>
      </c>
      <c r="J6356" s="819">
        <f t="shared" ref="J6356:J6418" si="205">F6356+H6356</f>
        <v>2</v>
      </c>
      <c r="K6356" s="941"/>
    </row>
    <row r="6357" spans="1:11">
      <c r="A6357" s="15" t="s">
        <v>4862</v>
      </c>
      <c r="B6357" s="15" t="s">
        <v>2464</v>
      </c>
      <c r="C6357" s="768" t="s">
        <v>4718</v>
      </c>
      <c r="D6357" s="20" t="s">
        <v>4842</v>
      </c>
      <c r="E6357" s="826"/>
      <c r="F6357" s="800">
        <v>1</v>
      </c>
      <c r="G6357" s="819"/>
      <c r="H6357" s="774">
        <v>1</v>
      </c>
      <c r="I6357" s="819">
        <f t="shared" si="204"/>
        <v>0</v>
      </c>
      <c r="J6357" s="819">
        <f t="shared" si="205"/>
        <v>2</v>
      </c>
      <c r="K6357" s="941"/>
    </row>
    <row r="6358" spans="1:11" ht="25.5">
      <c r="A6358" s="15" t="s">
        <v>4862</v>
      </c>
      <c r="B6358" s="15" t="s">
        <v>2464</v>
      </c>
      <c r="C6358" s="768" t="s">
        <v>6143</v>
      </c>
      <c r="D6358" s="20" t="s">
        <v>17526</v>
      </c>
      <c r="E6358" s="826"/>
      <c r="F6358" s="800">
        <v>1</v>
      </c>
      <c r="G6358" s="819"/>
      <c r="H6358" s="774">
        <v>1</v>
      </c>
      <c r="I6358" s="819">
        <f t="shared" si="204"/>
        <v>0</v>
      </c>
      <c r="J6358" s="819">
        <f t="shared" si="205"/>
        <v>2</v>
      </c>
      <c r="K6358" s="941"/>
    </row>
    <row r="6359" spans="1:11" ht="25.5">
      <c r="A6359" s="15" t="s">
        <v>4862</v>
      </c>
      <c r="B6359" s="15" t="s">
        <v>2464</v>
      </c>
      <c r="C6359" s="768" t="s">
        <v>6167</v>
      </c>
      <c r="D6359" s="20" t="s">
        <v>6168</v>
      </c>
      <c r="E6359" s="826"/>
      <c r="F6359" s="800">
        <v>1</v>
      </c>
      <c r="G6359" s="819"/>
      <c r="H6359" s="774">
        <v>1</v>
      </c>
      <c r="I6359" s="819">
        <f t="shared" si="204"/>
        <v>0</v>
      </c>
      <c r="J6359" s="819">
        <f t="shared" si="205"/>
        <v>2</v>
      </c>
      <c r="K6359" s="941"/>
    </row>
    <row r="6360" spans="1:11" ht="38.25">
      <c r="A6360" s="15" t="s">
        <v>4862</v>
      </c>
      <c r="B6360" s="15" t="s">
        <v>2464</v>
      </c>
      <c r="C6360" s="768" t="s">
        <v>19875</v>
      </c>
      <c r="D6360" s="20" t="s">
        <v>19876</v>
      </c>
      <c r="E6360" s="826"/>
      <c r="F6360" s="800">
        <v>1</v>
      </c>
      <c r="G6360" s="819"/>
      <c r="H6360" s="774">
        <v>1</v>
      </c>
      <c r="I6360" s="819">
        <f t="shared" si="204"/>
        <v>0</v>
      </c>
      <c r="J6360" s="819">
        <f t="shared" si="205"/>
        <v>2</v>
      </c>
      <c r="K6360" s="941"/>
    </row>
    <row r="6361" spans="1:11">
      <c r="A6361" s="15" t="s">
        <v>4862</v>
      </c>
      <c r="B6361" s="15" t="s">
        <v>2464</v>
      </c>
      <c r="C6361" s="768" t="s">
        <v>3678</v>
      </c>
      <c r="D6361" s="20" t="s">
        <v>17104</v>
      </c>
      <c r="E6361" s="826"/>
      <c r="F6361" s="800">
        <v>1</v>
      </c>
      <c r="G6361" s="819"/>
      <c r="H6361" s="774">
        <v>1</v>
      </c>
      <c r="I6361" s="819">
        <f t="shared" si="204"/>
        <v>0</v>
      </c>
      <c r="J6361" s="819">
        <f t="shared" si="205"/>
        <v>2</v>
      </c>
      <c r="K6361" s="941"/>
    </row>
    <row r="6362" spans="1:11">
      <c r="A6362" s="15" t="s">
        <v>4862</v>
      </c>
      <c r="B6362" s="15" t="s">
        <v>2464</v>
      </c>
      <c r="C6362" s="768" t="s">
        <v>3682</v>
      </c>
      <c r="D6362" s="20" t="s">
        <v>17107</v>
      </c>
      <c r="E6362" s="826"/>
      <c r="F6362" s="800">
        <v>1</v>
      </c>
      <c r="G6362" s="819"/>
      <c r="H6362" s="774">
        <v>1</v>
      </c>
      <c r="I6362" s="819">
        <f t="shared" si="204"/>
        <v>0</v>
      </c>
      <c r="J6362" s="819">
        <f t="shared" si="205"/>
        <v>2</v>
      </c>
      <c r="K6362" s="941"/>
    </row>
    <row r="6363" spans="1:11">
      <c r="A6363" s="15" t="s">
        <v>4862</v>
      </c>
      <c r="B6363" s="15" t="s">
        <v>2464</v>
      </c>
      <c r="C6363" s="768" t="s">
        <v>3901</v>
      </c>
      <c r="D6363" s="20" t="s">
        <v>17139</v>
      </c>
      <c r="E6363" s="826">
        <v>16</v>
      </c>
      <c r="F6363" s="800">
        <v>15</v>
      </c>
      <c r="G6363" s="819">
        <v>1328</v>
      </c>
      <c r="H6363" s="774">
        <v>1370</v>
      </c>
      <c r="I6363" s="819">
        <f t="shared" si="204"/>
        <v>1344</v>
      </c>
      <c r="J6363" s="819">
        <f t="shared" si="205"/>
        <v>1385</v>
      </c>
      <c r="K6363" s="941"/>
    </row>
    <row r="6364" spans="1:11">
      <c r="A6364" s="15" t="s">
        <v>4862</v>
      </c>
      <c r="B6364" s="15" t="s">
        <v>2464</v>
      </c>
      <c r="C6364" s="768" t="s">
        <v>4262</v>
      </c>
      <c r="D6364" s="20" t="s">
        <v>17243</v>
      </c>
      <c r="E6364" s="826">
        <v>3</v>
      </c>
      <c r="F6364" s="800">
        <v>1</v>
      </c>
      <c r="G6364" s="819">
        <v>484</v>
      </c>
      <c r="H6364" s="774">
        <v>700</v>
      </c>
      <c r="I6364" s="819">
        <f t="shared" si="204"/>
        <v>487</v>
      </c>
      <c r="J6364" s="819">
        <f t="shared" si="205"/>
        <v>701</v>
      </c>
      <c r="K6364" s="941"/>
    </row>
    <row r="6365" spans="1:11">
      <c r="A6365" s="15" t="s">
        <v>4862</v>
      </c>
      <c r="B6365" s="15" t="s">
        <v>2464</v>
      </c>
      <c r="C6365" s="768" t="s">
        <v>2511</v>
      </c>
      <c r="D6365" s="20" t="s">
        <v>16843</v>
      </c>
      <c r="E6365" s="826"/>
      <c r="F6365" s="800">
        <v>1</v>
      </c>
      <c r="G6365" s="819"/>
      <c r="H6365" s="774">
        <v>1</v>
      </c>
      <c r="I6365" s="819">
        <f t="shared" si="204"/>
        <v>0</v>
      </c>
      <c r="J6365" s="819">
        <f t="shared" si="205"/>
        <v>2</v>
      </c>
      <c r="K6365" s="941"/>
    </row>
    <row r="6366" spans="1:11">
      <c r="A6366" s="15" t="s">
        <v>4862</v>
      </c>
      <c r="B6366" s="15" t="s">
        <v>2464</v>
      </c>
      <c r="C6366" s="768" t="s">
        <v>4769</v>
      </c>
      <c r="D6366" s="20" t="s">
        <v>17354</v>
      </c>
      <c r="E6366" s="826"/>
      <c r="F6366" s="800">
        <v>1</v>
      </c>
      <c r="G6366" s="819">
        <v>1</v>
      </c>
      <c r="H6366" s="774">
        <v>5</v>
      </c>
      <c r="I6366" s="819">
        <f t="shared" si="204"/>
        <v>1</v>
      </c>
      <c r="J6366" s="819">
        <f t="shared" si="205"/>
        <v>6</v>
      </c>
      <c r="K6366" s="941"/>
    </row>
    <row r="6367" spans="1:11">
      <c r="A6367" s="15" t="s">
        <v>4862</v>
      </c>
      <c r="B6367" s="15" t="s">
        <v>2464</v>
      </c>
      <c r="C6367" s="768" t="s">
        <v>4843</v>
      </c>
      <c r="D6367" s="20" t="s">
        <v>4844</v>
      </c>
      <c r="E6367" s="826"/>
      <c r="F6367" s="800">
        <v>1</v>
      </c>
      <c r="G6367" s="819">
        <v>1817</v>
      </c>
      <c r="H6367" s="774">
        <v>1730</v>
      </c>
      <c r="I6367" s="819">
        <f t="shared" si="204"/>
        <v>1817</v>
      </c>
      <c r="J6367" s="819">
        <f t="shared" si="205"/>
        <v>1731</v>
      </c>
      <c r="K6367" s="941"/>
    </row>
    <row r="6368" spans="1:11">
      <c r="A6368" s="15" t="s">
        <v>4862</v>
      </c>
      <c r="B6368" s="15" t="s">
        <v>2464</v>
      </c>
      <c r="C6368" s="768" t="s">
        <v>4845</v>
      </c>
      <c r="D6368" s="20" t="s">
        <v>4846</v>
      </c>
      <c r="E6368" s="826">
        <v>1</v>
      </c>
      <c r="F6368" s="800">
        <v>1</v>
      </c>
      <c r="G6368" s="819">
        <v>3661</v>
      </c>
      <c r="H6368" s="774">
        <v>3900</v>
      </c>
      <c r="I6368" s="819">
        <f t="shared" si="204"/>
        <v>3662</v>
      </c>
      <c r="J6368" s="819">
        <f t="shared" si="205"/>
        <v>3901</v>
      </c>
      <c r="K6368" s="941"/>
    </row>
    <row r="6369" spans="1:11">
      <c r="A6369" s="15" t="s">
        <v>4862</v>
      </c>
      <c r="B6369" s="15" t="s">
        <v>2464</v>
      </c>
      <c r="C6369" s="768" t="s">
        <v>4847</v>
      </c>
      <c r="D6369" s="20" t="s">
        <v>4848</v>
      </c>
      <c r="E6369" s="826"/>
      <c r="F6369" s="800">
        <v>1</v>
      </c>
      <c r="G6369" s="819"/>
      <c r="H6369" s="774">
        <v>1</v>
      </c>
      <c r="I6369" s="819">
        <f t="shared" si="204"/>
        <v>0</v>
      </c>
      <c r="J6369" s="819">
        <f t="shared" si="205"/>
        <v>2</v>
      </c>
      <c r="K6369" s="941"/>
    </row>
    <row r="6370" spans="1:11">
      <c r="A6370" s="15" t="s">
        <v>4862</v>
      </c>
      <c r="B6370" s="15" t="s">
        <v>2464</v>
      </c>
      <c r="C6370" s="768" t="s">
        <v>4849</v>
      </c>
      <c r="D6370" s="20" t="s">
        <v>4850</v>
      </c>
      <c r="E6370" s="826"/>
      <c r="F6370" s="800">
        <v>1</v>
      </c>
      <c r="G6370" s="819"/>
      <c r="H6370" s="774">
        <v>1</v>
      </c>
      <c r="I6370" s="819">
        <f t="shared" si="204"/>
        <v>0</v>
      </c>
      <c r="J6370" s="819">
        <f t="shared" si="205"/>
        <v>2</v>
      </c>
      <c r="K6370" s="941"/>
    </row>
    <row r="6371" spans="1:11" ht="25.5">
      <c r="A6371" s="15" t="s">
        <v>4862</v>
      </c>
      <c r="B6371" s="15" t="s">
        <v>2464</v>
      </c>
      <c r="C6371" s="768" t="s">
        <v>4261</v>
      </c>
      <c r="D6371" s="20" t="s">
        <v>17242</v>
      </c>
      <c r="E6371" s="826">
        <v>7</v>
      </c>
      <c r="F6371" s="800">
        <v>10</v>
      </c>
      <c r="G6371" s="819">
        <v>2470</v>
      </c>
      <c r="H6371" s="774">
        <v>2300</v>
      </c>
      <c r="I6371" s="819">
        <f t="shared" si="204"/>
        <v>2477</v>
      </c>
      <c r="J6371" s="819">
        <f t="shared" si="205"/>
        <v>2310</v>
      </c>
      <c r="K6371" s="941"/>
    </row>
    <row r="6372" spans="1:11" ht="38.25">
      <c r="A6372" s="15" t="s">
        <v>4862</v>
      </c>
      <c r="B6372" s="15" t="s">
        <v>2464</v>
      </c>
      <c r="C6372" s="768" t="s">
        <v>4335</v>
      </c>
      <c r="D6372" s="20" t="s">
        <v>4336</v>
      </c>
      <c r="E6372" s="826"/>
      <c r="F6372" s="800">
        <v>1</v>
      </c>
      <c r="G6372" s="819"/>
      <c r="H6372" s="774">
        <v>1</v>
      </c>
      <c r="I6372" s="819">
        <f t="shared" si="204"/>
        <v>0</v>
      </c>
      <c r="J6372" s="819">
        <f t="shared" si="205"/>
        <v>2</v>
      </c>
      <c r="K6372" s="941"/>
    </row>
    <row r="6373" spans="1:11" ht="25.5">
      <c r="A6373" s="15" t="s">
        <v>4862</v>
      </c>
      <c r="B6373" s="15" t="s">
        <v>2464</v>
      </c>
      <c r="C6373" s="768" t="s">
        <v>4661</v>
      </c>
      <c r="D6373" s="20" t="s">
        <v>4851</v>
      </c>
      <c r="E6373" s="826">
        <v>1333</v>
      </c>
      <c r="F6373" s="800">
        <v>1390</v>
      </c>
      <c r="G6373" s="819">
        <v>25053</v>
      </c>
      <c r="H6373" s="774">
        <v>18250</v>
      </c>
      <c r="I6373" s="819">
        <f t="shared" si="204"/>
        <v>26386</v>
      </c>
      <c r="J6373" s="819">
        <f t="shared" si="205"/>
        <v>19640</v>
      </c>
      <c r="K6373" s="941"/>
    </row>
    <row r="6374" spans="1:11" ht="25.5">
      <c r="A6374" s="15" t="s">
        <v>4862</v>
      </c>
      <c r="B6374" s="15" t="s">
        <v>2464</v>
      </c>
      <c r="C6374" s="768" t="s">
        <v>4852</v>
      </c>
      <c r="D6374" s="20" t="s">
        <v>4853</v>
      </c>
      <c r="E6374" s="826">
        <v>807</v>
      </c>
      <c r="F6374" s="800">
        <v>900</v>
      </c>
      <c r="G6374" s="819">
        <v>13311</v>
      </c>
      <c r="H6374" s="774">
        <v>15370</v>
      </c>
      <c r="I6374" s="819">
        <f t="shared" si="204"/>
        <v>14118</v>
      </c>
      <c r="J6374" s="819">
        <f t="shared" si="205"/>
        <v>16270</v>
      </c>
      <c r="K6374" s="941"/>
    </row>
    <row r="6375" spans="1:11" ht="25.5">
      <c r="A6375" s="15" t="s">
        <v>4862</v>
      </c>
      <c r="B6375" s="15" t="s">
        <v>2464</v>
      </c>
      <c r="C6375" s="768" t="s">
        <v>4854</v>
      </c>
      <c r="D6375" s="20" t="s">
        <v>4855</v>
      </c>
      <c r="E6375" s="826">
        <v>90</v>
      </c>
      <c r="F6375" s="800">
        <v>80</v>
      </c>
      <c r="G6375" s="819">
        <v>4505</v>
      </c>
      <c r="H6375" s="774">
        <v>4000</v>
      </c>
      <c r="I6375" s="819">
        <f t="shared" si="204"/>
        <v>4595</v>
      </c>
      <c r="J6375" s="819">
        <f t="shared" si="205"/>
        <v>4080</v>
      </c>
      <c r="K6375" s="941"/>
    </row>
    <row r="6376" spans="1:11">
      <c r="A6376" s="15" t="s">
        <v>4862</v>
      </c>
      <c r="B6376" s="15" t="s">
        <v>2464</v>
      </c>
      <c r="C6376" s="768" t="s">
        <v>3988</v>
      </c>
      <c r="D6376" s="20" t="s">
        <v>4856</v>
      </c>
      <c r="E6376" s="826"/>
      <c r="F6376" s="800">
        <v>1</v>
      </c>
      <c r="G6376" s="819"/>
      <c r="H6376" s="774">
        <v>1</v>
      </c>
      <c r="I6376" s="819">
        <f t="shared" si="204"/>
        <v>0</v>
      </c>
      <c r="J6376" s="819">
        <f t="shared" si="205"/>
        <v>2</v>
      </c>
      <c r="K6376" s="941"/>
    </row>
    <row r="6377" spans="1:11" ht="25.5">
      <c r="A6377" s="15" t="s">
        <v>4862</v>
      </c>
      <c r="B6377" s="15" t="s">
        <v>2464</v>
      </c>
      <c r="C6377" s="768" t="s">
        <v>4857</v>
      </c>
      <c r="D6377" s="20" t="s">
        <v>4858</v>
      </c>
      <c r="E6377" s="826"/>
      <c r="F6377" s="800">
        <v>1</v>
      </c>
      <c r="G6377" s="819"/>
      <c r="H6377" s="774">
        <v>1</v>
      </c>
      <c r="I6377" s="819">
        <f t="shared" si="204"/>
        <v>0</v>
      </c>
      <c r="J6377" s="819">
        <f t="shared" si="205"/>
        <v>2</v>
      </c>
      <c r="K6377" s="941"/>
    </row>
    <row r="6378" spans="1:11">
      <c r="A6378" s="15" t="s">
        <v>4862</v>
      </c>
      <c r="B6378" s="15" t="s">
        <v>2464</v>
      </c>
      <c r="C6378" s="768" t="s">
        <v>3016</v>
      </c>
      <c r="D6378" s="20" t="s">
        <v>3017</v>
      </c>
      <c r="E6378" s="826"/>
      <c r="F6378" s="800">
        <v>2</v>
      </c>
      <c r="G6378" s="819">
        <v>59048</v>
      </c>
      <c r="H6378" s="774">
        <v>61705</v>
      </c>
      <c r="I6378" s="819">
        <f t="shared" si="204"/>
        <v>59048</v>
      </c>
      <c r="J6378" s="819">
        <f t="shared" si="205"/>
        <v>61707</v>
      </c>
      <c r="K6378" s="941"/>
    </row>
    <row r="6379" spans="1:11">
      <c r="A6379" s="15" t="s">
        <v>4862</v>
      </c>
      <c r="B6379" s="15" t="s">
        <v>2464</v>
      </c>
      <c r="C6379" s="768" t="s">
        <v>4250</v>
      </c>
      <c r="D6379" s="20" t="s">
        <v>4859</v>
      </c>
      <c r="E6379" s="826"/>
      <c r="F6379" s="800">
        <v>1</v>
      </c>
      <c r="G6379" s="819"/>
      <c r="H6379" s="774">
        <v>1</v>
      </c>
      <c r="I6379" s="819">
        <f t="shared" si="204"/>
        <v>0</v>
      </c>
      <c r="J6379" s="819">
        <f t="shared" si="205"/>
        <v>2</v>
      </c>
      <c r="K6379" s="941"/>
    </row>
    <row r="6380" spans="1:11" ht="25.5">
      <c r="A6380" s="15" t="s">
        <v>4862</v>
      </c>
      <c r="B6380" s="15" t="s">
        <v>2464</v>
      </c>
      <c r="C6380" s="768" t="s">
        <v>4860</v>
      </c>
      <c r="D6380" s="20" t="s">
        <v>4861</v>
      </c>
      <c r="E6380" s="826"/>
      <c r="F6380" s="800">
        <v>1</v>
      </c>
      <c r="G6380" s="819">
        <v>500</v>
      </c>
      <c r="H6380" s="774">
        <v>1</v>
      </c>
      <c r="I6380" s="819">
        <f t="shared" si="204"/>
        <v>500</v>
      </c>
      <c r="J6380" s="819">
        <f t="shared" si="205"/>
        <v>2</v>
      </c>
      <c r="K6380" s="941"/>
    </row>
    <row r="6381" spans="1:11">
      <c r="A6381" s="15" t="s">
        <v>4862</v>
      </c>
      <c r="B6381" s="15" t="s">
        <v>2464</v>
      </c>
      <c r="C6381" s="768" t="s">
        <v>3044</v>
      </c>
      <c r="D6381" s="20" t="s">
        <v>3045</v>
      </c>
      <c r="E6381" s="826"/>
      <c r="F6381" s="800">
        <v>1</v>
      </c>
      <c r="G6381" s="819"/>
      <c r="H6381" s="774">
        <v>0</v>
      </c>
      <c r="I6381" s="819">
        <f t="shared" si="204"/>
        <v>0</v>
      </c>
      <c r="J6381" s="819">
        <f t="shared" si="205"/>
        <v>1</v>
      </c>
      <c r="K6381" s="941"/>
    </row>
    <row r="6382" spans="1:11">
      <c r="A6382" s="15" t="s">
        <v>4862</v>
      </c>
      <c r="B6382" s="15" t="s">
        <v>2624</v>
      </c>
      <c r="C6382" s="768" t="s">
        <v>4863</v>
      </c>
      <c r="D6382" s="20" t="s">
        <v>4864</v>
      </c>
      <c r="E6382" s="826"/>
      <c r="F6382" s="800">
        <v>1</v>
      </c>
      <c r="G6382" s="819">
        <v>23</v>
      </c>
      <c r="H6382" s="774">
        <v>25</v>
      </c>
      <c r="I6382" s="819">
        <f t="shared" si="204"/>
        <v>23</v>
      </c>
      <c r="J6382" s="819">
        <f t="shared" si="205"/>
        <v>26</v>
      </c>
      <c r="K6382" s="941"/>
    </row>
    <row r="6383" spans="1:11">
      <c r="A6383" s="15" t="s">
        <v>4862</v>
      </c>
      <c r="B6383" s="15" t="s">
        <v>2624</v>
      </c>
      <c r="C6383" s="768" t="s">
        <v>4865</v>
      </c>
      <c r="D6383" s="20" t="s">
        <v>4866</v>
      </c>
      <c r="E6383" s="826"/>
      <c r="F6383" s="800">
        <v>1</v>
      </c>
      <c r="G6383" s="819"/>
      <c r="H6383" s="774">
        <v>1</v>
      </c>
      <c r="I6383" s="819">
        <f t="shared" si="204"/>
        <v>0</v>
      </c>
      <c r="J6383" s="819">
        <f t="shared" si="205"/>
        <v>2</v>
      </c>
      <c r="K6383" s="941"/>
    </row>
    <row r="6384" spans="1:11">
      <c r="A6384" s="15" t="s">
        <v>4862</v>
      </c>
      <c r="B6384" s="15" t="s">
        <v>2624</v>
      </c>
      <c r="C6384" s="768" t="s">
        <v>4867</v>
      </c>
      <c r="D6384" s="20" t="s">
        <v>4868</v>
      </c>
      <c r="E6384" s="826"/>
      <c r="F6384" s="800">
        <v>1</v>
      </c>
      <c r="G6384" s="819"/>
      <c r="H6384" s="774">
        <v>1</v>
      </c>
      <c r="I6384" s="819">
        <f t="shared" si="204"/>
        <v>0</v>
      </c>
      <c r="J6384" s="819">
        <f t="shared" si="205"/>
        <v>2</v>
      </c>
      <c r="K6384" s="941"/>
    </row>
    <row r="6385" spans="1:11" ht="25.5">
      <c r="A6385" s="15" t="s">
        <v>4862</v>
      </c>
      <c r="B6385" s="15" t="s">
        <v>2624</v>
      </c>
      <c r="C6385" s="768" t="s">
        <v>4869</v>
      </c>
      <c r="D6385" s="20" t="s">
        <v>4870</v>
      </c>
      <c r="E6385" s="826"/>
      <c r="F6385" s="800">
        <v>1</v>
      </c>
      <c r="G6385" s="819"/>
      <c r="H6385" s="774">
        <v>1</v>
      </c>
      <c r="I6385" s="819">
        <f t="shared" si="204"/>
        <v>0</v>
      </c>
      <c r="J6385" s="819">
        <f t="shared" si="205"/>
        <v>2</v>
      </c>
      <c r="K6385" s="941"/>
    </row>
    <row r="6386" spans="1:11">
      <c r="A6386" s="15" t="s">
        <v>4862</v>
      </c>
      <c r="B6386" s="15" t="s">
        <v>2624</v>
      </c>
      <c r="C6386" s="768" t="s">
        <v>4871</v>
      </c>
      <c r="D6386" s="20" t="s">
        <v>4872</v>
      </c>
      <c r="E6386" s="826"/>
      <c r="F6386" s="800">
        <v>1</v>
      </c>
      <c r="G6386" s="819"/>
      <c r="H6386" s="774">
        <v>1</v>
      </c>
      <c r="I6386" s="819">
        <f t="shared" si="204"/>
        <v>0</v>
      </c>
      <c r="J6386" s="819">
        <f t="shared" si="205"/>
        <v>2</v>
      </c>
      <c r="K6386" s="941"/>
    </row>
    <row r="6387" spans="1:11" ht="25.5">
      <c r="A6387" s="15" t="s">
        <v>4862</v>
      </c>
      <c r="B6387" s="15" t="s">
        <v>2624</v>
      </c>
      <c r="C6387" s="768" t="s">
        <v>4873</v>
      </c>
      <c r="D6387" s="20" t="s">
        <v>4874</v>
      </c>
      <c r="E6387" s="826"/>
      <c r="F6387" s="800">
        <v>1</v>
      </c>
      <c r="G6387" s="819"/>
      <c r="H6387" s="774">
        <v>1</v>
      </c>
      <c r="I6387" s="819">
        <f t="shared" si="204"/>
        <v>0</v>
      </c>
      <c r="J6387" s="819">
        <f t="shared" si="205"/>
        <v>2</v>
      </c>
      <c r="K6387" s="941"/>
    </row>
    <row r="6388" spans="1:11" ht="25.5">
      <c r="A6388" s="15" t="s">
        <v>4862</v>
      </c>
      <c r="B6388" s="15" t="s">
        <v>2624</v>
      </c>
      <c r="C6388" s="768" t="s">
        <v>4875</v>
      </c>
      <c r="D6388" s="20" t="s">
        <v>4876</v>
      </c>
      <c r="E6388" s="826"/>
      <c r="F6388" s="800">
        <v>1</v>
      </c>
      <c r="G6388" s="819"/>
      <c r="H6388" s="774">
        <v>1</v>
      </c>
      <c r="I6388" s="819">
        <f t="shared" si="204"/>
        <v>0</v>
      </c>
      <c r="J6388" s="819">
        <f t="shared" si="205"/>
        <v>2</v>
      </c>
      <c r="K6388" s="941"/>
    </row>
    <row r="6389" spans="1:11">
      <c r="A6389" s="15" t="s">
        <v>4862</v>
      </c>
      <c r="B6389" s="15" t="s">
        <v>2624</v>
      </c>
      <c r="C6389" s="768" t="s">
        <v>18762</v>
      </c>
      <c r="D6389" s="20" t="s">
        <v>4877</v>
      </c>
      <c r="E6389" s="826"/>
      <c r="F6389" s="800">
        <v>1</v>
      </c>
      <c r="G6389" s="819"/>
      <c r="H6389" s="774">
        <v>1</v>
      </c>
      <c r="I6389" s="819">
        <f t="shared" si="204"/>
        <v>0</v>
      </c>
      <c r="J6389" s="819">
        <f t="shared" si="205"/>
        <v>2</v>
      </c>
      <c r="K6389" s="941"/>
    </row>
    <row r="6390" spans="1:11">
      <c r="A6390" s="15" t="s">
        <v>4862</v>
      </c>
      <c r="B6390" s="15" t="s">
        <v>2624</v>
      </c>
      <c r="C6390" s="768" t="s">
        <v>18763</v>
      </c>
      <c r="D6390" s="20" t="s">
        <v>4878</v>
      </c>
      <c r="E6390" s="826"/>
      <c r="F6390" s="800">
        <v>1</v>
      </c>
      <c r="G6390" s="819"/>
      <c r="H6390" s="774">
        <v>1</v>
      </c>
      <c r="I6390" s="819">
        <f t="shared" si="204"/>
        <v>0</v>
      </c>
      <c r="J6390" s="819">
        <f t="shared" si="205"/>
        <v>2</v>
      </c>
      <c r="K6390" s="941"/>
    </row>
    <row r="6391" spans="1:11" ht="25.5">
      <c r="A6391" s="15" t="s">
        <v>4862</v>
      </c>
      <c r="B6391" s="15" t="s">
        <v>2624</v>
      </c>
      <c r="C6391" s="768" t="s">
        <v>18764</v>
      </c>
      <c r="D6391" s="20" t="s">
        <v>4879</v>
      </c>
      <c r="E6391" s="826"/>
      <c r="F6391" s="800">
        <v>1</v>
      </c>
      <c r="G6391" s="819"/>
      <c r="H6391" s="774">
        <v>1</v>
      </c>
      <c r="I6391" s="819">
        <f t="shared" si="204"/>
        <v>0</v>
      </c>
      <c r="J6391" s="819">
        <f t="shared" si="205"/>
        <v>2</v>
      </c>
      <c r="K6391" s="941"/>
    </row>
    <row r="6392" spans="1:11" ht="25.5">
      <c r="A6392" s="15" t="s">
        <v>4862</v>
      </c>
      <c r="B6392" s="15" t="s">
        <v>2624</v>
      </c>
      <c r="C6392" s="768" t="s">
        <v>18765</v>
      </c>
      <c r="D6392" s="20" t="s">
        <v>4880</v>
      </c>
      <c r="E6392" s="826"/>
      <c r="F6392" s="800">
        <v>1</v>
      </c>
      <c r="G6392" s="819"/>
      <c r="H6392" s="774">
        <v>1</v>
      </c>
      <c r="I6392" s="819">
        <f t="shared" si="204"/>
        <v>0</v>
      </c>
      <c r="J6392" s="819">
        <f t="shared" si="205"/>
        <v>2</v>
      </c>
      <c r="K6392" s="941"/>
    </row>
    <row r="6393" spans="1:11" ht="25.5">
      <c r="A6393" s="15" t="s">
        <v>4862</v>
      </c>
      <c r="B6393" s="15" t="s">
        <v>2624</v>
      </c>
      <c r="C6393" s="768" t="s">
        <v>18766</v>
      </c>
      <c r="D6393" s="20" t="s">
        <v>4881</v>
      </c>
      <c r="E6393" s="826"/>
      <c r="F6393" s="800">
        <v>1</v>
      </c>
      <c r="G6393" s="819"/>
      <c r="H6393" s="774">
        <v>1</v>
      </c>
      <c r="I6393" s="819">
        <f t="shared" si="204"/>
        <v>0</v>
      </c>
      <c r="J6393" s="819">
        <f t="shared" si="205"/>
        <v>2</v>
      </c>
      <c r="K6393" s="941"/>
    </row>
    <row r="6394" spans="1:11" ht="63.75">
      <c r="A6394" s="15" t="s">
        <v>4862</v>
      </c>
      <c r="B6394" s="15" t="s">
        <v>2624</v>
      </c>
      <c r="C6394" s="768" t="s">
        <v>18767</v>
      </c>
      <c r="D6394" s="20" t="s">
        <v>4882</v>
      </c>
      <c r="E6394" s="826"/>
      <c r="F6394" s="800">
        <v>1</v>
      </c>
      <c r="G6394" s="819"/>
      <c r="H6394" s="774">
        <v>1</v>
      </c>
      <c r="I6394" s="819">
        <f t="shared" si="204"/>
        <v>0</v>
      </c>
      <c r="J6394" s="819">
        <f t="shared" si="205"/>
        <v>2</v>
      </c>
      <c r="K6394" s="941"/>
    </row>
    <row r="6395" spans="1:11" ht="25.5">
      <c r="A6395" s="15" t="s">
        <v>4862</v>
      </c>
      <c r="B6395" s="15" t="s">
        <v>2624</v>
      </c>
      <c r="C6395" s="768" t="s">
        <v>4883</v>
      </c>
      <c r="D6395" s="20" t="s">
        <v>17367</v>
      </c>
      <c r="E6395" s="826"/>
      <c r="F6395" s="800">
        <v>1</v>
      </c>
      <c r="G6395" s="819"/>
      <c r="H6395" s="774">
        <v>1</v>
      </c>
      <c r="I6395" s="819">
        <f t="shared" si="204"/>
        <v>0</v>
      </c>
      <c r="J6395" s="819">
        <f t="shared" si="205"/>
        <v>2</v>
      </c>
      <c r="K6395" s="941"/>
    </row>
    <row r="6396" spans="1:11">
      <c r="A6396" s="15" t="s">
        <v>4862</v>
      </c>
      <c r="B6396" s="15" t="s">
        <v>2624</v>
      </c>
      <c r="C6396" s="768" t="s">
        <v>2966</v>
      </c>
      <c r="D6396" s="20" t="s">
        <v>16969</v>
      </c>
      <c r="E6396" s="826"/>
      <c r="F6396" s="800">
        <v>1</v>
      </c>
      <c r="G6396" s="819">
        <v>13</v>
      </c>
      <c r="H6396" s="774">
        <v>10</v>
      </c>
      <c r="I6396" s="819">
        <f t="shared" si="204"/>
        <v>13</v>
      </c>
      <c r="J6396" s="819">
        <f t="shared" si="205"/>
        <v>11</v>
      </c>
      <c r="K6396" s="941"/>
    </row>
    <row r="6397" spans="1:11">
      <c r="A6397" s="15" t="s">
        <v>4862</v>
      </c>
      <c r="B6397" s="15" t="s">
        <v>2624</v>
      </c>
      <c r="C6397" s="768" t="s">
        <v>3448</v>
      </c>
      <c r="D6397" s="20" t="s">
        <v>16808</v>
      </c>
      <c r="E6397" s="826"/>
      <c r="F6397" s="800">
        <v>1</v>
      </c>
      <c r="G6397" s="819">
        <v>2</v>
      </c>
      <c r="H6397" s="774">
        <v>1</v>
      </c>
      <c r="I6397" s="819">
        <f t="shared" si="204"/>
        <v>2</v>
      </c>
      <c r="J6397" s="819">
        <f t="shared" si="205"/>
        <v>2</v>
      </c>
      <c r="K6397" s="941"/>
    </row>
    <row r="6398" spans="1:11">
      <c r="A6398" s="15" t="s">
        <v>4862</v>
      </c>
      <c r="B6398" s="15" t="s">
        <v>2624</v>
      </c>
      <c r="C6398" s="768" t="s">
        <v>2476</v>
      </c>
      <c r="D6398" s="20" t="s">
        <v>16809</v>
      </c>
      <c r="E6398" s="826"/>
      <c r="F6398" s="800">
        <v>1</v>
      </c>
      <c r="G6398" s="819">
        <v>3529</v>
      </c>
      <c r="H6398" s="774">
        <v>4000</v>
      </c>
      <c r="I6398" s="819">
        <f t="shared" si="204"/>
        <v>3529</v>
      </c>
      <c r="J6398" s="819">
        <f t="shared" si="205"/>
        <v>4001</v>
      </c>
      <c r="K6398" s="941"/>
    </row>
    <row r="6399" spans="1:11">
      <c r="A6399" s="15" t="s">
        <v>4862</v>
      </c>
      <c r="B6399" s="15" t="s">
        <v>2624</v>
      </c>
      <c r="C6399" s="768" t="s">
        <v>2477</v>
      </c>
      <c r="D6399" s="20" t="s">
        <v>16810</v>
      </c>
      <c r="E6399" s="826"/>
      <c r="F6399" s="800">
        <v>1</v>
      </c>
      <c r="G6399" s="819">
        <v>235</v>
      </c>
      <c r="H6399" s="774">
        <v>500</v>
      </c>
      <c r="I6399" s="819">
        <f t="shared" si="204"/>
        <v>235</v>
      </c>
      <c r="J6399" s="819">
        <f t="shared" si="205"/>
        <v>501</v>
      </c>
      <c r="K6399" s="941"/>
    </row>
    <row r="6400" spans="1:11" ht="25.5">
      <c r="A6400" s="15" t="s">
        <v>4862</v>
      </c>
      <c r="B6400" s="15" t="s">
        <v>2624</v>
      </c>
      <c r="C6400" s="768" t="s">
        <v>2480</v>
      </c>
      <c r="D6400" s="20" t="s">
        <v>16813</v>
      </c>
      <c r="E6400" s="826">
        <v>25</v>
      </c>
      <c r="F6400" s="800">
        <v>5</v>
      </c>
      <c r="G6400" s="819">
        <v>2310</v>
      </c>
      <c r="H6400" s="774">
        <v>1780</v>
      </c>
      <c r="I6400" s="819">
        <f t="shared" si="204"/>
        <v>2335</v>
      </c>
      <c r="J6400" s="819">
        <f t="shared" si="205"/>
        <v>1785</v>
      </c>
      <c r="K6400" s="941"/>
    </row>
    <row r="6401" spans="1:11" ht="38.25">
      <c r="A6401" s="15" t="s">
        <v>4862</v>
      </c>
      <c r="B6401" s="15" t="s">
        <v>2624</v>
      </c>
      <c r="C6401" s="768" t="s">
        <v>3023</v>
      </c>
      <c r="D6401" s="20" t="s">
        <v>3024</v>
      </c>
      <c r="E6401" s="826"/>
      <c r="F6401" s="800">
        <v>1</v>
      </c>
      <c r="G6401" s="819">
        <v>1016</v>
      </c>
      <c r="H6401" s="774">
        <v>750</v>
      </c>
      <c r="I6401" s="819">
        <f t="shared" si="204"/>
        <v>1016</v>
      </c>
      <c r="J6401" s="819">
        <f t="shared" si="205"/>
        <v>751</v>
      </c>
      <c r="K6401" s="941"/>
    </row>
    <row r="6402" spans="1:11" ht="25.5">
      <c r="A6402" s="15" t="s">
        <v>4862</v>
      </c>
      <c r="B6402" s="15" t="s">
        <v>2624</v>
      </c>
      <c r="C6402" s="768" t="s">
        <v>4730</v>
      </c>
      <c r="D6402" s="20" t="s">
        <v>17332</v>
      </c>
      <c r="E6402" s="826"/>
      <c r="F6402" s="800">
        <v>1</v>
      </c>
      <c r="G6402" s="819">
        <v>2017</v>
      </c>
      <c r="H6402" s="774">
        <v>1800</v>
      </c>
      <c r="I6402" s="819">
        <f t="shared" si="204"/>
        <v>2017</v>
      </c>
      <c r="J6402" s="819">
        <f t="shared" si="205"/>
        <v>1801</v>
      </c>
      <c r="K6402" s="941"/>
    </row>
    <row r="6403" spans="1:11" ht="25.5">
      <c r="A6403" s="15" t="s">
        <v>4862</v>
      </c>
      <c r="B6403" s="15" t="s">
        <v>2624</v>
      </c>
      <c r="C6403" s="768" t="s">
        <v>2481</v>
      </c>
      <c r="D6403" s="20" t="s">
        <v>16814</v>
      </c>
      <c r="E6403" s="826"/>
      <c r="F6403" s="800">
        <v>1</v>
      </c>
      <c r="G6403" s="819">
        <v>576</v>
      </c>
      <c r="H6403" s="774">
        <v>690</v>
      </c>
      <c r="I6403" s="819">
        <f t="shared" si="204"/>
        <v>576</v>
      </c>
      <c r="J6403" s="819">
        <f t="shared" si="205"/>
        <v>691</v>
      </c>
      <c r="K6403" s="941"/>
    </row>
    <row r="6404" spans="1:11" ht="25.5">
      <c r="A6404" s="15" t="s">
        <v>4862</v>
      </c>
      <c r="B6404" s="15" t="s">
        <v>2624</v>
      </c>
      <c r="C6404" s="768" t="s">
        <v>2482</v>
      </c>
      <c r="D6404" s="20" t="s">
        <v>16815</v>
      </c>
      <c r="E6404" s="826">
        <v>5</v>
      </c>
      <c r="F6404" s="800">
        <v>5</v>
      </c>
      <c r="G6404" s="819">
        <v>18798</v>
      </c>
      <c r="H6404" s="774">
        <v>11750</v>
      </c>
      <c r="I6404" s="819">
        <f t="shared" si="204"/>
        <v>18803</v>
      </c>
      <c r="J6404" s="819">
        <f t="shared" si="205"/>
        <v>11755</v>
      </c>
      <c r="K6404" s="941"/>
    </row>
    <row r="6405" spans="1:11" ht="25.5">
      <c r="A6405" s="15" t="s">
        <v>4862</v>
      </c>
      <c r="B6405" s="15" t="s">
        <v>2624</v>
      </c>
      <c r="C6405" s="768" t="s">
        <v>4884</v>
      </c>
      <c r="D6405" s="20" t="s">
        <v>4885</v>
      </c>
      <c r="E6405" s="826"/>
      <c r="F6405" s="800">
        <v>1</v>
      </c>
      <c r="G6405" s="819"/>
      <c r="H6405" s="774">
        <v>1</v>
      </c>
      <c r="I6405" s="819">
        <f t="shared" si="204"/>
        <v>0</v>
      </c>
      <c r="J6405" s="819">
        <f t="shared" si="205"/>
        <v>2</v>
      </c>
      <c r="K6405" s="941"/>
    </row>
    <row r="6406" spans="1:11" ht="38.25">
      <c r="A6406" s="15" t="s">
        <v>4862</v>
      </c>
      <c r="B6406" s="15" t="s">
        <v>2624</v>
      </c>
      <c r="C6406" s="768" t="s">
        <v>4271</v>
      </c>
      <c r="D6406" s="20" t="s">
        <v>17250</v>
      </c>
      <c r="E6406" s="826"/>
      <c r="F6406" s="800">
        <v>1</v>
      </c>
      <c r="G6406" s="819">
        <v>753</v>
      </c>
      <c r="H6406" s="774">
        <v>800</v>
      </c>
      <c r="I6406" s="819">
        <f t="shared" si="204"/>
        <v>753</v>
      </c>
      <c r="J6406" s="819">
        <f t="shared" si="205"/>
        <v>801</v>
      </c>
      <c r="K6406" s="941"/>
    </row>
    <row r="6407" spans="1:11">
      <c r="A6407" s="15" t="s">
        <v>4862</v>
      </c>
      <c r="B6407" s="15" t="s">
        <v>2624</v>
      </c>
      <c r="C6407" s="768" t="s">
        <v>2901</v>
      </c>
      <c r="D6407" s="17" t="s">
        <v>15520</v>
      </c>
      <c r="E6407" s="826"/>
      <c r="F6407" s="800">
        <v>1</v>
      </c>
      <c r="G6407" s="819"/>
      <c r="H6407" s="774">
        <v>1</v>
      </c>
      <c r="I6407" s="819">
        <f t="shared" si="204"/>
        <v>0</v>
      </c>
      <c r="J6407" s="819">
        <f t="shared" si="205"/>
        <v>2</v>
      </c>
      <c r="K6407" s="941"/>
    </row>
    <row r="6408" spans="1:11" ht="25.5">
      <c r="A6408" s="15" t="s">
        <v>4862</v>
      </c>
      <c r="B6408" s="15" t="s">
        <v>2624</v>
      </c>
      <c r="C6408" s="768" t="s">
        <v>2494</v>
      </c>
      <c r="D6408" s="20" t="s">
        <v>16823</v>
      </c>
      <c r="E6408" s="826"/>
      <c r="F6408" s="800">
        <v>1</v>
      </c>
      <c r="G6408" s="819"/>
      <c r="H6408" s="774">
        <v>1</v>
      </c>
      <c r="I6408" s="819">
        <f t="shared" si="204"/>
        <v>0</v>
      </c>
      <c r="J6408" s="819">
        <f t="shared" si="205"/>
        <v>2</v>
      </c>
      <c r="K6408" s="941"/>
    </row>
    <row r="6409" spans="1:11" ht="25.5">
      <c r="A6409" s="15" t="s">
        <v>4862</v>
      </c>
      <c r="B6409" s="15" t="s">
        <v>2624</v>
      </c>
      <c r="C6409" s="768" t="s">
        <v>2997</v>
      </c>
      <c r="D6409" s="20" t="s">
        <v>2998</v>
      </c>
      <c r="E6409" s="826"/>
      <c r="F6409" s="800">
        <v>1</v>
      </c>
      <c r="G6409" s="819">
        <v>3017</v>
      </c>
      <c r="H6409" s="774">
        <v>2250</v>
      </c>
      <c r="I6409" s="819">
        <f t="shared" si="204"/>
        <v>3017</v>
      </c>
      <c r="J6409" s="819">
        <f t="shared" si="205"/>
        <v>2251</v>
      </c>
      <c r="K6409" s="941"/>
    </row>
    <row r="6410" spans="1:11">
      <c r="A6410" s="15" t="s">
        <v>4862</v>
      </c>
      <c r="B6410" s="15" t="s">
        <v>2624</v>
      </c>
      <c r="C6410" s="768" t="s">
        <v>2946</v>
      </c>
      <c r="D6410" s="17" t="s">
        <v>2947</v>
      </c>
      <c r="E6410" s="826"/>
      <c r="F6410" s="800">
        <v>1</v>
      </c>
      <c r="G6410" s="819"/>
      <c r="H6410" s="774">
        <v>1</v>
      </c>
      <c r="I6410" s="819">
        <f t="shared" si="204"/>
        <v>0</v>
      </c>
      <c r="J6410" s="819">
        <f t="shared" si="205"/>
        <v>2</v>
      </c>
      <c r="K6410" s="941"/>
    </row>
    <row r="6411" spans="1:11" ht="25.5">
      <c r="A6411" s="15" t="s">
        <v>4862</v>
      </c>
      <c r="B6411" s="15" t="s">
        <v>2624</v>
      </c>
      <c r="C6411" s="768" t="s">
        <v>4886</v>
      </c>
      <c r="D6411" s="20" t="s">
        <v>4887</v>
      </c>
      <c r="E6411" s="826"/>
      <c r="F6411" s="800">
        <v>1</v>
      </c>
      <c r="G6411" s="819"/>
      <c r="H6411" s="774">
        <v>1</v>
      </c>
      <c r="I6411" s="819">
        <f t="shared" si="204"/>
        <v>0</v>
      </c>
      <c r="J6411" s="819">
        <f t="shared" si="205"/>
        <v>2</v>
      </c>
      <c r="K6411" s="941"/>
    </row>
    <row r="6412" spans="1:11" ht="25.5">
      <c r="A6412" s="15" t="s">
        <v>4862</v>
      </c>
      <c r="B6412" s="15" t="s">
        <v>2624</v>
      </c>
      <c r="C6412" s="768" t="s">
        <v>3029</v>
      </c>
      <c r="D6412" s="20" t="s">
        <v>3030</v>
      </c>
      <c r="E6412" s="826">
        <v>1</v>
      </c>
      <c r="F6412" s="800">
        <v>1</v>
      </c>
      <c r="G6412" s="819">
        <v>17639</v>
      </c>
      <c r="H6412" s="774">
        <v>14700</v>
      </c>
      <c r="I6412" s="819">
        <f t="shared" si="204"/>
        <v>17640</v>
      </c>
      <c r="J6412" s="819">
        <f t="shared" si="205"/>
        <v>14701</v>
      </c>
      <c r="K6412" s="941"/>
    </row>
    <row r="6413" spans="1:11" ht="25.5">
      <c r="A6413" s="15" t="s">
        <v>4862</v>
      </c>
      <c r="B6413" s="15" t="s">
        <v>2624</v>
      </c>
      <c r="C6413" s="768" t="s">
        <v>2498</v>
      </c>
      <c r="D6413" s="20" t="s">
        <v>16827</v>
      </c>
      <c r="E6413" s="826">
        <v>1064</v>
      </c>
      <c r="F6413" s="800">
        <v>1000</v>
      </c>
      <c r="G6413" s="819">
        <v>30773</v>
      </c>
      <c r="H6413" s="774">
        <v>26300</v>
      </c>
      <c r="I6413" s="819">
        <f t="shared" si="204"/>
        <v>31837</v>
      </c>
      <c r="J6413" s="819">
        <f t="shared" si="205"/>
        <v>27300</v>
      </c>
      <c r="K6413" s="941"/>
    </row>
    <row r="6414" spans="1:11" ht="51">
      <c r="A6414" s="15" t="s">
        <v>4862</v>
      </c>
      <c r="B6414" s="15" t="s">
        <v>2624</v>
      </c>
      <c r="C6414" s="768" t="s">
        <v>4888</v>
      </c>
      <c r="D6414" s="20" t="s">
        <v>4889</v>
      </c>
      <c r="E6414" s="826"/>
      <c r="F6414" s="800">
        <v>1</v>
      </c>
      <c r="G6414" s="819"/>
      <c r="H6414" s="774">
        <v>1</v>
      </c>
      <c r="I6414" s="819">
        <f t="shared" si="204"/>
        <v>0</v>
      </c>
      <c r="J6414" s="819">
        <f t="shared" si="205"/>
        <v>2</v>
      </c>
      <c r="K6414" s="941"/>
    </row>
    <row r="6415" spans="1:11" ht="25.5">
      <c r="A6415" s="15" t="s">
        <v>4862</v>
      </c>
      <c r="B6415" s="15" t="s">
        <v>2624</v>
      </c>
      <c r="C6415" s="768" t="s">
        <v>2500</v>
      </c>
      <c r="D6415" s="20" t="s">
        <v>16829</v>
      </c>
      <c r="E6415" s="826">
        <v>23</v>
      </c>
      <c r="F6415" s="800">
        <v>5</v>
      </c>
      <c r="G6415" s="819">
        <v>16286</v>
      </c>
      <c r="H6415" s="774">
        <v>12760</v>
      </c>
      <c r="I6415" s="819">
        <f t="shared" si="204"/>
        <v>16309</v>
      </c>
      <c r="J6415" s="819">
        <f t="shared" si="205"/>
        <v>12765</v>
      </c>
      <c r="K6415" s="941"/>
    </row>
    <row r="6416" spans="1:11">
      <c r="A6416" s="15" t="s">
        <v>4862</v>
      </c>
      <c r="B6416" s="15" t="s">
        <v>2624</v>
      </c>
      <c r="C6416" s="768" t="s">
        <v>2501</v>
      </c>
      <c r="D6416" s="20" t="s">
        <v>16830</v>
      </c>
      <c r="E6416" s="826"/>
      <c r="F6416" s="800">
        <v>3</v>
      </c>
      <c r="G6416" s="819">
        <v>82</v>
      </c>
      <c r="H6416" s="774">
        <v>60</v>
      </c>
      <c r="I6416" s="819">
        <f t="shared" si="204"/>
        <v>82</v>
      </c>
      <c r="J6416" s="819">
        <f t="shared" si="205"/>
        <v>63</v>
      </c>
      <c r="K6416" s="941"/>
    </row>
    <row r="6417" spans="1:11" ht="25.5">
      <c r="A6417" s="15" t="s">
        <v>4862</v>
      </c>
      <c r="B6417" s="15" t="s">
        <v>2624</v>
      </c>
      <c r="C6417" s="768" t="s">
        <v>2503</v>
      </c>
      <c r="D6417" s="20" t="s">
        <v>16832</v>
      </c>
      <c r="E6417" s="826">
        <v>2</v>
      </c>
      <c r="F6417" s="800">
        <v>10</v>
      </c>
      <c r="G6417" s="819">
        <v>4291</v>
      </c>
      <c r="H6417" s="774">
        <v>4470</v>
      </c>
      <c r="I6417" s="819">
        <f t="shared" si="204"/>
        <v>4293</v>
      </c>
      <c r="J6417" s="819">
        <f t="shared" si="205"/>
        <v>4480</v>
      </c>
      <c r="K6417" s="941"/>
    </row>
    <row r="6418" spans="1:11">
      <c r="A6418" s="15" t="s">
        <v>4862</v>
      </c>
      <c r="B6418" s="15" t="s">
        <v>2624</v>
      </c>
      <c r="C6418" s="768" t="s">
        <v>2504</v>
      </c>
      <c r="D6418" s="20" t="s">
        <v>16833</v>
      </c>
      <c r="E6418" s="826">
        <v>1</v>
      </c>
      <c r="F6418" s="800">
        <v>15</v>
      </c>
      <c r="G6418" s="819">
        <v>3459</v>
      </c>
      <c r="H6418" s="774">
        <v>2470</v>
      </c>
      <c r="I6418" s="819">
        <f t="shared" si="204"/>
        <v>3460</v>
      </c>
      <c r="J6418" s="819">
        <f t="shared" si="205"/>
        <v>2485</v>
      </c>
      <c r="K6418" s="941"/>
    </row>
    <row r="6419" spans="1:11">
      <c r="A6419" s="15" t="s">
        <v>4862</v>
      </c>
      <c r="B6419" s="15" t="s">
        <v>2624</v>
      </c>
      <c r="C6419" s="768" t="s">
        <v>4890</v>
      </c>
      <c r="D6419" s="20" t="s">
        <v>16834</v>
      </c>
      <c r="E6419" s="826"/>
      <c r="F6419" s="800">
        <v>1</v>
      </c>
      <c r="G6419" s="819">
        <v>49</v>
      </c>
      <c r="H6419" s="774">
        <v>200</v>
      </c>
      <c r="I6419" s="819">
        <f t="shared" ref="I6419:I6482" si="206">E6419+G6419</f>
        <v>49</v>
      </c>
      <c r="J6419" s="819">
        <f t="shared" ref="J6419:J6482" si="207">F6419+H6419</f>
        <v>201</v>
      </c>
      <c r="K6419" s="941"/>
    </row>
    <row r="6420" spans="1:11">
      <c r="A6420" s="15" t="s">
        <v>4862</v>
      </c>
      <c r="B6420" s="15" t="s">
        <v>2624</v>
      </c>
      <c r="C6420" s="768" t="s">
        <v>4277</v>
      </c>
      <c r="D6420" s="20" t="s">
        <v>4891</v>
      </c>
      <c r="E6420" s="826"/>
      <c r="F6420" s="800">
        <v>1</v>
      </c>
      <c r="G6420" s="819">
        <v>28</v>
      </c>
      <c r="H6420" s="774">
        <v>5</v>
      </c>
      <c r="I6420" s="819">
        <f t="shared" si="206"/>
        <v>28</v>
      </c>
      <c r="J6420" s="819">
        <f t="shared" si="207"/>
        <v>6</v>
      </c>
      <c r="K6420" s="941"/>
    </row>
    <row r="6421" spans="1:11">
      <c r="A6421" s="15" t="s">
        <v>4862</v>
      </c>
      <c r="B6421" s="15" t="s">
        <v>2624</v>
      </c>
      <c r="C6421" s="768" t="s">
        <v>3032</v>
      </c>
      <c r="D6421" s="20" t="s">
        <v>3033</v>
      </c>
      <c r="E6421" s="826"/>
      <c r="F6421" s="800">
        <v>1</v>
      </c>
      <c r="G6421" s="819">
        <v>111</v>
      </c>
      <c r="H6421" s="774">
        <v>50</v>
      </c>
      <c r="I6421" s="819">
        <f t="shared" si="206"/>
        <v>111</v>
      </c>
      <c r="J6421" s="819">
        <f t="shared" si="207"/>
        <v>51</v>
      </c>
      <c r="K6421" s="941"/>
    </row>
    <row r="6422" spans="1:11" ht="25.5">
      <c r="A6422" s="15" t="s">
        <v>4862</v>
      </c>
      <c r="B6422" s="15" t="s">
        <v>2624</v>
      </c>
      <c r="C6422" s="768" t="s">
        <v>3687</v>
      </c>
      <c r="D6422" s="20" t="s">
        <v>3688</v>
      </c>
      <c r="E6422" s="826"/>
      <c r="F6422" s="800">
        <v>1</v>
      </c>
      <c r="G6422" s="819"/>
      <c r="H6422" s="774">
        <v>5</v>
      </c>
      <c r="I6422" s="819">
        <f t="shared" si="206"/>
        <v>0</v>
      </c>
      <c r="J6422" s="819">
        <f t="shared" si="207"/>
        <v>6</v>
      </c>
      <c r="K6422" s="941"/>
    </row>
    <row r="6423" spans="1:11">
      <c r="A6423" s="15" t="s">
        <v>4862</v>
      </c>
      <c r="B6423" s="15" t="s">
        <v>2624</v>
      </c>
      <c r="C6423" s="768" t="s">
        <v>4664</v>
      </c>
      <c r="D6423" s="20" t="s">
        <v>17288</v>
      </c>
      <c r="E6423" s="826"/>
      <c r="F6423" s="800">
        <v>1</v>
      </c>
      <c r="G6423" s="819">
        <v>10</v>
      </c>
      <c r="H6423" s="774">
        <v>10</v>
      </c>
      <c r="I6423" s="819">
        <f t="shared" si="206"/>
        <v>10</v>
      </c>
      <c r="J6423" s="819">
        <f t="shared" si="207"/>
        <v>11</v>
      </c>
      <c r="K6423" s="941"/>
    </row>
    <row r="6424" spans="1:11">
      <c r="A6424" s="15" t="s">
        <v>4862</v>
      </c>
      <c r="B6424" s="15" t="s">
        <v>2624</v>
      </c>
      <c r="C6424" s="768" t="s">
        <v>3450</v>
      </c>
      <c r="D6424" s="20" t="s">
        <v>3451</v>
      </c>
      <c r="E6424" s="826"/>
      <c r="F6424" s="800">
        <v>1</v>
      </c>
      <c r="G6424" s="819">
        <v>55</v>
      </c>
      <c r="H6424" s="774">
        <v>50</v>
      </c>
      <c r="I6424" s="819">
        <f t="shared" si="206"/>
        <v>55</v>
      </c>
      <c r="J6424" s="819">
        <f t="shared" si="207"/>
        <v>51</v>
      </c>
      <c r="K6424" s="941"/>
    </row>
    <row r="6425" spans="1:11">
      <c r="A6425" s="15" t="s">
        <v>4862</v>
      </c>
      <c r="B6425" s="15" t="s">
        <v>2624</v>
      </c>
      <c r="C6425" s="768" t="s">
        <v>2973</v>
      </c>
      <c r="D6425" s="20" t="s">
        <v>2974</v>
      </c>
      <c r="E6425" s="826">
        <v>5</v>
      </c>
      <c r="F6425" s="800">
        <v>5</v>
      </c>
      <c r="G6425" s="819">
        <v>339</v>
      </c>
      <c r="H6425" s="774">
        <v>210</v>
      </c>
      <c r="I6425" s="819">
        <f t="shared" si="206"/>
        <v>344</v>
      </c>
      <c r="J6425" s="819">
        <f t="shared" si="207"/>
        <v>215</v>
      </c>
      <c r="K6425" s="941"/>
    </row>
    <row r="6426" spans="1:11" ht="25.5">
      <c r="A6426" s="15" t="s">
        <v>4862</v>
      </c>
      <c r="B6426" s="15" t="s">
        <v>2624</v>
      </c>
      <c r="C6426" s="768" t="s">
        <v>2538</v>
      </c>
      <c r="D6426" s="20" t="s">
        <v>4892</v>
      </c>
      <c r="E6426" s="826"/>
      <c r="F6426" s="800">
        <v>1</v>
      </c>
      <c r="G6426" s="819"/>
      <c r="H6426" s="774">
        <v>5</v>
      </c>
      <c r="I6426" s="819">
        <f t="shared" si="206"/>
        <v>0</v>
      </c>
      <c r="J6426" s="819">
        <f t="shared" si="207"/>
        <v>6</v>
      </c>
      <c r="K6426" s="941"/>
    </row>
    <row r="6427" spans="1:11" ht="38.25">
      <c r="A6427" s="15" t="s">
        <v>4862</v>
      </c>
      <c r="B6427" s="15" t="s">
        <v>2624</v>
      </c>
      <c r="C6427" s="768" t="s">
        <v>2572</v>
      </c>
      <c r="D6427" s="20" t="s">
        <v>4893</v>
      </c>
      <c r="E6427" s="826"/>
      <c r="F6427" s="800">
        <v>1</v>
      </c>
      <c r="G6427" s="819"/>
      <c r="H6427" s="774">
        <v>1</v>
      </c>
      <c r="I6427" s="819">
        <f t="shared" si="206"/>
        <v>0</v>
      </c>
      <c r="J6427" s="819">
        <f t="shared" si="207"/>
        <v>2</v>
      </c>
      <c r="K6427" s="941"/>
    </row>
    <row r="6428" spans="1:11" ht="25.5">
      <c r="A6428" s="15" t="s">
        <v>4862</v>
      </c>
      <c r="B6428" s="15" t="s">
        <v>2624</v>
      </c>
      <c r="C6428" s="768" t="s">
        <v>2573</v>
      </c>
      <c r="D6428" s="20" t="s">
        <v>4894</v>
      </c>
      <c r="E6428" s="826"/>
      <c r="F6428" s="800">
        <v>1</v>
      </c>
      <c r="G6428" s="819"/>
      <c r="H6428" s="774">
        <v>1</v>
      </c>
      <c r="I6428" s="819">
        <f t="shared" si="206"/>
        <v>0</v>
      </c>
      <c r="J6428" s="819">
        <f t="shared" si="207"/>
        <v>2</v>
      </c>
      <c r="K6428" s="941"/>
    </row>
    <row r="6429" spans="1:11" ht="25.5">
      <c r="A6429" s="15" t="s">
        <v>4862</v>
      </c>
      <c r="B6429" s="15" t="s">
        <v>2624</v>
      </c>
      <c r="C6429" s="768" t="s">
        <v>2574</v>
      </c>
      <c r="D6429" s="20" t="s">
        <v>4895</v>
      </c>
      <c r="E6429" s="826"/>
      <c r="F6429" s="800">
        <v>1</v>
      </c>
      <c r="G6429" s="819"/>
      <c r="H6429" s="774">
        <v>1</v>
      </c>
      <c r="I6429" s="819">
        <f t="shared" si="206"/>
        <v>0</v>
      </c>
      <c r="J6429" s="819">
        <f t="shared" si="207"/>
        <v>2</v>
      </c>
      <c r="K6429" s="941"/>
    </row>
    <row r="6430" spans="1:11" ht="25.5">
      <c r="A6430" s="15" t="s">
        <v>4862</v>
      </c>
      <c r="B6430" s="15" t="s">
        <v>2624</v>
      </c>
      <c r="C6430" s="768" t="s">
        <v>2575</v>
      </c>
      <c r="D6430" s="20" t="s">
        <v>4896</v>
      </c>
      <c r="E6430" s="826"/>
      <c r="F6430" s="800">
        <v>1</v>
      </c>
      <c r="G6430" s="819"/>
      <c r="H6430" s="774">
        <v>1</v>
      </c>
      <c r="I6430" s="819">
        <f t="shared" si="206"/>
        <v>0</v>
      </c>
      <c r="J6430" s="819">
        <f t="shared" si="207"/>
        <v>2</v>
      </c>
      <c r="K6430" s="941"/>
    </row>
    <row r="6431" spans="1:11" ht="38.25">
      <c r="A6431" s="15" t="s">
        <v>4862</v>
      </c>
      <c r="B6431" s="15" t="s">
        <v>2624</v>
      </c>
      <c r="C6431" s="768" t="s">
        <v>2576</v>
      </c>
      <c r="D6431" s="20" t="s">
        <v>4897</v>
      </c>
      <c r="E6431" s="826"/>
      <c r="F6431" s="800">
        <v>1</v>
      </c>
      <c r="G6431" s="819"/>
      <c r="H6431" s="774">
        <v>1</v>
      </c>
      <c r="I6431" s="819">
        <f t="shared" si="206"/>
        <v>0</v>
      </c>
      <c r="J6431" s="819">
        <f t="shared" si="207"/>
        <v>2</v>
      </c>
      <c r="K6431" s="941"/>
    </row>
    <row r="6432" spans="1:11" ht="25.5">
      <c r="A6432" s="15" t="s">
        <v>4862</v>
      </c>
      <c r="B6432" s="15" t="s">
        <v>2624</v>
      </c>
      <c r="C6432" s="768" t="s">
        <v>2577</v>
      </c>
      <c r="D6432" s="20" t="s">
        <v>4898</v>
      </c>
      <c r="E6432" s="826"/>
      <c r="F6432" s="800">
        <v>1</v>
      </c>
      <c r="G6432" s="819"/>
      <c r="H6432" s="774">
        <v>1</v>
      </c>
      <c r="I6432" s="819">
        <f t="shared" si="206"/>
        <v>0</v>
      </c>
      <c r="J6432" s="819">
        <f t="shared" si="207"/>
        <v>2</v>
      </c>
      <c r="K6432" s="941"/>
    </row>
    <row r="6433" spans="1:11" ht="51">
      <c r="A6433" s="15" t="s">
        <v>4862</v>
      </c>
      <c r="B6433" s="15" t="s">
        <v>2624</v>
      </c>
      <c r="C6433" s="768" t="s">
        <v>2578</v>
      </c>
      <c r="D6433" s="20" t="s">
        <v>4899</v>
      </c>
      <c r="E6433" s="826"/>
      <c r="F6433" s="800">
        <v>1</v>
      </c>
      <c r="G6433" s="819"/>
      <c r="H6433" s="774">
        <v>1</v>
      </c>
      <c r="I6433" s="819">
        <f t="shared" si="206"/>
        <v>0</v>
      </c>
      <c r="J6433" s="819">
        <f t="shared" si="207"/>
        <v>2</v>
      </c>
      <c r="K6433" s="941"/>
    </row>
    <row r="6434" spans="1:11" ht="25.5">
      <c r="A6434" s="15" t="s">
        <v>4862</v>
      </c>
      <c r="B6434" s="15" t="s">
        <v>2624</v>
      </c>
      <c r="C6434" s="768" t="s">
        <v>2581</v>
      </c>
      <c r="D6434" s="20" t="s">
        <v>4900</v>
      </c>
      <c r="E6434" s="826"/>
      <c r="F6434" s="800">
        <v>1</v>
      </c>
      <c r="G6434" s="819">
        <v>1</v>
      </c>
      <c r="H6434" s="774">
        <v>1</v>
      </c>
      <c r="I6434" s="819">
        <f t="shared" si="206"/>
        <v>1</v>
      </c>
      <c r="J6434" s="819">
        <f t="shared" si="207"/>
        <v>2</v>
      </c>
      <c r="K6434" s="941"/>
    </row>
    <row r="6435" spans="1:11" ht="25.5">
      <c r="A6435" s="15" t="s">
        <v>4862</v>
      </c>
      <c r="B6435" s="15" t="s">
        <v>2624</v>
      </c>
      <c r="C6435" s="768" t="s">
        <v>2582</v>
      </c>
      <c r="D6435" s="20" t="s">
        <v>4901</v>
      </c>
      <c r="E6435" s="826"/>
      <c r="F6435" s="800">
        <v>1</v>
      </c>
      <c r="G6435" s="819"/>
      <c r="H6435" s="774">
        <v>1</v>
      </c>
      <c r="I6435" s="819">
        <f t="shared" si="206"/>
        <v>0</v>
      </c>
      <c r="J6435" s="819">
        <f t="shared" si="207"/>
        <v>2</v>
      </c>
      <c r="K6435" s="941"/>
    </row>
    <row r="6436" spans="1:11" ht="25.5">
      <c r="A6436" s="15" t="s">
        <v>4862</v>
      </c>
      <c r="B6436" s="15" t="s">
        <v>2624</v>
      </c>
      <c r="C6436" s="768" t="s">
        <v>2583</v>
      </c>
      <c r="D6436" s="20" t="s">
        <v>4902</v>
      </c>
      <c r="E6436" s="826"/>
      <c r="F6436" s="800">
        <v>1</v>
      </c>
      <c r="G6436" s="819"/>
      <c r="H6436" s="774">
        <v>1</v>
      </c>
      <c r="I6436" s="819">
        <f t="shared" si="206"/>
        <v>0</v>
      </c>
      <c r="J6436" s="819">
        <f t="shared" si="207"/>
        <v>2</v>
      </c>
      <c r="K6436" s="941"/>
    </row>
    <row r="6437" spans="1:11" ht="25.5">
      <c r="A6437" s="15" t="s">
        <v>4862</v>
      </c>
      <c r="B6437" s="15" t="s">
        <v>2624</v>
      </c>
      <c r="C6437" s="768" t="s">
        <v>2584</v>
      </c>
      <c r="D6437" s="20" t="s">
        <v>4903</v>
      </c>
      <c r="E6437" s="826"/>
      <c r="F6437" s="800">
        <v>1</v>
      </c>
      <c r="G6437" s="819"/>
      <c r="H6437" s="774">
        <v>1</v>
      </c>
      <c r="I6437" s="819">
        <f t="shared" si="206"/>
        <v>0</v>
      </c>
      <c r="J6437" s="819">
        <f t="shared" si="207"/>
        <v>2</v>
      </c>
      <c r="K6437" s="941"/>
    </row>
    <row r="6438" spans="1:11" ht="25.5">
      <c r="A6438" s="15" t="s">
        <v>4862</v>
      </c>
      <c r="B6438" s="15" t="s">
        <v>2624</v>
      </c>
      <c r="C6438" s="768" t="s">
        <v>2586</v>
      </c>
      <c r="D6438" s="20" t="s">
        <v>4904</v>
      </c>
      <c r="E6438" s="826"/>
      <c r="F6438" s="800">
        <v>1</v>
      </c>
      <c r="G6438" s="819"/>
      <c r="H6438" s="774">
        <v>1</v>
      </c>
      <c r="I6438" s="819">
        <f t="shared" si="206"/>
        <v>0</v>
      </c>
      <c r="J6438" s="819">
        <f t="shared" si="207"/>
        <v>2</v>
      </c>
      <c r="K6438" s="941"/>
    </row>
    <row r="6439" spans="1:11" ht="25.5">
      <c r="A6439" s="15" t="s">
        <v>4862</v>
      </c>
      <c r="B6439" s="15" t="s">
        <v>2624</v>
      </c>
      <c r="C6439" s="768" t="s">
        <v>2592</v>
      </c>
      <c r="D6439" s="20" t="s">
        <v>4905</v>
      </c>
      <c r="E6439" s="826"/>
      <c r="F6439" s="800">
        <v>1</v>
      </c>
      <c r="G6439" s="819"/>
      <c r="H6439" s="774">
        <v>1</v>
      </c>
      <c r="I6439" s="819">
        <f t="shared" si="206"/>
        <v>0</v>
      </c>
      <c r="J6439" s="819">
        <f t="shared" si="207"/>
        <v>2</v>
      </c>
      <c r="K6439" s="941"/>
    </row>
    <row r="6440" spans="1:11" ht="25.5">
      <c r="A6440" s="15" t="s">
        <v>4862</v>
      </c>
      <c r="B6440" s="15" t="s">
        <v>2624</v>
      </c>
      <c r="C6440" s="768" t="s">
        <v>2593</v>
      </c>
      <c r="D6440" s="20" t="s">
        <v>4294</v>
      </c>
      <c r="E6440" s="826"/>
      <c r="F6440" s="800">
        <v>1</v>
      </c>
      <c r="G6440" s="819"/>
      <c r="H6440" s="774">
        <v>1</v>
      </c>
      <c r="I6440" s="819">
        <f t="shared" si="206"/>
        <v>0</v>
      </c>
      <c r="J6440" s="819">
        <f t="shared" si="207"/>
        <v>2</v>
      </c>
      <c r="K6440" s="941"/>
    </row>
    <row r="6441" spans="1:11" ht="25.5">
      <c r="A6441" s="15" t="s">
        <v>4862</v>
      </c>
      <c r="B6441" s="15" t="s">
        <v>2624</v>
      </c>
      <c r="C6441" s="768" t="s">
        <v>2595</v>
      </c>
      <c r="D6441" s="20" t="s">
        <v>4296</v>
      </c>
      <c r="E6441" s="826"/>
      <c r="F6441" s="800">
        <v>1</v>
      </c>
      <c r="G6441" s="819"/>
      <c r="H6441" s="774">
        <v>1</v>
      </c>
      <c r="I6441" s="819">
        <f t="shared" si="206"/>
        <v>0</v>
      </c>
      <c r="J6441" s="819">
        <f t="shared" si="207"/>
        <v>2</v>
      </c>
      <c r="K6441" s="941"/>
    </row>
    <row r="6442" spans="1:11" ht="38.25">
      <c r="A6442" s="15" t="s">
        <v>4862</v>
      </c>
      <c r="B6442" s="15" t="s">
        <v>2624</v>
      </c>
      <c r="C6442" s="768" t="s">
        <v>2599</v>
      </c>
      <c r="D6442" s="20" t="s">
        <v>16885</v>
      </c>
      <c r="E6442" s="826"/>
      <c r="F6442" s="800">
        <v>1</v>
      </c>
      <c r="G6442" s="819">
        <v>3</v>
      </c>
      <c r="H6442" s="774">
        <v>10</v>
      </c>
      <c r="I6442" s="819">
        <f t="shared" si="206"/>
        <v>3</v>
      </c>
      <c r="J6442" s="819">
        <f t="shared" si="207"/>
        <v>11</v>
      </c>
      <c r="K6442" s="941"/>
    </row>
    <row r="6443" spans="1:11" ht="25.5">
      <c r="A6443" s="15" t="s">
        <v>4862</v>
      </c>
      <c r="B6443" s="15" t="s">
        <v>2624</v>
      </c>
      <c r="C6443" s="768" t="s">
        <v>2600</v>
      </c>
      <c r="D6443" s="20" t="s">
        <v>16886</v>
      </c>
      <c r="E6443" s="826"/>
      <c r="F6443" s="800">
        <v>1</v>
      </c>
      <c r="G6443" s="819">
        <v>1</v>
      </c>
      <c r="H6443" s="774">
        <v>1</v>
      </c>
      <c r="I6443" s="819">
        <f t="shared" si="206"/>
        <v>1</v>
      </c>
      <c r="J6443" s="819">
        <f t="shared" si="207"/>
        <v>2</v>
      </c>
      <c r="K6443" s="941"/>
    </row>
    <row r="6444" spans="1:11" ht="25.5">
      <c r="A6444" s="15" t="s">
        <v>4862</v>
      </c>
      <c r="B6444" s="15" t="s">
        <v>2624</v>
      </c>
      <c r="C6444" s="768" t="s">
        <v>2601</v>
      </c>
      <c r="D6444" s="20" t="s">
        <v>16887</v>
      </c>
      <c r="E6444" s="826"/>
      <c r="F6444" s="800">
        <v>1</v>
      </c>
      <c r="G6444" s="819"/>
      <c r="H6444" s="774">
        <v>1</v>
      </c>
      <c r="I6444" s="819">
        <f t="shared" si="206"/>
        <v>0</v>
      </c>
      <c r="J6444" s="819">
        <f t="shared" si="207"/>
        <v>2</v>
      </c>
      <c r="K6444" s="941"/>
    </row>
    <row r="6445" spans="1:11" ht="25.5">
      <c r="A6445" s="15" t="s">
        <v>4862</v>
      </c>
      <c r="B6445" s="15" t="s">
        <v>2624</v>
      </c>
      <c r="C6445" s="768" t="s">
        <v>2602</v>
      </c>
      <c r="D6445" s="20" t="s">
        <v>16888</v>
      </c>
      <c r="E6445" s="826"/>
      <c r="F6445" s="800">
        <v>1</v>
      </c>
      <c r="G6445" s="819"/>
      <c r="H6445" s="774">
        <v>1</v>
      </c>
      <c r="I6445" s="819">
        <f t="shared" si="206"/>
        <v>0</v>
      </c>
      <c r="J6445" s="819">
        <f t="shared" si="207"/>
        <v>2</v>
      </c>
      <c r="K6445" s="941"/>
    </row>
    <row r="6446" spans="1:11" ht="38.25">
      <c r="A6446" s="15" t="s">
        <v>4862</v>
      </c>
      <c r="B6446" s="15" t="s">
        <v>2624</v>
      </c>
      <c r="C6446" s="768" t="s">
        <v>2603</v>
      </c>
      <c r="D6446" s="20" t="s">
        <v>16889</v>
      </c>
      <c r="E6446" s="826"/>
      <c r="F6446" s="800">
        <v>1</v>
      </c>
      <c r="G6446" s="819"/>
      <c r="H6446" s="774">
        <v>1</v>
      </c>
      <c r="I6446" s="819">
        <f t="shared" si="206"/>
        <v>0</v>
      </c>
      <c r="J6446" s="819">
        <f t="shared" si="207"/>
        <v>2</v>
      </c>
      <c r="K6446" s="941"/>
    </row>
    <row r="6447" spans="1:11" ht="25.5">
      <c r="A6447" s="15" t="s">
        <v>4862</v>
      </c>
      <c r="B6447" s="15" t="s">
        <v>2624</v>
      </c>
      <c r="C6447" s="768" t="s">
        <v>2604</v>
      </c>
      <c r="D6447" s="20" t="s">
        <v>16890</v>
      </c>
      <c r="E6447" s="826"/>
      <c r="F6447" s="800">
        <v>1</v>
      </c>
      <c r="G6447" s="819"/>
      <c r="H6447" s="774">
        <v>1</v>
      </c>
      <c r="I6447" s="819">
        <f t="shared" si="206"/>
        <v>0</v>
      </c>
      <c r="J6447" s="819">
        <f t="shared" si="207"/>
        <v>2</v>
      </c>
      <c r="K6447" s="941"/>
    </row>
    <row r="6448" spans="1:11" ht="38.25">
      <c r="A6448" s="15" t="s">
        <v>4862</v>
      </c>
      <c r="B6448" s="15" t="s">
        <v>2624</v>
      </c>
      <c r="C6448" s="768" t="s">
        <v>2608</v>
      </c>
      <c r="D6448" s="20" t="s">
        <v>16894</v>
      </c>
      <c r="E6448" s="826"/>
      <c r="F6448" s="800">
        <v>1</v>
      </c>
      <c r="G6448" s="819"/>
      <c r="H6448" s="774">
        <v>1</v>
      </c>
      <c r="I6448" s="819">
        <f t="shared" si="206"/>
        <v>0</v>
      </c>
      <c r="J6448" s="819">
        <f t="shared" si="207"/>
        <v>2</v>
      </c>
      <c r="K6448" s="941"/>
    </row>
    <row r="6449" spans="1:11" ht="25.5">
      <c r="A6449" s="15" t="s">
        <v>4862</v>
      </c>
      <c r="B6449" s="15" t="s">
        <v>2624</v>
      </c>
      <c r="C6449" s="768" t="s">
        <v>2609</v>
      </c>
      <c r="D6449" s="20" t="s">
        <v>16895</v>
      </c>
      <c r="E6449" s="826"/>
      <c r="F6449" s="800">
        <v>1</v>
      </c>
      <c r="G6449" s="819"/>
      <c r="H6449" s="774">
        <v>1</v>
      </c>
      <c r="I6449" s="819">
        <f t="shared" si="206"/>
        <v>0</v>
      </c>
      <c r="J6449" s="819">
        <f t="shared" si="207"/>
        <v>2</v>
      </c>
      <c r="K6449" s="941"/>
    </row>
    <row r="6450" spans="1:11" ht="25.5">
      <c r="A6450" s="15" t="s">
        <v>4862</v>
      </c>
      <c r="B6450" s="15" t="s">
        <v>2624</v>
      </c>
      <c r="C6450" s="768" t="s">
        <v>2610</v>
      </c>
      <c r="D6450" s="20" t="s">
        <v>16896</v>
      </c>
      <c r="E6450" s="826"/>
      <c r="F6450" s="800">
        <v>1</v>
      </c>
      <c r="G6450" s="819"/>
      <c r="H6450" s="774">
        <v>1</v>
      </c>
      <c r="I6450" s="819">
        <f t="shared" si="206"/>
        <v>0</v>
      </c>
      <c r="J6450" s="819">
        <f t="shared" si="207"/>
        <v>2</v>
      </c>
      <c r="K6450" s="941"/>
    </row>
    <row r="6451" spans="1:11" ht="25.5">
      <c r="A6451" s="15" t="s">
        <v>4862</v>
      </c>
      <c r="B6451" s="15" t="s">
        <v>2624</v>
      </c>
      <c r="C6451" s="768" t="s">
        <v>2611</v>
      </c>
      <c r="D6451" s="20" t="s">
        <v>16897</v>
      </c>
      <c r="E6451" s="826"/>
      <c r="F6451" s="800">
        <v>1</v>
      </c>
      <c r="G6451" s="819"/>
      <c r="H6451" s="774">
        <v>1</v>
      </c>
      <c r="I6451" s="819">
        <f t="shared" si="206"/>
        <v>0</v>
      </c>
      <c r="J6451" s="819">
        <f t="shared" si="207"/>
        <v>2</v>
      </c>
      <c r="K6451" s="941"/>
    </row>
    <row r="6452" spans="1:11" ht="38.25">
      <c r="A6452" s="15" t="s">
        <v>4862</v>
      </c>
      <c r="B6452" s="15" t="s">
        <v>2624</v>
      </c>
      <c r="C6452" s="768" t="s">
        <v>2612</v>
      </c>
      <c r="D6452" s="20" t="s">
        <v>16898</v>
      </c>
      <c r="E6452" s="826"/>
      <c r="F6452" s="800">
        <v>1</v>
      </c>
      <c r="G6452" s="819"/>
      <c r="H6452" s="774">
        <v>1</v>
      </c>
      <c r="I6452" s="819">
        <f t="shared" si="206"/>
        <v>0</v>
      </c>
      <c r="J6452" s="819">
        <f t="shared" si="207"/>
        <v>2</v>
      </c>
      <c r="K6452" s="941"/>
    </row>
    <row r="6453" spans="1:11" ht="25.5">
      <c r="A6453" s="15" t="s">
        <v>4862</v>
      </c>
      <c r="B6453" s="15" t="s">
        <v>2624</v>
      </c>
      <c r="C6453" s="768" t="s">
        <v>2613</v>
      </c>
      <c r="D6453" s="20" t="s">
        <v>16899</v>
      </c>
      <c r="E6453" s="826"/>
      <c r="F6453" s="800">
        <v>1</v>
      </c>
      <c r="G6453" s="819"/>
      <c r="H6453" s="774">
        <v>1</v>
      </c>
      <c r="I6453" s="819">
        <f t="shared" si="206"/>
        <v>0</v>
      </c>
      <c r="J6453" s="819">
        <f t="shared" si="207"/>
        <v>2</v>
      </c>
      <c r="K6453" s="941"/>
    </row>
    <row r="6454" spans="1:11" ht="25.5">
      <c r="A6454" s="15" t="s">
        <v>4862</v>
      </c>
      <c r="B6454" s="15" t="s">
        <v>2624</v>
      </c>
      <c r="C6454" s="768" t="s">
        <v>2619</v>
      </c>
      <c r="D6454" s="20" t="s">
        <v>16905</v>
      </c>
      <c r="E6454" s="826"/>
      <c r="F6454" s="800">
        <v>1</v>
      </c>
      <c r="G6454" s="819"/>
      <c r="H6454" s="774">
        <v>1</v>
      </c>
      <c r="I6454" s="819">
        <f t="shared" si="206"/>
        <v>0</v>
      </c>
      <c r="J6454" s="819">
        <f t="shared" si="207"/>
        <v>2</v>
      </c>
      <c r="K6454" s="941"/>
    </row>
    <row r="6455" spans="1:11" ht="25.5">
      <c r="A6455" s="15" t="s">
        <v>4862</v>
      </c>
      <c r="B6455" s="15" t="s">
        <v>2624</v>
      </c>
      <c r="C6455" s="768" t="s">
        <v>2621</v>
      </c>
      <c r="D6455" s="20" t="s">
        <v>16907</v>
      </c>
      <c r="E6455" s="826"/>
      <c r="F6455" s="800">
        <v>1</v>
      </c>
      <c r="G6455" s="819">
        <v>474</v>
      </c>
      <c r="H6455" s="774">
        <v>800</v>
      </c>
      <c r="I6455" s="819">
        <f t="shared" si="206"/>
        <v>474</v>
      </c>
      <c r="J6455" s="819">
        <f t="shared" si="207"/>
        <v>801</v>
      </c>
      <c r="K6455" s="941"/>
    </row>
    <row r="6456" spans="1:11">
      <c r="A6456" s="15" t="s">
        <v>4862</v>
      </c>
      <c r="B6456" s="15" t="s">
        <v>2624</v>
      </c>
      <c r="C6456" s="768" t="s">
        <v>3999</v>
      </c>
      <c r="D6456" s="20" t="s">
        <v>17196</v>
      </c>
      <c r="E6456" s="826"/>
      <c r="F6456" s="800">
        <v>1</v>
      </c>
      <c r="G6456" s="819"/>
      <c r="H6456" s="774">
        <v>1</v>
      </c>
      <c r="I6456" s="819">
        <f t="shared" si="206"/>
        <v>0</v>
      </c>
      <c r="J6456" s="819">
        <f t="shared" si="207"/>
        <v>2</v>
      </c>
      <c r="K6456" s="941"/>
    </row>
    <row r="6457" spans="1:11" ht="25.5">
      <c r="A6457" s="15" t="s">
        <v>4862</v>
      </c>
      <c r="B6457" s="15" t="s">
        <v>2624</v>
      </c>
      <c r="C6457" s="768" t="s">
        <v>4906</v>
      </c>
      <c r="D6457" s="20" t="s">
        <v>4907</v>
      </c>
      <c r="E6457" s="826"/>
      <c r="F6457" s="800">
        <v>1</v>
      </c>
      <c r="G6457" s="819"/>
      <c r="H6457" s="774">
        <v>1</v>
      </c>
      <c r="I6457" s="819">
        <f t="shared" si="206"/>
        <v>0</v>
      </c>
      <c r="J6457" s="819">
        <f t="shared" si="207"/>
        <v>2</v>
      </c>
      <c r="K6457" s="941"/>
    </row>
    <row r="6458" spans="1:11" ht="25.5">
      <c r="A6458" s="15" t="s">
        <v>4862</v>
      </c>
      <c r="B6458" s="15" t="s">
        <v>2624</v>
      </c>
      <c r="C6458" s="768" t="s">
        <v>2524</v>
      </c>
      <c r="D6458" s="20" t="s">
        <v>16852</v>
      </c>
      <c r="E6458" s="826">
        <v>221</v>
      </c>
      <c r="F6458" s="800">
        <v>160</v>
      </c>
      <c r="G6458" s="819">
        <v>66005</v>
      </c>
      <c r="H6458" s="774">
        <v>52570</v>
      </c>
      <c r="I6458" s="819">
        <f t="shared" si="206"/>
        <v>66226</v>
      </c>
      <c r="J6458" s="819">
        <f t="shared" si="207"/>
        <v>52730</v>
      </c>
      <c r="K6458" s="941"/>
    </row>
    <row r="6459" spans="1:11" ht="25.5">
      <c r="A6459" s="15" t="s">
        <v>4862</v>
      </c>
      <c r="B6459" s="15" t="s">
        <v>2624</v>
      </c>
      <c r="C6459" s="768" t="s">
        <v>2525</v>
      </c>
      <c r="D6459" s="20" t="s">
        <v>16854</v>
      </c>
      <c r="E6459" s="826"/>
      <c r="F6459" s="800">
        <v>1</v>
      </c>
      <c r="G6459" s="819"/>
      <c r="H6459" s="774">
        <v>1</v>
      </c>
      <c r="I6459" s="819">
        <f t="shared" si="206"/>
        <v>0</v>
      </c>
      <c r="J6459" s="819">
        <f t="shared" si="207"/>
        <v>2</v>
      </c>
      <c r="K6459" s="941"/>
    </row>
    <row r="6460" spans="1:11" ht="38.25">
      <c r="A6460" s="15" t="s">
        <v>4862</v>
      </c>
      <c r="B6460" s="15" t="s">
        <v>2624</v>
      </c>
      <c r="C6460" s="768" t="s">
        <v>2534</v>
      </c>
      <c r="D6460" s="20" t="s">
        <v>16863</v>
      </c>
      <c r="E6460" s="826">
        <v>4</v>
      </c>
      <c r="F6460" s="800">
        <v>20</v>
      </c>
      <c r="G6460" s="819">
        <v>213</v>
      </c>
      <c r="H6460" s="774">
        <v>200</v>
      </c>
      <c r="I6460" s="819">
        <f t="shared" si="206"/>
        <v>217</v>
      </c>
      <c r="J6460" s="819">
        <f t="shared" si="207"/>
        <v>220</v>
      </c>
      <c r="K6460" s="941"/>
    </row>
    <row r="6461" spans="1:11" ht="38.25">
      <c r="A6461" s="15" t="s">
        <v>4862</v>
      </c>
      <c r="B6461" s="15" t="s">
        <v>2624</v>
      </c>
      <c r="C6461" s="768" t="s">
        <v>2536</v>
      </c>
      <c r="D6461" s="20" t="s">
        <v>4908</v>
      </c>
      <c r="E6461" s="826"/>
      <c r="F6461" s="800">
        <v>1</v>
      </c>
      <c r="G6461" s="819"/>
      <c r="H6461" s="774">
        <v>5</v>
      </c>
      <c r="I6461" s="819">
        <f t="shared" si="206"/>
        <v>0</v>
      </c>
      <c r="J6461" s="819">
        <f t="shared" si="207"/>
        <v>6</v>
      </c>
      <c r="K6461" s="941"/>
    </row>
    <row r="6462" spans="1:11" ht="25.5">
      <c r="A6462" s="15" t="s">
        <v>4862</v>
      </c>
      <c r="B6462" s="15" t="s">
        <v>2624</v>
      </c>
      <c r="C6462" s="768" t="s">
        <v>2537</v>
      </c>
      <c r="D6462" s="20" t="s">
        <v>4909</v>
      </c>
      <c r="E6462" s="826"/>
      <c r="F6462" s="800">
        <v>1</v>
      </c>
      <c r="G6462" s="819">
        <v>6</v>
      </c>
      <c r="H6462" s="774">
        <v>20</v>
      </c>
      <c r="I6462" s="819">
        <f t="shared" si="206"/>
        <v>6</v>
      </c>
      <c r="J6462" s="819">
        <f t="shared" si="207"/>
        <v>21</v>
      </c>
      <c r="K6462" s="941"/>
    </row>
    <row r="6463" spans="1:11" ht="25.5">
      <c r="A6463" s="15" t="s">
        <v>4862</v>
      </c>
      <c r="B6463" s="15" t="s">
        <v>2624</v>
      </c>
      <c r="C6463" s="768" t="s">
        <v>2539</v>
      </c>
      <c r="D6463" s="20" t="s">
        <v>4000</v>
      </c>
      <c r="E6463" s="826"/>
      <c r="F6463" s="800">
        <v>1</v>
      </c>
      <c r="G6463" s="819"/>
      <c r="H6463" s="774">
        <v>1</v>
      </c>
      <c r="I6463" s="819">
        <f t="shared" si="206"/>
        <v>0</v>
      </c>
      <c r="J6463" s="819">
        <f t="shared" si="207"/>
        <v>2</v>
      </c>
      <c r="K6463" s="941"/>
    </row>
    <row r="6464" spans="1:11" ht="38.25">
      <c r="A6464" s="15" t="s">
        <v>4862</v>
      </c>
      <c r="B6464" s="15" t="s">
        <v>2624</v>
      </c>
      <c r="C6464" s="768" t="s">
        <v>2540</v>
      </c>
      <c r="D6464" s="20" t="s">
        <v>3689</v>
      </c>
      <c r="E6464" s="826"/>
      <c r="F6464" s="800">
        <v>1</v>
      </c>
      <c r="G6464" s="819">
        <v>17</v>
      </c>
      <c r="H6464" s="774">
        <v>10</v>
      </c>
      <c r="I6464" s="819">
        <f t="shared" si="206"/>
        <v>17</v>
      </c>
      <c r="J6464" s="819">
        <f t="shared" si="207"/>
        <v>11</v>
      </c>
      <c r="K6464" s="941"/>
    </row>
    <row r="6465" spans="1:11" ht="25.5">
      <c r="A6465" s="15" t="s">
        <v>4862</v>
      </c>
      <c r="B6465" s="15" t="s">
        <v>2624</v>
      </c>
      <c r="C6465" s="768" t="s">
        <v>2541</v>
      </c>
      <c r="D6465" s="20" t="s">
        <v>4001</v>
      </c>
      <c r="E6465" s="826">
        <v>2</v>
      </c>
      <c r="F6465" s="800">
        <v>1</v>
      </c>
      <c r="G6465" s="819">
        <v>2</v>
      </c>
      <c r="H6465" s="774">
        <v>15</v>
      </c>
      <c r="I6465" s="819">
        <f t="shared" si="206"/>
        <v>4</v>
      </c>
      <c r="J6465" s="819">
        <f t="shared" si="207"/>
        <v>16</v>
      </c>
      <c r="K6465" s="941"/>
    </row>
    <row r="6466" spans="1:11" ht="51">
      <c r="A6466" s="15" t="s">
        <v>4862</v>
      </c>
      <c r="B6466" s="15" t="s">
        <v>2624</v>
      </c>
      <c r="C6466" s="768" t="s">
        <v>2542</v>
      </c>
      <c r="D6466" s="20" t="s">
        <v>16865</v>
      </c>
      <c r="E6466" s="826">
        <v>98</v>
      </c>
      <c r="F6466" s="800">
        <v>150</v>
      </c>
      <c r="G6466" s="819">
        <v>9068</v>
      </c>
      <c r="H6466" s="774">
        <v>9670</v>
      </c>
      <c r="I6466" s="819">
        <f t="shared" si="206"/>
        <v>9166</v>
      </c>
      <c r="J6466" s="819">
        <f t="shared" si="207"/>
        <v>9820</v>
      </c>
      <c r="K6466" s="941"/>
    </row>
    <row r="6467" spans="1:11" ht="38.25">
      <c r="A6467" s="15" t="s">
        <v>4862</v>
      </c>
      <c r="B6467" s="15" t="s">
        <v>2624</v>
      </c>
      <c r="C6467" s="768" t="s">
        <v>2545</v>
      </c>
      <c r="D6467" s="20" t="s">
        <v>4910</v>
      </c>
      <c r="E6467" s="826"/>
      <c r="F6467" s="800">
        <v>1</v>
      </c>
      <c r="G6467" s="819"/>
      <c r="H6467" s="774">
        <v>1</v>
      </c>
      <c r="I6467" s="819">
        <f t="shared" si="206"/>
        <v>0</v>
      </c>
      <c r="J6467" s="819">
        <f t="shared" si="207"/>
        <v>2</v>
      </c>
      <c r="K6467" s="941"/>
    </row>
    <row r="6468" spans="1:11" ht="38.25">
      <c r="A6468" s="15" t="s">
        <v>4862</v>
      </c>
      <c r="B6468" s="15" t="s">
        <v>2624</v>
      </c>
      <c r="C6468" s="768" t="s">
        <v>2552</v>
      </c>
      <c r="D6468" s="20" t="s">
        <v>16873</v>
      </c>
      <c r="E6468" s="826">
        <v>12</v>
      </c>
      <c r="F6468" s="800">
        <v>10</v>
      </c>
      <c r="G6468" s="819">
        <v>207</v>
      </c>
      <c r="H6468" s="774">
        <v>260</v>
      </c>
      <c r="I6468" s="819">
        <f t="shared" si="206"/>
        <v>219</v>
      </c>
      <c r="J6468" s="819">
        <f t="shared" si="207"/>
        <v>270</v>
      </c>
      <c r="K6468" s="941"/>
    </row>
    <row r="6469" spans="1:11" ht="38.25">
      <c r="A6469" s="15" t="s">
        <v>4862</v>
      </c>
      <c r="B6469" s="15" t="s">
        <v>2624</v>
      </c>
      <c r="C6469" s="768" t="s">
        <v>2553</v>
      </c>
      <c r="D6469" s="20" t="s">
        <v>16874</v>
      </c>
      <c r="E6469" s="826"/>
      <c r="F6469" s="800">
        <v>1</v>
      </c>
      <c r="G6469" s="819">
        <v>20</v>
      </c>
      <c r="H6469" s="774">
        <v>120</v>
      </c>
      <c r="I6469" s="819">
        <f t="shared" si="206"/>
        <v>20</v>
      </c>
      <c r="J6469" s="819">
        <f t="shared" si="207"/>
        <v>121</v>
      </c>
      <c r="K6469" s="941"/>
    </row>
    <row r="6470" spans="1:11" ht="38.25">
      <c r="A6470" s="15" t="s">
        <v>4862</v>
      </c>
      <c r="B6470" s="15" t="s">
        <v>2624</v>
      </c>
      <c r="C6470" s="768" t="s">
        <v>2554</v>
      </c>
      <c r="D6470" s="20" t="s">
        <v>4772</v>
      </c>
      <c r="E6470" s="826">
        <v>2</v>
      </c>
      <c r="F6470" s="800">
        <v>1</v>
      </c>
      <c r="G6470" s="819">
        <v>81696</v>
      </c>
      <c r="H6470" s="774">
        <v>67300</v>
      </c>
      <c r="I6470" s="819">
        <f t="shared" si="206"/>
        <v>81698</v>
      </c>
      <c r="J6470" s="819">
        <f t="shared" si="207"/>
        <v>67301</v>
      </c>
      <c r="K6470" s="941"/>
    </row>
    <row r="6471" spans="1:11" ht="25.5">
      <c r="A6471" s="15" t="s">
        <v>4862</v>
      </c>
      <c r="B6471" s="15" t="s">
        <v>2624</v>
      </c>
      <c r="C6471" s="768" t="s">
        <v>2555</v>
      </c>
      <c r="D6471" s="20" t="s">
        <v>6621</v>
      </c>
      <c r="E6471" s="826">
        <v>68</v>
      </c>
      <c r="F6471" s="800">
        <v>60</v>
      </c>
      <c r="G6471" s="819">
        <v>18889</v>
      </c>
      <c r="H6471" s="774">
        <v>17950</v>
      </c>
      <c r="I6471" s="819">
        <f t="shared" si="206"/>
        <v>18957</v>
      </c>
      <c r="J6471" s="819">
        <f t="shared" si="207"/>
        <v>18010</v>
      </c>
      <c r="K6471" s="941"/>
    </row>
    <row r="6472" spans="1:11" ht="25.5">
      <c r="A6472" s="15" t="s">
        <v>4862</v>
      </c>
      <c r="B6472" s="15" t="s">
        <v>2624</v>
      </c>
      <c r="C6472" s="768" t="s">
        <v>2556</v>
      </c>
      <c r="D6472" s="20" t="s">
        <v>4799</v>
      </c>
      <c r="E6472" s="826">
        <v>97</v>
      </c>
      <c r="F6472" s="800">
        <v>120</v>
      </c>
      <c r="G6472" s="819">
        <v>9483</v>
      </c>
      <c r="H6472" s="774">
        <v>9010</v>
      </c>
      <c r="I6472" s="819">
        <f t="shared" si="206"/>
        <v>9580</v>
      </c>
      <c r="J6472" s="819">
        <f t="shared" si="207"/>
        <v>9130</v>
      </c>
      <c r="K6472" s="941"/>
    </row>
    <row r="6473" spans="1:11" ht="25.5">
      <c r="A6473" s="15" t="s">
        <v>4862</v>
      </c>
      <c r="B6473" s="15" t="s">
        <v>2624</v>
      </c>
      <c r="C6473" s="768" t="s">
        <v>2557</v>
      </c>
      <c r="D6473" s="20" t="s">
        <v>6622</v>
      </c>
      <c r="E6473" s="826"/>
      <c r="F6473" s="800">
        <v>1</v>
      </c>
      <c r="G6473" s="819">
        <v>7770</v>
      </c>
      <c r="H6473" s="774">
        <v>6650</v>
      </c>
      <c r="I6473" s="819">
        <f t="shared" si="206"/>
        <v>7770</v>
      </c>
      <c r="J6473" s="819">
        <f t="shared" si="207"/>
        <v>6651</v>
      </c>
      <c r="K6473" s="941"/>
    </row>
    <row r="6474" spans="1:11" ht="38.25">
      <c r="A6474" s="15" t="s">
        <v>4862</v>
      </c>
      <c r="B6474" s="15" t="s">
        <v>2624</v>
      </c>
      <c r="C6474" s="768" t="s">
        <v>2558</v>
      </c>
      <c r="D6474" s="20" t="s">
        <v>3690</v>
      </c>
      <c r="E6474" s="826">
        <v>16</v>
      </c>
      <c r="F6474" s="800">
        <v>15</v>
      </c>
      <c r="G6474" s="819">
        <v>58437</v>
      </c>
      <c r="H6474" s="774">
        <v>50680</v>
      </c>
      <c r="I6474" s="819">
        <f t="shared" si="206"/>
        <v>58453</v>
      </c>
      <c r="J6474" s="819">
        <f t="shared" si="207"/>
        <v>50695</v>
      </c>
      <c r="K6474" s="941"/>
    </row>
    <row r="6475" spans="1:11" ht="25.5">
      <c r="A6475" s="15" t="s">
        <v>4862</v>
      </c>
      <c r="B6475" s="15" t="s">
        <v>2624</v>
      </c>
      <c r="C6475" s="768" t="s">
        <v>2559</v>
      </c>
      <c r="D6475" s="20" t="s">
        <v>4773</v>
      </c>
      <c r="E6475" s="826">
        <v>1115</v>
      </c>
      <c r="F6475" s="800">
        <v>1010</v>
      </c>
      <c r="G6475" s="819">
        <v>127012</v>
      </c>
      <c r="H6475" s="774">
        <v>114570</v>
      </c>
      <c r="I6475" s="819">
        <f t="shared" si="206"/>
        <v>128127</v>
      </c>
      <c r="J6475" s="819">
        <f t="shared" si="207"/>
        <v>115580</v>
      </c>
      <c r="K6475" s="941"/>
    </row>
    <row r="6476" spans="1:11" ht="51">
      <c r="A6476" s="15" t="s">
        <v>4862</v>
      </c>
      <c r="B6476" s="15" t="s">
        <v>2624</v>
      </c>
      <c r="C6476" s="768" t="s">
        <v>2560</v>
      </c>
      <c r="D6476" s="20" t="s">
        <v>6623</v>
      </c>
      <c r="E6476" s="826">
        <v>3787</v>
      </c>
      <c r="F6476" s="800">
        <v>3730</v>
      </c>
      <c r="G6476" s="819">
        <v>259692</v>
      </c>
      <c r="H6476" s="774">
        <v>247300</v>
      </c>
      <c r="I6476" s="819">
        <f t="shared" si="206"/>
        <v>263479</v>
      </c>
      <c r="J6476" s="819">
        <f t="shared" si="207"/>
        <v>251030</v>
      </c>
      <c r="K6476" s="941"/>
    </row>
    <row r="6477" spans="1:11" ht="38.25">
      <c r="A6477" s="15" t="s">
        <v>4862</v>
      </c>
      <c r="B6477" s="15" t="s">
        <v>2624</v>
      </c>
      <c r="C6477" s="768" t="s">
        <v>2561</v>
      </c>
      <c r="D6477" s="20" t="s">
        <v>16875</v>
      </c>
      <c r="E6477" s="826"/>
      <c r="F6477" s="800">
        <v>1</v>
      </c>
      <c r="G6477" s="819">
        <v>161</v>
      </c>
      <c r="H6477" s="774">
        <v>250</v>
      </c>
      <c r="I6477" s="819">
        <f t="shared" si="206"/>
        <v>161</v>
      </c>
      <c r="J6477" s="819">
        <f t="shared" si="207"/>
        <v>251</v>
      </c>
      <c r="K6477" s="941"/>
    </row>
    <row r="6478" spans="1:11" ht="38.25">
      <c r="A6478" s="15" t="s">
        <v>4862</v>
      </c>
      <c r="B6478" s="15" t="s">
        <v>2624</v>
      </c>
      <c r="C6478" s="768" t="s">
        <v>2562</v>
      </c>
      <c r="D6478" s="20" t="s">
        <v>16876</v>
      </c>
      <c r="E6478" s="826"/>
      <c r="F6478" s="800">
        <v>1</v>
      </c>
      <c r="G6478" s="819">
        <v>23180</v>
      </c>
      <c r="H6478" s="774">
        <v>19920</v>
      </c>
      <c r="I6478" s="819">
        <f t="shared" si="206"/>
        <v>23180</v>
      </c>
      <c r="J6478" s="819">
        <f t="shared" si="207"/>
        <v>19921</v>
      </c>
      <c r="K6478" s="941"/>
    </row>
    <row r="6479" spans="1:11" ht="38.25">
      <c r="A6479" s="15" t="s">
        <v>4862</v>
      </c>
      <c r="B6479" s="15" t="s">
        <v>2624</v>
      </c>
      <c r="C6479" s="768" t="s">
        <v>2563</v>
      </c>
      <c r="D6479" s="20" t="s">
        <v>4911</v>
      </c>
      <c r="E6479" s="826"/>
      <c r="F6479" s="800">
        <v>1</v>
      </c>
      <c r="G6479" s="819">
        <v>9</v>
      </c>
      <c r="H6479" s="774">
        <v>25</v>
      </c>
      <c r="I6479" s="819">
        <f t="shared" si="206"/>
        <v>9</v>
      </c>
      <c r="J6479" s="819">
        <f t="shared" si="207"/>
        <v>26</v>
      </c>
      <c r="K6479" s="941"/>
    </row>
    <row r="6480" spans="1:11" ht="25.5">
      <c r="A6480" s="15" t="s">
        <v>4862</v>
      </c>
      <c r="B6480" s="15" t="s">
        <v>2624</v>
      </c>
      <c r="C6480" s="768" t="s">
        <v>2564</v>
      </c>
      <c r="D6480" s="20" t="s">
        <v>2979</v>
      </c>
      <c r="E6480" s="826"/>
      <c r="F6480" s="800">
        <v>1</v>
      </c>
      <c r="G6480" s="819">
        <v>195</v>
      </c>
      <c r="H6480" s="774">
        <v>130</v>
      </c>
      <c r="I6480" s="819">
        <f t="shared" si="206"/>
        <v>195</v>
      </c>
      <c r="J6480" s="819">
        <f t="shared" si="207"/>
        <v>131</v>
      </c>
      <c r="K6480" s="941"/>
    </row>
    <row r="6481" spans="1:11" ht="25.5">
      <c r="A6481" s="15" t="s">
        <v>4862</v>
      </c>
      <c r="B6481" s="15" t="s">
        <v>2624</v>
      </c>
      <c r="C6481" s="768" t="s">
        <v>2565</v>
      </c>
      <c r="D6481" s="20" t="s">
        <v>2980</v>
      </c>
      <c r="E6481" s="826"/>
      <c r="F6481" s="800">
        <v>1</v>
      </c>
      <c r="G6481" s="819">
        <v>14</v>
      </c>
      <c r="H6481" s="774">
        <v>40</v>
      </c>
      <c r="I6481" s="819">
        <f t="shared" si="206"/>
        <v>14</v>
      </c>
      <c r="J6481" s="819">
        <f t="shared" si="207"/>
        <v>41</v>
      </c>
      <c r="K6481" s="941"/>
    </row>
    <row r="6482" spans="1:11" ht="25.5">
      <c r="A6482" s="15" t="s">
        <v>4862</v>
      </c>
      <c r="B6482" s="15" t="s">
        <v>2624</v>
      </c>
      <c r="C6482" s="768" t="s">
        <v>2566</v>
      </c>
      <c r="D6482" s="20" t="s">
        <v>3048</v>
      </c>
      <c r="E6482" s="826"/>
      <c r="F6482" s="800">
        <v>1</v>
      </c>
      <c r="G6482" s="819">
        <v>2483</v>
      </c>
      <c r="H6482" s="774">
        <v>1300</v>
      </c>
      <c r="I6482" s="819">
        <f t="shared" si="206"/>
        <v>2483</v>
      </c>
      <c r="J6482" s="819">
        <f t="shared" si="207"/>
        <v>1301</v>
      </c>
      <c r="K6482" s="941"/>
    </row>
    <row r="6483" spans="1:11" ht="38.25">
      <c r="A6483" s="15" t="s">
        <v>4862</v>
      </c>
      <c r="B6483" s="15" t="s">
        <v>2624</v>
      </c>
      <c r="C6483" s="768" t="s">
        <v>2567</v>
      </c>
      <c r="D6483" s="20" t="s">
        <v>4912</v>
      </c>
      <c r="E6483" s="826"/>
      <c r="F6483" s="800">
        <v>1</v>
      </c>
      <c r="G6483" s="819"/>
      <c r="H6483" s="774">
        <v>5</v>
      </c>
      <c r="I6483" s="819">
        <f t="shared" ref="I6483:I6545" si="208">E6483+G6483</f>
        <v>0</v>
      </c>
      <c r="J6483" s="819">
        <f t="shared" ref="J6483:J6545" si="209">F6483+H6483</f>
        <v>6</v>
      </c>
      <c r="K6483" s="941"/>
    </row>
    <row r="6484" spans="1:11" ht="25.5">
      <c r="A6484" s="15" t="s">
        <v>4862</v>
      </c>
      <c r="B6484" s="15" t="s">
        <v>2624</v>
      </c>
      <c r="C6484" s="768" t="s">
        <v>2568</v>
      </c>
      <c r="D6484" s="20" t="s">
        <v>4913</v>
      </c>
      <c r="E6484" s="826"/>
      <c r="F6484" s="800">
        <v>1</v>
      </c>
      <c r="G6484" s="819"/>
      <c r="H6484" s="774">
        <v>1</v>
      </c>
      <c r="I6484" s="819">
        <f t="shared" si="208"/>
        <v>0</v>
      </c>
      <c r="J6484" s="819">
        <f t="shared" si="209"/>
        <v>2</v>
      </c>
      <c r="K6484" s="941"/>
    </row>
    <row r="6485" spans="1:11" ht="51">
      <c r="A6485" s="15" t="s">
        <v>4862</v>
      </c>
      <c r="B6485" s="15" t="s">
        <v>2624</v>
      </c>
      <c r="C6485" s="768" t="s">
        <v>2569</v>
      </c>
      <c r="D6485" s="20" t="s">
        <v>3452</v>
      </c>
      <c r="E6485" s="826">
        <v>1</v>
      </c>
      <c r="F6485" s="800">
        <v>5</v>
      </c>
      <c r="G6485" s="819">
        <v>600</v>
      </c>
      <c r="H6485" s="774">
        <v>780</v>
      </c>
      <c r="I6485" s="819">
        <f t="shared" si="208"/>
        <v>601</v>
      </c>
      <c r="J6485" s="819">
        <f t="shared" si="209"/>
        <v>785</v>
      </c>
      <c r="K6485" s="941"/>
    </row>
    <row r="6486" spans="1:11" ht="38.25">
      <c r="A6486" s="15" t="s">
        <v>4862</v>
      </c>
      <c r="B6486" s="15" t="s">
        <v>2624</v>
      </c>
      <c r="C6486" s="768" t="s">
        <v>2571</v>
      </c>
      <c r="D6486" s="20" t="s">
        <v>16878</v>
      </c>
      <c r="E6486" s="826"/>
      <c r="F6486" s="800">
        <v>1</v>
      </c>
      <c r="G6486" s="819"/>
      <c r="H6486" s="774">
        <v>1</v>
      </c>
      <c r="I6486" s="819">
        <f t="shared" si="208"/>
        <v>0</v>
      </c>
      <c r="J6486" s="819">
        <f t="shared" si="209"/>
        <v>2</v>
      </c>
      <c r="K6486" s="941"/>
    </row>
    <row r="6487" spans="1:11" ht="38.25">
      <c r="A6487" s="15" t="s">
        <v>4862</v>
      </c>
      <c r="B6487" s="15" t="s">
        <v>2624</v>
      </c>
      <c r="C6487" s="768" t="s">
        <v>2579</v>
      </c>
      <c r="D6487" s="20" t="s">
        <v>16879</v>
      </c>
      <c r="E6487" s="826"/>
      <c r="F6487" s="800">
        <v>1</v>
      </c>
      <c r="G6487" s="819"/>
      <c r="H6487" s="774">
        <v>1</v>
      </c>
      <c r="I6487" s="819">
        <f t="shared" si="208"/>
        <v>0</v>
      </c>
      <c r="J6487" s="819">
        <f t="shared" si="209"/>
        <v>2</v>
      </c>
      <c r="K6487" s="941"/>
    </row>
    <row r="6488" spans="1:11" ht="25.5">
      <c r="A6488" s="15" t="s">
        <v>4862</v>
      </c>
      <c r="B6488" s="15" t="s">
        <v>2624</v>
      </c>
      <c r="C6488" s="768" t="s">
        <v>2580</v>
      </c>
      <c r="D6488" s="20" t="s">
        <v>16880</v>
      </c>
      <c r="E6488" s="826"/>
      <c r="F6488" s="800">
        <v>1</v>
      </c>
      <c r="G6488" s="819"/>
      <c r="H6488" s="774">
        <v>1</v>
      </c>
      <c r="I6488" s="819">
        <f t="shared" si="208"/>
        <v>0</v>
      </c>
      <c r="J6488" s="819">
        <f t="shared" si="209"/>
        <v>2</v>
      </c>
      <c r="K6488" s="941"/>
    </row>
    <row r="6489" spans="1:11" ht="25.5">
      <c r="A6489" s="15" t="s">
        <v>4862</v>
      </c>
      <c r="B6489" s="15" t="s">
        <v>2624</v>
      </c>
      <c r="C6489" s="768" t="s">
        <v>2585</v>
      </c>
      <c r="D6489" s="20" t="s">
        <v>3049</v>
      </c>
      <c r="E6489" s="826"/>
      <c r="F6489" s="800">
        <v>1</v>
      </c>
      <c r="G6489" s="819">
        <v>883</v>
      </c>
      <c r="H6489" s="774">
        <v>500</v>
      </c>
      <c r="I6489" s="819">
        <f t="shared" si="208"/>
        <v>883</v>
      </c>
      <c r="J6489" s="819">
        <f t="shared" si="209"/>
        <v>501</v>
      </c>
      <c r="K6489" s="941"/>
    </row>
    <row r="6490" spans="1:11" ht="38.25">
      <c r="A6490" s="15" t="s">
        <v>4862</v>
      </c>
      <c r="B6490" s="15" t="s">
        <v>2624</v>
      </c>
      <c r="C6490" s="768" t="s">
        <v>2587</v>
      </c>
      <c r="D6490" s="20" t="s">
        <v>4774</v>
      </c>
      <c r="E6490" s="826"/>
      <c r="F6490" s="800">
        <v>1</v>
      </c>
      <c r="G6490" s="819">
        <v>1405</v>
      </c>
      <c r="H6490" s="774">
        <v>500</v>
      </c>
      <c r="I6490" s="819">
        <f t="shared" si="208"/>
        <v>1405</v>
      </c>
      <c r="J6490" s="819">
        <f t="shared" si="209"/>
        <v>501</v>
      </c>
      <c r="K6490" s="941"/>
    </row>
    <row r="6491" spans="1:11" ht="38.25">
      <c r="A6491" s="15" t="s">
        <v>4862</v>
      </c>
      <c r="B6491" s="15" t="s">
        <v>2624</v>
      </c>
      <c r="C6491" s="768" t="s">
        <v>2588</v>
      </c>
      <c r="D6491" s="20" t="s">
        <v>16881</v>
      </c>
      <c r="E6491" s="826"/>
      <c r="F6491" s="800">
        <v>1</v>
      </c>
      <c r="G6491" s="819">
        <v>64</v>
      </c>
      <c r="H6491" s="774">
        <v>330</v>
      </c>
      <c r="I6491" s="819">
        <f t="shared" si="208"/>
        <v>64</v>
      </c>
      <c r="J6491" s="819">
        <f t="shared" si="209"/>
        <v>331</v>
      </c>
      <c r="K6491" s="941"/>
    </row>
    <row r="6492" spans="1:11" ht="25.5">
      <c r="A6492" s="15" t="s">
        <v>4862</v>
      </c>
      <c r="B6492" s="15" t="s">
        <v>2624</v>
      </c>
      <c r="C6492" s="768" t="s">
        <v>2589</v>
      </c>
      <c r="D6492" s="20" t="s">
        <v>16882</v>
      </c>
      <c r="E6492" s="826"/>
      <c r="F6492" s="800">
        <v>1</v>
      </c>
      <c r="G6492" s="819">
        <v>2</v>
      </c>
      <c r="H6492" s="774">
        <v>1</v>
      </c>
      <c r="I6492" s="819">
        <f t="shared" si="208"/>
        <v>2</v>
      </c>
      <c r="J6492" s="819">
        <f t="shared" si="209"/>
        <v>2</v>
      </c>
      <c r="K6492" s="941"/>
    </row>
    <row r="6493" spans="1:11" ht="25.5">
      <c r="A6493" s="15" t="s">
        <v>4862</v>
      </c>
      <c r="B6493" s="15" t="s">
        <v>2624</v>
      </c>
      <c r="C6493" s="768" t="s">
        <v>2590</v>
      </c>
      <c r="D6493" s="20" t="s">
        <v>4002</v>
      </c>
      <c r="E6493" s="826"/>
      <c r="F6493" s="800">
        <v>1</v>
      </c>
      <c r="G6493" s="819">
        <v>269</v>
      </c>
      <c r="H6493" s="774">
        <v>370</v>
      </c>
      <c r="I6493" s="819">
        <f t="shared" si="208"/>
        <v>269</v>
      </c>
      <c r="J6493" s="819">
        <f t="shared" si="209"/>
        <v>371</v>
      </c>
      <c r="K6493" s="941"/>
    </row>
    <row r="6494" spans="1:11" ht="25.5">
      <c r="A6494" s="15" t="s">
        <v>4862</v>
      </c>
      <c r="B6494" s="15" t="s">
        <v>2624</v>
      </c>
      <c r="C6494" s="768" t="s">
        <v>2591</v>
      </c>
      <c r="D6494" s="20" t="s">
        <v>3691</v>
      </c>
      <c r="E6494" s="826"/>
      <c r="F6494" s="800">
        <v>1</v>
      </c>
      <c r="G6494" s="819">
        <v>2</v>
      </c>
      <c r="H6494" s="774">
        <v>30</v>
      </c>
      <c r="I6494" s="819">
        <f t="shared" si="208"/>
        <v>2</v>
      </c>
      <c r="J6494" s="819">
        <f t="shared" si="209"/>
        <v>31</v>
      </c>
      <c r="K6494" s="941"/>
    </row>
    <row r="6495" spans="1:11" ht="25.5">
      <c r="A6495" s="15" t="s">
        <v>4862</v>
      </c>
      <c r="B6495" s="15" t="s">
        <v>2624</v>
      </c>
      <c r="C6495" s="768" t="s">
        <v>2594</v>
      </c>
      <c r="D6495" s="20" t="s">
        <v>4295</v>
      </c>
      <c r="E6495" s="826">
        <v>1</v>
      </c>
      <c r="F6495" s="800">
        <v>10</v>
      </c>
      <c r="G6495" s="819">
        <v>1456</v>
      </c>
      <c r="H6495" s="774">
        <v>1950</v>
      </c>
      <c r="I6495" s="819">
        <f t="shared" si="208"/>
        <v>1457</v>
      </c>
      <c r="J6495" s="819">
        <f t="shared" si="209"/>
        <v>1960</v>
      </c>
      <c r="K6495" s="941"/>
    </row>
    <row r="6496" spans="1:11" ht="38.25">
      <c r="A6496" s="15" t="s">
        <v>4862</v>
      </c>
      <c r="B6496" s="15" t="s">
        <v>2624</v>
      </c>
      <c r="C6496" s="768" t="s">
        <v>2596</v>
      </c>
      <c r="D6496" s="20" t="s">
        <v>4775</v>
      </c>
      <c r="E6496" s="826"/>
      <c r="F6496" s="800">
        <v>1</v>
      </c>
      <c r="G6496" s="819">
        <v>10300</v>
      </c>
      <c r="H6496" s="774">
        <v>11700</v>
      </c>
      <c r="I6496" s="819">
        <f t="shared" si="208"/>
        <v>10300</v>
      </c>
      <c r="J6496" s="819">
        <f t="shared" si="209"/>
        <v>11701</v>
      </c>
      <c r="K6496" s="941"/>
    </row>
    <row r="6497" spans="1:11" ht="51">
      <c r="A6497" s="15" t="s">
        <v>4862</v>
      </c>
      <c r="B6497" s="15" t="s">
        <v>2624</v>
      </c>
      <c r="C6497" s="768" t="s">
        <v>2605</v>
      </c>
      <c r="D6497" s="20" t="s">
        <v>16891</v>
      </c>
      <c r="E6497" s="826"/>
      <c r="F6497" s="800">
        <v>1</v>
      </c>
      <c r="G6497" s="819">
        <v>35</v>
      </c>
      <c r="H6497" s="774">
        <v>30</v>
      </c>
      <c r="I6497" s="819">
        <f t="shared" si="208"/>
        <v>35</v>
      </c>
      <c r="J6497" s="819">
        <f t="shared" si="209"/>
        <v>31</v>
      </c>
      <c r="K6497" s="941"/>
    </row>
    <row r="6498" spans="1:11" ht="51">
      <c r="A6498" s="15" t="s">
        <v>4862</v>
      </c>
      <c r="B6498" s="15" t="s">
        <v>2624</v>
      </c>
      <c r="C6498" s="768" t="s">
        <v>2614</v>
      </c>
      <c r="D6498" s="20" t="s">
        <v>16900</v>
      </c>
      <c r="E6498" s="826"/>
      <c r="F6498" s="800">
        <v>1</v>
      </c>
      <c r="G6498" s="819">
        <v>15</v>
      </c>
      <c r="H6498" s="774">
        <v>5</v>
      </c>
      <c r="I6498" s="819">
        <f t="shared" si="208"/>
        <v>15</v>
      </c>
      <c r="J6498" s="819">
        <f t="shared" si="209"/>
        <v>6</v>
      </c>
      <c r="K6498" s="941"/>
    </row>
    <row r="6499" spans="1:11" ht="25.5">
      <c r="A6499" s="15" t="s">
        <v>4862</v>
      </c>
      <c r="B6499" s="15" t="s">
        <v>2624</v>
      </c>
      <c r="C6499" s="768" t="s">
        <v>2615</v>
      </c>
      <c r="D6499" s="20" t="s">
        <v>16901</v>
      </c>
      <c r="E6499" s="826">
        <v>8</v>
      </c>
      <c r="F6499" s="800">
        <v>10</v>
      </c>
      <c r="G6499" s="819">
        <v>1044</v>
      </c>
      <c r="H6499" s="774">
        <v>810</v>
      </c>
      <c r="I6499" s="819">
        <f t="shared" si="208"/>
        <v>1052</v>
      </c>
      <c r="J6499" s="819">
        <f t="shared" si="209"/>
        <v>820</v>
      </c>
      <c r="K6499" s="941"/>
    </row>
    <row r="6500" spans="1:11" ht="25.5">
      <c r="A6500" s="15" t="s">
        <v>4862</v>
      </c>
      <c r="B6500" s="15" t="s">
        <v>2624</v>
      </c>
      <c r="C6500" s="768" t="s">
        <v>2616</v>
      </c>
      <c r="D6500" s="20" t="s">
        <v>16902</v>
      </c>
      <c r="E6500" s="826"/>
      <c r="F6500" s="800">
        <v>1</v>
      </c>
      <c r="G6500" s="819"/>
      <c r="H6500" s="774">
        <v>5</v>
      </c>
      <c r="I6500" s="819">
        <f t="shared" si="208"/>
        <v>0</v>
      </c>
      <c r="J6500" s="819">
        <f t="shared" si="209"/>
        <v>6</v>
      </c>
      <c r="K6500" s="941"/>
    </row>
    <row r="6501" spans="1:11" ht="25.5">
      <c r="A6501" s="15" t="s">
        <v>4862</v>
      </c>
      <c r="B6501" s="15" t="s">
        <v>2624</v>
      </c>
      <c r="C6501" s="768" t="s">
        <v>2617</v>
      </c>
      <c r="D6501" s="20" t="s">
        <v>16903</v>
      </c>
      <c r="E6501" s="826"/>
      <c r="F6501" s="800">
        <v>1</v>
      </c>
      <c r="G6501" s="819">
        <v>771</v>
      </c>
      <c r="H6501" s="774">
        <v>880</v>
      </c>
      <c r="I6501" s="819">
        <f t="shared" si="208"/>
        <v>771</v>
      </c>
      <c r="J6501" s="819">
        <f t="shared" si="209"/>
        <v>881</v>
      </c>
      <c r="K6501" s="941"/>
    </row>
    <row r="6502" spans="1:11" ht="25.5">
      <c r="A6502" s="15" t="s">
        <v>4862</v>
      </c>
      <c r="B6502" s="15" t="s">
        <v>2624</v>
      </c>
      <c r="C6502" s="768" t="s">
        <v>2618</v>
      </c>
      <c r="D6502" s="20" t="s">
        <v>16904</v>
      </c>
      <c r="E6502" s="826"/>
      <c r="F6502" s="800">
        <v>1</v>
      </c>
      <c r="G6502" s="819">
        <v>20</v>
      </c>
      <c r="H6502" s="774">
        <v>85</v>
      </c>
      <c r="I6502" s="819">
        <f t="shared" si="208"/>
        <v>20</v>
      </c>
      <c r="J6502" s="819">
        <f t="shared" si="209"/>
        <v>86</v>
      </c>
      <c r="K6502" s="941"/>
    </row>
    <row r="6503" spans="1:11" ht="25.5">
      <c r="A6503" s="15" t="s">
        <v>4862</v>
      </c>
      <c r="B6503" s="15" t="s">
        <v>2624</v>
      </c>
      <c r="C6503" s="768" t="s">
        <v>2620</v>
      </c>
      <c r="D6503" s="20" t="s">
        <v>16906</v>
      </c>
      <c r="E6503" s="826"/>
      <c r="F6503" s="800">
        <v>1</v>
      </c>
      <c r="G6503" s="819"/>
      <c r="H6503" s="774">
        <v>50</v>
      </c>
      <c r="I6503" s="819">
        <f t="shared" si="208"/>
        <v>0</v>
      </c>
      <c r="J6503" s="819">
        <f t="shared" si="209"/>
        <v>51</v>
      </c>
      <c r="K6503" s="941"/>
    </row>
    <row r="6504" spans="1:11" ht="25.5">
      <c r="A6504" s="15" t="s">
        <v>4862</v>
      </c>
      <c r="B6504" s="15" t="s">
        <v>2624</v>
      </c>
      <c r="C6504" s="768" t="s">
        <v>2622</v>
      </c>
      <c r="D6504" s="20" t="s">
        <v>16908</v>
      </c>
      <c r="E6504" s="826"/>
      <c r="F6504" s="800">
        <v>1</v>
      </c>
      <c r="G6504" s="819">
        <v>330</v>
      </c>
      <c r="H6504" s="774">
        <v>390</v>
      </c>
      <c r="I6504" s="819">
        <f t="shared" si="208"/>
        <v>330</v>
      </c>
      <c r="J6504" s="819">
        <f t="shared" si="209"/>
        <v>391</v>
      </c>
      <c r="K6504" s="941"/>
    </row>
    <row r="6505" spans="1:11" ht="38.25">
      <c r="A6505" s="15" t="s">
        <v>4862</v>
      </c>
      <c r="B6505" s="15" t="s">
        <v>2624</v>
      </c>
      <c r="C6505" s="768" t="s">
        <v>2623</v>
      </c>
      <c r="D6505" s="20" t="s">
        <v>16909</v>
      </c>
      <c r="E6505" s="826">
        <v>13</v>
      </c>
      <c r="F6505" s="800">
        <v>10</v>
      </c>
      <c r="G6505" s="819">
        <v>28252</v>
      </c>
      <c r="H6505" s="774">
        <v>22700</v>
      </c>
      <c r="I6505" s="819">
        <f t="shared" si="208"/>
        <v>28265</v>
      </c>
      <c r="J6505" s="819">
        <f t="shared" si="209"/>
        <v>22710</v>
      </c>
      <c r="K6505" s="941"/>
    </row>
    <row r="6506" spans="1:11">
      <c r="A6506" s="15" t="s">
        <v>4862</v>
      </c>
      <c r="B6506" s="15" t="s">
        <v>2624</v>
      </c>
      <c r="C6506" s="768" t="s">
        <v>2465</v>
      </c>
      <c r="D6506" s="20" t="s">
        <v>2466</v>
      </c>
      <c r="E6506" s="826">
        <v>1506</v>
      </c>
      <c r="F6506" s="800">
        <v>1500</v>
      </c>
      <c r="G6506" s="819">
        <v>22492</v>
      </c>
      <c r="H6506" s="774">
        <v>19700</v>
      </c>
      <c r="I6506" s="819">
        <f t="shared" si="208"/>
        <v>23998</v>
      </c>
      <c r="J6506" s="819">
        <f t="shared" si="209"/>
        <v>21200</v>
      </c>
      <c r="K6506" s="941"/>
    </row>
    <row r="6507" spans="1:11" ht="25.5">
      <c r="A6507" s="15" t="s">
        <v>4862</v>
      </c>
      <c r="B6507" s="15" t="s">
        <v>2624</v>
      </c>
      <c r="C6507" s="768" t="s">
        <v>2467</v>
      </c>
      <c r="D6507" s="20" t="s">
        <v>2468</v>
      </c>
      <c r="E6507" s="826"/>
      <c r="F6507" s="800">
        <v>1</v>
      </c>
      <c r="G6507" s="819"/>
      <c r="H6507" s="774">
        <v>1</v>
      </c>
      <c r="I6507" s="819">
        <f t="shared" si="208"/>
        <v>0</v>
      </c>
      <c r="J6507" s="819">
        <f t="shared" si="209"/>
        <v>2</v>
      </c>
      <c r="K6507" s="941"/>
    </row>
    <row r="6508" spans="1:11">
      <c r="A6508" s="15" t="s">
        <v>4862</v>
      </c>
      <c r="B6508" s="15" t="s">
        <v>2624</v>
      </c>
      <c r="C6508" s="768" t="s">
        <v>2469</v>
      </c>
      <c r="D6508" s="20" t="s">
        <v>2470</v>
      </c>
      <c r="E6508" s="826"/>
      <c r="F6508" s="800">
        <v>1</v>
      </c>
      <c r="G6508" s="819"/>
      <c r="H6508" s="774">
        <v>1</v>
      </c>
      <c r="I6508" s="819">
        <f t="shared" si="208"/>
        <v>0</v>
      </c>
      <c r="J6508" s="819">
        <f t="shared" si="209"/>
        <v>2</v>
      </c>
      <c r="K6508" s="941"/>
    </row>
    <row r="6509" spans="1:11">
      <c r="A6509" s="15" t="s">
        <v>4862</v>
      </c>
      <c r="B6509" s="15" t="s">
        <v>2624</v>
      </c>
      <c r="C6509" s="768" t="s">
        <v>2471</v>
      </c>
      <c r="D6509" s="20" t="s">
        <v>2472</v>
      </c>
      <c r="E6509" s="826"/>
      <c r="F6509" s="800">
        <v>1</v>
      </c>
      <c r="G6509" s="819"/>
      <c r="H6509" s="774">
        <v>1</v>
      </c>
      <c r="I6509" s="819">
        <f t="shared" si="208"/>
        <v>0</v>
      </c>
      <c r="J6509" s="819">
        <f t="shared" si="209"/>
        <v>2</v>
      </c>
      <c r="K6509" s="941"/>
    </row>
    <row r="6510" spans="1:11">
      <c r="A6510" s="15" t="s">
        <v>4862</v>
      </c>
      <c r="B6510" s="15" t="s">
        <v>2624</v>
      </c>
      <c r="C6510" s="768" t="s">
        <v>4916</v>
      </c>
      <c r="D6510" s="20" t="s">
        <v>4917</v>
      </c>
      <c r="E6510" s="826"/>
      <c r="F6510" s="800">
        <v>1</v>
      </c>
      <c r="G6510" s="819"/>
      <c r="H6510" s="774">
        <v>1</v>
      </c>
      <c r="I6510" s="819">
        <f t="shared" si="208"/>
        <v>0</v>
      </c>
      <c r="J6510" s="819">
        <f t="shared" si="209"/>
        <v>2</v>
      </c>
      <c r="K6510" s="941"/>
    </row>
    <row r="6511" spans="1:11" ht="25.5">
      <c r="A6511" s="15" t="s">
        <v>4862</v>
      </c>
      <c r="B6511" s="15" t="s">
        <v>2624</v>
      </c>
      <c r="C6511" s="768" t="s">
        <v>2512</v>
      </c>
      <c r="D6511" s="20" t="s">
        <v>16844</v>
      </c>
      <c r="E6511" s="826"/>
      <c r="F6511" s="800">
        <v>1</v>
      </c>
      <c r="G6511" s="819"/>
      <c r="H6511" s="774">
        <v>1</v>
      </c>
      <c r="I6511" s="819">
        <f t="shared" si="208"/>
        <v>0</v>
      </c>
      <c r="J6511" s="819">
        <f t="shared" si="209"/>
        <v>2</v>
      </c>
      <c r="K6511" s="941"/>
    </row>
    <row r="6512" spans="1:11" ht="25.5">
      <c r="A6512" s="15" t="s">
        <v>4862</v>
      </c>
      <c r="B6512" s="15" t="s">
        <v>2624</v>
      </c>
      <c r="C6512" s="768" t="s">
        <v>4918</v>
      </c>
      <c r="D6512" s="20" t="s">
        <v>4919</v>
      </c>
      <c r="E6512" s="826"/>
      <c r="F6512" s="800">
        <v>1</v>
      </c>
      <c r="G6512" s="819"/>
      <c r="H6512" s="774">
        <v>1</v>
      </c>
      <c r="I6512" s="819">
        <f t="shared" si="208"/>
        <v>0</v>
      </c>
      <c r="J6512" s="819">
        <f t="shared" si="209"/>
        <v>2</v>
      </c>
      <c r="K6512" s="941"/>
    </row>
    <row r="6513" spans="1:11" ht="25.5">
      <c r="A6513" s="15" t="s">
        <v>4862</v>
      </c>
      <c r="B6513" s="15" t="s">
        <v>2624</v>
      </c>
      <c r="C6513" s="768" t="s">
        <v>4920</v>
      </c>
      <c r="D6513" s="20" t="s">
        <v>4921</v>
      </c>
      <c r="E6513" s="826"/>
      <c r="F6513" s="800">
        <v>1</v>
      </c>
      <c r="G6513" s="819"/>
      <c r="H6513" s="774">
        <v>1</v>
      </c>
      <c r="I6513" s="819">
        <f t="shared" si="208"/>
        <v>0</v>
      </c>
      <c r="J6513" s="819">
        <f t="shared" si="209"/>
        <v>2</v>
      </c>
      <c r="K6513" s="941"/>
    </row>
    <row r="6514" spans="1:11">
      <c r="A6514" s="15" t="s">
        <v>4862</v>
      </c>
      <c r="B6514" s="15" t="s">
        <v>2624</v>
      </c>
      <c r="C6514" s="768" t="s">
        <v>2513</v>
      </c>
      <c r="D6514" s="20" t="s">
        <v>16845</v>
      </c>
      <c r="E6514" s="826"/>
      <c r="F6514" s="800">
        <v>1</v>
      </c>
      <c r="G6514" s="819"/>
      <c r="H6514" s="774">
        <v>1</v>
      </c>
      <c r="I6514" s="819">
        <f t="shared" si="208"/>
        <v>0</v>
      </c>
      <c r="J6514" s="819">
        <f t="shared" si="209"/>
        <v>2</v>
      </c>
      <c r="K6514" s="941"/>
    </row>
    <row r="6515" spans="1:11" ht="38.25">
      <c r="A6515" s="15" t="s">
        <v>4862</v>
      </c>
      <c r="B6515" s="15" t="s">
        <v>2624</v>
      </c>
      <c r="C6515" s="768" t="s">
        <v>4922</v>
      </c>
      <c r="D6515" s="20" t="s">
        <v>4923</v>
      </c>
      <c r="E6515" s="826"/>
      <c r="F6515" s="800">
        <v>1</v>
      </c>
      <c r="G6515" s="819"/>
      <c r="H6515" s="774">
        <v>1</v>
      </c>
      <c r="I6515" s="819">
        <f t="shared" si="208"/>
        <v>0</v>
      </c>
      <c r="J6515" s="819">
        <f t="shared" si="209"/>
        <v>2</v>
      </c>
      <c r="K6515" s="941"/>
    </row>
    <row r="6516" spans="1:11">
      <c r="A6516" s="15" t="s">
        <v>4862</v>
      </c>
      <c r="B6516" s="15" t="s">
        <v>2624</v>
      </c>
      <c r="C6516" s="768" t="s">
        <v>4924</v>
      </c>
      <c r="D6516" s="20" t="s">
        <v>4925</v>
      </c>
      <c r="E6516" s="826"/>
      <c r="F6516" s="800">
        <v>1</v>
      </c>
      <c r="G6516" s="819"/>
      <c r="H6516" s="774">
        <v>1</v>
      </c>
      <c r="I6516" s="819">
        <f t="shared" si="208"/>
        <v>0</v>
      </c>
      <c r="J6516" s="819">
        <f t="shared" si="209"/>
        <v>2</v>
      </c>
      <c r="K6516" s="941"/>
    </row>
    <row r="6517" spans="1:11" ht="38.25">
      <c r="A6517" s="15" t="s">
        <v>4862</v>
      </c>
      <c r="B6517" s="15" t="s">
        <v>2624</v>
      </c>
      <c r="C6517" s="768" t="s">
        <v>2977</v>
      </c>
      <c r="D6517" s="20" t="s">
        <v>2978</v>
      </c>
      <c r="E6517" s="826"/>
      <c r="F6517" s="800">
        <v>1</v>
      </c>
      <c r="G6517" s="819">
        <v>2</v>
      </c>
      <c r="H6517" s="774">
        <v>1</v>
      </c>
      <c r="I6517" s="819">
        <f t="shared" si="208"/>
        <v>2</v>
      </c>
      <c r="J6517" s="819">
        <f t="shared" si="209"/>
        <v>2</v>
      </c>
      <c r="K6517" s="941"/>
    </row>
    <row r="6518" spans="1:11" ht="38.25">
      <c r="A6518" s="15" t="s">
        <v>4862</v>
      </c>
      <c r="B6518" s="15" t="s">
        <v>2624</v>
      </c>
      <c r="C6518" s="768" t="s">
        <v>2535</v>
      </c>
      <c r="D6518" s="20" t="s">
        <v>16864</v>
      </c>
      <c r="E6518" s="826"/>
      <c r="F6518" s="800">
        <v>1</v>
      </c>
      <c r="G6518" s="819">
        <v>2</v>
      </c>
      <c r="H6518" s="774">
        <v>10</v>
      </c>
      <c r="I6518" s="819">
        <f t="shared" si="208"/>
        <v>2</v>
      </c>
      <c r="J6518" s="819">
        <f t="shared" si="209"/>
        <v>11</v>
      </c>
      <c r="K6518" s="941"/>
    </row>
    <row r="6519" spans="1:11" ht="51">
      <c r="A6519" s="15" t="s">
        <v>4862</v>
      </c>
      <c r="B6519" s="15" t="s">
        <v>2624</v>
      </c>
      <c r="C6519" s="768" t="s">
        <v>2551</v>
      </c>
      <c r="D6519" s="20" t="s">
        <v>4926</v>
      </c>
      <c r="E6519" s="826"/>
      <c r="F6519" s="800">
        <v>1</v>
      </c>
      <c r="G6519" s="819"/>
      <c r="H6519" s="774">
        <v>1</v>
      </c>
      <c r="I6519" s="819">
        <f t="shared" si="208"/>
        <v>0</v>
      </c>
      <c r="J6519" s="819">
        <f t="shared" si="209"/>
        <v>2</v>
      </c>
      <c r="K6519" s="941"/>
    </row>
    <row r="6520" spans="1:11" ht="38.25">
      <c r="A6520" s="15" t="s">
        <v>4862</v>
      </c>
      <c r="B6520" s="15" t="s">
        <v>2624</v>
      </c>
      <c r="C6520" s="768" t="s">
        <v>2606</v>
      </c>
      <c r="D6520" s="20" t="s">
        <v>16892</v>
      </c>
      <c r="E6520" s="826"/>
      <c r="F6520" s="800">
        <v>1</v>
      </c>
      <c r="G6520" s="819"/>
      <c r="H6520" s="774">
        <v>1</v>
      </c>
      <c r="I6520" s="819">
        <f t="shared" si="208"/>
        <v>0</v>
      </c>
      <c r="J6520" s="819">
        <f t="shared" si="209"/>
        <v>2</v>
      </c>
      <c r="K6520" s="941"/>
    </row>
    <row r="6521" spans="1:11">
      <c r="A6521" s="15" t="s">
        <v>4862</v>
      </c>
      <c r="B6521" s="15" t="s">
        <v>2624</v>
      </c>
      <c r="C6521" s="768" t="s">
        <v>2962</v>
      </c>
      <c r="D6521" s="20" t="s">
        <v>16968</v>
      </c>
      <c r="E6521" s="826">
        <v>1542</v>
      </c>
      <c r="F6521" s="800">
        <v>1620</v>
      </c>
      <c r="G6521" s="819">
        <v>48722</v>
      </c>
      <c r="H6521" s="774">
        <v>45500</v>
      </c>
      <c r="I6521" s="819">
        <f t="shared" si="208"/>
        <v>50264</v>
      </c>
      <c r="J6521" s="819">
        <f t="shared" si="209"/>
        <v>47120</v>
      </c>
      <c r="K6521" s="941"/>
    </row>
    <row r="6522" spans="1:11">
      <c r="A6522" s="15" t="s">
        <v>4862</v>
      </c>
      <c r="B6522" s="15" t="s">
        <v>2756</v>
      </c>
      <c r="C6522" s="768" t="s">
        <v>2455</v>
      </c>
      <c r="D6522" s="20" t="s">
        <v>4927</v>
      </c>
      <c r="E6522" s="826"/>
      <c r="F6522" s="800">
        <v>1</v>
      </c>
      <c r="G6522" s="819">
        <v>7</v>
      </c>
      <c r="H6522" s="774">
        <v>10</v>
      </c>
      <c r="I6522" s="819">
        <f t="shared" si="208"/>
        <v>7</v>
      </c>
      <c r="J6522" s="819">
        <f t="shared" si="209"/>
        <v>11</v>
      </c>
      <c r="K6522" s="941"/>
    </row>
    <row r="6523" spans="1:11" ht="25.5">
      <c r="A6523" s="15" t="s">
        <v>4862</v>
      </c>
      <c r="B6523" s="15" t="s">
        <v>2756</v>
      </c>
      <c r="C6523" s="768" t="s">
        <v>4299</v>
      </c>
      <c r="D6523" s="20" t="s">
        <v>4300</v>
      </c>
      <c r="E6523" s="826"/>
      <c r="F6523" s="800">
        <v>1</v>
      </c>
      <c r="G6523" s="819">
        <v>59</v>
      </c>
      <c r="H6523" s="774">
        <v>135</v>
      </c>
      <c r="I6523" s="819">
        <f t="shared" si="208"/>
        <v>59</v>
      </c>
      <c r="J6523" s="819">
        <f t="shared" si="209"/>
        <v>136</v>
      </c>
      <c r="K6523" s="941"/>
    </row>
    <row r="6524" spans="1:11" ht="38.25">
      <c r="A6524" s="15" t="s">
        <v>4862</v>
      </c>
      <c r="B6524" s="15" t="s">
        <v>2756</v>
      </c>
      <c r="C6524" s="768" t="s">
        <v>2475</v>
      </c>
      <c r="D6524" s="20" t="s">
        <v>4928</v>
      </c>
      <c r="E6524" s="826"/>
      <c r="F6524" s="800">
        <v>1</v>
      </c>
      <c r="G6524" s="819"/>
      <c r="H6524" s="774">
        <v>1</v>
      </c>
      <c r="I6524" s="819">
        <f t="shared" si="208"/>
        <v>0</v>
      </c>
      <c r="J6524" s="819">
        <f t="shared" si="209"/>
        <v>2</v>
      </c>
      <c r="K6524" s="941"/>
    </row>
    <row r="6525" spans="1:11">
      <c r="A6525" s="15" t="s">
        <v>4862</v>
      </c>
      <c r="B6525" s="15" t="s">
        <v>2756</v>
      </c>
      <c r="C6525" s="768" t="s">
        <v>2627</v>
      </c>
      <c r="D6525" s="20" t="s">
        <v>16912</v>
      </c>
      <c r="E6525" s="826">
        <v>25</v>
      </c>
      <c r="F6525" s="800">
        <v>5</v>
      </c>
      <c r="G6525" s="819">
        <v>1784</v>
      </c>
      <c r="H6525" s="774">
        <v>1210</v>
      </c>
      <c r="I6525" s="819">
        <f t="shared" si="208"/>
        <v>1809</v>
      </c>
      <c r="J6525" s="819">
        <f t="shared" si="209"/>
        <v>1215</v>
      </c>
      <c r="K6525" s="941"/>
    </row>
    <row r="6526" spans="1:11" ht="25.5">
      <c r="A6526" s="15" t="s">
        <v>4862</v>
      </c>
      <c r="B6526" s="15" t="s">
        <v>2756</v>
      </c>
      <c r="C6526" s="768" t="s">
        <v>4929</v>
      </c>
      <c r="D6526" s="20" t="s">
        <v>4930</v>
      </c>
      <c r="E6526" s="826"/>
      <c r="F6526" s="800">
        <v>1</v>
      </c>
      <c r="G6526" s="819"/>
      <c r="H6526" s="774">
        <v>3</v>
      </c>
      <c r="I6526" s="819">
        <f t="shared" si="208"/>
        <v>0</v>
      </c>
      <c r="J6526" s="819">
        <f t="shared" si="209"/>
        <v>4</v>
      </c>
      <c r="K6526" s="941"/>
    </row>
    <row r="6527" spans="1:11" ht="25.5">
      <c r="A6527" s="15" t="s">
        <v>4862</v>
      </c>
      <c r="B6527" s="15" t="s">
        <v>2756</v>
      </c>
      <c r="C6527" s="768" t="s">
        <v>2629</v>
      </c>
      <c r="D6527" s="20" t="s">
        <v>16914</v>
      </c>
      <c r="E6527" s="826">
        <v>108</v>
      </c>
      <c r="F6527" s="800">
        <v>80</v>
      </c>
      <c r="G6527" s="819">
        <v>11714</v>
      </c>
      <c r="H6527" s="774">
        <v>11000</v>
      </c>
      <c r="I6527" s="819">
        <f t="shared" si="208"/>
        <v>11822</v>
      </c>
      <c r="J6527" s="819">
        <f t="shared" si="209"/>
        <v>11080</v>
      </c>
      <c r="K6527" s="941"/>
    </row>
    <row r="6528" spans="1:11" ht="51">
      <c r="A6528" s="15" t="s">
        <v>4862</v>
      </c>
      <c r="B6528" s="15" t="s">
        <v>2756</v>
      </c>
      <c r="C6528" s="768" t="s">
        <v>2630</v>
      </c>
      <c r="D6528" s="20" t="s">
        <v>16915</v>
      </c>
      <c r="E6528" s="826">
        <v>63</v>
      </c>
      <c r="F6528" s="800">
        <v>55</v>
      </c>
      <c r="G6528" s="819">
        <v>12457</v>
      </c>
      <c r="H6528" s="774">
        <v>11200</v>
      </c>
      <c r="I6528" s="819">
        <f t="shared" si="208"/>
        <v>12520</v>
      </c>
      <c r="J6528" s="819">
        <f t="shared" si="209"/>
        <v>11255</v>
      </c>
      <c r="K6528" s="941"/>
    </row>
    <row r="6529" spans="1:11" ht="25.5">
      <c r="A6529" s="15" t="s">
        <v>4862</v>
      </c>
      <c r="B6529" s="15" t="s">
        <v>2756</v>
      </c>
      <c r="C6529" s="768" t="s">
        <v>4668</v>
      </c>
      <c r="D6529" s="20" t="s">
        <v>17290</v>
      </c>
      <c r="E6529" s="826"/>
      <c r="F6529" s="800">
        <v>1</v>
      </c>
      <c r="G6529" s="819">
        <v>11</v>
      </c>
      <c r="H6529" s="774">
        <v>1</v>
      </c>
      <c r="I6529" s="819">
        <f t="shared" si="208"/>
        <v>11</v>
      </c>
      <c r="J6529" s="819">
        <f t="shared" si="209"/>
        <v>2</v>
      </c>
      <c r="K6529" s="941"/>
    </row>
    <row r="6530" spans="1:11" ht="25.5">
      <c r="A6530" s="15" t="s">
        <v>4862</v>
      </c>
      <c r="B6530" s="15" t="s">
        <v>2756</v>
      </c>
      <c r="C6530" s="768" t="s">
        <v>4669</v>
      </c>
      <c r="D6530" s="20" t="s">
        <v>17291</v>
      </c>
      <c r="E6530" s="826"/>
      <c r="F6530" s="800">
        <v>1</v>
      </c>
      <c r="G6530" s="819">
        <v>6</v>
      </c>
      <c r="H6530" s="774">
        <v>1</v>
      </c>
      <c r="I6530" s="819">
        <f t="shared" si="208"/>
        <v>6</v>
      </c>
      <c r="J6530" s="819">
        <f t="shared" si="209"/>
        <v>2</v>
      </c>
      <c r="K6530" s="941"/>
    </row>
    <row r="6531" spans="1:11">
      <c r="A6531" s="15" t="s">
        <v>4862</v>
      </c>
      <c r="B6531" s="15" t="s">
        <v>2756</v>
      </c>
      <c r="C6531" s="768" t="s">
        <v>2632</v>
      </c>
      <c r="D6531" s="20" t="s">
        <v>16916</v>
      </c>
      <c r="E6531" s="826"/>
      <c r="F6531" s="800">
        <v>1</v>
      </c>
      <c r="G6531" s="819">
        <v>13572</v>
      </c>
      <c r="H6531" s="774">
        <v>13550</v>
      </c>
      <c r="I6531" s="819">
        <f t="shared" si="208"/>
        <v>13572</v>
      </c>
      <c r="J6531" s="819">
        <f t="shared" si="209"/>
        <v>13551</v>
      </c>
      <c r="K6531" s="941"/>
    </row>
    <row r="6532" spans="1:11" ht="38.25">
      <c r="A6532" s="15" t="s">
        <v>4862</v>
      </c>
      <c r="B6532" s="15" t="s">
        <v>2756</v>
      </c>
      <c r="C6532" s="768" t="s">
        <v>3022</v>
      </c>
      <c r="D6532" s="20" t="s">
        <v>16526</v>
      </c>
      <c r="E6532" s="826">
        <v>8</v>
      </c>
      <c r="F6532" s="800">
        <v>10</v>
      </c>
      <c r="G6532" s="819">
        <v>1293</v>
      </c>
      <c r="H6532" s="774">
        <v>1390</v>
      </c>
      <c r="I6532" s="819">
        <f t="shared" si="208"/>
        <v>1301</v>
      </c>
      <c r="J6532" s="819">
        <f t="shared" si="209"/>
        <v>1400</v>
      </c>
      <c r="K6532" s="941"/>
    </row>
    <row r="6533" spans="1:11" ht="25.5">
      <c r="A6533" s="15" t="s">
        <v>4862</v>
      </c>
      <c r="B6533" s="15" t="s">
        <v>2756</v>
      </c>
      <c r="C6533" s="768" t="s">
        <v>2640</v>
      </c>
      <c r="D6533" s="20" t="s">
        <v>16923</v>
      </c>
      <c r="E6533" s="826"/>
      <c r="F6533" s="800">
        <v>1</v>
      </c>
      <c r="G6533" s="819"/>
      <c r="H6533" s="774">
        <v>1</v>
      </c>
      <c r="I6533" s="819">
        <f t="shared" si="208"/>
        <v>0</v>
      </c>
      <c r="J6533" s="819">
        <f t="shared" si="209"/>
        <v>2</v>
      </c>
      <c r="K6533" s="941"/>
    </row>
    <row r="6534" spans="1:11" ht="25.5">
      <c r="A6534" s="15" t="s">
        <v>4862</v>
      </c>
      <c r="B6534" s="15" t="s">
        <v>2756</v>
      </c>
      <c r="C6534" s="768" t="s">
        <v>3005</v>
      </c>
      <c r="D6534" s="20" t="s">
        <v>3006</v>
      </c>
      <c r="E6534" s="826"/>
      <c r="F6534" s="800">
        <v>1</v>
      </c>
      <c r="G6534" s="819"/>
      <c r="H6534" s="774">
        <v>1</v>
      </c>
      <c r="I6534" s="819">
        <f t="shared" si="208"/>
        <v>0</v>
      </c>
      <c r="J6534" s="819">
        <f t="shared" si="209"/>
        <v>2</v>
      </c>
      <c r="K6534" s="941"/>
    </row>
    <row r="6535" spans="1:11" ht="25.5">
      <c r="A6535" s="15" t="s">
        <v>4862</v>
      </c>
      <c r="B6535" s="15" t="s">
        <v>2756</v>
      </c>
      <c r="C6535" s="768" t="s">
        <v>4931</v>
      </c>
      <c r="D6535" s="20" t="s">
        <v>4932</v>
      </c>
      <c r="E6535" s="826"/>
      <c r="F6535" s="800">
        <v>1</v>
      </c>
      <c r="G6535" s="819">
        <v>3</v>
      </c>
      <c r="H6535" s="774">
        <v>1</v>
      </c>
      <c r="I6535" s="819">
        <f t="shared" si="208"/>
        <v>3</v>
      </c>
      <c r="J6535" s="819">
        <f t="shared" si="209"/>
        <v>2</v>
      </c>
      <c r="K6535" s="941"/>
    </row>
    <row r="6536" spans="1:11">
      <c r="A6536" s="15" t="s">
        <v>4862</v>
      </c>
      <c r="B6536" s="15" t="s">
        <v>2756</v>
      </c>
      <c r="C6536" s="768" t="s">
        <v>2889</v>
      </c>
      <c r="D6536" s="17" t="s">
        <v>15511</v>
      </c>
      <c r="E6536" s="826">
        <v>1</v>
      </c>
      <c r="F6536" s="800">
        <v>1</v>
      </c>
      <c r="G6536" s="819">
        <v>189</v>
      </c>
      <c r="H6536" s="774">
        <v>80</v>
      </c>
      <c r="I6536" s="819">
        <f t="shared" si="208"/>
        <v>190</v>
      </c>
      <c r="J6536" s="819">
        <f t="shared" si="209"/>
        <v>81</v>
      </c>
      <c r="K6536" s="941"/>
    </row>
    <row r="6537" spans="1:11">
      <c r="A6537" s="15" t="s">
        <v>4862</v>
      </c>
      <c r="B6537" s="15" t="s">
        <v>2756</v>
      </c>
      <c r="C6537" s="768" t="s">
        <v>2656</v>
      </c>
      <c r="D6537" s="20" t="s">
        <v>16266</v>
      </c>
      <c r="E6537" s="826">
        <v>9</v>
      </c>
      <c r="F6537" s="800">
        <v>5</v>
      </c>
      <c r="G6537" s="819">
        <v>456</v>
      </c>
      <c r="H6537" s="774">
        <v>250</v>
      </c>
      <c r="I6537" s="819">
        <f t="shared" si="208"/>
        <v>465</v>
      </c>
      <c r="J6537" s="819">
        <f t="shared" si="209"/>
        <v>255</v>
      </c>
      <c r="K6537" s="941"/>
    </row>
    <row r="6538" spans="1:11" ht="25.5">
      <c r="A6538" s="15" t="s">
        <v>4862</v>
      </c>
      <c r="B6538" s="15" t="s">
        <v>2756</v>
      </c>
      <c r="C6538" s="768" t="s">
        <v>2657</v>
      </c>
      <c r="D6538" s="20" t="s">
        <v>15515</v>
      </c>
      <c r="E6538" s="826"/>
      <c r="F6538" s="800">
        <v>1</v>
      </c>
      <c r="G6538" s="819">
        <v>818</v>
      </c>
      <c r="H6538" s="774">
        <v>910</v>
      </c>
      <c r="I6538" s="819">
        <f t="shared" si="208"/>
        <v>818</v>
      </c>
      <c r="J6538" s="819">
        <f t="shared" si="209"/>
        <v>911</v>
      </c>
      <c r="K6538" s="941"/>
    </row>
    <row r="6539" spans="1:11" ht="38.25">
      <c r="A6539" s="15" t="s">
        <v>4862</v>
      </c>
      <c r="B6539" s="15" t="s">
        <v>2756</v>
      </c>
      <c r="C6539" s="768" t="s">
        <v>2487</v>
      </c>
      <c r="D6539" s="20" t="s">
        <v>15516</v>
      </c>
      <c r="E6539" s="826"/>
      <c r="F6539" s="800">
        <v>1</v>
      </c>
      <c r="G6539" s="819">
        <v>198</v>
      </c>
      <c r="H6539" s="774">
        <v>150</v>
      </c>
      <c r="I6539" s="819">
        <f t="shared" si="208"/>
        <v>198</v>
      </c>
      <c r="J6539" s="819">
        <f t="shared" si="209"/>
        <v>151</v>
      </c>
      <c r="K6539" s="941"/>
    </row>
    <row r="6540" spans="1:11">
      <c r="A6540" s="15" t="s">
        <v>4862</v>
      </c>
      <c r="B6540" s="15" t="s">
        <v>2756</v>
      </c>
      <c r="C6540" s="768" t="s">
        <v>2658</v>
      </c>
      <c r="D6540" s="17" t="s">
        <v>15751</v>
      </c>
      <c r="E6540" s="826"/>
      <c r="F6540" s="800">
        <v>1</v>
      </c>
      <c r="G6540" s="819">
        <v>2</v>
      </c>
      <c r="H6540" s="774">
        <v>1</v>
      </c>
      <c r="I6540" s="819">
        <f t="shared" si="208"/>
        <v>2</v>
      </c>
      <c r="J6540" s="819">
        <f t="shared" si="209"/>
        <v>2</v>
      </c>
      <c r="K6540" s="941"/>
    </row>
    <row r="6541" spans="1:11">
      <c r="A6541" s="15" t="s">
        <v>4862</v>
      </c>
      <c r="B6541" s="15" t="s">
        <v>2756</v>
      </c>
      <c r="C6541" s="768" t="s">
        <v>2659</v>
      </c>
      <c r="D6541" s="17" t="s">
        <v>15517</v>
      </c>
      <c r="E6541" s="826"/>
      <c r="F6541" s="800">
        <v>1</v>
      </c>
      <c r="G6541" s="819">
        <v>375</v>
      </c>
      <c r="H6541" s="774">
        <v>230</v>
      </c>
      <c r="I6541" s="819">
        <f t="shared" si="208"/>
        <v>375</v>
      </c>
      <c r="J6541" s="819">
        <f t="shared" si="209"/>
        <v>231</v>
      </c>
      <c r="K6541" s="941"/>
    </row>
    <row r="6542" spans="1:11" ht="38.25">
      <c r="A6542" s="15" t="s">
        <v>4862</v>
      </c>
      <c r="B6542" s="15" t="s">
        <v>2756</v>
      </c>
      <c r="C6542" s="768" t="s">
        <v>4933</v>
      </c>
      <c r="D6542" s="20" t="s">
        <v>4934</v>
      </c>
      <c r="E6542" s="826"/>
      <c r="F6542" s="800">
        <v>1</v>
      </c>
      <c r="G6542" s="819"/>
      <c r="H6542" s="774">
        <v>1</v>
      </c>
      <c r="I6542" s="819">
        <f t="shared" si="208"/>
        <v>0</v>
      </c>
      <c r="J6542" s="819">
        <f t="shared" si="209"/>
        <v>2</v>
      </c>
      <c r="K6542" s="941"/>
    </row>
    <row r="6543" spans="1:11">
      <c r="A6543" s="15" t="s">
        <v>4862</v>
      </c>
      <c r="B6543" s="15" t="s">
        <v>2756</v>
      </c>
      <c r="C6543" s="768" t="s">
        <v>2927</v>
      </c>
      <c r="D6543" s="20" t="s">
        <v>2928</v>
      </c>
      <c r="E6543" s="826"/>
      <c r="F6543" s="800">
        <v>1</v>
      </c>
      <c r="G6543" s="819"/>
      <c r="H6543" s="774">
        <v>1</v>
      </c>
      <c r="I6543" s="819">
        <f t="shared" si="208"/>
        <v>0</v>
      </c>
      <c r="J6543" s="819">
        <f t="shared" si="209"/>
        <v>2</v>
      </c>
      <c r="K6543" s="941"/>
    </row>
    <row r="6544" spans="1:11">
      <c r="A6544" s="15" t="s">
        <v>4862</v>
      </c>
      <c r="B6544" s="15" t="s">
        <v>2756</v>
      </c>
      <c r="C6544" s="768" t="s">
        <v>2661</v>
      </c>
      <c r="D6544" s="17" t="s">
        <v>15529</v>
      </c>
      <c r="E6544" s="826"/>
      <c r="F6544" s="800">
        <v>1</v>
      </c>
      <c r="G6544" s="819">
        <v>16</v>
      </c>
      <c r="H6544" s="774">
        <v>90</v>
      </c>
      <c r="I6544" s="819">
        <f t="shared" si="208"/>
        <v>16</v>
      </c>
      <c r="J6544" s="819">
        <f t="shared" si="209"/>
        <v>91</v>
      </c>
      <c r="K6544" s="941"/>
    </row>
    <row r="6545" spans="1:11" ht="25.5">
      <c r="A6545" s="15" t="s">
        <v>4862</v>
      </c>
      <c r="B6545" s="15" t="s">
        <v>2756</v>
      </c>
      <c r="C6545" s="768" t="s">
        <v>2662</v>
      </c>
      <c r="D6545" s="20" t="s">
        <v>16929</v>
      </c>
      <c r="E6545" s="826"/>
      <c r="F6545" s="800">
        <v>1</v>
      </c>
      <c r="G6545" s="819"/>
      <c r="H6545" s="774">
        <v>1</v>
      </c>
      <c r="I6545" s="819">
        <f t="shared" si="208"/>
        <v>0</v>
      </c>
      <c r="J6545" s="819">
        <f t="shared" si="209"/>
        <v>2</v>
      </c>
      <c r="K6545" s="941"/>
    </row>
    <row r="6546" spans="1:11">
      <c r="A6546" s="15" t="s">
        <v>4862</v>
      </c>
      <c r="B6546" s="15" t="s">
        <v>2756</v>
      </c>
      <c r="C6546" s="768" t="s">
        <v>2663</v>
      </c>
      <c r="D6546" s="17" t="s">
        <v>15530</v>
      </c>
      <c r="E6546" s="826"/>
      <c r="F6546" s="800">
        <v>1</v>
      </c>
      <c r="G6546" s="819">
        <v>4</v>
      </c>
      <c r="H6546" s="774">
        <v>1</v>
      </c>
      <c r="I6546" s="819">
        <f t="shared" ref="I6546:I6608" si="210">E6546+G6546</f>
        <v>4</v>
      </c>
      <c r="J6546" s="819">
        <f t="shared" ref="J6546:J6608" si="211">F6546+H6546</f>
        <v>2</v>
      </c>
      <c r="K6546" s="941"/>
    </row>
    <row r="6547" spans="1:11">
      <c r="A6547" s="15" t="s">
        <v>4862</v>
      </c>
      <c r="B6547" s="15" t="s">
        <v>2756</v>
      </c>
      <c r="C6547" s="768" t="s">
        <v>4935</v>
      </c>
      <c r="D6547" s="20" t="s">
        <v>4936</v>
      </c>
      <c r="E6547" s="826"/>
      <c r="F6547" s="800">
        <v>1</v>
      </c>
      <c r="G6547" s="819"/>
      <c r="H6547" s="774">
        <v>1</v>
      </c>
      <c r="I6547" s="819">
        <f t="shared" si="210"/>
        <v>0</v>
      </c>
      <c r="J6547" s="819">
        <f t="shared" si="211"/>
        <v>2</v>
      </c>
      <c r="K6547" s="941"/>
    </row>
    <row r="6548" spans="1:11">
      <c r="A6548" s="15" t="s">
        <v>4862</v>
      </c>
      <c r="B6548" s="15" t="s">
        <v>2756</v>
      </c>
      <c r="C6548" s="768" t="s">
        <v>3825</v>
      </c>
      <c r="D6548" s="17" t="s">
        <v>16030</v>
      </c>
      <c r="E6548" s="826"/>
      <c r="F6548" s="800">
        <v>1</v>
      </c>
      <c r="G6548" s="819">
        <v>41</v>
      </c>
      <c r="H6548" s="774">
        <v>30</v>
      </c>
      <c r="I6548" s="819">
        <f t="shared" si="210"/>
        <v>41</v>
      </c>
      <c r="J6548" s="819">
        <f t="shared" si="211"/>
        <v>31</v>
      </c>
      <c r="K6548" s="941"/>
    </row>
    <row r="6549" spans="1:11">
      <c r="A6549" s="15" t="s">
        <v>4862</v>
      </c>
      <c r="B6549" s="15" t="s">
        <v>2756</v>
      </c>
      <c r="C6549" s="768" t="s">
        <v>3826</v>
      </c>
      <c r="D6549" s="17" t="s">
        <v>16031</v>
      </c>
      <c r="E6549" s="826"/>
      <c r="F6549" s="800">
        <v>1</v>
      </c>
      <c r="G6549" s="819"/>
      <c r="H6549" s="774">
        <v>1</v>
      </c>
      <c r="I6549" s="819">
        <f t="shared" si="210"/>
        <v>0</v>
      </c>
      <c r="J6549" s="819">
        <f t="shared" si="211"/>
        <v>2</v>
      </c>
      <c r="K6549" s="941"/>
    </row>
    <row r="6550" spans="1:11">
      <c r="A6550" s="15" t="s">
        <v>4862</v>
      </c>
      <c r="B6550" s="15" t="s">
        <v>2756</v>
      </c>
      <c r="C6550" s="768" t="s">
        <v>3827</v>
      </c>
      <c r="D6550" s="17" t="s">
        <v>16032</v>
      </c>
      <c r="E6550" s="826"/>
      <c r="F6550" s="800">
        <v>1</v>
      </c>
      <c r="G6550" s="819"/>
      <c r="H6550" s="774">
        <v>1</v>
      </c>
      <c r="I6550" s="819">
        <f t="shared" si="210"/>
        <v>0</v>
      </c>
      <c r="J6550" s="819">
        <f t="shared" si="211"/>
        <v>2</v>
      </c>
      <c r="K6550" s="941"/>
    </row>
    <row r="6551" spans="1:11">
      <c r="A6551" s="15" t="s">
        <v>4862</v>
      </c>
      <c r="B6551" s="15" t="s">
        <v>2756</v>
      </c>
      <c r="C6551" s="768" t="s">
        <v>4937</v>
      </c>
      <c r="D6551" s="20" t="s">
        <v>17368</v>
      </c>
      <c r="E6551" s="826"/>
      <c r="F6551" s="800">
        <v>1</v>
      </c>
      <c r="G6551" s="819"/>
      <c r="H6551" s="774">
        <v>1</v>
      </c>
      <c r="I6551" s="819">
        <f t="shared" si="210"/>
        <v>0</v>
      </c>
      <c r="J6551" s="819">
        <f t="shared" si="211"/>
        <v>2</v>
      </c>
      <c r="K6551" s="941"/>
    </row>
    <row r="6552" spans="1:11">
      <c r="A6552" s="15" t="s">
        <v>4862</v>
      </c>
      <c r="B6552" s="15" t="s">
        <v>2756</v>
      </c>
      <c r="C6552" s="768" t="s">
        <v>2995</v>
      </c>
      <c r="D6552" s="20" t="s">
        <v>2996</v>
      </c>
      <c r="E6552" s="826"/>
      <c r="F6552" s="800">
        <v>1</v>
      </c>
      <c r="G6552" s="819">
        <v>52</v>
      </c>
      <c r="H6552" s="774">
        <v>40</v>
      </c>
      <c r="I6552" s="819">
        <f t="shared" si="210"/>
        <v>52</v>
      </c>
      <c r="J6552" s="819">
        <f t="shared" si="211"/>
        <v>41</v>
      </c>
      <c r="K6552" s="941"/>
    </row>
    <row r="6553" spans="1:11" ht="25.5">
      <c r="A6553" s="15" t="s">
        <v>4862</v>
      </c>
      <c r="B6553" s="15" t="s">
        <v>2756</v>
      </c>
      <c r="C6553" s="768" t="s">
        <v>3904</v>
      </c>
      <c r="D6553" s="20" t="s">
        <v>17142</v>
      </c>
      <c r="E6553" s="826"/>
      <c r="F6553" s="800">
        <v>1</v>
      </c>
      <c r="G6553" s="819"/>
      <c r="H6553" s="774">
        <v>1</v>
      </c>
      <c r="I6553" s="819">
        <f t="shared" si="210"/>
        <v>0</v>
      </c>
      <c r="J6553" s="819">
        <f t="shared" si="211"/>
        <v>2</v>
      </c>
      <c r="K6553" s="941"/>
    </row>
    <row r="6554" spans="1:11">
      <c r="A6554" s="15" t="s">
        <v>4862</v>
      </c>
      <c r="B6554" s="15" t="s">
        <v>2756</v>
      </c>
      <c r="C6554" s="768" t="s">
        <v>4740</v>
      </c>
      <c r="D6554" s="20" t="s">
        <v>17340</v>
      </c>
      <c r="E6554" s="826"/>
      <c r="F6554" s="800">
        <v>1</v>
      </c>
      <c r="G6554" s="819">
        <v>206</v>
      </c>
      <c r="H6554" s="774">
        <v>110</v>
      </c>
      <c r="I6554" s="819">
        <f t="shared" si="210"/>
        <v>206</v>
      </c>
      <c r="J6554" s="819">
        <f t="shared" si="211"/>
        <v>111</v>
      </c>
      <c r="K6554" s="941"/>
    </row>
    <row r="6555" spans="1:11" ht="25.5">
      <c r="A6555" s="15" t="s">
        <v>4862</v>
      </c>
      <c r="B6555" s="15" t="s">
        <v>2756</v>
      </c>
      <c r="C6555" s="768" t="s">
        <v>2256</v>
      </c>
      <c r="D6555" s="20" t="s">
        <v>15133</v>
      </c>
      <c r="E6555" s="826"/>
      <c r="F6555" s="800">
        <v>1</v>
      </c>
      <c r="G6555" s="819"/>
      <c r="H6555" s="774">
        <v>1</v>
      </c>
      <c r="I6555" s="819">
        <f t="shared" si="210"/>
        <v>0</v>
      </c>
      <c r="J6555" s="819">
        <f t="shared" si="211"/>
        <v>2</v>
      </c>
      <c r="K6555" s="941"/>
    </row>
    <row r="6556" spans="1:11" ht="25.5">
      <c r="A6556" s="15" t="s">
        <v>4862</v>
      </c>
      <c r="B6556" s="15" t="s">
        <v>2756</v>
      </c>
      <c r="C6556" s="768" t="s">
        <v>3455</v>
      </c>
      <c r="D6556" s="20" t="s">
        <v>3456</v>
      </c>
      <c r="E6556" s="826">
        <v>8</v>
      </c>
      <c r="F6556" s="800">
        <v>15</v>
      </c>
      <c r="G6556" s="819">
        <v>4266</v>
      </c>
      <c r="H6556" s="774">
        <v>5200</v>
      </c>
      <c r="I6556" s="819">
        <f t="shared" si="210"/>
        <v>4274</v>
      </c>
      <c r="J6556" s="819">
        <f t="shared" si="211"/>
        <v>5215</v>
      </c>
      <c r="K6556" s="941"/>
    </row>
    <row r="6557" spans="1:11" ht="25.5">
      <c r="A6557" s="15" t="s">
        <v>4862</v>
      </c>
      <c r="B6557" s="15" t="s">
        <v>2756</v>
      </c>
      <c r="C6557" s="768" t="s">
        <v>2752</v>
      </c>
      <c r="D6557" s="20" t="s">
        <v>16800</v>
      </c>
      <c r="E6557" s="826"/>
      <c r="F6557" s="800">
        <v>1</v>
      </c>
      <c r="G6557" s="819">
        <v>9</v>
      </c>
      <c r="H6557" s="774">
        <v>5</v>
      </c>
      <c r="I6557" s="819">
        <f t="shared" si="210"/>
        <v>9</v>
      </c>
      <c r="J6557" s="819">
        <f t="shared" si="211"/>
        <v>6</v>
      </c>
      <c r="K6557" s="941"/>
    </row>
    <row r="6558" spans="1:11">
      <c r="A6558" s="15" t="s">
        <v>4862</v>
      </c>
      <c r="B6558" s="15" t="s">
        <v>2756</v>
      </c>
      <c r="C6558" s="768" t="s">
        <v>4938</v>
      </c>
      <c r="D6558" s="20" t="s">
        <v>4939</v>
      </c>
      <c r="E6558" s="826"/>
      <c r="F6558" s="800">
        <v>1</v>
      </c>
      <c r="G6558" s="819"/>
      <c r="H6558" s="774">
        <v>1</v>
      </c>
      <c r="I6558" s="819">
        <f t="shared" si="210"/>
        <v>0</v>
      </c>
      <c r="J6558" s="819">
        <f t="shared" si="211"/>
        <v>2</v>
      </c>
      <c r="K6558" s="941"/>
    </row>
    <row r="6559" spans="1:11">
      <c r="A6559" s="15" t="s">
        <v>4862</v>
      </c>
      <c r="B6559" s="15" t="s">
        <v>2756</v>
      </c>
      <c r="C6559" s="768" t="s">
        <v>4940</v>
      </c>
      <c r="D6559" s="20" t="s">
        <v>17369</v>
      </c>
      <c r="E6559" s="826"/>
      <c r="F6559" s="800">
        <v>1</v>
      </c>
      <c r="G6559" s="819"/>
      <c r="H6559" s="774">
        <v>1</v>
      </c>
      <c r="I6559" s="819">
        <f t="shared" si="210"/>
        <v>0</v>
      </c>
      <c r="J6559" s="819">
        <f t="shared" si="211"/>
        <v>2</v>
      </c>
      <c r="K6559" s="941"/>
    </row>
    <row r="6560" spans="1:11">
      <c r="A6560" s="15" t="s">
        <v>4862</v>
      </c>
      <c r="B6560" s="15" t="s">
        <v>2756</v>
      </c>
      <c r="C6560" s="768" t="s">
        <v>3457</v>
      </c>
      <c r="D6560" s="17" t="s">
        <v>16053</v>
      </c>
      <c r="E6560" s="826"/>
      <c r="F6560" s="800">
        <v>1</v>
      </c>
      <c r="G6560" s="819"/>
      <c r="H6560" s="774">
        <v>1</v>
      </c>
      <c r="I6560" s="819">
        <f t="shared" si="210"/>
        <v>0</v>
      </c>
      <c r="J6560" s="819">
        <f t="shared" si="211"/>
        <v>2</v>
      </c>
      <c r="K6560" s="941"/>
    </row>
    <row r="6561" spans="1:11">
      <c r="A6561" s="15" t="s">
        <v>4862</v>
      </c>
      <c r="B6561" s="15" t="s">
        <v>2756</v>
      </c>
      <c r="C6561" s="768" t="s">
        <v>3330</v>
      </c>
      <c r="D6561" s="20" t="s">
        <v>4764</v>
      </c>
      <c r="E6561" s="826"/>
      <c r="F6561" s="800">
        <v>1</v>
      </c>
      <c r="G6561" s="819">
        <v>873</v>
      </c>
      <c r="H6561" s="774">
        <v>430</v>
      </c>
      <c r="I6561" s="819">
        <f t="shared" si="210"/>
        <v>873</v>
      </c>
      <c r="J6561" s="819">
        <f t="shared" si="211"/>
        <v>431</v>
      </c>
      <c r="K6561" s="941"/>
    </row>
    <row r="6562" spans="1:11" ht="25.5">
      <c r="A6562" s="15" t="s">
        <v>4862</v>
      </c>
      <c r="B6562" s="15" t="s">
        <v>2756</v>
      </c>
      <c r="C6562" s="768" t="s">
        <v>3982</v>
      </c>
      <c r="D6562" s="20" t="s">
        <v>17184</v>
      </c>
      <c r="E6562" s="826"/>
      <c r="F6562" s="800">
        <v>1</v>
      </c>
      <c r="G6562" s="819"/>
      <c r="H6562" s="774">
        <v>1</v>
      </c>
      <c r="I6562" s="819">
        <f t="shared" si="210"/>
        <v>0</v>
      </c>
      <c r="J6562" s="819">
        <f t="shared" si="211"/>
        <v>2</v>
      </c>
      <c r="K6562" s="941"/>
    </row>
    <row r="6563" spans="1:11" ht="25.5">
      <c r="A6563" s="15" t="s">
        <v>4862</v>
      </c>
      <c r="B6563" s="15" t="s">
        <v>2756</v>
      </c>
      <c r="C6563" s="768" t="s">
        <v>4326</v>
      </c>
      <c r="D6563" s="20" t="s">
        <v>17282</v>
      </c>
      <c r="E6563" s="826">
        <v>19</v>
      </c>
      <c r="F6563" s="800">
        <v>20</v>
      </c>
      <c r="G6563" s="819">
        <v>494</v>
      </c>
      <c r="H6563" s="774">
        <v>600</v>
      </c>
      <c r="I6563" s="819">
        <f t="shared" si="210"/>
        <v>513</v>
      </c>
      <c r="J6563" s="819">
        <f t="shared" si="211"/>
        <v>620</v>
      </c>
      <c r="K6563" s="941"/>
    </row>
    <row r="6564" spans="1:11" ht="25.5">
      <c r="A6564" s="15" t="s">
        <v>4862</v>
      </c>
      <c r="B6564" s="15" t="s">
        <v>2756</v>
      </c>
      <c r="C6564" s="768" t="s">
        <v>4941</v>
      </c>
      <c r="D6564" s="20" t="s">
        <v>4942</v>
      </c>
      <c r="E6564" s="826"/>
      <c r="F6564" s="800">
        <v>1</v>
      </c>
      <c r="G6564" s="819"/>
      <c r="H6564" s="774">
        <v>1</v>
      </c>
      <c r="I6564" s="819">
        <f t="shared" si="210"/>
        <v>0</v>
      </c>
      <c r="J6564" s="819">
        <f t="shared" si="211"/>
        <v>2</v>
      </c>
      <c r="K6564" s="941"/>
    </row>
    <row r="6565" spans="1:11" ht="25.5">
      <c r="A6565" s="15" t="s">
        <v>4862</v>
      </c>
      <c r="B6565" s="15" t="s">
        <v>2756</v>
      </c>
      <c r="C6565" s="768" t="s">
        <v>2969</v>
      </c>
      <c r="D6565" s="20" t="s">
        <v>2970</v>
      </c>
      <c r="E6565" s="826"/>
      <c r="F6565" s="800">
        <v>1</v>
      </c>
      <c r="G6565" s="819">
        <v>10</v>
      </c>
      <c r="H6565" s="774">
        <v>5</v>
      </c>
      <c r="I6565" s="819">
        <f t="shared" si="210"/>
        <v>10</v>
      </c>
      <c r="J6565" s="819">
        <f t="shared" si="211"/>
        <v>6</v>
      </c>
      <c r="K6565" s="941"/>
    </row>
    <row r="6566" spans="1:11" ht="38.25">
      <c r="A6566" s="15" t="s">
        <v>4862</v>
      </c>
      <c r="B6566" s="15" t="s">
        <v>2756</v>
      </c>
      <c r="C6566" s="768" t="s">
        <v>3050</v>
      </c>
      <c r="D6566" s="20" t="s">
        <v>16971</v>
      </c>
      <c r="E6566" s="826"/>
      <c r="F6566" s="800">
        <v>1</v>
      </c>
      <c r="G6566" s="819">
        <v>40</v>
      </c>
      <c r="H6566" s="774">
        <v>75</v>
      </c>
      <c r="I6566" s="819">
        <f t="shared" si="210"/>
        <v>40</v>
      </c>
      <c r="J6566" s="819">
        <f t="shared" si="211"/>
        <v>76</v>
      </c>
      <c r="K6566" s="941"/>
    </row>
    <row r="6567" spans="1:11">
      <c r="A6567" s="15" t="s">
        <v>4862</v>
      </c>
      <c r="B6567" s="15" t="s">
        <v>2756</v>
      </c>
      <c r="C6567" s="768" t="s">
        <v>4943</v>
      </c>
      <c r="D6567" s="20" t="s">
        <v>4944</v>
      </c>
      <c r="E6567" s="826"/>
      <c r="F6567" s="800">
        <v>1</v>
      </c>
      <c r="G6567" s="819"/>
      <c r="H6567" s="774">
        <v>1</v>
      </c>
      <c r="I6567" s="819">
        <f t="shared" si="210"/>
        <v>0</v>
      </c>
      <c r="J6567" s="819">
        <f t="shared" si="211"/>
        <v>2</v>
      </c>
      <c r="K6567" s="941"/>
    </row>
    <row r="6568" spans="1:11">
      <c r="A6568" s="15" t="s">
        <v>4862</v>
      </c>
      <c r="B6568" s="15" t="s">
        <v>2756</v>
      </c>
      <c r="C6568" s="768" t="s">
        <v>4765</v>
      </c>
      <c r="D6568" s="20" t="s">
        <v>17350</v>
      </c>
      <c r="E6568" s="826"/>
      <c r="F6568" s="800">
        <v>1</v>
      </c>
      <c r="G6568" s="819"/>
      <c r="H6568" s="774">
        <v>1</v>
      </c>
      <c r="I6568" s="819">
        <f t="shared" si="210"/>
        <v>0</v>
      </c>
      <c r="J6568" s="819">
        <f t="shared" si="211"/>
        <v>2</v>
      </c>
      <c r="K6568" s="941"/>
    </row>
    <row r="6569" spans="1:11">
      <c r="A6569" s="15" t="s">
        <v>4862</v>
      </c>
      <c r="B6569" s="15" t="s">
        <v>2756</v>
      </c>
      <c r="C6569" s="768" t="s">
        <v>2502</v>
      </c>
      <c r="D6569" s="20" t="s">
        <v>16831</v>
      </c>
      <c r="E6569" s="826"/>
      <c r="F6569" s="800">
        <v>1</v>
      </c>
      <c r="G6569" s="819">
        <v>37</v>
      </c>
      <c r="H6569" s="774">
        <v>60</v>
      </c>
      <c r="I6569" s="819">
        <f t="shared" si="210"/>
        <v>37</v>
      </c>
      <c r="J6569" s="819">
        <f t="shared" si="211"/>
        <v>61</v>
      </c>
      <c r="K6569" s="941"/>
    </row>
    <row r="6570" spans="1:11">
      <c r="A6570" s="15" t="s">
        <v>4862</v>
      </c>
      <c r="B6570" s="15" t="s">
        <v>2756</v>
      </c>
      <c r="C6570" s="768" t="s">
        <v>4945</v>
      </c>
      <c r="D6570" s="20" t="s">
        <v>17307</v>
      </c>
      <c r="E6570" s="826"/>
      <c r="F6570" s="800">
        <v>1</v>
      </c>
      <c r="G6570" s="819"/>
      <c r="H6570" s="774">
        <v>1</v>
      </c>
      <c r="I6570" s="819">
        <f t="shared" si="210"/>
        <v>0</v>
      </c>
      <c r="J6570" s="819">
        <f t="shared" si="211"/>
        <v>2</v>
      </c>
      <c r="K6570" s="941"/>
    </row>
    <row r="6571" spans="1:11">
      <c r="A6571" s="15" t="s">
        <v>4862</v>
      </c>
      <c r="B6571" s="15" t="s">
        <v>2756</v>
      </c>
      <c r="C6571" s="768" t="s">
        <v>4946</v>
      </c>
      <c r="D6571" s="20" t="s">
        <v>4947</v>
      </c>
      <c r="E6571" s="826"/>
      <c r="F6571" s="800">
        <v>1</v>
      </c>
      <c r="G6571" s="819"/>
      <c r="H6571" s="774">
        <v>1</v>
      </c>
      <c r="I6571" s="819">
        <f t="shared" si="210"/>
        <v>0</v>
      </c>
      <c r="J6571" s="819">
        <f t="shared" si="211"/>
        <v>2</v>
      </c>
      <c r="K6571" s="941"/>
    </row>
    <row r="6572" spans="1:11" ht="25.5">
      <c r="A6572" s="15" t="s">
        <v>4862</v>
      </c>
      <c r="B6572" s="15" t="s">
        <v>2756</v>
      </c>
      <c r="C6572" s="768" t="s">
        <v>4948</v>
      </c>
      <c r="D6572" s="20" t="s">
        <v>4949</v>
      </c>
      <c r="E6572" s="826"/>
      <c r="F6572" s="800">
        <v>1</v>
      </c>
      <c r="G6572" s="819"/>
      <c r="H6572" s="774">
        <v>1</v>
      </c>
      <c r="I6572" s="819">
        <f t="shared" si="210"/>
        <v>0</v>
      </c>
      <c r="J6572" s="819">
        <f t="shared" si="211"/>
        <v>2</v>
      </c>
      <c r="K6572" s="941"/>
    </row>
    <row r="6573" spans="1:11" ht="25.5">
      <c r="A6573" s="15" t="s">
        <v>4862</v>
      </c>
      <c r="B6573" s="15" t="s">
        <v>2756</v>
      </c>
      <c r="C6573" s="768" t="s">
        <v>4950</v>
      </c>
      <c r="D6573" s="20" t="s">
        <v>4951</v>
      </c>
      <c r="E6573" s="826"/>
      <c r="F6573" s="800">
        <v>1</v>
      </c>
      <c r="G6573" s="819"/>
      <c r="H6573" s="774">
        <v>1</v>
      </c>
      <c r="I6573" s="819">
        <f t="shared" si="210"/>
        <v>0</v>
      </c>
      <c r="J6573" s="819">
        <f t="shared" si="211"/>
        <v>2</v>
      </c>
      <c r="K6573" s="941"/>
    </row>
    <row r="6574" spans="1:11" ht="25.5">
      <c r="A6574" s="15" t="s">
        <v>4862</v>
      </c>
      <c r="B6574" s="15" t="s">
        <v>2756</v>
      </c>
      <c r="C6574" s="768" t="s">
        <v>4952</v>
      </c>
      <c r="D6574" s="20" t="s">
        <v>16566</v>
      </c>
      <c r="E6574" s="826"/>
      <c r="F6574" s="800">
        <v>1</v>
      </c>
      <c r="G6574" s="819">
        <v>16</v>
      </c>
      <c r="H6574" s="774">
        <v>1</v>
      </c>
      <c r="I6574" s="819">
        <f t="shared" si="210"/>
        <v>16</v>
      </c>
      <c r="J6574" s="819">
        <f t="shared" si="211"/>
        <v>2</v>
      </c>
      <c r="K6574" s="941"/>
    </row>
    <row r="6575" spans="1:11" ht="25.5">
      <c r="A6575" s="15" t="s">
        <v>4862</v>
      </c>
      <c r="B6575" s="15" t="s">
        <v>2756</v>
      </c>
      <c r="C6575" s="768" t="s">
        <v>4953</v>
      </c>
      <c r="D6575" s="20" t="s">
        <v>4954</v>
      </c>
      <c r="E6575" s="826"/>
      <c r="F6575" s="800">
        <v>1</v>
      </c>
      <c r="G6575" s="819"/>
      <c r="H6575" s="774">
        <v>1</v>
      </c>
      <c r="I6575" s="819">
        <f t="shared" si="210"/>
        <v>0</v>
      </c>
      <c r="J6575" s="819">
        <f t="shared" si="211"/>
        <v>2</v>
      </c>
      <c r="K6575" s="941"/>
    </row>
    <row r="6576" spans="1:11">
      <c r="A6576" s="15" t="s">
        <v>4862</v>
      </c>
      <c r="B6576" s="15" t="s">
        <v>2756</v>
      </c>
      <c r="C6576" s="768" t="s">
        <v>4955</v>
      </c>
      <c r="D6576" s="20" t="s">
        <v>4956</v>
      </c>
      <c r="E6576" s="826"/>
      <c r="F6576" s="800">
        <v>1</v>
      </c>
      <c r="G6576" s="819"/>
      <c r="H6576" s="774">
        <v>1</v>
      </c>
      <c r="I6576" s="819">
        <f t="shared" si="210"/>
        <v>0</v>
      </c>
      <c r="J6576" s="819">
        <f t="shared" si="211"/>
        <v>2</v>
      </c>
      <c r="K6576" s="941"/>
    </row>
    <row r="6577" spans="1:11" ht="25.5">
      <c r="A6577" s="15" t="s">
        <v>4862</v>
      </c>
      <c r="B6577" s="15" t="s">
        <v>2756</v>
      </c>
      <c r="C6577" s="768" t="s">
        <v>3695</v>
      </c>
      <c r="D6577" s="20" t="s">
        <v>17112</v>
      </c>
      <c r="E6577" s="826"/>
      <c r="F6577" s="800">
        <v>1</v>
      </c>
      <c r="G6577" s="819">
        <v>1</v>
      </c>
      <c r="H6577" s="774">
        <v>30</v>
      </c>
      <c r="I6577" s="819">
        <f t="shared" si="210"/>
        <v>1</v>
      </c>
      <c r="J6577" s="819">
        <f t="shared" si="211"/>
        <v>31</v>
      </c>
      <c r="K6577" s="941"/>
    </row>
    <row r="6578" spans="1:11" ht="25.5">
      <c r="A6578" s="15" t="s">
        <v>4862</v>
      </c>
      <c r="B6578" s="15" t="s">
        <v>2756</v>
      </c>
      <c r="C6578" s="768" t="s">
        <v>3051</v>
      </c>
      <c r="D6578" s="20" t="s">
        <v>4957</v>
      </c>
      <c r="E6578" s="826"/>
      <c r="F6578" s="800">
        <v>1</v>
      </c>
      <c r="G6578" s="819">
        <v>25</v>
      </c>
      <c r="H6578" s="774">
        <v>70</v>
      </c>
      <c r="I6578" s="819">
        <f t="shared" si="210"/>
        <v>25</v>
      </c>
      <c r="J6578" s="819">
        <f t="shared" si="211"/>
        <v>71</v>
      </c>
      <c r="K6578" s="941"/>
    </row>
    <row r="6579" spans="1:11">
      <c r="A6579" s="15" t="s">
        <v>4862</v>
      </c>
      <c r="B6579" s="15" t="s">
        <v>2756</v>
      </c>
      <c r="C6579" s="768" t="s">
        <v>3705</v>
      </c>
      <c r="D6579" s="20" t="s">
        <v>3706</v>
      </c>
      <c r="E6579" s="826"/>
      <c r="F6579" s="800">
        <v>1</v>
      </c>
      <c r="G6579" s="819"/>
      <c r="H6579" s="774">
        <v>1</v>
      </c>
      <c r="I6579" s="819">
        <f t="shared" si="210"/>
        <v>0</v>
      </c>
      <c r="J6579" s="819">
        <f t="shared" si="211"/>
        <v>2</v>
      </c>
      <c r="K6579" s="941"/>
    </row>
    <row r="6580" spans="1:11">
      <c r="A6580" s="15" t="s">
        <v>4862</v>
      </c>
      <c r="B6580" s="15" t="s">
        <v>2756</v>
      </c>
      <c r="C6580" s="768" t="s">
        <v>4278</v>
      </c>
      <c r="D6580" s="20" t="s">
        <v>17256</v>
      </c>
      <c r="E6580" s="826"/>
      <c r="F6580" s="800">
        <v>1</v>
      </c>
      <c r="G6580" s="819"/>
      <c r="H6580" s="774">
        <v>5</v>
      </c>
      <c r="I6580" s="819">
        <f t="shared" si="210"/>
        <v>0</v>
      </c>
      <c r="J6580" s="819">
        <f t="shared" si="211"/>
        <v>6</v>
      </c>
      <c r="K6580" s="941"/>
    </row>
    <row r="6581" spans="1:11">
      <c r="A6581" s="15" t="s">
        <v>4862</v>
      </c>
      <c r="B6581" s="15" t="s">
        <v>2756</v>
      </c>
      <c r="C6581" s="768" t="s">
        <v>4958</v>
      </c>
      <c r="D6581" s="20" t="s">
        <v>4959</v>
      </c>
      <c r="E6581" s="826"/>
      <c r="F6581" s="800">
        <v>1</v>
      </c>
      <c r="G6581" s="819"/>
      <c r="H6581" s="774">
        <v>1</v>
      </c>
      <c r="I6581" s="819">
        <f t="shared" si="210"/>
        <v>0</v>
      </c>
      <c r="J6581" s="819">
        <f t="shared" si="211"/>
        <v>2</v>
      </c>
      <c r="K6581" s="941"/>
    </row>
    <row r="6582" spans="1:11">
      <c r="A6582" s="15" t="s">
        <v>4862</v>
      </c>
      <c r="B6582" s="15" t="s">
        <v>2756</v>
      </c>
      <c r="C6582" s="768" t="s">
        <v>4337</v>
      </c>
      <c r="D6582" s="20" t="s">
        <v>17283</v>
      </c>
      <c r="E6582" s="826"/>
      <c r="F6582" s="800">
        <v>1</v>
      </c>
      <c r="G6582" s="819">
        <v>13</v>
      </c>
      <c r="H6582" s="774">
        <v>10</v>
      </c>
      <c r="I6582" s="819">
        <f t="shared" si="210"/>
        <v>13</v>
      </c>
      <c r="J6582" s="819">
        <f t="shared" si="211"/>
        <v>11</v>
      </c>
      <c r="K6582" s="941"/>
    </row>
    <row r="6583" spans="1:11">
      <c r="A6583" s="15" t="s">
        <v>4862</v>
      </c>
      <c r="B6583" s="15" t="s">
        <v>2756</v>
      </c>
      <c r="C6583" s="768" t="s">
        <v>4960</v>
      </c>
      <c r="D6583" s="20" t="s">
        <v>4961</v>
      </c>
      <c r="E6583" s="826"/>
      <c r="F6583" s="800">
        <v>1</v>
      </c>
      <c r="G6583" s="819"/>
      <c r="H6583" s="774">
        <v>1</v>
      </c>
      <c r="I6583" s="819">
        <f t="shared" si="210"/>
        <v>0</v>
      </c>
      <c r="J6583" s="819">
        <f t="shared" si="211"/>
        <v>2</v>
      </c>
      <c r="K6583" s="941"/>
    </row>
    <row r="6584" spans="1:11">
      <c r="A6584" s="15" t="s">
        <v>4862</v>
      </c>
      <c r="B6584" s="15" t="s">
        <v>2756</v>
      </c>
      <c r="C6584" s="768" t="s">
        <v>4680</v>
      </c>
      <c r="D6584" s="20" t="s">
        <v>17297</v>
      </c>
      <c r="E6584" s="826"/>
      <c r="F6584" s="800">
        <v>1</v>
      </c>
      <c r="G6584" s="819"/>
      <c r="H6584" s="774">
        <v>1</v>
      </c>
      <c r="I6584" s="819">
        <f t="shared" si="210"/>
        <v>0</v>
      </c>
      <c r="J6584" s="819">
        <f t="shared" si="211"/>
        <v>2</v>
      </c>
      <c r="K6584" s="941"/>
    </row>
    <row r="6585" spans="1:11">
      <c r="A6585" s="15" t="s">
        <v>4862</v>
      </c>
      <c r="B6585" s="15" t="s">
        <v>2756</v>
      </c>
      <c r="C6585" s="768" t="s">
        <v>3038</v>
      </c>
      <c r="D6585" s="20" t="s">
        <v>3039</v>
      </c>
      <c r="E6585" s="826"/>
      <c r="F6585" s="800">
        <v>1</v>
      </c>
      <c r="G6585" s="819">
        <v>191</v>
      </c>
      <c r="H6585" s="774">
        <v>210</v>
      </c>
      <c r="I6585" s="819">
        <f t="shared" si="210"/>
        <v>191</v>
      </c>
      <c r="J6585" s="819">
        <f t="shared" si="211"/>
        <v>211</v>
      </c>
      <c r="K6585" s="941"/>
    </row>
    <row r="6586" spans="1:11">
      <c r="A6586" s="15" t="s">
        <v>4862</v>
      </c>
      <c r="B6586" s="15" t="s">
        <v>2756</v>
      </c>
      <c r="C6586" s="768" t="s">
        <v>4962</v>
      </c>
      <c r="D6586" s="20" t="s">
        <v>4963</v>
      </c>
      <c r="E6586" s="826"/>
      <c r="F6586" s="800">
        <v>1</v>
      </c>
      <c r="G6586" s="819"/>
      <c r="H6586" s="774">
        <v>1</v>
      </c>
      <c r="I6586" s="819">
        <f t="shared" si="210"/>
        <v>0</v>
      </c>
      <c r="J6586" s="819">
        <f t="shared" si="211"/>
        <v>2</v>
      </c>
      <c r="K6586" s="941"/>
    </row>
    <row r="6587" spans="1:11" ht="25.5">
      <c r="A6587" s="15" t="s">
        <v>4862</v>
      </c>
      <c r="B6587" s="15" t="s">
        <v>2756</v>
      </c>
      <c r="C6587" s="768" t="s">
        <v>4964</v>
      </c>
      <c r="D6587" s="20" t="s">
        <v>4965</v>
      </c>
      <c r="E6587" s="826"/>
      <c r="F6587" s="800">
        <v>1</v>
      </c>
      <c r="G6587" s="819"/>
      <c r="H6587" s="774">
        <v>1</v>
      </c>
      <c r="I6587" s="819">
        <f t="shared" si="210"/>
        <v>0</v>
      </c>
      <c r="J6587" s="819">
        <f t="shared" si="211"/>
        <v>2</v>
      </c>
      <c r="K6587" s="941"/>
    </row>
    <row r="6588" spans="1:11" ht="25.5">
      <c r="A6588" s="15" t="s">
        <v>4862</v>
      </c>
      <c r="B6588" s="15" t="s">
        <v>2756</v>
      </c>
      <c r="C6588" s="768" t="s">
        <v>3040</v>
      </c>
      <c r="D6588" s="20" t="s">
        <v>3041</v>
      </c>
      <c r="E6588" s="826"/>
      <c r="F6588" s="800">
        <v>1</v>
      </c>
      <c r="G6588" s="819">
        <v>1394</v>
      </c>
      <c r="H6588" s="774">
        <v>2430</v>
      </c>
      <c r="I6588" s="819">
        <f t="shared" si="210"/>
        <v>1394</v>
      </c>
      <c r="J6588" s="819">
        <f t="shared" si="211"/>
        <v>2431</v>
      </c>
      <c r="K6588" s="941"/>
    </row>
    <row r="6589" spans="1:11">
      <c r="A6589" s="15" t="s">
        <v>4862</v>
      </c>
      <c r="B6589" s="15" t="s">
        <v>2756</v>
      </c>
      <c r="C6589" s="768" t="s">
        <v>4064</v>
      </c>
      <c r="D6589" s="20" t="s">
        <v>17225</v>
      </c>
      <c r="E6589" s="826">
        <v>5</v>
      </c>
      <c r="F6589" s="800">
        <v>25</v>
      </c>
      <c r="G6589" s="819">
        <v>1527</v>
      </c>
      <c r="H6589" s="774">
        <v>1680</v>
      </c>
      <c r="I6589" s="819">
        <f t="shared" si="210"/>
        <v>1532</v>
      </c>
      <c r="J6589" s="819">
        <f t="shared" si="211"/>
        <v>1705</v>
      </c>
      <c r="K6589" s="941"/>
    </row>
    <row r="6590" spans="1:11">
      <c r="A6590" s="15" t="s">
        <v>4862</v>
      </c>
      <c r="B6590" s="15" t="s">
        <v>2756</v>
      </c>
      <c r="C6590" s="768" t="s">
        <v>4065</v>
      </c>
      <c r="D6590" s="20" t="s">
        <v>5746</v>
      </c>
      <c r="E6590" s="826"/>
      <c r="F6590" s="800">
        <v>1</v>
      </c>
      <c r="G6590" s="819">
        <v>547</v>
      </c>
      <c r="H6590" s="774">
        <v>550</v>
      </c>
      <c r="I6590" s="819">
        <f t="shared" si="210"/>
        <v>547</v>
      </c>
      <c r="J6590" s="819">
        <f t="shared" si="211"/>
        <v>551</v>
      </c>
      <c r="K6590" s="941"/>
    </row>
    <row r="6591" spans="1:11" ht="25.5">
      <c r="A6591" s="15" t="s">
        <v>4862</v>
      </c>
      <c r="B6591" s="15" t="s">
        <v>2756</v>
      </c>
      <c r="C6591" s="768" t="s">
        <v>4780</v>
      </c>
      <c r="D6591" s="20" t="s">
        <v>4781</v>
      </c>
      <c r="E6591" s="826"/>
      <c r="F6591" s="800">
        <v>1</v>
      </c>
      <c r="G6591" s="819"/>
      <c r="H6591" s="774">
        <v>1</v>
      </c>
      <c r="I6591" s="819">
        <f t="shared" si="210"/>
        <v>0</v>
      </c>
      <c r="J6591" s="819">
        <f t="shared" si="211"/>
        <v>2</v>
      </c>
      <c r="K6591" s="941"/>
    </row>
    <row r="6592" spans="1:11">
      <c r="A6592" s="15" t="s">
        <v>4862</v>
      </c>
      <c r="B6592" s="15" t="s">
        <v>2756</v>
      </c>
      <c r="C6592" s="768" t="s">
        <v>2753</v>
      </c>
      <c r="D6592" s="20" t="s">
        <v>16963</v>
      </c>
      <c r="E6592" s="826"/>
      <c r="F6592" s="800">
        <v>1</v>
      </c>
      <c r="G6592" s="819">
        <v>216</v>
      </c>
      <c r="H6592" s="774">
        <v>190</v>
      </c>
      <c r="I6592" s="819">
        <f t="shared" si="210"/>
        <v>216</v>
      </c>
      <c r="J6592" s="819">
        <f t="shared" si="211"/>
        <v>191</v>
      </c>
      <c r="K6592" s="941"/>
    </row>
    <row r="6593" spans="1:11" ht="25.5">
      <c r="A6593" s="15" t="s">
        <v>4862</v>
      </c>
      <c r="B6593" s="15" t="s">
        <v>2756</v>
      </c>
      <c r="C6593" s="768" t="s">
        <v>2754</v>
      </c>
      <c r="D6593" s="20" t="s">
        <v>16964</v>
      </c>
      <c r="E6593" s="826"/>
      <c r="F6593" s="800">
        <v>1</v>
      </c>
      <c r="G6593" s="819">
        <v>10</v>
      </c>
      <c r="H6593" s="774">
        <v>15</v>
      </c>
      <c r="I6593" s="819">
        <f t="shared" si="210"/>
        <v>10</v>
      </c>
      <c r="J6593" s="819">
        <f t="shared" si="211"/>
        <v>16</v>
      </c>
      <c r="K6593" s="941"/>
    </row>
    <row r="6594" spans="1:11">
      <c r="A6594" s="15" t="s">
        <v>4862</v>
      </c>
      <c r="B6594" s="15" t="s">
        <v>2756</v>
      </c>
      <c r="C6594" s="768" t="s">
        <v>2499</v>
      </c>
      <c r="D6594" s="20" t="s">
        <v>16828</v>
      </c>
      <c r="E6594" s="826">
        <v>49</v>
      </c>
      <c r="F6594" s="800">
        <v>15</v>
      </c>
      <c r="G6594" s="819">
        <v>821</v>
      </c>
      <c r="H6594" s="774">
        <v>1010</v>
      </c>
      <c r="I6594" s="819">
        <f t="shared" si="210"/>
        <v>870</v>
      </c>
      <c r="J6594" s="819">
        <f t="shared" si="211"/>
        <v>1025</v>
      </c>
      <c r="K6594" s="941"/>
    </row>
    <row r="6595" spans="1:11">
      <c r="A6595" s="15" t="s">
        <v>4862</v>
      </c>
      <c r="B6595" s="15" t="s">
        <v>2756</v>
      </c>
      <c r="C6595" s="768" t="s">
        <v>2755</v>
      </c>
      <c r="D6595" s="20" t="s">
        <v>3031</v>
      </c>
      <c r="E6595" s="826">
        <v>31</v>
      </c>
      <c r="F6595" s="800">
        <v>15</v>
      </c>
      <c r="G6595" s="819">
        <v>488</v>
      </c>
      <c r="H6595" s="774">
        <v>260</v>
      </c>
      <c r="I6595" s="819">
        <f t="shared" si="210"/>
        <v>519</v>
      </c>
      <c r="J6595" s="819">
        <f t="shared" si="211"/>
        <v>275</v>
      </c>
      <c r="K6595" s="941"/>
    </row>
    <row r="6596" spans="1:11" ht="38.25">
      <c r="A6596" s="15" t="s">
        <v>4862</v>
      </c>
      <c r="B6596" s="15" t="s">
        <v>2756</v>
      </c>
      <c r="C6596" s="768" t="s">
        <v>4784</v>
      </c>
      <c r="D6596" s="20" t="s">
        <v>4785</v>
      </c>
      <c r="E6596" s="826"/>
      <c r="F6596" s="800">
        <v>1</v>
      </c>
      <c r="G6596" s="819"/>
      <c r="H6596" s="774">
        <v>1</v>
      </c>
      <c r="I6596" s="819">
        <f t="shared" si="210"/>
        <v>0</v>
      </c>
      <c r="J6596" s="819">
        <f t="shared" si="211"/>
        <v>2</v>
      </c>
      <c r="K6596" s="941"/>
    </row>
    <row r="6597" spans="1:11">
      <c r="A6597" s="15" t="s">
        <v>4862</v>
      </c>
      <c r="B6597" s="15" t="s">
        <v>2756</v>
      </c>
      <c r="C6597" s="768" t="s">
        <v>4675</v>
      </c>
      <c r="D6597" s="20" t="s">
        <v>17294</v>
      </c>
      <c r="E6597" s="826"/>
      <c r="F6597" s="800">
        <v>1</v>
      </c>
      <c r="G6597" s="819">
        <v>4</v>
      </c>
      <c r="H6597" s="774">
        <v>10</v>
      </c>
      <c r="I6597" s="819">
        <f t="shared" si="210"/>
        <v>4</v>
      </c>
      <c r="J6597" s="819">
        <f t="shared" si="211"/>
        <v>11</v>
      </c>
      <c r="K6597" s="941"/>
    </row>
    <row r="6598" spans="1:11" ht="25.5">
      <c r="A6598" s="15" t="s">
        <v>4862</v>
      </c>
      <c r="B6598" s="15" t="s">
        <v>2756</v>
      </c>
      <c r="C6598" s="768" t="s">
        <v>3034</v>
      </c>
      <c r="D6598" s="20" t="s">
        <v>3035</v>
      </c>
      <c r="E6598" s="826"/>
      <c r="F6598" s="800">
        <v>1</v>
      </c>
      <c r="G6598" s="819">
        <v>21</v>
      </c>
      <c r="H6598" s="774">
        <v>30</v>
      </c>
      <c r="I6598" s="819">
        <f t="shared" si="210"/>
        <v>21</v>
      </c>
      <c r="J6598" s="819">
        <f t="shared" si="211"/>
        <v>31</v>
      </c>
      <c r="K6598" s="941"/>
    </row>
    <row r="6599" spans="1:11">
      <c r="A6599" s="15" t="s">
        <v>4862</v>
      </c>
      <c r="B6599" s="15" t="s">
        <v>2756</v>
      </c>
      <c r="C6599" s="768" t="s">
        <v>4327</v>
      </c>
      <c r="D6599" s="20" t="s">
        <v>4966</v>
      </c>
      <c r="E6599" s="826"/>
      <c r="F6599" s="800">
        <v>1</v>
      </c>
      <c r="G6599" s="819">
        <v>1451</v>
      </c>
      <c r="H6599" s="774">
        <v>1340</v>
      </c>
      <c r="I6599" s="819">
        <f t="shared" si="210"/>
        <v>1451</v>
      </c>
      <c r="J6599" s="819">
        <f t="shared" si="211"/>
        <v>1341</v>
      </c>
      <c r="K6599" s="941"/>
    </row>
    <row r="6600" spans="1:11" ht="25.5">
      <c r="A6600" s="15" t="s">
        <v>4862</v>
      </c>
      <c r="B6600" s="15" t="s">
        <v>2756</v>
      </c>
      <c r="C6600" s="768" t="s">
        <v>4678</v>
      </c>
      <c r="D6600" s="20" t="s">
        <v>4679</v>
      </c>
      <c r="E6600" s="826"/>
      <c r="F6600" s="800">
        <v>1</v>
      </c>
      <c r="G6600" s="819">
        <v>66</v>
      </c>
      <c r="H6600" s="774">
        <v>60</v>
      </c>
      <c r="I6600" s="819">
        <f t="shared" si="210"/>
        <v>66</v>
      </c>
      <c r="J6600" s="819">
        <f t="shared" si="211"/>
        <v>61</v>
      </c>
      <c r="K6600" s="941"/>
    </row>
    <row r="6601" spans="1:11" ht="25.5">
      <c r="A6601" s="15" t="s">
        <v>4862</v>
      </c>
      <c r="B6601" s="15" t="s">
        <v>2756</v>
      </c>
      <c r="C6601" s="768" t="s">
        <v>4058</v>
      </c>
      <c r="D6601" s="20" t="s">
        <v>17219</v>
      </c>
      <c r="E6601" s="826"/>
      <c r="F6601" s="800">
        <v>1</v>
      </c>
      <c r="G6601" s="819"/>
      <c r="H6601" s="774">
        <v>1</v>
      </c>
      <c r="I6601" s="819">
        <f t="shared" si="210"/>
        <v>0</v>
      </c>
      <c r="J6601" s="819">
        <f t="shared" si="211"/>
        <v>2</v>
      </c>
      <c r="K6601" s="941"/>
    </row>
    <row r="6602" spans="1:11" ht="38.25">
      <c r="A6602" s="15" t="s">
        <v>4862</v>
      </c>
      <c r="B6602" s="15" t="s">
        <v>2756</v>
      </c>
      <c r="C6602" s="768" t="s">
        <v>4067</v>
      </c>
      <c r="D6602" s="20" t="s">
        <v>4967</v>
      </c>
      <c r="E6602" s="826"/>
      <c r="F6602" s="800">
        <v>1</v>
      </c>
      <c r="G6602" s="819"/>
      <c r="H6602" s="774">
        <v>1</v>
      </c>
      <c r="I6602" s="819">
        <f t="shared" si="210"/>
        <v>0</v>
      </c>
      <c r="J6602" s="819">
        <f t="shared" si="211"/>
        <v>2</v>
      </c>
      <c r="K6602" s="941"/>
    </row>
    <row r="6603" spans="1:11">
      <c r="A6603" s="15" t="s">
        <v>4862</v>
      </c>
      <c r="B6603" s="15" t="s">
        <v>2756</v>
      </c>
      <c r="C6603" s="768" t="s">
        <v>4968</v>
      </c>
      <c r="D6603" s="20" t="s">
        <v>16621</v>
      </c>
      <c r="E6603" s="826"/>
      <c r="F6603" s="800">
        <v>1</v>
      </c>
      <c r="G6603" s="819"/>
      <c r="H6603" s="774">
        <v>1</v>
      </c>
      <c r="I6603" s="819">
        <f t="shared" si="210"/>
        <v>0</v>
      </c>
      <c r="J6603" s="819">
        <f t="shared" si="211"/>
        <v>2</v>
      </c>
      <c r="K6603" s="941"/>
    </row>
    <row r="6604" spans="1:11">
      <c r="A6604" s="15" t="s">
        <v>4862</v>
      </c>
      <c r="B6604" s="15" t="s">
        <v>2756</v>
      </c>
      <c r="C6604" s="768" t="s">
        <v>3170</v>
      </c>
      <c r="D6604" s="17" t="s">
        <v>15640</v>
      </c>
      <c r="E6604" s="826"/>
      <c r="F6604" s="800">
        <v>1</v>
      </c>
      <c r="G6604" s="819"/>
      <c r="H6604" s="774">
        <v>1</v>
      </c>
      <c r="I6604" s="819">
        <f t="shared" si="210"/>
        <v>0</v>
      </c>
      <c r="J6604" s="819">
        <f t="shared" si="211"/>
        <v>2</v>
      </c>
      <c r="K6604" s="941"/>
    </row>
    <row r="6605" spans="1:11" ht="25.5">
      <c r="A6605" s="15" t="s">
        <v>4862</v>
      </c>
      <c r="B6605" s="15" t="s">
        <v>2756</v>
      </c>
      <c r="C6605" s="768" t="s">
        <v>4969</v>
      </c>
      <c r="D6605" s="20" t="s">
        <v>4970</v>
      </c>
      <c r="E6605" s="826"/>
      <c r="F6605" s="800">
        <v>1</v>
      </c>
      <c r="G6605" s="819"/>
      <c r="H6605" s="774">
        <v>1</v>
      </c>
      <c r="I6605" s="819">
        <f t="shared" si="210"/>
        <v>0</v>
      </c>
      <c r="J6605" s="819">
        <f t="shared" si="211"/>
        <v>2</v>
      </c>
      <c r="K6605" s="941"/>
    </row>
    <row r="6606" spans="1:11" ht="25.5">
      <c r="A6606" s="15" t="s">
        <v>4862</v>
      </c>
      <c r="B6606" s="15" t="s">
        <v>4862</v>
      </c>
      <c r="C6606" s="768" t="s">
        <v>4729</v>
      </c>
      <c r="D6606" s="20" t="s">
        <v>17331</v>
      </c>
      <c r="E6606" s="826">
        <v>4</v>
      </c>
      <c r="F6606" s="800">
        <v>5</v>
      </c>
      <c r="G6606" s="819">
        <v>7198</v>
      </c>
      <c r="H6606" s="774">
        <v>6700</v>
      </c>
      <c r="I6606" s="819">
        <f t="shared" si="210"/>
        <v>7202</v>
      </c>
      <c r="J6606" s="819">
        <f t="shared" si="211"/>
        <v>6705</v>
      </c>
      <c r="K6606" s="941"/>
    </row>
    <row r="6607" spans="1:11" ht="25.5">
      <c r="A6607" s="15" t="s">
        <v>4862</v>
      </c>
      <c r="B6607" s="15" t="s">
        <v>4862</v>
      </c>
      <c r="C6607" s="768" t="s">
        <v>4914</v>
      </c>
      <c r="D6607" s="20" t="s">
        <v>4915</v>
      </c>
      <c r="E6607" s="826"/>
      <c r="F6607" s="800">
        <v>1</v>
      </c>
      <c r="G6607" s="819">
        <v>581</v>
      </c>
      <c r="H6607" s="774">
        <v>70</v>
      </c>
      <c r="I6607" s="819">
        <f t="shared" si="210"/>
        <v>581</v>
      </c>
      <c r="J6607" s="819">
        <f t="shared" si="211"/>
        <v>71</v>
      </c>
      <c r="K6607" s="941"/>
    </row>
    <row r="6608" spans="1:11">
      <c r="A6608" s="15" t="s">
        <v>4862</v>
      </c>
      <c r="B6608" s="15" t="s">
        <v>4862</v>
      </c>
      <c r="C6608" s="768" t="s">
        <v>4971</v>
      </c>
      <c r="D6608" s="20" t="s">
        <v>4972</v>
      </c>
      <c r="E6608" s="826"/>
      <c r="F6608" s="800">
        <v>1</v>
      </c>
      <c r="G6608" s="819"/>
      <c r="H6608" s="774">
        <v>5</v>
      </c>
      <c r="I6608" s="819">
        <f t="shared" si="210"/>
        <v>0</v>
      </c>
      <c r="J6608" s="819">
        <f t="shared" si="211"/>
        <v>6</v>
      </c>
      <c r="K6608" s="941"/>
    </row>
    <row r="6609" spans="1:11" ht="38.25">
      <c r="A6609" s="15" t="s">
        <v>4862</v>
      </c>
      <c r="B6609" s="15" t="s">
        <v>4862</v>
      </c>
      <c r="C6609" s="768" t="s">
        <v>4973</v>
      </c>
      <c r="D6609" s="20" t="s">
        <v>4974</v>
      </c>
      <c r="E6609" s="826"/>
      <c r="F6609" s="800">
        <v>1</v>
      </c>
      <c r="G6609" s="819">
        <v>10</v>
      </c>
      <c r="H6609" s="774">
        <v>1</v>
      </c>
      <c r="I6609" s="819">
        <f t="shared" ref="I6609:I6670" si="212">E6609+G6609</f>
        <v>10</v>
      </c>
      <c r="J6609" s="819">
        <f t="shared" ref="J6609:J6670" si="213">F6609+H6609</f>
        <v>2</v>
      </c>
      <c r="K6609" s="941"/>
    </row>
    <row r="6610" spans="1:11" ht="25.5">
      <c r="A6610" s="15" t="s">
        <v>4862</v>
      </c>
      <c r="B6610" s="15" t="s">
        <v>4862</v>
      </c>
      <c r="C6610" s="768" t="s">
        <v>4975</v>
      </c>
      <c r="D6610" s="20" t="s">
        <v>4976</v>
      </c>
      <c r="E6610" s="826"/>
      <c r="F6610" s="800">
        <v>1</v>
      </c>
      <c r="G6610" s="819"/>
      <c r="H6610" s="774">
        <v>1</v>
      </c>
      <c r="I6610" s="819">
        <f t="shared" si="212"/>
        <v>0</v>
      </c>
      <c r="J6610" s="819">
        <f t="shared" si="213"/>
        <v>2</v>
      </c>
      <c r="K6610" s="941"/>
    </row>
    <row r="6611" spans="1:11">
      <c r="A6611" s="15" t="s">
        <v>4862</v>
      </c>
      <c r="B6611" s="15" t="s">
        <v>4862</v>
      </c>
      <c r="C6611" s="768" t="s">
        <v>4977</v>
      </c>
      <c r="D6611" s="20" t="s">
        <v>4978</v>
      </c>
      <c r="E6611" s="826"/>
      <c r="F6611" s="800">
        <v>1</v>
      </c>
      <c r="G6611" s="819"/>
      <c r="H6611" s="774">
        <v>1</v>
      </c>
      <c r="I6611" s="819">
        <f t="shared" si="212"/>
        <v>0</v>
      </c>
      <c r="J6611" s="819">
        <f t="shared" si="213"/>
        <v>2</v>
      </c>
      <c r="K6611" s="941"/>
    </row>
    <row r="6612" spans="1:11" ht="38.25">
      <c r="A6612" s="15" t="s">
        <v>4862</v>
      </c>
      <c r="B6612" s="15" t="s">
        <v>4862</v>
      </c>
      <c r="C6612" s="768" t="s">
        <v>4979</v>
      </c>
      <c r="D6612" s="20" t="s">
        <v>4980</v>
      </c>
      <c r="E6612" s="826"/>
      <c r="F6612" s="800">
        <v>1</v>
      </c>
      <c r="G6612" s="819"/>
      <c r="H6612" s="774">
        <v>1</v>
      </c>
      <c r="I6612" s="819">
        <f t="shared" si="212"/>
        <v>0</v>
      </c>
      <c r="J6612" s="819">
        <f t="shared" si="213"/>
        <v>2</v>
      </c>
      <c r="K6612" s="941"/>
    </row>
    <row r="6613" spans="1:11" ht="25.5">
      <c r="A6613" s="15" t="s">
        <v>4862</v>
      </c>
      <c r="B6613" s="15" t="s">
        <v>4862</v>
      </c>
      <c r="C6613" s="768" t="s">
        <v>4981</v>
      </c>
      <c r="D6613" s="20" t="s">
        <v>4982</v>
      </c>
      <c r="E6613" s="826"/>
      <c r="F6613" s="800">
        <v>1</v>
      </c>
      <c r="G6613" s="819"/>
      <c r="H6613" s="774">
        <v>1</v>
      </c>
      <c r="I6613" s="819">
        <f t="shared" si="212"/>
        <v>0</v>
      </c>
      <c r="J6613" s="819">
        <f t="shared" si="213"/>
        <v>2</v>
      </c>
      <c r="K6613" s="941"/>
    </row>
    <row r="6614" spans="1:11">
      <c r="A6614" s="15" t="s">
        <v>4862</v>
      </c>
      <c r="B6614" s="15" t="s">
        <v>4862</v>
      </c>
      <c r="C6614" s="768" t="s">
        <v>4983</v>
      </c>
      <c r="D6614" s="20" t="s">
        <v>4984</v>
      </c>
      <c r="E6614" s="826"/>
      <c r="F6614" s="800">
        <v>1</v>
      </c>
      <c r="G6614" s="819"/>
      <c r="H6614" s="774">
        <v>1</v>
      </c>
      <c r="I6614" s="819">
        <f t="shared" si="212"/>
        <v>0</v>
      </c>
      <c r="J6614" s="819">
        <f t="shared" si="213"/>
        <v>2</v>
      </c>
      <c r="K6614" s="941"/>
    </row>
    <row r="6615" spans="1:11" ht="38.25">
      <c r="A6615" s="15" t="s">
        <v>4862</v>
      </c>
      <c r="B6615" s="15" t="s">
        <v>4862</v>
      </c>
      <c r="C6615" s="768" t="s">
        <v>4985</v>
      </c>
      <c r="D6615" s="20" t="s">
        <v>4986</v>
      </c>
      <c r="E6615" s="826"/>
      <c r="F6615" s="800">
        <v>1</v>
      </c>
      <c r="G6615" s="819"/>
      <c r="H6615" s="774">
        <v>1</v>
      </c>
      <c r="I6615" s="819">
        <f t="shared" si="212"/>
        <v>0</v>
      </c>
      <c r="J6615" s="819">
        <f t="shared" si="213"/>
        <v>2</v>
      </c>
      <c r="K6615" s="941"/>
    </row>
    <row r="6616" spans="1:11" ht="25.5">
      <c r="A6616" s="15" t="s">
        <v>4862</v>
      </c>
      <c r="B6616" s="15" t="s">
        <v>4862</v>
      </c>
      <c r="C6616" s="768" t="s">
        <v>4987</v>
      </c>
      <c r="D6616" s="20" t="s">
        <v>17370</v>
      </c>
      <c r="E6616" s="826"/>
      <c r="F6616" s="800">
        <v>1</v>
      </c>
      <c r="G6616" s="819">
        <v>601</v>
      </c>
      <c r="H6616" s="774">
        <v>800</v>
      </c>
      <c r="I6616" s="819">
        <f t="shared" si="212"/>
        <v>601</v>
      </c>
      <c r="J6616" s="819">
        <f t="shared" si="213"/>
        <v>801</v>
      </c>
      <c r="K6616" s="941"/>
    </row>
    <row r="6617" spans="1:11">
      <c r="A6617" s="15" t="s">
        <v>4862</v>
      </c>
      <c r="B6617" s="15" t="s">
        <v>4862</v>
      </c>
      <c r="C6617" s="768" t="s">
        <v>4988</v>
      </c>
      <c r="D6617" s="20" t="s">
        <v>4989</v>
      </c>
      <c r="E6617" s="826"/>
      <c r="F6617" s="800">
        <v>1</v>
      </c>
      <c r="G6617" s="819"/>
      <c r="H6617" s="774">
        <v>1</v>
      </c>
      <c r="I6617" s="819">
        <f t="shared" si="212"/>
        <v>0</v>
      </c>
      <c r="J6617" s="819">
        <f t="shared" si="213"/>
        <v>2</v>
      </c>
      <c r="K6617" s="941"/>
    </row>
    <row r="6618" spans="1:11">
      <c r="A6618" s="15" t="s">
        <v>4862</v>
      </c>
      <c r="B6618" s="15" t="s">
        <v>4862</v>
      </c>
      <c r="C6618" s="768" t="s">
        <v>4990</v>
      </c>
      <c r="D6618" s="20" t="s">
        <v>4991</v>
      </c>
      <c r="E6618" s="826"/>
      <c r="F6618" s="800">
        <v>1</v>
      </c>
      <c r="G6618" s="819"/>
      <c r="H6618" s="774">
        <v>1</v>
      </c>
      <c r="I6618" s="819">
        <f t="shared" si="212"/>
        <v>0</v>
      </c>
      <c r="J6618" s="819">
        <f t="shared" si="213"/>
        <v>2</v>
      </c>
      <c r="K6618" s="941"/>
    </row>
    <row r="6619" spans="1:11" ht="25.5">
      <c r="A6619" s="15" t="s">
        <v>4862</v>
      </c>
      <c r="B6619" s="15" t="s">
        <v>4862</v>
      </c>
      <c r="C6619" s="768" t="s">
        <v>4992</v>
      </c>
      <c r="D6619" s="20" t="s">
        <v>17371</v>
      </c>
      <c r="E6619" s="826">
        <v>1</v>
      </c>
      <c r="F6619" s="800">
        <v>5</v>
      </c>
      <c r="G6619" s="819">
        <v>2860</v>
      </c>
      <c r="H6619" s="774">
        <v>2750</v>
      </c>
      <c r="I6619" s="819">
        <f t="shared" si="212"/>
        <v>2861</v>
      </c>
      <c r="J6619" s="819">
        <f t="shared" si="213"/>
        <v>2755</v>
      </c>
      <c r="K6619" s="941"/>
    </row>
    <row r="6620" spans="1:11">
      <c r="A6620" s="15" t="s">
        <v>4862</v>
      </c>
      <c r="B6620" s="15" t="s">
        <v>4862</v>
      </c>
      <c r="C6620" s="768" t="s">
        <v>4993</v>
      </c>
      <c r="D6620" s="20" t="s">
        <v>4994</v>
      </c>
      <c r="E6620" s="826"/>
      <c r="F6620" s="800">
        <v>1</v>
      </c>
      <c r="G6620" s="819">
        <v>1</v>
      </c>
      <c r="H6620" s="774">
        <v>1</v>
      </c>
      <c r="I6620" s="819">
        <f t="shared" si="212"/>
        <v>1</v>
      </c>
      <c r="J6620" s="819">
        <f t="shared" si="213"/>
        <v>2</v>
      </c>
      <c r="K6620" s="941"/>
    </row>
    <row r="6621" spans="1:11">
      <c r="A6621" s="15" t="s">
        <v>4862</v>
      </c>
      <c r="B6621" s="15" t="s">
        <v>4862</v>
      </c>
      <c r="C6621" s="768" t="s">
        <v>4995</v>
      </c>
      <c r="D6621" s="20" t="s">
        <v>4996</v>
      </c>
      <c r="E6621" s="826"/>
      <c r="F6621" s="800">
        <v>1</v>
      </c>
      <c r="G6621" s="819"/>
      <c r="H6621" s="774">
        <v>1</v>
      </c>
      <c r="I6621" s="819">
        <f t="shared" si="212"/>
        <v>0</v>
      </c>
      <c r="J6621" s="819">
        <f t="shared" si="213"/>
        <v>2</v>
      </c>
      <c r="K6621" s="941"/>
    </row>
    <row r="6622" spans="1:11">
      <c r="A6622" s="15" t="s">
        <v>4862</v>
      </c>
      <c r="B6622" s="15" t="s">
        <v>4862</v>
      </c>
      <c r="C6622" s="768" t="s">
        <v>4997</v>
      </c>
      <c r="D6622" s="20" t="s">
        <v>4998</v>
      </c>
      <c r="E6622" s="826"/>
      <c r="F6622" s="800">
        <v>1</v>
      </c>
      <c r="G6622" s="819"/>
      <c r="H6622" s="774">
        <v>1</v>
      </c>
      <c r="I6622" s="819">
        <f t="shared" si="212"/>
        <v>0</v>
      </c>
      <c r="J6622" s="819">
        <f t="shared" si="213"/>
        <v>2</v>
      </c>
      <c r="K6622" s="941"/>
    </row>
    <row r="6623" spans="1:11" ht="25.5">
      <c r="A6623" s="15" t="s">
        <v>4862</v>
      </c>
      <c r="B6623" s="15" t="s">
        <v>4862</v>
      </c>
      <c r="C6623" s="768" t="s">
        <v>4999</v>
      </c>
      <c r="D6623" s="20" t="s">
        <v>5000</v>
      </c>
      <c r="E6623" s="826"/>
      <c r="F6623" s="800">
        <v>1</v>
      </c>
      <c r="G6623" s="819"/>
      <c r="H6623" s="774">
        <v>1</v>
      </c>
      <c r="I6623" s="819">
        <f t="shared" si="212"/>
        <v>0</v>
      </c>
      <c r="J6623" s="819">
        <f t="shared" si="213"/>
        <v>2</v>
      </c>
      <c r="K6623" s="941"/>
    </row>
    <row r="6624" spans="1:11" ht="25.5">
      <c r="A6624" s="15" t="s">
        <v>4862</v>
      </c>
      <c r="B6624" s="15" t="s">
        <v>4862</v>
      </c>
      <c r="C6624" s="768" t="s">
        <v>5001</v>
      </c>
      <c r="D6624" s="20" t="s">
        <v>5002</v>
      </c>
      <c r="E6624" s="826"/>
      <c r="F6624" s="800">
        <v>1</v>
      </c>
      <c r="G6624" s="819">
        <v>3</v>
      </c>
      <c r="H6624" s="774">
        <v>5</v>
      </c>
      <c r="I6624" s="819">
        <f t="shared" si="212"/>
        <v>3</v>
      </c>
      <c r="J6624" s="819">
        <f t="shared" si="213"/>
        <v>6</v>
      </c>
      <c r="K6624" s="941"/>
    </row>
    <row r="6625" spans="1:11" ht="25.5">
      <c r="A6625" s="15" t="s">
        <v>4862</v>
      </c>
      <c r="B6625" s="15" t="s">
        <v>4862</v>
      </c>
      <c r="C6625" s="768" t="s">
        <v>5003</v>
      </c>
      <c r="D6625" s="20" t="s">
        <v>5004</v>
      </c>
      <c r="E6625" s="826"/>
      <c r="F6625" s="800">
        <v>1</v>
      </c>
      <c r="G6625" s="819"/>
      <c r="H6625" s="774">
        <v>1</v>
      </c>
      <c r="I6625" s="819">
        <f t="shared" si="212"/>
        <v>0</v>
      </c>
      <c r="J6625" s="819">
        <f t="shared" si="213"/>
        <v>2</v>
      </c>
      <c r="K6625" s="941"/>
    </row>
    <row r="6626" spans="1:11" ht="25.5">
      <c r="A6626" s="15" t="s">
        <v>4862</v>
      </c>
      <c r="B6626" s="15" t="s">
        <v>4862</v>
      </c>
      <c r="C6626" s="768" t="s">
        <v>5005</v>
      </c>
      <c r="D6626" s="20" t="s">
        <v>5006</v>
      </c>
      <c r="E6626" s="826"/>
      <c r="F6626" s="800">
        <v>1</v>
      </c>
      <c r="G6626" s="819">
        <v>12</v>
      </c>
      <c r="H6626" s="774">
        <v>10</v>
      </c>
      <c r="I6626" s="819">
        <f t="shared" si="212"/>
        <v>12</v>
      </c>
      <c r="J6626" s="819">
        <f t="shared" si="213"/>
        <v>11</v>
      </c>
      <c r="K6626" s="941"/>
    </row>
    <row r="6627" spans="1:11" ht="25.5">
      <c r="A6627" s="15" t="s">
        <v>4862</v>
      </c>
      <c r="B6627" s="15" t="s">
        <v>4862</v>
      </c>
      <c r="C6627" s="768" t="s">
        <v>5007</v>
      </c>
      <c r="D6627" s="20" t="s">
        <v>5008</v>
      </c>
      <c r="E6627" s="826"/>
      <c r="F6627" s="800">
        <v>1</v>
      </c>
      <c r="G6627" s="819">
        <v>17</v>
      </c>
      <c r="H6627" s="774">
        <v>5</v>
      </c>
      <c r="I6627" s="819">
        <f t="shared" si="212"/>
        <v>17</v>
      </c>
      <c r="J6627" s="819">
        <f t="shared" si="213"/>
        <v>6</v>
      </c>
      <c r="K6627" s="941"/>
    </row>
    <row r="6628" spans="1:11" ht="25.5">
      <c r="A6628" s="15" t="s">
        <v>4862</v>
      </c>
      <c r="B6628" s="15" t="s">
        <v>4862</v>
      </c>
      <c r="C6628" s="768" t="s">
        <v>5009</v>
      </c>
      <c r="D6628" s="20" t="s">
        <v>5010</v>
      </c>
      <c r="E6628" s="826"/>
      <c r="F6628" s="800">
        <v>1</v>
      </c>
      <c r="G6628" s="819"/>
      <c r="H6628" s="774">
        <v>1</v>
      </c>
      <c r="I6628" s="819">
        <f t="shared" si="212"/>
        <v>0</v>
      </c>
      <c r="J6628" s="819">
        <f t="shared" si="213"/>
        <v>2</v>
      </c>
      <c r="K6628" s="941"/>
    </row>
    <row r="6629" spans="1:11" ht="25.5">
      <c r="A6629" s="15" t="s">
        <v>4862</v>
      </c>
      <c r="B6629" s="15" t="s">
        <v>4862</v>
      </c>
      <c r="C6629" s="768" t="s">
        <v>5011</v>
      </c>
      <c r="D6629" s="20" t="s">
        <v>5012</v>
      </c>
      <c r="E6629" s="826"/>
      <c r="F6629" s="800">
        <v>1</v>
      </c>
      <c r="G6629" s="819"/>
      <c r="H6629" s="774">
        <v>1</v>
      </c>
      <c r="I6629" s="819">
        <f t="shared" si="212"/>
        <v>0</v>
      </c>
      <c r="J6629" s="819">
        <f t="shared" si="213"/>
        <v>2</v>
      </c>
      <c r="K6629" s="941"/>
    </row>
    <row r="6630" spans="1:11" ht="25.5">
      <c r="A6630" s="15" t="s">
        <v>4862</v>
      </c>
      <c r="B6630" s="15" t="s">
        <v>4862</v>
      </c>
      <c r="C6630" s="768" t="s">
        <v>5013</v>
      </c>
      <c r="D6630" s="20" t="s">
        <v>5014</v>
      </c>
      <c r="E6630" s="826"/>
      <c r="F6630" s="800">
        <v>1</v>
      </c>
      <c r="G6630" s="819"/>
      <c r="H6630" s="774">
        <v>1</v>
      </c>
      <c r="I6630" s="819">
        <f t="shared" si="212"/>
        <v>0</v>
      </c>
      <c r="J6630" s="819">
        <f t="shared" si="213"/>
        <v>2</v>
      </c>
      <c r="K6630" s="941"/>
    </row>
    <row r="6631" spans="1:11" ht="25.5">
      <c r="A6631" s="15" t="s">
        <v>4862</v>
      </c>
      <c r="B6631" s="15" t="s">
        <v>4862</v>
      </c>
      <c r="C6631" s="768" t="s">
        <v>5015</v>
      </c>
      <c r="D6631" s="20" t="s">
        <v>5016</v>
      </c>
      <c r="E6631" s="826"/>
      <c r="F6631" s="800">
        <v>1</v>
      </c>
      <c r="G6631" s="819"/>
      <c r="H6631" s="774">
        <v>1</v>
      </c>
      <c r="I6631" s="819">
        <f t="shared" si="212"/>
        <v>0</v>
      </c>
      <c r="J6631" s="819">
        <f t="shared" si="213"/>
        <v>2</v>
      </c>
      <c r="K6631" s="941"/>
    </row>
    <row r="6632" spans="1:11" ht="25.5">
      <c r="A6632" s="15" t="s">
        <v>4862</v>
      </c>
      <c r="B6632" s="15" t="s">
        <v>4862</v>
      </c>
      <c r="C6632" s="768" t="s">
        <v>5017</v>
      </c>
      <c r="D6632" s="20" t="s">
        <v>5018</v>
      </c>
      <c r="E6632" s="826"/>
      <c r="F6632" s="800">
        <v>1</v>
      </c>
      <c r="G6632" s="819">
        <v>1</v>
      </c>
      <c r="H6632" s="774">
        <v>5</v>
      </c>
      <c r="I6632" s="819">
        <f t="shared" si="212"/>
        <v>1</v>
      </c>
      <c r="J6632" s="819">
        <f t="shared" si="213"/>
        <v>6</v>
      </c>
      <c r="K6632" s="941"/>
    </row>
    <row r="6633" spans="1:11" ht="25.5">
      <c r="A6633" s="15" t="s">
        <v>4862</v>
      </c>
      <c r="B6633" s="15" t="s">
        <v>4862</v>
      </c>
      <c r="C6633" s="768" t="s">
        <v>5019</v>
      </c>
      <c r="D6633" s="20" t="s">
        <v>5020</v>
      </c>
      <c r="E6633" s="826"/>
      <c r="F6633" s="800">
        <v>1</v>
      </c>
      <c r="G6633" s="819">
        <v>2</v>
      </c>
      <c r="H6633" s="774">
        <v>5</v>
      </c>
      <c r="I6633" s="819">
        <f t="shared" si="212"/>
        <v>2</v>
      </c>
      <c r="J6633" s="819">
        <f t="shared" si="213"/>
        <v>6</v>
      </c>
      <c r="K6633" s="941"/>
    </row>
    <row r="6634" spans="1:11" ht="25.5">
      <c r="A6634" s="15" t="s">
        <v>4862</v>
      </c>
      <c r="B6634" s="15" t="s">
        <v>4862</v>
      </c>
      <c r="C6634" s="768" t="s">
        <v>5021</v>
      </c>
      <c r="D6634" s="20" t="s">
        <v>5022</v>
      </c>
      <c r="E6634" s="826"/>
      <c r="F6634" s="800">
        <v>1</v>
      </c>
      <c r="G6634" s="819">
        <v>2</v>
      </c>
      <c r="H6634" s="774">
        <v>5</v>
      </c>
      <c r="I6634" s="819">
        <f t="shared" si="212"/>
        <v>2</v>
      </c>
      <c r="J6634" s="819">
        <f t="shared" si="213"/>
        <v>6</v>
      </c>
      <c r="K6634" s="941"/>
    </row>
    <row r="6635" spans="1:11" ht="25.5">
      <c r="A6635" s="15" t="s">
        <v>4862</v>
      </c>
      <c r="B6635" s="15" t="s">
        <v>4862</v>
      </c>
      <c r="C6635" s="768" t="s">
        <v>5023</v>
      </c>
      <c r="D6635" s="20" t="s">
        <v>5024</v>
      </c>
      <c r="E6635" s="826"/>
      <c r="F6635" s="800">
        <v>1</v>
      </c>
      <c r="G6635" s="819"/>
      <c r="H6635" s="774">
        <v>1</v>
      </c>
      <c r="I6635" s="819">
        <f t="shared" si="212"/>
        <v>0</v>
      </c>
      <c r="J6635" s="819">
        <f t="shared" si="213"/>
        <v>2</v>
      </c>
      <c r="K6635" s="941"/>
    </row>
    <row r="6636" spans="1:11" ht="25.5">
      <c r="A6636" s="15" t="s">
        <v>4862</v>
      </c>
      <c r="B6636" s="15" t="s">
        <v>4862</v>
      </c>
      <c r="C6636" s="768" t="s">
        <v>5025</v>
      </c>
      <c r="D6636" s="20" t="s">
        <v>5026</v>
      </c>
      <c r="E6636" s="826"/>
      <c r="F6636" s="800">
        <v>1</v>
      </c>
      <c r="G6636" s="819">
        <v>1</v>
      </c>
      <c r="H6636" s="774">
        <v>1</v>
      </c>
      <c r="I6636" s="819">
        <f t="shared" si="212"/>
        <v>1</v>
      </c>
      <c r="J6636" s="819">
        <f t="shared" si="213"/>
        <v>2</v>
      </c>
      <c r="K6636" s="941"/>
    </row>
    <row r="6637" spans="1:11" ht="25.5">
      <c r="A6637" s="15" t="s">
        <v>4862</v>
      </c>
      <c r="B6637" s="15" t="s">
        <v>4862</v>
      </c>
      <c r="C6637" s="768" t="s">
        <v>5027</v>
      </c>
      <c r="D6637" s="20" t="s">
        <v>5028</v>
      </c>
      <c r="E6637" s="826"/>
      <c r="F6637" s="800">
        <v>1</v>
      </c>
      <c r="G6637" s="819"/>
      <c r="H6637" s="774">
        <v>1</v>
      </c>
      <c r="I6637" s="819">
        <f t="shared" si="212"/>
        <v>0</v>
      </c>
      <c r="J6637" s="819">
        <f t="shared" si="213"/>
        <v>2</v>
      </c>
      <c r="K6637" s="941"/>
    </row>
    <row r="6638" spans="1:11" ht="25.5">
      <c r="A6638" s="15" t="s">
        <v>4862</v>
      </c>
      <c r="B6638" s="15" t="s">
        <v>4862</v>
      </c>
      <c r="C6638" s="768" t="s">
        <v>5029</v>
      </c>
      <c r="D6638" s="20" t="s">
        <v>5030</v>
      </c>
      <c r="E6638" s="826"/>
      <c r="F6638" s="800">
        <v>1</v>
      </c>
      <c r="G6638" s="819"/>
      <c r="H6638" s="774">
        <v>1</v>
      </c>
      <c r="I6638" s="819">
        <f t="shared" si="212"/>
        <v>0</v>
      </c>
      <c r="J6638" s="819">
        <f t="shared" si="213"/>
        <v>2</v>
      </c>
      <c r="K6638" s="941"/>
    </row>
    <row r="6639" spans="1:11" ht="25.5">
      <c r="A6639" s="15" t="s">
        <v>4862</v>
      </c>
      <c r="B6639" s="15" t="s">
        <v>4862</v>
      </c>
      <c r="C6639" s="768" t="s">
        <v>5031</v>
      </c>
      <c r="D6639" s="20" t="s">
        <v>5032</v>
      </c>
      <c r="E6639" s="826"/>
      <c r="F6639" s="800">
        <v>1</v>
      </c>
      <c r="G6639" s="819"/>
      <c r="H6639" s="774">
        <v>1</v>
      </c>
      <c r="I6639" s="819">
        <f t="shared" si="212"/>
        <v>0</v>
      </c>
      <c r="J6639" s="819">
        <f t="shared" si="213"/>
        <v>2</v>
      </c>
      <c r="K6639" s="941"/>
    </row>
    <row r="6640" spans="1:11" ht="25.5">
      <c r="A6640" s="15" t="s">
        <v>4862</v>
      </c>
      <c r="B6640" s="15" t="s">
        <v>4862</v>
      </c>
      <c r="C6640" s="768" t="s">
        <v>5033</v>
      </c>
      <c r="D6640" s="20" t="s">
        <v>5034</v>
      </c>
      <c r="E6640" s="826"/>
      <c r="F6640" s="800">
        <v>1</v>
      </c>
      <c r="G6640" s="819"/>
      <c r="H6640" s="774">
        <v>1</v>
      </c>
      <c r="I6640" s="819">
        <f t="shared" si="212"/>
        <v>0</v>
      </c>
      <c r="J6640" s="819">
        <f t="shared" si="213"/>
        <v>2</v>
      </c>
      <c r="K6640" s="941"/>
    </row>
    <row r="6641" spans="1:11" ht="38.25">
      <c r="A6641" s="15" t="s">
        <v>4862</v>
      </c>
      <c r="B6641" s="15" t="s">
        <v>4862</v>
      </c>
      <c r="C6641" s="768" t="s">
        <v>5035</v>
      </c>
      <c r="D6641" s="20" t="s">
        <v>5036</v>
      </c>
      <c r="E6641" s="826"/>
      <c r="F6641" s="800">
        <v>1</v>
      </c>
      <c r="G6641" s="819">
        <v>1</v>
      </c>
      <c r="H6641" s="774">
        <v>5</v>
      </c>
      <c r="I6641" s="819">
        <f t="shared" si="212"/>
        <v>1</v>
      </c>
      <c r="J6641" s="819">
        <f t="shared" si="213"/>
        <v>6</v>
      </c>
      <c r="K6641" s="941"/>
    </row>
    <row r="6642" spans="1:11" ht="38.25">
      <c r="A6642" s="15" t="s">
        <v>4862</v>
      </c>
      <c r="B6642" s="15" t="s">
        <v>4862</v>
      </c>
      <c r="C6642" s="768" t="s">
        <v>5037</v>
      </c>
      <c r="D6642" s="20" t="s">
        <v>5038</v>
      </c>
      <c r="E6642" s="826"/>
      <c r="F6642" s="800">
        <v>1</v>
      </c>
      <c r="G6642" s="819"/>
      <c r="H6642" s="774">
        <v>1</v>
      </c>
      <c r="I6642" s="819">
        <f t="shared" si="212"/>
        <v>0</v>
      </c>
      <c r="J6642" s="819">
        <f t="shared" si="213"/>
        <v>2</v>
      </c>
      <c r="K6642" s="941"/>
    </row>
    <row r="6643" spans="1:11" ht="38.25">
      <c r="A6643" s="15" t="s">
        <v>4862</v>
      </c>
      <c r="B6643" s="15" t="s">
        <v>4862</v>
      </c>
      <c r="C6643" s="768" t="s">
        <v>5039</v>
      </c>
      <c r="D6643" s="20" t="s">
        <v>5040</v>
      </c>
      <c r="E6643" s="826"/>
      <c r="F6643" s="800">
        <v>1</v>
      </c>
      <c r="G6643" s="819"/>
      <c r="H6643" s="774">
        <v>1</v>
      </c>
      <c r="I6643" s="819">
        <f t="shared" si="212"/>
        <v>0</v>
      </c>
      <c r="J6643" s="819">
        <f t="shared" si="213"/>
        <v>2</v>
      </c>
      <c r="K6643" s="941"/>
    </row>
    <row r="6644" spans="1:11" ht="38.25">
      <c r="A6644" s="15" t="s">
        <v>4862</v>
      </c>
      <c r="B6644" s="15" t="s">
        <v>4862</v>
      </c>
      <c r="C6644" s="768" t="s">
        <v>5041</v>
      </c>
      <c r="D6644" s="20" t="s">
        <v>5042</v>
      </c>
      <c r="E6644" s="826"/>
      <c r="F6644" s="800">
        <v>1</v>
      </c>
      <c r="G6644" s="819"/>
      <c r="H6644" s="774">
        <v>1</v>
      </c>
      <c r="I6644" s="819">
        <f t="shared" si="212"/>
        <v>0</v>
      </c>
      <c r="J6644" s="819">
        <f t="shared" si="213"/>
        <v>2</v>
      </c>
      <c r="K6644" s="941"/>
    </row>
    <row r="6645" spans="1:11" ht="38.25">
      <c r="A6645" s="15" t="s">
        <v>4862</v>
      </c>
      <c r="B6645" s="15" t="s">
        <v>4862</v>
      </c>
      <c r="C6645" s="768" t="s">
        <v>5043</v>
      </c>
      <c r="D6645" s="20" t="s">
        <v>5044</v>
      </c>
      <c r="E6645" s="826"/>
      <c r="F6645" s="800">
        <v>1</v>
      </c>
      <c r="G6645" s="819"/>
      <c r="H6645" s="774">
        <v>1</v>
      </c>
      <c r="I6645" s="819">
        <f t="shared" si="212"/>
        <v>0</v>
      </c>
      <c r="J6645" s="819">
        <f t="shared" si="213"/>
        <v>2</v>
      </c>
      <c r="K6645" s="941"/>
    </row>
    <row r="6646" spans="1:11" ht="38.25">
      <c r="A6646" s="15" t="s">
        <v>4862</v>
      </c>
      <c r="B6646" s="15" t="s">
        <v>4862</v>
      </c>
      <c r="C6646" s="768" t="s">
        <v>5045</v>
      </c>
      <c r="D6646" s="20" t="s">
        <v>5046</v>
      </c>
      <c r="E6646" s="826"/>
      <c r="F6646" s="800">
        <v>1</v>
      </c>
      <c r="G6646" s="819">
        <v>76</v>
      </c>
      <c r="H6646" s="774">
        <v>80</v>
      </c>
      <c r="I6646" s="819">
        <f t="shared" si="212"/>
        <v>76</v>
      </c>
      <c r="J6646" s="819">
        <f t="shared" si="213"/>
        <v>81</v>
      </c>
      <c r="K6646" s="941"/>
    </row>
    <row r="6647" spans="1:11" ht="25.5">
      <c r="A6647" s="15" t="s">
        <v>4862</v>
      </c>
      <c r="B6647" s="15" t="s">
        <v>4862</v>
      </c>
      <c r="C6647" s="768" t="s">
        <v>5047</v>
      </c>
      <c r="D6647" s="20" t="s">
        <v>5048</v>
      </c>
      <c r="E6647" s="826"/>
      <c r="F6647" s="800">
        <v>1</v>
      </c>
      <c r="G6647" s="819"/>
      <c r="H6647" s="774">
        <v>1</v>
      </c>
      <c r="I6647" s="819">
        <f t="shared" si="212"/>
        <v>0</v>
      </c>
      <c r="J6647" s="819">
        <f t="shared" si="213"/>
        <v>2</v>
      </c>
      <c r="K6647" s="941"/>
    </row>
    <row r="6648" spans="1:11" ht="25.5">
      <c r="A6648" s="15" t="s">
        <v>4862</v>
      </c>
      <c r="B6648" s="15" t="s">
        <v>4862</v>
      </c>
      <c r="C6648" s="768" t="s">
        <v>5049</v>
      </c>
      <c r="D6648" s="20" t="s">
        <v>5050</v>
      </c>
      <c r="E6648" s="826"/>
      <c r="F6648" s="800">
        <v>1</v>
      </c>
      <c r="G6648" s="819"/>
      <c r="H6648" s="774">
        <v>1</v>
      </c>
      <c r="I6648" s="819">
        <f t="shared" si="212"/>
        <v>0</v>
      </c>
      <c r="J6648" s="819">
        <f t="shared" si="213"/>
        <v>2</v>
      </c>
      <c r="K6648" s="941"/>
    </row>
    <row r="6649" spans="1:11" ht="25.5">
      <c r="A6649" s="15" t="s">
        <v>4862</v>
      </c>
      <c r="B6649" s="15" t="s">
        <v>4862</v>
      </c>
      <c r="C6649" s="768" t="s">
        <v>5051</v>
      </c>
      <c r="D6649" s="20" t="s">
        <v>5052</v>
      </c>
      <c r="E6649" s="826"/>
      <c r="F6649" s="800">
        <v>1</v>
      </c>
      <c r="G6649" s="819"/>
      <c r="H6649" s="774">
        <v>1</v>
      </c>
      <c r="I6649" s="819">
        <f t="shared" si="212"/>
        <v>0</v>
      </c>
      <c r="J6649" s="819">
        <f t="shared" si="213"/>
        <v>2</v>
      </c>
      <c r="K6649" s="941"/>
    </row>
    <row r="6650" spans="1:11" ht="38.25">
      <c r="A6650" s="15" t="s">
        <v>4862</v>
      </c>
      <c r="B6650" s="15" t="s">
        <v>4862</v>
      </c>
      <c r="C6650" s="768" t="s">
        <v>5053</v>
      </c>
      <c r="D6650" s="20" t="s">
        <v>5054</v>
      </c>
      <c r="E6650" s="826"/>
      <c r="F6650" s="800">
        <v>1</v>
      </c>
      <c r="G6650" s="819"/>
      <c r="H6650" s="774">
        <v>1</v>
      </c>
      <c r="I6650" s="819">
        <f t="shared" si="212"/>
        <v>0</v>
      </c>
      <c r="J6650" s="819">
        <f t="shared" si="213"/>
        <v>2</v>
      </c>
      <c r="K6650" s="941"/>
    </row>
    <row r="6651" spans="1:11" ht="38.25">
      <c r="A6651" s="15" t="s">
        <v>4862</v>
      </c>
      <c r="B6651" s="15" t="s">
        <v>4862</v>
      </c>
      <c r="C6651" s="768" t="s">
        <v>5055</v>
      </c>
      <c r="D6651" s="20" t="s">
        <v>5056</v>
      </c>
      <c r="E6651" s="826"/>
      <c r="F6651" s="800">
        <v>1</v>
      </c>
      <c r="G6651" s="819"/>
      <c r="H6651" s="774">
        <v>1</v>
      </c>
      <c r="I6651" s="819">
        <f t="shared" si="212"/>
        <v>0</v>
      </c>
      <c r="J6651" s="819">
        <f t="shared" si="213"/>
        <v>2</v>
      </c>
      <c r="K6651" s="941"/>
    </row>
    <row r="6652" spans="1:11" ht="38.25">
      <c r="A6652" s="15" t="s">
        <v>4862</v>
      </c>
      <c r="B6652" s="15" t="s">
        <v>4862</v>
      </c>
      <c r="C6652" s="768" t="s">
        <v>5057</v>
      </c>
      <c r="D6652" s="20" t="s">
        <v>5058</v>
      </c>
      <c r="E6652" s="826"/>
      <c r="F6652" s="800">
        <v>1</v>
      </c>
      <c r="G6652" s="819"/>
      <c r="H6652" s="774">
        <v>1</v>
      </c>
      <c r="I6652" s="819">
        <f t="shared" si="212"/>
        <v>0</v>
      </c>
      <c r="J6652" s="819">
        <f t="shared" si="213"/>
        <v>2</v>
      </c>
      <c r="K6652" s="941"/>
    </row>
    <row r="6653" spans="1:11" ht="25.5">
      <c r="A6653" s="15" t="s">
        <v>4862</v>
      </c>
      <c r="B6653" s="15" t="s">
        <v>4862</v>
      </c>
      <c r="C6653" s="768" t="s">
        <v>5059</v>
      </c>
      <c r="D6653" s="20" t="s">
        <v>5060</v>
      </c>
      <c r="E6653" s="826"/>
      <c r="F6653" s="800">
        <v>1</v>
      </c>
      <c r="G6653" s="819"/>
      <c r="H6653" s="774">
        <v>1</v>
      </c>
      <c r="I6653" s="819">
        <f t="shared" si="212"/>
        <v>0</v>
      </c>
      <c r="J6653" s="819">
        <f t="shared" si="213"/>
        <v>2</v>
      </c>
      <c r="K6653" s="941"/>
    </row>
    <row r="6654" spans="1:11" ht="25.5">
      <c r="A6654" s="15" t="s">
        <v>4862</v>
      </c>
      <c r="B6654" s="15" t="s">
        <v>4862</v>
      </c>
      <c r="C6654" s="768" t="s">
        <v>5061</v>
      </c>
      <c r="D6654" s="20" t="s">
        <v>5062</v>
      </c>
      <c r="E6654" s="826"/>
      <c r="F6654" s="800">
        <v>1</v>
      </c>
      <c r="G6654" s="819"/>
      <c r="H6654" s="774">
        <v>1</v>
      </c>
      <c r="I6654" s="819">
        <f t="shared" si="212"/>
        <v>0</v>
      </c>
      <c r="J6654" s="819">
        <f t="shared" si="213"/>
        <v>2</v>
      </c>
      <c r="K6654" s="941"/>
    </row>
    <row r="6655" spans="1:11" ht="25.5">
      <c r="A6655" s="15" t="s">
        <v>4862</v>
      </c>
      <c r="B6655" s="15" t="s">
        <v>4862</v>
      </c>
      <c r="C6655" s="768" t="s">
        <v>5063</v>
      </c>
      <c r="D6655" s="20" t="s">
        <v>5064</v>
      </c>
      <c r="E6655" s="826"/>
      <c r="F6655" s="800">
        <v>1</v>
      </c>
      <c r="G6655" s="819"/>
      <c r="H6655" s="774">
        <v>1</v>
      </c>
      <c r="I6655" s="819">
        <f t="shared" si="212"/>
        <v>0</v>
      </c>
      <c r="J6655" s="819">
        <f t="shared" si="213"/>
        <v>2</v>
      </c>
      <c r="K6655" s="941"/>
    </row>
    <row r="6656" spans="1:11" ht="25.5">
      <c r="A6656" s="15" t="s">
        <v>4862</v>
      </c>
      <c r="B6656" s="15" t="s">
        <v>4862</v>
      </c>
      <c r="C6656" s="768" t="s">
        <v>5065</v>
      </c>
      <c r="D6656" s="20" t="s">
        <v>17372</v>
      </c>
      <c r="E6656" s="826">
        <v>1</v>
      </c>
      <c r="F6656" s="800">
        <v>0</v>
      </c>
      <c r="G6656" s="819">
        <v>226</v>
      </c>
      <c r="H6656" s="774">
        <v>210</v>
      </c>
      <c r="I6656" s="819">
        <f t="shared" si="212"/>
        <v>227</v>
      </c>
      <c r="J6656" s="819">
        <f t="shared" si="213"/>
        <v>210</v>
      </c>
      <c r="K6656" s="941"/>
    </row>
    <row r="6657" spans="1:11" ht="51">
      <c r="A6657" s="15" t="s">
        <v>4862</v>
      </c>
      <c r="B6657" s="15" t="s">
        <v>4862</v>
      </c>
      <c r="C6657" s="768" t="s">
        <v>5066</v>
      </c>
      <c r="D6657" s="20" t="s">
        <v>16915</v>
      </c>
      <c r="E6657" s="826">
        <v>1</v>
      </c>
      <c r="F6657" s="800">
        <v>0</v>
      </c>
      <c r="G6657" s="819">
        <v>225</v>
      </c>
      <c r="H6657" s="774">
        <v>210</v>
      </c>
      <c r="I6657" s="819">
        <f t="shared" si="212"/>
        <v>226</v>
      </c>
      <c r="J6657" s="819">
        <f t="shared" si="213"/>
        <v>210</v>
      </c>
      <c r="K6657" s="941"/>
    </row>
    <row r="6658" spans="1:11">
      <c r="A6658" s="15" t="s">
        <v>4862</v>
      </c>
      <c r="B6658" s="15" t="s">
        <v>4862</v>
      </c>
      <c r="C6658" s="768" t="s">
        <v>5067</v>
      </c>
      <c r="D6658" s="20" t="s">
        <v>6635</v>
      </c>
      <c r="E6658" s="826"/>
      <c r="F6658" s="800">
        <v>0</v>
      </c>
      <c r="G6658" s="819">
        <v>3</v>
      </c>
      <c r="H6658" s="774">
        <v>5</v>
      </c>
      <c r="I6658" s="819">
        <f t="shared" si="212"/>
        <v>3</v>
      </c>
      <c r="J6658" s="819">
        <f t="shared" si="213"/>
        <v>5</v>
      </c>
      <c r="K6658" s="941"/>
    </row>
    <row r="6659" spans="1:11" ht="38.25">
      <c r="A6659" s="15" t="s">
        <v>4862</v>
      </c>
      <c r="B6659" s="15" t="s">
        <v>4862</v>
      </c>
      <c r="C6659" s="768" t="s">
        <v>5068</v>
      </c>
      <c r="D6659" s="20" t="s">
        <v>17373</v>
      </c>
      <c r="E6659" s="826"/>
      <c r="F6659" s="800">
        <v>0</v>
      </c>
      <c r="G6659" s="819">
        <v>1</v>
      </c>
      <c r="H6659" s="774">
        <v>1</v>
      </c>
      <c r="I6659" s="819">
        <f t="shared" si="212"/>
        <v>1</v>
      </c>
      <c r="J6659" s="819">
        <f t="shared" si="213"/>
        <v>1</v>
      </c>
      <c r="K6659" s="941"/>
    </row>
    <row r="6660" spans="1:11">
      <c r="A6660" s="15" t="s">
        <v>4862</v>
      </c>
      <c r="B6660" s="15" t="s">
        <v>4862</v>
      </c>
      <c r="C6660" s="768" t="s">
        <v>5069</v>
      </c>
      <c r="D6660" s="20" t="s">
        <v>17374</v>
      </c>
      <c r="E6660" s="826"/>
      <c r="F6660" s="800">
        <v>0</v>
      </c>
      <c r="G6660" s="819"/>
      <c r="H6660" s="774">
        <v>1</v>
      </c>
      <c r="I6660" s="819">
        <f t="shared" si="212"/>
        <v>0</v>
      </c>
      <c r="J6660" s="819">
        <f t="shared" si="213"/>
        <v>1</v>
      </c>
      <c r="K6660" s="941"/>
    </row>
    <row r="6661" spans="1:11" ht="25.5">
      <c r="A6661" s="15" t="s">
        <v>4862</v>
      </c>
      <c r="B6661" s="15" t="s">
        <v>4862</v>
      </c>
      <c r="C6661" s="768" t="s">
        <v>3042</v>
      </c>
      <c r="D6661" s="20" t="s">
        <v>3043</v>
      </c>
      <c r="E6661" s="826">
        <v>9</v>
      </c>
      <c r="F6661" s="800">
        <v>10</v>
      </c>
      <c r="G6661" s="819">
        <v>3845</v>
      </c>
      <c r="H6661" s="774">
        <v>4000</v>
      </c>
      <c r="I6661" s="819">
        <f t="shared" si="212"/>
        <v>3854</v>
      </c>
      <c r="J6661" s="819">
        <f t="shared" si="213"/>
        <v>4010</v>
      </c>
      <c r="K6661" s="941"/>
    </row>
    <row r="6662" spans="1:11" ht="38.25">
      <c r="A6662" s="15" t="s">
        <v>4862</v>
      </c>
      <c r="B6662" s="15" t="s">
        <v>4862</v>
      </c>
      <c r="C6662" s="768" t="s">
        <v>4749</v>
      </c>
      <c r="D6662" s="20" t="s">
        <v>17342</v>
      </c>
      <c r="E6662" s="826"/>
      <c r="F6662" s="800">
        <v>0</v>
      </c>
      <c r="G6662" s="819">
        <v>3</v>
      </c>
      <c r="H6662" s="774">
        <v>5</v>
      </c>
      <c r="I6662" s="819">
        <f t="shared" si="212"/>
        <v>3</v>
      </c>
      <c r="J6662" s="819">
        <f t="shared" si="213"/>
        <v>5</v>
      </c>
      <c r="K6662" s="941"/>
    </row>
    <row r="6663" spans="1:11" ht="38.25">
      <c r="A6663" s="15" t="s">
        <v>4862</v>
      </c>
      <c r="B6663" s="15" t="s">
        <v>4862</v>
      </c>
      <c r="C6663" s="768" t="s">
        <v>4750</v>
      </c>
      <c r="D6663" s="20" t="s">
        <v>17343</v>
      </c>
      <c r="E6663" s="826"/>
      <c r="F6663" s="800">
        <v>0</v>
      </c>
      <c r="G6663" s="819">
        <v>4</v>
      </c>
      <c r="H6663" s="774">
        <v>20</v>
      </c>
      <c r="I6663" s="819">
        <f t="shared" si="212"/>
        <v>4</v>
      </c>
      <c r="J6663" s="819">
        <f t="shared" si="213"/>
        <v>20</v>
      </c>
      <c r="K6663" s="941"/>
    </row>
    <row r="6664" spans="1:11">
      <c r="A6664" s="15" t="s">
        <v>4862</v>
      </c>
      <c r="B6664" s="15" t="s">
        <v>4862</v>
      </c>
      <c r="C6664" s="768" t="s">
        <v>5070</v>
      </c>
      <c r="D6664" s="20" t="s">
        <v>17375</v>
      </c>
      <c r="E6664" s="826"/>
      <c r="F6664" s="800">
        <v>5</v>
      </c>
      <c r="G6664" s="819">
        <v>34</v>
      </c>
      <c r="H6664" s="774">
        <v>30</v>
      </c>
      <c r="I6664" s="819">
        <f t="shared" si="212"/>
        <v>34</v>
      </c>
      <c r="J6664" s="819">
        <f t="shared" si="213"/>
        <v>35</v>
      </c>
      <c r="K6664" s="941"/>
    </row>
    <row r="6665" spans="1:11">
      <c r="A6665" s="15" t="s">
        <v>4862</v>
      </c>
      <c r="B6665" s="15" t="s">
        <v>4862</v>
      </c>
      <c r="C6665" s="768" t="s">
        <v>5071</v>
      </c>
      <c r="D6665" s="20" t="s">
        <v>17376</v>
      </c>
      <c r="E6665" s="826"/>
      <c r="F6665" s="800">
        <v>1</v>
      </c>
      <c r="G6665" s="819">
        <v>49</v>
      </c>
      <c r="H6665" s="774">
        <v>55</v>
      </c>
      <c r="I6665" s="819">
        <f t="shared" si="212"/>
        <v>49</v>
      </c>
      <c r="J6665" s="819">
        <f t="shared" si="213"/>
        <v>56</v>
      </c>
      <c r="K6665" s="941"/>
    </row>
    <row r="6666" spans="1:11">
      <c r="A6666" s="15" t="s">
        <v>4862</v>
      </c>
      <c r="B6666" s="15" t="s">
        <v>4862</v>
      </c>
      <c r="C6666" s="768" t="s">
        <v>5072</v>
      </c>
      <c r="D6666" s="20" t="s">
        <v>17377</v>
      </c>
      <c r="E6666" s="826">
        <v>1</v>
      </c>
      <c r="F6666" s="800">
        <v>5</v>
      </c>
      <c r="G6666" s="819">
        <v>122</v>
      </c>
      <c r="H6666" s="774">
        <v>90</v>
      </c>
      <c r="I6666" s="819">
        <f t="shared" si="212"/>
        <v>123</v>
      </c>
      <c r="J6666" s="819">
        <f t="shared" si="213"/>
        <v>95</v>
      </c>
      <c r="K6666" s="941"/>
    </row>
    <row r="6667" spans="1:11">
      <c r="A6667" s="15" t="s">
        <v>4862</v>
      </c>
      <c r="B6667" s="15" t="s">
        <v>4862</v>
      </c>
      <c r="C6667" s="768" t="s">
        <v>5073</v>
      </c>
      <c r="D6667" s="20" t="s">
        <v>17378</v>
      </c>
      <c r="E6667" s="826"/>
      <c r="F6667" s="800">
        <v>1</v>
      </c>
      <c r="G6667" s="819">
        <v>2145</v>
      </c>
      <c r="H6667" s="774">
        <v>2100</v>
      </c>
      <c r="I6667" s="819">
        <f t="shared" si="212"/>
        <v>2145</v>
      </c>
      <c r="J6667" s="819">
        <f t="shared" si="213"/>
        <v>2101</v>
      </c>
      <c r="K6667" s="941"/>
    </row>
    <row r="6668" spans="1:11">
      <c r="A6668" s="15" t="s">
        <v>4862</v>
      </c>
      <c r="B6668" s="15" t="s">
        <v>4862</v>
      </c>
      <c r="C6668" s="768" t="s">
        <v>5074</v>
      </c>
      <c r="D6668" s="20" t="s">
        <v>17379</v>
      </c>
      <c r="E6668" s="826"/>
      <c r="F6668" s="800">
        <v>0</v>
      </c>
      <c r="G6668" s="819">
        <v>68</v>
      </c>
      <c r="H6668" s="774">
        <v>50</v>
      </c>
      <c r="I6668" s="819">
        <f t="shared" si="212"/>
        <v>68</v>
      </c>
      <c r="J6668" s="819">
        <f t="shared" si="213"/>
        <v>50</v>
      </c>
      <c r="K6668" s="941"/>
    </row>
    <row r="6669" spans="1:11">
      <c r="A6669" s="15" t="s">
        <v>4862</v>
      </c>
      <c r="B6669" s="15" t="s">
        <v>4862</v>
      </c>
      <c r="C6669" s="768" t="s">
        <v>5075</v>
      </c>
      <c r="D6669" s="20" t="s">
        <v>17380</v>
      </c>
      <c r="E6669" s="826"/>
      <c r="F6669" s="800">
        <v>1</v>
      </c>
      <c r="G6669" s="819">
        <v>878</v>
      </c>
      <c r="H6669" s="774">
        <v>820</v>
      </c>
      <c r="I6669" s="819">
        <f t="shared" si="212"/>
        <v>878</v>
      </c>
      <c r="J6669" s="819">
        <f t="shared" si="213"/>
        <v>821</v>
      </c>
      <c r="K6669" s="941"/>
    </row>
    <row r="6670" spans="1:11">
      <c r="A6670" s="15" t="s">
        <v>4862</v>
      </c>
      <c r="B6670" s="15" t="s">
        <v>4862</v>
      </c>
      <c r="C6670" s="768" t="s">
        <v>5076</v>
      </c>
      <c r="D6670" s="20" t="s">
        <v>17381</v>
      </c>
      <c r="E6670" s="826"/>
      <c r="F6670" s="800">
        <v>0</v>
      </c>
      <c r="G6670" s="819">
        <v>11</v>
      </c>
      <c r="H6670" s="774">
        <v>5</v>
      </c>
      <c r="I6670" s="819">
        <f t="shared" si="212"/>
        <v>11</v>
      </c>
      <c r="J6670" s="819">
        <f t="shared" si="213"/>
        <v>5</v>
      </c>
      <c r="K6670" s="941"/>
    </row>
    <row r="6671" spans="1:11">
      <c r="A6671" s="15" t="s">
        <v>4862</v>
      </c>
      <c r="B6671" s="15" t="s">
        <v>4862</v>
      </c>
      <c r="C6671" s="768" t="s">
        <v>5077</v>
      </c>
      <c r="D6671" s="20" t="s">
        <v>17382</v>
      </c>
      <c r="E6671" s="826"/>
      <c r="F6671" s="800">
        <v>0</v>
      </c>
      <c r="G6671" s="819">
        <v>27</v>
      </c>
      <c r="H6671" s="774">
        <v>50</v>
      </c>
      <c r="I6671" s="819">
        <f t="shared" ref="I6671:I6734" si="214">E6671+G6671</f>
        <v>27</v>
      </c>
      <c r="J6671" s="819">
        <f t="shared" ref="J6671:J6734" si="215">F6671+H6671</f>
        <v>50</v>
      </c>
      <c r="K6671" s="941"/>
    </row>
    <row r="6672" spans="1:11">
      <c r="A6672" s="15" t="s">
        <v>4862</v>
      </c>
      <c r="B6672" s="15" t="s">
        <v>4862</v>
      </c>
      <c r="C6672" s="768" t="s">
        <v>5078</v>
      </c>
      <c r="D6672" s="20" t="s">
        <v>17383</v>
      </c>
      <c r="E6672" s="826"/>
      <c r="F6672" s="800">
        <v>0</v>
      </c>
      <c r="G6672" s="819">
        <v>1</v>
      </c>
      <c r="H6672" s="774">
        <v>1</v>
      </c>
      <c r="I6672" s="819">
        <f t="shared" si="214"/>
        <v>1</v>
      </c>
      <c r="J6672" s="819">
        <f t="shared" si="215"/>
        <v>1</v>
      </c>
      <c r="K6672" s="941"/>
    </row>
    <row r="6673" spans="1:11">
      <c r="A6673" s="15" t="s">
        <v>4862</v>
      </c>
      <c r="B6673" s="15" t="s">
        <v>4862</v>
      </c>
      <c r="C6673" s="768" t="s">
        <v>5079</v>
      </c>
      <c r="D6673" s="20" t="s">
        <v>17384</v>
      </c>
      <c r="E6673" s="826"/>
      <c r="F6673" s="800">
        <v>0</v>
      </c>
      <c r="G6673" s="819"/>
      <c r="H6673" s="774">
        <v>1</v>
      </c>
      <c r="I6673" s="819">
        <f t="shared" si="214"/>
        <v>0</v>
      </c>
      <c r="J6673" s="819">
        <f t="shared" si="215"/>
        <v>1</v>
      </c>
      <c r="K6673" s="941"/>
    </row>
    <row r="6674" spans="1:11">
      <c r="A6674" s="15" t="s">
        <v>4862</v>
      </c>
      <c r="B6674" s="15" t="s">
        <v>4862</v>
      </c>
      <c r="C6674" s="768" t="s">
        <v>5080</v>
      </c>
      <c r="D6674" s="20" t="s">
        <v>17385</v>
      </c>
      <c r="E6674" s="826"/>
      <c r="F6674" s="800">
        <v>0</v>
      </c>
      <c r="G6674" s="819"/>
      <c r="H6674" s="774">
        <v>1</v>
      </c>
      <c r="I6674" s="819">
        <f t="shared" si="214"/>
        <v>0</v>
      </c>
      <c r="J6674" s="819">
        <f t="shared" si="215"/>
        <v>1</v>
      </c>
      <c r="K6674" s="941"/>
    </row>
    <row r="6675" spans="1:11" ht="25.5">
      <c r="A6675" s="15" t="s">
        <v>4862</v>
      </c>
      <c r="B6675" s="15" t="s">
        <v>4862</v>
      </c>
      <c r="C6675" s="768" t="s">
        <v>5081</v>
      </c>
      <c r="D6675" s="20" t="s">
        <v>5082</v>
      </c>
      <c r="E6675" s="826"/>
      <c r="F6675" s="800">
        <v>0</v>
      </c>
      <c r="G6675" s="819"/>
      <c r="H6675" s="774">
        <v>1</v>
      </c>
      <c r="I6675" s="819">
        <f t="shared" si="214"/>
        <v>0</v>
      </c>
      <c r="J6675" s="819">
        <f t="shared" si="215"/>
        <v>1</v>
      </c>
      <c r="K6675" s="941"/>
    </row>
    <row r="6676" spans="1:11" ht="25.5">
      <c r="A6676" s="15" t="s">
        <v>4862</v>
      </c>
      <c r="B6676" s="15" t="s">
        <v>4862</v>
      </c>
      <c r="C6676" s="768" t="s">
        <v>5083</v>
      </c>
      <c r="D6676" s="20" t="s">
        <v>5084</v>
      </c>
      <c r="E6676" s="826"/>
      <c r="F6676" s="800">
        <v>0</v>
      </c>
      <c r="G6676" s="819"/>
      <c r="H6676" s="774">
        <v>1</v>
      </c>
      <c r="I6676" s="819">
        <f t="shared" si="214"/>
        <v>0</v>
      </c>
      <c r="J6676" s="819">
        <f t="shared" si="215"/>
        <v>1</v>
      </c>
      <c r="K6676" s="941"/>
    </row>
    <row r="6677" spans="1:11" ht="25.5">
      <c r="A6677" s="15" t="s">
        <v>4862</v>
      </c>
      <c r="B6677" s="15" t="s">
        <v>4862</v>
      </c>
      <c r="C6677" s="768" t="s">
        <v>5085</v>
      </c>
      <c r="D6677" s="20" t="s">
        <v>5086</v>
      </c>
      <c r="E6677" s="826"/>
      <c r="F6677" s="800">
        <v>0</v>
      </c>
      <c r="G6677" s="819"/>
      <c r="H6677" s="774">
        <v>1</v>
      </c>
      <c r="I6677" s="819">
        <f t="shared" si="214"/>
        <v>0</v>
      </c>
      <c r="J6677" s="819">
        <f t="shared" si="215"/>
        <v>1</v>
      </c>
      <c r="K6677" s="941"/>
    </row>
    <row r="6678" spans="1:11" ht="25.5">
      <c r="A6678" s="15" t="s">
        <v>4862</v>
      </c>
      <c r="B6678" s="15" t="s">
        <v>4862</v>
      </c>
      <c r="C6678" s="768" t="s">
        <v>5087</v>
      </c>
      <c r="D6678" s="20" t="s">
        <v>5088</v>
      </c>
      <c r="E6678" s="826"/>
      <c r="F6678" s="800">
        <v>0</v>
      </c>
      <c r="G6678" s="819"/>
      <c r="H6678" s="774">
        <v>1</v>
      </c>
      <c r="I6678" s="819">
        <f t="shared" si="214"/>
        <v>0</v>
      </c>
      <c r="J6678" s="819">
        <f t="shared" si="215"/>
        <v>1</v>
      </c>
      <c r="K6678" s="941"/>
    </row>
    <row r="6679" spans="1:11" ht="25.5">
      <c r="A6679" s="15" t="s">
        <v>4862</v>
      </c>
      <c r="B6679" s="15" t="s">
        <v>4862</v>
      </c>
      <c r="C6679" s="768" t="s">
        <v>5089</v>
      </c>
      <c r="D6679" s="20" t="s">
        <v>5090</v>
      </c>
      <c r="E6679" s="826"/>
      <c r="F6679" s="800">
        <v>0</v>
      </c>
      <c r="G6679" s="819"/>
      <c r="H6679" s="774">
        <v>1</v>
      </c>
      <c r="I6679" s="819">
        <f t="shared" si="214"/>
        <v>0</v>
      </c>
      <c r="J6679" s="819">
        <f t="shared" si="215"/>
        <v>1</v>
      </c>
      <c r="K6679" s="941"/>
    </row>
    <row r="6680" spans="1:11" ht="25.5">
      <c r="A6680" s="15" t="s">
        <v>4862</v>
      </c>
      <c r="B6680" s="15" t="s">
        <v>4862</v>
      </c>
      <c r="C6680" s="768" t="s">
        <v>5091</v>
      </c>
      <c r="D6680" s="20" t="s">
        <v>5092</v>
      </c>
      <c r="E6680" s="826"/>
      <c r="F6680" s="800">
        <v>0</v>
      </c>
      <c r="G6680" s="819"/>
      <c r="H6680" s="774">
        <v>1</v>
      </c>
      <c r="I6680" s="819">
        <f t="shared" si="214"/>
        <v>0</v>
      </c>
      <c r="J6680" s="819">
        <f t="shared" si="215"/>
        <v>1</v>
      </c>
      <c r="K6680" s="941"/>
    </row>
    <row r="6681" spans="1:11" ht="25.5">
      <c r="A6681" s="15" t="s">
        <v>4862</v>
      </c>
      <c r="B6681" s="15" t="s">
        <v>4862</v>
      </c>
      <c r="C6681" s="768" t="s">
        <v>5093</v>
      </c>
      <c r="D6681" s="20" t="s">
        <v>5094</v>
      </c>
      <c r="E6681" s="826"/>
      <c r="F6681" s="800">
        <v>0</v>
      </c>
      <c r="G6681" s="819"/>
      <c r="H6681" s="774">
        <v>1</v>
      </c>
      <c r="I6681" s="819">
        <f t="shared" si="214"/>
        <v>0</v>
      </c>
      <c r="J6681" s="819">
        <f t="shared" si="215"/>
        <v>1</v>
      </c>
      <c r="K6681" s="941"/>
    </row>
    <row r="6682" spans="1:11" ht="25.5">
      <c r="A6682" s="15" t="s">
        <v>4862</v>
      </c>
      <c r="B6682" s="15" t="s">
        <v>4862</v>
      </c>
      <c r="C6682" s="768" t="s">
        <v>5095</v>
      </c>
      <c r="D6682" s="20" t="s">
        <v>5096</v>
      </c>
      <c r="E6682" s="826"/>
      <c r="F6682" s="800">
        <v>0</v>
      </c>
      <c r="G6682" s="819"/>
      <c r="H6682" s="774">
        <v>1</v>
      </c>
      <c r="I6682" s="819">
        <f t="shared" si="214"/>
        <v>0</v>
      </c>
      <c r="J6682" s="819">
        <f t="shared" si="215"/>
        <v>1</v>
      </c>
      <c r="K6682" s="941"/>
    </row>
    <row r="6683" spans="1:11" ht="25.5">
      <c r="A6683" s="15" t="s">
        <v>4862</v>
      </c>
      <c r="B6683" s="15" t="s">
        <v>4862</v>
      </c>
      <c r="C6683" s="768" t="s">
        <v>5097</v>
      </c>
      <c r="D6683" s="20" t="s">
        <v>5098</v>
      </c>
      <c r="E6683" s="826"/>
      <c r="F6683" s="800">
        <v>0</v>
      </c>
      <c r="G6683" s="819"/>
      <c r="H6683" s="774">
        <v>1</v>
      </c>
      <c r="I6683" s="819">
        <f t="shared" si="214"/>
        <v>0</v>
      </c>
      <c r="J6683" s="819">
        <f t="shared" si="215"/>
        <v>1</v>
      </c>
      <c r="K6683" s="941"/>
    </row>
    <row r="6684" spans="1:11" ht="25.5">
      <c r="A6684" s="15" t="s">
        <v>4862</v>
      </c>
      <c r="B6684" s="15" t="s">
        <v>4862</v>
      </c>
      <c r="C6684" s="768" t="s">
        <v>5099</v>
      </c>
      <c r="D6684" s="20" t="s">
        <v>5100</v>
      </c>
      <c r="E6684" s="826"/>
      <c r="F6684" s="800">
        <v>0</v>
      </c>
      <c r="G6684" s="819"/>
      <c r="H6684" s="774">
        <v>1</v>
      </c>
      <c r="I6684" s="819">
        <f t="shared" si="214"/>
        <v>0</v>
      </c>
      <c r="J6684" s="819">
        <f t="shared" si="215"/>
        <v>1</v>
      </c>
      <c r="K6684" s="941"/>
    </row>
    <row r="6685" spans="1:11" ht="25.5">
      <c r="A6685" s="15" t="s">
        <v>4862</v>
      </c>
      <c r="B6685" s="15" t="s">
        <v>4862</v>
      </c>
      <c r="C6685" s="768" t="s">
        <v>5101</v>
      </c>
      <c r="D6685" s="20" t="s">
        <v>5102</v>
      </c>
      <c r="E6685" s="826"/>
      <c r="F6685" s="800">
        <v>0</v>
      </c>
      <c r="G6685" s="819"/>
      <c r="H6685" s="774">
        <v>1</v>
      </c>
      <c r="I6685" s="819">
        <f t="shared" si="214"/>
        <v>0</v>
      </c>
      <c r="J6685" s="819">
        <f t="shared" si="215"/>
        <v>1</v>
      </c>
      <c r="K6685" s="941"/>
    </row>
    <row r="6686" spans="1:11" ht="25.5">
      <c r="A6686" s="15" t="s">
        <v>4862</v>
      </c>
      <c r="B6686" s="15" t="s">
        <v>4862</v>
      </c>
      <c r="C6686" s="768" t="s">
        <v>5103</v>
      </c>
      <c r="D6686" s="20" t="s">
        <v>5104</v>
      </c>
      <c r="E6686" s="826"/>
      <c r="F6686" s="800">
        <v>0</v>
      </c>
      <c r="G6686" s="819"/>
      <c r="H6686" s="774">
        <v>1</v>
      </c>
      <c r="I6686" s="819">
        <f t="shared" si="214"/>
        <v>0</v>
      </c>
      <c r="J6686" s="819">
        <f t="shared" si="215"/>
        <v>1</v>
      </c>
      <c r="K6686" s="941"/>
    </row>
    <row r="6687" spans="1:11" ht="25.5">
      <c r="A6687" s="15" t="s">
        <v>4862</v>
      </c>
      <c r="B6687" s="15" t="s">
        <v>4862</v>
      </c>
      <c r="C6687" s="768" t="s">
        <v>5105</v>
      </c>
      <c r="D6687" s="20" t="s">
        <v>5106</v>
      </c>
      <c r="E6687" s="826"/>
      <c r="F6687" s="800">
        <v>0</v>
      </c>
      <c r="G6687" s="819"/>
      <c r="H6687" s="774">
        <v>1</v>
      </c>
      <c r="I6687" s="819">
        <f t="shared" si="214"/>
        <v>0</v>
      </c>
      <c r="J6687" s="819">
        <f t="shared" si="215"/>
        <v>1</v>
      </c>
      <c r="K6687" s="941"/>
    </row>
    <row r="6688" spans="1:11" ht="25.5">
      <c r="A6688" s="15" t="s">
        <v>4862</v>
      </c>
      <c r="B6688" s="15" t="s">
        <v>4862</v>
      </c>
      <c r="C6688" s="768" t="s">
        <v>5107</v>
      </c>
      <c r="D6688" s="20" t="s">
        <v>5108</v>
      </c>
      <c r="E6688" s="826"/>
      <c r="F6688" s="800">
        <v>0</v>
      </c>
      <c r="G6688" s="819"/>
      <c r="H6688" s="774">
        <v>1</v>
      </c>
      <c r="I6688" s="819">
        <f t="shared" si="214"/>
        <v>0</v>
      </c>
      <c r="J6688" s="819">
        <f t="shared" si="215"/>
        <v>1</v>
      </c>
      <c r="K6688" s="941"/>
    </row>
    <row r="6689" spans="1:11" ht="25.5">
      <c r="A6689" s="15" t="s">
        <v>4862</v>
      </c>
      <c r="B6689" s="15" t="s">
        <v>4862</v>
      </c>
      <c r="C6689" s="768" t="s">
        <v>5109</v>
      </c>
      <c r="D6689" s="20" t="s">
        <v>5110</v>
      </c>
      <c r="E6689" s="826"/>
      <c r="F6689" s="800">
        <v>0</v>
      </c>
      <c r="G6689" s="819"/>
      <c r="H6689" s="774">
        <v>1</v>
      </c>
      <c r="I6689" s="819">
        <f t="shared" si="214"/>
        <v>0</v>
      </c>
      <c r="J6689" s="819">
        <f t="shared" si="215"/>
        <v>1</v>
      </c>
      <c r="K6689" s="941"/>
    </row>
    <row r="6690" spans="1:11" ht="25.5">
      <c r="A6690" s="15" t="s">
        <v>4862</v>
      </c>
      <c r="B6690" s="15" t="s">
        <v>4862</v>
      </c>
      <c r="C6690" s="768" t="s">
        <v>5111</v>
      </c>
      <c r="D6690" s="20" t="s">
        <v>5112</v>
      </c>
      <c r="E6690" s="826"/>
      <c r="F6690" s="800">
        <v>0</v>
      </c>
      <c r="G6690" s="819"/>
      <c r="H6690" s="774">
        <v>1</v>
      </c>
      <c r="I6690" s="819">
        <f t="shared" si="214"/>
        <v>0</v>
      </c>
      <c r="J6690" s="819">
        <f t="shared" si="215"/>
        <v>1</v>
      </c>
      <c r="K6690" s="941"/>
    </row>
    <row r="6691" spans="1:11" ht="25.5">
      <c r="A6691" s="15" t="s">
        <v>4862</v>
      </c>
      <c r="B6691" s="15" t="s">
        <v>4862</v>
      </c>
      <c r="C6691" s="768" t="s">
        <v>5113</v>
      </c>
      <c r="D6691" s="20" t="s">
        <v>5114</v>
      </c>
      <c r="E6691" s="826"/>
      <c r="F6691" s="800">
        <v>1</v>
      </c>
      <c r="G6691" s="819">
        <v>582</v>
      </c>
      <c r="H6691" s="774">
        <v>750</v>
      </c>
      <c r="I6691" s="819">
        <f t="shared" si="214"/>
        <v>582</v>
      </c>
      <c r="J6691" s="819">
        <f t="shared" si="215"/>
        <v>751</v>
      </c>
      <c r="K6691" s="941"/>
    </row>
    <row r="6692" spans="1:11" ht="25.5">
      <c r="A6692" s="15" t="s">
        <v>4862</v>
      </c>
      <c r="B6692" s="15" t="s">
        <v>4862</v>
      </c>
      <c r="C6692" s="768" t="s">
        <v>5115</v>
      </c>
      <c r="D6692" s="20" t="s">
        <v>5116</v>
      </c>
      <c r="E6692" s="826"/>
      <c r="F6692" s="800">
        <v>0</v>
      </c>
      <c r="G6692" s="819"/>
      <c r="H6692" s="774">
        <v>1</v>
      </c>
      <c r="I6692" s="819">
        <f t="shared" si="214"/>
        <v>0</v>
      </c>
      <c r="J6692" s="819">
        <f t="shared" si="215"/>
        <v>1</v>
      </c>
      <c r="K6692" s="941"/>
    </row>
    <row r="6693" spans="1:11" ht="25.5">
      <c r="A6693" s="15" t="s">
        <v>4862</v>
      </c>
      <c r="B6693" s="15" t="s">
        <v>4862</v>
      </c>
      <c r="C6693" s="768" t="s">
        <v>5117</v>
      </c>
      <c r="D6693" s="20" t="s">
        <v>5118</v>
      </c>
      <c r="E6693" s="826"/>
      <c r="F6693" s="800">
        <v>0</v>
      </c>
      <c r="G6693" s="819"/>
      <c r="H6693" s="774">
        <v>1</v>
      </c>
      <c r="I6693" s="819">
        <f t="shared" si="214"/>
        <v>0</v>
      </c>
      <c r="J6693" s="819">
        <f t="shared" si="215"/>
        <v>1</v>
      </c>
      <c r="K6693" s="941"/>
    </row>
    <row r="6694" spans="1:11" ht="25.5">
      <c r="A6694" s="15" t="s">
        <v>4862</v>
      </c>
      <c r="B6694" s="15" t="s">
        <v>4862</v>
      </c>
      <c r="C6694" s="768" t="s">
        <v>5119</v>
      </c>
      <c r="D6694" s="20" t="s">
        <v>5120</v>
      </c>
      <c r="E6694" s="826"/>
      <c r="F6694" s="800">
        <v>0</v>
      </c>
      <c r="G6694" s="819"/>
      <c r="H6694" s="774">
        <v>1</v>
      </c>
      <c r="I6694" s="819">
        <f t="shared" si="214"/>
        <v>0</v>
      </c>
      <c r="J6694" s="819">
        <f t="shared" si="215"/>
        <v>1</v>
      </c>
      <c r="K6694" s="941"/>
    </row>
    <row r="6695" spans="1:11" ht="25.5">
      <c r="A6695" s="15" t="s">
        <v>4862</v>
      </c>
      <c r="B6695" s="15" t="s">
        <v>4862</v>
      </c>
      <c r="C6695" s="768" t="s">
        <v>5121</v>
      </c>
      <c r="D6695" s="20" t="s">
        <v>5122</v>
      </c>
      <c r="E6695" s="826"/>
      <c r="F6695" s="800">
        <v>0</v>
      </c>
      <c r="G6695" s="819"/>
      <c r="H6695" s="774">
        <v>1</v>
      </c>
      <c r="I6695" s="819">
        <f t="shared" si="214"/>
        <v>0</v>
      </c>
      <c r="J6695" s="819">
        <f t="shared" si="215"/>
        <v>1</v>
      </c>
      <c r="K6695" s="941"/>
    </row>
    <row r="6696" spans="1:11" ht="25.5">
      <c r="A6696" s="15" t="s">
        <v>4862</v>
      </c>
      <c r="B6696" s="15" t="s">
        <v>4862</v>
      </c>
      <c r="C6696" s="768" t="s">
        <v>5123</v>
      </c>
      <c r="D6696" s="20" t="s">
        <v>5124</v>
      </c>
      <c r="E6696" s="826"/>
      <c r="F6696" s="800">
        <v>0</v>
      </c>
      <c r="G6696" s="819"/>
      <c r="H6696" s="774">
        <v>1</v>
      </c>
      <c r="I6696" s="819">
        <f t="shared" si="214"/>
        <v>0</v>
      </c>
      <c r="J6696" s="819">
        <f t="shared" si="215"/>
        <v>1</v>
      </c>
      <c r="K6696" s="941"/>
    </row>
    <row r="6697" spans="1:11" ht="25.5">
      <c r="A6697" s="15" t="s">
        <v>4862</v>
      </c>
      <c r="B6697" s="15" t="s">
        <v>4862</v>
      </c>
      <c r="C6697" s="768" t="s">
        <v>5125</v>
      </c>
      <c r="D6697" s="20" t="s">
        <v>5126</v>
      </c>
      <c r="E6697" s="826"/>
      <c r="F6697" s="800">
        <v>0</v>
      </c>
      <c r="G6697" s="819"/>
      <c r="H6697" s="774">
        <v>1</v>
      </c>
      <c r="I6697" s="819">
        <f t="shared" si="214"/>
        <v>0</v>
      </c>
      <c r="J6697" s="819">
        <f t="shared" si="215"/>
        <v>1</v>
      </c>
      <c r="K6697" s="941"/>
    </row>
    <row r="6698" spans="1:11" ht="25.5">
      <c r="A6698" s="15" t="s">
        <v>4862</v>
      </c>
      <c r="B6698" s="15" t="s">
        <v>4862</v>
      </c>
      <c r="C6698" s="768" t="s">
        <v>5127</v>
      </c>
      <c r="D6698" s="20" t="s">
        <v>5128</v>
      </c>
      <c r="E6698" s="826"/>
      <c r="F6698" s="800">
        <v>0</v>
      </c>
      <c r="G6698" s="819"/>
      <c r="H6698" s="774">
        <v>1</v>
      </c>
      <c r="I6698" s="819">
        <f t="shared" si="214"/>
        <v>0</v>
      </c>
      <c r="J6698" s="819">
        <f t="shared" si="215"/>
        <v>1</v>
      </c>
      <c r="K6698" s="941"/>
    </row>
    <row r="6699" spans="1:11" ht="25.5">
      <c r="A6699" s="15" t="s">
        <v>4862</v>
      </c>
      <c r="B6699" s="15" t="s">
        <v>4862</v>
      </c>
      <c r="C6699" s="768" t="s">
        <v>5129</v>
      </c>
      <c r="D6699" s="20" t="s">
        <v>5130</v>
      </c>
      <c r="E6699" s="826"/>
      <c r="F6699" s="800">
        <v>0</v>
      </c>
      <c r="G6699" s="819"/>
      <c r="H6699" s="774">
        <v>1</v>
      </c>
      <c r="I6699" s="819">
        <f t="shared" si="214"/>
        <v>0</v>
      </c>
      <c r="J6699" s="819">
        <f t="shared" si="215"/>
        <v>1</v>
      </c>
      <c r="K6699" s="941"/>
    </row>
    <row r="6700" spans="1:11" ht="25.5">
      <c r="A6700" s="15" t="s">
        <v>4862</v>
      </c>
      <c r="B6700" s="15" t="s">
        <v>4862</v>
      </c>
      <c r="C6700" s="768" t="s">
        <v>5131</v>
      </c>
      <c r="D6700" s="20" t="s">
        <v>5132</v>
      </c>
      <c r="E6700" s="826"/>
      <c r="F6700" s="800">
        <v>0</v>
      </c>
      <c r="G6700" s="819"/>
      <c r="H6700" s="774">
        <v>1</v>
      </c>
      <c r="I6700" s="819">
        <f t="shared" si="214"/>
        <v>0</v>
      </c>
      <c r="J6700" s="819">
        <f t="shared" si="215"/>
        <v>1</v>
      </c>
      <c r="K6700" s="941"/>
    </row>
    <row r="6701" spans="1:11">
      <c r="A6701" s="15" t="s">
        <v>4862</v>
      </c>
      <c r="B6701" s="15" t="s">
        <v>4862</v>
      </c>
      <c r="C6701" s="768" t="s">
        <v>5133</v>
      </c>
      <c r="D6701" s="20" t="s">
        <v>5134</v>
      </c>
      <c r="E6701" s="826"/>
      <c r="F6701" s="800">
        <v>0</v>
      </c>
      <c r="G6701" s="819"/>
      <c r="H6701" s="774">
        <v>1</v>
      </c>
      <c r="I6701" s="819">
        <f t="shared" si="214"/>
        <v>0</v>
      </c>
      <c r="J6701" s="819">
        <f t="shared" si="215"/>
        <v>1</v>
      </c>
      <c r="K6701" s="941"/>
    </row>
    <row r="6702" spans="1:11">
      <c r="A6702" s="15" t="s">
        <v>4862</v>
      </c>
      <c r="B6702" s="15" t="s">
        <v>4862</v>
      </c>
      <c r="C6702" s="768" t="s">
        <v>5135</v>
      </c>
      <c r="D6702" s="20" t="s">
        <v>5136</v>
      </c>
      <c r="E6702" s="826"/>
      <c r="F6702" s="800">
        <v>0</v>
      </c>
      <c r="G6702" s="819"/>
      <c r="H6702" s="774">
        <v>1</v>
      </c>
      <c r="I6702" s="819">
        <f t="shared" si="214"/>
        <v>0</v>
      </c>
      <c r="J6702" s="819">
        <f t="shared" si="215"/>
        <v>1</v>
      </c>
      <c r="K6702" s="941"/>
    </row>
    <row r="6703" spans="1:11" ht="25.5">
      <c r="A6703" s="15" t="s">
        <v>4862</v>
      </c>
      <c r="B6703" s="15" t="s">
        <v>4862</v>
      </c>
      <c r="C6703" s="768" t="s">
        <v>5137</v>
      </c>
      <c r="D6703" s="20" t="s">
        <v>5138</v>
      </c>
      <c r="E6703" s="826"/>
      <c r="F6703" s="800">
        <v>0</v>
      </c>
      <c r="G6703" s="819"/>
      <c r="H6703" s="774">
        <v>1</v>
      </c>
      <c r="I6703" s="819">
        <f t="shared" si="214"/>
        <v>0</v>
      </c>
      <c r="J6703" s="819">
        <f t="shared" si="215"/>
        <v>1</v>
      </c>
      <c r="K6703" s="941"/>
    </row>
    <row r="6704" spans="1:11" ht="25.5">
      <c r="A6704" s="15" t="s">
        <v>4862</v>
      </c>
      <c r="B6704" s="15" t="s">
        <v>4862</v>
      </c>
      <c r="C6704" s="768" t="s">
        <v>5139</v>
      </c>
      <c r="D6704" s="20" t="s">
        <v>5140</v>
      </c>
      <c r="E6704" s="826"/>
      <c r="F6704" s="800">
        <v>0</v>
      </c>
      <c r="G6704" s="819"/>
      <c r="H6704" s="774">
        <v>1</v>
      </c>
      <c r="I6704" s="819">
        <f t="shared" si="214"/>
        <v>0</v>
      </c>
      <c r="J6704" s="819">
        <f t="shared" si="215"/>
        <v>1</v>
      </c>
      <c r="K6704" s="941"/>
    </row>
    <row r="6705" spans="1:11" ht="25.5">
      <c r="A6705" s="15" t="s">
        <v>4862</v>
      </c>
      <c r="B6705" s="15" t="s">
        <v>4862</v>
      </c>
      <c r="C6705" s="768" t="s">
        <v>5141</v>
      </c>
      <c r="D6705" s="20" t="s">
        <v>5142</v>
      </c>
      <c r="E6705" s="826"/>
      <c r="F6705" s="800">
        <v>0</v>
      </c>
      <c r="G6705" s="819">
        <v>1</v>
      </c>
      <c r="H6705" s="774">
        <v>1</v>
      </c>
      <c r="I6705" s="819">
        <f t="shared" si="214"/>
        <v>1</v>
      </c>
      <c r="J6705" s="819">
        <f t="shared" si="215"/>
        <v>1</v>
      </c>
      <c r="K6705" s="941"/>
    </row>
    <row r="6706" spans="1:11" ht="25.5">
      <c r="A6706" s="15" t="s">
        <v>4862</v>
      </c>
      <c r="B6706" s="15" t="s">
        <v>4862</v>
      </c>
      <c r="C6706" s="768" t="s">
        <v>5143</v>
      </c>
      <c r="D6706" s="20" t="s">
        <v>5144</v>
      </c>
      <c r="E6706" s="826"/>
      <c r="F6706" s="800">
        <v>1</v>
      </c>
      <c r="G6706" s="819">
        <v>84</v>
      </c>
      <c r="H6706" s="774">
        <v>130</v>
      </c>
      <c r="I6706" s="819">
        <f t="shared" si="214"/>
        <v>84</v>
      </c>
      <c r="J6706" s="819">
        <f t="shared" si="215"/>
        <v>131</v>
      </c>
      <c r="K6706" s="941"/>
    </row>
    <row r="6707" spans="1:11" ht="25.5">
      <c r="A6707" s="15" t="s">
        <v>4862</v>
      </c>
      <c r="B6707" s="15" t="s">
        <v>4862</v>
      </c>
      <c r="C6707" s="768" t="s">
        <v>5145</v>
      </c>
      <c r="D6707" s="20" t="s">
        <v>5146</v>
      </c>
      <c r="E6707" s="826"/>
      <c r="F6707" s="800">
        <v>0</v>
      </c>
      <c r="G6707" s="819"/>
      <c r="H6707" s="774">
        <v>1</v>
      </c>
      <c r="I6707" s="819">
        <f t="shared" si="214"/>
        <v>0</v>
      </c>
      <c r="J6707" s="819">
        <f t="shared" si="215"/>
        <v>1</v>
      </c>
      <c r="K6707" s="941"/>
    </row>
    <row r="6708" spans="1:11" ht="25.5">
      <c r="A6708" s="15" t="s">
        <v>4862</v>
      </c>
      <c r="B6708" s="15" t="s">
        <v>4862</v>
      </c>
      <c r="C6708" s="768" t="s">
        <v>5147</v>
      </c>
      <c r="D6708" s="20" t="s">
        <v>5148</v>
      </c>
      <c r="E6708" s="826"/>
      <c r="F6708" s="800">
        <v>0</v>
      </c>
      <c r="G6708" s="819"/>
      <c r="H6708" s="774">
        <v>1</v>
      </c>
      <c r="I6708" s="819">
        <f t="shared" si="214"/>
        <v>0</v>
      </c>
      <c r="J6708" s="819">
        <f t="shared" si="215"/>
        <v>1</v>
      </c>
      <c r="K6708" s="941"/>
    </row>
    <row r="6709" spans="1:11" ht="25.5">
      <c r="A6709" s="15" t="s">
        <v>4862</v>
      </c>
      <c r="B6709" s="15" t="s">
        <v>4862</v>
      </c>
      <c r="C6709" s="768" t="s">
        <v>5149</v>
      </c>
      <c r="D6709" s="20" t="s">
        <v>5150</v>
      </c>
      <c r="E6709" s="826"/>
      <c r="F6709" s="800">
        <v>0</v>
      </c>
      <c r="G6709" s="819"/>
      <c r="H6709" s="774">
        <v>1</v>
      </c>
      <c r="I6709" s="819">
        <f t="shared" si="214"/>
        <v>0</v>
      </c>
      <c r="J6709" s="819">
        <f t="shared" si="215"/>
        <v>1</v>
      </c>
      <c r="K6709" s="941"/>
    </row>
    <row r="6710" spans="1:11" ht="25.5">
      <c r="A6710" s="15" t="s">
        <v>4862</v>
      </c>
      <c r="B6710" s="15" t="s">
        <v>4862</v>
      </c>
      <c r="C6710" s="768" t="s">
        <v>5151</v>
      </c>
      <c r="D6710" s="20" t="s">
        <v>5152</v>
      </c>
      <c r="E6710" s="826"/>
      <c r="F6710" s="800">
        <v>0</v>
      </c>
      <c r="G6710" s="819"/>
      <c r="H6710" s="774">
        <v>1</v>
      </c>
      <c r="I6710" s="819">
        <f t="shared" si="214"/>
        <v>0</v>
      </c>
      <c r="J6710" s="819">
        <f t="shared" si="215"/>
        <v>1</v>
      </c>
      <c r="K6710" s="941"/>
    </row>
    <row r="6711" spans="1:11" ht="25.5">
      <c r="A6711" s="15" t="s">
        <v>4862</v>
      </c>
      <c r="B6711" s="15" t="s">
        <v>4862</v>
      </c>
      <c r="C6711" s="768" t="s">
        <v>5153</v>
      </c>
      <c r="D6711" s="20" t="s">
        <v>5154</v>
      </c>
      <c r="E6711" s="826"/>
      <c r="F6711" s="800">
        <v>0</v>
      </c>
      <c r="G6711" s="819"/>
      <c r="H6711" s="774">
        <v>1</v>
      </c>
      <c r="I6711" s="819">
        <f t="shared" si="214"/>
        <v>0</v>
      </c>
      <c r="J6711" s="819">
        <f t="shared" si="215"/>
        <v>1</v>
      </c>
      <c r="K6711" s="941"/>
    </row>
    <row r="6712" spans="1:11" ht="25.5">
      <c r="A6712" s="15" t="s">
        <v>4862</v>
      </c>
      <c r="B6712" s="15" t="s">
        <v>4862</v>
      </c>
      <c r="C6712" s="768" t="s">
        <v>5155</v>
      </c>
      <c r="D6712" s="20" t="s">
        <v>5156</v>
      </c>
      <c r="E6712" s="826"/>
      <c r="F6712" s="800">
        <v>0</v>
      </c>
      <c r="G6712" s="819"/>
      <c r="H6712" s="774">
        <v>1</v>
      </c>
      <c r="I6712" s="819">
        <f t="shared" si="214"/>
        <v>0</v>
      </c>
      <c r="J6712" s="819">
        <f t="shared" si="215"/>
        <v>1</v>
      </c>
      <c r="K6712" s="941"/>
    </row>
    <row r="6713" spans="1:11" ht="25.5">
      <c r="A6713" s="15" t="s">
        <v>4862</v>
      </c>
      <c r="B6713" s="15" t="s">
        <v>4862</v>
      </c>
      <c r="C6713" s="768" t="s">
        <v>5157</v>
      </c>
      <c r="D6713" s="20" t="s">
        <v>5158</v>
      </c>
      <c r="E6713" s="826"/>
      <c r="F6713" s="800">
        <v>0</v>
      </c>
      <c r="G6713" s="819"/>
      <c r="H6713" s="774">
        <v>1</v>
      </c>
      <c r="I6713" s="819">
        <f t="shared" si="214"/>
        <v>0</v>
      </c>
      <c r="J6713" s="819">
        <f t="shared" si="215"/>
        <v>1</v>
      </c>
      <c r="K6713" s="941"/>
    </row>
    <row r="6714" spans="1:11" ht="25.5">
      <c r="A6714" s="15" t="s">
        <v>4862</v>
      </c>
      <c r="B6714" s="15" t="s">
        <v>4862</v>
      </c>
      <c r="C6714" s="768" t="s">
        <v>5159</v>
      </c>
      <c r="D6714" s="20" t="s">
        <v>5160</v>
      </c>
      <c r="E6714" s="826"/>
      <c r="F6714" s="800">
        <v>0</v>
      </c>
      <c r="G6714" s="819">
        <v>1</v>
      </c>
      <c r="H6714" s="774">
        <v>1</v>
      </c>
      <c r="I6714" s="819">
        <f t="shared" si="214"/>
        <v>1</v>
      </c>
      <c r="J6714" s="819">
        <f t="shared" si="215"/>
        <v>1</v>
      </c>
      <c r="K6714" s="941"/>
    </row>
    <row r="6715" spans="1:11" ht="25.5">
      <c r="A6715" s="15" t="s">
        <v>4862</v>
      </c>
      <c r="B6715" s="15" t="s">
        <v>4862</v>
      </c>
      <c r="C6715" s="768" t="s">
        <v>5161</v>
      </c>
      <c r="D6715" s="20" t="s">
        <v>5162</v>
      </c>
      <c r="E6715" s="826"/>
      <c r="F6715" s="800">
        <v>0</v>
      </c>
      <c r="G6715" s="819">
        <v>4</v>
      </c>
      <c r="H6715" s="774">
        <v>1</v>
      </c>
      <c r="I6715" s="819">
        <f t="shared" si="214"/>
        <v>4</v>
      </c>
      <c r="J6715" s="819">
        <f t="shared" si="215"/>
        <v>1</v>
      </c>
      <c r="K6715" s="941"/>
    </row>
    <row r="6716" spans="1:11" ht="25.5">
      <c r="A6716" s="15" t="s">
        <v>4862</v>
      </c>
      <c r="B6716" s="15" t="s">
        <v>4862</v>
      </c>
      <c r="C6716" s="768" t="s">
        <v>5163</v>
      </c>
      <c r="D6716" s="20" t="s">
        <v>5164</v>
      </c>
      <c r="E6716" s="826">
        <v>2</v>
      </c>
      <c r="F6716" s="800">
        <v>0</v>
      </c>
      <c r="G6716" s="819">
        <v>15</v>
      </c>
      <c r="H6716" s="774">
        <v>1</v>
      </c>
      <c r="I6716" s="819">
        <f t="shared" si="214"/>
        <v>17</v>
      </c>
      <c r="J6716" s="819">
        <f t="shared" si="215"/>
        <v>1</v>
      </c>
      <c r="K6716" s="941"/>
    </row>
    <row r="6717" spans="1:11" ht="25.5">
      <c r="A6717" s="15" t="s">
        <v>4862</v>
      </c>
      <c r="B6717" s="15" t="s">
        <v>4862</v>
      </c>
      <c r="C6717" s="768" t="s">
        <v>5165</v>
      </c>
      <c r="D6717" s="20" t="s">
        <v>5166</v>
      </c>
      <c r="E6717" s="826"/>
      <c r="F6717" s="800">
        <v>0</v>
      </c>
      <c r="G6717" s="819">
        <v>1</v>
      </c>
      <c r="H6717" s="774">
        <v>1</v>
      </c>
      <c r="I6717" s="819">
        <f t="shared" si="214"/>
        <v>1</v>
      </c>
      <c r="J6717" s="819">
        <f t="shared" si="215"/>
        <v>1</v>
      </c>
      <c r="K6717" s="941"/>
    </row>
    <row r="6718" spans="1:11" ht="25.5">
      <c r="A6718" s="15" t="s">
        <v>4862</v>
      </c>
      <c r="B6718" s="15" t="s">
        <v>4862</v>
      </c>
      <c r="C6718" s="768" t="s">
        <v>5167</v>
      </c>
      <c r="D6718" s="20" t="s">
        <v>5168</v>
      </c>
      <c r="E6718" s="826">
        <v>3</v>
      </c>
      <c r="F6718" s="800">
        <v>0</v>
      </c>
      <c r="G6718" s="819">
        <v>10</v>
      </c>
      <c r="H6718" s="774">
        <v>1</v>
      </c>
      <c r="I6718" s="819">
        <f t="shared" si="214"/>
        <v>13</v>
      </c>
      <c r="J6718" s="819">
        <f t="shared" si="215"/>
        <v>1</v>
      </c>
      <c r="K6718" s="941"/>
    </row>
    <row r="6719" spans="1:11" ht="25.5">
      <c r="A6719" s="15" t="s">
        <v>4862</v>
      </c>
      <c r="B6719" s="15" t="s">
        <v>4862</v>
      </c>
      <c r="C6719" s="768" t="s">
        <v>5169</v>
      </c>
      <c r="D6719" s="20" t="s">
        <v>5170</v>
      </c>
      <c r="E6719" s="826"/>
      <c r="F6719" s="800">
        <v>0</v>
      </c>
      <c r="G6719" s="819"/>
      <c r="H6719" s="774">
        <v>1</v>
      </c>
      <c r="I6719" s="819">
        <f t="shared" si="214"/>
        <v>0</v>
      </c>
      <c r="J6719" s="819">
        <f t="shared" si="215"/>
        <v>1</v>
      </c>
      <c r="K6719" s="941"/>
    </row>
    <row r="6720" spans="1:11" ht="25.5">
      <c r="A6720" s="15" t="s">
        <v>4862</v>
      </c>
      <c r="B6720" s="15" t="s">
        <v>4862</v>
      </c>
      <c r="C6720" s="768" t="s">
        <v>5171</v>
      </c>
      <c r="D6720" s="20" t="s">
        <v>5172</v>
      </c>
      <c r="E6720" s="826"/>
      <c r="F6720" s="800">
        <v>0</v>
      </c>
      <c r="G6720" s="819"/>
      <c r="H6720" s="774">
        <v>1</v>
      </c>
      <c r="I6720" s="819">
        <f t="shared" si="214"/>
        <v>0</v>
      </c>
      <c r="J6720" s="819">
        <f t="shared" si="215"/>
        <v>1</v>
      </c>
      <c r="K6720" s="941"/>
    </row>
    <row r="6721" spans="1:11" ht="25.5">
      <c r="A6721" s="15" t="s">
        <v>4862</v>
      </c>
      <c r="B6721" s="15" t="s">
        <v>4862</v>
      </c>
      <c r="C6721" s="768" t="s">
        <v>5173</v>
      </c>
      <c r="D6721" s="20" t="s">
        <v>5174</v>
      </c>
      <c r="E6721" s="826"/>
      <c r="F6721" s="800">
        <v>0</v>
      </c>
      <c r="G6721" s="819"/>
      <c r="H6721" s="774">
        <v>1</v>
      </c>
      <c r="I6721" s="819">
        <f t="shared" si="214"/>
        <v>0</v>
      </c>
      <c r="J6721" s="819">
        <f t="shared" si="215"/>
        <v>1</v>
      </c>
      <c r="K6721" s="941"/>
    </row>
    <row r="6722" spans="1:11" ht="25.5">
      <c r="A6722" s="15" t="s">
        <v>4862</v>
      </c>
      <c r="B6722" s="15" t="s">
        <v>4862</v>
      </c>
      <c r="C6722" s="768" t="s">
        <v>5175</v>
      </c>
      <c r="D6722" s="20" t="s">
        <v>5176</v>
      </c>
      <c r="E6722" s="826"/>
      <c r="F6722" s="800">
        <v>0</v>
      </c>
      <c r="G6722" s="819"/>
      <c r="H6722" s="774">
        <v>1</v>
      </c>
      <c r="I6722" s="819">
        <f t="shared" si="214"/>
        <v>0</v>
      </c>
      <c r="J6722" s="819">
        <f t="shared" si="215"/>
        <v>1</v>
      </c>
      <c r="K6722" s="941"/>
    </row>
    <row r="6723" spans="1:11" ht="25.5">
      <c r="A6723" s="15" t="s">
        <v>4862</v>
      </c>
      <c r="B6723" s="15" t="s">
        <v>4862</v>
      </c>
      <c r="C6723" s="768" t="s">
        <v>5177</v>
      </c>
      <c r="D6723" s="20" t="s">
        <v>5178</v>
      </c>
      <c r="E6723" s="826"/>
      <c r="F6723" s="800">
        <v>0</v>
      </c>
      <c r="G6723" s="819"/>
      <c r="H6723" s="774">
        <v>1</v>
      </c>
      <c r="I6723" s="819">
        <f t="shared" si="214"/>
        <v>0</v>
      </c>
      <c r="J6723" s="819">
        <f t="shared" si="215"/>
        <v>1</v>
      </c>
      <c r="K6723" s="941"/>
    </row>
    <row r="6724" spans="1:11" ht="25.5">
      <c r="A6724" s="15" t="s">
        <v>4862</v>
      </c>
      <c r="B6724" s="15" t="s">
        <v>4862</v>
      </c>
      <c r="C6724" s="768" t="s">
        <v>5179</v>
      </c>
      <c r="D6724" s="20" t="s">
        <v>5180</v>
      </c>
      <c r="E6724" s="826"/>
      <c r="F6724" s="800">
        <v>0</v>
      </c>
      <c r="G6724" s="819"/>
      <c r="H6724" s="774">
        <v>1</v>
      </c>
      <c r="I6724" s="819">
        <f t="shared" si="214"/>
        <v>0</v>
      </c>
      <c r="J6724" s="819">
        <f t="shared" si="215"/>
        <v>1</v>
      </c>
      <c r="K6724" s="941"/>
    </row>
    <row r="6725" spans="1:11" ht="25.5">
      <c r="A6725" s="15" t="s">
        <v>4862</v>
      </c>
      <c r="B6725" s="15" t="s">
        <v>4862</v>
      </c>
      <c r="C6725" s="768" t="s">
        <v>5181</v>
      </c>
      <c r="D6725" s="20" t="s">
        <v>5182</v>
      </c>
      <c r="E6725" s="826"/>
      <c r="F6725" s="800">
        <v>0</v>
      </c>
      <c r="G6725" s="819"/>
      <c r="H6725" s="774">
        <v>1</v>
      </c>
      <c r="I6725" s="819">
        <f t="shared" si="214"/>
        <v>0</v>
      </c>
      <c r="J6725" s="819">
        <f t="shared" si="215"/>
        <v>1</v>
      </c>
      <c r="K6725" s="941"/>
    </row>
    <row r="6726" spans="1:11" ht="25.5">
      <c r="A6726" s="15" t="s">
        <v>4862</v>
      </c>
      <c r="B6726" s="15" t="s">
        <v>4862</v>
      </c>
      <c r="C6726" s="768" t="s">
        <v>5183</v>
      </c>
      <c r="D6726" s="20" t="s">
        <v>5184</v>
      </c>
      <c r="E6726" s="826"/>
      <c r="F6726" s="800">
        <v>0</v>
      </c>
      <c r="G6726" s="819"/>
      <c r="H6726" s="774">
        <v>1</v>
      </c>
      <c r="I6726" s="819">
        <f t="shared" si="214"/>
        <v>0</v>
      </c>
      <c r="J6726" s="819">
        <f t="shared" si="215"/>
        <v>1</v>
      </c>
      <c r="K6726" s="941"/>
    </row>
    <row r="6727" spans="1:11" ht="25.5">
      <c r="A6727" s="15" t="s">
        <v>4862</v>
      </c>
      <c r="B6727" s="15" t="s">
        <v>4862</v>
      </c>
      <c r="C6727" s="768" t="s">
        <v>5185</v>
      </c>
      <c r="D6727" s="20" t="s">
        <v>5186</v>
      </c>
      <c r="E6727" s="826"/>
      <c r="F6727" s="800">
        <v>0</v>
      </c>
      <c r="G6727" s="819">
        <v>1</v>
      </c>
      <c r="H6727" s="774">
        <v>3</v>
      </c>
      <c r="I6727" s="819">
        <f t="shared" si="214"/>
        <v>1</v>
      </c>
      <c r="J6727" s="819">
        <f t="shared" si="215"/>
        <v>3</v>
      </c>
      <c r="K6727" s="941"/>
    </row>
    <row r="6728" spans="1:11" ht="25.5">
      <c r="A6728" s="15" t="s">
        <v>4862</v>
      </c>
      <c r="B6728" s="15" t="s">
        <v>4862</v>
      </c>
      <c r="C6728" s="768" t="s">
        <v>5187</v>
      </c>
      <c r="D6728" s="20" t="s">
        <v>5188</v>
      </c>
      <c r="E6728" s="826"/>
      <c r="F6728" s="800">
        <v>0</v>
      </c>
      <c r="G6728" s="819"/>
      <c r="H6728" s="774">
        <v>1</v>
      </c>
      <c r="I6728" s="819">
        <f t="shared" si="214"/>
        <v>0</v>
      </c>
      <c r="J6728" s="819">
        <f t="shared" si="215"/>
        <v>1</v>
      </c>
      <c r="K6728" s="941"/>
    </row>
    <row r="6729" spans="1:11" ht="25.5">
      <c r="A6729" s="15" t="s">
        <v>4862</v>
      </c>
      <c r="B6729" s="15" t="s">
        <v>4862</v>
      </c>
      <c r="C6729" s="768" t="s">
        <v>5189</v>
      </c>
      <c r="D6729" s="20" t="s">
        <v>5190</v>
      </c>
      <c r="E6729" s="826"/>
      <c r="F6729" s="800">
        <v>0</v>
      </c>
      <c r="G6729" s="819"/>
      <c r="H6729" s="774">
        <v>1</v>
      </c>
      <c r="I6729" s="819">
        <f t="shared" si="214"/>
        <v>0</v>
      </c>
      <c r="J6729" s="819">
        <f t="shared" si="215"/>
        <v>1</v>
      </c>
      <c r="K6729" s="941"/>
    </row>
    <row r="6730" spans="1:11" ht="25.5">
      <c r="A6730" s="15" t="s">
        <v>4862</v>
      </c>
      <c r="B6730" s="15" t="s">
        <v>4862</v>
      </c>
      <c r="C6730" s="768" t="s">
        <v>5191</v>
      </c>
      <c r="D6730" s="20" t="s">
        <v>5192</v>
      </c>
      <c r="E6730" s="826"/>
      <c r="F6730" s="800">
        <v>0</v>
      </c>
      <c r="G6730" s="819"/>
      <c r="H6730" s="774">
        <v>1</v>
      </c>
      <c r="I6730" s="819">
        <f t="shared" si="214"/>
        <v>0</v>
      </c>
      <c r="J6730" s="819">
        <f t="shared" si="215"/>
        <v>1</v>
      </c>
      <c r="K6730" s="941"/>
    </row>
    <row r="6731" spans="1:11" ht="25.5">
      <c r="A6731" s="15" t="s">
        <v>4862</v>
      </c>
      <c r="B6731" s="15" t="s">
        <v>4862</v>
      </c>
      <c r="C6731" s="768" t="s">
        <v>5193</v>
      </c>
      <c r="D6731" s="20" t="s">
        <v>5194</v>
      </c>
      <c r="E6731" s="826"/>
      <c r="F6731" s="800">
        <v>0</v>
      </c>
      <c r="G6731" s="819"/>
      <c r="H6731" s="774">
        <v>1</v>
      </c>
      <c r="I6731" s="819">
        <f t="shared" si="214"/>
        <v>0</v>
      </c>
      <c r="J6731" s="819">
        <f t="shared" si="215"/>
        <v>1</v>
      </c>
      <c r="K6731" s="941"/>
    </row>
    <row r="6732" spans="1:11" ht="25.5">
      <c r="A6732" s="15" t="s">
        <v>4862</v>
      </c>
      <c r="B6732" s="15" t="s">
        <v>4862</v>
      </c>
      <c r="C6732" s="768" t="s">
        <v>5195</v>
      </c>
      <c r="D6732" s="20" t="s">
        <v>5196</v>
      </c>
      <c r="E6732" s="826"/>
      <c r="F6732" s="800">
        <v>0</v>
      </c>
      <c r="G6732" s="819">
        <v>6</v>
      </c>
      <c r="H6732" s="774">
        <v>1</v>
      </c>
      <c r="I6732" s="819">
        <f t="shared" si="214"/>
        <v>6</v>
      </c>
      <c r="J6732" s="819">
        <f t="shared" si="215"/>
        <v>1</v>
      </c>
      <c r="K6732" s="941"/>
    </row>
    <row r="6733" spans="1:11" ht="25.5">
      <c r="A6733" s="15" t="s">
        <v>4862</v>
      </c>
      <c r="B6733" s="15" t="s">
        <v>4862</v>
      </c>
      <c r="C6733" s="768" t="s">
        <v>5197</v>
      </c>
      <c r="D6733" s="20" t="s">
        <v>5198</v>
      </c>
      <c r="E6733" s="826"/>
      <c r="F6733" s="800">
        <v>0</v>
      </c>
      <c r="G6733" s="819">
        <v>4</v>
      </c>
      <c r="H6733" s="774">
        <v>1</v>
      </c>
      <c r="I6733" s="819">
        <f t="shared" si="214"/>
        <v>4</v>
      </c>
      <c r="J6733" s="819">
        <f t="shared" si="215"/>
        <v>1</v>
      </c>
      <c r="K6733" s="941"/>
    </row>
    <row r="6734" spans="1:11" ht="25.5">
      <c r="A6734" s="15" t="s">
        <v>4862</v>
      </c>
      <c r="B6734" s="15" t="s">
        <v>4862</v>
      </c>
      <c r="C6734" s="768" t="s">
        <v>5199</v>
      </c>
      <c r="D6734" s="20" t="s">
        <v>5200</v>
      </c>
      <c r="E6734" s="826"/>
      <c r="F6734" s="800">
        <v>0</v>
      </c>
      <c r="G6734" s="819"/>
      <c r="H6734" s="774">
        <v>1</v>
      </c>
      <c r="I6734" s="819">
        <f t="shared" si="214"/>
        <v>0</v>
      </c>
      <c r="J6734" s="819">
        <f t="shared" si="215"/>
        <v>1</v>
      </c>
      <c r="K6734" s="941"/>
    </row>
    <row r="6735" spans="1:11" ht="25.5">
      <c r="A6735" s="15" t="s">
        <v>4862</v>
      </c>
      <c r="B6735" s="15" t="s">
        <v>4862</v>
      </c>
      <c r="C6735" s="768" t="s">
        <v>5201</v>
      </c>
      <c r="D6735" s="20" t="s">
        <v>5202</v>
      </c>
      <c r="E6735" s="826"/>
      <c r="F6735" s="800">
        <v>0</v>
      </c>
      <c r="G6735" s="819"/>
      <c r="H6735" s="774">
        <v>1</v>
      </c>
      <c r="I6735" s="819">
        <f t="shared" ref="I6735:I6798" si="216">E6735+G6735</f>
        <v>0</v>
      </c>
      <c r="J6735" s="819">
        <f t="shared" ref="J6735:J6798" si="217">F6735+H6735</f>
        <v>1</v>
      </c>
      <c r="K6735" s="941"/>
    </row>
    <row r="6736" spans="1:11" ht="25.5">
      <c r="A6736" s="15" t="s">
        <v>4862</v>
      </c>
      <c r="B6736" s="15" t="s">
        <v>4862</v>
      </c>
      <c r="C6736" s="768" t="s">
        <v>5203</v>
      </c>
      <c r="D6736" s="20" t="s">
        <v>5204</v>
      </c>
      <c r="E6736" s="826"/>
      <c r="F6736" s="800">
        <v>0</v>
      </c>
      <c r="G6736" s="819"/>
      <c r="H6736" s="774">
        <v>1</v>
      </c>
      <c r="I6736" s="819">
        <f t="shared" si="216"/>
        <v>0</v>
      </c>
      <c r="J6736" s="819">
        <f t="shared" si="217"/>
        <v>1</v>
      </c>
      <c r="K6736" s="941"/>
    </row>
    <row r="6737" spans="1:11" ht="25.5">
      <c r="A6737" s="15" t="s">
        <v>4862</v>
      </c>
      <c r="B6737" s="15" t="s">
        <v>4862</v>
      </c>
      <c r="C6737" s="768" t="s">
        <v>5205</v>
      </c>
      <c r="D6737" s="20" t="s">
        <v>5206</v>
      </c>
      <c r="E6737" s="826"/>
      <c r="F6737" s="800">
        <v>0</v>
      </c>
      <c r="G6737" s="819"/>
      <c r="H6737" s="774">
        <v>1</v>
      </c>
      <c r="I6737" s="819">
        <f t="shared" si="216"/>
        <v>0</v>
      </c>
      <c r="J6737" s="819">
        <f t="shared" si="217"/>
        <v>1</v>
      </c>
      <c r="K6737" s="941"/>
    </row>
    <row r="6738" spans="1:11" ht="25.5">
      <c r="A6738" s="15" t="s">
        <v>4862</v>
      </c>
      <c r="B6738" s="15" t="s">
        <v>4862</v>
      </c>
      <c r="C6738" s="768" t="s">
        <v>5207</v>
      </c>
      <c r="D6738" s="20" t="s">
        <v>5208</v>
      </c>
      <c r="E6738" s="826"/>
      <c r="F6738" s="800">
        <v>0</v>
      </c>
      <c r="G6738" s="819"/>
      <c r="H6738" s="774">
        <v>1</v>
      </c>
      <c r="I6738" s="819">
        <f t="shared" si="216"/>
        <v>0</v>
      </c>
      <c r="J6738" s="819">
        <f t="shared" si="217"/>
        <v>1</v>
      </c>
      <c r="K6738" s="941"/>
    </row>
    <row r="6739" spans="1:11" ht="25.5">
      <c r="A6739" s="15" t="s">
        <v>4862</v>
      </c>
      <c r="B6739" s="15" t="s">
        <v>4862</v>
      </c>
      <c r="C6739" s="768" t="s">
        <v>5209</v>
      </c>
      <c r="D6739" s="20" t="s">
        <v>14551</v>
      </c>
      <c r="E6739" s="826"/>
      <c r="F6739" s="800">
        <v>0</v>
      </c>
      <c r="G6739" s="819">
        <v>1</v>
      </c>
      <c r="H6739" s="774">
        <v>5</v>
      </c>
      <c r="I6739" s="819">
        <f t="shared" si="216"/>
        <v>1</v>
      </c>
      <c r="J6739" s="819">
        <f t="shared" si="217"/>
        <v>5</v>
      </c>
      <c r="K6739" s="941"/>
    </row>
    <row r="6740" spans="1:11" ht="25.5">
      <c r="A6740" s="15" t="s">
        <v>4862</v>
      </c>
      <c r="B6740" s="15" t="s">
        <v>4862</v>
      </c>
      <c r="C6740" s="768" t="s">
        <v>5210</v>
      </c>
      <c r="D6740" s="20" t="s">
        <v>5211</v>
      </c>
      <c r="E6740" s="826"/>
      <c r="F6740" s="800">
        <v>0</v>
      </c>
      <c r="G6740" s="819"/>
      <c r="H6740" s="774">
        <v>1</v>
      </c>
      <c r="I6740" s="819">
        <f t="shared" si="216"/>
        <v>0</v>
      </c>
      <c r="J6740" s="819">
        <f t="shared" si="217"/>
        <v>1</v>
      </c>
      <c r="K6740" s="941"/>
    </row>
    <row r="6741" spans="1:11" ht="25.5">
      <c r="A6741" s="15" t="s">
        <v>4862</v>
      </c>
      <c r="B6741" s="15" t="s">
        <v>4862</v>
      </c>
      <c r="C6741" s="768" t="s">
        <v>5212</v>
      </c>
      <c r="D6741" s="20" t="s">
        <v>5213</v>
      </c>
      <c r="E6741" s="826"/>
      <c r="F6741" s="800">
        <v>0</v>
      </c>
      <c r="G6741" s="819"/>
      <c r="H6741" s="774">
        <v>1</v>
      </c>
      <c r="I6741" s="819">
        <f t="shared" si="216"/>
        <v>0</v>
      </c>
      <c r="J6741" s="819">
        <f t="shared" si="217"/>
        <v>1</v>
      </c>
      <c r="K6741" s="941"/>
    </row>
    <row r="6742" spans="1:11">
      <c r="A6742" s="15" t="s">
        <v>4862</v>
      </c>
      <c r="B6742" s="15" t="s">
        <v>4862</v>
      </c>
      <c r="C6742" s="768" t="s">
        <v>5214</v>
      </c>
      <c r="D6742" s="20" t="s">
        <v>5215</v>
      </c>
      <c r="E6742" s="826"/>
      <c r="F6742" s="800">
        <v>0</v>
      </c>
      <c r="G6742" s="819"/>
      <c r="H6742" s="774">
        <v>1</v>
      </c>
      <c r="I6742" s="819">
        <f t="shared" si="216"/>
        <v>0</v>
      </c>
      <c r="J6742" s="819">
        <f t="shared" si="217"/>
        <v>1</v>
      </c>
      <c r="K6742" s="941"/>
    </row>
    <row r="6743" spans="1:11">
      <c r="A6743" s="15" t="s">
        <v>4862</v>
      </c>
      <c r="B6743" s="15" t="s">
        <v>4862</v>
      </c>
      <c r="C6743" s="768" t="s">
        <v>5216</v>
      </c>
      <c r="D6743" s="20" t="s">
        <v>5217</v>
      </c>
      <c r="E6743" s="826"/>
      <c r="F6743" s="800">
        <v>0</v>
      </c>
      <c r="G6743" s="819"/>
      <c r="H6743" s="774">
        <v>1</v>
      </c>
      <c r="I6743" s="819">
        <f t="shared" si="216"/>
        <v>0</v>
      </c>
      <c r="J6743" s="819">
        <f t="shared" si="217"/>
        <v>1</v>
      </c>
      <c r="K6743" s="941"/>
    </row>
    <row r="6744" spans="1:11">
      <c r="A6744" s="15" t="s">
        <v>4862</v>
      </c>
      <c r="B6744" s="15" t="s">
        <v>4862</v>
      </c>
      <c r="C6744" s="768" t="s">
        <v>5218</v>
      </c>
      <c r="D6744" s="20" t="s">
        <v>5219</v>
      </c>
      <c r="E6744" s="826"/>
      <c r="F6744" s="800">
        <v>1</v>
      </c>
      <c r="G6744" s="819"/>
      <c r="H6744" s="774">
        <v>1</v>
      </c>
      <c r="I6744" s="819">
        <f t="shared" si="216"/>
        <v>0</v>
      </c>
      <c r="J6744" s="819">
        <f t="shared" si="217"/>
        <v>2</v>
      </c>
      <c r="K6744" s="941"/>
    </row>
    <row r="6745" spans="1:11" ht="25.5">
      <c r="A6745" s="15" t="s">
        <v>4862</v>
      </c>
      <c r="B6745" s="15" t="s">
        <v>4862</v>
      </c>
      <c r="C6745" s="768" t="s">
        <v>5220</v>
      </c>
      <c r="D6745" s="20" t="s">
        <v>17386</v>
      </c>
      <c r="E6745" s="826"/>
      <c r="F6745" s="800">
        <v>1</v>
      </c>
      <c r="G6745" s="819"/>
      <c r="H6745" s="774">
        <v>1</v>
      </c>
      <c r="I6745" s="819">
        <f t="shared" si="216"/>
        <v>0</v>
      </c>
      <c r="J6745" s="819">
        <f t="shared" si="217"/>
        <v>2</v>
      </c>
      <c r="K6745" s="941"/>
    </row>
    <row r="6746" spans="1:11" ht="25.5">
      <c r="A6746" s="15" t="s">
        <v>4862</v>
      </c>
      <c r="B6746" s="15" t="s">
        <v>4862</v>
      </c>
      <c r="C6746" s="768" t="s">
        <v>5221</v>
      </c>
      <c r="D6746" s="20" t="s">
        <v>17387</v>
      </c>
      <c r="E6746" s="826">
        <v>722</v>
      </c>
      <c r="F6746" s="800">
        <v>1160</v>
      </c>
      <c r="G6746" s="819">
        <v>3261</v>
      </c>
      <c r="H6746" s="774">
        <v>5500</v>
      </c>
      <c r="I6746" s="819">
        <f t="shared" si="216"/>
        <v>3983</v>
      </c>
      <c r="J6746" s="819">
        <f t="shared" si="217"/>
        <v>6660</v>
      </c>
      <c r="K6746" s="941"/>
    </row>
    <row r="6747" spans="1:11" ht="25.5">
      <c r="A6747" s="15" t="s">
        <v>4862</v>
      </c>
      <c r="B6747" s="15" t="s">
        <v>4862</v>
      </c>
      <c r="C6747" s="768" t="s">
        <v>5222</v>
      </c>
      <c r="D6747" s="20" t="s">
        <v>17388</v>
      </c>
      <c r="E6747" s="826"/>
      <c r="F6747" s="800">
        <v>0</v>
      </c>
      <c r="G6747" s="819">
        <v>28</v>
      </c>
      <c r="H6747" s="774">
        <v>1</v>
      </c>
      <c r="I6747" s="819">
        <f t="shared" si="216"/>
        <v>28</v>
      </c>
      <c r="J6747" s="819">
        <f t="shared" si="217"/>
        <v>1</v>
      </c>
      <c r="K6747" s="941"/>
    </row>
    <row r="6748" spans="1:11" ht="25.5">
      <c r="A6748" s="15" t="s">
        <v>4862</v>
      </c>
      <c r="B6748" s="15" t="s">
        <v>4862</v>
      </c>
      <c r="C6748" s="768" t="s">
        <v>5223</v>
      </c>
      <c r="D6748" s="20" t="s">
        <v>17389</v>
      </c>
      <c r="E6748" s="826"/>
      <c r="F6748" s="800">
        <v>0</v>
      </c>
      <c r="G6748" s="819">
        <v>6</v>
      </c>
      <c r="H6748" s="774">
        <v>5</v>
      </c>
      <c r="I6748" s="819">
        <f t="shared" si="216"/>
        <v>6</v>
      </c>
      <c r="J6748" s="819">
        <f t="shared" si="217"/>
        <v>5</v>
      </c>
      <c r="K6748" s="941"/>
    </row>
    <row r="6749" spans="1:11" ht="25.5">
      <c r="A6749" s="15" t="s">
        <v>4862</v>
      </c>
      <c r="B6749" s="15" t="s">
        <v>4862</v>
      </c>
      <c r="C6749" s="768" t="s">
        <v>5224</v>
      </c>
      <c r="D6749" s="20" t="s">
        <v>17390</v>
      </c>
      <c r="E6749" s="826"/>
      <c r="F6749" s="800">
        <v>0</v>
      </c>
      <c r="G6749" s="819">
        <v>1</v>
      </c>
      <c r="H6749" s="774">
        <v>3</v>
      </c>
      <c r="I6749" s="819">
        <f t="shared" si="216"/>
        <v>1</v>
      </c>
      <c r="J6749" s="819">
        <f t="shared" si="217"/>
        <v>3</v>
      </c>
      <c r="K6749" s="941"/>
    </row>
    <row r="6750" spans="1:11" ht="25.5">
      <c r="A6750" s="15" t="s">
        <v>4862</v>
      </c>
      <c r="B6750" s="15" t="s">
        <v>4862</v>
      </c>
      <c r="C6750" s="768" t="s">
        <v>5225</v>
      </c>
      <c r="D6750" s="20" t="s">
        <v>17391</v>
      </c>
      <c r="E6750" s="826"/>
      <c r="F6750" s="800">
        <v>0</v>
      </c>
      <c r="G6750" s="819">
        <v>10</v>
      </c>
      <c r="H6750" s="774">
        <v>1</v>
      </c>
      <c r="I6750" s="819">
        <f t="shared" si="216"/>
        <v>10</v>
      </c>
      <c r="J6750" s="819">
        <f t="shared" si="217"/>
        <v>1</v>
      </c>
      <c r="K6750" s="941"/>
    </row>
    <row r="6751" spans="1:11" ht="25.5">
      <c r="A6751" s="15" t="s">
        <v>4862</v>
      </c>
      <c r="B6751" s="15" t="s">
        <v>4862</v>
      </c>
      <c r="C6751" s="768" t="s">
        <v>5226</v>
      </c>
      <c r="D6751" s="20" t="s">
        <v>17392</v>
      </c>
      <c r="E6751" s="826"/>
      <c r="F6751" s="800">
        <v>0</v>
      </c>
      <c r="G6751" s="819">
        <v>4</v>
      </c>
      <c r="H6751" s="774">
        <v>5</v>
      </c>
      <c r="I6751" s="819">
        <f t="shared" si="216"/>
        <v>4</v>
      </c>
      <c r="J6751" s="819">
        <f t="shared" si="217"/>
        <v>5</v>
      </c>
      <c r="K6751" s="941"/>
    </row>
    <row r="6752" spans="1:11" ht="25.5">
      <c r="A6752" s="15" t="s">
        <v>4862</v>
      </c>
      <c r="B6752" s="15" t="s">
        <v>4862</v>
      </c>
      <c r="C6752" s="768" t="s">
        <v>5227</v>
      </c>
      <c r="D6752" s="20" t="s">
        <v>17393</v>
      </c>
      <c r="E6752" s="826"/>
      <c r="F6752" s="800">
        <v>0</v>
      </c>
      <c r="G6752" s="819">
        <v>6</v>
      </c>
      <c r="H6752" s="774">
        <v>1</v>
      </c>
      <c r="I6752" s="819">
        <f t="shared" si="216"/>
        <v>6</v>
      </c>
      <c r="J6752" s="819">
        <f t="shared" si="217"/>
        <v>1</v>
      </c>
      <c r="K6752" s="941"/>
    </row>
    <row r="6753" spans="1:11" ht="25.5">
      <c r="A6753" s="15" t="s">
        <v>4862</v>
      </c>
      <c r="B6753" s="15" t="s">
        <v>4862</v>
      </c>
      <c r="C6753" s="768" t="s">
        <v>5228</v>
      </c>
      <c r="D6753" s="20" t="s">
        <v>17394</v>
      </c>
      <c r="E6753" s="826"/>
      <c r="F6753" s="800">
        <v>0</v>
      </c>
      <c r="G6753" s="819">
        <v>7</v>
      </c>
      <c r="H6753" s="774">
        <v>1</v>
      </c>
      <c r="I6753" s="819">
        <f t="shared" si="216"/>
        <v>7</v>
      </c>
      <c r="J6753" s="819">
        <f t="shared" si="217"/>
        <v>1</v>
      </c>
      <c r="K6753" s="941"/>
    </row>
    <row r="6754" spans="1:11" ht="25.5">
      <c r="A6754" s="15" t="s">
        <v>4862</v>
      </c>
      <c r="B6754" s="15" t="s">
        <v>4862</v>
      </c>
      <c r="C6754" s="768" t="s">
        <v>5229</v>
      </c>
      <c r="D6754" s="20" t="s">
        <v>17395</v>
      </c>
      <c r="E6754" s="826"/>
      <c r="F6754" s="800">
        <v>0</v>
      </c>
      <c r="G6754" s="819"/>
      <c r="H6754" s="774">
        <v>1</v>
      </c>
      <c r="I6754" s="819">
        <f t="shared" si="216"/>
        <v>0</v>
      </c>
      <c r="J6754" s="819">
        <f t="shared" si="217"/>
        <v>1</v>
      </c>
      <c r="K6754" s="941"/>
    </row>
    <row r="6755" spans="1:11" ht="25.5">
      <c r="A6755" s="15" t="s">
        <v>4862</v>
      </c>
      <c r="B6755" s="15" t="s">
        <v>4862</v>
      </c>
      <c r="C6755" s="768" t="s">
        <v>5230</v>
      </c>
      <c r="D6755" s="20" t="s">
        <v>17396</v>
      </c>
      <c r="E6755" s="826"/>
      <c r="F6755" s="800">
        <v>0</v>
      </c>
      <c r="G6755" s="819">
        <v>2</v>
      </c>
      <c r="H6755" s="774">
        <v>1</v>
      </c>
      <c r="I6755" s="819">
        <f t="shared" si="216"/>
        <v>2</v>
      </c>
      <c r="J6755" s="819">
        <f t="shared" si="217"/>
        <v>1</v>
      </c>
      <c r="K6755" s="941"/>
    </row>
    <row r="6756" spans="1:11" ht="25.5">
      <c r="A6756" s="15" t="s">
        <v>4862</v>
      </c>
      <c r="B6756" s="15" t="s">
        <v>4862</v>
      </c>
      <c r="C6756" s="768" t="s">
        <v>5231</v>
      </c>
      <c r="D6756" s="20" t="s">
        <v>17397</v>
      </c>
      <c r="E6756" s="826"/>
      <c r="F6756" s="800">
        <v>0</v>
      </c>
      <c r="G6756" s="819">
        <v>4</v>
      </c>
      <c r="H6756" s="774">
        <v>1</v>
      </c>
      <c r="I6756" s="819">
        <f t="shared" si="216"/>
        <v>4</v>
      </c>
      <c r="J6756" s="819">
        <f t="shared" si="217"/>
        <v>1</v>
      </c>
      <c r="K6756" s="941"/>
    </row>
    <row r="6757" spans="1:11" ht="25.5">
      <c r="A6757" s="15" t="s">
        <v>4862</v>
      </c>
      <c r="B6757" s="15" t="s">
        <v>4862</v>
      </c>
      <c r="C6757" s="768" t="s">
        <v>5232</v>
      </c>
      <c r="D6757" s="20" t="s">
        <v>17398</v>
      </c>
      <c r="E6757" s="826"/>
      <c r="F6757" s="800">
        <v>0</v>
      </c>
      <c r="G6757" s="819">
        <v>11</v>
      </c>
      <c r="H6757" s="774">
        <v>1</v>
      </c>
      <c r="I6757" s="819">
        <f t="shared" si="216"/>
        <v>11</v>
      </c>
      <c r="J6757" s="819">
        <f t="shared" si="217"/>
        <v>1</v>
      </c>
      <c r="K6757" s="941"/>
    </row>
    <row r="6758" spans="1:11" ht="25.5">
      <c r="A6758" s="15" t="s">
        <v>4862</v>
      </c>
      <c r="B6758" s="15" t="s">
        <v>4862</v>
      </c>
      <c r="C6758" s="768" t="s">
        <v>5233</v>
      </c>
      <c r="D6758" s="20" t="s">
        <v>17399</v>
      </c>
      <c r="E6758" s="826"/>
      <c r="F6758" s="800">
        <v>0</v>
      </c>
      <c r="G6758" s="819">
        <v>2</v>
      </c>
      <c r="H6758" s="774">
        <v>1</v>
      </c>
      <c r="I6758" s="819">
        <f t="shared" si="216"/>
        <v>2</v>
      </c>
      <c r="J6758" s="819">
        <f t="shared" si="217"/>
        <v>1</v>
      </c>
      <c r="K6758" s="941"/>
    </row>
    <row r="6759" spans="1:11" ht="25.5">
      <c r="A6759" s="15" t="s">
        <v>4862</v>
      </c>
      <c r="B6759" s="15" t="s">
        <v>4862</v>
      </c>
      <c r="C6759" s="768" t="s">
        <v>5234</v>
      </c>
      <c r="D6759" s="20" t="s">
        <v>17400</v>
      </c>
      <c r="E6759" s="826"/>
      <c r="F6759" s="800">
        <v>0</v>
      </c>
      <c r="G6759" s="819">
        <v>40</v>
      </c>
      <c r="H6759" s="774">
        <v>1</v>
      </c>
      <c r="I6759" s="819">
        <f t="shared" si="216"/>
        <v>40</v>
      </c>
      <c r="J6759" s="819">
        <f t="shared" si="217"/>
        <v>1</v>
      </c>
      <c r="K6759" s="941"/>
    </row>
    <row r="6760" spans="1:11" ht="25.5">
      <c r="A6760" s="15" t="s">
        <v>4862</v>
      </c>
      <c r="B6760" s="15" t="s">
        <v>4862</v>
      </c>
      <c r="C6760" s="768" t="s">
        <v>5235</v>
      </c>
      <c r="D6760" s="20" t="s">
        <v>17401</v>
      </c>
      <c r="E6760" s="826"/>
      <c r="F6760" s="800">
        <v>0</v>
      </c>
      <c r="G6760" s="819"/>
      <c r="H6760" s="774">
        <v>1</v>
      </c>
      <c r="I6760" s="819">
        <f t="shared" si="216"/>
        <v>0</v>
      </c>
      <c r="J6760" s="819">
        <f t="shared" si="217"/>
        <v>1</v>
      </c>
      <c r="K6760" s="941"/>
    </row>
    <row r="6761" spans="1:11">
      <c r="A6761" s="15" t="s">
        <v>4862</v>
      </c>
      <c r="B6761" s="15" t="s">
        <v>4862</v>
      </c>
      <c r="C6761" s="768" t="s">
        <v>5236</v>
      </c>
      <c r="D6761" s="20" t="s">
        <v>17402</v>
      </c>
      <c r="E6761" s="826">
        <v>2</v>
      </c>
      <c r="F6761" s="800">
        <v>3</v>
      </c>
      <c r="G6761" s="819">
        <v>20</v>
      </c>
      <c r="H6761" s="774">
        <v>40</v>
      </c>
      <c r="I6761" s="819">
        <f t="shared" si="216"/>
        <v>22</v>
      </c>
      <c r="J6761" s="819">
        <f t="shared" si="217"/>
        <v>43</v>
      </c>
      <c r="K6761" s="941"/>
    </row>
    <row r="6762" spans="1:11" ht="25.5">
      <c r="A6762" s="15" t="s">
        <v>4862</v>
      </c>
      <c r="B6762" s="15" t="s">
        <v>4862</v>
      </c>
      <c r="C6762" s="768" t="s">
        <v>5237</v>
      </c>
      <c r="D6762" s="20" t="s">
        <v>17403</v>
      </c>
      <c r="E6762" s="826">
        <v>4</v>
      </c>
      <c r="F6762" s="800">
        <v>10</v>
      </c>
      <c r="G6762" s="819">
        <v>128</v>
      </c>
      <c r="H6762" s="774">
        <v>180</v>
      </c>
      <c r="I6762" s="819">
        <f t="shared" si="216"/>
        <v>132</v>
      </c>
      <c r="J6762" s="819">
        <f t="shared" si="217"/>
        <v>190</v>
      </c>
      <c r="K6762" s="941"/>
    </row>
    <row r="6763" spans="1:11" ht="25.5">
      <c r="A6763" s="15" t="s">
        <v>4862</v>
      </c>
      <c r="B6763" s="15" t="s">
        <v>4862</v>
      </c>
      <c r="C6763" s="768" t="s">
        <v>5238</v>
      </c>
      <c r="D6763" s="20" t="s">
        <v>14552</v>
      </c>
      <c r="E6763" s="826">
        <v>1</v>
      </c>
      <c r="F6763" s="800">
        <v>5</v>
      </c>
      <c r="G6763" s="819">
        <v>69</v>
      </c>
      <c r="H6763" s="774">
        <v>50</v>
      </c>
      <c r="I6763" s="819">
        <f t="shared" si="216"/>
        <v>70</v>
      </c>
      <c r="J6763" s="819">
        <f t="shared" si="217"/>
        <v>55</v>
      </c>
      <c r="K6763" s="941"/>
    </row>
    <row r="6764" spans="1:11" ht="25.5">
      <c r="A6764" s="15" t="s">
        <v>4862</v>
      </c>
      <c r="B6764" s="15" t="s">
        <v>4862</v>
      </c>
      <c r="C6764" s="768" t="s">
        <v>5239</v>
      </c>
      <c r="D6764" s="20" t="s">
        <v>17404</v>
      </c>
      <c r="E6764" s="826">
        <v>10</v>
      </c>
      <c r="F6764" s="800">
        <v>15</v>
      </c>
      <c r="G6764" s="819">
        <v>519</v>
      </c>
      <c r="H6764" s="774">
        <v>530</v>
      </c>
      <c r="I6764" s="819">
        <f t="shared" si="216"/>
        <v>529</v>
      </c>
      <c r="J6764" s="819">
        <f t="shared" si="217"/>
        <v>545</v>
      </c>
      <c r="K6764" s="941"/>
    </row>
    <row r="6765" spans="1:11" ht="25.5">
      <c r="A6765" s="15" t="s">
        <v>4862</v>
      </c>
      <c r="B6765" s="15" t="s">
        <v>4862</v>
      </c>
      <c r="C6765" s="768" t="s">
        <v>5240</v>
      </c>
      <c r="D6765" s="20" t="s">
        <v>14553</v>
      </c>
      <c r="E6765" s="826">
        <v>2</v>
      </c>
      <c r="F6765" s="800">
        <v>5</v>
      </c>
      <c r="G6765" s="819">
        <v>56</v>
      </c>
      <c r="H6765" s="774">
        <v>60</v>
      </c>
      <c r="I6765" s="819">
        <f t="shared" si="216"/>
        <v>58</v>
      </c>
      <c r="J6765" s="819">
        <f t="shared" si="217"/>
        <v>65</v>
      </c>
      <c r="K6765" s="941"/>
    </row>
    <row r="6766" spans="1:11" ht="25.5">
      <c r="A6766" s="15" t="s">
        <v>4862</v>
      </c>
      <c r="B6766" s="15" t="s">
        <v>4862</v>
      </c>
      <c r="C6766" s="768" t="s">
        <v>5241</v>
      </c>
      <c r="D6766" s="20" t="s">
        <v>17405</v>
      </c>
      <c r="E6766" s="826">
        <v>29</v>
      </c>
      <c r="F6766" s="800">
        <v>15</v>
      </c>
      <c r="G6766" s="819">
        <v>751</v>
      </c>
      <c r="H6766" s="774">
        <v>510</v>
      </c>
      <c r="I6766" s="819">
        <f t="shared" si="216"/>
        <v>780</v>
      </c>
      <c r="J6766" s="819">
        <f t="shared" si="217"/>
        <v>525</v>
      </c>
      <c r="K6766" s="941"/>
    </row>
    <row r="6767" spans="1:11" ht="25.5">
      <c r="A6767" s="15" t="s">
        <v>4862</v>
      </c>
      <c r="B6767" s="15" t="s">
        <v>4862</v>
      </c>
      <c r="C6767" s="768" t="s">
        <v>5242</v>
      </c>
      <c r="D6767" s="20" t="s">
        <v>14554</v>
      </c>
      <c r="E6767" s="826">
        <v>1</v>
      </c>
      <c r="F6767" s="800">
        <v>1</v>
      </c>
      <c r="G6767" s="819">
        <v>14</v>
      </c>
      <c r="H6767" s="774">
        <v>10</v>
      </c>
      <c r="I6767" s="819">
        <f t="shared" si="216"/>
        <v>15</v>
      </c>
      <c r="J6767" s="819">
        <f t="shared" si="217"/>
        <v>11</v>
      </c>
      <c r="K6767" s="941"/>
    </row>
    <row r="6768" spans="1:11" ht="25.5">
      <c r="A6768" s="15" t="s">
        <v>4862</v>
      </c>
      <c r="B6768" s="15" t="s">
        <v>4862</v>
      </c>
      <c r="C6768" s="768" t="s">
        <v>5243</v>
      </c>
      <c r="D6768" s="20" t="s">
        <v>17406</v>
      </c>
      <c r="E6768" s="826"/>
      <c r="F6768" s="800">
        <v>5</v>
      </c>
      <c r="G6768" s="819">
        <v>25</v>
      </c>
      <c r="H6768" s="774">
        <v>50</v>
      </c>
      <c r="I6768" s="819">
        <f t="shared" si="216"/>
        <v>25</v>
      </c>
      <c r="J6768" s="819">
        <f t="shared" si="217"/>
        <v>55</v>
      </c>
      <c r="K6768" s="941"/>
    </row>
    <row r="6769" spans="1:11" ht="25.5">
      <c r="A6769" s="15" t="s">
        <v>4862</v>
      </c>
      <c r="B6769" s="15" t="s">
        <v>4862</v>
      </c>
      <c r="C6769" s="768" t="s">
        <v>5244</v>
      </c>
      <c r="D6769" s="20" t="s">
        <v>14555</v>
      </c>
      <c r="E6769" s="826"/>
      <c r="F6769" s="800">
        <v>0</v>
      </c>
      <c r="G6769" s="819"/>
      <c r="H6769" s="774">
        <v>1</v>
      </c>
      <c r="I6769" s="819">
        <f t="shared" si="216"/>
        <v>0</v>
      </c>
      <c r="J6769" s="819">
        <f t="shared" si="217"/>
        <v>1</v>
      </c>
      <c r="K6769" s="941"/>
    </row>
    <row r="6770" spans="1:11" ht="25.5">
      <c r="A6770" s="15" t="s">
        <v>4862</v>
      </c>
      <c r="B6770" s="15" t="s">
        <v>4862</v>
      </c>
      <c r="C6770" s="768" t="s">
        <v>5245</v>
      </c>
      <c r="D6770" s="20" t="s">
        <v>17407</v>
      </c>
      <c r="E6770" s="826"/>
      <c r="F6770" s="800">
        <v>1</v>
      </c>
      <c r="G6770" s="819">
        <v>1</v>
      </c>
      <c r="H6770" s="774">
        <v>1</v>
      </c>
      <c r="I6770" s="819">
        <f t="shared" si="216"/>
        <v>1</v>
      </c>
      <c r="J6770" s="819">
        <f t="shared" si="217"/>
        <v>2</v>
      </c>
      <c r="K6770" s="941"/>
    </row>
    <row r="6771" spans="1:11">
      <c r="A6771" s="15" t="s">
        <v>4862</v>
      </c>
      <c r="B6771" s="15" t="s">
        <v>4862</v>
      </c>
      <c r="C6771" s="768" t="s">
        <v>5246</v>
      </c>
      <c r="D6771" s="20" t="s">
        <v>17408</v>
      </c>
      <c r="E6771" s="826">
        <v>7</v>
      </c>
      <c r="F6771" s="800">
        <v>15</v>
      </c>
      <c r="G6771" s="819">
        <v>384</v>
      </c>
      <c r="H6771" s="774">
        <v>410</v>
      </c>
      <c r="I6771" s="819">
        <f t="shared" si="216"/>
        <v>391</v>
      </c>
      <c r="J6771" s="819">
        <f t="shared" si="217"/>
        <v>425</v>
      </c>
      <c r="K6771" s="941"/>
    </row>
    <row r="6772" spans="1:11">
      <c r="A6772" s="15" t="s">
        <v>4862</v>
      </c>
      <c r="B6772" s="15" t="s">
        <v>4862</v>
      </c>
      <c r="C6772" s="768" t="s">
        <v>5247</v>
      </c>
      <c r="D6772" s="20" t="s">
        <v>17409</v>
      </c>
      <c r="E6772" s="826">
        <v>114</v>
      </c>
      <c r="F6772" s="800">
        <v>160</v>
      </c>
      <c r="G6772" s="819">
        <v>1624</v>
      </c>
      <c r="H6772" s="774">
        <v>1800</v>
      </c>
      <c r="I6772" s="819">
        <f t="shared" si="216"/>
        <v>1738</v>
      </c>
      <c r="J6772" s="819">
        <f t="shared" si="217"/>
        <v>1960</v>
      </c>
      <c r="K6772" s="941"/>
    </row>
    <row r="6773" spans="1:11">
      <c r="A6773" s="15" t="s">
        <v>4862</v>
      </c>
      <c r="B6773" s="15" t="s">
        <v>4862</v>
      </c>
      <c r="C6773" s="768" t="s">
        <v>5248</v>
      </c>
      <c r="D6773" s="20" t="s">
        <v>17410</v>
      </c>
      <c r="E6773" s="826">
        <v>11</v>
      </c>
      <c r="F6773" s="800">
        <v>20</v>
      </c>
      <c r="G6773" s="819">
        <v>743</v>
      </c>
      <c r="H6773" s="774">
        <v>650</v>
      </c>
      <c r="I6773" s="819">
        <f t="shared" si="216"/>
        <v>754</v>
      </c>
      <c r="J6773" s="819">
        <f t="shared" si="217"/>
        <v>670</v>
      </c>
      <c r="K6773" s="941"/>
    </row>
    <row r="6774" spans="1:11">
      <c r="A6774" s="15" t="s">
        <v>4862</v>
      </c>
      <c r="B6774" s="15" t="s">
        <v>4862</v>
      </c>
      <c r="C6774" s="768" t="s">
        <v>5249</v>
      </c>
      <c r="D6774" s="20" t="s">
        <v>17411</v>
      </c>
      <c r="E6774" s="826">
        <v>544</v>
      </c>
      <c r="F6774" s="800">
        <v>450</v>
      </c>
      <c r="G6774" s="819">
        <v>4432</v>
      </c>
      <c r="H6774" s="774">
        <v>4200</v>
      </c>
      <c r="I6774" s="819">
        <f t="shared" si="216"/>
        <v>4976</v>
      </c>
      <c r="J6774" s="819">
        <f t="shared" si="217"/>
        <v>4650</v>
      </c>
      <c r="K6774" s="941"/>
    </row>
    <row r="6775" spans="1:11">
      <c r="A6775" s="15" t="s">
        <v>4862</v>
      </c>
      <c r="B6775" s="15" t="s">
        <v>4862</v>
      </c>
      <c r="C6775" s="768" t="s">
        <v>5250</v>
      </c>
      <c r="D6775" s="20" t="s">
        <v>17412</v>
      </c>
      <c r="E6775" s="826">
        <v>17</v>
      </c>
      <c r="F6775" s="800">
        <v>35</v>
      </c>
      <c r="G6775" s="819">
        <v>705</v>
      </c>
      <c r="H6775" s="774">
        <v>680</v>
      </c>
      <c r="I6775" s="819">
        <f t="shared" si="216"/>
        <v>722</v>
      </c>
      <c r="J6775" s="819">
        <f t="shared" si="217"/>
        <v>715</v>
      </c>
      <c r="K6775" s="941"/>
    </row>
    <row r="6776" spans="1:11">
      <c r="A6776" s="15" t="s">
        <v>4862</v>
      </c>
      <c r="B6776" s="15" t="s">
        <v>4862</v>
      </c>
      <c r="C6776" s="768" t="s">
        <v>5251</v>
      </c>
      <c r="D6776" s="20" t="s">
        <v>17413</v>
      </c>
      <c r="E6776" s="826">
        <v>185</v>
      </c>
      <c r="F6776" s="800">
        <v>190</v>
      </c>
      <c r="G6776" s="819">
        <v>4476</v>
      </c>
      <c r="H6776" s="774">
        <v>4000</v>
      </c>
      <c r="I6776" s="819">
        <f t="shared" si="216"/>
        <v>4661</v>
      </c>
      <c r="J6776" s="819">
        <f t="shared" si="217"/>
        <v>4190</v>
      </c>
      <c r="K6776" s="941"/>
    </row>
    <row r="6777" spans="1:11">
      <c r="A6777" s="15" t="s">
        <v>4862</v>
      </c>
      <c r="B6777" s="15" t="s">
        <v>4862</v>
      </c>
      <c r="C6777" s="768" t="s">
        <v>5252</v>
      </c>
      <c r="D6777" s="20" t="s">
        <v>17414</v>
      </c>
      <c r="E6777" s="826">
        <v>17</v>
      </c>
      <c r="F6777" s="800">
        <v>20</v>
      </c>
      <c r="G6777" s="819">
        <v>551</v>
      </c>
      <c r="H6777" s="774">
        <v>440</v>
      </c>
      <c r="I6777" s="819">
        <f t="shared" si="216"/>
        <v>568</v>
      </c>
      <c r="J6777" s="819">
        <f t="shared" si="217"/>
        <v>460</v>
      </c>
      <c r="K6777" s="941"/>
    </row>
    <row r="6778" spans="1:11">
      <c r="A6778" s="15" t="s">
        <v>4862</v>
      </c>
      <c r="B6778" s="15" t="s">
        <v>4862</v>
      </c>
      <c r="C6778" s="768" t="s">
        <v>5253</v>
      </c>
      <c r="D6778" s="20" t="s">
        <v>17415</v>
      </c>
      <c r="E6778" s="826">
        <v>3</v>
      </c>
      <c r="F6778" s="800">
        <v>10</v>
      </c>
      <c r="G6778" s="819">
        <v>289</v>
      </c>
      <c r="H6778" s="774">
        <v>350</v>
      </c>
      <c r="I6778" s="819">
        <f t="shared" si="216"/>
        <v>292</v>
      </c>
      <c r="J6778" s="819">
        <f t="shared" si="217"/>
        <v>360</v>
      </c>
      <c r="K6778" s="941"/>
    </row>
    <row r="6779" spans="1:11">
      <c r="A6779" s="15" t="s">
        <v>4862</v>
      </c>
      <c r="B6779" s="15" t="s">
        <v>4862</v>
      </c>
      <c r="C6779" s="768" t="s">
        <v>5254</v>
      </c>
      <c r="D6779" s="20" t="s">
        <v>17416</v>
      </c>
      <c r="E6779" s="826"/>
      <c r="F6779" s="800">
        <v>5</v>
      </c>
      <c r="G6779" s="819">
        <v>105</v>
      </c>
      <c r="H6779" s="774">
        <v>90</v>
      </c>
      <c r="I6779" s="819">
        <f t="shared" si="216"/>
        <v>105</v>
      </c>
      <c r="J6779" s="819">
        <f t="shared" si="217"/>
        <v>95</v>
      </c>
      <c r="K6779" s="941"/>
    </row>
    <row r="6780" spans="1:11">
      <c r="A6780" s="15" t="s">
        <v>4862</v>
      </c>
      <c r="B6780" s="15" t="s">
        <v>4862</v>
      </c>
      <c r="C6780" s="768" t="s">
        <v>5255</v>
      </c>
      <c r="D6780" s="20" t="s">
        <v>17417</v>
      </c>
      <c r="E6780" s="826"/>
      <c r="F6780" s="800">
        <v>0</v>
      </c>
      <c r="G6780" s="819">
        <v>7</v>
      </c>
      <c r="H6780" s="774">
        <v>15</v>
      </c>
      <c r="I6780" s="819">
        <f t="shared" si="216"/>
        <v>7</v>
      </c>
      <c r="J6780" s="819">
        <f t="shared" si="217"/>
        <v>15</v>
      </c>
      <c r="K6780" s="941"/>
    </row>
    <row r="6781" spans="1:11">
      <c r="A6781" s="15" t="s">
        <v>4862</v>
      </c>
      <c r="B6781" s="15" t="s">
        <v>4862</v>
      </c>
      <c r="C6781" s="768" t="s">
        <v>5256</v>
      </c>
      <c r="D6781" s="20" t="s">
        <v>17418</v>
      </c>
      <c r="E6781" s="826"/>
      <c r="F6781" s="800">
        <v>0</v>
      </c>
      <c r="G6781" s="819"/>
      <c r="H6781" s="774">
        <v>1</v>
      </c>
      <c r="I6781" s="819">
        <f t="shared" si="216"/>
        <v>0</v>
      </c>
      <c r="J6781" s="819">
        <f t="shared" si="217"/>
        <v>1</v>
      </c>
      <c r="K6781" s="941"/>
    </row>
    <row r="6782" spans="1:11">
      <c r="A6782" s="15" t="s">
        <v>4862</v>
      </c>
      <c r="B6782" s="15" t="s">
        <v>4862</v>
      </c>
      <c r="C6782" s="768" t="s">
        <v>5257</v>
      </c>
      <c r="D6782" s="20" t="s">
        <v>17419</v>
      </c>
      <c r="E6782" s="826"/>
      <c r="F6782" s="800">
        <v>0</v>
      </c>
      <c r="G6782" s="819">
        <v>6</v>
      </c>
      <c r="H6782" s="774">
        <v>1</v>
      </c>
      <c r="I6782" s="819">
        <f t="shared" si="216"/>
        <v>6</v>
      </c>
      <c r="J6782" s="819">
        <f t="shared" si="217"/>
        <v>1</v>
      </c>
      <c r="K6782" s="941"/>
    </row>
    <row r="6783" spans="1:11">
      <c r="A6783" s="15" t="s">
        <v>4862</v>
      </c>
      <c r="B6783" s="15" t="s">
        <v>4862</v>
      </c>
      <c r="C6783" s="768" t="s">
        <v>4782</v>
      </c>
      <c r="D6783" s="20" t="s">
        <v>4783</v>
      </c>
      <c r="E6783" s="826">
        <v>8</v>
      </c>
      <c r="F6783" s="800">
        <v>5</v>
      </c>
      <c r="G6783" s="819">
        <v>302</v>
      </c>
      <c r="H6783" s="774">
        <v>380</v>
      </c>
      <c r="I6783" s="819">
        <f t="shared" si="216"/>
        <v>310</v>
      </c>
      <c r="J6783" s="819">
        <f t="shared" si="217"/>
        <v>385</v>
      </c>
      <c r="K6783" s="941"/>
    </row>
    <row r="6784" spans="1:11">
      <c r="A6784" s="15" t="s">
        <v>4862</v>
      </c>
      <c r="B6784" s="15" t="s">
        <v>4862</v>
      </c>
      <c r="C6784" s="768" t="s">
        <v>5258</v>
      </c>
      <c r="D6784" s="20" t="s">
        <v>17420</v>
      </c>
      <c r="E6784" s="826">
        <v>63</v>
      </c>
      <c r="F6784" s="800">
        <v>100</v>
      </c>
      <c r="G6784" s="819">
        <v>1248</v>
      </c>
      <c r="H6784" s="774">
        <v>1480</v>
      </c>
      <c r="I6784" s="819">
        <f t="shared" si="216"/>
        <v>1311</v>
      </c>
      <c r="J6784" s="819">
        <f t="shared" si="217"/>
        <v>1580</v>
      </c>
      <c r="K6784" s="941"/>
    </row>
    <row r="6785" spans="1:11">
      <c r="A6785" s="15" t="s">
        <v>4862</v>
      </c>
      <c r="B6785" s="15" t="s">
        <v>4862</v>
      </c>
      <c r="C6785" s="768" t="s">
        <v>5259</v>
      </c>
      <c r="D6785" s="20" t="s">
        <v>17421</v>
      </c>
      <c r="E6785" s="826">
        <v>10</v>
      </c>
      <c r="F6785" s="800">
        <v>15</v>
      </c>
      <c r="G6785" s="819">
        <v>479</v>
      </c>
      <c r="H6785" s="774">
        <v>420</v>
      </c>
      <c r="I6785" s="819">
        <f t="shared" si="216"/>
        <v>489</v>
      </c>
      <c r="J6785" s="819">
        <f t="shared" si="217"/>
        <v>435</v>
      </c>
      <c r="K6785" s="941"/>
    </row>
    <row r="6786" spans="1:11">
      <c r="A6786" s="15" t="s">
        <v>4862</v>
      </c>
      <c r="B6786" s="15" t="s">
        <v>4862</v>
      </c>
      <c r="C6786" s="768" t="s">
        <v>5260</v>
      </c>
      <c r="D6786" s="20" t="s">
        <v>17422</v>
      </c>
      <c r="E6786" s="826">
        <v>101</v>
      </c>
      <c r="F6786" s="800">
        <v>120</v>
      </c>
      <c r="G6786" s="819">
        <v>3710</v>
      </c>
      <c r="H6786" s="774">
        <v>3680</v>
      </c>
      <c r="I6786" s="819">
        <f t="shared" si="216"/>
        <v>3811</v>
      </c>
      <c r="J6786" s="819">
        <f t="shared" si="217"/>
        <v>3800</v>
      </c>
      <c r="K6786" s="941"/>
    </row>
    <row r="6787" spans="1:11">
      <c r="A6787" s="15" t="s">
        <v>4862</v>
      </c>
      <c r="B6787" s="15" t="s">
        <v>4862</v>
      </c>
      <c r="C6787" s="768" t="s">
        <v>5261</v>
      </c>
      <c r="D6787" s="20" t="s">
        <v>17423</v>
      </c>
      <c r="E6787" s="826">
        <v>14</v>
      </c>
      <c r="F6787" s="800">
        <v>10</v>
      </c>
      <c r="G6787" s="819">
        <v>241</v>
      </c>
      <c r="H6787" s="774">
        <v>250</v>
      </c>
      <c r="I6787" s="819">
        <f t="shared" si="216"/>
        <v>255</v>
      </c>
      <c r="J6787" s="819">
        <f t="shared" si="217"/>
        <v>260</v>
      </c>
      <c r="K6787" s="941"/>
    </row>
    <row r="6788" spans="1:11">
      <c r="A6788" s="15" t="s">
        <v>4862</v>
      </c>
      <c r="B6788" s="15" t="s">
        <v>4862</v>
      </c>
      <c r="C6788" s="768" t="s">
        <v>5262</v>
      </c>
      <c r="D6788" s="20" t="s">
        <v>17424</v>
      </c>
      <c r="E6788" s="826">
        <v>378</v>
      </c>
      <c r="F6788" s="800">
        <v>600</v>
      </c>
      <c r="G6788" s="819">
        <v>4241</v>
      </c>
      <c r="H6788" s="774">
        <v>4520</v>
      </c>
      <c r="I6788" s="819">
        <f t="shared" si="216"/>
        <v>4619</v>
      </c>
      <c r="J6788" s="819">
        <f t="shared" si="217"/>
        <v>5120</v>
      </c>
      <c r="K6788" s="941"/>
    </row>
    <row r="6789" spans="1:11">
      <c r="A6789" s="15" t="s">
        <v>4862</v>
      </c>
      <c r="B6789" s="15" t="s">
        <v>4862</v>
      </c>
      <c r="C6789" s="768" t="s">
        <v>5263</v>
      </c>
      <c r="D6789" s="20" t="s">
        <v>17425</v>
      </c>
      <c r="E6789" s="826">
        <v>7</v>
      </c>
      <c r="F6789" s="800">
        <v>10</v>
      </c>
      <c r="G6789" s="819">
        <v>95</v>
      </c>
      <c r="H6789" s="774">
        <v>110</v>
      </c>
      <c r="I6789" s="819">
        <f t="shared" si="216"/>
        <v>102</v>
      </c>
      <c r="J6789" s="819">
        <f t="shared" si="217"/>
        <v>120</v>
      </c>
      <c r="K6789" s="941"/>
    </row>
    <row r="6790" spans="1:11">
      <c r="A6790" s="15" t="s">
        <v>4862</v>
      </c>
      <c r="B6790" s="15" t="s">
        <v>4862</v>
      </c>
      <c r="C6790" s="768" t="s">
        <v>5264</v>
      </c>
      <c r="D6790" s="20" t="s">
        <v>17426</v>
      </c>
      <c r="E6790" s="826">
        <v>1</v>
      </c>
      <c r="F6790" s="800">
        <v>5</v>
      </c>
      <c r="G6790" s="819">
        <v>450</v>
      </c>
      <c r="H6790" s="774">
        <v>320</v>
      </c>
      <c r="I6790" s="819">
        <f t="shared" si="216"/>
        <v>451</v>
      </c>
      <c r="J6790" s="819">
        <f t="shared" si="217"/>
        <v>325</v>
      </c>
      <c r="K6790" s="941"/>
    </row>
    <row r="6791" spans="1:11">
      <c r="A6791" s="15" t="s">
        <v>4862</v>
      </c>
      <c r="B6791" s="15" t="s">
        <v>4862</v>
      </c>
      <c r="C6791" s="768" t="s">
        <v>5265</v>
      </c>
      <c r="D6791" s="20" t="s">
        <v>17427</v>
      </c>
      <c r="E6791" s="826"/>
      <c r="F6791" s="800">
        <v>2</v>
      </c>
      <c r="G6791" s="819">
        <v>3</v>
      </c>
      <c r="H6791" s="774">
        <v>5</v>
      </c>
      <c r="I6791" s="819">
        <f t="shared" si="216"/>
        <v>3</v>
      </c>
      <c r="J6791" s="819">
        <f t="shared" si="217"/>
        <v>7</v>
      </c>
      <c r="K6791" s="941"/>
    </row>
    <row r="6792" spans="1:11">
      <c r="A6792" s="15" t="s">
        <v>4862</v>
      </c>
      <c r="B6792" s="15" t="s">
        <v>4862</v>
      </c>
      <c r="C6792" s="768" t="s">
        <v>5266</v>
      </c>
      <c r="D6792" s="20" t="s">
        <v>17428</v>
      </c>
      <c r="E6792" s="826"/>
      <c r="F6792" s="800">
        <v>0</v>
      </c>
      <c r="G6792" s="819"/>
      <c r="H6792" s="774">
        <v>1</v>
      </c>
      <c r="I6792" s="819">
        <f t="shared" si="216"/>
        <v>0</v>
      </c>
      <c r="J6792" s="819">
        <f t="shared" si="217"/>
        <v>1</v>
      </c>
      <c r="K6792" s="941"/>
    </row>
    <row r="6793" spans="1:11">
      <c r="A6793" s="15" t="s">
        <v>4862</v>
      </c>
      <c r="B6793" s="15" t="s">
        <v>4862</v>
      </c>
      <c r="C6793" s="768" t="s">
        <v>5267</v>
      </c>
      <c r="D6793" s="20" t="s">
        <v>17429</v>
      </c>
      <c r="E6793" s="826"/>
      <c r="F6793" s="800">
        <v>0</v>
      </c>
      <c r="G6793" s="819"/>
      <c r="H6793" s="774">
        <v>1</v>
      </c>
      <c r="I6793" s="819">
        <f t="shared" si="216"/>
        <v>0</v>
      </c>
      <c r="J6793" s="819">
        <f t="shared" si="217"/>
        <v>1</v>
      </c>
      <c r="K6793" s="941"/>
    </row>
    <row r="6794" spans="1:11" ht="25.5">
      <c r="A6794" s="15" t="s">
        <v>4862</v>
      </c>
      <c r="B6794" s="15" t="s">
        <v>4862</v>
      </c>
      <c r="C6794" s="768" t="s">
        <v>2505</v>
      </c>
      <c r="D6794" s="20" t="s">
        <v>16836</v>
      </c>
      <c r="E6794" s="826"/>
      <c r="F6794" s="800">
        <v>0</v>
      </c>
      <c r="G6794" s="819"/>
      <c r="H6794" s="774">
        <v>1</v>
      </c>
      <c r="I6794" s="819">
        <f t="shared" si="216"/>
        <v>0</v>
      </c>
      <c r="J6794" s="819">
        <f t="shared" si="217"/>
        <v>1</v>
      </c>
      <c r="K6794" s="941"/>
    </row>
    <row r="6795" spans="1:11" ht="25.5">
      <c r="A6795" s="15" t="s">
        <v>4862</v>
      </c>
      <c r="B6795" s="15" t="s">
        <v>4862</v>
      </c>
      <c r="C6795" s="768" t="s">
        <v>2506</v>
      </c>
      <c r="D6795" s="20" t="s">
        <v>16837</v>
      </c>
      <c r="E6795" s="826"/>
      <c r="F6795" s="800">
        <v>1</v>
      </c>
      <c r="G6795" s="819"/>
      <c r="H6795" s="774">
        <v>1</v>
      </c>
      <c r="I6795" s="819">
        <f t="shared" si="216"/>
        <v>0</v>
      </c>
      <c r="J6795" s="819">
        <f t="shared" si="217"/>
        <v>2</v>
      </c>
      <c r="K6795" s="941"/>
    </row>
    <row r="6796" spans="1:11" ht="25.5">
      <c r="A6796" s="15" t="s">
        <v>4862</v>
      </c>
      <c r="B6796" s="15" t="s">
        <v>4862</v>
      </c>
      <c r="C6796" s="768" t="s">
        <v>5268</v>
      </c>
      <c r="D6796" s="20" t="s">
        <v>16838</v>
      </c>
      <c r="E6796" s="826"/>
      <c r="F6796" s="800">
        <v>0</v>
      </c>
      <c r="G6796" s="819"/>
      <c r="H6796" s="774">
        <v>1</v>
      </c>
      <c r="I6796" s="819">
        <f t="shared" si="216"/>
        <v>0</v>
      </c>
      <c r="J6796" s="819">
        <f t="shared" si="217"/>
        <v>1</v>
      </c>
      <c r="K6796" s="941"/>
    </row>
    <row r="6797" spans="1:11" ht="25.5">
      <c r="A6797" s="15" t="s">
        <v>4862</v>
      </c>
      <c r="B6797" s="15" t="s">
        <v>4862</v>
      </c>
      <c r="C6797" s="768" t="s">
        <v>2507</v>
      </c>
      <c r="D6797" s="20" t="s">
        <v>16839</v>
      </c>
      <c r="E6797" s="826"/>
      <c r="F6797" s="800">
        <v>0</v>
      </c>
      <c r="G6797" s="819"/>
      <c r="H6797" s="774">
        <v>1</v>
      </c>
      <c r="I6797" s="819">
        <f t="shared" si="216"/>
        <v>0</v>
      </c>
      <c r="J6797" s="819">
        <f t="shared" si="217"/>
        <v>1</v>
      </c>
      <c r="K6797" s="941"/>
    </row>
    <row r="6798" spans="1:11" ht="25.5">
      <c r="A6798" s="15" t="s">
        <v>4862</v>
      </c>
      <c r="B6798" s="15" t="s">
        <v>4862</v>
      </c>
      <c r="C6798" s="768" t="s">
        <v>2508</v>
      </c>
      <c r="D6798" s="20" t="s">
        <v>16840</v>
      </c>
      <c r="E6798" s="826"/>
      <c r="F6798" s="800">
        <v>0</v>
      </c>
      <c r="G6798" s="819"/>
      <c r="H6798" s="774">
        <v>1</v>
      </c>
      <c r="I6798" s="819">
        <f t="shared" si="216"/>
        <v>0</v>
      </c>
      <c r="J6798" s="819">
        <f t="shared" si="217"/>
        <v>1</v>
      </c>
      <c r="K6798" s="941"/>
    </row>
    <row r="6799" spans="1:11" ht="38.25">
      <c r="A6799" s="15" t="s">
        <v>4862</v>
      </c>
      <c r="B6799" s="15" t="s">
        <v>4862</v>
      </c>
      <c r="C6799" s="768" t="s">
        <v>5269</v>
      </c>
      <c r="D6799" s="20" t="s">
        <v>5270</v>
      </c>
      <c r="E6799" s="826"/>
      <c r="F6799" s="800">
        <v>0</v>
      </c>
      <c r="G6799" s="819"/>
      <c r="H6799" s="774">
        <v>1</v>
      </c>
      <c r="I6799" s="819">
        <f t="shared" ref="I6799:I6860" si="218">E6799+G6799</f>
        <v>0</v>
      </c>
      <c r="J6799" s="819">
        <f t="shared" ref="J6799:J6860" si="219">F6799+H6799</f>
        <v>1</v>
      </c>
      <c r="K6799" s="941"/>
    </row>
    <row r="6800" spans="1:11" ht="25.5">
      <c r="A6800" s="15" t="s">
        <v>4862</v>
      </c>
      <c r="B6800" s="15" t="s">
        <v>4862</v>
      </c>
      <c r="C6800" s="768" t="s">
        <v>5271</v>
      </c>
      <c r="D6800" s="20" t="s">
        <v>5272</v>
      </c>
      <c r="E6800" s="826"/>
      <c r="F6800" s="800">
        <v>0</v>
      </c>
      <c r="G6800" s="819"/>
      <c r="H6800" s="774">
        <v>1</v>
      </c>
      <c r="I6800" s="819">
        <f t="shared" si="218"/>
        <v>0</v>
      </c>
      <c r="J6800" s="819">
        <f t="shared" si="219"/>
        <v>1</v>
      </c>
      <c r="K6800" s="941"/>
    </row>
    <row r="6801" spans="1:11" ht="25.5">
      <c r="A6801" s="15" t="s">
        <v>4862</v>
      </c>
      <c r="B6801" s="15" t="s">
        <v>4862</v>
      </c>
      <c r="C6801" s="768" t="s">
        <v>5273</v>
      </c>
      <c r="D6801" s="20" t="s">
        <v>5274</v>
      </c>
      <c r="E6801" s="826"/>
      <c r="F6801" s="800">
        <v>0</v>
      </c>
      <c r="G6801" s="819">
        <v>1</v>
      </c>
      <c r="H6801" s="774">
        <v>1</v>
      </c>
      <c r="I6801" s="819">
        <f t="shared" si="218"/>
        <v>1</v>
      </c>
      <c r="J6801" s="819">
        <f t="shared" si="219"/>
        <v>1</v>
      </c>
      <c r="K6801" s="941"/>
    </row>
    <row r="6802" spans="1:11" ht="25.5">
      <c r="A6802" s="15" t="s">
        <v>4862</v>
      </c>
      <c r="B6802" s="15" t="s">
        <v>4862</v>
      </c>
      <c r="C6802" s="768" t="s">
        <v>5275</v>
      </c>
      <c r="D6802" s="20" t="s">
        <v>5276</v>
      </c>
      <c r="E6802" s="826"/>
      <c r="F6802" s="800">
        <v>0</v>
      </c>
      <c r="G6802" s="819"/>
      <c r="H6802" s="774">
        <v>1</v>
      </c>
      <c r="I6802" s="819">
        <f t="shared" si="218"/>
        <v>0</v>
      </c>
      <c r="J6802" s="819">
        <f t="shared" si="219"/>
        <v>1</v>
      </c>
      <c r="K6802" s="941"/>
    </row>
    <row r="6803" spans="1:11" ht="25.5">
      <c r="A6803" s="15" t="s">
        <v>4862</v>
      </c>
      <c r="B6803" s="15" t="s">
        <v>4862</v>
      </c>
      <c r="C6803" s="768" t="s">
        <v>5277</v>
      </c>
      <c r="D6803" s="20" t="s">
        <v>5278</v>
      </c>
      <c r="E6803" s="826"/>
      <c r="F6803" s="800">
        <v>0</v>
      </c>
      <c r="G6803" s="819"/>
      <c r="H6803" s="774">
        <v>1</v>
      </c>
      <c r="I6803" s="819">
        <f t="shared" si="218"/>
        <v>0</v>
      </c>
      <c r="J6803" s="819">
        <f t="shared" si="219"/>
        <v>1</v>
      </c>
      <c r="K6803" s="941"/>
    </row>
    <row r="6804" spans="1:11" ht="25.5">
      <c r="A6804" s="15" t="s">
        <v>4862</v>
      </c>
      <c r="B6804" s="15" t="s">
        <v>4862</v>
      </c>
      <c r="C6804" s="768" t="s">
        <v>5279</v>
      </c>
      <c r="D6804" s="20" t="s">
        <v>5280</v>
      </c>
      <c r="E6804" s="826"/>
      <c r="F6804" s="800">
        <v>0</v>
      </c>
      <c r="G6804" s="819"/>
      <c r="H6804" s="774">
        <v>1</v>
      </c>
      <c r="I6804" s="819">
        <f t="shared" si="218"/>
        <v>0</v>
      </c>
      <c r="J6804" s="819">
        <f t="shared" si="219"/>
        <v>1</v>
      </c>
      <c r="K6804" s="941"/>
    </row>
    <row r="6805" spans="1:11" ht="25.5">
      <c r="A6805" s="15" t="s">
        <v>4862</v>
      </c>
      <c r="B6805" s="15" t="s">
        <v>4862</v>
      </c>
      <c r="C6805" s="768" t="s">
        <v>5281</v>
      </c>
      <c r="D6805" s="20" t="s">
        <v>17430</v>
      </c>
      <c r="E6805" s="826">
        <v>1</v>
      </c>
      <c r="F6805" s="800">
        <v>1</v>
      </c>
      <c r="G6805" s="819">
        <v>40</v>
      </c>
      <c r="H6805" s="774">
        <v>50</v>
      </c>
      <c r="I6805" s="819">
        <f t="shared" si="218"/>
        <v>41</v>
      </c>
      <c r="J6805" s="819">
        <f t="shared" si="219"/>
        <v>51</v>
      </c>
      <c r="K6805" s="941"/>
    </row>
    <row r="6806" spans="1:11" ht="25.5">
      <c r="A6806" s="15" t="s">
        <v>4862</v>
      </c>
      <c r="B6806" s="15" t="s">
        <v>4862</v>
      </c>
      <c r="C6806" s="768" t="s">
        <v>5282</v>
      </c>
      <c r="D6806" s="20" t="s">
        <v>17431</v>
      </c>
      <c r="E6806" s="826">
        <v>2</v>
      </c>
      <c r="F6806" s="800">
        <v>1</v>
      </c>
      <c r="G6806" s="819">
        <v>18</v>
      </c>
      <c r="H6806" s="774">
        <v>50</v>
      </c>
      <c r="I6806" s="819">
        <f t="shared" si="218"/>
        <v>20</v>
      </c>
      <c r="J6806" s="819">
        <f t="shared" si="219"/>
        <v>51</v>
      </c>
      <c r="K6806" s="941"/>
    </row>
    <row r="6807" spans="1:11" ht="25.5">
      <c r="A6807" s="15" t="s">
        <v>4862</v>
      </c>
      <c r="B6807" s="15" t="s">
        <v>4862</v>
      </c>
      <c r="C6807" s="768" t="s">
        <v>5283</v>
      </c>
      <c r="D6807" s="20" t="s">
        <v>17432</v>
      </c>
      <c r="E6807" s="826">
        <v>1</v>
      </c>
      <c r="F6807" s="800">
        <v>5</v>
      </c>
      <c r="G6807" s="819">
        <v>101</v>
      </c>
      <c r="H6807" s="774">
        <v>130</v>
      </c>
      <c r="I6807" s="819">
        <f t="shared" si="218"/>
        <v>102</v>
      </c>
      <c r="J6807" s="819">
        <f t="shared" si="219"/>
        <v>135</v>
      </c>
      <c r="K6807" s="941"/>
    </row>
    <row r="6808" spans="1:11" ht="25.5">
      <c r="A6808" s="15" t="s">
        <v>4862</v>
      </c>
      <c r="B6808" s="15" t="s">
        <v>4862</v>
      </c>
      <c r="C6808" s="768" t="s">
        <v>5284</v>
      </c>
      <c r="D6808" s="20" t="s">
        <v>17433</v>
      </c>
      <c r="E6808" s="826">
        <v>3</v>
      </c>
      <c r="F6808" s="800">
        <v>5</v>
      </c>
      <c r="G6808" s="819">
        <v>88</v>
      </c>
      <c r="H6808" s="774">
        <v>100</v>
      </c>
      <c r="I6808" s="819">
        <f t="shared" si="218"/>
        <v>91</v>
      </c>
      <c r="J6808" s="819">
        <f t="shared" si="219"/>
        <v>105</v>
      </c>
      <c r="K6808" s="941"/>
    </row>
    <row r="6809" spans="1:11" ht="25.5">
      <c r="A6809" s="15" t="s">
        <v>4862</v>
      </c>
      <c r="B6809" s="15" t="s">
        <v>4862</v>
      </c>
      <c r="C6809" s="768" t="s">
        <v>5285</v>
      </c>
      <c r="D6809" s="20" t="s">
        <v>17434</v>
      </c>
      <c r="E6809" s="826"/>
      <c r="F6809" s="800">
        <v>1</v>
      </c>
      <c r="G6809" s="819">
        <v>27</v>
      </c>
      <c r="H6809" s="774">
        <v>35</v>
      </c>
      <c r="I6809" s="819">
        <f t="shared" si="218"/>
        <v>27</v>
      </c>
      <c r="J6809" s="819">
        <f t="shared" si="219"/>
        <v>36</v>
      </c>
      <c r="K6809" s="941"/>
    </row>
    <row r="6810" spans="1:11" ht="25.5">
      <c r="A6810" s="15" t="s">
        <v>4862</v>
      </c>
      <c r="B6810" s="15" t="s">
        <v>4862</v>
      </c>
      <c r="C6810" s="768" t="s">
        <v>5286</v>
      </c>
      <c r="D6810" s="20" t="s">
        <v>17435</v>
      </c>
      <c r="E6810" s="826"/>
      <c r="F6810" s="800">
        <v>0</v>
      </c>
      <c r="G6810" s="819">
        <v>21</v>
      </c>
      <c r="H6810" s="774">
        <v>40</v>
      </c>
      <c r="I6810" s="819">
        <f t="shared" si="218"/>
        <v>21</v>
      </c>
      <c r="J6810" s="819">
        <f t="shared" si="219"/>
        <v>40</v>
      </c>
      <c r="K6810" s="941"/>
    </row>
    <row r="6811" spans="1:11" ht="25.5">
      <c r="A6811" s="15" t="s">
        <v>4862</v>
      </c>
      <c r="B6811" s="15" t="s">
        <v>4862</v>
      </c>
      <c r="C6811" s="768" t="s">
        <v>5287</v>
      </c>
      <c r="D6811" s="20" t="s">
        <v>17436</v>
      </c>
      <c r="E6811" s="826"/>
      <c r="F6811" s="800">
        <v>0</v>
      </c>
      <c r="G6811" s="819"/>
      <c r="H6811" s="774">
        <v>1</v>
      </c>
      <c r="I6811" s="819">
        <f t="shared" si="218"/>
        <v>0</v>
      </c>
      <c r="J6811" s="819">
        <f t="shared" si="219"/>
        <v>1</v>
      </c>
      <c r="K6811" s="941"/>
    </row>
    <row r="6812" spans="1:11" ht="25.5">
      <c r="A6812" s="15" t="s">
        <v>4862</v>
      </c>
      <c r="B6812" s="15" t="s">
        <v>4862</v>
      </c>
      <c r="C6812" s="768" t="s">
        <v>5288</v>
      </c>
      <c r="D6812" s="20" t="s">
        <v>17437</v>
      </c>
      <c r="E6812" s="826"/>
      <c r="F6812" s="800">
        <v>0</v>
      </c>
      <c r="G6812" s="819"/>
      <c r="H6812" s="774">
        <v>1</v>
      </c>
      <c r="I6812" s="819">
        <f t="shared" si="218"/>
        <v>0</v>
      </c>
      <c r="J6812" s="819">
        <f t="shared" si="219"/>
        <v>1</v>
      </c>
      <c r="K6812" s="941"/>
    </row>
    <row r="6813" spans="1:11" ht="25.5">
      <c r="A6813" s="15" t="s">
        <v>4862</v>
      </c>
      <c r="B6813" s="15" t="s">
        <v>4862</v>
      </c>
      <c r="C6813" s="768" t="s">
        <v>5289</v>
      </c>
      <c r="D6813" s="20" t="s">
        <v>5290</v>
      </c>
      <c r="E6813" s="826"/>
      <c r="F6813" s="800">
        <v>0</v>
      </c>
      <c r="G6813" s="819"/>
      <c r="H6813" s="774">
        <v>1</v>
      </c>
      <c r="I6813" s="819">
        <f t="shared" si="218"/>
        <v>0</v>
      </c>
      <c r="J6813" s="819">
        <f t="shared" si="219"/>
        <v>1</v>
      </c>
      <c r="K6813" s="941"/>
    </row>
    <row r="6814" spans="1:11" ht="25.5">
      <c r="A6814" s="15" t="s">
        <v>4862</v>
      </c>
      <c r="B6814" s="15" t="s">
        <v>4862</v>
      </c>
      <c r="C6814" s="768" t="s">
        <v>5291</v>
      </c>
      <c r="D6814" s="20" t="s">
        <v>17438</v>
      </c>
      <c r="E6814" s="826"/>
      <c r="F6814" s="800">
        <v>1</v>
      </c>
      <c r="G6814" s="819">
        <v>2</v>
      </c>
      <c r="H6814" s="774">
        <v>1</v>
      </c>
      <c r="I6814" s="819">
        <f t="shared" si="218"/>
        <v>2</v>
      </c>
      <c r="J6814" s="819">
        <f t="shared" si="219"/>
        <v>2</v>
      </c>
      <c r="K6814" s="941"/>
    </row>
    <row r="6815" spans="1:11" ht="25.5">
      <c r="A6815" s="15" t="s">
        <v>5385</v>
      </c>
      <c r="B6815" s="15" t="s">
        <v>2464</v>
      </c>
      <c r="C6815" s="768" t="s">
        <v>5386</v>
      </c>
      <c r="D6815" s="20" t="s">
        <v>14609</v>
      </c>
      <c r="E6815" s="826"/>
      <c r="F6815" s="800">
        <v>1</v>
      </c>
      <c r="G6815" s="819"/>
      <c r="H6815" s="774">
        <v>1</v>
      </c>
      <c r="I6815" s="819">
        <f t="shared" si="218"/>
        <v>0</v>
      </c>
      <c r="J6815" s="819">
        <f t="shared" si="219"/>
        <v>2</v>
      </c>
      <c r="K6815" s="941"/>
    </row>
    <row r="6816" spans="1:11">
      <c r="A6816" s="15" t="s">
        <v>5385</v>
      </c>
      <c r="B6816" s="15" t="s">
        <v>2464</v>
      </c>
      <c r="C6816" s="768" t="s">
        <v>4739</v>
      </c>
      <c r="D6816" s="20" t="s">
        <v>17339</v>
      </c>
      <c r="E6816" s="826"/>
      <c r="F6816" s="800">
        <v>1</v>
      </c>
      <c r="G6816" s="819">
        <v>15</v>
      </c>
      <c r="H6816" s="774">
        <v>20</v>
      </c>
      <c r="I6816" s="819">
        <f t="shared" si="218"/>
        <v>15</v>
      </c>
      <c r="J6816" s="819">
        <f t="shared" si="219"/>
        <v>21</v>
      </c>
      <c r="K6816" s="941"/>
    </row>
    <row r="6817" spans="1:11" ht="25.5">
      <c r="A6817" s="15" t="s">
        <v>5385</v>
      </c>
      <c r="B6817" s="15" t="s">
        <v>2464</v>
      </c>
      <c r="C6817" s="768" t="s">
        <v>2461</v>
      </c>
      <c r="D6817" s="20" t="s">
        <v>15263</v>
      </c>
      <c r="E6817" s="826"/>
      <c r="F6817" s="800">
        <v>1</v>
      </c>
      <c r="G6817" s="819"/>
      <c r="H6817" s="774">
        <v>1</v>
      </c>
      <c r="I6817" s="819">
        <f t="shared" si="218"/>
        <v>0</v>
      </c>
      <c r="J6817" s="819">
        <f t="shared" si="219"/>
        <v>2</v>
      </c>
      <c r="K6817" s="941"/>
    </row>
    <row r="6818" spans="1:11" ht="25.5">
      <c r="A6818" s="15" t="s">
        <v>5385</v>
      </c>
      <c r="B6818" s="15" t="s">
        <v>2464</v>
      </c>
      <c r="C6818" s="768" t="s">
        <v>2456</v>
      </c>
      <c r="D6818" s="20" t="s">
        <v>16803</v>
      </c>
      <c r="E6818" s="826"/>
      <c r="F6818" s="800">
        <v>1</v>
      </c>
      <c r="G6818" s="819">
        <v>81</v>
      </c>
      <c r="H6818" s="774">
        <v>95</v>
      </c>
      <c r="I6818" s="819">
        <f t="shared" si="218"/>
        <v>81</v>
      </c>
      <c r="J6818" s="819">
        <f t="shared" si="219"/>
        <v>96</v>
      </c>
      <c r="K6818" s="941"/>
    </row>
    <row r="6819" spans="1:11">
      <c r="A6819" s="15" t="s">
        <v>5385</v>
      </c>
      <c r="B6819" s="15" t="s">
        <v>2464</v>
      </c>
      <c r="C6819" s="768" t="s">
        <v>5387</v>
      </c>
      <c r="D6819" s="20" t="s">
        <v>5388</v>
      </c>
      <c r="E6819" s="826"/>
      <c r="F6819" s="800">
        <v>0</v>
      </c>
      <c r="G6819" s="819">
        <v>3</v>
      </c>
      <c r="H6819" s="774">
        <v>5</v>
      </c>
      <c r="I6819" s="819">
        <f t="shared" si="218"/>
        <v>3</v>
      </c>
      <c r="J6819" s="819">
        <f t="shared" si="219"/>
        <v>5</v>
      </c>
      <c r="K6819" s="941"/>
    </row>
    <row r="6820" spans="1:11" ht="25.5">
      <c r="A6820" s="15" t="s">
        <v>5385</v>
      </c>
      <c r="B6820" s="15" t="s">
        <v>2464</v>
      </c>
      <c r="C6820" s="768" t="s">
        <v>2457</v>
      </c>
      <c r="D6820" s="20" t="s">
        <v>16804</v>
      </c>
      <c r="E6820" s="826"/>
      <c r="F6820" s="800">
        <v>1</v>
      </c>
      <c r="G6820" s="819">
        <v>397</v>
      </c>
      <c r="H6820" s="774">
        <v>365</v>
      </c>
      <c r="I6820" s="819">
        <f t="shared" si="218"/>
        <v>397</v>
      </c>
      <c r="J6820" s="819">
        <f t="shared" si="219"/>
        <v>366</v>
      </c>
      <c r="K6820" s="941"/>
    </row>
    <row r="6821" spans="1:11" ht="25.5">
      <c r="A6821" s="15" t="s">
        <v>5385</v>
      </c>
      <c r="B6821" s="15" t="s">
        <v>2464</v>
      </c>
      <c r="C6821" s="768" t="s">
        <v>2458</v>
      </c>
      <c r="D6821" s="20" t="s">
        <v>16805</v>
      </c>
      <c r="E6821" s="826"/>
      <c r="F6821" s="800">
        <v>1</v>
      </c>
      <c r="G6821" s="819">
        <v>2492</v>
      </c>
      <c r="H6821" s="774">
        <v>2090</v>
      </c>
      <c r="I6821" s="819">
        <f t="shared" si="218"/>
        <v>2492</v>
      </c>
      <c r="J6821" s="819">
        <f t="shared" si="219"/>
        <v>2091</v>
      </c>
      <c r="K6821" s="941"/>
    </row>
    <row r="6822" spans="1:11">
      <c r="A6822" s="15" t="s">
        <v>5385</v>
      </c>
      <c r="B6822" s="15" t="s">
        <v>2624</v>
      </c>
      <c r="C6822" s="768" t="s">
        <v>2476</v>
      </c>
      <c r="D6822" s="20" t="s">
        <v>16809</v>
      </c>
      <c r="E6822" s="826"/>
      <c r="F6822" s="800">
        <v>0</v>
      </c>
      <c r="G6822" s="819">
        <v>173</v>
      </c>
      <c r="H6822" s="774">
        <v>233</v>
      </c>
      <c r="I6822" s="819">
        <f t="shared" si="218"/>
        <v>173</v>
      </c>
      <c r="J6822" s="819">
        <f t="shared" si="219"/>
        <v>233</v>
      </c>
      <c r="K6822" s="941"/>
    </row>
    <row r="6823" spans="1:11">
      <c r="A6823" s="15" t="s">
        <v>5385</v>
      </c>
      <c r="B6823" s="15" t="s">
        <v>2624</v>
      </c>
      <c r="C6823" s="768" t="s">
        <v>2477</v>
      </c>
      <c r="D6823" s="20" t="s">
        <v>16810</v>
      </c>
      <c r="E6823" s="826"/>
      <c r="F6823" s="800">
        <v>0</v>
      </c>
      <c r="G6823" s="819">
        <v>62</v>
      </c>
      <c r="H6823" s="774">
        <v>55</v>
      </c>
      <c r="I6823" s="819">
        <f t="shared" si="218"/>
        <v>62</v>
      </c>
      <c r="J6823" s="819">
        <f t="shared" si="219"/>
        <v>55</v>
      </c>
      <c r="K6823" s="941"/>
    </row>
    <row r="6824" spans="1:11">
      <c r="A6824" s="15" t="s">
        <v>5385</v>
      </c>
      <c r="B6824" s="15" t="s">
        <v>2624</v>
      </c>
      <c r="C6824" s="768" t="s">
        <v>2631</v>
      </c>
      <c r="D6824" s="17" t="s">
        <v>2761</v>
      </c>
      <c r="E6824" s="826"/>
      <c r="F6824" s="800">
        <v>1</v>
      </c>
      <c r="G6824" s="819">
        <v>2</v>
      </c>
      <c r="H6824" s="774">
        <v>1</v>
      </c>
      <c r="I6824" s="819">
        <f t="shared" si="218"/>
        <v>2</v>
      </c>
      <c r="J6824" s="819">
        <f t="shared" si="219"/>
        <v>2</v>
      </c>
      <c r="K6824" s="941"/>
    </row>
    <row r="6825" spans="1:11" ht="38.25">
      <c r="A6825" s="15" t="s">
        <v>5385</v>
      </c>
      <c r="B6825" s="15" t="s">
        <v>2624</v>
      </c>
      <c r="C6825" s="768" t="s">
        <v>3453</v>
      </c>
      <c r="D6825" s="20" t="s">
        <v>16525</v>
      </c>
      <c r="E6825" s="826"/>
      <c r="F6825" s="800">
        <v>1</v>
      </c>
      <c r="G6825" s="819">
        <v>3</v>
      </c>
      <c r="H6825" s="774">
        <v>1</v>
      </c>
      <c r="I6825" s="819">
        <f t="shared" si="218"/>
        <v>3</v>
      </c>
      <c r="J6825" s="819">
        <f t="shared" si="219"/>
        <v>2</v>
      </c>
      <c r="K6825" s="941"/>
    </row>
    <row r="6826" spans="1:11">
      <c r="A6826" s="15" t="s">
        <v>5385</v>
      </c>
      <c r="B6826" s="15" t="s">
        <v>2624</v>
      </c>
      <c r="C6826" s="768" t="s">
        <v>2632</v>
      </c>
      <c r="D6826" s="20" t="s">
        <v>16916</v>
      </c>
      <c r="E6826" s="826">
        <v>395</v>
      </c>
      <c r="F6826" s="800">
        <v>380</v>
      </c>
      <c r="G6826" s="819">
        <v>3582</v>
      </c>
      <c r="H6826" s="774">
        <v>3930</v>
      </c>
      <c r="I6826" s="819">
        <f t="shared" si="218"/>
        <v>3977</v>
      </c>
      <c r="J6826" s="819">
        <f t="shared" si="219"/>
        <v>4310</v>
      </c>
      <c r="K6826" s="941"/>
    </row>
    <row r="6827" spans="1:11">
      <c r="A6827" s="15" t="s">
        <v>5385</v>
      </c>
      <c r="B6827" s="15" t="s">
        <v>2624</v>
      </c>
      <c r="C6827" s="768" t="s">
        <v>2663</v>
      </c>
      <c r="D6827" s="17" t="s">
        <v>15530</v>
      </c>
      <c r="E6827" s="826"/>
      <c r="F6827" s="800">
        <v>1</v>
      </c>
      <c r="G6827" s="819">
        <v>1</v>
      </c>
      <c r="H6827" s="774">
        <v>1</v>
      </c>
      <c r="I6827" s="819">
        <f t="shared" si="218"/>
        <v>1</v>
      </c>
      <c r="J6827" s="819">
        <f t="shared" si="219"/>
        <v>2</v>
      </c>
      <c r="K6827" s="941"/>
    </row>
    <row r="6828" spans="1:11" ht="25.5">
      <c r="A6828" s="15" t="s">
        <v>5385</v>
      </c>
      <c r="B6828" s="15" t="s">
        <v>2624</v>
      </c>
      <c r="C6828" s="768" t="s">
        <v>2498</v>
      </c>
      <c r="D6828" s="20" t="s">
        <v>16827</v>
      </c>
      <c r="E6828" s="826"/>
      <c r="F6828" s="800">
        <v>1</v>
      </c>
      <c r="G6828" s="819">
        <v>86</v>
      </c>
      <c r="H6828" s="774">
        <v>90</v>
      </c>
      <c r="I6828" s="819">
        <f t="shared" si="218"/>
        <v>86</v>
      </c>
      <c r="J6828" s="819">
        <f t="shared" si="219"/>
        <v>91</v>
      </c>
      <c r="K6828" s="941"/>
    </row>
    <row r="6829" spans="1:11" ht="25.5">
      <c r="A6829" s="15" t="s">
        <v>5385</v>
      </c>
      <c r="B6829" s="15" t="s">
        <v>2624</v>
      </c>
      <c r="C6829" s="768" t="s">
        <v>2500</v>
      </c>
      <c r="D6829" s="20" t="s">
        <v>16829</v>
      </c>
      <c r="E6829" s="826"/>
      <c r="F6829" s="800">
        <v>0</v>
      </c>
      <c r="G6829" s="819">
        <v>11324</v>
      </c>
      <c r="H6829" s="774">
        <v>11175</v>
      </c>
      <c r="I6829" s="819">
        <f t="shared" si="218"/>
        <v>11324</v>
      </c>
      <c r="J6829" s="819">
        <f t="shared" si="219"/>
        <v>11175</v>
      </c>
      <c r="K6829" s="941"/>
    </row>
    <row r="6830" spans="1:11" ht="25.5">
      <c r="A6830" s="15" t="s">
        <v>5385</v>
      </c>
      <c r="B6830" s="15" t="s">
        <v>2624</v>
      </c>
      <c r="C6830" s="768" t="s">
        <v>2503</v>
      </c>
      <c r="D6830" s="20" t="s">
        <v>16832</v>
      </c>
      <c r="E6830" s="826"/>
      <c r="F6830" s="800">
        <v>0</v>
      </c>
      <c r="G6830" s="819">
        <v>60</v>
      </c>
      <c r="H6830" s="774">
        <v>50</v>
      </c>
      <c r="I6830" s="819">
        <f t="shared" si="218"/>
        <v>60</v>
      </c>
      <c r="J6830" s="819">
        <f t="shared" si="219"/>
        <v>50</v>
      </c>
      <c r="K6830" s="941"/>
    </row>
    <row r="6831" spans="1:11">
      <c r="A6831" s="15" t="s">
        <v>5385</v>
      </c>
      <c r="B6831" s="15" t="s">
        <v>2624</v>
      </c>
      <c r="C6831" s="768" t="s">
        <v>3450</v>
      </c>
      <c r="D6831" s="20" t="s">
        <v>3451</v>
      </c>
      <c r="E6831" s="826"/>
      <c r="F6831" s="800">
        <v>1</v>
      </c>
      <c r="G6831" s="819">
        <v>146</v>
      </c>
      <c r="H6831" s="774">
        <v>150</v>
      </c>
      <c r="I6831" s="819">
        <f t="shared" si="218"/>
        <v>146</v>
      </c>
      <c r="J6831" s="819">
        <f t="shared" si="219"/>
        <v>151</v>
      </c>
      <c r="K6831" s="941"/>
    </row>
    <row r="6832" spans="1:11" ht="38.25">
      <c r="A6832" s="15" t="s">
        <v>5385</v>
      </c>
      <c r="B6832" s="15" t="s">
        <v>2624</v>
      </c>
      <c r="C6832" s="768" t="s">
        <v>4067</v>
      </c>
      <c r="D6832" s="20" t="s">
        <v>4967</v>
      </c>
      <c r="E6832" s="826"/>
      <c r="F6832" s="800">
        <v>1</v>
      </c>
      <c r="G6832" s="819">
        <v>6</v>
      </c>
      <c r="H6832" s="774">
        <v>2</v>
      </c>
      <c r="I6832" s="819">
        <f t="shared" si="218"/>
        <v>6</v>
      </c>
      <c r="J6832" s="819">
        <f t="shared" si="219"/>
        <v>3</v>
      </c>
      <c r="K6832" s="941"/>
    </row>
    <row r="6833" spans="1:11" ht="25.5">
      <c r="A6833" s="15" t="s">
        <v>5385</v>
      </c>
      <c r="B6833" s="15" t="s">
        <v>2624</v>
      </c>
      <c r="C6833" s="768" t="s">
        <v>2524</v>
      </c>
      <c r="D6833" s="20" t="s">
        <v>16852</v>
      </c>
      <c r="E6833" s="826"/>
      <c r="F6833" s="800">
        <v>0</v>
      </c>
      <c r="G6833" s="819">
        <v>74</v>
      </c>
      <c r="H6833" s="774">
        <v>155</v>
      </c>
      <c r="I6833" s="819">
        <f t="shared" si="218"/>
        <v>74</v>
      </c>
      <c r="J6833" s="819">
        <f t="shared" si="219"/>
        <v>155</v>
      </c>
      <c r="K6833" s="941"/>
    </row>
    <row r="6834" spans="1:11" ht="25.5">
      <c r="A6834" s="15" t="s">
        <v>5385</v>
      </c>
      <c r="B6834" s="15" t="s">
        <v>2624</v>
      </c>
      <c r="C6834" s="768" t="s">
        <v>2525</v>
      </c>
      <c r="D6834" s="20" t="s">
        <v>16854</v>
      </c>
      <c r="E6834" s="826"/>
      <c r="F6834" s="800">
        <v>0</v>
      </c>
      <c r="G6834" s="819">
        <v>4417</v>
      </c>
      <c r="H6834" s="774">
        <v>4330</v>
      </c>
      <c r="I6834" s="819">
        <f t="shared" si="218"/>
        <v>4417</v>
      </c>
      <c r="J6834" s="819">
        <f t="shared" si="219"/>
        <v>4330</v>
      </c>
      <c r="K6834" s="941"/>
    </row>
    <row r="6835" spans="1:11" ht="38.25">
      <c r="A6835" s="15" t="s">
        <v>5385</v>
      </c>
      <c r="B6835" s="15" t="s">
        <v>2624</v>
      </c>
      <c r="C6835" s="768" t="s">
        <v>2536</v>
      </c>
      <c r="D6835" s="20" t="s">
        <v>4908</v>
      </c>
      <c r="E6835" s="826"/>
      <c r="F6835" s="800">
        <v>0</v>
      </c>
      <c r="G6835" s="819"/>
      <c r="H6835" s="774">
        <v>1</v>
      </c>
      <c r="I6835" s="819">
        <f t="shared" si="218"/>
        <v>0</v>
      </c>
      <c r="J6835" s="819">
        <f t="shared" si="219"/>
        <v>1</v>
      </c>
      <c r="K6835" s="941"/>
    </row>
    <row r="6836" spans="1:11" ht="25.5">
      <c r="A6836" s="15" t="s">
        <v>5385</v>
      </c>
      <c r="B6836" s="15" t="s">
        <v>2624</v>
      </c>
      <c r="C6836" s="768" t="s">
        <v>2537</v>
      </c>
      <c r="D6836" s="20" t="s">
        <v>4909</v>
      </c>
      <c r="E6836" s="826"/>
      <c r="F6836" s="800">
        <v>0</v>
      </c>
      <c r="G6836" s="819"/>
      <c r="H6836" s="774">
        <v>1</v>
      </c>
      <c r="I6836" s="819">
        <f t="shared" si="218"/>
        <v>0</v>
      </c>
      <c r="J6836" s="819">
        <f t="shared" si="219"/>
        <v>1</v>
      </c>
      <c r="K6836" s="941"/>
    </row>
    <row r="6837" spans="1:11" ht="51">
      <c r="A6837" s="15" t="s">
        <v>5385</v>
      </c>
      <c r="B6837" s="15" t="s">
        <v>2624</v>
      </c>
      <c r="C6837" s="768" t="s">
        <v>2542</v>
      </c>
      <c r="D6837" s="20" t="s">
        <v>16865</v>
      </c>
      <c r="E6837" s="826"/>
      <c r="F6837" s="800">
        <v>0</v>
      </c>
      <c r="G6837" s="819">
        <v>1792</v>
      </c>
      <c r="H6837" s="774">
        <v>2330</v>
      </c>
      <c r="I6837" s="819">
        <f t="shared" si="218"/>
        <v>1792</v>
      </c>
      <c r="J6837" s="819">
        <f t="shared" si="219"/>
        <v>2330</v>
      </c>
      <c r="K6837" s="941"/>
    </row>
    <row r="6838" spans="1:11" ht="51">
      <c r="A6838" s="15" t="s">
        <v>5385</v>
      </c>
      <c r="B6838" s="15" t="s">
        <v>2624</v>
      </c>
      <c r="C6838" s="768" t="s">
        <v>2551</v>
      </c>
      <c r="D6838" s="20" t="s">
        <v>4926</v>
      </c>
      <c r="E6838" s="826"/>
      <c r="F6838" s="800">
        <v>0</v>
      </c>
      <c r="G6838" s="819">
        <v>59</v>
      </c>
      <c r="H6838" s="774">
        <v>72</v>
      </c>
      <c r="I6838" s="819">
        <f t="shared" si="218"/>
        <v>59</v>
      </c>
      <c r="J6838" s="819">
        <f t="shared" si="219"/>
        <v>72</v>
      </c>
      <c r="K6838" s="941"/>
    </row>
    <row r="6839" spans="1:11" ht="38.25">
      <c r="A6839" s="15" t="s">
        <v>5385</v>
      </c>
      <c r="B6839" s="15" t="s">
        <v>2624</v>
      </c>
      <c r="C6839" s="768" t="s">
        <v>2554</v>
      </c>
      <c r="D6839" s="20" t="s">
        <v>4772</v>
      </c>
      <c r="E6839" s="826"/>
      <c r="F6839" s="800">
        <v>0</v>
      </c>
      <c r="G6839" s="819">
        <v>11633</v>
      </c>
      <c r="H6839" s="774">
        <v>10730</v>
      </c>
      <c r="I6839" s="819">
        <f t="shared" si="218"/>
        <v>11633</v>
      </c>
      <c r="J6839" s="819">
        <f t="shared" si="219"/>
        <v>10730</v>
      </c>
      <c r="K6839" s="941"/>
    </row>
    <row r="6840" spans="1:11" ht="25.5">
      <c r="A6840" s="15" t="s">
        <v>5385</v>
      </c>
      <c r="B6840" s="15" t="s">
        <v>2624</v>
      </c>
      <c r="C6840" s="768" t="s">
        <v>2555</v>
      </c>
      <c r="D6840" s="20" t="s">
        <v>6621</v>
      </c>
      <c r="E6840" s="826"/>
      <c r="F6840" s="800">
        <v>0</v>
      </c>
      <c r="G6840" s="819">
        <v>9040</v>
      </c>
      <c r="H6840" s="774">
        <v>9395</v>
      </c>
      <c r="I6840" s="819">
        <f t="shared" si="218"/>
        <v>9040</v>
      </c>
      <c r="J6840" s="819">
        <f t="shared" si="219"/>
        <v>9395</v>
      </c>
      <c r="K6840" s="941"/>
    </row>
    <row r="6841" spans="1:11" ht="25.5">
      <c r="A6841" s="15" t="s">
        <v>5385</v>
      </c>
      <c r="B6841" s="15" t="s">
        <v>2624</v>
      </c>
      <c r="C6841" s="768" t="s">
        <v>2557</v>
      </c>
      <c r="D6841" s="20" t="s">
        <v>6622</v>
      </c>
      <c r="E6841" s="826"/>
      <c r="F6841" s="800">
        <v>1</v>
      </c>
      <c r="G6841" s="819">
        <v>173</v>
      </c>
      <c r="H6841" s="774">
        <v>205</v>
      </c>
      <c r="I6841" s="819">
        <f t="shared" si="218"/>
        <v>173</v>
      </c>
      <c r="J6841" s="819">
        <f t="shared" si="219"/>
        <v>206</v>
      </c>
      <c r="K6841" s="941"/>
    </row>
    <row r="6842" spans="1:11" ht="38.25">
      <c r="A6842" s="15" t="s">
        <v>5385</v>
      </c>
      <c r="B6842" s="15" t="s">
        <v>2624</v>
      </c>
      <c r="C6842" s="768" t="s">
        <v>2558</v>
      </c>
      <c r="D6842" s="20" t="s">
        <v>3690</v>
      </c>
      <c r="E6842" s="826"/>
      <c r="F6842" s="800">
        <v>0</v>
      </c>
      <c r="G6842" s="819"/>
      <c r="H6842" s="774">
        <v>1</v>
      </c>
      <c r="I6842" s="819">
        <f t="shared" si="218"/>
        <v>0</v>
      </c>
      <c r="J6842" s="819">
        <f t="shared" si="219"/>
        <v>1</v>
      </c>
      <c r="K6842" s="941"/>
    </row>
    <row r="6843" spans="1:11" ht="25.5">
      <c r="A6843" s="15" t="s">
        <v>5385</v>
      </c>
      <c r="B6843" s="15" t="s">
        <v>2624</v>
      </c>
      <c r="C6843" s="768" t="s">
        <v>2559</v>
      </c>
      <c r="D6843" s="20" t="s">
        <v>4773</v>
      </c>
      <c r="E6843" s="826"/>
      <c r="F6843" s="800">
        <v>0</v>
      </c>
      <c r="G6843" s="819">
        <v>18037</v>
      </c>
      <c r="H6843" s="774">
        <v>19535</v>
      </c>
      <c r="I6843" s="819">
        <f t="shared" si="218"/>
        <v>18037</v>
      </c>
      <c r="J6843" s="819">
        <f t="shared" si="219"/>
        <v>19535</v>
      </c>
      <c r="K6843" s="941"/>
    </row>
    <row r="6844" spans="1:11" ht="51">
      <c r="A6844" s="15" t="s">
        <v>5385</v>
      </c>
      <c r="B6844" s="15" t="s">
        <v>2624</v>
      </c>
      <c r="C6844" s="768" t="s">
        <v>2560</v>
      </c>
      <c r="D6844" s="20" t="s">
        <v>6623</v>
      </c>
      <c r="E6844" s="826"/>
      <c r="F6844" s="800">
        <v>0</v>
      </c>
      <c r="G6844" s="819">
        <v>26020</v>
      </c>
      <c r="H6844" s="774">
        <v>27435</v>
      </c>
      <c r="I6844" s="819">
        <f t="shared" si="218"/>
        <v>26020</v>
      </c>
      <c r="J6844" s="819">
        <f t="shared" si="219"/>
        <v>27435</v>
      </c>
      <c r="K6844" s="941"/>
    </row>
    <row r="6845" spans="1:11" ht="38.25">
      <c r="A6845" s="15" t="s">
        <v>5385</v>
      </c>
      <c r="B6845" s="15" t="s">
        <v>2624</v>
      </c>
      <c r="C6845" s="768" t="s">
        <v>2562</v>
      </c>
      <c r="D6845" s="20" t="s">
        <v>16876</v>
      </c>
      <c r="E6845" s="826"/>
      <c r="F6845" s="800">
        <v>0</v>
      </c>
      <c r="G6845" s="819">
        <v>2902</v>
      </c>
      <c r="H6845" s="774">
        <v>3240</v>
      </c>
      <c r="I6845" s="819">
        <f t="shared" si="218"/>
        <v>2902</v>
      </c>
      <c r="J6845" s="819">
        <f t="shared" si="219"/>
        <v>3240</v>
      </c>
      <c r="K6845" s="941"/>
    </row>
    <row r="6846" spans="1:11" ht="25.5">
      <c r="A6846" s="15" t="s">
        <v>5385</v>
      </c>
      <c r="B6846" s="15" t="s">
        <v>2624</v>
      </c>
      <c r="C6846" s="768" t="s">
        <v>2564</v>
      </c>
      <c r="D6846" s="20" t="s">
        <v>2979</v>
      </c>
      <c r="E6846" s="826"/>
      <c r="F6846" s="800">
        <v>0</v>
      </c>
      <c r="G6846" s="819"/>
      <c r="H6846" s="774">
        <v>2</v>
      </c>
      <c r="I6846" s="819">
        <f t="shared" si="218"/>
        <v>0</v>
      </c>
      <c r="J6846" s="819">
        <f t="shared" si="219"/>
        <v>2</v>
      </c>
      <c r="K6846" s="941"/>
    </row>
    <row r="6847" spans="1:11" ht="25.5">
      <c r="A6847" s="15" t="s">
        <v>5385</v>
      </c>
      <c r="B6847" s="15" t="s">
        <v>2624</v>
      </c>
      <c r="C6847" s="768" t="s">
        <v>2585</v>
      </c>
      <c r="D6847" s="20" t="s">
        <v>3049</v>
      </c>
      <c r="E6847" s="826"/>
      <c r="F6847" s="800">
        <v>0</v>
      </c>
      <c r="G6847" s="819">
        <v>23</v>
      </c>
      <c r="H6847" s="774">
        <v>2</v>
      </c>
      <c r="I6847" s="819">
        <f t="shared" si="218"/>
        <v>23</v>
      </c>
      <c r="J6847" s="819">
        <f t="shared" si="219"/>
        <v>2</v>
      </c>
      <c r="K6847" s="941"/>
    </row>
    <row r="6848" spans="1:11" ht="25.5">
      <c r="A6848" s="15" t="s">
        <v>5385</v>
      </c>
      <c r="B6848" s="15" t="s">
        <v>2624</v>
      </c>
      <c r="C6848" s="768" t="s">
        <v>2589</v>
      </c>
      <c r="D6848" s="20" t="s">
        <v>16882</v>
      </c>
      <c r="E6848" s="826"/>
      <c r="F6848" s="800">
        <v>0</v>
      </c>
      <c r="G6848" s="819">
        <v>3</v>
      </c>
      <c r="H6848" s="774">
        <v>5</v>
      </c>
      <c r="I6848" s="819">
        <f t="shared" si="218"/>
        <v>3</v>
      </c>
      <c r="J6848" s="819">
        <f t="shared" si="219"/>
        <v>5</v>
      </c>
      <c r="K6848" s="941"/>
    </row>
    <row r="6849" spans="1:11" ht="25.5">
      <c r="A6849" s="15" t="s">
        <v>5385</v>
      </c>
      <c r="B6849" s="15" t="s">
        <v>2624</v>
      </c>
      <c r="C6849" s="768" t="s">
        <v>2590</v>
      </c>
      <c r="D6849" s="20" t="s">
        <v>4002</v>
      </c>
      <c r="E6849" s="826"/>
      <c r="F6849" s="800">
        <v>0</v>
      </c>
      <c r="G6849" s="819">
        <v>373</v>
      </c>
      <c r="H6849" s="774">
        <v>430</v>
      </c>
      <c r="I6849" s="819">
        <f t="shared" si="218"/>
        <v>373</v>
      </c>
      <c r="J6849" s="819">
        <f t="shared" si="219"/>
        <v>430</v>
      </c>
      <c r="K6849" s="941"/>
    </row>
    <row r="6850" spans="1:11" ht="38.25">
      <c r="A6850" s="15" t="s">
        <v>5385</v>
      </c>
      <c r="B6850" s="15" t="s">
        <v>2624</v>
      </c>
      <c r="C6850" s="768" t="s">
        <v>2596</v>
      </c>
      <c r="D6850" s="20" t="s">
        <v>4775</v>
      </c>
      <c r="E6850" s="826"/>
      <c r="F6850" s="800">
        <v>0</v>
      </c>
      <c r="G6850" s="819">
        <v>20467</v>
      </c>
      <c r="H6850" s="774">
        <v>19070</v>
      </c>
      <c r="I6850" s="819">
        <f t="shared" si="218"/>
        <v>20467</v>
      </c>
      <c r="J6850" s="819">
        <f t="shared" si="219"/>
        <v>19070</v>
      </c>
      <c r="K6850" s="941"/>
    </row>
    <row r="6851" spans="1:11" ht="51">
      <c r="A6851" s="15" t="s">
        <v>5385</v>
      </c>
      <c r="B6851" s="15" t="s">
        <v>2624</v>
      </c>
      <c r="C6851" s="768" t="s">
        <v>2605</v>
      </c>
      <c r="D6851" s="20" t="s">
        <v>16891</v>
      </c>
      <c r="E6851" s="826"/>
      <c r="F6851" s="800">
        <v>0</v>
      </c>
      <c r="G6851" s="819">
        <v>1</v>
      </c>
      <c r="H6851" s="774">
        <v>10</v>
      </c>
      <c r="I6851" s="819">
        <f t="shared" si="218"/>
        <v>1</v>
      </c>
      <c r="J6851" s="819">
        <f t="shared" si="219"/>
        <v>10</v>
      </c>
      <c r="K6851" s="941"/>
    </row>
    <row r="6852" spans="1:11">
      <c r="A6852" s="15" t="s">
        <v>5385</v>
      </c>
      <c r="B6852" s="15" t="s">
        <v>2624</v>
      </c>
      <c r="C6852" s="768" t="s">
        <v>2504</v>
      </c>
      <c r="D6852" s="20" t="s">
        <v>16833</v>
      </c>
      <c r="E6852" s="826"/>
      <c r="F6852" s="800">
        <v>0</v>
      </c>
      <c r="G6852" s="819"/>
      <c r="H6852" s="774">
        <v>1</v>
      </c>
      <c r="I6852" s="819">
        <f t="shared" si="218"/>
        <v>0</v>
      </c>
      <c r="J6852" s="819">
        <f t="shared" si="219"/>
        <v>1</v>
      </c>
      <c r="K6852" s="941"/>
    </row>
    <row r="6853" spans="1:11" ht="38.25">
      <c r="A6853" s="15" t="s">
        <v>5385</v>
      </c>
      <c r="B6853" s="15" t="s">
        <v>2624</v>
      </c>
      <c r="C6853" s="768" t="s">
        <v>2552</v>
      </c>
      <c r="D6853" s="20" t="s">
        <v>16873</v>
      </c>
      <c r="E6853" s="826"/>
      <c r="F6853" s="800">
        <v>0</v>
      </c>
      <c r="G6853" s="819"/>
      <c r="H6853" s="774">
        <v>5</v>
      </c>
      <c r="I6853" s="819">
        <f t="shared" si="218"/>
        <v>0</v>
      </c>
      <c r="J6853" s="819">
        <f t="shared" si="219"/>
        <v>5</v>
      </c>
      <c r="K6853" s="941"/>
    </row>
    <row r="6854" spans="1:11" ht="51">
      <c r="A6854" s="15" t="s">
        <v>5385</v>
      </c>
      <c r="B6854" s="15" t="s">
        <v>2624</v>
      </c>
      <c r="C6854" s="768" t="s">
        <v>2569</v>
      </c>
      <c r="D6854" s="20" t="s">
        <v>3452</v>
      </c>
      <c r="E6854" s="826"/>
      <c r="F6854" s="800">
        <v>0</v>
      </c>
      <c r="G6854" s="819">
        <v>10</v>
      </c>
      <c r="H6854" s="774">
        <v>2</v>
      </c>
      <c r="I6854" s="819">
        <f t="shared" si="218"/>
        <v>10</v>
      </c>
      <c r="J6854" s="819">
        <f t="shared" si="219"/>
        <v>2</v>
      </c>
      <c r="K6854" s="941"/>
    </row>
    <row r="6855" spans="1:11" ht="25.5">
      <c r="A6855" s="15" t="s">
        <v>5385</v>
      </c>
      <c r="B6855" s="15" t="s">
        <v>2624</v>
      </c>
      <c r="C6855" s="768" t="s">
        <v>2591</v>
      </c>
      <c r="D6855" s="20" t="s">
        <v>3691</v>
      </c>
      <c r="E6855" s="826"/>
      <c r="F6855" s="800">
        <v>0</v>
      </c>
      <c r="G6855" s="819">
        <v>1</v>
      </c>
      <c r="H6855" s="774">
        <v>8</v>
      </c>
      <c r="I6855" s="819">
        <f t="shared" si="218"/>
        <v>1</v>
      </c>
      <c r="J6855" s="819">
        <f t="shared" si="219"/>
        <v>8</v>
      </c>
      <c r="K6855" s="941"/>
    </row>
    <row r="6856" spans="1:11" ht="38.25">
      <c r="A6856" s="15" t="s">
        <v>5385</v>
      </c>
      <c r="B6856" s="15" t="s">
        <v>2624</v>
      </c>
      <c r="C6856" s="768" t="s">
        <v>2623</v>
      </c>
      <c r="D6856" s="20" t="s">
        <v>16909</v>
      </c>
      <c r="E6856" s="826"/>
      <c r="F6856" s="800">
        <v>0</v>
      </c>
      <c r="G6856" s="819">
        <v>634</v>
      </c>
      <c r="H6856" s="774">
        <v>800</v>
      </c>
      <c r="I6856" s="819">
        <f t="shared" si="218"/>
        <v>634</v>
      </c>
      <c r="J6856" s="819">
        <f t="shared" si="219"/>
        <v>800</v>
      </c>
      <c r="K6856" s="941"/>
    </row>
    <row r="6857" spans="1:11" ht="25.5">
      <c r="A6857" s="15" t="s">
        <v>5385</v>
      </c>
      <c r="B6857" s="15" t="s">
        <v>2756</v>
      </c>
      <c r="C6857" s="768" t="s">
        <v>2508</v>
      </c>
      <c r="D6857" s="20" t="s">
        <v>16840</v>
      </c>
      <c r="E6857" s="826"/>
      <c r="F6857" s="800">
        <v>0</v>
      </c>
      <c r="G6857" s="819">
        <v>23</v>
      </c>
      <c r="H6857" s="774">
        <v>30</v>
      </c>
      <c r="I6857" s="819">
        <f t="shared" si="218"/>
        <v>23</v>
      </c>
      <c r="J6857" s="819">
        <f t="shared" si="219"/>
        <v>30</v>
      </c>
      <c r="K6857" s="941"/>
    </row>
    <row r="6858" spans="1:11">
      <c r="A6858" s="15" t="s">
        <v>5385</v>
      </c>
      <c r="B6858" s="15" t="s">
        <v>2756</v>
      </c>
      <c r="C6858" s="768" t="s">
        <v>2455</v>
      </c>
      <c r="D6858" s="20" t="s">
        <v>4927</v>
      </c>
      <c r="E6858" s="826"/>
      <c r="F6858" s="800">
        <v>1</v>
      </c>
      <c r="G6858" s="819"/>
      <c r="H6858" s="774">
        <v>1</v>
      </c>
      <c r="I6858" s="819">
        <f t="shared" si="218"/>
        <v>0</v>
      </c>
      <c r="J6858" s="819">
        <f t="shared" si="219"/>
        <v>2</v>
      </c>
      <c r="K6858" s="941"/>
    </row>
    <row r="6859" spans="1:11">
      <c r="A6859" s="15" t="s">
        <v>5385</v>
      </c>
      <c r="B6859" s="15" t="s">
        <v>2756</v>
      </c>
      <c r="C6859" s="768" t="s">
        <v>2627</v>
      </c>
      <c r="D6859" s="20" t="s">
        <v>16912</v>
      </c>
      <c r="E6859" s="826"/>
      <c r="F6859" s="800">
        <v>0</v>
      </c>
      <c r="G6859" s="819">
        <v>1</v>
      </c>
      <c r="H6859" s="774">
        <v>1</v>
      </c>
      <c r="I6859" s="819">
        <f t="shared" si="218"/>
        <v>1</v>
      </c>
      <c r="J6859" s="819">
        <f t="shared" si="219"/>
        <v>1</v>
      </c>
      <c r="K6859" s="941"/>
    </row>
    <row r="6860" spans="1:11" ht="25.5">
      <c r="A6860" s="15" t="s">
        <v>5385</v>
      </c>
      <c r="B6860" s="15" t="s">
        <v>2756</v>
      </c>
      <c r="C6860" s="768" t="s">
        <v>2629</v>
      </c>
      <c r="D6860" s="20" t="s">
        <v>16914</v>
      </c>
      <c r="E6860" s="826"/>
      <c r="F6860" s="800">
        <v>1</v>
      </c>
      <c r="G6860" s="819"/>
      <c r="H6860" s="774">
        <v>1</v>
      </c>
      <c r="I6860" s="819">
        <f t="shared" si="218"/>
        <v>0</v>
      </c>
      <c r="J6860" s="819">
        <f t="shared" si="219"/>
        <v>2</v>
      </c>
      <c r="K6860" s="941"/>
    </row>
    <row r="6861" spans="1:11" ht="51">
      <c r="A6861" s="15" t="s">
        <v>5385</v>
      </c>
      <c r="B6861" s="15" t="s">
        <v>2756</v>
      </c>
      <c r="C6861" s="768" t="s">
        <v>2630</v>
      </c>
      <c r="D6861" s="20" t="s">
        <v>16915</v>
      </c>
      <c r="E6861" s="826"/>
      <c r="F6861" s="800">
        <v>1</v>
      </c>
      <c r="G6861" s="819"/>
      <c r="H6861" s="774">
        <v>1</v>
      </c>
      <c r="I6861" s="819">
        <f t="shared" ref="I6861:I6924" si="220">E6861+G6861</f>
        <v>0</v>
      </c>
      <c r="J6861" s="819">
        <f t="shared" ref="J6861:J6924" si="221">F6861+H6861</f>
        <v>2</v>
      </c>
      <c r="K6861" s="941"/>
    </row>
    <row r="6862" spans="1:11" ht="25.5">
      <c r="A6862" s="15" t="s">
        <v>5385</v>
      </c>
      <c r="B6862" s="15" t="s">
        <v>2756</v>
      </c>
      <c r="C6862" s="768" t="s">
        <v>5065</v>
      </c>
      <c r="D6862" s="20" t="s">
        <v>17372</v>
      </c>
      <c r="E6862" s="826"/>
      <c r="F6862" s="800">
        <v>1</v>
      </c>
      <c r="G6862" s="819"/>
      <c r="H6862" s="774">
        <v>1</v>
      </c>
      <c r="I6862" s="819">
        <f t="shared" si="220"/>
        <v>0</v>
      </c>
      <c r="J6862" s="819">
        <f t="shared" si="221"/>
        <v>2</v>
      </c>
      <c r="K6862" s="941"/>
    </row>
    <row r="6863" spans="1:11" ht="51">
      <c r="A6863" s="15" t="s">
        <v>5385</v>
      </c>
      <c r="B6863" s="15" t="s">
        <v>2756</v>
      </c>
      <c r="C6863" s="768" t="s">
        <v>5066</v>
      </c>
      <c r="D6863" s="20" t="s">
        <v>16915</v>
      </c>
      <c r="E6863" s="826"/>
      <c r="F6863" s="800">
        <v>1</v>
      </c>
      <c r="G6863" s="819"/>
      <c r="H6863" s="774">
        <v>1</v>
      </c>
      <c r="I6863" s="819">
        <f t="shared" si="220"/>
        <v>0</v>
      </c>
      <c r="J6863" s="819">
        <f t="shared" si="221"/>
        <v>2</v>
      </c>
      <c r="K6863" s="941"/>
    </row>
    <row r="6864" spans="1:11">
      <c r="A6864" s="15" t="s">
        <v>5385</v>
      </c>
      <c r="B6864" s="15" t="s">
        <v>2756</v>
      </c>
      <c r="C6864" s="768" t="s">
        <v>1859</v>
      </c>
      <c r="D6864" s="17" t="s">
        <v>14623</v>
      </c>
      <c r="E6864" s="826"/>
      <c r="F6864" s="800">
        <v>1</v>
      </c>
      <c r="G6864" s="819"/>
      <c r="H6864" s="774">
        <v>1</v>
      </c>
      <c r="I6864" s="819">
        <f t="shared" si="220"/>
        <v>0</v>
      </c>
      <c r="J6864" s="819">
        <f t="shared" si="221"/>
        <v>2</v>
      </c>
      <c r="K6864" s="941"/>
    </row>
    <row r="6865" spans="1:11">
      <c r="A6865" s="15" t="s">
        <v>5385</v>
      </c>
      <c r="B6865" s="15" t="s">
        <v>2756</v>
      </c>
      <c r="C6865" s="768" t="s">
        <v>3859</v>
      </c>
      <c r="D6865" s="17" t="s">
        <v>3860</v>
      </c>
      <c r="E6865" s="826"/>
      <c r="F6865" s="800">
        <v>1</v>
      </c>
      <c r="G6865" s="819">
        <v>2</v>
      </c>
      <c r="H6865" s="774">
        <v>5</v>
      </c>
      <c r="I6865" s="819">
        <f t="shared" si="220"/>
        <v>2</v>
      </c>
      <c r="J6865" s="819">
        <f t="shared" si="221"/>
        <v>6</v>
      </c>
      <c r="K6865" s="941"/>
    </row>
    <row r="6866" spans="1:11" ht="25.5">
      <c r="A6866" s="15" t="s">
        <v>5385</v>
      </c>
      <c r="B6866" s="15" t="s">
        <v>2756</v>
      </c>
      <c r="C6866" s="768" t="s">
        <v>2657</v>
      </c>
      <c r="D6866" s="20" t="s">
        <v>15515</v>
      </c>
      <c r="E6866" s="826"/>
      <c r="F6866" s="800">
        <v>0</v>
      </c>
      <c r="G6866" s="819">
        <v>244</v>
      </c>
      <c r="H6866" s="774">
        <v>265</v>
      </c>
      <c r="I6866" s="819">
        <f t="shared" si="220"/>
        <v>244</v>
      </c>
      <c r="J6866" s="819">
        <f t="shared" si="221"/>
        <v>265</v>
      </c>
      <c r="K6866" s="941"/>
    </row>
    <row r="6867" spans="1:11" ht="38.25">
      <c r="A6867" s="15" t="s">
        <v>5385</v>
      </c>
      <c r="B6867" s="15" t="s">
        <v>2756</v>
      </c>
      <c r="C6867" s="768" t="s">
        <v>2487</v>
      </c>
      <c r="D6867" s="20" t="s">
        <v>15516</v>
      </c>
      <c r="E6867" s="826"/>
      <c r="F6867" s="800">
        <v>0</v>
      </c>
      <c r="G6867" s="819">
        <v>31</v>
      </c>
      <c r="H6867" s="774">
        <v>50</v>
      </c>
      <c r="I6867" s="819">
        <f t="shared" si="220"/>
        <v>31</v>
      </c>
      <c r="J6867" s="819">
        <f t="shared" si="221"/>
        <v>50</v>
      </c>
      <c r="K6867" s="941"/>
    </row>
    <row r="6868" spans="1:11">
      <c r="A6868" s="15" t="s">
        <v>5385</v>
      </c>
      <c r="B6868" s="15" t="s">
        <v>2756</v>
      </c>
      <c r="C6868" s="768" t="s">
        <v>2659</v>
      </c>
      <c r="D6868" s="17" t="s">
        <v>15517</v>
      </c>
      <c r="E6868" s="826"/>
      <c r="F6868" s="800">
        <v>0</v>
      </c>
      <c r="G6868" s="819">
        <v>259</v>
      </c>
      <c r="H6868" s="774">
        <v>240</v>
      </c>
      <c r="I6868" s="819">
        <f t="shared" si="220"/>
        <v>259</v>
      </c>
      <c r="J6868" s="819">
        <f t="shared" si="221"/>
        <v>240</v>
      </c>
      <c r="K6868" s="941"/>
    </row>
    <row r="6869" spans="1:11" ht="25.5">
      <c r="A6869" s="15" t="s">
        <v>5385</v>
      </c>
      <c r="B6869" s="15" t="s">
        <v>2756</v>
      </c>
      <c r="C6869" s="768" t="s">
        <v>5389</v>
      </c>
      <c r="D6869" s="20" t="s">
        <v>5390</v>
      </c>
      <c r="E6869" s="826"/>
      <c r="F6869" s="800">
        <v>1</v>
      </c>
      <c r="G6869" s="819">
        <v>1</v>
      </c>
      <c r="H6869" s="774">
        <v>1</v>
      </c>
      <c r="I6869" s="819">
        <f t="shared" si="220"/>
        <v>1</v>
      </c>
      <c r="J6869" s="819">
        <f t="shared" si="221"/>
        <v>2</v>
      </c>
      <c r="K6869" s="941"/>
    </row>
    <row r="6870" spans="1:11" ht="38.25">
      <c r="A6870" s="15" t="s">
        <v>5385</v>
      </c>
      <c r="B6870" s="15" t="s">
        <v>2756</v>
      </c>
      <c r="C6870" s="768" t="s">
        <v>5391</v>
      </c>
      <c r="D6870" s="20" t="s">
        <v>5392</v>
      </c>
      <c r="E6870" s="826"/>
      <c r="F6870" s="800">
        <v>1</v>
      </c>
      <c r="G6870" s="819"/>
      <c r="H6870" s="774">
        <v>1</v>
      </c>
      <c r="I6870" s="819">
        <f t="shared" si="220"/>
        <v>0</v>
      </c>
      <c r="J6870" s="819">
        <f t="shared" si="221"/>
        <v>2</v>
      </c>
      <c r="K6870" s="941"/>
    </row>
    <row r="6871" spans="1:11" ht="38.25">
      <c r="A6871" s="15" t="s">
        <v>5385</v>
      </c>
      <c r="B6871" s="15" t="s">
        <v>2756</v>
      </c>
      <c r="C6871" s="768" t="s">
        <v>5393</v>
      </c>
      <c r="D6871" s="20" t="s">
        <v>17439</v>
      </c>
      <c r="E6871" s="826"/>
      <c r="F6871" s="800">
        <v>0</v>
      </c>
      <c r="G6871" s="819">
        <v>4</v>
      </c>
      <c r="H6871" s="774">
        <v>1</v>
      </c>
      <c r="I6871" s="819">
        <f t="shared" si="220"/>
        <v>4</v>
      </c>
      <c r="J6871" s="819">
        <f t="shared" si="221"/>
        <v>1</v>
      </c>
      <c r="K6871" s="941"/>
    </row>
    <row r="6872" spans="1:11" ht="25.5">
      <c r="A6872" s="15" t="s">
        <v>5385</v>
      </c>
      <c r="B6872" s="15" t="s">
        <v>2756</v>
      </c>
      <c r="C6872" s="768" t="s">
        <v>5394</v>
      </c>
      <c r="D6872" s="20" t="s">
        <v>5395</v>
      </c>
      <c r="E6872" s="826"/>
      <c r="F6872" s="800">
        <v>1</v>
      </c>
      <c r="G6872" s="819"/>
      <c r="H6872" s="774">
        <v>1</v>
      </c>
      <c r="I6872" s="819">
        <f t="shared" si="220"/>
        <v>0</v>
      </c>
      <c r="J6872" s="819">
        <f t="shared" si="221"/>
        <v>2</v>
      </c>
      <c r="K6872" s="941"/>
    </row>
    <row r="6873" spans="1:11" ht="25.5">
      <c r="A6873" s="15" t="s">
        <v>5385</v>
      </c>
      <c r="B6873" s="15" t="s">
        <v>2756</v>
      </c>
      <c r="C6873" s="768" t="s">
        <v>5396</v>
      </c>
      <c r="D6873" s="20" t="s">
        <v>5397</v>
      </c>
      <c r="E6873" s="826"/>
      <c r="F6873" s="800">
        <v>1</v>
      </c>
      <c r="G6873" s="819">
        <v>22</v>
      </c>
      <c r="H6873" s="774">
        <v>2</v>
      </c>
      <c r="I6873" s="819">
        <f t="shared" si="220"/>
        <v>22</v>
      </c>
      <c r="J6873" s="819">
        <f t="shared" si="221"/>
        <v>3</v>
      </c>
      <c r="K6873" s="941"/>
    </row>
    <row r="6874" spans="1:11" ht="25.5">
      <c r="A6874" s="15" t="s">
        <v>5385</v>
      </c>
      <c r="B6874" s="15" t="s">
        <v>2756</v>
      </c>
      <c r="C6874" s="768" t="s">
        <v>5398</v>
      </c>
      <c r="D6874" s="20" t="s">
        <v>5399</v>
      </c>
      <c r="E6874" s="826"/>
      <c r="F6874" s="800">
        <v>1</v>
      </c>
      <c r="G6874" s="819">
        <v>4</v>
      </c>
      <c r="H6874" s="774">
        <v>1</v>
      </c>
      <c r="I6874" s="819">
        <f t="shared" si="220"/>
        <v>4</v>
      </c>
      <c r="J6874" s="819">
        <f t="shared" si="221"/>
        <v>2</v>
      </c>
      <c r="K6874" s="941"/>
    </row>
    <row r="6875" spans="1:11" ht="25.5">
      <c r="A6875" s="15" t="s">
        <v>5385</v>
      </c>
      <c r="B6875" s="15" t="s">
        <v>2756</v>
      </c>
      <c r="C6875" s="768" t="s">
        <v>5400</v>
      </c>
      <c r="D6875" s="20" t="s">
        <v>5401</v>
      </c>
      <c r="E6875" s="826"/>
      <c r="F6875" s="800">
        <v>1</v>
      </c>
      <c r="G6875" s="819">
        <v>4</v>
      </c>
      <c r="H6875" s="774">
        <v>5</v>
      </c>
      <c r="I6875" s="819">
        <f t="shared" si="220"/>
        <v>4</v>
      </c>
      <c r="J6875" s="819">
        <f t="shared" si="221"/>
        <v>6</v>
      </c>
      <c r="K6875" s="941"/>
    </row>
    <row r="6876" spans="1:11" ht="25.5">
      <c r="A6876" s="15" t="s">
        <v>5385</v>
      </c>
      <c r="B6876" s="15" t="s">
        <v>2756</v>
      </c>
      <c r="C6876" s="768" t="s">
        <v>5402</v>
      </c>
      <c r="D6876" s="20" t="s">
        <v>5403</v>
      </c>
      <c r="E6876" s="826"/>
      <c r="F6876" s="800">
        <v>1</v>
      </c>
      <c r="G6876" s="819">
        <v>1</v>
      </c>
      <c r="H6876" s="774">
        <v>1</v>
      </c>
      <c r="I6876" s="819">
        <f t="shared" si="220"/>
        <v>1</v>
      </c>
      <c r="J6876" s="819">
        <f t="shared" si="221"/>
        <v>2</v>
      </c>
      <c r="K6876" s="941"/>
    </row>
    <row r="6877" spans="1:11">
      <c r="A6877" s="15" t="s">
        <v>5385</v>
      </c>
      <c r="B6877" s="15" t="s">
        <v>2756</v>
      </c>
      <c r="C6877" s="768" t="s">
        <v>5404</v>
      </c>
      <c r="D6877" s="20" t="s">
        <v>5405</v>
      </c>
      <c r="E6877" s="826"/>
      <c r="F6877" s="800">
        <v>1</v>
      </c>
      <c r="G6877" s="819"/>
      <c r="H6877" s="774">
        <v>1</v>
      </c>
      <c r="I6877" s="819">
        <f t="shared" si="220"/>
        <v>0</v>
      </c>
      <c r="J6877" s="819">
        <f t="shared" si="221"/>
        <v>2</v>
      </c>
      <c r="K6877" s="941"/>
    </row>
    <row r="6878" spans="1:11">
      <c r="A6878" s="15" t="s">
        <v>5385</v>
      </c>
      <c r="B6878" s="15" t="s">
        <v>2756</v>
      </c>
      <c r="C6878" s="768" t="s">
        <v>5406</v>
      </c>
      <c r="D6878" s="20" t="s">
        <v>5407</v>
      </c>
      <c r="E6878" s="826"/>
      <c r="F6878" s="800">
        <v>1</v>
      </c>
      <c r="G6878" s="819"/>
      <c r="H6878" s="774">
        <v>1</v>
      </c>
      <c r="I6878" s="819">
        <f t="shared" si="220"/>
        <v>0</v>
      </c>
      <c r="J6878" s="819">
        <f t="shared" si="221"/>
        <v>2</v>
      </c>
      <c r="K6878" s="941"/>
    </row>
    <row r="6879" spans="1:11">
      <c r="A6879" s="15" t="s">
        <v>5385</v>
      </c>
      <c r="B6879" s="15" t="s">
        <v>2756</v>
      </c>
      <c r="C6879" s="768" t="s">
        <v>5408</v>
      </c>
      <c r="D6879" s="20" t="s">
        <v>5409</v>
      </c>
      <c r="E6879" s="826"/>
      <c r="F6879" s="800">
        <v>1</v>
      </c>
      <c r="G6879" s="819"/>
      <c r="H6879" s="774">
        <v>1</v>
      </c>
      <c r="I6879" s="819">
        <f t="shared" si="220"/>
        <v>0</v>
      </c>
      <c r="J6879" s="819">
        <f t="shared" si="221"/>
        <v>2</v>
      </c>
      <c r="K6879" s="941"/>
    </row>
    <row r="6880" spans="1:11" ht="25.5">
      <c r="A6880" s="15" t="s">
        <v>5385</v>
      </c>
      <c r="B6880" s="15" t="s">
        <v>2756</v>
      </c>
      <c r="C6880" s="768" t="s">
        <v>5410</v>
      </c>
      <c r="D6880" s="20" t="s">
        <v>5411</v>
      </c>
      <c r="E6880" s="826"/>
      <c r="F6880" s="800">
        <v>1</v>
      </c>
      <c r="G6880" s="819"/>
      <c r="H6880" s="774">
        <v>1</v>
      </c>
      <c r="I6880" s="819">
        <f t="shared" si="220"/>
        <v>0</v>
      </c>
      <c r="J6880" s="819">
        <f t="shared" si="221"/>
        <v>2</v>
      </c>
      <c r="K6880" s="941"/>
    </row>
    <row r="6881" spans="1:11" ht="25.5">
      <c r="A6881" s="15" t="s">
        <v>5385</v>
      </c>
      <c r="B6881" s="15" t="s">
        <v>2756</v>
      </c>
      <c r="C6881" s="768" t="s">
        <v>5412</v>
      </c>
      <c r="D6881" s="20" t="s">
        <v>17440</v>
      </c>
      <c r="E6881" s="826"/>
      <c r="F6881" s="800">
        <v>0</v>
      </c>
      <c r="G6881" s="819">
        <v>14</v>
      </c>
      <c r="H6881" s="774">
        <v>20</v>
      </c>
      <c r="I6881" s="819">
        <f t="shared" si="220"/>
        <v>14</v>
      </c>
      <c r="J6881" s="819">
        <f t="shared" si="221"/>
        <v>20</v>
      </c>
      <c r="K6881" s="941"/>
    </row>
    <row r="6882" spans="1:11">
      <c r="A6882" s="15" t="s">
        <v>5385</v>
      </c>
      <c r="B6882" s="15" t="s">
        <v>2756</v>
      </c>
      <c r="C6882" s="768" t="s">
        <v>5413</v>
      </c>
      <c r="D6882" s="20" t="s">
        <v>17441</v>
      </c>
      <c r="E6882" s="826"/>
      <c r="F6882" s="800">
        <v>0</v>
      </c>
      <c r="G6882" s="819">
        <v>117</v>
      </c>
      <c r="H6882" s="774">
        <v>110</v>
      </c>
      <c r="I6882" s="819">
        <f t="shared" si="220"/>
        <v>117</v>
      </c>
      <c r="J6882" s="819">
        <f t="shared" si="221"/>
        <v>110</v>
      </c>
      <c r="K6882" s="941"/>
    </row>
    <row r="6883" spans="1:11" ht="25.5">
      <c r="A6883" s="15" t="s">
        <v>5385</v>
      </c>
      <c r="B6883" s="15" t="s">
        <v>2756</v>
      </c>
      <c r="C6883" s="768" t="s">
        <v>5414</v>
      </c>
      <c r="D6883" s="20" t="s">
        <v>17442</v>
      </c>
      <c r="E6883" s="826"/>
      <c r="F6883" s="800">
        <v>0</v>
      </c>
      <c r="G6883" s="819">
        <v>219</v>
      </c>
      <c r="H6883" s="774">
        <v>120</v>
      </c>
      <c r="I6883" s="819">
        <f t="shared" si="220"/>
        <v>219</v>
      </c>
      <c r="J6883" s="819">
        <f t="shared" si="221"/>
        <v>120</v>
      </c>
      <c r="K6883" s="941"/>
    </row>
    <row r="6884" spans="1:11" ht="25.5">
      <c r="A6884" s="15" t="s">
        <v>5385</v>
      </c>
      <c r="B6884" s="15" t="s">
        <v>2756</v>
      </c>
      <c r="C6884" s="768" t="s">
        <v>5415</v>
      </c>
      <c r="D6884" s="20" t="s">
        <v>17443</v>
      </c>
      <c r="E6884" s="826"/>
      <c r="F6884" s="800">
        <v>0</v>
      </c>
      <c r="G6884" s="819">
        <v>551</v>
      </c>
      <c r="H6884" s="774">
        <v>630</v>
      </c>
      <c r="I6884" s="819">
        <f t="shared" si="220"/>
        <v>551</v>
      </c>
      <c r="J6884" s="819">
        <f t="shared" si="221"/>
        <v>630</v>
      </c>
      <c r="K6884" s="941"/>
    </row>
    <row r="6885" spans="1:11" ht="25.5">
      <c r="A6885" s="15" t="s">
        <v>5385</v>
      </c>
      <c r="B6885" s="15" t="s">
        <v>2756</v>
      </c>
      <c r="C6885" s="768" t="s">
        <v>4058</v>
      </c>
      <c r="D6885" s="20" t="s">
        <v>17219</v>
      </c>
      <c r="E6885" s="826"/>
      <c r="F6885" s="800">
        <v>1</v>
      </c>
      <c r="G6885" s="819">
        <v>17</v>
      </c>
      <c r="H6885" s="774">
        <v>35</v>
      </c>
      <c r="I6885" s="819">
        <f t="shared" si="220"/>
        <v>17</v>
      </c>
      <c r="J6885" s="819">
        <f t="shared" si="221"/>
        <v>36</v>
      </c>
      <c r="K6885" s="941"/>
    </row>
    <row r="6886" spans="1:11">
      <c r="A6886" s="15" t="s">
        <v>5599</v>
      </c>
      <c r="B6886" s="15" t="s">
        <v>2464</v>
      </c>
      <c r="C6886" s="768" t="s">
        <v>2455</v>
      </c>
      <c r="D6886" s="20" t="s">
        <v>4927</v>
      </c>
      <c r="E6886" s="826">
        <v>939</v>
      </c>
      <c r="F6886" s="800">
        <v>940</v>
      </c>
      <c r="G6886" s="819"/>
      <c r="H6886" s="774">
        <v>7</v>
      </c>
      <c r="I6886" s="819">
        <f t="shared" si="220"/>
        <v>939</v>
      </c>
      <c r="J6886" s="819">
        <f t="shared" si="221"/>
        <v>947</v>
      </c>
      <c r="K6886" s="941"/>
    </row>
    <row r="6887" spans="1:11" ht="25.5">
      <c r="A6887" s="15" t="s">
        <v>5599</v>
      </c>
      <c r="B6887" s="15" t="s">
        <v>2464</v>
      </c>
      <c r="C6887" s="768" t="s">
        <v>2457</v>
      </c>
      <c r="D6887" s="20" t="s">
        <v>16804</v>
      </c>
      <c r="E6887" s="826"/>
      <c r="F6887" s="800">
        <v>0</v>
      </c>
      <c r="G6887" s="819"/>
      <c r="H6887" s="774">
        <v>1</v>
      </c>
      <c r="I6887" s="819">
        <f t="shared" si="220"/>
        <v>0</v>
      </c>
      <c r="J6887" s="819">
        <f t="shared" si="221"/>
        <v>1</v>
      </c>
      <c r="K6887" s="941"/>
    </row>
    <row r="6888" spans="1:11" ht="25.5">
      <c r="A6888" s="15" t="s">
        <v>5599</v>
      </c>
      <c r="B6888" s="15" t="s">
        <v>2464</v>
      </c>
      <c r="C6888" s="768" t="s">
        <v>2458</v>
      </c>
      <c r="D6888" s="20" t="s">
        <v>16805</v>
      </c>
      <c r="E6888" s="826"/>
      <c r="F6888" s="800">
        <v>1</v>
      </c>
      <c r="G6888" s="819">
        <v>8475</v>
      </c>
      <c r="H6888" s="774">
        <v>7740</v>
      </c>
      <c r="I6888" s="819">
        <f t="shared" si="220"/>
        <v>8475</v>
      </c>
      <c r="J6888" s="819">
        <f t="shared" si="221"/>
        <v>7741</v>
      </c>
      <c r="K6888" s="941"/>
    </row>
    <row r="6889" spans="1:11">
      <c r="A6889" s="15" t="s">
        <v>5599</v>
      </c>
      <c r="B6889" s="15" t="s">
        <v>2464</v>
      </c>
      <c r="C6889" s="768" t="s">
        <v>4685</v>
      </c>
      <c r="D6889" s="20" t="s">
        <v>17301</v>
      </c>
      <c r="E6889" s="826"/>
      <c r="F6889" s="800">
        <v>1</v>
      </c>
      <c r="G6889" s="819">
        <v>1</v>
      </c>
      <c r="H6889" s="774">
        <v>5</v>
      </c>
      <c r="I6889" s="819">
        <f t="shared" si="220"/>
        <v>1</v>
      </c>
      <c r="J6889" s="819">
        <f t="shared" si="221"/>
        <v>6</v>
      </c>
      <c r="K6889" s="941"/>
    </row>
    <row r="6890" spans="1:11">
      <c r="A6890" s="15" t="s">
        <v>5599</v>
      </c>
      <c r="B6890" s="15" t="s">
        <v>2464</v>
      </c>
      <c r="C6890" s="768" t="s">
        <v>4731</v>
      </c>
      <c r="D6890" s="20" t="s">
        <v>16159</v>
      </c>
      <c r="E6890" s="826"/>
      <c r="F6890" s="800">
        <v>1</v>
      </c>
      <c r="G6890" s="819">
        <v>1</v>
      </c>
      <c r="H6890" s="774">
        <v>1</v>
      </c>
      <c r="I6890" s="819">
        <f t="shared" si="220"/>
        <v>1</v>
      </c>
      <c r="J6890" s="819">
        <f t="shared" si="221"/>
        <v>2</v>
      </c>
      <c r="K6890" s="941"/>
    </row>
    <row r="6891" spans="1:11">
      <c r="A6891" s="15" t="s">
        <v>5599</v>
      </c>
      <c r="B6891" s="15" t="s">
        <v>2464</v>
      </c>
      <c r="C6891" s="768" t="s">
        <v>4688</v>
      </c>
      <c r="D6891" s="20" t="s">
        <v>17302</v>
      </c>
      <c r="E6891" s="826"/>
      <c r="F6891" s="800">
        <v>1</v>
      </c>
      <c r="G6891" s="819">
        <v>1</v>
      </c>
      <c r="H6891" s="774">
        <v>1</v>
      </c>
      <c r="I6891" s="819">
        <f t="shared" si="220"/>
        <v>1</v>
      </c>
      <c r="J6891" s="819">
        <f t="shared" si="221"/>
        <v>2</v>
      </c>
      <c r="K6891" s="941"/>
    </row>
    <row r="6892" spans="1:11" ht="25.5">
      <c r="A6892" s="15" t="s">
        <v>5599</v>
      </c>
      <c r="B6892" s="15" t="s">
        <v>2464</v>
      </c>
      <c r="C6892" s="768" t="s">
        <v>5386</v>
      </c>
      <c r="D6892" s="20" t="s">
        <v>14609</v>
      </c>
      <c r="E6892" s="826"/>
      <c r="F6892" s="800">
        <v>0</v>
      </c>
      <c r="G6892" s="819"/>
      <c r="H6892" s="774">
        <v>1</v>
      </c>
      <c r="I6892" s="819">
        <f t="shared" si="220"/>
        <v>0</v>
      </c>
      <c r="J6892" s="819">
        <f t="shared" si="221"/>
        <v>1</v>
      </c>
      <c r="K6892" s="941"/>
    </row>
    <row r="6893" spans="1:11" ht="25.5">
      <c r="A6893" s="15" t="s">
        <v>5599</v>
      </c>
      <c r="B6893" s="15" t="s">
        <v>2464</v>
      </c>
      <c r="C6893" s="768" t="s">
        <v>5600</v>
      </c>
      <c r="D6893" s="20" t="s">
        <v>5601</v>
      </c>
      <c r="E6893" s="826"/>
      <c r="F6893" s="800">
        <v>0</v>
      </c>
      <c r="G6893" s="819"/>
      <c r="H6893" s="774">
        <v>1</v>
      </c>
      <c r="I6893" s="819">
        <f t="shared" si="220"/>
        <v>0</v>
      </c>
      <c r="J6893" s="819">
        <f t="shared" si="221"/>
        <v>1</v>
      </c>
      <c r="K6893" s="941"/>
    </row>
    <row r="6894" spans="1:11" ht="25.5">
      <c r="A6894" s="15" t="s">
        <v>5599</v>
      </c>
      <c r="B6894" s="15" t="s">
        <v>2464</v>
      </c>
      <c r="C6894" s="768" t="s">
        <v>2456</v>
      </c>
      <c r="D6894" s="20" t="s">
        <v>16803</v>
      </c>
      <c r="E6894" s="826"/>
      <c r="F6894" s="800">
        <v>0</v>
      </c>
      <c r="G6894" s="819"/>
      <c r="H6894" s="774">
        <v>1</v>
      </c>
      <c r="I6894" s="819">
        <f t="shared" si="220"/>
        <v>0</v>
      </c>
      <c r="J6894" s="819">
        <f t="shared" si="221"/>
        <v>1</v>
      </c>
      <c r="K6894" s="941"/>
    </row>
    <row r="6895" spans="1:11">
      <c r="A6895" s="15" t="s">
        <v>5599</v>
      </c>
      <c r="B6895" s="15" t="s">
        <v>2464</v>
      </c>
      <c r="C6895" s="768" t="s">
        <v>3884</v>
      </c>
      <c r="D6895" s="20" t="s">
        <v>17127</v>
      </c>
      <c r="E6895" s="826"/>
      <c r="F6895" s="800">
        <v>0</v>
      </c>
      <c r="G6895" s="819"/>
      <c r="H6895" s="774">
        <v>1</v>
      </c>
      <c r="I6895" s="819">
        <f t="shared" si="220"/>
        <v>0</v>
      </c>
      <c r="J6895" s="819">
        <f t="shared" si="221"/>
        <v>1</v>
      </c>
      <c r="K6895" s="941"/>
    </row>
    <row r="6896" spans="1:11">
      <c r="A6896" s="15" t="s">
        <v>5599</v>
      </c>
      <c r="B6896" s="15" t="s">
        <v>2464</v>
      </c>
      <c r="C6896" s="768" t="s">
        <v>5602</v>
      </c>
      <c r="D6896" s="20" t="s">
        <v>5603</v>
      </c>
      <c r="E6896" s="826"/>
      <c r="F6896" s="800">
        <v>0</v>
      </c>
      <c r="G6896" s="819"/>
      <c r="H6896" s="774">
        <v>1</v>
      </c>
      <c r="I6896" s="819">
        <f t="shared" si="220"/>
        <v>0</v>
      </c>
      <c r="J6896" s="819">
        <f t="shared" si="221"/>
        <v>1</v>
      </c>
      <c r="K6896" s="941"/>
    </row>
    <row r="6897" spans="1:11" ht="25.5">
      <c r="A6897" s="15" t="s">
        <v>5599</v>
      </c>
      <c r="B6897" s="15" t="s">
        <v>2464</v>
      </c>
      <c r="C6897" s="768" t="s">
        <v>4661</v>
      </c>
      <c r="D6897" s="20" t="s">
        <v>4851</v>
      </c>
      <c r="E6897" s="826"/>
      <c r="F6897" s="800">
        <v>0</v>
      </c>
      <c r="G6897" s="819"/>
      <c r="H6897" s="774">
        <v>1</v>
      </c>
      <c r="I6897" s="819">
        <f t="shared" si="220"/>
        <v>0</v>
      </c>
      <c r="J6897" s="819">
        <f t="shared" si="221"/>
        <v>1</v>
      </c>
      <c r="K6897" s="941"/>
    </row>
    <row r="6898" spans="1:11" ht="25.5">
      <c r="A6898" s="15" t="s">
        <v>5599</v>
      </c>
      <c r="B6898" s="15" t="s">
        <v>2464</v>
      </c>
      <c r="C6898" s="768" t="s">
        <v>4852</v>
      </c>
      <c r="D6898" s="20" t="s">
        <v>4853</v>
      </c>
      <c r="E6898" s="826"/>
      <c r="F6898" s="800">
        <v>0</v>
      </c>
      <c r="G6898" s="819"/>
      <c r="H6898" s="774">
        <v>1</v>
      </c>
      <c r="I6898" s="819">
        <f t="shared" si="220"/>
        <v>0</v>
      </c>
      <c r="J6898" s="819">
        <f t="shared" si="221"/>
        <v>1</v>
      </c>
      <c r="K6898" s="941"/>
    </row>
    <row r="6899" spans="1:11">
      <c r="A6899" s="15" t="s">
        <v>5599</v>
      </c>
      <c r="B6899" s="15" t="s">
        <v>2464</v>
      </c>
      <c r="C6899" s="768" t="s">
        <v>3677</v>
      </c>
      <c r="D6899" s="20" t="s">
        <v>17103</v>
      </c>
      <c r="E6899" s="826">
        <v>2080</v>
      </c>
      <c r="F6899" s="800">
        <v>1890</v>
      </c>
      <c r="G6899" s="819">
        <v>4</v>
      </c>
      <c r="H6899" s="774">
        <v>15</v>
      </c>
      <c r="I6899" s="819">
        <f t="shared" si="220"/>
        <v>2084</v>
      </c>
      <c r="J6899" s="819">
        <f t="shared" si="221"/>
        <v>1905</v>
      </c>
      <c r="K6899" s="941"/>
    </row>
    <row r="6900" spans="1:11">
      <c r="A6900" s="15" t="s">
        <v>5599</v>
      </c>
      <c r="B6900" s="15" t="s">
        <v>2464</v>
      </c>
      <c r="C6900" s="768" t="s">
        <v>5604</v>
      </c>
      <c r="D6900" s="20" t="s">
        <v>5605</v>
      </c>
      <c r="E6900" s="826"/>
      <c r="F6900" s="800">
        <v>0</v>
      </c>
      <c r="G6900" s="819"/>
      <c r="H6900" s="774">
        <v>1</v>
      </c>
      <c r="I6900" s="819">
        <f t="shared" si="220"/>
        <v>0</v>
      </c>
      <c r="J6900" s="819">
        <f t="shared" si="221"/>
        <v>1</v>
      </c>
      <c r="K6900" s="941"/>
    </row>
    <row r="6901" spans="1:11">
      <c r="A6901" s="15" t="s">
        <v>5599</v>
      </c>
      <c r="B6901" s="15" t="s">
        <v>2624</v>
      </c>
      <c r="C6901" s="768" t="s">
        <v>2476</v>
      </c>
      <c r="D6901" s="20" t="s">
        <v>16809</v>
      </c>
      <c r="E6901" s="826"/>
      <c r="F6901" s="800">
        <v>0</v>
      </c>
      <c r="G6901" s="819">
        <v>613</v>
      </c>
      <c r="H6901" s="774">
        <v>535</v>
      </c>
      <c r="I6901" s="819">
        <f t="shared" si="220"/>
        <v>613</v>
      </c>
      <c r="J6901" s="819">
        <f t="shared" si="221"/>
        <v>535</v>
      </c>
      <c r="K6901" s="941"/>
    </row>
    <row r="6902" spans="1:11">
      <c r="A6902" s="15" t="s">
        <v>5599</v>
      </c>
      <c r="B6902" s="15" t="s">
        <v>2624</v>
      </c>
      <c r="C6902" s="768" t="s">
        <v>2477</v>
      </c>
      <c r="D6902" s="20" t="s">
        <v>16810</v>
      </c>
      <c r="E6902" s="826"/>
      <c r="F6902" s="800">
        <v>0</v>
      </c>
      <c r="G6902" s="819">
        <v>15</v>
      </c>
      <c r="H6902" s="774">
        <v>25</v>
      </c>
      <c r="I6902" s="819">
        <f t="shared" si="220"/>
        <v>15</v>
      </c>
      <c r="J6902" s="819">
        <f t="shared" si="221"/>
        <v>25</v>
      </c>
      <c r="K6902" s="941"/>
    </row>
    <row r="6903" spans="1:11">
      <c r="A6903" s="15" t="s">
        <v>5599</v>
      </c>
      <c r="B6903" s="15" t="s">
        <v>2624</v>
      </c>
      <c r="C6903" s="768" t="s">
        <v>3544</v>
      </c>
      <c r="D6903" s="17" t="s">
        <v>15850</v>
      </c>
      <c r="E6903" s="826"/>
      <c r="F6903" s="800">
        <v>0</v>
      </c>
      <c r="G6903" s="819"/>
      <c r="H6903" s="774">
        <v>1</v>
      </c>
      <c r="I6903" s="819">
        <f t="shared" si="220"/>
        <v>0</v>
      </c>
      <c r="J6903" s="819">
        <f t="shared" si="221"/>
        <v>1</v>
      </c>
      <c r="K6903" s="941"/>
    </row>
    <row r="6904" spans="1:11" ht="25.5">
      <c r="A6904" s="15" t="s">
        <v>5599</v>
      </c>
      <c r="B6904" s="15" t="s">
        <v>2624</v>
      </c>
      <c r="C6904" s="768" t="s">
        <v>2503</v>
      </c>
      <c r="D6904" s="20" t="s">
        <v>16832</v>
      </c>
      <c r="E6904" s="826"/>
      <c r="F6904" s="800">
        <v>0</v>
      </c>
      <c r="G6904" s="819">
        <v>33</v>
      </c>
      <c r="H6904" s="774">
        <v>5</v>
      </c>
      <c r="I6904" s="819">
        <f t="shared" si="220"/>
        <v>33</v>
      </c>
      <c r="J6904" s="819">
        <f t="shared" si="221"/>
        <v>5</v>
      </c>
      <c r="K6904" s="941"/>
    </row>
    <row r="6905" spans="1:11">
      <c r="A6905" s="15" t="s">
        <v>5599</v>
      </c>
      <c r="B6905" s="15" t="s">
        <v>2624</v>
      </c>
      <c r="C6905" s="768" t="s">
        <v>3032</v>
      </c>
      <c r="D6905" s="20" t="s">
        <v>3033</v>
      </c>
      <c r="E6905" s="826"/>
      <c r="F6905" s="800">
        <v>0</v>
      </c>
      <c r="G6905" s="819">
        <v>10</v>
      </c>
      <c r="H6905" s="774">
        <v>22</v>
      </c>
      <c r="I6905" s="819">
        <f t="shared" si="220"/>
        <v>10</v>
      </c>
      <c r="J6905" s="819">
        <f t="shared" si="221"/>
        <v>22</v>
      </c>
      <c r="K6905" s="941"/>
    </row>
    <row r="6906" spans="1:11" ht="38.25">
      <c r="A6906" s="15" t="s">
        <v>5599</v>
      </c>
      <c r="B6906" s="15" t="s">
        <v>2624</v>
      </c>
      <c r="C6906" s="768" t="s">
        <v>2553</v>
      </c>
      <c r="D6906" s="20" t="s">
        <v>16874</v>
      </c>
      <c r="E6906" s="826"/>
      <c r="F6906" s="800">
        <v>0</v>
      </c>
      <c r="G6906" s="819"/>
      <c r="H6906" s="774">
        <v>1</v>
      </c>
      <c r="I6906" s="819">
        <f t="shared" si="220"/>
        <v>0</v>
      </c>
      <c r="J6906" s="819">
        <f t="shared" si="221"/>
        <v>1</v>
      </c>
      <c r="K6906" s="941"/>
    </row>
    <row r="6907" spans="1:11" ht="38.25">
      <c r="A6907" s="15" t="s">
        <v>5599</v>
      </c>
      <c r="B6907" s="15" t="s">
        <v>2624</v>
      </c>
      <c r="C6907" s="768" t="s">
        <v>2554</v>
      </c>
      <c r="D6907" s="20" t="s">
        <v>4772</v>
      </c>
      <c r="E6907" s="826"/>
      <c r="F6907" s="800">
        <v>0</v>
      </c>
      <c r="G6907" s="819">
        <v>13002</v>
      </c>
      <c r="H6907" s="774">
        <v>11332</v>
      </c>
      <c r="I6907" s="819">
        <f t="shared" si="220"/>
        <v>13002</v>
      </c>
      <c r="J6907" s="819">
        <f t="shared" si="221"/>
        <v>11332</v>
      </c>
      <c r="K6907" s="941"/>
    </row>
    <row r="6908" spans="1:11" ht="25.5">
      <c r="A6908" s="15" t="s">
        <v>5599</v>
      </c>
      <c r="B6908" s="15" t="s">
        <v>2624</v>
      </c>
      <c r="C6908" s="768" t="s">
        <v>2555</v>
      </c>
      <c r="D6908" s="20" t="s">
        <v>6621</v>
      </c>
      <c r="E6908" s="826"/>
      <c r="F6908" s="800">
        <v>0</v>
      </c>
      <c r="G6908" s="819">
        <v>2</v>
      </c>
      <c r="H6908" s="774">
        <v>1</v>
      </c>
      <c r="I6908" s="819">
        <f t="shared" si="220"/>
        <v>2</v>
      </c>
      <c r="J6908" s="819">
        <f t="shared" si="221"/>
        <v>1</v>
      </c>
      <c r="K6908" s="941"/>
    </row>
    <row r="6909" spans="1:11" ht="25.5">
      <c r="A6909" s="15" t="s">
        <v>5599</v>
      </c>
      <c r="B6909" s="15" t="s">
        <v>2624</v>
      </c>
      <c r="C6909" s="768" t="s">
        <v>2557</v>
      </c>
      <c r="D6909" s="20" t="s">
        <v>6622</v>
      </c>
      <c r="E6909" s="826"/>
      <c r="F6909" s="800">
        <v>0</v>
      </c>
      <c r="G6909" s="819">
        <v>1</v>
      </c>
      <c r="H6909" s="774">
        <v>1</v>
      </c>
      <c r="I6909" s="819">
        <f t="shared" si="220"/>
        <v>1</v>
      </c>
      <c r="J6909" s="819">
        <f t="shared" si="221"/>
        <v>1</v>
      </c>
      <c r="K6909" s="941"/>
    </row>
    <row r="6910" spans="1:11" ht="38.25">
      <c r="A6910" s="15" t="s">
        <v>5599</v>
      </c>
      <c r="B6910" s="15" t="s">
        <v>2624</v>
      </c>
      <c r="C6910" s="768" t="s">
        <v>2558</v>
      </c>
      <c r="D6910" s="20" t="s">
        <v>3690</v>
      </c>
      <c r="E6910" s="826"/>
      <c r="F6910" s="800">
        <v>0</v>
      </c>
      <c r="G6910" s="819">
        <v>15115</v>
      </c>
      <c r="H6910" s="774">
        <v>15490</v>
      </c>
      <c r="I6910" s="819">
        <f t="shared" si="220"/>
        <v>15115</v>
      </c>
      <c r="J6910" s="819">
        <f t="shared" si="221"/>
        <v>15490</v>
      </c>
      <c r="K6910" s="941"/>
    </row>
    <row r="6911" spans="1:11" ht="25.5">
      <c r="A6911" s="15" t="s">
        <v>5599</v>
      </c>
      <c r="B6911" s="15" t="s">
        <v>2624</v>
      </c>
      <c r="C6911" s="768" t="s">
        <v>2559</v>
      </c>
      <c r="D6911" s="20" t="s">
        <v>4773</v>
      </c>
      <c r="E6911" s="826"/>
      <c r="F6911" s="800">
        <v>0</v>
      </c>
      <c r="G6911" s="819">
        <v>16626</v>
      </c>
      <c r="H6911" s="774">
        <v>16015</v>
      </c>
      <c r="I6911" s="819">
        <f t="shared" si="220"/>
        <v>16626</v>
      </c>
      <c r="J6911" s="819">
        <f t="shared" si="221"/>
        <v>16015</v>
      </c>
      <c r="K6911" s="941"/>
    </row>
    <row r="6912" spans="1:11" ht="51">
      <c r="A6912" s="15" t="s">
        <v>5599</v>
      </c>
      <c r="B6912" s="15" t="s">
        <v>2624</v>
      </c>
      <c r="C6912" s="768" t="s">
        <v>2560</v>
      </c>
      <c r="D6912" s="20" t="s">
        <v>6623</v>
      </c>
      <c r="E6912" s="826"/>
      <c r="F6912" s="800">
        <v>0</v>
      </c>
      <c r="G6912" s="819">
        <v>16008</v>
      </c>
      <c r="H6912" s="774">
        <v>14790</v>
      </c>
      <c r="I6912" s="819">
        <f t="shared" si="220"/>
        <v>16008</v>
      </c>
      <c r="J6912" s="819">
        <f t="shared" si="221"/>
        <v>14790</v>
      </c>
      <c r="K6912" s="941"/>
    </row>
    <row r="6913" spans="1:11" ht="38.25">
      <c r="A6913" s="15" t="s">
        <v>5599</v>
      </c>
      <c r="B6913" s="15" t="s">
        <v>2624</v>
      </c>
      <c r="C6913" s="768" t="s">
        <v>2562</v>
      </c>
      <c r="D6913" s="20" t="s">
        <v>16876</v>
      </c>
      <c r="E6913" s="826"/>
      <c r="F6913" s="800">
        <v>0</v>
      </c>
      <c r="G6913" s="819">
        <v>10477</v>
      </c>
      <c r="H6913" s="774">
        <v>9850</v>
      </c>
      <c r="I6913" s="819">
        <f t="shared" si="220"/>
        <v>10477</v>
      </c>
      <c r="J6913" s="819">
        <f t="shared" si="221"/>
        <v>9850</v>
      </c>
      <c r="K6913" s="941"/>
    </row>
    <row r="6914" spans="1:11" ht="38.25">
      <c r="A6914" s="15" t="s">
        <v>5599</v>
      </c>
      <c r="B6914" s="15" t="s">
        <v>2624</v>
      </c>
      <c r="C6914" s="768" t="s">
        <v>2563</v>
      </c>
      <c r="D6914" s="20" t="s">
        <v>4911</v>
      </c>
      <c r="E6914" s="826"/>
      <c r="F6914" s="800">
        <v>0</v>
      </c>
      <c r="G6914" s="819">
        <v>1</v>
      </c>
      <c r="H6914" s="774">
        <v>8</v>
      </c>
      <c r="I6914" s="819">
        <f t="shared" si="220"/>
        <v>1</v>
      </c>
      <c r="J6914" s="819">
        <f t="shared" si="221"/>
        <v>8</v>
      </c>
      <c r="K6914" s="941"/>
    </row>
    <row r="6915" spans="1:11" ht="25.5">
      <c r="A6915" s="15" t="s">
        <v>5599</v>
      </c>
      <c r="B6915" s="15" t="s">
        <v>2624</v>
      </c>
      <c r="C6915" s="768" t="s">
        <v>2564</v>
      </c>
      <c r="D6915" s="20" t="s">
        <v>2979</v>
      </c>
      <c r="E6915" s="826"/>
      <c r="F6915" s="800">
        <v>0</v>
      </c>
      <c r="G6915" s="819"/>
      <c r="H6915" s="774">
        <v>1</v>
      </c>
      <c r="I6915" s="819">
        <f t="shared" si="220"/>
        <v>0</v>
      </c>
      <c r="J6915" s="819">
        <f t="shared" si="221"/>
        <v>1</v>
      </c>
      <c r="K6915" s="941"/>
    </row>
    <row r="6916" spans="1:11" ht="25.5">
      <c r="A6916" s="15" t="s">
        <v>5599</v>
      </c>
      <c r="B6916" s="15" t="s">
        <v>2624</v>
      </c>
      <c r="C6916" s="768" t="s">
        <v>2566</v>
      </c>
      <c r="D6916" s="20" t="s">
        <v>3048</v>
      </c>
      <c r="E6916" s="826"/>
      <c r="F6916" s="800">
        <v>0</v>
      </c>
      <c r="G6916" s="819">
        <v>51</v>
      </c>
      <c r="H6916" s="774">
        <v>35</v>
      </c>
      <c r="I6916" s="819">
        <f t="shared" si="220"/>
        <v>51</v>
      </c>
      <c r="J6916" s="819">
        <f t="shared" si="221"/>
        <v>35</v>
      </c>
      <c r="K6916" s="941"/>
    </row>
    <row r="6917" spans="1:11" ht="51">
      <c r="A6917" s="15" t="s">
        <v>5599</v>
      </c>
      <c r="B6917" s="15" t="s">
        <v>2624</v>
      </c>
      <c r="C6917" s="768" t="s">
        <v>2569</v>
      </c>
      <c r="D6917" s="20" t="s">
        <v>3452</v>
      </c>
      <c r="E6917" s="826"/>
      <c r="F6917" s="800">
        <v>0</v>
      </c>
      <c r="G6917" s="819">
        <v>5</v>
      </c>
      <c r="H6917" s="774">
        <v>1</v>
      </c>
      <c r="I6917" s="819">
        <f t="shared" si="220"/>
        <v>5</v>
      </c>
      <c r="J6917" s="819">
        <f t="shared" si="221"/>
        <v>1</v>
      </c>
      <c r="K6917" s="941"/>
    </row>
    <row r="6918" spans="1:11" ht="25.5">
      <c r="A6918" s="15" t="s">
        <v>5599</v>
      </c>
      <c r="B6918" s="15" t="s">
        <v>2624</v>
      </c>
      <c r="C6918" s="768" t="s">
        <v>2590</v>
      </c>
      <c r="D6918" s="20" t="s">
        <v>4002</v>
      </c>
      <c r="E6918" s="826"/>
      <c r="F6918" s="800">
        <v>0</v>
      </c>
      <c r="G6918" s="819"/>
      <c r="H6918" s="774">
        <v>8</v>
      </c>
      <c r="I6918" s="819">
        <f t="shared" si="220"/>
        <v>0</v>
      </c>
      <c r="J6918" s="819">
        <f t="shared" si="221"/>
        <v>8</v>
      </c>
      <c r="K6918" s="941"/>
    </row>
    <row r="6919" spans="1:11" ht="25.5">
      <c r="A6919" s="15" t="s">
        <v>5599</v>
      </c>
      <c r="B6919" s="15" t="s">
        <v>2624</v>
      </c>
      <c r="C6919" s="768" t="s">
        <v>2591</v>
      </c>
      <c r="D6919" s="20" t="s">
        <v>3691</v>
      </c>
      <c r="E6919" s="826"/>
      <c r="F6919" s="800">
        <v>0</v>
      </c>
      <c r="G6919" s="819"/>
      <c r="H6919" s="774">
        <v>1</v>
      </c>
      <c r="I6919" s="819">
        <f t="shared" si="220"/>
        <v>0</v>
      </c>
      <c r="J6919" s="819">
        <f t="shared" si="221"/>
        <v>1</v>
      </c>
      <c r="K6919" s="941"/>
    </row>
    <row r="6920" spans="1:11" ht="25.5">
      <c r="A6920" s="15" t="s">
        <v>5599</v>
      </c>
      <c r="B6920" s="15" t="s">
        <v>2624</v>
      </c>
      <c r="C6920" s="768" t="s">
        <v>2593</v>
      </c>
      <c r="D6920" s="20" t="s">
        <v>4294</v>
      </c>
      <c r="E6920" s="826"/>
      <c r="F6920" s="800">
        <v>0</v>
      </c>
      <c r="G6920" s="819"/>
      <c r="H6920" s="774">
        <v>1</v>
      </c>
      <c r="I6920" s="819">
        <f t="shared" si="220"/>
        <v>0</v>
      </c>
      <c r="J6920" s="819">
        <f t="shared" si="221"/>
        <v>1</v>
      </c>
      <c r="K6920" s="941"/>
    </row>
    <row r="6921" spans="1:11" ht="38.25">
      <c r="A6921" s="15" t="s">
        <v>5599</v>
      </c>
      <c r="B6921" s="15" t="s">
        <v>2624</v>
      </c>
      <c r="C6921" s="768" t="s">
        <v>2596</v>
      </c>
      <c r="D6921" s="20" t="s">
        <v>4775</v>
      </c>
      <c r="E6921" s="826"/>
      <c r="F6921" s="800">
        <v>0</v>
      </c>
      <c r="G6921" s="819">
        <v>67</v>
      </c>
      <c r="H6921" s="774">
        <v>80</v>
      </c>
      <c r="I6921" s="819">
        <f t="shared" si="220"/>
        <v>67</v>
      </c>
      <c r="J6921" s="819">
        <f t="shared" si="221"/>
        <v>80</v>
      </c>
      <c r="K6921" s="941"/>
    </row>
    <row r="6922" spans="1:11" ht="25.5">
      <c r="A6922" s="15" t="s">
        <v>5599</v>
      </c>
      <c r="B6922" s="15" t="s">
        <v>2624</v>
      </c>
      <c r="C6922" s="768" t="s">
        <v>5606</v>
      </c>
      <c r="D6922" s="20" t="s">
        <v>17444</v>
      </c>
      <c r="E6922" s="826"/>
      <c r="F6922" s="800">
        <v>0</v>
      </c>
      <c r="G6922" s="819"/>
      <c r="H6922" s="774">
        <v>1</v>
      </c>
      <c r="I6922" s="819">
        <f t="shared" si="220"/>
        <v>0</v>
      </c>
      <c r="J6922" s="819">
        <f t="shared" si="221"/>
        <v>1</v>
      </c>
      <c r="K6922" s="941"/>
    </row>
    <row r="6923" spans="1:11" ht="25.5">
      <c r="A6923" s="15" t="s">
        <v>5599</v>
      </c>
      <c r="B6923" s="15" t="s">
        <v>2624</v>
      </c>
      <c r="C6923" s="768" t="s">
        <v>2467</v>
      </c>
      <c r="D6923" s="20" t="s">
        <v>2468</v>
      </c>
      <c r="E6923" s="826"/>
      <c r="F6923" s="800">
        <v>0</v>
      </c>
      <c r="G6923" s="819"/>
      <c r="H6923" s="774">
        <v>1</v>
      </c>
      <c r="I6923" s="819">
        <f t="shared" si="220"/>
        <v>0</v>
      </c>
      <c r="J6923" s="819">
        <f t="shared" si="221"/>
        <v>1</v>
      </c>
      <c r="K6923" s="941"/>
    </row>
    <row r="6924" spans="1:11" ht="25.5">
      <c r="A6924" s="15" t="s">
        <v>5599</v>
      </c>
      <c r="B6924" s="15" t="s">
        <v>2624</v>
      </c>
      <c r="C6924" s="768" t="s">
        <v>2997</v>
      </c>
      <c r="D6924" s="20" t="s">
        <v>2998</v>
      </c>
      <c r="E6924" s="826"/>
      <c r="F6924" s="800">
        <v>0</v>
      </c>
      <c r="G6924" s="819"/>
      <c r="H6924" s="774">
        <v>1</v>
      </c>
      <c r="I6924" s="819">
        <f t="shared" si="220"/>
        <v>0</v>
      </c>
      <c r="J6924" s="819">
        <f t="shared" si="221"/>
        <v>1</v>
      </c>
      <c r="K6924" s="941"/>
    </row>
    <row r="6925" spans="1:11" ht="25.5">
      <c r="A6925" s="15" t="s">
        <v>5599</v>
      </c>
      <c r="B6925" s="15" t="s">
        <v>2624</v>
      </c>
      <c r="C6925" s="768" t="s">
        <v>2498</v>
      </c>
      <c r="D6925" s="20" t="s">
        <v>16827</v>
      </c>
      <c r="E6925" s="826"/>
      <c r="F6925" s="800">
        <v>0</v>
      </c>
      <c r="G6925" s="819">
        <v>1</v>
      </c>
      <c r="H6925" s="774">
        <v>2</v>
      </c>
      <c r="I6925" s="819">
        <f t="shared" ref="I6925:I6988" si="222">E6925+G6925</f>
        <v>1</v>
      </c>
      <c r="J6925" s="819">
        <f t="shared" ref="J6925:J6988" si="223">F6925+H6925</f>
        <v>2</v>
      </c>
      <c r="K6925" s="941"/>
    </row>
    <row r="6926" spans="1:11" ht="25.5">
      <c r="A6926" s="15" t="s">
        <v>5599</v>
      </c>
      <c r="B6926" s="15" t="s">
        <v>2624</v>
      </c>
      <c r="C6926" s="768" t="s">
        <v>2524</v>
      </c>
      <c r="D6926" s="20" t="s">
        <v>16852</v>
      </c>
      <c r="E6926" s="826"/>
      <c r="F6926" s="800">
        <v>0</v>
      </c>
      <c r="G6926" s="819"/>
      <c r="H6926" s="774">
        <v>1</v>
      </c>
      <c r="I6926" s="819">
        <f t="shared" si="222"/>
        <v>0</v>
      </c>
      <c r="J6926" s="819">
        <f t="shared" si="223"/>
        <v>1</v>
      </c>
      <c r="K6926" s="941"/>
    </row>
    <row r="6927" spans="1:11" ht="51">
      <c r="A6927" s="15" t="s">
        <v>5599</v>
      </c>
      <c r="B6927" s="15" t="s">
        <v>2624</v>
      </c>
      <c r="C6927" s="768" t="s">
        <v>2542</v>
      </c>
      <c r="D6927" s="20" t="s">
        <v>16865</v>
      </c>
      <c r="E6927" s="826"/>
      <c r="F6927" s="800">
        <v>0</v>
      </c>
      <c r="G6927" s="819">
        <v>68</v>
      </c>
      <c r="H6927" s="774">
        <v>95</v>
      </c>
      <c r="I6927" s="819">
        <f t="shared" si="222"/>
        <v>68</v>
      </c>
      <c r="J6927" s="819">
        <f t="shared" si="223"/>
        <v>95</v>
      </c>
      <c r="K6927" s="941"/>
    </row>
    <row r="6928" spans="1:11" ht="38.25">
      <c r="A6928" s="15" t="s">
        <v>5599</v>
      </c>
      <c r="B6928" s="15" t="s">
        <v>2624</v>
      </c>
      <c r="C6928" s="768" t="s">
        <v>2552</v>
      </c>
      <c r="D6928" s="20" t="s">
        <v>16873</v>
      </c>
      <c r="E6928" s="826"/>
      <c r="F6928" s="800">
        <v>0</v>
      </c>
      <c r="G6928" s="819"/>
      <c r="H6928" s="774">
        <v>1</v>
      </c>
      <c r="I6928" s="819">
        <f t="shared" si="222"/>
        <v>0</v>
      </c>
      <c r="J6928" s="819">
        <f t="shared" si="223"/>
        <v>1</v>
      </c>
      <c r="K6928" s="941"/>
    </row>
    <row r="6929" spans="1:11" ht="25.5">
      <c r="A6929" s="15" t="s">
        <v>5599</v>
      </c>
      <c r="B6929" s="15" t="s">
        <v>2624</v>
      </c>
      <c r="C6929" s="768" t="s">
        <v>2556</v>
      </c>
      <c r="D6929" s="20" t="s">
        <v>4799</v>
      </c>
      <c r="E6929" s="826"/>
      <c r="F6929" s="800">
        <v>0</v>
      </c>
      <c r="G6929" s="819"/>
      <c r="H6929" s="774">
        <v>1</v>
      </c>
      <c r="I6929" s="819">
        <f t="shared" si="222"/>
        <v>0</v>
      </c>
      <c r="J6929" s="819">
        <f t="shared" si="223"/>
        <v>1</v>
      </c>
      <c r="K6929" s="941"/>
    </row>
    <row r="6930" spans="1:11" ht="38.25">
      <c r="A6930" s="15" t="s">
        <v>5599</v>
      </c>
      <c r="B6930" s="15" t="s">
        <v>2624</v>
      </c>
      <c r="C6930" s="768" t="s">
        <v>2561</v>
      </c>
      <c r="D6930" s="20" t="s">
        <v>16875</v>
      </c>
      <c r="E6930" s="826"/>
      <c r="F6930" s="800">
        <v>0</v>
      </c>
      <c r="G6930" s="819"/>
      <c r="H6930" s="774">
        <v>1</v>
      </c>
      <c r="I6930" s="819">
        <f t="shared" si="222"/>
        <v>0</v>
      </c>
      <c r="J6930" s="819">
        <f t="shared" si="223"/>
        <v>1</v>
      </c>
      <c r="K6930" s="941"/>
    </row>
    <row r="6931" spans="1:11" ht="38.25">
      <c r="A6931" s="15" t="s">
        <v>5599</v>
      </c>
      <c r="B6931" s="15" t="s">
        <v>2624</v>
      </c>
      <c r="C6931" s="768" t="s">
        <v>2588</v>
      </c>
      <c r="D6931" s="20" t="s">
        <v>16881</v>
      </c>
      <c r="E6931" s="826"/>
      <c r="F6931" s="800">
        <v>0</v>
      </c>
      <c r="G6931" s="819">
        <v>3</v>
      </c>
      <c r="H6931" s="774">
        <v>5</v>
      </c>
      <c r="I6931" s="819">
        <f t="shared" si="222"/>
        <v>3</v>
      </c>
      <c r="J6931" s="819">
        <f t="shared" si="223"/>
        <v>5</v>
      </c>
      <c r="K6931" s="941"/>
    </row>
    <row r="6932" spans="1:11" ht="25.5">
      <c r="A6932" s="15" t="s">
        <v>5599</v>
      </c>
      <c r="B6932" s="15" t="s">
        <v>2624</v>
      </c>
      <c r="C6932" s="768" t="s">
        <v>2589</v>
      </c>
      <c r="D6932" s="20" t="s">
        <v>16882</v>
      </c>
      <c r="E6932" s="826"/>
      <c r="F6932" s="800">
        <v>0</v>
      </c>
      <c r="G6932" s="819"/>
      <c r="H6932" s="774">
        <v>1</v>
      </c>
      <c r="I6932" s="819">
        <f t="shared" si="222"/>
        <v>0</v>
      </c>
      <c r="J6932" s="819">
        <f t="shared" si="223"/>
        <v>1</v>
      </c>
      <c r="K6932" s="941"/>
    </row>
    <row r="6933" spans="1:11" ht="38.25">
      <c r="A6933" s="15" t="s">
        <v>5599</v>
      </c>
      <c r="B6933" s="15" t="s">
        <v>2624</v>
      </c>
      <c r="C6933" s="768" t="s">
        <v>2607</v>
      </c>
      <c r="D6933" s="20" t="s">
        <v>16893</v>
      </c>
      <c r="E6933" s="826"/>
      <c r="F6933" s="800">
        <v>0</v>
      </c>
      <c r="G6933" s="819"/>
      <c r="H6933" s="774">
        <v>1</v>
      </c>
      <c r="I6933" s="819">
        <f t="shared" si="222"/>
        <v>0</v>
      </c>
      <c r="J6933" s="819">
        <f t="shared" si="223"/>
        <v>1</v>
      </c>
      <c r="K6933" s="941"/>
    </row>
    <row r="6934" spans="1:11">
      <c r="A6934" s="15" t="s">
        <v>5599</v>
      </c>
      <c r="B6934" s="15" t="s">
        <v>2756</v>
      </c>
      <c r="C6934" s="768" t="s">
        <v>5607</v>
      </c>
      <c r="D6934" s="20" t="s">
        <v>17445</v>
      </c>
      <c r="E6934" s="826">
        <v>21</v>
      </c>
      <c r="F6934" s="800">
        <v>20</v>
      </c>
      <c r="G6934" s="819"/>
      <c r="H6934" s="774">
        <v>1</v>
      </c>
      <c r="I6934" s="819">
        <f t="shared" si="222"/>
        <v>21</v>
      </c>
      <c r="J6934" s="819">
        <f t="shared" si="223"/>
        <v>21</v>
      </c>
      <c r="K6934" s="941"/>
    </row>
    <row r="6935" spans="1:11">
      <c r="A6935" s="15" t="s">
        <v>5599</v>
      </c>
      <c r="B6935" s="15" t="s">
        <v>2756</v>
      </c>
      <c r="C6935" s="768" t="s">
        <v>2631</v>
      </c>
      <c r="D6935" s="17" t="s">
        <v>2761</v>
      </c>
      <c r="E6935" s="826"/>
      <c r="F6935" s="800">
        <v>1</v>
      </c>
      <c r="G6935" s="819">
        <v>2</v>
      </c>
      <c r="H6935" s="774">
        <v>1</v>
      </c>
      <c r="I6935" s="819">
        <f t="shared" si="222"/>
        <v>2</v>
      </c>
      <c r="J6935" s="819">
        <f t="shared" si="223"/>
        <v>2</v>
      </c>
      <c r="K6935" s="941"/>
    </row>
    <row r="6936" spans="1:11">
      <c r="A6936" s="15" t="s">
        <v>5599</v>
      </c>
      <c r="B6936" s="15" t="s">
        <v>2756</v>
      </c>
      <c r="C6936" s="768" t="s">
        <v>2632</v>
      </c>
      <c r="D6936" s="20" t="s">
        <v>16916</v>
      </c>
      <c r="E6936" s="826">
        <v>2898</v>
      </c>
      <c r="F6936" s="800">
        <v>2525</v>
      </c>
      <c r="G6936" s="819">
        <v>14275</v>
      </c>
      <c r="H6936" s="774">
        <v>11915</v>
      </c>
      <c r="I6936" s="819">
        <f t="shared" si="222"/>
        <v>17173</v>
      </c>
      <c r="J6936" s="819">
        <f t="shared" si="223"/>
        <v>14440</v>
      </c>
      <c r="K6936" s="941"/>
    </row>
    <row r="6937" spans="1:11" ht="25.5">
      <c r="A6937" s="15" t="s">
        <v>5599</v>
      </c>
      <c r="B6937" s="15" t="s">
        <v>2756</v>
      </c>
      <c r="C6937" s="768" t="s">
        <v>2634</v>
      </c>
      <c r="D6937" s="20" t="s">
        <v>16918</v>
      </c>
      <c r="E6937" s="826"/>
      <c r="F6937" s="800">
        <v>1</v>
      </c>
      <c r="G6937" s="819"/>
      <c r="H6937" s="774">
        <v>1</v>
      </c>
      <c r="I6937" s="819">
        <f t="shared" si="222"/>
        <v>0</v>
      </c>
      <c r="J6937" s="819">
        <f t="shared" si="223"/>
        <v>2</v>
      </c>
      <c r="K6937" s="941"/>
    </row>
    <row r="6938" spans="1:11">
      <c r="A6938" s="15" t="s">
        <v>5599</v>
      </c>
      <c r="B6938" s="15" t="s">
        <v>2756</v>
      </c>
      <c r="C6938" s="768" t="s">
        <v>2635</v>
      </c>
      <c r="D6938" s="20" t="s">
        <v>16717</v>
      </c>
      <c r="E6938" s="826"/>
      <c r="F6938" s="800">
        <v>1</v>
      </c>
      <c r="G6938" s="819">
        <v>5</v>
      </c>
      <c r="H6938" s="774">
        <v>5</v>
      </c>
      <c r="I6938" s="819">
        <f t="shared" si="222"/>
        <v>5</v>
      </c>
      <c r="J6938" s="819">
        <f t="shared" si="223"/>
        <v>6</v>
      </c>
      <c r="K6938" s="941"/>
    </row>
    <row r="6939" spans="1:11" ht="25.5">
      <c r="A6939" s="15" t="s">
        <v>5599</v>
      </c>
      <c r="B6939" s="15" t="s">
        <v>2756</v>
      </c>
      <c r="C6939" s="768" t="s">
        <v>2637</v>
      </c>
      <c r="D6939" s="20" t="s">
        <v>16920</v>
      </c>
      <c r="E6939" s="826"/>
      <c r="F6939" s="800">
        <v>1</v>
      </c>
      <c r="G6939" s="819">
        <v>6</v>
      </c>
      <c r="H6939" s="774">
        <v>8</v>
      </c>
      <c r="I6939" s="819">
        <f t="shared" si="222"/>
        <v>6</v>
      </c>
      <c r="J6939" s="819">
        <f t="shared" si="223"/>
        <v>9</v>
      </c>
      <c r="K6939" s="941"/>
    </row>
    <row r="6940" spans="1:11" ht="25.5">
      <c r="A6940" s="15" t="s">
        <v>5599</v>
      </c>
      <c r="B6940" s="15" t="s">
        <v>2756</v>
      </c>
      <c r="C6940" s="768" t="s">
        <v>2638</v>
      </c>
      <c r="D6940" s="20" t="s">
        <v>16921</v>
      </c>
      <c r="E6940" s="826"/>
      <c r="F6940" s="800">
        <v>0</v>
      </c>
      <c r="G6940" s="819"/>
      <c r="H6940" s="774">
        <v>1</v>
      </c>
      <c r="I6940" s="819">
        <f t="shared" si="222"/>
        <v>0</v>
      </c>
      <c r="J6940" s="819">
        <f t="shared" si="223"/>
        <v>1</v>
      </c>
      <c r="K6940" s="941"/>
    </row>
    <row r="6941" spans="1:11" ht="25.5">
      <c r="A6941" s="15" t="s">
        <v>5599</v>
      </c>
      <c r="B6941" s="15" t="s">
        <v>2756</v>
      </c>
      <c r="C6941" s="768" t="s">
        <v>2641</v>
      </c>
      <c r="D6941" s="20" t="s">
        <v>16720</v>
      </c>
      <c r="E6941" s="826"/>
      <c r="F6941" s="800">
        <v>1</v>
      </c>
      <c r="G6941" s="819"/>
      <c r="H6941" s="774">
        <v>4</v>
      </c>
      <c r="I6941" s="819">
        <f t="shared" si="222"/>
        <v>0</v>
      </c>
      <c r="J6941" s="819">
        <f t="shared" si="223"/>
        <v>5</v>
      </c>
      <c r="K6941" s="941"/>
    </row>
    <row r="6942" spans="1:11" ht="25.5">
      <c r="A6942" s="15" t="s">
        <v>5599</v>
      </c>
      <c r="B6942" s="15" t="s">
        <v>2756</v>
      </c>
      <c r="C6942" s="768" t="s">
        <v>2642</v>
      </c>
      <c r="D6942" s="20" t="s">
        <v>16721</v>
      </c>
      <c r="E6942" s="826">
        <v>68</v>
      </c>
      <c r="F6942" s="800">
        <v>50</v>
      </c>
      <c r="G6942" s="819">
        <v>10</v>
      </c>
      <c r="H6942" s="774">
        <v>5</v>
      </c>
      <c r="I6942" s="819">
        <f t="shared" si="222"/>
        <v>78</v>
      </c>
      <c r="J6942" s="819">
        <f t="shared" si="223"/>
        <v>55</v>
      </c>
      <c r="K6942" s="941"/>
    </row>
    <row r="6943" spans="1:11" ht="25.5">
      <c r="A6943" s="15" t="s">
        <v>5599</v>
      </c>
      <c r="B6943" s="15" t="s">
        <v>2756</v>
      </c>
      <c r="C6943" s="768" t="s">
        <v>2643</v>
      </c>
      <c r="D6943" s="20" t="s">
        <v>16722</v>
      </c>
      <c r="E6943" s="826"/>
      <c r="F6943" s="800">
        <v>1</v>
      </c>
      <c r="G6943" s="819">
        <v>6</v>
      </c>
      <c r="H6943" s="774">
        <v>2</v>
      </c>
      <c r="I6943" s="819">
        <f t="shared" si="222"/>
        <v>6</v>
      </c>
      <c r="J6943" s="819">
        <f t="shared" si="223"/>
        <v>3</v>
      </c>
      <c r="K6943" s="941"/>
    </row>
    <row r="6944" spans="1:11" ht="25.5">
      <c r="A6944" s="15" t="s">
        <v>5599</v>
      </c>
      <c r="B6944" s="15" t="s">
        <v>2756</v>
      </c>
      <c r="C6944" s="768" t="s">
        <v>2644</v>
      </c>
      <c r="D6944" s="20" t="s">
        <v>14614</v>
      </c>
      <c r="E6944" s="826"/>
      <c r="F6944" s="800">
        <v>1</v>
      </c>
      <c r="G6944" s="819">
        <v>3</v>
      </c>
      <c r="H6944" s="774">
        <v>2</v>
      </c>
      <c r="I6944" s="819">
        <f t="shared" si="222"/>
        <v>3</v>
      </c>
      <c r="J6944" s="819">
        <f t="shared" si="223"/>
        <v>3</v>
      </c>
      <c r="K6944" s="941"/>
    </row>
    <row r="6945" spans="1:11" ht="25.5">
      <c r="A6945" s="15" t="s">
        <v>5599</v>
      </c>
      <c r="B6945" s="15" t="s">
        <v>2756</v>
      </c>
      <c r="C6945" s="768" t="s">
        <v>5608</v>
      </c>
      <c r="D6945" s="20" t="s">
        <v>17446</v>
      </c>
      <c r="E6945" s="826"/>
      <c r="F6945" s="800">
        <v>1</v>
      </c>
      <c r="G6945" s="819">
        <v>1</v>
      </c>
      <c r="H6945" s="774">
        <v>1</v>
      </c>
      <c r="I6945" s="819">
        <f t="shared" si="222"/>
        <v>1</v>
      </c>
      <c r="J6945" s="819">
        <f t="shared" si="223"/>
        <v>2</v>
      </c>
      <c r="K6945" s="941"/>
    </row>
    <row r="6946" spans="1:11">
      <c r="A6946" s="15" t="s">
        <v>5599</v>
      </c>
      <c r="B6946" s="15" t="s">
        <v>2756</v>
      </c>
      <c r="C6946" s="768" t="s">
        <v>4341</v>
      </c>
      <c r="D6946" s="17" t="s">
        <v>16163</v>
      </c>
      <c r="E6946" s="826"/>
      <c r="F6946" s="800">
        <v>0</v>
      </c>
      <c r="G6946" s="819">
        <v>2</v>
      </c>
      <c r="H6946" s="774">
        <v>1</v>
      </c>
      <c r="I6946" s="819">
        <f t="shared" si="222"/>
        <v>2</v>
      </c>
      <c r="J6946" s="819">
        <f t="shared" si="223"/>
        <v>1</v>
      </c>
      <c r="K6946" s="941"/>
    </row>
    <row r="6947" spans="1:11">
      <c r="A6947" s="15" t="s">
        <v>5599</v>
      </c>
      <c r="B6947" s="15" t="s">
        <v>2756</v>
      </c>
      <c r="C6947" s="768" t="s">
        <v>4305</v>
      </c>
      <c r="D6947" s="17" t="s">
        <v>16177</v>
      </c>
      <c r="E6947" s="826"/>
      <c r="F6947" s="800">
        <v>2</v>
      </c>
      <c r="G6947" s="819">
        <v>1086</v>
      </c>
      <c r="H6947" s="774">
        <v>1050</v>
      </c>
      <c r="I6947" s="819">
        <f t="shared" si="222"/>
        <v>1086</v>
      </c>
      <c r="J6947" s="819">
        <f t="shared" si="223"/>
        <v>1052</v>
      </c>
      <c r="K6947" s="941"/>
    </row>
    <row r="6948" spans="1:11" ht="25.5">
      <c r="A6948" s="15" t="s">
        <v>5599</v>
      </c>
      <c r="B6948" s="15" t="s">
        <v>2756</v>
      </c>
      <c r="C6948" s="768" t="s">
        <v>4409</v>
      </c>
      <c r="D6948" s="20" t="s">
        <v>16237</v>
      </c>
      <c r="E6948" s="826"/>
      <c r="F6948" s="800">
        <v>1</v>
      </c>
      <c r="G6948" s="819">
        <v>44</v>
      </c>
      <c r="H6948" s="774">
        <v>25</v>
      </c>
      <c r="I6948" s="819">
        <f t="shared" si="222"/>
        <v>44</v>
      </c>
      <c r="J6948" s="819">
        <f t="shared" si="223"/>
        <v>26</v>
      </c>
      <c r="K6948" s="941"/>
    </row>
    <row r="6949" spans="1:11">
      <c r="A6949" s="15" t="s">
        <v>5599</v>
      </c>
      <c r="B6949" s="15" t="s">
        <v>2756</v>
      </c>
      <c r="C6949" s="768" t="s">
        <v>1859</v>
      </c>
      <c r="D6949" s="17" t="s">
        <v>14623</v>
      </c>
      <c r="E6949" s="826"/>
      <c r="F6949" s="800">
        <v>1</v>
      </c>
      <c r="G6949" s="819">
        <v>15</v>
      </c>
      <c r="H6949" s="774">
        <v>16</v>
      </c>
      <c r="I6949" s="819">
        <f t="shared" si="222"/>
        <v>15</v>
      </c>
      <c r="J6949" s="819">
        <f t="shared" si="223"/>
        <v>17</v>
      </c>
      <c r="K6949" s="941"/>
    </row>
    <row r="6950" spans="1:11" ht="38.25">
      <c r="A6950" s="15" t="s">
        <v>5599</v>
      </c>
      <c r="B6950" s="15" t="s">
        <v>2756</v>
      </c>
      <c r="C6950" s="768" t="s">
        <v>5609</v>
      </c>
      <c r="D6950" s="20" t="s">
        <v>5610</v>
      </c>
      <c r="E6950" s="826"/>
      <c r="F6950" s="800">
        <v>0</v>
      </c>
      <c r="G6950" s="819"/>
      <c r="H6950" s="774">
        <v>1</v>
      </c>
      <c r="I6950" s="819">
        <f t="shared" si="222"/>
        <v>0</v>
      </c>
      <c r="J6950" s="819">
        <f t="shared" si="223"/>
        <v>1</v>
      </c>
      <c r="K6950" s="941"/>
    </row>
    <row r="6951" spans="1:11">
      <c r="A6951" s="15" t="s">
        <v>5599</v>
      </c>
      <c r="B6951" s="15" t="s">
        <v>2756</v>
      </c>
      <c r="C6951" s="768" t="s">
        <v>5611</v>
      </c>
      <c r="D6951" s="20" t="s">
        <v>17447</v>
      </c>
      <c r="E6951" s="826">
        <v>13</v>
      </c>
      <c r="F6951" s="800">
        <v>12</v>
      </c>
      <c r="G6951" s="819"/>
      <c r="H6951" s="774">
        <v>1</v>
      </c>
      <c r="I6951" s="819">
        <f t="shared" si="222"/>
        <v>13</v>
      </c>
      <c r="J6951" s="819">
        <f t="shared" si="223"/>
        <v>13</v>
      </c>
      <c r="K6951" s="941"/>
    </row>
    <row r="6952" spans="1:11" ht="25.5">
      <c r="A6952" s="15" t="s">
        <v>5599</v>
      </c>
      <c r="B6952" s="15" t="s">
        <v>2756</v>
      </c>
      <c r="C6952" s="768" t="s">
        <v>2657</v>
      </c>
      <c r="D6952" s="20" t="s">
        <v>15515</v>
      </c>
      <c r="E6952" s="826"/>
      <c r="F6952" s="800">
        <v>1</v>
      </c>
      <c r="G6952" s="819">
        <v>1493</v>
      </c>
      <c r="H6952" s="774">
        <v>340</v>
      </c>
      <c r="I6952" s="819">
        <f t="shared" si="222"/>
        <v>1493</v>
      </c>
      <c r="J6952" s="819">
        <f t="shared" si="223"/>
        <v>341</v>
      </c>
      <c r="K6952" s="941"/>
    </row>
    <row r="6953" spans="1:11" ht="38.25">
      <c r="A6953" s="15" t="s">
        <v>5599</v>
      </c>
      <c r="B6953" s="15" t="s">
        <v>2756</v>
      </c>
      <c r="C6953" s="768" t="s">
        <v>3693</v>
      </c>
      <c r="D6953" s="20" t="s">
        <v>17110</v>
      </c>
      <c r="E6953" s="826"/>
      <c r="F6953" s="800">
        <v>0</v>
      </c>
      <c r="G6953" s="819"/>
      <c r="H6953" s="774">
        <v>1</v>
      </c>
      <c r="I6953" s="819">
        <f t="shared" si="222"/>
        <v>0</v>
      </c>
      <c r="J6953" s="819">
        <f t="shared" si="223"/>
        <v>1</v>
      </c>
      <c r="K6953" s="941"/>
    </row>
    <row r="6954" spans="1:11">
      <c r="A6954" s="15" t="s">
        <v>5599</v>
      </c>
      <c r="B6954" s="15" t="s">
        <v>2756</v>
      </c>
      <c r="C6954" s="768" t="s">
        <v>2660</v>
      </c>
      <c r="D6954" s="17" t="s">
        <v>15849</v>
      </c>
      <c r="E6954" s="826"/>
      <c r="F6954" s="800">
        <v>0</v>
      </c>
      <c r="G6954" s="819"/>
      <c r="H6954" s="774">
        <v>1</v>
      </c>
      <c r="I6954" s="819">
        <f t="shared" si="222"/>
        <v>0</v>
      </c>
      <c r="J6954" s="819">
        <f t="shared" si="223"/>
        <v>1</v>
      </c>
      <c r="K6954" s="941"/>
    </row>
    <row r="6955" spans="1:11" ht="25.5">
      <c r="A6955" s="15" t="s">
        <v>5599</v>
      </c>
      <c r="B6955" s="15" t="s">
        <v>2756</v>
      </c>
      <c r="C6955" s="768" t="s">
        <v>2747</v>
      </c>
      <c r="D6955" s="20" t="s">
        <v>15359</v>
      </c>
      <c r="E6955" s="826"/>
      <c r="F6955" s="800">
        <v>1</v>
      </c>
      <c r="G6955" s="819"/>
      <c r="H6955" s="774">
        <v>2</v>
      </c>
      <c r="I6955" s="819">
        <f t="shared" si="222"/>
        <v>0</v>
      </c>
      <c r="J6955" s="819">
        <f t="shared" si="223"/>
        <v>3</v>
      </c>
      <c r="K6955" s="941"/>
    </row>
    <row r="6956" spans="1:11" ht="25.5">
      <c r="A6956" s="15" t="s">
        <v>5599</v>
      </c>
      <c r="B6956" s="15" t="s">
        <v>2756</v>
      </c>
      <c r="C6956" s="768" t="s">
        <v>2748</v>
      </c>
      <c r="D6956" s="20" t="s">
        <v>15361</v>
      </c>
      <c r="E6956" s="826"/>
      <c r="F6956" s="800">
        <v>1</v>
      </c>
      <c r="G6956" s="819">
        <v>1</v>
      </c>
      <c r="H6956" s="774">
        <v>1</v>
      </c>
      <c r="I6956" s="819">
        <f t="shared" si="222"/>
        <v>1</v>
      </c>
      <c r="J6956" s="819">
        <f t="shared" si="223"/>
        <v>2</v>
      </c>
      <c r="K6956" s="941"/>
    </row>
    <row r="6957" spans="1:11" ht="25.5">
      <c r="A6957" s="15" t="s">
        <v>5599</v>
      </c>
      <c r="B6957" s="15" t="s">
        <v>2756</v>
      </c>
      <c r="C6957" s="768" t="s">
        <v>2749</v>
      </c>
      <c r="D6957" s="20" t="s">
        <v>16799</v>
      </c>
      <c r="E6957" s="826"/>
      <c r="F6957" s="800">
        <v>1</v>
      </c>
      <c r="G6957" s="819"/>
      <c r="H6957" s="774">
        <v>1</v>
      </c>
      <c r="I6957" s="819">
        <f t="shared" si="222"/>
        <v>0</v>
      </c>
      <c r="J6957" s="819">
        <f t="shared" si="223"/>
        <v>2</v>
      </c>
      <c r="K6957" s="941"/>
    </row>
    <row r="6958" spans="1:11" ht="25.5">
      <c r="A6958" s="15" t="s">
        <v>5599</v>
      </c>
      <c r="B6958" s="15" t="s">
        <v>2756</v>
      </c>
      <c r="C6958" s="768" t="s">
        <v>2751</v>
      </c>
      <c r="D6958" s="20" t="s">
        <v>16962</v>
      </c>
      <c r="E6958" s="826"/>
      <c r="F6958" s="800">
        <v>1</v>
      </c>
      <c r="G6958" s="819"/>
      <c r="H6958" s="774">
        <v>1</v>
      </c>
      <c r="I6958" s="819">
        <f t="shared" si="222"/>
        <v>0</v>
      </c>
      <c r="J6958" s="819">
        <f t="shared" si="223"/>
        <v>2</v>
      </c>
      <c r="K6958" s="941"/>
    </row>
    <row r="6959" spans="1:11" ht="25.5">
      <c r="A6959" s="15" t="s">
        <v>5599</v>
      </c>
      <c r="B6959" s="15" t="s">
        <v>2756</v>
      </c>
      <c r="C6959" s="768" t="s">
        <v>2752</v>
      </c>
      <c r="D6959" s="20" t="s">
        <v>16800</v>
      </c>
      <c r="E6959" s="826"/>
      <c r="F6959" s="800">
        <v>1</v>
      </c>
      <c r="G6959" s="819">
        <v>4</v>
      </c>
      <c r="H6959" s="774">
        <v>1</v>
      </c>
      <c r="I6959" s="819">
        <f t="shared" si="222"/>
        <v>4</v>
      </c>
      <c r="J6959" s="819">
        <f t="shared" si="223"/>
        <v>2</v>
      </c>
      <c r="K6959" s="941"/>
    </row>
    <row r="6960" spans="1:11">
      <c r="A6960" s="15" t="s">
        <v>5599</v>
      </c>
      <c r="B6960" s="15" t="s">
        <v>2756</v>
      </c>
      <c r="C6960" s="768" t="s">
        <v>4064</v>
      </c>
      <c r="D6960" s="20" t="s">
        <v>17225</v>
      </c>
      <c r="E6960" s="826"/>
      <c r="F6960" s="800">
        <v>1</v>
      </c>
      <c r="G6960" s="819">
        <v>79</v>
      </c>
      <c r="H6960" s="774">
        <v>105</v>
      </c>
      <c r="I6960" s="819">
        <f t="shared" si="222"/>
        <v>79</v>
      </c>
      <c r="J6960" s="819">
        <f t="shared" si="223"/>
        <v>106</v>
      </c>
      <c r="K6960" s="941"/>
    </row>
    <row r="6961" spans="1:11">
      <c r="A6961" s="15" t="s">
        <v>5599</v>
      </c>
      <c r="B6961" s="15" t="s">
        <v>2756</v>
      </c>
      <c r="C6961" s="768" t="s">
        <v>2753</v>
      </c>
      <c r="D6961" s="20" t="s">
        <v>16963</v>
      </c>
      <c r="E6961" s="826"/>
      <c r="F6961" s="800">
        <v>0</v>
      </c>
      <c r="G6961" s="819"/>
      <c r="H6961" s="774">
        <v>1</v>
      </c>
      <c r="I6961" s="819">
        <f t="shared" si="222"/>
        <v>0</v>
      </c>
      <c r="J6961" s="819">
        <f t="shared" si="223"/>
        <v>1</v>
      </c>
      <c r="K6961" s="941"/>
    </row>
    <row r="6962" spans="1:11">
      <c r="A6962" s="15" t="s">
        <v>5599</v>
      </c>
      <c r="B6962" s="15" t="s">
        <v>2756</v>
      </c>
      <c r="C6962" s="768" t="s">
        <v>2504</v>
      </c>
      <c r="D6962" s="20" t="s">
        <v>16833</v>
      </c>
      <c r="E6962" s="826"/>
      <c r="F6962" s="800">
        <v>1</v>
      </c>
      <c r="G6962" s="819">
        <v>293</v>
      </c>
      <c r="H6962" s="774">
        <v>326</v>
      </c>
      <c r="I6962" s="819">
        <f t="shared" si="222"/>
        <v>293</v>
      </c>
      <c r="J6962" s="819">
        <f t="shared" si="223"/>
        <v>327</v>
      </c>
      <c r="K6962" s="941"/>
    </row>
    <row r="6963" spans="1:11">
      <c r="A6963" s="15" t="s">
        <v>5599</v>
      </c>
      <c r="B6963" s="15" t="s">
        <v>2756</v>
      </c>
      <c r="C6963" s="768" t="s">
        <v>5612</v>
      </c>
      <c r="D6963" s="20" t="s">
        <v>5613</v>
      </c>
      <c r="E6963" s="826"/>
      <c r="F6963" s="800">
        <v>0</v>
      </c>
      <c r="G6963" s="819"/>
      <c r="H6963" s="774">
        <v>1</v>
      </c>
      <c r="I6963" s="819">
        <f t="shared" si="222"/>
        <v>0</v>
      </c>
      <c r="J6963" s="819">
        <f t="shared" si="223"/>
        <v>1</v>
      </c>
      <c r="K6963" s="941"/>
    </row>
    <row r="6964" spans="1:11" ht="25.5">
      <c r="A6964" s="15" t="s">
        <v>5599</v>
      </c>
      <c r="B6964" s="15" t="s">
        <v>2756</v>
      </c>
      <c r="C6964" s="768" t="s">
        <v>5614</v>
      </c>
      <c r="D6964" s="20" t="s">
        <v>17448</v>
      </c>
      <c r="E6964" s="826"/>
      <c r="F6964" s="800">
        <v>1</v>
      </c>
      <c r="G6964" s="819"/>
      <c r="H6964" s="774">
        <v>1</v>
      </c>
      <c r="I6964" s="819">
        <f t="shared" si="222"/>
        <v>0</v>
      </c>
      <c r="J6964" s="819">
        <f t="shared" si="223"/>
        <v>2</v>
      </c>
      <c r="K6964" s="941"/>
    </row>
    <row r="6965" spans="1:11" ht="25.5">
      <c r="A6965" s="15" t="s">
        <v>5599</v>
      </c>
      <c r="B6965" s="15" t="s">
        <v>2756</v>
      </c>
      <c r="C6965" s="768" t="s">
        <v>5615</v>
      </c>
      <c r="D6965" s="20" t="s">
        <v>5616</v>
      </c>
      <c r="E6965" s="826"/>
      <c r="F6965" s="800">
        <v>0</v>
      </c>
      <c r="G6965" s="819"/>
      <c r="H6965" s="774">
        <v>1</v>
      </c>
      <c r="I6965" s="819">
        <f t="shared" si="222"/>
        <v>0</v>
      </c>
      <c r="J6965" s="819">
        <f t="shared" si="223"/>
        <v>1</v>
      </c>
      <c r="K6965" s="941"/>
    </row>
    <row r="6966" spans="1:11" ht="25.5">
      <c r="A6966" s="15" t="s">
        <v>5599</v>
      </c>
      <c r="B6966" s="15" t="s">
        <v>2756</v>
      </c>
      <c r="C6966" s="768" t="s">
        <v>4953</v>
      </c>
      <c r="D6966" s="20" t="s">
        <v>4954</v>
      </c>
      <c r="E6966" s="826"/>
      <c r="F6966" s="800">
        <v>0</v>
      </c>
      <c r="G6966" s="819">
        <v>1</v>
      </c>
      <c r="H6966" s="774">
        <v>1</v>
      </c>
      <c r="I6966" s="819">
        <f t="shared" si="222"/>
        <v>1</v>
      </c>
      <c r="J6966" s="819">
        <f t="shared" si="223"/>
        <v>1</v>
      </c>
      <c r="K6966" s="941"/>
    </row>
    <row r="6967" spans="1:11">
      <c r="A6967" s="15" t="s">
        <v>5628</v>
      </c>
      <c r="B6967" s="15" t="s">
        <v>2464</v>
      </c>
      <c r="C6967" s="768" t="s">
        <v>2455</v>
      </c>
      <c r="D6967" s="20" t="s">
        <v>4927</v>
      </c>
      <c r="E6967" s="826">
        <v>572</v>
      </c>
      <c r="F6967" s="800">
        <v>580</v>
      </c>
      <c r="G6967" s="819">
        <v>16</v>
      </c>
      <c r="H6967" s="774">
        <v>1</v>
      </c>
      <c r="I6967" s="819">
        <f t="shared" si="222"/>
        <v>588</v>
      </c>
      <c r="J6967" s="819">
        <f t="shared" si="223"/>
        <v>581</v>
      </c>
      <c r="K6967" s="941"/>
    </row>
    <row r="6968" spans="1:11" ht="25.5">
      <c r="A6968" s="15" t="s">
        <v>5628</v>
      </c>
      <c r="B6968" s="15" t="s">
        <v>2464</v>
      </c>
      <c r="C6968" s="768" t="s">
        <v>2457</v>
      </c>
      <c r="D6968" s="20" t="s">
        <v>16804</v>
      </c>
      <c r="E6968" s="826"/>
      <c r="F6968" s="800">
        <v>0</v>
      </c>
      <c r="G6968" s="819">
        <v>24</v>
      </c>
      <c r="H6968" s="774">
        <v>30</v>
      </c>
      <c r="I6968" s="819">
        <f t="shared" si="222"/>
        <v>24</v>
      </c>
      <c r="J6968" s="819">
        <f t="shared" si="223"/>
        <v>30</v>
      </c>
      <c r="K6968" s="941"/>
    </row>
    <row r="6969" spans="1:11" ht="25.5">
      <c r="A6969" s="15" t="s">
        <v>5628</v>
      </c>
      <c r="B6969" s="15" t="s">
        <v>2464</v>
      </c>
      <c r="C6969" s="768" t="s">
        <v>2458</v>
      </c>
      <c r="D6969" s="20" t="s">
        <v>16805</v>
      </c>
      <c r="E6969" s="826">
        <v>7</v>
      </c>
      <c r="F6969" s="800">
        <v>1</v>
      </c>
      <c r="G6969" s="819">
        <v>704</v>
      </c>
      <c r="H6969" s="774">
        <v>525</v>
      </c>
      <c r="I6969" s="819">
        <f t="shared" si="222"/>
        <v>711</v>
      </c>
      <c r="J6969" s="819">
        <f t="shared" si="223"/>
        <v>526</v>
      </c>
      <c r="K6969" s="941"/>
    </row>
    <row r="6970" spans="1:11">
      <c r="A6970" s="15" t="s">
        <v>5628</v>
      </c>
      <c r="B6970" s="15" t="s">
        <v>2624</v>
      </c>
      <c r="C6970" s="768" t="s">
        <v>2476</v>
      </c>
      <c r="D6970" s="20" t="s">
        <v>16809</v>
      </c>
      <c r="E6970" s="826"/>
      <c r="F6970" s="800">
        <v>1</v>
      </c>
      <c r="G6970" s="819">
        <v>12</v>
      </c>
      <c r="H6970" s="774">
        <v>15</v>
      </c>
      <c r="I6970" s="819">
        <f t="shared" si="222"/>
        <v>12</v>
      </c>
      <c r="J6970" s="819">
        <f t="shared" si="223"/>
        <v>16</v>
      </c>
      <c r="K6970" s="941"/>
    </row>
    <row r="6971" spans="1:11" ht="25.5">
      <c r="A6971" s="15" t="s">
        <v>5628</v>
      </c>
      <c r="B6971" s="15" t="s">
        <v>2624</v>
      </c>
      <c r="C6971" s="768" t="s">
        <v>2644</v>
      </c>
      <c r="D6971" s="20" t="s">
        <v>14614</v>
      </c>
      <c r="E6971" s="826"/>
      <c r="F6971" s="800">
        <v>1</v>
      </c>
      <c r="G6971" s="819">
        <v>1</v>
      </c>
      <c r="H6971" s="774">
        <v>1</v>
      </c>
      <c r="I6971" s="819">
        <f t="shared" si="222"/>
        <v>1</v>
      </c>
      <c r="J6971" s="819">
        <f t="shared" si="223"/>
        <v>2</v>
      </c>
      <c r="K6971" s="941"/>
    </row>
    <row r="6972" spans="1:11" ht="38.25">
      <c r="A6972" s="15" t="s">
        <v>5628</v>
      </c>
      <c r="B6972" s="15" t="s">
        <v>2624</v>
      </c>
      <c r="C6972" s="768" t="s">
        <v>4271</v>
      </c>
      <c r="D6972" s="20" t="s">
        <v>17250</v>
      </c>
      <c r="E6972" s="826"/>
      <c r="F6972" s="800">
        <v>1</v>
      </c>
      <c r="G6972" s="819"/>
      <c r="H6972" s="774">
        <v>1</v>
      </c>
      <c r="I6972" s="819">
        <f t="shared" si="222"/>
        <v>0</v>
      </c>
      <c r="J6972" s="819">
        <f t="shared" si="223"/>
        <v>2</v>
      </c>
      <c r="K6972" s="941"/>
    </row>
    <row r="6973" spans="1:11" ht="38.25">
      <c r="A6973" s="15" t="s">
        <v>5628</v>
      </c>
      <c r="B6973" s="15" t="s">
        <v>2624</v>
      </c>
      <c r="C6973" s="768" t="s">
        <v>2553</v>
      </c>
      <c r="D6973" s="20" t="s">
        <v>16874</v>
      </c>
      <c r="E6973" s="826"/>
      <c r="F6973" s="800">
        <v>1</v>
      </c>
      <c r="G6973" s="819">
        <v>2</v>
      </c>
      <c r="H6973" s="774">
        <v>1</v>
      </c>
      <c r="I6973" s="819">
        <f t="shared" si="222"/>
        <v>2</v>
      </c>
      <c r="J6973" s="819">
        <f t="shared" si="223"/>
        <v>2</v>
      </c>
      <c r="K6973" s="941"/>
    </row>
    <row r="6974" spans="1:11" ht="38.25">
      <c r="A6974" s="15" t="s">
        <v>5628</v>
      </c>
      <c r="B6974" s="15" t="s">
        <v>2624</v>
      </c>
      <c r="C6974" s="768" t="s">
        <v>2554</v>
      </c>
      <c r="D6974" s="20" t="s">
        <v>4772</v>
      </c>
      <c r="E6974" s="826"/>
      <c r="F6974" s="800">
        <v>1</v>
      </c>
      <c r="G6974" s="819">
        <v>1867</v>
      </c>
      <c r="H6974" s="774">
        <v>1782</v>
      </c>
      <c r="I6974" s="819">
        <f t="shared" si="222"/>
        <v>1867</v>
      </c>
      <c r="J6974" s="819">
        <f t="shared" si="223"/>
        <v>1783</v>
      </c>
      <c r="K6974" s="941"/>
    </row>
    <row r="6975" spans="1:11" ht="25.5">
      <c r="A6975" s="15" t="s">
        <v>5628</v>
      </c>
      <c r="B6975" s="15" t="s">
        <v>2624</v>
      </c>
      <c r="C6975" s="768" t="s">
        <v>2555</v>
      </c>
      <c r="D6975" s="20" t="s">
        <v>6621</v>
      </c>
      <c r="E6975" s="826"/>
      <c r="F6975" s="800">
        <v>1</v>
      </c>
      <c r="G6975" s="819">
        <v>20</v>
      </c>
      <c r="H6975" s="774">
        <v>6</v>
      </c>
      <c r="I6975" s="819">
        <f t="shared" si="222"/>
        <v>20</v>
      </c>
      <c r="J6975" s="819">
        <f t="shared" si="223"/>
        <v>7</v>
      </c>
      <c r="K6975" s="941"/>
    </row>
    <row r="6976" spans="1:11" ht="38.25">
      <c r="A6976" s="15" t="s">
        <v>5628</v>
      </c>
      <c r="B6976" s="15" t="s">
        <v>2624</v>
      </c>
      <c r="C6976" s="768" t="s">
        <v>2558</v>
      </c>
      <c r="D6976" s="20" t="s">
        <v>3690</v>
      </c>
      <c r="E6976" s="826"/>
      <c r="F6976" s="800">
        <v>1</v>
      </c>
      <c r="G6976" s="819">
        <v>1034</v>
      </c>
      <c r="H6976" s="774">
        <v>995</v>
      </c>
      <c r="I6976" s="819">
        <f t="shared" si="222"/>
        <v>1034</v>
      </c>
      <c r="J6976" s="819">
        <f t="shared" si="223"/>
        <v>996</v>
      </c>
      <c r="K6976" s="941"/>
    </row>
    <row r="6977" spans="1:11" ht="25.5">
      <c r="A6977" s="15" t="s">
        <v>5628</v>
      </c>
      <c r="B6977" s="15" t="s">
        <v>2624</v>
      </c>
      <c r="C6977" s="768" t="s">
        <v>2559</v>
      </c>
      <c r="D6977" s="20" t="s">
        <v>4773</v>
      </c>
      <c r="E6977" s="826"/>
      <c r="F6977" s="800">
        <v>1</v>
      </c>
      <c r="G6977" s="819">
        <v>1984</v>
      </c>
      <c r="H6977" s="774">
        <v>1522</v>
      </c>
      <c r="I6977" s="819">
        <f t="shared" si="222"/>
        <v>1984</v>
      </c>
      <c r="J6977" s="819">
        <f t="shared" si="223"/>
        <v>1523</v>
      </c>
      <c r="K6977" s="941"/>
    </row>
    <row r="6978" spans="1:11" ht="51">
      <c r="A6978" s="15" t="s">
        <v>5628</v>
      </c>
      <c r="B6978" s="15" t="s">
        <v>2624</v>
      </c>
      <c r="C6978" s="768" t="s">
        <v>2560</v>
      </c>
      <c r="D6978" s="20" t="s">
        <v>6623</v>
      </c>
      <c r="E6978" s="826"/>
      <c r="F6978" s="800">
        <v>1</v>
      </c>
      <c r="G6978" s="819">
        <v>3885</v>
      </c>
      <c r="H6978" s="774">
        <v>3460</v>
      </c>
      <c r="I6978" s="819">
        <f t="shared" si="222"/>
        <v>3885</v>
      </c>
      <c r="J6978" s="819">
        <f t="shared" si="223"/>
        <v>3461</v>
      </c>
      <c r="K6978" s="941"/>
    </row>
    <row r="6979" spans="1:11" ht="38.25">
      <c r="A6979" s="15" t="s">
        <v>5628</v>
      </c>
      <c r="B6979" s="15" t="s">
        <v>2624</v>
      </c>
      <c r="C6979" s="768" t="s">
        <v>2561</v>
      </c>
      <c r="D6979" s="20" t="s">
        <v>16875</v>
      </c>
      <c r="E6979" s="826"/>
      <c r="F6979" s="800">
        <v>1</v>
      </c>
      <c r="G6979" s="819">
        <v>6</v>
      </c>
      <c r="H6979" s="774">
        <v>2</v>
      </c>
      <c r="I6979" s="819">
        <f t="shared" si="222"/>
        <v>6</v>
      </c>
      <c r="J6979" s="819">
        <f t="shared" si="223"/>
        <v>3</v>
      </c>
      <c r="K6979" s="941"/>
    </row>
    <row r="6980" spans="1:11" ht="38.25">
      <c r="A6980" s="15" t="s">
        <v>5628</v>
      </c>
      <c r="B6980" s="15" t="s">
        <v>2624</v>
      </c>
      <c r="C6980" s="768" t="s">
        <v>2562</v>
      </c>
      <c r="D6980" s="20" t="s">
        <v>16876</v>
      </c>
      <c r="E6980" s="826"/>
      <c r="F6980" s="800">
        <v>1</v>
      </c>
      <c r="G6980" s="819">
        <v>751</v>
      </c>
      <c r="H6980" s="774">
        <v>880</v>
      </c>
      <c r="I6980" s="819">
        <f t="shared" si="222"/>
        <v>751</v>
      </c>
      <c r="J6980" s="819">
        <f t="shared" si="223"/>
        <v>881</v>
      </c>
      <c r="K6980" s="941"/>
    </row>
    <row r="6981" spans="1:11" ht="25.5">
      <c r="A6981" s="15" t="s">
        <v>5628</v>
      </c>
      <c r="B6981" s="15" t="s">
        <v>2624</v>
      </c>
      <c r="C6981" s="768" t="s">
        <v>2564</v>
      </c>
      <c r="D6981" s="20" t="s">
        <v>2979</v>
      </c>
      <c r="E6981" s="826"/>
      <c r="F6981" s="800">
        <v>1</v>
      </c>
      <c r="G6981" s="819"/>
      <c r="H6981" s="774">
        <v>1</v>
      </c>
      <c r="I6981" s="819">
        <f t="shared" si="222"/>
        <v>0</v>
      </c>
      <c r="J6981" s="819">
        <f t="shared" si="223"/>
        <v>2</v>
      </c>
      <c r="K6981" s="941"/>
    </row>
    <row r="6982" spans="1:11" ht="25.5">
      <c r="A6982" s="15" t="s">
        <v>5628</v>
      </c>
      <c r="B6982" s="15" t="s">
        <v>2624</v>
      </c>
      <c r="C6982" s="768" t="s">
        <v>2566</v>
      </c>
      <c r="D6982" s="20" t="s">
        <v>3048</v>
      </c>
      <c r="E6982" s="826"/>
      <c r="F6982" s="800">
        <v>1</v>
      </c>
      <c r="G6982" s="819">
        <v>3</v>
      </c>
      <c r="H6982" s="774">
        <v>25</v>
      </c>
      <c r="I6982" s="819">
        <f t="shared" si="222"/>
        <v>3</v>
      </c>
      <c r="J6982" s="819">
        <f t="shared" si="223"/>
        <v>26</v>
      </c>
      <c r="K6982" s="941"/>
    </row>
    <row r="6983" spans="1:11" ht="51">
      <c r="A6983" s="15" t="s">
        <v>5628</v>
      </c>
      <c r="B6983" s="15" t="s">
        <v>2624</v>
      </c>
      <c r="C6983" s="768" t="s">
        <v>2569</v>
      </c>
      <c r="D6983" s="20" t="s">
        <v>3452</v>
      </c>
      <c r="E6983" s="826"/>
      <c r="F6983" s="800">
        <v>1</v>
      </c>
      <c r="G6983" s="819">
        <v>59</v>
      </c>
      <c r="H6983" s="774">
        <v>5</v>
      </c>
      <c r="I6983" s="819">
        <f t="shared" si="222"/>
        <v>59</v>
      </c>
      <c r="J6983" s="819">
        <f t="shared" si="223"/>
        <v>6</v>
      </c>
      <c r="K6983" s="941"/>
    </row>
    <row r="6984" spans="1:11" ht="25.5">
      <c r="A6984" s="15" t="s">
        <v>5628</v>
      </c>
      <c r="B6984" s="15" t="s">
        <v>2624</v>
      </c>
      <c r="C6984" s="768" t="s">
        <v>2590</v>
      </c>
      <c r="D6984" s="20" t="s">
        <v>4002</v>
      </c>
      <c r="E6984" s="826"/>
      <c r="F6984" s="800">
        <v>1</v>
      </c>
      <c r="G6984" s="819">
        <v>41</v>
      </c>
      <c r="H6984" s="774">
        <v>1</v>
      </c>
      <c r="I6984" s="819">
        <f t="shared" si="222"/>
        <v>41</v>
      </c>
      <c r="J6984" s="819">
        <f t="shared" si="223"/>
        <v>2</v>
      </c>
      <c r="K6984" s="941"/>
    </row>
    <row r="6985" spans="1:11" ht="38.25">
      <c r="A6985" s="15" t="s">
        <v>5628</v>
      </c>
      <c r="B6985" s="15" t="s">
        <v>2624</v>
      </c>
      <c r="C6985" s="768" t="s">
        <v>2597</v>
      </c>
      <c r="D6985" s="20" t="s">
        <v>16883</v>
      </c>
      <c r="E6985" s="826"/>
      <c r="F6985" s="800">
        <v>1</v>
      </c>
      <c r="G6985" s="819"/>
      <c r="H6985" s="774">
        <v>1</v>
      </c>
      <c r="I6985" s="819">
        <f t="shared" si="222"/>
        <v>0</v>
      </c>
      <c r="J6985" s="819">
        <f t="shared" si="223"/>
        <v>2</v>
      </c>
      <c r="K6985" s="941"/>
    </row>
    <row r="6986" spans="1:11">
      <c r="A6986" s="15" t="s">
        <v>5628</v>
      </c>
      <c r="B6986" s="15" t="s">
        <v>2756</v>
      </c>
      <c r="C6986" s="768" t="s">
        <v>2632</v>
      </c>
      <c r="D6986" s="20" t="s">
        <v>16916</v>
      </c>
      <c r="E6986" s="826">
        <v>1402</v>
      </c>
      <c r="F6986" s="800">
        <v>1345</v>
      </c>
      <c r="G6986" s="819">
        <v>734</v>
      </c>
      <c r="H6986" s="774">
        <v>685</v>
      </c>
      <c r="I6986" s="819">
        <f t="shared" si="222"/>
        <v>2136</v>
      </c>
      <c r="J6986" s="819">
        <f t="shared" si="223"/>
        <v>2030</v>
      </c>
      <c r="K6986" s="941"/>
    </row>
    <row r="6987" spans="1:11">
      <c r="A6987" s="15" t="s">
        <v>5628</v>
      </c>
      <c r="B6987" s="15" t="s">
        <v>2756</v>
      </c>
      <c r="C6987" s="768" t="s">
        <v>2635</v>
      </c>
      <c r="D6987" s="20" t="s">
        <v>16717</v>
      </c>
      <c r="E6987" s="826"/>
      <c r="F6987" s="800">
        <v>1</v>
      </c>
      <c r="G6987" s="819">
        <v>1</v>
      </c>
      <c r="H6987" s="774">
        <v>2</v>
      </c>
      <c r="I6987" s="819">
        <f t="shared" si="222"/>
        <v>1</v>
      </c>
      <c r="J6987" s="819">
        <f t="shared" si="223"/>
        <v>3</v>
      </c>
      <c r="K6987" s="941"/>
    </row>
    <row r="6988" spans="1:11" ht="25.5">
      <c r="A6988" s="15" t="s">
        <v>5628</v>
      </c>
      <c r="B6988" s="15" t="s">
        <v>2756</v>
      </c>
      <c r="C6988" s="768" t="s">
        <v>2641</v>
      </c>
      <c r="D6988" s="20" t="s">
        <v>16720</v>
      </c>
      <c r="E6988" s="826"/>
      <c r="F6988" s="800">
        <v>2</v>
      </c>
      <c r="G6988" s="819"/>
      <c r="H6988" s="774">
        <v>1</v>
      </c>
      <c r="I6988" s="819">
        <f t="shared" si="222"/>
        <v>0</v>
      </c>
      <c r="J6988" s="819">
        <f t="shared" si="223"/>
        <v>3</v>
      </c>
      <c r="K6988" s="941"/>
    </row>
    <row r="6989" spans="1:11" ht="25.5">
      <c r="A6989" s="15" t="s">
        <v>5628</v>
      </c>
      <c r="B6989" s="15" t="s">
        <v>2756</v>
      </c>
      <c r="C6989" s="768" t="s">
        <v>2643</v>
      </c>
      <c r="D6989" s="20" t="s">
        <v>16722</v>
      </c>
      <c r="E6989" s="826">
        <v>3</v>
      </c>
      <c r="F6989" s="800">
        <v>1</v>
      </c>
      <c r="G6989" s="819"/>
      <c r="H6989" s="774">
        <v>1</v>
      </c>
      <c r="I6989" s="819">
        <f t="shared" ref="I6989:I7050" si="224">E6989+G6989</f>
        <v>3</v>
      </c>
      <c r="J6989" s="819">
        <f t="shared" ref="J6989:J7050" si="225">F6989+H6989</f>
        <v>2</v>
      </c>
      <c r="K6989" s="941"/>
    </row>
    <row r="6990" spans="1:11">
      <c r="A6990" s="15" t="s">
        <v>5628</v>
      </c>
      <c r="B6990" s="15" t="s">
        <v>2756</v>
      </c>
      <c r="C6990" s="768" t="s">
        <v>4305</v>
      </c>
      <c r="D6990" s="17" t="s">
        <v>16177</v>
      </c>
      <c r="E6990" s="826"/>
      <c r="F6990" s="800">
        <v>0</v>
      </c>
      <c r="G6990" s="819">
        <v>6</v>
      </c>
      <c r="H6990" s="774">
        <v>16</v>
      </c>
      <c r="I6990" s="819">
        <f t="shared" si="224"/>
        <v>6</v>
      </c>
      <c r="J6990" s="819">
        <f t="shared" si="225"/>
        <v>16</v>
      </c>
      <c r="K6990" s="941"/>
    </row>
    <row r="6991" spans="1:11" ht="25.5">
      <c r="A6991" s="15" t="s">
        <v>5628</v>
      </c>
      <c r="B6991" s="15" t="s">
        <v>2756</v>
      </c>
      <c r="C6991" s="768" t="s">
        <v>4409</v>
      </c>
      <c r="D6991" s="20" t="s">
        <v>16237</v>
      </c>
      <c r="E6991" s="826"/>
      <c r="F6991" s="800">
        <v>1</v>
      </c>
      <c r="G6991" s="819"/>
      <c r="H6991" s="774">
        <v>1</v>
      </c>
      <c r="I6991" s="819">
        <f t="shared" si="224"/>
        <v>0</v>
      </c>
      <c r="J6991" s="819">
        <f t="shared" si="225"/>
        <v>2</v>
      </c>
      <c r="K6991" s="941"/>
    </row>
    <row r="6992" spans="1:11">
      <c r="A6992" s="15" t="s">
        <v>5628</v>
      </c>
      <c r="B6992" s="15" t="s">
        <v>2756</v>
      </c>
      <c r="C6992" s="768" t="s">
        <v>1859</v>
      </c>
      <c r="D6992" s="17" t="s">
        <v>14623</v>
      </c>
      <c r="E6992" s="826"/>
      <c r="F6992" s="800">
        <v>1</v>
      </c>
      <c r="G6992" s="819">
        <v>1</v>
      </c>
      <c r="H6992" s="774">
        <v>1</v>
      </c>
      <c r="I6992" s="819">
        <f t="shared" si="224"/>
        <v>1</v>
      </c>
      <c r="J6992" s="819">
        <f t="shared" si="225"/>
        <v>2</v>
      </c>
      <c r="K6992" s="941"/>
    </row>
    <row r="6993" spans="1:11">
      <c r="A6993" s="15" t="s">
        <v>5628</v>
      </c>
      <c r="B6993" s="15" t="s">
        <v>2756</v>
      </c>
      <c r="C6993" s="768" t="s">
        <v>3861</v>
      </c>
      <c r="D6993" s="17" t="s">
        <v>3862</v>
      </c>
      <c r="E6993" s="826"/>
      <c r="F6993" s="800">
        <v>1</v>
      </c>
      <c r="G6993" s="819">
        <v>1</v>
      </c>
      <c r="H6993" s="774">
        <v>1</v>
      </c>
      <c r="I6993" s="819">
        <f t="shared" si="224"/>
        <v>1</v>
      </c>
      <c r="J6993" s="819">
        <f t="shared" si="225"/>
        <v>2</v>
      </c>
      <c r="K6993" s="941"/>
    </row>
    <row r="6994" spans="1:11">
      <c r="A6994" s="15" t="s">
        <v>5628</v>
      </c>
      <c r="B6994" s="15" t="s">
        <v>2756</v>
      </c>
      <c r="C6994" s="768" t="s">
        <v>4671</v>
      </c>
      <c r="D6994" s="20" t="s">
        <v>16614</v>
      </c>
      <c r="E6994" s="826"/>
      <c r="F6994" s="800">
        <v>1</v>
      </c>
      <c r="G6994" s="819">
        <v>203</v>
      </c>
      <c r="H6994" s="774">
        <v>265</v>
      </c>
      <c r="I6994" s="819">
        <f t="shared" si="224"/>
        <v>203</v>
      </c>
      <c r="J6994" s="819">
        <f t="shared" si="225"/>
        <v>266</v>
      </c>
      <c r="K6994" s="941"/>
    </row>
    <row r="6995" spans="1:11" ht="25.5">
      <c r="A6995" s="15" t="s">
        <v>5628</v>
      </c>
      <c r="B6995" s="15" t="s">
        <v>2756</v>
      </c>
      <c r="C6995" s="768" t="s">
        <v>2657</v>
      </c>
      <c r="D6995" s="20" t="s">
        <v>15515</v>
      </c>
      <c r="E6995" s="826"/>
      <c r="F6995" s="800">
        <v>1</v>
      </c>
      <c r="G6995" s="819">
        <v>55</v>
      </c>
      <c r="H6995" s="774">
        <v>22</v>
      </c>
      <c r="I6995" s="819">
        <f t="shared" si="224"/>
        <v>55</v>
      </c>
      <c r="J6995" s="819">
        <f t="shared" si="225"/>
        <v>23</v>
      </c>
      <c r="K6995" s="941"/>
    </row>
    <row r="6996" spans="1:11" ht="25.5">
      <c r="A6996" s="15" t="s">
        <v>5628</v>
      </c>
      <c r="B6996" s="15" t="s">
        <v>2756</v>
      </c>
      <c r="C6996" s="768" t="s">
        <v>2748</v>
      </c>
      <c r="D6996" s="20" t="s">
        <v>15361</v>
      </c>
      <c r="E6996" s="826"/>
      <c r="F6996" s="800">
        <v>1</v>
      </c>
      <c r="G6996" s="819"/>
      <c r="H6996" s="774">
        <v>1</v>
      </c>
      <c r="I6996" s="819">
        <f t="shared" si="224"/>
        <v>0</v>
      </c>
      <c r="J6996" s="819">
        <f t="shared" si="225"/>
        <v>2</v>
      </c>
      <c r="K6996" s="941"/>
    </row>
    <row r="6997" spans="1:11">
      <c r="A6997" s="15" t="s">
        <v>5628</v>
      </c>
      <c r="B6997" s="15" t="s">
        <v>2756</v>
      </c>
      <c r="C6997" s="768" t="s">
        <v>4064</v>
      </c>
      <c r="D6997" s="20" t="s">
        <v>17225</v>
      </c>
      <c r="E6997" s="826"/>
      <c r="F6997" s="800">
        <v>1</v>
      </c>
      <c r="G6997" s="819">
        <v>2</v>
      </c>
      <c r="H6997" s="774">
        <v>2</v>
      </c>
      <c r="I6997" s="819">
        <f t="shared" si="224"/>
        <v>2</v>
      </c>
      <c r="J6997" s="819">
        <f t="shared" si="225"/>
        <v>3</v>
      </c>
      <c r="K6997" s="941"/>
    </row>
    <row r="6998" spans="1:11">
      <c r="A6998" s="15" t="s">
        <v>5628</v>
      </c>
      <c r="B6998" s="15" t="s">
        <v>2756</v>
      </c>
      <c r="C6998" s="768" t="s">
        <v>4943</v>
      </c>
      <c r="D6998" s="20" t="s">
        <v>4944</v>
      </c>
      <c r="E6998" s="826"/>
      <c r="F6998" s="800">
        <v>0</v>
      </c>
      <c r="G6998" s="819"/>
      <c r="H6998" s="774">
        <v>1</v>
      </c>
      <c r="I6998" s="819">
        <f t="shared" si="224"/>
        <v>0</v>
      </c>
      <c r="J6998" s="819">
        <f t="shared" si="225"/>
        <v>1</v>
      </c>
      <c r="K6998" s="941"/>
    </row>
    <row r="6999" spans="1:11">
      <c r="A6999" s="15" t="s">
        <v>5628</v>
      </c>
      <c r="B6999" s="15" t="s">
        <v>2756</v>
      </c>
      <c r="C6999" s="768" t="s">
        <v>2504</v>
      </c>
      <c r="D6999" s="20" t="s">
        <v>16833</v>
      </c>
      <c r="E6999" s="826"/>
      <c r="F6999" s="800">
        <v>1</v>
      </c>
      <c r="G6999" s="819"/>
      <c r="H6999" s="774">
        <v>1</v>
      </c>
      <c r="I6999" s="819">
        <f t="shared" si="224"/>
        <v>0</v>
      </c>
      <c r="J6999" s="819">
        <f t="shared" si="225"/>
        <v>2</v>
      </c>
      <c r="K6999" s="941"/>
    </row>
    <row r="7000" spans="1:11">
      <c r="A7000" s="15" t="s">
        <v>5628</v>
      </c>
      <c r="B7000" s="15" t="s">
        <v>2756</v>
      </c>
      <c r="C7000" s="768" t="s">
        <v>3038</v>
      </c>
      <c r="D7000" s="20" t="s">
        <v>3039</v>
      </c>
      <c r="E7000" s="826"/>
      <c r="F7000" s="800">
        <v>0</v>
      </c>
      <c r="G7000" s="819">
        <v>58</v>
      </c>
      <c r="H7000" s="774">
        <v>46</v>
      </c>
      <c r="I7000" s="819">
        <f t="shared" si="224"/>
        <v>58</v>
      </c>
      <c r="J7000" s="819">
        <f t="shared" si="225"/>
        <v>46</v>
      </c>
      <c r="K7000" s="941"/>
    </row>
    <row r="7001" spans="1:11" ht="38.25">
      <c r="A7001" s="15" t="s">
        <v>5628</v>
      </c>
      <c r="B7001" s="15" t="s">
        <v>2756</v>
      </c>
      <c r="C7001" s="768" t="s">
        <v>4067</v>
      </c>
      <c r="D7001" s="20" t="s">
        <v>4967</v>
      </c>
      <c r="E7001" s="826"/>
      <c r="F7001" s="800">
        <v>1</v>
      </c>
      <c r="G7001" s="819">
        <v>11</v>
      </c>
      <c r="H7001" s="774">
        <v>30</v>
      </c>
      <c r="I7001" s="819">
        <f t="shared" si="224"/>
        <v>11</v>
      </c>
      <c r="J7001" s="819">
        <f t="shared" si="225"/>
        <v>31</v>
      </c>
      <c r="K7001" s="941"/>
    </row>
    <row r="7002" spans="1:11" ht="25.5">
      <c r="A7002" s="15" t="s">
        <v>5707</v>
      </c>
      <c r="B7002" s="15" t="s">
        <v>2464</v>
      </c>
      <c r="C7002" s="768" t="s">
        <v>2457</v>
      </c>
      <c r="D7002" s="20" t="s">
        <v>16804</v>
      </c>
      <c r="E7002" s="826"/>
      <c r="F7002" s="800">
        <v>0</v>
      </c>
      <c r="G7002" s="819">
        <v>499</v>
      </c>
      <c r="H7002" s="774">
        <v>525</v>
      </c>
      <c r="I7002" s="819">
        <f t="shared" si="224"/>
        <v>499</v>
      </c>
      <c r="J7002" s="819">
        <f t="shared" si="225"/>
        <v>525</v>
      </c>
      <c r="K7002" s="941"/>
    </row>
    <row r="7003" spans="1:11" ht="25.5">
      <c r="A7003" s="15" t="s">
        <v>5707</v>
      </c>
      <c r="B7003" s="15" t="s">
        <v>2464</v>
      </c>
      <c r="C7003" s="768" t="s">
        <v>2458</v>
      </c>
      <c r="D7003" s="20" t="s">
        <v>16805</v>
      </c>
      <c r="E7003" s="826">
        <v>15</v>
      </c>
      <c r="F7003" s="800">
        <v>25</v>
      </c>
      <c r="G7003" s="819">
        <v>1239</v>
      </c>
      <c r="H7003" s="774">
        <v>992</v>
      </c>
      <c r="I7003" s="819">
        <f t="shared" si="224"/>
        <v>1254</v>
      </c>
      <c r="J7003" s="819">
        <f t="shared" si="225"/>
        <v>1017</v>
      </c>
      <c r="K7003" s="941"/>
    </row>
    <row r="7004" spans="1:11">
      <c r="A7004" s="15" t="s">
        <v>5707</v>
      </c>
      <c r="B7004" s="15" t="s">
        <v>2464</v>
      </c>
      <c r="C7004" s="768" t="s">
        <v>3887</v>
      </c>
      <c r="D7004" s="20" t="s">
        <v>17130</v>
      </c>
      <c r="E7004" s="826"/>
      <c r="F7004" s="800">
        <v>0</v>
      </c>
      <c r="G7004" s="819"/>
      <c r="H7004" s="774">
        <v>1</v>
      </c>
      <c r="I7004" s="819">
        <f t="shared" si="224"/>
        <v>0</v>
      </c>
      <c r="J7004" s="819">
        <f t="shared" si="225"/>
        <v>1</v>
      </c>
      <c r="K7004" s="941"/>
    </row>
    <row r="7005" spans="1:11">
      <c r="A7005" s="15" t="s">
        <v>5707</v>
      </c>
      <c r="B7005" s="15" t="s">
        <v>2464</v>
      </c>
      <c r="C7005" s="768" t="s">
        <v>2960</v>
      </c>
      <c r="D7005" s="20" t="s">
        <v>16967</v>
      </c>
      <c r="E7005" s="826">
        <v>87</v>
      </c>
      <c r="F7005" s="800">
        <v>130</v>
      </c>
      <c r="G7005" s="819">
        <v>121</v>
      </c>
      <c r="H7005" s="774">
        <v>191</v>
      </c>
      <c r="I7005" s="819">
        <f t="shared" si="224"/>
        <v>208</v>
      </c>
      <c r="J7005" s="819">
        <f t="shared" si="225"/>
        <v>321</v>
      </c>
      <c r="K7005" s="941"/>
    </row>
    <row r="7006" spans="1:11">
      <c r="A7006" s="15" t="s">
        <v>5707</v>
      </c>
      <c r="B7006" s="15" t="s">
        <v>2464</v>
      </c>
      <c r="C7006" s="768" t="s">
        <v>5708</v>
      </c>
      <c r="D7006" s="20" t="s">
        <v>17449</v>
      </c>
      <c r="E7006" s="826"/>
      <c r="F7006" s="800">
        <v>0</v>
      </c>
      <c r="G7006" s="819">
        <v>38</v>
      </c>
      <c r="H7006" s="774">
        <v>50</v>
      </c>
      <c r="I7006" s="819">
        <f t="shared" si="224"/>
        <v>38</v>
      </c>
      <c r="J7006" s="819">
        <f t="shared" si="225"/>
        <v>50</v>
      </c>
      <c r="K7006" s="941"/>
    </row>
    <row r="7007" spans="1:11">
      <c r="A7007" s="15" t="s">
        <v>5707</v>
      </c>
      <c r="B7007" s="15" t="s">
        <v>2464</v>
      </c>
      <c r="C7007" s="768" t="s">
        <v>5709</v>
      </c>
      <c r="D7007" s="20" t="s">
        <v>17450</v>
      </c>
      <c r="E7007" s="826"/>
      <c r="F7007" s="800">
        <v>0</v>
      </c>
      <c r="G7007" s="819">
        <v>30</v>
      </c>
      <c r="H7007" s="774">
        <v>30</v>
      </c>
      <c r="I7007" s="819">
        <f t="shared" si="224"/>
        <v>30</v>
      </c>
      <c r="J7007" s="819">
        <f t="shared" si="225"/>
        <v>30</v>
      </c>
      <c r="K7007" s="941"/>
    </row>
    <row r="7008" spans="1:11">
      <c r="A7008" s="15" t="s">
        <v>5707</v>
      </c>
      <c r="B7008" s="15" t="s">
        <v>2464</v>
      </c>
      <c r="C7008" s="768" t="s">
        <v>5710</v>
      </c>
      <c r="D7008" s="20" t="s">
        <v>17451</v>
      </c>
      <c r="E7008" s="826">
        <v>1</v>
      </c>
      <c r="F7008" s="800">
        <v>0</v>
      </c>
      <c r="G7008" s="819">
        <v>194</v>
      </c>
      <c r="H7008" s="774">
        <v>200</v>
      </c>
      <c r="I7008" s="819">
        <f t="shared" si="224"/>
        <v>195</v>
      </c>
      <c r="J7008" s="819">
        <f t="shared" si="225"/>
        <v>200</v>
      </c>
      <c r="K7008" s="941"/>
    </row>
    <row r="7009" spans="1:11">
      <c r="A7009" s="15" t="s">
        <v>5707</v>
      </c>
      <c r="B7009" s="15" t="s">
        <v>2464</v>
      </c>
      <c r="C7009" s="768" t="s">
        <v>5711</v>
      </c>
      <c r="D7009" s="20" t="s">
        <v>17452</v>
      </c>
      <c r="E7009" s="826"/>
      <c r="F7009" s="800">
        <v>0</v>
      </c>
      <c r="G7009" s="819"/>
      <c r="H7009" s="774">
        <v>1</v>
      </c>
      <c r="I7009" s="819">
        <f t="shared" si="224"/>
        <v>0</v>
      </c>
      <c r="J7009" s="819">
        <f t="shared" si="225"/>
        <v>1</v>
      </c>
      <c r="K7009" s="941"/>
    </row>
    <row r="7010" spans="1:11">
      <c r="A7010" s="15" t="s">
        <v>5707</v>
      </c>
      <c r="B7010" s="15" t="s">
        <v>2464</v>
      </c>
      <c r="C7010" s="768" t="s">
        <v>5712</v>
      </c>
      <c r="D7010" s="20" t="s">
        <v>17453</v>
      </c>
      <c r="E7010" s="826"/>
      <c r="F7010" s="800">
        <v>0</v>
      </c>
      <c r="G7010" s="819">
        <v>3</v>
      </c>
      <c r="H7010" s="774">
        <v>5</v>
      </c>
      <c r="I7010" s="819">
        <f t="shared" si="224"/>
        <v>3</v>
      </c>
      <c r="J7010" s="819">
        <f t="shared" si="225"/>
        <v>5</v>
      </c>
      <c r="K7010" s="941"/>
    </row>
    <row r="7011" spans="1:11">
      <c r="A7011" s="15" t="s">
        <v>5707</v>
      </c>
      <c r="B7011" s="15" t="s">
        <v>2464</v>
      </c>
      <c r="C7011" s="768" t="s">
        <v>4740</v>
      </c>
      <c r="D7011" s="20" t="s">
        <v>17340</v>
      </c>
      <c r="E7011" s="826"/>
      <c r="F7011" s="800">
        <v>1</v>
      </c>
      <c r="G7011" s="819">
        <v>5</v>
      </c>
      <c r="H7011" s="774">
        <v>30</v>
      </c>
      <c r="I7011" s="819">
        <f t="shared" si="224"/>
        <v>5</v>
      </c>
      <c r="J7011" s="819">
        <f t="shared" si="225"/>
        <v>31</v>
      </c>
      <c r="K7011" s="941"/>
    </row>
    <row r="7012" spans="1:11" ht="25.5">
      <c r="A7012" s="15" t="s">
        <v>5707</v>
      </c>
      <c r="B7012" s="15" t="s">
        <v>2464</v>
      </c>
      <c r="C7012" s="768" t="s">
        <v>4741</v>
      </c>
      <c r="D7012" s="20" t="s">
        <v>17341</v>
      </c>
      <c r="E7012" s="826"/>
      <c r="F7012" s="800">
        <v>1</v>
      </c>
      <c r="G7012" s="819"/>
      <c r="H7012" s="774">
        <v>1</v>
      </c>
      <c r="I7012" s="819">
        <f t="shared" si="224"/>
        <v>0</v>
      </c>
      <c r="J7012" s="819">
        <f t="shared" si="225"/>
        <v>2</v>
      </c>
      <c r="K7012" s="941"/>
    </row>
    <row r="7013" spans="1:11" ht="25.5">
      <c r="A7013" s="15" t="s">
        <v>5707</v>
      </c>
      <c r="B7013" s="15" t="s">
        <v>2464</v>
      </c>
      <c r="C7013" s="768" t="s">
        <v>2461</v>
      </c>
      <c r="D7013" s="20" t="s">
        <v>15263</v>
      </c>
      <c r="E7013" s="826"/>
      <c r="F7013" s="800">
        <v>110</v>
      </c>
      <c r="G7013" s="819"/>
      <c r="H7013" s="774">
        <v>135</v>
      </c>
      <c r="I7013" s="819">
        <f t="shared" si="224"/>
        <v>0</v>
      </c>
      <c r="J7013" s="819">
        <f t="shared" si="225"/>
        <v>245</v>
      </c>
      <c r="K7013" s="941"/>
    </row>
    <row r="7014" spans="1:11">
      <c r="A7014" s="15" t="s">
        <v>5707</v>
      </c>
      <c r="B7014" s="15" t="s">
        <v>2624</v>
      </c>
      <c r="C7014" s="768" t="s">
        <v>4802</v>
      </c>
      <c r="D7014" s="20" t="s">
        <v>4803</v>
      </c>
      <c r="E7014" s="826"/>
      <c r="F7014" s="800">
        <v>0</v>
      </c>
      <c r="G7014" s="819"/>
      <c r="H7014" s="774">
        <v>1</v>
      </c>
      <c r="I7014" s="819">
        <f t="shared" si="224"/>
        <v>0</v>
      </c>
      <c r="J7014" s="819">
        <f t="shared" si="225"/>
        <v>1</v>
      </c>
      <c r="K7014" s="941"/>
    </row>
    <row r="7015" spans="1:11" ht="38.25">
      <c r="A7015" s="15" t="s">
        <v>5707</v>
      </c>
      <c r="B7015" s="15" t="s">
        <v>2624</v>
      </c>
      <c r="C7015" s="768" t="s">
        <v>4806</v>
      </c>
      <c r="D7015" s="20" t="s">
        <v>4807</v>
      </c>
      <c r="E7015" s="826"/>
      <c r="F7015" s="800">
        <v>0</v>
      </c>
      <c r="G7015" s="819"/>
      <c r="H7015" s="774">
        <v>1</v>
      </c>
      <c r="I7015" s="819">
        <f t="shared" si="224"/>
        <v>0</v>
      </c>
      <c r="J7015" s="819">
        <f t="shared" si="225"/>
        <v>1</v>
      </c>
      <c r="K7015" s="941"/>
    </row>
    <row r="7016" spans="1:11" ht="38.25">
      <c r="A7016" s="15" t="s">
        <v>5707</v>
      </c>
      <c r="B7016" s="15" t="s">
        <v>2624</v>
      </c>
      <c r="C7016" s="768" t="s">
        <v>4979</v>
      </c>
      <c r="D7016" s="20" t="s">
        <v>4980</v>
      </c>
      <c r="E7016" s="826"/>
      <c r="F7016" s="800">
        <v>0</v>
      </c>
      <c r="G7016" s="819"/>
      <c r="H7016" s="774">
        <v>0</v>
      </c>
      <c r="I7016" s="819">
        <f t="shared" si="224"/>
        <v>0</v>
      </c>
      <c r="J7016" s="819">
        <f t="shared" si="225"/>
        <v>0</v>
      </c>
      <c r="K7016" s="941"/>
    </row>
    <row r="7017" spans="1:11" ht="38.25">
      <c r="A7017" s="15" t="s">
        <v>5707</v>
      </c>
      <c r="B7017" s="15" t="s">
        <v>2624</v>
      </c>
      <c r="C7017" s="768" t="s">
        <v>4973</v>
      </c>
      <c r="D7017" s="20" t="s">
        <v>4974</v>
      </c>
      <c r="E7017" s="826"/>
      <c r="F7017" s="800">
        <v>0</v>
      </c>
      <c r="G7017" s="819"/>
      <c r="H7017" s="774">
        <v>0</v>
      </c>
      <c r="I7017" s="819">
        <f t="shared" si="224"/>
        <v>0</v>
      </c>
      <c r="J7017" s="819">
        <f t="shared" si="225"/>
        <v>0</v>
      </c>
      <c r="K7017" s="941"/>
    </row>
    <row r="7018" spans="1:11" ht="38.25">
      <c r="A7018" s="15" t="s">
        <v>5707</v>
      </c>
      <c r="B7018" s="15" t="s">
        <v>2624</v>
      </c>
      <c r="C7018" s="768" t="s">
        <v>4985</v>
      </c>
      <c r="D7018" s="20" t="s">
        <v>4986</v>
      </c>
      <c r="E7018" s="826"/>
      <c r="F7018" s="800">
        <v>0</v>
      </c>
      <c r="G7018" s="819"/>
      <c r="H7018" s="774">
        <v>0</v>
      </c>
      <c r="I7018" s="819">
        <f t="shared" si="224"/>
        <v>0</v>
      </c>
      <c r="J7018" s="819">
        <f t="shared" si="225"/>
        <v>0</v>
      </c>
      <c r="K7018" s="941"/>
    </row>
    <row r="7019" spans="1:11">
      <c r="A7019" s="15" t="s">
        <v>5707</v>
      </c>
      <c r="B7019" s="15" t="s">
        <v>2624</v>
      </c>
      <c r="C7019" s="768" t="s">
        <v>2476</v>
      </c>
      <c r="D7019" s="20" t="s">
        <v>16809</v>
      </c>
      <c r="E7019" s="826"/>
      <c r="F7019" s="800">
        <v>0</v>
      </c>
      <c r="G7019" s="819">
        <v>126</v>
      </c>
      <c r="H7019" s="774">
        <v>102</v>
      </c>
      <c r="I7019" s="819">
        <f t="shared" si="224"/>
        <v>126</v>
      </c>
      <c r="J7019" s="819">
        <f t="shared" si="225"/>
        <v>102</v>
      </c>
      <c r="K7019" s="941"/>
    </row>
    <row r="7020" spans="1:11">
      <c r="A7020" s="15" t="s">
        <v>5707</v>
      </c>
      <c r="B7020" s="15" t="s">
        <v>2624</v>
      </c>
      <c r="C7020" s="768" t="s">
        <v>2477</v>
      </c>
      <c r="D7020" s="20" t="s">
        <v>16810</v>
      </c>
      <c r="E7020" s="826"/>
      <c r="F7020" s="800">
        <v>0</v>
      </c>
      <c r="G7020" s="819">
        <v>6</v>
      </c>
      <c r="H7020" s="774">
        <v>2</v>
      </c>
      <c r="I7020" s="819">
        <f t="shared" si="224"/>
        <v>6</v>
      </c>
      <c r="J7020" s="819">
        <f t="shared" si="225"/>
        <v>2</v>
      </c>
      <c r="K7020" s="941"/>
    </row>
    <row r="7021" spans="1:11">
      <c r="A7021" s="15" t="s">
        <v>5707</v>
      </c>
      <c r="B7021" s="15" t="s">
        <v>2624</v>
      </c>
      <c r="C7021" s="768" t="s">
        <v>2993</v>
      </c>
      <c r="D7021" s="20" t="s">
        <v>2994</v>
      </c>
      <c r="E7021" s="826">
        <v>66</v>
      </c>
      <c r="F7021" s="800">
        <v>85</v>
      </c>
      <c r="G7021" s="819">
        <v>77</v>
      </c>
      <c r="H7021" s="774">
        <v>130</v>
      </c>
      <c r="I7021" s="819">
        <f t="shared" si="224"/>
        <v>143</v>
      </c>
      <c r="J7021" s="819">
        <f t="shared" si="225"/>
        <v>215</v>
      </c>
      <c r="K7021" s="941"/>
    </row>
    <row r="7022" spans="1:11" ht="25.5">
      <c r="A7022" s="15" t="s">
        <v>5707</v>
      </c>
      <c r="B7022" s="15" t="s">
        <v>2624</v>
      </c>
      <c r="C7022" s="768" t="s">
        <v>3029</v>
      </c>
      <c r="D7022" s="20" t="s">
        <v>3030</v>
      </c>
      <c r="E7022" s="826"/>
      <c r="F7022" s="800">
        <v>0</v>
      </c>
      <c r="G7022" s="819">
        <v>1464</v>
      </c>
      <c r="H7022" s="774">
        <v>1070</v>
      </c>
      <c r="I7022" s="819">
        <f t="shared" si="224"/>
        <v>1464</v>
      </c>
      <c r="J7022" s="819">
        <f t="shared" si="225"/>
        <v>1070</v>
      </c>
      <c r="K7022" s="941"/>
    </row>
    <row r="7023" spans="1:11" ht="25.5">
      <c r="A7023" s="15" t="s">
        <v>5707</v>
      </c>
      <c r="B7023" s="15" t="s">
        <v>2624</v>
      </c>
      <c r="C7023" s="768" t="s">
        <v>2498</v>
      </c>
      <c r="D7023" s="20" t="s">
        <v>16827</v>
      </c>
      <c r="E7023" s="826"/>
      <c r="F7023" s="800">
        <v>0</v>
      </c>
      <c r="G7023" s="819">
        <v>229</v>
      </c>
      <c r="H7023" s="774">
        <v>170</v>
      </c>
      <c r="I7023" s="819">
        <f t="shared" si="224"/>
        <v>229</v>
      </c>
      <c r="J7023" s="819">
        <f t="shared" si="225"/>
        <v>170</v>
      </c>
      <c r="K7023" s="941"/>
    </row>
    <row r="7024" spans="1:11" ht="25.5">
      <c r="A7024" s="15" t="s">
        <v>5707</v>
      </c>
      <c r="B7024" s="15" t="s">
        <v>2624</v>
      </c>
      <c r="C7024" s="768" t="s">
        <v>2500</v>
      </c>
      <c r="D7024" s="20" t="s">
        <v>16829</v>
      </c>
      <c r="E7024" s="826"/>
      <c r="F7024" s="800">
        <v>0</v>
      </c>
      <c r="G7024" s="819"/>
      <c r="H7024" s="774">
        <v>1</v>
      </c>
      <c r="I7024" s="819">
        <f t="shared" si="224"/>
        <v>0</v>
      </c>
      <c r="J7024" s="819">
        <f t="shared" si="225"/>
        <v>1</v>
      </c>
      <c r="K7024" s="941"/>
    </row>
    <row r="7025" spans="1:11">
      <c r="A7025" s="15" t="s">
        <v>5707</v>
      </c>
      <c r="B7025" s="15" t="s">
        <v>2624</v>
      </c>
      <c r="C7025" s="768" t="s">
        <v>3450</v>
      </c>
      <c r="D7025" s="20" t="s">
        <v>3451</v>
      </c>
      <c r="E7025" s="826"/>
      <c r="F7025" s="800">
        <v>1</v>
      </c>
      <c r="G7025" s="819">
        <v>4</v>
      </c>
      <c r="H7025" s="774">
        <v>12</v>
      </c>
      <c r="I7025" s="819">
        <f t="shared" si="224"/>
        <v>4</v>
      </c>
      <c r="J7025" s="819">
        <f t="shared" si="225"/>
        <v>13</v>
      </c>
      <c r="K7025" s="941"/>
    </row>
    <row r="7026" spans="1:11" ht="25.5">
      <c r="A7026" s="15" t="s">
        <v>5707</v>
      </c>
      <c r="B7026" s="15" t="s">
        <v>2624</v>
      </c>
      <c r="C7026" s="768" t="s">
        <v>2991</v>
      </c>
      <c r="D7026" s="20" t="s">
        <v>2992</v>
      </c>
      <c r="E7026" s="826">
        <v>2660</v>
      </c>
      <c r="F7026" s="800">
        <v>2730</v>
      </c>
      <c r="G7026" s="819">
        <v>649</v>
      </c>
      <c r="H7026" s="774">
        <v>691</v>
      </c>
      <c r="I7026" s="819">
        <f t="shared" si="224"/>
        <v>3309</v>
      </c>
      <c r="J7026" s="819">
        <f t="shared" si="225"/>
        <v>3421</v>
      </c>
      <c r="K7026" s="941"/>
    </row>
    <row r="7027" spans="1:11">
      <c r="A7027" s="15" t="s">
        <v>5707</v>
      </c>
      <c r="B7027" s="15" t="s">
        <v>2624</v>
      </c>
      <c r="C7027" s="768" t="s">
        <v>4845</v>
      </c>
      <c r="D7027" s="20" t="s">
        <v>4846</v>
      </c>
      <c r="E7027" s="826"/>
      <c r="F7027" s="800">
        <v>0</v>
      </c>
      <c r="G7027" s="819">
        <v>278</v>
      </c>
      <c r="H7027" s="774">
        <v>133</v>
      </c>
      <c r="I7027" s="819">
        <f t="shared" si="224"/>
        <v>278</v>
      </c>
      <c r="J7027" s="819">
        <f t="shared" si="225"/>
        <v>133</v>
      </c>
      <c r="K7027" s="941"/>
    </row>
    <row r="7028" spans="1:11" ht="25.5">
      <c r="A7028" s="15" t="s">
        <v>5707</v>
      </c>
      <c r="B7028" s="15" t="s">
        <v>2624</v>
      </c>
      <c r="C7028" s="768" t="s">
        <v>2524</v>
      </c>
      <c r="D7028" s="20" t="s">
        <v>16852</v>
      </c>
      <c r="E7028" s="826"/>
      <c r="F7028" s="800">
        <v>0</v>
      </c>
      <c r="G7028" s="819">
        <v>1</v>
      </c>
      <c r="H7028" s="774">
        <v>1</v>
      </c>
      <c r="I7028" s="819">
        <f t="shared" si="224"/>
        <v>1</v>
      </c>
      <c r="J7028" s="819">
        <f t="shared" si="225"/>
        <v>1</v>
      </c>
      <c r="K7028" s="941"/>
    </row>
    <row r="7029" spans="1:11" ht="25.5">
      <c r="A7029" s="15" t="s">
        <v>5707</v>
      </c>
      <c r="B7029" s="15" t="s">
        <v>2624</v>
      </c>
      <c r="C7029" s="768" t="s">
        <v>2525</v>
      </c>
      <c r="D7029" s="20" t="s">
        <v>16854</v>
      </c>
      <c r="E7029" s="826"/>
      <c r="F7029" s="800">
        <v>0</v>
      </c>
      <c r="G7029" s="819"/>
      <c r="H7029" s="774">
        <v>1</v>
      </c>
      <c r="I7029" s="819">
        <f t="shared" si="224"/>
        <v>0</v>
      </c>
      <c r="J7029" s="819">
        <f t="shared" si="225"/>
        <v>1</v>
      </c>
      <c r="K7029" s="941"/>
    </row>
    <row r="7030" spans="1:11" ht="38.25">
      <c r="A7030" s="15" t="s">
        <v>5707</v>
      </c>
      <c r="B7030" s="15" t="s">
        <v>2624</v>
      </c>
      <c r="C7030" s="768" t="s">
        <v>2540</v>
      </c>
      <c r="D7030" s="20" t="s">
        <v>3689</v>
      </c>
      <c r="E7030" s="826"/>
      <c r="F7030" s="800">
        <v>0</v>
      </c>
      <c r="G7030" s="819"/>
      <c r="H7030" s="774">
        <v>1</v>
      </c>
      <c r="I7030" s="819">
        <f t="shared" si="224"/>
        <v>0</v>
      </c>
      <c r="J7030" s="819">
        <f t="shared" si="225"/>
        <v>1</v>
      </c>
      <c r="K7030" s="941"/>
    </row>
    <row r="7031" spans="1:11" ht="51">
      <c r="A7031" s="15" t="s">
        <v>5707</v>
      </c>
      <c r="B7031" s="15" t="s">
        <v>2624</v>
      </c>
      <c r="C7031" s="768" t="s">
        <v>2542</v>
      </c>
      <c r="D7031" s="20" t="s">
        <v>16865</v>
      </c>
      <c r="E7031" s="826"/>
      <c r="F7031" s="800">
        <v>0</v>
      </c>
      <c r="G7031" s="819">
        <v>239</v>
      </c>
      <c r="H7031" s="774">
        <v>200</v>
      </c>
      <c r="I7031" s="819">
        <f t="shared" si="224"/>
        <v>239</v>
      </c>
      <c r="J7031" s="819">
        <f t="shared" si="225"/>
        <v>200</v>
      </c>
      <c r="K7031" s="941"/>
    </row>
    <row r="7032" spans="1:11" ht="51">
      <c r="A7032" s="15" t="s">
        <v>5707</v>
      </c>
      <c r="B7032" s="15" t="s">
        <v>2624</v>
      </c>
      <c r="C7032" s="768" t="s">
        <v>2551</v>
      </c>
      <c r="D7032" s="20" t="s">
        <v>4926</v>
      </c>
      <c r="E7032" s="826"/>
      <c r="F7032" s="800">
        <v>0</v>
      </c>
      <c r="G7032" s="819"/>
      <c r="H7032" s="774">
        <v>1</v>
      </c>
      <c r="I7032" s="819">
        <f t="shared" si="224"/>
        <v>0</v>
      </c>
      <c r="J7032" s="819">
        <f t="shared" si="225"/>
        <v>1</v>
      </c>
      <c r="K7032" s="941"/>
    </row>
    <row r="7033" spans="1:11" ht="38.25">
      <c r="A7033" s="15" t="s">
        <v>5707</v>
      </c>
      <c r="B7033" s="15" t="s">
        <v>2624</v>
      </c>
      <c r="C7033" s="768" t="s">
        <v>2552</v>
      </c>
      <c r="D7033" s="20" t="s">
        <v>16873</v>
      </c>
      <c r="E7033" s="826"/>
      <c r="F7033" s="800">
        <v>0</v>
      </c>
      <c r="G7033" s="819"/>
      <c r="H7033" s="774">
        <v>1</v>
      </c>
      <c r="I7033" s="819">
        <f t="shared" si="224"/>
        <v>0</v>
      </c>
      <c r="J7033" s="819">
        <f t="shared" si="225"/>
        <v>1</v>
      </c>
      <c r="K7033" s="941"/>
    </row>
    <row r="7034" spans="1:11" ht="38.25">
      <c r="A7034" s="15" t="s">
        <v>5707</v>
      </c>
      <c r="B7034" s="15" t="s">
        <v>2624</v>
      </c>
      <c r="C7034" s="768" t="s">
        <v>2553</v>
      </c>
      <c r="D7034" s="20" t="s">
        <v>16874</v>
      </c>
      <c r="E7034" s="826"/>
      <c r="F7034" s="800">
        <v>0</v>
      </c>
      <c r="G7034" s="819"/>
      <c r="H7034" s="774">
        <v>1</v>
      </c>
      <c r="I7034" s="819">
        <f t="shared" si="224"/>
        <v>0</v>
      </c>
      <c r="J7034" s="819">
        <f t="shared" si="225"/>
        <v>1</v>
      </c>
      <c r="K7034" s="941"/>
    </row>
    <row r="7035" spans="1:11" ht="38.25">
      <c r="A7035" s="15" t="s">
        <v>5707</v>
      </c>
      <c r="B7035" s="15" t="s">
        <v>2624</v>
      </c>
      <c r="C7035" s="768" t="s">
        <v>2554</v>
      </c>
      <c r="D7035" s="20" t="s">
        <v>4772</v>
      </c>
      <c r="E7035" s="826"/>
      <c r="F7035" s="800">
        <v>0</v>
      </c>
      <c r="G7035" s="819">
        <v>8867</v>
      </c>
      <c r="H7035" s="774">
        <v>7742</v>
      </c>
      <c r="I7035" s="819">
        <f t="shared" si="224"/>
        <v>8867</v>
      </c>
      <c r="J7035" s="819">
        <f t="shared" si="225"/>
        <v>7742</v>
      </c>
      <c r="K7035" s="941"/>
    </row>
    <row r="7036" spans="1:11" ht="38.25">
      <c r="A7036" s="15" t="s">
        <v>5707</v>
      </c>
      <c r="B7036" s="15" t="s">
        <v>2624</v>
      </c>
      <c r="C7036" s="768" t="s">
        <v>2558</v>
      </c>
      <c r="D7036" s="20" t="s">
        <v>3690</v>
      </c>
      <c r="E7036" s="826"/>
      <c r="F7036" s="800">
        <v>0</v>
      </c>
      <c r="G7036" s="819">
        <v>689</v>
      </c>
      <c r="H7036" s="774">
        <v>672</v>
      </c>
      <c r="I7036" s="819">
        <f t="shared" si="224"/>
        <v>689</v>
      </c>
      <c r="J7036" s="819">
        <f t="shared" si="225"/>
        <v>672</v>
      </c>
      <c r="K7036" s="941"/>
    </row>
    <row r="7037" spans="1:11" ht="25.5">
      <c r="A7037" s="15" t="s">
        <v>5707</v>
      </c>
      <c r="B7037" s="15" t="s">
        <v>2624</v>
      </c>
      <c r="C7037" s="768" t="s">
        <v>2559</v>
      </c>
      <c r="D7037" s="20" t="s">
        <v>4773</v>
      </c>
      <c r="E7037" s="826"/>
      <c r="F7037" s="800">
        <v>0</v>
      </c>
      <c r="G7037" s="819">
        <v>6364</v>
      </c>
      <c r="H7037" s="774">
        <v>5980</v>
      </c>
      <c r="I7037" s="819">
        <f t="shared" si="224"/>
        <v>6364</v>
      </c>
      <c r="J7037" s="819">
        <f t="shared" si="225"/>
        <v>5980</v>
      </c>
      <c r="K7037" s="941"/>
    </row>
    <row r="7038" spans="1:11" ht="51">
      <c r="A7038" s="15" t="s">
        <v>5707</v>
      </c>
      <c r="B7038" s="15" t="s">
        <v>2624</v>
      </c>
      <c r="C7038" s="768" t="s">
        <v>2560</v>
      </c>
      <c r="D7038" s="20" t="s">
        <v>6623</v>
      </c>
      <c r="E7038" s="826"/>
      <c r="F7038" s="800">
        <v>2</v>
      </c>
      <c r="G7038" s="819">
        <v>18521</v>
      </c>
      <c r="H7038" s="774">
        <v>14185</v>
      </c>
      <c r="I7038" s="819">
        <f t="shared" si="224"/>
        <v>18521</v>
      </c>
      <c r="J7038" s="819">
        <f t="shared" si="225"/>
        <v>14187</v>
      </c>
      <c r="K7038" s="941"/>
    </row>
    <row r="7039" spans="1:11" ht="38.25">
      <c r="A7039" s="15" t="s">
        <v>5707</v>
      </c>
      <c r="B7039" s="15" t="s">
        <v>2624</v>
      </c>
      <c r="C7039" s="768" t="s">
        <v>2561</v>
      </c>
      <c r="D7039" s="20" t="s">
        <v>16875</v>
      </c>
      <c r="E7039" s="826"/>
      <c r="F7039" s="800">
        <v>0</v>
      </c>
      <c r="G7039" s="819"/>
      <c r="H7039" s="774">
        <v>1</v>
      </c>
      <c r="I7039" s="819">
        <f t="shared" si="224"/>
        <v>0</v>
      </c>
      <c r="J7039" s="819">
        <f t="shared" si="225"/>
        <v>1</v>
      </c>
      <c r="K7039" s="941"/>
    </row>
    <row r="7040" spans="1:11" ht="38.25">
      <c r="A7040" s="15" t="s">
        <v>5707</v>
      </c>
      <c r="B7040" s="15" t="s">
        <v>2624</v>
      </c>
      <c r="C7040" s="768" t="s">
        <v>2562</v>
      </c>
      <c r="D7040" s="20" t="s">
        <v>16876</v>
      </c>
      <c r="E7040" s="826"/>
      <c r="F7040" s="800">
        <v>0</v>
      </c>
      <c r="G7040" s="819">
        <v>3784</v>
      </c>
      <c r="H7040" s="774">
        <v>3710</v>
      </c>
      <c r="I7040" s="819">
        <f t="shared" si="224"/>
        <v>3784</v>
      </c>
      <c r="J7040" s="819">
        <f t="shared" si="225"/>
        <v>3710</v>
      </c>
      <c r="K7040" s="941"/>
    </row>
    <row r="7041" spans="1:11" ht="25.5">
      <c r="A7041" s="15" t="s">
        <v>5707</v>
      </c>
      <c r="B7041" s="15" t="s">
        <v>2624</v>
      </c>
      <c r="C7041" s="768" t="s">
        <v>2568</v>
      </c>
      <c r="D7041" s="20" t="s">
        <v>4913</v>
      </c>
      <c r="E7041" s="826"/>
      <c r="F7041" s="800">
        <v>0</v>
      </c>
      <c r="G7041" s="819"/>
      <c r="H7041" s="774">
        <v>1</v>
      </c>
      <c r="I7041" s="819">
        <f t="shared" si="224"/>
        <v>0</v>
      </c>
      <c r="J7041" s="819">
        <f t="shared" si="225"/>
        <v>1</v>
      </c>
      <c r="K7041" s="941"/>
    </row>
    <row r="7042" spans="1:11" ht="38.25">
      <c r="A7042" s="15" t="s">
        <v>5707</v>
      </c>
      <c r="B7042" s="15" t="s">
        <v>2624</v>
      </c>
      <c r="C7042" s="768" t="s">
        <v>2588</v>
      </c>
      <c r="D7042" s="20" t="s">
        <v>16881</v>
      </c>
      <c r="E7042" s="826"/>
      <c r="F7042" s="800">
        <v>0</v>
      </c>
      <c r="G7042" s="819"/>
      <c r="H7042" s="774">
        <v>2</v>
      </c>
      <c r="I7042" s="819">
        <f t="shared" si="224"/>
        <v>0</v>
      </c>
      <c r="J7042" s="819">
        <f t="shared" si="225"/>
        <v>2</v>
      </c>
      <c r="K7042" s="941"/>
    </row>
    <row r="7043" spans="1:11">
      <c r="A7043" s="15" t="s">
        <v>5707</v>
      </c>
      <c r="B7043" s="15" t="s">
        <v>2756</v>
      </c>
      <c r="C7043" s="768" t="s">
        <v>2455</v>
      </c>
      <c r="D7043" s="20" t="s">
        <v>4927</v>
      </c>
      <c r="E7043" s="826">
        <v>308</v>
      </c>
      <c r="F7043" s="800">
        <v>360</v>
      </c>
      <c r="G7043" s="819">
        <v>8</v>
      </c>
      <c r="H7043" s="774">
        <v>5</v>
      </c>
      <c r="I7043" s="819">
        <f t="shared" si="224"/>
        <v>316</v>
      </c>
      <c r="J7043" s="819">
        <f t="shared" si="225"/>
        <v>365</v>
      </c>
      <c r="K7043" s="941"/>
    </row>
    <row r="7044" spans="1:11">
      <c r="A7044" s="15" t="s">
        <v>5707</v>
      </c>
      <c r="B7044" s="15" t="s">
        <v>2756</v>
      </c>
      <c r="C7044" s="768" t="s">
        <v>4863</v>
      </c>
      <c r="D7044" s="20" t="s">
        <v>4864</v>
      </c>
      <c r="E7044" s="826"/>
      <c r="F7044" s="800">
        <v>0</v>
      </c>
      <c r="G7044" s="819"/>
      <c r="H7044" s="774">
        <v>1</v>
      </c>
      <c r="I7044" s="819">
        <f t="shared" si="224"/>
        <v>0</v>
      </c>
      <c r="J7044" s="819">
        <f t="shared" si="225"/>
        <v>1</v>
      </c>
      <c r="K7044" s="941"/>
    </row>
    <row r="7045" spans="1:11">
      <c r="A7045" s="15" t="s">
        <v>5707</v>
      </c>
      <c r="B7045" s="15" t="s">
        <v>2756</v>
      </c>
      <c r="C7045" s="768" t="s">
        <v>3448</v>
      </c>
      <c r="D7045" s="20" t="s">
        <v>16808</v>
      </c>
      <c r="E7045" s="826"/>
      <c r="F7045" s="800">
        <v>0</v>
      </c>
      <c r="G7045" s="819"/>
      <c r="H7045" s="774">
        <v>1</v>
      </c>
      <c r="I7045" s="819">
        <f t="shared" si="224"/>
        <v>0</v>
      </c>
      <c r="J7045" s="819">
        <f t="shared" si="225"/>
        <v>1</v>
      </c>
      <c r="K7045" s="941"/>
    </row>
    <row r="7046" spans="1:11" ht="25.5">
      <c r="A7046" s="15" t="s">
        <v>5707</v>
      </c>
      <c r="B7046" s="15" t="s">
        <v>2756</v>
      </c>
      <c r="C7046" s="768" t="s">
        <v>18768</v>
      </c>
      <c r="D7046" s="20" t="s">
        <v>17454</v>
      </c>
      <c r="E7046" s="826"/>
      <c r="F7046" s="800">
        <v>0</v>
      </c>
      <c r="G7046" s="819"/>
      <c r="H7046" s="774">
        <v>1</v>
      </c>
      <c r="I7046" s="819">
        <f t="shared" si="224"/>
        <v>0</v>
      </c>
      <c r="J7046" s="819">
        <f t="shared" si="225"/>
        <v>1</v>
      </c>
      <c r="K7046" s="941"/>
    </row>
    <row r="7047" spans="1:11" ht="25.5">
      <c r="A7047" s="15" t="s">
        <v>5707</v>
      </c>
      <c r="B7047" s="15" t="s">
        <v>2756</v>
      </c>
      <c r="C7047" s="768" t="s">
        <v>18769</v>
      </c>
      <c r="D7047" s="20" t="s">
        <v>17455</v>
      </c>
      <c r="E7047" s="826"/>
      <c r="F7047" s="800">
        <v>0</v>
      </c>
      <c r="G7047" s="819">
        <v>1</v>
      </c>
      <c r="H7047" s="774">
        <v>1</v>
      </c>
      <c r="I7047" s="819">
        <f t="shared" si="224"/>
        <v>1</v>
      </c>
      <c r="J7047" s="819">
        <f t="shared" si="225"/>
        <v>1</v>
      </c>
      <c r="K7047" s="941"/>
    </row>
    <row r="7048" spans="1:11" ht="25.5">
      <c r="A7048" s="15" t="s">
        <v>5707</v>
      </c>
      <c r="B7048" s="15" t="s">
        <v>2756</v>
      </c>
      <c r="C7048" s="768" t="s">
        <v>5001</v>
      </c>
      <c r="D7048" s="20" t="s">
        <v>5002</v>
      </c>
      <c r="E7048" s="826"/>
      <c r="F7048" s="800">
        <v>0</v>
      </c>
      <c r="G7048" s="819"/>
      <c r="H7048" s="774">
        <v>1</v>
      </c>
      <c r="I7048" s="819">
        <f t="shared" si="224"/>
        <v>0</v>
      </c>
      <c r="J7048" s="819">
        <f t="shared" si="225"/>
        <v>1</v>
      </c>
      <c r="K7048" s="941"/>
    </row>
    <row r="7049" spans="1:11" ht="25.5">
      <c r="A7049" s="15" t="s">
        <v>5707</v>
      </c>
      <c r="B7049" s="15" t="s">
        <v>2756</v>
      </c>
      <c r="C7049" s="768" t="s">
        <v>5003</v>
      </c>
      <c r="D7049" s="20" t="s">
        <v>5004</v>
      </c>
      <c r="E7049" s="826"/>
      <c r="F7049" s="800">
        <v>0</v>
      </c>
      <c r="G7049" s="819"/>
      <c r="H7049" s="774">
        <v>1</v>
      </c>
      <c r="I7049" s="819">
        <f t="shared" si="224"/>
        <v>0</v>
      </c>
      <c r="J7049" s="819">
        <f t="shared" si="225"/>
        <v>1</v>
      </c>
      <c r="K7049" s="941"/>
    </row>
    <row r="7050" spans="1:11" ht="25.5">
      <c r="A7050" s="15" t="s">
        <v>5707</v>
      </c>
      <c r="B7050" s="15" t="s">
        <v>2756</v>
      </c>
      <c r="C7050" s="768" t="s">
        <v>5005</v>
      </c>
      <c r="D7050" s="20" t="s">
        <v>5006</v>
      </c>
      <c r="E7050" s="826">
        <v>2</v>
      </c>
      <c r="F7050" s="800">
        <v>1</v>
      </c>
      <c r="G7050" s="819">
        <v>7</v>
      </c>
      <c r="H7050" s="774">
        <v>12</v>
      </c>
      <c r="I7050" s="819">
        <f t="shared" si="224"/>
        <v>9</v>
      </c>
      <c r="J7050" s="819">
        <f t="shared" si="225"/>
        <v>13</v>
      </c>
      <c r="K7050" s="941"/>
    </row>
    <row r="7051" spans="1:11" ht="25.5">
      <c r="A7051" s="15" t="s">
        <v>5707</v>
      </c>
      <c r="B7051" s="15" t="s">
        <v>2756</v>
      </c>
      <c r="C7051" s="768" t="s">
        <v>5017</v>
      </c>
      <c r="D7051" s="20" t="s">
        <v>5018</v>
      </c>
      <c r="E7051" s="826"/>
      <c r="F7051" s="800">
        <v>0</v>
      </c>
      <c r="G7051" s="819"/>
      <c r="H7051" s="774">
        <v>1</v>
      </c>
      <c r="I7051" s="819">
        <f t="shared" ref="I7051:I7108" si="226">E7051+G7051</f>
        <v>0</v>
      </c>
      <c r="J7051" s="819">
        <f t="shared" ref="J7051:J7108" si="227">F7051+H7051</f>
        <v>1</v>
      </c>
      <c r="K7051" s="941"/>
    </row>
    <row r="7052" spans="1:11" ht="25.5">
      <c r="A7052" s="15" t="s">
        <v>5707</v>
      </c>
      <c r="B7052" s="15" t="s">
        <v>2756</v>
      </c>
      <c r="C7052" s="768" t="s">
        <v>5019</v>
      </c>
      <c r="D7052" s="20" t="s">
        <v>5020</v>
      </c>
      <c r="E7052" s="826"/>
      <c r="F7052" s="800">
        <v>0</v>
      </c>
      <c r="G7052" s="819"/>
      <c r="H7052" s="774">
        <v>1</v>
      </c>
      <c r="I7052" s="819">
        <f t="shared" si="226"/>
        <v>0</v>
      </c>
      <c r="J7052" s="819">
        <f t="shared" si="227"/>
        <v>1</v>
      </c>
      <c r="K7052" s="941"/>
    </row>
    <row r="7053" spans="1:11" ht="25.5">
      <c r="A7053" s="15" t="s">
        <v>5707</v>
      </c>
      <c r="B7053" s="15" t="s">
        <v>2756</v>
      </c>
      <c r="C7053" s="768" t="s">
        <v>5021</v>
      </c>
      <c r="D7053" s="20" t="s">
        <v>5022</v>
      </c>
      <c r="E7053" s="826"/>
      <c r="F7053" s="800">
        <v>0</v>
      </c>
      <c r="G7053" s="819"/>
      <c r="H7053" s="774">
        <v>1</v>
      </c>
      <c r="I7053" s="819">
        <f t="shared" si="226"/>
        <v>0</v>
      </c>
      <c r="J7053" s="819">
        <f t="shared" si="227"/>
        <v>1</v>
      </c>
      <c r="K7053" s="941"/>
    </row>
    <row r="7054" spans="1:11" ht="25.5">
      <c r="A7054" s="15" t="s">
        <v>5707</v>
      </c>
      <c r="B7054" s="15" t="s">
        <v>2756</v>
      </c>
      <c r="C7054" s="768" t="s">
        <v>5023</v>
      </c>
      <c r="D7054" s="20" t="s">
        <v>5024</v>
      </c>
      <c r="E7054" s="826"/>
      <c r="F7054" s="800">
        <v>0</v>
      </c>
      <c r="G7054" s="819"/>
      <c r="H7054" s="774">
        <v>1</v>
      </c>
      <c r="I7054" s="819">
        <f t="shared" si="226"/>
        <v>0</v>
      </c>
      <c r="J7054" s="819">
        <f t="shared" si="227"/>
        <v>1</v>
      </c>
      <c r="K7054" s="941"/>
    </row>
    <row r="7055" spans="1:11" ht="25.5">
      <c r="A7055" s="15" t="s">
        <v>5707</v>
      </c>
      <c r="B7055" s="15" t="s">
        <v>2756</v>
      </c>
      <c r="C7055" s="768" t="s">
        <v>5025</v>
      </c>
      <c r="D7055" s="20" t="s">
        <v>5026</v>
      </c>
      <c r="E7055" s="826"/>
      <c r="F7055" s="800">
        <v>0</v>
      </c>
      <c r="G7055" s="819"/>
      <c r="H7055" s="774">
        <v>1</v>
      </c>
      <c r="I7055" s="819">
        <f t="shared" si="226"/>
        <v>0</v>
      </c>
      <c r="J7055" s="819">
        <f t="shared" si="227"/>
        <v>1</v>
      </c>
      <c r="K7055" s="941"/>
    </row>
    <row r="7056" spans="1:11" ht="25.5">
      <c r="A7056" s="15" t="s">
        <v>5707</v>
      </c>
      <c r="B7056" s="15" t="s">
        <v>2756</v>
      </c>
      <c r="C7056" s="768" t="s">
        <v>5027</v>
      </c>
      <c r="D7056" s="20" t="s">
        <v>5028</v>
      </c>
      <c r="E7056" s="826"/>
      <c r="F7056" s="800">
        <v>0</v>
      </c>
      <c r="G7056" s="819"/>
      <c r="H7056" s="774">
        <v>1</v>
      </c>
      <c r="I7056" s="819">
        <f t="shared" si="226"/>
        <v>0</v>
      </c>
      <c r="J7056" s="819">
        <f t="shared" si="227"/>
        <v>1</v>
      </c>
      <c r="K7056" s="941"/>
    </row>
    <row r="7057" spans="1:11" ht="25.5">
      <c r="A7057" s="15" t="s">
        <v>5707</v>
      </c>
      <c r="B7057" s="15" t="s">
        <v>2756</v>
      </c>
      <c r="C7057" s="768" t="s">
        <v>5029</v>
      </c>
      <c r="D7057" s="20" t="s">
        <v>5030</v>
      </c>
      <c r="E7057" s="826"/>
      <c r="F7057" s="800">
        <v>0</v>
      </c>
      <c r="G7057" s="819"/>
      <c r="H7057" s="774">
        <v>1</v>
      </c>
      <c r="I7057" s="819">
        <f t="shared" si="226"/>
        <v>0</v>
      </c>
      <c r="J7057" s="819">
        <f t="shared" si="227"/>
        <v>1</v>
      </c>
      <c r="K7057" s="941"/>
    </row>
    <row r="7058" spans="1:11" ht="25.5">
      <c r="A7058" s="15" t="s">
        <v>5707</v>
      </c>
      <c r="B7058" s="15" t="s">
        <v>2756</v>
      </c>
      <c r="C7058" s="768" t="s">
        <v>5031</v>
      </c>
      <c r="D7058" s="20" t="s">
        <v>5032</v>
      </c>
      <c r="E7058" s="826"/>
      <c r="F7058" s="800">
        <v>0</v>
      </c>
      <c r="G7058" s="819"/>
      <c r="H7058" s="774">
        <v>1</v>
      </c>
      <c r="I7058" s="819">
        <f t="shared" si="226"/>
        <v>0</v>
      </c>
      <c r="J7058" s="819">
        <f t="shared" si="227"/>
        <v>1</v>
      </c>
      <c r="K7058" s="941"/>
    </row>
    <row r="7059" spans="1:11" ht="25.5">
      <c r="A7059" s="15" t="s">
        <v>5707</v>
      </c>
      <c r="B7059" s="15" t="s">
        <v>2756</v>
      </c>
      <c r="C7059" s="768" t="s">
        <v>5033</v>
      </c>
      <c r="D7059" s="20" t="s">
        <v>5034</v>
      </c>
      <c r="E7059" s="826"/>
      <c r="F7059" s="800">
        <v>0</v>
      </c>
      <c r="G7059" s="819"/>
      <c r="H7059" s="774">
        <v>1</v>
      </c>
      <c r="I7059" s="819">
        <f t="shared" si="226"/>
        <v>0</v>
      </c>
      <c r="J7059" s="819">
        <f t="shared" si="227"/>
        <v>1</v>
      </c>
      <c r="K7059" s="941"/>
    </row>
    <row r="7060" spans="1:11" ht="38.25">
      <c r="A7060" s="15" t="s">
        <v>5707</v>
      </c>
      <c r="B7060" s="15" t="s">
        <v>2756</v>
      </c>
      <c r="C7060" s="768" t="s">
        <v>5035</v>
      </c>
      <c r="D7060" s="20" t="s">
        <v>5036</v>
      </c>
      <c r="E7060" s="826"/>
      <c r="F7060" s="800">
        <v>0</v>
      </c>
      <c r="G7060" s="819"/>
      <c r="H7060" s="774">
        <v>1</v>
      </c>
      <c r="I7060" s="819">
        <f t="shared" si="226"/>
        <v>0</v>
      </c>
      <c r="J7060" s="819">
        <f t="shared" si="227"/>
        <v>1</v>
      </c>
      <c r="K7060" s="941"/>
    </row>
    <row r="7061" spans="1:11" ht="38.25">
      <c r="A7061" s="15" t="s">
        <v>5707</v>
      </c>
      <c r="B7061" s="15" t="s">
        <v>2756</v>
      </c>
      <c r="C7061" s="768" t="s">
        <v>5037</v>
      </c>
      <c r="D7061" s="20" t="s">
        <v>5038</v>
      </c>
      <c r="E7061" s="826"/>
      <c r="F7061" s="800">
        <v>0</v>
      </c>
      <c r="G7061" s="819"/>
      <c r="H7061" s="774">
        <v>1</v>
      </c>
      <c r="I7061" s="819">
        <f t="shared" si="226"/>
        <v>0</v>
      </c>
      <c r="J7061" s="819">
        <f t="shared" si="227"/>
        <v>1</v>
      </c>
      <c r="K7061" s="941"/>
    </row>
    <row r="7062" spans="1:11" ht="38.25">
      <c r="A7062" s="15" t="s">
        <v>5707</v>
      </c>
      <c r="B7062" s="15" t="s">
        <v>2756</v>
      </c>
      <c r="C7062" s="768" t="s">
        <v>5039</v>
      </c>
      <c r="D7062" s="20" t="s">
        <v>5040</v>
      </c>
      <c r="E7062" s="826"/>
      <c r="F7062" s="800">
        <v>0</v>
      </c>
      <c r="G7062" s="819"/>
      <c r="H7062" s="774">
        <v>25</v>
      </c>
      <c r="I7062" s="819">
        <f t="shared" si="226"/>
        <v>0</v>
      </c>
      <c r="J7062" s="819">
        <f t="shared" si="227"/>
        <v>25</v>
      </c>
      <c r="K7062" s="941"/>
    </row>
    <row r="7063" spans="1:11" ht="38.25">
      <c r="A7063" s="15" t="s">
        <v>5707</v>
      </c>
      <c r="B7063" s="15" t="s">
        <v>2756</v>
      </c>
      <c r="C7063" s="768" t="s">
        <v>5041</v>
      </c>
      <c r="D7063" s="20" t="s">
        <v>5042</v>
      </c>
      <c r="E7063" s="826"/>
      <c r="F7063" s="800">
        <v>0</v>
      </c>
      <c r="G7063" s="819"/>
      <c r="H7063" s="774">
        <v>25</v>
      </c>
      <c r="I7063" s="819">
        <f t="shared" si="226"/>
        <v>0</v>
      </c>
      <c r="J7063" s="819">
        <f t="shared" si="227"/>
        <v>25</v>
      </c>
      <c r="K7063" s="941"/>
    </row>
    <row r="7064" spans="1:11" ht="38.25">
      <c r="A7064" s="15" t="s">
        <v>5707</v>
      </c>
      <c r="B7064" s="15" t="s">
        <v>2756</v>
      </c>
      <c r="C7064" s="768" t="s">
        <v>5045</v>
      </c>
      <c r="D7064" s="20" t="s">
        <v>5046</v>
      </c>
      <c r="E7064" s="826"/>
      <c r="F7064" s="800">
        <v>0</v>
      </c>
      <c r="G7064" s="819"/>
      <c r="H7064" s="774">
        <v>25</v>
      </c>
      <c r="I7064" s="819">
        <f t="shared" si="226"/>
        <v>0</v>
      </c>
      <c r="J7064" s="819">
        <f t="shared" si="227"/>
        <v>25</v>
      </c>
      <c r="K7064" s="941"/>
    </row>
    <row r="7065" spans="1:11" ht="25.5">
      <c r="A7065" s="15" t="s">
        <v>5707</v>
      </c>
      <c r="B7065" s="15" t="s">
        <v>2756</v>
      </c>
      <c r="C7065" s="768" t="s">
        <v>5047</v>
      </c>
      <c r="D7065" s="20" t="s">
        <v>5048</v>
      </c>
      <c r="E7065" s="826"/>
      <c r="F7065" s="800">
        <v>0</v>
      </c>
      <c r="G7065" s="819"/>
      <c r="H7065" s="774">
        <v>25</v>
      </c>
      <c r="I7065" s="819">
        <f t="shared" si="226"/>
        <v>0</v>
      </c>
      <c r="J7065" s="819">
        <f t="shared" si="227"/>
        <v>25</v>
      </c>
      <c r="K7065" s="941"/>
    </row>
    <row r="7066" spans="1:11" ht="25.5">
      <c r="A7066" s="15" t="s">
        <v>5707</v>
      </c>
      <c r="B7066" s="15" t="s">
        <v>2756</v>
      </c>
      <c r="C7066" s="768" t="s">
        <v>5049</v>
      </c>
      <c r="D7066" s="20" t="s">
        <v>5050</v>
      </c>
      <c r="E7066" s="826"/>
      <c r="F7066" s="800">
        <v>0</v>
      </c>
      <c r="G7066" s="819"/>
      <c r="H7066" s="774">
        <v>25</v>
      </c>
      <c r="I7066" s="819">
        <f t="shared" si="226"/>
        <v>0</v>
      </c>
      <c r="J7066" s="819">
        <f t="shared" si="227"/>
        <v>25</v>
      </c>
      <c r="K7066" s="941"/>
    </row>
    <row r="7067" spans="1:11" ht="38.25">
      <c r="A7067" s="15" t="s">
        <v>5707</v>
      </c>
      <c r="B7067" s="15" t="s">
        <v>2756</v>
      </c>
      <c r="C7067" s="768" t="s">
        <v>5053</v>
      </c>
      <c r="D7067" s="20" t="s">
        <v>5054</v>
      </c>
      <c r="E7067" s="826"/>
      <c r="F7067" s="800">
        <v>0</v>
      </c>
      <c r="G7067" s="819"/>
      <c r="H7067" s="774">
        <v>25</v>
      </c>
      <c r="I7067" s="819">
        <f t="shared" si="226"/>
        <v>0</v>
      </c>
      <c r="J7067" s="819">
        <f t="shared" si="227"/>
        <v>25</v>
      </c>
      <c r="K7067" s="941"/>
    </row>
    <row r="7068" spans="1:11" ht="38.25">
      <c r="A7068" s="15" t="s">
        <v>5707</v>
      </c>
      <c r="B7068" s="15" t="s">
        <v>2756</v>
      </c>
      <c r="C7068" s="768" t="s">
        <v>5055</v>
      </c>
      <c r="D7068" s="20" t="s">
        <v>5056</v>
      </c>
      <c r="E7068" s="826">
        <v>1</v>
      </c>
      <c r="F7068" s="800">
        <v>0</v>
      </c>
      <c r="G7068" s="819">
        <v>7</v>
      </c>
      <c r="H7068" s="774">
        <v>25</v>
      </c>
      <c r="I7068" s="819">
        <f t="shared" si="226"/>
        <v>8</v>
      </c>
      <c r="J7068" s="819">
        <f t="shared" si="227"/>
        <v>25</v>
      </c>
      <c r="K7068" s="941"/>
    </row>
    <row r="7069" spans="1:11" ht="38.25">
      <c r="A7069" s="15" t="s">
        <v>5707</v>
      </c>
      <c r="B7069" s="15" t="s">
        <v>2756</v>
      </c>
      <c r="C7069" s="768" t="s">
        <v>5057</v>
      </c>
      <c r="D7069" s="20" t="s">
        <v>5058</v>
      </c>
      <c r="E7069" s="826"/>
      <c r="F7069" s="800">
        <v>0</v>
      </c>
      <c r="G7069" s="819"/>
      <c r="H7069" s="774">
        <v>25</v>
      </c>
      <c r="I7069" s="819">
        <f t="shared" si="226"/>
        <v>0</v>
      </c>
      <c r="J7069" s="819">
        <f t="shared" si="227"/>
        <v>25</v>
      </c>
      <c r="K7069" s="941"/>
    </row>
    <row r="7070" spans="1:11" ht="25.5">
      <c r="A7070" s="15" t="s">
        <v>5707</v>
      </c>
      <c r="B7070" s="15" t="s">
        <v>2756</v>
      </c>
      <c r="C7070" s="768" t="s">
        <v>5059</v>
      </c>
      <c r="D7070" s="20" t="s">
        <v>5060</v>
      </c>
      <c r="E7070" s="826"/>
      <c r="F7070" s="800">
        <v>0</v>
      </c>
      <c r="G7070" s="819">
        <v>5</v>
      </c>
      <c r="H7070" s="774">
        <v>25</v>
      </c>
      <c r="I7070" s="819">
        <f t="shared" si="226"/>
        <v>5</v>
      </c>
      <c r="J7070" s="819">
        <f t="shared" si="227"/>
        <v>25</v>
      </c>
      <c r="K7070" s="941"/>
    </row>
    <row r="7071" spans="1:11" ht="25.5">
      <c r="A7071" s="15" t="s">
        <v>5707</v>
      </c>
      <c r="B7071" s="15" t="s">
        <v>2756</v>
      </c>
      <c r="C7071" s="768" t="s">
        <v>5061</v>
      </c>
      <c r="D7071" s="20" t="s">
        <v>5062</v>
      </c>
      <c r="E7071" s="826"/>
      <c r="F7071" s="800">
        <v>0</v>
      </c>
      <c r="G7071" s="819"/>
      <c r="H7071" s="774">
        <v>25</v>
      </c>
      <c r="I7071" s="819">
        <f t="shared" si="226"/>
        <v>0</v>
      </c>
      <c r="J7071" s="819">
        <f t="shared" si="227"/>
        <v>25</v>
      </c>
      <c r="K7071" s="941"/>
    </row>
    <row r="7072" spans="1:11" ht="25.5">
      <c r="A7072" s="15" t="s">
        <v>5707</v>
      </c>
      <c r="B7072" s="15" t="s">
        <v>2756</v>
      </c>
      <c r="C7072" s="768" t="s">
        <v>5063</v>
      </c>
      <c r="D7072" s="20" t="s">
        <v>5064</v>
      </c>
      <c r="E7072" s="826"/>
      <c r="F7072" s="800">
        <v>0</v>
      </c>
      <c r="G7072" s="819"/>
      <c r="H7072" s="774">
        <v>25</v>
      </c>
      <c r="I7072" s="819">
        <f t="shared" si="226"/>
        <v>0</v>
      </c>
      <c r="J7072" s="819">
        <f t="shared" si="227"/>
        <v>25</v>
      </c>
      <c r="K7072" s="941"/>
    </row>
    <row r="7073" spans="1:11" ht="25.5">
      <c r="A7073" s="15" t="s">
        <v>5707</v>
      </c>
      <c r="B7073" s="15" t="s">
        <v>2756</v>
      </c>
      <c r="C7073" s="768" t="s">
        <v>18770</v>
      </c>
      <c r="D7073" s="20" t="s">
        <v>17456</v>
      </c>
      <c r="E7073" s="826"/>
      <c r="F7073" s="800">
        <v>0</v>
      </c>
      <c r="G7073" s="819"/>
      <c r="H7073" s="774">
        <v>25</v>
      </c>
      <c r="I7073" s="819">
        <f t="shared" si="226"/>
        <v>0</v>
      </c>
      <c r="J7073" s="819">
        <f t="shared" si="227"/>
        <v>25</v>
      </c>
      <c r="K7073" s="941"/>
    </row>
    <row r="7074" spans="1:11" ht="25.5">
      <c r="A7074" s="15" t="s">
        <v>5707</v>
      </c>
      <c r="B7074" s="15" t="s">
        <v>2756</v>
      </c>
      <c r="C7074" s="768" t="s">
        <v>18771</v>
      </c>
      <c r="D7074" s="20" t="s">
        <v>17457</v>
      </c>
      <c r="E7074" s="826"/>
      <c r="F7074" s="800">
        <v>0</v>
      </c>
      <c r="G7074" s="819">
        <v>2</v>
      </c>
      <c r="H7074" s="774">
        <v>1</v>
      </c>
      <c r="I7074" s="819">
        <f t="shared" si="226"/>
        <v>2</v>
      </c>
      <c r="J7074" s="819">
        <f t="shared" si="227"/>
        <v>1</v>
      </c>
      <c r="K7074" s="941"/>
    </row>
    <row r="7075" spans="1:11" ht="25.5">
      <c r="A7075" s="15" t="s">
        <v>5707</v>
      </c>
      <c r="B7075" s="15" t="s">
        <v>2756</v>
      </c>
      <c r="C7075" s="768" t="s">
        <v>18772</v>
      </c>
      <c r="D7075" s="20" t="s">
        <v>17458</v>
      </c>
      <c r="E7075" s="826"/>
      <c r="F7075" s="800">
        <v>0</v>
      </c>
      <c r="G7075" s="819"/>
      <c r="H7075" s="774">
        <v>1</v>
      </c>
      <c r="I7075" s="819">
        <f t="shared" si="226"/>
        <v>0</v>
      </c>
      <c r="J7075" s="819">
        <f t="shared" si="227"/>
        <v>1</v>
      </c>
      <c r="K7075" s="941"/>
    </row>
    <row r="7076" spans="1:11" ht="25.5">
      <c r="A7076" s="15" t="s">
        <v>5707</v>
      </c>
      <c r="B7076" s="15" t="s">
        <v>2756</v>
      </c>
      <c r="C7076" s="768" t="s">
        <v>18773</v>
      </c>
      <c r="D7076" s="20" t="s">
        <v>17459</v>
      </c>
      <c r="E7076" s="826"/>
      <c r="F7076" s="800">
        <v>0</v>
      </c>
      <c r="G7076" s="819">
        <v>4</v>
      </c>
      <c r="H7076" s="774">
        <v>1</v>
      </c>
      <c r="I7076" s="819">
        <f t="shared" si="226"/>
        <v>4</v>
      </c>
      <c r="J7076" s="819">
        <f t="shared" si="227"/>
        <v>1</v>
      </c>
      <c r="K7076" s="941"/>
    </row>
    <row r="7077" spans="1:11" ht="25.5">
      <c r="A7077" s="15" t="s">
        <v>5707</v>
      </c>
      <c r="B7077" s="15" t="s">
        <v>2756</v>
      </c>
      <c r="C7077" s="768" t="s">
        <v>5713</v>
      </c>
      <c r="D7077" s="20" t="s">
        <v>17460</v>
      </c>
      <c r="E7077" s="826"/>
      <c r="F7077" s="800">
        <v>0</v>
      </c>
      <c r="G7077" s="819"/>
      <c r="H7077" s="774">
        <v>1</v>
      </c>
      <c r="I7077" s="819">
        <f t="shared" si="226"/>
        <v>0</v>
      </c>
      <c r="J7077" s="819">
        <f t="shared" si="227"/>
        <v>1</v>
      </c>
      <c r="K7077" s="941"/>
    </row>
    <row r="7078" spans="1:11">
      <c r="A7078" s="15" t="s">
        <v>5707</v>
      </c>
      <c r="B7078" s="15" t="s">
        <v>2756</v>
      </c>
      <c r="C7078" s="768" t="s">
        <v>2631</v>
      </c>
      <c r="D7078" s="17" t="s">
        <v>2761</v>
      </c>
      <c r="E7078" s="826">
        <v>5</v>
      </c>
      <c r="F7078" s="800">
        <v>8</v>
      </c>
      <c r="G7078" s="819">
        <v>6</v>
      </c>
      <c r="H7078" s="774">
        <v>10</v>
      </c>
      <c r="I7078" s="819">
        <f t="shared" si="226"/>
        <v>11</v>
      </c>
      <c r="J7078" s="819">
        <f t="shared" si="227"/>
        <v>18</v>
      </c>
      <c r="K7078" s="941"/>
    </row>
    <row r="7079" spans="1:11" ht="38.25">
      <c r="A7079" s="15" t="s">
        <v>5707</v>
      </c>
      <c r="B7079" s="15" t="s">
        <v>2756</v>
      </c>
      <c r="C7079" s="768" t="s">
        <v>3453</v>
      </c>
      <c r="D7079" s="20" t="s">
        <v>16525</v>
      </c>
      <c r="E7079" s="826">
        <v>30</v>
      </c>
      <c r="F7079" s="800">
        <v>35</v>
      </c>
      <c r="G7079" s="819">
        <v>178</v>
      </c>
      <c r="H7079" s="774">
        <v>18</v>
      </c>
      <c r="I7079" s="819">
        <f t="shared" si="226"/>
        <v>208</v>
      </c>
      <c r="J7079" s="819">
        <f t="shared" si="227"/>
        <v>53</v>
      </c>
      <c r="K7079" s="941"/>
    </row>
    <row r="7080" spans="1:11">
      <c r="A7080" s="15" t="s">
        <v>5707</v>
      </c>
      <c r="B7080" s="15" t="s">
        <v>2756</v>
      </c>
      <c r="C7080" s="768" t="s">
        <v>2632</v>
      </c>
      <c r="D7080" s="20" t="s">
        <v>16916</v>
      </c>
      <c r="E7080" s="826">
        <v>785</v>
      </c>
      <c r="F7080" s="800">
        <v>945</v>
      </c>
      <c r="G7080" s="819">
        <v>1933</v>
      </c>
      <c r="H7080" s="774">
        <v>1782</v>
      </c>
      <c r="I7080" s="819">
        <f t="shared" si="226"/>
        <v>2718</v>
      </c>
      <c r="J7080" s="819">
        <f t="shared" si="227"/>
        <v>2727</v>
      </c>
      <c r="K7080" s="941"/>
    </row>
    <row r="7081" spans="1:11">
      <c r="A7081" s="15" t="s">
        <v>5707</v>
      </c>
      <c r="B7081" s="15" t="s">
        <v>2756</v>
      </c>
      <c r="C7081" s="768" t="s">
        <v>5714</v>
      </c>
      <c r="D7081" s="20" t="s">
        <v>17461</v>
      </c>
      <c r="E7081" s="826"/>
      <c r="F7081" s="800">
        <v>0</v>
      </c>
      <c r="G7081" s="819">
        <v>1</v>
      </c>
      <c r="H7081" s="774">
        <v>1</v>
      </c>
      <c r="I7081" s="819">
        <f t="shared" si="226"/>
        <v>1</v>
      </c>
      <c r="J7081" s="819">
        <f t="shared" si="227"/>
        <v>1</v>
      </c>
      <c r="K7081" s="941"/>
    </row>
    <row r="7082" spans="1:11">
      <c r="A7082" s="15" t="s">
        <v>5707</v>
      </c>
      <c r="B7082" s="15" t="s">
        <v>2756</v>
      </c>
      <c r="C7082" s="768" t="s">
        <v>5715</v>
      </c>
      <c r="D7082" s="20" t="s">
        <v>6610</v>
      </c>
      <c r="E7082" s="826">
        <v>1</v>
      </c>
      <c r="F7082" s="800">
        <v>0</v>
      </c>
      <c r="G7082" s="819"/>
      <c r="H7082" s="774">
        <v>1</v>
      </c>
      <c r="I7082" s="819">
        <f t="shared" si="226"/>
        <v>1</v>
      </c>
      <c r="J7082" s="819">
        <f t="shared" si="227"/>
        <v>1</v>
      </c>
      <c r="K7082" s="941"/>
    </row>
    <row r="7083" spans="1:11">
      <c r="A7083" s="15" t="s">
        <v>5707</v>
      </c>
      <c r="B7083" s="15" t="s">
        <v>2756</v>
      </c>
      <c r="C7083" s="768" t="s">
        <v>18774</v>
      </c>
      <c r="D7083" s="20" t="s">
        <v>17462</v>
      </c>
      <c r="E7083" s="826"/>
      <c r="F7083" s="800">
        <v>0</v>
      </c>
      <c r="G7083" s="819"/>
      <c r="H7083" s="774">
        <v>1</v>
      </c>
      <c r="I7083" s="819">
        <f t="shared" si="226"/>
        <v>0</v>
      </c>
      <c r="J7083" s="819">
        <f t="shared" si="227"/>
        <v>1</v>
      </c>
      <c r="K7083" s="941"/>
    </row>
    <row r="7084" spans="1:11" ht="25.5">
      <c r="A7084" s="15" t="s">
        <v>5707</v>
      </c>
      <c r="B7084" s="15" t="s">
        <v>2756</v>
      </c>
      <c r="C7084" s="768" t="s">
        <v>2638</v>
      </c>
      <c r="D7084" s="20" t="s">
        <v>16921</v>
      </c>
      <c r="E7084" s="826"/>
      <c r="F7084" s="800">
        <v>1</v>
      </c>
      <c r="G7084" s="819"/>
      <c r="H7084" s="774">
        <v>1</v>
      </c>
      <c r="I7084" s="819">
        <f t="shared" si="226"/>
        <v>0</v>
      </c>
      <c r="J7084" s="819">
        <f t="shared" si="227"/>
        <v>2</v>
      </c>
      <c r="K7084" s="941"/>
    </row>
    <row r="7085" spans="1:11" ht="25.5">
      <c r="A7085" s="15" t="s">
        <v>5707</v>
      </c>
      <c r="B7085" s="15" t="s">
        <v>2756</v>
      </c>
      <c r="C7085" s="768" t="s">
        <v>2641</v>
      </c>
      <c r="D7085" s="20" t="s">
        <v>16720</v>
      </c>
      <c r="E7085" s="826">
        <v>1</v>
      </c>
      <c r="F7085" s="800">
        <v>1</v>
      </c>
      <c r="G7085" s="819">
        <v>1</v>
      </c>
      <c r="H7085" s="774">
        <v>5</v>
      </c>
      <c r="I7085" s="819">
        <f t="shared" si="226"/>
        <v>2</v>
      </c>
      <c r="J7085" s="819">
        <f t="shared" si="227"/>
        <v>6</v>
      </c>
      <c r="K7085" s="941"/>
    </row>
    <row r="7086" spans="1:11" ht="25.5">
      <c r="A7086" s="15" t="s">
        <v>5707</v>
      </c>
      <c r="B7086" s="15" t="s">
        <v>2756</v>
      </c>
      <c r="C7086" s="768" t="s">
        <v>2642</v>
      </c>
      <c r="D7086" s="20" t="s">
        <v>16721</v>
      </c>
      <c r="E7086" s="826"/>
      <c r="F7086" s="800">
        <v>0</v>
      </c>
      <c r="G7086" s="819">
        <v>1</v>
      </c>
      <c r="H7086" s="774">
        <v>1</v>
      </c>
      <c r="I7086" s="819">
        <f t="shared" si="226"/>
        <v>1</v>
      </c>
      <c r="J7086" s="819">
        <f t="shared" si="227"/>
        <v>1</v>
      </c>
      <c r="K7086" s="941"/>
    </row>
    <row r="7087" spans="1:11" ht="25.5">
      <c r="A7087" s="15" t="s">
        <v>5707</v>
      </c>
      <c r="B7087" s="15" t="s">
        <v>2756</v>
      </c>
      <c r="C7087" s="768" t="s">
        <v>2643</v>
      </c>
      <c r="D7087" s="20" t="s">
        <v>16722</v>
      </c>
      <c r="E7087" s="826"/>
      <c r="F7087" s="800">
        <v>1</v>
      </c>
      <c r="G7087" s="819">
        <v>30</v>
      </c>
      <c r="H7087" s="774">
        <v>17</v>
      </c>
      <c r="I7087" s="819">
        <f t="shared" si="226"/>
        <v>30</v>
      </c>
      <c r="J7087" s="819">
        <f t="shared" si="227"/>
        <v>18</v>
      </c>
      <c r="K7087" s="941"/>
    </row>
    <row r="7088" spans="1:11">
      <c r="A7088" s="15" t="s">
        <v>5707</v>
      </c>
      <c r="B7088" s="15" t="s">
        <v>2756</v>
      </c>
      <c r="C7088" s="768" t="s">
        <v>5716</v>
      </c>
      <c r="D7088" s="20" t="s">
        <v>17463</v>
      </c>
      <c r="E7088" s="826"/>
      <c r="F7088" s="800">
        <v>0</v>
      </c>
      <c r="G7088" s="819"/>
      <c r="H7088" s="774">
        <v>1</v>
      </c>
      <c r="I7088" s="819">
        <f t="shared" si="226"/>
        <v>0</v>
      </c>
      <c r="J7088" s="819">
        <f t="shared" si="227"/>
        <v>1</v>
      </c>
      <c r="K7088" s="941"/>
    </row>
    <row r="7089" spans="1:11" ht="25.5">
      <c r="A7089" s="15" t="s">
        <v>5707</v>
      </c>
      <c r="B7089" s="15" t="s">
        <v>2756</v>
      </c>
      <c r="C7089" s="768" t="s">
        <v>5717</v>
      </c>
      <c r="D7089" s="20" t="s">
        <v>17464</v>
      </c>
      <c r="E7089" s="826"/>
      <c r="F7089" s="800">
        <v>0</v>
      </c>
      <c r="G7089" s="819"/>
      <c r="H7089" s="774">
        <v>1</v>
      </c>
      <c r="I7089" s="819">
        <f t="shared" si="226"/>
        <v>0</v>
      </c>
      <c r="J7089" s="819">
        <f t="shared" si="227"/>
        <v>1</v>
      </c>
      <c r="K7089" s="941"/>
    </row>
    <row r="7090" spans="1:11" ht="38.25">
      <c r="A7090" s="15" t="s">
        <v>5707</v>
      </c>
      <c r="B7090" s="15" t="s">
        <v>2756</v>
      </c>
      <c r="C7090" s="768" t="s">
        <v>5718</v>
      </c>
      <c r="D7090" s="20" t="s">
        <v>17465</v>
      </c>
      <c r="E7090" s="826"/>
      <c r="F7090" s="800">
        <v>0</v>
      </c>
      <c r="G7090" s="819"/>
      <c r="H7090" s="774">
        <v>1</v>
      </c>
      <c r="I7090" s="819">
        <f t="shared" si="226"/>
        <v>0</v>
      </c>
      <c r="J7090" s="819">
        <f t="shared" si="227"/>
        <v>1</v>
      </c>
      <c r="K7090" s="941"/>
    </row>
    <row r="7091" spans="1:11" ht="51">
      <c r="A7091" s="15" t="s">
        <v>5707</v>
      </c>
      <c r="B7091" s="15" t="s">
        <v>2756</v>
      </c>
      <c r="C7091" s="768" t="s">
        <v>5719</v>
      </c>
      <c r="D7091" s="20" t="s">
        <v>17466</v>
      </c>
      <c r="E7091" s="826"/>
      <c r="F7091" s="800">
        <v>0</v>
      </c>
      <c r="G7091" s="819"/>
      <c r="H7091" s="774">
        <v>1</v>
      </c>
      <c r="I7091" s="819">
        <f t="shared" si="226"/>
        <v>0</v>
      </c>
      <c r="J7091" s="819">
        <f t="shared" si="227"/>
        <v>1</v>
      </c>
      <c r="K7091" s="941"/>
    </row>
    <row r="7092" spans="1:11" ht="38.25">
      <c r="A7092" s="15" t="s">
        <v>5707</v>
      </c>
      <c r="B7092" s="15" t="s">
        <v>2756</v>
      </c>
      <c r="C7092" s="768" t="s">
        <v>5720</v>
      </c>
      <c r="D7092" s="20" t="s">
        <v>17467</v>
      </c>
      <c r="E7092" s="826"/>
      <c r="F7092" s="800">
        <v>0</v>
      </c>
      <c r="G7092" s="819"/>
      <c r="H7092" s="774">
        <v>1</v>
      </c>
      <c r="I7092" s="819">
        <f t="shared" si="226"/>
        <v>0</v>
      </c>
      <c r="J7092" s="819">
        <f t="shared" si="227"/>
        <v>1</v>
      </c>
      <c r="K7092" s="941"/>
    </row>
    <row r="7093" spans="1:11" ht="63.75">
      <c r="A7093" s="15" t="s">
        <v>5707</v>
      </c>
      <c r="B7093" s="15" t="s">
        <v>2756</v>
      </c>
      <c r="C7093" s="768" t="s">
        <v>5498</v>
      </c>
      <c r="D7093" s="20" t="s">
        <v>5499</v>
      </c>
      <c r="E7093" s="826"/>
      <c r="F7093" s="800">
        <v>0</v>
      </c>
      <c r="G7093" s="819"/>
      <c r="H7093" s="774">
        <v>1</v>
      </c>
      <c r="I7093" s="819">
        <f t="shared" si="226"/>
        <v>0</v>
      </c>
      <c r="J7093" s="819">
        <f t="shared" si="227"/>
        <v>1</v>
      </c>
      <c r="K7093" s="941"/>
    </row>
    <row r="7094" spans="1:11">
      <c r="A7094" s="15" t="s">
        <v>5707</v>
      </c>
      <c r="B7094" s="15" t="s">
        <v>2756</v>
      </c>
      <c r="C7094" s="768" t="s">
        <v>138</v>
      </c>
      <c r="D7094" s="20" t="s">
        <v>17468</v>
      </c>
      <c r="E7094" s="826"/>
      <c r="F7094" s="800">
        <v>0</v>
      </c>
      <c r="G7094" s="819"/>
      <c r="H7094" s="774">
        <v>1</v>
      </c>
      <c r="I7094" s="819">
        <f t="shared" si="226"/>
        <v>0</v>
      </c>
      <c r="J7094" s="819">
        <f t="shared" si="227"/>
        <v>1</v>
      </c>
      <c r="K7094" s="941"/>
    </row>
    <row r="7095" spans="1:11">
      <c r="A7095" s="15" t="s">
        <v>5707</v>
      </c>
      <c r="B7095" s="15" t="s">
        <v>2756</v>
      </c>
      <c r="C7095" s="768" t="s">
        <v>5721</v>
      </c>
      <c r="D7095" s="20" t="s">
        <v>17469</v>
      </c>
      <c r="E7095" s="826"/>
      <c r="F7095" s="800">
        <v>0</v>
      </c>
      <c r="G7095" s="819"/>
      <c r="H7095" s="774">
        <v>1</v>
      </c>
      <c r="I7095" s="819">
        <f t="shared" si="226"/>
        <v>0</v>
      </c>
      <c r="J7095" s="819">
        <f t="shared" si="227"/>
        <v>1</v>
      </c>
      <c r="K7095" s="941"/>
    </row>
    <row r="7096" spans="1:11">
      <c r="A7096" s="15" t="s">
        <v>5707</v>
      </c>
      <c r="B7096" s="15" t="s">
        <v>2756</v>
      </c>
      <c r="C7096" s="768" t="s">
        <v>2659</v>
      </c>
      <c r="D7096" s="17" t="s">
        <v>15517</v>
      </c>
      <c r="E7096" s="826"/>
      <c r="F7096" s="800">
        <v>1</v>
      </c>
      <c r="G7096" s="819">
        <v>250</v>
      </c>
      <c r="H7096" s="774">
        <v>252</v>
      </c>
      <c r="I7096" s="819">
        <f t="shared" si="226"/>
        <v>250</v>
      </c>
      <c r="J7096" s="819">
        <f t="shared" si="227"/>
        <v>253</v>
      </c>
      <c r="K7096" s="941"/>
    </row>
    <row r="7097" spans="1:11">
      <c r="A7097" s="15" t="s">
        <v>5707</v>
      </c>
      <c r="B7097" s="15" t="s">
        <v>2756</v>
      </c>
      <c r="C7097" s="768" t="s">
        <v>5722</v>
      </c>
      <c r="D7097" s="20" t="s">
        <v>17470</v>
      </c>
      <c r="E7097" s="826"/>
      <c r="F7097" s="800">
        <v>0</v>
      </c>
      <c r="G7097" s="819">
        <v>8</v>
      </c>
      <c r="H7097" s="774">
        <v>6</v>
      </c>
      <c r="I7097" s="819">
        <f t="shared" si="226"/>
        <v>8</v>
      </c>
      <c r="J7097" s="819">
        <f t="shared" si="227"/>
        <v>6</v>
      </c>
      <c r="K7097" s="941"/>
    </row>
    <row r="7098" spans="1:11">
      <c r="A7098" s="15" t="s">
        <v>5707</v>
      </c>
      <c r="B7098" s="15" t="s">
        <v>2756</v>
      </c>
      <c r="C7098" s="768" t="s">
        <v>2907</v>
      </c>
      <c r="D7098" s="17" t="s">
        <v>2908</v>
      </c>
      <c r="E7098" s="826"/>
      <c r="F7098" s="800">
        <v>0</v>
      </c>
      <c r="G7098" s="819"/>
      <c r="H7098" s="774">
        <v>1</v>
      </c>
      <c r="I7098" s="819">
        <f t="shared" si="226"/>
        <v>0</v>
      </c>
      <c r="J7098" s="819">
        <f t="shared" si="227"/>
        <v>1</v>
      </c>
      <c r="K7098" s="941"/>
    </row>
    <row r="7099" spans="1:11">
      <c r="A7099" s="15" t="s">
        <v>5707</v>
      </c>
      <c r="B7099" s="15" t="s">
        <v>2756</v>
      </c>
      <c r="C7099" s="768" t="s">
        <v>2909</v>
      </c>
      <c r="D7099" s="17" t="s">
        <v>15522</v>
      </c>
      <c r="E7099" s="826"/>
      <c r="F7099" s="800">
        <v>0</v>
      </c>
      <c r="G7099" s="819"/>
      <c r="H7099" s="774">
        <v>1</v>
      </c>
      <c r="I7099" s="819">
        <f t="shared" si="226"/>
        <v>0</v>
      </c>
      <c r="J7099" s="819">
        <f t="shared" si="227"/>
        <v>1</v>
      </c>
      <c r="K7099" s="941"/>
    </row>
    <row r="7100" spans="1:11" ht="38.25">
      <c r="A7100" s="15" t="s">
        <v>5707</v>
      </c>
      <c r="B7100" s="15" t="s">
        <v>2756</v>
      </c>
      <c r="C7100" s="768" t="s">
        <v>5723</v>
      </c>
      <c r="D7100" s="20" t="s">
        <v>17471</v>
      </c>
      <c r="E7100" s="826"/>
      <c r="F7100" s="800">
        <v>0</v>
      </c>
      <c r="G7100" s="819"/>
      <c r="H7100" s="774">
        <v>1</v>
      </c>
      <c r="I7100" s="819">
        <f t="shared" si="226"/>
        <v>0</v>
      </c>
      <c r="J7100" s="819">
        <f t="shared" si="227"/>
        <v>1</v>
      </c>
      <c r="K7100" s="941"/>
    </row>
    <row r="7101" spans="1:11">
      <c r="A7101" s="15" t="s">
        <v>5707</v>
      </c>
      <c r="B7101" s="15" t="s">
        <v>2756</v>
      </c>
      <c r="C7101" s="768" t="s">
        <v>5724</v>
      </c>
      <c r="D7101" s="20" t="s">
        <v>17472</v>
      </c>
      <c r="E7101" s="826"/>
      <c r="F7101" s="800">
        <v>0</v>
      </c>
      <c r="G7101" s="819"/>
      <c r="H7101" s="774">
        <v>1</v>
      </c>
      <c r="I7101" s="819">
        <f t="shared" si="226"/>
        <v>0</v>
      </c>
      <c r="J7101" s="819">
        <f t="shared" si="227"/>
        <v>1</v>
      </c>
      <c r="K7101" s="941"/>
    </row>
    <row r="7102" spans="1:11" ht="25.5">
      <c r="A7102" s="15" t="s">
        <v>5707</v>
      </c>
      <c r="B7102" s="15" t="s">
        <v>2756</v>
      </c>
      <c r="C7102" s="768" t="s">
        <v>5725</v>
      </c>
      <c r="D7102" s="20" t="s">
        <v>17473</v>
      </c>
      <c r="E7102" s="826"/>
      <c r="F7102" s="800">
        <v>0</v>
      </c>
      <c r="G7102" s="819"/>
      <c r="H7102" s="774">
        <v>1</v>
      </c>
      <c r="I7102" s="819">
        <f t="shared" si="226"/>
        <v>0</v>
      </c>
      <c r="J7102" s="819">
        <f t="shared" si="227"/>
        <v>1</v>
      </c>
      <c r="K7102" s="941"/>
    </row>
    <row r="7103" spans="1:11" ht="25.5">
      <c r="A7103" s="15" t="s">
        <v>5707</v>
      </c>
      <c r="B7103" s="15" t="s">
        <v>2756</v>
      </c>
      <c r="C7103" s="768" t="s">
        <v>18775</v>
      </c>
      <c r="D7103" s="20" t="s">
        <v>17474</v>
      </c>
      <c r="E7103" s="826"/>
      <c r="F7103" s="800">
        <v>0</v>
      </c>
      <c r="G7103" s="819"/>
      <c r="H7103" s="774">
        <v>1</v>
      </c>
      <c r="I7103" s="819">
        <f t="shared" si="226"/>
        <v>0</v>
      </c>
      <c r="J7103" s="819">
        <f t="shared" si="227"/>
        <v>1</v>
      </c>
      <c r="K7103" s="941"/>
    </row>
    <row r="7104" spans="1:11">
      <c r="A7104" s="15" t="s">
        <v>5707</v>
      </c>
      <c r="B7104" s="15" t="s">
        <v>2756</v>
      </c>
      <c r="C7104" s="768" t="s">
        <v>2661</v>
      </c>
      <c r="D7104" s="17" t="s">
        <v>15529</v>
      </c>
      <c r="E7104" s="826">
        <v>285</v>
      </c>
      <c r="F7104" s="800">
        <v>330</v>
      </c>
      <c r="G7104" s="819">
        <v>529</v>
      </c>
      <c r="H7104" s="774">
        <v>645</v>
      </c>
      <c r="I7104" s="819">
        <f t="shared" si="226"/>
        <v>814</v>
      </c>
      <c r="J7104" s="819">
        <f t="shared" si="227"/>
        <v>975</v>
      </c>
      <c r="K7104" s="941"/>
    </row>
    <row r="7105" spans="1:11">
      <c r="A7105" s="15" t="s">
        <v>5707</v>
      </c>
      <c r="B7105" s="15" t="s">
        <v>2756</v>
      </c>
      <c r="C7105" s="768" t="s">
        <v>5726</v>
      </c>
      <c r="D7105" s="20" t="s">
        <v>17475</v>
      </c>
      <c r="E7105" s="826"/>
      <c r="F7105" s="800">
        <v>0</v>
      </c>
      <c r="G7105" s="819"/>
      <c r="H7105" s="774">
        <v>2</v>
      </c>
      <c r="I7105" s="819">
        <f t="shared" si="226"/>
        <v>0</v>
      </c>
      <c r="J7105" s="819">
        <f t="shared" si="227"/>
        <v>2</v>
      </c>
      <c r="K7105" s="941"/>
    </row>
    <row r="7106" spans="1:11" ht="25.5">
      <c r="A7106" s="15" t="s">
        <v>5707</v>
      </c>
      <c r="B7106" s="15" t="s">
        <v>2756</v>
      </c>
      <c r="C7106" s="768" t="s">
        <v>5727</v>
      </c>
      <c r="D7106" s="20" t="s">
        <v>17476</v>
      </c>
      <c r="E7106" s="826"/>
      <c r="F7106" s="800">
        <v>0</v>
      </c>
      <c r="G7106" s="819"/>
      <c r="H7106" s="774">
        <v>1</v>
      </c>
      <c r="I7106" s="819">
        <f t="shared" si="226"/>
        <v>0</v>
      </c>
      <c r="J7106" s="819">
        <f t="shared" si="227"/>
        <v>1</v>
      </c>
      <c r="K7106" s="941"/>
    </row>
    <row r="7107" spans="1:11">
      <c r="A7107" s="15" t="s">
        <v>5707</v>
      </c>
      <c r="B7107" s="15" t="s">
        <v>2756</v>
      </c>
      <c r="C7107" s="768" t="s">
        <v>5728</v>
      </c>
      <c r="D7107" s="20" t="s">
        <v>17477</v>
      </c>
      <c r="E7107" s="826"/>
      <c r="F7107" s="800">
        <v>0</v>
      </c>
      <c r="G7107" s="819"/>
      <c r="H7107" s="774">
        <v>1</v>
      </c>
      <c r="I7107" s="819">
        <f t="shared" si="226"/>
        <v>0</v>
      </c>
      <c r="J7107" s="819">
        <f t="shared" si="227"/>
        <v>1</v>
      </c>
      <c r="K7107" s="941"/>
    </row>
    <row r="7108" spans="1:11" ht="25.5">
      <c r="A7108" s="15" t="s">
        <v>5707</v>
      </c>
      <c r="B7108" s="15" t="s">
        <v>2756</v>
      </c>
      <c r="C7108" s="768" t="s">
        <v>5729</v>
      </c>
      <c r="D7108" s="20" t="s">
        <v>17478</v>
      </c>
      <c r="E7108" s="826"/>
      <c r="F7108" s="800">
        <v>0</v>
      </c>
      <c r="G7108" s="819"/>
      <c r="H7108" s="774">
        <v>1</v>
      </c>
      <c r="I7108" s="819">
        <f t="shared" si="226"/>
        <v>0</v>
      </c>
      <c r="J7108" s="819">
        <f t="shared" si="227"/>
        <v>1</v>
      </c>
      <c r="K7108" s="941"/>
    </row>
    <row r="7109" spans="1:11" ht="25.5">
      <c r="A7109" s="15" t="s">
        <v>5707</v>
      </c>
      <c r="B7109" s="15" t="s">
        <v>2756</v>
      </c>
      <c r="C7109" s="768" t="s">
        <v>5730</v>
      </c>
      <c r="D7109" s="20" t="s">
        <v>17479</v>
      </c>
      <c r="E7109" s="826"/>
      <c r="F7109" s="800">
        <v>0</v>
      </c>
      <c r="G7109" s="819"/>
      <c r="H7109" s="774">
        <v>1</v>
      </c>
      <c r="I7109" s="819">
        <f t="shared" ref="I7109:I7163" si="228">E7109+G7109</f>
        <v>0</v>
      </c>
      <c r="J7109" s="819">
        <f t="shared" ref="J7109:J7163" si="229">F7109+H7109</f>
        <v>1</v>
      </c>
      <c r="K7109" s="941"/>
    </row>
    <row r="7110" spans="1:11" ht="51">
      <c r="A7110" s="15" t="s">
        <v>5707</v>
      </c>
      <c r="B7110" s="15" t="s">
        <v>2756</v>
      </c>
      <c r="C7110" s="768" t="s">
        <v>5731</v>
      </c>
      <c r="D7110" s="20" t="s">
        <v>17480</v>
      </c>
      <c r="E7110" s="826"/>
      <c r="F7110" s="800">
        <v>0</v>
      </c>
      <c r="G7110" s="819"/>
      <c r="H7110" s="774">
        <v>1</v>
      </c>
      <c r="I7110" s="819">
        <f t="shared" si="228"/>
        <v>0</v>
      </c>
      <c r="J7110" s="819">
        <f t="shared" si="229"/>
        <v>1</v>
      </c>
      <c r="K7110" s="941"/>
    </row>
    <row r="7111" spans="1:11">
      <c r="A7111" s="15" t="s">
        <v>5707</v>
      </c>
      <c r="B7111" s="15" t="s">
        <v>2756</v>
      </c>
      <c r="C7111" s="768" t="s">
        <v>4937</v>
      </c>
      <c r="D7111" s="20" t="s">
        <v>17368</v>
      </c>
      <c r="E7111" s="826"/>
      <c r="F7111" s="800">
        <v>0</v>
      </c>
      <c r="G7111" s="819"/>
      <c r="H7111" s="774">
        <v>1</v>
      </c>
      <c r="I7111" s="819">
        <f t="shared" si="228"/>
        <v>0</v>
      </c>
      <c r="J7111" s="819">
        <f t="shared" si="229"/>
        <v>1</v>
      </c>
      <c r="K7111" s="941"/>
    </row>
    <row r="7112" spans="1:11">
      <c r="A7112" s="15" t="s">
        <v>5707</v>
      </c>
      <c r="B7112" s="15" t="s">
        <v>2756</v>
      </c>
      <c r="C7112" s="768" t="s">
        <v>3828</v>
      </c>
      <c r="D7112" s="17" t="s">
        <v>16033</v>
      </c>
      <c r="E7112" s="826"/>
      <c r="F7112" s="800">
        <v>0</v>
      </c>
      <c r="G7112" s="819"/>
      <c r="H7112" s="774">
        <v>1</v>
      </c>
      <c r="I7112" s="819">
        <f t="shared" si="228"/>
        <v>0</v>
      </c>
      <c r="J7112" s="819">
        <f t="shared" si="229"/>
        <v>1</v>
      </c>
      <c r="K7112" s="941"/>
    </row>
    <row r="7113" spans="1:11" ht="25.5">
      <c r="A7113" s="15" t="s">
        <v>5707</v>
      </c>
      <c r="B7113" s="15" t="s">
        <v>2756</v>
      </c>
      <c r="C7113" s="768" t="s">
        <v>5732</v>
      </c>
      <c r="D7113" s="20" t="s">
        <v>17481</v>
      </c>
      <c r="E7113" s="826"/>
      <c r="F7113" s="800">
        <v>0</v>
      </c>
      <c r="G7113" s="819"/>
      <c r="H7113" s="774">
        <v>1</v>
      </c>
      <c r="I7113" s="819">
        <f t="shared" si="228"/>
        <v>0</v>
      </c>
      <c r="J7113" s="819">
        <f t="shared" si="229"/>
        <v>1</v>
      </c>
      <c r="K7113" s="941"/>
    </row>
    <row r="7114" spans="1:11">
      <c r="A7114" s="15" t="s">
        <v>5707</v>
      </c>
      <c r="B7114" s="15" t="s">
        <v>2756</v>
      </c>
      <c r="C7114" s="768" t="s">
        <v>2995</v>
      </c>
      <c r="D7114" s="20" t="s">
        <v>2996</v>
      </c>
      <c r="E7114" s="826"/>
      <c r="F7114" s="800">
        <v>0</v>
      </c>
      <c r="G7114" s="819">
        <v>1</v>
      </c>
      <c r="H7114" s="774">
        <v>2</v>
      </c>
      <c r="I7114" s="819">
        <f t="shared" si="228"/>
        <v>1</v>
      </c>
      <c r="J7114" s="819">
        <f t="shared" si="229"/>
        <v>2</v>
      </c>
      <c r="K7114" s="941"/>
    </row>
    <row r="7115" spans="1:11" ht="25.5">
      <c r="A7115" s="15" t="s">
        <v>5707</v>
      </c>
      <c r="B7115" s="15" t="s">
        <v>2756</v>
      </c>
      <c r="C7115" s="768" t="s">
        <v>3904</v>
      </c>
      <c r="D7115" s="20" t="s">
        <v>17142</v>
      </c>
      <c r="E7115" s="826"/>
      <c r="F7115" s="800">
        <v>0</v>
      </c>
      <c r="G7115" s="819"/>
      <c r="H7115" s="774">
        <v>1</v>
      </c>
      <c r="I7115" s="819">
        <f t="shared" si="228"/>
        <v>0</v>
      </c>
      <c r="J7115" s="819">
        <f t="shared" si="229"/>
        <v>1</v>
      </c>
      <c r="K7115" s="941"/>
    </row>
    <row r="7116" spans="1:11" ht="25.5">
      <c r="A7116" s="15" t="s">
        <v>5707</v>
      </c>
      <c r="B7116" s="15" t="s">
        <v>2756</v>
      </c>
      <c r="C7116" s="768" t="s">
        <v>5733</v>
      </c>
      <c r="D7116" s="20" t="s">
        <v>17482</v>
      </c>
      <c r="E7116" s="826"/>
      <c r="F7116" s="800">
        <v>0</v>
      </c>
      <c r="G7116" s="819"/>
      <c r="H7116" s="774">
        <v>1</v>
      </c>
      <c r="I7116" s="819">
        <f t="shared" si="228"/>
        <v>0</v>
      </c>
      <c r="J7116" s="819">
        <f t="shared" si="229"/>
        <v>1</v>
      </c>
      <c r="K7116" s="941"/>
    </row>
    <row r="7117" spans="1:11" ht="25.5">
      <c r="A7117" s="15" t="s">
        <v>5707</v>
      </c>
      <c r="B7117" s="15" t="s">
        <v>2756</v>
      </c>
      <c r="C7117" s="768" t="s">
        <v>5734</v>
      </c>
      <c r="D7117" s="20" t="s">
        <v>17483</v>
      </c>
      <c r="E7117" s="826"/>
      <c r="F7117" s="800">
        <v>0</v>
      </c>
      <c r="G7117" s="819"/>
      <c r="H7117" s="774">
        <v>1</v>
      </c>
      <c r="I7117" s="819">
        <f t="shared" si="228"/>
        <v>0</v>
      </c>
      <c r="J7117" s="819">
        <f t="shared" si="229"/>
        <v>1</v>
      </c>
      <c r="K7117" s="941"/>
    </row>
    <row r="7118" spans="1:11" ht="25.5">
      <c r="A7118" s="15" t="s">
        <v>5707</v>
      </c>
      <c r="B7118" s="15" t="s">
        <v>2756</v>
      </c>
      <c r="C7118" s="768" t="s">
        <v>4027</v>
      </c>
      <c r="D7118" s="20" t="s">
        <v>17210</v>
      </c>
      <c r="E7118" s="826"/>
      <c r="F7118" s="800">
        <v>0</v>
      </c>
      <c r="G7118" s="819"/>
      <c r="H7118" s="774">
        <v>1</v>
      </c>
      <c r="I7118" s="819">
        <f t="shared" si="228"/>
        <v>0</v>
      </c>
      <c r="J7118" s="819">
        <f t="shared" si="229"/>
        <v>1</v>
      </c>
      <c r="K7118" s="941"/>
    </row>
    <row r="7119" spans="1:11" ht="25.5">
      <c r="A7119" s="15" t="s">
        <v>5707</v>
      </c>
      <c r="B7119" s="15" t="s">
        <v>2756</v>
      </c>
      <c r="C7119" s="768" t="s">
        <v>5735</v>
      </c>
      <c r="D7119" s="20" t="s">
        <v>17484</v>
      </c>
      <c r="E7119" s="826"/>
      <c r="F7119" s="800">
        <v>0</v>
      </c>
      <c r="G7119" s="819"/>
      <c r="H7119" s="774">
        <v>1</v>
      </c>
      <c r="I7119" s="819">
        <f t="shared" si="228"/>
        <v>0</v>
      </c>
      <c r="J7119" s="819">
        <f t="shared" si="229"/>
        <v>1</v>
      </c>
      <c r="K7119" s="941"/>
    </row>
    <row r="7120" spans="1:11" ht="25.5">
      <c r="A7120" s="15" t="s">
        <v>5707</v>
      </c>
      <c r="B7120" s="15" t="s">
        <v>2756</v>
      </c>
      <c r="C7120" s="768" t="s">
        <v>5736</v>
      </c>
      <c r="D7120" s="20" t="s">
        <v>17485</v>
      </c>
      <c r="E7120" s="826"/>
      <c r="F7120" s="800">
        <v>0</v>
      </c>
      <c r="G7120" s="819"/>
      <c r="H7120" s="774">
        <v>1</v>
      </c>
      <c r="I7120" s="819">
        <f t="shared" si="228"/>
        <v>0</v>
      </c>
      <c r="J7120" s="819">
        <f t="shared" si="229"/>
        <v>1</v>
      </c>
      <c r="K7120" s="941"/>
    </row>
    <row r="7121" spans="1:11">
      <c r="A7121" s="15" t="s">
        <v>5707</v>
      </c>
      <c r="B7121" s="15" t="s">
        <v>2756</v>
      </c>
      <c r="C7121" s="768" t="s">
        <v>5737</v>
      </c>
      <c r="D7121" s="20" t="s">
        <v>6619</v>
      </c>
      <c r="E7121" s="826"/>
      <c r="F7121" s="800">
        <v>0</v>
      </c>
      <c r="G7121" s="819"/>
      <c r="H7121" s="774">
        <v>1</v>
      </c>
      <c r="I7121" s="819">
        <f t="shared" si="228"/>
        <v>0</v>
      </c>
      <c r="J7121" s="819">
        <f t="shared" si="229"/>
        <v>1</v>
      </c>
      <c r="K7121" s="941"/>
    </row>
    <row r="7122" spans="1:11">
      <c r="A7122" s="15" t="s">
        <v>5707</v>
      </c>
      <c r="B7122" s="15" t="s">
        <v>2756</v>
      </c>
      <c r="C7122" s="768" t="s">
        <v>5738</v>
      </c>
      <c r="D7122" s="20" t="s">
        <v>5739</v>
      </c>
      <c r="E7122" s="826"/>
      <c r="F7122" s="800">
        <v>0</v>
      </c>
      <c r="G7122" s="819"/>
      <c r="H7122" s="774">
        <v>1</v>
      </c>
      <c r="I7122" s="819">
        <f t="shared" si="228"/>
        <v>0</v>
      </c>
      <c r="J7122" s="819">
        <f t="shared" si="229"/>
        <v>1</v>
      </c>
      <c r="K7122" s="941"/>
    </row>
    <row r="7123" spans="1:11" ht="25.5">
      <c r="A7123" s="15" t="s">
        <v>5707</v>
      </c>
      <c r="B7123" s="15" t="s">
        <v>2756</v>
      </c>
      <c r="C7123" s="768" t="s">
        <v>2751</v>
      </c>
      <c r="D7123" s="20" t="s">
        <v>16962</v>
      </c>
      <c r="E7123" s="826"/>
      <c r="F7123" s="800">
        <v>2</v>
      </c>
      <c r="G7123" s="819"/>
      <c r="H7123" s="774">
        <v>1</v>
      </c>
      <c r="I7123" s="819">
        <f t="shared" si="228"/>
        <v>0</v>
      </c>
      <c r="J7123" s="819">
        <f t="shared" si="229"/>
        <v>3</v>
      </c>
      <c r="K7123" s="941"/>
    </row>
    <row r="7124" spans="1:11">
      <c r="A7124" s="15" t="s">
        <v>5707</v>
      </c>
      <c r="B7124" s="15" t="s">
        <v>2756</v>
      </c>
      <c r="C7124" s="768" t="s">
        <v>2753</v>
      </c>
      <c r="D7124" s="20" t="s">
        <v>16963</v>
      </c>
      <c r="E7124" s="826"/>
      <c r="F7124" s="800">
        <v>0</v>
      </c>
      <c r="G7124" s="819"/>
      <c r="H7124" s="774">
        <v>1</v>
      </c>
      <c r="I7124" s="819">
        <f t="shared" si="228"/>
        <v>0</v>
      </c>
      <c r="J7124" s="819">
        <f t="shared" si="229"/>
        <v>1</v>
      </c>
      <c r="K7124" s="941"/>
    </row>
    <row r="7125" spans="1:11" ht="38.25">
      <c r="A7125" s="15" t="s">
        <v>5707</v>
      </c>
      <c r="B7125" s="15" t="s">
        <v>2756</v>
      </c>
      <c r="C7125" s="768" t="s">
        <v>3050</v>
      </c>
      <c r="D7125" s="20" t="s">
        <v>16971</v>
      </c>
      <c r="E7125" s="826">
        <v>59</v>
      </c>
      <c r="F7125" s="800">
        <v>57</v>
      </c>
      <c r="G7125" s="819">
        <v>426</v>
      </c>
      <c r="H7125" s="774">
        <v>450</v>
      </c>
      <c r="I7125" s="819">
        <f t="shared" si="228"/>
        <v>485</v>
      </c>
      <c r="J7125" s="819">
        <f t="shared" si="229"/>
        <v>507</v>
      </c>
      <c r="K7125" s="941"/>
    </row>
    <row r="7126" spans="1:11">
      <c r="A7126" s="15" t="s">
        <v>5707</v>
      </c>
      <c r="B7126" s="15" t="s">
        <v>2756</v>
      </c>
      <c r="C7126" s="768" t="s">
        <v>4943</v>
      </c>
      <c r="D7126" s="20" t="s">
        <v>4944</v>
      </c>
      <c r="E7126" s="826"/>
      <c r="F7126" s="800">
        <v>0</v>
      </c>
      <c r="G7126" s="819"/>
      <c r="H7126" s="774">
        <v>1</v>
      </c>
      <c r="I7126" s="819">
        <f t="shared" si="228"/>
        <v>0</v>
      </c>
      <c r="J7126" s="819">
        <f t="shared" si="229"/>
        <v>1</v>
      </c>
      <c r="K7126" s="941"/>
    </row>
    <row r="7127" spans="1:11" ht="25.5">
      <c r="A7127" s="15" t="s">
        <v>5707</v>
      </c>
      <c r="B7127" s="15" t="s">
        <v>2756</v>
      </c>
      <c r="C7127" s="768" t="s">
        <v>2503</v>
      </c>
      <c r="D7127" s="20" t="s">
        <v>16832</v>
      </c>
      <c r="E7127" s="826"/>
      <c r="F7127" s="800">
        <v>0</v>
      </c>
      <c r="G7127" s="819">
        <v>8</v>
      </c>
      <c r="H7127" s="774">
        <v>11</v>
      </c>
      <c r="I7127" s="819">
        <f t="shared" si="228"/>
        <v>8</v>
      </c>
      <c r="J7127" s="819">
        <f t="shared" si="229"/>
        <v>11</v>
      </c>
      <c r="K7127" s="941"/>
    </row>
    <row r="7128" spans="1:11">
      <c r="A7128" s="15" t="s">
        <v>5707</v>
      </c>
      <c r="B7128" s="15" t="s">
        <v>2756</v>
      </c>
      <c r="C7128" s="768" t="s">
        <v>2504</v>
      </c>
      <c r="D7128" s="20" t="s">
        <v>16833</v>
      </c>
      <c r="E7128" s="826"/>
      <c r="F7128" s="800">
        <v>1</v>
      </c>
      <c r="G7128" s="819">
        <v>19</v>
      </c>
      <c r="H7128" s="774">
        <v>35</v>
      </c>
      <c r="I7128" s="819">
        <f t="shared" si="228"/>
        <v>19</v>
      </c>
      <c r="J7128" s="819">
        <f t="shared" si="229"/>
        <v>36</v>
      </c>
      <c r="K7128" s="941"/>
    </row>
    <row r="7129" spans="1:11">
      <c r="A7129" s="15" t="s">
        <v>5707</v>
      </c>
      <c r="B7129" s="15" t="s">
        <v>2756</v>
      </c>
      <c r="C7129" s="768" t="s">
        <v>4664</v>
      </c>
      <c r="D7129" s="20" t="s">
        <v>17288</v>
      </c>
      <c r="E7129" s="826"/>
      <c r="F7129" s="800">
        <v>0</v>
      </c>
      <c r="G7129" s="819">
        <v>4</v>
      </c>
      <c r="H7129" s="774">
        <v>15</v>
      </c>
      <c r="I7129" s="819">
        <f t="shared" si="228"/>
        <v>4</v>
      </c>
      <c r="J7129" s="819">
        <f t="shared" si="229"/>
        <v>15</v>
      </c>
      <c r="K7129" s="941"/>
    </row>
    <row r="7130" spans="1:11" ht="25.5">
      <c r="A7130" s="15" t="s">
        <v>5707</v>
      </c>
      <c r="B7130" s="15" t="s">
        <v>2756</v>
      </c>
      <c r="C7130" s="768" t="s">
        <v>3040</v>
      </c>
      <c r="D7130" s="20" t="s">
        <v>3041</v>
      </c>
      <c r="E7130" s="826">
        <v>53</v>
      </c>
      <c r="F7130" s="800">
        <v>60</v>
      </c>
      <c r="G7130" s="819">
        <v>300</v>
      </c>
      <c r="H7130" s="774">
        <v>230</v>
      </c>
      <c r="I7130" s="819">
        <f t="shared" si="228"/>
        <v>353</v>
      </c>
      <c r="J7130" s="819">
        <f t="shared" si="229"/>
        <v>290</v>
      </c>
      <c r="K7130" s="941"/>
    </row>
    <row r="7131" spans="1:11" ht="38.25">
      <c r="A7131" s="15" t="s">
        <v>5707</v>
      </c>
      <c r="B7131" s="15" t="s">
        <v>2756</v>
      </c>
      <c r="C7131" s="768" t="s">
        <v>4067</v>
      </c>
      <c r="D7131" s="20" t="s">
        <v>4967</v>
      </c>
      <c r="E7131" s="826"/>
      <c r="F7131" s="800">
        <v>0</v>
      </c>
      <c r="G7131" s="819"/>
      <c r="H7131" s="774">
        <v>1</v>
      </c>
      <c r="I7131" s="819">
        <f t="shared" si="228"/>
        <v>0</v>
      </c>
      <c r="J7131" s="819">
        <f t="shared" si="229"/>
        <v>1</v>
      </c>
      <c r="K7131" s="941"/>
    </row>
    <row r="7132" spans="1:11" ht="38.25">
      <c r="A7132" s="15" t="s">
        <v>5744</v>
      </c>
      <c r="B7132" s="15" t="s">
        <v>2464</v>
      </c>
      <c r="C7132" s="768" t="s">
        <v>2957</v>
      </c>
      <c r="D7132" s="20" t="s">
        <v>16447</v>
      </c>
      <c r="E7132" s="826"/>
      <c r="F7132" s="800">
        <v>0</v>
      </c>
      <c r="G7132" s="819">
        <v>6</v>
      </c>
      <c r="H7132" s="774">
        <v>10</v>
      </c>
      <c r="I7132" s="819">
        <f t="shared" si="228"/>
        <v>6</v>
      </c>
      <c r="J7132" s="819">
        <f t="shared" si="229"/>
        <v>10</v>
      </c>
      <c r="K7132" s="941"/>
    </row>
    <row r="7133" spans="1:11" ht="25.5">
      <c r="A7133" s="15" t="s">
        <v>5744</v>
      </c>
      <c r="B7133" s="15" t="s">
        <v>2464</v>
      </c>
      <c r="C7133" s="768" t="s">
        <v>2952</v>
      </c>
      <c r="D7133" s="20" t="s">
        <v>16966</v>
      </c>
      <c r="E7133" s="826"/>
      <c r="F7133" s="800">
        <v>1</v>
      </c>
      <c r="G7133" s="819">
        <v>5746</v>
      </c>
      <c r="H7133" s="774">
        <v>5610</v>
      </c>
      <c r="I7133" s="819">
        <f t="shared" si="228"/>
        <v>5746</v>
      </c>
      <c r="J7133" s="819">
        <f t="shared" si="229"/>
        <v>5611</v>
      </c>
      <c r="K7133" s="941"/>
    </row>
    <row r="7134" spans="1:11">
      <c r="A7134" s="15" t="s">
        <v>5744</v>
      </c>
      <c r="B7134" s="15" t="s">
        <v>2464</v>
      </c>
      <c r="C7134" s="768" t="s">
        <v>3882</v>
      </c>
      <c r="D7134" s="20" t="s">
        <v>17126</v>
      </c>
      <c r="E7134" s="826"/>
      <c r="F7134" s="800">
        <v>1</v>
      </c>
      <c r="G7134" s="819"/>
      <c r="H7134" s="774">
        <v>2</v>
      </c>
      <c r="I7134" s="819">
        <f t="shared" si="228"/>
        <v>0</v>
      </c>
      <c r="J7134" s="819">
        <f t="shared" si="229"/>
        <v>3</v>
      </c>
      <c r="K7134" s="941"/>
    </row>
    <row r="7135" spans="1:11" ht="25.5">
      <c r="A7135" s="15" t="s">
        <v>5744</v>
      </c>
      <c r="B7135" s="15" t="s">
        <v>2464</v>
      </c>
      <c r="C7135" s="768" t="s">
        <v>2457</v>
      </c>
      <c r="D7135" s="20" t="s">
        <v>16804</v>
      </c>
      <c r="E7135" s="826"/>
      <c r="F7135" s="800">
        <v>0</v>
      </c>
      <c r="G7135" s="819">
        <v>348</v>
      </c>
      <c r="H7135" s="774">
        <v>345</v>
      </c>
      <c r="I7135" s="819">
        <f t="shared" si="228"/>
        <v>348</v>
      </c>
      <c r="J7135" s="819">
        <f t="shared" si="229"/>
        <v>345</v>
      </c>
      <c r="K7135" s="941"/>
    </row>
    <row r="7136" spans="1:11" ht="25.5">
      <c r="A7136" s="15" t="s">
        <v>5744</v>
      </c>
      <c r="B7136" s="15" t="s">
        <v>2464</v>
      </c>
      <c r="C7136" s="768" t="s">
        <v>2456</v>
      </c>
      <c r="D7136" s="20" t="s">
        <v>16803</v>
      </c>
      <c r="E7136" s="826"/>
      <c r="F7136" s="800">
        <v>0</v>
      </c>
      <c r="G7136" s="819"/>
      <c r="H7136" s="774">
        <v>1</v>
      </c>
      <c r="I7136" s="819">
        <f t="shared" si="228"/>
        <v>0</v>
      </c>
      <c r="J7136" s="819">
        <f t="shared" si="229"/>
        <v>1</v>
      </c>
      <c r="K7136" s="941"/>
    </row>
    <row r="7137" spans="1:11" ht="38.25">
      <c r="A7137" s="15" t="s">
        <v>5744</v>
      </c>
      <c r="B7137" s="15" t="s">
        <v>2464</v>
      </c>
      <c r="C7137" s="768" t="s">
        <v>3022</v>
      </c>
      <c r="D7137" s="20" t="s">
        <v>16526</v>
      </c>
      <c r="E7137" s="826"/>
      <c r="F7137" s="800">
        <v>0</v>
      </c>
      <c r="G7137" s="819">
        <v>1199</v>
      </c>
      <c r="H7137" s="774">
        <v>1246</v>
      </c>
      <c r="I7137" s="819">
        <f t="shared" si="228"/>
        <v>1199</v>
      </c>
      <c r="J7137" s="819">
        <f t="shared" si="229"/>
        <v>1246</v>
      </c>
      <c r="K7137" s="941"/>
    </row>
    <row r="7138" spans="1:11" ht="38.25">
      <c r="A7138" s="15" t="s">
        <v>5744</v>
      </c>
      <c r="B7138" s="15" t="s">
        <v>2464</v>
      </c>
      <c r="C7138" s="768" t="s">
        <v>6393</v>
      </c>
      <c r="D7138" s="20" t="s">
        <v>17708</v>
      </c>
      <c r="E7138" s="826"/>
      <c r="F7138" s="800">
        <v>110</v>
      </c>
      <c r="G7138" s="819"/>
      <c r="H7138" s="774">
        <v>135</v>
      </c>
      <c r="I7138" s="819">
        <f t="shared" si="228"/>
        <v>0</v>
      </c>
      <c r="J7138" s="819">
        <f t="shared" si="229"/>
        <v>245</v>
      </c>
      <c r="K7138" s="941"/>
    </row>
    <row r="7139" spans="1:11">
      <c r="A7139" s="15" t="s">
        <v>5744</v>
      </c>
      <c r="B7139" s="15" t="s">
        <v>2464</v>
      </c>
      <c r="C7139" s="768" t="s">
        <v>19921</v>
      </c>
      <c r="D7139" s="15" t="s">
        <v>19922</v>
      </c>
      <c r="E7139" s="826"/>
      <c r="F7139" s="800">
        <v>110</v>
      </c>
      <c r="G7139" s="819"/>
      <c r="H7139" s="774">
        <v>135</v>
      </c>
      <c r="I7139" s="819">
        <f t="shared" si="228"/>
        <v>0</v>
      </c>
      <c r="J7139" s="819">
        <f t="shared" si="229"/>
        <v>245</v>
      </c>
      <c r="K7139" s="941"/>
    </row>
    <row r="7140" spans="1:11" ht="38.25">
      <c r="A7140" s="15" t="s">
        <v>5744</v>
      </c>
      <c r="B7140" s="15" t="s">
        <v>2464</v>
      </c>
      <c r="C7140" s="768" t="s">
        <v>6394</v>
      </c>
      <c r="D7140" s="20" t="s">
        <v>17709</v>
      </c>
      <c r="E7140" s="826"/>
      <c r="F7140" s="800">
        <v>110</v>
      </c>
      <c r="G7140" s="819"/>
      <c r="H7140" s="774">
        <v>135</v>
      </c>
      <c r="I7140" s="819">
        <f t="shared" si="228"/>
        <v>0</v>
      </c>
      <c r="J7140" s="819">
        <f t="shared" si="229"/>
        <v>245</v>
      </c>
      <c r="K7140" s="941"/>
    </row>
    <row r="7141" spans="1:11">
      <c r="A7141" s="15" t="s">
        <v>5744</v>
      </c>
      <c r="B7141" s="15" t="s">
        <v>2464</v>
      </c>
      <c r="C7141" s="768" t="s">
        <v>3027</v>
      </c>
      <c r="D7141" s="20" t="s">
        <v>3028</v>
      </c>
      <c r="E7141" s="826"/>
      <c r="F7141" s="800">
        <v>0</v>
      </c>
      <c r="G7141" s="819"/>
      <c r="H7141" s="774">
        <v>1</v>
      </c>
      <c r="I7141" s="819">
        <f t="shared" si="228"/>
        <v>0</v>
      </c>
      <c r="J7141" s="819">
        <f t="shared" si="229"/>
        <v>1</v>
      </c>
      <c r="K7141" s="941"/>
    </row>
    <row r="7142" spans="1:11">
      <c r="A7142" s="15" t="s">
        <v>5744</v>
      </c>
      <c r="B7142" s="15" t="s">
        <v>2464</v>
      </c>
      <c r="C7142" s="768" t="s">
        <v>3016</v>
      </c>
      <c r="D7142" s="20" t="s">
        <v>3017</v>
      </c>
      <c r="E7142" s="826"/>
      <c r="F7142" s="800">
        <v>1</v>
      </c>
      <c r="G7142" s="819">
        <v>423</v>
      </c>
      <c r="H7142" s="774">
        <v>671</v>
      </c>
      <c r="I7142" s="819">
        <f t="shared" si="228"/>
        <v>423</v>
      </c>
      <c r="J7142" s="819">
        <f t="shared" si="229"/>
        <v>672</v>
      </c>
      <c r="K7142" s="941"/>
    </row>
    <row r="7143" spans="1:11" ht="25.5">
      <c r="A7143" s="15" t="s">
        <v>5744</v>
      </c>
      <c r="B7143" s="15" t="s">
        <v>2464</v>
      </c>
      <c r="C7143" s="768" t="s">
        <v>2458</v>
      </c>
      <c r="D7143" s="20" t="s">
        <v>16805</v>
      </c>
      <c r="E7143" s="826"/>
      <c r="F7143" s="800">
        <v>0</v>
      </c>
      <c r="G7143" s="819">
        <v>1140</v>
      </c>
      <c r="H7143" s="774">
        <v>1020</v>
      </c>
      <c r="I7143" s="819">
        <f t="shared" si="228"/>
        <v>1140</v>
      </c>
      <c r="J7143" s="819">
        <f t="shared" si="229"/>
        <v>1020</v>
      </c>
      <c r="K7143" s="941"/>
    </row>
    <row r="7144" spans="1:11" ht="38.25">
      <c r="A7144" s="15" t="s">
        <v>5744</v>
      </c>
      <c r="B7144" s="15" t="s">
        <v>2464</v>
      </c>
      <c r="C7144" s="768" t="s">
        <v>3022</v>
      </c>
      <c r="D7144" s="20" t="s">
        <v>16526</v>
      </c>
      <c r="E7144" s="826"/>
      <c r="F7144" s="800">
        <v>0</v>
      </c>
      <c r="G7144" s="819">
        <v>1199</v>
      </c>
      <c r="H7144" s="774">
        <v>1246</v>
      </c>
      <c r="I7144" s="819">
        <f t="shared" si="228"/>
        <v>1199</v>
      </c>
      <c r="J7144" s="819">
        <f t="shared" si="229"/>
        <v>1246</v>
      </c>
      <c r="K7144" s="941"/>
    </row>
    <row r="7145" spans="1:11">
      <c r="A7145" s="15" t="s">
        <v>5744</v>
      </c>
      <c r="B7145" s="15" t="s">
        <v>2464</v>
      </c>
      <c r="C7145" s="768" t="s">
        <v>3677</v>
      </c>
      <c r="D7145" s="20" t="s">
        <v>17103</v>
      </c>
      <c r="E7145" s="826"/>
      <c r="F7145" s="800">
        <v>110</v>
      </c>
      <c r="G7145" s="819"/>
      <c r="H7145" s="774">
        <v>135</v>
      </c>
      <c r="I7145" s="819">
        <f t="shared" si="228"/>
        <v>0</v>
      </c>
      <c r="J7145" s="819">
        <f t="shared" si="229"/>
        <v>245</v>
      </c>
      <c r="K7145" s="941"/>
    </row>
    <row r="7146" spans="1:11">
      <c r="A7146" s="15" t="s">
        <v>5744</v>
      </c>
      <c r="B7146" s="15" t="s">
        <v>2464</v>
      </c>
      <c r="C7146" s="768" t="s">
        <v>3027</v>
      </c>
      <c r="D7146" s="20" t="s">
        <v>3028</v>
      </c>
      <c r="E7146" s="826"/>
      <c r="F7146" s="800">
        <v>0</v>
      </c>
      <c r="G7146" s="819"/>
      <c r="H7146" s="774">
        <v>1</v>
      </c>
      <c r="I7146" s="819">
        <f t="shared" si="228"/>
        <v>0</v>
      </c>
      <c r="J7146" s="819">
        <f t="shared" si="229"/>
        <v>1</v>
      </c>
      <c r="K7146" s="941"/>
    </row>
    <row r="7147" spans="1:11">
      <c r="A7147" s="15" t="s">
        <v>5744</v>
      </c>
      <c r="B7147" s="15" t="s">
        <v>2624</v>
      </c>
      <c r="C7147" s="768" t="s">
        <v>2476</v>
      </c>
      <c r="D7147" s="20" t="s">
        <v>16809</v>
      </c>
      <c r="E7147" s="826"/>
      <c r="F7147" s="800">
        <v>0</v>
      </c>
      <c r="G7147" s="819">
        <v>31</v>
      </c>
      <c r="H7147" s="774">
        <v>25</v>
      </c>
      <c r="I7147" s="819">
        <f t="shared" si="228"/>
        <v>31</v>
      </c>
      <c r="J7147" s="819">
        <f t="shared" si="229"/>
        <v>25</v>
      </c>
      <c r="K7147" s="941"/>
    </row>
    <row r="7148" spans="1:11" ht="25.5">
      <c r="A7148" s="15" t="s">
        <v>5744</v>
      </c>
      <c r="B7148" s="15" t="s">
        <v>2624</v>
      </c>
      <c r="C7148" s="768" t="s">
        <v>3449</v>
      </c>
      <c r="D7148" s="20" t="s">
        <v>17102</v>
      </c>
      <c r="E7148" s="826"/>
      <c r="F7148" s="800">
        <v>110</v>
      </c>
      <c r="G7148" s="819"/>
      <c r="H7148" s="774">
        <v>135</v>
      </c>
      <c r="I7148" s="819">
        <f t="shared" si="228"/>
        <v>0</v>
      </c>
      <c r="J7148" s="819">
        <f t="shared" si="229"/>
        <v>245</v>
      </c>
      <c r="K7148" s="941"/>
    </row>
    <row r="7149" spans="1:11" ht="38.25">
      <c r="A7149" s="15" t="s">
        <v>5744</v>
      </c>
      <c r="B7149" s="15" t="s">
        <v>2624</v>
      </c>
      <c r="C7149" s="768" t="s">
        <v>2981</v>
      </c>
      <c r="D7149" s="20" t="s">
        <v>2982</v>
      </c>
      <c r="E7149" s="826"/>
      <c r="F7149" s="800">
        <v>1</v>
      </c>
      <c r="G7149" s="819">
        <v>924</v>
      </c>
      <c r="H7149" s="774">
        <v>810</v>
      </c>
      <c r="I7149" s="819">
        <f t="shared" si="228"/>
        <v>924</v>
      </c>
      <c r="J7149" s="819">
        <f t="shared" si="229"/>
        <v>811</v>
      </c>
      <c r="K7149" s="941"/>
    </row>
    <row r="7150" spans="1:11">
      <c r="A7150" s="15" t="s">
        <v>5744</v>
      </c>
      <c r="B7150" s="15" t="s">
        <v>2624</v>
      </c>
      <c r="C7150" s="768" t="s">
        <v>2477</v>
      </c>
      <c r="D7150" s="20" t="s">
        <v>16810</v>
      </c>
      <c r="E7150" s="826"/>
      <c r="F7150" s="800">
        <v>0</v>
      </c>
      <c r="G7150" s="819"/>
      <c r="H7150" s="774">
        <v>5</v>
      </c>
      <c r="I7150" s="819">
        <f t="shared" si="228"/>
        <v>0</v>
      </c>
      <c r="J7150" s="819">
        <f t="shared" si="229"/>
        <v>5</v>
      </c>
      <c r="K7150" s="941"/>
    </row>
    <row r="7151" spans="1:11" ht="25.5">
      <c r="A7151" s="15" t="s">
        <v>5744</v>
      </c>
      <c r="B7151" s="15" t="s">
        <v>2624</v>
      </c>
      <c r="C7151" s="768" t="s">
        <v>6403</v>
      </c>
      <c r="D7151" s="20" t="s">
        <v>17717</v>
      </c>
      <c r="E7151" s="826"/>
      <c r="F7151" s="800">
        <v>110</v>
      </c>
      <c r="G7151" s="819"/>
      <c r="H7151" s="774">
        <v>135</v>
      </c>
      <c r="I7151" s="819">
        <f t="shared" si="228"/>
        <v>0</v>
      </c>
      <c r="J7151" s="819">
        <f t="shared" si="229"/>
        <v>245</v>
      </c>
      <c r="K7151" s="941"/>
    </row>
    <row r="7152" spans="1:11" ht="25.5">
      <c r="A7152" s="15" t="s">
        <v>5744</v>
      </c>
      <c r="B7152" s="15" t="s">
        <v>2624</v>
      </c>
      <c r="C7152" s="768" t="s">
        <v>2498</v>
      </c>
      <c r="D7152" s="20" t="s">
        <v>16827</v>
      </c>
      <c r="E7152" s="826"/>
      <c r="F7152" s="800">
        <v>0</v>
      </c>
      <c r="G7152" s="819">
        <v>9</v>
      </c>
      <c r="H7152" s="774">
        <v>5</v>
      </c>
      <c r="I7152" s="819">
        <f t="shared" si="228"/>
        <v>9</v>
      </c>
      <c r="J7152" s="819">
        <f t="shared" si="229"/>
        <v>5</v>
      </c>
      <c r="K7152" s="941"/>
    </row>
    <row r="7153" spans="1:11" ht="25.5">
      <c r="A7153" s="15" t="s">
        <v>5744</v>
      </c>
      <c r="B7153" s="15" t="s">
        <v>2624</v>
      </c>
      <c r="C7153" s="768" t="s">
        <v>2503</v>
      </c>
      <c r="D7153" s="20" t="s">
        <v>16832</v>
      </c>
      <c r="E7153" s="826"/>
      <c r="F7153" s="800">
        <v>0</v>
      </c>
      <c r="G7153" s="819">
        <v>26</v>
      </c>
      <c r="H7153" s="774">
        <v>30</v>
      </c>
      <c r="I7153" s="819">
        <f t="shared" si="228"/>
        <v>26</v>
      </c>
      <c r="J7153" s="819">
        <f t="shared" si="229"/>
        <v>30</v>
      </c>
      <c r="K7153" s="941"/>
    </row>
    <row r="7154" spans="1:11">
      <c r="A7154" s="15" t="s">
        <v>5744</v>
      </c>
      <c r="B7154" s="15" t="s">
        <v>2624</v>
      </c>
      <c r="C7154" s="768" t="s">
        <v>3032</v>
      </c>
      <c r="D7154" s="20" t="s">
        <v>3033</v>
      </c>
      <c r="E7154" s="826"/>
      <c r="F7154" s="800">
        <v>0</v>
      </c>
      <c r="G7154" s="819">
        <v>3</v>
      </c>
      <c r="H7154" s="774">
        <v>5</v>
      </c>
      <c r="I7154" s="819">
        <f t="shared" si="228"/>
        <v>3</v>
      </c>
      <c r="J7154" s="819">
        <f t="shared" si="229"/>
        <v>5</v>
      </c>
      <c r="K7154" s="941"/>
    </row>
    <row r="7155" spans="1:11" ht="38.25">
      <c r="A7155" s="15" t="s">
        <v>5744</v>
      </c>
      <c r="B7155" s="15" t="s">
        <v>2624</v>
      </c>
      <c r="C7155" s="768" t="s">
        <v>2981</v>
      </c>
      <c r="D7155" s="20" t="s">
        <v>2982</v>
      </c>
      <c r="E7155" s="826"/>
      <c r="F7155" s="800">
        <v>1</v>
      </c>
      <c r="G7155" s="819">
        <v>924</v>
      </c>
      <c r="H7155" s="774">
        <v>810</v>
      </c>
      <c r="I7155" s="819">
        <f t="shared" si="228"/>
        <v>924</v>
      </c>
      <c r="J7155" s="819">
        <f t="shared" si="229"/>
        <v>811</v>
      </c>
      <c r="K7155" s="941"/>
    </row>
    <row r="7156" spans="1:11" ht="38.25">
      <c r="A7156" s="15" t="s">
        <v>5744</v>
      </c>
      <c r="B7156" s="15" t="s">
        <v>2624</v>
      </c>
      <c r="C7156" s="768" t="s">
        <v>2534</v>
      </c>
      <c r="D7156" s="20" t="s">
        <v>16863</v>
      </c>
      <c r="E7156" s="826"/>
      <c r="F7156" s="800">
        <v>0</v>
      </c>
      <c r="G7156" s="819"/>
      <c r="H7156" s="774">
        <v>1</v>
      </c>
      <c r="I7156" s="819">
        <f t="shared" si="228"/>
        <v>0</v>
      </c>
      <c r="J7156" s="819">
        <f t="shared" si="229"/>
        <v>1</v>
      </c>
      <c r="K7156" s="941"/>
    </row>
    <row r="7157" spans="1:11" ht="51">
      <c r="A7157" s="15" t="s">
        <v>5744</v>
      </c>
      <c r="B7157" s="15" t="s">
        <v>2624</v>
      </c>
      <c r="C7157" s="768" t="s">
        <v>2542</v>
      </c>
      <c r="D7157" s="20" t="s">
        <v>16865</v>
      </c>
      <c r="E7157" s="826"/>
      <c r="F7157" s="800">
        <v>0</v>
      </c>
      <c r="G7157" s="819">
        <v>54</v>
      </c>
      <c r="H7157" s="774">
        <v>140</v>
      </c>
      <c r="I7157" s="819">
        <f t="shared" si="228"/>
        <v>54</v>
      </c>
      <c r="J7157" s="819">
        <f t="shared" si="229"/>
        <v>140</v>
      </c>
      <c r="K7157" s="941"/>
    </row>
    <row r="7158" spans="1:11" ht="38.25">
      <c r="A7158" s="15" t="s">
        <v>5744</v>
      </c>
      <c r="B7158" s="15" t="s">
        <v>2624</v>
      </c>
      <c r="C7158" s="768" t="s">
        <v>2552</v>
      </c>
      <c r="D7158" s="20" t="s">
        <v>16873</v>
      </c>
      <c r="E7158" s="826"/>
      <c r="F7158" s="800">
        <v>0</v>
      </c>
      <c r="G7158" s="819"/>
      <c r="H7158" s="774">
        <v>1</v>
      </c>
      <c r="I7158" s="819">
        <f t="shared" si="228"/>
        <v>0</v>
      </c>
      <c r="J7158" s="819">
        <f t="shared" si="229"/>
        <v>1</v>
      </c>
      <c r="K7158" s="941"/>
    </row>
    <row r="7159" spans="1:11" ht="38.25">
      <c r="A7159" s="15" t="s">
        <v>5744</v>
      </c>
      <c r="B7159" s="15" t="s">
        <v>2624</v>
      </c>
      <c r="C7159" s="768" t="s">
        <v>2554</v>
      </c>
      <c r="D7159" s="20" t="s">
        <v>4772</v>
      </c>
      <c r="E7159" s="826"/>
      <c r="F7159" s="800">
        <v>0</v>
      </c>
      <c r="G7159" s="819">
        <v>3399</v>
      </c>
      <c r="H7159" s="774">
        <v>3495</v>
      </c>
      <c r="I7159" s="819">
        <f t="shared" si="228"/>
        <v>3399</v>
      </c>
      <c r="J7159" s="819">
        <f t="shared" si="229"/>
        <v>3495</v>
      </c>
      <c r="K7159" s="941"/>
    </row>
    <row r="7160" spans="1:11" ht="25.5">
      <c r="A7160" s="15" t="s">
        <v>5744</v>
      </c>
      <c r="B7160" s="15" t="s">
        <v>2624</v>
      </c>
      <c r="C7160" s="768" t="s">
        <v>2555</v>
      </c>
      <c r="D7160" s="20" t="s">
        <v>6621</v>
      </c>
      <c r="E7160" s="826"/>
      <c r="F7160" s="800">
        <v>0</v>
      </c>
      <c r="G7160" s="819">
        <v>312</v>
      </c>
      <c r="H7160" s="774">
        <v>280</v>
      </c>
      <c r="I7160" s="819">
        <f t="shared" si="228"/>
        <v>312</v>
      </c>
      <c r="J7160" s="819">
        <f t="shared" si="229"/>
        <v>280</v>
      </c>
      <c r="K7160" s="941"/>
    </row>
    <row r="7161" spans="1:11" ht="38.25">
      <c r="A7161" s="15" t="s">
        <v>5744</v>
      </c>
      <c r="B7161" s="15" t="s">
        <v>2624</v>
      </c>
      <c r="C7161" s="768" t="s">
        <v>2558</v>
      </c>
      <c r="D7161" s="20" t="s">
        <v>3690</v>
      </c>
      <c r="E7161" s="826"/>
      <c r="F7161" s="800">
        <v>0</v>
      </c>
      <c r="G7161" s="819">
        <v>3608</v>
      </c>
      <c r="H7161" s="774">
        <v>3330</v>
      </c>
      <c r="I7161" s="819">
        <f t="shared" si="228"/>
        <v>3608</v>
      </c>
      <c r="J7161" s="819">
        <f t="shared" si="229"/>
        <v>3330</v>
      </c>
      <c r="K7161" s="941"/>
    </row>
    <row r="7162" spans="1:11" ht="25.5">
      <c r="A7162" s="15" t="s">
        <v>5744</v>
      </c>
      <c r="B7162" s="15" t="s">
        <v>2624</v>
      </c>
      <c r="C7162" s="768" t="s">
        <v>2559</v>
      </c>
      <c r="D7162" s="20" t="s">
        <v>4773</v>
      </c>
      <c r="E7162" s="826"/>
      <c r="F7162" s="800">
        <v>0</v>
      </c>
      <c r="G7162" s="819">
        <v>4197</v>
      </c>
      <c r="H7162" s="774">
        <v>3897</v>
      </c>
      <c r="I7162" s="819">
        <f t="shared" si="228"/>
        <v>4197</v>
      </c>
      <c r="J7162" s="819">
        <f t="shared" si="229"/>
        <v>3897</v>
      </c>
      <c r="K7162" s="941"/>
    </row>
    <row r="7163" spans="1:11" ht="51">
      <c r="A7163" s="15" t="s">
        <v>5744</v>
      </c>
      <c r="B7163" s="15" t="s">
        <v>2624</v>
      </c>
      <c r="C7163" s="768" t="s">
        <v>2560</v>
      </c>
      <c r="D7163" s="20" t="s">
        <v>6623</v>
      </c>
      <c r="E7163" s="826"/>
      <c r="F7163" s="800">
        <v>0</v>
      </c>
      <c r="G7163" s="819">
        <v>8949</v>
      </c>
      <c r="H7163" s="774">
        <v>8286</v>
      </c>
      <c r="I7163" s="819">
        <f t="shared" si="228"/>
        <v>8949</v>
      </c>
      <c r="J7163" s="819">
        <f t="shared" si="229"/>
        <v>8286</v>
      </c>
      <c r="K7163" s="941"/>
    </row>
    <row r="7164" spans="1:11" ht="38.25">
      <c r="A7164" s="15" t="s">
        <v>5744</v>
      </c>
      <c r="B7164" s="15" t="s">
        <v>2624</v>
      </c>
      <c r="C7164" s="768" t="s">
        <v>2561</v>
      </c>
      <c r="D7164" s="20" t="s">
        <v>16875</v>
      </c>
      <c r="E7164" s="826"/>
      <c r="F7164" s="800">
        <v>0</v>
      </c>
      <c r="G7164" s="819">
        <v>2</v>
      </c>
      <c r="H7164" s="774">
        <v>2</v>
      </c>
      <c r="I7164" s="819">
        <f t="shared" ref="I7164:I7227" si="230">E7164+G7164</f>
        <v>2</v>
      </c>
      <c r="J7164" s="819">
        <f t="shared" ref="J7164:J7227" si="231">F7164+H7164</f>
        <v>2</v>
      </c>
      <c r="K7164" s="941"/>
    </row>
    <row r="7165" spans="1:11" ht="25.5">
      <c r="A7165" s="15" t="s">
        <v>5744</v>
      </c>
      <c r="B7165" s="15" t="s">
        <v>2624</v>
      </c>
      <c r="C7165" s="768" t="s">
        <v>2566</v>
      </c>
      <c r="D7165" s="20" t="s">
        <v>3048</v>
      </c>
      <c r="E7165" s="826"/>
      <c r="F7165" s="800">
        <v>0</v>
      </c>
      <c r="G7165" s="819"/>
      <c r="H7165" s="774">
        <v>1</v>
      </c>
      <c r="I7165" s="819">
        <f t="shared" si="230"/>
        <v>0</v>
      </c>
      <c r="J7165" s="819">
        <f t="shared" si="231"/>
        <v>1</v>
      </c>
      <c r="K7165" s="941"/>
    </row>
    <row r="7166" spans="1:11" ht="51">
      <c r="A7166" s="15" t="s">
        <v>5744</v>
      </c>
      <c r="B7166" s="15" t="s">
        <v>2624</v>
      </c>
      <c r="C7166" s="768" t="s">
        <v>2569</v>
      </c>
      <c r="D7166" s="20" t="s">
        <v>3452</v>
      </c>
      <c r="E7166" s="826"/>
      <c r="F7166" s="800">
        <v>0</v>
      </c>
      <c r="G7166" s="819">
        <v>114</v>
      </c>
      <c r="H7166" s="774">
        <v>70</v>
      </c>
      <c r="I7166" s="819">
        <f t="shared" si="230"/>
        <v>114</v>
      </c>
      <c r="J7166" s="819">
        <f t="shared" si="231"/>
        <v>70</v>
      </c>
      <c r="K7166" s="941"/>
    </row>
    <row r="7167" spans="1:11" ht="38.25">
      <c r="A7167" s="15" t="s">
        <v>5744</v>
      </c>
      <c r="B7167" s="15" t="s">
        <v>2624</v>
      </c>
      <c r="C7167" s="768" t="s">
        <v>2588</v>
      </c>
      <c r="D7167" s="20" t="s">
        <v>16881</v>
      </c>
      <c r="E7167" s="826"/>
      <c r="F7167" s="800">
        <v>0</v>
      </c>
      <c r="G7167" s="819">
        <v>16</v>
      </c>
      <c r="H7167" s="774">
        <v>6</v>
      </c>
      <c r="I7167" s="819">
        <f t="shared" si="230"/>
        <v>16</v>
      </c>
      <c r="J7167" s="819">
        <f t="shared" si="231"/>
        <v>6</v>
      </c>
      <c r="K7167" s="941"/>
    </row>
    <row r="7168" spans="1:11" ht="38.25">
      <c r="A7168" s="15" t="s">
        <v>5744</v>
      </c>
      <c r="B7168" s="15" t="s">
        <v>2624</v>
      </c>
      <c r="C7168" s="768" t="s">
        <v>2596</v>
      </c>
      <c r="D7168" s="20" t="s">
        <v>4775</v>
      </c>
      <c r="E7168" s="826"/>
      <c r="F7168" s="800">
        <v>110</v>
      </c>
      <c r="G7168" s="819"/>
      <c r="H7168" s="774">
        <v>135</v>
      </c>
      <c r="I7168" s="819">
        <f t="shared" si="230"/>
        <v>0</v>
      </c>
      <c r="J7168" s="819">
        <f t="shared" si="231"/>
        <v>245</v>
      </c>
      <c r="K7168" s="941"/>
    </row>
    <row r="7169" spans="1:11" ht="38.25">
      <c r="A7169" s="15" t="s">
        <v>5744</v>
      </c>
      <c r="B7169" s="15" t="s">
        <v>2624</v>
      </c>
      <c r="C7169" s="768" t="s">
        <v>2597</v>
      </c>
      <c r="D7169" s="20" t="s">
        <v>16883</v>
      </c>
      <c r="E7169" s="826"/>
      <c r="F7169" s="800">
        <v>0</v>
      </c>
      <c r="G7169" s="819"/>
      <c r="H7169" s="774">
        <v>1</v>
      </c>
      <c r="I7169" s="819">
        <f t="shared" si="230"/>
        <v>0</v>
      </c>
      <c r="J7169" s="819">
        <f t="shared" si="231"/>
        <v>1</v>
      </c>
      <c r="K7169" s="941"/>
    </row>
    <row r="7170" spans="1:11">
      <c r="A7170" s="15" t="s">
        <v>5744</v>
      </c>
      <c r="B7170" s="15" t="s">
        <v>2756</v>
      </c>
      <c r="C7170" s="768" t="s">
        <v>2455</v>
      </c>
      <c r="D7170" s="20" t="s">
        <v>4927</v>
      </c>
      <c r="E7170" s="826">
        <v>371</v>
      </c>
      <c r="F7170" s="800">
        <v>375</v>
      </c>
      <c r="G7170" s="819"/>
      <c r="H7170" s="774">
        <v>2</v>
      </c>
      <c r="I7170" s="819">
        <f t="shared" si="230"/>
        <v>371</v>
      </c>
      <c r="J7170" s="819">
        <f t="shared" si="231"/>
        <v>377</v>
      </c>
      <c r="K7170" s="941"/>
    </row>
    <row r="7171" spans="1:11" ht="25.5">
      <c r="A7171" s="15" t="s">
        <v>5744</v>
      </c>
      <c r="B7171" s="15" t="s">
        <v>2756</v>
      </c>
      <c r="C7171" s="768" t="s">
        <v>5606</v>
      </c>
      <c r="D7171" s="20" t="s">
        <v>17444</v>
      </c>
      <c r="E7171" s="826"/>
      <c r="F7171" s="800">
        <v>0</v>
      </c>
      <c r="G7171" s="819">
        <v>24</v>
      </c>
      <c r="H7171" s="774">
        <v>30</v>
      </c>
      <c r="I7171" s="819">
        <f t="shared" si="230"/>
        <v>24</v>
      </c>
      <c r="J7171" s="819">
        <f t="shared" si="231"/>
        <v>30</v>
      </c>
      <c r="K7171" s="941"/>
    </row>
    <row r="7172" spans="1:11">
      <c r="A7172" s="15" t="s">
        <v>5744</v>
      </c>
      <c r="B7172" s="15" t="s">
        <v>2756</v>
      </c>
      <c r="C7172" s="768" t="s">
        <v>5745</v>
      </c>
      <c r="D7172" s="20" t="s">
        <v>17225</v>
      </c>
      <c r="E7172" s="826"/>
      <c r="F7172" s="800">
        <v>0</v>
      </c>
      <c r="G7172" s="819">
        <v>3</v>
      </c>
      <c r="H7172" s="774">
        <v>5</v>
      </c>
      <c r="I7172" s="819">
        <f t="shared" si="230"/>
        <v>3</v>
      </c>
      <c r="J7172" s="819">
        <f t="shared" si="231"/>
        <v>5</v>
      </c>
      <c r="K7172" s="941"/>
    </row>
    <row r="7173" spans="1:11" ht="38.25">
      <c r="A7173" s="15" t="s">
        <v>5744</v>
      </c>
      <c r="B7173" s="15" t="s">
        <v>2756</v>
      </c>
      <c r="C7173" s="768" t="s">
        <v>20676</v>
      </c>
      <c r="D7173" s="20" t="s">
        <v>20677</v>
      </c>
      <c r="E7173" s="826"/>
      <c r="F7173" s="800">
        <v>110</v>
      </c>
      <c r="G7173" s="819"/>
      <c r="H7173" s="774">
        <v>135</v>
      </c>
      <c r="I7173" s="819">
        <f t="shared" si="230"/>
        <v>0</v>
      </c>
      <c r="J7173" s="819">
        <f t="shared" si="231"/>
        <v>245</v>
      </c>
      <c r="K7173" s="941"/>
    </row>
    <row r="7174" spans="1:11">
      <c r="A7174" s="15" t="s">
        <v>5744</v>
      </c>
      <c r="B7174" s="15" t="s">
        <v>2756</v>
      </c>
      <c r="C7174" s="768" t="s">
        <v>4065</v>
      </c>
      <c r="D7174" s="20" t="s">
        <v>5746</v>
      </c>
      <c r="E7174" s="826"/>
      <c r="F7174" s="800">
        <v>0</v>
      </c>
      <c r="G7174" s="819"/>
      <c r="H7174" s="774">
        <v>1</v>
      </c>
      <c r="I7174" s="819">
        <f t="shared" si="230"/>
        <v>0</v>
      </c>
      <c r="J7174" s="819">
        <f t="shared" si="231"/>
        <v>1</v>
      </c>
      <c r="K7174" s="941"/>
    </row>
    <row r="7175" spans="1:11">
      <c r="A7175" s="15" t="s">
        <v>5744</v>
      </c>
      <c r="B7175" s="15" t="s">
        <v>2756</v>
      </c>
      <c r="C7175" s="768" t="s">
        <v>2632</v>
      </c>
      <c r="D7175" s="20" t="s">
        <v>16916</v>
      </c>
      <c r="E7175" s="826">
        <v>574</v>
      </c>
      <c r="F7175" s="800">
        <v>545</v>
      </c>
      <c r="G7175" s="819">
        <v>1394</v>
      </c>
      <c r="H7175" s="774">
        <v>1395</v>
      </c>
      <c r="I7175" s="819">
        <f t="shared" si="230"/>
        <v>1968</v>
      </c>
      <c r="J7175" s="819">
        <f t="shared" si="231"/>
        <v>1940</v>
      </c>
      <c r="K7175" s="941"/>
    </row>
    <row r="7176" spans="1:11">
      <c r="A7176" s="15" t="s">
        <v>5744</v>
      </c>
      <c r="B7176" s="15" t="s">
        <v>2756</v>
      </c>
      <c r="C7176" s="768" t="s">
        <v>2635</v>
      </c>
      <c r="D7176" s="20" t="s">
        <v>16717</v>
      </c>
      <c r="E7176" s="826"/>
      <c r="F7176" s="800">
        <v>110</v>
      </c>
      <c r="G7176" s="819"/>
      <c r="H7176" s="774">
        <v>135</v>
      </c>
      <c r="I7176" s="819">
        <f t="shared" si="230"/>
        <v>0</v>
      </c>
      <c r="J7176" s="819">
        <f t="shared" si="231"/>
        <v>245</v>
      </c>
      <c r="K7176" s="941"/>
    </row>
    <row r="7177" spans="1:11">
      <c r="A7177" s="15" t="s">
        <v>5744</v>
      </c>
      <c r="B7177" s="15" t="s">
        <v>2756</v>
      </c>
      <c r="C7177" s="768" t="s">
        <v>4361</v>
      </c>
      <c r="D7177" s="17" t="s">
        <v>16190</v>
      </c>
      <c r="E7177" s="826"/>
      <c r="F7177" s="800">
        <v>0</v>
      </c>
      <c r="G7177" s="819"/>
      <c r="H7177" s="774">
        <v>1</v>
      </c>
      <c r="I7177" s="819">
        <f t="shared" si="230"/>
        <v>0</v>
      </c>
      <c r="J7177" s="819">
        <f t="shared" si="231"/>
        <v>1</v>
      </c>
      <c r="K7177" s="941"/>
    </row>
    <row r="7178" spans="1:11" ht="25.5">
      <c r="A7178" s="15" t="s">
        <v>5744</v>
      </c>
      <c r="B7178" s="15" t="s">
        <v>2756</v>
      </c>
      <c r="C7178" s="768" t="s">
        <v>5747</v>
      </c>
      <c r="D7178" s="20" t="s">
        <v>5748</v>
      </c>
      <c r="E7178" s="826"/>
      <c r="F7178" s="800">
        <v>0</v>
      </c>
      <c r="G7178" s="819"/>
      <c r="H7178" s="774">
        <v>1</v>
      </c>
      <c r="I7178" s="819">
        <f t="shared" si="230"/>
        <v>0</v>
      </c>
      <c r="J7178" s="819">
        <f t="shared" si="231"/>
        <v>1</v>
      </c>
      <c r="K7178" s="941"/>
    </row>
    <row r="7179" spans="1:11">
      <c r="A7179" s="15" t="s">
        <v>5744</v>
      </c>
      <c r="B7179" s="15" t="s">
        <v>2756</v>
      </c>
      <c r="C7179" s="768" t="s">
        <v>3038</v>
      </c>
      <c r="D7179" s="20" t="s">
        <v>3039</v>
      </c>
      <c r="E7179" s="826"/>
      <c r="F7179" s="800">
        <v>1</v>
      </c>
      <c r="G7179" s="819">
        <v>381</v>
      </c>
      <c r="H7179" s="774">
        <v>350</v>
      </c>
      <c r="I7179" s="819">
        <f t="shared" si="230"/>
        <v>381</v>
      </c>
      <c r="J7179" s="819">
        <f t="shared" si="231"/>
        <v>351</v>
      </c>
      <c r="K7179" s="941"/>
    </row>
    <row r="7180" spans="1:11">
      <c r="A7180" s="15" t="s">
        <v>5744</v>
      </c>
      <c r="B7180" s="15" t="s">
        <v>2756</v>
      </c>
      <c r="C7180" s="768" t="s">
        <v>4305</v>
      </c>
      <c r="D7180" s="17" t="s">
        <v>16177</v>
      </c>
      <c r="E7180" s="826"/>
      <c r="F7180" s="800">
        <v>0</v>
      </c>
      <c r="G7180" s="819">
        <v>74</v>
      </c>
      <c r="H7180" s="774">
        <v>22</v>
      </c>
      <c r="I7180" s="819">
        <f t="shared" si="230"/>
        <v>74</v>
      </c>
      <c r="J7180" s="819">
        <f t="shared" si="231"/>
        <v>22</v>
      </c>
      <c r="K7180" s="941"/>
    </row>
    <row r="7181" spans="1:11">
      <c r="A7181" s="15" t="s">
        <v>5744</v>
      </c>
      <c r="B7181" s="15" t="s">
        <v>2756</v>
      </c>
      <c r="C7181" s="768" t="s">
        <v>20674</v>
      </c>
      <c r="D7181" s="17" t="s">
        <v>20675</v>
      </c>
      <c r="E7181" s="826">
        <v>0</v>
      </c>
      <c r="F7181" s="800">
        <v>110</v>
      </c>
      <c r="G7181" s="819"/>
      <c r="H7181" s="774">
        <v>135</v>
      </c>
      <c r="I7181" s="819">
        <f t="shared" si="230"/>
        <v>0</v>
      </c>
      <c r="J7181" s="819">
        <f t="shared" si="231"/>
        <v>245</v>
      </c>
      <c r="K7181" s="941"/>
    </row>
    <row r="7182" spans="1:11">
      <c r="A7182" s="15" t="s">
        <v>5744</v>
      </c>
      <c r="B7182" s="15" t="s">
        <v>2756</v>
      </c>
      <c r="C7182" s="768" t="s">
        <v>6407</v>
      </c>
      <c r="D7182" s="17" t="s">
        <v>17721</v>
      </c>
      <c r="E7182" s="826">
        <v>0</v>
      </c>
      <c r="F7182" s="800">
        <v>110</v>
      </c>
      <c r="G7182" s="819"/>
      <c r="H7182" s="774">
        <v>135</v>
      </c>
      <c r="I7182" s="819">
        <f t="shared" si="230"/>
        <v>0</v>
      </c>
      <c r="J7182" s="819">
        <f t="shared" si="231"/>
        <v>245</v>
      </c>
      <c r="K7182" s="941"/>
    </row>
    <row r="7183" spans="1:11">
      <c r="A7183" s="15" t="s">
        <v>5744</v>
      </c>
      <c r="B7183" s="15" t="s">
        <v>2756</v>
      </c>
      <c r="C7183" s="768" t="s">
        <v>6408</v>
      </c>
      <c r="D7183" s="17" t="s">
        <v>17722</v>
      </c>
      <c r="E7183" s="826">
        <v>0</v>
      </c>
      <c r="F7183" s="800">
        <v>110</v>
      </c>
      <c r="G7183" s="819"/>
      <c r="H7183" s="774">
        <v>135</v>
      </c>
      <c r="I7183" s="819">
        <f t="shared" si="230"/>
        <v>0</v>
      </c>
      <c r="J7183" s="819">
        <f t="shared" si="231"/>
        <v>245</v>
      </c>
      <c r="K7183" s="941"/>
    </row>
    <row r="7184" spans="1:11">
      <c r="A7184" s="15" t="s">
        <v>5744</v>
      </c>
      <c r="B7184" s="15" t="s">
        <v>2756</v>
      </c>
      <c r="C7184" s="768" t="s">
        <v>6409</v>
      </c>
      <c r="D7184" s="17" t="s">
        <v>17723</v>
      </c>
      <c r="E7184" s="826">
        <v>0</v>
      </c>
      <c r="F7184" s="800">
        <v>110</v>
      </c>
      <c r="G7184" s="819"/>
      <c r="H7184" s="774">
        <v>135</v>
      </c>
      <c r="I7184" s="819">
        <f t="shared" si="230"/>
        <v>0</v>
      </c>
      <c r="J7184" s="819">
        <f t="shared" si="231"/>
        <v>245</v>
      </c>
      <c r="K7184" s="941"/>
    </row>
    <row r="7185" spans="1:11" ht="25.5">
      <c r="A7185" s="15" t="s">
        <v>5744</v>
      </c>
      <c r="B7185" s="15" t="s">
        <v>2756</v>
      </c>
      <c r="C7185" s="768" t="s">
        <v>5749</v>
      </c>
      <c r="D7185" s="20" t="s">
        <v>5750</v>
      </c>
      <c r="E7185" s="826"/>
      <c r="F7185" s="800">
        <v>0</v>
      </c>
      <c r="G7185" s="819">
        <v>1</v>
      </c>
      <c r="H7185" s="774">
        <v>1</v>
      </c>
      <c r="I7185" s="819">
        <f t="shared" si="230"/>
        <v>1</v>
      </c>
      <c r="J7185" s="819">
        <f t="shared" si="231"/>
        <v>1</v>
      </c>
      <c r="K7185" s="941"/>
    </row>
    <row r="7186" spans="1:11" ht="25.5">
      <c r="A7186" s="15" t="s">
        <v>5744</v>
      </c>
      <c r="B7186" s="15" t="s">
        <v>2756</v>
      </c>
      <c r="C7186" s="768" t="s">
        <v>6419</v>
      </c>
      <c r="D7186" s="20" t="s">
        <v>17734</v>
      </c>
      <c r="E7186" s="826"/>
      <c r="F7186" s="800">
        <v>110</v>
      </c>
      <c r="G7186" s="819"/>
      <c r="H7186" s="774">
        <v>135</v>
      </c>
      <c r="I7186" s="819">
        <f t="shared" si="230"/>
        <v>0</v>
      </c>
      <c r="J7186" s="819">
        <f t="shared" si="231"/>
        <v>245</v>
      </c>
      <c r="K7186" s="941"/>
    </row>
    <row r="7187" spans="1:11" ht="25.5">
      <c r="A7187" s="15" t="s">
        <v>5744</v>
      </c>
      <c r="B7187" s="15" t="s">
        <v>2756</v>
      </c>
      <c r="C7187" s="768" t="s">
        <v>6420</v>
      </c>
      <c r="D7187" s="20" t="s">
        <v>17735</v>
      </c>
      <c r="E7187" s="826"/>
      <c r="F7187" s="800">
        <v>110</v>
      </c>
      <c r="G7187" s="819"/>
      <c r="H7187" s="774">
        <v>135</v>
      </c>
      <c r="I7187" s="819">
        <f t="shared" si="230"/>
        <v>0</v>
      </c>
      <c r="J7187" s="819">
        <f t="shared" si="231"/>
        <v>245</v>
      </c>
      <c r="K7187" s="941"/>
    </row>
    <row r="7188" spans="1:11" ht="25.5">
      <c r="A7188" s="15" t="s">
        <v>5744</v>
      </c>
      <c r="B7188" s="15" t="s">
        <v>2756</v>
      </c>
      <c r="C7188" s="768" t="s">
        <v>2657</v>
      </c>
      <c r="D7188" s="20" t="s">
        <v>15515</v>
      </c>
      <c r="E7188" s="826"/>
      <c r="F7188" s="800">
        <v>0</v>
      </c>
      <c r="G7188" s="819">
        <v>26</v>
      </c>
      <c r="H7188" s="774">
        <v>20</v>
      </c>
      <c r="I7188" s="819">
        <f t="shared" si="230"/>
        <v>26</v>
      </c>
      <c r="J7188" s="819">
        <f t="shared" si="231"/>
        <v>20</v>
      </c>
      <c r="K7188" s="941"/>
    </row>
    <row r="7189" spans="1:11" ht="25.5">
      <c r="A7189" s="15" t="s">
        <v>5744</v>
      </c>
      <c r="B7189" s="15" t="s">
        <v>2756</v>
      </c>
      <c r="C7189" s="768" t="s">
        <v>5751</v>
      </c>
      <c r="D7189" s="20" t="s">
        <v>5752</v>
      </c>
      <c r="E7189" s="826"/>
      <c r="F7189" s="800">
        <v>0</v>
      </c>
      <c r="G7189" s="819"/>
      <c r="H7189" s="774">
        <v>1</v>
      </c>
      <c r="I7189" s="819">
        <f t="shared" si="230"/>
        <v>0</v>
      </c>
      <c r="J7189" s="819">
        <f t="shared" si="231"/>
        <v>1</v>
      </c>
      <c r="K7189" s="941"/>
    </row>
    <row r="7190" spans="1:11">
      <c r="A7190" s="15" t="s">
        <v>5744</v>
      </c>
      <c r="B7190" s="15" t="s">
        <v>2756</v>
      </c>
      <c r="C7190" s="768" t="s">
        <v>4064</v>
      </c>
      <c r="D7190" s="20" t="s">
        <v>17225</v>
      </c>
      <c r="E7190" s="826"/>
      <c r="F7190" s="800">
        <v>0</v>
      </c>
      <c r="G7190" s="819">
        <v>3</v>
      </c>
      <c r="H7190" s="774">
        <v>12</v>
      </c>
      <c r="I7190" s="819">
        <f t="shared" si="230"/>
        <v>3</v>
      </c>
      <c r="J7190" s="819">
        <f t="shared" si="231"/>
        <v>12</v>
      </c>
      <c r="K7190" s="941"/>
    </row>
    <row r="7191" spans="1:11">
      <c r="A7191" s="15" t="s">
        <v>5744</v>
      </c>
      <c r="B7191" s="15" t="s">
        <v>2756</v>
      </c>
      <c r="C7191" s="768" t="s">
        <v>4065</v>
      </c>
      <c r="D7191" s="20" t="s">
        <v>5746</v>
      </c>
      <c r="E7191" s="826"/>
      <c r="F7191" s="800">
        <v>0</v>
      </c>
      <c r="G7191" s="819"/>
      <c r="H7191" s="774">
        <v>1</v>
      </c>
      <c r="I7191" s="819">
        <f t="shared" si="230"/>
        <v>0</v>
      </c>
      <c r="J7191" s="819">
        <f t="shared" si="231"/>
        <v>1</v>
      </c>
      <c r="K7191" s="941"/>
    </row>
    <row r="7192" spans="1:11" ht="25.5">
      <c r="A7192" s="15" t="s">
        <v>5744</v>
      </c>
      <c r="B7192" s="15" t="s">
        <v>2756</v>
      </c>
      <c r="C7192" s="768" t="s">
        <v>3036</v>
      </c>
      <c r="D7192" s="20" t="s">
        <v>3037</v>
      </c>
      <c r="E7192" s="826"/>
      <c r="F7192" s="800">
        <v>1</v>
      </c>
      <c r="G7192" s="819"/>
      <c r="H7192" s="774">
        <v>1</v>
      </c>
      <c r="I7192" s="819">
        <f t="shared" si="230"/>
        <v>0</v>
      </c>
      <c r="J7192" s="819">
        <f t="shared" si="231"/>
        <v>2</v>
      </c>
      <c r="K7192" s="941"/>
    </row>
    <row r="7193" spans="1:11">
      <c r="A7193" s="15" t="s">
        <v>5744</v>
      </c>
      <c r="B7193" s="15" t="s">
        <v>2756</v>
      </c>
      <c r="C7193" s="768" t="s">
        <v>3038</v>
      </c>
      <c r="D7193" s="20" t="s">
        <v>3039</v>
      </c>
      <c r="E7193" s="826"/>
      <c r="F7193" s="800">
        <v>1</v>
      </c>
      <c r="G7193" s="819">
        <v>381</v>
      </c>
      <c r="H7193" s="774">
        <v>350</v>
      </c>
      <c r="I7193" s="819">
        <f t="shared" si="230"/>
        <v>381</v>
      </c>
      <c r="J7193" s="819">
        <f t="shared" si="231"/>
        <v>351</v>
      </c>
      <c r="K7193" s="941"/>
    </row>
    <row r="7194" spans="1:11" ht="25.5">
      <c r="A7194" s="15" t="s">
        <v>5744</v>
      </c>
      <c r="B7194" s="15" t="s">
        <v>2756</v>
      </c>
      <c r="C7194" s="768" t="s">
        <v>3040</v>
      </c>
      <c r="D7194" s="20" t="s">
        <v>3041</v>
      </c>
      <c r="E7194" s="826"/>
      <c r="F7194" s="800">
        <v>1</v>
      </c>
      <c r="G7194" s="819"/>
      <c r="H7194" s="774">
        <v>3</v>
      </c>
      <c r="I7194" s="819">
        <f t="shared" si="230"/>
        <v>0</v>
      </c>
      <c r="J7194" s="819">
        <f t="shared" si="231"/>
        <v>4</v>
      </c>
      <c r="K7194" s="941"/>
    </row>
    <row r="7195" spans="1:11" ht="38.25">
      <c r="A7195" s="15" t="s">
        <v>5744</v>
      </c>
      <c r="B7195" s="15" t="s">
        <v>2756</v>
      </c>
      <c r="C7195" s="768" t="s">
        <v>4067</v>
      </c>
      <c r="D7195" s="20" t="s">
        <v>4967</v>
      </c>
      <c r="E7195" s="826"/>
      <c r="F7195" s="800">
        <v>0</v>
      </c>
      <c r="G7195" s="819">
        <v>5</v>
      </c>
      <c r="H7195" s="774">
        <v>10</v>
      </c>
      <c r="I7195" s="819">
        <f t="shared" si="230"/>
        <v>5</v>
      </c>
      <c r="J7195" s="819">
        <f t="shared" si="231"/>
        <v>10</v>
      </c>
      <c r="K7195" s="941"/>
    </row>
    <row r="7196" spans="1:11" ht="25.5">
      <c r="A7196" s="15" t="s">
        <v>5777</v>
      </c>
      <c r="B7196" s="15" t="s">
        <v>2464</v>
      </c>
      <c r="C7196" s="768" t="s">
        <v>2458</v>
      </c>
      <c r="D7196" s="20" t="s">
        <v>16805</v>
      </c>
      <c r="E7196" s="826"/>
      <c r="F7196" s="800">
        <v>1</v>
      </c>
      <c r="G7196" s="819"/>
      <c r="H7196" s="774">
        <v>1</v>
      </c>
      <c r="I7196" s="819">
        <f t="shared" si="230"/>
        <v>0</v>
      </c>
      <c r="J7196" s="819">
        <f t="shared" si="231"/>
        <v>2</v>
      </c>
      <c r="K7196" s="941"/>
    </row>
    <row r="7197" spans="1:11" ht="25.5">
      <c r="A7197" s="15" t="s">
        <v>5777</v>
      </c>
      <c r="B7197" s="15" t="s">
        <v>2464</v>
      </c>
      <c r="C7197" s="768" t="s">
        <v>5418</v>
      </c>
      <c r="D7197" s="20" t="s">
        <v>5419</v>
      </c>
      <c r="E7197" s="826"/>
      <c r="F7197" s="800">
        <v>1</v>
      </c>
      <c r="G7197" s="819"/>
      <c r="H7197" s="774">
        <v>1</v>
      </c>
      <c r="I7197" s="819">
        <f t="shared" si="230"/>
        <v>0</v>
      </c>
      <c r="J7197" s="819">
        <f t="shared" si="231"/>
        <v>2</v>
      </c>
      <c r="K7197" s="941"/>
    </row>
    <row r="7198" spans="1:11" ht="25.5">
      <c r="A7198" s="15" t="s">
        <v>5777</v>
      </c>
      <c r="B7198" s="15" t="s">
        <v>2464</v>
      </c>
      <c r="C7198" s="768" t="s">
        <v>5509</v>
      </c>
      <c r="D7198" s="20" t="s">
        <v>16569</v>
      </c>
      <c r="E7198" s="826"/>
      <c r="F7198" s="800">
        <v>1</v>
      </c>
      <c r="G7198" s="819">
        <v>29</v>
      </c>
      <c r="H7198" s="774">
        <v>20</v>
      </c>
      <c r="I7198" s="819">
        <f t="shared" si="230"/>
        <v>29</v>
      </c>
      <c r="J7198" s="819">
        <f t="shared" si="231"/>
        <v>21</v>
      </c>
      <c r="K7198" s="941"/>
    </row>
    <row r="7199" spans="1:11" ht="25.5">
      <c r="A7199" s="15" t="s">
        <v>5777</v>
      </c>
      <c r="B7199" s="15" t="s">
        <v>2464</v>
      </c>
      <c r="C7199" s="768" t="s">
        <v>5489</v>
      </c>
      <c r="D7199" s="20" t="s">
        <v>5490</v>
      </c>
      <c r="E7199" s="826">
        <v>1</v>
      </c>
      <c r="F7199" s="800">
        <v>2</v>
      </c>
      <c r="G7199" s="819">
        <v>24</v>
      </c>
      <c r="H7199" s="774">
        <v>16</v>
      </c>
      <c r="I7199" s="819">
        <f t="shared" si="230"/>
        <v>25</v>
      </c>
      <c r="J7199" s="819">
        <f t="shared" si="231"/>
        <v>18</v>
      </c>
      <c r="K7199" s="941"/>
    </row>
    <row r="7200" spans="1:11">
      <c r="A7200" s="15" t="s">
        <v>5777</v>
      </c>
      <c r="B7200" s="15" t="s">
        <v>2464</v>
      </c>
      <c r="C7200" s="768" t="s">
        <v>4733</v>
      </c>
      <c r="D7200" s="20" t="s">
        <v>16179</v>
      </c>
      <c r="E7200" s="826"/>
      <c r="F7200" s="800">
        <v>1</v>
      </c>
      <c r="G7200" s="819">
        <v>126</v>
      </c>
      <c r="H7200" s="774">
        <v>147</v>
      </c>
      <c r="I7200" s="819">
        <f t="shared" si="230"/>
        <v>126</v>
      </c>
      <c r="J7200" s="819">
        <f t="shared" si="231"/>
        <v>148</v>
      </c>
      <c r="K7200" s="941"/>
    </row>
    <row r="7201" spans="1:11" ht="25.5">
      <c r="A7201" s="15" t="s">
        <v>5777</v>
      </c>
      <c r="B7201" s="15" t="s">
        <v>2464</v>
      </c>
      <c r="C7201" s="768" t="s">
        <v>5527</v>
      </c>
      <c r="D7201" s="20" t="s">
        <v>16591</v>
      </c>
      <c r="E7201" s="826">
        <v>7</v>
      </c>
      <c r="F7201" s="800">
        <v>10</v>
      </c>
      <c r="G7201" s="819">
        <v>7</v>
      </c>
      <c r="H7201" s="774">
        <v>10</v>
      </c>
      <c r="I7201" s="819">
        <f t="shared" si="230"/>
        <v>14</v>
      </c>
      <c r="J7201" s="819">
        <f t="shared" si="231"/>
        <v>20</v>
      </c>
      <c r="K7201" s="941"/>
    </row>
    <row r="7202" spans="1:11">
      <c r="A7202" s="15" t="s">
        <v>5777</v>
      </c>
      <c r="B7202" s="15" t="s">
        <v>2464</v>
      </c>
      <c r="C7202" s="768" t="s">
        <v>5430</v>
      </c>
      <c r="D7202" s="20" t="s">
        <v>16533</v>
      </c>
      <c r="E7202" s="826">
        <v>2</v>
      </c>
      <c r="F7202" s="800">
        <v>7</v>
      </c>
      <c r="G7202" s="819">
        <v>76</v>
      </c>
      <c r="H7202" s="774">
        <v>70</v>
      </c>
      <c r="I7202" s="819">
        <f t="shared" si="230"/>
        <v>78</v>
      </c>
      <c r="J7202" s="819">
        <f t="shared" si="231"/>
        <v>77</v>
      </c>
      <c r="K7202" s="941"/>
    </row>
    <row r="7203" spans="1:11">
      <c r="A7203" s="15" t="s">
        <v>5777</v>
      </c>
      <c r="B7203" s="15" t="s">
        <v>2464</v>
      </c>
      <c r="C7203" s="768" t="s">
        <v>4361</v>
      </c>
      <c r="D7203" s="17" t="s">
        <v>16190</v>
      </c>
      <c r="E7203" s="826"/>
      <c r="F7203" s="800">
        <v>0</v>
      </c>
      <c r="G7203" s="819"/>
      <c r="H7203" s="774">
        <v>1</v>
      </c>
      <c r="I7203" s="819">
        <f t="shared" si="230"/>
        <v>0</v>
      </c>
      <c r="J7203" s="819">
        <f t="shared" si="231"/>
        <v>1</v>
      </c>
      <c r="K7203" s="941"/>
    </row>
    <row r="7204" spans="1:11">
      <c r="A7204" s="15" t="s">
        <v>5777</v>
      </c>
      <c r="B7204" s="15" t="s">
        <v>2464</v>
      </c>
      <c r="C7204" s="768" t="s">
        <v>3609</v>
      </c>
      <c r="D7204" s="20" t="s">
        <v>15916</v>
      </c>
      <c r="E7204" s="826">
        <v>167</v>
      </c>
      <c r="F7204" s="800">
        <v>120</v>
      </c>
      <c r="G7204" s="819">
        <v>36</v>
      </c>
      <c r="H7204" s="774">
        <v>52</v>
      </c>
      <c r="I7204" s="819">
        <f t="shared" si="230"/>
        <v>203</v>
      </c>
      <c r="J7204" s="819">
        <f t="shared" si="231"/>
        <v>172</v>
      </c>
      <c r="K7204" s="941"/>
    </row>
    <row r="7205" spans="1:11">
      <c r="A7205" s="15" t="s">
        <v>5777</v>
      </c>
      <c r="B7205" s="15" t="s">
        <v>2464</v>
      </c>
      <c r="C7205" s="768" t="s">
        <v>3514</v>
      </c>
      <c r="D7205" s="17" t="s">
        <v>15819</v>
      </c>
      <c r="E7205" s="826">
        <v>4</v>
      </c>
      <c r="F7205" s="800">
        <v>5</v>
      </c>
      <c r="G7205" s="819">
        <v>11</v>
      </c>
      <c r="H7205" s="774">
        <v>7</v>
      </c>
      <c r="I7205" s="819">
        <f t="shared" si="230"/>
        <v>15</v>
      </c>
      <c r="J7205" s="819">
        <f t="shared" si="231"/>
        <v>12</v>
      </c>
      <c r="K7205" s="941"/>
    </row>
    <row r="7206" spans="1:11">
      <c r="A7206" s="15" t="s">
        <v>5777</v>
      </c>
      <c r="B7206" s="15" t="s">
        <v>2464</v>
      </c>
      <c r="C7206" s="768" t="s">
        <v>5753</v>
      </c>
      <c r="D7206" s="117" t="s">
        <v>6995</v>
      </c>
      <c r="E7206" s="826"/>
      <c r="F7206" s="800">
        <v>2</v>
      </c>
      <c r="G7206" s="819"/>
      <c r="H7206" s="774">
        <v>2</v>
      </c>
      <c r="I7206" s="819">
        <f t="shared" si="230"/>
        <v>0</v>
      </c>
      <c r="J7206" s="819">
        <f t="shared" si="231"/>
        <v>4</v>
      </c>
      <c r="K7206" s="941"/>
    </row>
    <row r="7207" spans="1:11">
      <c r="A7207" s="15" t="s">
        <v>5777</v>
      </c>
      <c r="B7207" s="15" t="s">
        <v>2464</v>
      </c>
      <c r="C7207" s="768" t="s">
        <v>5754</v>
      </c>
      <c r="D7207" s="117" t="s">
        <v>6996</v>
      </c>
      <c r="E7207" s="826">
        <v>5</v>
      </c>
      <c r="F7207" s="800">
        <v>8</v>
      </c>
      <c r="G7207" s="819">
        <v>64</v>
      </c>
      <c r="H7207" s="774">
        <v>75</v>
      </c>
      <c r="I7207" s="819">
        <f t="shared" si="230"/>
        <v>69</v>
      </c>
      <c r="J7207" s="819">
        <f t="shared" si="231"/>
        <v>83</v>
      </c>
      <c r="K7207" s="941"/>
    </row>
    <row r="7208" spans="1:11">
      <c r="A7208" s="15" t="s">
        <v>5777</v>
      </c>
      <c r="B7208" s="15" t="s">
        <v>2464</v>
      </c>
      <c r="C7208" s="768" t="s">
        <v>5755</v>
      </c>
      <c r="D7208" s="117" t="s">
        <v>17486</v>
      </c>
      <c r="E7208" s="826"/>
      <c r="F7208" s="800">
        <v>1</v>
      </c>
      <c r="G7208" s="819">
        <v>3</v>
      </c>
      <c r="H7208" s="774">
        <v>6</v>
      </c>
      <c r="I7208" s="819">
        <f t="shared" si="230"/>
        <v>3</v>
      </c>
      <c r="J7208" s="819">
        <f t="shared" si="231"/>
        <v>7</v>
      </c>
      <c r="K7208" s="941"/>
    </row>
    <row r="7209" spans="1:11">
      <c r="A7209" s="15" t="s">
        <v>5777</v>
      </c>
      <c r="B7209" s="15" t="s">
        <v>2464</v>
      </c>
      <c r="C7209" s="768" t="s">
        <v>5756</v>
      </c>
      <c r="D7209" s="117" t="s">
        <v>5757</v>
      </c>
      <c r="E7209" s="826"/>
      <c r="F7209" s="800">
        <v>1</v>
      </c>
      <c r="G7209" s="819">
        <v>7</v>
      </c>
      <c r="H7209" s="774">
        <v>15</v>
      </c>
      <c r="I7209" s="819">
        <f t="shared" si="230"/>
        <v>7</v>
      </c>
      <c r="J7209" s="819">
        <f t="shared" si="231"/>
        <v>16</v>
      </c>
      <c r="K7209" s="941"/>
    </row>
    <row r="7210" spans="1:11">
      <c r="A7210" s="15" t="s">
        <v>5777</v>
      </c>
      <c r="B7210" s="15" t="s">
        <v>2464</v>
      </c>
      <c r="C7210" s="768" t="s">
        <v>3683</v>
      </c>
      <c r="D7210" s="117" t="s">
        <v>3684</v>
      </c>
      <c r="E7210" s="826"/>
      <c r="F7210" s="800">
        <v>1</v>
      </c>
      <c r="G7210" s="819"/>
      <c r="H7210" s="774">
        <v>1</v>
      </c>
      <c r="I7210" s="819">
        <f t="shared" si="230"/>
        <v>0</v>
      </c>
      <c r="J7210" s="819">
        <f t="shared" si="231"/>
        <v>2</v>
      </c>
      <c r="K7210" s="941"/>
    </row>
    <row r="7211" spans="1:11">
      <c r="A7211" s="15" t="s">
        <v>5777</v>
      </c>
      <c r="B7211" s="15" t="s">
        <v>2464</v>
      </c>
      <c r="C7211" s="768" t="s">
        <v>5758</v>
      </c>
      <c r="D7211" s="20" t="s">
        <v>17487</v>
      </c>
      <c r="E7211" s="826"/>
      <c r="F7211" s="800">
        <v>1</v>
      </c>
      <c r="G7211" s="819"/>
      <c r="H7211" s="774">
        <v>0</v>
      </c>
      <c r="I7211" s="819">
        <f t="shared" si="230"/>
        <v>0</v>
      </c>
      <c r="J7211" s="819">
        <f t="shared" si="231"/>
        <v>1</v>
      </c>
      <c r="K7211" s="941"/>
    </row>
    <row r="7212" spans="1:11">
      <c r="A7212" s="15" t="s">
        <v>5777</v>
      </c>
      <c r="B7212" s="15" t="s">
        <v>2464</v>
      </c>
      <c r="C7212" s="768" t="s">
        <v>5759</v>
      </c>
      <c r="D7212" s="117" t="s">
        <v>7032</v>
      </c>
      <c r="E7212" s="826">
        <v>3</v>
      </c>
      <c r="F7212" s="800">
        <v>5</v>
      </c>
      <c r="G7212" s="819">
        <v>1</v>
      </c>
      <c r="H7212" s="774">
        <v>5</v>
      </c>
      <c r="I7212" s="819">
        <f t="shared" si="230"/>
        <v>4</v>
      </c>
      <c r="J7212" s="819">
        <f t="shared" si="231"/>
        <v>10</v>
      </c>
      <c r="K7212" s="941"/>
    </row>
    <row r="7213" spans="1:11" ht="38.25">
      <c r="A7213" s="15" t="s">
        <v>5777</v>
      </c>
      <c r="B7213" s="15" t="s">
        <v>2464</v>
      </c>
      <c r="C7213" s="768" t="s">
        <v>5760</v>
      </c>
      <c r="D7213" s="20" t="s">
        <v>17488</v>
      </c>
      <c r="E7213" s="826"/>
      <c r="F7213" s="800">
        <v>0</v>
      </c>
      <c r="G7213" s="819"/>
      <c r="H7213" s="774">
        <v>1</v>
      </c>
      <c r="I7213" s="819">
        <f t="shared" si="230"/>
        <v>0</v>
      </c>
      <c r="J7213" s="819">
        <f t="shared" si="231"/>
        <v>1</v>
      </c>
      <c r="K7213" s="941"/>
    </row>
    <row r="7214" spans="1:11" ht="25.5">
      <c r="A7214" s="15" t="s">
        <v>5777</v>
      </c>
      <c r="B7214" s="15" t="s">
        <v>2464</v>
      </c>
      <c r="C7214" s="768" t="s">
        <v>5761</v>
      </c>
      <c r="D7214" s="20" t="s">
        <v>17489</v>
      </c>
      <c r="E7214" s="826"/>
      <c r="F7214" s="800">
        <v>6</v>
      </c>
      <c r="G7214" s="819">
        <v>428</v>
      </c>
      <c r="H7214" s="774">
        <v>335</v>
      </c>
      <c r="I7214" s="819">
        <f t="shared" si="230"/>
        <v>428</v>
      </c>
      <c r="J7214" s="819">
        <f t="shared" si="231"/>
        <v>341</v>
      </c>
      <c r="K7214" s="941"/>
    </row>
    <row r="7215" spans="1:11" ht="38.25">
      <c r="A7215" s="15" t="s">
        <v>5777</v>
      </c>
      <c r="B7215" s="15" t="s">
        <v>2464</v>
      </c>
      <c r="C7215" s="768" t="s">
        <v>5762</v>
      </c>
      <c r="D7215" s="20" t="s">
        <v>17490</v>
      </c>
      <c r="E7215" s="826"/>
      <c r="F7215" s="800">
        <v>1</v>
      </c>
      <c r="G7215" s="819"/>
      <c r="H7215" s="774">
        <v>1</v>
      </c>
      <c r="I7215" s="819">
        <f t="shared" si="230"/>
        <v>0</v>
      </c>
      <c r="J7215" s="819">
        <f t="shared" si="231"/>
        <v>2</v>
      </c>
      <c r="K7215" s="941"/>
    </row>
    <row r="7216" spans="1:11" ht="25.5">
      <c r="A7216" s="15" t="s">
        <v>5777</v>
      </c>
      <c r="B7216" s="15" t="s">
        <v>2464</v>
      </c>
      <c r="C7216" s="768" t="s">
        <v>5763</v>
      </c>
      <c r="D7216" s="20" t="s">
        <v>17491</v>
      </c>
      <c r="E7216" s="826"/>
      <c r="F7216" s="800">
        <v>1</v>
      </c>
      <c r="G7216" s="819">
        <v>5</v>
      </c>
      <c r="H7216" s="774">
        <v>2</v>
      </c>
      <c r="I7216" s="819">
        <f t="shared" si="230"/>
        <v>5</v>
      </c>
      <c r="J7216" s="819">
        <f t="shared" si="231"/>
        <v>3</v>
      </c>
      <c r="K7216" s="941"/>
    </row>
    <row r="7217" spans="1:11" ht="25.5">
      <c r="A7217" s="15" t="s">
        <v>5777</v>
      </c>
      <c r="B7217" s="15" t="s">
        <v>2464</v>
      </c>
      <c r="C7217" s="768" t="s">
        <v>5764</v>
      </c>
      <c r="D7217" s="20" t="s">
        <v>17492</v>
      </c>
      <c r="E7217" s="826"/>
      <c r="F7217" s="800">
        <v>1</v>
      </c>
      <c r="G7217" s="819">
        <v>44</v>
      </c>
      <c r="H7217" s="774">
        <v>47</v>
      </c>
      <c r="I7217" s="819">
        <f t="shared" si="230"/>
        <v>44</v>
      </c>
      <c r="J7217" s="819">
        <f t="shared" si="231"/>
        <v>48</v>
      </c>
      <c r="K7217" s="941"/>
    </row>
    <row r="7218" spans="1:11" ht="38.25">
      <c r="A7218" s="15" t="s">
        <v>5777</v>
      </c>
      <c r="B7218" s="15" t="s">
        <v>2464</v>
      </c>
      <c r="C7218" s="768" t="s">
        <v>5765</v>
      </c>
      <c r="D7218" s="20" t="s">
        <v>17493</v>
      </c>
      <c r="E7218" s="826"/>
      <c r="F7218" s="800">
        <v>1</v>
      </c>
      <c r="G7218" s="819">
        <v>8</v>
      </c>
      <c r="H7218" s="774">
        <v>20</v>
      </c>
      <c r="I7218" s="819">
        <f t="shared" si="230"/>
        <v>8</v>
      </c>
      <c r="J7218" s="819">
        <f t="shared" si="231"/>
        <v>21</v>
      </c>
      <c r="K7218" s="941"/>
    </row>
    <row r="7219" spans="1:11" ht="38.25">
      <c r="A7219" s="15" t="s">
        <v>5777</v>
      </c>
      <c r="B7219" s="15" t="s">
        <v>2464</v>
      </c>
      <c r="C7219" s="768" t="s">
        <v>5766</v>
      </c>
      <c r="D7219" s="20" t="s">
        <v>17494</v>
      </c>
      <c r="E7219" s="826"/>
      <c r="F7219" s="800">
        <v>2</v>
      </c>
      <c r="G7219" s="819">
        <v>57</v>
      </c>
      <c r="H7219" s="774">
        <v>50</v>
      </c>
      <c r="I7219" s="819">
        <f t="shared" si="230"/>
        <v>57</v>
      </c>
      <c r="J7219" s="819">
        <f t="shared" si="231"/>
        <v>52</v>
      </c>
      <c r="K7219" s="941"/>
    </row>
    <row r="7220" spans="1:11" ht="38.25">
      <c r="A7220" s="15" t="s">
        <v>5777</v>
      </c>
      <c r="B7220" s="15" t="s">
        <v>2464</v>
      </c>
      <c r="C7220" s="768" t="s">
        <v>5767</v>
      </c>
      <c r="D7220" s="20" t="s">
        <v>17495</v>
      </c>
      <c r="E7220" s="826"/>
      <c r="F7220" s="800">
        <v>1</v>
      </c>
      <c r="G7220" s="819"/>
      <c r="H7220" s="774">
        <v>1</v>
      </c>
      <c r="I7220" s="819">
        <f t="shared" si="230"/>
        <v>0</v>
      </c>
      <c r="J7220" s="819">
        <f t="shared" si="231"/>
        <v>2</v>
      </c>
      <c r="K7220" s="941"/>
    </row>
    <row r="7221" spans="1:11" ht="38.25">
      <c r="A7221" s="15" t="s">
        <v>5777</v>
      </c>
      <c r="B7221" s="15" t="s">
        <v>2464</v>
      </c>
      <c r="C7221" s="768" t="s">
        <v>5768</v>
      </c>
      <c r="D7221" s="20" t="s">
        <v>17496</v>
      </c>
      <c r="E7221" s="826">
        <v>10</v>
      </c>
      <c r="F7221" s="800">
        <v>8</v>
      </c>
      <c r="G7221" s="819">
        <v>1</v>
      </c>
      <c r="H7221" s="774">
        <v>1</v>
      </c>
      <c r="I7221" s="819">
        <f t="shared" si="230"/>
        <v>11</v>
      </c>
      <c r="J7221" s="819">
        <f t="shared" si="231"/>
        <v>9</v>
      </c>
      <c r="K7221" s="941"/>
    </row>
    <row r="7222" spans="1:11" ht="38.25">
      <c r="A7222" s="15" t="s">
        <v>5777</v>
      </c>
      <c r="B7222" s="15" t="s">
        <v>2464</v>
      </c>
      <c r="C7222" s="768" t="s">
        <v>5769</v>
      </c>
      <c r="D7222" s="20" t="s">
        <v>17497</v>
      </c>
      <c r="E7222" s="826"/>
      <c r="F7222" s="800">
        <v>1</v>
      </c>
      <c r="G7222" s="819"/>
      <c r="H7222" s="774">
        <v>1</v>
      </c>
      <c r="I7222" s="819">
        <f t="shared" si="230"/>
        <v>0</v>
      </c>
      <c r="J7222" s="819">
        <f t="shared" si="231"/>
        <v>2</v>
      </c>
      <c r="K7222" s="941"/>
    </row>
    <row r="7223" spans="1:11" ht="38.25">
      <c r="A7223" s="15" t="s">
        <v>5777</v>
      </c>
      <c r="B7223" s="15" t="s">
        <v>2464</v>
      </c>
      <c r="C7223" s="768" t="s">
        <v>5770</v>
      </c>
      <c r="D7223" s="20" t="s">
        <v>17498</v>
      </c>
      <c r="E7223" s="826"/>
      <c r="F7223" s="800">
        <v>1</v>
      </c>
      <c r="G7223" s="819">
        <v>23</v>
      </c>
      <c r="H7223" s="774">
        <v>10</v>
      </c>
      <c r="I7223" s="819">
        <f t="shared" si="230"/>
        <v>23</v>
      </c>
      <c r="J7223" s="819">
        <f t="shared" si="231"/>
        <v>11</v>
      </c>
      <c r="K7223" s="941"/>
    </row>
    <row r="7224" spans="1:11">
      <c r="A7224" s="15" t="s">
        <v>5777</v>
      </c>
      <c r="B7224" s="15" t="s">
        <v>2464</v>
      </c>
      <c r="C7224" s="768" t="s">
        <v>5771</v>
      </c>
      <c r="D7224" s="20" t="s">
        <v>17499</v>
      </c>
      <c r="E7224" s="826"/>
      <c r="F7224" s="800">
        <v>0</v>
      </c>
      <c r="G7224" s="819">
        <v>3</v>
      </c>
      <c r="H7224" s="774">
        <v>1</v>
      </c>
      <c r="I7224" s="819">
        <f t="shared" si="230"/>
        <v>3</v>
      </c>
      <c r="J7224" s="819">
        <f t="shared" si="231"/>
        <v>1</v>
      </c>
      <c r="K7224" s="941"/>
    </row>
    <row r="7225" spans="1:11">
      <c r="A7225" s="15" t="s">
        <v>5777</v>
      </c>
      <c r="B7225" s="15" t="s">
        <v>2464</v>
      </c>
      <c r="C7225" s="768" t="s">
        <v>4648</v>
      </c>
      <c r="D7225" s="20" t="s">
        <v>16441</v>
      </c>
      <c r="E7225" s="826"/>
      <c r="F7225" s="800">
        <v>1</v>
      </c>
      <c r="G7225" s="819"/>
      <c r="H7225" s="774">
        <v>1</v>
      </c>
      <c r="I7225" s="819">
        <f t="shared" si="230"/>
        <v>0</v>
      </c>
      <c r="J7225" s="819">
        <f t="shared" si="231"/>
        <v>2</v>
      </c>
      <c r="K7225" s="941"/>
    </row>
    <row r="7226" spans="1:11">
      <c r="A7226" s="15" t="s">
        <v>5777</v>
      </c>
      <c r="B7226" s="15" t="s">
        <v>2464</v>
      </c>
      <c r="C7226" s="768" t="s">
        <v>5292</v>
      </c>
      <c r="D7226" s="20" t="s">
        <v>16448</v>
      </c>
      <c r="E7226" s="826">
        <v>1</v>
      </c>
      <c r="F7226" s="800">
        <v>1</v>
      </c>
      <c r="G7226" s="819">
        <v>3</v>
      </c>
      <c r="H7226" s="774">
        <v>2</v>
      </c>
      <c r="I7226" s="819">
        <f t="shared" si="230"/>
        <v>4</v>
      </c>
      <c r="J7226" s="819">
        <f t="shared" si="231"/>
        <v>3</v>
      </c>
      <c r="K7226" s="941"/>
    </row>
    <row r="7227" spans="1:11">
      <c r="A7227" s="15" t="s">
        <v>5777</v>
      </c>
      <c r="B7227" s="15" t="s">
        <v>2464</v>
      </c>
      <c r="C7227" s="768" t="s">
        <v>4259</v>
      </c>
      <c r="D7227" s="20" t="s">
        <v>17240</v>
      </c>
      <c r="E7227" s="826"/>
      <c r="F7227" s="800">
        <v>1</v>
      </c>
      <c r="G7227" s="819"/>
      <c r="H7227" s="774">
        <v>0</v>
      </c>
      <c r="I7227" s="819">
        <f t="shared" si="230"/>
        <v>0</v>
      </c>
      <c r="J7227" s="819">
        <f t="shared" si="231"/>
        <v>1</v>
      </c>
      <c r="K7227" s="941"/>
    </row>
    <row r="7228" spans="1:11">
      <c r="A7228" s="15" t="s">
        <v>5777</v>
      </c>
      <c r="B7228" s="15" t="s">
        <v>2464</v>
      </c>
      <c r="C7228" s="768" t="s">
        <v>5772</v>
      </c>
      <c r="D7228" s="117" t="s">
        <v>5773</v>
      </c>
      <c r="E7228" s="826"/>
      <c r="F7228" s="800">
        <v>1</v>
      </c>
      <c r="G7228" s="819"/>
      <c r="H7228" s="774">
        <v>1</v>
      </c>
      <c r="I7228" s="819">
        <f t="shared" ref="I7228:I7292" si="232">E7228+G7228</f>
        <v>0</v>
      </c>
      <c r="J7228" s="819">
        <f t="shared" ref="J7228:J7292" si="233">F7228+H7228</f>
        <v>2</v>
      </c>
      <c r="K7228" s="941"/>
    </row>
    <row r="7229" spans="1:11" ht="25.5">
      <c r="A7229" s="15" t="s">
        <v>5777</v>
      </c>
      <c r="B7229" s="15" t="s">
        <v>2464</v>
      </c>
      <c r="C7229" s="768" t="s">
        <v>5774</v>
      </c>
      <c r="D7229" s="20" t="s">
        <v>5775</v>
      </c>
      <c r="E7229" s="826">
        <v>1</v>
      </c>
      <c r="F7229" s="800">
        <v>10</v>
      </c>
      <c r="G7229" s="819">
        <v>33</v>
      </c>
      <c r="H7229" s="774">
        <v>30</v>
      </c>
      <c r="I7229" s="819">
        <f t="shared" si="232"/>
        <v>34</v>
      </c>
      <c r="J7229" s="819">
        <f t="shared" si="233"/>
        <v>40</v>
      </c>
      <c r="K7229" s="941"/>
    </row>
    <row r="7230" spans="1:11">
      <c r="A7230" s="15" t="s">
        <v>5777</v>
      </c>
      <c r="B7230" s="15" t="s">
        <v>2464</v>
      </c>
      <c r="C7230" s="768" t="s">
        <v>5776</v>
      </c>
      <c r="D7230" s="117" t="s">
        <v>7039</v>
      </c>
      <c r="E7230" s="826"/>
      <c r="F7230" s="800">
        <v>1</v>
      </c>
      <c r="G7230" s="819">
        <v>1</v>
      </c>
      <c r="H7230" s="774">
        <v>1</v>
      </c>
      <c r="I7230" s="819">
        <f t="shared" si="232"/>
        <v>1</v>
      </c>
      <c r="J7230" s="819">
        <f t="shared" si="233"/>
        <v>2</v>
      </c>
      <c r="K7230" s="941"/>
    </row>
    <row r="7231" spans="1:11" ht="38.25">
      <c r="A7231" s="15" t="s">
        <v>5777</v>
      </c>
      <c r="B7231" s="15" t="s">
        <v>2624</v>
      </c>
      <c r="C7231" s="768" t="s">
        <v>5778</v>
      </c>
      <c r="D7231" s="20" t="s">
        <v>17500</v>
      </c>
      <c r="E7231" s="826">
        <v>9</v>
      </c>
      <c r="F7231" s="800">
        <v>5</v>
      </c>
      <c r="G7231" s="819">
        <v>108</v>
      </c>
      <c r="H7231" s="774">
        <v>90</v>
      </c>
      <c r="I7231" s="819">
        <f t="shared" si="232"/>
        <v>117</v>
      </c>
      <c r="J7231" s="819">
        <f t="shared" si="233"/>
        <v>95</v>
      </c>
      <c r="K7231" s="941"/>
    </row>
    <row r="7232" spans="1:11">
      <c r="A7232" s="15" t="s">
        <v>5777</v>
      </c>
      <c r="B7232" s="15" t="s">
        <v>2624</v>
      </c>
      <c r="C7232" s="768" t="s">
        <v>2632</v>
      </c>
      <c r="D7232" s="20" t="s">
        <v>16916</v>
      </c>
      <c r="E7232" s="826"/>
      <c r="F7232" s="800">
        <v>1</v>
      </c>
      <c r="G7232" s="819"/>
      <c r="H7232" s="774">
        <v>1</v>
      </c>
      <c r="I7232" s="819">
        <f t="shared" si="232"/>
        <v>0</v>
      </c>
      <c r="J7232" s="819">
        <f t="shared" si="233"/>
        <v>2</v>
      </c>
      <c r="K7232" s="941"/>
    </row>
    <row r="7233" spans="1:11" ht="25.5">
      <c r="A7233" s="15" t="s">
        <v>5777</v>
      </c>
      <c r="B7233" s="15" t="s">
        <v>2624</v>
      </c>
      <c r="C7233" s="768" t="s">
        <v>5779</v>
      </c>
      <c r="D7233" s="20" t="s">
        <v>17501</v>
      </c>
      <c r="E7233" s="826"/>
      <c r="F7233" s="800">
        <v>1</v>
      </c>
      <c r="G7233" s="819">
        <v>1</v>
      </c>
      <c r="H7233" s="774">
        <v>1</v>
      </c>
      <c r="I7233" s="819">
        <f t="shared" si="232"/>
        <v>1</v>
      </c>
      <c r="J7233" s="819">
        <f t="shared" si="233"/>
        <v>2</v>
      </c>
      <c r="K7233" s="941"/>
    </row>
    <row r="7234" spans="1:11" ht="25.5">
      <c r="A7234" s="15" t="s">
        <v>5777</v>
      </c>
      <c r="B7234" s="15" t="s">
        <v>2624</v>
      </c>
      <c r="C7234" s="768" t="s">
        <v>5780</v>
      </c>
      <c r="D7234" s="20" t="s">
        <v>17502</v>
      </c>
      <c r="E7234" s="826"/>
      <c r="F7234" s="800">
        <v>1</v>
      </c>
      <c r="G7234" s="819"/>
      <c r="H7234" s="774">
        <v>0</v>
      </c>
      <c r="I7234" s="819">
        <f t="shared" si="232"/>
        <v>0</v>
      </c>
      <c r="J7234" s="819">
        <f t="shared" si="233"/>
        <v>1</v>
      </c>
      <c r="K7234" s="941"/>
    </row>
    <row r="7235" spans="1:11">
      <c r="A7235" s="15" t="s">
        <v>5777</v>
      </c>
      <c r="B7235" s="15" t="s">
        <v>2624</v>
      </c>
      <c r="C7235" s="768" t="s">
        <v>5781</v>
      </c>
      <c r="D7235" s="20" t="s">
        <v>5782</v>
      </c>
      <c r="E7235" s="826"/>
      <c r="F7235" s="800">
        <v>0</v>
      </c>
      <c r="G7235" s="819"/>
      <c r="H7235" s="774">
        <v>0</v>
      </c>
      <c r="I7235" s="819">
        <f t="shared" si="232"/>
        <v>0</v>
      </c>
      <c r="J7235" s="819">
        <f t="shared" si="233"/>
        <v>0</v>
      </c>
      <c r="K7235" s="941"/>
    </row>
    <row r="7236" spans="1:11">
      <c r="A7236" s="15" t="s">
        <v>5777</v>
      </c>
      <c r="B7236" s="15" t="s">
        <v>2624</v>
      </c>
      <c r="C7236" s="768" t="s">
        <v>2817</v>
      </c>
      <c r="D7236" s="17" t="s">
        <v>20655</v>
      </c>
      <c r="E7236" s="826"/>
      <c r="F7236" s="800">
        <v>0</v>
      </c>
      <c r="G7236" s="819">
        <v>9</v>
      </c>
      <c r="H7236" s="774">
        <v>1</v>
      </c>
      <c r="I7236" s="819">
        <f t="shared" si="232"/>
        <v>9</v>
      </c>
      <c r="J7236" s="819">
        <f t="shared" si="233"/>
        <v>1</v>
      </c>
      <c r="K7236" s="941"/>
    </row>
    <row r="7237" spans="1:11">
      <c r="A7237" s="15" t="s">
        <v>5777</v>
      </c>
      <c r="B7237" s="15" t="s">
        <v>2624</v>
      </c>
      <c r="C7237" s="768" t="s">
        <v>2835</v>
      </c>
      <c r="D7237" s="17" t="s">
        <v>15478</v>
      </c>
      <c r="E7237" s="826"/>
      <c r="F7237" s="800">
        <v>0</v>
      </c>
      <c r="G7237" s="819">
        <v>56</v>
      </c>
      <c r="H7237" s="774">
        <v>25</v>
      </c>
      <c r="I7237" s="819">
        <f t="shared" si="232"/>
        <v>56</v>
      </c>
      <c r="J7237" s="819">
        <f t="shared" si="233"/>
        <v>25</v>
      </c>
      <c r="K7237" s="941"/>
    </row>
    <row r="7238" spans="1:11">
      <c r="A7238" s="15" t="s">
        <v>5777</v>
      </c>
      <c r="B7238" s="15" t="s">
        <v>2624</v>
      </c>
      <c r="C7238" s="768" t="s">
        <v>2850</v>
      </c>
      <c r="D7238" s="17" t="s">
        <v>2851</v>
      </c>
      <c r="E7238" s="826"/>
      <c r="F7238" s="800">
        <v>0</v>
      </c>
      <c r="G7238" s="819"/>
      <c r="H7238" s="774">
        <v>1</v>
      </c>
      <c r="I7238" s="819">
        <f t="shared" si="232"/>
        <v>0</v>
      </c>
      <c r="J7238" s="819">
        <f t="shared" si="233"/>
        <v>1</v>
      </c>
      <c r="K7238" s="941"/>
    </row>
    <row r="7239" spans="1:11" ht="63.75">
      <c r="A7239" s="15" t="s">
        <v>5777</v>
      </c>
      <c r="B7239" s="15" t="s">
        <v>2624</v>
      </c>
      <c r="C7239" s="768" t="s">
        <v>5783</v>
      </c>
      <c r="D7239" s="20" t="s">
        <v>17503</v>
      </c>
      <c r="E7239" s="826"/>
      <c r="F7239" s="800">
        <v>1</v>
      </c>
      <c r="G7239" s="819">
        <v>42</v>
      </c>
      <c r="H7239" s="774">
        <v>20</v>
      </c>
      <c r="I7239" s="819">
        <f t="shared" si="232"/>
        <v>42</v>
      </c>
      <c r="J7239" s="819">
        <f t="shared" si="233"/>
        <v>21</v>
      </c>
      <c r="K7239" s="941"/>
    </row>
    <row r="7240" spans="1:11" ht="63.75">
      <c r="A7240" s="15" t="s">
        <v>5777</v>
      </c>
      <c r="B7240" s="15" t="s">
        <v>2624</v>
      </c>
      <c r="C7240" s="768" t="s">
        <v>5784</v>
      </c>
      <c r="D7240" s="20" t="s">
        <v>17504</v>
      </c>
      <c r="E7240" s="826"/>
      <c r="F7240" s="800">
        <v>0</v>
      </c>
      <c r="G7240" s="819">
        <v>2</v>
      </c>
      <c r="H7240" s="774">
        <v>1</v>
      </c>
      <c r="I7240" s="819">
        <f t="shared" si="232"/>
        <v>2</v>
      </c>
      <c r="J7240" s="819">
        <f t="shared" si="233"/>
        <v>1</v>
      </c>
      <c r="K7240" s="941"/>
    </row>
    <row r="7241" spans="1:11" ht="38.25">
      <c r="A7241" s="15" t="s">
        <v>5777</v>
      </c>
      <c r="B7241" s="15" t="s">
        <v>2624</v>
      </c>
      <c r="C7241" s="768" t="s">
        <v>5785</v>
      </c>
      <c r="D7241" s="20" t="s">
        <v>17505</v>
      </c>
      <c r="E7241" s="826"/>
      <c r="F7241" s="800">
        <v>1</v>
      </c>
      <c r="G7241" s="819">
        <v>37</v>
      </c>
      <c r="H7241" s="774">
        <v>40</v>
      </c>
      <c r="I7241" s="819">
        <f t="shared" si="232"/>
        <v>37</v>
      </c>
      <c r="J7241" s="819">
        <f t="shared" si="233"/>
        <v>41</v>
      </c>
      <c r="K7241" s="941"/>
    </row>
    <row r="7242" spans="1:11" ht="38.25">
      <c r="A7242" s="15" t="s">
        <v>5777</v>
      </c>
      <c r="B7242" s="15" t="s">
        <v>2624</v>
      </c>
      <c r="C7242" s="768" t="s">
        <v>5786</v>
      </c>
      <c r="D7242" s="20" t="s">
        <v>17506</v>
      </c>
      <c r="E7242" s="826"/>
      <c r="F7242" s="800">
        <v>1</v>
      </c>
      <c r="G7242" s="819">
        <v>4</v>
      </c>
      <c r="H7242" s="774">
        <v>3</v>
      </c>
      <c r="I7242" s="819">
        <f t="shared" si="232"/>
        <v>4</v>
      </c>
      <c r="J7242" s="819">
        <f t="shared" si="233"/>
        <v>4</v>
      </c>
      <c r="K7242" s="941"/>
    </row>
    <row r="7243" spans="1:11" ht="38.25">
      <c r="A7243" s="15" t="s">
        <v>5777</v>
      </c>
      <c r="B7243" s="15" t="s">
        <v>2624</v>
      </c>
      <c r="C7243" s="768" t="s">
        <v>5787</v>
      </c>
      <c r="D7243" s="20" t="s">
        <v>17507</v>
      </c>
      <c r="E7243" s="826"/>
      <c r="F7243" s="800">
        <v>0</v>
      </c>
      <c r="G7243" s="819"/>
      <c r="H7243" s="774">
        <v>1</v>
      </c>
      <c r="I7243" s="819">
        <f t="shared" si="232"/>
        <v>0</v>
      </c>
      <c r="J7243" s="819">
        <f t="shared" si="233"/>
        <v>1</v>
      </c>
      <c r="K7243" s="941"/>
    </row>
    <row r="7244" spans="1:11" ht="25.5">
      <c r="A7244" s="15" t="s">
        <v>5777</v>
      </c>
      <c r="B7244" s="15" t="s">
        <v>2624</v>
      </c>
      <c r="C7244" s="768" t="s">
        <v>5788</v>
      </c>
      <c r="D7244" s="20" t="s">
        <v>17508</v>
      </c>
      <c r="E7244" s="826"/>
      <c r="F7244" s="800">
        <v>1</v>
      </c>
      <c r="G7244" s="819">
        <v>3</v>
      </c>
      <c r="H7244" s="774">
        <v>3</v>
      </c>
      <c r="I7244" s="819">
        <f t="shared" si="232"/>
        <v>3</v>
      </c>
      <c r="J7244" s="819">
        <f t="shared" si="233"/>
        <v>4</v>
      </c>
      <c r="K7244" s="941"/>
    </row>
    <row r="7245" spans="1:11" ht="25.5">
      <c r="A7245" s="15" t="s">
        <v>5777</v>
      </c>
      <c r="B7245" s="15" t="s">
        <v>2624</v>
      </c>
      <c r="C7245" s="768" t="s">
        <v>5789</v>
      </c>
      <c r="D7245" s="20" t="s">
        <v>17509</v>
      </c>
      <c r="E7245" s="826"/>
      <c r="F7245" s="800">
        <v>0</v>
      </c>
      <c r="G7245" s="819">
        <v>1</v>
      </c>
      <c r="H7245" s="774">
        <v>1</v>
      </c>
      <c r="I7245" s="819">
        <f t="shared" si="232"/>
        <v>1</v>
      </c>
      <c r="J7245" s="819">
        <f t="shared" si="233"/>
        <v>1</v>
      </c>
      <c r="K7245" s="941"/>
    </row>
    <row r="7246" spans="1:11" ht="25.5">
      <c r="A7246" s="15" t="s">
        <v>5777</v>
      </c>
      <c r="B7246" s="15" t="s">
        <v>2624</v>
      </c>
      <c r="C7246" s="768" t="s">
        <v>5790</v>
      </c>
      <c r="D7246" s="20" t="s">
        <v>17510</v>
      </c>
      <c r="E7246" s="826">
        <v>1</v>
      </c>
      <c r="F7246" s="800">
        <v>1</v>
      </c>
      <c r="G7246" s="819">
        <v>20</v>
      </c>
      <c r="H7246" s="774">
        <v>15</v>
      </c>
      <c r="I7246" s="819">
        <f t="shared" si="232"/>
        <v>21</v>
      </c>
      <c r="J7246" s="819">
        <f t="shared" si="233"/>
        <v>16</v>
      </c>
      <c r="K7246" s="941"/>
    </row>
    <row r="7247" spans="1:11" ht="25.5">
      <c r="A7247" s="15" t="s">
        <v>5777</v>
      </c>
      <c r="B7247" s="15" t="s">
        <v>2624</v>
      </c>
      <c r="C7247" s="768" t="s">
        <v>5791</v>
      </c>
      <c r="D7247" s="20" t="s">
        <v>17511</v>
      </c>
      <c r="E7247" s="826">
        <v>8</v>
      </c>
      <c r="F7247" s="800">
        <v>7</v>
      </c>
      <c r="G7247" s="819">
        <v>22</v>
      </c>
      <c r="H7247" s="774">
        <v>15</v>
      </c>
      <c r="I7247" s="819">
        <f t="shared" si="232"/>
        <v>30</v>
      </c>
      <c r="J7247" s="819">
        <f t="shared" si="233"/>
        <v>22</v>
      </c>
      <c r="K7247" s="941"/>
    </row>
    <row r="7248" spans="1:11" ht="25.5">
      <c r="A7248" s="15" t="s">
        <v>5777</v>
      </c>
      <c r="B7248" s="15" t="s">
        <v>2624</v>
      </c>
      <c r="C7248" s="768" t="s">
        <v>5792</v>
      </c>
      <c r="D7248" s="20" t="s">
        <v>17512</v>
      </c>
      <c r="E7248" s="826"/>
      <c r="F7248" s="800">
        <v>0</v>
      </c>
      <c r="G7248" s="819">
        <v>2</v>
      </c>
      <c r="H7248" s="774">
        <v>1</v>
      </c>
      <c r="I7248" s="819">
        <f t="shared" si="232"/>
        <v>2</v>
      </c>
      <c r="J7248" s="819">
        <f t="shared" si="233"/>
        <v>1</v>
      </c>
      <c r="K7248" s="941"/>
    </row>
    <row r="7249" spans="1:11" ht="38.25">
      <c r="A7249" s="15" t="s">
        <v>5777</v>
      </c>
      <c r="B7249" s="15" t="s">
        <v>2624</v>
      </c>
      <c r="C7249" s="768" t="s">
        <v>5793</v>
      </c>
      <c r="D7249" s="20" t="s">
        <v>17513</v>
      </c>
      <c r="E7249" s="826"/>
      <c r="F7249" s="800">
        <v>0</v>
      </c>
      <c r="G7249" s="819"/>
      <c r="H7249" s="774">
        <v>1</v>
      </c>
      <c r="I7249" s="819">
        <f t="shared" si="232"/>
        <v>0</v>
      </c>
      <c r="J7249" s="819">
        <f t="shared" si="233"/>
        <v>1</v>
      </c>
      <c r="K7249" s="941"/>
    </row>
    <row r="7250" spans="1:11" ht="25.5">
      <c r="A7250" s="15" t="s">
        <v>5777</v>
      </c>
      <c r="B7250" s="15" t="s">
        <v>2624</v>
      </c>
      <c r="C7250" s="768" t="s">
        <v>5794</v>
      </c>
      <c r="D7250" s="20" t="s">
        <v>17514</v>
      </c>
      <c r="E7250" s="826"/>
      <c r="F7250" s="800">
        <v>0</v>
      </c>
      <c r="G7250" s="819">
        <v>1</v>
      </c>
      <c r="H7250" s="774">
        <v>1</v>
      </c>
      <c r="I7250" s="819">
        <f t="shared" si="232"/>
        <v>1</v>
      </c>
      <c r="J7250" s="819">
        <f t="shared" si="233"/>
        <v>1</v>
      </c>
      <c r="K7250" s="941"/>
    </row>
    <row r="7251" spans="1:11" ht="25.5">
      <c r="A7251" s="15" t="s">
        <v>5777</v>
      </c>
      <c r="B7251" s="15" t="s">
        <v>2624</v>
      </c>
      <c r="C7251" s="768" t="s">
        <v>5795</v>
      </c>
      <c r="D7251" s="20" t="s">
        <v>17515</v>
      </c>
      <c r="E7251" s="826"/>
      <c r="F7251" s="800">
        <v>0</v>
      </c>
      <c r="G7251" s="819"/>
      <c r="H7251" s="774">
        <v>1</v>
      </c>
      <c r="I7251" s="819">
        <f t="shared" si="232"/>
        <v>0</v>
      </c>
      <c r="J7251" s="819">
        <f t="shared" si="233"/>
        <v>1</v>
      </c>
      <c r="K7251" s="941"/>
    </row>
    <row r="7252" spans="1:11" ht="25.5">
      <c r="A7252" s="15" t="s">
        <v>5777</v>
      </c>
      <c r="B7252" s="15" t="s">
        <v>2624</v>
      </c>
      <c r="C7252" s="768" t="s">
        <v>5796</v>
      </c>
      <c r="D7252" s="20" t="s">
        <v>17516</v>
      </c>
      <c r="E7252" s="826"/>
      <c r="F7252" s="800">
        <v>0</v>
      </c>
      <c r="G7252" s="819"/>
      <c r="H7252" s="774">
        <v>1</v>
      </c>
      <c r="I7252" s="819">
        <f t="shared" si="232"/>
        <v>0</v>
      </c>
      <c r="J7252" s="819">
        <f t="shared" si="233"/>
        <v>1</v>
      </c>
      <c r="K7252" s="941"/>
    </row>
    <row r="7253" spans="1:11" ht="25.5">
      <c r="A7253" s="15" t="s">
        <v>5777</v>
      </c>
      <c r="B7253" s="15" t="s">
        <v>2624</v>
      </c>
      <c r="C7253" s="768" t="s">
        <v>5797</v>
      </c>
      <c r="D7253" s="20" t="s">
        <v>17517</v>
      </c>
      <c r="E7253" s="826"/>
      <c r="F7253" s="800">
        <v>0</v>
      </c>
      <c r="G7253" s="819"/>
      <c r="H7253" s="774">
        <v>1</v>
      </c>
      <c r="I7253" s="819">
        <f t="shared" si="232"/>
        <v>0</v>
      </c>
      <c r="J7253" s="819">
        <f t="shared" si="233"/>
        <v>1</v>
      </c>
      <c r="K7253" s="941"/>
    </row>
    <row r="7254" spans="1:11">
      <c r="A7254" s="15" t="s">
        <v>5777</v>
      </c>
      <c r="B7254" s="15" t="s">
        <v>2624</v>
      </c>
      <c r="C7254" s="768" t="s">
        <v>1866</v>
      </c>
      <c r="D7254" s="17" t="s">
        <v>14631</v>
      </c>
      <c r="E7254" s="826">
        <v>19</v>
      </c>
      <c r="F7254" s="800">
        <v>15</v>
      </c>
      <c r="G7254" s="819">
        <v>5</v>
      </c>
      <c r="H7254" s="774">
        <v>2</v>
      </c>
      <c r="I7254" s="819">
        <f t="shared" si="232"/>
        <v>24</v>
      </c>
      <c r="J7254" s="819">
        <f t="shared" si="233"/>
        <v>17</v>
      </c>
      <c r="K7254" s="941"/>
    </row>
    <row r="7255" spans="1:11">
      <c r="A7255" s="15" t="s">
        <v>5777</v>
      </c>
      <c r="B7255" s="15" t="s">
        <v>2624</v>
      </c>
      <c r="C7255" s="768" t="s">
        <v>1867</v>
      </c>
      <c r="D7255" s="17" t="s">
        <v>14632</v>
      </c>
      <c r="E7255" s="826">
        <v>8</v>
      </c>
      <c r="F7255" s="800">
        <v>10</v>
      </c>
      <c r="G7255" s="819"/>
      <c r="H7255" s="774">
        <v>1</v>
      </c>
      <c r="I7255" s="819">
        <f t="shared" si="232"/>
        <v>8</v>
      </c>
      <c r="J7255" s="819">
        <f t="shared" si="233"/>
        <v>11</v>
      </c>
      <c r="K7255" s="941"/>
    </row>
    <row r="7256" spans="1:11" ht="25.5">
      <c r="A7256" s="15" t="s">
        <v>5777</v>
      </c>
      <c r="B7256" s="15" t="s">
        <v>2624</v>
      </c>
      <c r="C7256" s="768" t="s">
        <v>5798</v>
      </c>
      <c r="D7256" s="20" t="s">
        <v>17518</v>
      </c>
      <c r="E7256" s="826"/>
      <c r="F7256" s="800">
        <v>0</v>
      </c>
      <c r="G7256" s="819">
        <v>99</v>
      </c>
      <c r="H7256" s="774">
        <v>80</v>
      </c>
      <c r="I7256" s="819">
        <f t="shared" si="232"/>
        <v>99</v>
      </c>
      <c r="J7256" s="819">
        <f t="shared" si="233"/>
        <v>80</v>
      </c>
      <c r="K7256" s="941"/>
    </row>
    <row r="7257" spans="1:11" ht="38.25">
      <c r="A7257" s="15" t="s">
        <v>5777</v>
      </c>
      <c r="B7257" s="15" t="s">
        <v>2624</v>
      </c>
      <c r="C7257" s="768" t="s">
        <v>5799</v>
      </c>
      <c r="D7257" s="20" t="s">
        <v>17519</v>
      </c>
      <c r="E7257" s="826"/>
      <c r="F7257" s="800">
        <v>1</v>
      </c>
      <c r="G7257" s="819"/>
      <c r="H7257" s="774">
        <v>1</v>
      </c>
      <c r="I7257" s="819">
        <f t="shared" si="232"/>
        <v>0</v>
      </c>
      <c r="J7257" s="819">
        <f t="shared" si="233"/>
        <v>2</v>
      </c>
      <c r="K7257" s="941"/>
    </row>
    <row r="7258" spans="1:11">
      <c r="A7258" s="15" t="s">
        <v>5777</v>
      </c>
      <c r="B7258" s="15" t="s">
        <v>2624</v>
      </c>
      <c r="C7258" s="768" t="s">
        <v>3510</v>
      </c>
      <c r="D7258" s="17" t="s">
        <v>15815</v>
      </c>
      <c r="E7258" s="826">
        <v>5</v>
      </c>
      <c r="F7258" s="800">
        <v>7</v>
      </c>
      <c r="G7258" s="819">
        <v>112</v>
      </c>
      <c r="H7258" s="774">
        <v>110</v>
      </c>
      <c r="I7258" s="819">
        <f t="shared" si="232"/>
        <v>117</v>
      </c>
      <c r="J7258" s="819">
        <f t="shared" si="233"/>
        <v>117</v>
      </c>
      <c r="K7258" s="941"/>
    </row>
    <row r="7259" spans="1:11" ht="25.5">
      <c r="A7259" s="15" t="s">
        <v>5777</v>
      </c>
      <c r="B7259" s="15" t="s">
        <v>2624</v>
      </c>
      <c r="C7259" s="768" t="s">
        <v>2657</v>
      </c>
      <c r="D7259" s="20" t="s">
        <v>15515</v>
      </c>
      <c r="E7259" s="826"/>
      <c r="F7259" s="800">
        <v>0</v>
      </c>
      <c r="G7259" s="819"/>
      <c r="H7259" s="774">
        <v>1</v>
      </c>
      <c r="I7259" s="819">
        <f t="shared" si="232"/>
        <v>0</v>
      </c>
      <c r="J7259" s="819">
        <f t="shared" si="233"/>
        <v>1</v>
      </c>
      <c r="K7259" s="941"/>
    </row>
    <row r="7260" spans="1:11">
      <c r="A7260" s="15" t="s">
        <v>5777</v>
      </c>
      <c r="B7260" s="15" t="s">
        <v>2624</v>
      </c>
      <c r="C7260" s="768" t="s">
        <v>5726</v>
      </c>
      <c r="D7260" s="20" t="s">
        <v>17475</v>
      </c>
      <c r="E7260" s="826">
        <v>1</v>
      </c>
      <c r="F7260" s="800">
        <v>1</v>
      </c>
      <c r="G7260" s="819">
        <v>99</v>
      </c>
      <c r="H7260" s="774">
        <v>75</v>
      </c>
      <c r="I7260" s="819">
        <f t="shared" si="232"/>
        <v>100</v>
      </c>
      <c r="J7260" s="819">
        <f t="shared" si="233"/>
        <v>76</v>
      </c>
      <c r="K7260" s="941"/>
    </row>
    <row r="7261" spans="1:11" ht="63.75">
      <c r="A7261" s="15" t="s">
        <v>5777</v>
      </c>
      <c r="B7261" s="15" t="s">
        <v>2624</v>
      </c>
      <c r="C7261" s="768" t="s">
        <v>5800</v>
      </c>
      <c r="D7261" s="20" t="s">
        <v>17520</v>
      </c>
      <c r="E7261" s="826"/>
      <c r="F7261" s="800">
        <v>0</v>
      </c>
      <c r="G7261" s="819"/>
      <c r="H7261" s="774">
        <v>1</v>
      </c>
      <c r="I7261" s="819">
        <f t="shared" si="232"/>
        <v>0</v>
      </c>
      <c r="J7261" s="819">
        <f t="shared" si="233"/>
        <v>1</v>
      </c>
      <c r="K7261" s="941"/>
    </row>
    <row r="7262" spans="1:11">
      <c r="A7262" s="15" t="s">
        <v>5777</v>
      </c>
      <c r="B7262" s="15" t="s">
        <v>2624</v>
      </c>
      <c r="C7262" s="768" t="s">
        <v>5801</v>
      </c>
      <c r="D7262" s="20" t="s">
        <v>17521</v>
      </c>
      <c r="E7262" s="826"/>
      <c r="F7262" s="800">
        <v>1</v>
      </c>
      <c r="G7262" s="819"/>
      <c r="H7262" s="774">
        <v>0</v>
      </c>
      <c r="I7262" s="819">
        <f t="shared" si="232"/>
        <v>0</v>
      </c>
      <c r="J7262" s="819">
        <f t="shared" si="233"/>
        <v>1</v>
      </c>
      <c r="K7262" s="941"/>
    </row>
    <row r="7263" spans="1:11" ht="51">
      <c r="A7263" s="15" t="s">
        <v>5777</v>
      </c>
      <c r="B7263" s="15" t="s">
        <v>2624</v>
      </c>
      <c r="C7263" s="768" t="s">
        <v>5802</v>
      </c>
      <c r="D7263" s="20" t="s">
        <v>17522</v>
      </c>
      <c r="E7263" s="826"/>
      <c r="F7263" s="800">
        <v>0</v>
      </c>
      <c r="G7263" s="819">
        <v>1</v>
      </c>
      <c r="H7263" s="774">
        <v>1</v>
      </c>
      <c r="I7263" s="819">
        <f t="shared" si="232"/>
        <v>1</v>
      </c>
      <c r="J7263" s="819">
        <f t="shared" si="233"/>
        <v>1</v>
      </c>
      <c r="K7263" s="941"/>
    </row>
    <row r="7264" spans="1:11" ht="38.25">
      <c r="A7264" s="15" t="s">
        <v>5777</v>
      </c>
      <c r="B7264" s="15" t="s">
        <v>2624</v>
      </c>
      <c r="C7264" s="768" t="s">
        <v>2534</v>
      </c>
      <c r="D7264" s="20" t="s">
        <v>16863</v>
      </c>
      <c r="E7264" s="826"/>
      <c r="F7264" s="800">
        <v>1</v>
      </c>
      <c r="G7264" s="819"/>
      <c r="H7264" s="774">
        <v>0</v>
      </c>
      <c r="I7264" s="819">
        <f t="shared" si="232"/>
        <v>0</v>
      </c>
      <c r="J7264" s="819">
        <f t="shared" si="233"/>
        <v>1</v>
      </c>
      <c r="K7264" s="941"/>
    </row>
    <row r="7265" spans="1:11" ht="51">
      <c r="A7265" s="15" t="s">
        <v>5777</v>
      </c>
      <c r="B7265" s="15" t="s">
        <v>2624</v>
      </c>
      <c r="C7265" s="768" t="s">
        <v>2542</v>
      </c>
      <c r="D7265" s="20" t="s">
        <v>16865</v>
      </c>
      <c r="E7265" s="826"/>
      <c r="F7265" s="800">
        <v>1</v>
      </c>
      <c r="G7265" s="819"/>
      <c r="H7265" s="774">
        <v>0</v>
      </c>
      <c r="I7265" s="819">
        <f t="shared" si="232"/>
        <v>0</v>
      </c>
      <c r="J7265" s="819">
        <f t="shared" si="233"/>
        <v>1</v>
      </c>
      <c r="K7265" s="941"/>
    </row>
    <row r="7266" spans="1:11" ht="38.25">
      <c r="A7266" s="15" t="s">
        <v>5777</v>
      </c>
      <c r="B7266" s="15" t="s">
        <v>2624</v>
      </c>
      <c r="C7266" s="768" t="s">
        <v>2558</v>
      </c>
      <c r="D7266" s="20" t="s">
        <v>3690</v>
      </c>
      <c r="E7266" s="826"/>
      <c r="F7266" s="800">
        <v>1</v>
      </c>
      <c r="G7266" s="819"/>
      <c r="H7266" s="774">
        <v>0</v>
      </c>
      <c r="I7266" s="819">
        <f t="shared" si="232"/>
        <v>0</v>
      </c>
      <c r="J7266" s="819">
        <f t="shared" si="233"/>
        <v>1</v>
      </c>
      <c r="K7266" s="941"/>
    </row>
    <row r="7267" spans="1:11" ht="25.5">
      <c r="A7267" s="15" t="s">
        <v>5777</v>
      </c>
      <c r="B7267" s="15" t="s">
        <v>2624</v>
      </c>
      <c r="C7267" s="768" t="s">
        <v>2559</v>
      </c>
      <c r="D7267" s="20" t="s">
        <v>4773</v>
      </c>
      <c r="E7267" s="826"/>
      <c r="F7267" s="800">
        <v>1</v>
      </c>
      <c r="G7267" s="819"/>
      <c r="H7267" s="774">
        <v>1</v>
      </c>
      <c r="I7267" s="819">
        <f t="shared" si="232"/>
        <v>0</v>
      </c>
      <c r="J7267" s="819">
        <f t="shared" si="233"/>
        <v>2</v>
      </c>
      <c r="K7267" s="941"/>
    </row>
    <row r="7268" spans="1:11" ht="51">
      <c r="A7268" s="15" t="s">
        <v>5777</v>
      </c>
      <c r="B7268" s="15" t="s">
        <v>2624</v>
      </c>
      <c r="C7268" s="768" t="s">
        <v>2560</v>
      </c>
      <c r="D7268" s="20" t="s">
        <v>6623</v>
      </c>
      <c r="E7268" s="826">
        <v>8645</v>
      </c>
      <c r="F7268" s="800">
        <v>25</v>
      </c>
      <c r="G7268" s="819">
        <v>3943</v>
      </c>
      <c r="H7268" s="774">
        <v>1</v>
      </c>
      <c r="I7268" s="819">
        <f t="shared" si="232"/>
        <v>12588</v>
      </c>
      <c r="J7268" s="819">
        <f t="shared" si="233"/>
        <v>26</v>
      </c>
      <c r="K7268" s="941"/>
    </row>
    <row r="7269" spans="1:11" ht="38.25">
      <c r="A7269" s="15" t="s">
        <v>5777</v>
      </c>
      <c r="B7269" s="15" t="s">
        <v>2624</v>
      </c>
      <c r="C7269" s="768" t="s">
        <v>2588</v>
      </c>
      <c r="D7269" s="20" t="s">
        <v>16881</v>
      </c>
      <c r="E7269" s="826">
        <v>4</v>
      </c>
      <c r="F7269" s="800">
        <v>1</v>
      </c>
      <c r="G7269" s="819"/>
      <c r="H7269" s="774">
        <v>0</v>
      </c>
      <c r="I7269" s="819">
        <f t="shared" si="232"/>
        <v>4</v>
      </c>
      <c r="J7269" s="819">
        <f t="shared" si="233"/>
        <v>1</v>
      </c>
      <c r="K7269" s="941"/>
    </row>
    <row r="7270" spans="1:11" ht="25.5">
      <c r="A7270" s="15" t="s">
        <v>6101</v>
      </c>
      <c r="B7270" s="15" t="s">
        <v>2464</v>
      </c>
      <c r="C7270" s="768" t="s">
        <v>2457</v>
      </c>
      <c r="D7270" s="20" t="s">
        <v>16804</v>
      </c>
      <c r="E7270" s="826"/>
      <c r="F7270" s="800">
        <v>0</v>
      </c>
      <c r="G7270" s="819">
        <v>66</v>
      </c>
      <c r="H7270" s="774">
        <v>61</v>
      </c>
      <c r="I7270" s="819">
        <f t="shared" si="232"/>
        <v>66</v>
      </c>
      <c r="J7270" s="819">
        <f t="shared" si="233"/>
        <v>61</v>
      </c>
      <c r="K7270" s="941"/>
    </row>
    <row r="7271" spans="1:11" ht="38.25">
      <c r="A7271" s="15" t="s">
        <v>6101</v>
      </c>
      <c r="B7271" s="15" t="s">
        <v>2464</v>
      </c>
      <c r="C7271" s="768" t="s">
        <v>3022</v>
      </c>
      <c r="D7271" s="20" t="s">
        <v>16526</v>
      </c>
      <c r="E7271" s="826"/>
      <c r="F7271" s="800">
        <v>0</v>
      </c>
      <c r="G7271" s="819"/>
      <c r="H7271" s="774">
        <v>0</v>
      </c>
      <c r="I7271" s="819">
        <f t="shared" si="232"/>
        <v>0</v>
      </c>
      <c r="J7271" s="819">
        <f t="shared" si="233"/>
        <v>0</v>
      </c>
      <c r="K7271" s="941"/>
    </row>
    <row r="7272" spans="1:11" ht="25.5">
      <c r="A7272" s="15" t="s">
        <v>6101</v>
      </c>
      <c r="B7272" s="15" t="s">
        <v>2464</v>
      </c>
      <c r="C7272" s="768" t="s">
        <v>2458</v>
      </c>
      <c r="D7272" s="20" t="s">
        <v>16805</v>
      </c>
      <c r="E7272" s="826"/>
      <c r="F7272" s="800">
        <v>0</v>
      </c>
      <c r="G7272" s="819">
        <v>839</v>
      </c>
      <c r="H7272" s="774">
        <v>775</v>
      </c>
      <c r="I7272" s="819">
        <f t="shared" si="232"/>
        <v>839</v>
      </c>
      <c r="J7272" s="819">
        <f t="shared" si="233"/>
        <v>775</v>
      </c>
      <c r="K7272" s="941"/>
    </row>
    <row r="7273" spans="1:11">
      <c r="A7273" s="15" t="s">
        <v>6101</v>
      </c>
      <c r="B7273" s="15" t="s">
        <v>2464</v>
      </c>
      <c r="C7273" s="768" t="s">
        <v>3352</v>
      </c>
      <c r="D7273" s="17" t="s">
        <v>15678</v>
      </c>
      <c r="E7273" s="826"/>
      <c r="F7273" s="800">
        <v>1</v>
      </c>
      <c r="G7273" s="819">
        <v>3</v>
      </c>
      <c r="H7273" s="774">
        <v>8</v>
      </c>
      <c r="I7273" s="819">
        <f t="shared" si="232"/>
        <v>3</v>
      </c>
      <c r="J7273" s="819">
        <f t="shared" si="233"/>
        <v>9</v>
      </c>
      <c r="K7273" s="941"/>
    </row>
    <row r="7274" spans="1:11">
      <c r="A7274" s="15" t="s">
        <v>6101</v>
      </c>
      <c r="B7274" s="15" t="s">
        <v>2464</v>
      </c>
      <c r="C7274" s="768" t="s">
        <v>2983</v>
      </c>
      <c r="D7274" s="17" t="s">
        <v>2984</v>
      </c>
      <c r="E7274" s="826"/>
      <c r="F7274" s="800">
        <v>1</v>
      </c>
      <c r="G7274" s="819"/>
      <c r="H7274" s="774">
        <v>1</v>
      </c>
      <c r="I7274" s="819">
        <f t="shared" si="232"/>
        <v>0</v>
      </c>
      <c r="J7274" s="819">
        <f t="shared" si="233"/>
        <v>2</v>
      </c>
      <c r="K7274" s="941"/>
    </row>
    <row r="7275" spans="1:11">
      <c r="A7275" s="15" t="s">
        <v>6101</v>
      </c>
      <c r="B7275" s="15" t="s">
        <v>2624</v>
      </c>
      <c r="C7275" s="768" t="s">
        <v>2476</v>
      </c>
      <c r="D7275" s="20" t="s">
        <v>16809</v>
      </c>
      <c r="E7275" s="826"/>
      <c r="F7275" s="800">
        <v>0</v>
      </c>
      <c r="G7275" s="819">
        <v>76</v>
      </c>
      <c r="H7275" s="774">
        <v>75</v>
      </c>
      <c r="I7275" s="819">
        <f t="shared" si="232"/>
        <v>76</v>
      </c>
      <c r="J7275" s="819">
        <f t="shared" si="233"/>
        <v>75</v>
      </c>
      <c r="K7275" s="941"/>
    </row>
    <row r="7276" spans="1:11" ht="38.25">
      <c r="A7276" s="15" t="s">
        <v>6101</v>
      </c>
      <c r="B7276" s="15" t="s">
        <v>2624</v>
      </c>
      <c r="C7276" s="768" t="s">
        <v>4067</v>
      </c>
      <c r="D7276" s="20" t="s">
        <v>4967</v>
      </c>
      <c r="E7276" s="826">
        <v>621</v>
      </c>
      <c r="F7276" s="800">
        <v>855</v>
      </c>
      <c r="G7276" s="819">
        <v>1</v>
      </c>
      <c r="H7276" s="774">
        <v>3</v>
      </c>
      <c r="I7276" s="819">
        <f t="shared" si="232"/>
        <v>622</v>
      </c>
      <c r="J7276" s="819">
        <f t="shared" si="233"/>
        <v>858</v>
      </c>
      <c r="K7276" s="941"/>
    </row>
    <row r="7277" spans="1:11" ht="38.25">
      <c r="A7277" s="15" t="s">
        <v>6101</v>
      </c>
      <c r="B7277" s="15" t="s">
        <v>2624</v>
      </c>
      <c r="C7277" s="768" t="s">
        <v>2561</v>
      </c>
      <c r="D7277" s="20" t="s">
        <v>16875</v>
      </c>
      <c r="E7277" s="826"/>
      <c r="F7277" s="800">
        <v>0</v>
      </c>
      <c r="G7277" s="819"/>
      <c r="H7277" s="774">
        <v>1</v>
      </c>
      <c r="I7277" s="819">
        <f t="shared" si="232"/>
        <v>0</v>
      </c>
      <c r="J7277" s="819">
        <f t="shared" si="233"/>
        <v>1</v>
      </c>
      <c r="K7277" s="941"/>
    </row>
    <row r="7278" spans="1:11" ht="38.25">
      <c r="A7278" s="15" t="s">
        <v>6101</v>
      </c>
      <c r="B7278" s="15" t="s">
        <v>2624</v>
      </c>
      <c r="C7278" s="768" t="s">
        <v>2534</v>
      </c>
      <c r="D7278" s="20" t="s">
        <v>16863</v>
      </c>
      <c r="E7278" s="826"/>
      <c r="F7278" s="800">
        <v>1</v>
      </c>
      <c r="G7278" s="819"/>
      <c r="H7278" s="774">
        <v>1</v>
      </c>
      <c r="I7278" s="819">
        <f t="shared" si="232"/>
        <v>0</v>
      </c>
      <c r="J7278" s="819">
        <f t="shared" si="233"/>
        <v>2</v>
      </c>
      <c r="K7278" s="941"/>
    </row>
    <row r="7279" spans="1:11" ht="38.25">
      <c r="A7279" s="15" t="s">
        <v>6101</v>
      </c>
      <c r="B7279" s="15" t="s">
        <v>2624</v>
      </c>
      <c r="C7279" s="768" t="s">
        <v>2536</v>
      </c>
      <c r="D7279" s="20" t="s">
        <v>4908</v>
      </c>
      <c r="E7279" s="826"/>
      <c r="F7279" s="800">
        <v>1</v>
      </c>
      <c r="G7279" s="819">
        <v>71</v>
      </c>
      <c r="H7279" s="774">
        <v>80</v>
      </c>
      <c r="I7279" s="819">
        <f t="shared" si="232"/>
        <v>71</v>
      </c>
      <c r="J7279" s="819">
        <f t="shared" si="233"/>
        <v>81</v>
      </c>
      <c r="K7279" s="941"/>
    </row>
    <row r="7280" spans="1:11" ht="25.5">
      <c r="A7280" s="15" t="s">
        <v>6101</v>
      </c>
      <c r="B7280" s="15" t="s">
        <v>2624</v>
      </c>
      <c r="C7280" s="768" t="s">
        <v>2541</v>
      </c>
      <c r="D7280" s="20" t="s">
        <v>4001</v>
      </c>
      <c r="E7280" s="826"/>
      <c r="F7280" s="800">
        <v>0</v>
      </c>
      <c r="G7280" s="819"/>
      <c r="H7280" s="774">
        <v>6</v>
      </c>
      <c r="I7280" s="819">
        <f t="shared" si="232"/>
        <v>0</v>
      </c>
      <c r="J7280" s="819">
        <f t="shared" si="233"/>
        <v>6</v>
      </c>
      <c r="K7280" s="941"/>
    </row>
    <row r="7281" spans="1:11" ht="51">
      <c r="A7281" s="15" t="s">
        <v>6101</v>
      </c>
      <c r="B7281" s="15" t="s">
        <v>2624</v>
      </c>
      <c r="C7281" s="768" t="s">
        <v>2542</v>
      </c>
      <c r="D7281" s="20" t="s">
        <v>16865</v>
      </c>
      <c r="E7281" s="826">
        <v>88</v>
      </c>
      <c r="F7281" s="800">
        <v>40</v>
      </c>
      <c r="G7281" s="819">
        <v>336</v>
      </c>
      <c r="H7281" s="774">
        <v>1065</v>
      </c>
      <c r="I7281" s="819">
        <f t="shared" si="232"/>
        <v>424</v>
      </c>
      <c r="J7281" s="819">
        <f t="shared" si="233"/>
        <v>1105</v>
      </c>
      <c r="K7281" s="941"/>
    </row>
    <row r="7282" spans="1:11" ht="25.5">
      <c r="A7282" s="15" t="s">
        <v>6101</v>
      </c>
      <c r="B7282" s="15" t="s">
        <v>2624</v>
      </c>
      <c r="C7282" s="768" t="s">
        <v>2550</v>
      </c>
      <c r="D7282" s="20" t="s">
        <v>16872</v>
      </c>
      <c r="E7282" s="826"/>
      <c r="F7282" s="800">
        <v>0</v>
      </c>
      <c r="G7282" s="819"/>
      <c r="H7282" s="774">
        <v>1</v>
      </c>
      <c r="I7282" s="819">
        <f t="shared" si="232"/>
        <v>0</v>
      </c>
      <c r="J7282" s="819">
        <f t="shared" si="233"/>
        <v>1</v>
      </c>
      <c r="K7282" s="941"/>
    </row>
    <row r="7283" spans="1:11" ht="38.25">
      <c r="A7283" s="15" t="s">
        <v>6101</v>
      </c>
      <c r="B7283" s="15" t="s">
        <v>2624</v>
      </c>
      <c r="C7283" s="768" t="s">
        <v>2552</v>
      </c>
      <c r="D7283" s="20" t="s">
        <v>16873</v>
      </c>
      <c r="E7283" s="826"/>
      <c r="F7283" s="800">
        <v>1</v>
      </c>
      <c r="G7283" s="819"/>
      <c r="H7283" s="774">
        <v>1</v>
      </c>
      <c r="I7283" s="819">
        <f t="shared" si="232"/>
        <v>0</v>
      </c>
      <c r="J7283" s="819">
        <f t="shared" si="233"/>
        <v>2</v>
      </c>
      <c r="K7283" s="941"/>
    </row>
    <row r="7284" spans="1:11" ht="38.25">
      <c r="A7284" s="15" t="s">
        <v>6101</v>
      </c>
      <c r="B7284" s="15" t="s">
        <v>2624</v>
      </c>
      <c r="C7284" s="768" t="s">
        <v>2554</v>
      </c>
      <c r="D7284" s="20" t="s">
        <v>4772</v>
      </c>
      <c r="E7284" s="826"/>
      <c r="F7284" s="800">
        <v>0</v>
      </c>
      <c r="G7284" s="819">
        <v>4593</v>
      </c>
      <c r="H7284" s="774">
        <v>3190</v>
      </c>
      <c r="I7284" s="819">
        <f t="shared" si="232"/>
        <v>4593</v>
      </c>
      <c r="J7284" s="819">
        <f t="shared" si="233"/>
        <v>3190</v>
      </c>
      <c r="K7284" s="941"/>
    </row>
    <row r="7285" spans="1:11" ht="38.25">
      <c r="A7285" s="15" t="s">
        <v>6101</v>
      </c>
      <c r="B7285" s="15" t="s">
        <v>2624</v>
      </c>
      <c r="C7285" s="768" t="s">
        <v>2558</v>
      </c>
      <c r="D7285" s="20" t="s">
        <v>3690</v>
      </c>
      <c r="E7285" s="826"/>
      <c r="F7285" s="800">
        <v>0</v>
      </c>
      <c r="G7285" s="819"/>
      <c r="H7285" s="774">
        <v>1</v>
      </c>
      <c r="I7285" s="819">
        <f t="shared" si="232"/>
        <v>0</v>
      </c>
      <c r="J7285" s="819">
        <f t="shared" si="233"/>
        <v>1</v>
      </c>
      <c r="K7285" s="941"/>
    </row>
    <row r="7286" spans="1:11" ht="25.5">
      <c r="A7286" s="15" t="s">
        <v>6101</v>
      </c>
      <c r="B7286" s="15" t="s">
        <v>2624</v>
      </c>
      <c r="C7286" s="768" t="s">
        <v>2559</v>
      </c>
      <c r="D7286" s="20" t="s">
        <v>4773</v>
      </c>
      <c r="E7286" s="826"/>
      <c r="F7286" s="800">
        <v>1</v>
      </c>
      <c r="G7286" s="819">
        <v>2211</v>
      </c>
      <c r="H7286" s="774">
        <v>1735</v>
      </c>
      <c r="I7286" s="819">
        <f t="shared" si="232"/>
        <v>2211</v>
      </c>
      <c r="J7286" s="819">
        <f t="shared" si="233"/>
        <v>1736</v>
      </c>
      <c r="K7286" s="941"/>
    </row>
    <row r="7287" spans="1:11" ht="51">
      <c r="A7287" s="15" t="s">
        <v>6101</v>
      </c>
      <c r="B7287" s="15" t="s">
        <v>2624</v>
      </c>
      <c r="C7287" s="768" t="s">
        <v>2560</v>
      </c>
      <c r="D7287" s="20" t="s">
        <v>6623</v>
      </c>
      <c r="E7287" s="826"/>
      <c r="F7287" s="800">
        <v>1</v>
      </c>
      <c r="G7287" s="819">
        <v>4220</v>
      </c>
      <c r="H7287" s="774">
        <v>2975</v>
      </c>
      <c r="I7287" s="819">
        <f t="shared" si="232"/>
        <v>4220</v>
      </c>
      <c r="J7287" s="819">
        <f t="shared" si="233"/>
        <v>2976</v>
      </c>
      <c r="K7287" s="941"/>
    </row>
    <row r="7288" spans="1:11" ht="38.25">
      <c r="A7288" s="15" t="s">
        <v>6101</v>
      </c>
      <c r="B7288" s="15" t="s">
        <v>2624</v>
      </c>
      <c r="C7288" s="768" t="s">
        <v>2562</v>
      </c>
      <c r="D7288" s="20" t="s">
        <v>16876</v>
      </c>
      <c r="E7288" s="826"/>
      <c r="F7288" s="800">
        <v>1</v>
      </c>
      <c r="G7288" s="819">
        <v>1816</v>
      </c>
      <c r="H7288" s="774">
        <v>1540</v>
      </c>
      <c r="I7288" s="819">
        <f t="shared" si="232"/>
        <v>1816</v>
      </c>
      <c r="J7288" s="819">
        <f t="shared" si="233"/>
        <v>1541</v>
      </c>
      <c r="K7288" s="941"/>
    </row>
    <row r="7289" spans="1:11" ht="25.5">
      <c r="A7289" s="15" t="s">
        <v>6101</v>
      </c>
      <c r="B7289" s="15" t="s">
        <v>2624</v>
      </c>
      <c r="C7289" s="768" t="s">
        <v>2564</v>
      </c>
      <c r="D7289" s="20" t="s">
        <v>2979</v>
      </c>
      <c r="E7289" s="826"/>
      <c r="F7289" s="800">
        <v>1</v>
      </c>
      <c r="G7289" s="819"/>
      <c r="H7289" s="774">
        <v>1</v>
      </c>
      <c r="I7289" s="819">
        <f t="shared" si="232"/>
        <v>0</v>
      </c>
      <c r="J7289" s="819">
        <f t="shared" si="233"/>
        <v>2</v>
      </c>
      <c r="K7289" s="941"/>
    </row>
    <row r="7290" spans="1:11" ht="25.5">
      <c r="A7290" s="15" t="s">
        <v>6101</v>
      </c>
      <c r="B7290" s="15" t="s">
        <v>2624</v>
      </c>
      <c r="C7290" s="768" t="s">
        <v>2566</v>
      </c>
      <c r="D7290" s="20" t="s">
        <v>3048</v>
      </c>
      <c r="E7290" s="826"/>
      <c r="F7290" s="800">
        <v>0</v>
      </c>
      <c r="G7290" s="819"/>
      <c r="H7290" s="774">
        <v>1</v>
      </c>
      <c r="I7290" s="819">
        <f t="shared" si="232"/>
        <v>0</v>
      </c>
      <c r="J7290" s="819">
        <f t="shared" si="233"/>
        <v>1</v>
      </c>
      <c r="K7290" s="941"/>
    </row>
    <row r="7291" spans="1:11" ht="25.5">
      <c r="A7291" s="15" t="s">
        <v>6101</v>
      </c>
      <c r="B7291" s="15" t="s">
        <v>2624</v>
      </c>
      <c r="C7291" s="768" t="s">
        <v>2589</v>
      </c>
      <c r="D7291" s="20" t="s">
        <v>16882</v>
      </c>
      <c r="E7291" s="826"/>
      <c r="F7291" s="800">
        <v>0</v>
      </c>
      <c r="G7291" s="819"/>
      <c r="H7291" s="774">
        <v>1</v>
      </c>
      <c r="I7291" s="819">
        <f t="shared" si="232"/>
        <v>0</v>
      </c>
      <c r="J7291" s="819">
        <f t="shared" si="233"/>
        <v>1</v>
      </c>
      <c r="K7291" s="941"/>
    </row>
    <row r="7292" spans="1:11" ht="25.5">
      <c r="A7292" s="15" t="s">
        <v>6101</v>
      </c>
      <c r="B7292" s="15" t="s">
        <v>2624</v>
      </c>
      <c r="C7292" s="768" t="s">
        <v>2590</v>
      </c>
      <c r="D7292" s="20" t="s">
        <v>4002</v>
      </c>
      <c r="E7292" s="826"/>
      <c r="F7292" s="800">
        <v>0</v>
      </c>
      <c r="G7292" s="819">
        <v>9</v>
      </c>
      <c r="H7292" s="774">
        <v>45</v>
      </c>
      <c r="I7292" s="819">
        <f t="shared" si="232"/>
        <v>9</v>
      </c>
      <c r="J7292" s="819">
        <f t="shared" si="233"/>
        <v>45</v>
      </c>
      <c r="K7292" s="941"/>
    </row>
    <row r="7293" spans="1:11" ht="25.5">
      <c r="A7293" s="15" t="s">
        <v>6101</v>
      </c>
      <c r="B7293" s="15" t="s">
        <v>2624</v>
      </c>
      <c r="C7293" s="768" t="s">
        <v>2594</v>
      </c>
      <c r="D7293" s="20" t="s">
        <v>4295</v>
      </c>
      <c r="E7293" s="826"/>
      <c r="F7293" s="800">
        <v>0</v>
      </c>
      <c r="G7293" s="819">
        <v>6</v>
      </c>
      <c r="H7293" s="774">
        <v>1</v>
      </c>
      <c r="I7293" s="819">
        <f t="shared" ref="I7293:I7356" si="234">E7293+G7293</f>
        <v>6</v>
      </c>
      <c r="J7293" s="819">
        <f t="shared" ref="J7293:J7356" si="235">F7293+H7293</f>
        <v>1</v>
      </c>
      <c r="K7293" s="941"/>
    </row>
    <row r="7294" spans="1:11" ht="38.25">
      <c r="A7294" s="15" t="s">
        <v>6101</v>
      </c>
      <c r="B7294" s="15" t="s">
        <v>2624</v>
      </c>
      <c r="C7294" s="768" t="s">
        <v>2596</v>
      </c>
      <c r="D7294" s="20" t="s">
        <v>4775</v>
      </c>
      <c r="E7294" s="826"/>
      <c r="F7294" s="800">
        <v>0</v>
      </c>
      <c r="G7294" s="819">
        <v>44</v>
      </c>
      <c r="H7294" s="774">
        <v>25</v>
      </c>
      <c r="I7294" s="819">
        <f t="shared" si="234"/>
        <v>44</v>
      </c>
      <c r="J7294" s="819">
        <f t="shared" si="235"/>
        <v>25</v>
      </c>
      <c r="K7294" s="941"/>
    </row>
    <row r="7295" spans="1:11" ht="25.5">
      <c r="A7295" s="15" t="s">
        <v>6101</v>
      </c>
      <c r="B7295" s="15" t="s">
        <v>2624</v>
      </c>
      <c r="C7295" s="768" t="s">
        <v>6102</v>
      </c>
      <c r="D7295" s="20" t="s">
        <v>6103</v>
      </c>
      <c r="E7295" s="826"/>
      <c r="F7295" s="800">
        <v>0</v>
      </c>
      <c r="G7295" s="819"/>
      <c r="H7295" s="774">
        <v>1</v>
      </c>
      <c r="I7295" s="819">
        <f t="shared" si="234"/>
        <v>0</v>
      </c>
      <c r="J7295" s="819">
        <f t="shared" si="235"/>
        <v>1</v>
      </c>
      <c r="K7295" s="941"/>
    </row>
    <row r="7296" spans="1:11" ht="25.5">
      <c r="A7296" s="15" t="s">
        <v>6101</v>
      </c>
      <c r="B7296" s="15" t="s">
        <v>2624</v>
      </c>
      <c r="C7296" s="768" t="s">
        <v>6104</v>
      </c>
      <c r="D7296" s="20" t="s">
        <v>6105</v>
      </c>
      <c r="E7296" s="826"/>
      <c r="F7296" s="800">
        <v>0</v>
      </c>
      <c r="G7296" s="819"/>
      <c r="H7296" s="774">
        <v>1</v>
      </c>
      <c r="I7296" s="819">
        <f t="shared" si="234"/>
        <v>0</v>
      </c>
      <c r="J7296" s="819">
        <f t="shared" si="235"/>
        <v>1</v>
      </c>
      <c r="K7296" s="941"/>
    </row>
    <row r="7297" spans="1:11">
      <c r="A7297" s="15" t="s">
        <v>6101</v>
      </c>
      <c r="B7297" s="15" t="s">
        <v>2624</v>
      </c>
      <c r="C7297" s="768" t="s">
        <v>4865</v>
      </c>
      <c r="D7297" s="20" t="s">
        <v>4866</v>
      </c>
      <c r="E7297" s="826"/>
      <c r="F7297" s="800">
        <v>0</v>
      </c>
      <c r="G7297" s="819"/>
      <c r="H7297" s="774">
        <v>1</v>
      </c>
      <c r="I7297" s="819">
        <f t="shared" si="234"/>
        <v>0</v>
      </c>
      <c r="J7297" s="819">
        <f t="shared" si="235"/>
        <v>1</v>
      </c>
      <c r="K7297" s="941"/>
    </row>
    <row r="7298" spans="1:11" ht="25.5">
      <c r="A7298" s="15" t="s">
        <v>6101</v>
      </c>
      <c r="B7298" s="15" t="s">
        <v>2624</v>
      </c>
      <c r="C7298" s="768" t="s">
        <v>6106</v>
      </c>
      <c r="D7298" s="20" t="s">
        <v>6107</v>
      </c>
      <c r="E7298" s="826"/>
      <c r="F7298" s="800">
        <v>0</v>
      </c>
      <c r="G7298" s="819"/>
      <c r="H7298" s="774">
        <v>1</v>
      </c>
      <c r="I7298" s="819">
        <f t="shared" si="234"/>
        <v>0</v>
      </c>
      <c r="J7298" s="819">
        <f t="shared" si="235"/>
        <v>1</v>
      </c>
      <c r="K7298" s="941"/>
    </row>
    <row r="7299" spans="1:11" ht="25.5">
      <c r="A7299" s="15" t="s">
        <v>6101</v>
      </c>
      <c r="B7299" s="15" t="s">
        <v>2624</v>
      </c>
      <c r="C7299" s="768" t="s">
        <v>6108</v>
      </c>
      <c r="D7299" s="20" t="s">
        <v>6109</v>
      </c>
      <c r="E7299" s="826"/>
      <c r="F7299" s="800">
        <v>0</v>
      </c>
      <c r="G7299" s="819"/>
      <c r="H7299" s="774">
        <v>1</v>
      </c>
      <c r="I7299" s="819">
        <f t="shared" si="234"/>
        <v>0</v>
      </c>
      <c r="J7299" s="819">
        <f t="shared" si="235"/>
        <v>1</v>
      </c>
      <c r="K7299" s="941"/>
    </row>
    <row r="7300" spans="1:11">
      <c r="A7300" s="15" t="s">
        <v>6101</v>
      </c>
      <c r="B7300" s="15" t="s">
        <v>2624</v>
      </c>
      <c r="C7300" s="768" t="s">
        <v>4867</v>
      </c>
      <c r="D7300" s="20" t="s">
        <v>4868</v>
      </c>
      <c r="E7300" s="826"/>
      <c r="F7300" s="800">
        <v>0</v>
      </c>
      <c r="G7300" s="819"/>
      <c r="H7300" s="774">
        <v>1</v>
      </c>
      <c r="I7300" s="819">
        <f t="shared" si="234"/>
        <v>0</v>
      </c>
      <c r="J7300" s="819">
        <f t="shared" si="235"/>
        <v>1</v>
      </c>
      <c r="K7300" s="941"/>
    </row>
    <row r="7301" spans="1:11">
      <c r="A7301" s="15" t="s">
        <v>6101</v>
      </c>
      <c r="B7301" s="15" t="s">
        <v>2624</v>
      </c>
      <c r="C7301" s="768" t="s">
        <v>3448</v>
      </c>
      <c r="D7301" s="20" t="s">
        <v>16808</v>
      </c>
      <c r="E7301" s="826"/>
      <c r="F7301" s="800">
        <v>0</v>
      </c>
      <c r="G7301" s="819"/>
      <c r="H7301" s="774">
        <v>1</v>
      </c>
      <c r="I7301" s="819">
        <f t="shared" si="234"/>
        <v>0</v>
      </c>
      <c r="J7301" s="819">
        <f t="shared" si="235"/>
        <v>1</v>
      </c>
      <c r="K7301" s="941"/>
    </row>
    <row r="7302" spans="1:11">
      <c r="A7302" s="15" t="s">
        <v>6101</v>
      </c>
      <c r="B7302" s="15" t="s">
        <v>2624</v>
      </c>
      <c r="C7302" s="768" t="s">
        <v>2477</v>
      </c>
      <c r="D7302" s="20" t="s">
        <v>16810</v>
      </c>
      <c r="E7302" s="826"/>
      <c r="F7302" s="800">
        <v>0</v>
      </c>
      <c r="G7302" s="819">
        <v>4</v>
      </c>
      <c r="H7302" s="774">
        <v>5</v>
      </c>
      <c r="I7302" s="819">
        <f t="shared" si="234"/>
        <v>4</v>
      </c>
      <c r="J7302" s="819">
        <f t="shared" si="235"/>
        <v>5</v>
      </c>
      <c r="K7302" s="941"/>
    </row>
    <row r="7303" spans="1:11">
      <c r="A7303" s="15" t="s">
        <v>6101</v>
      </c>
      <c r="B7303" s="15" t="s">
        <v>2624</v>
      </c>
      <c r="C7303" s="768" t="s">
        <v>2479</v>
      </c>
      <c r="D7303" s="20" t="s">
        <v>16812</v>
      </c>
      <c r="E7303" s="826"/>
      <c r="F7303" s="800">
        <v>0</v>
      </c>
      <c r="G7303" s="819"/>
      <c r="H7303" s="774">
        <v>1</v>
      </c>
      <c r="I7303" s="819">
        <f t="shared" si="234"/>
        <v>0</v>
      </c>
      <c r="J7303" s="819">
        <f t="shared" si="235"/>
        <v>1</v>
      </c>
      <c r="K7303" s="941"/>
    </row>
    <row r="7304" spans="1:11" ht="25.5">
      <c r="A7304" s="15" t="s">
        <v>6101</v>
      </c>
      <c r="B7304" s="15" t="s">
        <v>2624</v>
      </c>
      <c r="C7304" s="768" t="s">
        <v>2486</v>
      </c>
      <c r="D7304" s="20" t="s">
        <v>16818</v>
      </c>
      <c r="E7304" s="826"/>
      <c r="F7304" s="800">
        <v>1</v>
      </c>
      <c r="G7304" s="819"/>
      <c r="H7304" s="774">
        <v>1</v>
      </c>
      <c r="I7304" s="819">
        <f t="shared" si="234"/>
        <v>0</v>
      </c>
      <c r="J7304" s="819">
        <f t="shared" si="235"/>
        <v>2</v>
      </c>
      <c r="K7304" s="941"/>
    </row>
    <row r="7305" spans="1:11">
      <c r="A7305" s="15" t="s">
        <v>6101</v>
      </c>
      <c r="B7305" s="15" t="s">
        <v>2624</v>
      </c>
      <c r="C7305" s="768" t="s">
        <v>6110</v>
      </c>
      <c r="D7305" s="20" t="s">
        <v>6111</v>
      </c>
      <c r="E7305" s="826"/>
      <c r="F7305" s="800">
        <v>0</v>
      </c>
      <c r="G7305" s="819"/>
      <c r="H7305" s="774">
        <v>1</v>
      </c>
      <c r="I7305" s="819">
        <f t="shared" si="234"/>
        <v>0</v>
      </c>
      <c r="J7305" s="819">
        <f t="shared" si="235"/>
        <v>1</v>
      </c>
      <c r="K7305" s="941"/>
    </row>
    <row r="7306" spans="1:11">
      <c r="A7306" s="15" t="s">
        <v>6101</v>
      </c>
      <c r="B7306" s="15" t="s">
        <v>2624</v>
      </c>
      <c r="C7306" s="768" t="s">
        <v>6112</v>
      </c>
      <c r="D7306" s="20" t="s">
        <v>6113</v>
      </c>
      <c r="E7306" s="826"/>
      <c r="F7306" s="800">
        <v>0</v>
      </c>
      <c r="G7306" s="819"/>
      <c r="H7306" s="774">
        <v>1</v>
      </c>
      <c r="I7306" s="819">
        <f t="shared" si="234"/>
        <v>0</v>
      </c>
      <c r="J7306" s="819">
        <f t="shared" si="235"/>
        <v>1</v>
      </c>
      <c r="K7306" s="941"/>
    </row>
    <row r="7307" spans="1:11">
      <c r="A7307" s="15" t="s">
        <v>6101</v>
      </c>
      <c r="B7307" s="15" t="s">
        <v>2624</v>
      </c>
      <c r="C7307" s="768" t="s">
        <v>2504</v>
      </c>
      <c r="D7307" s="20" t="s">
        <v>16833</v>
      </c>
      <c r="E7307" s="826"/>
      <c r="F7307" s="800">
        <v>0</v>
      </c>
      <c r="G7307" s="819">
        <v>69</v>
      </c>
      <c r="H7307" s="774">
        <v>55</v>
      </c>
      <c r="I7307" s="819">
        <f t="shared" si="234"/>
        <v>69</v>
      </c>
      <c r="J7307" s="819">
        <f t="shared" si="235"/>
        <v>55</v>
      </c>
      <c r="K7307" s="941"/>
    </row>
    <row r="7308" spans="1:11">
      <c r="A7308" s="15" t="s">
        <v>6101</v>
      </c>
      <c r="B7308" s="15" t="s">
        <v>2624</v>
      </c>
      <c r="C7308" s="768" t="s">
        <v>3450</v>
      </c>
      <c r="D7308" s="20" t="s">
        <v>3451</v>
      </c>
      <c r="E7308" s="826"/>
      <c r="F7308" s="800">
        <v>0</v>
      </c>
      <c r="G7308" s="819">
        <v>23</v>
      </c>
      <c r="H7308" s="774">
        <v>30</v>
      </c>
      <c r="I7308" s="819">
        <f t="shared" si="234"/>
        <v>23</v>
      </c>
      <c r="J7308" s="819">
        <f t="shared" si="235"/>
        <v>30</v>
      </c>
      <c r="K7308" s="941"/>
    </row>
    <row r="7309" spans="1:11">
      <c r="A7309" s="15" t="s">
        <v>6101</v>
      </c>
      <c r="B7309" s="15" t="s">
        <v>2756</v>
      </c>
      <c r="C7309" s="768" t="s">
        <v>6114</v>
      </c>
      <c r="D7309" s="20" t="s">
        <v>6115</v>
      </c>
      <c r="E7309" s="826"/>
      <c r="F7309" s="800">
        <v>0</v>
      </c>
      <c r="G7309" s="819"/>
      <c r="H7309" s="774">
        <v>1</v>
      </c>
      <c r="I7309" s="819">
        <f t="shared" si="234"/>
        <v>0</v>
      </c>
      <c r="J7309" s="819">
        <f t="shared" si="235"/>
        <v>1</v>
      </c>
      <c r="K7309" s="941"/>
    </row>
    <row r="7310" spans="1:11">
      <c r="A7310" s="15" t="s">
        <v>6101</v>
      </c>
      <c r="B7310" s="15" t="s">
        <v>2756</v>
      </c>
      <c r="C7310" s="768" t="s">
        <v>5607</v>
      </c>
      <c r="D7310" s="20" t="s">
        <v>17445</v>
      </c>
      <c r="E7310" s="826"/>
      <c r="F7310" s="800">
        <v>1</v>
      </c>
      <c r="G7310" s="819"/>
      <c r="H7310" s="774">
        <v>1</v>
      </c>
      <c r="I7310" s="819">
        <f t="shared" si="234"/>
        <v>0</v>
      </c>
      <c r="J7310" s="819">
        <f t="shared" si="235"/>
        <v>2</v>
      </c>
      <c r="K7310" s="941"/>
    </row>
    <row r="7311" spans="1:11" ht="25.5">
      <c r="A7311" s="15" t="s">
        <v>6101</v>
      </c>
      <c r="B7311" s="15" t="s">
        <v>2756</v>
      </c>
      <c r="C7311" s="768" t="s">
        <v>6116</v>
      </c>
      <c r="D7311" s="20" t="s">
        <v>6117</v>
      </c>
      <c r="E7311" s="826"/>
      <c r="F7311" s="800">
        <v>0</v>
      </c>
      <c r="G7311" s="819"/>
      <c r="H7311" s="774">
        <v>1</v>
      </c>
      <c r="I7311" s="819">
        <f t="shared" si="234"/>
        <v>0</v>
      </c>
      <c r="J7311" s="819">
        <f t="shared" si="235"/>
        <v>1</v>
      </c>
      <c r="K7311" s="941"/>
    </row>
    <row r="7312" spans="1:11" ht="25.5">
      <c r="A7312" s="15" t="s">
        <v>6101</v>
      </c>
      <c r="B7312" s="15" t="s">
        <v>2756</v>
      </c>
      <c r="C7312" s="768" t="s">
        <v>4668</v>
      </c>
      <c r="D7312" s="20" t="s">
        <v>17290</v>
      </c>
      <c r="E7312" s="826">
        <v>3</v>
      </c>
      <c r="F7312" s="800">
        <v>2</v>
      </c>
      <c r="G7312" s="819">
        <v>192</v>
      </c>
      <c r="H7312" s="774">
        <v>75</v>
      </c>
      <c r="I7312" s="819">
        <f t="shared" si="234"/>
        <v>195</v>
      </c>
      <c r="J7312" s="819">
        <f t="shared" si="235"/>
        <v>77</v>
      </c>
      <c r="K7312" s="941"/>
    </row>
    <row r="7313" spans="1:11" ht="25.5">
      <c r="A7313" s="15" t="s">
        <v>6101</v>
      </c>
      <c r="B7313" s="15" t="s">
        <v>2756</v>
      </c>
      <c r="C7313" s="768" t="s">
        <v>4669</v>
      </c>
      <c r="D7313" s="20" t="s">
        <v>17291</v>
      </c>
      <c r="E7313" s="826"/>
      <c r="F7313" s="800">
        <v>1</v>
      </c>
      <c r="G7313" s="819">
        <v>122</v>
      </c>
      <c r="H7313" s="774">
        <v>110</v>
      </c>
      <c r="I7313" s="819">
        <f t="shared" si="234"/>
        <v>122</v>
      </c>
      <c r="J7313" s="819">
        <f t="shared" si="235"/>
        <v>111</v>
      </c>
      <c r="K7313" s="941"/>
    </row>
    <row r="7314" spans="1:11">
      <c r="A7314" s="15" t="s">
        <v>6101</v>
      </c>
      <c r="B7314" s="15" t="s">
        <v>2756</v>
      </c>
      <c r="C7314" s="768" t="s">
        <v>2632</v>
      </c>
      <c r="D7314" s="20" t="s">
        <v>16916</v>
      </c>
      <c r="E7314" s="826">
        <v>2709</v>
      </c>
      <c r="F7314" s="800">
        <v>2870</v>
      </c>
      <c r="G7314" s="819">
        <v>4856</v>
      </c>
      <c r="H7314" s="774">
        <v>5385</v>
      </c>
      <c r="I7314" s="819">
        <f t="shared" si="234"/>
        <v>7565</v>
      </c>
      <c r="J7314" s="819">
        <f t="shared" si="235"/>
        <v>8255</v>
      </c>
      <c r="K7314" s="941"/>
    </row>
    <row r="7315" spans="1:11" ht="25.5">
      <c r="A7315" s="15" t="s">
        <v>6101</v>
      </c>
      <c r="B7315" s="15" t="s">
        <v>2756</v>
      </c>
      <c r="C7315" s="768" t="s">
        <v>2485</v>
      </c>
      <c r="D7315" s="20" t="s">
        <v>16527</v>
      </c>
      <c r="E7315" s="826"/>
      <c r="F7315" s="800">
        <v>1</v>
      </c>
      <c r="G7315" s="819">
        <v>1</v>
      </c>
      <c r="H7315" s="774">
        <v>1</v>
      </c>
      <c r="I7315" s="819">
        <f t="shared" si="234"/>
        <v>1</v>
      </c>
      <c r="J7315" s="819">
        <f t="shared" si="235"/>
        <v>2</v>
      </c>
      <c r="K7315" s="941"/>
    </row>
    <row r="7316" spans="1:11" ht="25.5">
      <c r="A7316" s="15" t="s">
        <v>6101</v>
      </c>
      <c r="B7316" s="15" t="s">
        <v>2756</v>
      </c>
      <c r="C7316" s="768" t="s">
        <v>2638</v>
      </c>
      <c r="D7316" s="20" t="s">
        <v>16921</v>
      </c>
      <c r="E7316" s="826">
        <v>13</v>
      </c>
      <c r="F7316" s="800">
        <v>10</v>
      </c>
      <c r="G7316" s="819">
        <v>1</v>
      </c>
      <c r="H7316" s="774">
        <v>1</v>
      </c>
      <c r="I7316" s="819">
        <f t="shared" si="234"/>
        <v>14</v>
      </c>
      <c r="J7316" s="819">
        <f t="shared" si="235"/>
        <v>11</v>
      </c>
      <c r="K7316" s="941"/>
    </row>
    <row r="7317" spans="1:11" ht="25.5">
      <c r="A7317" s="15" t="s">
        <v>6101</v>
      </c>
      <c r="B7317" s="15" t="s">
        <v>2756</v>
      </c>
      <c r="C7317" s="768" t="s">
        <v>2640</v>
      </c>
      <c r="D7317" s="20" t="s">
        <v>16923</v>
      </c>
      <c r="E7317" s="826">
        <v>2</v>
      </c>
      <c r="F7317" s="800">
        <v>1</v>
      </c>
      <c r="G7317" s="819"/>
      <c r="H7317" s="774">
        <v>1</v>
      </c>
      <c r="I7317" s="819">
        <f t="shared" si="234"/>
        <v>2</v>
      </c>
      <c r="J7317" s="819">
        <f t="shared" si="235"/>
        <v>2</v>
      </c>
      <c r="K7317" s="941"/>
    </row>
    <row r="7318" spans="1:11" ht="25.5">
      <c r="A7318" s="15" t="s">
        <v>6101</v>
      </c>
      <c r="B7318" s="15" t="s">
        <v>2756</v>
      </c>
      <c r="C7318" s="768" t="s">
        <v>2645</v>
      </c>
      <c r="D7318" s="20" t="s">
        <v>14616</v>
      </c>
      <c r="E7318" s="826"/>
      <c r="F7318" s="800">
        <v>0</v>
      </c>
      <c r="G7318" s="819"/>
      <c r="H7318" s="774">
        <v>1</v>
      </c>
      <c r="I7318" s="819">
        <f t="shared" si="234"/>
        <v>0</v>
      </c>
      <c r="J7318" s="819">
        <f t="shared" si="235"/>
        <v>1</v>
      </c>
      <c r="K7318" s="941"/>
    </row>
    <row r="7319" spans="1:11">
      <c r="A7319" s="15" t="s">
        <v>6101</v>
      </c>
      <c r="B7319" s="15" t="s">
        <v>2756</v>
      </c>
      <c r="C7319" s="768" t="s">
        <v>4671</v>
      </c>
      <c r="D7319" s="20" t="s">
        <v>16614</v>
      </c>
      <c r="E7319" s="826"/>
      <c r="F7319" s="800">
        <v>1</v>
      </c>
      <c r="G7319" s="819"/>
      <c r="H7319" s="774">
        <v>1</v>
      </c>
      <c r="I7319" s="819">
        <f t="shared" si="234"/>
        <v>0</v>
      </c>
      <c r="J7319" s="819">
        <f t="shared" si="235"/>
        <v>2</v>
      </c>
      <c r="K7319" s="941"/>
    </row>
    <row r="7320" spans="1:11" ht="25.5">
      <c r="A7320" s="15" t="s">
        <v>6101</v>
      </c>
      <c r="B7320" s="15" t="s">
        <v>2756</v>
      </c>
      <c r="C7320" s="768" t="s">
        <v>2657</v>
      </c>
      <c r="D7320" s="20" t="s">
        <v>15515</v>
      </c>
      <c r="E7320" s="826"/>
      <c r="F7320" s="800">
        <v>0</v>
      </c>
      <c r="G7320" s="819">
        <v>17</v>
      </c>
      <c r="H7320" s="774">
        <v>15</v>
      </c>
      <c r="I7320" s="819">
        <f t="shared" si="234"/>
        <v>17</v>
      </c>
      <c r="J7320" s="819">
        <f t="shared" si="235"/>
        <v>15</v>
      </c>
      <c r="K7320" s="941"/>
    </row>
    <row r="7321" spans="1:11" ht="25.5">
      <c r="A7321" s="15" t="s">
        <v>6101</v>
      </c>
      <c r="B7321" s="15" t="s">
        <v>2756</v>
      </c>
      <c r="C7321" s="768" t="s">
        <v>4021</v>
      </c>
      <c r="D7321" s="20" t="s">
        <v>17206</v>
      </c>
      <c r="E7321" s="826"/>
      <c r="F7321" s="800">
        <v>0</v>
      </c>
      <c r="G7321" s="819"/>
      <c r="H7321" s="774">
        <v>1</v>
      </c>
      <c r="I7321" s="819">
        <f t="shared" si="234"/>
        <v>0</v>
      </c>
      <c r="J7321" s="819">
        <f t="shared" si="235"/>
        <v>1</v>
      </c>
      <c r="K7321" s="941"/>
    </row>
    <row r="7322" spans="1:11">
      <c r="A7322" s="15" t="s">
        <v>6101</v>
      </c>
      <c r="B7322" s="15" t="s">
        <v>2756</v>
      </c>
      <c r="C7322" s="768" t="s">
        <v>2117</v>
      </c>
      <c r="D7322" s="20" t="s">
        <v>14952</v>
      </c>
      <c r="E7322" s="826">
        <v>1</v>
      </c>
      <c r="F7322" s="800">
        <v>3</v>
      </c>
      <c r="G7322" s="819"/>
      <c r="H7322" s="774">
        <v>1</v>
      </c>
      <c r="I7322" s="819">
        <f t="shared" si="234"/>
        <v>1</v>
      </c>
      <c r="J7322" s="819">
        <f t="shared" si="235"/>
        <v>4</v>
      </c>
      <c r="K7322" s="941"/>
    </row>
    <row r="7323" spans="1:11">
      <c r="A7323" s="15" t="s">
        <v>6101</v>
      </c>
      <c r="B7323" s="15" t="s">
        <v>2756</v>
      </c>
      <c r="C7323" s="768" t="s">
        <v>2734</v>
      </c>
      <c r="D7323" s="20" t="s">
        <v>16956</v>
      </c>
      <c r="E7323" s="826">
        <v>2</v>
      </c>
      <c r="F7323" s="800">
        <v>5</v>
      </c>
      <c r="G7323" s="819">
        <v>64</v>
      </c>
      <c r="H7323" s="774">
        <v>55</v>
      </c>
      <c r="I7323" s="819">
        <f t="shared" si="234"/>
        <v>66</v>
      </c>
      <c r="J7323" s="819">
        <f t="shared" si="235"/>
        <v>60</v>
      </c>
      <c r="K7323" s="941"/>
    </row>
    <row r="7324" spans="1:11">
      <c r="A7324" s="15" t="s">
        <v>6101</v>
      </c>
      <c r="B7324" s="15" t="s">
        <v>2756</v>
      </c>
      <c r="C7324" s="768" t="s">
        <v>2735</v>
      </c>
      <c r="D7324" s="20" t="s">
        <v>16957</v>
      </c>
      <c r="E7324" s="826">
        <v>16</v>
      </c>
      <c r="F7324" s="800">
        <v>12</v>
      </c>
      <c r="G7324" s="819">
        <v>42</v>
      </c>
      <c r="H7324" s="774">
        <v>55</v>
      </c>
      <c r="I7324" s="819">
        <f t="shared" si="234"/>
        <v>58</v>
      </c>
      <c r="J7324" s="819">
        <f t="shared" si="235"/>
        <v>67</v>
      </c>
      <c r="K7324" s="941"/>
    </row>
    <row r="7325" spans="1:11" ht="38.25">
      <c r="A7325" s="15" t="s">
        <v>6101</v>
      </c>
      <c r="B7325" s="15" t="s">
        <v>2756</v>
      </c>
      <c r="C7325" s="768" t="s">
        <v>2493</v>
      </c>
      <c r="D7325" s="20" t="s">
        <v>15260</v>
      </c>
      <c r="E7325" s="826"/>
      <c r="F7325" s="800">
        <v>1</v>
      </c>
      <c r="G7325" s="819"/>
      <c r="H7325" s="774">
        <v>1</v>
      </c>
      <c r="I7325" s="819">
        <f t="shared" si="234"/>
        <v>0</v>
      </c>
      <c r="J7325" s="819">
        <f t="shared" si="235"/>
        <v>2</v>
      </c>
      <c r="K7325" s="941"/>
    </row>
    <row r="7326" spans="1:11" ht="38.25">
      <c r="A7326" s="15" t="s">
        <v>6101</v>
      </c>
      <c r="B7326" s="15" t="s">
        <v>2756</v>
      </c>
      <c r="C7326" s="768" t="s">
        <v>2746</v>
      </c>
      <c r="D7326" s="20" t="s">
        <v>15352</v>
      </c>
      <c r="E7326" s="826"/>
      <c r="F7326" s="800">
        <v>1</v>
      </c>
      <c r="G7326" s="819"/>
      <c r="H7326" s="774">
        <v>1</v>
      </c>
      <c r="I7326" s="819">
        <f t="shared" si="234"/>
        <v>0</v>
      </c>
      <c r="J7326" s="819">
        <f t="shared" si="235"/>
        <v>2</v>
      </c>
      <c r="K7326" s="941"/>
    </row>
    <row r="7327" spans="1:11" ht="25.5">
      <c r="A7327" s="15" t="s">
        <v>6101</v>
      </c>
      <c r="B7327" s="15" t="s">
        <v>2756</v>
      </c>
      <c r="C7327" s="768" t="s">
        <v>2409</v>
      </c>
      <c r="D7327" s="20" t="s">
        <v>15360</v>
      </c>
      <c r="E7327" s="826"/>
      <c r="F7327" s="800">
        <v>1</v>
      </c>
      <c r="G7327" s="819"/>
      <c r="H7327" s="774">
        <v>1</v>
      </c>
      <c r="I7327" s="819">
        <f t="shared" si="234"/>
        <v>0</v>
      </c>
      <c r="J7327" s="819">
        <f t="shared" si="235"/>
        <v>2</v>
      </c>
      <c r="K7327" s="941"/>
    </row>
    <row r="7328" spans="1:11" ht="25.5">
      <c r="A7328" s="15" t="s">
        <v>6101</v>
      </c>
      <c r="B7328" s="15" t="s">
        <v>2756</v>
      </c>
      <c r="C7328" s="768" t="s">
        <v>2748</v>
      </c>
      <c r="D7328" s="20" t="s">
        <v>15361</v>
      </c>
      <c r="E7328" s="826">
        <v>51</v>
      </c>
      <c r="F7328" s="800">
        <v>62</v>
      </c>
      <c r="G7328" s="819"/>
      <c r="H7328" s="774">
        <v>1</v>
      </c>
      <c r="I7328" s="819">
        <f t="shared" si="234"/>
        <v>51</v>
      </c>
      <c r="J7328" s="819">
        <f t="shared" si="235"/>
        <v>63</v>
      </c>
      <c r="K7328" s="941"/>
    </row>
    <row r="7329" spans="1:11" ht="25.5">
      <c r="A7329" s="15" t="s">
        <v>6101</v>
      </c>
      <c r="B7329" s="15" t="s">
        <v>2756</v>
      </c>
      <c r="C7329" s="768" t="s">
        <v>2495</v>
      </c>
      <c r="D7329" s="20" t="s">
        <v>16443</v>
      </c>
      <c r="E7329" s="826">
        <v>10</v>
      </c>
      <c r="F7329" s="800">
        <v>40</v>
      </c>
      <c r="G7329" s="819"/>
      <c r="H7329" s="774">
        <v>1</v>
      </c>
      <c r="I7329" s="819">
        <f t="shared" si="234"/>
        <v>10</v>
      </c>
      <c r="J7329" s="819">
        <f t="shared" si="235"/>
        <v>41</v>
      </c>
      <c r="K7329" s="941"/>
    </row>
    <row r="7330" spans="1:11">
      <c r="A7330" s="15" t="s">
        <v>6101</v>
      </c>
      <c r="B7330" s="15" t="s">
        <v>2756</v>
      </c>
      <c r="C7330" s="768" t="s">
        <v>2455</v>
      </c>
      <c r="D7330" s="20" t="s">
        <v>4927</v>
      </c>
      <c r="E7330" s="826"/>
      <c r="F7330" s="800">
        <v>0</v>
      </c>
      <c r="G7330" s="819"/>
      <c r="H7330" s="774">
        <v>1</v>
      </c>
      <c r="I7330" s="819">
        <f t="shared" si="234"/>
        <v>0</v>
      </c>
      <c r="J7330" s="819">
        <f t="shared" si="235"/>
        <v>1</v>
      </c>
      <c r="K7330" s="941"/>
    </row>
    <row r="7331" spans="1:11" ht="38.25">
      <c r="A7331" s="15" t="s">
        <v>6101</v>
      </c>
      <c r="B7331" s="15" t="s">
        <v>2756</v>
      </c>
      <c r="C7331" s="768" t="s">
        <v>4007</v>
      </c>
      <c r="D7331" s="20" t="s">
        <v>4008</v>
      </c>
      <c r="E7331" s="826"/>
      <c r="F7331" s="800">
        <v>0</v>
      </c>
      <c r="G7331" s="819"/>
      <c r="H7331" s="774">
        <v>1</v>
      </c>
      <c r="I7331" s="819">
        <f t="shared" si="234"/>
        <v>0</v>
      </c>
      <c r="J7331" s="819">
        <f t="shared" si="235"/>
        <v>1</v>
      </c>
      <c r="K7331" s="941"/>
    </row>
    <row r="7332" spans="1:11" ht="25.5">
      <c r="A7332" s="15" t="s">
        <v>6101</v>
      </c>
      <c r="B7332" s="15" t="s">
        <v>2756</v>
      </c>
      <c r="C7332" s="768" t="s">
        <v>4010</v>
      </c>
      <c r="D7332" s="20" t="s">
        <v>17199</v>
      </c>
      <c r="E7332" s="826"/>
      <c r="F7332" s="800">
        <v>0</v>
      </c>
      <c r="G7332" s="819"/>
      <c r="H7332" s="774">
        <v>1</v>
      </c>
      <c r="I7332" s="819">
        <f t="shared" si="234"/>
        <v>0</v>
      </c>
      <c r="J7332" s="819">
        <f t="shared" si="235"/>
        <v>1</v>
      </c>
      <c r="K7332" s="941"/>
    </row>
    <row r="7333" spans="1:11">
      <c r="A7333" s="15" t="s">
        <v>6101</v>
      </c>
      <c r="B7333" s="15" t="s">
        <v>2756</v>
      </c>
      <c r="C7333" s="768" t="s">
        <v>3942</v>
      </c>
      <c r="D7333" s="20" t="s">
        <v>17156</v>
      </c>
      <c r="E7333" s="826"/>
      <c r="F7333" s="800">
        <v>0</v>
      </c>
      <c r="G7333" s="819"/>
      <c r="H7333" s="774">
        <v>1</v>
      </c>
      <c r="I7333" s="819">
        <f t="shared" si="234"/>
        <v>0</v>
      </c>
      <c r="J7333" s="819">
        <f t="shared" si="235"/>
        <v>1</v>
      </c>
      <c r="K7333" s="941"/>
    </row>
    <row r="7334" spans="1:11" ht="25.5">
      <c r="A7334" s="15" t="s">
        <v>6101</v>
      </c>
      <c r="B7334" s="15" t="s">
        <v>2756</v>
      </c>
      <c r="C7334" s="768" t="s">
        <v>2633</v>
      </c>
      <c r="D7334" s="20" t="s">
        <v>16917</v>
      </c>
      <c r="E7334" s="826"/>
      <c r="F7334" s="800">
        <v>1</v>
      </c>
      <c r="G7334" s="819"/>
      <c r="H7334" s="774">
        <v>3</v>
      </c>
      <c r="I7334" s="819">
        <f t="shared" si="234"/>
        <v>0</v>
      </c>
      <c r="J7334" s="819">
        <f t="shared" si="235"/>
        <v>4</v>
      </c>
      <c r="K7334" s="941"/>
    </row>
    <row r="7335" spans="1:11" ht="25.5">
      <c r="A7335" s="15" t="s">
        <v>6101</v>
      </c>
      <c r="B7335" s="15" t="s">
        <v>2756</v>
      </c>
      <c r="C7335" s="768" t="s">
        <v>2634</v>
      </c>
      <c r="D7335" s="20" t="s">
        <v>16918</v>
      </c>
      <c r="E7335" s="826"/>
      <c r="F7335" s="800">
        <v>0</v>
      </c>
      <c r="G7335" s="819">
        <v>46</v>
      </c>
      <c r="H7335" s="774">
        <v>35</v>
      </c>
      <c r="I7335" s="819">
        <f t="shared" si="234"/>
        <v>46</v>
      </c>
      <c r="J7335" s="819">
        <f t="shared" si="235"/>
        <v>35</v>
      </c>
      <c r="K7335" s="941"/>
    </row>
    <row r="7336" spans="1:11">
      <c r="A7336" s="15" t="s">
        <v>6101</v>
      </c>
      <c r="B7336" s="15" t="s">
        <v>2756</v>
      </c>
      <c r="C7336" s="768" t="s">
        <v>3889</v>
      </c>
      <c r="D7336" s="20" t="s">
        <v>17132</v>
      </c>
      <c r="E7336" s="826"/>
      <c r="F7336" s="800">
        <v>0</v>
      </c>
      <c r="G7336" s="819"/>
      <c r="H7336" s="774">
        <v>1</v>
      </c>
      <c r="I7336" s="819">
        <f t="shared" si="234"/>
        <v>0</v>
      </c>
      <c r="J7336" s="819">
        <f t="shared" si="235"/>
        <v>1</v>
      </c>
      <c r="K7336" s="941"/>
    </row>
    <row r="7337" spans="1:11" ht="25.5">
      <c r="A7337" s="15" t="s">
        <v>6101</v>
      </c>
      <c r="B7337" s="15" t="s">
        <v>2756</v>
      </c>
      <c r="C7337" s="768" t="s">
        <v>2637</v>
      </c>
      <c r="D7337" s="20" t="s">
        <v>16920</v>
      </c>
      <c r="E7337" s="826"/>
      <c r="F7337" s="800">
        <v>0</v>
      </c>
      <c r="G7337" s="819"/>
      <c r="H7337" s="774">
        <v>2</v>
      </c>
      <c r="I7337" s="819">
        <f t="shared" si="234"/>
        <v>0</v>
      </c>
      <c r="J7337" s="819">
        <f t="shared" si="235"/>
        <v>2</v>
      </c>
      <c r="K7337" s="941"/>
    </row>
    <row r="7338" spans="1:11" ht="38.25">
      <c r="A7338" s="15" t="s">
        <v>6101</v>
      </c>
      <c r="B7338" s="15" t="s">
        <v>2756</v>
      </c>
      <c r="C7338" s="768" t="s">
        <v>6118</v>
      </c>
      <c r="D7338" s="20" t="s">
        <v>16160</v>
      </c>
      <c r="E7338" s="826"/>
      <c r="F7338" s="800">
        <v>0</v>
      </c>
      <c r="G7338" s="819"/>
      <c r="H7338" s="774">
        <v>1</v>
      </c>
      <c r="I7338" s="819">
        <f t="shared" si="234"/>
        <v>0</v>
      </c>
      <c r="J7338" s="819">
        <f t="shared" si="235"/>
        <v>1</v>
      </c>
      <c r="K7338" s="941"/>
    </row>
    <row r="7339" spans="1:11">
      <c r="A7339" s="15" t="s">
        <v>6101</v>
      </c>
      <c r="B7339" s="15" t="s">
        <v>2756</v>
      </c>
      <c r="C7339" s="768" t="s">
        <v>1849</v>
      </c>
      <c r="D7339" s="17" t="s">
        <v>14610</v>
      </c>
      <c r="E7339" s="826"/>
      <c r="F7339" s="800">
        <v>0</v>
      </c>
      <c r="G7339" s="819">
        <v>5</v>
      </c>
      <c r="H7339" s="774">
        <v>15</v>
      </c>
      <c r="I7339" s="819">
        <f t="shared" si="234"/>
        <v>5</v>
      </c>
      <c r="J7339" s="819">
        <f t="shared" si="235"/>
        <v>15</v>
      </c>
      <c r="K7339" s="941"/>
    </row>
    <row r="7340" spans="1:11">
      <c r="A7340" s="15" t="s">
        <v>6101</v>
      </c>
      <c r="B7340" s="15" t="s">
        <v>2756</v>
      </c>
      <c r="C7340" s="768" t="s">
        <v>4692</v>
      </c>
      <c r="D7340" s="20" t="s">
        <v>6119</v>
      </c>
      <c r="E7340" s="826">
        <v>3</v>
      </c>
      <c r="F7340" s="800">
        <v>0</v>
      </c>
      <c r="G7340" s="819">
        <v>11</v>
      </c>
      <c r="H7340" s="774">
        <v>1</v>
      </c>
      <c r="I7340" s="819">
        <f t="shared" si="234"/>
        <v>14</v>
      </c>
      <c r="J7340" s="819">
        <f t="shared" si="235"/>
        <v>1</v>
      </c>
      <c r="K7340" s="941"/>
    </row>
    <row r="7341" spans="1:11">
      <c r="A7341" s="15" t="s">
        <v>6101</v>
      </c>
      <c r="B7341" s="15" t="s">
        <v>2756</v>
      </c>
      <c r="C7341" s="768" t="s">
        <v>1853</v>
      </c>
      <c r="D7341" s="17" t="s">
        <v>14615</v>
      </c>
      <c r="E7341" s="826"/>
      <c r="F7341" s="800">
        <v>0</v>
      </c>
      <c r="G7341" s="819"/>
      <c r="H7341" s="774">
        <v>1</v>
      </c>
      <c r="I7341" s="819">
        <f t="shared" si="234"/>
        <v>0</v>
      </c>
      <c r="J7341" s="819">
        <f t="shared" si="235"/>
        <v>1</v>
      </c>
      <c r="K7341" s="941"/>
    </row>
    <row r="7342" spans="1:11" ht="25.5">
      <c r="A7342" s="15" t="s">
        <v>6101</v>
      </c>
      <c r="B7342" s="15" t="s">
        <v>2756</v>
      </c>
      <c r="C7342" s="768" t="s">
        <v>6120</v>
      </c>
      <c r="D7342" s="20" t="s">
        <v>6121</v>
      </c>
      <c r="E7342" s="826"/>
      <c r="F7342" s="800">
        <v>0</v>
      </c>
      <c r="G7342" s="819">
        <v>2</v>
      </c>
      <c r="H7342" s="774">
        <v>1</v>
      </c>
      <c r="I7342" s="819">
        <f t="shared" si="234"/>
        <v>2</v>
      </c>
      <c r="J7342" s="819">
        <f t="shared" si="235"/>
        <v>1</v>
      </c>
      <c r="K7342" s="941"/>
    </row>
    <row r="7343" spans="1:11" ht="25.5">
      <c r="A7343" s="15" t="s">
        <v>6101</v>
      </c>
      <c r="B7343" s="15" t="s">
        <v>2756</v>
      </c>
      <c r="C7343" s="768" t="s">
        <v>4050</v>
      </c>
      <c r="D7343" s="20" t="s">
        <v>16336</v>
      </c>
      <c r="E7343" s="826"/>
      <c r="F7343" s="800">
        <v>0</v>
      </c>
      <c r="G7343" s="819"/>
      <c r="H7343" s="774">
        <v>1</v>
      </c>
      <c r="I7343" s="819">
        <f t="shared" si="234"/>
        <v>0</v>
      </c>
      <c r="J7343" s="819">
        <f t="shared" si="235"/>
        <v>1</v>
      </c>
      <c r="K7343" s="941"/>
    </row>
    <row r="7344" spans="1:11" ht="25.5">
      <c r="A7344" s="15" t="s">
        <v>6101</v>
      </c>
      <c r="B7344" s="15" t="s">
        <v>2756</v>
      </c>
      <c r="C7344" s="768" t="s">
        <v>4066</v>
      </c>
      <c r="D7344" s="20" t="s">
        <v>16338</v>
      </c>
      <c r="E7344" s="826"/>
      <c r="F7344" s="800">
        <v>0</v>
      </c>
      <c r="G7344" s="819">
        <v>2</v>
      </c>
      <c r="H7344" s="774">
        <v>5</v>
      </c>
      <c r="I7344" s="819">
        <f t="shared" si="234"/>
        <v>2</v>
      </c>
      <c r="J7344" s="819">
        <f t="shared" si="235"/>
        <v>5</v>
      </c>
      <c r="K7344" s="941"/>
    </row>
    <row r="7345" spans="1:11" ht="25.5">
      <c r="A7345" s="15" t="s">
        <v>6101</v>
      </c>
      <c r="B7345" s="15" t="s">
        <v>2756</v>
      </c>
      <c r="C7345" s="768" t="s">
        <v>4498</v>
      </c>
      <c r="D7345" s="20" t="s">
        <v>16342</v>
      </c>
      <c r="E7345" s="826"/>
      <c r="F7345" s="800">
        <v>0</v>
      </c>
      <c r="G7345" s="819"/>
      <c r="H7345" s="774">
        <v>1</v>
      </c>
      <c r="I7345" s="819">
        <f t="shared" si="234"/>
        <v>0</v>
      </c>
      <c r="J7345" s="819">
        <f t="shared" si="235"/>
        <v>1</v>
      </c>
      <c r="K7345" s="941"/>
    </row>
    <row r="7346" spans="1:11">
      <c r="A7346" s="15" t="s">
        <v>6101</v>
      </c>
      <c r="B7346" s="15" t="s">
        <v>2756</v>
      </c>
      <c r="C7346" s="768" t="s">
        <v>6122</v>
      </c>
      <c r="D7346" s="20" t="s">
        <v>6123</v>
      </c>
      <c r="E7346" s="826"/>
      <c r="F7346" s="800">
        <v>0</v>
      </c>
      <c r="G7346" s="819"/>
      <c r="H7346" s="774">
        <v>1</v>
      </c>
      <c r="I7346" s="819">
        <f t="shared" si="234"/>
        <v>0</v>
      </c>
      <c r="J7346" s="819">
        <f t="shared" si="235"/>
        <v>1</v>
      </c>
      <c r="K7346" s="941"/>
    </row>
    <row r="7347" spans="1:11">
      <c r="A7347" s="15" t="s">
        <v>6101</v>
      </c>
      <c r="B7347" s="15" t="s">
        <v>2756</v>
      </c>
      <c r="C7347" s="768" t="s">
        <v>6124</v>
      </c>
      <c r="D7347" s="20" t="s">
        <v>6125</v>
      </c>
      <c r="E7347" s="826"/>
      <c r="F7347" s="800">
        <v>0</v>
      </c>
      <c r="G7347" s="819"/>
      <c r="H7347" s="774">
        <v>1</v>
      </c>
      <c r="I7347" s="819">
        <f t="shared" si="234"/>
        <v>0</v>
      </c>
      <c r="J7347" s="819">
        <f t="shared" si="235"/>
        <v>1</v>
      </c>
      <c r="K7347" s="941"/>
    </row>
    <row r="7348" spans="1:11">
      <c r="A7348" s="15" t="s">
        <v>6101</v>
      </c>
      <c r="B7348" s="15" t="s">
        <v>2756</v>
      </c>
      <c r="C7348" s="768" t="s">
        <v>6126</v>
      </c>
      <c r="D7348" s="20" t="s">
        <v>6127</v>
      </c>
      <c r="E7348" s="826"/>
      <c r="F7348" s="800">
        <v>0</v>
      </c>
      <c r="G7348" s="819"/>
      <c r="H7348" s="774">
        <v>1</v>
      </c>
      <c r="I7348" s="819">
        <f t="shared" si="234"/>
        <v>0</v>
      </c>
      <c r="J7348" s="819">
        <f t="shared" si="235"/>
        <v>1</v>
      </c>
      <c r="K7348" s="941"/>
    </row>
    <row r="7349" spans="1:11">
      <c r="A7349" s="15" t="s">
        <v>6101</v>
      </c>
      <c r="B7349" s="15" t="s">
        <v>2756</v>
      </c>
      <c r="C7349" s="768" t="s">
        <v>6128</v>
      </c>
      <c r="D7349" s="20" t="s">
        <v>6129</v>
      </c>
      <c r="E7349" s="826"/>
      <c r="F7349" s="800">
        <v>0</v>
      </c>
      <c r="G7349" s="819"/>
      <c r="H7349" s="774">
        <v>1</v>
      </c>
      <c r="I7349" s="819">
        <f t="shared" si="234"/>
        <v>0</v>
      </c>
      <c r="J7349" s="819">
        <f t="shared" si="235"/>
        <v>1</v>
      </c>
      <c r="K7349" s="941"/>
    </row>
    <row r="7350" spans="1:11">
      <c r="A7350" s="15" t="s">
        <v>6101</v>
      </c>
      <c r="B7350" s="15" t="s">
        <v>2756</v>
      </c>
      <c r="C7350" s="768" t="s">
        <v>6130</v>
      </c>
      <c r="D7350" s="20" t="s">
        <v>6131</v>
      </c>
      <c r="E7350" s="826"/>
      <c r="F7350" s="800">
        <v>0</v>
      </c>
      <c r="G7350" s="819"/>
      <c r="H7350" s="774">
        <v>1</v>
      </c>
      <c r="I7350" s="819">
        <f t="shared" si="234"/>
        <v>0</v>
      </c>
      <c r="J7350" s="819">
        <f t="shared" si="235"/>
        <v>1</v>
      </c>
      <c r="K7350" s="941"/>
    </row>
    <row r="7351" spans="1:11">
      <c r="A7351" s="15" t="s">
        <v>6101</v>
      </c>
      <c r="B7351" s="15" t="s">
        <v>2756</v>
      </c>
      <c r="C7351" s="768" t="s">
        <v>6132</v>
      </c>
      <c r="D7351" s="20" t="s">
        <v>6133</v>
      </c>
      <c r="E7351" s="826"/>
      <c r="F7351" s="800">
        <v>0</v>
      </c>
      <c r="G7351" s="819"/>
      <c r="H7351" s="774">
        <v>1</v>
      </c>
      <c r="I7351" s="819">
        <f t="shared" si="234"/>
        <v>0</v>
      </c>
      <c r="J7351" s="819">
        <f t="shared" si="235"/>
        <v>1</v>
      </c>
      <c r="K7351" s="941"/>
    </row>
    <row r="7352" spans="1:11">
      <c r="A7352" s="15" t="s">
        <v>6101</v>
      </c>
      <c r="B7352" s="15" t="s">
        <v>2756</v>
      </c>
      <c r="C7352" s="768" t="s">
        <v>6134</v>
      </c>
      <c r="D7352" s="20" t="s">
        <v>6135</v>
      </c>
      <c r="E7352" s="826"/>
      <c r="F7352" s="800">
        <v>0</v>
      </c>
      <c r="G7352" s="819"/>
      <c r="H7352" s="774">
        <v>1</v>
      </c>
      <c r="I7352" s="819">
        <f t="shared" si="234"/>
        <v>0</v>
      </c>
      <c r="J7352" s="819">
        <f t="shared" si="235"/>
        <v>1</v>
      </c>
      <c r="K7352" s="941"/>
    </row>
    <row r="7353" spans="1:11" ht="25.5">
      <c r="A7353" s="15" t="s">
        <v>6101</v>
      </c>
      <c r="B7353" s="15" t="s">
        <v>2756</v>
      </c>
      <c r="C7353" s="768" t="s">
        <v>2751</v>
      </c>
      <c r="D7353" s="20" t="s">
        <v>16962</v>
      </c>
      <c r="E7353" s="826"/>
      <c r="F7353" s="800">
        <v>1</v>
      </c>
      <c r="G7353" s="819"/>
      <c r="H7353" s="774">
        <v>1</v>
      </c>
      <c r="I7353" s="819">
        <f t="shared" si="234"/>
        <v>0</v>
      </c>
      <c r="J7353" s="819">
        <f t="shared" si="235"/>
        <v>2</v>
      </c>
      <c r="K7353" s="941"/>
    </row>
    <row r="7354" spans="1:11" ht="25.5">
      <c r="A7354" s="15" t="s">
        <v>6101</v>
      </c>
      <c r="B7354" s="15" t="s">
        <v>2756</v>
      </c>
      <c r="C7354" s="768" t="s">
        <v>2639</v>
      </c>
      <c r="D7354" s="20" t="s">
        <v>16922</v>
      </c>
      <c r="E7354" s="826">
        <v>9</v>
      </c>
      <c r="F7354" s="800">
        <v>9</v>
      </c>
      <c r="G7354" s="819"/>
      <c r="H7354" s="774">
        <v>1</v>
      </c>
      <c r="I7354" s="819">
        <f t="shared" si="234"/>
        <v>9</v>
      </c>
      <c r="J7354" s="819">
        <f t="shared" si="235"/>
        <v>10</v>
      </c>
      <c r="K7354" s="941"/>
    </row>
    <row r="7355" spans="1:11">
      <c r="A7355" s="15" t="s">
        <v>6101</v>
      </c>
      <c r="B7355" s="15" t="s">
        <v>2756</v>
      </c>
      <c r="C7355" s="768" t="s">
        <v>4674</v>
      </c>
      <c r="D7355" s="20" t="s">
        <v>17293</v>
      </c>
      <c r="E7355" s="826"/>
      <c r="F7355" s="800">
        <v>1</v>
      </c>
      <c r="G7355" s="819"/>
      <c r="H7355" s="774">
        <v>1</v>
      </c>
      <c r="I7355" s="819">
        <f t="shared" si="234"/>
        <v>0</v>
      </c>
      <c r="J7355" s="819">
        <f t="shared" si="235"/>
        <v>2</v>
      </c>
      <c r="K7355" s="941"/>
    </row>
    <row r="7356" spans="1:11" ht="25.5">
      <c r="A7356" s="15" t="s">
        <v>6138</v>
      </c>
      <c r="B7356" s="15" t="s">
        <v>2464</v>
      </c>
      <c r="C7356" s="768" t="s">
        <v>2456</v>
      </c>
      <c r="D7356" s="20" t="s">
        <v>16803</v>
      </c>
      <c r="E7356" s="826">
        <v>3161</v>
      </c>
      <c r="F7356" s="800">
        <v>3345</v>
      </c>
      <c r="G7356" s="819">
        <v>114</v>
      </c>
      <c r="H7356" s="774">
        <v>100</v>
      </c>
      <c r="I7356" s="819">
        <f t="shared" si="234"/>
        <v>3275</v>
      </c>
      <c r="J7356" s="819">
        <f t="shared" si="235"/>
        <v>3445</v>
      </c>
      <c r="K7356" s="941"/>
    </row>
    <row r="7357" spans="1:11" ht="25.5">
      <c r="A7357" s="15" t="s">
        <v>6138</v>
      </c>
      <c r="B7357" s="15" t="s">
        <v>2464</v>
      </c>
      <c r="C7357" s="768" t="s">
        <v>2952</v>
      </c>
      <c r="D7357" s="20" t="s">
        <v>16966</v>
      </c>
      <c r="E7357" s="826">
        <v>2</v>
      </c>
      <c r="F7357" s="800">
        <v>2</v>
      </c>
      <c r="G7357" s="819"/>
      <c r="H7357" s="774">
        <v>1</v>
      </c>
      <c r="I7357" s="819">
        <f t="shared" ref="I7357:I7420" si="236">E7357+G7357</f>
        <v>2</v>
      </c>
      <c r="J7357" s="819">
        <f t="shared" ref="J7357:J7420" si="237">F7357+H7357</f>
        <v>3</v>
      </c>
      <c r="K7357" s="941"/>
    </row>
    <row r="7358" spans="1:11" ht="25.5">
      <c r="A7358" s="15" t="s">
        <v>6138</v>
      </c>
      <c r="B7358" s="15" t="s">
        <v>2464</v>
      </c>
      <c r="C7358" s="768" t="s">
        <v>2457</v>
      </c>
      <c r="D7358" s="20" t="s">
        <v>16804</v>
      </c>
      <c r="E7358" s="826">
        <v>837</v>
      </c>
      <c r="F7358" s="800">
        <v>890</v>
      </c>
      <c r="G7358" s="819">
        <v>1294</v>
      </c>
      <c r="H7358" s="774">
        <v>1040</v>
      </c>
      <c r="I7358" s="819">
        <f t="shared" si="236"/>
        <v>2131</v>
      </c>
      <c r="J7358" s="819">
        <f t="shared" si="237"/>
        <v>1930</v>
      </c>
      <c r="K7358" s="941"/>
    </row>
    <row r="7359" spans="1:11" ht="25.5">
      <c r="A7359" s="15" t="s">
        <v>6138</v>
      </c>
      <c r="B7359" s="15" t="s">
        <v>2464</v>
      </c>
      <c r="C7359" s="768" t="s">
        <v>2458</v>
      </c>
      <c r="D7359" s="20" t="s">
        <v>16805</v>
      </c>
      <c r="E7359" s="826">
        <v>10336</v>
      </c>
      <c r="F7359" s="800">
        <v>10215</v>
      </c>
      <c r="G7359" s="819">
        <v>1385</v>
      </c>
      <c r="H7359" s="774">
        <v>1275</v>
      </c>
      <c r="I7359" s="819">
        <f t="shared" si="236"/>
        <v>11721</v>
      </c>
      <c r="J7359" s="819">
        <f t="shared" si="237"/>
        <v>11490</v>
      </c>
      <c r="K7359" s="941"/>
    </row>
    <row r="7360" spans="1:11" ht="25.5">
      <c r="A7360" s="15" t="s">
        <v>6138</v>
      </c>
      <c r="B7360" s="15" t="s">
        <v>2464</v>
      </c>
      <c r="C7360" s="768" t="s">
        <v>4261</v>
      </c>
      <c r="D7360" s="20" t="s">
        <v>17242</v>
      </c>
      <c r="E7360" s="826">
        <v>1830</v>
      </c>
      <c r="F7360" s="800">
        <v>2210</v>
      </c>
      <c r="G7360" s="819">
        <v>11</v>
      </c>
      <c r="H7360" s="774">
        <v>25</v>
      </c>
      <c r="I7360" s="819">
        <f t="shared" si="236"/>
        <v>1841</v>
      </c>
      <c r="J7360" s="819">
        <f t="shared" si="237"/>
        <v>2235</v>
      </c>
      <c r="K7360" s="941"/>
    </row>
    <row r="7361" spans="1:11" ht="25.5">
      <c r="A7361" s="15" t="s">
        <v>6138</v>
      </c>
      <c r="B7361" s="15" t="s">
        <v>2624</v>
      </c>
      <c r="C7361" s="768" t="s">
        <v>4883</v>
      </c>
      <c r="D7361" s="20" t="s">
        <v>17367</v>
      </c>
      <c r="E7361" s="826"/>
      <c r="F7361" s="800">
        <v>1</v>
      </c>
      <c r="G7361" s="819"/>
      <c r="H7361" s="774">
        <v>1</v>
      </c>
      <c r="I7361" s="819">
        <f t="shared" si="236"/>
        <v>0</v>
      </c>
      <c r="J7361" s="819">
        <f t="shared" si="237"/>
        <v>2</v>
      </c>
      <c r="K7361" s="941"/>
    </row>
    <row r="7362" spans="1:11">
      <c r="A7362" s="15" t="s">
        <v>6138</v>
      </c>
      <c r="B7362" s="15" t="s">
        <v>2624</v>
      </c>
      <c r="C7362" s="768" t="s">
        <v>2476</v>
      </c>
      <c r="D7362" s="20" t="s">
        <v>16809</v>
      </c>
      <c r="E7362" s="826">
        <v>1</v>
      </c>
      <c r="F7362" s="800">
        <v>3</v>
      </c>
      <c r="G7362" s="819">
        <v>115</v>
      </c>
      <c r="H7362" s="774">
        <v>100</v>
      </c>
      <c r="I7362" s="819">
        <f t="shared" si="236"/>
        <v>116</v>
      </c>
      <c r="J7362" s="819">
        <f t="shared" si="237"/>
        <v>103</v>
      </c>
      <c r="K7362" s="941"/>
    </row>
    <row r="7363" spans="1:11" ht="25.5">
      <c r="A7363" s="15" t="s">
        <v>6138</v>
      </c>
      <c r="B7363" s="15" t="s">
        <v>2624</v>
      </c>
      <c r="C7363" s="768" t="s">
        <v>2480</v>
      </c>
      <c r="D7363" s="20" t="s">
        <v>16813</v>
      </c>
      <c r="E7363" s="826"/>
      <c r="F7363" s="800">
        <v>4</v>
      </c>
      <c r="G7363" s="819"/>
      <c r="H7363" s="774">
        <v>1</v>
      </c>
      <c r="I7363" s="819">
        <f t="shared" si="236"/>
        <v>0</v>
      </c>
      <c r="J7363" s="819">
        <f t="shared" si="237"/>
        <v>5</v>
      </c>
      <c r="K7363" s="941"/>
    </row>
    <row r="7364" spans="1:11">
      <c r="A7364" s="15" t="s">
        <v>6138</v>
      </c>
      <c r="B7364" s="15" t="s">
        <v>2624</v>
      </c>
      <c r="C7364" s="768" t="s">
        <v>6139</v>
      </c>
      <c r="D7364" s="20" t="s">
        <v>6713</v>
      </c>
      <c r="E7364" s="826">
        <v>51</v>
      </c>
      <c r="F7364" s="800">
        <v>55</v>
      </c>
      <c r="G7364" s="819"/>
      <c r="H7364" s="774">
        <v>1</v>
      </c>
      <c r="I7364" s="819">
        <f t="shared" si="236"/>
        <v>51</v>
      </c>
      <c r="J7364" s="819">
        <f t="shared" si="237"/>
        <v>56</v>
      </c>
      <c r="K7364" s="941"/>
    </row>
    <row r="7365" spans="1:11">
      <c r="A7365" s="15" t="s">
        <v>6138</v>
      </c>
      <c r="B7365" s="15" t="s">
        <v>2624</v>
      </c>
      <c r="C7365" s="768" t="s">
        <v>2993</v>
      </c>
      <c r="D7365" s="20" t="s">
        <v>2994</v>
      </c>
      <c r="E7365" s="826">
        <v>182</v>
      </c>
      <c r="F7365" s="800">
        <v>183</v>
      </c>
      <c r="G7365" s="819">
        <v>15</v>
      </c>
      <c r="H7365" s="774">
        <v>15</v>
      </c>
      <c r="I7365" s="819">
        <f t="shared" si="236"/>
        <v>197</v>
      </c>
      <c r="J7365" s="819">
        <f t="shared" si="237"/>
        <v>198</v>
      </c>
      <c r="K7365" s="941"/>
    </row>
    <row r="7366" spans="1:11" ht="25.5">
      <c r="A7366" s="15" t="s">
        <v>6138</v>
      </c>
      <c r="B7366" s="15" t="s">
        <v>2624</v>
      </c>
      <c r="C7366" s="768" t="s">
        <v>4886</v>
      </c>
      <c r="D7366" s="20" t="s">
        <v>4887</v>
      </c>
      <c r="E7366" s="826"/>
      <c r="F7366" s="800">
        <v>1</v>
      </c>
      <c r="G7366" s="819"/>
      <c r="H7366" s="774">
        <v>1</v>
      </c>
      <c r="I7366" s="819">
        <f t="shared" si="236"/>
        <v>0</v>
      </c>
      <c r="J7366" s="819">
        <f t="shared" si="237"/>
        <v>2</v>
      </c>
      <c r="K7366" s="941"/>
    </row>
    <row r="7367" spans="1:11" ht="25.5">
      <c r="A7367" s="15" t="s">
        <v>6138</v>
      </c>
      <c r="B7367" s="15" t="s">
        <v>2624</v>
      </c>
      <c r="C7367" s="768" t="s">
        <v>3029</v>
      </c>
      <c r="D7367" s="20" t="s">
        <v>3030</v>
      </c>
      <c r="E7367" s="826">
        <v>440</v>
      </c>
      <c r="F7367" s="800">
        <v>355</v>
      </c>
      <c r="G7367" s="819">
        <v>1</v>
      </c>
      <c r="H7367" s="774">
        <v>12</v>
      </c>
      <c r="I7367" s="819">
        <f t="shared" si="236"/>
        <v>441</v>
      </c>
      <c r="J7367" s="819">
        <f t="shared" si="237"/>
        <v>367</v>
      </c>
      <c r="K7367" s="941"/>
    </row>
    <row r="7368" spans="1:11" ht="25.5">
      <c r="A7368" s="15" t="s">
        <v>6138</v>
      </c>
      <c r="B7368" s="15" t="s">
        <v>2624</v>
      </c>
      <c r="C7368" s="768" t="s">
        <v>2498</v>
      </c>
      <c r="D7368" s="20" t="s">
        <v>16827</v>
      </c>
      <c r="E7368" s="826">
        <v>1315</v>
      </c>
      <c r="F7368" s="800">
        <v>1325</v>
      </c>
      <c r="G7368" s="819">
        <v>33</v>
      </c>
      <c r="H7368" s="774">
        <v>55</v>
      </c>
      <c r="I7368" s="819">
        <f t="shared" si="236"/>
        <v>1348</v>
      </c>
      <c r="J7368" s="819">
        <f t="shared" si="237"/>
        <v>1380</v>
      </c>
      <c r="K7368" s="941"/>
    </row>
    <row r="7369" spans="1:11" ht="25.5">
      <c r="A7369" s="15" t="s">
        <v>6138</v>
      </c>
      <c r="B7369" s="15" t="s">
        <v>2624</v>
      </c>
      <c r="C7369" s="768" t="s">
        <v>2500</v>
      </c>
      <c r="D7369" s="20" t="s">
        <v>16829</v>
      </c>
      <c r="E7369" s="826">
        <v>40</v>
      </c>
      <c r="F7369" s="800">
        <v>25</v>
      </c>
      <c r="G7369" s="819">
        <v>10</v>
      </c>
      <c r="H7369" s="774">
        <v>10</v>
      </c>
      <c r="I7369" s="819">
        <f t="shared" si="236"/>
        <v>50</v>
      </c>
      <c r="J7369" s="819">
        <f t="shared" si="237"/>
        <v>35</v>
      </c>
      <c r="K7369" s="941"/>
    </row>
    <row r="7370" spans="1:11" ht="25.5">
      <c r="A7370" s="15" t="s">
        <v>6138</v>
      </c>
      <c r="B7370" s="15" t="s">
        <v>2624</v>
      </c>
      <c r="C7370" s="768" t="s">
        <v>2503</v>
      </c>
      <c r="D7370" s="20" t="s">
        <v>16832</v>
      </c>
      <c r="E7370" s="826"/>
      <c r="F7370" s="800">
        <v>1</v>
      </c>
      <c r="G7370" s="819">
        <v>3</v>
      </c>
      <c r="H7370" s="774">
        <v>8</v>
      </c>
      <c r="I7370" s="819">
        <f t="shared" si="236"/>
        <v>3</v>
      </c>
      <c r="J7370" s="819">
        <f t="shared" si="237"/>
        <v>9</v>
      </c>
      <c r="K7370" s="941"/>
    </row>
    <row r="7371" spans="1:11">
      <c r="A7371" s="15" t="s">
        <v>6138</v>
      </c>
      <c r="B7371" s="15" t="s">
        <v>2624</v>
      </c>
      <c r="C7371" s="768" t="s">
        <v>2504</v>
      </c>
      <c r="D7371" s="20" t="s">
        <v>16833</v>
      </c>
      <c r="E7371" s="826"/>
      <c r="F7371" s="800">
        <v>1</v>
      </c>
      <c r="G7371" s="819">
        <v>82</v>
      </c>
      <c r="H7371" s="774">
        <v>75</v>
      </c>
      <c r="I7371" s="819">
        <f t="shared" si="236"/>
        <v>82</v>
      </c>
      <c r="J7371" s="819">
        <f t="shared" si="237"/>
        <v>76</v>
      </c>
      <c r="K7371" s="941"/>
    </row>
    <row r="7372" spans="1:11">
      <c r="A7372" s="15" t="s">
        <v>6138</v>
      </c>
      <c r="B7372" s="15" t="s">
        <v>2624</v>
      </c>
      <c r="C7372" s="768" t="s">
        <v>3450</v>
      </c>
      <c r="D7372" s="20" t="s">
        <v>3451</v>
      </c>
      <c r="E7372" s="826">
        <v>452</v>
      </c>
      <c r="F7372" s="800">
        <v>460</v>
      </c>
      <c r="G7372" s="819">
        <v>217</v>
      </c>
      <c r="H7372" s="774">
        <v>206</v>
      </c>
      <c r="I7372" s="819">
        <f t="shared" si="236"/>
        <v>669</v>
      </c>
      <c r="J7372" s="819">
        <f t="shared" si="237"/>
        <v>666</v>
      </c>
      <c r="K7372" s="941"/>
    </row>
    <row r="7373" spans="1:11" ht="25.5">
      <c r="A7373" s="15" t="s">
        <v>6138</v>
      </c>
      <c r="B7373" s="15" t="s">
        <v>2624</v>
      </c>
      <c r="C7373" s="768" t="s">
        <v>2524</v>
      </c>
      <c r="D7373" s="20" t="s">
        <v>16852</v>
      </c>
      <c r="E7373" s="826">
        <v>338</v>
      </c>
      <c r="F7373" s="800">
        <v>471</v>
      </c>
      <c r="G7373" s="819">
        <v>5</v>
      </c>
      <c r="H7373" s="774">
        <v>15</v>
      </c>
      <c r="I7373" s="819">
        <f t="shared" si="236"/>
        <v>343</v>
      </c>
      <c r="J7373" s="819">
        <f t="shared" si="237"/>
        <v>486</v>
      </c>
      <c r="K7373" s="941"/>
    </row>
    <row r="7374" spans="1:11" ht="25.5">
      <c r="A7374" s="15" t="s">
        <v>6138</v>
      </c>
      <c r="B7374" s="15" t="s">
        <v>2624</v>
      </c>
      <c r="C7374" s="768" t="s">
        <v>2537</v>
      </c>
      <c r="D7374" s="20" t="s">
        <v>4909</v>
      </c>
      <c r="E7374" s="826">
        <v>7</v>
      </c>
      <c r="F7374" s="800">
        <v>6</v>
      </c>
      <c r="G7374" s="819"/>
      <c r="H7374" s="774">
        <v>0</v>
      </c>
      <c r="I7374" s="819">
        <f t="shared" si="236"/>
        <v>7</v>
      </c>
      <c r="J7374" s="819">
        <f t="shared" si="237"/>
        <v>6</v>
      </c>
      <c r="K7374" s="941"/>
    </row>
    <row r="7375" spans="1:11" ht="51">
      <c r="A7375" s="15" t="s">
        <v>6138</v>
      </c>
      <c r="B7375" s="15" t="s">
        <v>2624</v>
      </c>
      <c r="C7375" s="768" t="s">
        <v>2542</v>
      </c>
      <c r="D7375" s="20" t="s">
        <v>16865</v>
      </c>
      <c r="E7375" s="826">
        <v>2153</v>
      </c>
      <c r="F7375" s="800">
        <v>2355</v>
      </c>
      <c r="G7375" s="819">
        <v>232</v>
      </c>
      <c r="H7375" s="774">
        <v>111</v>
      </c>
      <c r="I7375" s="819">
        <f t="shared" si="236"/>
        <v>2385</v>
      </c>
      <c r="J7375" s="819">
        <f t="shared" si="237"/>
        <v>2466</v>
      </c>
      <c r="K7375" s="941"/>
    </row>
    <row r="7376" spans="1:11" ht="38.25">
      <c r="A7376" s="15" t="s">
        <v>6138</v>
      </c>
      <c r="B7376" s="15" t="s">
        <v>2624</v>
      </c>
      <c r="C7376" s="768" t="s">
        <v>2552</v>
      </c>
      <c r="D7376" s="20" t="s">
        <v>16873</v>
      </c>
      <c r="E7376" s="826">
        <v>27</v>
      </c>
      <c r="F7376" s="800">
        <v>16</v>
      </c>
      <c r="G7376" s="819"/>
      <c r="H7376" s="774">
        <v>5</v>
      </c>
      <c r="I7376" s="819">
        <f t="shared" si="236"/>
        <v>27</v>
      </c>
      <c r="J7376" s="819">
        <f t="shared" si="237"/>
        <v>21</v>
      </c>
      <c r="K7376" s="941"/>
    </row>
    <row r="7377" spans="1:11" ht="38.25">
      <c r="A7377" s="15" t="s">
        <v>6138</v>
      </c>
      <c r="B7377" s="15" t="s">
        <v>2624</v>
      </c>
      <c r="C7377" s="768" t="s">
        <v>2554</v>
      </c>
      <c r="D7377" s="20" t="s">
        <v>4772</v>
      </c>
      <c r="E7377" s="826">
        <v>1330</v>
      </c>
      <c r="F7377" s="800">
        <v>1575</v>
      </c>
      <c r="G7377" s="819">
        <v>884</v>
      </c>
      <c r="H7377" s="774">
        <v>745</v>
      </c>
      <c r="I7377" s="819">
        <f t="shared" si="236"/>
        <v>2214</v>
      </c>
      <c r="J7377" s="819">
        <f t="shared" si="237"/>
        <v>2320</v>
      </c>
      <c r="K7377" s="941"/>
    </row>
    <row r="7378" spans="1:11" ht="25.5">
      <c r="A7378" s="15" t="s">
        <v>6138</v>
      </c>
      <c r="B7378" s="15" t="s">
        <v>2624</v>
      </c>
      <c r="C7378" s="768" t="s">
        <v>2555</v>
      </c>
      <c r="D7378" s="20" t="s">
        <v>6621</v>
      </c>
      <c r="E7378" s="826">
        <v>52</v>
      </c>
      <c r="F7378" s="800">
        <v>60</v>
      </c>
      <c r="G7378" s="819"/>
      <c r="H7378" s="774">
        <v>2</v>
      </c>
      <c r="I7378" s="819">
        <f t="shared" si="236"/>
        <v>52</v>
      </c>
      <c r="J7378" s="819">
        <f t="shared" si="237"/>
        <v>62</v>
      </c>
      <c r="K7378" s="941"/>
    </row>
    <row r="7379" spans="1:11" ht="25.5">
      <c r="A7379" s="15" t="s">
        <v>6138</v>
      </c>
      <c r="B7379" s="15" t="s">
        <v>2624</v>
      </c>
      <c r="C7379" s="768" t="s">
        <v>2556</v>
      </c>
      <c r="D7379" s="20" t="s">
        <v>4799</v>
      </c>
      <c r="E7379" s="826">
        <v>134</v>
      </c>
      <c r="F7379" s="800">
        <v>135</v>
      </c>
      <c r="G7379" s="819"/>
      <c r="H7379" s="774">
        <v>1</v>
      </c>
      <c r="I7379" s="819">
        <f t="shared" si="236"/>
        <v>134</v>
      </c>
      <c r="J7379" s="819">
        <f t="shared" si="237"/>
        <v>136</v>
      </c>
      <c r="K7379" s="941"/>
    </row>
    <row r="7380" spans="1:11" ht="25.5">
      <c r="A7380" s="15" t="s">
        <v>6138</v>
      </c>
      <c r="B7380" s="15" t="s">
        <v>2624</v>
      </c>
      <c r="C7380" s="768" t="s">
        <v>2557</v>
      </c>
      <c r="D7380" s="20" t="s">
        <v>6622</v>
      </c>
      <c r="E7380" s="826">
        <v>358</v>
      </c>
      <c r="F7380" s="800">
        <v>410</v>
      </c>
      <c r="G7380" s="819">
        <v>3</v>
      </c>
      <c r="H7380" s="774">
        <v>3</v>
      </c>
      <c r="I7380" s="819">
        <f t="shared" si="236"/>
        <v>361</v>
      </c>
      <c r="J7380" s="819">
        <f t="shared" si="237"/>
        <v>413</v>
      </c>
      <c r="K7380" s="941"/>
    </row>
    <row r="7381" spans="1:11" ht="38.25">
      <c r="A7381" s="15" t="s">
        <v>6138</v>
      </c>
      <c r="B7381" s="15" t="s">
        <v>2624</v>
      </c>
      <c r="C7381" s="768" t="s">
        <v>2558</v>
      </c>
      <c r="D7381" s="20" t="s">
        <v>3690</v>
      </c>
      <c r="E7381" s="826">
        <v>3472</v>
      </c>
      <c r="F7381" s="800">
        <v>3330</v>
      </c>
      <c r="G7381" s="819">
        <v>303</v>
      </c>
      <c r="H7381" s="774">
        <v>345</v>
      </c>
      <c r="I7381" s="819">
        <f t="shared" si="236"/>
        <v>3775</v>
      </c>
      <c r="J7381" s="819">
        <f t="shared" si="237"/>
        <v>3675</v>
      </c>
      <c r="K7381" s="941"/>
    </row>
    <row r="7382" spans="1:11" ht="25.5">
      <c r="A7382" s="15" t="s">
        <v>6138</v>
      </c>
      <c r="B7382" s="15" t="s">
        <v>2624</v>
      </c>
      <c r="C7382" s="768" t="s">
        <v>2559</v>
      </c>
      <c r="D7382" s="20" t="s">
        <v>4773</v>
      </c>
      <c r="E7382" s="826">
        <v>13842</v>
      </c>
      <c r="F7382" s="800">
        <v>13336</v>
      </c>
      <c r="G7382" s="819">
        <v>1088</v>
      </c>
      <c r="H7382" s="774">
        <v>1060</v>
      </c>
      <c r="I7382" s="819">
        <f t="shared" si="236"/>
        <v>14930</v>
      </c>
      <c r="J7382" s="819">
        <f t="shared" si="237"/>
        <v>14396</v>
      </c>
      <c r="K7382" s="941"/>
    </row>
    <row r="7383" spans="1:11" ht="51">
      <c r="A7383" s="15" t="s">
        <v>6138</v>
      </c>
      <c r="B7383" s="15" t="s">
        <v>2624</v>
      </c>
      <c r="C7383" s="768" t="s">
        <v>2560</v>
      </c>
      <c r="D7383" s="20" t="s">
        <v>6623</v>
      </c>
      <c r="E7383" s="826">
        <v>20296</v>
      </c>
      <c r="F7383" s="800">
        <v>22000</v>
      </c>
      <c r="G7383" s="819">
        <v>1867</v>
      </c>
      <c r="H7383" s="774">
        <v>1715</v>
      </c>
      <c r="I7383" s="819">
        <f t="shared" si="236"/>
        <v>22163</v>
      </c>
      <c r="J7383" s="819">
        <f t="shared" si="237"/>
        <v>23715</v>
      </c>
      <c r="K7383" s="941"/>
    </row>
    <row r="7384" spans="1:11" ht="38.25">
      <c r="A7384" s="15" t="s">
        <v>6138</v>
      </c>
      <c r="B7384" s="15" t="s">
        <v>2624</v>
      </c>
      <c r="C7384" s="768" t="s">
        <v>2561</v>
      </c>
      <c r="D7384" s="20" t="s">
        <v>16875</v>
      </c>
      <c r="E7384" s="826">
        <v>21</v>
      </c>
      <c r="F7384" s="800">
        <v>15</v>
      </c>
      <c r="G7384" s="819">
        <v>2</v>
      </c>
      <c r="H7384" s="774">
        <v>5</v>
      </c>
      <c r="I7384" s="819">
        <f t="shared" si="236"/>
        <v>23</v>
      </c>
      <c r="J7384" s="819">
        <f t="shared" si="237"/>
        <v>20</v>
      </c>
      <c r="K7384" s="941"/>
    </row>
    <row r="7385" spans="1:11" ht="38.25">
      <c r="A7385" s="15" t="s">
        <v>6138</v>
      </c>
      <c r="B7385" s="15" t="s">
        <v>2624</v>
      </c>
      <c r="C7385" s="768" t="s">
        <v>2562</v>
      </c>
      <c r="D7385" s="20" t="s">
        <v>16876</v>
      </c>
      <c r="E7385" s="826">
        <v>146</v>
      </c>
      <c r="F7385" s="800">
        <v>130</v>
      </c>
      <c r="G7385" s="819">
        <v>153</v>
      </c>
      <c r="H7385" s="774">
        <v>55</v>
      </c>
      <c r="I7385" s="819">
        <f t="shared" si="236"/>
        <v>299</v>
      </c>
      <c r="J7385" s="819">
        <f t="shared" si="237"/>
        <v>185</v>
      </c>
      <c r="K7385" s="941"/>
    </row>
    <row r="7386" spans="1:11" ht="25.5">
      <c r="A7386" s="15" t="s">
        <v>6138</v>
      </c>
      <c r="B7386" s="15" t="s">
        <v>2624</v>
      </c>
      <c r="C7386" s="768" t="s">
        <v>2564</v>
      </c>
      <c r="D7386" s="20" t="s">
        <v>2979</v>
      </c>
      <c r="E7386" s="826">
        <v>1</v>
      </c>
      <c r="F7386" s="800">
        <v>1</v>
      </c>
      <c r="G7386" s="819"/>
      <c r="H7386" s="774">
        <v>1</v>
      </c>
      <c r="I7386" s="819">
        <f t="shared" si="236"/>
        <v>1</v>
      </c>
      <c r="J7386" s="819">
        <f t="shared" si="237"/>
        <v>2</v>
      </c>
      <c r="K7386" s="941"/>
    </row>
    <row r="7387" spans="1:11" ht="25.5">
      <c r="A7387" s="15" t="s">
        <v>6138</v>
      </c>
      <c r="B7387" s="15" t="s">
        <v>2624</v>
      </c>
      <c r="C7387" s="768" t="s">
        <v>2566</v>
      </c>
      <c r="D7387" s="20" t="s">
        <v>3048</v>
      </c>
      <c r="E7387" s="826">
        <v>171</v>
      </c>
      <c r="F7387" s="800">
        <v>230</v>
      </c>
      <c r="G7387" s="819">
        <v>4</v>
      </c>
      <c r="H7387" s="774">
        <v>2</v>
      </c>
      <c r="I7387" s="819">
        <f t="shared" si="236"/>
        <v>175</v>
      </c>
      <c r="J7387" s="819">
        <f t="shared" si="237"/>
        <v>232</v>
      </c>
      <c r="K7387" s="941"/>
    </row>
    <row r="7388" spans="1:11" ht="38.25">
      <c r="A7388" s="15" t="s">
        <v>6138</v>
      </c>
      <c r="B7388" s="15" t="s">
        <v>2624</v>
      </c>
      <c r="C7388" s="768" t="s">
        <v>2588</v>
      </c>
      <c r="D7388" s="20" t="s">
        <v>16881</v>
      </c>
      <c r="E7388" s="826">
        <v>8</v>
      </c>
      <c r="F7388" s="800">
        <v>8</v>
      </c>
      <c r="G7388" s="819"/>
      <c r="H7388" s="774">
        <v>1</v>
      </c>
      <c r="I7388" s="819">
        <f t="shared" si="236"/>
        <v>8</v>
      </c>
      <c r="J7388" s="819">
        <f t="shared" si="237"/>
        <v>9</v>
      </c>
      <c r="K7388" s="941"/>
    </row>
    <row r="7389" spans="1:11" ht="25.5">
      <c r="A7389" s="15" t="s">
        <v>6138</v>
      </c>
      <c r="B7389" s="15" t="s">
        <v>2624</v>
      </c>
      <c r="C7389" s="768" t="s">
        <v>2590</v>
      </c>
      <c r="D7389" s="20" t="s">
        <v>4002</v>
      </c>
      <c r="E7389" s="826">
        <v>1</v>
      </c>
      <c r="F7389" s="800">
        <v>0</v>
      </c>
      <c r="G7389" s="819"/>
      <c r="H7389" s="774">
        <v>1</v>
      </c>
      <c r="I7389" s="819">
        <f t="shared" si="236"/>
        <v>1</v>
      </c>
      <c r="J7389" s="819">
        <f t="shared" si="237"/>
        <v>1</v>
      </c>
      <c r="K7389" s="941"/>
    </row>
    <row r="7390" spans="1:11" ht="38.25">
      <c r="A7390" s="15" t="s">
        <v>6138</v>
      </c>
      <c r="B7390" s="15" t="s">
        <v>2624</v>
      </c>
      <c r="C7390" s="768" t="s">
        <v>2596</v>
      </c>
      <c r="D7390" s="20" t="s">
        <v>4775</v>
      </c>
      <c r="E7390" s="826">
        <v>398</v>
      </c>
      <c r="F7390" s="800">
        <v>330</v>
      </c>
      <c r="G7390" s="819">
        <v>18</v>
      </c>
      <c r="H7390" s="774">
        <v>15</v>
      </c>
      <c r="I7390" s="819">
        <f t="shared" si="236"/>
        <v>416</v>
      </c>
      <c r="J7390" s="819">
        <f t="shared" si="237"/>
        <v>345</v>
      </c>
      <c r="K7390" s="941"/>
    </row>
    <row r="7391" spans="1:11">
      <c r="A7391" s="15" t="s">
        <v>6138</v>
      </c>
      <c r="B7391" s="15" t="s">
        <v>2756</v>
      </c>
      <c r="C7391" s="768" t="s">
        <v>2966</v>
      </c>
      <c r="D7391" s="20" t="s">
        <v>16969</v>
      </c>
      <c r="E7391" s="826">
        <v>21</v>
      </c>
      <c r="F7391" s="800">
        <v>22</v>
      </c>
      <c r="G7391" s="819">
        <v>1</v>
      </c>
      <c r="H7391" s="774">
        <v>2</v>
      </c>
      <c r="I7391" s="819">
        <f t="shared" si="236"/>
        <v>22</v>
      </c>
      <c r="J7391" s="819">
        <f t="shared" si="237"/>
        <v>24</v>
      </c>
      <c r="K7391" s="941"/>
    </row>
    <row r="7392" spans="1:11" ht="25.5">
      <c r="A7392" s="15" t="s">
        <v>6138</v>
      </c>
      <c r="B7392" s="15" t="s">
        <v>2756</v>
      </c>
      <c r="C7392" s="768" t="s">
        <v>2629</v>
      </c>
      <c r="D7392" s="20" t="s">
        <v>16914</v>
      </c>
      <c r="E7392" s="826">
        <v>215</v>
      </c>
      <c r="F7392" s="800">
        <v>215</v>
      </c>
      <c r="G7392" s="819">
        <v>4</v>
      </c>
      <c r="H7392" s="774">
        <v>10</v>
      </c>
      <c r="I7392" s="819">
        <f t="shared" si="236"/>
        <v>219</v>
      </c>
      <c r="J7392" s="819">
        <f t="shared" si="237"/>
        <v>225</v>
      </c>
      <c r="K7392" s="941"/>
    </row>
    <row r="7393" spans="1:11" ht="51">
      <c r="A7393" s="15" t="s">
        <v>6138</v>
      </c>
      <c r="B7393" s="15" t="s">
        <v>2756</v>
      </c>
      <c r="C7393" s="768" t="s">
        <v>2630</v>
      </c>
      <c r="D7393" s="20" t="s">
        <v>16915</v>
      </c>
      <c r="E7393" s="826">
        <v>86</v>
      </c>
      <c r="F7393" s="800">
        <v>145</v>
      </c>
      <c r="G7393" s="819">
        <v>3</v>
      </c>
      <c r="H7393" s="774">
        <v>5</v>
      </c>
      <c r="I7393" s="819">
        <f t="shared" si="236"/>
        <v>89</v>
      </c>
      <c r="J7393" s="819">
        <f t="shared" si="237"/>
        <v>150</v>
      </c>
      <c r="K7393" s="941"/>
    </row>
    <row r="7394" spans="1:11">
      <c r="A7394" s="15" t="s">
        <v>6138</v>
      </c>
      <c r="B7394" s="15" t="s">
        <v>2756</v>
      </c>
      <c r="C7394" s="768" t="s">
        <v>2631</v>
      </c>
      <c r="D7394" s="17" t="s">
        <v>2761</v>
      </c>
      <c r="E7394" s="826">
        <v>3172</v>
      </c>
      <c r="F7394" s="800">
        <v>2793</v>
      </c>
      <c r="G7394" s="819">
        <v>17</v>
      </c>
      <c r="H7394" s="774">
        <v>25</v>
      </c>
      <c r="I7394" s="819">
        <f t="shared" si="236"/>
        <v>3189</v>
      </c>
      <c r="J7394" s="819">
        <f t="shared" si="237"/>
        <v>2818</v>
      </c>
      <c r="K7394" s="941"/>
    </row>
    <row r="7395" spans="1:11">
      <c r="A7395" s="15" t="s">
        <v>6138</v>
      </c>
      <c r="B7395" s="15" t="s">
        <v>2756</v>
      </c>
      <c r="C7395" s="768" t="s">
        <v>2632</v>
      </c>
      <c r="D7395" s="20" t="s">
        <v>16916</v>
      </c>
      <c r="E7395" s="826">
        <v>8809</v>
      </c>
      <c r="F7395" s="800">
        <v>7990</v>
      </c>
      <c r="G7395" s="819">
        <v>233</v>
      </c>
      <c r="H7395" s="774">
        <v>100</v>
      </c>
      <c r="I7395" s="819">
        <f t="shared" si="236"/>
        <v>9042</v>
      </c>
      <c r="J7395" s="819">
        <f t="shared" si="237"/>
        <v>8090</v>
      </c>
      <c r="K7395" s="941"/>
    </row>
    <row r="7396" spans="1:11">
      <c r="A7396" s="15" t="s">
        <v>6138</v>
      </c>
      <c r="B7396" s="15" t="s">
        <v>2756</v>
      </c>
      <c r="C7396" s="768" t="s">
        <v>1846</v>
      </c>
      <c r="D7396" s="17" t="s">
        <v>14606</v>
      </c>
      <c r="E7396" s="826"/>
      <c r="F7396" s="800">
        <v>1</v>
      </c>
      <c r="G7396" s="819"/>
      <c r="H7396" s="774">
        <v>1</v>
      </c>
      <c r="I7396" s="819">
        <f t="shared" si="236"/>
        <v>0</v>
      </c>
      <c r="J7396" s="819">
        <f t="shared" si="237"/>
        <v>2</v>
      </c>
      <c r="K7396" s="941"/>
    </row>
    <row r="7397" spans="1:11">
      <c r="A7397" s="15" t="s">
        <v>6138</v>
      </c>
      <c r="B7397" s="15" t="s">
        <v>2756</v>
      </c>
      <c r="C7397" s="768" t="s">
        <v>1847</v>
      </c>
      <c r="D7397" s="17" t="s">
        <v>14607</v>
      </c>
      <c r="E7397" s="826"/>
      <c r="F7397" s="800">
        <v>1</v>
      </c>
      <c r="G7397" s="819"/>
      <c r="H7397" s="774">
        <v>2</v>
      </c>
      <c r="I7397" s="819">
        <f t="shared" si="236"/>
        <v>0</v>
      </c>
      <c r="J7397" s="819">
        <f t="shared" si="237"/>
        <v>3</v>
      </c>
      <c r="K7397" s="941"/>
    </row>
    <row r="7398" spans="1:11">
      <c r="A7398" s="15" t="s">
        <v>6138</v>
      </c>
      <c r="B7398" s="15" t="s">
        <v>2756</v>
      </c>
      <c r="C7398" s="768" t="s">
        <v>4079</v>
      </c>
      <c r="D7398" s="20" t="s">
        <v>16064</v>
      </c>
      <c r="E7398" s="826"/>
      <c r="F7398" s="800">
        <v>0</v>
      </c>
      <c r="G7398" s="819">
        <v>1</v>
      </c>
      <c r="H7398" s="774">
        <v>5</v>
      </c>
      <c r="I7398" s="819">
        <f t="shared" si="236"/>
        <v>1</v>
      </c>
      <c r="J7398" s="819">
        <f t="shared" si="237"/>
        <v>5</v>
      </c>
      <c r="K7398" s="941"/>
    </row>
    <row r="7399" spans="1:11" ht="25.5">
      <c r="A7399" s="15" t="s">
        <v>6138</v>
      </c>
      <c r="B7399" s="15" t="s">
        <v>2756</v>
      </c>
      <c r="C7399" s="768" t="s">
        <v>2641</v>
      </c>
      <c r="D7399" s="20" t="s">
        <v>16720</v>
      </c>
      <c r="E7399" s="826">
        <v>6</v>
      </c>
      <c r="F7399" s="800">
        <v>12</v>
      </c>
      <c r="G7399" s="819">
        <v>7</v>
      </c>
      <c r="H7399" s="774">
        <v>20</v>
      </c>
      <c r="I7399" s="819">
        <f t="shared" si="236"/>
        <v>13</v>
      </c>
      <c r="J7399" s="819">
        <f t="shared" si="237"/>
        <v>32</v>
      </c>
      <c r="K7399" s="941"/>
    </row>
    <row r="7400" spans="1:11" ht="25.5">
      <c r="A7400" s="15" t="s">
        <v>6138</v>
      </c>
      <c r="B7400" s="15" t="s">
        <v>2756</v>
      </c>
      <c r="C7400" s="768" t="s">
        <v>2642</v>
      </c>
      <c r="D7400" s="20" t="s">
        <v>16721</v>
      </c>
      <c r="E7400" s="826">
        <v>335</v>
      </c>
      <c r="F7400" s="800">
        <v>335</v>
      </c>
      <c r="G7400" s="819">
        <v>12</v>
      </c>
      <c r="H7400" s="774">
        <v>15</v>
      </c>
      <c r="I7400" s="819">
        <f t="shared" si="236"/>
        <v>347</v>
      </c>
      <c r="J7400" s="819">
        <f t="shared" si="237"/>
        <v>350</v>
      </c>
      <c r="K7400" s="941"/>
    </row>
    <row r="7401" spans="1:11" ht="25.5">
      <c r="A7401" s="15" t="s">
        <v>6138</v>
      </c>
      <c r="B7401" s="15" t="s">
        <v>2756</v>
      </c>
      <c r="C7401" s="768" t="s">
        <v>2643</v>
      </c>
      <c r="D7401" s="20" t="s">
        <v>16722</v>
      </c>
      <c r="E7401" s="826">
        <v>164</v>
      </c>
      <c r="F7401" s="800">
        <v>141</v>
      </c>
      <c r="G7401" s="819">
        <v>5</v>
      </c>
      <c r="H7401" s="774">
        <v>1</v>
      </c>
      <c r="I7401" s="819">
        <f t="shared" si="236"/>
        <v>169</v>
      </c>
      <c r="J7401" s="819">
        <f t="shared" si="237"/>
        <v>142</v>
      </c>
      <c r="K7401" s="941"/>
    </row>
    <row r="7402" spans="1:11" ht="25.5">
      <c r="A7402" s="15" t="s">
        <v>6138</v>
      </c>
      <c r="B7402" s="15" t="s">
        <v>2756</v>
      </c>
      <c r="C7402" s="768" t="s">
        <v>2644</v>
      </c>
      <c r="D7402" s="20" t="s">
        <v>14614</v>
      </c>
      <c r="E7402" s="826">
        <v>1</v>
      </c>
      <c r="F7402" s="800">
        <v>2</v>
      </c>
      <c r="G7402" s="819">
        <v>13</v>
      </c>
      <c r="H7402" s="774">
        <v>10</v>
      </c>
      <c r="I7402" s="819">
        <f t="shared" si="236"/>
        <v>14</v>
      </c>
      <c r="J7402" s="819">
        <f t="shared" si="237"/>
        <v>12</v>
      </c>
      <c r="K7402" s="941"/>
    </row>
    <row r="7403" spans="1:11">
      <c r="A7403" s="15" t="s">
        <v>6138</v>
      </c>
      <c r="B7403" s="15" t="s">
        <v>2756</v>
      </c>
      <c r="C7403" s="768" t="s">
        <v>4090</v>
      </c>
      <c r="D7403" s="17" t="s">
        <v>4091</v>
      </c>
      <c r="E7403" s="826"/>
      <c r="F7403" s="800">
        <v>1</v>
      </c>
      <c r="G7403" s="819">
        <v>148</v>
      </c>
      <c r="H7403" s="774">
        <v>140</v>
      </c>
      <c r="I7403" s="819">
        <f t="shared" si="236"/>
        <v>148</v>
      </c>
      <c r="J7403" s="819">
        <f t="shared" si="237"/>
        <v>141</v>
      </c>
      <c r="K7403" s="941"/>
    </row>
    <row r="7404" spans="1:11">
      <c r="A7404" s="15" t="s">
        <v>6138</v>
      </c>
      <c r="B7404" s="15" t="s">
        <v>2756</v>
      </c>
      <c r="C7404" s="768" t="s">
        <v>4305</v>
      </c>
      <c r="D7404" s="17" t="s">
        <v>16177</v>
      </c>
      <c r="E7404" s="826">
        <v>95</v>
      </c>
      <c r="F7404" s="800">
        <v>110</v>
      </c>
      <c r="G7404" s="819">
        <v>452</v>
      </c>
      <c r="H7404" s="774">
        <v>370</v>
      </c>
      <c r="I7404" s="819">
        <f t="shared" si="236"/>
        <v>547</v>
      </c>
      <c r="J7404" s="819">
        <f t="shared" si="237"/>
        <v>480</v>
      </c>
      <c r="K7404" s="941"/>
    </row>
    <row r="7405" spans="1:11" ht="25.5">
      <c r="A7405" s="15" t="s">
        <v>6138</v>
      </c>
      <c r="B7405" s="15" t="s">
        <v>2756</v>
      </c>
      <c r="C7405" s="768" t="s">
        <v>5550</v>
      </c>
      <c r="D7405" s="20" t="s">
        <v>16613</v>
      </c>
      <c r="E7405" s="826">
        <v>3</v>
      </c>
      <c r="F7405" s="800">
        <v>5</v>
      </c>
      <c r="G7405" s="819"/>
      <c r="H7405" s="774">
        <v>1</v>
      </c>
      <c r="I7405" s="819">
        <f t="shared" si="236"/>
        <v>3</v>
      </c>
      <c r="J7405" s="819">
        <f t="shared" si="237"/>
        <v>6</v>
      </c>
      <c r="K7405" s="941"/>
    </row>
    <row r="7406" spans="1:11">
      <c r="A7406" s="15" t="s">
        <v>6138</v>
      </c>
      <c r="B7406" s="15" t="s">
        <v>2756</v>
      </c>
      <c r="C7406" s="768" t="s">
        <v>1859</v>
      </c>
      <c r="D7406" s="17" t="s">
        <v>14623</v>
      </c>
      <c r="E7406" s="826">
        <v>112</v>
      </c>
      <c r="F7406" s="800">
        <v>100</v>
      </c>
      <c r="G7406" s="819">
        <v>5</v>
      </c>
      <c r="H7406" s="774">
        <v>5</v>
      </c>
      <c r="I7406" s="819">
        <f t="shared" si="236"/>
        <v>117</v>
      </c>
      <c r="J7406" s="819">
        <f t="shared" si="237"/>
        <v>105</v>
      </c>
      <c r="K7406" s="941"/>
    </row>
    <row r="7407" spans="1:11">
      <c r="A7407" s="15" t="s">
        <v>6138</v>
      </c>
      <c r="B7407" s="15" t="s">
        <v>2756</v>
      </c>
      <c r="C7407" s="768" t="s">
        <v>4671</v>
      </c>
      <c r="D7407" s="20" t="s">
        <v>16614</v>
      </c>
      <c r="E7407" s="826"/>
      <c r="F7407" s="800">
        <v>1</v>
      </c>
      <c r="G7407" s="819">
        <v>2</v>
      </c>
      <c r="H7407" s="774">
        <v>1</v>
      </c>
      <c r="I7407" s="819">
        <f t="shared" si="236"/>
        <v>2</v>
      </c>
      <c r="J7407" s="819">
        <f t="shared" si="237"/>
        <v>2</v>
      </c>
      <c r="K7407" s="941"/>
    </row>
    <row r="7408" spans="1:11">
      <c r="A7408" s="15" t="s">
        <v>6138</v>
      </c>
      <c r="B7408" s="15" t="s">
        <v>2756</v>
      </c>
      <c r="C7408" s="768" t="s">
        <v>4701</v>
      </c>
      <c r="D7408" s="20" t="s">
        <v>16630</v>
      </c>
      <c r="E7408" s="826"/>
      <c r="F7408" s="800">
        <v>1</v>
      </c>
      <c r="G7408" s="819">
        <v>4</v>
      </c>
      <c r="H7408" s="774">
        <v>2</v>
      </c>
      <c r="I7408" s="819">
        <f t="shared" si="236"/>
        <v>4</v>
      </c>
      <c r="J7408" s="819">
        <f t="shared" si="237"/>
        <v>3</v>
      </c>
      <c r="K7408" s="941"/>
    </row>
    <row r="7409" spans="1:11">
      <c r="A7409" s="15" t="s">
        <v>6138</v>
      </c>
      <c r="B7409" s="15" t="s">
        <v>2756</v>
      </c>
      <c r="C7409" s="768" t="s">
        <v>6140</v>
      </c>
      <c r="D7409" s="20" t="s">
        <v>17523</v>
      </c>
      <c r="E7409" s="826"/>
      <c r="F7409" s="800">
        <v>0</v>
      </c>
      <c r="G7409" s="819"/>
      <c r="H7409" s="774">
        <v>1</v>
      </c>
      <c r="I7409" s="819">
        <f t="shared" si="236"/>
        <v>0</v>
      </c>
      <c r="J7409" s="819">
        <f t="shared" si="237"/>
        <v>1</v>
      </c>
      <c r="K7409" s="941"/>
    </row>
    <row r="7410" spans="1:11">
      <c r="A7410" s="15" t="s">
        <v>6138</v>
      </c>
      <c r="B7410" s="15" t="s">
        <v>2756</v>
      </c>
      <c r="C7410" s="768" t="s">
        <v>4189</v>
      </c>
      <c r="D7410" s="17" t="s">
        <v>16123</v>
      </c>
      <c r="E7410" s="826"/>
      <c r="F7410" s="800">
        <v>0</v>
      </c>
      <c r="G7410" s="819"/>
      <c r="H7410" s="774">
        <v>1</v>
      </c>
      <c r="I7410" s="819">
        <f t="shared" si="236"/>
        <v>0</v>
      </c>
      <c r="J7410" s="819">
        <f t="shared" si="237"/>
        <v>1</v>
      </c>
      <c r="K7410" s="941"/>
    </row>
    <row r="7411" spans="1:11" ht="25.5">
      <c r="A7411" s="15" t="s">
        <v>6138</v>
      </c>
      <c r="B7411" s="15" t="s">
        <v>2756</v>
      </c>
      <c r="C7411" s="768" t="s">
        <v>2657</v>
      </c>
      <c r="D7411" s="20" t="s">
        <v>15515</v>
      </c>
      <c r="E7411" s="826">
        <v>1645</v>
      </c>
      <c r="F7411" s="800">
        <v>1835</v>
      </c>
      <c r="G7411" s="819">
        <v>75</v>
      </c>
      <c r="H7411" s="774">
        <v>65</v>
      </c>
      <c r="I7411" s="819">
        <f t="shared" si="236"/>
        <v>1720</v>
      </c>
      <c r="J7411" s="819">
        <f t="shared" si="237"/>
        <v>1900</v>
      </c>
      <c r="K7411" s="941"/>
    </row>
    <row r="7412" spans="1:11" ht="38.25">
      <c r="A7412" s="15" t="s">
        <v>6138</v>
      </c>
      <c r="B7412" s="15" t="s">
        <v>2756</v>
      </c>
      <c r="C7412" s="768" t="s">
        <v>4440</v>
      </c>
      <c r="D7412" s="20" t="s">
        <v>16274</v>
      </c>
      <c r="E7412" s="826"/>
      <c r="F7412" s="800">
        <v>1</v>
      </c>
      <c r="G7412" s="819"/>
      <c r="H7412" s="774">
        <v>1</v>
      </c>
      <c r="I7412" s="819">
        <f t="shared" si="236"/>
        <v>0</v>
      </c>
      <c r="J7412" s="819">
        <f t="shared" si="237"/>
        <v>2</v>
      </c>
      <c r="K7412" s="941"/>
    </row>
    <row r="7413" spans="1:11">
      <c r="A7413" s="15" t="s">
        <v>6138</v>
      </c>
      <c r="B7413" s="15" t="s">
        <v>2756</v>
      </c>
      <c r="C7413" s="768" t="s">
        <v>2661</v>
      </c>
      <c r="D7413" s="17" t="s">
        <v>15529</v>
      </c>
      <c r="E7413" s="826">
        <v>298</v>
      </c>
      <c r="F7413" s="800">
        <v>340</v>
      </c>
      <c r="G7413" s="819">
        <v>55</v>
      </c>
      <c r="H7413" s="774">
        <v>45</v>
      </c>
      <c r="I7413" s="819">
        <f t="shared" si="236"/>
        <v>353</v>
      </c>
      <c r="J7413" s="819">
        <f t="shared" si="237"/>
        <v>385</v>
      </c>
      <c r="K7413" s="941"/>
    </row>
    <row r="7414" spans="1:11" ht="25.5">
      <c r="A7414" s="15" t="s">
        <v>6138</v>
      </c>
      <c r="B7414" s="15" t="s">
        <v>2756</v>
      </c>
      <c r="C7414" s="768" t="s">
        <v>2682</v>
      </c>
      <c r="D7414" s="20" t="s">
        <v>16377</v>
      </c>
      <c r="E7414" s="826">
        <v>118</v>
      </c>
      <c r="F7414" s="800">
        <v>145</v>
      </c>
      <c r="G7414" s="819">
        <v>2</v>
      </c>
      <c r="H7414" s="774">
        <v>2</v>
      </c>
      <c r="I7414" s="819">
        <f t="shared" si="236"/>
        <v>120</v>
      </c>
      <c r="J7414" s="819">
        <f t="shared" si="237"/>
        <v>147</v>
      </c>
      <c r="K7414" s="941"/>
    </row>
    <row r="7415" spans="1:11" ht="25.5">
      <c r="A7415" s="15" t="s">
        <v>6138</v>
      </c>
      <c r="B7415" s="15" t="s">
        <v>2756</v>
      </c>
      <c r="C7415" s="768" t="s">
        <v>1980</v>
      </c>
      <c r="D7415" s="20" t="s">
        <v>14804</v>
      </c>
      <c r="E7415" s="826">
        <v>806</v>
      </c>
      <c r="F7415" s="800">
        <v>735</v>
      </c>
      <c r="G7415" s="819">
        <v>1</v>
      </c>
      <c r="H7415" s="774">
        <v>8</v>
      </c>
      <c r="I7415" s="819">
        <f t="shared" si="236"/>
        <v>807</v>
      </c>
      <c r="J7415" s="819">
        <f t="shared" si="237"/>
        <v>743</v>
      </c>
      <c r="K7415" s="941"/>
    </row>
    <row r="7416" spans="1:11" ht="25.5">
      <c r="A7416" s="15" t="s">
        <v>6138</v>
      </c>
      <c r="B7416" s="15" t="s">
        <v>2756</v>
      </c>
      <c r="C7416" s="768" t="s">
        <v>2702</v>
      </c>
      <c r="D7416" s="20" t="s">
        <v>16942</v>
      </c>
      <c r="E7416" s="826">
        <v>818</v>
      </c>
      <c r="F7416" s="800">
        <v>745</v>
      </c>
      <c r="G7416" s="819">
        <v>4</v>
      </c>
      <c r="H7416" s="774">
        <v>6</v>
      </c>
      <c r="I7416" s="819">
        <f t="shared" si="236"/>
        <v>822</v>
      </c>
      <c r="J7416" s="819">
        <f t="shared" si="237"/>
        <v>751</v>
      </c>
      <c r="K7416" s="941"/>
    </row>
    <row r="7417" spans="1:11" ht="25.5">
      <c r="A7417" s="15" t="s">
        <v>6138</v>
      </c>
      <c r="B7417" s="15" t="s">
        <v>2756</v>
      </c>
      <c r="C7417" s="768" t="s">
        <v>2703</v>
      </c>
      <c r="D7417" s="20" t="s">
        <v>14836</v>
      </c>
      <c r="E7417" s="826">
        <v>193</v>
      </c>
      <c r="F7417" s="800">
        <v>275</v>
      </c>
      <c r="G7417" s="819">
        <v>8</v>
      </c>
      <c r="H7417" s="774">
        <v>5</v>
      </c>
      <c r="I7417" s="819">
        <f t="shared" si="236"/>
        <v>201</v>
      </c>
      <c r="J7417" s="819">
        <f t="shared" si="237"/>
        <v>280</v>
      </c>
      <c r="K7417" s="941"/>
    </row>
    <row r="7418" spans="1:11" ht="25.5">
      <c r="A7418" s="15" t="s">
        <v>6138</v>
      </c>
      <c r="B7418" s="15" t="s">
        <v>2756</v>
      </c>
      <c r="C7418" s="768" t="s">
        <v>2708</v>
      </c>
      <c r="D7418" s="20" t="s">
        <v>16945</v>
      </c>
      <c r="E7418" s="826">
        <v>19</v>
      </c>
      <c r="F7418" s="800">
        <v>20</v>
      </c>
      <c r="G7418" s="819"/>
      <c r="H7418" s="774">
        <v>0</v>
      </c>
      <c r="I7418" s="819">
        <f t="shared" si="236"/>
        <v>19</v>
      </c>
      <c r="J7418" s="819">
        <f t="shared" si="237"/>
        <v>20</v>
      </c>
      <c r="K7418" s="941"/>
    </row>
    <row r="7419" spans="1:11">
      <c r="A7419" s="15" t="s">
        <v>6138</v>
      </c>
      <c r="B7419" s="15" t="s">
        <v>2756</v>
      </c>
      <c r="C7419" s="768" t="s">
        <v>2709</v>
      </c>
      <c r="D7419" s="20" t="s">
        <v>16388</v>
      </c>
      <c r="E7419" s="826"/>
      <c r="F7419" s="800">
        <v>0</v>
      </c>
      <c r="G7419" s="819"/>
      <c r="H7419" s="774">
        <v>1</v>
      </c>
      <c r="I7419" s="819">
        <f t="shared" si="236"/>
        <v>0</v>
      </c>
      <c r="J7419" s="819">
        <f t="shared" si="237"/>
        <v>1</v>
      </c>
      <c r="K7419" s="941"/>
    </row>
    <row r="7420" spans="1:11">
      <c r="A7420" s="15" t="s">
        <v>6138</v>
      </c>
      <c r="B7420" s="15" t="s">
        <v>2756</v>
      </c>
      <c r="C7420" s="768" t="s">
        <v>2046</v>
      </c>
      <c r="D7420" s="17" t="s">
        <v>14872</v>
      </c>
      <c r="E7420" s="826">
        <v>132</v>
      </c>
      <c r="F7420" s="800">
        <v>172</v>
      </c>
      <c r="G7420" s="819"/>
      <c r="H7420" s="774">
        <v>5</v>
      </c>
      <c r="I7420" s="819">
        <f t="shared" si="236"/>
        <v>132</v>
      </c>
      <c r="J7420" s="819">
        <f t="shared" si="237"/>
        <v>177</v>
      </c>
      <c r="K7420" s="941"/>
    </row>
    <row r="7421" spans="1:11">
      <c r="A7421" s="15" t="s">
        <v>6138</v>
      </c>
      <c r="B7421" s="15" t="s">
        <v>2756</v>
      </c>
      <c r="C7421" s="768" t="s">
        <v>2063</v>
      </c>
      <c r="D7421" s="20" t="s">
        <v>14889</v>
      </c>
      <c r="E7421" s="826">
        <v>78</v>
      </c>
      <c r="F7421" s="800">
        <v>140</v>
      </c>
      <c r="G7421" s="819"/>
      <c r="H7421" s="774">
        <v>2</v>
      </c>
      <c r="I7421" s="819">
        <f t="shared" ref="I7421:I7481" si="238">E7421+G7421</f>
        <v>78</v>
      </c>
      <c r="J7421" s="819">
        <f t="shared" ref="J7421:J7481" si="239">F7421+H7421</f>
        <v>142</v>
      </c>
      <c r="K7421" s="941"/>
    </row>
    <row r="7422" spans="1:11" ht="38.25">
      <c r="A7422" s="15" t="s">
        <v>6138</v>
      </c>
      <c r="B7422" s="15" t="s">
        <v>2756</v>
      </c>
      <c r="C7422" s="768" t="s">
        <v>2718</v>
      </c>
      <c r="D7422" s="20" t="s">
        <v>14895</v>
      </c>
      <c r="E7422" s="826">
        <v>459</v>
      </c>
      <c r="F7422" s="800">
        <v>420</v>
      </c>
      <c r="G7422" s="819">
        <v>11</v>
      </c>
      <c r="H7422" s="774">
        <v>3</v>
      </c>
      <c r="I7422" s="819">
        <f t="shared" si="238"/>
        <v>470</v>
      </c>
      <c r="J7422" s="819">
        <f t="shared" si="239"/>
        <v>423</v>
      </c>
      <c r="K7422" s="941"/>
    </row>
    <row r="7423" spans="1:11" ht="25.5">
      <c r="A7423" s="15" t="s">
        <v>6138</v>
      </c>
      <c r="B7423" s="15" t="s">
        <v>2756</v>
      </c>
      <c r="C7423" s="768" t="s">
        <v>2737</v>
      </c>
      <c r="D7423" s="20" t="s">
        <v>16958</v>
      </c>
      <c r="E7423" s="826"/>
      <c r="F7423" s="800">
        <v>1</v>
      </c>
      <c r="G7423" s="819"/>
      <c r="H7423" s="774">
        <v>0</v>
      </c>
      <c r="I7423" s="819">
        <f t="shared" si="238"/>
        <v>0</v>
      </c>
      <c r="J7423" s="819">
        <f t="shared" si="239"/>
        <v>1</v>
      </c>
      <c r="K7423" s="941"/>
    </row>
    <row r="7424" spans="1:11" ht="25.5">
      <c r="A7424" s="15" t="s">
        <v>6138</v>
      </c>
      <c r="B7424" s="15" t="s">
        <v>2756</v>
      </c>
      <c r="C7424" s="768" t="s">
        <v>2743</v>
      </c>
      <c r="D7424" s="20" t="s">
        <v>15306</v>
      </c>
      <c r="E7424" s="826">
        <v>1</v>
      </c>
      <c r="F7424" s="800">
        <v>5</v>
      </c>
      <c r="G7424" s="819">
        <v>2</v>
      </c>
      <c r="H7424" s="774">
        <v>1</v>
      </c>
      <c r="I7424" s="819">
        <f t="shared" si="238"/>
        <v>3</v>
      </c>
      <c r="J7424" s="819">
        <f t="shared" si="239"/>
        <v>6</v>
      </c>
      <c r="K7424" s="941"/>
    </row>
    <row r="7425" spans="1:11" ht="25.5">
      <c r="A7425" s="15" t="s">
        <v>6138</v>
      </c>
      <c r="B7425" s="15" t="s">
        <v>2756</v>
      </c>
      <c r="C7425" s="768" t="s">
        <v>2749</v>
      </c>
      <c r="D7425" s="20" t="s">
        <v>16799</v>
      </c>
      <c r="E7425" s="826"/>
      <c r="F7425" s="800">
        <v>0</v>
      </c>
      <c r="G7425" s="819"/>
      <c r="H7425" s="774">
        <v>1</v>
      </c>
      <c r="I7425" s="819">
        <f t="shared" si="238"/>
        <v>0</v>
      </c>
      <c r="J7425" s="819">
        <f t="shared" si="239"/>
        <v>1</v>
      </c>
      <c r="K7425" s="941"/>
    </row>
    <row r="7426" spans="1:11" ht="25.5">
      <c r="A7426" s="15" t="s">
        <v>6138</v>
      </c>
      <c r="B7426" s="15" t="s">
        <v>2756</v>
      </c>
      <c r="C7426" s="768" t="s">
        <v>2751</v>
      </c>
      <c r="D7426" s="20" t="s">
        <v>16962</v>
      </c>
      <c r="E7426" s="826"/>
      <c r="F7426" s="800">
        <v>1</v>
      </c>
      <c r="G7426" s="819">
        <v>6</v>
      </c>
      <c r="H7426" s="774">
        <v>5</v>
      </c>
      <c r="I7426" s="819">
        <f t="shared" si="238"/>
        <v>6</v>
      </c>
      <c r="J7426" s="819">
        <f t="shared" si="239"/>
        <v>6</v>
      </c>
      <c r="K7426" s="941"/>
    </row>
    <row r="7427" spans="1:11">
      <c r="A7427" s="15" t="s">
        <v>6138</v>
      </c>
      <c r="B7427" s="15" t="s">
        <v>2756</v>
      </c>
      <c r="C7427" s="768" t="s">
        <v>4674</v>
      </c>
      <c r="D7427" s="20" t="s">
        <v>17293</v>
      </c>
      <c r="E7427" s="826">
        <v>222</v>
      </c>
      <c r="F7427" s="800">
        <v>217</v>
      </c>
      <c r="G7427" s="819">
        <v>4</v>
      </c>
      <c r="H7427" s="774">
        <v>5</v>
      </c>
      <c r="I7427" s="819">
        <f t="shared" si="238"/>
        <v>226</v>
      </c>
      <c r="J7427" s="819">
        <f t="shared" si="239"/>
        <v>222</v>
      </c>
      <c r="K7427" s="941"/>
    </row>
    <row r="7428" spans="1:11" ht="25.5">
      <c r="A7428" s="15" t="s">
        <v>6138</v>
      </c>
      <c r="B7428" s="15" t="s">
        <v>2756</v>
      </c>
      <c r="C7428" s="768" t="s">
        <v>4326</v>
      </c>
      <c r="D7428" s="20" t="s">
        <v>17282</v>
      </c>
      <c r="E7428" s="826"/>
      <c r="F7428" s="800">
        <v>1</v>
      </c>
      <c r="G7428" s="819"/>
      <c r="H7428" s="774">
        <v>1</v>
      </c>
      <c r="I7428" s="819">
        <f t="shared" si="238"/>
        <v>0</v>
      </c>
      <c r="J7428" s="819">
        <f t="shared" si="239"/>
        <v>2</v>
      </c>
      <c r="K7428" s="941"/>
    </row>
    <row r="7429" spans="1:11">
      <c r="A7429" s="15" t="s">
        <v>6138</v>
      </c>
      <c r="B7429" s="15" t="s">
        <v>2756</v>
      </c>
      <c r="C7429" s="768" t="s">
        <v>4064</v>
      </c>
      <c r="D7429" s="20" t="s">
        <v>17225</v>
      </c>
      <c r="E7429" s="826">
        <v>272</v>
      </c>
      <c r="F7429" s="800">
        <v>280</v>
      </c>
      <c r="G7429" s="819">
        <v>58</v>
      </c>
      <c r="H7429" s="774">
        <v>73</v>
      </c>
      <c r="I7429" s="819">
        <f t="shared" si="238"/>
        <v>330</v>
      </c>
      <c r="J7429" s="819">
        <f t="shared" si="239"/>
        <v>353</v>
      </c>
      <c r="K7429" s="941"/>
    </row>
    <row r="7430" spans="1:11">
      <c r="A7430" s="15" t="s">
        <v>6138</v>
      </c>
      <c r="B7430" s="15" t="s">
        <v>2756</v>
      </c>
      <c r="C7430" s="768" t="s">
        <v>2499</v>
      </c>
      <c r="D7430" s="20" t="s">
        <v>16828</v>
      </c>
      <c r="E7430" s="826">
        <v>87</v>
      </c>
      <c r="F7430" s="800">
        <v>115</v>
      </c>
      <c r="G7430" s="819">
        <v>1</v>
      </c>
      <c r="H7430" s="774">
        <v>5</v>
      </c>
      <c r="I7430" s="819">
        <f t="shared" si="238"/>
        <v>88</v>
      </c>
      <c r="J7430" s="819">
        <f t="shared" si="239"/>
        <v>120</v>
      </c>
      <c r="K7430" s="941"/>
    </row>
    <row r="7431" spans="1:11">
      <c r="A7431" s="15" t="s">
        <v>6138</v>
      </c>
      <c r="B7431" s="15" t="s">
        <v>2756</v>
      </c>
      <c r="C7431" s="768" t="s">
        <v>4277</v>
      </c>
      <c r="D7431" s="20" t="s">
        <v>4891</v>
      </c>
      <c r="E7431" s="826"/>
      <c r="F7431" s="800">
        <v>1</v>
      </c>
      <c r="G7431" s="819"/>
      <c r="H7431" s="774">
        <v>1</v>
      </c>
      <c r="I7431" s="819">
        <f t="shared" si="238"/>
        <v>0</v>
      </c>
      <c r="J7431" s="819">
        <f t="shared" si="239"/>
        <v>2</v>
      </c>
      <c r="K7431" s="941"/>
    </row>
    <row r="7432" spans="1:11">
      <c r="A7432" s="15" t="s">
        <v>6138</v>
      </c>
      <c r="B7432" s="15" t="s">
        <v>2756</v>
      </c>
      <c r="C7432" s="768" t="s">
        <v>3032</v>
      </c>
      <c r="D7432" s="20" t="s">
        <v>3033</v>
      </c>
      <c r="E7432" s="826">
        <v>808</v>
      </c>
      <c r="F7432" s="800">
        <v>776</v>
      </c>
      <c r="G7432" s="819">
        <v>38</v>
      </c>
      <c r="H7432" s="774">
        <v>55</v>
      </c>
      <c r="I7432" s="819">
        <f t="shared" si="238"/>
        <v>846</v>
      </c>
      <c r="J7432" s="819">
        <f t="shared" si="239"/>
        <v>831</v>
      </c>
      <c r="K7432" s="941"/>
    </row>
    <row r="7433" spans="1:11" ht="38.25">
      <c r="A7433" s="15" t="s">
        <v>6138</v>
      </c>
      <c r="B7433" s="15" t="s">
        <v>2756</v>
      </c>
      <c r="C7433" s="768" t="s">
        <v>4067</v>
      </c>
      <c r="D7433" s="20" t="s">
        <v>4967</v>
      </c>
      <c r="E7433" s="826">
        <v>141</v>
      </c>
      <c r="F7433" s="800">
        <v>135</v>
      </c>
      <c r="G7433" s="819"/>
      <c r="H7433" s="774">
        <v>1</v>
      </c>
      <c r="I7433" s="819">
        <f t="shared" si="238"/>
        <v>141</v>
      </c>
      <c r="J7433" s="819">
        <f t="shared" si="239"/>
        <v>136</v>
      </c>
      <c r="K7433" s="941"/>
    </row>
    <row r="7434" spans="1:11">
      <c r="A7434" s="15" t="s">
        <v>6138</v>
      </c>
      <c r="B7434" s="15" t="s">
        <v>2756</v>
      </c>
      <c r="C7434" s="768" t="s">
        <v>5236</v>
      </c>
      <c r="D7434" s="20" t="s">
        <v>17402</v>
      </c>
      <c r="E7434" s="826">
        <v>2950</v>
      </c>
      <c r="F7434" s="800">
        <v>2512</v>
      </c>
      <c r="G7434" s="819">
        <v>32</v>
      </c>
      <c r="H7434" s="774">
        <v>45</v>
      </c>
      <c r="I7434" s="819">
        <f t="shared" si="238"/>
        <v>2982</v>
      </c>
      <c r="J7434" s="819">
        <f t="shared" si="239"/>
        <v>2557</v>
      </c>
      <c r="K7434" s="941"/>
    </row>
    <row r="7435" spans="1:11" ht="25.5">
      <c r="A7435" s="15" t="s">
        <v>6174</v>
      </c>
      <c r="B7435" s="15" t="s">
        <v>2464</v>
      </c>
      <c r="C7435" s="768" t="s">
        <v>4245</v>
      </c>
      <c r="D7435" s="20" t="s">
        <v>17227</v>
      </c>
      <c r="E7435" s="826">
        <v>1</v>
      </c>
      <c r="F7435" s="800">
        <v>1</v>
      </c>
      <c r="G7435" s="819">
        <v>7</v>
      </c>
      <c r="H7435" s="774">
        <v>1</v>
      </c>
      <c r="I7435" s="819">
        <f t="shared" si="238"/>
        <v>8</v>
      </c>
      <c r="J7435" s="819">
        <f t="shared" si="239"/>
        <v>2</v>
      </c>
      <c r="K7435" s="941"/>
    </row>
    <row r="7436" spans="1:11">
      <c r="A7436" s="15" t="s">
        <v>6174</v>
      </c>
      <c r="B7436" s="15" t="s">
        <v>2464</v>
      </c>
      <c r="C7436" s="768" t="s">
        <v>3882</v>
      </c>
      <c r="D7436" s="20" t="s">
        <v>17126</v>
      </c>
      <c r="E7436" s="826">
        <v>7</v>
      </c>
      <c r="F7436" s="800">
        <v>5</v>
      </c>
      <c r="G7436" s="819">
        <v>6065</v>
      </c>
      <c r="H7436" s="774">
        <v>4990</v>
      </c>
      <c r="I7436" s="819">
        <f t="shared" si="238"/>
        <v>6072</v>
      </c>
      <c r="J7436" s="819">
        <f t="shared" si="239"/>
        <v>4995</v>
      </c>
      <c r="K7436" s="941"/>
    </row>
    <row r="7437" spans="1:11" ht="25.5">
      <c r="A7437" s="15" t="s">
        <v>6174</v>
      </c>
      <c r="B7437" s="15" t="s">
        <v>2464</v>
      </c>
      <c r="C7437" s="768" t="s">
        <v>2456</v>
      </c>
      <c r="D7437" s="20" t="s">
        <v>16803</v>
      </c>
      <c r="E7437" s="826">
        <v>993</v>
      </c>
      <c r="F7437" s="800">
        <v>770</v>
      </c>
      <c r="G7437" s="819">
        <v>148</v>
      </c>
      <c r="H7437" s="774">
        <v>100</v>
      </c>
      <c r="I7437" s="819">
        <f t="shared" si="238"/>
        <v>1141</v>
      </c>
      <c r="J7437" s="819">
        <f t="shared" si="239"/>
        <v>870</v>
      </c>
      <c r="K7437" s="941"/>
    </row>
    <row r="7438" spans="1:11">
      <c r="A7438" s="15" t="s">
        <v>6174</v>
      </c>
      <c r="B7438" s="15" t="s">
        <v>2464</v>
      </c>
      <c r="C7438" s="768" t="s">
        <v>4728</v>
      </c>
      <c r="D7438" s="20" t="s">
        <v>17330</v>
      </c>
      <c r="E7438" s="826">
        <v>1489</v>
      </c>
      <c r="F7438" s="800">
        <v>1420</v>
      </c>
      <c r="G7438" s="819">
        <v>289</v>
      </c>
      <c r="H7438" s="774">
        <v>300</v>
      </c>
      <c r="I7438" s="819">
        <f t="shared" si="238"/>
        <v>1778</v>
      </c>
      <c r="J7438" s="819">
        <f t="shared" si="239"/>
        <v>1720</v>
      </c>
      <c r="K7438" s="941"/>
    </row>
    <row r="7439" spans="1:11" ht="25.5">
      <c r="A7439" s="15" t="s">
        <v>6174</v>
      </c>
      <c r="B7439" s="15" t="s">
        <v>2464</v>
      </c>
      <c r="C7439" s="768" t="s">
        <v>4857</v>
      </c>
      <c r="D7439" s="20" t="s">
        <v>4858</v>
      </c>
      <c r="E7439" s="826">
        <v>920</v>
      </c>
      <c r="F7439" s="800">
        <v>960</v>
      </c>
      <c r="G7439" s="819">
        <v>37</v>
      </c>
      <c r="H7439" s="774">
        <v>45</v>
      </c>
      <c r="I7439" s="819">
        <f t="shared" si="238"/>
        <v>957</v>
      </c>
      <c r="J7439" s="819">
        <f t="shared" si="239"/>
        <v>1005</v>
      </c>
      <c r="K7439" s="941"/>
    </row>
    <row r="7440" spans="1:11" ht="25.5">
      <c r="A7440" s="15" t="s">
        <v>6174</v>
      </c>
      <c r="B7440" s="15" t="s">
        <v>2464</v>
      </c>
      <c r="C7440" s="768" t="s">
        <v>2457</v>
      </c>
      <c r="D7440" s="20" t="s">
        <v>16804</v>
      </c>
      <c r="E7440" s="826">
        <v>31203</v>
      </c>
      <c r="F7440" s="800">
        <v>33000</v>
      </c>
      <c r="G7440" s="819">
        <v>15042</v>
      </c>
      <c r="H7440" s="774">
        <v>13600</v>
      </c>
      <c r="I7440" s="819">
        <f t="shared" si="238"/>
        <v>46245</v>
      </c>
      <c r="J7440" s="819">
        <f t="shared" si="239"/>
        <v>46600</v>
      </c>
      <c r="K7440" s="941"/>
    </row>
    <row r="7441" spans="1:11" ht="25.5">
      <c r="A7441" s="15" t="s">
        <v>6174</v>
      </c>
      <c r="B7441" s="15" t="s">
        <v>2464</v>
      </c>
      <c r="C7441" s="768" t="s">
        <v>6141</v>
      </c>
      <c r="D7441" s="20" t="s">
        <v>17524</v>
      </c>
      <c r="E7441" s="826">
        <v>1</v>
      </c>
      <c r="F7441" s="800">
        <v>0</v>
      </c>
      <c r="G7441" s="819">
        <v>16</v>
      </c>
      <c r="H7441" s="774">
        <v>10</v>
      </c>
      <c r="I7441" s="819">
        <f t="shared" si="238"/>
        <v>17</v>
      </c>
      <c r="J7441" s="819">
        <f t="shared" si="239"/>
        <v>10</v>
      </c>
      <c r="K7441" s="941"/>
    </row>
    <row r="7442" spans="1:11" ht="51">
      <c r="A7442" s="15" t="s">
        <v>6174</v>
      </c>
      <c r="B7442" s="15" t="s">
        <v>2464</v>
      </c>
      <c r="C7442" s="768" t="s">
        <v>6142</v>
      </c>
      <c r="D7442" s="20" t="s">
        <v>17525</v>
      </c>
      <c r="E7442" s="826"/>
      <c r="F7442" s="800">
        <v>1</v>
      </c>
      <c r="G7442" s="819">
        <v>1</v>
      </c>
      <c r="H7442" s="774">
        <v>1</v>
      </c>
      <c r="I7442" s="819">
        <f t="shared" si="238"/>
        <v>1</v>
      </c>
      <c r="J7442" s="819">
        <f t="shared" si="239"/>
        <v>2</v>
      </c>
      <c r="K7442" s="941"/>
    </row>
    <row r="7443" spans="1:11" ht="25.5">
      <c r="A7443" s="15" t="s">
        <v>6174</v>
      </c>
      <c r="B7443" s="15" t="s">
        <v>2464</v>
      </c>
      <c r="C7443" s="768" t="s">
        <v>2458</v>
      </c>
      <c r="D7443" s="20" t="s">
        <v>16805</v>
      </c>
      <c r="E7443" s="826">
        <v>4392</v>
      </c>
      <c r="F7443" s="800">
        <v>4210</v>
      </c>
      <c r="G7443" s="819">
        <v>8417</v>
      </c>
      <c r="H7443" s="774">
        <v>7150</v>
      </c>
      <c r="I7443" s="819">
        <f t="shared" si="238"/>
        <v>12809</v>
      </c>
      <c r="J7443" s="819">
        <f t="shared" si="239"/>
        <v>11360</v>
      </c>
      <c r="K7443" s="941"/>
    </row>
    <row r="7444" spans="1:11" ht="25.5">
      <c r="A7444" s="15" t="s">
        <v>6174</v>
      </c>
      <c r="B7444" s="15" t="s">
        <v>2464</v>
      </c>
      <c r="C7444" s="768" t="s">
        <v>6143</v>
      </c>
      <c r="D7444" s="20" t="s">
        <v>17526</v>
      </c>
      <c r="E7444" s="826"/>
      <c r="F7444" s="800">
        <v>0</v>
      </c>
      <c r="G7444" s="819"/>
      <c r="H7444" s="774">
        <v>1</v>
      </c>
      <c r="I7444" s="819">
        <f t="shared" si="238"/>
        <v>0</v>
      </c>
      <c r="J7444" s="819">
        <f t="shared" si="239"/>
        <v>1</v>
      </c>
      <c r="K7444" s="941"/>
    </row>
    <row r="7445" spans="1:11">
      <c r="A7445" s="15" t="s">
        <v>6174</v>
      </c>
      <c r="B7445" s="15" t="s">
        <v>2464</v>
      </c>
      <c r="C7445" s="768" t="s">
        <v>6144</v>
      </c>
      <c r="D7445" s="20" t="s">
        <v>17527</v>
      </c>
      <c r="E7445" s="826"/>
      <c r="F7445" s="800">
        <v>1</v>
      </c>
      <c r="G7445" s="819">
        <v>15</v>
      </c>
      <c r="H7445" s="774">
        <v>5</v>
      </c>
      <c r="I7445" s="819">
        <f t="shared" si="238"/>
        <v>15</v>
      </c>
      <c r="J7445" s="819">
        <f t="shared" si="239"/>
        <v>6</v>
      </c>
      <c r="K7445" s="941"/>
    </row>
    <row r="7446" spans="1:11">
      <c r="A7446" s="15" t="s">
        <v>6174</v>
      </c>
      <c r="B7446" s="15" t="s">
        <v>2464</v>
      </c>
      <c r="C7446" s="768" t="s">
        <v>6145</v>
      </c>
      <c r="D7446" s="20" t="s">
        <v>17528</v>
      </c>
      <c r="E7446" s="826"/>
      <c r="F7446" s="800">
        <v>1</v>
      </c>
      <c r="G7446" s="819"/>
      <c r="H7446" s="774">
        <v>1</v>
      </c>
      <c r="I7446" s="819">
        <f t="shared" si="238"/>
        <v>0</v>
      </c>
      <c r="J7446" s="819">
        <f t="shared" si="239"/>
        <v>2</v>
      </c>
      <c r="K7446" s="941"/>
    </row>
    <row r="7447" spans="1:11" ht="25.5">
      <c r="A7447" s="15" t="s">
        <v>6174</v>
      </c>
      <c r="B7447" s="15" t="s">
        <v>2464</v>
      </c>
      <c r="C7447" s="768" t="s">
        <v>6146</v>
      </c>
      <c r="D7447" s="20" t="s">
        <v>17529</v>
      </c>
      <c r="E7447" s="826"/>
      <c r="F7447" s="800">
        <v>1</v>
      </c>
      <c r="G7447" s="819"/>
      <c r="H7447" s="774">
        <v>1</v>
      </c>
      <c r="I7447" s="819">
        <f t="shared" si="238"/>
        <v>0</v>
      </c>
      <c r="J7447" s="819">
        <f t="shared" si="239"/>
        <v>2</v>
      </c>
      <c r="K7447" s="941"/>
    </row>
    <row r="7448" spans="1:11" ht="25.5">
      <c r="A7448" s="15" t="s">
        <v>6174</v>
      </c>
      <c r="B7448" s="15" t="s">
        <v>2464</v>
      </c>
      <c r="C7448" s="768" t="s">
        <v>6147</v>
      </c>
      <c r="D7448" s="20" t="s">
        <v>17530</v>
      </c>
      <c r="E7448" s="826">
        <v>2</v>
      </c>
      <c r="F7448" s="800">
        <v>1</v>
      </c>
      <c r="G7448" s="819">
        <v>34</v>
      </c>
      <c r="H7448" s="774">
        <v>40</v>
      </c>
      <c r="I7448" s="819">
        <f t="shared" si="238"/>
        <v>36</v>
      </c>
      <c r="J7448" s="819">
        <f t="shared" si="239"/>
        <v>41</v>
      </c>
      <c r="K7448" s="941"/>
    </row>
    <row r="7449" spans="1:11" ht="25.5">
      <c r="A7449" s="15" t="s">
        <v>6174</v>
      </c>
      <c r="B7449" s="15" t="s">
        <v>2464</v>
      </c>
      <c r="C7449" s="768" t="s">
        <v>6148</v>
      </c>
      <c r="D7449" s="20" t="s">
        <v>17531</v>
      </c>
      <c r="E7449" s="826"/>
      <c r="F7449" s="800">
        <v>0</v>
      </c>
      <c r="G7449" s="819">
        <v>1</v>
      </c>
      <c r="H7449" s="774">
        <v>5</v>
      </c>
      <c r="I7449" s="819">
        <f t="shared" si="238"/>
        <v>1</v>
      </c>
      <c r="J7449" s="819">
        <f t="shared" si="239"/>
        <v>5</v>
      </c>
      <c r="K7449" s="941"/>
    </row>
    <row r="7450" spans="1:11" ht="38.25">
      <c r="A7450" s="15" t="s">
        <v>6174</v>
      </c>
      <c r="B7450" s="15" t="s">
        <v>2464</v>
      </c>
      <c r="C7450" s="768" t="s">
        <v>6149</v>
      </c>
      <c r="D7450" s="20" t="s">
        <v>17532</v>
      </c>
      <c r="E7450" s="826"/>
      <c r="F7450" s="800">
        <v>0</v>
      </c>
      <c r="G7450" s="819"/>
      <c r="H7450" s="774">
        <v>1</v>
      </c>
      <c r="I7450" s="819">
        <f t="shared" si="238"/>
        <v>0</v>
      </c>
      <c r="J7450" s="819">
        <f t="shared" si="239"/>
        <v>1</v>
      </c>
      <c r="K7450" s="941"/>
    </row>
    <row r="7451" spans="1:11" ht="25.5">
      <c r="A7451" s="15" t="s">
        <v>6174</v>
      </c>
      <c r="B7451" s="15" t="s">
        <v>2464</v>
      </c>
      <c r="C7451" s="768" t="s">
        <v>6150</v>
      </c>
      <c r="D7451" s="20" t="s">
        <v>17533</v>
      </c>
      <c r="E7451" s="826">
        <v>3</v>
      </c>
      <c r="F7451" s="800">
        <v>5</v>
      </c>
      <c r="G7451" s="819">
        <v>3078</v>
      </c>
      <c r="H7451" s="774">
        <v>3410</v>
      </c>
      <c r="I7451" s="819">
        <f t="shared" si="238"/>
        <v>3081</v>
      </c>
      <c r="J7451" s="819">
        <f t="shared" si="239"/>
        <v>3415</v>
      </c>
      <c r="K7451" s="941"/>
    </row>
    <row r="7452" spans="1:11" ht="38.25">
      <c r="A7452" s="15" t="s">
        <v>6174</v>
      </c>
      <c r="B7452" s="15" t="s">
        <v>2464</v>
      </c>
      <c r="C7452" s="768" t="s">
        <v>6151</v>
      </c>
      <c r="D7452" s="20" t="s">
        <v>17534</v>
      </c>
      <c r="E7452" s="826"/>
      <c r="F7452" s="800">
        <v>1</v>
      </c>
      <c r="G7452" s="819"/>
      <c r="H7452" s="774">
        <v>1</v>
      </c>
      <c r="I7452" s="819">
        <f t="shared" si="238"/>
        <v>0</v>
      </c>
      <c r="J7452" s="819">
        <f t="shared" si="239"/>
        <v>2</v>
      </c>
      <c r="K7452" s="941"/>
    </row>
    <row r="7453" spans="1:11" ht="38.25">
      <c r="A7453" s="15" t="s">
        <v>6174</v>
      </c>
      <c r="B7453" s="15" t="s">
        <v>2464</v>
      </c>
      <c r="C7453" s="768" t="s">
        <v>6152</v>
      </c>
      <c r="D7453" s="20" t="s">
        <v>17535</v>
      </c>
      <c r="E7453" s="826"/>
      <c r="F7453" s="800">
        <v>1</v>
      </c>
      <c r="G7453" s="819"/>
      <c r="H7453" s="774">
        <v>1</v>
      </c>
      <c r="I7453" s="819">
        <f t="shared" si="238"/>
        <v>0</v>
      </c>
      <c r="J7453" s="819">
        <f t="shared" si="239"/>
        <v>2</v>
      </c>
      <c r="K7453" s="941"/>
    </row>
    <row r="7454" spans="1:11" ht="38.25">
      <c r="A7454" s="15" t="s">
        <v>6174</v>
      </c>
      <c r="B7454" s="15" t="s">
        <v>2464</v>
      </c>
      <c r="C7454" s="768" t="s">
        <v>6153</v>
      </c>
      <c r="D7454" s="20" t="s">
        <v>17536</v>
      </c>
      <c r="E7454" s="826"/>
      <c r="F7454" s="800">
        <v>1</v>
      </c>
      <c r="G7454" s="819"/>
      <c r="H7454" s="774">
        <v>1</v>
      </c>
      <c r="I7454" s="819">
        <f t="shared" si="238"/>
        <v>0</v>
      </c>
      <c r="J7454" s="819">
        <f t="shared" si="239"/>
        <v>2</v>
      </c>
      <c r="K7454" s="941"/>
    </row>
    <row r="7455" spans="1:11" ht="25.5">
      <c r="A7455" s="15" t="s">
        <v>6174</v>
      </c>
      <c r="B7455" s="15" t="s">
        <v>2464</v>
      </c>
      <c r="C7455" s="768" t="s">
        <v>6154</v>
      </c>
      <c r="D7455" s="20" t="s">
        <v>17537</v>
      </c>
      <c r="E7455" s="826"/>
      <c r="F7455" s="800">
        <v>1</v>
      </c>
      <c r="G7455" s="819">
        <v>17</v>
      </c>
      <c r="H7455" s="774">
        <v>10</v>
      </c>
      <c r="I7455" s="819">
        <f t="shared" si="238"/>
        <v>17</v>
      </c>
      <c r="J7455" s="819">
        <f t="shared" si="239"/>
        <v>11</v>
      </c>
      <c r="K7455" s="941"/>
    </row>
    <row r="7456" spans="1:11" ht="38.25">
      <c r="A7456" s="15" t="s">
        <v>6174</v>
      </c>
      <c r="B7456" s="15" t="s">
        <v>2464</v>
      </c>
      <c r="C7456" s="768" t="s">
        <v>6155</v>
      </c>
      <c r="D7456" s="20" t="s">
        <v>17538</v>
      </c>
      <c r="E7456" s="826">
        <v>1</v>
      </c>
      <c r="F7456" s="800">
        <v>5</v>
      </c>
      <c r="G7456" s="819">
        <v>27</v>
      </c>
      <c r="H7456" s="774">
        <v>40</v>
      </c>
      <c r="I7456" s="819">
        <f t="shared" si="238"/>
        <v>28</v>
      </c>
      <c r="J7456" s="819">
        <f t="shared" si="239"/>
        <v>45</v>
      </c>
      <c r="K7456" s="941"/>
    </row>
    <row r="7457" spans="1:11" ht="38.25">
      <c r="A7457" s="15" t="s">
        <v>6174</v>
      </c>
      <c r="B7457" s="15" t="s">
        <v>2464</v>
      </c>
      <c r="C7457" s="768" t="s">
        <v>6156</v>
      </c>
      <c r="D7457" s="20" t="s">
        <v>17539</v>
      </c>
      <c r="E7457" s="826"/>
      <c r="F7457" s="800">
        <v>0</v>
      </c>
      <c r="G7457" s="819">
        <v>34</v>
      </c>
      <c r="H7457" s="774">
        <v>15</v>
      </c>
      <c r="I7457" s="819">
        <f t="shared" si="238"/>
        <v>34</v>
      </c>
      <c r="J7457" s="819">
        <f t="shared" si="239"/>
        <v>15</v>
      </c>
      <c r="K7457" s="941"/>
    </row>
    <row r="7458" spans="1:11" ht="38.25">
      <c r="A7458" s="15" t="s">
        <v>6174</v>
      </c>
      <c r="B7458" s="15" t="s">
        <v>2464</v>
      </c>
      <c r="C7458" s="768" t="s">
        <v>6157</v>
      </c>
      <c r="D7458" s="20" t="s">
        <v>17540</v>
      </c>
      <c r="E7458" s="826"/>
      <c r="F7458" s="800">
        <v>0</v>
      </c>
      <c r="G7458" s="819"/>
      <c r="H7458" s="774">
        <v>1</v>
      </c>
      <c r="I7458" s="819">
        <f t="shared" si="238"/>
        <v>0</v>
      </c>
      <c r="J7458" s="819">
        <f t="shared" si="239"/>
        <v>1</v>
      </c>
      <c r="K7458" s="941"/>
    </row>
    <row r="7459" spans="1:11" ht="25.5">
      <c r="A7459" s="15" t="s">
        <v>6174</v>
      </c>
      <c r="B7459" s="15" t="s">
        <v>2464</v>
      </c>
      <c r="C7459" s="768" t="s">
        <v>6158</v>
      </c>
      <c r="D7459" s="20" t="s">
        <v>17541</v>
      </c>
      <c r="E7459" s="826"/>
      <c r="F7459" s="800">
        <v>0</v>
      </c>
      <c r="G7459" s="819"/>
      <c r="H7459" s="774">
        <v>1</v>
      </c>
      <c r="I7459" s="819">
        <f t="shared" si="238"/>
        <v>0</v>
      </c>
      <c r="J7459" s="819">
        <f t="shared" si="239"/>
        <v>1</v>
      </c>
      <c r="K7459" s="941"/>
    </row>
    <row r="7460" spans="1:11" ht="25.5">
      <c r="A7460" s="15" t="s">
        <v>6174</v>
      </c>
      <c r="B7460" s="15" t="s">
        <v>2464</v>
      </c>
      <c r="C7460" s="768" t="s">
        <v>6159</v>
      </c>
      <c r="D7460" s="20" t="s">
        <v>17542</v>
      </c>
      <c r="E7460" s="826"/>
      <c r="F7460" s="800">
        <v>0</v>
      </c>
      <c r="G7460" s="819">
        <v>2</v>
      </c>
      <c r="H7460" s="774">
        <v>1</v>
      </c>
      <c r="I7460" s="819">
        <f t="shared" si="238"/>
        <v>2</v>
      </c>
      <c r="J7460" s="819">
        <f t="shared" si="239"/>
        <v>1</v>
      </c>
      <c r="K7460" s="941"/>
    </row>
    <row r="7461" spans="1:11" ht="25.5">
      <c r="A7461" s="15" t="s">
        <v>6174</v>
      </c>
      <c r="B7461" s="15" t="s">
        <v>2464</v>
      </c>
      <c r="C7461" s="768" t="s">
        <v>6160</v>
      </c>
      <c r="D7461" s="20" t="s">
        <v>17542</v>
      </c>
      <c r="E7461" s="826"/>
      <c r="F7461" s="800">
        <v>0</v>
      </c>
      <c r="G7461" s="819"/>
      <c r="H7461" s="774">
        <v>5</v>
      </c>
      <c r="I7461" s="819">
        <f t="shared" si="238"/>
        <v>0</v>
      </c>
      <c r="J7461" s="819">
        <f t="shared" si="239"/>
        <v>5</v>
      </c>
      <c r="K7461" s="941"/>
    </row>
    <row r="7462" spans="1:11" ht="25.5">
      <c r="A7462" s="15" t="s">
        <v>6174</v>
      </c>
      <c r="B7462" s="15" t="s">
        <v>2464</v>
      </c>
      <c r="C7462" s="768" t="s">
        <v>6161</v>
      </c>
      <c r="D7462" s="20" t="s">
        <v>17542</v>
      </c>
      <c r="E7462" s="826"/>
      <c r="F7462" s="800">
        <v>0</v>
      </c>
      <c r="G7462" s="819">
        <v>3</v>
      </c>
      <c r="H7462" s="774">
        <v>1</v>
      </c>
      <c r="I7462" s="819">
        <f t="shared" si="238"/>
        <v>3</v>
      </c>
      <c r="J7462" s="819">
        <f t="shared" si="239"/>
        <v>1</v>
      </c>
      <c r="K7462" s="941"/>
    </row>
    <row r="7463" spans="1:11" ht="25.5">
      <c r="A7463" s="15" t="s">
        <v>6174</v>
      </c>
      <c r="B7463" s="15" t="s">
        <v>2464</v>
      </c>
      <c r="C7463" s="768" t="s">
        <v>6162</v>
      </c>
      <c r="D7463" s="20" t="s">
        <v>17542</v>
      </c>
      <c r="E7463" s="826"/>
      <c r="F7463" s="800">
        <v>0</v>
      </c>
      <c r="G7463" s="819"/>
      <c r="H7463" s="774">
        <v>1</v>
      </c>
      <c r="I7463" s="819">
        <f t="shared" si="238"/>
        <v>0</v>
      </c>
      <c r="J7463" s="819">
        <f t="shared" si="239"/>
        <v>1</v>
      </c>
      <c r="K7463" s="941"/>
    </row>
    <row r="7464" spans="1:11" ht="25.5">
      <c r="A7464" s="15" t="s">
        <v>6174</v>
      </c>
      <c r="B7464" s="15" t="s">
        <v>2464</v>
      </c>
      <c r="C7464" s="768" t="s">
        <v>6163</v>
      </c>
      <c r="D7464" s="20" t="s">
        <v>17543</v>
      </c>
      <c r="E7464" s="826">
        <v>2</v>
      </c>
      <c r="F7464" s="800">
        <v>2</v>
      </c>
      <c r="G7464" s="819">
        <v>194</v>
      </c>
      <c r="H7464" s="774">
        <v>190</v>
      </c>
      <c r="I7464" s="819">
        <f t="shared" si="238"/>
        <v>196</v>
      </c>
      <c r="J7464" s="819">
        <f t="shared" si="239"/>
        <v>192</v>
      </c>
      <c r="K7464" s="941"/>
    </row>
    <row r="7465" spans="1:11" ht="25.5">
      <c r="A7465" s="15" t="s">
        <v>6174</v>
      </c>
      <c r="B7465" s="15" t="s">
        <v>2464</v>
      </c>
      <c r="C7465" s="768" t="s">
        <v>6164</v>
      </c>
      <c r="D7465" s="20" t="s">
        <v>17543</v>
      </c>
      <c r="E7465" s="826"/>
      <c r="F7465" s="800">
        <v>0</v>
      </c>
      <c r="G7465" s="819">
        <v>2</v>
      </c>
      <c r="H7465" s="774">
        <v>5</v>
      </c>
      <c r="I7465" s="819">
        <f t="shared" si="238"/>
        <v>2</v>
      </c>
      <c r="J7465" s="819">
        <f t="shared" si="239"/>
        <v>5</v>
      </c>
      <c r="K7465" s="941"/>
    </row>
    <row r="7466" spans="1:11" ht="25.5">
      <c r="A7466" s="15" t="s">
        <v>6174</v>
      </c>
      <c r="B7466" s="15" t="s">
        <v>2464</v>
      </c>
      <c r="C7466" s="768" t="s">
        <v>6165</v>
      </c>
      <c r="D7466" s="20" t="s">
        <v>17543</v>
      </c>
      <c r="E7466" s="826"/>
      <c r="F7466" s="800">
        <v>0</v>
      </c>
      <c r="G7466" s="819"/>
      <c r="H7466" s="774">
        <v>1</v>
      </c>
      <c r="I7466" s="819">
        <f t="shared" si="238"/>
        <v>0</v>
      </c>
      <c r="J7466" s="819">
        <f t="shared" si="239"/>
        <v>1</v>
      </c>
      <c r="K7466" s="941"/>
    </row>
    <row r="7467" spans="1:11" ht="25.5">
      <c r="A7467" s="15" t="s">
        <v>6174</v>
      </c>
      <c r="B7467" s="15" t="s">
        <v>2464</v>
      </c>
      <c r="C7467" s="768" t="s">
        <v>6166</v>
      </c>
      <c r="D7467" s="20" t="s">
        <v>20052</v>
      </c>
      <c r="E7467" s="826"/>
      <c r="F7467" s="800">
        <v>1</v>
      </c>
      <c r="G7467" s="819"/>
      <c r="H7467" s="774">
        <v>1</v>
      </c>
      <c r="I7467" s="819">
        <f t="shared" si="238"/>
        <v>0</v>
      </c>
      <c r="J7467" s="819">
        <f t="shared" si="239"/>
        <v>2</v>
      </c>
      <c r="K7467" s="941"/>
    </row>
    <row r="7468" spans="1:11" ht="25.5">
      <c r="A7468" s="15" t="s">
        <v>6174</v>
      </c>
      <c r="B7468" s="15" t="s">
        <v>2464</v>
      </c>
      <c r="C7468" s="768" t="s">
        <v>6167</v>
      </c>
      <c r="D7468" s="20" t="s">
        <v>6168</v>
      </c>
      <c r="E7468" s="826"/>
      <c r="F7468" s="800">
        <v>0</v>
      </c>
      <c r="G7468" s="819">
        <v>1</v>
      </c>
      <c r="H7468" s="774">
        <v>20</v>
      </c>
      <c r="I7468" s="819">
        <f t="shared" si="238"/>
        <v>1</v>
      </c>
      <c r="J7468" s="819">
        <f t="shared" si="239"/>
        <v>20</v>
      </c>
      <c r="K7468" s="941"/>
    </row>
    <row r="7469" spans="1:11">
      <c r="A7469" s="15" t="s">
        <v>6174</v>
      </c>
      <c r="B7469" s="15" t="s">
        <v>2464</v>
      </c>
      <c r="C7469" s="768" t="s">
        <v>4744</v>
      </c>
      <c r="D7469" s="20" t="s">
        <v>4745</v>
      </c>
      <c r="E7469" s="826"/>
      <c r="F7469" s="800">
        <v>1</v>
      </c>
      <c r="G7469" s="819"/>
      <c r="H7469" s="774">
        <v>0</v>
      </c>
      <c r="I7469" s="819">
        <f t="shared" si="238"/>
        <v>0</v>
      </c>
      <c r="J7469" s="819">
        <f t="shared" si="239"/>
        <v>1</v>
      </c>
      <c r="K7469" s="941"/>
    </row>
    <row r="7470" spans="1:11">
      <c r="A7470" s="15" t="s">
        <v>6174</v>
      </c>
      <c r="B7470" s="15" t="s">
        <v>2464</v>
      </c>
      <c r="C7470" s="768" t="s">
        <v>2943</v>
      </c>
      <c r="D7470" s="17" t="s">
        <v>2944</v>
      </c>
      <c r="E7470" s="826">
        <v>5178</v>
      </c>
      <c r="F7470" s="800">
        <v>5050</v>
      </c>
      <c r="G7470" s="819">
        <v>3962</v>
      </c>
      <c r="H7470" s="774">
        <v>2650</v>
      </c>
      <c r="I7470" s="819">
        <f t="shared" si="238"/>
        <v>9140</v>
      </c>
      <c r="J7470" s="819">
        <f t="shared" si="239"/>
        <v>7700</v>
      </c>
      <c r="K7470" s="941"/>
    </row>
    <row r="7471" spans="1:11" ht="25.5">
      <c r="A7471" s="15" t="s">
        <v>6174</v>
      </c>
      <c r="B7471" s="15" t="s">
        <v>2464</v>
      </c>
      <c r="C7471" s="768" t="s">
        <v>6169</v>
      </c>
      <c r="D7471" s="20" t="s">
        <v>17544</v>
      </c>
      <c r="E7471" s="826">
        <v>40</v>
      </c>
      <c r="F7471" s="800">
        <v>15</v>
      </c>
      <c r="G7471" s="819">
        <v>132</v>
      </c>
      <c r="H7471" s="774">
        <v>100</v>
      </c>
      <c r="I7471" s="819">
        <f t="shared" si="238"/>
        <v>172</v>
      </c>
      <c r="J7471" s="819">
        <f t="shared" si="239"/>
        <v>115</v>
      </c>
      <c r="K7471" s="941"/>
    </row>
    <row r="7472" spans="1:11">
      <c r="A7472" s="15" t="s">
        <v>6174</v>
      </c>
      <c r="B7472" s="15" t="s">
        <v>2464</v>
      </c>
      <c r="C7472" s="768" t="s">
        <v>6170</v>
      </c>
      <c r="D7472" s="99" t="s">
        <v>7256</v>
      </c>
      <c r="E7472" s="826"/>
      <c r="F7472" s="800">
        <v>1</v>
      </c>
      <c r="G7472" s="819"/>
      <c r="H7472" s="774">
        <v>0</v>
      </c>
      <c r="I7472" s="819">
        <f t="shared" si="238"/>
        <v>0</v>
      </c>
      <c r="J7472" s="819">
        <f t="shared" si="239"/>
        <v>1</v>
      </c>
      <c r="K7472" s="941"/>
    </row>
    <row r="7473" spans="1:11">
      <c r="A7473" s="15" t="s">
        <v>6174</v>
      </c>
      <c r="B7473" s="15" t="s">
        <v>2464</v>
      </c>
      <c r="C7473" s="768" t="s">
        <v>6171</v>
      </c>
      <c r="D7473" s="20" t="s">
        <v>17545</v>
      </c>
      <c r="E7473" s="826"/>
      <c r="F7473" s="800">
        <v>1</v>
      </c>
      <c r="G7473" s="819">
        <v>6</v>
      </c>
      <c r="H7473" s="774">
        <v>1</v>
      </c>
      <c r="I7473" s="819">
        <f t="shared" si="238"/>
        <v>6</v>
      </c>
      <c r="J7473" s="819">
        <f t="shared" si="239"/>
        <v>2</v>
      </c>
      <c r="K7473" s="941"/>
    </row>
    <row r="7474" spans="1:11">
      <c r="A7474" s="15" t="s">
        <v>6174</v>
      </c>
      <c r="B7474" s="15" t="s">
        <v>2464</v>
      </c>
      <c r="C7474" s="768" t="s">
        <v>6172</v>
      </c>
      <c r="D7474" s="20" t="s">
        <v>17546</v>
      </c>
      <c r="E7474" s="826"/>
      <c r="F7474" s="800">
        <v>1</v>
      </c>
      <c r="G7474" s="819">
        <v>1</v>
      </c>
      <c r="H7474" s="774">
        <v>5</v>
      </c>
      <c r="I7474" s="819">
        <f t="shared" si="238"/>
        <v>1</v>
      </c>
      <c r="J7474" s="819">
        <f t="shared" si="239"/>
        <v>6</v>
      </c>
      <c r="K7474" s="941"/>
    </row>
    <row r="7475" spans="1:11">
      <c r="A7475" s="15" t="s">
        <v>6174</v>
      </c>
      <c r="B7475" s="15" t="s">
        <v>2464</v>
      </c>
      <c r="C7475" s="768" t="s">
        <v>6173</v>
      </c>
      <c r="D7475" s="20" t="s">
        <v>17547</v>
      </c>
      <c r="E7475" s="826"/>
      <c r="F7475" s="800">
        <v>1</v>
      </c>
      <c r="G7475" s="819"/>
      <c r="H7475" s="774">
        <v>1</v>
      </c>
      <c r="I7475" s="819">
        <f t="shared" si="238"/>
        <v>0</v>
      </c>
      <c r="J7475" s="819">
        <f t="shared" si="239"/>
        <v>2</v>
      </c>
      <c r="K7475" s="941"/>
    </row>
    <row r="7476" spans="1:11">
      <c r="A7476" s="15" t="s">
        <v>6174</v>
      </c>
      <c r="B7476" s="15" t="s">
        <v>2464</v>
      </c>
      <c r="C7476" s="768" t="s">
        <v>3027</v>
      </c>
      <c r="D7476" s="20" t="s">
        <v>3028</v>
      </c>
      <c r="E7476" s="826">
        <v>12</v>
      </c>
      <c r="F7476" s="800">
        <v>15</v>
      </c>
      <c r="G7476" s="819">
        <v>4653</v>
      </c>
      <c r="H7476" s="774">
        <v>4850</v>
      </c>
      <c r="I7476" s="819">
        <f t="shared" si="238"/>
        <v>4665</v>
      </c>
      <c r="J7476" s="819">
        <f t="shared" si="239"/>
        <v>4865</v>
      </c>
      <c r="K7476" s="941"/>
    </row>
    <row r="7477" spans="1:11" ht="38.25">
      <c r="A7477" s="15" t="s">
        <v>6174</v>
      </c>
      <c r="B7477" s="15" t="s">
        <v>2464</v>
      </c>
      <c r="C7477" s="768" t="s">
        <v>2623</v>
      </c>
      <c r="D7477" s="20" t="s">
        <v>16909</v>
      </c>
      <c r="E7477" s="826">
        <v>61</v>
      </c>
      <c r="F7477" s="800">
        <v>30</v>
      </c>
      <c r="G7477" s="819">
        <v>193</v>
      </c>
      <c r="H7477" s="774">
        <v>180</v>
      </c>
      <c r="I7477" s="819">
        <f t="shared" si="238"/>
        <v>254</v>
      </c>
      <c r="J7477" s="819">
        <f t="shared" si="239"/>
        <v>210</v>
      </c>
      <c r="K7477" s="941"/>
    </row>
    <row r="7478" spans="1:11" ht="25.5">
      <c r="A7478" s="15" t="s">
        <v>6174</v>
      </c>
      <c r="B7478" s="15" t="s">
        <v>2624</v>
      </c>
      <c r="C7478" s="768" t="s">
        <v>2951</v>
      </c>
      <c r="D7478" s="20" t="s">
        <v>16965</v>
      </c>
      <c r="E7478" s="826"/>
      <c r="F7478" s="800">
        <v>1</v>
      </c>
      <c r="G7478" s="819"/>
      <c r="H7478" s="774">
        <v>1</v>
      </c>
      <c r="I7478" s="819">
        <f t="shared" si="238"/>
        <v>0</v>
      </c>
      <c r="J7478" s="819">
        <f t="shared" si="239"/>
        <v>2</v>
      </c>
      <c r="K7478" s="941"/>
    </row>
    <row r="7479" spans="1:11" ht="25.5">
      <c r="A7479" s="15" t="s">
        <v>6174</v>
      </c>
      <c r="B7479" s="15" t="s">
        <v>2624</v>
      </c>
      <c r="C7479" s="768" t="s">
        <v>4883</v>
      </c>
      <c r="D7479" s="20" t="s">
        <v>17367</v>
      </c>
      <c r="E7479" s="826"/>
      <c r="F7479" s="800">
        <v>0</v>
      </c>
      <c r="G7479" s="819">
        <v>2</v>
      </c>
      <c r="H7479" s="774">
        <v>1</v>
      </c>
      <c r="I7479" s="819">
        <f t="shared" si="238"/>
        <v>2</v>
      </c>
      <c r="J7479" s="819">
        <f t="shared" si="239"/>
        <v>1</v>
      </c>
      <c r="K7479" s="941"/>
    </row>
    <row r="7480" spans="1:11" ht="25.5">
      <c r="A7480" s="15" t="s">
        <v>6174</v>
      </c>
      <c r="B7480" s="15" t="s">
        <v>2624</v>
      </c>
      <c r="C7480" s="768" t="s">
        <v>6175</v>
      </c>
      <c r="D7480" s="20" t="s">
        <v>17548</v>
      </c>
      <c r="E7480" s="826"/>
      <c r="F7480" s="800">
        <v>0</v>
      </c>
      <c r="G7480" s="819">
        <v>1</v>
      </c>
      <c r="H7480" s="774">
        <v>1</v>
      </c>
      <c r="I7480" s="819">
        <f t="shared" si="238"/>
        <v>1</v>
      </c>
      <c r="J7480" s="819">
        <f t="shared" si="239"/>
        <v>1</v>
      </c>
      <c r="K7480" s="941"/>
    </row>
    <row r="7481" spans="1:11">
      <c r="A7481" s="15" t="s">
        <v>6174</v>
      </c>
      <c r="B7481" s="15" t="s">
        <v>2624</v>
      </c>
      <c r="C7481" s="768" t="s">
        <v>2966</v>
      </c>
      <c r="D7481" s="20" t="s">
        <v>16969</v>
      </c>
      <c r="E7481" s="826">
        <v>2</v>
      </c>
      <c r="F7481" s="800">
        <v>5</v>
      </c>
      <c r="G7481" s="819">
        <v>111</v>
      </c>
      <c r="H7481" s="774">
        <v>140</v>
      </c>
      <c r="I7481" s="819">
        <f t="shared" si="238"/>
        <v>113</v>
      </c>
      <c r="J7481" s="819">
        <f t="shared" si="239"/>
        <v>145</v>
      </c>
      <c r="K7481" s="941"/>
    </row>
    <row r="7482" spans="1:11">
      <c r="A7482" s="15" t="s">
        <v>6174</v>
      </c>
      <c r="B7482" s="15" t="s">
        <v>2624</v>
      </c>
      <c r="C7482" s="768" t="s">
        <v>3448</v>
      </c>
      <c r="D7482" s="20" t="s">
        <v>16808</v>
      </c>
      <c r="E7482" s="826"/>
      <c r="F7482" s="800">
        <v>1</v>
      </c>
      <c r="G7482" s="819"/>
      <c r="H7482" s="774">
        <v>1</v>
      </c>
      <c r="I7482" s="819">
        <f t="shared" ref="I7482:I7540" si="240">E7482+G7482</f>
        <v>0</v>
      </c>
      <c r="J7482" s="819">
        <f t="shared" ref="J7482:J7540" si="241">F7482+H7482</f>
        <v>2</v>
      </c>
      <c r="K7482" s="941"/>
    </row>
    <row r="7483" spans="1:11">
      <c r="A7483" s="15" t="s">
        <v>6174</v>
      </c>
      <c r="B7483" s="15" t="s">
        <v>2624</v>
      </c>
      <c r="C7483" s="768" t="s">
        <v>2476</v>
      </c>
      <c r="D7483" s="20" t="s">
        <v>16809</v>
      </c>
      <c r="E7483" s="826">
        <v>1</v>
      </c>
      <c r="F7483" s="800">
        <v>1</v>
      </c>
      <c r="G7483" s="819">
        <v>238</v>
      </c>
      <c r="H7483" s="774">
        <v>240</v>
      </c>
      <c r="I7483" s="819">
        <f t="shared" si="240"/>
        <v>239</v>
      </c>
      <c r="J7483" s="819">
        <f t="shared" si="241"/>
        <v>241</v>
      </c>
      <c r="K7483" s="941"/>
    </row>
    <row r="7484" spans="1:11">
      <c r="A7484" s="15" t="s">
        <v>6174</v>
      </c>
      <c r="B7484" s="15" t="s">
        <v>2624</v>
      </c>
      <c r="C7484" s="768" t="s">
        <v>2477</v>
      </c>
      <c r="D7484" s="20" t="s">
        <v>16810</v>
      </c>
      <c r="E7484" s="826"/>
      <c r="F7484" s="800">
        <v>0</v>
      </c>
      <c r="G7484" s="819">
        <v>6</v>
      </c>
      <c r="H7484" s="774">
        <v>5</v>
      </c>
      <c r="I7484" s="819">
        <f t="shared" si="240"/>
        <v>6</v>
      </c>
      <c r="J7484" s="819">
        <f t="shared" si="241"/>
        <v>5</v>
      </c>
      <c r="K7484" s="941"/>
    </row>
    <row r="7485" spans="1:11" ht="25.5">
      <c r="A7485" s="15" t="s">
        <v>6174</v>
      </c>
      <c r="B7485" s="15" t="s">
        <v>2624</v>
      </c>
      <c r="C7485" s="768" t="s">
        <v>4729</v>
      </c>
      <c r="D7485" s="20" t="s">
        <v>17331</v>
      </c>
      <c r="E7485" s="826"/>
      <c r="F7485" s="800">
        <v>1</v>
      </c>
      <c r="G7485" s="819"/>
      <c r="H7485" s="774">
        <v>1</v>
      </c>
      <c r="I7485" s="819">
        <f t="shared" si="240"/>
        <v>0</v>
      </c>
      <c r="J7485" s="819">
        <f t="shared" si="241"/>
        <v>2</v>
      </c>
      <c r="K7485" s="941"/>
    </row>
    <row r="7486" spans="1:11" ht="25.5">
      <c r="A7486" s="15" t="s">
        <v>6174</v>
      </c>
      <c r="B7486" s="15" t="s">
        <v>2624</v>
      </c>
      <c r="C7486" s="768" t="s">
        <v>2480</v>
      </c>
      <c r="D7486" s="20" t="s">
        <v>16813</v>
      </c>
      <c r="E7486" s="826"/>
      <c r="F7486" s="800">
        <v>1</v>
      </c>
      <c r="G7486" s="819">
        <v>62</v>
      </c>
      <c r="H7486" s="774">
        <v>60</v>
      </c>
      <c r="I7486" s="819">
        <f t="shared" si="240"/>
        <v>62</v>
      </c>
      <c r="J7486" s="819">
        <f t="shared" si="241"/>
        <v>61</v>
      </c>
      <c r="K7486" s="941"/>
    </row>
    <row r="7487" spans="1:11" ht="38.25">
      <c r="A7487" s="15" t="s">
        <v>6174</v>
      </c>
      <c r="B7487" s="15" t="s">
        <v>2624</v>
      </c>
      <c r="C7487" s="768" t="s">
        <v>3023</v>
      </c>
      <c r="D7487" s="20" t="s">
        <v>3024</v>
      </c>
      <c r="E7487" s="826"/>
      <c r="F7487" s="800">
        <v>1</v>
      </c>
      <c r="G7487" s="819">
        <v>38</v>
      </c>
      <c r="H7487" s="774">
        <v>32</v>
      </c>
      <c r="I7487" s="819">
        <f t="shared" si="240"/>
        <v>38</v>
      </c>
      <c r="J7487" s="819">
        <f t="shared" si="241"/>
        <v>33</v>
      </c>
      <c r="K7487" s="941"/>
    </row>
    <row r="7488" spans="1:11" ht="25.5">
      <c r="A7488" s="15" t="s">
        <v>6174</v>
      </c>
      <c r="B7488" s="15" t="s">
        <v>2624</v>
      </c>
      <c r="C7488" s="768" t="s">
        <v>4730</v>
      </c>
      <c r="D7488" s="20" t="s">
        <v>17332</v>
      </c>
      <c r="E7488" s="826"/>
      <c r="F7488" s="800">
        <v>1</v>
      </c>
      <c r="G7488" s="819">
        <v>33</v>
      </c>
      <c r="H7488" s="774">
        <v>10</v>
      </c>
      <c r="I7488" s="819">
        <f t="shared" si="240"/>
        <v>33</v>
      </c>
      <c r="J7488" s="819">
        <f t="shared" si="241"/>
        <v>11</v>
      </c>
      <c r="K7488" s="941"/>
    </row>
    <row r="7489" spans="1:11" ht="25.5">
      <c r="A7489" s="15" t="s">
        <v>6174</v>
      </c>
      <c r="B7489" s="15" t="s">
        <v>2624</v>
      </c>
      <c r="C7489" s="768" t="s">
        <v>5001</v>
      </c>
      <c r="D7489" s="20" t="s">
        <v>5002</v>
      </c>
      <c r="E7489" s="826">
        <v>6</v>
      </c>
      <c r="F7489" s="800">
        <v>10</v>
      </c>
      <c r="G7489" s="819">
        <v>810</v>
      </c>
      <c r="H7489" s="774">
        <v>870</v>
      </c>
      <c r="I7489" s="819">
        <f t="shared" si="240"/>
        <v>816</v>
      </c>
      <c r="J7489" s="819">
        <f t="shared" si="241"/>
        <v>880</v>
      </c>
      <c r="K7489" s="941"/>
    </row>
    <row r="7490" spans="1:11" ht="25.5">
      <c r="A7490" s="15" t="s">
        <v>6174</v>
      </c>
      <c r="B7490" s="15" t="s">
        <v>2624</v>
      </c>
      <c r="C7490" s="768" t="s">
        <v>5019</v>
      </c>
      <c r="D7490" s="20" t="s">
        <v>5020</v>
      </c>
      <c r="E7490" s="826">
        <v>2</v>
      </c>
      <c r="F7490" s="800">
        <v>5</v>
      </c>
      <c r="G7490" s="819">
        <v>1879</v>
      </c>
      <c r="H7490" s="774">
        <v>1680</v>
      </c>
      <c r="I7490" s="819">
        <f t="shared" si="240"/>
        <v>1881</v>
      </c>
      <c r="J7490" s="819">
        <f t="shared" si="241"/>
        <v>1685</v>
      </c>
      <c r="K7490" s="941"/>
    </row>
    <row r="7491" spans="1:11" ht="25.5">
      <c r="A7491" s="15" t="s">
        <v>6174</v>
      </c>
      <c r="B7491" s="15" t="s">
        <v>2624</v>
      </c>
      <c r="C7491" s="768" t="s">
        <v>5025</v>
      </c>
      <c r="D7491" s="20" t="s">
        <v>5026</v>
      </c>
      <c r="E7491" s="826">
        <v>4</v>
      </c>
      <c r="F7491" s="800">
        <v>5</v>
      </c>
      <c r="G7491" s="819">
        <v>2419</v>
      </c>
      <c r="H7491" s="774">
        <v>2840</v>
      </c>
      <c r="I7491" s="819">
        <f t="shared" si="240"/>
        <v>2423</v>
      </c>
      <c r="J7491" s="819">
        <f t="shared" si="241"/>
        <v>2845</v>
      </c>
      <c r="K7491" s="941"/>
    </row>
    <row r="7492" spans="1:11" ht="25.5">
      <c r="A7492" s="15" t="s">
        <v>6174</v>
      </c>
      <c r="B7492" s="15" t="s">
        <v>2624</v>
      </c>
      <c r="C7492" s="768" t="s">
        <v>6176</v>
      </c>
      <c r="D7492" s="20" t="s">
        <v>17549</v>
      </c>
      <c r="E7492" s="826"/>
      <c r="F7492" s="800">
        <v>1</v>
      </c>
      <c r="G7492" s="819">
        <v>60</v>
      </c>
      <c r="H7492" s="774">
        <v>40</v>
      </c>
      <c r="I7492" s="819">
        <f t="shared" si="240"/>
        <v>60</v>
      </c>
      <c r="J7492" s="819">
        <f t="shared" si="241"/>
        <v>41</v>
      </c>
      <c r="K7492" s="941"/>
    </row>
    <row r="7493" spans="1:11" ht="38.25">
      <c r="A7493" s="15" t="s">
        <v>6174</v>
      </c>
      <c r="B7493" s="15" t="s">
        <v>2624</v>
      </c>
      <c r="C7493" s="768" t="s">
        <v>6177</v>
      </c>
      <c r="D7493" s="20" t="s">
        <v>17550</v>
      </c>
      <c r="E7493" s="826">
        <v>1</v>
      </c>
      <c r="F7493" s="800">
        <v>5</v>
      </c>
      <c r="G7493" s="819">
        <v>1093</v>
      </c>
      <c r="H7493" s="774">
        <v>900</v>
      </c>
      <c r="I7493" s="819">
        <f t="shared" si="240"/>
        <v>1094</v>
      </c>
      <c r="J7493" s="819">
        <f t="shared" si="241"/>
        <v>905</v>
      </c>
      <c r="K7493" s="941"/>
    </row>
    <row r="7494" spans="1:11" ht="38.25">
      <c r="A7494" s="15" t="s">
        <v>6174</v>
      </c>
      <c r="B7494" s="15" t="s">
        <v>2624</v>
      </c>
      <c r="C7494" s="768" t="s">
        <v>6178</v>
      </c>
      <c r="D7494" s="20" t="s">
        <v>17551</v>
      </c>
      <c r="E7494" s="826"/>
      <c r="F7494" s="800">
        <v>3</v>
      </c>
      <c r="G7494" s="819">
        <v>54</v>
      </c>
      <c r="H7494" s="774">
        <v>60</v>
      </c>
      <c r="I7494" s="819">
        <f t="shared" si="240"/>
        <v>54</v>
      </c>
      <c r="J7494" s="819">
        <f t="shared" si="241"/>
        <v>63</v>
      </c>
      <c r="K7494" s="941"/>
    </row>
    <row r="7495" spans="1:11" ht="38.25">
      <c r="A7495" s="15" t="s">
        <v>6174</v>
      </c>
      <c r="B7495" s="15" t="s">
        <v>2624</v>
      </c>
      <c r="C7495" s="768" t="s">
        <v>6179</v>
      </c>
      <c r="D7495" s="20" t="s">
        <v>17552</v>
      </c>
      <c r="E7495" s="826"/>
      <c r="F7495" s="800">
        <v>5</v>
      </c>
      <c r="G7495" s="819">
        <v>758</v>
      </c>
      <c r="H7495" s="774">
        <v>750</v>
      </c>
      <c r="I7495" s="819">
        <f t="shared" si="240"/>
        <v>758</v>
      </c>
      <c r="J7495" s="819">
        <f t="shared" si="241"/>
        <v>755</v>
      </c>
      <c r="K7495" s="941"/>
    </row>
    <row r="7496" spans="1:11" ht="38.25">
      <c r="A7496" s="15" t="s">
        <v>6174</v>
      </c>
      <c r="B7496" s="15" t="s">
        <v>2624</v>
      </c>
      <c r="C7496" s="768" t="s">
        <v>6180</v>
      </c>
      <c r="D7496" s="20" t="s">
        <v>17553</v>
      </c>
      <c r="E7496" s="826"/>
      <c r="F7496" s="800">
        <v>1</v>
      </c>
      <c r="G7496" s="819">
        <v>415</v>
      </c>
      <c r="H7496" s="774">
        <v>440</v>
      </c>
      <c r="I7496" s="819">
        <f t="shared" si="240"/>
        <v>415</v>
      </c>
      <c r="J7496" s="819">
        <f t="shared" si="241"/>
        <v>441</v>
      </c>
      <c r="K7496" s="941"/>
    </row>
    <row r="7497" spans="1:11" ht="38.25">
      <c r="A7497" s="15" t="s">
        <v>6174</v>
      </c>
      <c r="B7497" s="15" t="s">
        <v>2624</v>
      </c>
      <c r="C7497" s="768" t="s">
        <v>6181</v>
      </c>
      <c r="D7497" s="20" t="s">
        <v>17554</v>
      </c>
      <c r="E7497" s="826">
        <v>1</v>
      </c>
      <c r="F7497" s="800">
        <v>1</v>
      </c>
      <c r="G7497" s="819">
        <v>249</v>
      </c>
      <c r="H7497" s="774">
        <v>240</v>
      </c>
      <c r="I7497" s="819">
        <f t="shared" si="240"/>
        <v>250</v>
      </c>
      <c r="J7497" s="819">
        <f t="shared" si="241"/>
        <v>241</v>
      </c>
      <c r="K7497" s="941"/>
    </row>
    <row r="7498" spans="1:11" ht="38.25">
      <c r="A7498" s="15" t="s">
        <v>6174</v>
      </c>
      <c r="B7498" s="15" t="s">
        <v>2624</v>
      </c>
      <c r="C7498" s="768" t="s">
        <v>6182</v>
      </c>
      <c r="D7498" s="20" t="s">
        <v>17555</v>
      </c>
      <c r="E7498" s="826">
        <v>3</v>
      </c>
      <c r="F7498" s="800">
        <v>1</v>
      </c>
      <c r="G7498" s="819">
        <v>422</v>
      </c>
      <c r="H7498" s="774">
        <v>450</v>
      </c>
      <c r="I7498" s="819">
        <f t="shared" si="240"/>
        <v>425</v>
      </c>
      <c r="J7498" s="819">
        <f t="shared" si="241"/>
        <v>451</v>
      </c>
      <c r="K7498" s="941"/>
    </row>
    <row r="7499" spans="1:11" ht="25.5">
      <c r="A7499" s="15" t="s">
        <v>6174</v>
      </c>
      <c r="B7499" s="15" t="s">
        <v>2624</v>
      </c>
      <c r="C7499" s="768" t="s">
        <v>6183</v>
      </c>
      <c r="D7499" s="20" t="s">
        <v>17556</v>
      </c>
      <c r="E7499" s="826">
        <v>3</v>
      </c>
      <c r="F7499" s="800">
        <v>5</v>
      </c>
      <c r="G7499" s="819">
        <v>418</v>
      </c>
      <c r="H7499" s="774">
        <v>500</v>
      </c>
      <c r="I7499" s="819">
        <f t="shared" si="240"/>
        <v>421</v>
      </c>
      <c r="J7499" s="819">
        <f t="shared" si="241"/>
        <v>505</v>
      </c>
      <c r="K7499" s="941"/>
    </row>
    <row r="7500" spans="1:11">
      <c r="A7500" s="15" t="s">
        <v>6174</v>
      </c>
      <c r="B7500" s="15" t="s">
        <v>2624</v>
      </c>
      <c r="C7500" s="768" t="s">
        <v>6184</v>
      </c>
      <c r="D7500" s="20" t="s">
        <v>17557</v>
      </c>
      <c r="E7500" s="826">
        <v>1</v>
      </c>
      <c r="F7500" s="800">
        <v>5</v>
      </c>
      <c r="G7500" s="819">
        <v>155</v>
      </c>
      <c r="H7500" s="774">
        <v>120</v>
      </c>
      <c r="I7500" s="819">
        <f t="shared" si="240"/>
        <v>156</v>
      </c>
      <c r="J7500" s="819">
        <f t="shared" si="241"/>
        <v>125</v>
      </c>
      <c r="K7500" s="941"/>
    </row>
    <row r="7501" spans="1:11">
      <c r="A7501" s="15" t="s">
        <v>6174</v>
      </c>
      <c r="B7501" s="15" t="s">
        <v>2624</v>
      </c>
      <c r="C7501" s="768" t="s">
        <v>2895</v>
      </c>
      <c r="D7501" s="20" t="s">
        <v>15518</v>
      </c>
      <c r="E7501" s="826"/>
      <c r="F7501" s="800">
        <v>1</v>
      </c>
      <c r="G7501" s="819"/>
      <c r="H7501" s="774">
        <v>1</v>
      </c>
      <c r="I7501" s="819">
        <f t="shared" si="240"/>
        <v>0</v>
      </c>
      <c r="J7501" s="819">
        <f t="shared" si="241"/>
        <v>2</v>
      </c>
      <c r="K7501" s="941"/>
    </row>
    <row r="7502" spans="1:11">
      <c r="A7502" s="15" t="s">
        <v>6174</v>
      </c>
      <c r="B7502" s="15" t="s">
        <v>2624</v>
      </c>
      <c r="C7502" s="768" t="s">
        <v>2896</v>
      </c>
      <c r="D7502" s="17" t="s">
        <v>15519</v>
      </c>
      <c r="E7502" s="826"/>
      <c r="F7502" s="800">
        <v>1</v>
      </c>
      <c r="G7502" s="819">
        <v>1</v>
      </c>
      <c r="H7502" s="774">
        <v>1</v>
      </c>
      <c r="I7502" s="819">
        <f t="shared" si="240"/>
        <v>1</v>
      </c>
      <c r="J7502" s="819">
        <f t="shared" si="241"/>
        <v>2</v>
      </c>
      <c r="K7502" s="941"/>
    </row>
    <row r="7503" spans="1:11" ht="38.25">
      <c r="A7503" s="15" t="s">
        <v>6174</v>
      </c>
      <c r="B7503" s="15" t="s">
        <v>2624</v>
      </c>
      <c r="C7503" s="768" t="s">
        <v>6185</v>
      </c>
      <c r="D7503" s="20" t="s">
        <v>17558</v>
      </c>
      <c r="E7503" s="826">
        <v>1</v>
      </c>
      <c r="F7503" s="800">
        <v>1</v>
      </c>
      <c r="G7503" s="819">
        <v>139</v>
      </c>
      <c r="H7503" s="774">
        <v>160</v>
      </c>
      <c r="I7503" s="819">
        <f t="shared" si="240"/>
        <v>140</v>
      </c>
      <c r="J7503" s="819">
        <f t="shared" si="241"/>
        <v>161</v>
      </c>
      <c r="K7503" s="941"/>
    </row>
    <row r="7504" spans="1:11" ht="51">
      <c r="A7504" s="15" t="s">
        <v>6174</v>
      </c>
      <c r="B7504" s="15" t="s">
        <v>2624</v>
      </c>
      <c r="C7504" s="768" t="s">
        <v>6186</v>
      </c>
      <c r="D7504" s="20" t="s">
        <v>17559</v>
      </c>
      <c r="E7504" s="826"/>
      <c r="F7504" s="800">
        <v>1</v>
      </c>
      <c r="G7504" s="819"/>
      <c r="H7504" s="774">
        <v>1</v>
      </c>
      <c r="I7504" s="819">
        <f t="shared" si="240"/>
        <v>0</v>
      </c>
      <c r="J7504" s="819">
        <f t="shared" si="241"/>
        <v>2</v>
      </c>
      <c r="K7504" s="941"/>
    </row>
    <row r="7505" spans="1:11" ht="25.5">
      <c r="A7505" s="15" t="s">
        <v>6174</v>
      </c>
      <c r="B7505" s="15" t="s">
        <v>2624</v>
      </c>
      <c r="C7505" s="768" t="s">
        <v>6187</v>
      </c>
      <c r="D7505" s="20" t="s">
        <v>17560</v>
      </c>
      <c r="E7505" s="826"/>
      <c r="F7505" s="800">
        <v>1</v>
      </c>
      <c r="G7505" s="819"/>
      <c r="H7505" s="774">
        <v>1</v>
      </c>
      <c r="I7505" s="819">
        <f t="shared" si="240"/>
        <v>0</v>
      </c>
      <c r="J7505" s="819">
        <f t="shared" si="241"/>
        <v>2</v>
      </c>
      <c r="K7505" s="941"/>
    </row>
    <row r="7506" spans="1:11">
      <c r="A7506" s="15" t="s">
        <v>6174</v>
      </c>
      <c r="B7506" s="15" t="s">
        <v>2624</v>
      </c>
      <c r="C7506" s="768" t="s">
        <v>6188</v>
      </c>
      <c r="D7506" s="20" t="s">
        <v>17561</v>
      </c>
      <c r="E7506" s="826">
        <v>1</v>
      </c>
      <c r="F7506" s="800">
        <v>1</v>
      </c>
      <c r="G7506" s="819">
        <v>167</v>
      </c>
      <c r="H7506" s="774">
        <v>180</v>
      </c>
      <c r="I7506" s="819">
        <f t="shared" si="240"/>
        <v>168</v>
      </c>
      <c r="J7506" s="819">
        <f t="shared" si="241"/>
        <v>181</v>
      </c>
      <c r="K7506" s="941"/>
    </row>
    <row r="7507" spans="1:11">
      <c r="A7507" s="15" t="s">
        <v>6174</v>
      </c>
      <c r="B7507" s="15" t="s">
        <v>2624</v>
      </c>
      <c r="C7507" s="768" t="s">
        <v>6189</v>
      </c>
      <c r="D7507" s="20" t="s">
        <v>17562</v>
      </c>
      <c r="E7507" s="826"/>
      <c r="F7507" s="800">
        <v>1</v>
      </c>
      <c r="G7507" s="819">
        <v>16</v>
      </c>
      <c r="H7507" s="774">
        <v>15</v>
      </c>
      <c r="I7507" s="819">
        <f t="shared" si="240"/>
        <v>16</v>
      </c>
      <c r="J7507" s="819">
        <f t="shared" si="241"/>
        <v>16</v>
      </c>
      <c r="K7507" s="941"/>
    </row>
    <row r="7508" spans="1:11">
      <c r="A7508" s="15" t="s">
        <v>6174</v>
      </c>
      <c r="B7508" s="15" t="s">
        <v>2624</v>
      </c>
      <c r="C7508" s="768" t="s">
        <v>2901</v>
      </c>
      <c r="D7508" s="17" t="s">
        <v>15520</v>
      </c>
      <c r="E7508" s="826"/>
      <c r="F7508" s="800">
        <v>1</v>
      </c>
      <c r="G7508" s="819">
        <v>1</v>
      </c>
      <c r="H7508" s="774">
        <v>5</v>
      </c>
      <c r="I7508" s="819">
        <f t="shared" si="240"/>
        <v>1</v>
      </c>
      <c r="J7508" s="819">
        <f t="shared" si="241"/>
        <v>6</v>
      </c>
      <c r="K7508" s="941"/>
    </row>
    <row r="7509" spans="1:11">
      <c r="A7509" s="15" t="s">
        <v>6174</v>
      </c>
      <c r="B7509" s="15" t="s">
        <v>2624</v>
      </c>
      <c r="C7509" s="768" t="s">
        <v>2993</v>
      </c>
      <c r="D7509" s="20" t="s">
        <v>2994</v>
      </c>
      <c r="E7509" s="826"/>
      <c r="F7509" s="800">
        <v>0</v>
      </c>
      <c r="G7509" s="819"/>
      <c r="H7509" s="774">
        <v>1</v>
      </c>
      <c r="I7509" s="819">
        <f t="shared" si="240"/>
        <v>0</v>
      </c>
      <c r="J7509" s="819">
        <f t="shared" si="241"/>
        <v>1</v>
      </c>
      <c r="K7509" s="941"/>
    </row>
    <row r="7510" spans="1:11" ht="25.5">
      <c r="A7510" s="15" t="s">
        <v>6174</v>
      </c>
      <c r="B7510" s="15" t="s">
        <v>2624</v>
      </c>
      <c r="C7510" s="768" t="s">
        <v>6190</v>
      </c>
      <c r="D7510" s="20" t="s">
        <v>17563</v>
      </c>
      <c r="E7510" s="826">
        <v>4</v>
      </c>
      <c r="F7510" s="800">
        <v>6</v>
      </c>
      <c r="G7510" s="819">
        <v>364</v>
      </c>
      <c r="H7510" s="774">
        <v>460</v>
      </c>
      <c r="I7510" s="819">
        <f t="shared" si="240"/>
        <v>368</v>
      </c>
      <c r="J7510" s="819">
        <f t="shared" si="241"/>
        <v>466</v>
      </c>
      <c r="K7510" s="941"/>
    </row>
    <row r="7511" spans="1:11" ht="25.5">
      <c r="A7511" s="15" t="s">
        <v>6174</v>
      </c>
      <c r="B7511" s="15" t="s">
        <v>2624</v>
      </c>
      <c r="C7511" s="768" t="s">
        <v>6191</v>
      </c>
      <c r="D7511" s="20" t="s">
        <v>17564</v>
      </c>
      <c r="E7511" s="826"/>
      <c r="F7511" s="800">
        <v>1</v>
      </c>
      <c r="G7511" s="819"/>
      <c r="H7511" s="774">
        <v>1</v>
      </c>
      <c r="I7511" s="819">
        <f t="shared" si="240"/>
        <v>0</v>
      </c>
      <c r="J7511" s="819">
        <f t="shared" si="241"/>
        <v>2</v>
      </c>
      <c r="K7511" s="941"/>
    </row>
    <row r="7512" spans="1:11">
      <c r="A7512" s="15" t="s">
        <v>6174</v>
      </c>
      <c r="B7512" s="15" t="s">
        <v>2624</v>
      </c>
      <c r="C7512" s="768" t="s">
        <v>6192</v>
      </c>
      <c r="D7512" s="20" t="s">
        <v>17565</v>
      </c>
      <c r="E7512" s="826">
        <v>4320</v>
      </c>
      <c r="F7512" s="800">
        <v>4050</v>
      </c>
      <c r="G7512" s="819">
        <v>472</v>
      </c>
      <c r="H7512" s="774">
        <v>505</v>
      </c>
      <c r="I7512" s="819">
        <f t="shared" si="240"/>
        <v>4792</v>
      </c>
      <c r="J7512" s="819">
        <f t="shared" si="241"/>
        <v>4555</v>
      </c>
      <c r="K7512" s="941"/>
    </row>
    <row r="7513" spans="1:11">
      <c r="A7513" s="15" t="s">
        <v>6174</v>
      </c>
      <c r="B7513" s="15" t="s">
        <v>2624</v>
      </c>
      <c r="C7513" s="768" t="s">
        <v>6193</v>
      </c>
      <c r="D7513" s="20" t="s">
        <v>17566</v>
      </c>
      <c r="E7513" s="826">
        <v>1015</v>
      </c>
      <c r="F7513" s="800">
        <v>1320</v>
      </c>
      <c r="G7513" s="819">
        <v>178</v>
      </c>
      <c r="H7513" s="774">
        <v>190</v>
      </c>
      <c r="I7513" s="819">
        <f t="shared" si="240"/>
        <v>1193</v>
      </c>
      <c r="J7513" s="819">
        <f t="shared" si="241"/>
        <v>1510</v>
      </c>
      <c r="K7513" s="941"/>
    </row>
    <row r="7514" spans="1:11" ht="25.5">
      <c r="A7514" s="15" t="s">
        <v>6174</v>
      </c>
      <c r="B7514" s="15" t="s">
        <v>2624</v>
      </c>
      <c r="C7514" s="768" t="s">
        <v>6194</v>
      </c>
      <c r="D7514" s="20" t="s">
        <v>17567</v>
      </c>
      <c r="E7514" s="826">
        <v>1</v>
      </c>
      <c r="F7514" s="800">
        <v>5</v>
      </c>
      <c r="G7514" s="819">
        <v>139</v>
      </c>
      <c r="H7514" s="774">
        <v>155</v>
      </c>
      <c r="I7514" s="819">
        <f t="shared" si="240"/>
        <v>140</v>
      </c>
      <c r="J7514" s="819">
        <f t="shared" si="241"/>
        <v>160</v>
      </c>
      <c r="K7514" s="941"/>
    </row>
    <row r="7515" spans="1:11" ht="25.5">
      <c r="A7515" s="15" t="s">
        <v>6174</v>
      </c>
      <c r="B7515" s="15" t="s">
        <v>2624</v>
      </c>
      <c r="C7515" s="768" t="s">
        <v>6195</v>
      </c>
      <c r="D7515" s="20" t="s">
        <v>17568</v>
      </c>
      <c r="E7515" s="826"/>
      <c r="F7515" s="800">
        <v>1</v>
      </c>
      <c r="G7515" s="819"/>
      <c r="H7515" s="774">
        <v>1</v>
      </c>
      <c r="I7515" s="819">
        <f t="shared" si="240"/>
        <v>0</v>
      </c>
      <c r="J7515" s="819">
        <f t="shared" si="241"/>
        <v>2</v>
      </c>
      <c r="K7515" s="941"/>
    </row>
    <row r="7516" spans="1:11" ht="25.5">
      <c r="A7516" s="15" t="s">
        <v>6174</v>
      </c>
      <c r="B7516" s="15" t="s">
        <v>2624</v>
      </c>
      <c r="C7516" s="768" t="s">
        <v>2498</v>
      </c>
      <c r="D7516" s="20" t="s">
        <v>16827</v>
      </c>
      <c r="E7516" s="826">
        <v>230</v>
      </c>
      <c r="F7516" s="800">
        <v>250</v>
      </c>
      <c r="G7516" s="819">
        <v>746</v>
      </c>
      <c r="H7516" s="774">
        <v>730</v>
      </c>
      <c r="I7516" s="819">
        <f t="shared" si="240"/>
        <v>976</v>
      </c>
      <c r="J7516" s="819">
        <f t="shared" si="241"/>
        <v>980</v>
      </c>
      <c r="K7516" s="941"/>
    </row>
    <row r="7517" spans="1:11">
      <c r="A7517" s="15" t="s">
        <v>6174</v>
      </c>
      <c r="B7517" s="15" t="s">
        <v>2624</v>
      </c>
      <c r="C7517" s="768" t="s">
        <v>2499</v>
      </c>
      <c r="D7517" s="20" t="s">
        <v>16828</v>
      </c>
      <c r="E7517" s="826">
        <v>3</v>
      </c>
      <c r="F7517" s="800">
        <v>5</v>
      </c>
      <c r="G7517" s="819">
        <v>124</v>
      </c>
      <c r="H7517" s="774">
        <v>140</v>
      </c>
      <c r="I7517" s="819">
        <f t="shared" si="240"/>
        <v>127</v>
      </c>
      <c r="J7517" s="819">
        <f t="shared" si="241"/>
        <v>145</v>
      </c>
      <c r="K7517" s="941"/>
    </row>
    <row r="7518" spans="1:11">
      <c r="A7518" s="15" t="s">
        <v>6174</v>
      </c>
      <c r="B7518" s="15" t="s">
        <v>2624</v>
      </c>
      <c r="C7518" s="768" t="s">
        <v>2755</v>
      </c>
      <c r="D7518" s="20" t="s">
        <v>3031</v>
      </c>
      <c r="E7518" s="826">
        <v>1</v>
      </c>
      <c r="F7518" s="800">
        <v>5</v>
      </c>
      <c r="G7518" s="819">
        <v>61</v>
      </c>
      <c r="H7518" s="774">
        <v>70</v>
      </c>
      <c r="I7518" s="819">
        <f t="shared" si="240"/>
        <v>62</v>
      </c>
      <c r="J7518" s="819">
        <f t="shared" si="241"/>
        <v>75</v>
      </c>
      <c r="K7518" s="941"/>
    </row>
    <row r="7519" spans="1:11">
      <c r="A7519" s="15" t="s">
        <v>6174</v>
      </c>
      <c r="B7519" s="15" t="s">
        <v>2624</v>
      </c>
      <c r="C7519" s="768" t="s">
        <v>4765</v>
      </c>
      <c r="D7519" s="20" t="s">
        <v>17350</v>
      </c>
      <c r="E7519" s="826"/>
      <c r="F7519" s="800">
        <v>1</v>
      </c>
      <c r="G7519" s="819"/>
      <c r="H7519" s="774">
        <v>1</v>
      </c>
      <c r="I7519" s="819">
        <f t="shared" si="240"/>
        <v>0</v>
      </c>
      <c r="J7519" s="819">
        <f t="shared" si="241"/>
        <v>2</v>
      </c>
      <c r="K7519" s="941"/>
    </row>
    <row r="7520" spans="1:11">
      <c r="A7520" s="15" t="s">
        <v>6174</v>
      </c>
      <c r="B7520" s="15" t="s">
        <v>2624</v>
      </c>
      <c r="C7520" s="768" t="s">
        <v>2502</v>
      </c>
      <c r="D7520" s="20" t="s">
        <v>16831</v>
      </c>
      <c r="E7520" s="826"/>
      <c r="F7520" s="800">
        <v>1</v>
      </c>
      <c r="G7520" s="819"/>
      <c r="H7520" s="774">
        <v>1</v>
      </c>
      <c r="I7520" s="819">
        <f t="shared" si="240"/>
        <v>0</v>
      </c>
      <c r="J7520" s="819">
        <f t="shared" si="241"/>
        <v>2</v>
      </c>
      <c r="K7520" s="941"/>
    </row>
    <row r="7521" spans="1:11" ht="25.5">
      <c r="A7521" s="15" t="s">
        <v>6174</v>
      </c>
      <c r="B7521" s="15" t="s">
        <v>2624</v>
      </c>
      <c r="C7521" s="768" t="s">
        <v>2503</v>
      </c>
      <c r="D7521" s="20" t="s">
        <v>16832</v>
      </c>
      <c r="E7521" s="826"/>
      <c r="F7521" s="800">
        <v>0</v>
      </c>
      <c r="G7521" s="819">
        <v>4</v>
      </c>
      <c r="H7521" s="774">
        <v>1</v>
      </c>
      <c r="I7521" s="819">
        <f t="shared" si="240"/>
        <v>4</v>
      </c>
      <c r="J7521" s="819">
        <f t="shared" si="241"/>
        <v>1</v>
      </c>
      <c r="K7521" s="941"/>
    </row>
    <row r="7522" spans="1:11">
      <c r="A7522" s="15" t="s">
        <v>6174</v>
      </c>
      <c r="B7522" s="15" t="s">
        <v>2624</v>
      </c>
      <c r="C7522" s="768" t="s">
        <v>2504</v>
      </c>
      <c r="D7522" s="20" t="s">
        <v>16833</v>
      </c>
      <c r="E7522" s="826"/>
      <c r="F7522" s="800">
        <v>1</v>
      </c>
      <c r="G7522" s="819">
        <v>35</v>
      </c>
      <c r="H7522" s="774">
        <v>100</v>
      </c>
      <c r="I7522" s="819">
        <f t="shared" si="240"/>
        <v>35</v>
      </c>
      <c r="J7522" s="819">
        <f t="shared" si="241"/>
        <v>101</v>
      </c>
      <c r="K7522" s="941"/>
    </row>
    <row r="7523" spans="1:11" ht="25.5">
      <c r="A7523" s="15" t="s">
        <v>6174</v>
      </c>
      <c r="B7523" s="15" t="s">
        <v>2624</v>
      </c>
      <c r="C7523" s="768" t="s">
        <v>3042</v>
      </c>
      <c r="D7523" s="20" t="s">
        <v>3043</v>
      </c>
      <c r="E7523" s="826"/>
      <c r="F7523" s="800">
        <v>1</v>
      </c>
      <c r="G7523" s="819">
        <v>13</v>
      </c>
      <c r="H7523" s="774">
        <v>15</v>
      </c>
      <c r="I7523" s="819">
        <f t="shared" si="240"/>
        <v>13</v>
      </c>
      <c r="J7523" s="819">
        <f t="shared" si="241"/>
        <v>16</v>
      </c>
      <c r="K7523" s="941"/>
    </row>
    <row r="7524" spans="1:11" ht="25.5">
      <c r="A7524" s="15" t="s">
        <v>6174</v>
      </c>
      <c r="B7524" s="15" t="s">
        <v>2624</v>
      </c>
      <c r="C7524" s="768" t="s">
        <v>2524</v>
      </c>
      <c r="D7524" s="20" t="s">
        <v>16852</v>
      </c>
      <c r="E7524" s="826"/>
      <c r="F7524" s="800">
        <v>1</v>
      </c>
      <c r="G7524" s="819"/>
      <c r="H7524" s="774">
        <v>1</v>
      </c>
      <c r="I7524" s="819">
        <f t="shared" si="240"/>
        <v>0</v>
      </c>
      <c r="J7524" s="819">
        <f t="shared" si="241"/>
        <v>2</v>
      </c>
      <c r="K7524" s="941"/>
    </row>
    <row r="7525" spans="1:11" ht="38.25">
      <c r="A7525" s="15" t="s">
        <v>6174</v>
      </c>
      <c r="B7525" s="15" t="s">
        <v>2624</v>
      </c>
      <c r="C7525" s="768" t="s">
        <v>2462</v>
      </c>
      <c r="D7525" s="20" t="s">
        <v>16807</v>
      </c>
      <c r="E7525" s="826"/>
      <c r="F7525" s="800">
        <v>0</v>
      </c>
      <c r="G7525" s="819">
        <v>8</v>
      </c>
      <c r="H7525" s="774">
        <v>1</v>
      </c>
      <c r="I7525" s="819">
        <f t="shared" si="240"/>
        <v>8</v>
      </c>
      <c r="J7525" s="819">
        <f t="shared" si="241"/>
        <v>1</v>
      </c>
      <c r="K7525" s="941"/>
    </row>
    <row r="7526" spans="1:11" ht="38.25">
      <c r="A7526" s="15" t="s">
        <v>6174</v>
      </c>
      <c r="B7526" s="15" t="s">
        <v>2624</v>
      </c>
      <c r="C7526" s="768" t="s">
        <v>2527</v>
      </c>
      <c r="D7526" s="20" t="s">
        <v>16856</v>
      </c>
      <c r="E7526" s="826"/>
      <c r="F7526" s="800">
        <v>1</v>
      </c>
      <c r="G7526" s="819">
        <v>4</v>
      </c>
      <c r="H7526" s="774">
        <v>5</v>
      </c>
      <c r="I7526" s="819">
        <f t="shared" si="240"/>
        <v>4</v>
      </c>
      <c r="J7526" s="819">
        <f t="shared" si="241"/>
        <v>6</v>
      </c>
      <c r="K7526" s="941"/>
    </row>
    <row r="7527" spans="1:11" ht="38.25">
      <c r="A7527" s="15" t="s">
        <v>6174</v>
      </c>
      <c r="B7527" s="15" t="s">
        <v>2624</v>
      </c>
      <c r="C7527" s="768" t="s">
        <v>2532</v>
      </c>
      <c r="D7527" s="20" t="s">
        <v>16861</v>
      </c>
      <c r="E7527" s="826"/>
      <c r="F7527" s="800">
        <v>0</v>
      </c>
      <c r="G7527" s="819"/>
      <c r="H7527" s="774">
        <v>1</v>
      </c>
      <c r="I7527" s="819">
        <f t="shared" si="240"/>
        <v>0</v>
      </c>
      <c r="J7527" s="819">
        <f t="shared" si="241"/>
        <v>1</v>
      </c>
      <c r="K7527" s="941"/>
    </row>
    <row r="7528" spans="1:11" ht="38.25">
      <c r="A7528" s="15" t="s">
        <v>6174</v>
      </c>
      <c r="B7528" s="15" t="s">
        <v>2624</v>
      </c>
      <c r="C7528" s="768" t="s">
        <v>2977</v>
      </c>
      <c r="D7528" s="20" t="s">
        <v>2978</v>
      </c>
      <c r="E7528" s="826">
        <v>2</v>
      </c>
      <c r="F7528" s="800">
        <v>7</v>
      </c>
      <c r="G7528" s="819">
        <v>1668</v>
      </c>
      <c r="H7528" s="774">
        <v>1600</v>
      </c>
      <c r="I7528" s="819">
        <f t="shared" si="240"/>
        <v>1670</v>
      </c>
      <c r="J7528" s="819">
        <f t="shared" si="241"/>
        <v>1607</v>
      </c>
      <c r="K7528" s="941"/>
    </row>
    <row r="7529" spans="1:11" ht="38.25">
      <c r="A7529" s="15" t="s">
        <v>6174</v>
      </c>
      <c r="B7529" s="15" t="s">
        <v>2624</v>
      </c>
      <c r="C7529" s="768" t="s">
        <v>2536</v>
      </c>
      <c r="D7529" s="20" t="s">
        <v>4908</v>
      </c>
      <c r="E7529" s="826"/>
      <c r="F7529" s="800">
        <v>1</v>
      </c>
      <c r="G7529" s="819">
        <v>33</v>
      </c>
      <c r="H7529" s="774">
        <v>30</v>
      </c>
      <c r="I7529" s="819">
        <f t="shared" si="240"/>
        <v>33</v>
      </c>
      <c r="J7529" s="819">
        <f t="shared" si="241"/>
        <v>31</v>
      </c>
      <c r="K7529" s="941"/>
    </row>
    <row r="7530" spans="1:11" ht="25.5">
      <c r="A7530" s="15" t="s">
        <v>6174</v>
      </c>
      <c r="B7530" s="15" t="s">
        <v>2624</v>
      </c>
      <c r="C7530" s="768" t="s">
        <v>2537</v>
      </c>
      <c r="D7530" s="20" t="s">
        <v>4909</v>
      </c>
      <c r="E7530" s="826"/>
      <c r="F7530" s="800">
        <v>1</v>
      </c>
      <c r="G7530" s="819">
        <v>3</v>
      </c>
      <c r="H7530" s="774">
        <v>1</v>
      </c>
      <c r="I7530" s="819">
        <f t="shared" si="240"/>
        <v>3</v>
      </c>
      <c r="J7530" s="819">
        <f t="shared" si="241"/>
        <v>2</v>
      </c>
      <c r="K7530" s="941"/>
    </row>
    <row r="7531" spans="1:11" ht="51">
      <c r="A7531" s="15" t="s">
        <v>6174</v>
      </c>
      <c r="B7531" s="15" t="s">
        <v>2624</v>
      </c>
      <c r="C7531" s="768" t="s">
        <v>2542</v>
      </c>
      <c r="D7531" s="20" t="s">
        <v>16865</v>
      </c>
      <c r="E7531" s="826">
        <v>79</v>
      </c>
      <c r="F7531" s="800">
        <v>70</v>
      </c>
      <c r="G7531" s="819">
        <v>376</v>
      </c>
      <c r="H7531" s="774">
        <v>340</v>
      </c>
      <c r="I7531" s="819">
        <f t="shared" si="240"/>
        <v>455</v>
      </c>
      <c r="J7531" s="819">
        <f t="shared" si="241"/>
        <v>410</v>
      </c>
      <c r="K7531" s="941"/>
    </row>
    <row r="7532" spans="1:11" ht="38.25">
      <c r="A7532" s="15" t="s">
        <v>6174</v>
      </c>
      <c r="B7532" s="15" t="s">
        <v>2624</v>
      </c>
      <c r="C7532" s="768" t="s">
        <v>2552</v>
      </c>
      <c r="D7532" s="20" t="s">
        <v>16873</v>
      </c>
      <c r="E7532" s="826"/>
      <c r="F7532" s="800">
        <v>1</v>
      </c>
      <c r="G7532" s="819">
        <v>24</v>
      </c>
      <c r="H7532" s="774">
        <v>20</v>
      </c>
      <c r="I7532" s="819">
        <f t="shared" si="240"/>
        <v>24</v>
      </c>
      <c r="J7532" s="819">
        <f t="shared" si="241"/>
        <v>21</v>
      </c>
      <c r="K7532" s="941"/>
    </row>
    <row r="7533" spans="1:11" ht="38.25">
      <c r="A7533" s="15" t="s">
        <v>6174</v>
      </c>
      <c r="B7533" s="15" t="s">
        <v>2624</v>
      </c>
      <c r="C7533" s="768" t="s">
        <v>2553</v>
      </c>
      <c r="D7533" s="20" t="s">
        <v>16874</v>
      </c>
      <c r="E7533" s="826"/>
      <c r="F7533" s="800">
        <v>1</v>
      </c>
      <c r="G7533" s="819">
        <v>108</v>
      </c>
      <c r="H7533" s="774">
        <v>70</v>
      </c>
      <c r="I7533" s="819">
        <f t="shared" si="240"/>
        <v>108</v>
      </c>
      <c r="J7533" s="819">
        <f t="shared" si="241"/>
        <v>71</v>
      </c>
      <c r="K7533" s="941"/>
    </row>
    <row r="7534" spans="1:11" ht="38.25">
      <c r="A7534" s="15" t="s">
        <v>6174</v>
      </c>
      <c r="B7534" s="15" t="s">
        <v>2624</v>
      </c>
      <c r="C7534" s="768" t="s">
        <v>2554</v>
      </c>
      <c r="D7534" s="20" t="s">
        <v>4772</v>
      </c>
      <c r="E7534" s="826"/>
      <c r="F7534" s="800">
        <v>1</v>
      </c>
      <c r="G7534" s="819">
        <v>4641</v>
      </c>
      <c r="H7534" s="774">
        <v>4480</v>
      </c>
      <c r="I7534" s="819">
        <f t="shared" si="240"/>
        <v>4641</v>
      </c>
      <c r="J7534" s="819">
        <f t="shared" si="241"/>
        <v>4481</v>
      </c>
      <c r="K7534" s="941"/>
    </row>
    <row r="7535" spans="1:11" ht="25.5">
      <c r="A7535" s="15" t="s">
        <v>6174</v>
      </c>
      <c r="B7535" s="15" t="s">
        <v>2624</v>
      </c>
      <c r="C7535" s="768" t="s">
        <v>2555</v>
      </c>
      <c r="D7535" s="20" t="s">
        <v>6621</v>
      </c>
      <c r="E7535" s="826"/>
      <c r="F7535" s="800">
        <v>1</v>
      </c>
      <c r="G7535" s="819">
        <v>1</v>
      </c>
      <c r="H7535" s="774">
        <v>1</v>
      </c>
      <c r="I7535" s="819">
        <f t="shared" si="240"/>
        <v>1</v>
      </c>
      <c r="J7535" s="819">
        <f t="shared" si="241"/>
        <v>2</v>
      </c>
      <c r="K7535" s="941"/>
    </row>
    <row r="7536" spans="1:11" ht="25.5">
      <c r="A7536" s="15" t="s">
        <v>6174</v>
      </c>
      <c r="B7536" s="15" t="s">
        <v>2624</v>
      </c>
      <c r="C7536" s="768" t="s">
        <v>2556</v>
      </c>
      <c r="D7536" s="20" t="s">
        <v>4799</v>
      </c>
      <c r="E7536" s="826"/>
      <c r="F7536" s="800">
        <v>1</v>
      </c>
      <c r="G7536" s="819">
        <v>11</v>
      </c>
      <c r="H7536" s="774">
        <v>5</v>
      </c>
      <c r="I7536" s="819">
        <f t="shared" si="240"/>
        <v>11</v>
      </c>
      <c r="J7536" s="819">
        <f t="shared" si="241"/>
        <v>6</v>
      </c>
      <c r="K7536" s="941"/>
    </row>
    <row r="7537" spans="1:11" ht="25.5">
      <c r="A7537" s="15" t="s">
        <v>6174</v>
      </c>
      <c r="B7537" s="15" t="s">
        <v>2624</v>
      </c>
      <c r="C7537" s="768" t="s">
        <v>2557</v>
      </c>
      <c r="D7537" s="20" t="s">
        <v>6622</v>
      </c>
      <c r="E7537" s="826"/>
      <c r="F7537" s="800">
        <v>1</v>
      </c>
      <c r="G7537" s="819">
        <v>30</v>
      </c>
      <c r="H7537" s="774">
        <v>30</v>
      </c>
      <c r="I7537" s="819">
        <f t="shared" si="240"/>
        <v>30</v>
      </c>
      <c r="J7537" s="819">
        <f t="shared" si="241"/>
        <v>31</v>
      </c>
      <c r="K7537" s="941"/>
    </row>
    <row r="7538" spans="1:11" ht="38.25">
      <c r="A7538" s="15" t="s">
        <v>6174</v>
      </c>
      <c r="B7538" s="15" t="s">
        <v>2624</v>
      </c>
      <c r="C7538" s="768" t="s">
        <v>2558</v>
      </c>
      <c r="D7538" s="20" t="s">
        <v>3690</v>
      </c>
      <c r="E7538" s="826"/>
      <c r="F7538" s="800">
        <v>1</v>
      </c>
      <c r="G7538" s="819">
        <v>2</v>
      </c>
      <c r="H7538" s="774">
        <v>5</v>
      </c>
      <c r="I7538" s="819">
        <f t="shared" si="240"/>
        <v>2</v>
      </c>
      <c r="J7538" s="819">
        <f t="shared" si="241"/>
        <v>6</v>
      </c>
      <c r="K7538" s="941"/>
    </row>
    <row r="7539" spans="1:11" ht="25.5">
      <c r="A7539" s="15" t="s">
        <v>6174</v>
      </c>
      <c r="B7539" s="15" t="s">
        <v>2624</v>
      </c>
      <c r="C7539" s="768" t="s">
        <v>2559</v>
      </c>
      <c r="D7539" s="20" t="s">
        <v>4773</v>
      </c>
      <c r="E7539" s="826">
        <v>780</v>
      </c>
      <c r="F7539" s="800">
        <v>720</v>
      </c>
      <c r="G7539" s="819">
        <v>7574</v>
      </c>
      <c r="H7539" s="774">
        <v>6690</v>
      </c>
      <c r="I7539" s="819">
        <f t="shared" si="240"/>
        <v>8354</v>
      </c>
      <c r="J7539" s="819">
        <f t="shared" si="241"/>
        <v>7410</v>
      </c>
      <c r="K7539" s="941"/>
    </row>
    <row r="7540" spans="1:11" ht="51">
      <c r="A7540" s="15" t="s">
        <v>6174</v>
      </c>
      <c r="B7540" s="15" t="s">
        <v>2624</v>
      </c>
      <c r="C7540" s="768" t="s">
        <v>2560</v>
      </c>
      <c r="D7540" s="20" t="s">
        <v>6623</v>
      </c>
      <c r="E7540" s="826">
        <v>2252</v>
      </c>
      <c r="F7540" s="800">
        <v>2110</v>
      </c>
      <c r="G7540" s="819">
        <v>16010</v>
      </c>
      <c r="H7540" s="774">
        <v>14010</v>
      </c>
      <c r="I7540" s="819">
        <f t="shared" si="240"/>
        <v>18262</v>
      </c>
      <c r="J7540" s="819">
        <f t="shared" si="241"/>
        <v>16120</v>
      </c>
      <c r="K7540" s="941"/>
    </row>
    <row r="7541" spans="1:11" ht="38.25">
      <c r="A7541" s="15" t="s">
        <v>6174</v>
      </c>
      <c r="B7541" s="15" t="s">
        <v>2624</v>
      </c>
      <c r="C7541" s="768" t="s">
        <v>2561</v>
      </c>
      <c r="D7541" s="20" t="s">
        <v>16875</v>
      </c>
      <c r="E7541" s="826"/>
      <c r="F7541" s="800">
        <v>1</v>
      </c>
      <c r="G7541" s="819"/>
      <c r="H7541" s="774">
        <v>1</v>
      </c>
      <c r="I7541" s="819">
        <f t="shared" ref="I7541:I7601" si="242">E7541+G7541</f>
        <v>0</v>
      </c>
      <c r="J7541" s="819">
        <f t="shared" ref="J7541:J7601" si="243">F7541+H7541</f>
        <v>2</v>
      </c>
      <c r="K7541" s="941"/>
    </row>
    <row r="7542" spans="1:11" ht="38.25">
      <c r="A7542" s="15" t="s">
        <v>6174</v>
      </c>
      <c r="B7542" s="15" t="s">
        <v>2624</v>
      </c>
      <c r="C7542" s="768" t="s">
        <v>2563</v>
      </c>
      <c r="D7542" s="20" t="s">
        <v>4911</v>
      </c>
      <c r="E7542" s="826"/>
      <c r="F7542" s="800">
        <v>0</v>
      </c>
      <c r="G7542" s="819"/>
      <c r="H7542" s="774">
        <v>1</v>
      </c>
      <c r="I7542" s="819">
        <f t="shared" si="242"/>
        <v>0</v>
      </c>
      <c r="J7542" s="819">
        <f t="shared" si="243"/>
        <v>1</v>
      </c>
      <c r="K7542" s="941"/>
    </row>
    <row r="7543" spans="1:11" ht="25.5">
      <c r="A7543" s="15" t="s">
        <v>6174</v>
      </c>
      <c r="B7543" s="15" t="s">
        <v>2624</v>
      </c>
      <c r="C7543" s="768" t="s">
        <v>2566</v>
      </c>
      <c r="D7543" s="20" t="s">
        <v>3048</v>
      </c>
      <c r="E7543" s="826">
        <v>472</v>
      </c>
      <c r="F7543" s="800">
        <v>420</v>
      </c>
      <c r="G7543" s="819">
        <v>1662</v>
      </c>
      <c r="H7543" s="774">
        <v>1770</v>
      </c>
      <c r="I7543" s="819">
        <f t="shared" si="242"/>
        <v>2134</v>
      </c>
      <c r="J7543" s="819">
        <f t="shared" si="243"/>
        <v>2190</v>
      </c>
      <c r="K7543" s="941"/>
    </row>
    <row r="7544" spans="1:11" ht="25.5">
      <c r="A7544" s="15" t="s">
        <v>6174</v>
      </c>
      <c r="B7544" s="15" t="s">
        <v>2624</v>
      </c>
      <c r="C7544" s="768" t="s">
        <v>2568</v>
      </c>
      <c r="D7544" s="20" t="s">
        <v>4913</v>
      </c>
      <c r="E7544" s="826"/>
      <c r="F7544" s="800">
        <v>0</v>
      </c>
      <c r="G7544" s="819"/>
      <c r="H7544" s="774">
        <v>1</v>
      </c>
      <c r="I7544" s="819">
        <f t="shared" si="242"/>
        <v>0</v>
      </c>
      <c r="J7544" s="819">
        <f t="shared" si="243"/>
        <v>1</v>
      </c>
      <c r="K7544" s="941"/>
    </row>
    <row r="7545" spans="1:11" ht="51">
      <c r="A7545" s="15" t="s">
        <v>6174</v>
      </c>
      <c r="B7545" s="15" t="s">
        <v>2624</v>
      </c>
      <c r="C7545" s="768" t="s">
        <v>2569</v>
      </c>
      <c r="D7545" s="20" t="s">
        <v>3452</v>
      </c>
      <c r="E7545" s="826"/>
      <c r="F7545" s="800">
        <v>1</v>
      </c>
      <c r="G7545" s="819">
        <v>15740</v>
      </c>
      <c r="H7545" s="774">
        <v>12470</v>
      </c>
      <c r="I7545" s="819">
        <f t="shared" si="242"/>
        <v>15740</v>
      </c>
      <c r="J7545" s="819">
        <f t="shared" si="243"/>
        <v>12471</v>
      </c>
      <c r="K7545" s="941"/>
    </row>
    <row r="7546" spans="1:11" ht="25.5">
      <c r="A7546" s="15" t="s">
        <v>6174</v>
      </c>
      <c r="B7546" s="15" t="s">
        <v>2624</v>
      </c>
      <c r="C7546" s="768" t="s">
        <v>2585</v>
      </c>
      <c r="D7546" s="20" t="s">
        <v>3049</v>
      </c>
      <c r="E7546" s="826"/>
      <c r="F7546" s="800">
        <v>1</v>
      </c>
      <c r="G7546" s="819"/>
      <c r="H7546" s="774">
        <v>1</v>
      </c>
      <c r="I7546" s="819">
        <f t="shared" si="242"/>
        <v>0</v>
      </c>
      <c r="J7546" s="819">
        <f t="shared" si="243"/>
        <v>2</v>
      </c>
      <c r="K7546" s="941"/>
    </row>
    <row r="7547" spans="1:11" ht="38.25">
      <c r="A7547" s="15" t="s">
        <v>6174</v>
      </c>
      <c r="B7547" s="15" t="s">
        <v>2624</v>
      </c>
      <c r="C7547" s="768" t="s">
        <v>2588</v>
      </c>
      <c r="D7547" s="20" t="s">
        <v>16881</v>
      </c>
      <c r="E7547" s="826">
        <v>680</v>
      </c>
      <c r="F7547" s="800">
        <v>3180</v>
      </c>
      <c r="G7547" s="819">
        <v>329</v>
      </c>
      <c r="H7547" s="774">
        <v>2570</v>
      </c>
      <c r="I7547" s="819">
        <f t="shared" si="242"/>
        <v>1009</v>
      </c>
      <c r="J7547" s="819">
        <f t="shared" si="243"/>
        <v>5750</v>
      </c>
      <c r="K7547" s="941"/>
    </row>
    <row r="7548" spans="1:11" ht="25.5">
      <c r="A7548" s="15" t="s">
        <v>6174</v>
      </c>
      <c r="B7548" s="15" t="s">
        <v>2624</v>
      </c>
      <c r="C7548" s="768" t="s">
        <v>2589</v>
      </c>
      <c r="D7548" s="20" t="s">
        <v>16882</v>
      </c>
      <c r="E7548" s="826"/>
      <c r="F7548" s="800">
        <v>1</v>
      </c>
      <c r="G7548" s="819">
        <v>3</v>
      </c>
      <c r="H7548" s="774">
        <v>1</v>
      </c>
      <c r="I7548" s="819">
        <f t="shared" si="242"/>
        <v>3</v>
      </c>
      <c r="J7548" s="819">
        <f t="shared" si="243"/>
        <v>2</v>
      </c>
      <c r="K7548" s="941"/>
    </row>
    <row r="7549" spans="1:11" ht="25.5">
      <c r="A7549" s="15" t="s">
        <v>6174</v>
      </c>
      <c r="B7549" s="15" t="s">
        <v>2624</v>
      </c>
      <c r="C7549" s="768" t="s">
        <v>2590</v>
      </c>
      <c r="D7549" s="20" t="s">
        <v>4002</v>
      </c>
      <c r="E7549" s="826"/>
      <c r="F7549" s="800">
        <v>1</v>
      </c>
      <c r="G7549" s="819">
        <v>1247</v>
      </c>
      <c r="H7549" s="774">
        <v>760</v>
      </c>
      <c r="I7549" s="819">
        <f t="shared" si="242"/>
        <v>1247</v>
      </c>
      <c r="J7549" s="819">
        <f t="shared" si="243"/>
        <v>761</v>
      </c>
      <c r="K7549" s="941"/>
    </row>
    <row r="7550" spans="1:11" ht="25.5">
      <c r="A7550" s="15" t="s">
        <v>6174</v>
      </c>
      <c r="B7550" s="15" t="s">
        <v>2624</v>
      </c>
      <c r="C7550" s="768" t="s">
        <v>2591</v>
      </c>
      <c r="D7550" s="20" t="s">
        <v>3691</v>
      </c>
      <c r="E7550" s="826"/>
      <c r="F7550" s="800">
        <v>1</v>
      </c>
      <c r="G7550" s="819"/>
      <c r="H7550" s="774">
        <v>1</v>
      </c>
      <c r="I7550" s="819">
        <f t="shared" si="242"/>
        <v>0</v>
      </c>
      <c r="J7550" s="819">
        <f t="shared" si="243"/>
        <v>2</v>
      </c>
      <c r="K7550" s="941"/>
    </row>
    <row r="7551" spans="1:11" ht="25.5">
      <c r="A7551" s="15" t="s">
        <v>6174</v>
      </c>
      <c r="B7551" s="15" t="s">
        <v>2624</v>
      </c>
      <c r="C7551" s="768" t="s">
        <v>2592</v>
      </c>
      <c r="D7551" s="20" t="s">
        <v>4905</v>
      </c>
      <c r="E7551" s="826"/>
      <c r="F7551" s="800">
        <v>1</v>
      </c>
      <c r="G7551" s="819">
        <v>1</v>
      </c>
      <c r="H7551" s="774">
        <v>1</v>
      </c>
      <c r="I7551" s="819">
        <f t="shared" si="242"/>
        <v>1</v>
      </c>
      <c r="J7551" s="819">
        <f t="shared" si="243"/>
        <v>2</v>
      </c>
      <c r="K7551" s="941"/>
    </row>
    <row r="7552" spans="1:11" ht="25.5">
      <c r="A7552" s="15" t="s">
        <v>6174</v>
      </c>
      <c r="B7552" s="15" t="s">
        <v>2624</v>
      </c>
      <c r="C7552" s="768" t="s">
        <v>2593</v>
      </c>
      <c r="D7552" s="20" t="s">
        <v>4294</v>
      </c>
      <c r="E7552" s="826"/>
      <c r="F7552" s="800">
        <v>1</v>
      </c>
      <c r="G7552" s="819"/>
      <c r="H7552" s="774">
        <v>1</v>
      </c>
      <c r="I7552" s="819">
        <f t="shared" si="242"/>
        <v>0</v>
      </c>
      <c r="J7552" s="819">
        <f t="shared" si="243"/>
        <v>2</v>
      </c>
      <c r="K7552" s="941"/>
    </row>
    <row r="7553" spans="1:11" ht="25.5">
      <c r="A7553" s="15" t="s">
        <v>6174</v>
      </c>
      <c r="B7553" s="15" t="s">
        <v>2624</v>
      </c>
      <c r="C7553" s="768" t="s">
        <v>2594</v>
      </c>
      <c r="D7553" s="20" t="s">
        <v>4295</v>
      </c>
      <c r="E7553" s="826"/>
      <c r="F7553" s="800">
        <v>1</v>
      </c>
      <c r="G7553" s="819"/>
      <c r="H7553" s="774">
        <v>1</v>
      </c>
      <c r="I7553" s="819">
        <f t="shared" si="242"/>
        <v>0</v>
      </c>
      <c r="J7553" s="819">
        <f t="shared" si="243"/>
        <v>2</v>
      </c>
      <c r="K7553" s="941"/>
    </row>
    <row r="7554" spans="1:11" ht="25.5">
      <c r="A7554" s="15" t="s">
        <v>6174</v>
      </c>
      <c r="B7554" s="15" t="s">
        <v>2624</v>
      </c>
      <c r="C7554" s="768" t="s">
        <v>2595</v>
      </c>
      <c r="D7554" s="20" t="s">
        <v>4296</v>
      </c>
      <c r="E7554" s="826"/>
      <c r="F7554" s="800">
        <v>1</v>
      </c>
      <c r="G7554" s="819">
        <v>2</v>
      </c>
      <c r="H7554" s="774">
        <v>1</v>
      </c>
      <c r="I7554" s="819">
        <f t="shared" si="242"/>
        <v>2</v>
      </c>
      <c r="J7554" s="819">
        <f t="shared" si="243"/>
        <v>2</v>
      </c>
      <c r="K7554" s="941"/>
    </row>
    <row r="7555" spans="1:11" ht="25.5">
      <c r="A7555" s="15" t="s">
        <v>6174</v>
      </c>
      <c r="B7555" s="15" t="s">
        <v>2756</v>
      </c>
      <c r="C7555" s="768" t="s">
        <v>2952</v>
      </c>
      <c r="D7555" s="20" t="s">
        <v>16966</v>
      </c>
      <c r="E7555" s="826">
        <v>33066</v>
      </c>
      <c r="F7555" s="800">
        <v>35000</v>
      </c>
      <c r="G7555" s="819">
        <v>6587</v>
      </c>
      <c r="H7555" s="774">
        <v>4980</v>
      </c>
      <c r="I7555" s="819">
        <f t="shared" si="242"/>
        <v>39653</v>
      </c>
      <c r="J7555" s="819">
        <f t="shared" si="243"/>
        <v>39980</v>
      </c>
      <c r="K7555" s="941"/>
    </row>
    <row r="7556" spans="1:11" ht="25.5">
      <c r="A7556" s="15" t="s">
        <v>6174</v>
      </c>
      <c r="B7556" s="15" t="s">
        <v>2756</v>
      </c>
      <c r="C7556" s="768" t="s">
        <v>2482</v>
      </c>
      <c r="D7556" s="20" t="s">
        <v>16815</v>
      </c>
      <c r="E7556" s="826"/>
      <c r="F7556" s="800">
        <v>1</v>
      </c>
      <c r="G7556" s="819"/>
      <c r="H7556" s="774">
        <v>1</v>
      </c>
      <c r="I7556" s="819">
        <f t="shared" si="242"/>
        <v>0</v>
      </c>
      <c r="J7556" s="819">
        <f t="shared" si="243"/>
        <v>2</v>
      </c>
      <c r="K7556" s="941"/>
    </row>
    <row r="7557" spans="1:11" ht="25.5">
      <c r="A7557" s="15" t="s">
        <v>6174</v>
      </c>
      <c r="B7557" s="15" t="s">
        <v>2756</v>
      </c>
      <c r="C7557" s="768" t="s">
        <v>2629</v>
      </c>
      <c r="D7557" s="20" t="s">
        <v>16914</v>
      </c>
      <c r="E7557" s="826"/>
      <c r="F7557" s="800">
        <v>1</v>
      </c>
      <c r="G7557" s="819">
        <v>1</v>
      </c>
      <c r="H7557" s="774">
        <v>5</v>
      </c>
      <c r="I7557" s="819">
        <f t="shared" si="242"/>
        <v>1</v>
      </c>
      <c r="J7557" s="819">
        <f t="shared" si="243"/>
        <v>6</v>
      </c>
      <c r="K7557" s="941"/>
    </row>
    <row r="7558" spans="1:11" ht="51">
      <c r="A7558" s="15" t="s">
        <v>6174</v>
      </c>
      <c r="B7558" s="15" t="s">
        <v>2756</v>
      </c>
      <c r="C7558" s="768" t="s">
        <v>2630</v>
      </c>
      <c r="D7558" s="20" t="s">
        <v>16915</v>
      </c>
      <c r="E7558" s="826"/>
      <c r="F7558" s="800">
        <v>1</v>
      </c>
      <c r="G7558" s="819"/>
      <c r="H7558" s="774">
        <v>1</v>
      </c>
      <c r="I7558" s="819">
        <f t="shared" si="242"/>
        <v>0</v>
      </c>
      <c r="J7558" s="819">
        <f t="shared" si="243"/>
        <v>2</v>
      </c>
      <c r="K7558" s="941"/>
    </row>
    <row r="7559" spans="1:11">
      <c r="A7559" s="15" t="s">
        <v>6174</v>
      </c>
      <c r="B7559" s="15" t="s">
        <v>2756</v>
      </c>
      <c r="C7559" s="768" t="s">
        <v>2632</v>
      </c>
      <c r="D7559" s="20" t="s">
        <v>16916</v>
      </c>
      <c r="E7559" s="826"/>
      <c r="F7559" s="800">
        <v>1</v>
      </c>
      <c r="G7559" s="819">
        <v>14</v>
      </c>
      <c r="H7559" s="774">
        <v>20</v>
      </c>
      <c r="I7559" s="819">
        <f t="shared" si="242"/>
        <v>14</v>
      </c>
      <c r="J7559" s="819">
        <f t="shared" si="243"/>
        <v>21</v>
      </c>
      <c r="K7559" s="941"/>
    </row>
    <row r="7560" spans="1:11" ht="25.5">
      <c r="A7560" s="15" t="s">
        <v>6174</v>
      </c>
      <c r="B7560" s="15" t="s">
        <v>2756</v>
      </c>
      <c r="C7560" s="768" t="s">
        <v>6196</v>
      </c>
      <c r="D7560" s="20" t="s">
        <v>17569</v>
      </c>
      <c r="E7560" s="826">
        <v>6</v>
      </c>
      <c r="F7560" s="800">
        <v>10</v>
      </c>
      <c r="G7560" s="819">
        <v>4024</v>
      </c>
      <c r="H7560" s="774">
        <v>4300</v>
      </c>
      <c r="I7560" s="819">
        <f t="shared" si="242"/>
        <v>4030</v>
      </c>
      <c r="J7560" s="819">
        <f t="shared" si="243"/>
        <v>4310</v>
      </c>
      <c r="K7560" s="941"/>
    </row>
    <row r="7561" spans="1:11" ht="25.5">
      <c r="A7561" s="15" t="s">
        <v>6174</v>
      </c>
      <c r="B7561" s="15" t="s">
        <v>2756</v>
      </c>
      <c r="C7561" s="768" t="s">
        <v>6197</v>
      </c>
      <c r="D7561" s="20" t="s">
        <v>17570</v>
      </c>
      <c r="E7561" s="826"/>
      <c r="F7561" s="800">
        <v>0</v>
      </c>
      <c r="G7561" s="819"/>
      <c r="H7561" s="774">
        <v>1</v>
      </c>
      <c r="I7561" s="819">
        <f t="shared" si="242"/>
        <v>0</v>
      </c>
      <c r="J7561" s="819">
        <f t="shared" si="243"/>
        <v>1</v>
      </c>
      <c r="K7561" s="941"/>
    </row>
    <row r="7562" spans="1:11" ht="25.5">
      <c r="A7562" s="15" t="s">
        <v>6174</v>
      </c>
      <c r="B7562" s="15" t="s">
        <v>2756</v>
      </c>
      <c r="C7562" s="768" t="s">
        <v>2657</v>
      </c>
      <c r="D7562" s="20" t="s">
        <v>15515</v>
      </c>
      <c r="E7562" s="826"/>
      <c r="F7562" s="800">
        <v>5</v>
      </c>
      <c r="G7562" s="819">
        <v>866</v>
      </c>
      <c r="H7562" s="774">
        <v>835</v>
      </c>
      <c r="I7562" s="819">
        <f t="shared" si="242"/>
        <v>866</v>
      </c>
      <c r="J7562" s="819">
        <f t="shared" si="243"/>
        <v>840</v>
      </c>
      <c r="K7562" s="941"/>
    </row>
    <row r="7563" spans="1:11">
      <c r="A7563" s="15" t="s">
        <v>6174</v>
      </c>
      <c r="B7563" s="15" t="s">
        <v>2756</v>
      </c>
      <c r="C7563" s="768" t="s">
        <v>6198</v>
      </c>
      <c r="D7563" s="20" t="s">
        <v>17571</v>
      </c>
      <c r="E7563" s="826"/>
      <c r="F7563" s="800">
        <v>1</v>
      </c>
      <c r="G7563" s="819">
        <v>10</v>
      </c>
      <c r="H7563" s="774">
        <v>10</v>
      </c>
      <c r="I7563" s="819">
        <f t="shared" si="242"/>
        <v>10</v>
      </c>
      <c r="J7563" s="819">
        <f t="shared" si="243"/>
        <v>11</v>
      </c>
      <c r="K7563" s="941"/>
    </row>
    <row r="7564" spans="1:11">
      <c r="A7564" s="15" t="s">
        <v>6174</v>
      </c>
      <c r="B7564" s="15" t="s">
        <v>2756</v>
      </c>
      <c r="C7564" s="768" t="s">
        <v>2932</v>
      </c>
      <c r="D7564" s="17" t="s">
        <v>2933</v>
      </c>
      <c r="E7564" s="826"/>
      <c r="F7564" s="800">
        <v>1</v>
      </c>
      <c r="G7564" s="819">
        <v>1</v>
      </c>
      <c r="H7564" s="774">
        <v>1</v>
      </c>
      <c r="I7564" s="819">
        <f t="shared" si="242"/>
        <v>1</v>
      </c>
      <c r="J7564" s="819">
        <f t="shared" si="243"/>
        <v>2</v>
      </c>
      <c r="K7564" s="941"/>
    </row>
    <row r="7565" spans="1:11">
      <c r="A7565" s="15" t="s">
        <v>6174</v>
      </c>
      <c r="B7565" s="15" t="s">
        <v>2756</v>
      </c>
      <c r="C7565" s="768" t="s">
        <v>6199</v>
      </c>
      <c r="D7565" s="20" t="s">
        <v>17572</v>
      </c>
      <c r="E7565" s="826"/>
      <c r="F7565" s="800">
        <v>1</v>
      </c>
      <c r="G7565" s="819">
        <v>2</v>
      </c>
      <c r="H7565" s="774">
        <v>5</v>
      </c>
      <c r="I7565" s="819">
        <f t="shared" si="242"/>
        <v>2</v>
      </c>
      <c r="J7565" s="819">
        <f t="shared" si="243"/>
        <v>6</v>
      </c>
      <c r="K7565" s="941"/>
    </row>
    <row r="7566" spans="1:11" ht="51">
      <c r="A7566" s="15" t="s">
        <v>6174</v>
      </c>
      <c r="B7566" s="15" t="s">
        <v>2756</v>
      </c>
      <c r="C7566" s="768" t="s">
        <v>3012</v>
      </c>
      <c r="D7566" s="20" t="s">
        <v>3013</v>
      </c>
      <c r="E7566" s="826"/>
      <c r="F7566" s="800">
        <v>1</v>
      </c>
      <c r="G7566" s="819"/>
      <c r="H7566" s="774">
        <v>0</v>
      </c>
      <c r="I7566" s="819">
        <f t="shared" si="242"/>
        <v>0</v>
      </c>
      <c r="J7566" s="819">
        <f t="shared" si="243"/>
        <v>1</v>
      </c>
      <c r="K7566" s="941"/>
    </row>
    <row r="7567" spans="1:11" ht="38.25">
      <c r="A7567" s="15" t="s">
        <v>6174</v>
      </c>
      <c r="B7567" s="15" t="s">
        <v>2756</v>
      </c>
      <c r="C7567" s="768" t="s">
        <v>6200</v>
      </c>
      <c r="D7567" s="20" t="s">
        <v>17573</v>
      </c>
      <c r="E7567" s="826"/>
      <c r="F7567" s="800">
        <v>1</v>
      </c>
      <c r="G7567" s="819">
        <v>7</v>
      </c>
      <c r="H7567" s="774">
        <v>10</v>
      </c>
      <c r="I7567" s="819">
        <f t="shared" si="242"/>
        <v>7</v>
      </c>
      <c r="J7567" s="819">
        <f t="shared" si="243"/>
        <v>11</v>
      </c>
      <c r="K7567" s="941"/>
    </row>
    <row r="7568" spans="1:11">
      <c r="A7568" s="15" t="s">
        <v>6174</v>
      </c>
      <c r="B7568" s="15" t="s">
        <v>2756</v>
      </c>
      <c r="C7568" s="768" t="s">
        <v>4064</v>
      </c>
      <c r="D7568" s="20" t="s">
        <v>17225</v>
      </c>
      <c r="E7568" s="826"/>
      <c r="F7568" s="800">
        <v>1</v>
      </c>
      <c r="G7568" s="819">
        <v>25</v>
      </c>
      <c r="H7568" s="774">
        <v>10</v>
      </c>
      <c r="I7568" s="819">
        <f t="shared" si="242"/>
        <v>25</v>
      </c>
      <c r="J7568" s="819">
        <f t="shared" si="243"/>
        <v>11</v>
      </c>
      <c r="K7568" s="941"/>
    </row>
    <row r="7569" spans="1:11" ht="25.5">
      <c r="A7569" s="15" t="s">
        <v>6174</v>
      </c>
      <c r="B7569" s="15" t="s">
        <v>2756</v>
      </c>
      <c r="C7569" s="768" t="s">
        <v>2500</v>
      </c>
      <c r="D7569" s="20" t="s">
        <v>16829</v>
      </c>
      <c r="E7569" s="826"/>
      <c r="F7569" s="800">
        <v>1</v>
      </c>
      <c r="G7569" s="819"/>
      <c r="H7569" s="774">
        <v>1</v>
      </c>
      <c r="I7569" s="819">
        <f t="shared" si="242"/>
        <v>0</v>
      </c>
      <c r="J7569" s="819">
        <f t="shared" si="243"/>
        <v>2</v>
      </c>
      <c r="K7569" s="941"/>
    </row>
    <row r="7570" spans="1:11">
      <c r="A7570" s="15" t="s">
        <v>6174</v>
      </c>
      <c r="B7570" s="15" t="s">
        <v>2756</v>
      </c>
      <c r="C7570" s="768" t="s">
        <v>4788</v>
      </c>
      <c r="D7570" s="20" t="s">
        <v>17357</v>
      </c>
      <c r="E7570" s="826">
        <v>4</v>
      </c>
      <c r="F7570" s="800">
        <v>5</v>
      </c>
      <c r="G7570" s="819">
        <v>1112</v>
      </c>
      <c r="H7570" s="774">
        <v>1310</v>
      </c>
      <c r="I7570" s="819">
        <f t="shared" si="242"/>
        <v>1116</v>
      </c>
      <c r="J7570" s="819">
        <f t="shared" si="243"/>
        <v>1315</v>
      </c>
      <c r="K7570" s="941"/>
    </row>
    <row r="7571" spans="1:11" ht="25.5">
      <c r="A7571" s="15" t="s">
        <v>6174</v>
      </c>
      <c r="B7571" s="15" t="s">
        <v>2756</v>
      </c>
      <c r="C7571" s="768" t="s">
        <v>2991</v>
      </c>
      <c r="D7571" s="20" t="s">
        <v>2992</v>
      </c>
      <c r="E7571" s="826">
        <v>8</v>
      </c>
      <c r="F7571" s="800">
        <v>15</v>
      </c>
      <c r="G7571" s="819">
        <v>4676</v>
      </c>
      <c r="H7571" s="774">
        <v>5270</v>
      </c>
      <c r="I7571" s="819">
        <f t="shared" si="242"/>
        <v>4684</v>
      </c>
      <c r="J7571" s="819">
        <f t="shared" si="243"/>
        <v>5285</v>
      </c>
      <c r="K7571" s="941"/>
    </row>
    <row r="7572" spans="1:11" ht="25.5">
      <c r="A7572" s="15" t="s">
        <v>6174</v>
      </c>
      <c r="B7572" s="15" t="s">
        <v>2756</v>
      </c>
      <c r="C7572" s="768" t="s">
        <v>4768</v>
      </c>
      <c r="D7572" s="20" t="s">
        <v>17353</v>
      </c>
      <c r="E7572" s="826">
        <v>8</v>
      </c>
      <c r="F7572" s="800">
        <v>10</v>
      </c>
      <c r="G7572" s="819">
        <v>4966</v>
      </c>
      <c r="H7572" s="774">
        <v>6350</v>
      </c>
      <c r="I7572" s="819">
        <f t="shared" si="242"/>
        <v>4974</v>
      </c>
      <c r="J7572" s="819">
        <f t="shared" si="243"/>
        <v>6360</v>
      </c>
      <c r="K7572" s="941"/>
    </row>
    <row r="7573" spans="1:11">
      <c r="A7573" s="15" t="s">
        <v>6174</v>
      </c>
      <c r="B7573" s="15" t="s">
        <v>2756</v>
      </c>
      <c r="C7573" s="768" t="s">
        <v>2526</v>
      </c>
      <c r="D7573" s="20" t="s">
        <v>16855</v>
      </c>
      <c r="E7573" s="826"/>
      <c r="F7573" s="800">
        <v>0</v>
      </c>
      <c r="G7573" s="819">
        <v>2</v>
      </c>
      <c r="H7573" s="774">
        <v>1</v>
      </c>
      <c r="I7573" s="819">
        <f t="shared" si="242"/>
        <v>2</v>
      </c>
      <c r="J7573" s="819">
        <f t="shared" si="243"/>
        <v>1</v>
      </c>
      <c r="K7573" s="941"/>
    </row>
    <row r="7574" spans="1:11" ht="38.25">
      <c r="A7574" s="15" t="s">
        <v>6174</v>
      </c>
      <c r="B7574" s="15" t="s">
        <v>2756</v>
      </c>
      <c r="C7574" s="768" t="s">
        <v>2596</v>
      </c>
      <c r="D7574" s="20" t="s">
        <v>4775</v>
      </c>
      <c r="E7574" s="826">
        <v>2835</v>
      </c>
      <c r="F7574" s="800">
        <v>70</v>
      </c>
      <c r="G7574" s="819">
        <v>29209</v>
      </c>
      <c r="H7574" s="774">
        <v>21590</v>
      </c>
      <c r="I7574" s="819">
        <f t="shared" si="242"/>
        <v>32044</v>
      </c>
      <c r="J7574" s="819">
        <f t="shared" si="243"/>
        <v>21660</v>
      </c>
      <c r="K7574" s="941"/>
    </row>
    <row r="7575" spans="1:11" ht="38.25">
      <c r="A7575" s="15" t="s">
        <v>6214</v>
      </c>
      <c r="B7575" s="15" t="s">
        <v>2464</v>
      </c>
      <c r="C7575" s="768" t="s">
        <v>2957</v>
      </c>
      <c r="D7575" s="20" t="s">
        <v>16447</v>
      </c>
      <c r="E7575" s="826"/>
      <c r="F7575" s="800">
        <v>1</v>
      </c>
      <c r="G7575" s="819">
        <v>24</v>
      </c>
      <c r="H7575" s="774">
        <v>30</v>
      </c>
      <c r="I7575" s="819">
        <f t="shared" si="242"/>
        <v>24</v>
      </c>
      <c r="J7575" s="819">
        <f t="shared" si="243"/>
        <v>31</v>
      </c>
      <c r="K7575" s="941"/>
    </row>
    <row r="7576" spans="1:11">
      <c r="A7576" s="15" t="s">
        <v>6214</v>
      </c>
      <c r="B7576" s="15" t="s">
        <v>2464</v>
      </c>
      <c r="C7576" s="768" t="s">
        <v>6201</v>
      </c>
      <c r="D7576" s="796" t="s">
        <v>4831</v>
      </c>
      <c r="E7576" s="826"/>
      <c r="F7576" s="800">
        <v>0</v>
      </c>
      <c r="G7576" s="819"/>
      <c r="H7576" s="774">
        <v>1</v>
      </c>
      <c r="I7576" s="819">
        <f t="shared" si="242"/>
        <v>0</v>
      </c>
      <c r="J7576" s="819">
        <f t="shared" si="243"/>
        <v>1</v>
      </c>
      <c r="K7576" s="941"/>
    </row>
    <row r="7577" spans="1:11">
      <c r="A7577" s="15" t="s">
        <v>6214</v>
      </c>
      <c r="B7577" s="15" t="s">
        <v>2464</v>
      </c>
      <c r="C7577" s="768" t="s">
        <v>6661</v>
      </c>
      <c r="D7577" s="20" t="s">
        <v>4835</v>
      </c>
      <c r="E7577" s="826"/>
      <c r="F7577" s="800">
        <v>0</v>
      </c>
      <c r="G7577" s="819"/>
      <c r="H7577" s="774">
        <v>1</v>
      </c>
      <c r="I7577" s="819">
        <f t="shared" si="242"/>
        <v>0</v>
      </c>
      <c r="J7577" s="819">
        <f t="shared" si="243"/>
        <v>1</v>
      </c>
      <c r="K7577" s="941"/>
    </row>
    <row r="7578" spans="1:11">
      <c r="A7578" s="15" t="s">
        <v>6214</v>
      </c>
      <c r="B7578" s="15" t="s">
        <v>2464</v>
      </c>
      <c r="C7578" s="768" t="s">
        <v>18776</v>
      </c>
      <c r="D7578" s="20" t="s">
        <v>17574</v>
      </c>
      <c r="E7578" s="826">
        <v>1</v>
      </c>
      <c r="F7578" s="800">
        <v>1</v>
      </c>
      <c r="G7578" s="819"/>
      <c r="H7578" s="774">
        <v>1</v>
      </c>
      <c r="I7578" s="819">
        <f t="shared" si="242"/>
        <v>1</v>
      </c>
      <c r="J7578" s="819">
        <f t="shared" si="243"/>
        <v>2</v>
      </c>
      <c r="K7578" s="941"/>
    </row>
    <row r="7579" spans="1:11">
      <c r="A7579" s="15" t="s">
        <v>6214</v>
      </c>
      <c r="B7579" s="15" t="s">
        <v>2464</v>
      </c>
      <c r="C7579" s="768" t="s">
        <v>18777</v>
      </c>
      <c r="D7579" s="20" t="s">
        <v>17575</v>
      </c>
      <c r="E7579" s="826"/>
      <c r="F7579" s="800">
        <v>1</v>
      </c>
      <c r="G7579" s="819"/>
      <c r="H7579" s="774">
        <v>0</v>
      </c>
      <c r="I7579" s="819">
        <f t="shared" si="242"/>
        <v>0</v>
      </c>
      <c r="J7579" s="819">
        <f t="shared" si="243"/>
        <v>1</v>
      </c>
      <c r="K7579" s="941"/>
    </row>
    <row r="7580" spans="1:11">
      <c r="A7580" s="15" t="s">
        <v>6214</v>
      </c>
      <c r="B7580" s="15" t="s">
        <v>2464</v>
      </c>
      <c r="C7580" s="768" t="s">
        <v>6202</v>
      </c>
      <c r="D7580" s="20" t="s">
        <v>17576</v>
      </c>
      <c r="E7580" s="826"/>
      <c r="F7580" s="800">
        <v>1</v>
      </c>
      <c r="G7580" s="819"/>
      <c r="H7580" s="774">
        <v>1</v>
      </c>
      <c r="I7580" s="819">
        <f t="shared" si="242"/>
        <v>0</v>
      </c>
      <c r="J7580" s="819">
        <f t="shared" si="243"/>
        <v>2</v>
      </c>
      <c r="K7580" s="941"/>
    </row>
    <row r="7581" spans="1:11" ht="25.5">
      <c r="A7581" s="15" t="s">
        <v>6214</v>
      </c>
      <c r="B7581" s="15" t="s">
        <v>2464</v>
      </c>
      <c r="C7581" s="768" t="s">
        <v>18778</v>
      </c>
      <c r="D7581" s="20" t="s">
        <v>17577</v>
      </c>
      <c r="E7581" s="826"/>
      <c r="F7581" s="800">
        <v>1</v>
      </c>
      <c r="G7581" s="819"/>
      <c r="H7581" s="774">
        <v>0</v>
      </c>
      <c r="I7581" s="819">
        <f t="shared" si="242"/>
        <v>0</v>
      </c>
      <c r="J7581" s="819">
        <f t="shared" si="243"/>
        <v>1</v>
      </c>
      <c r="K7581" s="941"/>
    </row>
    <row r="7582" spans="1:11">
      <c r="A7582" s="15" t="s">
        <v>6214</v>
      </c>
      <c r="B7582" s="15" t="s">
        <v>2464</v>
      </c>
      <c r="C7582" s="768" t="s">
        <v>18779</v>
      </c>
      <c r="D7582" s="20" t="s">
        <v>17578</v>
      </c>
      <c r="E7582" s="826"/>
      <c r="F7582" s="800">
        <v>1</v>
      </c>
      <c r="G7582" s="819"/>
      <c r="H7582" s="774">
        <v>0</v>
      </c>
      <c r="I7582" s="819">
        <f t="shared" si="242"/>
        <v>0</v>
      </c>
      <c r="J7582" s="819">
        <f t="shared" si="243"/>
        <v>1</v>
      </c>
      <c r="K7582" s="941"/>
    </row>
    <row r="7583" spans="1:11">
      <c r="A7583" s="15" t="s">
        <v>6214</v>
      </c>
      <c r="B7583" s="15" t="s">
        <v>2464</v>
      </c>
      <c r="C7583" s="768" t="s">
        <v>18780</v>
      </c>
      <c r="D7583" s="20" t="s">
        <v>17579</v>
      </c>
      <c r="E7583" s="826"/>
      <c r="F7583" s="800">
        <v>1</v>
      </c>
      <c r="G7583" s="819"/>
      <c r="H7583" s="774">
        <v>0</v>
      </c>
      <c r="I7583" s="819">
        <f t="shared" si="242"/>
        <v>0</v>
      </c>
      <c r="J7583" s="819">
        <f t="shared" si="243"/>
        <v>1</v>
      </c>
      <c r="K7583" s="941"/>
    </row>
    <row r="7584" spans="1:11" ht="25.5">
      <c r="A7584" s="15" t="s">
        <v>6214</v>
      </c>
      <c r="B7584" s="15" t="s">
        <v>2464</v>
      </c>
      <c r="C7584" s="768" t="s">
        <v>6305</v>
      </c>
      <c r="D7584" s="20" t="s">
        <v>17580</v>
      </c>
      <c r="E7584" s="826">
        <v>5</v>
      </c>
      <c r="F7584" s="800">
        <v>1</v>
      </c>
      <c r="G7584" s="819">
        <v>135</v>
      </c>
      <c r="H7584" s="774">
        <v>1</v>
      </c>
      <c r="I7584" s="819">
        <f t="shared" si="242"/>
        <v>140</v>
      </c>
      <c r="J7584" s="819">
        <f t="shared" si="243"/>
        <v>2</v>
      </c>
      <c r="K7584" s="941"/>
    </row>
    <row r="7585" spans="1:11">
      <c r="A7585" s="15" t="s">
        <v>6214</v>
      </c>
      <c r="B7585" s="15" t="s">
        <v>2464</v>
      </c>
      <c r="C7585" s="768" t="s">
        <v>19293</v>
      </c>
      <c r="D7585" s="20" t="s">
        <v>17581</v>
      </c>
      <c r="E7585" s="826"/>
      <c r="F7585" s="800">
        <v>1</v>
      </c>
      <c r="G7585" s="819"/>
      <c r="H7585" s="774">
        <v>1</v>
      </c>
      <c r="I7585" s="819">
        <f t="shared" si="242"/>
        <v>0</v>
      </c>
      <c r="J7585" s="819">
        <f t="shared" si="243"/>
        <v>2</v>
      </c>
      <c r="K7585" s="941"/>
    </row>
    <row r="7586" spans="1:11">
      <c r="A7586" s="15" t="s">
        <v>6214</v>
      </c>
      <c r="B7586" s="15" t="s">
        <v>2464</v>
      </c>
      <c r="C7586" s="768" t="s">
        <v>3871</v>
      </c>
      <c r="D7586" s="20" t="s">
        <v>3872</v>
      </c>
      <c r="E7586" s="826"/>
      <c r="F7586" s="800">
        <v>1</v>
      </c>
      <c r="G7586" s="819"/>
      <c r="H7586" s="774">
        <v>1</v>
      </c>
      <c r="I7586" s="819">
        <f t="shared" si="242"/>
        <v>0</v>
      </c>
      <c r="J7586" s="819">
        <f t="shared" si="243"/>
        <v>2</v>
      </c>
      <c r="K7586" s="941"/>
    </row>
    <row r="7587" spans="1:11" ht="25.5">
      <c r="A7587" s="15" t="s">
        <v>6214</v>
      </c>
      <c r="B7587" s="15" t="s">
        <v>2464</v>
      </c>
      <c r="C7587" s="768" t="s">
        <v>6203</v>
      </c>
      <c r="D7587" s="20" t="s">
        <v>17582</v>
      </c>
      <c r="E7587" s="826"/>
      <c r="F7587" s="800">
        <v>1</v>
      </c>
      <c r="G7587" s="819"/>
      <c r="H7587" s="774">
        <v>1</v>
      </c>
      <c r="I7587" s="819">
        <f t="shared" si="242"/>
        <v>0</v>
      </c>
      <c r="J7587" s="819">
        <f t="shared" si="243"/>
        <v>2</v>
      </c>
      <c r="K7587" s="941"/>
    </row>
    <row r="7588" spans="1:11" ht="25.5">
      <c r="A7588" s="15" t="s">
        <v>6214</v>
      </c>
      <c r="B7588" s="15" t="s">
        <v>2464</v>
      </c>
      <c r="C7588" s="768" t="s">
        <v>6204</v>
      </c>
      <c r="D7588" s="20" t="s">
        <v>17583</v>
      </c>
      <c r="E7588" s="826"/>
      <c r="F7588" s="800">
        <v>1</v>
      </c>
      <c r="G7588" s="819"/>
      <c r="H7588" s="774">
        <v>0</v>
      </c>
      <c r="I7588" s="819">
        <f t="shared" si="242"/>
        <v>0</v>
      </c>
      <c r="J7588" s="819">
        <f t="shared" si="243"/>
        <v>1</v>
      </c>
      <c r="K7588" s="941"/>
    </row>
    <row r="7589" spans="1:11" ht="25.5">
      <c r="A7589" s="15" t="s">
        <v>6214</v>
      </c>
      <c r="B7589" s="15" t="s">
        <v>2464</v>
      </c>
      <c r="C7589" s="768" t="s">
        <v>6205</v>
      </c>
      <c r="D7589" s="20" t="s">
        <v>17584</v>
      </c>
      <c r="E7589" s="826"/>
      <c r="F7589" s="800">
        <v>1</v>
      </c>
      <c r="G7589" s="819"/>
      <c r="H7589" s="774">
        <v>5</v>
      </c>
      <c r="I7589" s="819">
        <f t="shared" si="242"/>
        <v>0</v>
      </c>
      <c r="J7589" s="819">
        <f t="shared" si="243"/>
        <v>6</v>
      </c>
      <c r="K7589" s="941"/>
    </row>
    <row r="7590" spans="1:11">
      <c r="A7590" s="15" t="s">
        <v>6214</v>
      </c>
      <c r="B7590" s="15" t="s">
        <v>2464</v>
      </c>
      <c r="C7590" s="768" t="s">
        <v>3882</v>
      </c>
      <c r="D7590" s="20" t="s">
        <v>17126</v>
      </c>
      <c r="E7590" s="826">
        <v>1</v>
      </c>
      <c r="F7590" s="800">
        <v>1</v>
      </c>
      <c r="G7590" s="819">
        <v>708</v>
      </c>
      <c r="H7590" s="774">
        <v>700</v>
      </c>
      <c r="I7590" s="819">
        <f t="shared" si="242"/>
        <v>709</v>
      </c>
      <c r="J7590" s="819">
        <f t="shared" si="243"/>
        <v>701</v>
      </c>
      <c r="K7590" s="941"/>
    </row>
    <row r="7591" spans="1:11" ht="25.5">
      <c r="A7591" s="15" t="s">
        <v>6214</v>
      </c>
      <c r="B7591" s="15" t="s">
        <v>2464</v>
      </c>
      <c r="C7591" s="768" t="s">
        <v>2458</v>
      </c>
      <c r="D7591" s="20" t="s">
        <v>16805</v>
      </c>
      <c r="E7591" s="826"/>
      <c r="F7591" s="800">
        <v>1</v>
      </c>
      <c r="G7591" s="819">
        <v>1124</v>
      </c>
      <c r="H7591" s="774">
        <v>1100</v>
      </c>
      <c r="I7591" s="819">
        <f t="shared" si="242"/>
        <v>1124</v>
      </c>
      <c r="J7591" s="819">
        <f t="shared" si="243"/>
        <v>1101</v>
      </c>
      <c r="K7591" s="941"/>
    </row>
    <row r="7592" spans="1:11">
      <c r="A7592" s="15" t="s">
        <v>6214</v>
      </c>
      <c r="B7592" s="15" t="s">
        <v>2464</v>
      </c>
      <c r="C7592" s="768" t="s">
        <v>6206</v>
      </c>
      <c r="D7592" s="21" t="s">
        <v>7203</v>
      </c>
      <c r="E7592" s="826"/>
      <c r="F7592" s="800">
        <v>1</v>
      </c>
      <c r="G7592" s="819"/>
      <c r="H7592" s="774">
        <v>0</v>
      </c>
      <c r="I7592" s="819">
        <f t="shared" si="242"/>
        <v>0</v>
      </c>
      <c r="J7592" s="819">
        <f t="shared" si="243"/>
        <v>1</v>
      </c>
      <c r="K7592" s="941"/>
    </row>
    <row r="7593" spans="1:11">
      <c r="A7593" s="15" t="s">
        <v>6214</v>
      </c>
      <c r="B7593" s="15" t="s">
        <v>2464</v>
      </c>
      <c r="C7593" s="768" t="s">
        <v>6207</v>
      </c>
      <c r="D7593" s="21" t="s">
        <v>7210</v>
      </c>
      <c r="E7593" s="826"/>
      <c r="F7593" s="800">
        <v>1</v>
      </c>
      <c r="G7593" s="819"/>
      <c r="H7593" s="774">
        <v>0</v>
      </c>
      <c r="I7593" s="819">
        <f t="shared" si="242"/>
        <v>0</v>
      </c>
      <c r="J7593" s="819">
        <f t="shared" si="243"/>
        <v>1</v>
      </c>
      <c r="K7593" s="941"/>
    </row>
    <row r="7594" spans="1:11">
      <c r="A7594" s="15" t="s">
        <v>6214</v>
      </c>
      <c r="B7594" s="15" t="s">
        <v>2464</v>
      </c>
      <c r="C7594" s="768" t="s">
        <v>6208</v>
      </c>
      <c r="D7594" s="21" t="s">
        <v>14556</v>
      </c>
      <c r="E7594" s="826"/>
      <c r="F7594" s="800">
        <v>1</v>
      </c>
      <c r="G7594" s="819"/>
      <c r="H7594" s="774">
        <v>0</v>
      </c>
      <c r="I7594" s="819">
        <f t="shared" si="242"/>
        <v>0</v>
      </c>
      <c r="J7594" s="819">
        <f t="shared" si="243"/>
        <v>1</v>
      </c>
      <c r="K7594" s="941"/>
    </row>
    <row r="7595" spans="1:11">
      <c r="A7595" s="15" t="s">
        <v>6214</v>
      </c>
      <c r="B7595" s="15" t="s">
        <v>2464</v>
      </c>
      <c r="C7595" s="768" t="s">
        <v>3910</v>
      </c>
      <c r="D7595" s="20" t="s">
        <v>17147</v>
      </c>
      <c r="E7595" s="826"/>
      <c r="F7595" s="800">
        <v>2</v>
      </c>
      <c r="G7595" s="819"/>
      <c r="H7595" s="774">
        <v>1</v>
      </c>
      <c r="I7595" s="819">
        <f t="shared" si="242"/>
        <v>0</v>
      </c>
      <c r="J7595" s="819">
        <f t="shared" si="243"/>
        <v>3</v>
      </c>
      <c r="K7595" s="941"/>
    </row>
    <row r="7596" spans="1:11">
      <c r="A7596" s="15" t="s">
        <v>6214</v>
      </c>
      <c r="B7596" s="15" t="s">
        <v>2464</v>
      </c>
      <c r="C7596" s="768" t="s">
        <v>3988</v>
      </c>
      <c r="D7596" s="20" t="s">
        <v>4856</v>
      </c>
      <c r="E7596" s="826"/>
      <c r="F7596" s="800">
        <v>2</v>
      </c>
      <c r="G7596" s="819"/>
      <c r="H7596" s="774">
        <v>1</v>
      </c>
      <c r="I7596" s="819">
        <f t="shared" si="242"/>
        <v>0</v>
      </c>
      <c r="J7596" s="819">
        <f t="shared" si="243"/>
        <v>3</v>
      </c>
      <c r="K7596" s="941"/>
    </row>
    <row r="7597" spans="1:11">
      <c r="A7597" s="15" t="s">
        <v>6214</v>
      </c>
      <c r="B7597" s="15" t="s">
        <v>2464</v>
      </c>
      <c r="C7597" s="768" t="s">
        <v>3989</v>
      </c>
      <c r="D7597" s="20" t="s">
        <v>17188</v>
      </c>
      <c r="E7597" s="826"/>
      <c r="F7597" s="800">
        <v>2</v>
      </c>
      <c r="G7597" s="819"/>
      <c r="H7597" s="774">
        <v>5</v>
      </c>
      <c r="I7597" s="819">
        <f t="shared" si="242"/>
        <v>0</v>
      </c>
      <c r="J7597" s="819">
        <f t="shared" si="243"/>
        <v>7</v>
      </c>
      <c r="K7597" s="941"/>
    </row>
    <row r="7598" spans="1:11" ht="25.5">
      <c r="A7598" s="15" t="s">
        <v>6214</v>
      </c>
      <c r="B7598" s="15" t="s">
        <v>2464</v>
      </c>
      <c r="C7598" s="768" t="s">
        <v>4786</v>
      </c>
      <c r="D7598" s="20" t="s">
        <v>17355</v>
      </c>
      <c r="E7598" s="826"/>
      <c r="F7598" s="800">
        <v>1</v>
      </c>
      <c r="G7598" s="819"/>
      <c r="H7598" s="774">
        <v>1</v>
      </c>
      <c r="I7598" s="819">
        <f t="shared" si="242"/>
        <v>0</v>
      </c>
      <c r="J7598" s="819">
        <f t="shared" si="243"/>
        <v>2</v>
      </c>
      <c r="K7598" s="941"/>
    </row>
    <row r="7599" spans="1:11">
      <c r="A7599" s="15" t="s">
        <v>6214</v>
      </c>
      <c r="B7599" s="15" t="s">
        <v>2464</v>
      </c>
      <c r="C7599" s="768" t="s">
        <v>6209</v>
      </c>
      <c r="D7599" s="20" t="s">
        <v>17585</v>
      </c>
      <c r="E7599" s="826"/>
      <c r="F7599" s="800">
        <v>1</v>
      </c>
      <c r="G7599" s="819"/>
      <c r="H7599" s="774">
        <v>1</v>
      </c>
      <c r="I7599" s="819">
        <f t="shared" si="242"/>
        <v>0</v>
      </c>
      <c r="J7599" s="819">
        <f t="shared" si="243"/>
        <v>2</v>
      </c>
      <c r="K7599" s="941"/>
    </row>
    <row r="7600" spans="1:11">
      <c r="A7600" s="15" t="s">
        <v>6214</v>
      </c>
      <c r="B7600" s="15" t="s">
        <v>2464</v>
      </c>
      <c r="C7600" s="768" t="s">
        <v>6210</v>
      </c>
      <c r="D7600" s="20" t="s">
        <v>17586</v>
      </c>
      <c r="E7600" s="826">
        <v>7103</v>
      </c>
      <c r="F7600" s="800">
        <v>8050</v>
      </c>
      <c r="G7600" s="819">
        <v>9411</v>
      </c>
      <c r="H7600" s="774">
        <v>7440</v>
      </c>
      <c r="I7600" s="819">
        <f t="shared" si="242"/>
        <v>16514</v>
      </c>
      <c r="J7600" s="819">
        <f t="shared" si="243"/>
        <v>15490</v>
      </c>
      <c r="K7600" s="941"/>
    </row>
    <row r="7601" spans="1:11">
      <c r="A7601" s="15" t="s">
        <v>6214</v>
      </c>
      <c r="B7601" s="15" t="s">
        <v>2464</v>
      </c>
      <c r="C7601" s="768" t="s">
        <v>3044</v>
      </c>
      <c r="D7601" s="20" t="s">
        <v>3045</v>
      </c>
      <c r="E7601" s="826"/>
      <c r="F7601" s="800">
        <v>1</v>
      </c>
      <c r="G7601" s="819"/>
      <c r="H7601" s="774">
        <v>0</v>
      </c>
      <c r="I7601" s="819">
        <f t="shared" si="242"/>
        <v>0</v>
      </c>
      <c r="J7601" s="819">
        <f t="shared" si="243"/>
        <v>1</v>
      </c>
      <c r="K7601" s="941"/>
    </row>
    <row r="7602" spans="1:11">
      <c r="A7602" s="15" t="s">
        <v>6214</v>
      </c>
      <c r="B7602" s="15" t="s">
        <v>2464</v>
      </c>
      <c r="C7602" s="768" t="s">
        <v>4787</v>
      </c>
      <c r="D7602" s="20" t="s">
        <v>17356</v>
      </c>
      <c r="E7602" s="826">
        <v>1310</v>
      </c>
      <c r="F7602" s="800">
        <v>1000</v>
      </c>
      <c r="G7602" s="819">
        <v>2468</v>
      </c>
      <c r="H7602" s="774">
        <v>1300</v>
      </c>
      <c r="I7602" s="819">
        <f t="shared" ref="I7602:I7664" si="244">E7602+G7602</f>
        <v>3778</v>
      </c>
      <c r="J7602" s="819">
        <f t="shared" ref="J7602:J7664" si="245">F7602+H7602</f>
        <v>2300</v>
      </c>
      <c r="K7602" s="941"/>
    </row>
    <row r="7603" spans="1:11">
      <c r="A7603" s="15" t="s">
        <v>6214</v>
      </c>
      <c r="B7603" s="15" t="s">
        <v>2464</v>
      </c>
      <c r="C7603" s="768" t="s">
        <v>4788</v>
      </c>
      <c r="D7603" s="20" t="s">
        <v>17357</v>
      </c>
      <c r="E7603" s="826"/>
      <c r="F7603" s="800">
        <v>1</v>
      </c>
      <c r="G7603" s="819"/>
      <c r="H7603" s="774">
        <v>1</v>
      </c>
      <c r="I7603" s="819">
        <f t="shared" si="244"/>
        <v>0</v>
      </c>
      <c r="J7603" s="819">
        <f t="shared" si="245"/>
        <v>2</v>
      </c>
      <c r="K7603" s="941"/>
    </row>
    <row r="7604" spans="1:11" ht="25.5">
      <c r="A7604" s="15" t="s">
        <v>6214</v>
      </c>
      <c r="B7604" s="15" t="s">
        <v>2464</v>
      </c>
      <c r="C7604" s="768" t="s">
        <v>4789</v>
      </c>
      <c r="D7604" s="20" t="s">
        <v>17358</v>
      </c>
      <c r="E7604" s="826"/>
      <c r="F7604" s="800">
        <v>1</v>
      </c>
      <c r="G7604" s="819"/>
      <c r="H7604" s="774">
        <v>1</v>
      </c>
      <c r="I7604" s="819">
        <f t="shared" si="244"/>
        <v>0</v>
      </c>
      <c r="J7604" s="819">
        <f t="shared" si="245"/>
        <v>2</v>
      </c>
      <c r="K7604" s="941"/>
    </row>
    <row r="7605" spans="1:11">
      <c r="A7605" s="15" t="s">
        <v>6214</v>
      </c>
      <c r="B7605" s="15" t="s">
        <v>2464</v>
      </c>
      <c r="C7605" s="768" t="s">
        <v>4262</v>
      </c>
      <c r="D7605" s="20" t="s">
        <v>17243</v>
      </c>
      <c r="E7605" s="826"/>
      <c r="F7605" s="800">
        <v>1</v>
      </c>
      <c r="G7605" s="819"/>
      <c r="H7605" s="774">
        <v>1</v>
      </c>
      <c r="I7605" s="819">
        <f t="shared" si="244"/>
        <v>0</v>
      </c>
      <c r="J7605" s="819">
        <f t="shared" si="245"/>
        <v>2</v>
      </c>
      <c r="K7605" s="941"/>
    </row>
    <row r="7606" spans="1:11" ht="25.5">
      <c r="A7606" s="15" t="s">
        <v>6214</v>
      </c>
      <c r="B7606" s="15" t="s">
        <v>2464</v>
      </c>
      <c r="C7606" s="768" t="s">
        <v>4790</v>
      </c>
      <c r="D7606" s="20" t="s">
        <v>17359</v>
      </c>
      <c r="E7606" s="826"/>
      <c r="F7606" s="800">
        <v>1</v>
      </c>
      <c r="G7606" s="819"/>
      <c r="H7606" s="774">
        <v>1</v>
      </c>
      <c r="I7606" s="819">
        <f t="shared" si="244"/>
        <v>0</v>
      </c>
      <c r="J7606" s="819">
        <f t="shared" si="245"/>
        <v>2</v>
      </c>
      <c r="K7606" s="941"/>
    </row>
    <row r="7607" spans="1:11" ht="25.5">
      <c r="A7607" s="15" t="s">
        <v>6214</v>
      </c>
      <c r="B7607" s="15" t="s">
        <v>2464</v>
      </c>
      <c r="C7607" s="768" t="s">
        <v>6211</v>
      </c>
      <c r="D7607" s="20" t="s">
        <v>14547</v>
      </c>
      <c r="E7607" s="826"/>
      <c r="F7607" s="800">
        <v>1</v>
      </c>
      <c r="G7607" s="819"/>
      <c r="H7607" s="774">
        <v>1</v>
      </c>
      <c r="I7607" s="819">
        <f t="shared" si="244"/>
        <v>0</v>
      </c>
      <c r="J7607" s="819">
        <f t="shared" si="245"/>
        <v>2</v>
      </c>
      <c r="K7607" s="941"/>
    </row>
    <row r="7608" spans="1:11">
      <c r="A7608" s="15" t="s">
        <v>6214</v>
      </c>
      <c r="B7608" s="15" t="s">
        <v>2464</v>
      </c>
      <c r="C7608" s="768" t="s">
        <v>4791</v>
      </c>
      <c r="D7608" s="20" t="s">
        <v>17360</v>
      </c>
      <c r="E7608" s="826"/>
      <c r="F7608" s="800">
        <v>1</v>
      </c>
      <c r="G7608" s="819"/>
      <c r="H7608" s="774">
        <v>1</v>
      </c>
      <c r="I7608" s="819">
        <f t="shared" si="244"/>
        <v>0</v>
      </c>
      <c r="J7608" s="819">
        <f t="shared" si="245"/>
        <v>2</v>
      </c>
      <c r="K7608" s="941"/>
    </row>
    <row r="7609" spans="1:11">
      <c r="A7609" s="15" t="s">
        <v>6214</v>
      </c>
      <c r="B7609" s="15" t="s">
        <v>2464</v>
      </c>
      <c r="C7609" s="768" t="s">
        <v>4792</v>
      </c>
      <c r="D7609" s="20" t="s">
        <v>17361</v>
      </c>
      <c r="E7609" s="826"/>
      <c r="F7609" s="800">
        <v>1</v>
      </c>
      <c r="G7609" s="819"/>
      <c r="H7609" s="774">
        <v>1</v>
      </c>
      <c r="I7609" s="819">
        <f t="shared" si="244"/>
        <v>0</v>
      </c>
      <c r="J7609" s="819">
        <f t="shared" si="245"/>
        <v>2</v>
      </c>
      <c r="K7609" s="941"/>
    </row>
    <row r="7610" spans="1:11">
      <c r="A7610" s="15" t="s">
        <v>6214</v>
      </c>
      <c r="B7610" s="15" t="s">
        <v>2464</v>
      </c>
      <c r="C7610" s="768" t="s">
        <v>4751</v>
      </c>
      <c r="D7610" s="20" t="s">
        <v>17344</v>
      </c>
      <c r="E7610" s="826"/>
      <c r="F7610" s="800">
        <v>1</v>
      </c>
      <c r="G7610" s="819"/>
      <c r="H7610" s="774">
        <v>1</v>
      </c>
      <c r="I7610" s="819">
        <f t="shared" si="244"/>
        <v>0</v>
      </c>
      <c r="J7610" s="819">
        <f t="shared" si="245"/>
        <v>2</v>
      </c>
      <c r="K7610" s="941"/>
    </row>
    <row r="7611" spans="1:11" ht="25.5">
      <c r="A7611" s="15" t="s">
        <v>6214</v>
      </c>
      <c r="B7611" s="15" t="s">
        <v>2464</v>
      </c>
      <c r="C7611" s="768" t="s">
        <v>2983</v>
      </c>
      <c r="D7611" s="20" t="s">
        <v>2984</v>
      </c>
      <c r="E7611" s="826">
        <v>76</v>
      </c>
      <c r="F7611" s="800">
        <v>110</v>
      </c>
      <c r="G7611" s="819">
        <v>4267</v>
      </c>
      <c r="H7611" s="774">
        <v>3910</v>
      </c>
      <c r="I7611" s="819">
        <f t="shared" si="244"/>
        <v>4343</v>
      </c>
      <c r="J7611" s="819">
        <f t="shared" si="245"/>
        <v>4020</v>
      </c>
      <c r="K7611" s="941"/>
    </row>
    <row r="7612" spans="1:11">
      <c r="A7612" s="15" t="s">
        <v>6214</v>
      </c>
      <c r="B7612" s="15" t="s">
        <v>2464</v>
      </c>
      <c r="C7612" s="768" t="s">
        <v>4795</v>
      </c>
      <c r="D7612" s="20" t="s">
        <v>4796</v>
      </c>
      <c r="E7612" s="826"/>
      <c r="F7612" s="800">
        <v>1</v>
      </c>
      <c r="G7612" s="819"/>
      <c r="H7612" s="774">
        <v>1</v>
      </c>
      <c r="I7612" s="819">
        <f t="shared" si="244"/>
        <v>0</v>
      </c>
      <c r="J7612" s="819">
        <f t="shared" si="245"/>
        <v>2</v>
      </c>
      <c r="K7612" s="941"/>
    </row>
    <row r="7613" spans="1:11">
      <c r="A7613" s="15" t="s">
        <v>6214</v>
      </c>
      <c r="B7613" s="15" t="s">
        <v>2464</v>
      </c>
      <c r="C7613" s="768" t="s">
        <v>6212</v>
      </c>
      <c r="D7613" s="20" t="s">
        <v>17587</v>
      </c>
      <c r="E7613" s="826">
        <v>815</v>
      </c>
      <c r="F7613" s="800">
        <v>90</v>
      </c>
      <c r="G7613" s="819">
        <v>1213</v>
      </c>
      <c r="H7613" s="774">
        <v>520</v>
      </c>
      <c r="I7613" s="819">
        <f t="shared" si="244"/>
        <v>2028</v>
      </c>
      <c r="J7613" s="819">
        <f t="shared" si="245"/>
        <v>610</v>
      </c>
      <c r="K7613" s="941"/>
    </row>
    <row r="7614" spans="1:11" ht="38.25">
      <c r="A7614" s="15" t="s">
        <v>6214</v>
      </c>
      <c r="B7614" s="15" t="s">
        <v>2464</v>
      </c>
      <c r="C7614" s="768" t="s">
        <v>6213</v>
      </c>
      <c r="D7614" s="20" t="s">
        <v>17588</v>
      </c>
      <c r="E7614" s="826">
        <v>2343</v>
      </c>
      <c r="F7614" s="800">
        <v>1500</v>
      </c>
      <c r="G7614" s="819">
        <v>856</v>
      </c>
      <c r="H7614" s="774">
        <v>570</v>
      </c>
      <c r="I7614" s="819">
        <f t="shared" si="244"/>
        <v>3199</v>
      </c>
      <c r="J7614" s="819">
        <f t="shared" si="245"/>
        <v>2070</v>
      </c>
      <c r="K7614" s="941"/>
    </row>
    <row r="7615" spans="1:11">
      <c r="A7615" s="15" t="s">
        <v>6214</v>
      </c>
      <c r="B7615" s="15" t="s">
        <v>2464</v>
      </c>
      <c r="C7615" s="768" t="s">
        <v>4798</v>
      </c>
      <c r="D7615" s="20" t="s">
        <v>17364</v>
      </c>
      <c r="E7615" s="826"/>
      <c r="F7615" s="800">
        <v>1</v>
      </c>
      <c r="G7615" s="819"/>
      <c r="H7615" s="774">
        <v>1</v>
      </c>
      <c r="I7615" s="819">
        <f t="shared" si="244"/>
        <v>0</v>
      </c>
      <c r="J7615" s="819">
        <f t="shared" si="245"/>
        <v>2</v>
      </c>
      <c r="K7615" s="941"/>
    </row>
    <row r="7616" spans="1:11">
      <c r="A7616" s="15" t="s">
        <v>6214</v>
      </c>
      <c r="B7616" s="15" t="s">
        <v>2464</v>
      </c>
      <c r="C7616" s="768" t="s">
        <v>4752</v>
      </c>
      <c r="D7616" s="20" t="s">
        <v>17345</v>
      </c>
      <c r="E7616" s="826"/>
      <c r="F7616" s="800">
        <v>1</v>
      </c>
      <c r="G7616" s="819"/>
      <c r="H7616" s="774">
        <v>1</v>
      </c>
      <c r="I7616" s="819">
        <f t="shared" si="244"/>
        <v>0</v>
      </c>
      <c r="J7616" s="819">
        <f t="shared" si="245"/>
        <v>2</v>
      </c>
      <c r="K7616" s="941"/>
    </row>
    <row r="7617" spans="1:11" ht="38.25">
      <c r="A7617" s="15" t="s">
        <v>6214</v>
      </c>
      <c r="B7617" s="15" t="s">
        <v>2464</v>
      </c>
      <c r="C7617" s="768" t="s">
        <v>19888</v>
      </c>
      <c r="D7617" s="20" t="s">
        <v>19889</v>
      </c>
      <c r="E7617" s="826"/>
      <c r="F7617" s="800">
        <v>110</v>
      </c>
      <c r="G7617" s="819"/>
      <c r="H7617" s="774">
        <v>135</v>
      </c>
      <c r="I7617" s="819">
        <f t="shared" si="244"/>
        <v>0</v>
      </c>
      <c r="J7617" s="819">
        <f t="shared" si="245"/>
        <v>245</v>
      </c>
      <c r="K7617" s="941"/>
    </row>
    <row r="7618" spans="1:11">
      <c r="A7618" s="15" t="s">
        <v>6214</v>
      </c>
      <c r="B7618" s="15" t="s">
        <v>2624</v>
      </c>
      <c r="C7618" s="768" t="s">
        <v>4707</v>
      </c>
      <c r="D7618" s="20" t="s">
        <v>17309</v>
      </c>
      <c r="E7618" s="826"/>
      <c r="F7618" s="800">
        <v>1</v>
      </c>
      <c r="G7618" s="819"/>
      <c r="H7618" s="774">
        <v>0</v>
      </c>
      <c r="I7618" s="819">
        <f t="shared" si="244"/>
        <v>0</v>
      </c>
      <c r="J7618" s="819">
        <f t="shared" si="245"/>
        <v>1</v>
      </c>
      <c r="K7618" s="941"/>
    </row>
    <row r="7619" spans="1:11" ht="25.5">
      <c r="A7619" s="15" t="s">
        <v>6214</v>
      </c>
      <c r="B7619" s="15" t="s">
        <v>2624</v>
      </c>
      <c r="C7619" s="768" t="s">
        <v>4708</v>
      </c>
      <c r="D7619" s="20" t="s">
        <v>17310</v>
      </c>
      <c r="E7619" s="826"/>
      <c r="F7619" s="800">
        <v>1</v>
      </c>
      <c r="G7619" s="819"/>
      <c r="H7619" s="774">
        <v>1</v>
      </c>
      <c r="I7619" s="819">
        <f t="shared" si="244"/>
        <v>0</v>
      </c>
      <c r="J7619" s="819">
        <f t="shared" si="245"/>
        <v>2</v>
      </c>
      <c r="K7619" s="941"/>
    </row>
    <row r="7620" spans="1:11" ht="25.5">
      <c r="A7620" s="15" t="s">
        <v>6214</v>
      </c>
      <c r="B7620" s="15" t="s">
        <v>2624</v>
      </c>
      <c r="C7620" s="768" t="s">
        <v>18781</v>
      </c>
      <c r="D7620" s="20" t="s">
        <v>17589</v>
      </c>
      <c r="E7620" s="826"/>
      <c r="F7620" s="800">
        <v>1</v>
      </c>
      <c r="G7620" s="819"/>
      <c r="H7620" s="774">
        <v>1</v>
      </c>
      <c r="I7620" s="819">
        <f t="shared" si="244"/>
        <v>0</v>
      </c>
      <c r="J7620" s="819">
        <f t="shared" si="245"/>
        <v>2</v>
      </c>
      <c r="K7620" s="941"/>
    </row>
    <row r="7621" spans="1:11" ht="25.5">
      <c r="A7621" s="15" t="s">
        <v>6214</v>
      </c>
      <c r="B7621" s="15" t="s">
        <v>2624</v>
      </c>
      <c r="C7621" s="768" t="s">
        <v>6215</v>
      </c>
      <c r="D7621" s="20" t="s">
        <v>6216</v>
      </c>
      <c r="E7621" s="826">
        <v>2512</v>
      </c>
      <c r="F7621" s="800">
        <v>3260</v>
      </c>
      <c r="G7621" s="819">
        <v>1178</v>
      </c>
      <c r="H7621" s="774">
        <v>1120</v>
      </c>
      <c r="I7621" s="819">
        <f t="shared" si="244"/>
        <v>3690</v>
      </c>
      <c r="J7621" s="819">
        <f t="shared" si="245"/>
        <v>4380</v>
      </c>
      <c r="K7621" s="941"/>
    </row>
    <row r="7622" spans="1:11" ht="25.5">
      <c r="A7622" s="15" t="s">
        <v>6214</v>
      </c>
      <c r="B7622" s="15" t="s">
        <v>2624</v>
      </c>
      <c r="C7622" s="768" t="s">
        <v>6217</v>
      </c>
      <c r="D7622" s="20" t="s">
        <v>6218</v>
      </c>
      <c r="E7622" s="826">
        <v>234</v>
      </c>
      <c r="F7622" s="800">
        <v>220</v>
      </c>
      <c r="G7622" s="819">
        <v>39</v>
      </c>
      <c r="H7622" s="774">
        <v>160</v>
      </c>
      <c r="I7622" s="819">
        <f t="shared" si="244"/>
        <v>273</v>
      </c>
      <c r="J7622" s="819">
        <f t="shared" si="245"/>
        <v>380</v>
      </c>
      <c r="K7622" s="941"/>
    </row>
    <row r="7623" spans="1:11" ht="25.5">
      <c r="A7623" s="15" t="s">
        <v>6214</v>
      </c>
      <c r="B7623" s="15" t="s">
        <v>2624</v>
      </c>
      <c r="C7623" s="768" t="s">
        <v>6219</v>
      </c>
      <c r="D7623" s="20" t="s">
        <v>6220</v>
      </c>
      <c r="E7623" s="826">
        <v>178</v>
      </c>
      <c r="F7623" s="800">
        <v>160</v>
      </c>
      <c r="G7623" s="819">
        <v>35</v>
      </c>
      <c r="H7623" s="774">
        <v>120</v>
      </c>
      <c r="I7623" s="819">
        <f t="shared" si="244"/>
        <v>213</v>
      </c>
      <c r="J7623" s="819">
        <f t="shared" si="245"/>
        <v>280</v>
      </c>
      <c r="K7623" s="941"/>
    </row>
    <row r="7624" spans="1:11" ht="25.5">
      <c r="A7624" s="15" t="s">
        <v>6214</v>
      </c>
      <c r="B7624" s="15" t="s">
        <v>2624</v>
      </c>
      <c r="C7624" s="768" t="s">
        <v>6221</v>
      </c>
      <c r="D7624" s="20" t="s">
        <v>17590</v>
      </c>
      <c r="E7624" s="826"/>
      <c r="F7624" s="800">
        <v>1</v>
      </c>
      <c r="G7624" s="819"/>
      <c r="H7624" s="774">
        <v>1</v>
      </c>
      <c r="I7624" s="819">
        <f t="shared" si="244"/>
        <v>0</v>
      </c>
      <c r="J7624" s="819">
        <f t="shared" si="245"/>
        <v>2</v>
      </c>
      <c r="K7624" s="941"/>
    </row>
    <row r="7625" spans="1:11">
      <c r="A7625" s="15" t="s">
        <v>6214</v>
      </c>
      <c r="B7625" s="15" t="s">
        <v>2624</v>
      </c>
      <c r="C7625" s="768" t="s">
        <v>6222</v>
      </c>
      <c r="D7625" s="20" t="s">
        <v>14557</v>
      </c>
      <c r="E7625" s="826">
        <v>21441</v>
      </c>
      <c r="F7625" s="800">
        <v>23000</v>
      </c>
      <c r="G7625" s="819">
        <v>819</v>
      </c>
      <c r="H7625" s="774">
        <v>1510</v>
      </c>
      <c r="I7625" s="819">
        <f t="shared" si="244"/>
        <v>22260</v>
      </c>
      <c r="J7625" s="819">
        <f t="shared" si="245"/>
        <v>24510</v>
      </c>
      <c r="K7625" s="941"/>
    </row>
    <row r="7626" spans="1:11">
      <c r="A7626" s="15" t="s">
        <v>6214</v>
      </c>
      <c r="B7626" s="15" t="s">
        <v>2624</v>
      </c>
      <c r="C7626" s="768" t="s">
        <v>6223</v>
      </c>
      <c r="D7626" s="20" t="s">
        <v>6224</v>
      </c>
      <c r="E7626" s="826">
        <v>23765</v>
      </c>
      <c r="F7626" s="800">
        <v>23750</v>
      </c>
      <c r="G7626" s="819">
        <v>2964</v>
      </c>
      <c r="H7626" s="774">
        <v>5700</v>
      </c>
      <c r="I7626" s="819">
        <f t="shared" si="244"/>
        <v>26729</v>
      </c>
      <c r="J7626" s="819">
        <f t="shared" si="245"/>
        <v>29450</v>
      </c>
      <c r="K7626" s="941"/>
    </row>
    <row r="7627" spans="1:11">
      <c r="A7627" s="15" t="s">
        <v>6214</v>
      </c>
      <c r="B7627" s="15" t="s">
        <v>2624</v>
      </c>
      <c r="C7627" s="768" t="s">
        <v>6225</v>
      </c>
      <c r="D7627" s="20" t="s">
        <v>6226</v>
      </c>
      <c r="E7627" s="826">
        <v>7461</v>
      </c>
      <c r="F7627" s="800">
        <v>7920</v>
      </c>
      <c r="G7627" s="819">
        <v>308</v>
      </c>
      <c r="H7627" s="774">
        <v>790</v>
      </c>
      <c r="I7627" s="819">
        <f t="shared" si="244"/>
        <v>7769</v>
      </c>
      <c r="J7627" s="819">
        <f t="shared" si="245"/>
        <v>8710</v>
      </c>
      <c r="K7627" s="941"/>
    </row>
    <row r="7628" spans="1:11">
      <c r="A7628" s="15" t="s">
        <v>6214</v>
      </c>
      <c r="B7628" s="15" t="s">
        <v>2624</v>
      </c>
      <c r="C7628" s="768" t="s">
        <v>6227</v>
      </c>
      <c r="D7628" s="20" t="s">
        <v>6228</v>
      </c>
      <c r="E7628" s="826">
        <v>7676</v>
      </c>
      <c r="F7628" s="800">
        <v>7800</v>
      </c>
      <c r="G7628" s="819">
        <v>232</v>
      </c>
      <c r="H7628" s="774">
        <v>650</v>
      </c>
      <c r="I7628" s="819">
        <f t="shared" si="244"/>
        <v>7908</v>
      </c>
      <c r="J7628" s="819">
        <f t="shared" si="245"/>
        <v>8450</v>
      </c>
      <c r="K7628" s="941"/>
    </row>
    <row r="7629" spans="1:11">
      <c r="A7629" s="15" t="s">
        <v>6214</v>
      </c>
      <c r="B7629" s="15" t="s">
        <v>2624</v>
      </c>
      <c r="C7629" s="768" t="s">
        <v>6229</v>
      </c>
      <c r="D7629" s="20" t="s">
        <v>6230</v>
      </c>
      <c r="E7629" s="826"/>
      <c r="F7629" s="800">
        <v>1</v>
      </c>
      <c r="G7629" s="819"/>
      <c r="H7629" s="774">
        <v>1</v>
      </c>
      <c r="I7629" s="819">
        <f t="shared" si="244"/>
        <v>0</v>
      </c>
      <c r="J7629" s="819">
        <f t="shared" si="245"/>
        <v>2</v>
      </c>
      <c r="K7629" s="941"/>
    </row>
    <row r="7630" spans="1:11" ht="25.5">
      <c r="A7630" s="15" t="s">
        <v>6214</v>
      </c>
      <c r="B7630" s="15" t="s">
        <v>2624</v>
      </c>
      <c r="C7630" s="768" t="s">
        <v>6231</v>
      </c>
      <c r="D7630" s="20" t="s">
        <v>6232</v>
      </c>
      <c r="E7630" s="826">
        <v>665</v>
      </c>
      <c r="F7630" s="800">
        <v>670</v>
      </c>
      <c r="G7630" s="819"/>
      <c r="H7630" s="774">
        <v>1</v>
      </c>
      <c r="I7630" s="819">
        <f t="shared" si="244"/>
        <v>665</v>
      </c>
      <c r="J7630" s="819">
        <f t="shared" si="245"/>
        <v>671</v>
      </c>
      <c r="K7630" s="941"/>
    </row>
    <row r="7631" spans="1:11">
      <c r="A7631" s="15" t="s">
        <v>6214</v>
      </c>
      <c r="B7631" s="15" t="s">
        <v>2624</v>
      </c>
      <c r="C7631" s="768" t="s">
        <v>6233</v>
      </c>
      <c r="D7631" s="20" t="s">
        <v>6234</v>
      </c>
      <c r="E7631" s="826">
        <v>748</v>
      </c>
      <c r="F7631" s="800">
        <v>800</v>
      </c>
      <c r="G7631" s="819">
        <v>4</v>
      </c>
      <c r="H7631" s="774">
        <v>1</v>
      </c>
      <c r="I7631" s="819">
        <f t="shared" si="244"/>
        <v>752</v>
      </c>
      <c r="J7631" s="819">
        <f t="shared" si="245"/>
        <v>801</v>
      </c>
      <c r="K7631" s="941"/>
    </row>
    <row r="7632" spans="1:11">
      <c r="A7632" s="15" t="s">
        <v>6214</v>
      </c>
      <c r="B7632" s="15" t="s">
        <v>2624</v>
      </c>
      <c r="C7632" s="768" t="s">
        <v>6235</v>
      </c>
      <c r="D7632" s="20" t="s">
        <v>17591</v>
      </c>
      <c r="E7632" s="826"/>
      <c r="F7632" s="800">
        <v>1</v>
      </c>
      <c r="G7632" s="819"/>
      <c r="H7632" s="774">
        <v>1</v>
      </c>
      <c r="I7632" s="819">
        <f t="shared" si="244"/>
        <v>0</v>
      </c>
      <c r="J7632" s="819">
        <f t="shared" si="245"/>
        <v>2</v>
      </c>
      <c r="K7632" s="941"/>
    </row>
    <row r="7633" spans="1:11">
      <c r="A7633" s="15" t="s">
        <v>6214</v>
      </c>
      <c r="B7633" s="15" t="s">
        <v>2624</v>
      </c>
      <c r="C7633" s="768" t="s">
        <v>6236</v>
      </c>
      <c r="D7633" s="20" t="s">
        <v>6237</v>
      </c>
      <c r="E7633" s="826">
        <v>32736</v>
      </c>
      <c r="F7633" s="800">
        <v>34780</v>
      </c>
      <c r="G7633" s="819">
        <v>2025</v>
      </c>
      <c r="H7633" s="774">
        <v>4650</v>
      </c>
      <c r="I7633" s="819">
        <f t="shared" si="244"/>
        <v>34761</v>
      </c>
      <c r="J7633" s="819">
        <f t="shared" si="245"/>
        <v>39430</v>
      </c>
      <c r="K7633" s="941"/>
    </row>
    <row r="7634" spans="1:11">
      <c r="A7634" s="15" t="s">
        <v>6214</v>
      </c>
      <c r="B7634" s="15" t="s">
        <v>2624</v>
      </c>
      <c r="C7634" s="768" t="s">
        <v>6238</v>
      </c>
      <c r="D7634" s="20" t="s">
        <v>14558</v>
      </c>
      <c r="E7634" s="826">
        <v>551</v>
      </c>
      <c r="F7634" s="800">
        <v>550</v>
      </c>
      <c r="G7634" s="819">
        <v>44</v>
      </c>
      <c r="H7634" s="774">
        <v>170</v>
      </c>
      <c r="I7634" s="819">
        <f t="shared" si="244"/>
        <v>595</v>
      </c>
      <c r="J7634" s="819">
        <f t="shared" si="245"/>
        <v>720</v>
      </c>
      <c r="K7634" s="941"/>
    </row>
    <row r="7635" spans="1:11">
      <c r="A7635" s="15" t="s">
        <v>6214</v>
      </c>
      <c r="B7635" s="15" t="s">
        <v>2624</v>
      </c>
      <c r="C7635" s="768" t="s">
        <v>6239</v>
      </c>
      <c r="D7635" s="20" t="s">
        <v>6504</v>
      </c>
      <c r="E7635" s="826"/>
      <c r="F7635" s="800">
        <v>1</v>
      </c>
      <c r="G7635" s="819"/>
      <c r="H7635" s="774">
        <v>1</v>
      </c>
      <c r="I7635" s="819">
        <f t="shared" si="244"/>
        <v>0</v>
      </c>
      <c r="J7635" s="819">
        <f t="shared" si="245"/>
        <v>2</v>
      </c>
      <c r="K7635" s="941"/>
    </row>
    <row r="7636" spans="1:11">
      <c r="A7636" s="15" t="s">
        <v>6214</v>
      </c>
      <c r="B7636" s="15" t="s">
        <v>2624</v>
      </c>
      <c r="C7636" s="768" t="s">
        <v>18782</v>
      </c>
      <c r="D7636" s="20" t="s">
        <v>14559</v>
      </c>
      <c r="E7636" s="826"/>
      <c r="F7636" s="800">
        <v>1</v>
      </c>
      <c r="G7636" s="819"/>
      <c r="H7636" s="774">
        <v>0</v>
      </c>
      <c r="I7636" s="819">
        <f t="shared" si="244"/>
        <v>0</v>
      </c>
      <c r="J7636" s="819">
        <f t="shared" si="245"/>
        <v>1</v>
      </c>
      <c r="K7636" s="941"/>
    </row>
    <row r="7637" spans="1:11">
      <c r="A7637" s="15" t="s">
        <v>6214</v>
      </c>
      <c r="B7637" s="15" t="s">
        <v>2624</v>
      </c>
      <c r="C7637" s="768" t="s">
        <v>3962</v>
      </c>
      <c r="D7637" s="20" t="s">
        <v>17172</v>
      </c>
      <c r="E7637" s="826"/>
      <c r="F7637" s="800">
        <v>1</v>
      </c>
      <c r="G7637" s="819"/>
      <c r="H7637" s="774">
        <v>1</v>
      </c>
      <c r="I7637" s="819">
        <f t="shared" si="244"/>
        <v>0</v>
      </c>
      <c r="J7637" s="819">
        <f t="shared" si="245"/>
        <v>2</v>
      </c>
      <c r="K7637" s="941"/>
    </row>
    <row r="7638" spans="1:11">
      <c r="A7638" s="15" t="s">
        <v>6214</v>
      </c>
      <c r="B7638" s="15" t="s">
        <v>2624</v>
      </c>
      <c r="C7638" s="768" t="s">
        <v>6240</v>
      </c>
      <c r="D7638" s="20" t="s">
        <v>6241</v>
      </c>
      <c r="E7638" s="826">
        <v>7470</v>
      </c>
      <c r="F7638" s="800">
        <v>4300</v>
      </c>
      <c r="G7638" s="819">
        <v>1429</v>
      </c>
      <c r="H7638" s="774">
        <v>380</v>
      </c>
      <c r="I7638" s="819">
        <f t="shared" si="244"/>
        <v>8899</v>
      </c>
      <c r="J7638" s="819">
        <f t="shared" si="245"/>
        <v>4680</v>
      </c>
      <c r="K7638" s="941"/>
    </row>
    <row r="7639" spans="1:11">
      <c r="A7639" s="15" t="s">
        <v>6214</v>
      </c>
      <c r="B7639" s="15" t="s">
        <v>2624</v>
      </c>
      <c r="C7639" s="768" t="s">
        <v>6242</v>
      </c>
      <c r="D7639" s="20" t="s">
        <v>17592</v>
      </c>
      <c r="E7639" s="826"/>
      <c r="F7639" s="800">
        <v>0</v>
      </c>
      <c r="G7639" s="819"/>
      <c r="H7639" s="774">
        <v>1</v>
      </c>
      <c r="I7639" s="819">
        <f t="shared" si="244"/>
        <v>0</v>
      </c>
      <c r="J7639" s="819">
        <f t="shared" si="245"/>
        <v>1</v>
      </c>
      <c r="K7639" s="941"/>
    </row>
    <row r="7640" spans="1:11">
      <c r="A7640" s="15" t="s">
        <v>6214</v>
      </c>
      <c r="B7640" s="15" t="s">
        <v>2624</v>
      </c>
      <c r="C7640" s="768" t="s">
        <v>6243</v>
      </c>
      <c r="D7640" s="20" t="s">
        <v>6244</v>
      </c>
      <c r="E7640" s="826">
        <v>3116</v>
      </c>
      <c r="F7640" s="800">
        <v>6110</v>
      </c>
      <c r="G7640" s="819">
        <v>555</v>
      </c>
      <c r="H7640" s="774">
        <v>390</v>
      </c>
      <c r="I7640" s="819">
        <f t="shared" si="244"/>
        <v>3671</v>
      </c>
      <c r="J7640" s="819">
        <f t="shared" si="245"/>
        <v>6500</v>
      </c>
      <c r="K7640" s="941"/>
    </row>
    <row r="7641" spans="1:11">
      <c r="A7641" s="15" t="s">
        <v>6214</v>
      </c>
      <c r="B7641" s="15" t="s">
        <v>2624</v>
      </c>
      <c r="C7641" s="768" t="s">
        <v>18783</v>
      </c>
      <c r="D7641" s="20" t="s">
        <v>17593</v>
      </c>
      <c r="E7641" s="826"/>
      <c r="F7641" s="800">
        <v>1</v>
      </c>
      <c r="G7641" s="819"/>
      <c r="H7641" s="774">
        <v>1</v>
      </c>
      <c r="I7641" s="819">
        <f t="shared" si="244"/>
        <v>0</v>
      </c>
      <c r="J7641" s="819">
        <f t="shared" si="245"/>
        <v>2</v>
      </c>
      <c r="K7641" s="941"/>
    </row>
    <row r="7642" spans="1:11">
      <c r="A7642" s="15" t="s">
        <v>6214</v>
      </c>
      <c r="B7642" s="15" t="s">
        <v>2624</v>
      </c>
      <c r="C7642" s="768" t="s">
        <v>6245</v>
      </c>
      <c r="D7642" s="20" t="s">
        <v>6246</v>
      </c>
      <c r="E7642" s="826">
        <v>8240</v>
      </c>
      <c r="F7642" s="800">
        <v>9000</v>
      </c>
      <c r="G7642" s="819">
        <v>1565</v>
      </c>
      <c r="H7642" s="774">
        <v>2800</v>
      </c>
      <c r="I7642" s="819">
        <f t="shared" si="244"/>
        <v>9805</v>
      </c>
      <c r="J7642" s="819">
        <f t="shared" si="245"/>
        <v>11800</v>
      </c>
      <c r="K7642" s="941"/>
    </row>
    <row r="7643" spans="1:11">
      <c r="A7643" s="15" t="s">
        <v>6214</v>
      </c>
      <c r="B7643" s="15" t="s">
        <v>2624</v>
      </c>
      <c r="C7643" s="768" t="s">
        <v>2465</v>
      </c>
      <c r="D7643" s="20" t="s">
        <v>2466</v>
      </c>
      <c r="E7643" s="826">
        <v>20137</v>
      </c>
      <c r="F7643" s="800">
        <v>19250</v>
      </c>
      <c r="G7643" s="819">
        <v>32585</v>
      </c>
      <c r="H7643" s="774">
        <v>27850</v>
      </c>
      <c r="I7643" s="819">
        <f t="shared" si="244"/>
        <v>52722</v>
      </c>
      <c r="J7643" s="819">
        <f t="shared" si="245"/>
        <v>47100</v>
      </c>
      <c r="K7643" s="941"/>
    </row>
    <row r="7644" spans="1:11">
      <c r="A7644" s="15" t="s">
        <v>6214</v>
      </c>
      <c r="B7644" s="15" t="s">
        <v>2624</v>
      </c>
      <c r="C7644" s="768" t="s">
        <v>6247</v>
      </c>
      <c r="D7644" s="20" t="s">
        <v>6248</v>
      </c>
      <c r="E7644" s="826">
        <v>3253</v>
      </c>
      <c r="F7644" s="800">
        <v>2205</v>
      </c>
      <c r="G7644" s="819">
        <v>5224</v>
      </c>
      <c r="H7644" s="774">
        <v>5000</v>
      </c>
      <c r="I7644" s="819">
        <f t="shared" si="244"/>
        <v>8477</v>
      </c>
      <c r="J7644" s="819">
        <f t="shared" si="245"/>
        <v>7205</v>
      </c>
      <c r="K7644" s="941"/>
    </row>
    <row r="7645" spans="1:11">
      <c r="A7645" s="15" t="s">
        <v>6214</v>
      </c>
      <c r="B7645" s="15" t="s">
        <v>2624</v>
      </c>
      <c r="C7645" s="768" t="s">
        <v>3963</v>
      </c>
      <c r="D7645" s="20" t="s">
        <v>6249</v>
      </c>
      <c r="E7645" s="826">
        <v>47038</v>
      </c>
      <c r="F7645" s="800">
        <v>50000</v>
      </c>
      <c r="G7645" s="819">
        <v>14458</v>
      </c>
      <c r="H7645" s="774">
        <v>13100</v>
      </c>
      <c r="I7645" s="819">
        <f t="shared" si="244"/>
        <v>61496</v>
      </c>
      <c r="J7645" s="819">
        <f t="shared" si="245"/>
        <v>63100</v>
      </c>
      <c r="K7645" s="941"/>
    </row>
    <row r="7646" spans="1:11">
      <c r="A7646" s="15" t="s">
        <v>6214</v>
      </c>
      <c r="B7646" s="15" t="s">
        <v>2624</v>
      </c>
      <c r="C7646" s="768" t="s">
        <v>6250</v>
      </c>
      <c r="D7646" s="20" t="s">
        <v>6251</v>
      </c>
      <c r="E7646" s="826">
        <v>29</v>
      </c>
      <c r="F7646" s="800">
        <v>50</v>
      </c>
      <c r="G7646" s="819"/>
      <c r="H7646" s="774">
        <v>1</v>
      </c>
      <c r="I7646" s="819">
        <f t="shared" si="244"/>
        <v>29</v>
      </c>
      <c r="J7646" s="819">
        <f t="shared" si="245"/>
        <v>51</v>
      </c>
      <c r="K7646" s="941"/>
    </row>
    <row r="7647" spans="1:11">
      <c r="A7647" s="15" t="s">
        <v>6214</v>
      </c>
      <c r="B7647" s="15" t="s">
        <v>2624</v>
      </c>
      <c r="C7647" s="768" t="s">
        <v>3964</v>
      </c>
      <c r="D7647" s="20" t="s">
        <v>6252</v>
      </c>
      <c r="E7647" s="826">
        <v>18138</v>
      </c>
      <c r="F7647" s="800">
        <v>20000</v>
      </c>
      <c r="G7647" s="819">
        <v>5307</v>
      </c>
      <c r="H7647" s="774">
        <v>5020</v>
      </c>
      <c r="I7647" s="819">
        <f t="shared" si="244"/>
        <v>23445</v>
      </c>
      <c r="J7647" s="819">
        <f t="shared" si="245"/>
        <v>25020</v>
      </c>
      <c r="K7647" s="941"/>
    </row>
    <row r="7648" spans="1:11" ht="25.5">
      <c r="A7648" s="15" t="s">
        <v>6214</v>
      </c>
      <c r="B7648" s="15" t="s">
        <v>2624</v>
      </c>
      <c r="C7648" s="768" t="s">
        <v>6253</v>
      </c>
      <c r="D7648" s="20" t="s">
        <v>6254</v>
      </c>
      <c r="E7648" s="826">
        <v>5368</v>
      </c>
      <c r="F7648" s="800">
        <v>6700</v>
      </c>
      <c r="G7648" s="819">
        <v>8441</v>
      </c>
      <c r="H7648" s="774">
        <v>6660</v>
      </c>
      <c r="I7648" s="819">
        <f t="shared" si="244"/>
        <v>13809</v>
      </c>
      <c r="J7648" s="819">
        <f t="shared" si="245"/>
        <v>13360</v>
      </c>
      <c r="K7648" s="941"/>
    </row>
    <row r="7649" spans="1:11">
      <c r="A7649" s="15" t="s">
        <v>6214</v>
      </c>
      <c r="B7649" s="15" t="s">
        <v>2624</v>
      </c>
      <c r="C7649" s="768" t="s">
        <v>6255</v>
      </c>
      <c r="D7649" s="20" t="s">
        <v>6256</v>
      </c>
      <c r="E7649" s="826">
        <v>10</v>
      </c>
      <c r="F7649" s="800">
        <v>15</v>
      </c>
      <c r="G7649" s="819"/>
      <c r="H7649" s="774">
        <v>35</v>
      </c>
      <c r="I7649" s="819">
        <f t="shared" si="244"/>
        <v>10</v>
      </c>
      <c r="J7649" s="819">
        <f t="shared" si="245"/>
        <v>50</v>
      </c>
      <c r="K7649" s="941"/>
    </row>
    <row r="7650" spans="1:11">
      <c r="A7650" s="15" t="s">
        <v>6214</v>
      </c>
      <c r="B7650" s="15" t="s">
        <v>2624</v>
      </c>
      <c r="C7650" s="768" t="s">
        <v>6257</v>
      </c>
      <c r="D7650" s="20" t="s">
        <v>6258</v>
      </c>
      <c r="E7650" s="826"/>
      <c r="F7650" s="800">
        <v>1</v>
      </c>
      <c r="G7650" s="819"/>
      <c r="H7650" s="774">
        <v>1</v>
      </c>
      <c r="I7650" s="819">
        <f t="shared" si="244"/>
        <v>0</v>
      </c>
      <c r="J7650" s="819">
        <f t="shared" si="245"/>
        <v>2</v>
      </c>
      <c r="K7650" s="941"/>
    </row>
    <row r="7651" spans="1:11" ht="25.5">
      <c r="A7651" s="15" t="s">
        <v>6214</v>
      </c>
      <c r="B7651" s="15" t="s">
        <v>2624</v>
      </c>
      <c r="C7651" s="768" t="s">
        <v>2467</v>
      </c>
      <c r="D7651" s="20" t="s">
        <v>2468</v>
      </c>
      <c r="E7651" s="826">
        <v>66981</v>
      </c>
      <c r="F7651" s="800">
        <v>67000</v>
      </c>
      <c r="G7651" s="819">
        <v>61771</v>
      </c>
      <c r="H7651" s="774">
        <v>58240</v>
      </c>
      <c r="I7651" s="819">
        <f t="shared" si="244"/>
        <v>128752</v>
      </c>
      <c r="J7651" s="819">
        <f t="shared" si="245"/>
        <v>125240</v>
      </c>
      <c r="K7651" s="941"/>
    </row>
    <row r="7652" spans="1:11">
      <c r="A7652" s="15" t="s">
        <v>6214</v>
      </c>
      <c r="B7652" s="15" t="s">
        <v>2624</v>
      </c>
      <c r="C7652" s="768" t="s">
        <v>2469</v>
      </c>
      <c r="D7652" s="20" t="s">
        <v>2470</v>
      </c>
      <c r="E7652" s="826">
        <v>38099</v>
      </c>
      <c r="F7652" s="800">
        <v>39780</v>
      </c>
      <c r="G7652" s="819">
        <v>47636</v>
      </c>
      <c r="H7652" s="774">
        <v>45830</v>
      </c>
      <c r="I7652" s="819">
        <f t="shared" si="244"/>
        <v>85735</v>
      </c>
      <c r="J7652" s="819">
        <f t="shared" si="245"/>
        <v>85610</v>
      </c>
      <c r="K7652" s="941"/>
    </row>
    <row r="7653" spans="1:11" ht="25.5">
      <c r="A7653" s="15" t="s">
        <v>6214</v>
      </c>
      <c r="B7653" s="15" t="s">
        <v>2624</v>
      </c>
      <c r="C7653" s="768" t="s">
        <v>6259</v>
      </c>
      <c r="D7653" s="20" t="s">
        <v>6260</v>
      </c>
      <c r="E7653" s="826">
        <v>10632</v>
      </c>
      <c r="F7653" s="800">
        <v>10250</v>
      </c>
      <c r="G7653" s="819">
        <v>4605</v>
      </c>
      <c r="H7653" s="774">
        <v>5230</v>
      </c>
      <c r="I7653" s="819">
        <f t="shared" si="244"/>
        <v>15237</v>
      </c>
      <c r="J7653" s="819">
        <f t="shared" si="245"/>
        <v>15480</v>
      </c>
      <c r="K7653" s="941"/>
    </row>
    <row r="7654" spans="1:11">
      <c r="A7654" s="15" t="s">
        <v>6214</v>
      </c>
      <c r="B7654" s="15" t="s">
        <v>2624</v>
      </c>
      <c r="C7654" s="768" t="s">
        <v>6261</v>
      </c>
      <c r="D7654" s="20" t="s">
        <v>6262</v>
      </c>
      <c r="E7654" s="826">
        <v>50303</v>
      </c>
      <c r="F7654" s="800">
        <v>46000</v>
      </c>
      <c r="G7654" s="819">
        <v>14783</v>
      </c>
      <c r="H7654" s="774">
        <v>11500</v>
      </c>
      <c r="I7654" s="819">
        <f t="shared" si="244"/>
        <v>65086</v>
      </c>
      <c r="J7654" s="819">
        <f t="shared" si="245"/>
        <v>57500</v>
      </c>
      <c r="K7654" s="941"/>
    </row>
    <row r="7655" spans="1:11" ht="25.5">
      <c r="A7655" s="15" t="s">
        <v>6214</v>
      </c>
      <c r="B7655" s="15" t="s">
        <v>2624</v>
      </c>
      <c r="C7655" s="768" t="s">
        <v>6263</v>
      </c>
      <c r="D7655" s="20" t="s">
        <v>6264</v>
      </c>
      <c r="E7655" s="826">
        <v>4153</v>
      </c>
      <c r="F7655" s="800">
        <v>3450</v>
      </c>
      <c r="G7655" s="819">
        <v>3680</v>
      </c>
      <c r="H7655" s="774">
        <v>2630</v>
      </c>
      <c r="I7655" s="819">
        <f t="shared" si="244"/>
        <v>7833</v>
      </c>
      <c r="J7655" s="819">
        <f t="shared" si="245"/>
        <v>6080</v>
      </c>
      <c r="K7655" s="941"/>
    </row>
    <row r="7656" spans="1:11" ht="25.5">
      <c r="A7656" s="15" t="s">
        <v>6214</v>
      </c>
      <c r="B7656" s="15" t="s">
        <v>2624</v>
      </c>
      <c r="C7656" s="768" t="s">
        <v>6265</v>
      </c>
      <c r="D7656" s="20" t="s">
        <v>17594</v>
      </c>
      <c r="E7656" s="826">
        <v>4838</v>
      </c>
      <c r="F7656" s="800">
        <v>4000</v>
      </c>
      <c r="G7656" s="819">
        <v>4910</v>
      </c>
      <c r="H7656" s="774">
        <v>3260</v>
      </c>
      <c r="I7656" s="819">
        <f t="shared" si="244"/>
        <v>9748</v>
      </c>
      <c r="J7656" s="819">
        <f t="shared" si="245"/>
        <v>7260</v>
      </c>
      <c r="K7656" s="941"/>
    </row>
    <row r="7657" spans="1:11" ht="25.5">
      <c r="A7657" s="15" t="s">
        <v>6214</v>
      </c>
      <c r="B7657" s="15" t="s">
        <v>2624</v>
      </c>
      <c r="C7657" s="768" t="s">
        <v>6266</v>
      </c>
      <c r="D7657" s="20" t="s">
        <v>17595</v>
      </c>
      <c r="E7657" s="826">
        <v>1289</v>
      </c>
      <c r="F7657" s="800">
        <v>1200</v>
      </c>
      <c r="G7657" s="819">
        <v>1475</v>
      </c>
      <c r="H7657" s="774">
        <v>1260</v>
      </c>
      <c r="I7657" s="819">
        <f t="shared" si="244"/>
        <v>2764</v>
      </c>
      <c r="J7657" s="819">
        <f t="shared" si="245"/>
        <v>2460</v>
      </c>
      <c r="K7657" s="941"/>
    </row>
    <row r="7658" spans="1:11" ht="25.5">
      <c r="A7658" s="15" t="s">
        <v>6214</v>
      </c>
      <c r="B7658" s="15" t="s">
        <v>2624</v>
      </c>
      <c r="C7658" s="768" t="s">
        <v>6267</v>
      </c>
      <c r="D7658" s="20" t="s">
        <v>6268</v>
      </c>
      <c r="E7658" s="826">
        <v>5</v>
      </c>
      <c r="F7658" s="800">
        <v>15</v>
      </c>
      <c r="G7658" s="819">
        <v>12</v>
      </c>
      <c r="H7658" s="774">
        <v>20</v>
      </c>
      <c r="I7658" s="819">
        <f t="shared" si="244"/>
        <v>17</v>
      </c>
      <c r="J7658" s="819">
        <f t="shared" si="245"/>
        <v>35</v>
      </c>
      <c r="K7658" s="941"/>
    </row>
    <row r="7659" spans="1:11" ht="38.25">
      <c r="A7659" s="15" t="s">
        <v>6214</v>
      </c>
      <c r="B7659" s="15" t="s">
        <v>2624</v>
      </c>
      <c r="C7659" s="768" t="s">
        <v>6269</v>
      </c>
      <c r="D7659" s="20" t="s">
        <v>17596</v>
      </c>
      <c r="E7659" s="826"/>
      <c r="F7659" s="800">
        <v>1</v>
      </c>
      <c r="G7659" s="819"/>
      <c r="H7659" s="774">
        <v>1</v>
      </c>
      <c r="I7659" s="819">
        <f t="shared" si="244"/>
        <v>0</v>
      </c>
      <c r="J7659" s="819">
        <f t="shared" si="245"/>
        <v>2</v>
      </c>
      <c r="K7659" s="941"/>
    </row>
    <row r="7660" spans="1:11">
      <c r="A7660" s="15" t="s">
        <v>6214</v>
      </c>
      <c r="B7660" s="15" t="s">
        <v>2624</v>
      </c>
      <c r="C7660" s="768" t="s">
        <v>2471</v>
      </c>
      <c r="D7660" s="20" t="s">
        <v>2472</v>
      </c>
      <c r="E7660" s="826">
        <v>38768</v>
      </c>
      <c r="F7660" s="800">
        <v>39100</v>
      </c>
      <c r="G7660" s="819">
        <v>60410</v>
      </c>
      <c r="H7660" s="774">
        <v>56400</v>
      </c>
      <c r="I7660" s="819">
        <f t="shared" si="244"/>
        <v>99178</v>
      </c>
      <c r="J7660" s="819">
        <f t="shared" si="245"/>
        <v>95500</v>
      </c>
      <c r="K7660" s="941"/>
    </row>
    <row r="7661" spans="1:11">
      <c r="A7661" s="15" t="s">
        <v>6214</v>
      </c>
      <c r="B7661" s="15" t="s">
        <v>2624</v>
      </c>
      <c r="C7661" s="768" t="s">
        <v>2473</v>
      </c>
      <c r="D7661" s="20" t="s">
        <v>2474</v>
      </c>
      <c r="E7661" s="826">
        <v>16220</v>
      </c>
      <c r="F7661" s="800">
        <v>15200</v>
      </c>
      <c r="G7661" s="819">
        <v>42415</v>
      </c>
      <c r="H7661" s="774">
        <v>38000</v>
      </c>
      <c r="I7661" s="819">
        <f t="shared" si="244"/>
        <v>58635</v>
      </c>
      <c r="J7661" s="819">
        <f t="shared" si="245"/>
        <v>53200</v>
      </c>
      <c r="K7661" s="941"/>
    </row>
    <row r="7662" spans="1:11">
      <c r="A7662" s="15" t="s">
        <v>6214</v>
      </c>
      <c r="B7662" s="15" t="s">
        <v>2624</v>
      </c>
      <c r="C7662" s="768" t="s">
        <v>6270</v>
      </c>
      <c r="D7662" s="20" t="s">
        <v>17597</v>
      </c>
      <c r="E7662" s="826">
        <v>3137</v>
      </c>
      <c r="F7662" s="800">
        <v>2740</v>
      </c>
      <c r="G7662" s="819">
        <v>2508</v>
      </c>
      <c r="H7662" s="774">
        <v>2780</v>
      </c>
      <c r="I7662" s="819">
        <f t="shared" si="244"/>
        <v>5645</v>
      </c>
      <c r="J7662" s="819">
        <f t="shared" si="245"/>
        <v>5520</v>
      </c>
      <c r="K7662" s="941"/>
    </row>
    <row r="7663" spans="1:11">
      <c r="A7663" s="15" t="s">
        <v>6214</v>
      </c>
      <c r="B7663" s="15" t="s">
        <v>2624</v>
      </c>
      <c r="C7663" s="768" t="s">
        <v>18784</v>
      </c>
      <c r="D7663" s="20" t="s">
        <v>17598</v>
      </c>
      <c r="E7663" s="826"/>
      <c r="F7663" s="800">
        <v>1</v>
      </c>
      <c r="G7663" s="819"/>
      <c r="H7663" s="774">
        <v>1</v>
      </c>
      <c r="I7663" s="819">
        <f t="shared" si="244"/>
        <v>0</v>
      </c>
      <c r="J7663" s="819">
        <f t="shared" si="245"/>
        <v>2</v>
      </c>
      <c r="K7663" s="941"/>
    </row>
    <row r="7664" spans="1:11" ht="25.5">
      <c r="A7664" s="15" t="s">
        <v>6214</v>
      </c>
      <c r="B7664" s="15" t="s">
        <v>2624</v>
      </c>
      <c r="C7664" s="768" t="s">
        <v>6271</v>
      </c>
      <c r="D7664" s="20" t="s">
        <v>17599</v>
      </c>
      <c r="E7664" s="826">
        <v>11102</v>
      </c>
      <c r="F7664" s="800">
        <v>9100</v>
      </c>
      <c r="G7664" s="819">
        <v>557</v>
      </c>
      <c r="H7664" s="774">
        <v>500</v>
      </c>
      <c r="I7664" s="819">
        <f t="shared" si="244"/>
        <v>11659</v>
      </c>
      <c r="J7664" s="819">
        <f t="shared" si="245"/>
        <v>9600</v>
      </c>
      <c r="K7664" s="941"/>
    </row>
    <row r="7665" spans="1:11" ht="25.5">
      <c r="A7665" s="15" t="s">
        <v>6214</v>
      </c>
      <c r="B7665" s="15" t="s">
        <v>2624</v>
      </c>
      <c r="C7665" s="768" t="s">
        <v>6272</v>
      </c>
      <c r="D7665" s="20" t="s">
        <v>17600</v>
      </c>
      <c r="E7665" s="826"/>
      <c r="F7665" s="800">
        <v>1</v>
      </c>
      <c r="G7665" s="819"/>
      <c r="H7665" s="774">
        <v>1</v>
      </c>
      <c r="I7665" s="819">
        <f t="shared" ref="I7665:I7727" si="246">E7665+G7665</f>
        <v>0</v>
      </c>
      <c r="J7665" s="819">
        <f t="shared" ref="J7665:J7727" si="247">F7665+H7665</f>
        <v>2</v>
      </c>
      <c r="K7665" s="941"/>
    </row>
    <row r="7666" spans="1:11" ht="25.5">
      <c r="A7666" s="15" t="s">
        <v>6214</v>
      </c>
      <c r="B7666" s="15" t="s">
        <v>2624</v>
      </c>
      <c r="C7666" s="768" t="s">
        <v>6273</v>
      </c>
      <c r="D7666" s="20" t="s">
        <v>17601</v>
      </c>
      <c r="E7666" s="826"/>
      <c r="F7666" s="800">
        <v>1</v>
      </c>
      <c r="G7666" s="819"/>
      <c r="H7666" s="774">
        <v>1</v>
      </c>
      <c r="I7666" s="819">
        <f t="shared" si="246"/>
        <v>0</v>
      </c>
      <c r="J7666" s="819">
        <f t="shared" si="247"/>
        <v>2</v>
      </c>
      <c r="K7666" s="941"/>
    </row>
    <row r="7667" spans="1:11" ht="25.5">
      <c r="A7667" s="15" t="s">
        <v>6214</v>
      </c>
      <c r="B7667" s="15" t="s">
        <v>2624</v>
      </c>
      <c r="C7667" s="768" t="s">
        <v>6274</v>
      </c>
      <c r="D7667" s="20" t="s">
        <v>17602</v>
      </c>
      <c r="E7667" s="826"/>
      <c r="F7667" s="800">
        <v>1</v>
      </c>
      <c r="G7667" s="819">
        <v>2083</v>
      </c>
      <c r="H7667" s="774">
        <v>2250</v>
      </c>
      <c r="I7667" s="819">
        <f t="shared" si="246"/>
        <v>2083</v>
      </c>
      <c r="J7667" s="819">
        <f t="shared" si="247"/>
        <v>2251</v>
      </c>
      <c r="K7667" s="941"/>
    </row>
    <row r="7668" spans="1:11" ht="38.25">
      <c r="A7668" s="15" t="s">
        <v>6214</v>
      </c>
      <c r="B7668" s="15" t="s">
        <v>2624</v>
      </c>
      <c r="C7668" s="768" t="s">
        <v>6275</v>
      </c>
      <c r="D7668" s="20" t="s">
        <v>17603</v>
      </c>
      <c r="E7668" s="826"/>
      <c r="F7668" s="800">
        <v>1</v>
      </c>
      <c r="G7668" s="819">
        <v>2087</v>
      </c>
      <c r="H7668" s="774">
        <v>2250</v>
      </c>
      <c r="I7668" s="819">
        <f t="shared" si="246"/>
        <v>2087</v>
      </c>
      <c r="J7668" s="819">
        <f t="shared" si="247"/>
        <v>2251</v>
      </c>
      <c r="K7668" s="941"/>
    </row>
    <row r="7669" spans="1:11" ht="25.5">
      <c r="A7669" s="15" t="s">
        <v>6214</v>
      </c>
      <c r="B7669" s="15" t="s">
        <v>2624</v>
      </c>
      <c r="C7669" s="768" t="s">
        <v>6276</v>
      </c>
      <c r="D7669" s="20" t="s">
        <v>17604</v>
      </c>
      <c r="E7669" s="826">
        <v>4</v>
      </c>
      <c r="F7669" s="800">
        <v>5</v>
      </c>
      <c r="G7669" s="819">
        <v>8188</v>
      </c>
      <c r="H7669" s="774">
        <v>4430</v>
      </c>
      <c r="I7669" s="819">
        <f t="shared" si="246"/>
        <v>8192</v>
      </c>
      <c r="J7669" s="819">
        <f t="shared" si="247"/>
        <v>4435</v>
      </c>
      <c r="K7669" s="941"/>
    </row>
    <row r="7670" spans="1:11" ht="38.25">
      <c r="A7670" s="15" t="s">
        <v>6214</v>
      </c>
      <c r="B7670" s="15" t="s">
        <v>2624</v>
      </c>
      <c r="C7670" s="768" t="s">
        <v>6277</v>
      </c>
      <c r="D7670" s="20" t="s">
        <v>17605</v>
      </c>
      <c r="E7670" s="826">
        <v>2</v>
      </c>
      <c r="F7670" s="800">
        <v>1</v>
      </c>
      <c r="G7670" s="819">
        <v>3927</v>
      </c>
      <c r="H7670" s="774">
        <v>3880</v>
      </c>
      <c r="I7670" s="819">
        <f t="shared" si="246"/>
        <v>3929</v>
      </c>
      <c r="J7670" s="819">
        <f t="shared" si="247"/>
        <v>3881</v>
      </c>
      <c r="K7670" s="941"/>
    </row>
    <row r="7671" spans="1:11" ht="38.25">
      <c r="A7671" s="15" t="s">
        <v>6214</v>
      </c>
      <c r="B7671" s="15" t="s">
        <v>2624</v>
      </c>
      <c r="C7671" s="768" t="s">
        <v>6278</v>
      </c>
      <c r="D7671" s="20" t="s">
        <v>17606</v>
      </c>
      <c r="E7671" s="826"/>
      <c r="F7671" s="800">
        <v>1</v>
      </c>
      <c r="G7671" s="819"/>
      <c r="H7671" s="774">
        <v>1</v>
      </c>
      <c r="I7671" s="819">
        <f t="shared" si="246"/>
        <v>0</v>
      </c>
      <c r="J7671" s="819">
        <f t="shared" si="247"/>
        <v>2</v>
      </c>
      <c r="K7671" s="941"/>
    </row>
    <row r="7672" spans="1:11">
      <c r="A7672" s="15" t="s">
        <v>6214</v>
      </c>
      <c r="B7672" s="15" t="s">
        <v>2624</v>
      </c>
      <c r="C7672" s="768" t="s">
        <v>6279</v>
      </c>
      <c r="D7672" s="20" t="s">
        <v>6505</v>
      </c>
      <c r="E7672" s="826">
        <v>14050</v>
      </c>
      <c r="F7672" s="800">
        <v>13700</v>
      </c>
      <c r="G7672" s="819">
        <v>372</v>
      </c>
      <c r="H7672" s="774">
        <v>1000</v>
      </c>
      <c r="I7672" s="819">
        <f t="shared" si="246"/>
        <v>14422</v>
      </c>
      <c r="J7672" s="819">
        <f t="shared" si="247"/>
        <v>14700</v>
      </c>
      <c r="K7672" s="941"/>
    </row>
    <row r="7673" spans="1:11" ht="25.5">
      <c r="A7673" s="15" t="s">
        <v>6214</v>
      </c>
      <c r="B7673" s="15" t="s">
        <v>2624</v>
      </c>
      <c r="C7673" s="768" t="s">
        <v>6280</v>
      </c>
      <c r="D7673" s="20" t="s">
        <v>17607</v>
      </c>
      <c r="E7673" s="826">
        <v>2743</v>
      </c>
      <c r="F7673" s="800">
        <v>2215</v>
      </c>
      <c r="G7673" s="819">
        <v>127</v>
      </c>
      <c r="H7673" s="774">
        <v>480</v>
      </c>
      <c r="I7673" s="819">
        <f t="shared" si="246"/>
        <v>2870</v>
      </c>
      <c r="J7673" s="819">
        <f t="shared" si="247"/>
        <v>2695</v>
      </c>
      <c r="K7673" s="941"/>
    </row>
    <row r="7674" spans="1:11" ht="25.5">
      <c r="A7674" s="15" t="s">
        <v>6214</v>
      </c>
      <c r="B7674" s="15" t="s">
        <v>2624</v>
      </c>
      <c r="C7674" s="768" t="s">
        <v>6281</v>
      </c>
      <c r="D7674" s="20" t="s">
        <v>17608</v>
      </c>
      <c r="E7674" s="826"/>
      <c r="F7674" s="800">
        <v>5</v>
      </c>
      <c r="G7674" s="819">
        <v>369</v>
      </c>
      <c r="H7674" s="774">
        <v>600</v>
      </c>
      <c r="I7674" s="819">
        <f t="shared" si="246"/>
        <v>369</v>
      </c>
      <c r="J7674" s="819">
        <f t="shared" si="247"/>
        <v>605</v>
      </c>
      <c r="K7674" s="941"/>
    </row>
    <row r="7675" spans="1:11" ht="51">
      <c r="A7675" s="15" t="s">
        <v>6214</v>
      </c>
      <c r="B7675" s="15" t="s">
        <v>2624</v>
      </c>
      <c r="C7675" s="768" t="s">
        <v>19294</v>
      </c>
      <c r="D7675" s="20" t="s">
        <v>17609</v>
      </c>
      <c r="E7675" s="826"/>
      <c r="F7675" s="800">
        <v>1</v>
      </c>
      <c r="G7675" s="819"/>
      <c r="H7675" s="774">
        <v>0</v>
      </c>
      <c r="I7675" s="819">
        <f t="shared" si="246"/>
        <v>0</v>
      </c>
      <c r="J7675" s="819">
        <f t="shared" si="247"/>
        <v>1</v>
      </c>
      <c r="K7675" s="941"/>
    </row>
    <row r="7676" spans="1:11">
      <c r="A7676" s="15" t="s">
        <v>6214</v>
      </c>
      <c r="B7676" s="15" t="s">
        <v>2624</v>
      </c>
      <c r="C7676" s="768" t="s">
        <v>3966</v>
      </c>
      <c r="D7676" s="20" t="s">
        <v>17610</v>
      </c>
      <c r="E7676" s="826"/>
      <c r="F7676" s="800">
        <v>1</v>
      </c>
      <c r="G7676" s="819"/>
      <c r="H7676" s="774">
        <v>0</v>
      </c>
      <c r="I7676" s="819">
        <f t="shared" si="246"/>
        <v>0</v>
      </c>
      <c r="J7676" s="819">
        <f t="shared" si="247"/>
        <v>1</v>
      </c>
      <c r="K7676" s="941"/>
    </row>
    <row r="7677" spans="1:11">
      <c r="A7677" s="15" t="s">
        <v>6214</v>
      </c>
      <c r="B7677" s="15" t="s">
        <v>2624</v>
      </c>
      <c r="C7677" s="768" t="s">
        <v>3016</v>
      </c>
      <c r="D7677" s="20" t="s">
        <v>3017</v>
      </c>
      <c r="E7677" s="826"/>
      <c r="F7677" s="800">
        <v>1</v>
      </c>
      <c r="G7677" s="819">
        <v>845</v>
      </c>
      <c r="H7677" s="774">
        <v>1</v>
      </c>
      <c r="I7677" s="819">
        <f t="shared" si="246"/>
        <v>845</v>
      </c>
      <c r="J7677" s="819">
        <f t="shared" si="247"/>
        <v>2</v>
      </c>
      <c r="K7677" s="941"/>
    </row>
    <row r="7678" spans="1:11">
      <c r="A7678" s="15" t="s">
        <v>6214</v>
      </c>
      <c r="B7678" s="15" t="s">
        <v>2624</v>
      </c>
      <c r="C7678" s="768" t="s">
        <v>3448</v>
      </c>
      <c r="D7678" s="20" t="s">
        <v>16808</v>
      </c>
      <c r="E7678" s="826"/>
      <c r="F7678" s="800">
        <v>1</v>
      </c>
      <c r="G7678" s="819"/>
      <c r="H7678" s="774">
        <v>1</v>
      </c>
      <c r="I7678" s="819">
        <f t="shared" si="246"/>
        <v>0</v>
      </c>
      <c r="J7678" s="819">
        <f t="shared" si="247"/>
        <v>2</v>
      </c>
      <c r="K7678" s="941"/>
    </row>
    <row r="7679" spans="1:11">
      <c r="A7679" s="15" t="s">
        <v>6214</v>
      </c>
      <c r="B7679" s="15" t="s">
        <v>2624</v>
      </c>
      <c r="C7679" s="768" t="s">
        <v>2476</v>
      </c>
      <c r="D7679" s="20" t="s">
        <v>16809</v>
      </c>
      <c r="E7679" s="826"/>
      <c r="F7679" s="800">
        <v>0</v>
      </c>
      <c r="G7679" s="819">
        <v>5</v>
      </c>
      <c r="H7679" s="774">
        <v>15</v>
      </c>
      <c r="I7679" s="819">
        <f t="shared" si="246"/>
        <v>5</v>
      </c>
      <c r="J7679" s="819">
        <f t="shared" si="247"/>
        <v>15</v>
      </c>
      <c r="K7679" s="941"/>
    </row>
    <row r="7680" spans="1:11" ht="25.5">
      <c r="A7680" s="15" t="s">
        <v>6214</v>
      </c>
      <c r="B7680" s="15" t="s">
        <v>2624</v>
      </c>
      <c r="C7680" s="768" t="s">
        <v>6282</v>
      </c>
      <c r="D7680" s="20" t="s">
        <v>6542</v>
      </c>
      <c r="E7680" s="826"/>
      <c r="F7680" s="800">
        <v>0</v>
      </c>
      <c r="G7680" s="819"/>
      <c r="H7680" s="774">
        <v>1</v>
      </c>
      <c r="I7680" s="819">
        <f t="shared" si="246"/>
        <v>0</v>
      </c>
      <c r="J7680" s="819">
        <f t="shared" si="247"/>
        <v>1</v>
      </c>
      <c r="K7680" s="941"/>
    </row>
    <row r="7681" spans="1:11">
      <c r="A7681" s="15" t="s">
        <v>6214</v>
      </c>
      <c r="B7681" s="15" t="s">
        <v>2624</v>
      </c>
      <c r="C7681" s="768" t="s">
        <v>2967</v>
      </c>
      <c r="D7681" s="20" t="s">
        <v>2968</v>
      </c>
      <c r="E7681" s="826">
        <v>4218</v>
      </c>
      <c r="F7681" s="800">
        <v>1</v>
      </c>
      <c r="G7681" s="819">
        <v>640</v>
      </c>
      <c r="H7681" s="774">
        <v>1</v>
      </c>
      <c r="I7681" s="819">
        <f t="shared" si="246"/>
        <v>4858</v>
      </c>
      <c r="J7681" s="819">
        <f t="shared" si="247"/>
        <v>2</v>
      </c>
      <c r="K7681" s="941"/>
    </row>
    <row r="7682" spans="1:11" ht="25.5">
      <c r="A7682" s="15" t="s">
        <v>6214</v>
      </c>
      <c r="B7682" s="15" t="s">
        <v>2624</v>
      </c>
      <c r="C7682" s="768" t="s">
        <v>2742</v>
      </c>
      <c r="D7682" s="20" t="s">
        <v>16960</v>
      </c>
      <c r="E7682" s="826">
        <v>14412</v>
      </c>
      <c r="F7682" s="800">
        <v>15205</v>
      </c>
      <c r="G7682" s="819">
        <v>310</v>
      </c>
      <c r="H7682" s="774">
        <v>10</v>
      </c>
      <c r="I7682" s="819">
        <f t="shared" si="246"/>
        <v>14722</v>
      </c>
      <c r="J7682" s="819">
        <f t="shared" si="247"/>
        <v>15215</v>
      </c>
      <c r="K7682" s="941"/>
    </row>
    <row r="7683" spans="1:11" ht="25.5">
      <c r="A7683" s="15" t="s">
        <v>6214</v>
      </c>
      <c r="B7683" s="15" t="s">
        <v>2624</v>
      </c>
      <c r="C7683" s="768" t="s">
        <v>3971</v>
      </c>
      <c r="D7683" s="20" t="s">
        <v>3972</v>
      </c>
      <c r="E7683" s="826"/>
      <c r="F7683" s="800">
        <v>1</v>
      </c>
      <c r="G7683" s="819"/>
      <c r="H7683" s="774">
        <v>1</v>
      </c>
      <c r="I7683" s="819">
        <f t="shared" si="246"/>
        <v>0</v>
      </c>
      <c r="J7683" s="819">
        <f t="shared" si="247"/>
        <v>2</v>
      </c>
      <c r="K7683" s="941"/>
    </row>
    <row r="7684" spans="1:11" ht="38.25">
      <c r="A7684" s="15" t="s">
        <v>6214</v>
      </c>
      <c r="B7684" s="15" t="s">
        <v>2624</v>
      </c>
      <c r="C7684" s="768" t="s">
        <v>3852</v>
      </c>
      <c r="D7684" s="22" t="s">
        <v>16047</v>
      </c>
      <c r="E7684" s="826"/>
      <c r="F7684" s="800">
        <v>1</v>
      </c>
      <c r="G7684" s="819"/>
      <c r="H7684" s="774">
        <v>1</v>
      </c>
      <c r="I7684" s="819">
        <f t="shared" si="246"/>
        <v>0</v>
      </c>
      <c r="J7684" s="819">
        <f t="shared" si="247"/>
        <v>2</v>
      </c>
      <c r="K7684" s="941"/>
    </row>
    <row r="7685" spans="1:11">
      <c r="A7685" s="15" t="s">
        <v>6214</v>
      </c>
      <c r="B7685" s="15" t="s">
        <v>2624</v>
      </c>
      <c r="C7685" s="768" t="s">
        <v>6284</v>
      </c>
      <c r="D7685" s="20" t="s">
        <v>17611</v>
      </c>
      <c r="E7685" s="826"/>
      <c r="F7685" s="800">
        <v>0</v>
      </c>
      <c r="G7685" s="819"/>
      <c r="H7685" s="774">
        <v>1</v>
      </c>
      <c r="I7685" s="819">
        <f t="shared" si="246"/>
        <v>0</v>
      </c>
      <c r="J7685" s="819">
        <f t="shared" si="247"/>
        <v>1</v>
      </c>
      <c r="K7685" s="941"/>
    </row>
    <row r="7686" spans="1:11" ht="25.5">
      <c r="A7686" s="15" t="s">
        <v>6214</v>
      </c>
      <c r="B7686" s="15" t="s">
        <v>2624</v>
      </c>
      <c r="C7686" s="768" t="s">
        <v>3455</v>
      </c>
      <c r="D7686" s="20" t="s">
        <v>3456</v>
      </c>
      <c r="E7686" s="826"/>
      <c r="F7686" s="800">
        <v>1</v>
      </c>
      <c r="G7686" s="819"/>
      <c r="H7686" s="774">
        <v>1</v>
      </c>
      <c r="I7686" s="819">
        <f t="shared" si="246"/>
        <v>0</v>
      </c>
      <c r="J7686" s="819">
        <f t="shared" si="247"/>
        <v>2</v>
      </c>
      <c r="K7686" s="941"/>
    </row>
    <row r="7687" spans="1:11" ht="25.5">
      <c r="A7687" s="15" t="s">
        <v>6214</v>
      </c>
      <c r="B7687" s="15" t="s">
        <v>2624</v>
      </c>
      <c r="C7687" s="768" t="s">
        <v>2496</v>
      </c>
      <c r="D7687" s="20" t="s">
        <v>16825</v>
      </c>
      <c r="E7687" s="826"/>
      <c r="F7687" s="800">
        <v>0</v>
      </c>
      <c r="G7687" s="819"/>
      <c r="H7687" s="774">
        <v>1</v>
      </c>
      <c r="I7687" s="819">
        <f t="shared" si="246"/>
        <v>0</v>
      </c>
      <c r="J7687" s="819">
        <f t="shared" si="247"/>
        <v>1</v>
      </c>
      <c r="K7687" s="941"/>
    </row>
    <row r="7688" spans="1:11" ht="25.5">
      <c r="A7688" s="15" t="s">
        <v>6214</v>
      </c>
      <c r="B7688" s="15" t="s">
        <v>2624</v>
      </c>
      <c r="C7688" s="768" t="s">
        <v>2497</v>
      </c>
      <c r="D7688" s="20" t="s">
        <v>16826</v>
      </c>
      <c r="E7688" s="826"/>
      <c r="F7688" s="800">
        <v>0</v>
      </c>
      <c r="G7688" s="819"/>
      <c r="H7688" s="774">
        <v>1</v>
      </c>
      <c r="I7688" s="819">
        <f t="shared" si="246"/>
        <v>0</v>
      </c>
      <c r="J7688" s="819">
        <f t="shared" si="247"/>
        <v>1</v>
      </c>
      <c r="K7688" s="941"/>
    </row>
    <row r="7689" spans="1:11">
      <c r="A7689" s="15" t="s">
        <v>6214</v>
      </c>
      <c r="B7689" s="15" t="s">
        <v>2624</v>
      </c>
      <c r="C7689" s="768" t="s">
        <v>3027</v>
      </c>
      <c r="D7689" s="20" t="s">
        <v>3028</v>
      </c>
      <c r="E7689" s="826">
        <v>8554</v>
      </c>
      <c r="F7689" s="800">
        <v>10000</v>
      </c>
      <c r="G7689" s="819">
        <v>8948</v>
      </c>
      <c r="H7689" s="774">
        <v>7800</v>
      </c>
      <c r="I7689" s="819">
        <f t="shared" si="246"/>
        <v>17502</v>
      </c>
      <c r="J7689" s="819">
        <f t="shared" si="247"/>
        <v>17800</v>
      </c>
      <c r="K7689" s="941"/>
    </row>
    <row r="7690" spans="1:11">
      <c r="A7690" s="15" t="s">
        <v>6214</v>
      </c>
      <c r="B7690" s="15" t="s">
        <v>2624</v>
      </c>
      <c r="C7690" s="768" t="s">
        <v>6285</v>
      </c>
      <c r="D7690" s="20" t="s">
        <v>17612</v>
      </c>
      <c r="E7690" s="826"/>
      <c r="F7690" s="800">
        <v>0</v>
      </c>
      <c r="G7690" s="819"/>
      <c r="H7690" s="774">
        <v>1</v>
      </c>
      <c r="I7690" s="819">
        <f t="shared" si="246"/>
        <v>0</v>
      </c>
      <c r="J7690" s="819">
        <f t="shared" si="247"/>
        <v>1</v>
      </c>
      <c r="K7690" s="941"/>
    </row>
    <row r="7691" spans="1:11">
      <c r="A7691" s="15" t="s">
        <v>6214</v>
      </c>
      <c r="B7691" s="15" t="s">
        <v>2624</v>
      </c>
      <c r="C7691" s="768" t="s">
        <v>6286</v>
      </c>
      <c r="D7691" s="20" t="s">
        <v>17613</v>
      </c>
      <c r="E7691" s="826"/>
      <c r="F7691" s="800">
        <v>1</v>
      </c>
      <c r="G7691" s="819"/>
      <c r="H7691" s="774">
        <v>1</v>
      </c>
      <c r="I7691" s="819">
        <f t="shared" si="246"/>
        <v>0</v>
      </c>
      <c r="J7691" s="819">
        <f t="shared" si="247"/>
        <v>2</v>
      </c>
      <c r="K7691" s="941"/>
    </row>
    <row r="7692" spans="1:11" ht="25.5">
      <c r="A7692" s="15" t="s">
        <v>6214</v>
      </c>
      <c r="B7692" s="15" t="s">
        <v>2624</v>
      </c>
      <c r="C7692" s="768" t="s">
        <v>6287</v>
      </c>
      <c r="D7692" s="20" t="s">
        <v>17614</v>
      </c>
      <c r="E7692" s="826"/>
      <c r="F7692" s="800">
        <v>1</v>
      </c>
      <c r="G7692" s="819"/>
      <c r="H7692" s="774">
        <v>1</v>
      </c>
      <c r="I7692" s="819">
        <f t="shared" si="246"/>
        <v>0</v>
      </c>
      <c r="J7692" s="819">
        <f t="shared" si="247"/>
        <v>2</v>
      </c>
      <c r="K7692" s="941"/>
    </row>
    <row r="7693" spans="1:11" ht="25.5">
      <c r="A7693" s="15" t="s">
        <v>6214</v>
      </c>
      <c r="B7693" s="15" t="s">
        <v>2624</v>
      </c>
      <c r="C7693" s="768" t="s">
        <v>6288</v>
      </c>
      <c r="D7693" s="20" t="s">
        <v>17615</v>
      </c>
      <c r="E7693" s="826"/>
      <c r="F7693" s="800">
        <v>1</v>
      </c>
      <c r="G7693" s="819"/>
      <c r="H7693" s="774">
        <v>1</v>
      </c>
      <c r="I7693" s="819">
        <f t="shared" si="246"/>
        <v>0</v>
      </c>
      <c r="J7693" s="819">
        <f t="shared" si="247"/>
        <v>2</v>
      </c>
      <c r="K7693" s="941"/>
    </row>
    <row r="7694" spans="1:11" ht="25.5">
      <c r="A7694" s="15" t="s">
        <v>6214</v>
      </c>
      <c r="B7694" s="15" t="s">
        <v>2624</v>
      </c>
      <c r="C7694" s="768" t="s">
        <v>2498</v>
      </c>
      <c r="D7694" s="20" t="s">
        <v>16827</v>
      </c>
      <c r="E7694" s="826">
        <v>1</v>
      </c>
      <c r="F7694" s="800">
        <v>1</v>
      </c>
      <c r="G7694" s="819">
        <v>7</v>
      </c>
      <c r="H7694" s="774">
        <v>1</v>
      </c>
      <c r="I7694" s="819">
        <f t="shared" si="246"/>
        <v>8</v>
      </c>
      <c r="J7694" s="819">
        <f t="shared" si="247"/>
        <v>2</v>
      </c>
      <c r="K7694" s="941"/>
    </row>
    <row r="7695" spans="1:11" ht="25.5">
      <c r="A7695" s="15" t="s">
        <v>6214</v>
      </c>
      <c r="B7695" s="15" t="s">
        <v>2624</v>
      </c>
      <c r="C7695" s="768" t="s">
        <v>2503</v>
      </c>
      <c r="D7695" s="20" t="s">
        <v>16832</v>
      </c>
      <c r="E7695" s="826"/>
      <c r="F7695" s="800">
        <v>0</v>
      </c>
      <c r="G7695" s="819"/>
      <c r="H7695" s="774">
        <v>1</v>
      </c>
      <c r="I7695" s="819">
        <f t="shared" si="246"/>
        <v>0</v>
      </c>
      <c r="J7695" s="819">
        <f t="shared" si="247"/>
        <v>1</v>
      </c>
      <c r="K7695" s="941"/>
    </row>
    <row r="7696" spans="1:11" ht="51">
      <c r="A7696" s="15" t="s">
        <v>6214</v>
      </c>
      <c r="B7696" s="15" t="s">
        <v>2624</v>
      </c>
      <c r="C7696" s="768" t="s">
        <v>19886</v>
      </c>
      <c r="D7696" s="20" t="s">
        <v>19887</v>
      </c>
      <c r="E7696" s="826"/>
      <c r="F7696" s="800">
        <v>110</v>
      </c>
      <c r="G7696" s="819"/>
      <c r="H7696" s="774">
        <v>135</v>
      </c>
      <c r="I7696" s="819">
        <f t="shared" si="246"/>
        <v>0</v>
      </c>
      <c r="J7696" s="819">
        <f t="shared" si="247"/>
        <v>245</v>
      </c>
      <c r="K7696" s="941"/>
    </row>
    <row r="7697" spans="1:11">
      <c r="A7697" s="15" t="s">
        <v>6214</v>
      </c>
      <c r="B7697" s="15" t="s">
        <v>2624</v>
      </c>
      <c r="C7697" s="768" t="s">
        <v>2504</v>
      </c>
      <c r="D7697" s="20" t="s">
        <v>16833</v>
      </c>
      <c r="E7697" s="826"/>
      <c r="F7697" s="800">
        <v>0</v>
      </c>
      <c r="G7697" s="819"/>
      <c r="H7697" s="774">
        <v>1</v>
      </c>
      <c r="I7697" s="819">
        <f t="shared" si="246"/>
        <v>0</v>
      </c>
      <c r="J7697" s="819">
        <f t="shared" si="247"/>
        <v>1</v>
      </c>
      <c r="K7697" s="941"/>
    </row>
    <row r="7698" spans="1:11">
      <c r="A7698" s="15" t="s">
        <v>6214</v>
      </c>
      <c r="B7698" s="15" t="s">
        <v>2624</v>
      </c>
      <c r="C7698" s="768" t="s">
        <v>2973</v>
      </c>
      <c r="D7698" s="20" t="s">
        <v>2974</v>
      </c>
      <c r="E7698" s="826"/>
      <c r="F7698" s="800">
        <v>1</v>
      </c>
      <c r="G7698" s="819"/>
      <c r="H7698" s="774">
        <v>1</v>
      </c>
      <c r="I7698" s="819">
        <f t="shared" si="246"/>
        <v>0</v>
      </c>
      <c r="J7698" s="819">
        <f t="shared" si="247"/>
        <v>2</v>
      </c>
      <c r="K7698" s="941"/>
    </row>
    <row r="7699" spans="1:11" ht="25.5">
      <c r="A7699" s="15" t="s">
        <v>6214</v>
      </c>
      <c r="B7699" s="15" t="s">
        <v>2624</v>
      </c>
      <c r="C7699" s="768" t="s">
        <v>4279</v>
      </c>
      <c r="D7699" s="20" t="s">
        <v>17257</v>
      </c>
      <c r="E7699" s="826"/>
      <c r="F7699" s="800">
        <v>1</v>
      </c>
      <c r="G7699" s="819"/>
      <c r="H7699" s="774">
        <v>1</v>
      </c>
      <c r="I7699" s="819">
        <f t="shared" si="246"/>
        <v>0</v>
      </c>
      <c r="J7699" s="819">
        <f t="shared" si="247"/>
        <v>2</v>
      </c>
      <c r="K7699" s="941"/>
    </row>
    <row r="7700" spans="1:11">
      <c r="A7700" s="15" t="s">
        <v>6214</v>
      </c>
      <c r="B7700" s="15" t="s">
        <v>2624</v>
      </c>
      <c r="C7700" s="768" t="s">
        <v>6289</v>
      </c>
      <c r="D7700" s="20" t="s">
        <v>6425</v>
      </c>
      <c r="E7700" s="826"/>
      <c r="F7700" s="800">
        <v>0</v>
      </c>
      <c r="G7700" s="819"/>
      <c r="H7700" s="774">
        <v>1</v>
      </c>
      <c r="I7700" s="819">
        <f t="shared" si="246"/>
        <v>0</v>
      </c>
      <c r="J7700" s="819">
        <f t="shared" si="247"/>
        <v>1</v>
      </c>
      <c r="K7700" s="941"/>
    </row>
    <row r="7701" spans="1:11" ht="25.5">
      <c r="A7701" s="15" t="s">
        <v>6214</v>
      </c>
      <c r="B7701" s="15" t="s">
        <v>2624</v>
      </c>
      <c r="C7701" s="768" t="s">
        <v>2985</v>
      </c>
      <c r="D7701" s="20" t="s">
        <v>2986</v>
      </c>
      <c r="E7701" s="826">
        <v>4897</v>
      </c>
      <c r="F7701" s="800">
        <v>1</v>
      </c>
      <c r="G7701" s="819">
        <v>32</v>
      </c>
      <c r="H7701" s="774">
        <v>1</v>
      </c>
      <c r="I7701" s="819">
        <f t="shared" si="246"/>
        <v>4929</v>
      </c>
      <c r="J7701" s="819">
        <f t="shared" si="247"/>
        <v>2</v>
      </c>
      <c r="K7701" s="941"/>
    </row>
    <row r="7702" spans="1:11" ht="38.25">
      <c r="A7702" s="15" t="s">
        <v>6214</v>
      </c>
      <c r="B7702" s="15" t="s">
        <v>2624</v>
      </c>
      <c r="C7702" s="768" t="s">
        <v>2509</v>
      </c>
      <c r="D7702" s="20" t="s">
        <v>16841</v>
      </c>
      <c r="E7702" s="826"/>
      <c r="F7702" s="800">
        <v>1</v>
      </c>
      <c r="G7702" s="819"/>
      <c r="H7702" s="774">
        <v>1</v>
      </c>
      <c r="I7702" s="819">
        <f t="shared" si="246"/>
        <v>0</v>
      </c>
      <c r="J7702" s="819">
        <f t="shared" si="247"/>
        <v>2</v>
      </c>
      <c r="K7702" s="941"/>
    </row>
    <row r="7703" spans="1:11" ht="38.25">
      <c r="A7703" s="15" t="s">
        <v>6214</v>
      </c>
      <c r="B7703" s="15" t="s">
        <v>2624</v>
      </c>
      <c r="C7703" s="768" t="s">
        <v>2981</v>
      </c>
      <c r="D7703" s="20" t="s">
        <v>2982</v>
      </c>
      <c r="E7703" s="826"/>
      <c r="F7703" s="800">
        <v>0</v>
      </c>
      <c r="G7703" s="819"/>
      <c r="H7703" s="774">
        <v>1</v>
      </c>
      <c r="I7703" s="819">
        <f t="shared" si="246"/>
        <v>0</v>
      </c>
      <c r="J7703" s="819">
        <f t="shared" si="247"/>
        <v>1</v>
      </c>
      <c r="K7703" s="941"/>
    </row>
    <row r="7704" spans="1:11" ht="25.5">
      <c r="A7704" s="15" t="s">
        <v>6214</v>
      </c>
      <c r="B7704" s="15" t="s">
        <v>2624</v>
      </c>
      <c r="C7704" s="768" t="s">
        <v>2989</v>
      </c>
      <c r="D7704" s="20" t="s">
        <v>2990</v>
      </c>
      <c r="E7704" s="826"/>
      <c r="F7704" s="800">
        <v>1</v>
      </c>
      <c r="G7704" s="819"/>
      <c r="H7704" s="774">
        <v>1</v>
      </c>
      <c r="I7704" s="819">
        <f t="shared" si="246"/>
        <v>0</v>
      </c>
      <c r="J7704" s="819">
        <f t="shared" si="247"/>
        <v>2</v>
      </c>
      <c r="K7704" s="941"/>
    </row>
    <row r="7705" spans="1:11" ht="25.5">
      <c r="A7705" s="15" t="s">
        <v>6214</v>
      </c>
      <c r="B7705" s="15" t="s">
        <v>2624</v>
      </c>
      <c r="C7705" s="768" t="s">
        <v>2991</v>
      </c>
      <c r="D7705" s="20" t="s">
        <v>2992</v>
      </c>
      <c r="E7705" s="826"/>
      <c r="F7705" s="800">
        <v>0</v>
      </c>
      <c r="G7705" s="819"/>
      <c r="H7705" s="774">
        <v>1</v>
      </c>
      <c r="I7705" s="819">
        <f t="shared" si="246"/>
        <v>0</v>
      </c>
      <c r="J7705" s="819">
        <f t="shared" si="247"/>
        <v>1</v>
      </c>
      <c r="K7705" s="941"/>
    </row>
    <row r="7706" spans="1:11" ht="38.25">
      <c r="A7706" s="15" t="s">
        <v>6214</v>
      </c>
      <c r="B7706" s="15" t="s">
        <v>2624</v>
      </c>
      <c r="C7706" s="768" t="s">
        <v>6290</v>
      </c>
      <c r="D7706" s="20" t="s">
        <v>17616</v>
      </c>
      <c r="E7706" s="826"/>
      <c r="F7706" s="800">
        <v>1</v>
      </c>
      <c r="G7706" s="819"/>
      <c r="H7706" s="774">
        <v>1</v>
      </c>
      <c r="I7706" s="819">
        <f t="shared" si="246"/>
        <v>0</v>
      </c>
      <c r="J7706" s="819">
        <f t="shared" si="247"/>
        <v>2</v>
      </c>
      <c r="K7706" s="941"/>
    </row>
    <row r="7707" spans="1:11" ht="25.5">
      <c r="A7707" s="15" t="s">
        <v>6214</v>
      </c>
      <c r="B7707" s="15" t="s">
        <v>2624</v>
      </c>
      <c r="C7707" s="768" t="s">
        <v>4768</v>
      </c>
      <c r="D7707" s="20" t="s">
        <v>17353</v>
      </c>
      <c r="E7707" s="826">
        <v>6</v>
      </c>
      <c r="F7707" s="800">
        <v>10</v>
      </c>
      <c r="G7707" s="819">
        <v>120</v>
      </c>
      <c r="H7707" s="774">
        <v>60</v>
      </c>
      <c r="I7707" s="819">
        <f t="shared" si="246"/>
        <v>126</v>
      </c>
      <c r="J7707" s="819">
        <f t="shared" si="247"/>
        <v>70</v>
      </c>
      <c r="K7707" s="941"/>
    </row>
    <row r="7708" spans="1:11" ht="25.5">
      <c r="A7708" s="15" t="s">
        <v>6214</v>
      </c>
      <c r="B7708" s="15" t="s">
        <v>2624</v>
      </c>
      <c r="C7708" s="768" t="s">
        <v>6291</v>
      </c>
      <c r="D7708" s="20" t="s">
        <v>17617</v>
      </c>
      <c r="E7708" s="826"/>
      <c r="F7708" s="800">
        <v>1</v>
      </c>
      <c r="G7708" s="819"/>
      <c r="H7708" s="774">
        <v>1</v>
      </c>
      <c r="I7708" s="819">
        <f t="shared" si="246"/>
        <v>0</v>
      </c>
      <c r="J7708" s="819">
        <f t="shared" si="247"/>
        <v>2</v>
      </c>
      <c r="K7708" s="941"/>
    </row>
    <row r="7709" spans="1:11">
      <c r="A7709" s="15" t="s">
        <v>6214</v>
      </c>
      <c r="B7709" s="15" t="s">
        <v>2624</v>
      </c>
      <c r="C7709" s="768" t="s">
        <v>4843</v>
      </c>
      <c r="D7709" s="20" t="s">
        <v>4844</v>
      </c>
      <c r="E7709" s="826"/>
      <c r="F7709" s="800">
        <v>1</v>
      </c>
      <c r="G7709" s="819"/>
      <c r="H7709" s="774">
        <v>1</v>
      </c>
      <c r="I7709" s="819">
        <f t="shared" si="246"/>
        <v>0</v>
      </c>
      <c r="J7709" s="819">
        <f t="shared" si="247"/>
        <v>2</v>
      </c>
      <c r="K7709" s="941"/>
    </row>
    <row r="7710" spans="1:11" ht="25.5">
      <c r="A7710" s="15" t="s">
        <v>6214</v>
      </c>
      <c r="B7710" s="15" t="s">
        <v>2624</v>
      </c>
      <c r="C7710" s="768" t="s">
        <v>6292</v>
      </c>
      <c r="D7710" s="20" t="s">
        <v>17618</v>
      </c>
      <c r="E7710" s="826"/>
      <c r="F7710" s="800">
        <v>1</v>
      </c>
      <c r="G7710" s="819"/>
      <c r="H7710" s="774">
        <v>1</v>
      </c>
      <c r="I7710" s="819">
        <f t="shared" si="246"/>
        <v>0</v>
      </c>
      <c r="J7710" s="819">
        <f t="shared" si="247"/>
        <v>2</v>
      </c>
      <c r="K7710" s="941"/>
    </row>
    <row r="7711" spans="1:11" ht="38.25">
      <c r="A7711" s="15" t="s">
        <v>6214</v>
      </c>
      <c r="B7711" s="15" t="s">
        <v>2624</v>
      </c>
      <c r="C7711" s="768" t="s">
        <v>6293</v>
      </c>
      <c r="D7711" s="20" t="s">
        <v>17619</v>
      </c>
      <c r="E7711" s="826">
        <v>905</v>
      </c>
      <c r="F7711" s="800">
        <v>980</v>
      </c>
      <c r="G7711" s="819">
        <v>741</v>
      </c>
      <c r="H7711" s="774">
        <v>730</v>
      </c>
      <c r="I7711" s="819">
        <f t="shared" si="246"/>
        <v>1646</v>
      </c>
      <c r="J7711" s="819">
        <f t="shared" si="247"/>
        <v>1710</v>
      </c>
      <c r="K7711" s="941"/>
    </row>
    <row r="7712" spans="1:11">
      <c r="A7712" s="15" t="s">
        <v>6214</v>
      </c>
      <c r="B7712" s="15" t="s">
        <v>2624</v>
      </c>
      <c r="C7712" s="768" t="s">
        <v>6294</v>
      </c>
      <c r="D7712" s="20" t="s">
        <v>17620</v>
      </c>
      <c r="E7712" s="826">
        <v>563</v>
      </c>
      <c r="F7712" s="800">
        <v>480</v>
      </c>
      <c r="G7712" s="819">
        <v>6666</v>
      </c>
      <c r="H7712" s="774">
        <v>4460</v>
      </c>
      <c r="I7712" s="819">
        <f t="shared" si="246"/>
        <v>7229</v>
      </c>
      <c r="J7712" s="819">
        <f t="shared" si="247"/>
        <v>4940</v>
      </c>
      <c r="K7712" s="941"/>
    </row>
    <row r="7713" spans="1:11" ht="25.5">
      <c r="A7713" s="15" t="s">
        <v>6214</v>
      </c>
      <c r="B7713" s="15" t="s">
        <v>2624</v>
      </c>
      <c r="C7713" s="768" t="s">
        <v>6295</v>
      </c>
      <c r="D7713" s="20" t="s">
        <v>17621</v>
      </c>
      <c r="E7713" s="826">
        <v>547</v>
      </c>
      <c r="F7713" s="800">
        <v>450</v>
      </c>
      <c r="G7713" s="819">
        <v>3183</v>
      </c>
      <c r="H7713" s="774">
        <v>3850</v>
      </c>
      <c r="I7713" s="819">
        <f t="shared" si="246"/>
        <v>3730</v>
      </c>
      <c r="J7713" s="819">
        <f t="shared" si="247"/>
        <v>4300</v>
      </c>
      <c r="K7713" s="941"/>
    </row>
    <row r="7714" spans="1:11" ht="25.5">
      <c r="A7714" s="15" t="s">
        <v>6214</v>
      </c>
      <c r="B7714" s="15" t="s">
        <v>2624</v>
      </c>
      <c r="C7714" s="768" t="s">
        <v>2512</v>
      </c>
      <c r="D7714" s="20" t="s">
        <v>16844</v>
      </c>
      <c r="E7714" s="826">
        <v>19679</v>
      </c>
      <c r="F7714" s="800">
        <v>18810</v>
      </c>
      <c r="G7714" s="819">
        <v>24726</v>
      </c>
      <c r="H7714" s="774">
        <v>20810</v>
      </c>
      <c r="I7714" s="819">
        <f t="shared" si="246"/>
        <v>44405</v>
      </c>
      <c r="J7714" s="819">
        <f t="shared" si="247"/>
        <v>39620</v>
      </c>
      <c r="K7714" s="941"/>
    </row>
    <row r="7715" spans="1:11" ht="25.5">
      <c r="A7715" s="15" t="s">
        <v>6214</v>
      </c>
      <c r="B7715" s="15" t="s">
        <v>2624</v>
      </c>
      <c r="C7715" s="768" t="s">
        <v>4918</v>
      </c>
      <c r="D7715" s="20" t="s">
        <v>4919</v>
      </c>
      <c r="E7715" s="826">
        <v>11746</v>
      </c>
      <c r="F7715" s="800">
        <v>13500</v>
      </c>
      <c r="G7715" s="819">
        <v>39632</v>
      </c>
      <c r="H7715" s="774">
        <v>31100</v>
      </c>
      <c r="I7715" s="819">
        <f t="shared" si="246"/>
        <v>51378</v>
      </c>
      <c r="J7715" s="819">
        <f t="shared" si="247"/>
        <v>44600</v>
      </c>
      <c r="K7715" s="941"/>
    </row>
    <row r="7716" spans="1:11" ht="25.5">
      <c r="A7716" s="15" t="s">
        <v>6214</v>
      </c>
      <c r="B7716" s="15" t="s">
        <v>2624</v>
      </c>
      <c r="C7716" s="768" t="s">
        <v>4920</v>
      </c>
      <c r="D7716" s="20" t="s">
        <v>4921</v>
      </c>
      <c r="E7716" s="826">
        <v>11569</v>
      </c>
      <c r="F7716" s="800">
        <v>13400</v>
      </c>
      <c r="G7716" s="819">
        <v>20456</v>
      </c>
      <c r="H7716" s="774">
        <v>14610</v>
      </c>
      <c r="I7716" s="819">
        <f t="shared" si="246"/>
        <v>32025</v>
      </c>
      <c r="J7716" s="819">
        <f t="shared" si="247"/>
        <v>28010</v>
      </c>
      <c r="K7716" s="941"/>
    </row>
    <row r="7717" spans="1:11">
      <c r="A7717" s="15" t="s">
        <v>6214</v>
      </c>
      <c r="B7717" s="15" t="s">
        <v>2624</v>
      </c>
      <c r="C7717" s="768" t="s">
        <v>2513</v>
      </c>
      <c r="D7717" s="20" t="s">
        <v>16845</v>
      </c>
      <c r="E7717" s="826">
        <v>17885</v>
      </c>
      <c r="F7717" s="800">
        <v>17470</v>
      </c>
      <c r="G7717" s="819">
        <v>43981</v>
      </c>
      <c r="H7717" s="774">
        <v>36760</v>
      </c>
      <c r="I7717" s="819">
        <f t="shared" si="246"/>
        <v>61866</v>
      </c>
      <c r="J7717" s="819">
        <f t="shared" si="247"/>
        <v>54230</v>
      </c>
      <c r="K7717" s="941"/>
    </row>
    <row r="7718" spans="1:11" ht="25.5">
      <c r="A7718" s="15" t="s">
        <v>6214</v>
      </c>
      <c r="B7718" s="15" t="s">
        <v>2624</v>
      </c>
      <c r="C7718" s="768" t="s">
        <v>6296</v>
      </c>
      <c r="D7718" s="20" t="s">
        <v>17622</v>
      </c>
      <c r="E7718" s="826">
        <v>16755</v>
      </c>
      <c r="F7718" s="800">
        <v>16470</v>
      </c>
      <c r="G7718" s="819">
        <v>18474</v>
      </c>
      <c r="H7718" s="774">
        <v>13950</v>
      </c>
      <c r="I7718" s="819">
        <f t="shared" si="246"/>
        <v>35229</v>
      </c>
      <c r="J7718" s="819">
        <f t="shared" si="247"/>
        <v>30420</v>
      </c>
      <c r="K7718" s="941"/>
    </row>
    <row r="7719" spans="1:11" ht="38.25">
      <c r="A7719" s="15" t="s">
        <v>6214</v>
      </c>
      <c r="B7719" s="15" t="s">
        <v>2624</v>
      </c>
      <c r="C7719" s="768" t="s">
        <v>4922</v>
      </c>
      <c r="D7719" s="20" t="s">
        <v>4923</v>
      </c>
      <c r="E7719" s="826">
        <v>16876</v>
      </c>
      <c r="F7719" s="800">
        <v>16690</v>
      </c>
      <c r="G7719" s="819">
        <v>20728</v>
      </c>
      <c r="H7719" s="774">
        <v>16020</v>
      </c>
      <c r="I7719" s="819">
        <f t="shared" si="246"/>
        <v>37604</v>
      </c>
      <c r="J7719" s="819">
        <f t="shared" si="247"/>
        <v>32710</v>
      </c>
      <c r="K7719" s="941"/>
    </row>
    <row r="7720" spans="1:11">
      <c r="A7720" s="15" t="s">
        <v>6214</v>
      </c>
      <c r="B7720" s="15" t="s">
        <v>2624</v>
      </c>
      <c r="C7720" s="768" t="s">
        <v>2514</v>
      </c>
      <c r="D7720" s="20" t="s">
        <v>16846</v>
      </c>
      <c r="E7720" s="826">
        <v>14257</v>
      </c>
      <c r="F7720" s="800">
        <v>14050</v>
      </c>
      <c r="G7720" s="819">
        <v>38625</v>
      </c>
      <c r="H7720" s="774">
        <v>32550</v>
      </c>
      <c r="I7720" s="819">
        <f t="shared" si="246"/>
        <v>52882</v>
      </c>
      <c r="J7720" s="819">
        <f t="shared" si="247"/>
        <v>46600</v>
      </c>
      <c r="K7720" s="941"/>
    </row>
    <row r="7721" spans="1:11" ht="25.5">
      <c r="A7721" s="15" t="s">
        <v>6214</v>
      </c>
      <c r="B7721" s="15" t="s">
        <v>2624</v>
      </c>
      <c r="C7721" s="768" t="s">
        <v>6297</v>
      </c>
      <c r="D7721" s="20" t="s">
        <v>17623</v>
      </c>
      <c r="E7721" s="826">
        <v>3971</v>
      </c>
      <c r="F7721" s="800">
        <v>4900</v>
      </c>
      <c r="G7721" s="819">
        <v>24380</v>
      </c>
      <c r="H7721" s="774">
        <v>23520</v>
      </c>
      <c r="I7721" s="819">
        <f t="shared" si="246"/>
        <v>28351</v>
      </c>
      <c r="J7721" s="819">
        <f t="shared" si="247"/>
        <v>28420</v>
      </c>
      <c r="K7721" s="941"/>
    </row>
    <row r="7722" spans="1:11">
      <c r="A7722" s="15" t="s">
        <v>6214</v>
      </c>
      <c r="B7722" s="15" t="s">
        <v>2624</v>
      </c>
      <c r="C7722" s="768" t="s">
        <v>2515</v>
      </c>
      <c r="D7722" s="20" t="s">
        <v>16847</v>
      </c>
      <c r="E7722" s="826">
        <v>16907</v>
      </c>
      <c r="F7722" s="800">
        <v>17680</v>
      </c>
      <c r="G7722" s="819">
        <v>65490</v>
      </c>
      <c r="H7722" s="774">
        <v>56650</v>
      </c>
      <c r="I7722" s="819">
        <f t="shared" si="246"/>
        <v>82397</v>
      </c>
      <c r="J7722" s="819">
        <f t="shared" si="247"/>
        <v>74330</v>
      </c>
      <c r="K7722" s="941"/>
    </row>
    <row r="7723" spans="1:11">
      <c r="A7723" s="15" t="s">
        <v>6214</v>
      </c>
      <c r="B7723" s="15" t="s">
        <v>2624</v>
      </c>
      <c r="C7723" s="768" t="s">
        <v>2516</v>
      </c>
      <c r="D7723" s="20" t="s">
        <v>16848</v>
      </c>
      <c r="E7723" s="826">
        <v>15882</v>
      </c>
      <c r="F7723" s="800">
        <v>16500</v>
      </c>
      <c r="G7723" s="819">
        <v>39588</v>
      </c>
      <c r="H7723" s="774">
        <v>33350</v>
      </c>
      <c r="I7723" s="819">
        <f t="shared" si="246"/>
        <v>55470</v>
      </c>
      <c r="J7723" s="819">
        <f t="shared" si="247"/>
        <v>49850</v>
      </c>
      <c r="K7723" s="941"/>
    </row>
    <row r="7724" spans="1:11" ht="38.25">
      <c r="A7724" s="15" t="s">
        <v>6214</v>
      </c>
      <c r="B7724" s="15" t="s">
        <v>2624</v>
      </c>
      <c r="C7724" s="768" t="s">
        <v>2517</v>
      </c>
      <c r="D7724" s="20" t="s">
        <v>2518</v>
      </c>
      <c r="E7724" s="826">
        <v>16560</v>
      </c>
      <c r="F7724" s="800">
        <v>17620</v>
      </c>
      <c r="G7724" s="819">
        <v>41499</v>
      </c>
      <c r="H7724" s="774">
        <v>35900</v>
      </c>
      <c r="I7724" s="819">
        <f t="shared" si="246"/>
        <v>58059</v>
      </c>
      <c r="J7724" s="819">
        <f t="shared" si="247"/>
        <v>53520</v>
      </c>
      <c r="K7724" s="941"/>
    </row>
    <row r="7725" spans="1:11">
      <c r="A7725" s="15" t="s">
        <v>6214</v>
      </c>
      <c r="B7725" s="15" t="s">
        <v>2624</v>
      </c>
      <c r="C7725" s="768" t="s">
        <v>2519</v>
      </c>
      <c r="D7725" s="20" t="s">
        <v>16849</v>
      </c>
      <c r="E7725" s="826">
        <v>10677</v>
      </c>
      <c r="F7725" s="800">
        <v>12750</v>
      </c>
      <c r="G7725" s="819">
        <v>44815</v>
      </c>
      <c r="H7725" s="774">
        <v>44200</v>
      </c>
      <c r="I7725" s="819">
        <f t="shared" si="246"/>
        <v>55492</v>
      </c>
      <c r="J7725" s="819">
        <f t="shared" si="247"/>
        <v>56950</v>
      </c>
      <c r="K7725" s="941"/>
    </row>
    <row r="7726" spans="1:11" ht="25.5">
      <c r="A7726" s="15" t="s">
        <v>6214</v>
      </c>
      <c r="B7726" s="15" t="s">
        <v>2624</v>
      </c>
      <c r="C7726" s="768" t="s">
        <v>2520</v>
      </c>
      <c r="D7726" s="20" t="s">
        <v>16850</v>
      </c>
      <c r="E7726" s="826">
        <v>8129</v>
      </c>
      <c r="F7726" s="800">
        <v>8500</v>
      </c>
      <c r="G7726" s="819">
        <v>51679</v>
      </c>
      <c r="H7726" s="774">
        <v>46350</v>
      </c>
      <c r="I7726" s="819">
        <f t="shared" si="246"/>
        <v>59808</v>
      </c>
      <c r="J7726" s="819">
        <f t="shared" si="247"/>
        <v>54850</v>
      </c>
      <c r="K7726" s="941"/>
    </row>
    <row r="7727" spans="1:11" ht="25.5">
      <c r="A7727" s="15" t="s">
        <v>6214</v>
      </c>
      <c r="B7727" s="15" t="s">
        <v>2624</v>
      </c>
      <c r="C7727" s="768" t="s">
        <v>2521</v>
      </c>
      <c r="D7727" s="20" t="s">
        <v>16851</v>
      </c>
      <c r="E7727" s="826">
        <v>2257</v>
      </c>
      <c r="F7727" s="800">
        <v>1950</v>
      </c>
      <c r="G7727" s="819">
        <v>42905</v>
      </c>
      <c r="H7727" s="774">
        <v>37950</v>
      </c>
      <c r="I7727" s="819">
        <f t="shared" si="246"/>
        <v>45162</v>
      </c>
      <c r="J7727" s="819">
        <f t="shared" si="247"/>
        <v>39900</v>
      </c>
      <c r="K7727" s="941"/>
    </row>
    <row r="7728" spans="1:11" ht="25.5">
      <c r="A7728" s="15" t="s">
        <v>6214</v>
      </c>
      <c r="B7728" s="15" t="s">
        <v>2624</v>
      </c>
      <c r="C7728" s="768" t="s">
        <v>3996</v>
      </c>
      <c r="D7728" s="20" t="s">
        <v>17194</v>
      </c>
      <c r="E7728" s="826"/>
      <c r="F7728" s="800">
        <v>1</v>
      </c>
      <c r="G7728" s="819"/>
      <c r="H7728" s="774">
        <v>1</v>
      </c>
      <c r="I7728" s="819">
        <f t="shared" ref="I7728:I7788" si="248">E7728+G7728</f>
        <v>0</v>
      </c>
      <c r="J7728" s="819">
        <f t="shared" ref="J7728:J7788" si="249">F7728+H7728</f>
        <v>2</v>
      </c>
      <c r="K7728" s="941"/>
    </row>
    <row r="7729" spans="1:11">
      <c r="A7729" s="15" t="s">
        <v>6214</v>
      </c>
      <c r="B7729" s="15" t="s">
        <v>2624</v>
      </c>
      <c r="C7729" s="768" t="s">
        <v>3997</v>
      </c>
      <c r="D7729" s="20" t="s">
        <v>4797</v>
      </c>
      <c r="E7729" s="826">
        <v>350</v>
      </c>
      <c r="F7729" s="800">
        <v>530</v>
      </c>
      <c r="G7729" s="819">
        <v>712</v>
      </c>
      <c r="H7729" s="774">
        <v>730</v>
      </c>
      <c r="I7729" s="819">
        <f t="shared" si="248"/>
        <v>1062</v>
      </c>
      <c r="J7729" s="819">
        <f t="shared" si="249"/>
        <v>1260</v>
      </c>
      <c r="K7729" s="941"/>
    </row>
    <row r="7730" spans="1:11">
      <c r="A7730" s="15" t="s">
        <v>6214</v>
      </c>
      <c r="B7730" s="15" t="s">
        <v>2624</v>
      </c>
      <c r="C7730" s="768" t="s">
        <v>3998</v>
      </c>
      <c r="D7730" s="20" t="s">
        <v>17195</v>
      </c>
      <c r="E7730" s="826"/>
      <c r="F7730" s="800">
        <v>1</v>
      </c>
      <c r="G7730" s="819">
        <v>5</v>
      </c>
      <c r="H7730" s="774">
        <v>15</v>
      </c>
      <c r="I7730" s="819">
        <f t="shared" si="248"/>
        <v>5</v>
      </c>
      <c r="J7730" s="819">
        <f t="shared" si="249"/>
        <v>16</v>
      </c>
      <c r="K7730" s="941"/>
    </row>
    <row r="7731" spans="1:11" ht="25.5">
      <c r="A7731" s="15" t="s">
        <v>6214</v>
      </c>
      <c r="B7731" s="15" t="s">
        <v>2624</v>
      </c>
      <c r="C7731" s="768" t="s">
        <v>6298</v>
      </c>
      <c r="D7731" s="20" t="s">
        <v>17624</v>
      </c>
      <c r="E7731" s="826">
        <v>353</v>
      </c>
      <c r="F7731" s="800">
        <v>530</v>
      </c>
      <c r="G7731" s="819">
        <v>724</v>
      </c>
      <c r="H7731" s="774">
        <v>725</v>
      </c>
      <c r="I7731" s="819">
        <f t="shared" si="248"/>
        <v>1077</v>
      </c>
      <c r="J7731" s="819">
        <f t="shared" si="249"/>
        <v>1255</v>
      </c>
      <c r="K7731" s="941"/>
    </row>
    <row r="7732" spans="1:11">
      <c r="A7732" s="15" t="s">
        <v>6214</v>
      </c>
      <c r="B7732" s="15" t="s">
        <v>2624</v>
      </c>
      <c r="C7732" s="768" t="s">
        <v>3999</v>
      </c>
      <c r="D7732" s="20" t="s">
        <v>17196</v>
      </c>
      <c r="E7732" s="826"/>
      <c r="F7732" s="800">
        <v>1</v>
      </c>
      <c r="G7732" s="819"/>
      <c r="H7732" s="774">
        <v>1</v>
      </c>
      <c r="I7732" s="819">
        <f t="shared" si="248"/>
        <v>0</v>
      </c>
      <c r="J7732" s="819">
        <f t="shared" si="249"/>
        <v>2</v>
      </c>
      <c r="K7732" s="941"/>
    </row>
    <row r="7733" spans="1:11" ht="25.5">
      <c r="A7733" s="15" t="s">
        <v>6214</v>
      </c>
      <c r="B7733" s="15" t="s">
        <v>2624</v>
      </c>
      <c r="C7733" s="768" t="s">
        <v>4906</v>
      </c>
      <c r="D7733" s="20" t="s">
        <v>4907</v>
      </c>
      <c r="E7733" s="826">
        <v>352</v>
      </c>
      <c r="F7733" s="800">
        <v>470</v>
      </c>
      <c r="G7733" s="819">
        <v>32901</v>
      </c>
      <c r="H7733" s="774">
        <v>33500</v>
      </c>
      <c r="I7733" s="819">
        <f t="shared" si="248"/>
        <v>33253</v>
      </c>
      <c r="J7733" s="819">
        <f t="shared" si="249"/>
        <v>33970</v>
      </c>
      <c r="K7733" s="941"/>
    </row>
    <row r="7734" spans="1:11" ht="38.25">
      <c r="A7734" s="15" t="s">
        <v>6214</v>
      </c>
      <c r="B7734" s="15" t="s">
        <v>2624</v>
      </c>
      <c r="C7734" s="768" t="s">
        <v>6299</v>
      </c>
      <c r="D7734" s="20" t="s">
        <v>17625</v>
      </c>
      <c r="E7734" s="826">
        <v>8</v>
      </c>
      <c r="F7734" s="800">
        <v>10</v>
      </c>
      <c r="G7734" s="819">
        <v>17115</v>
      </c>
      <c r="H7734" s="774">
        <v>8830</v>
      </c>
      <c r="I7734" s="819">
        <f t="shared" si="248"/>
        <v>17123</v>
      </c>
      <c r="J7734" s="819">
        <f t="shared" si="249"/>
        <v>8840</v>
      </c>
      <c r="K7734" s="941"/>
    </row>
    <row r="7735" spans="1:11" ht="25.5">
      <c r="A7735" s="15" t="s">
        <v>6214</v>
      </c>
      <c r="B7735" s="15" t="s">
        <v>2624</v>
      </c>
      <c r="C7735" s="768" t="s">
        <v>2522</v>
      </c>
      <c r="D7735" s="20" t="s">
        <v>16852</v>
      </c>
      <c r="E7735" s="826">
        <v>2068</v>
      </c>
      <c r="F7735" s="800">
        <v>1650</v>
      </c>
      <c r="G7735" s="819">
        <v>30913</v>
      </c>
      <c r="H7735" s="774">
        <v>29600</v>
      </c>
      <c r="I7735" s="819">
        <f t="shared" si="248"/>
        <v>32981</v>
      </c>
      <c r="J7735" s="819">
        <f t="shared" si="249"/>
        <v>31250</v>
      </c>
      <c r="K7735" s="941"/>
    </row>
    <row r="7736" spans="1:11">
      <c r="A7736" s="15" t="s">
        <v>6214</v>
      </c>
      <c r="B7736" s="15" t="s">
        <v>2624</v>
      </c>
      <c r="C7736" s="768" t="s">
        <v>4924</v>
      </c>
      <c r="D7736" s="20" t="s">
        <v>4925</v>
      </c>
      <c r="E7736" s="826">
        <v>15708</v>
      </c>
      <c r="F7736" s="800">
        <v>15550</v>
      </c>
      <c r="G7736" s="819">
        <v>82</v>
      </c>
      <c r="H7736" s="774">
        <v>360</v>
      </c>
      <c r="I7736" s="819">
        <f t="shared" si="248"/>
        <v>15790</v>
      </c>
      <c r="J7736" s="819">
        <f t="shared" si="249"/>
        <v>15910</v>
      </c>
      <c r="K7736" s="941"/>
    </row>
    <row r="7737" spans="1:11" ht="25.5">
      <c r="A7737" s="15" t="s">
        <v>6214</v>
      </c>
      <c r="B7737" s="15" t="s">
        <v>2624</v>
      </c>
      <c r="C7737" s="768" t="s">
        <v>2975</v>
      </c>
      <c r="D7737" s="20" t="s">
        <v>2976</v>
      </c>
      <c r="E7737" s="826">
        <v>752</v>
      </c>
      <c r="F7737" s="800">
        <v>10</v>
      </c>
      <c r="G7737" s="819">
        <v>1246</v>
      </c>
      <c r="H7737" s="774">
        <v>700</v>
      </c>
      <c r="I7737" s="819">
        <f t="shared" si="248"/>
        <v>1998</v>
      </c>
      <c r="J7737" s="819">
        <f t="shared" si="249"/>
        <v>710</v>
      </c>
      <c r="K7737" s="941"/>
    </row>
    <row r="7738" spans="1:11" ht="25.5">
      <c r="A7738" s="15" t="s">
        <v>6214</v>
      </c>
      <c r="B7738" s="15" t="s">
        <v>2624</v>
      </c>
      <c r="C7738" s="768" t="s">
        <v>2523</v>
      </c>
      <c r="D7738" s="20" t="s">
        <v>16853</v>
      </c>
      <c r="E7738" s="826"/>
      <c r="F7738" s="800">
        <v>1</v>
      </c>
      <c r="G7738" s="819"/>
      <c r="H7738" s="774">
        <v>1</v>
      </c>
      <c r="I7738" s="819">
        <f t="shared" si="248"/>
        <v>0</v>
      </c>
      <c r="J7738" s="819">
        <f t="shared" si="249"/>
        <v>2</v>
      </c>
      <c r="K7738" s="941"/>
    </row>
    <row r="7739" spans="1:11" ht="25.5">
      <c r="A7739" s="15" t="s">
        <v>6214</v>
      </c>
      <c r="B7739" s="15" t="s">
        <v>2624</v>
      </c>
      <c r="C7739" s="768" t="s">
        <v>2524</v>
      </c>
      <c r="D7739" s="20" t="s">
        <v>16852</v>
      </c>
      <c r="E7739" s="826"/>
      <c r="F7739" s="800">
        <v>60</v>
      </c>
      <c r="G7739" s="819">
        <v>375</v>
      </c>
      <c r="H7739" s="774">
        <v>700</v>
      </c>
      <c r="I7739" s="819">
        <f t="shared" si="248"/>
        <v>375</v>
      </c>
      <c r="J7739" s="819">
        <f t="shared" si="249"/>
        <v>760</v>
      </c>
      <c r="K7739" s="941"/>
    </row>
    <row r="7740" spans="1:11" ht="25.5">
      <c r="A7740" s="15" t="s">
        <v>6214</v>
      </c>
      <c r="B7740" s="15" t="s">
        <v>2624</v>
      </c>
      <c r="C7740" s="768" t="s">
        <v>6300</v>
      </c>
      <c r="D7740" s="20" t="s">
        <v>17626</v>
      </c>
      <c r="E7740" s="826"/>
      <c r="F7740" s="800">
        <v>1</v>
      </c>
      <c r="G7740" s="819"/>
      <c r="H7740" s="774">
        <v>1</v>
      </c>
      <c r="I7740" s="819">
        <f t="shared" si="248"/>
        <v>0</v>
      </c>
      <c r="J7740" s="819">
        <f t="shared" si="249"/>
        <v>2</v>
      </c>
      <c r="K7740" s="941"/>
    </row>
    <row r="7741" spans="1:11">
      <c r="A7741" s="15" t="s">
        <v>6214</v>
      </c>
      <c r="B7741" s="15" t="s">
        <v>2624</v>
      </c>
      <c r="C7741" s="768" t="s">
        <v>6301</v>
      </c>
      <c r="D7741" s="20" t="s">
        <v>17627</v>
      </c>
      <c r="E7741" s="826"/>
      <c r="F7741" s="800">
        <v>1</v>
      </c>
      <c r="G7741" s="819"/>
      <c r="H7741" s="774">
        <v>1</v>
      </c>
      <c r="I7741" s="819">
        <f t="shared" si="248"/>
        <v>0</v>
      </c>
      <c r="J7741" s="819">
        <f t="shared" si="249"/>
        <v>2</v>
      </c>
      <c r="K7741" s="941"/>
    </row>
    <row r="7742" spans="1:11" ht="25.5">
      <c r="A7742" s="15" t="s">
        <v>6214</v>
      </c>
      <c r="B7742" s="15" t="s">
        <v>2624</v>
      </c>
      <c r="C7742" s="768" t="s">
        <v>2525</v>
      </c>
      <c r="D7742" s="20" t="s">
        <v>16854</v>
      </c>
      <c r="E7742" s="826">
        <v>1853</v>
      </c>
      <c r="F7742" s="800">
        <v>1820</v>
      </c>
      <c r="G7742" s="819">
        <v>151</v>
      </c>
      <c r="H7742" s="774">
        <v>290</v>
      </c>
      <c r="I7742" s="819">
        <f t="shared" si="248"/>
        <v>2004</v>
      </c>
      <c r="J7742" s="819">
        <f t="shared" si="249"/>
        <v>2110</v>
      </c>
      <c r="K7742" s="941"/>
    </row>
    <row r="7743" spans="1:11" ht="25.5">
      <c r="A7743" s="15" t="s">
        <v>6214</v>
      </c>
      <c r="B7743" s="15" t="s">
        <v>2624</v>
      </c>
      <c r="C7743" s="768" t="s">
        <v>6302</v>
      </c>
      <c r="D7743" s="20" t="s">
        <v>17628</v>
      </c>
      <c r="E7743" s="826"/>
      <c r="F7743" s="800">
        <v>0</v>
      </c>
      <c r="G7743" s="819"/>
      <c r="H7743" s="774">
        <v>1</v>
      </c>
      <c r="I7743" s="819">
        <f t="shared" si="248"/>
        <v>0</v>
      </c>
      <c r="J7743" s="819">
        <f t="shared" si="249"/>
        <v>1</v>
      </c>
      <c r="K7743" s="941"/>
    </row>
    <row r="7744" spans="1:11" ht="38.25">
      <c r="A7744" s="15" t="s">
        <v>6214</v>
      </c>
      <c r="B7744" s="15" t="s">
        <v>2624</v>
      </c>
      <c r="C7744" s="768" t="s">
        <v>2535</v>
      </c>
      <c r="D7744" s="20" t="s">
        <v>16864</v>
      </c>
      <c r="E7744" s="826"/>
      <c r="F7744" s="800">
        <v>0</v>
      </c>
      <c r="G7744" s="819"/>
      <c r="H7744" s="774">
        <v>1</v>
      </c>
      <c r="I7744" s="819">
        <f t="shared" si="248"/>
        <v>0</v>
      </c>
      <c r="J7744" s="819">
        <f t="shared" si="249"/>
        <v>1</v>
      </c>
      <c r="K7744" s="941"/>
    </row>
    <row r="7745" spans="1:11" ht="38.25">
      <c r="A7745" s="15" t="s">
        <v>6214</v>
      </c>
      <c r="B7745" s="15" t="s">
        <v>2624</v>
      </c>
      <c r="C7745" s="768" t="s">
        <v>2553</v>
      </c>
      <c r="D7745" s="20" t="s">
        <v>16874</v>
      </c>
      <c r="E7745" s="826"/>
      <c r="F7745" s="800">
        <v>0</v>
      </c>
      <c r="G7745" s="819"/>
      <c r="H7745" s="774">
        <v>1</v>
      </c>
      <c r="I7745" s="819">
        <f t="shared" si="248"/>
        <v>0</v>
      </c>
      <c r="J7745" s="819">
        <f t="shared" si="249"/>
        <v>1</v>
      </c>
      <c r="K7745" s="941"/>
    </row>
    <row r="7746" spans="1:11" ht="38.25">
      <c r="A7746" s="15" t="s">
        <v>6214</v>
      </c>
      <c r="B7746" s="15" t="s">
        <v>2624</v>
      </c>
      <c r="C7746" s="768" t="s">
        <v>2554</v>
      </c>
      <c r="D7746" s="20" t="s">
        <v>4772</v>
      </c>
      <c r="E7746" s="826"/>
      <c r="F7746" s="800">
        <v>0</v>
      </c>
      <c r="G7746" s="819">
        <v>639</v>
      </c>
      <c r="H7746" s="774">
        <v>940</v>
      </c>
      <c r="I7746" s="819">
        <f t="shared" si="248"/>
        <v>639</v>
      </c>
      <c r="J7746" s="819">
        <f t="shared" si="249"/>
        <v>940</v>
      </c>
      <c r="K7746" s="941"/>
    </row>
    <row r="7747" spans="1:11" ht="25.5">
      <c r="A7747" s="15" t="s">
        <v>6214</v>
      </c>
      <c r="B7747" s="15" t="s">
        <v>2624</v>
      </c>
      <c r="C7747" s="768" t="s">
        <v>2555</v>
      </c>
      <c r="D7747" s="20" t="s">
        <v>6621</v>
      </c>
      <c r="E7747" s="826">
        <v>1</v>
      </c>
      <c r="F7747" s="800">
        <v>0</v>
      </c>
      <c r="G7747" s="819">
        <v>40</v>
      </c>
      <c r="H7747" s="774">
        <v>17</v>
      </c>
      <c r="I7747" s="819">
        <f t="shared" si="248"/>
        <v>41</v>
      </c>
      <c r="J7747" s="819">
        <f t="shared" si="249"/>
        <v>17</v>
      </c>
      <c r="K7747" s="941"/>
    </row>
    <row r="7748" spans="1:11" ht="25.5">
      <c r="A7748" s="15" t="s">
        <v>6214</v>
      </c>
      <c r="B7748" s="15" t="s">
        <v>2624</v>
      </c>
      <c r="C7748" s="768" t="s">
        <v>2557</v>
      </c>
      <c r="D7748" s="20" t="s">
        <v>6622</v>
      </c>
      <c r="E7748" s="826"/>
      <c r="F7748" s="800">
        <v>0</v>
      </c>
      <c r="G7748" s="819">
        <v>2</v>
      </c>
      <c r="H7748" s="774">
        <v>25</v>
      </c>
      <c r="I7748" s="819">
        <f t="shared" si="248"/>
        <v>2</v>
      </c>
      <c r="J7748" s="819">
        <f t="shared" si="249"/>
        <v>25</v>
      </c>
      <c r="K7748" s="941"/>
    </row>
    <row r="7749" spans="1:11" ht="38.25">
      <c r="A7749" s="15" t="s">
        <v>6214</v>
      </c>
      <c r="B7749" s="15" t="s">
        <v>2624</v>
      </c>
      <c r="C7749" s="768" t="s">
        <v>2558</v>
      </c>
      <c r="D7749" s="20" t="s">
        <v>3690</v>
      </c>
      <c r="E7749" s="826"/>
      <c r="F7749" s="800">
        <v>0</v>
      </c>
      <c r="G7749" s="819"/>
      <c r="H7749" s="774">
        <v>25</v>
      </c>
      <c r="I7749" s="819">
        <f t="shared" si="248"/>
        <v>0</v>
      </c>
      <c r="J7749" s="819">
        <f t="shared" si="249"/>
        <v>25</v>
      </c>
      <c r="K7749" s="941"/>
    </row>
    <row r="7750" spans="1:11" ht="25.5">
      <c r="A7750" s="15" t="s">
        <v>6214</v>
      </c>
      <c r="B7750" s="15" t="s">
        <v>2624</v>
      </c>
      <c r="C7750" s="768" t="s">
        <v>2559</v>
      </c>
      <c r="D7750" s="20" t="s">
        <v>4773</v>
      </c>
      <c r="E7750" s="826"/>
      <c r="F7750" s="800">
        <v>1</v>
      </c>
      <c r="G7750" s="819">
        <v>451</v>
      </c>
      <c r="H7750" s="774">
        <v>620</v>
      </c>
      <c r="I7750" s="819">
        <f t="shared" si="248"/>
        <v>451</v>
      </c>
      <c r="J7750" s="819">
        <f t="shared" si="249"/>
        <v>621</v>
      </c>
      <c r="K7750" s="941"/>
    </row>
    <row r="7751" spans="1:11" ht="38.25">
      <c r="A7751" s="15" t="s">
        <v>6214</v>
      </c>
      <c r="B7751" s="15" t="s">
        <v>2624</v>
      </c>
      <c r="C7751" s="768" t="s">
        <v>2563</v>
      </c>
      <c r="D7751" s="20" t="s">
        <v>4911</v>
      </c>
      <c r="E7751" s="826"/>
      <c r="F7751" s="800">
        <v>0</v>
      </c>
      <c r="G7751" s="819"/>
      <c r="H7751" s="774">
        <v>1</v>
      </c>
      <c r="I7751" s="819">
        <f t="shared" si="248"/>
        <v>0</v>
      </c>
      <c r="J7751" s="819">
        <f t="shared" si="249"/>
        <v>1</v>
      </c>
      <c r="K7751" s="941"/>
    </row>
    <row r="7752" spans="1:11" ht="25.5">
      <c r="A7752" s="15" t="s">
        <v>6214</v>
      </c>
      <c r="B7752" s="15" t="s">
        <v>2624</v>
      </c>
      <c r="C7752" s="768" t="s">
        <v>2589</v>
      </c>
      <c r="D7752" s="20" t="s">
        <v>16882</v>
      </c>
      <c r="E7752" s="826"/>
      <c r="F7752" s="800">
        <v>0</v>
      </c>
      <c r="G7752" s="819">
        <v>246</v>
      </c>
      <c r="H7752" s="774">
        <v>25</v>
      </c>
      <c r="I7752" s="819">
        <f t="shared" si="248"/>
        <v>246</v>
      </c>
      <c r="J7752" s="819">
        <f t="shared" si="249"/>
        <v>25</v>
      </c>
      <c r="K7752" s="941"/>
    </row>
    <row r="7753" spans="1:11" ht="25.5">
      <c r="A7753" s="15" t="s">
        <v>6214</v>
      </c>
      <c r="B7753" s="15" t="s">
        <v>2624</v>
      </c>
      <c r="C7753" s="768" t="s">
        <v>2590</v>
      </c>
      <c r="D7753" s="20" t="s">
        <v>4002</v>
      </c>
      <c r="E7753" s="826"/>
      <c r="F7753" s="800">
        <v>0</v>
      </c>
      <c r="G7753" s="819">
        <v>883</v>
      </c>
      <c r="H7753" s="774">
        <v>1500</v>
      </c>
      <c r="I7753" s="819">
        <f t="shared" si="248"/>
        <v>883</v>
      </c>
      <c r="J7753" s="819">
        <f t="shared" si="249"/>
        <v>1500</v>
      </c>
      <c r="K7753" s="941"/>
    </row>
    <row r="7754" spans="1:11" ht="25.5">
      <c r="A7754" s="15" t="s">
        <v>6214</v>
      </c>
      <c r="B7754" s="15" t="s">
        <v>2624</v>
      </c>
      <c r="C7754" s="768" t="s">
        <v>2591</v>
      </c>
      <c r="D7754" s="20" t="s">
        <v>3691</v>
      </c>
      <c r="E7754" s="826"/>
      <c r="F7754" s="800">
        <v>0</v>
      </c>
      <c r="G7754" s="819">
        <v>10</v>
      </c>
      <c r="H7754" s="774">
        <v>60</v>
      </c>
      <c r="I7754" s="819">
        <f t="shared" si="248"/>
        <v>10</v>
      </c>
      <c r="J7754" s="819">
        <f t="shared" si="249"/>
        <v>60</v>
      </c>
      <c r="K7754" s="941"/>
    </row>
    <row r="7755" spans="1:11" ht="25.5">
      <c r="A7755" s="15" t="s">
        <v>6214</v>
      </c>
      <c r="B7755" s="15" t="s">
        <v>2624</v>
      </c>
      <c r="C7755" s="768" t="s">
        <v>2592</v>
      </c>
      <c r="D7755" s="20" t="s">
        <v>4905</v>
      </c>
      <c r="E7755" s="826"/>
      <c r="F7755" s="800">
        <v>1</v>
      </c>
      <c r="G7755" s="819">
        <v>1655</v>
      </c>
      <c r="H7755" s="774">
        <v>190</v>
      </c>
      <c r="I7755" s="819">
        <f t="shared" si="248"/>
        <v>1655</v>
      </c>
      <c r="J7755" s="819">
        <f t="shared" si="249"/>
        <v>191</v>
      </c>
      <c r="K7755" s="941"/>
    </row>
    <row r="7756" spans="1:11" ht="38.25">
      <c r="A7756" s="15" t="s">
        <v>6214</v>
      </c>
      <c r="B7756" s="15" t="s">
        <v>2624</v>
      </c>
      <c r="C7756" s="768" t="s">
        <v>2596</v>
      </c>
      <c r="D7756" s="20" t="s">
        <v>4775</v>
      </c>
      <c r="E7756" s="826"/>
      <c r="F7756" s="800">
        <v>0</v>
      </c>
      <c r="G7756" s="819">
        <v>19135</v>
      </c>
      <c r="H7756" s="774">
        <v>21880</v>
      </c>
      <c r="I7756" s="819">
        <f t="shared" si="248"/>
        <v>19135</v>
      </c>
      <c r="J7756" s="819">
        <f t="shared" si="249"/>
        <v>21880</v>
      </c>
      <c r="K7756" s="941"/>
    </row>
    <row r="7757" spans="1:11" ht="38.25">
      <c r="A7757" s="15" t="s">
        <v>6214</v>
      </c>
      <c r="B7757" s="15" t="s">
        <v>2624</v>
      </c>
      <c r="C7757" s="768" t="s">
        <v>2606</v>
      </c>
      <c r="D7757" s="20" t="s">
        <v>16892</v>
      </c>
      <c r="E7757" s="826"/>
      <c r="F7757" s="800">
        <v>1</v>
      </c>
      <c r="G7757" s="819"/>
      <c r="H7757" s="774">
        <v>1</v>
      </c>
      <c r="I7757" s="819">
        <f t="shared" si="248"/>
        <v>0</v>
      </c>
      <c r="J7757" s="819">
        <f t="shared" si="249"/>
        <v>2</v>
      </c>
      <c r="K7757" s="941"/>
    </row>
    <row r="7758" spans="1:11" ht="38.25">
      <c r="A7758" s="15" t="s">
        <v>6214</v>
      </c>
      <c r="B7758" s="15" t="s">
        <v>2624</v>
      </c>
      <c r="C7758" s="768" t="s">
        <v>2607</v>
      </c>
      <c r="D7758" s="20" t="s">
        <v>16893</v>
      </c>
      <c r="E7758" s="826"/>
      <c r="F7758" s="800">
        <v>0</v>
      </c>
      <c r="G7758" s="819"/>
      <c r="H7758" s="774">
        <v>1</v>
      </c>
      <c r="I7758" s="819">
        <f t="shared" si="248"/>
        <v>0</v>
      </c>
      <c r="J7758" s="819">
        <f t="shared" si="249"/>
        <v>1</v>
      </c>
      <c r="K7758" s="941"/>
    </row>
    <row r="7759" spans="1:11" ht="38.25">
      <c r="A7759" s="15" t="s">
        <v>6214</v>
      </c>
      <c r="B7759" s="15" t="s">
        <v>2624</v>
      </c>
      <c r="C7759" s="768" t="s">
        <v>2608</v>
      </c>
      <c r="D7759" s="20" t="s">
        <v>16894</v>
      </c>
      <c r="E7759" s="826"/>
      <c r="F7759" s="800">
        <v>1</v>
      </c>
      <c r="G7759" s="819"/>
      <c r="H7759" s="774">
        <v>1</v>
      </c>
      <c r="I7759" s="819">
        <f t="shared" si="248"/>
        <v>0</v>
      </c>
      <c r="J7759" s="819">
        <f t="shared" si="249"/>
        <v>2</v>
      </c>
      <c r="K7759" s="941"/>
    </row>
    <row r="7760" spans="1:11" ht="25.5">
      <c r="A7760" s="15" t="s">
        <v>6214</v>
      </c>
      <c r="B7760" s="15" t="s">
        <v>2624</v>
      </c>
      <c r="C7760" s="768" t="s">
        <v>2609</v>
      </c>
      <c r="D7760" s="20" t="s">
        <v>16895</v>
      </c>
      <c r="E7760" s="826"/>
      <c r="F7760" s="800">
        <v>1</v>
      </c>
      <c r="G7760" s="819"/>
      <c r="H7760" s="774">
        <v>1</v>
      </c>
      <c r="I7760" s="819">
        <f t="shared" si="248"/>
        <v>0</v>
      </c>
      <c r="J7760" s="819">
        <f t="shared" si="249"/>
        <v>2</v>
      </c>
      <c r="K7760" s="941"/>
    </row>
    <row r="7761" spans="1:11" ht="25.5">
      <c r="A7761" s="15" t="s">
        <v>6214</v>
      </c>
      <c r="B7761" s="15" t="s">
        <v>2624</v>
      </c>
      <c r="C7761" s="768" t="s">
        <v>2610</v>
      </c>
      <c r="D7761" s="20" t="s">
        <v>16896</v>
      </c>
      <c r="E7761" s="826"/>
      <c r="F7761" s="800">
        <v>0</v>
      </c>
      <c r="G7761" s="819"/>
      <c r="H7761" s="774">
        <v>1</v>
      </c>
      <c r="I7761" s="819">
        <f t="shared" si="248"/>
        <v>0</v>
      </c>
      <c r="J7761" s="819">
        <f t="shared" si="249"/>
        <v>1</v>
      </c>
      <c r="K7761" s="941"/>
    </row>
    <row r="7762" spans="1:11" ht="38.25">
      <c r="A7762" s="15" t="s">
        <v>6214</v>
      </c>
      <c r="B7762" s="15" t="s">
        <v>2624</v>
      </c>
      <c r="C7762" s="768" t="s">
        <v>2612</v>
      </c>
      <c r="D7762" s="20" t="s">
        <v>16898</v>
      </c>
      <c r="E7762" s="826"/>
      <c r="F7762" s="800">
        <v>0</v>
      </c>
      <c r="G7762" s="819"/>
      <c r="H7762" s="774">
        <v>1</v>
      </c>
      <c r="I7762" s="819">
        <f t="shared" si="248"/>
        <v>0</v>
      </c>
      <c r="J7762" s="819">
        <f t="shared" si="249"/>
        <v>1</v>
      </c>
      <c r="K7762" s="941"/>
    </row>
    <row r="7763" spans="1:11" ht="51">
      <c r="A7763" s="15" t="s">
        <v>6214</v>
      </c>
      <c r="B7763" s="15" t="s">
        <v>2624</v>
      </c>
      <c r="C7763" s="768" t="s">
        <v>2614</v>
      </c>
      <c r="D7763" s="20" t="s">
        <v>16900</v>
      </c>
      <c r="E7763" s="826"/>
      <c r="F7763" s="800">
        <v>1</v>
      </c>
      <c r="G7763" s="819">
        <v>15</v>
      </c>
      <c r="H7763" s="774">
        <v>660</v>
      </c>
      <c r="I7763" s="819">
        <f t="shared" si="248"/>
        <v>15</v>
      </c>
      <c r="J7763" s="819">
        <f t="shared" si="249"/>
        <v>661</v>
      </c>
      <c r="K7763" s="941"/>
    </row>
    <row r="7764" spans="1:11" ht="25.5">
      <c r="A7764" s="15" t="s">
        <v>6214</v>
      </c>
      <c r="B7764" s="15" t="s">
        <v>2624</v>
      </c>
      <c r="C7764" s="768" t="s">
        <v>6303</v>
      </c>
      <c r="D7764" s="20" t="s">
        <v>17320</v>
      </c>
      <c r="E7764" s="826"/>
      <c r="F7764" s="800">
        <v>1</v>
      </c>
      <c r="G7764" s="819"/>
      <c r="H7764" s="774">
        <v>1</v>
      </c>
      <c r="I7764" s="819">
        <f t="shared" si="248"/>
        <v>0</v>
      </c>
      <c r="J7764" s="819">
        <f t="shared" si="249"/>
        <v>2</v>
      </c>
      <c r="K7764" s="941"/>
    </row>
    <row r="7765" spans="1:11">
      <c r="A7765" s="15" t="s">
        <v>6214</v>
      </c>
      <c r="B7765" s="15" t="s">
        <v>2624</v>
      </c>
      <c r="C7765" s="768" t="s">
        <v>3928</v>
      </c>
      <c r="D7765" s="20" t="s">
        <v>17153</v>
      </c>
      <c r="E7765" s="826"/>
      <c r="F7765" s="800">
        <v>1</v>
      </c>
      <c r="G7765" s="819"/>
      <c r="H7765" s="774">
        <v>0</v>
      </c>
      <c r="I7765" s="819">
        <f t="shared" si="248"/>
        <v>0</v>
      </c>
      <c r="J7765" s="819">
        <f t="shared" si="249"/>
        <v>1</v>
      </c>
      <c r="K7765" s="941"/>
    </row>
    <row r="7766" spans="1:11">
      <c r="A7766" s="15" t="s">
        <v>6214</v>
      </c>
      <c r="B7766" s="15" t="s">
        <v>2624</v>
      </c>
      <c r="C7766" s="768" t="s">
        <v>3929</v>
      </c>
      <c r="D7766" s="20" t="s">
        <v>17154</v>
      </c>
      <c r="E7766" s="826"/>
      <c r="F7766" s="800">
        <v>1</v>
      </c>
      <c r="G7766" s="819"/>
      <c r="H7766" s="774">
        <v>0</v>
      </c>
      <c r="I7766" s="819">
        <f t="shared" si="248"/>
        <v>0</v>
      </c>
      <c r="J7766" s="819">
        <f t="shared" si="249"/>
        <v>1</v>
      </c>
      <c r="K7766" s="941"/>
    </row>
    <row r="7767" spans="1:11">
      <c r="A7767" s="15" t="s">
        <v>6214</v>
      </c>
      <c r="B7767" s="15" t="s">
        <v>2624</v>
      </c>
      <c r="C7767" s="768" t="s">
        <v>3930</v>
      </c>
      <c r="D7767" s="20" t="s">
        <v>17155</v>
      </c>
      <c r="E7767" s="826"/>
      <c r="F7767" s="800">
        <v>1</v>
      </c>
      <c r="G7767" s="819"/>
      <c r="H7767" s="774">
        <v>0</v>
      </c>
      <c r="I7767" s="819">
        <f t="shared" si="248"/>
        <v>0</v>
      </c>
      <c r="J7767" s="819">
        <f t="shared" si="249"/>
        <v>1</v>
      </c>
      <c r="K7767" s="941"/>
    </row>
    <row r="7768" spans="1:11">
      <c r="A7768" s="15" t="s">
        <v>6214</v>
      </c>
      <c r="B7768" s="15" t="s">
        <v>2624</v>
      </c>
      <c r="C7768" s="768" t="s">
        <v>3931</v>
      </c>
      <c r="D7768" s="20" t="s">
        <v>17824</v>
      </c>
      <c r="E7768" s="826"/>
      <c r="F7768" s="800">
        <v>1</v>
      </c>
      <c r="G7768" s="819"/>
      <c r="H7768" s="774">
        <v>1</v>
      </c>
      <c r="I7768" s="819">
        <f t="shared" si="248"/>
        <v>0</v>
      </c>
      <c r="J7768" s="819">
        <f t="shared" si="249"/>
        <v>2</v>
      </c>
      <c r="K7768" s="941"/>
    </row>
    <row r="7769" spans="1:11" ht="25.5">
      <c r="A7769" s="15" t="s">
        <v>6214</v>
      </c>
      <c r="B7769" s="15" t="s">
        <v>2624</v>
      </c>
      <c r="C7769" s="768" t="s">
        <v>3932</v>
      </c>
      <c r="D7769" s="20" t="s">
        <v>17825</v>
      </c>
      <c r="E7769" s="826"/>
      <c r="F7769" s="800">
        <v>1</v>
      </c>
      <c r="G7769" s="819"/>
      <c r="H7769" s="774">
        <v>0</v>
      </c>
      <c r="I7769" s="819">
        <f t="shared" si="248"/>
        <v>0</v>
      </c>
      <c r="J7769" s="819">
        <f t="shared" si="249"/>
        <v>1</v>
      </c>
      <c r="K7769" s="941"/>
    </row>
    <row r="7770" spans="1:11" ht="25.5">
      <c r="A7770" s="15" t="s">
        <v>6214</v>
      </c>
      <c r="B7770" s="15" t="s">
        <v>2624</v>
      </c>
      <c r="C7770" s="768" t="s">
        <v>3933</v>
      </c>
      <c r="D7770" s="20" t="s">
        <v>17826</v>
      </c>
      <c r="E7770" s="826">
        <v>350</v>
      </c>
      <c r="F7770" s="800">
        <v>530</v>
      </c>
      <c r="G7770" s="819">
        <v>708</v>
      </c>
      <c r="H7770" s="774">
        <v>730</v>
      </c>
      <c r="I7770" s="819">
        <f t="shared" si="248"/>
        <v>1058</v>
      </c>
      <c r="J7770" s="819">
        <f t="shared" si="249"/>
        <v>1260</v>
      </c>
      <c r="K7770" s="941"/>
    </row>
    <row r="7771" spans="1:11">
      <c r="A7771" s="15" t="s">
        <v>6214</v>
      </c>
      <c r="B7771" s="15" t="s">
        <v>2624</v>
      </c>
      <c r="C7771" s="768" t="s">
        <v>3934</v>
      </c>
      <c r="D7771" s="20" t="s">
        <v>17827</v>
      </c>
      <c r="E7771" s="826"/>
      <c r="F7771" s="800">
        <v>1</v>
      </c>
      <c r="G7771" s="819"/>
      <c r="H7771" s="774">
        <v>0</v>
      </c>
      <c r="I7771" s="819">
        <f t="shared" si="248"/>
        <v>0</v>
      </c>
      <c r="J7771" s="819">
        <f t="shared" si="249"/>
        <v>1</v>
      </c>
      <c r="K7771" s="941"/>
    </row>
    <row r="7772" spans="1:11">
      <c r="A7772" s="15" t="s">
        <v>6214</v>
      </c>
      <c r="B7772" s="15" t="s">
        <v>2624</v>
      </c>
      <c r="C7772" s="768" t="s">
        <v>3967</v>
      </c>
      <c r="D7772" s="20" t="s">
        <v>6283</v>
      </c>
      <c r="E7772" s="826"/>
      <c r="F7772" s="800">
        <v>1</v>
      </c>
      <c r="G7772" s="819"/>
      <c r="H7772" s="774">
        <v>0</v>
      </c>
      <c r="I7772" s="819">
        <f t="shared" si="248"/>
        <v>0</v>
      </c>
      <c r="J7772" s="819">
        <f t="shared" si="249"/>
        <v>1</v>
      </c>
      <c r="K7772" s="941"/>
    </row>
    <row r="7773" spans="1:11" ht="25.5">
      <c r="A7773" s="15" t="s">
        <v>6214</v>
      </c>
      <c r="B7773" s="15" t="s">
        <v>2624</v>
      </c>
      <c r="C7773" s="768" t="s">
        <v>3935</v>
      </c>
      <c r="D7773" s="20" t="s">
        <v>17828</v>
      </c>
      <c r="E7773" s="826">
        <v>353</v>
      </c>
      <c r="F7773" s="800">
        <v>530</v>
      </c>
      <c r="G7773" s="819">
        <v>714</v>
      </c>
      <c r="H7773" s="774">
        <v>730</v>
      </c>
      <c r="I7773" s="819">
        <f t="shared" si="248"/>
        <v>1067</v>
      </c>
      <c r="J7773" s="819">
        <f t="shared" si="249"/>
        <v>1260</v>
      </c>
      <c r="K7773" s="941"/>
    </row>
    <row r="7774" spans="1:11" ht="25.5">
      <c r="A7774" s="15" t="s">
        <v>6214</v>
      </c>
      <c r="B7774" s="15" t="s">
        <v>2624</v>
      </c>
      <c r="C7774" s="768" t="s">
        <v>3936</v>
      </c>
      <c r="D7774" s="20" t="s">
        <v>17832</v>
      </c>
      <c r="E7774" s="826"/>
      <c r="F7774" s="800">
        <v>1</v>
      </c>
      <c r="G7774" s="819"/>
      <c r="H7774" s="774">
        <v>1</v>
      </c>
      <c r="I7774" s="819">
        <f t="shared" si="248"/>
        <v>0</v>
      </c>
      <c r="J7774" s="819">
        <f t="shared" si="249"/>
        <v>2</v>
      </c>
      <c r="K7774" s="941"/>
    </row>
    <row r="7775" spans="1:11" ht="25.5">
      <c r="A7775" s="15" t="s">
        <v>6214</v>
      </c>
      <c r="B7775" s="15" t="s">
        <v>2624</v>
      </c>
      <c r="C7775" s="768" t="s">
        <v>3938</v>
      </c>
      <c r="D7775" s="20" t="s">
        <v>17830</v>
      </c>
      <c r="E7775" s="826"/>
      <c r="F7775" s="800">
        <v>1</v>
      </c>
      <c r="G7775" s="819"/>
      <c r="H7775" s="774">
        <v>1</v>
      </c>
      <c r="I7775" s="819">
        <f t="shared" si="248"/>
        <v>0</v>
      </c>
      <c r="J7775" s="819">
        <f t="shared" si="249"/>
        <v>2</v>
      </c>
      <c r="K7775" s="941"/>
    </row>
    <row r="7776" spans="1:11">
      <c r="A7776" s="15" t="s">
        <v>6214</v>
      </c>
      <c r="B7776" s="15" t="s">
        <v>2624</v>
      </c>
      <c r="C7776" s="768" t="s">
        <v>6304</v>
      </c>
      <c r="D7776" s="20" t="s">
        <v>17346</v>
      </c>
      <c r="E7776" s="826"/>
      <c r="F7776" s="800">
        <v>1</v>
      </c>
      <c r="G7776" s="819"/>
      <c r="H7776" s="774">
        <v>0</v>
      </c>
      <c r="I7776" s="819">
        <f t="shared" si="248"/>
        <v>0</v>
      </c>
      <c r="J7776" s="819">
        <f t="shared" si="249"/>
        <v>1</v>
      </c>
      <c r="K7776" s="941"/>
    </row>
    <row r="7777" spans="1:11" ht="38.25">
      <c r="A7777" s="15" t="s">
        <v>6214</v>
      </c>
      <c r="B7777" s="15" t="s">
        <v>2756</v>
      </c>
      <c r="C7777" s="768" t="s">
        <v>2958</v>
      </c>
      <c r="D7777" s="20" t="s">
        <v>2959</v>
      </c>
      <c r="E7777" s="826"/>
      <c r="F7777" s="800">
        <v>0</v>
      </c>
      <c r="G7777" s="819"/>
      <c r="H7777" s="774">
        <v>1</v>
      </c>
      <c r="I7777" s="819">
        <f t="shared" si="248"/>
        <v>0</v>
      </c>
      <c r="J7777" s="819">
        <f t="shared" si="249"/>
        <v>1</v>
      </c>
      <c r="K7777" s="941"/>
    </row>
    <row r="7778" spans="1:11" ht="25.5">
      <c r="A7778" s="15" t="s">
        <v>6214</v>
      </c>
      <c r="B7778" s="15" t="s">
        <v>2756</v>
      </c>
      <c r="C7778" s="768" t="s">
        <v>4709</v>
      </c>
      <c r="D7778" s="20" t="s">
        <v>17311</v>
      </c>
      <c r="E7778" s="826"/>
      <c r="F7778" s="800">
        <v>0</v>
      </c>
      <c r="G7778" s="819"/>
      <c r="H7778" s="774">
        <v>1</v>
      </c>
      <c r="I7778" s="819">
        <f t="shared" si="248"/>
        <v>0</v>
      </c>
      <c r="J7778" s="819">
        <f t="shared" si="249"/>
        <v>1</v>
      </c>
      <c r="K7778" s="941"/>
    </row>
    <row r="7779" spans="1:11" ht="25.5">
      <c r="A7779" s="15" t="s">
        <v>6214</v>
      </c>
      <c r="B7779" s="15" t="s">
        <v>2756</v>
      </c>
      <c r="C7779" s="768" t="s">
        <v>4710</v>
      </c>
      <c r="D7779" s="20" t="s">
        <v>17312</v>
      </c>
      <c r="E7779" s="826"/>
      <c r="F7779" s="800">
        <v>0</v>
      </c>
      <c r="G7779" s="819"/>
      <c r="H7779" s="774">
        <v>1</v>
      </c>
      <c r="I7779" s="819">
        <f t="shared" si="248"/>
        <v>0</v>
      </c>
      <c r="J7779" s="819">
        <f t="shared" si="249"/>
        <v>1</v>
      </c>
      <c r="K7779" s="941"/>
    </row>
    <row r="7780" spans="1:11" ht="25.5">
      <c r="A7780" s="15" t="s">
        <v>6214</v>
      </c>
      <c r="B7780" s="15" t="s">
        <v>2756</v>
      </c>
      <c r="C7780" s="768" t="s">
        <v>3020</v>
      </c>
      <c r="D7780" s="20" t="s">
        <v>3021</v>
      </c>
      <c r="E7780" s="826"/>
      <c r="F7780" s="800">
        <v>0</v>
      </c>
      <c r="G7780" s="819"/>
      <c r="H7780" s="774">
        <v>1</v>
      </c>
      <c r="I7780" s="819">
        <f t="shared" si="248"/>
        <v>0</v>
      </c>
      <c r="J7780" s="819">
        <f t="shared" si="249"/>
        <v>1</v>
      </c>
      <c r="K7780" s="941"/>
    </row>
    <row r="7781" spans="1:11">
      <c r="A7781" s="15" t="s">
        <v>6214</v>
      </c>
      <c r="B7781" s="15" t="s">
        <v>2756</v>
      </c>
      <c r="C7781" s="768" t="s">
        <v>4711</v>
      </c>
      <c r="D7781" s="20" t="s">
        <v>17313</v>
      </c>
      <c r="E7781" s="826"/>
      <c r="F7781" s="800">
        <v>0</v>
      </c>
      <c r="G7781" s="819"/>
      <c r="H7781" s="774">
        <v>1</v>
      </c>
      <c r="I7781" s="819">
        <f t="shared" si="248"/>
        <v>0</v>
      </c>
      <c r="J7781" s="819">
        <f t="shared" si="249"/>
        <v>1</v>
      </c>
      <c r="K7781" s="941"/>
    </row>
    <row r="7782" spans="1:11" ht="25.5">
      <c r="A7782" s="15" t="s">
        <v>6214</v>
      </c>
      <c r="B7782" s="15" t="s">
        <v>2756</v>
      </c>
      <c r="C7782" s="768" t="s">
        <v>6655</v>
      </c>
      <c r="D7782" s="20" t="s">
        <v>4827</v>
      </c>
      <c r="E7782" s="826"/>
      <c r="F7782" s="800">
        <v>0</v>
      </c>
      <c r="G7782" s="819"/>
      <c r="H7782" s="774">
        <v>1</v>
      </c>
      <c r="I7782" s="819">
        <f t="shared" si="248"/>
        <v>0</v>
      </c>
      <c r="J7782" s="819">
        <f t="shared" si="249"/>
        <v>1</v>
      </c>
      <c r="K7782" s="941"/>
    </row>
    <row r="7783" spans="1:11" ht="25.5">
      <c r="A7783" s="15" t="s">
        <v>6214</v>
      </c>
      <c r="B7783" s="15" t="s">
        <v>2756</v>
      </c>
      <c r="C7783" s="768" t="s">
        <v>6656</v>
      </c>
      <c r="D7783" s="20" t="s">
        <v>4828</v>
      </c>
      <c r="E7783" s="826"/>
      <c r="F7783" s="800">
        <v>0</v>
      </c>
      <c r="G7783" s="819"/>
      <c r="H7783" s="774">
        <v>1</v>
      </c>
      <c r="I7783" s="819">
        <f t="shared" si="248"/>
        <v>0</v>
      </c>
      <c r="J7783" s="819">
        <f t="shared" si="249"/>
        <v>1</v>
      </c>
      <c r="K7783" s="941"/>
    </row>
    <row r="7784" spans="1:11" ht="25.5">
      <c r="A7784" s="15" t="s">
        <v>6214</v>
      </c>
      <c r="B7784" s="15" t="s">
        <v>2756</v>
      </c>
      <c r="C7784" s="768" t="s">
        <v>6383</v>
      </c>
      <c r="D7784" s="20" t="s">
        <v>4829</v>
      </c>
      <c r="E7784" s="826"/>
      <c r="F7784" s="800">
        <v>0</v>
      </c>
      <c r="G7784" s="819"/>
      <c r="H7784" s="774">
        <v>1</v>
      </c>
      <c r="I7784" s="819">
        <f t="shared" si="248"/>
        <v>0</v>
      </c>
      <c r="J7784" s="819">
        <f t="shared" si="249"/>
        <v>1</v>
      </c>
      <c r="K7784" s="941"/>
    </row>
    <row r="7785" spans="1:11">
      <c r="A7785" s="15" t="s">
        <v>6214</v>
      </c>
      <c r="B7785" s="15" t="s">
        <v>2756</v>
      </c>
      <c r="C7785" s="768" t="s">
        <v>18785</v>
      </c>
      <c r="D7785" s="20" t="s">
        <v>17629</v>
      </c>
      <c r="E7785" s="826"/>
      <c r="F7785" s="800">
        <v>0</v>
      </c>
      <c r="G7785" s="819"/>
      <c r="H7785" s="774">
        <v>1</v>
      </c>
      <c r="I7785" s="819">
        <f t="shared" si="248"/>
        <v>0</v>
      </c>
      <c r="J7785" s="819">
        <f t="shared" si="249"/>
        <v>1</v>
      </c>
      <c r="K7785" s="941"/>
    </row>
    <row r="7786" spans="1:11" ht="25.5">
      <c r="A7786" s="15" t="s">
        <v>6214</v>
      </c>
      <c r="B7786" s="15" t="s">
        <v>2756</v>
      </c>
      <c r="C7786" s="768" t="s">
        <v>6385</v>
      </c>
      <c r="D7786" s="20" t="s">
        <v>17630</v>
      </c>
      <c r="E7786" s="826"/>
      <c r="F7786" s="800">
        <v>0</v>
      </c>
      <c r="G7786" s="819"/>
      <c r="H7786" s="774">
        <v>1</v>
      </c>
      <c r="I7786" s="819">
        <f t="shared" si="248"/>
        <v>0</v>
      </c>
      <c r="J7786" s="819">
        <f t="shared" si="249"/>
        <v>1</v>
      </c>
      <c r="K7786" s="941"/>
    </row>
    <row r="7787" spans="1:11">
      <c r="A7787" s="15" t="s">
        <v>6214</v>
      </c>
      <c r="B7787" s="15" t="s">
        <v>2756</v>
      </c>
      <c r="C7787" s="768" t="s">
        <v>18753</v>
      </c>
      <c r="D7787" s="20" t="s">
        <v>4832</v>
      </c>
      <c r="E7787" s="826"/>
      <c r="F7787" s="800">
        <v>0</v>
      </c>
      <c r="G7787" s="819"/>
      <c r="H7787" s="774">
        <v>1</v>
      </c>
      <c r="I7787" s="819">
        <f t="shared" si="248"/>
        <v>0</v>
      </c>
      <c r="J7787" s="819">
        <f t="shared" si="249"/>
        <v>1</v>
      </c>
      <c r="K7787" s="941"/>
    </row>
    <row r="7788" spans="1:11" ht="25.5">
      <c r="A7788" s="15" t="s">
        <v>6214</v>
      </c>
      <c r="B7788" s="15" t="s">
        <v>2756</v>
      </c>
      <c r="C7788" s="768" t="s">
        <v>18754</v>
      </c>
      <c r="D7788" s="20" t="s">
        <v>4833</v>
      </c>
      <c r="E7788" s="826"/>
      <c r="F7788" s="800">
        <v>0</v>
      </c>
      <c r="G7788" s="819"/>
      <c r="H7788" s="774">
        <v>1</v>
      </c>
      <c r="I7788" s="819">
        <f t="shared" si="248"/>
        <v>0</v>
      </c>
      <c r="J7788" s="819">
        <f t="shared" si="249"/>
        <v>1</v>
      </c>
      <c r="K7788" s="941"/>
    </row>
    <row r="7789" spans="1:11" ht="25.5">
      <c r="A7789" s="15" t="s">
        <v>6214</v>
      </c>
      <c r="B7789" s="15" t="s">
        <v>2756</v>
      </c>
      <c r="C7789" s="768" t="s">
        <v>18756</v>
      </c>
      <c r="D7789" s="20" t="s">
        <v>4836</v>
      </c>
      <c r="E7789" s="826"/>
      <c r="F7789" s="800">
        <v>0</v>
      </c>
      <c r="G7789" s="819"/>
      <c r="H7789" s="774">
        <v>1</v>
      </c>
      <c r="I7789" s="819">
        <f t="shared" ref="I7789:I7850" si="250">E7789+G7789</f>
        <v>0</v>
      </c>
      <c r="J7789" s="819">
        <f t="shared" ref="J7789:J7850" si="251">F7789+H7789</f>
        <v>1</v>
      </c>
      <c r="K7789" s="941"/>
    </row>
    <row r="7790" spans="1:11" ht="25.5">
      <c r="A7790" s="15" t="s">
        <v>6214</v>
      </c>
      <c r="B7790" s="15" t="s">
        <v>2756</v>
      </c>
      <c r="C7790" s="768" t="s">
        <v>18757</v>
      </c>
      <c r="D7790" s="20" t="s">
        <v>4837</v>
      </c>
      <c r="E7790" s="826"/>
      <c r="F7790" s="800">
        <v>0</v>
      </c>
      <c r="G7790" s="819"/>
      <c r="H7790" s="774">
        <v>1</v>
      </c>
      <c r="I7790" s="819">
        <f t="shared" si="250"/>
        <v>0</v>
      </c>
      <c r="J7790" s="819">
        <f t="shared" si="251"/>
        <v>1</v>
      </c>
      <c r="K7790" s="941"/>
    </row>
    <row r="7791" spans="1:11">
      <c r="A7791" s="15" t="s">
        <v>6214</v>
      </c>
      <c r="B7791" s="15" t="s">
        <v>2756</v>
      </c>
      <c r="C7791" s="768" t="s">
        <v>4660</v>
      </c>
      <c r="D7791" s="20" t="s">
        <v>17226</v>
      </c>
      <c r="E7791" s="826"/>
      <c r="F7791" s="800">
        <v>0</v>
      </c>
      <c r="G7791" s="819">
        <v>403</v>
      </c>
      <c r="H7791" s="774">
        <v>510</v>
      </c>
      <c r="I7791" s="819">
        <f t="shared" si="250"/>
        <v>403</v>
      </c>
      <c r="J7791" s="819">
        <f t="shared" si="251"/>
        <v>510</v>
      </c>
      <c r="K7791" s="941"/>
    </row>
    <row r="7792" spans="1:11">
      <c r="A7792" s="15" t="s">
        <v>6214</v>
      </c>
      <c r="B7792" s="15" t="s">
        <v>2756</v>
      </c>
      <c r="C7792" s="768" t="s">
        <v>18786</v>
      </c>
      <c r="D7792" s="20" t="s">
        <v>17631</v>
      </c>
      <c r="E7792" s="826"/>
      <c r="F7792" s="800">
        <v>0</v>
      </c>
      <c r="G7792" s="819"/>
      <c r="H7792" s="774">
        <v>1</v>
      </c>
      <c r="I7792" s="819">
        <f t="shared" si="250"/>
        <v>0</v>
      </c>
      <c r="J7792" s="819">
        <f t="shared" si="251"/>
        <v>1</v>
      </c>
      <c r="K7792" s="941"/>
    </row>
    <row r="7793" spans="1:11" ht="25.5">
      <c r="A7793" s="15" t="s">
        <v>6214</v>
      </c>
      <c r="B7793" s="15" t="s">
        <v>2756</v>
      </c>
      <c r="C7793" s="768" t="s">
        <v>18787</v>
      </c>
      <c r="D7793" s="20" t="s">
        <v>17632</v>
      </c>
      <c r="E7793" s="826"/>
      <c r="F7793" s="800">
        <v>0</v>
      </c>
      <c r="G7793" s="819"/>
      <c r="H7793" s="774">
        <v>1</v>
      </c>
      <c r="I7793" s="819">
        <f t="shared" si="250"/>
        <v>0</v>
      </c>
      <c r="J7793" s="819">
        <f t="shared" si="251"/>
        <v>1</v>
      </c>
      <c r="K7793" s="941"/>
    </row>
    <row r="7794" spans="1:11" ht="25.5">
      <c r="A7794" s="15" t="s">
        <v>6214</v>
      </c>
      <c r="B7794" s="15" t="s">
        <v>2756</v>
      </c>
      <c r="C7794" s="768" t="s">
        <v>18788</v>
      </c>
      <c r="D7794" s="20" t="s">
        <v>17633</v>
      </c>
      <c r="E7794" s="826"/>
      <c r="F7794" s="800">
        <v>0</v>
      </c>
      <c r="G7794" s="819"/>
      <c r="H7794" s="774">
        <v>1</v>
      </c>
      <c r="I7794" s="819">
        <f t="shared" si="250"/>
        <v>0</v>
      </c>
      <c r="J7794" s="819">
        <f t="shared" si="251"/>
        <v>1</v>
      </c>
      <c r="K7794" s="941"/>
    </row>
    <row r="7795" spans="1:11">
      <c r="A7795" s="15" t="s">
        <v>6214</v>
      </c>
      <c r="B7795" s="15" t="s">
        <v>2756</v>
      </c>
      <c r="C7795" s="768" t="s">
        <v>1843</v>
      </c>
      <c r="D7795" s="17" t="s">
        <v>14603</v>
      </c>
      <c r="E7795" s="826"/>
      <c r="F7795" s="800">
        <v>1</v>
      </c>
      <c r="G7795" s="819"/>
      <c r="H7795" s="774">
        <v>1</v>
      </c>
      <c r="I7795" s="819">
        <f t="shared" si="250"/>
        <v>0</v>
      </c>
      <c r="J7795" s="819">
        <f t="shared" si="251"/>
        <v>2</v>
      </c>
      <c r="K7795" s="941"/>
    </row>
    <row r="7796" spans="1:11">
      <c r="A7796" s="15" t="s">
        <v>6214</v>
      </c>
      <c r="B7796" s="15" t="s">
        <v>2756</v>
      </c>
      <c r="C7796" s="768" t="s">
        <v>2632</v>
      </c>
      <c r="D7796" s="20" t="s">
        <v>16916</v>
      </c>
      <c r="E7796" s="826"/>
      <c r="F7796" s="800">
        <v>0</v>
      </c>
      <c r="G7796" s="819">
        <v>253</v>
      </c>
      <c r="H7796" s="774">
        <v>380</v>
      </c>
      <c r="I7796" s="819">
        <f t="shared" si="250"/>
        <v>253</v>
      </c>
      <c r="J7796" s="819">
        <f t="shared" si="251"/>
        <v>380</v>
      </c>
      <c r="K7796" s="941"/>
    </row>
    <row r="7797" spans="1:11" ht="25.5">
      <c r="A7797" s="15" t="s">
        <v>6214</v>
      </c>
      <c r="B7797" s="15" t="s">
        <v>2756</v>
      </c>
      <c r="C7797" s="768" t="s">
        <v>2657</v>
      </c>
      <c r="D7797" s="20" t="s">
        <v>15515</v>
      </c>
      <c r="E7797" s="826"/>
      <c r="F7797" s="800">
        <v>0</v>
      </c>
      <c r="G7797" s="819">
        <v>77</v>
      </c>
      <c r="H7797" s="774">
        <v>105</v>
      </c>
      <c r="I7797" s="819">
        <f t="shared" si="250"/>
        <v>77</v>
      </c>
      <c r="J7797" s="819">
        <f t="shared" si="251"/>
        <v>105</v>
      </c>
      <c r="K7797" s="941"/>
    </row>
    <row r="7798" spans="1:11" ht="38.25">
      <c r="A7798" s="15" t="s">
        <v>6214</v>
      </c>
      <c r="B7798" s="15" t="s">
        <v>2756</v>
      </c>
      <c r="C7798" s="768" t="s">
        <v>2492</v>
      </c>
      <c r="D7798" s="20" t="s">
        <v>15259</v>
      </c>
      <c r="E7798" s="826"/>
      <c r="F7798" s="800">
        <v>1</v>
      </c>
      <c r="G7798" s="819"/>
      <c r="H7798" s="774">
        <v>0</v>
      </c>
      <c r="I7798" s="819">
        <f t="shared" si="250"/>
        <v>0</v>
      </c>
      <c r="J7798" s="819">
        <f t="shared" si="251"/>
        <v>1</v>
      </c>
      <c r="K7798" s="941"/>
    </row>
    <row r="7799" spans="1:11" ht="25.5">
      <c r="A7799" s="15" t="s">
        <v>6214</v>
      </c>
      <c r="B7799" s="15" t="s">
        <v>2756</v>
      </c>
      <c r="C7799" s="768" t="s">
        <v>3025</v>
      </c>
      <c r="D7799" s="20" t="s">
        <v>3026</v>
      </c>
      <c r="E7799" s="826"/>
      <c r="F7799" s="800">
        <v>0</v>
      </c>
      <c r="G7799" s="819">
        <v>1</v>
      </c>
      <c r="H7799" s="774">
        <v>75</v>
      </c>
      <c r="I7799" s="819">
        <f t="shared" si="250"/>
        <v>1</v>
      </c>
      <c r="J7799" s="819">
        <f t="shared" si="251"/>
        <v>75</v>
      </c>
      <c r="K7799" s="941"/>
    </row>
    <row r="7800" spans="1:11" ht="38.25">
      <c r="A7800" s="15" t="s">
        <v>6214</v>
      </c>
      <c r="B7800" s="15" t="s">
        <v>2756</v>
      </c>
      <c r="C7800" s="768" t="s">
        <v>2746</v>
      </c>
      <c r="D7800" s="20" t="s">
        <v>15352</v>
      </c>
      <c r="E7800" s="826"/>
      <c r="F7800" s="800">
        <v>1</v>
      </c>
      <c r="G7800" s="819"/>
      <c r="H7800" s="774">
        <v>0</v>
      </c>
      <c r="I7800" s="819">
        <f t="shared" si="250"/>
        <v>0</v>
      </c>
      <c r="J7800" s="819">
        <f t="shared" si="251"/>
        <v>1</v>
      </c>
      <c r="K7800" s="941"/>
    </row>
    <row r="7801" spans="1:11" ht="25.5">
      <c r="A7801" s="15" t="s">
        <v>6214</v>
      </c>
      <c r="B7801" s="15" t="s">
        <v>2756</v>
      </c>
      <c r="C7801" s="768" t="s">
        <v>4780</v>
      </c>
      <c r="D7801" s="20" t="s">
        <v>4781</v>
      </c>
      <c r="E7801" s="826"/>
      <c r="F7801" s="800">
        <v>1</v>
      </c>
      <c r="G7801" s="819"/>
      <c r="H7801" s="774">
        <v>1</v>
      </c>
      <c r="I7801" s="819">
        <f t="shared" si="250"/>
        <v>0</v>
      </c>
      <c r="J7801" s="819">
        <f t="shared" si="251"/>
        <v>2</v>
      </c>
      <c r="K7801" s="941"/>
    </row>
    <row r="7802" spans="1:11">
      <c r="A7802" s="15" t="s">
        <v>6214</v>
      </c>
      <c r="B7802" s="15" t="s">
        <v>2756</v>
      </c>
      <c r="C7802" s="768" t="s">
        <v>2499</v>
      </c>
      <c r="D7802" s="20" t="s">
        <v>16828</v>
      </c>
      <c r="E7802" s="826"/>
      <c r="F7802" s="800">
        <v>0</v>
      </c>
      <c r="G7802" s="819"/>
      <c r="H7802" s="774">
        <v>1</v>
      </c>
      <c r="I7802" s="819">
        <f t="shared" si="250"/>
        <v>0</v>
      </c>
      <c r="J7802" s="819">
        <f t="shared" si="251"/>
        <v>1</v>
      </c>
      <c r="K7802" s="941"/>
    </row>
    <row r="7803" spans="1:11">
      <c r="A7803" s="15" t="s">
        <v>6214</v>
      </c>
      <c r="B7803" s="15" t="s">
        <v>2756</v>
      </c>
      <c r="C7803" s="768" t="s">
        <v>2755</v>
      </c>
      <c r="D7803" s="20" t="s">
        <v>3031</v>
      </c>
      <c r="E7803" s="826"/>
      <c r="F7803" s="800">
        <v>0</v>
      </c>
      <c r="G7803" s="819"/>
      <c r="H7803" s="774">
        <v>1</v>
      </c>
      <c r="I7803" s="819">
        <f t="shared" si="250"/>
        <v>0</v>
      </c>
      <c r="J7803" s="819">
        <f t="shared" si="251"/>
        <v>1</v>
      </c>
      <c r="K7803" s="941"/>
    </row>
    <row r="7804" spans="1:11" ht="25.5">
      <c r="A7804" s="15" t="s">
        <v>6214</v>
      </c>
      <c r="B7804" s="15" t="s">
        <v>2756</v>
      </c>
      <c r="C7804" s="768" t="s">
        <v>3051</v>
      </c>
      <c r="D7804" s="20" t="s">
        <v>4957</v>
      </c>
      <c r="E7804" s="826"/>
      <c r="F7804" s="800">
        <v>0</v>
      </c>
      <c r="G7804" s="819"/>
      <c r="H7804" s="774">
        <v>1</v>
      </c>
      <c r="I7804" s="819">
        <f t="shared" si="250"/>
        <v>0</v>
      </c>
      <c r="J7804" s="819">
        <f t="shared" si="251"/>
        <v>1</v>
      </c>
      <c r="K7804" s="941"/>
    </row>
    <row r="7805" spans="1:11" ht="25.5">
      <c r="A7805" s="15" t="s">
        <v>6214</v>
      </c>
      <c r="B7805" s="15" t="s">
        <v>2756</v>
      </c>
      <c r="C7805" s="768" t="s">
        <v>3036</v>
      </c>
      <c r="D7805" s="20" t="s">
        <v>3037</v>
      </c>
      <c r="E7805" s="826"/>
      <c r="F7805" s="800">
        <v>0</v>
      </c>
      <c r="G7805" s="819">
        <v>21</v>
      </c>
      <c r="H7805" s="774">
        <v>40</v>
      </c>
      <c r="I7805" s="819">
        <f t="shared" si="250"/>
        <v>21</v>
      </c>
      <c r="J7805" s="819">
        <f t="shared" si="251"/>
        <v>40</v>
      </c>
      <c r="K7805" s="941"/>
    </row>
    <row r="7806" spans="1:11" ht="25.5">
      <c r="A7806" s="15" t="s">
        <v>6214</v>
      </c>
      <c r="B7806" s="15" t="s">
        <v>2756</v>
      </c>
      <c r="C7806" s="768" t="s">
        <v>4678</v>
      </c>
      <c r="D7806" s="20" t="s">
        <v>4679</v>
      </c>
      <c r="E7806" s="826"/>
      <c r="F7806" s="800">
        <v>0</v>
      </c>
      <c r="G7806" s="819"/>
      <c r="H7806" s="774">
        <v>1</v>
      </c>
      <c r="I7806" s="819">
        <f t="shared" si="250"/>
        <v>0</v>
      </c>
      <c r="J7806" s="819">
        <f t="shared" si="251"/>
        <v>1</v>
      </c>
      <c r="K7806" s="941"/>
    </row>
    <row r="7807" spans="1:11" ht="25.5">
      <c r="A7807" s="15" t="s">
        <v>6214</v>
      </c>
      <c r="B7807" s="15" t="s">
        <v>2756</v>
      </c>
      <c r="C7807" s="768" t="s">
        <v>4058</v>
      </c>
      <c r="D7807" s="20" t="s">
        <v>17219</v>
      </c>
      <c r="E7807" s="826"/>
      <c r="F7807" s="800">
        <v>0</v>
      </c>
      <c r="G7807" s="819"/>
      <c r="H7807" s="774">
        <v>1</v>
      </c>
      <c r="I7807" s="819">
        <f t="shared" si="250"/>
        <v>0</v>
      </c>
      <c r="J7807" s="819">
        <f t="shared" si="251"/>
        <v>1</v>
      </c>
      <c r="K7807" s="941"/>
    </row>
    <row r="7808" spans="1:11" ht="25.5">
      <c r="A7808" s="15" t="s">
        <v>6214</v>
      </c>
      <c r="B7808" s="15" t="s">
        <v>2756</v>
      </c>
      <c r="C7808" s="768" t="s">
        <v>6306</v>
      </c>
      <c r="D7808" s="20" t="s">
        <v>17634</v>
      </c>
      <c r="E7808" s="826"/>
      <c r="F7808" s="800">
        <v>0</v>
      </c>
      <c r="G7808" s="819"/>
      <c r="H7808" s="774">
        <v>1</v>
      </c>
      <c r="I7808" s="819">
        <f t="shared" si="250"/>
        <v>0</v>
      </c>
      <c r="J7808" s="819">
        <f t="shared" si="251"/>
        <v>1</v>
      </c>
      <c r="K7808" s="941"/>
    </row>
    <row r="7809" spans="1:11" ht="25.5">
      <c r="A7809" s="15" t="s">
        <v>6214</v>
      </c>
      <c r="B7809" s="15" t="s">
        <v>2756</v>
      </c>
      <c r="C7809" s="768" t="s">
        <v>4681</v>
      </c>
      <c r="D7809" s="20" t="s">
        <v>17298</v>
      </c>
      <c r="E7809" s="826"/>
      <c r="F7809" s="800">
        <v>0</v>
      </c>
      <c r="G7809" s="819"/>
      <c r="H7809" s="774">
        <v>1</v>
      </c>
      <c r="I7809" s="819">
        <f t="shared" si="250"/>
        <v>0</v>
      </c>
      <c r="J7809" s="819">
        <f t="shared" si="251"/>
        <v>1</v>
      </c>
      <c r="K7809" s="941"/>
    </row>
    <row r="7810" spans="1:11" ht="25.5">
      <c r="A7810" s="15" t="s">
        <v>6214</v>
      </c>
      <c r="B7810" s="15" t="s">
        <v>2756</v>
      </c>
      <c r="C7810" s="768" t="s">
        <v>3040</v>
      </c>
      <c r="D7810" s="20" t="s">
        <v>3041</v>
      </c>
      <c r="E7810" s="826"/>
      <c r="F7810" s="800">
        <v>0</v>
      </c>
      <c r="G7810" s="819"/>
      <c r="H7810" s="774">
        <v>1</v>
      </c>
      <c r="I7810" s="819">
        <f t="shared" si="250"/>
        <v>0</v>
      </c>
      <c r="J7810" s="819">
        <f t="shared" si="251"/>
        <v>1</v>
      </c>
      <c r="K7810" s="941"/>
    </row>
    <row r="7811" spans="1:11" ht="38.25">
      <c r="A7811" s="15" t="s">
        <v>6214</v>
      </c>
      <c r="B7811" s="15" t="s">
        <v>2756</v>
      </c>
      <c r="C7811" s="768" t="s">
        <v>4067</v>
      </c>
      <c r="D7811" s="20" t="s">
        <v>4967</v>
      </c>
      <c r="E7811" s="826"/>
      <c r="F7811" s="800">
        <v>0</v>
      </c>
      <c r="G7811" s="819">
        <v>90</v>
      </c>
      <c r="H7811" s="774">
        <v>130</v>
      </c>
      <c r="I7811" s="819">
        <f t="shared" si="250"/>
        <v>90</v>
      </c>
      <c r="J7811" s="819">
        <f t="shared" si="251"/>
        <v>130</v>
      </c>
      <c r="K7811" s="941"/>
    </row>
    <row r="7812" spans="1:11" ht="38.25">
      <c r="A7812" s="15" t="s">
        <v>6214</v>
      </c>
      <c r="B7812" s="15" t="s">
        <v>2756</v>
      </c>
      <c r="C7812" s="768" t="s">
        <v>4059</v>
      </c>
      <c r="D7812" s="20" t="s">
        <v>17220</v>
      </c>
      <c r="E7812" s="826"/>
      <c r="F7812" s="800">
        <v>2</v>
      </c>
      <c r="G7812" s="819"/>
      <c r="H7812" s="774">
        <v>1</v>
      </c>
      <c r="I7812" s="819">
        <f t="shared" si="250"/>
        <v>0</v>
      </c>
      <c r="J7812" s="819">
        <f t="shared" si="251"/>
        <v>3</v>
      </c>
      <c r="K7812" s="941"/>
    </row>
    <row r="7813" spans="1:11" ht="38.25">
      <c r="A7813" s="15" t="s">
        <v>6214</v>
      </c>
      <c r="B7813" s="15" t="s">
        <v>2756</v>
      </c>
      <c r="C7813" s="768" t="s">
        <v>4335</v>
      </c>
      <c r="D7813" s="20" t="s">
        <v>4336</v>
      </c>
      <c r="E7813" s="826">
        <v>4390</v>
      </c>
      <c r="F7813" s="800">
        <v>3390</v>
      </c>
      <c r="G7813" s="819">
        <v>300</v>
      </c>
      <c r="H7813" s="774">
        <v>650</v>
      </c>
      <c r="I7813" s="819">
        <f t="shared" si="250"/>
        <v>4690</v>
      </c>
      <c r="J7813" s="819">
        <f t="shared" si="251"/>
        <v>4040</v>
      </c>
      <c r="K7813" s="941"/>
    </row>
    <row r="7814" spans="1:11">
      <c r="A7814" s="15" t="s">
        <v>6214</v>
      </c>
      <c r="B7814" s="15" t="s">
        <v>2756</v>
      </c>
      <c r="C7814" s="768" t="s">
        <v>6307</v>
      </c>
      <c r="D7814" s="20" t="s">
        <v>17635</v>
      </c>
      <c r="E7814" s="826"/>
      <c r="F7814" s="800">
        <v>1</v>
      </c>
      <c r="G7814" s="819"/>
      <c r="H7814" s="774">
        <v>0</v>
      </c>
      <c r="I7814" s="819">
        <f t="shared" si="250"/>
        <v>0</v>
      </c>
      <c r="J7814" s="819">
        <f t="shared" si="251"/>
        <v>1</v>
      </c>
      <c r="K7814" s="941"/>
    </row>
    <row r="7815" spans="1:11" ht="25.5">
      <c r="A7815" s="15" t="s">
        <v>6214</v>
      </c>
      <c r="B7815" s="15" t="s">
        <v>2756</v>
      </c>
      <c r="C7815" s="768" t="s">
        <v>6308</v>
      </c>
      <c r="D7815" s="20" t="s">
        <v>17636</v>
      </c>
      <c r="E7815" s="826">
        <v>922</v>
      </c>
      <c r="F7815" s="800">
        <v>730</v>
      </c>
      <c r="G7815" s="819">
        <v>2031</v>
      </c>
      <c r="H7815" s="774">
        <v>930</v>
      </c>
      <c r="I7815" s="819">
        <f t="shared" si="250"/>
        <v>2953</v>
      </c>
      <c r="J7815" s="819">
        <f t="shared" si="251"/>
        <v>1660</v>
      </c>
      <c r="K7815" s="941"/>
    </row>
    <row r="7816" spans="1:11" ht="25.5">
      <c r="A7816" s="15" t="s">
        <v>6214</v>
      </c>
      <c r="B7816" s="15" t="s">
        <v>2756</v>
      </c>
      <c r="C7816" s="768" t="s">
        <v>6309</v>
      </c>
      <c r="D7816" s="20" t="s">
        <v>17637</v>
      </c>
      <c r="E7816" s="826"/>
      <c r="F7816" s="800">
        <v>1</v>
      </c>
      <c r="G7816" s="819"/>
      <c r="H7816" s="774">
        <v>0</v>
      </c>
      <c r="I7816" s="819">
        <f t="shared" si="250"/>
        <v>0</v>
      </c>
      <c r="J7816" s="819">
        <f t="shared" si="251"/>
        <v>1</v>
      </c>
      <c r="K7816" s="941"/>
    </row>
    <row r="7817" spans="1:11" ht="25.5">
      <c r="A7817" s="15" t="s">
        <v>6214</v>
      </c>
      <c r="B7817" s="15" t="s">
        <v>2756</v>
      </c>
      <c r="C7817" s="768" t="s">
        <v>3986</v>
      </c>
      <c r="D7817" s="20" t="s">
        <v>17186</v>
      </c>
      <c r="E7817" s="826"/>
      <c r="F7817" s="800">
        <v>1</v>
      </c>
      <c r="G7817" s="819"/>
      <c r="H7817" s="774">
        <v>1</v>
      </c>
      <c r="I7817" s="819">
        <f t="shared" si="250"/>
        <v>0</v>
      </c>
      <c r="J7817" s="819">
        <f t="shared" si="251"/>
        <v>2</v>
      </c>
      <c r="K7817" s="941"/>
    </row>
    <row r="7818" spans="1:11" ht="25.5">
      <c r="A7818" s="15" t="s">
        <v>6214</v>
      </c>
      <c r="B7818" s="15" t="s">
        <v>2756</v>
      </c>
      <c r="C7818" s="768" t="s">
        <v>6310</v>
      </c>
      <c r="D7818" s="20" t="s">
        <v>17638</v>
      </c>
      <c r="E7818" s="826">
        <v>3488</v>
      </c>
      <c r="F7818" s="800">
        <v>1420</v>
      </c>
      <c r="G7818" s="819">
        <v>1167</v>
      </c>
      <c r="H7818" s="774">
        <v>130</v>
      </c>
      <c r="I7818" s="819">
        <f t="shared" si="250"/>
        <v>4655</v>
      </c>
      <c r="J7818" s="819">
        <f t="shared" si="251"/>
        <v>1550</v>
      </c>
      <c r="K7818" s="941"/>
    </row>
    <row r="7819" spans="1:11" ht="25.5">
      <c r="A7819" s="15" t="s">
        <v>6214</v>
      </c>
      <c r="B7819" s="15" t="s">
        <v>2756</v>
      </c>
      <c r="C7819" s="768" t="s">
        <v>3911</v>
      </c>
      <c r="D7819" s="20" t="s">
        <v>17148</v>
      </c>
      <c r="E7819" s="826"/>
      <c r="F7819" s="800">
        <v>1</v>
      </c>
      <c r="G7819" s="819"/>
      <c r="H7819" s="774">
        <v>1</v>
      </c>
      <c r="I7819" s="819">
        <f t="shared" si="250"/>
        <v>0</v>
      </c>
      <c r="J7819" s="819">
        <f t="shared" si="251"/>
        <v>2</v>
      </c>
      <c r="K7819" s="941"/>
    </row>
    <row r="7820" spans="1:11" ht="51">
      <c r="A7820" s="15" t="s">
        <v>6214</v>
      </c>
      <c r="B7820" s="15" t="s">
        <v>2756</v>
      </c>
      <c r="C7820" s="768" t="s">
        <v>2510</v>
      </c>
      <c r="D7820" s="20" t="s">
        <v>16842</v>
      </c>
      <c r="E7820" s="826"/>
      <c r="F7820" s="800">
        <v>1</v>
      </c>
      <c r="G7820" s="819"/>
      <c r="H7820" s="774">
        <v>1</v>
      </c>
      <c r="I7820" s="819">
        <f t="shared" si="250"/>
        <v>0</v>
      </c>
      <c r="J7820" s="819">
        <f t="shared" si="251"/>
        <v>2</v>
      </c>
      <c r="K7820" s="941"/>
    </row>
    <row r="7821" spans="1:11">
      <c r="A7821" s="15" t="s">
        <v>6214</v>
      </c>
      <c r="B7821" s="15" t="s">
        <v>2756</v>
      </c>
      <c r="C7821" s="768" t="s">
        <v>2526</v>
      </c>
      <c r="D7821" s="20" t="s">
        <v>16855</v>
      </c>
      <c r="E7821" s="826"/>
      <c r="F7821" s="800">
        <v>0</v>
      </c>
      <c r="G7821" s="819"/>
      <c r="H7821" s="774">
        <v>1</v>
      </c>
      <c r="I7821" s="819">
        <f t="shared" si="250"/>
        <v>0</v>
      </c>
      <c r="J7821" s="819">
        <f t="shared" si="251"/>
        <v>1</v>
      </c>
      <c r="K7821" s="941"/>
    </row>
    <row r="7822" spans="1:11" ht="38.25">
      <c r="A7822" s="15" t="s">
        <v>6214</v>
      </c>
      <c r="B7822" s="15" t="s">
        <v>2756</v>
      </c>
      <c r="C7822" s="768" t="s">
        <v>2536</v>
      </c>
      <c r="D7822" s="20" t="s">
        <v>4908</v>
      </c>
      <c r="E7822" s="826"/>
      <c r="F7822" s="800">
        <v>0</v>
      </c>
      <c r="G7822" s="819">
        <v>11</v>
      </c>
      <c r="H7822" s="774">
        <v>20</v>
      </c>
      <c r="I7822" s="819">
        <f t="shared" si="250"/>
        <v>11</v>
      </c>
      <c r="J7822" s="819">
        <f t="shared" si="251"/>
        <v>20</v>
      </c>
      <c r="K7822" s="941"/>
    </row>
    <row r="7823" spans="1:11" ht="25.5">
      <c r="A7823" s="15" t="s">
        <v>6214</v>
      </c>
      <c r="B7823" s="15" t="s">
        <v>2756</v>
      </c>
      <c r="C7823" s="768" t="s">
        <v>2537</v>
      </c>
      <c r="D7823" s="20" t="s">
        <v>4909</v>
      </c>
      <c r="E7823" s="826"/>
      <c r="F7823" s="800">
        <v>0</v>
      </c>
      <c r="G7823" s="819">
        <v>82</v>
      </c>
      <c r="H7823" s="774">
        <v>125</v>
      </c>
      <c r="I7823" s="819">
        <f t="shared" si="250"/>
        <v>82</v>
      </c>
      <c r="J7823" s="819">
        <f t="shared" si="251"/>
        <v>125</v>
      </c>
      <c r="K7823" s="941"/>
    </row>
    <row r="7824" spans="1:11" ht="25.5">
      <c r="A7824" s="15" t="s">
        <v>6214</v>
      </c>
      <c r="B7824" s="15" t="s">
        <v>2756</v>
      </c>
      <c r="C7824" s="768" t="s">
        <v>2539</v>
      </c>
      <c r="D7824" s="20" t="s">
        <v>4000</v>
      </c>
      <c r="E7824" s="826"/>
      <c r="F7824" s="800">
        <v>0</v>
      </c>
      <c r="G7824" s="819"/>
      <c r="H7824" s="774">
        <v>1</v>
      </c>
      <c r="I7824" s="819">
        <f t="shared" si="250"/>
        <v>0</v>
      </c>
      <c r="J7824" s="819">
        <f t="shared" si="251"/>
        <v>1</v>
      </c>
      <c r="K7824" s="941"/>
    </row>
    <row r="7825" spans="1:11" ht="38.25">
      <c r="A7825" s="15" t="s">
        <v>6214</v>
      </c>
      <c r="B7825" s="15" t="s">
        <v>2756</v>
      </c>
      <c r="C7825" s="768" t="s">
        <v>2540</v>
      </c>
      <c r="D7825" s="20" t="s">
        <v>3689</v>
      </c>
      <c r="E7825" s="826"/>
      <c r="F7825" s="800">
        <v>0</v>
      </c>
      <c r="G7825" s="819">
        <v>7</v>
      </c>
      <c r="H7825" s="774">
        <v>25</v>
      </c>
      <c r="I7825" s="819">
        <f t="shared" si="250"/>
        <v>7</v>
      </c>
      <c r="J7825" s="819">
        <f t="shared" si="251"/>
        <v>25</v>
      </c>
      <c r="K7825" s="941"/>
    </row>
    <row r="7826" spans="1:11" ht="25.5">
      <c r="A7826" s="15" t="s">
        <v>6214</v>
      </c>
      <c r="B7826" s="15" t="s">
        <v>2756</v>
      </c>
      <c r="C7826" s="768" t="s">
        <v>2541</v>
      </c>
      <c r="D7826" s="20" t="s">
        <v>4001</v>
      </c>
      <c r="E7826" s="826"/>
      <c r="F7826" s="800">
        <v>0</v>
      </c>
      <c r="G7826" s="819"/>
      <c r="H7826" s="774">
        <v>1</v>
      </c>
      <c r="I7826" s="819">
        <f t="shared" si="250"/>
        <v>0</v>
      </c>
      <c r="J7826" s="819">
        <f t="shared" si="251"/>
        <v>1</v>
      </c>
      <c r="K7826" s="941"/>
    </row>
    <row r="7827" spans="1:11" ht="51">
      <c r="A7827" s="15" t="s">
        <v>6214</v>
      </c>
      <c r="B7827" s="15" t="s">
        <v>2756</v>
      </c>
      <c r="C7827" s="768" t="s">
        <v>2542</v>
      </c>
      <c r="D7827" s="20" t="s">
        <v>16865</v>
      </c>
      <c r="E7827" s="826"/>
      <c r="F7827" s="800">
        <v>0</v>
      </c>
      <c r="G7827" s="819">
        <v>452</v>
      </c>
      <c r="H7827" s="774">
        <v>300</v>
      </c>
      <c r="I7827" s="819">
        <f t="shared" si="250"/>
        <v>452</v>
      </c>
      <c r="J7827" s="819">
        <f t="shared" si="251"/>
        <v>300</v>
      </c>
      <c r="K7827" s="941"/>
    </row>
    <row r="7828" spans="1:11" ht="51">
      <c r="A7828" s="15" t="s">
        <v>6214</v>
      </c>
      <c r="B7828" s="15" t="s">
        <v>2756</v>
      </c>
      <c r="C7828" s="768" t="s">
        <v>2560</v>
      </c>
      <c r="D7828" s="20" t="s">
        <v>6623</v>
      </c>
      <c r="E7828" s="826">
        <v>3</v>
      </c>
      <c r="F7828" s="800">
        <v>0</v>
      </c>
      <c r="G7828" s="819">
        <v>404</v>
      </c>
      <c r="H7828" s="774">
        <v>320</v>
      </c>
      <c r="I7828" s="819">
        <f t="shared" si="250"/>
        <v>407</v>
      </c>
      <c r="J7828" s="819">
        <f t="shared" si="251"/>
        <v>320</v>
      </c>
      <c r="K7828" s="941"/>
    </row>
    <row r="7829" spans="1:11" ht="38.25">
      <c r="A7829" s="15" t="s">
        <v>6214</v>
      </c>
      <c r="B7829" s="15" t="s">
        <v>2756</v>
      </c>
      <c r="C7829" s="768" t="s">
        <v>2562</v>
      </c>
      <c r="D7829" s="20" t="s">
        <v>16876</v>
      </c>
      <c r="E7829" s="826">
        <v>2</v>
      </c>
      <c r="F7829" s="800">
        <v>0</v>
      </c>
      <c r="G7829" s="819">
        <v>2787</v>
      </c>
      <c r="H7829" s="774">
        <v>2830</v>
      </c>
      <c r="I7829" s="819">
        <f t="shared" si="250"/>
        <v>2789</v>
      </c>
      <c r="J7829" s="819">
        <f t="shared" si="251"/>
        <v>2830</v>
      </c>
      <c r="K7829" s="941"/>
    </row>
    <row r="7830" spans="1:11" ht="25.5">
      <c r="A7830" s="15" t="s">
        <v>6214</v>
      </c>
      <c r="B7830" s="15" t="s">
        <v>2756</v>
      </c>
      <c r="C7830" s="768" t="s">
        <v>2564</v>
      </c>
      <c r="D7830" s="20" t="s">
        <v>2979</v>
      </c>
      <c r="E7830" s="826"/>
      <c r="F7830" s="800">
        <v>0</v>
      </c>
      <c r="G7830" s="819"/>
      <c r="H7830" s="774">
        <v>1</v>
      </c>
      <c r="I7830" s="819">
        <f t="shared" si="250"/>
        <v>0</v>
      </c>
      <c r="J7830" s="819">
        <f t="shared" si="251"/>
        <v>1</v>
      </c>
      <c r="K7830" s="941"/>
    </row>
    <row r="7831" spans="1:11" ht="25.5">
      <c r="A7831" s="15" t="s">
        <v>6214</v>
      </c>
      <c r="B7831" s="15" t="s">
        <v>2756</v>
      </c>
      <c r="C7831" s="768" t="s">
        <v>2566</v>
      </c>
      <c r="D7831" s="20" t="s">
        <v>3048</v>
      </c>
      <c r="E7831" s="826"/>
      <c r="F7831" s="800">
        <v>0</v>
      </c>
      <c r="G7831" s="819">
        <v>1714</v>
      </c>
      <c r="H7831" s="774">
        <v>2070</v>
      </c>
      <c r="I7831" s="819">
        <f t="shared" si="250"/>
        <v>1714</v>
      </c>
      <c r="J7831" s="819">
        <f t="shared" si="251"/>
        <v>2070</v>
      </c>
      <c r="K7831" s="941"/>
    </row>
    <row r="7832" spans="1:11" ht="51">
      <c r="A7832" s="15" t="s">
        <v>6214</v>
      </c>
      <c r="B7832" s="15" t="s">
        <v>2756</v>
      </c>
      <c r="C7832" s="768" t="s">
        <v>2569</v>
      </c>
      <c r="D7832" s="20" t="s">
        <v>3452</v>
      </c>
      <c r="E7832" s="826"/>
      <c r="F7832" s="800">
        <v>0</v>
      </c>
      <c r="G7832" s="819"/>
      <c r="H7832" s="774">
        <v>1</v>
      </c>
      <c r="I7832" s="819">
        <f t="shared" si="250"/>
        <v>0</v>
      </c>
      <c r="J7832" s="819">
        <f t="shared" si="251"/>
        <v>1</v>
      </c>
      <c r="K7832" s="941"/>
    </row>
    <row r="7833" spans="1:11" ht="25.5">
      <c r="A7833" s="15" t="s">
        <v>6314</v>
      </c>
      <c r="B7833" s="15" t="s">
        <v>2464</v>
      </c>
      <c r="C7833" s="768" t="s">
        <v>4709</v>
      </c>
      <c r="D7833" s="20" t="s">
        <v>17311</v>
      </c>
      <c r="E7833" s="826"/>
      <c r="F7833" s="800">
        <v>0</v>
      </c>
      <c r="G7833" s="819"/>
      <c r="H7833" s="774">
        <v>1</v>
      </c>
      <c r="I7833" s="819">
        <f t="shared" si="250"/>
        <v>0</v>
      </c>
      <c r="J7833" s="819">
        <f t="shared" si="251"/>
        <v>1</v>
      </c>
      <c r="K7833" s="941"/>
    </row>
    <row r="7834" spans="1:11" ht="76.5">
      <c r="A7834" s="15" t="s">
        <v>6314</v>
      </c>
      <c r="B7834" s="15" t="s">
        <v>2464</v>
      </c>
      <c r="C7834" s="768" t="s">
        <v>4712</v>
      </c>
      <c r="D7834" s="20" t="s">
        <v>4713</v>
      </c>
      <c r="E7834" s="826"/>
      <c r="F7834" s="800">
        <v>0</v>
      </c>
      <c r="G7834" s="819">
        <v>476</v>
      </c>
      <c r="H7834" s="774">
        <v>476.47599999999994</v>
      </c>
      <c r="I7834" s="819">
        <f t="shared" si="250"/>
        <v>476</v>
      </c>
      <c r="J7834" s="819">
        <f t="shared" si="251"/>
        <v>476.47599999999994</v>
      </c>
      <c r="K7834" s="941"/>
    </row>
    <row r="7835" spans="1:11" ht="63.75">
      <c r="A7835" s="15" t="s">
        <v>6314</v>
      </c>
      <c r="B7835" s="15" t="s">
        <v>2464</v>
      </c>
      <c r="C7835" s="768" t="s">
        <v>4714</v>
      </c>
      <c r="D7835" s="20" t="s">
        <v>4715</v>
      </c>
      <c r="E7835" s="826"/>
      <c r="F7835" s="800">
        <v>0</v>
      </c>
      <c r="G7835" s="819">
        <v>531</v>
      </c>
      <c r="H7835" s="774">
        <v>531.53099999999995</v>
      </c>
      <c r="I7835" s="819">
        <f t="shared" si="250"/>
        <v>531</v>
      </c>
      <c r="J7835" s="819">
        <f t="shared" si="251"/>
        <v>531.53099999999995</v>
      </c>
      <c r="K7835" s="941"/>
    </row>
    <row r="7836" spans="1:11" ht="25.5">
      <c r="A7836" s="15" t="s">
        <v>6314</v>
      </c>
      <c r="B7836" s="15" t="s">
        <v>2464</v>
      </c>
      <c r="C7836" s="768" t="s">
        <v>4245</v>
      </c>
      <c r="D7836" s="20" t="s">
        <v>17227</v>
      </c>
      <c r="E7836" s="826"/>
      <c r="F7836" s="800">
        <v>0</v>
      </c>
      <c r="G7836" s="819"/>
      <c r="H7836" s="774">
        <v>1</v>
      </c>
      <c r="I7836" s="819">
        <f t="shared" si="250"/>
        <v>0</v>
      </c>
      <c r="J7836" s="819">
        <f t="shared" si="251"/>
        <v>1</v>
      </c>
      <c r="K7836" s="941"/>
    </row>
    <row r="7837" spans="1:11" ht="25.5">
      <c r="A7837" s="15" t="s">
        <v>6314</v>
      </c>
      <c r="B7837" s="15" t="s">
        <v>2464</v>
      </c>
      <c r="C7837" s="768" t="s">
        <v>2951</v>
      </c>
      <c r="D7837" s="20" t="s">
        <v>16965</v>
      </c>
      <c r="E7837" s="826"/>
      <c r="F7837" s="800">
        <v>0</v>
      </c>
      <c r="G7837" s="819"/>
      <c r="H7837" s="774">
        <v>1</v>
      </c>
      <c r="I7837" s="819">
        <f t="shared" si="250"/>
        <v>0</v>
      </c>
      <c r="J7837" s="819">
        <f t="shared" si="251"/>
        <v>1</v>
      </c>
      <c r="K7837" s="941"/>
    </row>
    <row r="7838" spans="1:11" ht="25.5">
      <c r="A7838" s="15" t="s">
        <v>6314</v>
      </c>
      <c r="B7838" s="15" t="s">
        <v>2464</v>
      </c>
      <c r="C7838" s="768" t="s">
        <v>2952</v>
      </c>
      <c r="D7838" s="20" t="s">
        <v>16966</v>
      </c>
      <c r="E7838" s="826"/>
      <c r="F7838" s="800">
        <v>1</v>
      </c>
      <c r="G7838" s="819">
        <v>25</v>
      </c>
      <c r="H7838" s="774">
        <v>25.024999999999999</v>
      </c>
      <c r="I7838" s="819">
        <f t="shared" si="250"/>
        <v>25</v>
      </c>
      <c r="J7838" s="819">
        <f t="shared" si="251"/>
        <v>26.024999999999999</v>
      </c>
      <c r="K7838" s="941"/>
    </row>
    <row r="7839" spans="1:11">
      <c r="A7839" s="15" t="s">
        <v>6314</v>
      </c>
      <c r="B7839" s="15" t="s">
        <v>2464</v>
      </c>
      <c r="C7839" s="768" t="s">
        <v>3882</v>
      </c>
      <c r="D7839" s="20" t="s">
        <v>17126</v>
      </c>
      <c r="E7839" s="826"/>
      <c r="F7839" s="800">
        <v>0</v>
      </c>
      <c r="G7839" s="819"/>
      <c r="H7839" s="774">
        <v>1</v>
      </c>
      <c r="I7839" s="819">
        <f t="shared" si="250"/>
        <v>0</v>
      </c>
      <c r="J7839" s="819">
        <f t="shared" si="251"/>
        <v>1</v>
      </c>
      <c r="K7839" s="941"/>
    </row>
    <row r="7840" spans="1:11" ht="25.5">
      <c r="A7840" s="15" t="s">
        <v>6314</v>
      </c>
      <c r="B7840" s="15" t="s">
        <v>2464</v>
      </c>
      <c r="C7840" s="768" t="s">
        <v>2457</v>
      </c>
      <c r="D7840" s="20" t="s">
        <v>16804</v>
      </c>
      <c r="E7840" s="826">
        <v>18</v>
      </c>
      <c r="F7840" s="800">
        <v>22</v>
      </c>
      <c r="G7840" s="819">
        <v>1832</v>
      </c>
      <c r="H7840" s="774">
        <v>1833.8319999999999</v>
      </c>
      <c r="I7840" s="819">
        <f t="shared" si="250"/>
        <v>1850</v>
      </c>
      <c r="J7840" s="819">
        <f t="shared" si="251"/>
        <v>1855.8319999999999</v>
      </c>
      <c r="K7840" s="941"/>
    </row>
    <row r="7841" spans="1:11" ht="25.5">
      <c r="A7841" s="15" t="s">
        <v>6314</v>
      </c>
      <c r="B7841" s="15" t="s">
        <v>2464</v>
      </c>
      <c r="C7841" s="768" t="s">
        <v>2458</v>
      </c>
      <c r="D7841" s="20" t="s">
        <v>16805</v>
      </c>
      <c r="E7841" s="826">
        <v>20</v>
      </c>
      <c r="F7841" s="800">
        <v>30</v>
      </c>
      <c r="G7841" s="819">
        <v>10850</v>
      </c>
      <c r="H7841" s="774">
        <v>10860.849999999999</v>
      </c>
      <c r="I7841" s="819">
        <f t="shared" si="250"/>
        <v>10870</v>
      </c>
      <c r="J7841" s="819">
        <f t="shared" si="251"/>
        <v>10890.849999999999</v>
      </c>
      <c r="K7841" s="941"/>
    </row>
    <row r="7842" spans="1:11" ht="25.5">
      <c r="A7842" s="15" t="s">
        <v>6314</v>
      </c>
      <c r="B7842" s="15" t="s">
        <v>2464</v>
      </c>
      <c r="C7842" s="768" t="s">
        <v>4729</v>
      </c>
      <c r="D7842" s="20" t="s">
        <v>17331</v>
      </c>
      <c r="E7842" s="826"/>
      <c r="F7842" s="800">
        <v>0</v>
      </c>
      <c r="G7842" s="819">
        <v>2</v>
      </c>
      <c r="H7842" s="774">
        <v>2.0019999999999998</v>
      </c>
      <c r="I7842" s="819">
        <f t="shared" si="250"/>
        <v>2</v>
      </c>
      <c r="J7842" s="819">
        <f t="shared" si="251"/>
        <v>2.0019999999999998</v>
      </c>
      <c r="K7842" s="941"/>
    </row>
    <row r="7843" spans="1:11">
      <c r="A7843" s="15" t="s">
        <v>6314</v>
      </c>
      <c r="B7843" s="15" t="s">
        <v>2464</v>
      </c>
      <c r="C7843" s="768" t="s">
        <v>6312</v>
      </c>
      <c r="D7843" s="20" t="s">
        <v>17639</v>
      </c>
      <c r="E7843" s="826"/>
      <c r="F7843" s="800">
        <v>1</v>
      </c>
      <c r="G7843" s="819"/>
      <c r="H7843" s="774">
        <v>1</v>
      </c>
      <c r="I7843" s="819">
        <f t="shared" si="250"/>
        <v>0</v>
      </c>
      <c r="J7843" s="819">
        <f t="shared" si="251"/>
        <v>2</v>
      </c>
      <c r="K7843" s="941"/>
    </row>
    <row r="7844" spans="1:11" ht="25.5">
      <c r="A7844" s="15" t="s">
        <v>6314</v>
      </c>
      <c r="B7844" s="15" t="s">
        <v>2464</v>
      </c>
      <c r="C7844" s="768" t="s">
        <v>6313</v>
      </c>
      <c r="D7844" s="20" t="s">
        <v>17640</v>
      </c>
      <c r="E7844" s="826"/>
      <c r="F7844" s="800">
        <v>0</v>
      </c>
      <c r="G7844" s="819">
        <v>2</v>
      </c>
      <c r="H7844" s="774">
        <v>2.0019999999999998</v>
      </c>
      <c r="I7844" s="819">
        <f t="shared" si="250"/>
        <v>2</v>
      </c>
      <c r="J7844" s="819">
        <f t="shared" si="251"/>
        <v>2.0019999999999998</v>
      </c>
      <c r="K7844" s="941"/>
    </row>
    <row r="7845" spans="1:11">
      <c r="A7845" s="15" t="s">
        <v>6314</v>
      </c>
      <c r="B7845" s="15" t="s">
        <v>2464</v>
      </c>
      <c r="C7845" s="768" t="s">
        <v>3027</v>
      </c>
      <c r="D7845" s="20" t="s">
        <v>3028</v>
      </c>
      <c r="E7845" s="826"/>
      <c r="F7845" s="800">
        <v>1</v>
      </c>
      <c r="G7845" s="819"/>
      <c r="H7845" s="774">
        <v>1</v>
      </c>
      <c r="I7845" s="819">
        <f t="shared" si="250"/>
        <v>0</v>
      </c>
      <c r="J7845" s="819">
        <f t="shared" si="251"/>
        <v>2</v>
      </c>
      <c r="K7845" s="941"/>
    </row>
    <row r="7846" spans="1:11" ht="25.5">
      <c r="A7846" s="15" t="s">
        <v>6314</v>
      </c>
      <c r="B7846" s="15" t="s">
        <v>2464</v>
      </c>
      <c r="C7846" s="768" t="s">
        <v>4261</v>
      </c>
      <c r="D7846" s="20" t="s">
        <v>17242</v>
      </c>
      <c r="E7846" s="826"/>
      <c r="F7846" s="800">
        <v>0</v>
      </c>
      <c r="G7846" s="819">
        <v>3034</v>
      </c>
      <c r="H7846" s="774">
        <v>3037.0339999999997</v>
      </c>
      <c r="I7846" s="819">
        <f t="shared" si="250"/>
        <v>3034</v>
      </c>
      <c r="J7846" s="819">
        <f t="shared" si="251"/>
        <v>3037.0339999999997</v>
      </c>
      <c r="K7846" s="941"/>
    </row>
    <row r="7847" spans="1:11">
      <c r="A7847" s="15" t="s">
        <v>6314</v>
      </c>
      <c r="B7847" s="15" t="s">
        <v>2464</v>
      </c>
      <c r="C7847" s="768" t="s">
        <v>4787</v>
      </c>
      <c r="D7847" s="20" t="s">
        <v>17356</v>
      </c>
      <c r="E7847" s="826"/>
      <c r="F7847" s="800">
        <v>0</v>
      </c>
      <c r="G7847" s="819"/>
      <c r="H7847" s="774">
        <v>1</v>
      </c>
      <c r="I7847" s="819">
        <f t="shared" si="250"/>
        <v>0</v>
      </c>
      <c r="J7847" s="819">
        <f t="shared" si="251"/>
        <v>1</v>
      </c>
      <c r="K7847" s="941"/>
    </row>
    <row r="7848" spans="1:11">
      <c r="A7848" s="15" t="s">
        <v>6314</v>
      </c>
      <c r="B7848" s="15" t="s">
        <v>2464</v>
      </c>
      <c r="C7848" s="768" t="s">
        <v>4788</v>
      </c>
      <c r="D7848" s="20" t="s">
        <v>17357</v>
      </c>
      <c r="E7848" s="826"/>
      <c r="F7848" s="800">
        <v>0</v>
      </c>
      <c r="G7848" s="819"/>
      <c r="H7848" s="774">
        <v>1</v>
      </c>
      <c r="I7848" s="819">
        <f t="shared" si="250"/>
        <v>0</v>
      </c>
      <c r="J7848" s="819">
        <f t="shared" si="251"/>
        <v>1</v>
      </c>
      <c r="K7848" s="941"/>
    </row>
    <row r="7849" spans="1:11">
      <c r="A7849" s="15" t="s">
        <v>6314</v>
      </c>
      <c r="B7849" s="15" t="s">
        <v>2464</v>
      </c>
      <c r="C7849" s="768" t="s">
        <v>4262</v>
      </c>
      <c r="D7849" s="20" t="s">
        <v>17243</v>
      </c>
      <c r="E7849" s="826"/>
      <c r="F7849" s="800">
        <v>1</v>
      </c>
      <c r="G7849" s="819"/>
      <c r="H7849" s="774">
        <v>1</v>
      </c>
      <c r="I7849" s="819">
        <f t="shared" si="250"/>
        <v>0</v>
      </c>
      <c r="J7849" s="819">
        <f t="shared" si="251"/>
        <v>2</v>
      </c>
      <c r="K7849" s="941"/>
    </row>
    <row r="7850" spans="1:11" ht="25.5">
      <c r="A7850" s="15" t="s">
        <v>6314</v>
      </c>
      <c r="B7850" s="15" t="s">
        <v>2464</v>
      </c>
      <c r="C7850" s="768" t="s">
        <v>4790</v>
      </c>
      <c r="D7850" s="20" t="s">
        <v>17359</v>
      </c>
      <c r="E7850" s="826"/>
      <c r="F7850" s="800">
        <v>1</v>
      </c>
      <c r="G7850" s="819"/>
      <c r="H7850" s="774">
        <v>1</v>
      </c>
      <c r="I7850" s="819">
        <f t="shared" si="250"/>
        <v>0</v>
      </c>
      <c r="J7850" s="819">
        <f t="shared" si="251"/>
        <v>2</v>
      </c>
      <c r="K7850" s="941"/>
    </row>
    <row r="7851" spans="1:11" ht="25.5">
      <c r="A7851" s="15" t="s">
        <v>6314</v>
      </c>
      <c r="B7851" s="15" t="s">
        <v>2464</v>
      </c>
      <c r="C7851" s="768" t="s">
        <v>2983</v>
      </c>
      <c r="D7851" s="20" t="s">
        <v>2984</v>
      </c>
      <c r="E7851" s="826">
        <v>226</v>
      </c>
      <c r="F7851" s="800">
        <v>190</v>
      </c>
      <c r="G7851" s="819">
        <v>5134</v>
      </c>
      <c r="H7851" s="774">
        <v>5139.1339999999991</v>
      </c>
      <c r="I7851" s="819">
        <f t="shared" ref="I7851:I7905" si="252">E7851+G7851</f>
        <v>5360</v>
      </c>
      <c r="J7851" s="819">
        <f t="shared" ref="J7851:J7905" si="253">F7851+H7851</f>
        <v>5329.1339999999991</v>
      </c>
      <c r="K7851" s="941"/>
    </row>
    <row r="7852" spans="1:11">
      <c r="A7852" s="15" t="s">
        <v>6314</v>
      </c>
      <c r="B7852" s="15" t="s">
        <v>2464</v>
      </c>
      <c r="C7852" s="768" t="s">
        <v>2962</v>
      </c>
      <c r="D7852" s="20" t="s">
        <v>16968</v>
      </c>
      <c r="E7852" s="826"/>
      <c r="F7852" s="800">
        <v>1</v>
      </c>
      <c r="G7852" s="819">
        <v>10</v>
      </c>
      <c r="H7852" s="774">
        <v>10.009999999999998</v>
      </c>
      <c r="I7852" s="819">
        <f t="shared" si="252"/>
        <v>10</v>
      </c>
      <c r="J7852" s="819">
        <f t="shared" si="253"/>
        <v>11.009999999999998</v>
      </c>
      <c r="K7852" s="941"/>
    </row>
    <row r="7853" spans="1:11" ht="25.5">
      <c r="A7853" s="15" t="s">
        <v>6314</v>
      </c>
      <c r="B7853" s="15" t="s">
        <v>2624</v>
      </c>
      <c r="C7853" s="768" t="s">
        <v>6315</v>
      </c>
      <c r="D7853" s="20" t="s">
        <v>17641</v>
      </c>
      <c r="E7853" s="826"/>
      <c r="F7853" s="800">
        <v>0</v>
      </c>
      <c r="G7853" s="819"/>
      <c r="H7853" s="774">
        <v>1</v>
      </c>
      <c r="I7853" s="819">
        <f t="shared" si="252"/>
        <v>0</v>
      </c>
      <c r="J7853" s="819">
        <f t="shared" si="253"/>
        <v>1</v>
      </c>
      <c r="K7853" s="941"/>
    </row>
    <row r="7854" spans="1:11" ht="38.25">
      <c r="A7854" s="15" t="s">
        <v>6314</v>
      </c>
      <c r="B7854" s="15" t="s">
        <v>2624</v>
      </c>
      <c r="C7854" s="768" t="s">
        <v>6381</v>
      </c>
      <c r="D7854" s="20" t="s">
        <v>4824</v>
      </c>
      <c r="E7854" s="826"/>
      <c r="F7854" s="800">
        <v>0</v>
      </c>
      <c r="G7854" s="819"/>
      <c r="H7854" s="774">
        <v>1</v>
      </c>
      <c r="I7854" s="819">
        <f t="shared" si="252"/>
        <v>0</v>
      </c>
      <c r="J7854" s="819">
        <f t="shared" si="253"/>
        <v>1</v>
      </c>
      <c r="K7854" s="941"/>
    </row>
    <row r="7855" spans="1:11" ht="76.5">
      <c r="A7855" s="15" t="s">
        <v>6314</v>
      </c>
      <c r="B7855" s="15" t="s">
        <v>2624</v>
      </c>
      <c r="C7855" s="768" t="s">
        <v>6382</v>
      </c>
      <c r="D7855" s="20" t="s">
        <v>4825</v>
      </c>
      <c r="E7855" s="826"/>
      <c r="F7855" s="800">
        <v>0</v>
      </c>
      <c r="G7855" s="819"/>
      <c r="H7855" s="774">
        <v>1</v>
      </c>
      <c r="I7855" s="819">
        <f t="shared" si="252"/>
        <v>0</v>
      </c>
      <c r="J7855" s="819">
        <f t="shared" si="253"/>
        <v>1</v>
      </c>
      <c r="K7855" s="941"/>
    </row>
    <row r="7856" spans="1:11" ht="76.5">
      <c r="A7856" s="15" t="s">
        <v>6314</v>
      </c>
      <c r="B7856" s="15" t="s">
        <v>2624</v>
      </c>
      <c r="C7856" s="768" t="s">
        <v>18751</v>
      </c>
      <c r="D7856" s="20" t="s">
        <v>4826</v>
      </c>
      <c r="E7856" s="826"/>
      <c r="F7856" s="800">
        <v>0</v>
      </c>
      <c r="G7856" s="819"/>
      <c r="H7856" s="774">
        <v>1</v>
      </c>
      <c r="I7856" s="819">
        <f t="shared" si="252"/>
        <v>0</v>
      </c>
      <c r="J7856" s="819">
        <f t="shared" si="253"/>
        <v>1</v>
      </c>
      <c r="K7856" s="941"/>
    </row>
    <row r="7857" spans="1:11">
      <c r="A7857" s="15" t="s">
        <v>6314</v>
      </c>
      <c r="B7857" s="15" t="s">
        <v>2624</v>
      </c>
      <c r="C7857" s="768" t="s">
        <v>153</v>
      </c>
      <c r="D7857" s="20" t="s">
        <v>17347</v>
      </c>
      <c r="E7857" s="826">
        <v>9</v>
      </c>
      <c r="F7857" s="800">
        <v>10</v>
      </c>
      <c r="G7857" s="819">
        <v>32467</v>
      </c>
      <c r="H7857" s="774">
        <v>32499.466999999997</v>
      </c>
      <c r="I7857" s="819">
        <f t="shared" si="252"/>
        <v>32476</v>
      </c>
      <c r="J7857" s="819">
        <f t="shared" si="253"/>
        <v>32509.466999999997</v>
      </c>
      <c r="K7857" s="941"/>
    </row>
    <row r="7858" spans="1:11">
      <c r="A7858" s="15" t="s">
        <v>6314</v>
      </c>
      <c r="B7858" s="15" t="s">
        <v>2624</v>
      </c>
      <c r="C7858" s="768" t="s">
        <v>4756</v>
      </c>
      <c r="D7858" s="20" t="s">
        <v>4757</v>
      </c>
      <c r="E7858" s="826"/>
      <c r="F7858" s="800">
        <v>1</v>
      </c>
      <c r="G7858" s="819"/>
      <c r="H7858" s="774">
        <v>1</v>
      </c>
      <c r="I7858" s="819">
        <f t="shared" si="252"/>
        <v>0</v>
      </c>
      <c r="J7858" s="819">
        <f t="shared" si="253"/>
        <v>2</v>
      </c>
      <c r="K7858" s="941"/>
    </row>
    <row r="7859" spans="1:11">
      <c r="A7859" s="15" t="s">
        <v>6314</v>
      </c>
      <c r="B7859" s="15" t="s">
        <v>2624</v>
      </c>
      <c r="C7859" s="768" t="s">
        <v>4758</v>
      </c>
      <c r="D7859" s="20" t="s">
        <v>4759</v>
      </c>
      <c r="E7859" s="826"/>
      <c r="F7859" s="800">
        <v>1</v>
      </c>
      <c r="G7859" s="819">
        <v>1</v>
      </c>
      <c r="H7859" s="774">
        <v>1.0009999999999999</v>
      </c>
      <c r="I7859" s="819">
        <f t="shared" si="252"/>
        <v>1</v>
      </c>
      <c r="J7859" s="819">
        <f t="shared" si="253"/>
        <v>2.0009999999999999</v>
      </c>
      <c r="K7859" s="941"/>
    </row>
    <row r="7860" spans="1:11">
      <c r="A7860" s="15" t="s">
        <v>6314</v>
      </c>
      <c r="B7860" s="15" t="s">
        <v>2624</v>
      </c>
      <c r="C7860" s="768" t="s">
        <v>156</v>
      </c>
      <c r="D7860" s="20" t="s">
        <v>17348</v>
      </c>
      <c r="E7860" s="826">
        <v>1</v>
      </c>
      <c r="F7860" s="800">
        <v>1</v>
      </c>
      <c r="G7860" s="819">
        <v>11985</v>
      </c>
      <c r="H7860" s="774">
        <v>11996.984999999999</v>
      </c>
      <c r="I7860" s="819">
        <f t="shared" si="252"/>
        <v>11986</v>
      </c>
      <c r="J7860" s="819">
        <f t="shared" si="253"/>
        <v>11997.984999999999</v>
      </c>
      <c r="K7860" s="941"/>
    </row>
    <row r="7861" spans="1:11">
      <c r="A7861" s="15" t="s">
        <v>6314</v>
      </c>
      <c r="B7861" s="15" t="s">
        <v>2624</v>
      </c>
      <c r="C7861" s="768" t="s">
        <v>4760</v>
      </c>
      <c r="D7861" s="20" t="s">
        <v>4759</v>
      </c>
      <c r="E7861" s="826"/>
      <c r="F7861" s="800">
        <v>1</v>
      </c>
      <c r="G7861" s="819"/>
      <c r="H7861" s="774">
        <v>1</v>
      </c>
      <c r="I7861" s="819">
        <f t="shared" si="252"/>
        <v>0</v>
      </c>
      <c r="J7861" s="819">
        <f t="shared" si="253"/>
        <v>2</v>
      </c>
      <c r="K7861" s="941"/>
    </row>
    <row r="7862" spans="1:11">
      <c r="A7862" s="15" t="s">
        <v>6314</v>
      </c>
      <c r="B7862" s="15" t="s">
        <v>2624</v>
      </c>
      <c r="C7862" s="768" t="s">
        <v>2964</v>
      </c>
      <c r="D7862" s="20" t="s">
        <v>2965</v>
      </c>
      <c r="E7862" s="826"/>
      <c r="F7862" s="800">
        <v>1</v>
      </c>
      <c r="G7862" s="819"/>
      <c r="H7862" s="774">
        <v>1</v>
      </c>
      <c r="I7862" s="819">
        <f t="shared" si="252"/>
        <v>0</v>
      </c>
      <c r="J7862" s="819">
        <f t="shared" si="253"/>
        <v>2</v>
      </c>
      <c r="K7862" s="941"/>
    </row>
    <row r="7863" spans="1:11" ht="25.5">
      <c r="A7863" s="15" t="s">
        <v>6314</v>
      </c>
      <c r="B7863" s="15" t="s">
        <v>2624</v>
      </c>
      <c r="C7863" s="768" t="s">
        <v>159</v>
      </c>
      <c r="D7863" s="20" t="s">
        <v>17366</v>
      </c>
      <c r="E7863" s="826"/>
      <c r="F7863" s="800">
        <v>0</v>
      </c>
      <c r="G7863" s="819">
        <v>1421</v>
      </c>
      <c r="H7863" s="774">
        <v>1422.4209999999998</v>
      </c>
      <c r="I7863" s="819">
        <f t="shared" si="252"/>
        <v>1421</v>
      </c>
      <c r="J7863" s="819">
        <f t="shared" si="253"/>
        <v>1422.4209999999998</v>
      </c>
      <c r="K7863" s="941"/>
    </row>
    <row r="7864" spans="1:11" ht="25.5">
      <c r="A7864" s="15" t="s">
        <v>6314</v>
      </c>
      <c r="B7864" s="15" t="s">
        <v>2624</v>
      </c>
      <c r="C7864" s="768" t="s">
        <v>6316</v>
      </c>
      <c r="D7864" s="20" t="s">
        <v>17642</v>
      </c>
      <c r="E7864" s="826"/>
      <c r="F7864" s="800">
        <v>0</v>
      </c>
      <c r="G7864" s="819">
        <v>249</v>
      </c>
      <c r="H7864" s="774">
        <v>249.24899999999997</v>
      </c>
      <c r="I7864" s="819">
        <f t="shared" si="252"/>
        <v>249</v>
      </c>
      <c r="J7864" s="819">
        <f t="shared" si="253"/>
        <v>249.24899999999997</v>
      </c>
      <c r="K7864" s="941"/>
    </row>
    <row r="7865" spans="1:11">
      <c r="A7865" s="15" t="s">
        <v>6314</v>
      </c>
      <c r="B7865" s="15" t="s">
        <v>2624</v>
      </c>
      <c r="C7865" s="768" t="s">
        <v>3448</v>
      </c>
      <c r="D7865" s="20" t="s">
        <v>16808</v>
      </c>
      <c r="E7865" s="826"/>
      <c r="F7865" s="800">
        <v>0</v>
      </c>
      <c r="G7865" s="819"/>
      <c r="H7865" s="774">
        <v>1</v>
      </c>
      <c r="I7865" s="819">
        <f t="shared" si="252"/>
        <v>0</v>
      </c>
      <c r="J7865" s="819">
        <f t="shared" si="253"/>
        <v>1</v>
      </c>
      <c r="K7865" s="941"/>
    </row>
    <row r="7866" spans="1:11">
      <c r="A7866" s="15" t="s">
        <v>6314</v>
      </c>
      <c r="B7866" s="15" t="s">
        <v>2624</v>
      </c>
      <c r="C7866" s="768" t="s">
        <v>2476</v>
      </c>
      <c r="D7866" s="20" t="s">
        <v>16809</v>
      </c>
      <c r="E7866" s="826"/>
      <c r="F7866" s="800">
        <v>1</v>
      </c>
      <c r="G7866" s="819">
        <v>1040</v>
      </c>
      <c r="H7866" s="774">
        <v>1041.04</v>
      </c>
      <c r="I7866" s="819">
        <f t="shared" si="252"/>
        <v>1040</v>
      </c>
      <c r="J7866" s="819">
        <f t="shared" si="253"/>
        <v>1042.04</v>
      </c>
      <c r="K7866" s="941"/>
    </row>
    <row r="7867" spans="1:11">
      <c r="A7867" s="15" t="s">
        <v>6314</v>
      </c>
      <c r="B7867" s="15" t="s">
        <v>2624</v>
      </c>
      <c r="C7867" s="768" t="s">
        <v>2477</v>
      </c>
      <c r="D7867" s="20" t="s">
        <v>16810</v>
      </c>
      <c r="E7867" s="826"/>
      <c r="F7867" s="800">
        <v>0</v>
      </c>
      <c r="G7867" s="819">
        <v>8</v>
      </c>
      <c r="H7867" s="774">
        <v>8.0079999999999991</v>
      </c>
      <c r="I7867" s="819">
        <f t="shared" si="252"/>
        <v>8</v>
      </c>
      <c r="J7867" s="819">
        <f t="shared" si="253"/>
        <v>8.0079999999999991</v>
      </c>
      <c r="K7867" s="941"/>
    </row>
    <row r="7868" spans="1:11">
      <c r="A7868" s="15" t="s">
        <v>6314</v>
      </c>
      <c r="B7868" s="15" t="s">
        <v>2624</v>
      </c>
      <c r="C7868" s="768" t="s">
        <v>2479</v>
      </c>
      <c r="D7868" s="20" t="s">
        <v>16812</v>
      </c>
      <c r="E7868" s="826"/>
      <c r="F7868" s="800">
        <v>0</v>
      </c>
      <c r="G7868" s="819"/>
      <c r="H7868" s="774">
        <v>1</v>
      </c>
      <c r="I7868" s="819">
        <f t="shared" si="252"/>
        <v>0</v>
      </c>
      <c r="J7868" s="819">
        <f t="shared" si="253"/>
        <v>1</v>
      </c>
      <c r="K7868" s="941"/>
    </row>
    <row r="7869" spans="1:11">
      <c r="A7869" s="15" t="s">
        <v>6314</v>
      </c>
      <c r="B7869" s="15" t="s">
        <v>2624</v>
      </c>
      <c r="C7869" s="768" t="s">
        <v>161</v>
      </c>
      <c r="D7869" s="20" t="s">
        <v>17643</v>
      </c>
      <c r="E7869" s="826"/>
      <c r="F7869" s="800">
        <v>0</v>
      </c>
      <c r="G7869" s="819">
        <v>184</v>
      </c>
      <c r="H7869" s="774">
        <v>184.18399999999997</v>
      </c>
      <c r="I7869" s="819">
        <f t="shared" si="252"/>
        <v>184</v>
      </c>
      <c r="J7869" s="819">
        <f t="shared" si="253"/>
        <v>184.18399999999997</v>
      </c>
      <c r="K7869" s="941"/>
    </row>
    <row r="7870" spans="1:11" ht="25.5">
      <c r="A7870" s="15" t="s">
        <v>6314</v>
      </c>
      <c r="B7870" s="15" t="s">
        <v>2624</v>
      </c>
      <c r="C7870" s="768" t="s">
        <v>4999</v>
      </c>
      <c r="D7870" s="20" t="s">
        <v>5000</v>
      </c>
      <c r="E7870" s="826"/>
      <c r="F7870" s="800">
        <v>1</v>
      </c>
      <c r="G7870" s="819"/>
      <c r="H7870" s="774">
        <v>1</v>
      </c>
      <c r="I7870" s="819">
        <f t="shared" si="252"/>
        <v>0</v>
      </c>
      <c r="J7870" s="819">
        <f t="shared" si="253"/>
        <v>2</v>
      </c>
      <c r="K7870" s="941"/>
    </row>
    <row r="7871" spans="1:11" ht="25.5">
      <c r="A7871" s="15" t="s">
        <v>6314</v>
      </c>
      <c r="B7871" s="15" t="s">
        <v>2624</v>
      </c>
      <c r="C7871" s="768" t="s">
        <v>5001</v>
      </c>
      <c r="D7871" s="20" t="s">
        <v>5002</v>
      </c>
      <c r="E7871" s="826"/>
      <c r="F7871" s="800">
        <v>1</v>
      </c>
      <c r="G7871" s="819"/>
      <c r="H7871" s="774">
        <v>1</v>
      </c>
      <c r="I7871" s="819">
        <f t="shared" si="252"/>
        <v>0</v>
      </c>
      <c r="J7871" s="819">
        <f t="shared" si="253"/>
        <v>2</v>
      </c>
      <c r="K7871" s="941"/>
    </row>
    <row r="7872" spans="1:11" ht="25.5">
      <c r="A7872" s="15" t="s">
        <v>6314</v>
      </c>
      <c r="B7872" s="15" t="s">
        <v>2624</v>
      </c>
      <c r="C7872" s="768" t="s">
        <v>5025</v>
      </c>
      <c r="D7872" s="20" t="s">
        <v>5026</v>
      </c>
      <c r="E7872" s="826"/>
      <c r="F7872" s="800">
        <v>1</v>
      </c>
      <c r="G7872" s="819"/>
      <c r="H7872" s="774">
        <v>1</v>
      </c>
      <c r="I7872" s="819">
        <f t="shared" si="252"/>
        <v>0</v>
      </c>
      <c r="J7872" s="819">
        <f t="shared" si="253"/>
        <v>2</v>
      </c>
      <c r="K7872" s="941"/>
    </row>
    <row r="7873" spans="1:11">
      <c r="A7873" s="15" t="s">
        <v>6314</v>
      </c>
      <c r="B7873" s="15" t="s">
        <v>2624</v>
      </c>
      <c r="C7873" s="768" t="s">
        <v>4305</v>
      </c>
      <c r="D7873" s="17" t="s">
        <v>16177</v>
      </c>
      <c r="E7873" s="826"/>
      <c r="F7873" s="800">
        <v>1</v>
      </c>
      <c r="G7873" s="819"/>
      <c r="H7873" s="774">
        <v>1</v>
      </c>
      <c r="I7873" s="819">
        <f t="shared" si="252"/>
        <v>0</v>
      </c>
      <c r="J7873" s="819">
        <f t="shared" si="253"/>
        <v>2</v>
      </c>
      <c r="K7873" s="941"/>
    </row>
    <row r="7874" spans="1:11">
      <c r="A7874" s="15" t="s">
        <v>6314</v>
      </c>
      <c r="B7874" s="15" t="s">
        <v>2624</v>
      </c>
      <c r="C7874" s="768" t="s">
        <v>2460</v>
      </c>
      <c r="D7874" s="20" t="s">
        <v>16806</v>
      </c>
      <c r="E7874" s="826"/>
      <c r="F7874" s="800">
        <v>0</v>
      </c>
      <c r="G7874" s="819"/>
      <c r="H7874" s="774">
        <v>1</v>
      </c>
      <c r="I7874" s="819">
        <f t="shared" si="252"/>
        <v>0</v>
      </c>
      <c r="J7874" s="819">
        <f t="shared" si="253"/>
        <v>1</v>
      </c>
      <c r="K7874" s="941"/>
    </row>
    <row r="7875" spans="1:11" ht="25.5">
      <c r="A7875" s="15" t="s">
        <v>6314</v>
      </c>
      <c r="B7875" s="15" t="s">
        <v>2624</v>
      </c>
      <c r="C7875" s="768" t="s">
        <v>6317</v>
      </c>
      <c r="D7875" s="20" t="s">
        <v>17644</v>
      </c>
      <c r="E7875" s="826"/>
      <c r="F7875" s="800">
        <v>0</v>
      </c>
      <c r="G7875" s="819">
        <v>1525</v>
      </c>
      <c r="H7875" s="774">
        <v>1526.5249999999999</v>
      </c>
      <c r="I7875" s="819">
        <f t="shared" si="252"/>
        <v>1525</v>
      </c>
      <c r="J7875" s="819">
        <f t="shared" si="253"/>
        <v>1526.5249999999999</v>
      </c>
      <c r="K7875" s="941"/>
    </row>
    <row r="7876" spans="1:11" ht="25.5">
      <c r="A7876" s="15" t="s">
        <v>6314</v>
      </c>
      <c r="B7876" s="15" t="s">
        <v>2624</v>
      </c>
      <c r="C7876" s="768" t="s">
        <v>2498</v>
      </c>
      <c r="D7876" s="20" t="s">
        <v>16827</v>
      </c>
      <c r="E7876" s="826">
        <v>2</v>
      </c>
      <c r="F7876" s="800">
        <v>1</v>
      </c>
      <c r="G7876" s="819">
        <v>389</v>
      </c>
      <c r="H7876" s="774">
        <v>389.38899999999995</v>
      </c>
      <c r="I7876" s="819">
        <f t="shared" si="252"/>
        <v>391</v>
      </c>
      <c r="J7876" s="819">
        <f t="shared" si="253"/>
        <v>390.38899999999995</v>
      </c>
      <c r="K7876" s="941"/>
    </row>
    <row r="7877" spans="1:11">
      <c r="A7877" s="15" t="s">
        <v>6314</v>
      </c>
      <c r="B7877" s="15" t="s">
        <v>2624</v>
      </c>
      <c r="C7877" s="768" t="s">
        <v>2502</v>
      </c>
      <c r="D7877" s="20" t="s">
        <v>16831</v>
      </c>
      <c r="E7877" s="826"/>
      <c r="F7877" s="800">
        <v>0</v>
      </c>
      <c r="G7877" s="819"/>
      <c r="H7877" s="774">
        <v>1</v>
      </c>
      <c r="I7877" s="819">
        <f t="shared" si="252"/>
        <v>0</v>
      </c>
      <c r="J7877" s="819">
        <f t="shared" si="253"/>
        <v>1</v>
      </c>
      <c r="K7877" s="941"/>
    </row>
    <row r="7878" spans="1:11" ht="25.5">
      <c r="A7878" s="15" t="s">
        <v>6314</v>
      </c>
      <c r="B7878" s="15" t="s">
        <v>2624</v>
      </c>
      <c r="C7878" s="768" t="s">
        <v>2503</v>
      </c>
      <c r="D7878" s="20" t="s">
        <v>16832</v>
      </c>
      <c r="E7878" s="826"/>
      <c r="F7878" s="800">
        <v>1</v>
      </c>
      <c r="G7878" s="819">
        <v>62</v>
      </c>
      <c r="H7878" s="774">
        <v>62.061999999999991</v>
      </c>
      <c r="I7878" s="819">
        <f t="shared" si="252"/>
        <v>62</v>
      </c>
      <c r="J7878" s="819">
        <f t="shared" si="253"/>
        <v>63.061999999999991</v>
      </c>
      <c r="K7878" s="941"/>
    </row>
    <row r="7879" spans="1:11">
      <c r="A7879" s="15" t="s">
        <v>6314</v>
      </c>
      <c r="B7879" s="15" t="s">
        <v>2624</v>
      </c>
      <c r="C7879" s="768" t="s">
        <v>2504</v>
      </c>
      <c r="D7879" s="20" t="s">
        <v>16833</v>
      </c>
      <c r="E7879" s="826"/>
      <c r="F7879" s="800">
        <v>1</v>
      </c>
      <c r="G7879" s="819"/>
      <c r="H7879" s="774">
        <v>1</v>
      </c>
      <c r="I7879" s="819">
        <f t="shared" si="252"/>
        <v>0</v>
      </c>
      <c r="J7879" s="819">
        <f t="shared" si="253"/>
        <v>2</v>
      </c>
      <c r="K7879" s="941"/>
    </row>
    <row r="7880" spans="1:11">
      <c r="A7880" s="15" t="s">
        <v>6314</v>
      </c>
      <c r="B7880" s="15" t="s">
        <v>2624</v>
      </c>
      <c r="C7880" s="768" t="s">
        <v>4277</v>
      </c>
      <c r="D7880" s="20" t="s">
        <v>4891</v>
      </c>
      <c r="E7880" s="826"/>
      <c r="F7880" s="800">
        <v>0</v>
      </c>
      <c r="G7880" s="819">
        <v>25</v>
      </c>
      <c r="H7880" s="774">
        <v>25.024999999999999</v>
      </c>
      <c r="I7880" s="819">
        <f t="shared" si="252"/>
        <v>25</v>
      </c>
      <c r="J7880" s="819">
        <f t="shared" si="253"/>
        <v>25.024999999999999</v>
      </c>
      <c r="K7880" s="941"/>
    </row>
    <row r="7881" spans="1:11">
      <c r="A7881" s="15" t="s">
        <v>6314</v>
      </c>
      <c r="B7881" s="15" t="s">
        <v>2624</v>
      </c>
      <c r="C7881" s="768" t="s">
        <v>5236</v>
      </c>
      <c r="D7881" s="20" t="s">
        <v>17402</v>
      </c>
      <c r="E7881" s="826"/>
      <c r="F7881" s="800">
        <v>1</v>
      </c>
      <c r="G7881" s="819">
        <v>594</v>
      </c>
      <c r="H7881" s="774">
        <v>594.59399999999994</v>
      </c>
      <c r="I7881" s="819">
        <f t="shared" si="252"/>
        <v>594</v>
      </c>
      <c r="J7881" s="819">
        <f t="shared" si="253"/>
        <v>595.59399999999994</v>
      </c>
      <c r="K7881" s="941"/>
    </row>
    <row r="7882" spans="1:11" ht="25.5">
      <c r="A7882" s="15" t="s">
        <v>6314</v>
      </c>
      <c r="B7882" s="15" t="s">
        <v>2624</v>
      </c>
      <c r="C7882" s="768" t="s">
        <v>2985</v>
      </c>
      <c r="D7882" s="20" t="s">
        <v>2986</v>
      </c>
      <c r="E7882" s="826"/>
      <c r="F7882" s="800">
        <v>25</v>
      </c>
      <c r="G7882" s="819">
        <v>436</v>
      </c>
      <c r="H7882" s="774">
        <v>436.43599999999998</v>
      </c>
      <c r="I7882" s="819">
        <f t="shared" si="252"/>
        <v>436</v>
      </c>
      <c r="J7882" s="819">
        <f t="shared" si="253"/>
        <v>461.43599999999998</v>
      </c>
      <c r="K7882" s="941"/>
    </row>
    <row r="7883" spans="1:11" ht="25.5">
      <c r="A7883" s="15" t="s">
        <v>6314</v>
      </c>
      <c r="B7883" s="15" t="s">
        <v>2624</v>
      </c>
      <c r="C7883" s="768" t="s">
        <v>2987</v>
      </c>
      <c r="D7883" s="20" t="s">
        <v>2988</v>
      </c>
      <c r="E7883" s="826"/>
      <c r="F7883" s="800">
        <v>3560</v>
      </c>
      <c r="G7883" s="819">
        <v>436</v>
      </c>
      <c r="H7883" s="774">
        <v>436.43599999999998</v>
      </c>
      <c r="I7883" s="819">
        <f t="shared" si="252"/>
        <v>436</v>
      </c>
      <c r="J7883" s="819">
        <f t="shared" si="253"/>
        <v>3996.4360000000001</v>
      </c>
      <c r="K7883" s="941"/>
    </row>
    <row r="7884" spans="1:11" ht="38.25">
      <c r="A7884" s="15" t="s">
        <v>6314</v>
      </c>
      <c r="B7884" s="15" t="s">
        <v>2624</v>
      </c>
      <c r="C7884" s="768" t="s">
        <v>2981</v>
      </c>
      <c r="D7884" s="20" t="s">
        <v>2982</v>
      </c>
      <c r="E7884" s="826"/>
      <c r="F7884" s="800">
        <v>3600</v>
      </c>
      <c r="G7884" s="819">
        <v>434</v>
      </c>
      <c r="H7884" s="774">
        <v>434.43399999999997</v>
      </c>
      <c r="I7884" s="819">
        <f t="shared" si="252"/>
        <v>434</v>
      </c>
      <c r="J7884" s="819">
        <f t="shared" si="253"/>
        <v>4034.4340000000002</v>
      </c>
      <c r="K7884" s="941"/>
    </row>
    <row r="7885" spans="1:11" ht="25.5">
      <c r="A7885" s="15" t="s">
        <v>6314</v>
      </c>
      <c r="B7885" s="15" t="s">
        <v>2624</v>
      </c>
      <c r="C7885" s="768" t="s">
        <v>2989</v>
      </c>
      <c r="D7885" s="20" t="s">
        <v>2990</v>
      </c>
      <c r="E7885" s="826"/>
      <c r="F7885" s="800">
        <v>0</v>
      </c>
      <c r="G7885" s="819"/>
      <c r="H7885" s="774">
        <v>1</v>
      </c>
      <c r="I7885" s="819">
        <f t="shared" si="252"/>
        <v>0</v>
      </c>
      <c r="J7885" s="819">
        <f t="shared" si="253"/>
        <v>1</v>
      </c>
      <c r="K7885" s="941"/>
    </row>
    <row r="7886" spans="1:11" ht="25.5">
      <c r="A7886" s="15" t="s">
        <v>6314</v>
      </c>
      <c r="B7886" s="15" t="s">
        <v>2624</v>
      </c>
      <c r="C7886" s="768" t="s">
        <v>2991</v>
      </c>
      <c r="D7886" s="20" t="s">
        <v>2992</v>
      </c>
      <c r="E7886" s="826"/>
      <c r="F7886" s="800">
        <v>1</v>
      </c>
      <c r="G7886" s="819"/>
      <c r="H7886" s="774">
        <v>1</v>
      </c>
      <c r="I7886" s="819">
        <f t="shared" si="252"/>
        <v>0</v>
      </c>
      <c r="J7886" s="819">
        <f t="shared" si="253"/>
        <v>2</v>
      </c>
      <c r="K7886" s="941"/>
    </row>
    <row r="7887" spans="1:11" ht="38.25">
      <c r="A7887" s="15" t="s">
        <v>6314</v>
      </c>
      <c r="B7887" s="15" t="s">
        <v>2624</v>
      </c>
      <c r="C7887" s="768" t="s">
        <v>6290</v>
      </c>
      <c r="D7887" s="20" t="s">
        <v>17616</v>
      </c>
      <c r="E7887" s="826"/>
      <c r="F7887" s="800">
        <v>1</v>
      </c>
      <c r="G7887" s="819"/>
      <c r="H7887" s="774">
        <v>1</v>
      </c>
      <c r="I7887" s="819">
        <f t="shared" si="252"/>
        <v>0</v>
      </c>
      <c r="J7887" s="819">
        <f t="shared" si="253"/>
        <v>2</v>
      </c>
      <c r="K7887" s="941"/>
    </row>
    <row r="7888" spans="1:11">
      <c r="A7888" s="15" t="s">
        <v>6314</v>
      </c>
      <c r="B7888" s="15" t="s">
        <v>2624</v>
      </c>
      <c r="C7888" s="768" t="s">
        <v>4845</v>
      </c>
      <c r="D7888" s="20" t="s">
        <v>4846</v>
      </c>
      <c r="E7888" s="826"/>
      <c r="F7888" s="800">
        <v>0</v>
      </c>
      <c r="G7888" s="819"/>
      <c r="H7888" s="774">
        <v>1</v>
      </c>
      <c r="I7888" s="819">
        <f t="shared" si="252"/>
        <v>0</v>
      </c>
      <c r="J7888" s="819">
        <f t="shared" si="253"/>
        <v>1</v>
      </c>
      <c r="K7888" s="941"/>
    </row>
    <row r="7889" spans="1:11" ht="25.5">
      <c r="A7889" s="15" t="s">
        <v>6314</v>
      </c>
      <c r="B7889" s="15" t="s">
        <v>2624</v>
      </c>
      <c r="C7889" s="768" t="s">
        <v>2521</v>
      </c>
      <c r="D7889" s="20" t="s">
        <v>16851</v>
      </c>
      <c r="E7889" s="826"/>
      <c r="F7889" s="800">
        <v>0</v>
      </c>
      <c r="G7889" s="819"/>
      <c r="H7889" s="774">
        <v>1</v>
      </c>
      <c r="I7889" s="819">
        <f t="shared" si="252"/>
        <v>0</v>
      </c>
      <c r="J7889" s="819">
        <f t="shared" si="253"/>
        <v>1</v>
      </c>
      <c r="K7889" s="941"/>
    </row>
    <row r="7890" spans="1:11" ht="25.5">
      <c r="A7890" s="15" t="s">
        <v>6314</v>
      </c>
      <c r="B7890" s="15" t="s">
        <v>2624</v>
      </c>
      <c r="C7890" s="768" t="s">
        <v>2524</v>
      </c>
      <c r="D7890" s="20" t="s">
        <v>16852</v>
      </c>
      <c r="E7890" s="826"/>
      <c r="F7890" s="800">
        <v>0</v>
      </c>
      <c r="G7890" s="819"/>
      <c r="H7890" s="774">
        <v>1</v>
      </c>
      <c r="I7890" s="819">
        <f t="shared" si="252"/>
        <v>0</v>
      </c>
      <c r="J7890" s="819">
        <f t="shared" si="253"/>
        <v>1</v>
      </c>
      <c r="K7890" s="941"/>
    </row>
    <row r="7891" spans="1:11" ht="38.25">
      <c r="A7891" s="15" t="s">
        <v>6314</v>
      </c>
      <c r="B7891" s="15" t="s">
        <v>2624</v>
      </c>
      <c r="C7891" s="768" t="s">
        <v>2534</v>
      </c>
      <c r="D7891" s="20" t="s">
        <v>16863</v>
      </c>
      <c r="E7891" s="826"/>
      <c r="F7891" s="800">
        <v>1</v>
      </c>
      <c r="G7891" s="819">
        <v>1</v>
      </c>
      <c r="H7891" s="774">
        <v>1.0009999999999999</v>
      </c>
      <c r="I7891" s="819">
        <f t="shared" si="252"/>
        <v>1</v>
      </c>
      <c r="J7891" s="819">
        <f t="shared" si="253"/>
        <v>2.0009999999999999</v>
      </c>
      <c r="K7891" s="941"/>
    </row>
    <row r="7892" spans="1:11" ht="38.25">
      <c r="A7892" s="15" t="s">
        <v>6314</v>
      </c>
      <c r="B7892" s="15" t="s">
        <v>2624</v>
      </c>
      <c r="C7892" s="768" t="s">
        <v>2536</v>
      </c>
      <c r="D7892" s="20" t="s">
        <v>4908</v>
      </c>
      <c r="E7892" s="826"/>
      <c r="F7892" s="800">
        <v>0</v>
      </c>
      <c r="G7892" s="819"/>
      <c r="H7892" s="774">
        <v>1</v>
      </c>
      <c r="I7892" s="819">
        <f t="shared" si="252"/>
        <v>0</v>
      </c>
      <c r="J7892" s="819">
        <f t="shared" si="253"/>
        <v>1</v>
      </c>
      <c r="K7892" s="941"/>
    </row>
    <row r="7893" spans="1:11" ht="25.5">
      <c r="A7893" s="15" t="s">
        <v>6314</v>
      </c>
      <c r="B7893" s="15" t="s">
        <v>2624</v>
      </c>
      <c r="C7893" s="768" t="s">
        <v>2537</v>
      </c>
      <c r="D7893" s="20" t="s">
        <v>4909</v>
      </c>
      <c r="E7893" s="826"/>
      <c r="F7893" s="800">
        <v>0</v>
      </c>
      <c r="G7893" s="819">
        <v>1</v>
      </c>
      <c r="H7893" s="774">
        <v>1.0009999999999999</v>
      </c>
      <c r="I7893" s="819">
        <f t="shared" si="252"/>
        <v>1</v>
      </c>
      <c r="J7893" s="819">
        <f t="shared" si="253"/>
        <v>1.0009999999999999</v>
      </c>
      <c r="K7893" s="941"/>
    </row>
    <row r="7894" spans="1:11" ht="51">
      <c r="A7894" s="15" t="s">
        <v>6314</v>
      </c>
      <c r="B7894" s="15" t="s">
        <v>2624</v>
      </c>
      <c r="C7894" s="768" t="s">
        <v>2542</v>
      </c>
      <c r="D7894" s="20" t="s">
        <v>16865</v>
      </c>
      <c r="E7894" s="826">
        <v>1</v>
      </c>
      <c r="F7894" s="800">
        <v>1</v>
      </c>
      <c r="G7894" s="819">
        <v>50</v>
      </c>
      <c r="H7894" s="774">
        <v>50.05</v>
      </c>
      <c r="I7894" s="819">
        <f t="shared" si="252"/>
        <v>51</v>
      </c>
      <c r="J7894" s="819">
        <f t="shared" si="253"/>
        <v>51.05</v>
      </c>
      <c r="K7894" s="941"/>
    </row>
    <row r="7895" spans="1:11" ht="38.25">
      <c r="A7895" s="15" t="s">
        <v>6314</v>
      </c>
      <c r="B7895" s="15" t="s">
        <v>2624</v>
      </c>
      <c r="C7895" s="768" t="s">
        <v>2552</v>
      </c>
      <c r="D7895" s="20" t="s">
        <v>16873</v>
      </c>
      <c r="E7895" s="826"/>
      <c r="F7895" s="800">
        <v>0</v>
      </c>
      <c r="G7895" s="819">
        <v>15</v>
      </c>
      <c r="H7895" s="774">
        <v>15.014999999999999</v>
      </c>
      <c r="I7895" s="819">
        <f t="shared" si="252"/>
        <v>15</v>
      </c>
      <c r="J7895" s="819">
        <f t="shared" si="253"/>
        <v>15.014999999999999</v>
      </c>
      <c r="K7895" s="941"/>
    </row>
    <row r="7896" spans="1:11" ht="38.25">
      <c r="A7896" s="15" t="s">
        <v>6314</v>
      </c>
      <c r="B7896" s="15" t="s">
        <v>2624</v>
      </c>
      <c r="C7896" s="768" t="s">
        <v>2553</v>
      </c>
      <c r="D7896" s="20" t="s">
        <v>16874</v>
      </c>
      <c r="E7896" s="826"/>
      <c r="F7896" s="800">
        <v>0</v>
      </c>
      <c r="G7896" s="819">
        <v>3052</v>
      </c>
      <c r="H7896" s="774">
        <v>3055.0519999999997</v>
      </c>
      <c r="I7896" s="819">
        <f t="shared" si="252"/>
        <v>3052</v>
      </c>
      <c r="J7896" s="819">
        <f t="shared" si="253"/>
        <v>3055.0519999999997</v>
      </c>
      <c r="K7896" s="941"/>
    </row>
    <row r="7897" spans="1:11" ht="38.25">
      <c r="A7897" s="15" t="s">
        <v>6314</v>
      </c>
      <c r="B7897" s="15" t="s">
        <v>2624</v>
      </c>
      <c r="C7897" s="768" t="s">
        <v>2554</v>
      </c>
      <c r="D7897" s="20" t="s">
        <v>4772</v>
      </c>
      <c r="E7897" s="826">
        <v>2</v>
      </c>
      <c r="F7897" s="800">
        <v>3</v>
      </c>
      <c r="G7897" s="819">
        <v>10110</v>
      </c>
      <c r="H7897" s="774">
        <v>10120.109999999999</v>
      </c>
      <c r="I7897" s="819">
        <f t="shared" si="252"/>
        <v>10112</v>
      </c>
      <c r="J7897" s="819">
        <f t="shared" si="253"/>
        <v>10123.109999999999</v>
      </c>
      <c r="K7897" s="941"/>
    </row>
    <row r="7898" spans="1:11" ht="25.5">
      <c r="A7898" s="15" t="s">
        <v>6314</v>
      </c>
      <c r="B7898" s="15" t="s">
        <v>2624</v>
      </c>
      <c r="C7898" s="768" t="s">
        <v>2555</v>
      </c>
      <c r="D7898" s="20" t="s">
        <v>6621</v>
      </c>
      <c r="E7898" s="826"/>
      <c r="F7898" s="800">
        <v>5</v>
      </c>
      <c r="G7898" s="819">
        <v>1180</v>
      </c>
      <c r="H7898" s="774">
        <v>1181.1799999999998</v>
      </c>
      <c r="I7898" s="819">
        <f t="shared" si="252"/>
        <v>1180</v>
      </c>
      <c r="J7898" s="819">
        <f t="shared" si="253"/>
        <v>1186.1799999999998</v>
      </c>
      <c r="K7898" s="941"/>
    </row>
    <row r="7899" spans="1:11" ht="25.5">
      <c r="A7899" s="15" t="s">
        <v>6314</v>
      </c>
      <c r="B7899" s="15" t="s">
        <v>2624</v>
      </c>
      <c r="C7899" s="768" t="s">
        <v>2556</v>
      </c>
      <c r="D7899" s="20" t="s">
        <v>4799</v>
      </c>
      <c r="E7899" s="826"/>
      <c r="F7899" s="800">
        <v>1</v>
      </c>
      <c r="G7899" s="819"/>
      <c r="H7899" s="774">
        <v>1</v>
      </c>
      <c r="I7899" s="819">
        <f t="shared" si="252"/>
        <v>0</v>
      </c>
      <c r="J7899" s="819">
        <f t="shared" si="253"/>
        <v>2</v>
      </c>
      <c r="K7899" s="941"/>
    </row>
    <row r="7900" spans="1:11" ht="25.5">
      <c r="A7900" s="15" t="s">
        <v>6314</v>
      </c>
      <c r="B7900" s="15" t="s">
        <v>2624</v>
      </c>
      <c r="C7900" s="768" t="s">
        <v>2557</v>
      </c>
      <c r="D7900" s="20" t="s">
        <v>6622</v>
      </c>
      <c r="E7900" s="826">
        <v>10</v>
      </c>
      <c r="F7900" s="800">
        <v>10</v>
      </c>
      <c r="G7900" s="819">
        <v>2084</v>
      </c>
      <c r="H7900" s="774">
        <v>2086.0839999999998</v>
      </c>
      <c r="I7900" s="819">
        <f t="shared" si="252"/>
        <v>2094</v>
      </c>
      <c r="J7900" s="819">
        <f t="shared" si="253"/>
        <v>2096.0839999999998</v>
      </c>
      <c r="K7900" s="941"/>
    </row>
    <row r="7901" spans="1:11" ht="38.25">
      <c r="A7901" s="15" t="s">
        <v>6314</v>
      </c>
      <c r="B7901" s="15" t="s">
        <v>2624</v>
      </c>
      <c r="C7901" s="768" t="s">
        <v>2558</v>
      </c>
      <c r="D7901" s="20" t="s">
        <v>3690</v>
      </c>
      <c r="E7901" s="826">
        <v>63</v>
      </c>
      <c r="F7901" s="800">
        <v>60</v>
      </c>
      <c r="G7901" s="819">
        <v>22832</v>
      </c>
      <c r="H7901" s="774">
        <v>22854.831999999999</v>
      </c>
      <c r="I7901" s="819">
        <f t="shared" si="252"/>
        <v>22895</v>
      </c>
      <c r="J7901" s="819">
        <f t="shared" si="253"/>
        <v>22914.831999999999</v>
      </c>
      <c r="K7901" s="941"/>
    </row>
    <row r="7902" spans="1:11" ht="25.5">
      <c r="A7902" s="15" t="s">
        <v>6314</v>
      </c>
      <c r="B7902" s="15" t="s">
        <v>2624</v>
      </c>
      <c r="C7902" s="768" t="s">
        <v>2559</v>
      </c>
      <c r="D7902" s="20" t="s">
        <v>4773</v>
      </c>
      <c r="E7902" s="826">
        <v>145</v>
      </c>
      <c r="F7902" s="800">
        <v>105</v>
      </c>
      <c r="G7902" s="819">
        <v>14147</v>
      </c>
      <c r="H7902" s="774">
        <v>14161.146999999999</v>
      </c>
      <c r="I7902" s="819">
        <f t="shared" si="252"/>
        <v>14292</v>
      </c>
      <c r="J7902" s="819">
        <f t="shared" si="253"/>
        <v>14266.146999999999</v>
      </c>
      <c r="K7902" s="941"/>
    </row>
    <row r="7903" spans="1:11" ht="51">
      <c r="A7903" s="15" t="s">
        <v>6314</v>
      </c>
      <c r="B7903" s="15" t="s">
        <v>2624</v>
      </c>
      <c r="C7903" s="768" t="s">
        <v>2560</v>
      </c>
      <c r="D7903" s="20" t="s">
        <v>6623</v>
      </c>
      <c r="E7903" s="826">
        <v>132</v>
      </c>
      <c r="F7903" s="800">
        <v>100</v>
      </c>
      <c r="G7903" s="819">
        <v>18489</v>
      </c>
      <c r="H7903" s="774">
        <v>18507.488999999998</v>
      </c>
      <c r="I7903" s="819">
        <f t="shared" si="252"/>
        <v>18621</v>
      </c>
      <c r="J7903" s="819">
        <f t="shared" si="253"/>
        <v>18607.488999999998</v>
      </c>
      <c r="K7903" s="941"/>
    </row>
    <row r="7904" spans="1:11" ht="38.25">
      <c r="A7904" s="15" t="s">
        <v>6314</v>
      </c>
      <c r="B7904" s="15" t="s">
        <v>2624</v>
      </c>
      <c r="C7904" s="768" t="s">
        <v>2561</v>
      </c>
      <c r="D7904" s="20" t="s">
        <v>16875</v>
      </c>
      <c r="E7904" s="826"/>
      <c r="F7904" s="800">
        <v>0</v>
      </c>
      <c r="G7904" s="819">
        <v>730</v>
      </c>
      <c r="H7904" s="774">
        <v>730.7299999999999</v>
      </c>
      <c r="I7904" s="819">
        <f t="shared" si="252"/>
        <v>730</v>
      </c>
      <c r="J7904" s="819">
        <f t="shared" si="253"/>
        <v>730.7299999999999</v>
      </c>
      <c r="K7904" s="941"/>
    </row>
    <row r="7905" spans="1:11" ht="38.25">
      <c r="A7905" s="15" t="s">
        <v>6314</v>
      </c>
      <c r="B7905" s="15" t="s">
        <v>2624</v>
      </c>
      <c r="C7905" s="768" t="s">
        <v>2562</v>
      </c>
      <c r="D7905" s="20" t="s">
        <v>16876</v>
      </c>
      <c r="E7905" s="826"/>
      <c r="F7905" s="800">
        <v>1</v>
      </c>
      <c r="G7905" s="819">
        <v>3288</v>
      </c>
      <c r="H7905" s="774">
        <v>3291.2879999999996</v>
      </c>
      <c r="I7905" s="819">
        <f t="shared" si="252"/>
        <v>3288</v>
      </c>
      <c r="J7905" s="819">
        <f t="shared" si="253"/>
        <v>3292.2879999999996</v>
      </c>
      <c r="K7905" s="941"/>
    </row>
    <row r="7906" spans="1:11" ht="25.5">
      <c r="A7906" s="15" t="s">
        <v>6314</v>
      </c>
      <c r="B7906" s="15" t="s">
        <v>2624</v>
      </c>
      <c r="C7906" s="768" t="s">
        <v>2566</v>
      </c>
      <c r="D7906" s="20" t="s">
        <v>3048</v>
      </c>
      <c r="E7906" s="826"/>
      <c r="F7906" s="800">
        <v>1</v>
      </c>
      <c r="G7906" s="819">
        <v>1443</v>
      </c>
      <c r="H7906" s="774">
        <v>1444.4429999999998</v>
      </c>
      <c r="I7906" s="819">
        <f t="shared" ref="I7906:I7968" si="254">E7906+G7906</f>
        <v>1443</v>
      </c>
      <c r="J7906" s="819">
        <f t="shared" ref="J7906:J7968" si="255">F7906+H7906</f>
        <v>1445.4429999999998</v>
      </c>
      <c r="K7906" s="941"/>
    </row>
    <row r="7907" spans="1:11" ht="25.5">
      <c r="A7907" s="15" t="s">
        <v>6314</v>
      </c>
      <c r="B7907" s="15" t="s">
        <v>2624</v>
      </c>
      <c r="C7907" s="768" t="s">
        <v>2568</v>
      </c>
      <c r="D7907" s="20" t="s">
        <v>4913</v>
      </c>
      <c r="E7907" s="826"/>
      <c r="F7907" s="800">
        <v>1</v>
      </c>
      <c r="G7907" s="819">
        <v>3</v>
      </c>
      <c r="H7907" s="774">
        <v>3.0029999999999997</v>
      </c>
      <c r="I7907" s="819">
        <f t="shared" si="254"/>
        <v>3</v>
      </c>
      <c r="J7907" s="819">
        <f t="shared" si="255"/>
        <v>4.0030000000000001</v>
      </c>
      <c r="K7907" s="941"/>
    </row>
    <row r="7908" spans="1:11" ht="51">
      <c r="A7908" s="15" t="s">
        <v>6314</v>
      </c>
      <c r="B7908" s="15" t="s">
        <v>2624</v>
      </c>
      <c r="C7908" s="768" t="s">
        <v>2569</v>
      </c>
      <c r="D7908" s="20" t="s">
        <v>3452</v>
      </c>
      <c r="E7908" s="826">
        <v>2010</v>
      </c>
      <c r="F7908" s="800">
        <v>1500</v>
      </c>
      <c r="G7908" s="819">
        <v>22764</v>
      </c>
      <c r="H7908" s="774">
        <v>22786.763999999999</v>
      </c>
      <c r="I7908" s="819">
        <f t="shared" si="254"/>
        <v>24774</v>
      </c>
      <c r="J7908" s="819">
        <f t="shared" si="255"/>
        <v>24286.763999999999</v>
      </c>
      <c r="K7908" s="941"/>
    </row>
    <row r="7909" spans="1:11" ht="25.5">
      <c r="A7909" s="15" t="s">
        <v>6314</v>
      </c>
      <c r="B7909" s="15" t="s">
        <v>2624</v>
      </c>
      <c r="C7909" s="768" t="s">
        <v>2585</v>
      </c>
      <c r="D7909" s="20" t="s">
        <v>3049</v>
      </c>
      <c r="E7909" s="826"/>
      <c r="F7909" s="800">
        <v>0</v>
      </c>
      <c r="G7909" s="819"/>
      <c r="H7909" s="774">
        <v>1</v>
      </c>
      <c r="I7909" s="819">
        <f t="shared" si="254"/>
        <v>0</v>
      </c>
      <c r="J7909" s="819">
        <f t="shared" si="255"/>
        <v>1</v>
      </c>
      <c r="K7909" s="941"/>
    </row>
    <row r="7910" spans="1:11" ht="38.25">
      <c r="A7910" s="15" t="s">
        <v>6314</v>
      </c>
      <c r="B7910" s="15" t="s">
        <v>2624</v>
      </c>
      <c r="C7910" s="768" t="s">
        <v>2587</v>
      </c>
      <c r="D7910" s="20" t="s">
        <v>4774</v>
      </c>
      <c r="E7910" s="826"/>
      <c r="F7910" s="800">
        <v>0</v>
      </c>
      <c r="G7910" s="819"/>
      <c r="H7910" s="774">
        <v>1</v>
      </c>
      <c r="I7910" s="819">
        <f t="shared" si="254"/>
        <v>0</v>
      </c>
      <c r="J7910" s="819">
        <f t="shared" si="255"/>
        <v>1</v>
      </c>
      <c r="K7910" s="941"/>
    </row>
    <row r="7911" spans="1:11" ht="38.25">
      <c r="A7911" s="15" t="s">
        <v>6314</v>
      </c>
      <c r="B7911" s="15" t="s">
        <v>2624</v>
      </c>
      <c r="C7911" s="768" t="s">
        <v>2588</v>
      </c>
      <c r="D7911" s="20" t="s">
        <v>16881</v>
      </c>
      <c r="E7911" s="826"/>
      <c r="F7911" s="800">
        <v>0</v>
      </c>
      <c r="G7911" s="819">
        <v>4</v>
      </c>
      <c r="H7911" s="774">
        <v>4.0039999999999996</v>
      </c>
      <c r="I7911" s="819">
        <f t="shared" si="254"/>
        <v>4</v>
      </c>
      <c r="J7911" s="819">
        <f t="shared" si="255"/>
        <v>4.0039999999999996</v>
      </c>
      <c r="K7911" s="941"/>
    </row>
    <row r="7912" spans="1:11" ht="25.5">
      <c r="A7912" s="15" t="s">
        <v>6314</v>
      </c>
      <c r="B7912" s="15" t="s">
        <v>2624</v>
      </c>
      <c r="C7912" s="768" t="s">
        <v>2589</v>
      </c>
      <c r="D7912" s="20" t="s">
        <v>16882</v>
      </c>
      <c r="E7912" s="826"/>
      <c r="F7912" s="800">
        <v>0</v>
      </c>
      <c r="G7912" s="819">
        <v>3</v>
      </c>
      <c r="H7912" s="774">
        <v>3.0029999999999997</v>
      </c>
      <c r="I7912" s="819">
        <f t="shared" si="254"/>
        <v>3</v>
      </c>
      <c r="J7912" s="819">
        <f t="shared" si="255"/>
        <v>3.0029999999999997</v>
      </c>
      <c r="K7912" s="941"/>
    </row>
    <row r="7913" spans="1:11" ht="25.5">
      <c r="A7913" s="15" t="s">
        <v>6314</v>
      </c>
      <c r="B7913" s="15" t="s">
        <v>2624</v>
      </c>
      <c r="C7913" s="768" t="s">
        <v>2590</v>
      </c>
      <c r="D7913" s="20" t="s">
        <v>4002</v>
      </c>
      <c r="E7913" s="826"/>
      <c r="F7913" s="800">
        <v>1</v>
      </c>
      <c r="G7913" s="819">
        <v>1190</v>
      </c>
      <c r="H7913" s="774">
        <v>1191.1899999999998</v>
      </c>
      <c r="I7913" s="819">
        <f t="shared" si="254"/>
        <v>1190</v>
      </c>
      <c r="J7913" s="819">
        <f t="shared" si="255"/>
        <v>1192.1899999999998</v>
      </c>
      <c r="K7913" s="941"/>
    </row>
    <row r="7914" spans="1:11" ht="25.5">
      <c r="A7914" s="15" t="s">
        <v>6314</v>
      </c>
      <c r="B7914" s="15" t="s">
        <v>2624</v>
      </c>
      <c r="C7914" s="768" t="s">
        <v>2591</v>
      </c>
      <c r="D7914" s="20" t="s">
        <v>3691</v>
      </c>
      <c r="E7914" s="826"/>
      <c r="F7914" s="800">
        <v>1</v>
      </c>
      <c r="G7914" s="819">
        <v>60</v>
      </c>
      <c r="H7914" s="774">
        <v>60.059999999999995</v>
      </c>
      <c r="I7914" s="819">
        <f t="shared" si="254"/>
        <v>60</v>
      </c>
      <c r="J7914" s="819">
        <f t="shared" si="255"/>
        <v>61.059999999999995</v>
      </c>
      <c r="K7914" s="941"/>
    </row>
    <row r="7915" spans="1:11" ht="25.5">
      <c r="A7915" s="15" t="s">
        <v>6314</v>
      </c>
      <c r="B7915" s="15" t="s">
        <v>2624</v>
      </c>
      <c r="C7915" s="768" t="s">
        <v>2594</v>
      </c>
      <c r="D7915" s="20" t="s">
        <v>4295</v>
      </c>
      <c r="E7915" s="826"/>
      <c r="F7915" s="800">
        <v>0</v>
      </c>
      <c r="G7915" s="819">
        <v>1871</v>
      </c>
      <c r="H7915" s="774">
        <v>1872.8709999999999</v>
      </c>
      <c r="I7915" s="819">
        <f t="shared" si="254"/>
        <v>1871</v>
      </c>
      <c r="J7915" s="819">
        <f t="shared" si="255"/>
        <v>1872.8709999999999</v>
      </c>
      <c r="K7915" s="941"/>
    </row>
    <row r="7916" spans="1:11" ht="25.5">
      <c r="A7916" s="15" t="s">
        <v>6314</v>
      </c>
      <c r="B7916" s="15" t="s">
        <v>2624</v>
      </c>
      <c r="C7916" s="768" t="s">
        <v>2595</v>
      </c>
      <c r="D7916" s="20" t="s">
        <v>4296</v>
      </c>
      <c r="E7916" s="826">
        <v>4</v>
      </c>
      <c r="F7916" s="800">
        <v>15</v>
      </c>
      <c r="G7916" s="819">
        <v>4</v>
      </c>
      <c r="H7916" s="774">
        <v>4.0039999999999996</v>
      </c>
      <c r="I7916" s="819">
        <f t="shared" si="254"/>
        <v>8</v>
      </c>
      <c r="J7916" s="819">
        <f t="shared" si="255"/>
        <v>19.003999999999998</v>
      </c>
      <c r="K7916" s="941"/>
    </row>
    <row r="7917" spans="1:11" ht="38.25">
      <c r="A7917" s="15" t="s">
        <v>6314</v>
      </c>
      <c r="B7917" s="15" t="s">
        <v>2624</v>
      </c>
      <c r="C7917" s="768" t="s">
        <v>2596</v>
      </c>
      <c r="D7917" s="20" t="s">
        <v>4775</v>
      </c>
      <c r="E7917" s="826">
        <v>82</v>
      </c>
      <c r="F7917" s="800">
        <v>30</v>
      </c>
      <c r="G7917" s="819">
        <v>17802</v>
      </c>
      <c r="H7917" s="774">
        <v>17819.802</v>
      </c>
      <c r="I7917" s="819">
        <f t="shared" si="254"/>
        <v>17884</v>
      </c>
      <c r="J7917" s="819">
        <f t="shared" si="255"/>
        <v>17849.802</v>
      </c>
      <c r="K7917" s="941"/>
    </row>
    <row r="7918" spans="1:11">
      <c r="A7918" s="15" t="s">
        <v>6314</v>
      </c>
      <c r="B7918" s="15" t="s">
        <v>2756</v>
      </c>
      <c r="C7918" s="768" t="s">
        <v>5745</v>
      </c>
      <c r="D7918" s="20" t="s">
        <v>17225</v>
      </c>
      <c r="E7918" s="826"/>
      <c r="F7918" s="800">
        <v>1</v>
      </c>
      <c r="G7918" s="819"/>
      <c r="H7918" s="774">
        <v>1</v>
      </c>
      <c r="I7918" s="819">
        <f t="shared" si="254"/>
        <v>0</v>
      </c>
      <c r="J7918" s="819">
        <f t="shared" si="255"/>
        <v>2</v>
      </c>
      <c r="K7918" s="941"/>
    </row>
    <row r="7919" spans="1:11" ht="51">
      <c r="A7919" s="15" t="s">
        <v>6314</v>
      </c>
      <c r="B7919" s="15" t="s">
        <v>2756</v>
      </c>
      <c r="C7919" s="768" t="s">
        <v>6318</v>
      </c>
      <c r="D7919" s="20" t="s">
        <v>17645</v>
      </c>
      <c r="E7919" s="826"/>
      <c r="F7919" s="800">
        <v>0</v>
      </c>
      <c r="G7919" s="819"/>
      <c r="H7919" s="774">
        <v>1</v>
      </c>
      <c r="I7919" s="819">
        <f t="shared" si="254"/>
        <v>0</v>
      </c>
      <c r="J7919" s="819">
        <f t="shared" si="255"/>
        <v>1</v>
      </c>
      <c r="K7919" s="941"/>
    </row>
    <row r="7920" spans="1:11">
      <c r="A7920" s="15" t="s">
        <v>6314</v>
      </c>
      <c r="B7920" s="15" t="s">
        <v>2756</v>
      </c>
      <c r="C7920" s="768" t="s">
        <v>2627</v>
      </c>
      <c r="D7920" s="20" t="s">
        <v>16912</v>
      </c>
      <c r="E7920" s="826"/>
      <c r="F7920" s="800">
        <v>1</v>
      </c>
      <c r="G7920" s="819">
        <v>1</v>
      </c>
      <c r="H7920" s="774">
        <v>1.0009999999999999</v>
      </c>
      <c r="I7920" s="819">
        <f t="shared" si="254"/>
        <v>1</v>
      </c>
      <c r="J7920" s="819">
        <f t="shared" si="255"/>
        <v>2.0009999999999999</v>
      </c>
      <c r="K7920" s="941"/>
    </row>
    <row r="7921" spans="1:11" ht="25.5">
      <c r="A7921" s="15" t="s">
        <v>6314</v>
      </c>
      <c r="B7921" s="15" t="s">
        <v>2756</v>
      </c>
      <c r="C7921" s="768" t="s">
        <v>4929</v>
      </c>
      <c r="D7921" s="20" t="s">
        <v>4930</v>
      </c>
      <c r="E7921" s="826"/>
      <c r="F7921" s="800">
        <v>1</v>
      </c>
      <c r="G7921" s="819"/>
      <c r="H7921" s="774">
        <v>1</v>
      </c>
      <c r="I7921" s="819">
        <f t="shared" si="254"/>
        <v>0</v>
      </c>
      <c r="J7921" s="819">
        <f t="shared" si="255"/>
        <v>2</v>
      </c>
      <c r="K7921" s="941"/>
    </row>
    <row r="7922" spans="1:11">
      <c r="A7922" s="15" t="s">
        <v>6314</v>
      </c>
      <c r="B7922" s="15" t="s">
        <v>2756</v>
      </c>
      <c r="C7922" s="768" t="s">
        <v>2632</v>
      </c>
      <c r="D7922" s="20" t="s">
        <v>16916</v>
      </c>
      <c r="E7922" s="826">
        <v>15</v>
      </c>
      <c r="F7922" s="800">
        <v>30</v>
      </c>
      <c r="G7922" s="819">
        <v>814</v>
      </c>
      <c r="H7922" s="774">
        <v>814.81399999999996</v>
      </c>
      <c r="I7922" s="819">
        <f t="shared" si="254"/>
        <v>829</v>
      </c>
      <c r="J7922" s="819">
        <f t="shared" si="255"/>
        <v>844.81399999999996</v>
      </c>
      <c r="K7922" s="941"/>
    </row>
    <row r="7923" spans="1:11">
      <c r="A7923" s="15" t="s">
        <v>6314</v>
      </c>
      <c r="B7923" s="15" t="s">
        <v>2756</v>
      </c>
      <c r="C7923" s="768" t="s">
        <v>2877</v>
      </c>
      <c r="D7923" s="17" t="s">
        <v>2878</v>
      </c>
      <c r="E7923" s="826"/>
      <c r="F7923" s="800">
        <v>0</v>
      </c>
      <c r="G7923" s="819"/>
      <c r="H7923" s="774">
        <v>1</v>
      </c>
      <c r="I7923" s="819">
        <f t="shared" si="254"/>
        <v>0</v>
      </c>
      <c r="J7923" s="819">
        <f t="shared" si="255"/>
        <v>1</v>
      </c>
      <c r="K7923" s="941"/>
    </row>
    <row r="7924" spans="1:11">
      <c r="A7924" s="15" t="s">
        <v>6314</v>
      </c>
      <c r="B7924" s="15" t="s">
        <v>2756</v>
      </c>
      <c r="C7924" s="768" t="s">
        <v>2655</v>
      </c>
      <c r="D7924" s="20" t="s">
        <v>15745</v>
      </c>
      <c r="E7924" s="826"/>
      <c r="F7924" s="800">
        <v>1</v>
      </c>
      <c r="G7924" s="819"/>
      <c r="H7924" s="774">
        <v>1</v>
      </c>
      <c r="I7924" s="819">
        <f t="shared" si="254"/>
        <v>0</v>
      </c>
      <c r="J7924" s="819">
        <f t="shared" si="255"/>
        <v>2</v>
      </c>
      <c r="K7924" s="941"/>
    </row>
    <row r="7925" spans="1:11" ht="25.5">
      <c r="A7925" s="15" t="s">
        <v>6314</v>
      </c>
      <c r="B7925" s="15" t="s">
        <v>2756</v>
      </c>
      <c r="C7925" s="768" t="s">
        <v>6319</v>
      </c>
      <c r="D7925" s="20" t="s">
        <v>17646</v>
      </c>
      <c r="E7925" s="826"/>
      <c r="F7925" s="800">
        <v>1</v>
      </c>
      <c r="G7925" s="819">
        <v>579</v>
      </c>
      <c r="H7925" s="774">
        <v>579.57899999999995</v>
      </c>
      <c r="I7925" s="819">
        <f t="shared" si="254"/>
        <v>579</v>
      </c>
      <c r="J7925" s="819">
        <f t="shared" si="255"/>
        <v>580.57899999999995</v>
      </c>
      <c r="K7925" s="941"/>
    </row>
    <row r="7926" spans="1:11" ht="25.5">
      <c r="A7926" s="15" t="s">
        <v>6314</v>
      </c>
      <c r="B7926" s="15" t="s">
        <v>2756</v>
      </c>
      <c r="C7926" s="768" t="s">
        <v>6143</v>
      </c>
      <c r="D7926" s="20" t="s">
        <v>17526</v>
      </c>
      <c r="E7926" s="826"/>
      <c r="F7926" s="800">
        <v>1</v>
      </c>
      <c r="G7926" s="819"/>
      <c r="H7926" s="774">
        <v>1</v>
      </c>
      <c r="I7926" s="819">
        <f t="shared" si="254"/>
        <v>0</v>
      </c>
      <c r="J7926" s="819">
        <f t="shared" si="255"/>
        <v>2</v>
      </c>
      <c r="K7926" s="941"/>
    </row>
    <row r="7927" spans="1:11">
      <c r="A7927" s="15" t="s">
        <v>6314</v>
      </c>
      <c r="B7927" s="15" t="s">
        <v>2756</v>
      </c>
      <c r="C7927" s="768" t="s">
        <v>2656</v>
      </c>
      <c r="D7927" s="20" t="s">
        <v>16266</v>
      </c>
      <c r="E7927" s="826">
        <v>86</v>
      </c>
      <c r="F7927" s="800">
        <v>40</v>
      </c>
      <c r="G7927" s="819">
        <v>223</v>
      </c>
      <c r="H7927" s="774">
        <v>223.22299999999998</v>
      </c>
      <c r="I7927" s="819">
        <f t="shared" si="254"/>
        <v>309</v>
      </c>
      <c r="J7927" s="819">
        <f t="shared" si="255"/>
        <v>263.22299999999996</v>
      </c>
      <c r="K7927" s="941"/>
    </row>
    <row r="7928" spans="1:11" ht="25.5">
      <c r="A7928" s="15" t="s">
        <v>6314</v>
      </c>
      <c r="B7928" s="15" t="s">
        <v>2756</v>
      </c>
      <c r="C7928" s="768" t="s">
        <v>6196</v>
      </c>
      <c r="D7928" s="20" t="s">
        <v>17569</v>
      </c>
      <c r="E7928" s="826"/>
      <c r="F7928" s="800">
        <v>0</v>
      </c>
      <c r="G7928" s="819"/>
      <c r="H7928" s="774">
        <v>1</v>
      </c>
      <c r="I7928" s="819">
        <f t="shared" si="254"/>
        <v>0</v>
      </c>
      <c r="J7928" s="819">
        <f t="shared" si="255"/>
        <v>1</v>
      </c>
      <c r="K7928" s="941"/>
    </row>
    <row r="7929" spans="1:11" ht="25.5">
      <c r="A7929" s="15" t="s">
        <v>6314</v>
      </c>
      <c r="B7929" s="15" t="s">
        <v>2756</v>
      </c>
      <c r="C7929" s="768" t="s">
        <v>6197</v>
      </c>
      <c r="D7929" s="20" t="s">
        <v>17570</v>
      </c>
      <c r="E7929" s="826"/>
      <c r="F7929" s="800">
        <v>1</v>
      </c>
      <c r="G7929" s="819"/>
      <c r="H7929" s="774">
        <v>1</v>
      </c>
      <c r="I7929" s="819">
        <f t="shared" si="254"/>
        <v>0</v>
      </c>
      <c r="J7929" s="819">
        <f t="shared" si="255"/>
        <v>2</v>
      </c>
      <c r="K7929" s="941"/>
    </row>
    <row r="7930" spans="1:11" ht="25.5">
      <c r="A7930" s="15" t="s">
        <v>6314</v>
      </c>
      <c r="B7930" s="15" t="s">
        <v>2756</v>
      </c>
      <c r="C7930" s="768" t="s">
        <v>2657</v>
      </c>
      <c r="D7930" s="20" t="s">
        <v>15515</v>
      </c>
      <c r="E7930" s="826">
        <v>2</v>
      </c>
      <c r="F7930" s="800">
        <v>5</v>
      </c>
      <c r="G7930" s="819">
        <v>209</v>
      </c>
      <c r="H7930" s="774">
        <v>209.20899999999997</v>
      </c>
      <c r="I7930" s="819">
        <f t="shared" si="254"/>
        <v>211</v>
      </c>
      <c r="J7930" s="819">
        <f t="shared" si="255"/>
        <v>214.20899999999997</v>
      </c>
      <c r="K7930" s="941"/>
    </row>
    <row r="7931" spans="1:11">
      <c r="A7931" s="15" t="s">
        <v>6314</v>
      </c>
      <c r="B7931" s="15" t="s">
        <v>2756</v>
      </c>
      <c r="C7931" s="768" t="s">
        <v>3457</v>
      </c>
      <c r="D7931" s="17" t="s">
        <v>16053</v>
      </c>
      <c r="E7931" s="826"/>
      <c r="F7931" s="800">
        <v>1</v>
      </c>
      <c r="G7931" s="819"/>
      <c r="H7931" s="774">
        <v>1</v>
      </c>
      <c r="I7931" s="819">
        <f t="shared" si="254"/>
        <v>0</v>
      </c>
      <c r="J7931" s="819">
        <f t="shared" si="255"/>
        <v>2</v>
      </c>
      <c r="K7931" s="941"/>
    </row>
    <row r="7932" spans="1:11">
      <c r="A7932" s="15" t="s">
        <v>6314</v>
      </c>
      <c r="B7932" s="15" t="s">
        <v>2756</v>
      </c>
      <c r="C7932" s="768" t="s">
        <v>6320</v>
      </c>
      <c r="D7932" s="20" t="s">
        <v>17647</v>
      </c>
      <c r="E7932" s="826"/>
      <c r="F7932" s="800">
        <v>0</v>
      </c>
      <c r="G7932" s="819">
        <v>54</v>
      </c>
      <c r="H7932" s="774">
        <v>54.053999999999995</v>
      </c>
      <c r="I7932" s="819">
        <f t="shared" si="254"/>
        <v>54</v>
      </c>
      <c r="J7932" s="819">
        <f t="shared" si="255"/>
        <v>54.053999999999995</v>
      </c>
      <c r="K7932" s="941"/>
    </row>
    <row r="7933" spans="1:11">
      <c r="A7933" s="15" t="s">
        <v>6314</v>
      </c>
      <c r="B7933" s="15" t="s">
        <v>2756</v>
      </c>
      <c r="C7933" s="768" t="s">
        <v>4065</v>
      </c>
      <c r="D7933" s="20" t="s">
        <v>5746</v>
      </c>
      <c r="E7933" s="826"/>
      <c r="F7933" s="800">
        <v>0</v>
      </c>
      <c r="G7933" s="819"/>
      <c r="H7933" s="774">
        <v>1</v>
      </c>
      <c r="I7933" s="819">
        <f t="shared" si="254"/>
        <v>0</v>
      </c>
      <c r="J7933" s="819">
        <f t="shared" si="255"/>
        <v>1</v>
      </c>
      <c r="K7933" s="941"/>
    </row>
    <row r="7934" spans="1:11" ht="25.5">
      <c r="A7934" s="15" t="s">
        <v>6314</v>
      </c>
      <c r="B7934" s="15" t="s">
        <v>2756</v>
      </c>
      <c r="C7934" s="768" t="s">
        <v>2500</v>
      </c>
      <c r="D7934" s="20" t="s">
        <v>16829</v>
      </c>
      <c r="E7934" s="826"/>
      <c r="F7934" s="800">
        <v>1</v>
      </c>
      <c r="G7934" s="819">
        <v>982</v>
      </c>
      <c r="H7934" s="774">
        <v>982.98199999999986</v>
      </c>
      <c r="I7934" s="819">
        <f t="shared" si="254"/>
        <v>982</v>
      </c>
      <c r="J7934" s="819">
        <f t="shared" si="255"/>
        <v>983.98199999999986</v>
      </c>
      <c r="K7934" s="941"/>
    </row>
    <row r="7935" spans="1:11" ht="25.5">
      <c r="A7935" s="15" t="s">
        <v>6314</v>
      </c>
      <c r="B7935" s="15" t="s">
        <v>2756</v>
      </c>
      <c r="C7935" s="768" t="s">
        <v>3051</v>
      </c>
      <c r="D7935" s="20" t="s">
        <v>4957</v>
      </c>
      <c r="E7935" s="826"/>
      <c r="F7935" s="800">
        <v>0</v>
      </c>
      <c r="G7935" s="819"/>
      <c r="H7935" s="774">
        <v>1</v>
      </c>
      <c r="I7935" s="819">
        <f t="shared" si="254"/>
        <v>0</v>
      </c>
      <c r="J7935" s="819">
        <f t="shared" si="255"/>
        <v>1</v>
      </c>
      <c r="K7935" s="941"/>
    </row>
    <row r="7936" spans="1:11" ht="25.5">
      <c r="A7936" s="15" t="s">
        <v>6314</v>
      </c>
      <c r="B7936" s="15" t="s">
        <v>2756</v>
      </c>
      <c r="C7936" s="768" t="s">
        <v>4678</v>
      </c>
      <c r="D7936" s="20" t="s">
        <v>4679</v>
      </c>
      <c r="E7936" s="826"/>
      <c r="F7936" s="800">
        <v>0</v>
      </c>
      <c r="G7936" s="819"/>
      <c r="H7936" s="774">
        <v>1</v>
      </c>
      <c r="I7936" s="819">
        <f t="shared" si="254"/>
        <v>0</v>
      </c>
      <c r="J7936" s="819">
        <f t="shared" si="255"/>
        <v>1</v>
      </c>
      <c r="K7936" s="941"/>
    </row>
    <row r="7937" spans="1:11" ht="25.5">
      <c r="A7937" s="15" t="s">
        <v>6314</v>
      </c>
      <c r="B7937" s="15" t="s">
        <v>2756</v>
      </c>
      <c r="C7937" s="768" t="s">
        <v>3695</v>
      </c>
      <c r="D7937" s="20" t="s">
        <v>17112</v>
      </c>
      <c r="E7937" s="826"/>
      <c r="F7937" s="800">
        <v>0</v>
      </c>
      <c r="G7937" s="819"/>
      <c r="H7937" s="774">
        <v>1</v>
      </c>
      <c r="I7937" s="819">
        <f t="shared" si="254"/>
        <v>0</v>
      </c>
      <c r="J7937" s="819">
        <f t="shared" si="255"/>
        <v>1</v>
      </c>
      <c r="K7937" s="941"/>
    </row>
    <row r="7938" spans="1:11" ht="25.5">
      <c r="A7938" s="15" t="s">
        <v>6314</v>
      </c>
      <c r="B7938" s="15" t="s">
        <v>2756</v>
      </c>
      <c r="C7938" s="768" t="s">
        <v>3687</v>
      </c>
      <c r="D7938" s="20" t="s">
        <v>3688</v>
      </c>
      <c r="E7938" s="826"/>
      <c r="F7938" s="800">
        <v>0</v>
      </c>
      <c r="G7938" s="819"/>
      <c r="H7938" s="774">
        <v>1</v>
      </c>
      <c r="I7938" s="819">
        <f t="shared" si="254"/>
        <v>0</v>
      </c>
      <c r="J7938" s="819">
        <f t="shared" si="255"/>
        <v>1</v>
      </c>
      <c r="K7938" s="941"/>
    </row>
    <row r="7939" spans="1:11">
      <c r="A7939" s="15" t="s">
        <v>6314</v>
      </c>
      <c r="B7939" s="15" t="s">
        <v>2756</v>
      </c>
      <c r="C7939" s="768" t="s">
        <v>3705</v>
      </c>
      <c r="D7939" s="20" t="s">
        <v>3706</v>
      </c>
      <c r="E7939" s="826"/>
      <c r="F7939" s="800">
        <v>0</v>
      </c>
      <c r="G7939" s="819"/>
      <c r="H7939" s="774">
        <v>1</v>
      </c>
      <c r="I7939" s="819">
        <f t="shared" si="254"/>
        <v>0</v>
      </c>
      <c r="J7939" s="819">
        <f t="shared" si="255"/>
        <v>1</v>
      </c>
      <c r="K7939" s="941"/>
    </row>
    <row r="7940" spans="1:11" ht="25.5">
      <c r="A7940" s="15" t="s">
        <v>6314</v>
      </c>
      <c r="B7940" s="15" t="s">
        <v>2756</v>
      </c>
      <c r="C7940" s="768" t="s">
        <v>3036</v>
      </c>
      <c r="D7940" s="20" t="s">
        <v>3037</v>
      </c>
      <c r="E7940" s="826"/>
      <c r="F7940" s="800">
        <v>0</v>
      </c>
      <c r="G7940" s="819"/>
      <c r="H7940" s="774">
        <v>1</v>
      </c>
      <c r="I7940" s="819">
        <f t="shared" si="254"/>
        <v>0</v>
      </c>
      <c r="J7940" s="819">
        <f t="shared" si="255"/>
        <v>1</v>
      </c>
      <c r="K7940" s="941"/>
    </row>
    <row r="7941" spans="1:11" ht="25.5">
      <c r="A7941" s="15" t="s">
        <v>6314</v>
      </c>
      <c r="B7941" s="15" t="s">
        <v>2756</v>
      </c>
      <c r="C7941" s="768" t="s">
        <v>3040</v>
      </c>
      <c r="D7941" s="20" t="s">
        <v>3041</v>
      </c>
      <c r="E7941" s="826"/>
      <c r="F7941" s="800">
        <v>0</v>
      </c>
      <c r="G7941" s="819">
        <v>89</v>
      </c>
      <c r="H7941" s="774">
        <v>89.088999999999984</v>
      </c>
      <c r="I7941" s="819">
        <f t="shared" si="254"/>
        <v>89</v>
      </c>
      <c r="J7941" s="819">
        <f t="shared" si="255"/>
        <v>89.088999999999984</v>
      </c>
      <c r="K7941" s="941"/>
    </row>
    <row r="7942" spans="1:11" ht="38.25">
      <c r="A7942" s="15" t="s">
        <v>6314</v>
      </c>
      <c r="B7942" s="15" t="s">
        <v>2756</v>
      </c>
      <c r="C7942" s="768" t="s">
        <v>4335</v>
      </c>
      <c r="D7942" s="20" t="s">
        <v>4336</v>
      </c>
      <c r="E7942" s="826"/>
      <c r="F7942" s="800">
        <v>1</v>
      </c>
      <c r="G7942" s="819"/>
      <c r="H7942" s="774">
        <v>1</v>
      </c>
      <c r="I7942" s="819">
        <f t="shared" si="254"/>
        <v>0</v>
      </c>
      <c r="J7942" s="819">
        <f t="shared" si="255"/>
        <v>2</v>
      </c>
      <c r="K7942" s="941"/>
    </row>
    <row r="7943" spans="1:11" ht="25.5">
      <c r="A7943" s="15" t="s">
        <v>6314</v>
      </c>
      <c r="B7943" s="15" t="s">
        <v>2756</v>
      </c>
      <c r="C7943" s="768" t="s">
        <v>3042</v>
      </c>
      <c r="D7943" s="20" t="s">
        <v>3043</v>
      </c>
      <c r="E7943" s="826"/>
      <c r="F7943" s="800">
        <v>1</v>
      </c>
      <c r="G7943" s="819"/>
      <c r="H7943" s="774">
        <v>1</v>
      </c>
      <c r="I7943" s="819">
        <f t="shared" si="254"/>
        <v>0</v>
      </c>
      <c r="J7943" s="819">
        <f t="shared" si="255"/>
        <v>2</v>
      </c>
      <c r="K7943" s="941"/>
    </row>
    <row r="7944" spans="1:11">
      <c r="A7944" s="15" t="s">
        <v>6314</v>
      </c>
      <c r="B7944" s="15" t="s">
        <v>2756</v>
      </c>
      <c r="C7944" s="768" t="s">
        <v>2455</v>
      </c>
      <c r="D7944" s="20" t="s">
        <v>4927</v>
      </c>
      <c r="E7944" s="826"/>
      <c r="F7944" s="800">
        <v>1</v>
      </c>
      <c r="G7944" s="819"/>
      <c r="H7944" s="774">
        <v>1</v>
      </c>
      <c r="I7944" s="819">
        <f t="shared" si="254"/>
        <v>0</v>
      </c>
      <c r="J7944" s="819">
        <f t="shared" si="255"/>
        <v>2</v>
      </c>
      <c r="K7944" s="941"/>
    </row>
    <row r="7945" spans="1:11">
      <c r="A7945" s="15" t="s">
        <v>6314</v>
      </c>
      <c r="B7945" s="15" t="s">
        <v>2756</v>
      </c>
      <c r="C7945" s="768" t="s">
        <v>6321</v>
      </c>
      <c r="D7945" s="20" t="s">
        <v>17648</v>
      </c>
      <c r="E7945" s="826"/>
      <c r="F7945" s="800">
        <v>1</v>
      </c>
      <c r="G7945" s="819"/>
      <c r="H7945" s="774">
        <v>1</v>
      </c>
      <c r="I7945" s="819">
        <f t="shared" si="254"/>
        <v>0</v>
      </c>
      <c r="J7945" s="819">
        <f t="shared" si="255"/>
        <v>2</v>
      </c>
      <c r="K7945" s="941"/>
    </row>
    <row r="7946" spans="1:11">
      <c r="A7946" s="15" t="s">
        <v>6314</v>
      </c>
      <c r="B7946" s="15" t="s">
        <v>2756</v>
      </c>
      <c r="C7946" s="768" t="s">
        <v>2499</v>
      </c>
      <c r="D7946" s="20" t="s">
        <v>16828</v>
      </c>
      <c r="E7946" s="826"/>
      <c r="F7946" s="800">
        <v>0</v>
      </c>
      <c r="G7946" s="819">
        <v>30</v>
      </c>
      <c r="H7946" s="774">
        <v>30.029999999999998</v>
      </c>
      <c r="I7946" s="819">
        <f t="shared" si="254"/>
        <v>30</v>
      </c>
      <c r="J7946" s="819">
        <f t="shared" si="255"/>
        <v>30.029999999999998</v>
      </c>
      <c r="K7946" s="941"/>
    </row>
    <row r="7947" spans="1:11">
      <c r="A7947" s="15" t="s">
        <v>6314</v>
      </c>
      <c r="B7947" s="15" t="s">
        <v>2756</v>
      </c>
      <c r="C7947" s="768" t="s">
        <v>2755</v>
      </c>
      <c r="D7947" s="20" t="s">
        <v>3031</v>
      </c>
      <c r="E7947" s="826"/>
      <c r="F7947" s="800">
        <v>0</v>
      </c>
      <c r="G7947" s="819"/>
      <c r="H7947" s="774">
        <v>1</v>
      </c>
      <c r="I7947" s="819">
        <f t="shared" si="254"/>
        <v>0</v>
      </c>
      <c r="J7947" s="819">
        <f t="shared" si="255"/>
        <v>1</v>
      </c>
      <c r="K7947" s="941"/>
    </row>
    <row r="7948" spans="1:11" ht="25.5">
      <c r="A7948" s="15" t="s">
        <v>6314</v>
      </c>
      <c r="B7948" s="15" t="s">
        <v>2756</v>
      </c>
      <c r="C7948" s="768" t="s">
        <v>6300</v>
      </c>
      <c r="D7948" s="20" t="s">
        <v>17626</v>
      </c>
      <c r="E7948" s="826"/>
      <c r="F7948" s="800">
        <v>0</v>
      </c>
      <c r="G7948" s="819"/>
      <c r="H7948" s="774">
        <v>1</v>
      </c>
      <c r="I7948" s="819">
        <f t="shared" si="254"/>
        <v>0</v>
      </c>
      <c r="J7948" s="819">
        <f t="shared" si="255"/>
        <v>1</v>
      </c>
      <c r="K7948" s="941"/>
    </row>
    <row r="7949" spans="1:11" ht="25.5">
      <c r="A7949" s="15" t="s">
        <v>6373</v>
      </c>
      <c r="B7949" s="15" t="s">
        <v>2464</v>
      </c>
      <c r="C7949" s="768" t="s">
        <v>6322</v>
      </c>
      <c r="D7949" s="20" t="s">
        <v>6323</v>
      </c>
      <c r="E7949" s="826"/>
      <c r="F7949" s="800">
        <v>0</v>
      </c>
      <c r="G7949" s="819">
        <v>1</v>
      </c>
      <c r="H7949" s="774">
        <v>5</v>
      </c>
      <c r="I7949" s="819">
        <f t="shared" si="254"/>
        <v>1</v>
      </c>
      <c r="J7949" s="819">
        <f t="shared" si="255"/>
        <v>5</v>
      </c>
      <c r="K7949" s="941"/>
    </row>
    <row r="7950" spans="1:11" ht="25.5">
      <c r="A7950" s="15" t="s">
        <v>6373</v>
      </c>
      <c r="B7950" s="15" t="s">
        <v>2464</v>
      </c>
      <c r="C7950" s="768" t="s">
        <v>6324</v>
      </c>
      <c r="D7950" s="20" t="s">
        <v>6325</v>
      </c>
      <c r="E7950" s="826"/>
      <c r="F7950" s="800">
        <v>0</v>
      </c>
      <c r="G7950" s="819"/>
      <c r="H7950" s="774">
        <v>0</v>
      </c>
      <c r="I7950" s="819">
        <f t="shared" si="254"/>
        <v>0</v>
      </c>
      <c r="J7950" s="819">
        <f t="shared" si="255"/>
        <v>0</v>
      </c>
      <c r="K7950" s="941"/>
    </row>
    <row r="7951" spans="1:11">
      <c r="A7951" s="15" t="s">
        <v>6373</v>
      </c>
      <c r="B7951" s="15" t="s">
        <v>2464</v>
      </c>
      <c r="C7951" s="768" t="s">
        <v>6208</v>
      </c>
      <c r="D7951" s="20" t="s">
        <v>14556</v>
      </c>
      <c r="E7951" s="826"/>
      <c r="F7951" s="800">
        <v>110</v>
      </c>
      <c r="G7951" s="819"/>
      <c r="H7951" s="774">
        <v>135</v>
      </c>
      <c r="I7951" s="819">
        <f t="shared" si="254"/>
        <v>0</v>
      </c>
      <c r="J7951" s="819">
        <f t="shared" si="255"/>
        <v>245</v>
      </c>
      <c r="K7951" s="941"/>
    </row>
    <row r="7952" spans="1:11" ht="25.5">
      <c r="A7952" s="15" t="s">
        <v>6373</v>
      </c>
      <c r="B7952" s="15" t="s">
        <v>2464</v>
      </c>
      <c r="C7952" s="768" t="s">
        <v>7194</v>
      </c>
      <c r="D7952" s="20" t="s">
        <v>7195</v>
      </c>
      <c r="E7952" s="826"/>
      <c r="F7952" s="800">
        <v>110</v>
      </c>
      <c r="G7952" s="819"/>
      <c r="H7952" s="774">
        <v>135</v>
      </c>
      <c r="I7952" s="819">
        <f t="shared" si="254"/>
        <v>0</v>
      </c>
      <c r="J7952" s="819">
        <f t="shared" si="255"/>
        <v>245</v>
      </c>
      <c r="K7952" s="941"/>
    </row>
    <row r="7953" spans="1:11">
      <c r="A7953" s="15" t="s">
        <v>6373</v>
      </c>
      <c r="B7953" s="15" t="s">
        <v>2464</v>
      </c>
      <c r="C7953" s="768" t="s">
        <v>7201</v>
      </c>
      <c r="D7953" s="20" t="s">
        <v>7202</v>
      </c>
      <c r="E7953" s="826"/>
      <c r="F7953" s="800">
        <v>110</v>
      </c>
      <c r="G7953" s="819"/>
      <c r="H7953" s="774">
        <v>135</v>
      </c>
      <c r="I7953" s="819">
        <f t="shared" si="254"/>
        <v>0</v>
      </c>
      <c r="J7953" s="819">
        <f t="shared" si="255"/>
        <v>245</v>
      </c>
      <c r="K7953" s="941"/>
    </row>
    <row r="7954" spans="1:11" ht="25.5">
      <c r="A7954" s="15" t="s">
        <v>6373</v>
      </c>
      <c r="B7954" s="15" t="s">
        <v>2464</v>
      </c>
      <c r="C7954" s="768" t="s">
        <v>7436</v>
      </c>
      <c r="D7954" s="20" t="s">
        <v>7437</v>
      </c>
      <c r="E7954" s="826"/>
      <c r="F7954" s="800">
        <v>110</v>
      </c>
      <c r="G7954" s="819"/>
      <c r="H7954" s="774">
        <v>135</v>
      </c>
      <c r="I7954" s="819">
        <f t="shared" si="254"/>
        <v>0</v>
      </c>
      <c r="J7954" s="819">
        <f t="shared" si="255"/>
        <v>245</v>
      </c>
      <c r="K7954" s="941"/>
    </row>
    <row r="7955" spans="1:11" ht="25.5">
      <c r="A7955" s="15" t="s">
        <v>6373</v>
      </c>
      <c r="B7955" s="15" t="s">
        <v>2464</v>
      </c>
      <c r="C7955" s="768" t="s">
        <v>7438</v>
      </c>
      <c r="D7955" s="20" t="s">
        <v>7439</v>
      </c>
      <c r="E7955" s="826"/>
      <c r="F7955" s="800">
        <v>110</v>
      </c>
      <c r="G7955" s="819"/>
      <c r="H7955" s="774">
        <v>135</v>
      </c>
      <c r="I7955" s="819">
        <f t="shared" si="254"/>
        <v>0</v>
      </c>
      <c r="J7955" s="819">
        <f t="shared" si="255"/>
        <v>245</v>
      </c>
      <c r="K7955" s="941"/>
    </row>
    <row r="7956" spans="1:11" ht="25.5">
      <c r="A7956" s="15" t="s">
        <v>6373</v>
      </c>
      <c r="B7956" s="15" t="s">
        <v>2464</v>
      </c>
      <c r="C7956" s="768" t="s">
        <v>7443</v>
      </c>
      <c r="D7956" s="20" t="s">
        <v>7444</v>
      </c>
      <c r="E7956" s="826"/>
      <c r="F7956" s="800">
        <v>110</v>
      </c>
      <c r="G7956" s="819"/>
      <c r="H7956" s="774">
        <v>135</v>
      </c>
      <c r="I7956" s="819">
        <f t="shared" si="254"/>
        <v>0</v>
      </c>
      <c r="J7956" s="819">
        <f t="shared" si="255"/>
        <v>245</v>
      </c>
      <c r="K7956" s="941"/>
    </row>
    <row r="7957" spans="1:11" ht="25.5">
      <c r="A7957" s="15" t="s">
        <v>6373</v>
      </c>
      <c r="B7957" s="15" t="s">
        <v>2464</v>
      </c>
      <c r="C7957" s="768" t="s">
        <v>7447</v>
      </c>
      <c r="D7957" s="20" t="s">
        <v>7448</v>
      </c>
      <c r="E7957" s="826"/>
      <c r="F7957" s="800">
        <v>110</v>
      </c>
      <c r="G7957" s="819"/>
      <c r="H7957" s="774">
        <v>135</v>
      </c>
      <c r="I7957" s="819">
        <f t="shared" si="254"/>
        <v>0</v>
      </c>
      <c r="J7957" s="819">
        <f t="shared" si="255"/>
        <v>245</v>
      </c>
      <c r="K7957" s="941"/>
    </row>
    <row r="7958" spans="1:11" ht="25.5">
      <c r="A7958" s="15" t="s">
        <v>6373</v>
      </c>
      <c r="B7958" s="15" t="s">
        <v>2464</v>
      </c>
      <c r="C7958" s="768" t="s">
        <v>7421</v>
      </c>
      <c r="D7958" s="20" t="s">
        <v>18811</v>
      </c>
      <c r="E7958" s="826"/>
      <c r="F7958" s="800">
        <v>110</v>
      </c>
      <c r="G7958" s="819"/>
      <c r="H7958" s="774">
        <v>135</v>
      </c>
      <c r="I7958" s="819">
        <f t="shared" si="254"/>
        <v>0</v>
      </c>
      <c r="J7958" s="819">
        <f t="shared" si="255"/>
        <v>245</v>
      </c>
      <c r="K7958" s="941"/>
    </row>
    <row r="7959" spans="1:11" ht="38.25">
      <c r="A7959" s="15" t="s">
        <v>6373</v>
      </c>
      <c r="B7959" s="15" t="s">
        <v>2464</v>
      </c>
      <c r="C7959" s="768" t="s">
        <v>7422</v>
      </c>
      <c r="D7959" s="20" t="s">
        <v>7423</v>
      </c>
      <c r="E7959" s="826"/>
      <c r="F7959" s="800">
        <v>110</v>
      </c>
      <c r="G7959" s="819"/>
      <c r="H7959" s="774">
        <v>135</v>
      </c>
      <c r="I7959" s="819">
        <f t="shared" si="254"/>
        <v>0</v>
      </c>
      <c r="J7959" s="819">
        <f t="shared" si="255"/>
        <v>245</v>
      </c>
      <c r="K7959" s="941"/>
    </row>
    <row r="7960" spans="1:11" ht="25.5">
      <c r="A7960" s="15" t="s">
        <v>6373</v>
      </c>
      <c r="B7960" s="15" t="s">
        <v>2464</v>
      </c>
      <c r="C7960" s="768" t="s">
        <v>7426</v>
      </c>
      <c r="D7960" s="20" t="s">
        <v>7427</v>
      </c>
      <c r="E7960" s="826"/>
      <c r="F7960" s="800">
        <v>110</v>
      </c>
      <c r="G7960" s="819"/>
      <c r="H7960" s="774">
        <v>135</v>
      </c>
      <c r="I7960" s="819">
        <f t="shared" si="254"/>
        <v>0</v>
      </c>
      <c r="J7960" s="819">
        <f t="shared" si="255"/>
        <v>245</v>
      </c>
      <c r="K7960" s="941"/>
    </row>
    <row r="7961" spans="1:11" ht="25.5">
      <c r="A7961" s="15" t="s">
        <v>6373</v>
      </c>
      <c r="B7961" s="15" t="s">
        <v>2464</v>
      </c>
      <c r="C7961" s="768" t="s">
        <v>7428</v>
      </c>
      <c r="D7961" s="20" t="s">
        <v>18812</v>
      </c>
      <c r="E7961" s="826"/>
      <c r="F7961" s="800">
        <v>110</v>
      </c>
      <c r="G7961" s="819"/>
      <c r="H7961" s="774">
        <v>135</v>
      </c>
      <c r="I7961" s="819">
        <f t="shared" si="254"/>
        <v>0</v>
      </c>
      <c r="J7961" s="819">
        <f t="shared" si="255"/>
        <v>245</v>
      </c>
      <c r="K7961" s="941"/>
    </row>
    <row r="7962" spans="1:11" ht="25.5">
      <c r="A7962" s="15" t="s">
        <v>6373</v>
      </c>
      <c r="B7962" s="15" t="s">
        <v>2464</v>
      </c>
      <c r="C7962" s="768" t="s">
        <v>5600</v>
      </c>
      <c r="D7962" s="20" t="s">
        <v>5601</v>
      </c>
      <c r="E7962" s="826"/>
      <c r="F7962" s="800">
        <v>110</v>
      </c>
      <c r="G7962" s="819"/>
      <c r="H7962" s="774">
        <v>135</v>
      </c>
      <c r="I7962" s="819">
        <f t="shared" si="254"/>
        <v>0</v>
      </c>
      <c r="J7962" s="819">
        <f t="shared" si="255"/>
        <v>245</v>
      </c>
      <c r="K7962" s="941"/>
    </row>
    <row r="7963" spans="1:11" ht="51">
      <c r="A7963" s="15" t="s">
        <v>6373</v>
      </c>
      <c r="B7963" s="15" t="s">
        <v>2464</v>
      </c>
      <c r="C7963" s="768" t="s">
        <v>6326</v>
      </c>
      <c r="D7963" s="20" t="s">
        <v>17649</v>
      </c>
      <c r="E7963" s="826"/>
      <c r="F7963" s="800">
        <v>1</v>
      </c>
      <c r="G7963" s="819"/>
      <c r="H7963" s="774">
        <v>0</v>
      </c>
      <c r="I7963" s="819">
        <f t="shared" si="254"/>
        <v>0</v>
      </c>
      <c r="J7963" s="819">
        <f t="shared" si="255"/>
        <v>1</v>
      </c>
      <c r="K7963" s="941"/>
    </row>
    <row r="7964" spans="1:11" ht="51">
      <c r="A7964" s="15" t="s">
        <v>6373</v>
      </c>
      <c r="B7964" s="15" t="s">
        <v>2464</v>
      </c>
      <c r="C7964" s="768" t="s">
        <v>6327</v>
      </c>
      <c r="D7964" s="20" t="s">
        <v>17650</v>
      </c>
      <c r="E7964" s="826"/>
      <c r="F7964" s="800">
        <v>1</v>
      </c>
      <c r="G7964" s="819">
        <v>5</v>
      </c>
      <c r="H7964" s="774">
        <v>1</v>
      </c>
      <c r="I7964" s="819">
        <f t="shared" si="254"/>
        <v>5</v>
      </c>
      <c r="J7964" s="819">
        <f t="shared" si="255"/>
        <v>2</v>
      </c>
      <c r="K7964" s="941"/>
    </row>
    <row r="7965" spans="1:11" ht="63.75">
      <c r="A7965" s="15" t="s">
        <v>6373</v>
      </c>
      <c r="B7965" s="15" t="s">
        <v>2464</v>
      </c>
      <c r="C7965" s="768" t="s">
        <v>6328</v>
      </c>
      <c r="D7965" s="20" t="s">
        <v>17651</v>
      </c>
      <c r="E7965" s="826"/>
      <c r="F7965" s="800">
        <v>1</v>
      </c>
      <c r="G7965" s="819"/>
      <c r="H7965" s="774">
        <v>0</v>
      </c>
      <c r="I7965" s="819">
        <f t="shared" si="254"/>
        <v>0</v>
      </c>
      <c r="J7965" s="819">
        <f t="shared" si="255"/>
        <v>1</v>
      </c>
      <c r="K7965" s="941"/>
    </row>
    <row r="7966" spans="1:11" ht="25.5">
      <c r="A7966" s="15" t="s">
        <v>6373</v>
      </c>
      <c r="B7966" s="15" t="s">
        <v>2464</v>
      </c>
      <c r="C7966" s="768" t="s">
        <v>6329</v>
      </c>
      <c r="D7966" s="20" t="s">
        <v>17652</v>
      </c>
      <c r="E7966" s="826"/>
      <c r="F7966" s="800">
        <v>1</v>
      </c>
      <c r="G7966" s="819"/>
      <c r="H7966" s="774">
        <v>0</v>
      </c>
      <c r="I7966" s="819">
        <f t="shared" si="254"/>
        <v>0</v>
      </c>
      <c r="J7966" s="819">
        <f t="shared" si="255"/>
        <v>1</v>
      </c>
      <c r="K7966" s="941"/>
    </row>
    <row r="7967" spans="1:11" ht="25.5">
      <c r="A7967" s="15" t="s">
        <v>6373</v>
      </c>
      <c r="B7967" s="15" t="s">
        <v>2464</v>
      </c>
      <c r="C7967" s="768" t="s">
        <v>6330</v>
      </c>
      <c r="D7967" s="20" t="s">
        <v>17653</v>
      </c>
      <c r="E7967" s="826"/>
      <c r="F7967" s="800">
        <v>1</v>
      </c>
      <c r="G7967" s="819"/>
      <c r="H7967" s="774">
        <v>1</v>
      </c>
      <c r="I7967" s="819">
        <f t="shared" si="254"/>
        <v>0</v>
      </c>
      <c r="J7967" s="819">
        <f t="shared" si="255"/>
        <v>2</v>
      </c>
      <c r="K7967" s="941"/>
    </row>
    <row r="7968" spans="1:11" ht="38.25">
      <c r="A7968" s="15" t="s">
        <v>6373</v>
      </c>
      <c r="B7968" s="15" t="s">
        <v>2464</v>
      </c>
      <c r="C7968" s="768" t="s">
        <v>6331</v>
      </c>
      <c r="D7968" s="20" t="s">
        <v>17654</v>
      </c>
      <c r="E7968" s="826"/>
      <c r="F7968" s="800">
        <v>1</v>
      </c>
      <c r="G7968" s="819"/>
      <c r="H7968" s="774">
        <v>0</v>
      </c>
      <c r="I7968" s="819">
        <f t="shared" si="254"/>
        <v>0</v>
      </c>
      <c r="J7968" s="819">
        <f t="shared" si="255"/>
        <v>1</v>
      </c>
      <c r="K7968" s="941"/>
    </row>
    <row r="7969" spans="1:11" ht="38.25">
      <c r="A7969" s="15" t="s">
        <v>6373</v>
      </c>
      <c r="B7969" s="15" t="s">
        <v>2464</v>
      </c>
      <c r="C7969" s="768" t="s">
        <v>18789</v>
      </c>
      <c r="D7969" s="20" t="s">
        <v>17655</v>
      </c>
      <c r="E7969" s="826"/>
      <c r="F7969" s="800">
        <v>1</v>
      </c>
      <c r="G7969" s="819"/>
      <c r="H7969" s="774">
        <v>0</v>
      </c>
      <c r="I7969" s="819">
        <f t="shared" ref="I7969:I8030" si="256">E7969+G7969</f>
        <v>0</v>
      </c>
      <c r="J7969" s="819">
        <f t="shared" ref="J7969:J8030" si="257">F7969+H7969</f>
        <v>1</v>
      </c>
      <c r="K7969" s="941"/>
    </row>
    <row r="7970" spans="1:11" ht="25.5">
      <c r="A7970" s="15" t="s">
        <v>6373</v>
      </c>
      <c r="B7970" s="15" t="s">
        <v>2464</v>
      </c>
      <c r="C7970" s="768" t="s">
        <v>18790</v>
      </c>
      <c r="D7970" s="20" t="s">
        <v>17656</v>
      </c>
      <c r="E7970" s="826"/>
      <c r="F7970" s="800">
        <v>1</v>
      </c>
      <c r="G7970" s="819"/>
      <c r="H7970" s="774">
        <v>0</v>
      </c>
      <c r="I7970" s="819">
        <f t="shared" si="256"/>
        <v>0</v>
      </c>
      <c r="J7970" s="819">
        <f t="shared" si="257"/>
        <v>1</v>
      </c>
      <c r="K7970" s="941"/>
    </row>
    <row r="7971" spans="1:11" ht="38.25">
      <c r="A7971" s="15" t="s">
        <v>6373</v>
      </c>
      <c r="B7971" s="15" t="s">
        <v>2464</v>
      </c>
      <c r="C7971" s="768" t="s">
        <v>6332</v>
      </c>
      <c r="D7971" s="20" t="s">
        <v>17657</v>
      </c>
      <c r="E7971" s="826"/>
      <c r="F7971" s="800">
        <v>1</v>
      </c>
      <c r="G7971" s="819"/>
      <c r="H7971" s="774">
        <v>0</v>
      </c>
      <c r="I7971" s="819">
        <f t="shared" si="256"/>
        <v>0</v>
      </c>
      <c r="J7971" s="819">
        <f t="shared" si="257"/>
        <v>1</v>
      </c>
      <c r="K7971" s="941"/>
    </row>
    <row r="7972" spans="1:11" ht="38.25">
      <c r="A7972" s="15" t="s">
        <v>6373</v>
      </c>
      <c r="B7972" s="15" t="s">
        <v>2464</v>
      </c>
      <c r="C7972" s="768" t="s">
        <v>6333</v>
      </c>
      <c r="D7972" s="20" t="s">
        <v>17658</v>
      </c>
      <c r="E7972" s="826"/>
      <c r="F7972" s="800">
        <v>1</v>
      </c>
      <c r="G7972" s="819"/>
      <c r="H7972" s="774">
        <v>0</v>
      </c>
      <c r="I7972" s="819">
        <f t="shared" si="256"/>
        <v>0</v>
      </c>
      <c r="J7972" s="819">
        <f t="shared" si="257"/>
        <v>1</v>
      </c>
      <c r="K7972" s="941"/>
    </row>
    <row r="7973" spans="1:11">
      <c r="A7973" s="15" t="s">
        <v>6373</v>
      </c>
      <c r="B7973" s="15" t="s">
        <v>2464</v>
      </c>
      <c r="C7973" s="768" t="s">
        <v>6334</v>
      </c>
      <c r="D7973" s="20" t="s">
        <v>17659</v>
      </c>
      <c r="E7973" s="826"/>
      <c r="F7973" s="800">
        <v>1</v>
      </c>
      <c r="G7973" s="819"/>
      <c r="H7973" s="774">
        <v>0</v>
      </c>
      <c r="I7973" s="819">
        <f t="shared" si="256"/>
        <v>0</v>
      </c>
      <c r="J7973" s="819">
        <f t="shared" si="257"/>
        <v>1</v>
      </c>
      <c r="K7973" s="941"/>
    </row>
    <row r="7974" spans="1:11" ht="38.25">
      <c r="A7974" s="15" t="s">
        <v>6373</v>
      </c>
      <c r="B7974" s="15" t="s">
        <v>2464</v>
      </c>
      <c r="C7974" s="768" t="s">
        <v>6335</v>
      </c>
      <c r="D7974" s="20" t="s">
        <v>17660</v>
      </c>
      <c r="E7974" s="826"/>
      <c r="F7974" s="800">
        <v>1</v>
      </c>
      <c r="G7974" s="819"/>
      <c r="H7974" s="774">
        <v>0</v>
      </c>
      <c r="I7974" s="819">
        <f t="shared" si="256"/>
        <v>0</v>
      </c>
      <c r="J7974" s="819">
        <f t="shared" si="257"/>
        <v>1</v>
      </c>
      <c r="K7974" s="941"/>
    </row>
    <row r="7975" spans="1:11" ht="38.25">
      <c r="A7975" s="15" t="s">
        <v>6373</v>
      </c>
      <c r="B7975" s="15" t="s">
        <v>2464</v>
      </c>
      <c r="C7975" s="768" t="s">
        <v>6336</v>
      </c>
      <c r="D7975" s="20" t="s">
        <v>17661</v>
      </c>
      <c r="E7975" s="826">
        <v>5</v>
      </c>
      <c r="F7975" s="800">
        <v>50</v>
      </c>
      <c r="G7975" s="819"/>
      <c r="H7975" s="774">
        <v>1</v>
      </c>
      <c r="I7975" s="819">
        <f t="shared" si="256"/>
        <v>5</v>
      </c>
      <c r="J7975" s="819">
        <f t="shared" si="257"/>
        <v>51</v>
      </c>
      <c r="K7975" s="941"/>
    </row>
    <row r="7976" spans="1:11" ht="25.5">
      <c r="A7976" s="15" t="s">
        <v>6373</v>
      </c>
      <c r="B7976" s="15" t="s">
        <v>2464</v>
      </c>
      <c r="C7976" s="768" t="s">
        <v>6337</v>
      </c>
      <c r="D7976" s="20" t="s">
        <v>17662</v>
      </c>
      <c r="E7976" s="826"/>
      <c r="F7976" s="800">
        <v>1</v>
      </c>
      <c r="G7976" s="819"/>
      <c r="H7976" s="774">
        <v>1</v>
      </c>
      <c r="I7976" s="819">
        <f t="shared" si="256"/>
        <v>0</v>
      </c>
      <c r="J7976" s="819">
        <f t="shared" si="257"/>
        <v>2</v>
      </c>
      <c r="K7976" s="941"/>
    </row>
    <row r="7977" spans="1:11" ht="25.5">
      <c r="A7977" s="15" t="s">
        <v>6373</v>
      </c>
      <c r="B7977" s="15" t="s">
        <v>2464</v>
      </c>
      <c r="C7977" s="768" t="s">
        <v>6338</v>
      </c>
      <c r="D7977" s="20" t="s">
        <v>17663</v>
      </c>
      <c r="E7977" s="826"/>
      <c r="F7977" s="800">
        <v>1</v>
      </c>
      <c r="G7977" s="819"/>
      <c r="H7977" s="774">
        <v>0</v>
      </c>
      <c r="I7977" s="819">
        <f t="shared" si="256"/>
        <v>0</v>
      </c>
      <c r="J7977" s="819">
        <f t="shared" si="257"/>
        <v>1</v>
      </c>
      <c r="K7977" s="941"/>
    </row>
    <row r="7978" spans="1:11" ht="38.25">
      <c r="A7978" s="15" t="s">
        <v>6373</v>
      </c>
      <c r="B7978" s="15" t="s">
        <v>2464</v>
      </c>
      <c r="C7978" s="768" t="s">
        <v>6339</v>
      </c>
      <c r="D7978" s="20" t="s">
        <v>17664</v>
      </c>
      <c r="E7978" s="826">
        <v>4</v>
      </c>
      <c r="F7978" s="800">
        <v>15</v>
      </c>
      <c r="G7978" s="819">
        <v>2</v>
      </c>
      <c r="H7978" s="774">
        <v>1</v>
      </c>
      <c r="I7978" s="819">
        <f t="shared" si="256"/>
        <v>6</v>
      </c>
      <c r="J7978" s="819">
        <f t="shared" si="257"/>
        <v>16</v>
      </c>
      <c r="K7978" s="941"/>
    </row>
    <row r="7979" spans="1:11" ht="38.25">
      <c r="A7979" s="15" t="s">
        <v>6373</v>
      </c>
      <c r="B7979" s="15" t="s">
        <v>2464</v>
      </c>
      <c r="C7979" s="768" t="s">
        <v>6340</v>
      </c>
      <c r="D7979" s="20" t="s">
        <v>17665</v>
      </c>
      <c r="E7979" s="826"/>
      <c r="F7979" s="800">
        <v>1</v>
      </c>
      <c r="G7979" s="819"/>
      <c r="H7979" s="774">
        <v>0</v>
      </c>
      <c r="I7979" s="819">
        <f t="shared" si="256"/>
        <v>0</v>
      </c>
      <c r="J7979" s="819">
        <f t="shared" si="257"/>
        <v>1</v>
      </c>
      <c r="K7979" s="941"/>
    </row>
    <row r="7980" spans="1:11" ht="25.5">
      <c r="A7980" s="15" t="s">
        <v>6373</v>
      </c>
      <c r="B7980" s="15" t="s">
        <v>2464</v>
      </c>
      <c r="C7980" s="768" t="s">
        <v>6341</v>
      </c>
      <c r="D7980" s="20" t="s">
        <v>17666</v>
      </c>
      <c r="E7980" s="826">
        <v>1</v>
      </c>
      <c r="F7980" s="800">
        <v>1</v>
      </c>
      <c r="G7980" s="819"/>
      <c r="H7980" s="774">
        <v>1</v>
      </c>
      <c r="I7980" s="819">
        <f t="shared" si="256"/>
        <v>1</v>
      </c>
      <c r="J7980" s="819">
        <f t="shared" si="257"/>
        <v>2</v>
      </c>
      <c r="K7980" s="941"/>
    </row>
    <row r="7981" spans="1:11" ht="25.5">
      <c r="A7981" s="15" t="s">
        <v>6373</v>
      </c>
      <c r="B7981" s="15" t="s">
        <v>2464</v>
      </c>
      <c r="C7981" s="768" t="s">
        <v>6342</v>
      </c>
      <c r="D7981" s="20" t="s">
        <v>17667</v>
      </c>
      <c r="E7981" s="826"/>
      <c r="F7981" s="800">
        <v>1</v>
      </c>
      <c r="G7981" s="819"/>
      <c r="H7981" s="774">
        <v>0</v>
      </c>
      <c r="I7981" s="819">
        <f t="shared" si="256"/>
        <v>0</v>
      </c>
      <c r="J7981" s="819">
        <f t="shared" si="257"/>
        <v>1</v>
      </c>
      <c r="K7981" s="941"/>
    </row>
    <row r="7982" spans="1:11" ht="25.5">
      <c r="A7982" s="15" t="s">
        <v>6373</v>
      </c>
      <c r="B7982" s="15" t="s">
        <v>2464</v>
      </c>
      <c r="C7982" s="768" t="s">
        <v>6343</v>
      </c>
      <c r="D7982" s="20" t="s">
        <v>17668</v>
      </c>
      <c r="E7982" s="826"/>
      <c r="F7982" s="800">
        <v>1</v>
      </c>
      <c r="G7982" s="819"/>
      <c r="H7982" s="774">
        <v>1</v>
      </c>
      <c r="I7982" s="819">
        <f t="shared" si="256"/>
        <v>0</v>
      </c>
      <c r="J7982" s="819">
        <f t="shared" si="257"/>
        <v>2</v>
      </c>
      <c r="K7982" s="941"/>
    </row>
    <row r="7983" spans="1:11" ht="38.25">
      <c r="A7983" s="15" t="s">
        <v>6373</v>
      </c>
      <c r="B7983" s="15" t="s">
        <v>2464</v>
      </c>
      <c r="C7983" s="768" t="s">
        <v>6344</v>
      </c>
      <c r="D7983" s="20" t="s">
        <v>17669</v>
      </c>
      <c r="E7983" s="826"/>
      <c r="F7983" s="800">
        <v>1</v>
      </c>
      <c r="G7983" s="819">
        <v>2</v>
      </c>
      <c r="H7983" s="774">
        <v>1</v>
      </c>
      <c r="I7983" s="819">
        <f t="shared" si="256"/>
        <v>2</v>
      </c>
      <c r="J7983" s="819">
        <f t="shared" si="257"/>
        <v>2</v>
      </c>
      <c r="K7983" s="941"/>
    </row>
    <row r="7984" spans="1:11" ht="63.75">
      <c r="A7984" s="15" t="s">
        <v>6373</v>
      </c>
      <c r="B7984" s="15" t="s">
        <v>2464</v>
      </c>
      <c r="C7984" s="768" t="s">
        <v>6345</v>
      </c>
      <c r="D7984" s="20" t="s">
        <v>17670</v>
      </c>
      <c r="E7984" s="826">
        <v>2</v>
      </c>
      <c r="F7984" s="800">
        <v>1</v>
      </c>
      <c r="G7984" s="819"/>
      <c r="H7984" s="774">
        <v>1</v>
      </c>
      <c r="I7984" s="819">
        <f t="shared" si="256"/>
        <v>2</v>
      </c>
      <c r="J7984" s="819">
        <f t="shared" si="257"/>
        <v>2</v>
      </c>
      <c r="K7984" s="941"/>
    </row>
    <row r="7985" spans="1:11">
      <c r="A7985" s="15" t="s">
        <v>6373</v>
      </c>
      <c r="B7985" s="15" t="s">
        <v>2464</v>
      </c>
      <c r="C7985" s="768" t="s">
        <v>6346</v>
      </c>
      <c r="D7985" s="20" t="s">
        <v>17671</v>
      </c>
      <c r="E7985" s="826">
        <v>1</v>
      </c>
      <c r="F7985" s="800">
        <v>20</v>
      </c>
      <c r="G7985" s="819">
        <v>1</v>
      </c>
      <c r="H7985" s="774">
        <v>1</v>
      </c>
      <c r="I7985" s="819">
        <f t="shared" si="256"/>
        <v>2</v>
      </c>
      <c r="J7985" s="819">
        <f t="shared" si="257"/>
        <v>21</v>
      </c>
      <c r="K7985" s="941"/>
    </row>
    <row r="7986" spans="1:11" ht="38.25">
      <c r="A7986" s="15" t="s">
        <v>6373</v>
      </c>
      <c r="B7986" s="15" t="s">
        <v>2464</v>
      </c>
      <c r="C7986" s="768" t="s">
        <v>6347</v>
      </c>
      <c r="D7986" s="20" t="s">
        <v>17672</v>
      </c>
      <c r="E7986" s="826"/>
      <c r="F7986" s="800">
        <v>1</v>
      </c>
      <c r="G7986" s="819"/>
      <c r="H7986" s="774">
        <v>0</v>
      </c>
      <c r="I7986" s="819">
        <f t="shared" si="256"/>
        <v>0</v>
      </c>
      <c r="J7986" s="819">
        <f t="shared" si="257"/>
        <v>1</v>
      </c>
      <c r="K7986" s="941"/>
    </row>
    <row r="7987" spans="1:11" ht="25.5">
      <c r="A7987" s="15" t="s">
        <v>6373</v>
      </c>
      <c r="B7987" s="15" t="s">
        <v>2464</v>
      </c>
      <c r="C7987" s="768" t="s">
        <v>6348</v>
      </c>
      <c r="D7987" s="20" t="s">
        <v>17673</v>
      </c>
      <c r="E7987" s="826">
        <v>1</v>
      </c>
      <c r="F7987" s="800">
        <v>5</v>
      </c>
      <c r="G7987" s="819"/>
      <c r="H7987" s="774">
        <v>0</v>
      </c>
      <c r="I7987" s="819">
        <f t="shared" si="256"/>
        <v>1</v>
      </c>
      <c r="J7987" s="819">
        <f t="shared" si="257"/>
        <v>5</v>
      </c>
      <c r="K7987" s="941"/>
    </row>
    <row r="7988" spans="1:11" ht="25.5">
      <c r="A7988" s="15" t="s">
        <v>6373</v>
      </c>
      <c r="B7988" s="15" t="s">
        <v>2464</v>
      </c>
      <c r="C7988" s="768" t="s">
        <v>6371</v>
      </c>
      <c r="D7988" s="20" t="s">
        <v>17674</v>
      </c>
      <c r="E7988" s="826">
        <v>1</v>
      </c>
      <c r="F7988" s="800">
        <v>1</v>
      </c>
      <c r="G7988" s="819"/>
      <c r="H7988" s="774">
        <v>0</v>
      </c>
      <c r="I7988" s="819">
        <f t="shared" si="256"/>
        <v>1</v>
      </c>
      <c r="J7988" s="819">
        <f t="shared" si="257"/>
        <v>1</v>
      </c>
      <c r="K7988" s="941"/>
    </row>
    <row r="7989" spans="1:11" ht="25.5">
      <c r="A7989" s="15" t="s">
        <v>6373</v>
      </c>
      <c r="B7989" s="15" t="s">
        <v>2464</v>
      </c>
      <c r="C7989" s="768" t="s">
        <v>6349</v>
      </c>
      <c r="D7989" s="20" t="s">
        <v>17675</v>
      </c>
      <c r="E7989" s="826">
        <v>15</v>
      </c>
      <c r="F7989" s="800">
        <v>87</v>
      </c>
      <c r="G7989" s="819"/>
      <c r="H7989" s="774">
        <v>1</v>
      </c>
      <c r="I7989" s="819">
        <f t="shared" si="256"/>
        <v>15</v>
      </c>
      <c r="J7989" s="819">
        <f t="shared" si="257"/>
        <v>88</v>
      </c>
      <c r="K7989" s="941"/>
    </row>
    <row r="7990" spans="1:11" ht="25.5">
      <c r="A7990" s="15" t="s">
        <v>6373</v>
      </c>
      <c r="B7990" s="15" t="s">
        <v>2464</v>
      </c>
      <c r="C7990" s="768" t="s">
        <v>6350</v>
      </c>
      <c r="D7990" s="20" t="s">
        <v>17676</v>
      </c>
      <c r="E7990" s="826">
        <v>28</v>
      </c>
      <c r="F7990" s="800">
        <v>100</v>
      </c>
      <c r="G7990" s="819"/>
      <c r="H7990" s="774">
        <v>3</v>
      </c>
      <c r="I7990" s="819">
        <f t="shared" si="256"/>
        <v>28</v>
      </c>
      <c r="J7990" s="819">
        <f t="shared" si="257"/>
        <v>103</v>
      </c>
      <c r="K7990" s="941"/>
    </row>
    <row r="7991" spans="1:11" ht="51">
      <c r="A7991" s="15" t="s">
        <v>6373</v>
      </c>
      <c r="B7991" s="15" t="s">
        <v>2464</v>
      </c>
      <c r="C7991" s="768" t="s">
        <v>18791</v>
      </c>
      <c r="D7991" s="20" t="s">
        <v>17677</v>
      </c>
      <c r="E7991" s="826"/>
      <c r="F7991" s="800">
        <v>1</v>
      </c>
      <c r="G7991" s="819"/>
      <c r="H7991" s="774">
        <v>1</v>
      </c>
      <c r="I7991" s="819">
        <f t="shared" si="256"/>
        <v>0</v>
      </c>
      <c r="J7991" s="819">
        <f t="shared" si="257"/>
        <v>2</v>
      </c>
      <c r="K7991" s="941"/>
    </row>
    <row r="7992" spans="1:11" ht="38.25">
      <c r="A7992" s="15" t="s">
        <v>6373</v>
      </c>
      <c r="B7992" s="15" t="s">
        <v>2464</v>
      </c>
      <c r="C7992" s="768" t="s">
        <v>6351</v>
      </c>
      <c r="D7992" s="20" t="s">
        <v>17678</v>
      </c>
      <c r="E7992" s="826"/>
      <c r="F7992" s="800">
        <v>1</v>
      </c>
      <c r="G7992" s="819"/>
      <c r="H7992" s="774">
        <v>0</v>
      </c>
      <c r="I7992" s="819">
        <f t="shared" si="256"/>
        <v>0</v>
      </c>
      <c r="J7992" s="819">
        <f t="shared" si="257"/>
        <v>1</v>
      </c>
      <c r="K7992" s="941"/>
    </row>
    <row r="7993" spans="1:11" ht="38.25">
      <c r="A7993" s="15" t="s">
        <v>6373</v>
      </c>
      <c r="B7993" s="15" t="s">
        <v>2464</v>
      </c>
      <c r="C7993" s="768" t="s">
        <v>6352</v>
      </c>
      <c r="D7993" s="20" t="s">
        <v>17679</v>
      </c>
      <c r="E7993" s="826"/>
      <c r="F7993" s="800">
        <v>5</v>
      </c>
      <c r="G7993" s="819"/>
      <c r="H7993" s="774">
        <v>1</v>
      </c>
      <c r="I7993" s="819">
        <f t="shared" si="256"/>
        <v>0</v>
      </c>
      <c r="J7993" s="819">
        <f t="shared" si="257"/>
        <v>6</v>
      </c>
      <c r="K7993" s="941"/>
    </row>
    <row r="7994" spans="1:11" ht="25.5">
      <c r="A7994" s="15" t="s">
        <v>6373</v>
      </c>
      <c r="B7994" s="15" t="s">
        <v>2464</v>
      </c>
      <c r="C7994" s="768" t="s">
        <v>6353</v>
      </c>
      <c r="D7994" s="20" t="s">
        <v>17680</v>
      </c>
      <c r="E7994" s="826"/>
      <c r="F7994" s="800">
        <v>1</v>
      </c>
      <c r="G7994" s="819"/>
      <c r="H7994" s="774">
        <v>0</v>
      </c>
      <c r="I7994" s="819">
        <f t="shared" si="256"/>
        <v>0</v>
      </c>
      <c r="J7994" s="819">
        <f t="shared" si="257"/>
        <v>1</v>
      </c>
      <c r="K7994" s="941"/>
    </row>
    <row r="7995" spans="1:11" ht="38.25">
      <c r="A7995" s="15" t="s">
        <v>6373</v>
      </c>
      <c r="B7995" s="15" t="s">
        <v>2464</v>
      </c>
      <c r="C7995" s="768" t="s">
        <v>6354</v>
      </c>
      <c r="D7995" s="20" t="s">
        <v>17681</v>
      </c>
      <c r="E7995" s="826"/>
      <c r="F7995" s="800">
        <v>5</v>
      </c>
      <c r="G7995" s="819"/>
      <c r="H7995" s="774">
        <v>1</v>
      </c>
      <c r="I7995" s="819">
        <f t="shared" si="256"/>
        <v>0</v>
      </c>
      <c r="J7995" s="819">
        <f t="shared" si="257"/>
        <v>6</v>
      </c>
      <c r="K7995" s="941"/>
    </row>
    <row r="7996" spans="1:11">
      <c r="A7996" s="15" t="s">
        <v>6373</v>
      </c>
      <c r="B7996" s="15" t="s">
        <v>2464</v>
      </c>
      <c r="C7996" s="768" t="s">
        <v>6355</v>
      </c>
      <c r="D7996" s="20" t="s">
        <v>17682</v>
      </c>
      <c r="E7996" s="826"/>
      <c r="F7996" s="800">
        <v>1</v>
      </c>
      <c r="G7996" s="819"/>
      <c r="H7996" s="774">
        <v>0</v>
      </c>
      <c r="I7996" s="819">
        <f t="shared" si="256"/>
        <v>0</v>
      </c>
      <c r="J7996" s="819">
        <f t="shared" si="257"/>
        <v>1</v>
      </c>
      <c r="K7996" s="941"/>
    </row>
    <row r="7997" spans="1:11" ht="25.5">
      <c r="A7997" s="15" t="s">
        <v>6373</v>
      </c>
      <c r="B7997" s="15" t="s">
        <v>2464</v>
      </c>
      <c r="C7997" s="768" t="s">
        <v>6372</v>
      </c>
      <c r="D7997" s="20" t="s">
        <v>17683</v>
      </c>
      <c r="E7997" s="826">
        <v>9</v>
      </c>
      <c r="F7997" s="800">
        <v>1</v>
      </c>
      <c r="G7997" s="819">
        <v>3</v>
      </c>
      <c r="H7997" s="774">
        <v>0</v>
      </c>
      <c r="I7997" s="819">
        <f t="shared" si="256"/>
        <v>12</v>
      </c>
      <c r="J7997" s="819">
        <f t="shared" si="257"/>
        <v>1</v>
      </c>
      <c r="K7997" s="941"/>
    </row>
    <row r="7998" spans="1:11" ht="25.5">
      <c r="A7998" s="15" t="s">
        <v>6373</v>
      </c>
      <c r="B7998" s="15" t="s">
        <v>2464</v>
      </c>
      <c r="C7998" s="768" t="s">
        <v>6356</v>
      </c>
      <c r="D7998" s="20" t="s">
        <v>17684</v>
      </c>
      <c r="E7998" s="826">
        <v>149</v>
      </c>
      <c r="F7998" s="800">
        <v>1</v>
      </c>
      <c r="G7998" s="819">
        <v>8</v>
      </c>
      <c r="H7998" s="774">
        <v>15</v>
      </c>
      <c r="I7998" s="819">
        <f t="shared" si="256"/>
        <v>157</v>
      </c>
      <c r="J7998" s="819">
        <f t="shared" si="257"/>
        <v>16</v>
      </c>
      <c r="K7998" s="941"/>
    </row>
    <row r="7999" spans="1:11" ht="38.25">
      <c r="A7999" s="15" t="s">
        <v>6373</v>
      </c>
      <c r="B7999" s="15" t="s">
        <v>2464</v>
      </c>
      <c r="C7999" s="768" t="s">
        <v>6357</v>
      </c>
      <c r="D7999" s="20" t="s">
        <v>17685</v>
      </c>
      <c r="E7999" s="826">
        <v>70</v>
      </c>
      <c r="F7999" s="800">
        <v>70</v>
      </c>
      <c r="G7999" s="819">
        <v>59</v>
      </c>
      <c r="H7999" s="774">
        <v>60</v>
      </c>
      <c r="I7999" s="819">
        <f t="shared" si="256"/>
        <v>129</v>
      </c>
      <c r="J7999" s="819">
        <f t="shared" si="257"/>
        <v>130</v>
      </c>
      <c r="K7999" s="941"/>
    </row>
    <row r="8000" spans="1:11" ht="25.5">
      <c r="A8000" s="15" t="s">
        <v>6373</v>
      </c>
      <c r="B8000" s="15" t="s">
        <v>2464</v>
      </c>
      <c r="C8000" s="768" t="s">
        <v>6358</v>
      </c>
      <c r="D8000" s="20" t="s">
        <v>17686</v>
      </c>
      <c r="E8000" s="826"/>
      <c r="F8000" s="800">
        <v>1</v>
      </c>
      <c r="G8000" s="819"/>
      <c r="H8000" s="774">
        <v>0</v>
      </c>
      <c r="I8000" s="819">
        <f t="shared" si="256"/>
        <v>0</v>
      </c>
      <c r="J8000" s="819">
        <f t="shared" si="257"/>
        <v>1</v>
      </c>
      <c r="K8000" s="941"/>
    </row>
    <row r="8001" spans="1:11" ht="25.5">
      <c r="A8001" s="15" t="s">
        <v>6373</v>
      </c>
      <c r="B8001" s="15" t="s">
        <v>2464</v>
      </c>
      <c r="C8001" s="768" t="s">
        <v>6359</v>
      </c>
      <c r="D8001" s="20" t="s">
        <v>17687</v>
      </c>
      <c r="E8001" s="826"/>
      <c r="F8001" s="800">
        <v>1</v>
      </c>
      <c r="G8001" s="819"/>
      <c r="H8001" s="774">
        <v>0</v>
      </c>
      <c r="I8001" s="819">
        <f t="shared" si="256"/>
        <v>0</v>
      </c>
      <c r="J8001" s="819">
        <f t="shared" si="257"/>
        <v>1</v>
      </c>
      <c r="K8001" s="941"/>
    </row>
    <row r="8002" spans="1:11">
      <c r="A8002" s="15" t="s">
        <v>6373</v>
      </c>
      <c r="B8002" s="15" t="s">
        <v>2464</v>
      </c>
      <c r="C8002" s="768" t="s">
        <v>6360</v>
      </c>
      <c r="D8002" s="20" t="s">
        <v>17688</v>
      </c>
      <c r="E8002" s="826">
        <v>226</v>
      </c>
      <c r="F8002" s="800">
        <v>70</v>
      </c>
      <c r="G8002" s="819">
        <v>68</v>
      </c>
      <c r="H8002" s="774">
        <v>80</v>
      </c>
      <c r="I8002" s="819">
        <f t="shared" si="256"/>
        <v>294</v>
      </c>
      <c r="J8002" s="819">
        <f t="shared" si="257"/>
        <v>150</v>
      </c>
      <c r="K8002" s="941"/>
    </row>
    <row r="8003" spans="1:11" ht="25.5">
      <c r="A8003" s="15" t="s">
        <v>6373</v>
      </c>
      <c r="B8003" s="15" t="s">
        <v>2464</v>
      </c>
      <c r="C8003" s="768" t="s">
        <v>6361</v>
      </c>
      <c r="D8003" s="20" t="s">
        <v>17689</v>
      </c>
      <c r="E8003" s="826">
        <v>34</v>
      </c>
      <c r="F8003" s="800">
        <v>1</v>
      </c>
      <c r="G8003" s="819">
        <v>5</v>
      </c>
      <c r="H8003" s="774">
        <v>0</v>
      </c>
      <c r="I8003" s="819">
        <f t="shared" si="256"/>
        <v>39</v>
      </c>
      <c r="J8003" s="819">
        <f t="shared" si="257"/>
        <v>1</v>
      </c>
      <c r="K8003" s="941"/>
    </row>
    <row r="8004" spans="1:11">
      <c r="A8004" s="15" t="s">
        <v>6373</v>
      </c>
      <c r="B8004" s="15" t="s">
        <v>2464</v>
      </c>
      <c r="C8004" s="768" t="s">
        <v>6362</v>
      </c>
      <c r="D8004" s="20" t="s">
        <v>17690</v>
      </c>
      <c r="E8004" s="826"/>
      <c r="F8004" s="800">
        <v>1</v>
      </c>
      <c r="G8004" s="819"/>
      <c r="H8004" s="774">
        <v>0</v>
      </c>
      <c r="I8004" s="819">
        <f t="shared" si="256"/>
        <v>0</v>
      </c>
      <c r="J8004" s="819">
        <f t="shared" si="257"/>
        <v>1</v>
      </c>
      <c r="K8004" s="941"/>
    </row>
    <row r="8005" spans="1:11" ht="25.5">
      <c r="A8005" s="15" t="s">
        <v>6373</v>
      </c>
      <c r="B8005" s="15" t="s">
        <v>2464</v>
      </c>
      <c r="C8005" s="768" t="s">
        <v>6363</v>
      </c>
      <c r="D8005" s="20" t="s">
        <v>17691</v>
      </c>
      <c r="E8005" s="826"/>
      <c r="F8005" s="800">
        <v>1</v>
      </c>
      <c r="G8005" s="819">
        <v>38</v>
      </c>
      <c r="H8005" s="774">
        <v>15</v>
      </c>
      <c r="I8005" s="819">
        <f t="shared" si="256"/>
        <v>38</v>
      </c>
      <c r="J8005" s="819">
        <f t="shared" si="257"/>
        <v>16</v>
      </c>
      <c r="K8005" s="941"/>
    </row>
    <row r="8006" spans="1:11" ht="25.5">
      <c r="A8006" s="15" t="s">
        <v>6373</v>
      </c>
      <c r="B8006" s="15" t="s">
        <v>2464</v>
      </c>
      <c r="C8006" s="768" t="s">
        <v>6364</v>
      </c>
      <c r="D8006" s="20" t="s">
        <v>17692</v>
      </c>
      <c r="E8006" s="826">
        <v>828</v>
      </c>
      <c r="F8006" s="800">
        <v>1310</v>
      </c>
      <c r="G8006" s="819">
        <v>10</v>
      </c>
      <c r="H8006" s="774">
        <v>15</v>
      </c>
      <c r="I8006" s="819">
        <f t="shared" si="256"/>
        <v>838</v>
      </c>
      <c r="J8006" s="819">
        <f t="shared" si="257"/>
        <v>1325</v>
      </c>
      <c r="K8006" s="941"/>
    </row>
    <row r="8007" spans="1:11" ht="38.25">
      <c r="A8007" s="15" t="s">
        <v>6373</v>
      </c>
      <c r="B8007" s="15" t="s">
        <v>2464</v>
      </c>
      <c r="C8007" s="768" t="s">
        <v>6365</v>
      </c>
      <c r="D8007" s="20" t="s">
        <v>17693</v>
      </c>
      <c r="E8007" s="826">
        <v>167</v>
      </c>
      <c r="F8007" s="800">
        <v>180</v>
      </c>
      <c r="G8007" s="819">
        <v>3</v>
      </c>
      <c r="H8007" s="774">
        <v>10</v>
      </c>
      <c r="I8007" s="819">
        <f t="shared" si="256"/>
        <v>170</v>
      </c>
      <c r="J8007" s="819">
        <f t="shared" si="257"/>
        <v>190</v>
      </c>
      <c r="K8007" s="941"/>
    </row>
    <row r="8008" spans="1:11" ht="25.5">
      <c r="A8008" s="15" t="s">
        <v>6373</v>
      </c>
      <c r="B8008" s="15" t="s">
        <v>2464</v>
      </c>
      <c r="C8008" s="768" t="s">
        <v>6366</v>
      </c>
      <c r="D8008" s="20" t="s">
        <v>17694</v>
      </c>
      <c r="E8008" s="826">
        <v>2</v>
      </c>
      <c r="F8008" s="800">
        <v>1</v>
      </c>
      <c r="G8008" s="819"/>
      <c r="H8008" s="774">
        <v>0</v>
      </c>
      <c r="I8008" s="819">
        <f t="shared" si="256"/>
        <v>2</v>
      </c>
      <c r="J8008" s="819">
        <f t="shared" si="257"/>
        <v>1</v>
      </c>
      <c r="K8008" s="941"/>
    </row>
    <row r="8009" spans="1:11" ht="25.5">
      <c r="A8009" s="15" t="s">
        <v>6373</v>
      </c>
      <c r="B8009" s="15" t="s">
        <v>2464</v>
      </c>
      <c r="C8009" s="768" t="s">
        <v>6367</v>
      </c>
      <c r="D8009" s="20" t="s">
        <v>17695</v>
      </c>
      <c r="E8009" s="826">
        <v>2</v>
      </c>
      <c r="F8009" s="800">
        <v>1</v>
      </c>
      <c r="G8009" s="819"/>
      <c r="H8009" s="774">
        <v>0</v>
      </c>
      <c r="I8009" s="819">
        <f t="shared" si="256"/>
        <v>2</v>
      </c>
      <c r="J8009" s="819">
        <f t="shared" si="257"/>
        <v>1</v>
      </c>
      <c r="K8009" s="941"/>
    </row>
    <row r="8010" spans="1:11" ht="25.5">
      <c r="A8010" s="15" t="s">
        <v>6373</v>
      </c>
      <c r="B8010" s="15" t="s">
        <v>2464</v>
      </c>
      <c r="C8010" s="768" t="s">
        <v>6368</v>
      </c>
      <c r="D8010" s="20" t="s">
        <v>17696</v>
      </c>
      <c r="E8010" s="826"/>
      <c r="F8010" s="800">
        <v>1</v>
      </c>
      <c r="G8010" s="819"/>
      <c r="H8010" s="774">
        <v>0</v>
      </c>
      <c r="I8010" s="819">
        <f t="shared" si="256"/>
        <v>0</v>
      </c>
      <c r="J8010" s="819">
        <f t="shared" si="257"/>
        <v>1</v>
      </c>
      <c r="K8010" s="941"/>
    </row>
    <row r="8011" spans="1:11" ht="38.25">
      <c r="A8011" s="15" t="s">
        <v>6373</v>
      </c>
      <c r="B8011" s="15" t="s">
        <v>2464</v>
      </c>
      <c r="C8011" s="768" t="s">
        <v>6369</v>
      </c>
      <c r="D8011" s="20" t="s">
        <v>17697</v>
      </c>
      <c r="E8011" s="826"/>
      <c r="F8011" s="800">
        <v>5</v>
      </c>
      <c r="G8011" s="819"/>
      <c r="H8011" s="774">
        <v>0</v>
      </c>
      <c r="I8011" s="819">
        <f t="shared" si="256"/>
        <v>0</v>
      </c>
      <c r="J8011" s="819">
        <f t="shared" si="257"/>
        <v>5</v>
      </c>
      <c r="K8011" s="941"/>
    </row>
    <row r="8012" spans="1:11" ht="38.25">
      <c r="A8012" s="15" t="s">
        <v>6373</v>
      </c>
      <c r="B8012" s="15" t="s">
        <v>2464</v>
      </c>
      <c r="C8012" s="768" t="s">
        <v>6370</v>
      </c>
      <c r="D8012" s="20" t="s">
        <v>17698</v>
      </c>
      <c r="E8012" s="826"/>
      <c r="F8012" s="800">
        <v>1</v>
      </c>
      <c r="G8012" s="819"/>
      <c r="H8012" s="774">
        <v>1</v>
      </c>
      <c r="I8012" s="819">
        <f t="shared" si="256"/>
        <v>0</v>
      </c>
      <c r="J8012" s="819">
        <f t="shared" si="257"/>
        <v>2</v>
      </c>
      <c r="K8012" s="941"/>
    </row>
    <row r="8013" spans="1:11" ht="25.5">
      <c r="A8013" s="15" t="s">
        <v>6373</v>
      </c>
      <c r="B8013" s="15" t="s">
        <v>2624</v>
      </c>
      <c r="C8013" s="768" t="s">
        <v>6374</v>
      </c>
      <c r="D8013" s="20" t="s">
        <v>17699</v>
      </c>
      <c r="E8013" s="826"/>
      <c r="F8013" s="800">
        <v>1</v>
      </c>
      <c r="G8013" s="819"/>
      <c r="H8013" s="774">
        <v>1</v>
      </c>
      <c r="I8013" s="819">
        <f t="shared" si="256"/>
        <v>0</v>
      </c>
      <c r="J8013" s="819">
        <f t="shared" si="257"/>
        <v>2</v>
      </c>
      <c r="K8013" s="941"/>
    </row>
    <row r="8014" spans="1:11">
      <c r="A8014" s="15" t="s">
        <v>6373</v>
      </c>
      <c r="B8014" s="15" t="s">
        <v>2624</v>
      </c>
      <c r="C8014" s="768" t="s">
        <v>6375</v>
      </c>
      <c r="D8014" s="20" t="s">
        <v>6376</v>
      </c>
      <c r="E8014" s="826"/>
      <c r="F8014" s="800">
        <v>0</v>
      </c>
      <c r="G8014" s="819">
        <v>75</v>
      </c>
      <c r="H8014" s="774">
        <v>100</v>
      </c>
      <c r="I8014" s="819">
        <f t="shared" si="256"/>
        <v>75</v>
      </c>
      <c r="J8014" s="819">
        <f t="shared" si="257"/>
        <v>100</v>
      </c>
      <c r="K8014" s="941"/>
    </row>
    <row r="8015" spans="1:11" ht="25.5">
      <c r="A8015" s="15" t="s">
        <v>6373</v>
      </c>
      <c r="B8015" s="15" t="s">
        <v>2624</v>
      </c>
      <c r="C8015" s="768" t="s">
        <v>6377</v>
      </c>
      <c r="D8015" s="20" t="s">
        <v>6378</v>
      </c>
      <c r="E8015" s="826"/>
      <c r="F8015" s="800">
        <v>1</v>
      </c>
      <c r="G8015" s="819"/>
      <c r="H8015" s="774">
        <v>1</v>
      </c>
      <c r="I8015" s="819">
        <f t="shared" si="256"/>
        <v>0</v>
      </c>
      <c r="J8015" s="819">
        <f t="shared" si="257"/>
        <v>2</v>
      </c>
      <c r="K8015" s="941"/>
    </row>
    <row r="8016" spans="1:11" ht="25.5">
      <c r="A8016" s="15" t="s">
        <v>6373</v>
      </c>
      <c r="B8016" s="15" t="s">
        <v>2624</v>
      </c>
      <c r="C8016" s="768" t="s">
        <v>6379</v>
      </c>
      <c r="D8016" s="20" t="s">
        <v>6380</v>
      </c>
      <c r="E8016" s="826"/>
      <c r="F8016" s="800">
        <v>1</v>
      </c>
      <c r="G8016" s="819"/>
      <c r="H8016" s="774">
        <v>1</v>
      </c>
      <c r="I8016" s="819">
        <f t="shared" si="256"/>
        <v>0</v>
      </c>
      <c r="J8016" s="819">
        <f t="shared" si="257"/>
        <v>2</v>
      </c>
      <c r="K8016" s="941"/>
    </row>
    <row r="8017" spans="1:11" ht="25.5">
      <c r="A8017" s="15" t="s">
        <v>6373</v>
      </c>
      <c r="B8017" s="15" t="s">
        <v>2624</v>
      </c>
      <c r="C8017" s="768" t="s">
        <v>2537</v>
      </c>
      <c r="D8017" s="20" t="s">
        <v>4909</v>
      </c>
      <c r="E8017" s="826"/>
      <c r="F8017" s="800">
        <v>1</v>
      </c>
      <c r="G8017" s="819"/>
      <c r="H8017" s="774">
        <v>0</v>
      </c>
      <c r="I8017" s="819">
        <f t="shared" si="256"/>
        <v>0</v>
      </c>
      <c r="J8017" s="819">
        <f t="shared" si="257"/>
        <v>1</v>
      </c>
      <c r="K8017" s="941"/>
    </row>
    <row r="8018" spans="1:11" ht="25.5">
      <c r="A8018" s="15" t="s">
        <v>6373</v>
      </c>
      <c r="B8018" s="15" t="s">
        <v>2624</v>
      </c>
      <c r="C8018" s="768" t="s">
        <v>2538</v>
      </c>
      <c r="D8018" s="20" t="s">
        <v>4892</v>
      </c>
      <c r="E8018" s="826"/>
      <c r="F8018" s="800">
        <v>1</v>
      </c>
      <c r="G8018" s="819"/>
      <c r="H8018" s="774">
        <v>0</v>
      </c>
      <c r="I8018" s="819">
        <f t="shared" si="256"/>
        <v>0</v>
      </c>
      <c r="J8018" s="819">
        <f t="shared" si="257"/>
        <v>1</v>
      </c>
      <c r="K8018" s="941"/>
    </row>
    <row r="8019" spans="1:11" ht="51">
      <c r="A8019" s="15" t="s">
        <v>6373</v>
      </c>
      <c r="B8019" s="15" t="s">
        <v>2624</v>
      </c>
      <c r="C8019" s="768" t="s">
        <v>2542</v>
      </c>
      <c r="D8019" s="20" t="s">
        <v>16865</v>
      </c>
      <c r="E8019" s="826"/>
      <c r="F8019" s="800">
        <v>1</v>
      </c>
      <c r="G8019" s="819"/>
      <c r="H8019" s="774">
        <v>1</v>
      </c>
      <c r="I8019" s="819">
        <f t="shared" si="256"/>
        <v>0</v>
      </c>
      <c r="J8019" s="819">
        <f t="shared" si="257"/>
        <v>2</v>
      </c>
      <c r="K8019" s="941"/>
    </row>
    <row r="8020" spans="1:11" ht="38.25">
      <c r="A8020" s="15" t="s">
        <v>6373</v>
      </c>
      <c r="B8020" s="15" t="s">
        <v>2624</v>
      </c>
      <c r="C8020" s="768" t="s">
        <v>2552</v>
      </c>
      <c r="D8020" s="20" t="s">
        <v>16873</v>
      </c>
      <c r="E8020" s="826"/>
      <c r="F8020" s="800">
        <v>40</v>
      </c>
      <c r="G8020" s="819"/>
      <c r="H8020" s="774">
        <v>1</v>
      </c>
      <c r="I8020" s="819">
        <f t="shared" si="256"/>
        <v>0</v>
      </c>
      <c r="J8020" s="819">
        <f t="shared" si="257"/>
        <v>41</v>
      </c>
      <c r="K8020" s="941"/>
    </row>
    <row r="8021" spans="1:11" ht="25.5">
      <c r="A8021" s="15" t="s">
        <v>6373</v>
      </c>
      <c r="B8021" s="15" t="s">
        <v>2624</v>
      </c>
      <c r="C8021" s="768" t="s">
        <v>2555</v>
      </c>
      <c r="D8021" s="20" t="s">
        <v>6621</v>
      </c>
      <c r="E8021" s="826"/>
      <c r="F8021" s="800">
        <v>1</v>
      </c>
      <c r="G8021" s="819"/>
      <c r="H8021" s="774">
        <v>1</v>
      </c>
      <c r="I8021" s="819">
        <f t="shared" si="256"/>
        <v>0</v>
      </c>
      <c r="J8021" s="819">
        <f t="shared" si="257"/>
        <v>2</v>
      </c>
      <c r="K8021" s="941"/>
    </row>
    <row r="8022" spans="1:11" ht="25.5">
      <c r="A8022" s="15" t="s">
        <v>6373</v>
      </c>
      <c r="B8022" s="15" t="s">
        <v>2624</v>
      </c>
      <c r="C8022" s="768" t="s">
        <v>2556</v>
      </c>
      <c r="D8022" s="20" t="s">
        <v>4799</v>
      </c>
      <c r="E8022" s="826"/>
      <c r="F8022" s="800">
        <v>1</v>
      </c>
      <c r="G8022" s="819"/>
      <c r="H8022" s="774">
        <v>0</v>
      </c>
      <c r="I8022" s="819">
        <f t="shared" si="256"/>
        <v>0</v>
      </c>
      <c r="J8022" s="819">
        <f t="shared" si="257"/>
        <v>1</v>
      </c>
      <c r="K8022" s="941"/>
    </row>
    <row r="8023" spans="1:11" ht="38.25">
      <c r="A8023" s="15" t="s">
        <v>6373</v>
      </c>
      <c r="B8023" s="15" t="s">
        <v>2624</v>
      </c>
      <c r="C8023" s="768" t="s">
        <v>2558</v>
      </c>
      <c r="D8023" s="20" t="s">
        <v>3690</v>
      </c>
      <c r="E8023" s="826"/>
      <c r="F8023" s="800">
        <v>1</v>
      </c>
      <c r="G8023" s="819"/>
      <c r="H8023" s="774">
        <v>0</v>
      </c>
      <c r="I8023" s="819">
        <f t="shared" si="256"/>
        <v>0</v>
      </c>
      <c r="J8023" s="819">
        <f t="shared" si="257"/>
        <v>1</v>
      </c>
      <c r="K8023" s="941"/>
    </row>
    <row r="8024" spans="1:11" ht="25.5">
      <c r="A8024" s="15" t="s">
        <v>6373</v>
      </c>
      <c r="B8024" s="15" t="s">
        <v>2624</v>
      </c>
      <c r="C8024" s="768" t="s">
        <v>2559</v>
      </c>
      <c r="D8024" s="20" t="s">
        <v>4773</v>
      </c>
      <c r="E8024" s="826"/>
      <c r="F8024" s="800">
        <v>1</v>
      </c>
      <c r="G8024" s="819"/>
      <c r="H8024" s="774">
        <v>1</v>
      </c>
      <c r="I8024" s="819">
        <f t="shared" si="256"/>
        <v>0</v>
      </c>
      <c r="J8024" s="819">
        <f t="shared" si="257"/>
        <v>2</v>
      </c>
      <c r="K8024" s="941"/>
    </row>
    <row r="8025" spans="1:11" ht="51">
      <c r="A8025" s="15" t="s">
        <v>6373</v>
      </c>
      <c r="B8025" s="15" t="s">
        <v>2624</v>
      </c>
      <c r="C8025" s="768" t="s">
        <v>2560</v>
      </c>
      <c r="D8025" s="20" t="s">
        <v>6623</v>
      </c>
      <c r="E8025" s="826">
        <v>1197</v>
      </c>
      <c r="F8025" s="800">
        <v>1700</v>
      </c>
      <c r="G8025" s="819">
        <v>24</v>
      </c>
      <c r="H8025" s="774">
        <v>15</v>
      </c>
      <c r="I8025" s="819">
        <f t="shared" si="256"/>
        <v>1221</v>
      </c>
      <c r="J8025" s="819">
        <f t="shared" si="257"/>
        <v>1715</v>
      </c>
      <c r="K8025" s="941"/>
    </row>
    <row r="8026" spans="1:11" ht="38.25">
      <c r="A8026" s="15" t="s">
        <v>6373</v>
      </c>
      <c r="B8026" s="15" t="s">
        <v>2624</v>
      </c>
      <c r="C8026" s="768" t="s">
        <v>2588</v>
      </c>
      <c r="D8026" s="20" t="s">
        <v>16881</v>
      </c>
      <c r="E8026" s="826"/>
      <c r="F8026" s="800">
        <v>1</v>
      </c>
      <c r="G8026" s="819"/>
      <c r="H8026" s="774">
        <v>1</v>
      </c>
      <c r="I8026" s="819">
        <f t="shared" si="256"/>
        <v>0</v>
      </c>
      <c r="J8026" s="819">
        <f t="shared" si="257"/>
        <v>2</v>
      </c>
      <c r="K8026" s="941"/>
    </row>
    <row r="8027" spans="1:11" ht="38.25">
      <c r="A8027" s="15" t="s">
        <v>6373</v>
      </c>
      <c r="B8027" s="15" t="s">
        <v>2624</v>
      </c>
      <c r="C8027" s="768" t="s">
        <v>2596</v>
      </c>
      <c r="D8027" s="20" t="s">
        <v>4775</v>
      </c>
      <c r="E8027" s="826">
        <v>68</v>
      </c>
      <c r="F8027" s="800">
        <v>70</v>
      </c>
      <c r="G8027" s="819">
        <v>230</v>
      </c>
      <c r="H8027" s="774">
        <v>300</v>
      </c>
      <c r="I8027" s="819">
        <f t="shared" si="256"/>
        <v>298</v>
      </c>
      <c r="J8027" s="819">
        <f t="shared" si="257"/>
        <v>370</v>
      </c>
      <c r="K8027" s="941"/>
    </row>
    <row r="8028" spans="1:11" ht="25.5">
      <c r="A8028" s="15" t="s">
        <v>6386</v>
      </c>
      <c r="B8028" s="15" t="s">
        <v>2464</v>
      </c>
      <c r="C8028" s="768" t="s">
        <v>2457</v>
      </c>
      <c r="D8028" s="20" t="s">
        <v>16804</v>
      </c>
      <c r="E8028" s="826"/>
      <c r="F8028" s="800">
        <v>1</v>
      </c>
      <c r="G8028" s="819">
        <v>145</v>
      </c>
      <c r="H8028" s="774">
        <v>65</v>
      </c>
      <c r="I8028" s="819">
        <f t="shared" si="256"/>
        <v>145</v>
      </c>
      <c r="J8028" s="819">
        <f t="shared" si="257"/>
        <v>66</v>
      </c>
      <c r="K8028" s="941"/>
    </row>
    <row r="8029" spans="1:11" ht="25.5">
      <c r="A8029" s="15" t="s">
        <v>6386</v>
      </c>
      <c r="B8029" s="15" t="s">
        <v>2464</v>
      </c>
      <c r="C8029" s="768" t="s">
        <v>2458</v>
      </c>
      <c r="D8029" s="20" t="s">
        <v>16805</v>
      </c>
      <c r="E8029" s="826">
        <v>98</v>
      </c>
      <c r="F8029" s="800">
        <v>150</v>
      </c>
      <c r="G8029" s="819">
        <v>9194</v>
      </c>
      <c r="H8029" s="774">
        <v>9400</v>
      </c>
      <c r="I8029" s="819">
        <f t="shared" si="256"/>
        <v>9292</v>
      </c>
      <c r="J8029" s="819">
        <f t="shared" si="257"/>
        <v>9550</v>
      </c>
      <c r="K8029" s="941"/>
    </row>
    <row r="8030" spans="1:11" ht="25.5">
      <c r="A8030" s="15" t="s">
        <v>6386</v>
      </c>
      <c r="B8030" s="15" t="s">
        <v>2464</v>
      </c>
      <c r="C8030" s="768" t="s">
        <v>4729</v>
      </c>
      <c r="D8030" s="20" t="s">
        <v>17331</v>
      </c>
      <c r="E8030" s="826"/>
      <c r="F8030" s="800">
        <v>0</v>
      </c>
      <c r="G8030" s="819"/>
      <c r="H8030" s="774">
        <v>1</v>
      </c>
      <c r="I8030" s="819">
        <f t="shared" si="256"/>
        <v>0</v>
      </c>
      <c r="J8030" s="819">
        <f t="shared" si="257"/>
        <v>1</v>
      </c>
      <c r="K8030" s="941"/>
    </row>
    <row r="8031" spans="1:11" ht="25.5">
      <c r="A8031" s="15" t="s">
        <v>6386</v>
      </c>
      <c r="B8031" s="15" t="s">
        <v>2464</v>
      </c>
      <c r="C8031" s="768" t="s">
        <v>6315</v>
      </c>
      <c r="D8031" s="20" t="s">
        <v>17641</v>
      </c>
      <c r="E8031" s="826"/>
      <c r="F8031" s="800">
        <v>0</v>
      </c>
      <c r="G8031" s="819"/>
      <c r="H8031" s="774">
        <v>1</v>
      </c>
      <c r="I8031" s="819">
        <f t="shared" ref="I8031:I8094" si="258">E8031+G8031</f>
        <v>0</v>
      </c>
      <c r="J8031" s="819">
        <f t="shared" ref="J8031:J8094" si="259">F8031+H8031</f>
        <v>1</v>
      </c>
      <c r="K8031" s="941"/>
    </row>
    <row r="8032" spans="1:11" ht="38.25">
      <c r="A8032" s="15" t="s">
        <v>6386</v>
      </c>
      <c r="B8032" s="15" t="s">
        <v>2464</v>
      </c>
      <c r="C8032" s="768" t="s">
        <v>6381</v>
      </c>
      <c r="D8032" s="20" t="s">
        <v>4824</v>
      </c>
      <c r="E8032" s="826"/>
      <c r="F8032" s="800">
        <v>0</v>
      </c>
      <c r="G8032" s="819"/>
      <c r="H8032" s="774">
        <v>1</v>
      </c>
      <c r="I8032" s="819">
        <f t="shared" si="258"/>
        <v>0</v>
      </c>
      <c r="J8032" s="819">
        <f t="shared" si="259"/>
        <v>1</v>
      </c>
      <c r="K8032" s="941"/>
    </row>
    <row r="8033" spans="1:11" ht="76.5">
      <c r="A8033" s="15" t="s">
        <v>6386</v>
      </c>
      <c r="B8033" s="15" t="s">
        <v>2464</v>
      </c>
      <c r="C8033" s="768" t="s">
        <v>6382</v>
      </c>
      <c r="D8033" s="20" t="s">
        <v>4825</v>
      </c>
      <c r="E8033" s="826"/>
      <c r="F8033" s="800">
        <v>0</v>
      </c>
      <c r="G8033" s="819"/>
      <c r="H8033" s="774">
        <v>1</v>
      </c>
      <c r="I8033" s="819">
        <f t="shared" si="258"/>
        <v>0</v>
      </c>
      <c r="J8033" s="819">
        <f t="shared" si="259"/>
        <v>1</v>
      </c>
      <c r="K8033" s="941"/>
    </row>
    <row r="8034" spans="1:11" ht="38.25">
      <c r="A8034" s="15" t="s">
        <v>6386</v>
      </c>
      <c r="B8034" s="15" t="s">
        <v>2464</v>
      </c>
      <c r="C8034" s="768" t="s">
        <v>2958</v>
      </c>
      <c r="D8034" s="20" t="s">
        <v>2959</v>
      </c>
      <c r="E8034" s="826"/>
      <c r="F8034" s="800">
        <v>0</v>
      </c>
      <c r="G8034" s="819"/>
      <c r="H8034" s="774">
        <v>1</v>
      </c>
      <c r="I8034" s="819">
        <f t="shared" si="258"/>
        <v>0</v>
      </c>
      <c r="J8034" s="819">
        <f t="shared" si="259"/>
        <v>1</v>
      </c>
      <c r="K8034" s="941"/>
    </row>
    <row r="8035" spans="1:11" ht="25.5">
      <c r="A8035" s="15" t="s">
        <v>6386</v>
      </c>
      <c r="B8035" s="15" t="s">
        <v>2464</v>
      </c>
      <c r="C8035" s="768" t="s">
        <v>4709</v>
      </c>
      <c r="D8035" s="20" t="s">
        <v>17311</v>
      </c>
      <c r="E8035" s="826"/>
      <c r="F8035" s="800">
        <v>0</v>
      </c>
      <c r="G8035" s="819"/>
      <c r="H8035" s="774">
        <v>1</v>
      </c>
      <c r="I8035" s="819">
        <f t="shared" si="258"/>
        <v>0</v>
      </c>
      <c r="J8035" s="819">
        <f t="shared" si="259"/>
        <v>1</v>
      </c>
      <c r="K8035" s="941"/>
    </row>
    <row r="8036" spans="1:11" ht="25.5">
      <c r="A8036" s="15" t="s">
        <v>6386</v>
      </c>
      <c r="B8036" s="15" t="s">
        <v>2464</v>
      </c>
      <c r="C8036" s="768" t="s">
        <v>4710</v>
      </c>
      <c r="D8036" s="20" t="s">
        <v>17312</v>
      </c>
      <c r="E8036" s="826"/>
      <c r="F8036" s="800">
        <v>0</v>
      </c>
      <c r="G8036" s="819"/>
      <c r="H8036" s="774">
        <v>1</v>
      </c>
      <c r="I8036" s="819">
        <f t="shared" si="258"/>
        <v>0</v>
      </c>
      <c r="J8036" s="819">
        <f t="shared" si="259"/>
        <v>1</v>
      </c>
      <c r="K8036" s="941"/>
    </row>
    <row r="8037" spans="1:11" ht="25.5">
      <c r="A8037" s="15" t="s">
        <v>6386</v>
      </c>
      <c r="B8037" s="15" t="s">
        <v>2464</v>
      </c>
      <c r="C8037" s="768" t="s">
        <v>3020</v>
      </c>
      <c r="D8037" s="20" t="s">
        <v>3021</v>
      </c>
      <c r="E8037" s="826"/>
      <c r="F8037" s="800">
        <v>0</v>
      </c>
      <c r="G8037" s="819"/>
      <c r="H8037" s="774">
        <v>1</v>
      </c>
      <c r="I8037" s="819">
        <f t="shared" si="258"/>
        <v>0</v>
      </c>
      <c r="J8037" s="819">
        <f t="shared" si="259"/>
        <v>1</v>
      </c>
      <c r="K8037" s="941"/>
    </row>
    <row r="8038" spans="1:11">
      <c r="A8038" s="15" t="s">
        <v>6386</v>
      </c>
      <c r="B8038" s="15" t="s">
        <v>2464</v>
      </c>
      <c r="C8038" s="768" t="s">
        <v>4711</v>
      </c>
      <c r="D8038" s="20" t="s">
        <v>17313</v>
      </c>
      <c r="E8038" s="826"/>
      <c r="F8038" s="800">
        <v>0</v>
      </c>
      <c r="G8038" s="819"/>
      <c r="H8038" s="774">
        <v>1</v>
      </c>
      <c r="I8038" s="819">
        <f t="shared" si="258"/>
        <v>0</v>
      </c>
      <c r="J8038" s="819">
        <f t="shared" si="259"/>
        <v>1</v>
      </c>
      <c r="K8038" s="941"/>
    </row>
    <row r="8039" spans="1:11" ht="25.5">
      <c r="A8039" s="15" t="s">
        <v>6386</v>
      </c>
      <c r="B8039" s="15" t="s">
        <v>2464</v>
      </c>
      <c r="C8039" s="768" t="s">
        <v>6383</v>
      </c>
      <c r="D8039" s="20" t="s">
        <v>4829</v>
      </c>
      <c r="E8039" s="826"/>
      <c r="F8039" s="800">
        <v>0</v>
      </c>
      <c r="G8039" s="819"/>
      <c r="H8039" s="774">
        <v>1</v>
      </c>
      <c r="I8039" s="819">
        <f t="shared" si="258"/>
        <v>0</v>
      </c>
      <c r="J8039" s="819">
        <f t="shared" si="259"/>
        <v>1</v>
      </c>
      <c r="K8039" s="941"/>
    </row>
    <row r="8040" spans="1:11" ht="25.5">
      <c r="A8040" s="15" t="s">
        <v>6386</v>
      </c>
      <c r="B8040" s="15" t="s">
        <v>2464</v>
      </c>
      <c r="C8040" s="768" t="s">
        <v>6384</v>
      </c>
      <c r="D8040" s="20" t="s">
        <v>17700</v>
      </c>
      <c r="E8040" s="826"/>
      <c r="F8040" s="800">
        <v>0</v>
      </c>
      <c r="G8040" s="819"/>
      <c r="H8040" s="774">
        <v>1</v>
      </c>
      <c r="I8040" s="819">
        <f t="shared" si="258"/>
        <v>0</v>
      </c>
      <c r="J8040" s="819">
        <f t="shared" si="259"/>
        <v>1</v>
      </c>
      <c r="K8040" s="941"/>
    </row>
    <row r="8041" spans="1:11" ht="25.5">
      <c r="A8041" s="15" t="s">
        <v>6386</v>
      </c>
      <c r="B8041" s="15" t="s">
        <v>2464</v>
      </c>
      <c r="C8041" s="768" t="s">
        <v>6385</v>
      </c>
      <c r="D8041" s="20" t="s">
        <v>17630</v>
      </c>
      <c r="E8041" s="826"/>
      <c r="F8041" s="800">
        <v>0</v>
      </c>
      <c r="G8041" s="819"/>
      <c r="H8041" s="774">
        <v>1</v>
      </c>
      <c r="I8041" s="819">
        <f t="shared" si="258"/>
        <v>0</v>
      </c>
      <c r="J8041" s="819">
        <f t="shared" si="259"/>
        <v>1</v>
      </c>
      <c r="K8041" s="941"/>
    </row>
    <row r="8042" spans="1:11">
      <c r="A8042" s="15" t="s">
        <v>6386</v>
      </c>
      <c r="B8042" s="15" t="s">
        <v>2464</v>
      </c>
      <c r="C8042" s="768" t="s">
        <v>6201</v>
      </c>
      <c r="D8042" s="796" t="s">
        <v>4831</v>
      </c>
      <c r="E8042" s="826"/>
      <c r="F8042" s="800">
        <v>0</v>
      </c>
      <c r="G8042" s="819"/>
      <c r="H8042" s="774">
        <v>1</v>
      </c>
      <c r="I8042" s="819">
        <f t="shared" si="258"/>
        <v>0</v>
      </c>
      <c r="J8042" s="819">
        <f t="shared" si="259"/>
        <v>1</v>
      </c>
      <c r="K8042" s="941"/>
    </row>
    <row r="8043" spans="1:11">
      <c r="A8043" s="15" t="s">
        <v>6386</v>
      </c>
      <c r="B8043" s="15" t="s">
        <v>2464</v>
      </c>
      <c r="C8043" s="768" t="s">
        <v>4660</v>
      </c>
      <c r="D8043" s="20" t="s">
        <v>17226</v>
      </c>
      <c r="E8043" s="826"/>
      <c r="F8043" s="800">
        <v>0</v>
      </c>
      <c r="G8043" s="819">
        <v>65</v>
      </c>
      <c r="H8043" s="774">
        <v>13</v>
      </c>
      <c r="I8043" s="819">
        <f t="shared" si="258"/>
        <v>65</v>
      </c>
      <c r="J8043" s="819">
        <f t="shared" si="259"/>
        <v>13</v>
      </c>
      <c r="K8043" s="941"/>
    </row>
    <row r="8044" spans="1:11" ht="76.5">
      <c r="A8044" s="15" t="s">
        <v>6386</v>
      </c>
      <c r="B8044" s="15" t="s">
        <v>2464</v>
      </c>
      <c r="C8044" s="768" t="s">
        <v>4712</v>
      </c>
      <c r="D8044" s="20" t="s">
        <v>4713</v>
      </c>
      <c r="E8044" s="826"/>
      <c r="F8044" s="800">
        <v>0</v>
      </c>
      <c r="G8044" s="819"/>
      <c r="H8044" s="774">
        <v>1</v>
      </c>
      <c r="I8044" s="819">
        <f t="shared" si="258"/>
        <v>0</v>
      </c>
      <c r="J8044" s="819">
        <f t="shared" si="259"/>
        <v>1</v>
      </c>
      <c r="K8044" s="941"/>
    </row>
    <row r="8045" spans="1:11" ht="63.75">
      <c r="A8045" s="15" t="s">
        <v>6386</v>
      </c>
      <c r="B8045" s="15" t="s">
        <v>2464</v>
      </c>
      <c r="C8045" s="768" t="s">
        <v>4714</v>
      </c>
      <c r="D8045" s="20" t="s">
        <v>4715</v>
      </c>
      <c r="E8045" s="826"/>
      <c r="F8045" s="800">
        <v>0</v>
      </c>
      <c r="G8045" s="819"/>
      <c r="H8045" s="774">
        <v>1</v>
      </c>
      <c r="I8045" s="819">
        <f t="shared" si="258"/>
        <v>0</v>
      </c>
      <c r="J8045" s="819">
        <f t="shared" si="259"/>
        <v>1</v>
      </c>
      <c r="K8045" s="941"/>
    </row>
    <row r="8046" spans="1:11" ht="25.5">
      <c r="A8046" s="15" t="s">
        <v>6386</v>
      </c>
      <c r="B8046" s="15" t="s">
        <v>2464</v>
      </c>
      <c r="C8046" s="768" t="s">
        <v>4716</v>
      </c>
      <c r="D8046" s="20" t="s">
        <v>17314</v>
      </c>
      <c r="E8046" s="826"/>
      <c r="F8046" s="800">
        <v>0</v>
      </c>
      <c r="G8046" s="819"/>
      <c r="H8046" s="774">
        <v>1</v>
      </c>
      <c r="I8046" s="819">
        <f t="shared" si="258"/>
        <v>0</v>
      </c>
      <c r="J8046" s="819">
        <f t="shared" si="259"/>
        <v>1</v>
      </c>
      <c r="K8046" s="941"/>
    </row>
    <row r="8047" spans="1:11" ht="38.25">
      <c r="A8047" s="15" t="s">
        <v>6386</v>
      </c>
      <c r="B8047" s="15" t="s">
        <v>2464</v>
      </c>
      <c r="C8047" s="768" t="s">
        <v>4717</v>
      </c>
      <c r="D8047" s="20" t="s">
        <v>17315</v>
      </c>
      <c r="E8047" s="826"/>
      <c r="F8047" s="800">
        <v>0</v>
      </c>
      <c r="G8047" s="819"/>
      <c r="H8047" s="774">
        <v>1</v>
      </c>
      <c r="I8047" s="819">
        <f t="shared" si="258"/>
        <v>0</v>
      </c>
      <c r="J8047" s="819">
        <f t="shared" si="259"/>
        <v>1</v>
      </c>
      <c r="K8047" s="941"/>
    </row>
    <row r="8048" spans="1:11">
      <c r="A8048" s="15" t="s">
        <v>6386</v>
      </c>
      <c r="B8048" s="15" t="s">
        <v>2464</v>
      </c>
      <c r="C8048" s="768" t="s">
        <v>2636</v>
      </c>
      <c r="D8048" s="20" t="s">
        <v>16919</v>
      </c>
      <c r="E8048" s="826">
        <v>5</v>
      </c>
      <c r="F8048" s="800">
        <v>25</v>
      </c>
      <c r="G8048" s="819">
        <v>440</v>
      </c>
      <c r="H8048" s="774">
        <v>420</v>
      </c>
      <c r="I8048" s="819">
        <f t="shared" si="258"/>
        <v>445</v>
      </c>
      <c r="J8048" s="819">
        <f t="shared" si="259"/>
        <v>445</v>
      </c>
      <c r="K8048" s="941"/>
    </row>
    <row r="8049" spans="1:11">
      <c r="A8049" s="15" t="s">
        <v>6386</v>
      </c>
      <c r="B8049" s="15" t="s">
        <v>2464</v>
      </c>
      <c r="C8049" s="768" t="s">
        <v>4658</v>
      </c>
      <c r="D8049" s="20" t="s">
        <v>17284</v>
      </c>
      <c r="E8049" s="826">
        <v>6</v>
      </c>
      <c r="F8049" s="800">
        <v>20</v>
      </c>
      <c r="G8049" s="819">
        <v>499</v>
      </c>
      <c r="H8049" s="774">
        <v>550</v>
      </c>
      <c r="I8049" s="819">
        <f t="shared" si="258"/>
        <v>505</v>
      </c>
      <c r="J8049" s="819">
        <f t="shared" si="259"/>
        <v>570</v>
      </c>
      <c r="K8049" s="941"/>
    </row>
    <row r="8050" spans="1:11" ht="25.5">
      <c r="A8050" s="15" t="s">
        <v>6386</v>
      </c>
      <c r="B8050" s="15" t="s">
        <v>2464</v>
      </c>
      <c r="C8050" s="768" t="s">
        <v>5386</v>
      </c>
      <c r="D8050" s="20" t="s">
        <v>14609</v>
      </c>
      <c r="E8050" s="826"/>
      <c r="F8050" s="800">
        <v>0</v>
      </c>
      <c r="G8050" s="819"/>
      <c r="H8050" s="774">
        <v>1</v>
      </c>
      <c r="I8050" s="819">
        <f t="shared" si="258"/>
        <v>0</v>
      </c>
      <c r="J8050" s="819">
        <f t="shared" si="259"/>
        <v>1</v>
      </c>
      <c r="K8050" s="941"/>
    </row>
    <row r="8051" spans="1:11">
      <c r="A8051" s="15" t="s">
        <v>6386</v>
      </c>
      <c r="B8051" s="15" t="s">
        <v>2464</v>
      </c>
      <c r="C8051" s="768" t="s">
        <v>4739</v>
      </c>
      <c r="D8051" s="20" t="s">
        <v>17339</v>
      </c>
      <c r="E8051" s="826"/>
      <c r="F8051" s="800">
        <v>0</v>
      </c>
      <c r="G8051" s="819"/>
      <c r="H8051" s="774">
        <v>1</v>
      </c>
      <c r="I8051" s="819">
        <f t="shared" si="258"/>
        <v>0</v>
      </c>
      <c r="J8051" s="819">
        <f t="shared" si="259"/>
        <v>1</v>
      </c>
      <c r="K8051" s="941"/>
    </row>
    <row r="8052" spans="1:11">
      <c r="A8052" s="15" t="s">
        <v>6386</v>
      </c>
      <c r="B8052" s="15" t="s">
        <v>2464</v>
      </c>
      <c r="C8052" s="768" t="s">
        <v>3027</v>
      </c>
      <c r="D8052" s="20" t="s">
        <v>3028</v>
      </c>
      <c r="E8052" s="826"/>
      <c r="F8052" s="800">
        <v>0</v>
      </c>
      <c r="G8052" s="819"/>
      <c r="H8052" s="774">
        <v>1</v>
      </c>
      <c r="I8052" s="819">
        <f t="shared" si="258"/>
        <v>0</v>
      </c>
      <c r="J8052" s="819">
        <f t="shared" si="259"/>
        <v>1</v>
      </c>
      <c r="K8052" s="941"/>
    </row>
    <row r="8053" spans="1:11" ht="25.5">
      <c r="A8053" s="15" t="s">
        <v>6386</v>
      </c>
      <c r="B8053" s="15" t="s">
        <v>2464</v>
      </c>
      <c r="C8053" s="768" t="s">
        <v>4261</v>
      </c>
      <c r="D8053" s="20" t="s">
        <v>17242</v>
      </c>
      <c r="E8053" s="826"/>
      <c r="F8053" s="800">
        <v>1</v>
      </c>
      <c r="G8053" s="819"/>
      <c r="H8053" s="774">
        <v>1</v>
      </c>
      <c r="I8053" s="819">
        <f t="shared" si="258"/>
        <v>0</v>
      </c>
      <c r="J8053" s="819">
        <f t="shared" si="259"/>
        <v>2</v>
      </c>
      <c r="K8053" s="941"/>
    </row>
    <row r="8054" spans="1:11">
      <c r="A8054" s="15" t="s">
        <v>6386</v>
      </c>
      <c r="B8054" s="15" t="s">
        <v>2464</v>
      </c>
      <c r="C8054" s="768" t="s">
        <v>2962</v>
      </c>
      <c r="D8054" s="20" t="s">
        <v>16968</v>
      </c>
      <c r="E8054" s="826"/>
      <c r="F8054" s="800">
        <v>1</v>
      </c>
      <c r="G8054" s="819"/>
      <c r="H8054" s="774">
        <v>0</v>
      </c>
      <c r="I8054" s="819">
        <f t="shared" si="258"/>
        <v>0</v>
      </c>
      <c r="J8054" s="819">
        <f t="shared" si="259"/>
        <v>1</v>
      </c>
      <c r="K8054" s="941"/>
    </row>
    <row r="8055" spans="1:11" ht="25.5">
      <c r="A8055" s="15" t="s">
        <v>6386</v>
      </c>
      <c r="B8055" s="15" t="s">
        <v>2624</v>
      </c>
      <c r="C8055" s="768" t="s">
        <v>6315</v>
      </c>
      <c r="D8055" s="20" t="s">
        <v>17641</v>
      </c>
      <c r="E8055" s="826"/>
      <c r="F8055" s="800">
        <v>0</v>
      </c>
      <c r="G8055" s="819"/>
      <c r="H8055" s="774">
        <v>1</v>
      </c>
      <c r="I8055" s="819">
        <f t="shared" si="258"/>
        <v>0</v>
      </c>
      <c r="J8055" s="819">
        <f t="shared" si="259"/>
        <v>1</v>
      </c>
      <c r="K8055" s="941"/>
    </row>
    <row r="8056" spans="1:11" ht="38.25">
      <c r="A8056" s="15" t="s">
        <v>6386</v>
      </c>
      <c r="B8056" s="15" t="s">
        <v>2624</v>
      </c>
      <c r="C8056" s="768" t="s">
        <v>6381</v>
      </c>
      <c r="D8056" s="20" t="s">
        <v>4824</v>
      </c>
      <c r="E8056" s="826"/>
      <c r="F8056" s="800">
        <v>0</v>
      </c>
      <c r="G8056" s="819"/>
      <c r="H8056" s="774">
        <v>1</v>
      </c>
      <c r="I8056" s="819">
        <f t="shared" si="258"/>
        <v>0</v>
      </c>
      <c r="J8056" s="819">
        <f t="shared" si="259"/>
        <v>1</v>
      </c>
      <c r="K8056" s="941"/>
    </row>
    <row r="8057" spans="1:11" ht="25.5">
      <c r="A8057" s="15" t="s">
        <v>6386</v>
      </c>
      <c r="B8057" s="15" t="s">
        <v>2624</v>
      </c>
      <c r="C8057" s="768" t="s">
        <v>4709</v>
      </c>
      <c r="D8057" s="20" t="s">
        <v>17311</v>
      </c>
      <c r="E8057" s="826"/>
      <c r="F8057" s="800">
        <v>0</v>
      </c>
      <c r="G8057" s="819"/>
      <c r="H8057" s="774">
        <v>1</v>
      </c>
      <c r="I8057" s="819">
        <f t="shared" si="258"/>
        <v>0</v>
      </c>
      <c r="J8057" s="819">
        <f t="shared" si="259"/>
        <v>1</v>
      </c>
      <c r="K8057" s="941"/>
    </row>
    <row r="8058" spans="1:11" ht="25.5">
      <c r="A8058" s="15" t="s">
        <v>6386</v>
      </c>
      <c r="B8058" s="15" t="s">
        <v>2624</v>
      </c>
      <c r="C8058" s="768" t="s">
        <v>3020</v>
      </c>
      <c r="D8058" s="20" t="s">
        <v>3021</v>
      </c>
      <c r="E8058" s="826"/>
      <c r="F8058" s="800">
        <v>0</v>
      </c>
      <c r="G8058" s="819"/>
      <c r="H8058" s="774">
        <v>1</v>
      </c>
      <c r="I8058" s="819">
        <f t="shared" si="258"/>
        <v>0</v>
      </c>
      <c r="J8058" s="819">
        <f t="shared" si="259"/>
        <v>1</v>
      </c>
      <c r="K8058" s="941"/>
    </row>
    <row r="8059" spans="1:11">
      <c r="A8059" s="15" t="s">
        <v>6386</v>
      </c>
      <c r="B8059" s="15" t="s">
        <v>2624</v>
      </c>
      <c r="C8059" s="768" t="s">
        <v>4711</v>
      </c>
      <c r="D8059" s="20" t="s">
        <v>17313</v>
      </c>
      <c r="E8059" s="826"/>
      <c r="F8059" s="800">
        <v>0</v>
      </c>
      <c r="G8059" s="819"/>
      <c r="H8059" s="774">
        <v>1</v>
      </c>
      <c r="I8059" s="819">
        <f t="shared" si="258"/>
        <v>0</v>
      </c>
      <c r="J8059" s="819">
        <f t="shared" si="259"/>
        <v>1</v>
      </c>
      <c r="K8059" s="941"/>
    </row>
    <row r="8060" spans="1:11" ht="25.5">
      <c r="A8060" s="15" t="s">
        <v>6386</v>
      </c>
      <c r="B8060" s="15" t="s">
        <v>2624</v>
      </c>
      <c r="C8060" s="768" t="s">
        <v>6655</v>
      </c>
      <c r="D8060" s="20" t="s">
        <v>4827</v>
      </c>
      <c r="E8060" s="826"/>
      <c r="F8060" s="800">
        <v>0</v>
      </c>
      <c r="G8060" s="819"/>
      <c r="H8060" s="774">
        <v>1</v>
      </c>
      <c r="I8060" s="819">
        <f t="shared" si="258"/>
        <v>0</v>
      </c>
      <c r="J8060" s="819">
        <f t="shared" si="259"/>
        <v>1</v>
      </c>
      <c r="K8060" s="941"/>
    </row>
    <row r="8061" spans="1:11" ht="25.5">
      <c r="A8061" s="15" t="s">
        <v>6386</v>
      </c>
      <c r="B8061" s="15" t="s">
        <v>2624</v>
      </c>
      <c r="C8061" s="768" t="s">
        <v>6383</v>
      </c>
      <c r="D8061" s="20" t="s">
        <v>4829</v>
      </c>
      <c r="E8061" s="826"/>
      <c r="F8061" s="800">
        <v>0</v>
      </c>
      <c r="G8061" s="819"/>
      <c r="H8061" s="774">
        <v>1</v>
      </c>
      <c r="I8061" s="819">
        <f t="shared" si="258"/>
        <v>0</v>
      </c>
      <c r="J8061" s="819">
        <f t="shared" si="259"/>
        <v>1</v>
      </c>
      <c r="K8061" s="941"/>
    </row>
    <row r="8062" spans="1:11" ht="25.5">
      <c r="A8062" s="15" t="s">
        <v>6386</v>
      </c>
      <c r="B8062" s="15" t="s">
        <v>2624</v>
      </c>
      <c r="C8062" s="768" t="s">
        <v>6384</v>
      </c>
      <c r="D8062" s="20" t="s">
        <v>17700</v>
      </c>
      <c r="E8062" s="826"/>
      <c r="F8062" s="800">
        <v>0</v>
      </c>
      <c r="G8062" s="819"/>
      <c r="H8062" s="774">
        <v>1</v>
      </c>
      <c r="I8062" s="819">
        <f t="shared" si="258"/>
        <v>0</v>
      </c>
      <c r="J8062" s="819">
        <f t="shared" si="259"/>
        <v>1</v>
      </c>
      <c r="K8062" s="941"/>
    </row>
    <row r="8063" spans="1:11" ht="25.5">
      <c r="A8063" s="15" t="s">
        <v>6386</v>
      </c>
      <c r="B8063" s="15" t="s">
        <v>2624</v>
      </c>
      <c r="C8063" s="768" t="s">
        <v>6316</v>
      </c>
      <c r="D8063" s="20" t="s">
        <v>17642</v>
      </c>
      <c r="E8063" s="826"/>
      <c r="F8063" s="800">
        <v>0</v>
      </c>
      <c r="G8063" s="819"/>
      <c r="H8063" s="774">
        <v>1</v>
      </c>
      <c r="I8063" s="819">
        <f t="shared" si="258"/>
        <v>0</v>
      </c>
      <c r="J8063" s="819">
        <f t="shared" si="259"/>
        <v>1</v>
      </c>
      <c r="K8063" s="941"/>
    </row>
    <row r="8064" spans="1:11" ht="25.5">
      <c r="A8064" s="15" t="s">
        <v>6386</v>
      </c>
      <c r="B8064" s="15" t="s">
        <v>2624</v>
      </c>
      <c r="C8064" s="768" t="s">
        <v>5606</v>
      </c>
      <c r="D8064" s="20" t="s">
        <v>17444</v>
      </c>
      <c r="E8064" s="826"/>
      <c r="F8064" s="800">
        <v>0</v>
      </c>
      <c r="G8064" s="819"/>
      <c r="H8064" s="774">
        <v>1</v>
      </c>
      <c r="I8064" s="819">
        <f t="shared" si="258"/>
        <v>0</v>
      </c>
      <c r="J8064" s="819">
        <f t="shared" si="259"/>
        <v>1</v>
      </c>
      <c r="K8064" s="941"/>
    </row>
    <row r="8065" spans="1:11">
      <c r="A8065" s="15" t="s">
        <v>6386</v>
      </c>
      <c r="B8065" s="15" t="s">
        <v>2624</v>
      </c>
      <c r="C8065" s="768" t="s">
        <v>5745</v>
      </c>
      <c r="D8065" s="20" t="s">
        <v>17225</v>
      </c>
      <c r="E8065" s="826"/>
      <c r="F8065" s="800">
        <v>0</v>
      </c>
      <c r="G8065" s="819"/>
      <c r="H8065" s="774">
        <v>1</v>
      </c>
      <c r="I8065" s="819">
        <f t="shared" si="258"/>
        <v>0</v>
      </c>
      <c r="J8065" s="819">
        <f t="shared" si="259"/>
        <v>1</v>
      </c>
      <c r="K8065" s="941"/>
    </row>
    <row r="8066" spans="1:11">
      <c r="A8066" s="15" t="s">
        <v>6386</v>
      </c>
      <c r="B8066" s="15" t="s">
        <v>2624</v>
      </c>
      <c r="C8066" s="768" t="s">
        <v>2966</v>
      </c>
      <c r="D8066" s="20" t="s">
        <v>16969</v>
      </c>
      <c r="E8066" s="826"/>
      <c r="F8066" s="800">
        <v>0</v>
      </c>
      <c r="G8066" s="819"/>
      <c r="H8066" s="774">
        <v>1</v>
      </c>
      <c r="I8066" s="819">
        <f t="shared" si="258"/>
        <v>0</v>
      </c>
      <c r="J8066" s="819">
        <f t="shared" si="259"/>
        <v>1</v>
      </c>
      <c r="K8066" s="941"/>
    </row>
    <row r="8067" spans="1:11" ht="38.25">
      <c r="A8067" s="15" t="s">
        <v>6386</v>
      </c>
      <c r="B8067" s="15" t="s">
        <v>2624</v>
      </c>
      <c r="C8067" s="768" t="s">
        <v>2475</v>
      </c>
      <c r="D8067" s="20" t="s">
        <v>4928</v>
      </c>
      <c r="E8067" s="826"/>
      <c r="F8067" s="800">
        <v>0</v>
      </c>
      <c r="G8067" s="819"/>
      <c r="H8067" s="774">
        <v>1</v>
      </c>
      <c r="I8067" s="819">
        <f t="shared" si="258"/>
        <v>0</v>
      </c>
      <c r="J8067" s="819">
        <f t="shared" si="259"/>
        <v>1</v>
      </c>
      <c r="K8067" s="941"/>
    </row>
    <row r="8068" spans="1:11">
      <c r="A8068" s="15" t="s">
        <v>6386</v>
      </c>
      <c r="B8068" s="15" t="s">
        <v>2624</v>
      </c>
      <c r="C8068" s="768" t="s">
        <v>3448</v>
      </c>
      <c r="D8068" s="20" t="s">
        <v>16808</v>
      </c>
      <c r="E8068" s="826"/>
      <c r="F8068" s="800">
        <v>0</v>
      </c>
      <c r="G8068" s="819"/>
      <c r="H8068" s="774">
        <v>1</v>
      </c>
      <c r="I8068" s="819">
        <f t="shared" si="258"/>
        <v>0</v>
      </c>
      <c r="J8068" s="819">
        <f t="shared" si="259"/>
        <v>1</v>
      </c>
      <c r="K8068" s="941"/>
    </row>
    <row r="8069" spans="1:11">
      <c r="A8069" s="15" t="s">
        <v>6386</v>
      </c>
      <c r="B8069" s="15" t="s">
        <v>2624</v>
      </c>
      <c r="C8069" s="768" t="s">
        <v>2476</v>
      </c>
      <c r="D8069" s="20" t="s">
        <v>16809</v>
      </c>
      <c r="E8069" s="826"/>
      <c r="F8069" s="800">
        <v>0</v>
      </c>
      <c r="G8069" s="819">
        <v>1164</v>
      </c>
      <c r="H8069" s="774">
        <v>1280</v>
      </c>
      <c r="I8069" s="819">
        <f t="shared" si="258"/>
        <v>1164</v>
      </c>
      <c r="J8069" s="819">
        <f t="shared" si="259"/>
        <v>1280</v>
      </c>
      <c r="K8069" s="941"/>
    </row>
    <row r="8070" spans="1:11">
      <c r="A8070" s="15" t="s">
        <v>6386</v>
      </c>
      <c r="B8070" s="15" t="s">
        <v>2624</v>
      </c>
      <c r="C8070" s="768" t="s">
        <v>2477</v>
      </c>
      <c r="D8070" s="20" t="s">
        <v>16810</v>
      </c>
      <c r="E8070" s="826"/>
      <c r="F8070" s="800">
        <v>0</v>
      </c>
      <c r="G8070" s="819">
        <v>928</v>
      </c>
      <c r="H8070" s="774">
        <v>1100</v>
      </c>
      <c r="I8070" s="819">
        <f t="shared" si="258"/>
        <v>928</v>
      </c>
      <c r="J8070" s="819">
        <f t="shared" si="259"/>
        <v>1100</v>
      </c>
      <c r="K8070" s="941"/>
    </row>
    <row r="8071" spans="1:11">
      <c r="A8071" s="15" t="s">
        <v>6386</v>
      </c>
      <c r="B8071" s="15" t="s">
        <v>2624</v>
      </c>
      <c r="C8071" s="768" t="s">
        <v>2479</v>
      </c>
      <c r="D8071" s="20" t="s">
        <v>16812</v>
      </c>
      <c r="E8071" s="826"/>
      <c r="F8071" s="800">
        <v>0</v>
      </c>
      <c r="G8071" s="819"/>
      <c r="H8071" s="774">
        <v>1</v>
      </c>
      <c r="I8071" s="819">
        <f t="shared" si="258"/>
        <v>0</v>
      </c>
      <c r="J8071" s="819">
        <f t="shared" si="259"/>
        <v>1</v>
      </c>
      <c r="K8071" s="941"/>
    </row>
    <row r="8072" spans="1:11" ht="25.5">
      <c r="A8072" s="15" t="s">
        <v>6386</v>
      </c>
      <c r="B8072" s="15" t="s">
        <v>2624</v>
      </c>
      <c r="C8072" s="768" t="s">
        <v>2480</v>
      </c>
      <c r="D8072" s="20" t="s">
        <v>16813</v>
      </c>
      <c r="E8072" s="826"/>
      <c r="F8072" s="800">
        <v>0</v>
      </c>
      <c r="G8072" s="819"/>
      <c r="H8072" s="774">
        <v>1</v>
      </c>
      <c r="I8072" s="819">
        <f t="shared" si="258"/>
        <v>0</v>
      </c>
      <c r="J8072" s="819">
        <f t="shared" si="259"/>
        <v>1</v>
      </c>
      <c r="K8072" s="941"/>
    </row>
    <row r="8073" spans="1:11" ht="38.25">
      <c r="A8073" s="15" t="s">
        <v>6386</v>
      </c>
      <c r="B8073" s="15" t="s">
        <v>2624</v>
      </c>
      <c r="C8073" s="768" t="s">
        <v>3023</v>
      </c>
      <c r="D8073" s="20" t="s">
        <v>3024</v>
      </c>
      <c r="E8073" s="826"/>
      <c r="F8073" s="800">
        <v>0</v>
      </c>
      <c r="G8073" s="819"/>
      <c r="H8073" s="774">
        <v>1</v>
      </c>
      <c r="I8073" s="819">
        <f t="shared" si="258"/>
        <v>0</v>
      </c>
      <c r="J8073" s="819">
        <f t="shared" si="259"/>
        <v>1</v>
      </c>
      <c r="K8073" s="941"/>
    </row>
    <row r="8074" spans="1:11" ht="25.5">
      <c r="A8074" s="15" t="s">
        <v>6386</v>
      </c>
      <c r="B8074" s="15" t="s">
        <v>2624</v>
      </c>
      <c r="C8074" s="768" t="s">
        <v>4730</v>
      </c>
      <c r="D8074" s="20" t="s">
        <v>17332</v>
      </c>
      <c r="E8074" s="826"/>
      <c r="F8074" s="800">
        <v>0</v>
      </c>
      <c r="G8074" s="819"/>
      <c r="H8074" s="774">
        <v>1</v>
      </c>
      <c r="I8074" s="819">
        <f t="shared" si="258"/>
        <v>0</v>
      </c>
      <c r="J8074" s="819">
        <f t="shared" si="259"/>
        <v>1</v>
      </c>
      <c r="K8074" s="941"/>
    </row>
    <row r="8075" spans="1:11" ht="25.5">
      <c r="A8075" s="15" t="s">
        <v>6386</v>
      </c>
      <c r="B8075" s="15" t="s">
        <v>2624</v>
      </c>
      <c r="C8075" s="768" t="s">
        <v>2481</v>
      </c>
      <c r="D8075" s="20" t="s">
        <v>16814</v>
      </c>
      <c r="E8075" s="826"/>
      <c r="F8075" s="800">
        <v>0</v>
      </c>
      <c r="G8075" s="819"/>
      <c r="H8075" s="774">
        <v>1</v>
      </c>
      <c r="I8075" s="819">
        <f t="shared" si="258"/>
        <v>0</v>
      </c>
      <c r="J8075" s="819">
        <f t="shared" si="259"/>
        <v>1</v>
      </c>
      <c r="K8075" s="941"/>
    </row>
    <row r="8076" spans="1:11" ht="25.5">
      <c r="A8076" s="15" t="s">
        <v>6386</v>
      </c>
      <c r="B8076" s="15" t="s">
        <v>2624</v>
      </c>
      <c r="C8076" s="768" t="s">
        <v>2482</v>
      </c>
      <c r="D8076" s="20" t="s">
        <v>16815</v>
      </c>
      <c r="E8076" s="826"/>
      <c r="F8076" s="800">
        <v>0</v>
      </c>
      <c r="G8076" s="819"/>
      <c r="H8076" s="774">
        <v>1</v>
      </c>
      <c r="I8076" s="819">
        <f t="shared" si="258"/>
        <v>0</v>
      </c>
      <c r="J8076" s="819">
        <f t="shared" si="259"/>
        <v>1</v>
      </c>
      <c r="K8076" s="941"/>
    </row>
    <row r="8077" spans="1:11" ht="25.5">
      <c r="A8077" s="15" t="s">
        <v>6386</v>
      </c>
      <c r="B8077" s="15" t="s">
        <v>2624</v>
      </c>
      <c r="C8077" s="768" t="s">
        <v>2496</v>
      </c>
      <c r="D8077" s="20" t="s">
        <v>16825</v>
      </c>
      <c r="E8077" s="826"/>
      <c r="F8077" s="800">
        <v>0</v>
      </c>
      <c r="G8077" s="819"/>
      <c r="H8077" s="774">
        <v>1</v>
      </c>
      <c r="I8077" s="819">
        <f t="shared" si="258"/>
        <v>0</v>
      </c>
      <c r="J8077" s="819">
        <f t="shared" si="259"/>
        <v>1</v>
      </c>
      <c r="K8077" s="941"/>
    </row>
    <row r="8078" spans="1:11" ht="25.5">
      <c r="A8078" s="15" t="s">
        <v>6386</v>
      </c>
      <c r="B8078" s="15" t="s">
        <v>2624</v>
      </c>
      <c r="C8078" s="768" t="s">
        <v>2497</v>
      </c>
      <c r="D8078" s="20" t="s">
        <v>16826</v>
      </c>
      <c r="E8078" s="826"/>
      <c r="F8078" s="800">
        <v>0</v>
      </c>
      <c r="G8078" s="819"/>
      <c r="H8078" s="774">
        <v>1</v>
      </c>
      <c r="I8078" s="819">
        <f t="shared" si="258"/>
        <v>0</v>
      </c>
      <c r="J8078" s="819">
        <f t="shared" si="259"/>
        <v>1</v>
      </c>
      <c r="K8078" s="941"/>
    </row>
    <row r="8079" spans="1:11" ht="25.5">
      <c r="A8079" s="15" t="s">
        <v>6386</v>
      </c>
      <c r="B8079" s="15" t="s">
        <v>2624</v>
      </c>
      <c r="C8079" s="768" t="s">
        <v>2498</v>
      </c>
      <c r="D8079" s="20" t="s">
        <v>16827</v>
      </c>
      <c r="E8079" s="826"/>
      <c r="F8079" s="800">
        <v>0</v>
      </c>
      <c r="G8079" s="819">
        <v>295</v>
      </c>
      <c r="H8079" s="774">
        <v>205</v>
      </c>
      <c r="I8079" s="819">
        <f t="shared" si="258"/>
        <v>295</v>
      </c>
      <c r="J8079" s="819">
        <f t="shared" si="259"/>
        <v>205</v>
      </c>
      <c r="K8079" s="941"/>
    </row>
    <row r="8080" spans="1:11" ht="25.5">
      <c r="A8080" s="15" t="s">
        <v>6386</v>
      </c>
      <c r="B8080" s="15" t="s">
        <v>2624</v>
      </c>
      <c r="C8080" s="768" t="s">
        <v>2500</v>
      </c>
      <c r="D8080" s="20" t="s">
        <v>16829</v>
      </c>
      <c r="E8080" s="826"/>
      <c r="F8080" s="800">
        <v>0</v>
      </c>
      <c r="G8080" s="819"/>
      <c r="H8080" s="774">
        <v>1</v>
      </c>
      <c r="I8080" s="819">
        <f t="shared" si="258"/>
        <v>0</v>
      </c>
      <c r="J8080" s="819">
        <f t="shared" si="259"/>
        <v>1</v>
      </c>
      <c r="K8080" s="941"/>
    </row>
    <row r="8081" spans="1:11">
      <c r="A8081" s="15" t="s">
        <v>6386</v>
      </c>
      <c r="B8081" s="15" t="s">
        <v>2624</v>
      </c>
      <c r="C8081" s="768" t="s">
        <v>2502</v>
      </c>
      <c r="D8081" s="20" t="s">
        <v>16831</v>
      </c>
      <c r="E8081" s="826"/>
      <c r="F8081" s="800">
        <v>0</v>
      </c>
      <c r="G8081" s="819"/>
      <c r="H8081" s="774">
        <v>1</v>
      </c>
      <c r="I8081" s="819">
        <f t="shared" si="258"/>
        <v>0</v>
      </c>
      <c r="J8081" s="819">
        <f t="shared" si="259"/>
        <v>1</v>
      </c>
      <c r="K8081" s="941"/>
    </row>
    <row r="8082" spans="1:11" ht="25.5">
      <c r="A8082" s="15" t="s">
        <v>6386</v>
      </c>
      <c r="B8082" s="15" t="s">
        <v>2624</v>
      </c>
      <c r="C8082" s="768" t="s">
        <v>2503</v>
      </c>
      <c r="D8082" s="20" t="s">
        <v>16832</v>
      </c>
      <c r="E8082" s="826"/>
      <c r="F8082" s="800">
        <v>0</v>
      </c>
      <c r="G8082" s="819">
        <v>34</v>
      </c>
      <c r="H8082" s="774">
        <v>35</v>
      </c>
      <c r="I8082" s="819">
        <f t="shared" si="258"/>
        <v>34</v>
      </c>
      <c r="J8082" s="819">
        <f t="shared" si="259"/>
        <v>35</v>
      </c>
      <c r="K8082" s="941"/>
    </row>
    <row r="8083" spans="1:11">
      <c r="A8083" s="15" t="s">
        <v>6386</v>
      </c>
      <c r="B8083" s="15" t="s">
        <v>2624</v>
      </c>
      <c r="C8083" s="768" t="s">
        <v>2504</v>
      </c>
      <c r="D8083" s="20" t="s">
        <v>16833</v>
      </c>
      <c r="E8083" s="826"/>
      <c r="F8083" s="800">
        <v>0</v>
      </c>
      <c r="G8083" s="819">
        <v>200</v>
      </c>
      <c r="H8083" s="774">
        <v>160</v>
      </c>
      <c r="I8083" s="819">
        <f t="shared" si="258"/>
        <v>200</v>
      </c>
      <c r="J8083" s="819">
        <f t="shared" si="259"/>
        <v>160</v>
      </c>
      <c r="K8083" s="941"/>
    </row>
    <row r="8084" spans="1:11">
      <c r="A8084" s="15" t="s">
        <v>6386</v>
      </c>
      <c r="B8084" s="15" t="s">
        <v>2624</v>
      </c>
      <c r="C8084" s="768" t="s">
        <v>4890</v>
      </c>
      <c r="D8084" s="20" t="s">
        <v>16834</v>
      </c>
      <c r="E8084" s="826"/>
      <c r="F8084" s="800">
        <v>0</v>
      </c>
      <c r="G8084" s="819"/>
      <c r="H8084" s="774">
        <v>1</v>
      </c>
      <c r="I8084" s="819">
        <f t="shared" si="258"/>
        <v>0</v>
      </c>
      <c r="J8084" s="819">
        <f t="shared" si="259"/>
        <v>1</v>
      </c>
      <c r="K8084" s="941"/>
    </row>
    <row r="8085" spans="1:11">
      <c r="A8085" s="15" t="s">
        <v>6386</v>
      </c>
      <c r="B8085" s="15" t="s">
        <v>2624</v>
      </c>
      <c r="C8085" s="768" t="s">
        <v>4664</v>
      </c>
      <c r="D8085" s="20" t="s">
        <v>17288</v>
      </c>
      <c r="E8085" s="826"/>
      <c r="F8085" s="800">
        <v>0</v>
      </c>
      <c r="G8085" s="819"/>
      <c r="H8085" s="774">
        <v>1</v>
      </c>
      <c r="I8085" s="819">
        <f t="shared" si="258"/>
        <v>0</v>
      </c>
      <c r="J8085" s="819">
        <f t="shared" si="259"/>
        <v>1</v>
      </c>
      <c r="K8085" s="941"/>
    </row>
    <row r="8086" spans="1:11">
      <c r="A8086" s="15" t="s">
        <v>6386</v>
      </c>
      <c r="B8086" s="15" t="s">
        <v>2624</v>
      </c>
      <c r="C8086" s="768" t="s">
        <v>3450</v>
      </c>
      <c r="D8086" s="20" t="s">
        <v>3451</v>
      </c>
      <c r="E8086" s="826"/>
      <c r="F8086" s="800">
        <v>0</v>
      </c>
      <c r="G8086" s="819"/>
      <c r="H8086" s="774">
        <v>1</v>
      </c>
      <c r="I8086" s="819">
        <f t="shared" si="258"/>
        <v>0</v>
      </c>
      <c r="J8086" s="819">
        <f t="shared" si="259"/>
        <v>1</v>
      </c>
      <c r="K8086" s="941"/>
    </row>
    <row r="8087" spans="1:11" ht="38.25">
      <c r="A8087" s="15" t="s">
        <v>6386</v>
      </c>
      <c r="B8087" s="15" t="s">
        <v>2624</v>
      </c>
      <c r="C8087" s="768" t="s">
        <v>2534</v>
      </c>
      <c r="D8087" s="20" t="s">
        <v>16863</v>
      </c>
      <c r="E8087" s="826"/>
      <c r="F8087" s="800">
        <v>0</v>
      </c>
      <c r="G8087" s="819"/>
      <c r="H8087" s="774">
        <v>1</v>
      </c>
      <c r="I8087" s="819">
        <f t="shared" si="258"/>
        <v>0</v>
      </c>
      <c r="J8087" s="819">
        <f t="shared" si="259"/>
        <v>1</v>
      </c>
      <c r="K8087" s="941"/>
    </row>
    <row r="8088" spans="1:11" ht="38.25">
      <c r="A8088" s="15" t="s">
        <v>6386</v>
      </c>
      <c r="B8088" s="15" t="s">
        <v>2624</v>
      </c>
      <c r="C8088" s="768" t="s">
        <v>2536</v>
      </c>
      <c r="D8088" s="20" t="s">
        <v>4908</v>
      </c>
      <c r="E8088" s="826"/>
      <c r="F8088" s="800">
        <v>1</v>
      </c>
      <c r="G8088" s="819">
        <v>80</v>
      </c>
      <c r="H8088" s="774">
        <v>40</v>
      </c>
      <c r="I8088" s="819">
        <f t="shared" si="258"/>
        <v>80</v>
      </c>
      <c r="J8088" s="819">
        <f t="shared" si="259"/>
        <v>41</v>
      </c>
      <c r="K8088" s="941"/>
    </row>
    <row r="8089" spans="1:11" ht="25.5">
      <c r="A8089" s="15" t="s">
        <v>6386</v>
      </c>
      <c r="B8089" s="15" t="s">
        <v>2624</v>
      </c>
      <c r="C8089" s="768" t="s">
        <v>2537</v>
      </c>
      <c r="D8089" s="20" t="s">
        <v>4909</v>
      </c>
      <c r="E8089" s="826"/>
      <c r="F8089" s="800">
        <v>1</v>
      </c>
      <c r="G8089" s="819"/>
      <c r="H8089" s="774">
        <v>1</v>
      </c>
      <c r="I8089" s="819">
        <f t="shared" si="258"/>
        <v>0</v>
      </c>
      <c r="J8089" s="819">
        <f t="shared" si="259"/>
        <v>2</v>
      </c>
      <c r="K8089" s="941"/>
    </row>
    <row r="8090" spans="1:11" ht="25.5">
      <c r="A8090" s="15" t="s">
        <v>6386</v>
      </c>
      <c r="B8090" s="15" t="s">
        <v>2624</v>
      </c>
      <c r="C8090" s="768" t="s">
        <v>2538</v>
      </c>
      <c r="D8090" s="20" t="s">
        <v>4892</v>
      </c>
      <c r="E8090" s="826"/>
      <c r="F8090" s="800">
        <v>0</v>
      </c>
      <c r="G8090" s="819"/>
      <c r="H8090" s="774">
        <v>1</v>
      </c>
      <c r="I8090" s="819">
        <f t="shared" si="258"/>
        <v>0</v>
      </c>
      <c r="J8090" s="819">
        <f t="shared" si="259"/>
        <v>1</v>
      </c>
      <c r="K8090" s="941"/>
    </row>
    <row r="8091" spans="1:11" ht="25.5">
      <c r="A8091" s="15" t="s">
        <v>6386</v>
      </c>
      <c r="B8091" s="15" t="s">
        <v>2624</v>
      </c>
      <c r="C8091" s="768" t="s">
        <v>2539</v>
      </c>
      <c r="D8091" s="20" t="s">
        <v>4000</v>
      </c>
      <c r="E8091" s="826"/>
      <c r="F8091" s="800">
        <v>0</v>
      </c>
      <c r="G8091" s="819"/>
      <c r="H8091" s="774">
        <v>1</v>
      </c>
      <c r="I8091" s="819">
        <f t="shared" si="258"/>
        <v>0</v>
      </c>
      <c r="J8091" s="819">
        <f t="shared" si="259"/>
        <v>1</v>
      </c>
      <c r="K8091" s="941"/>
    </row>
    <row r="8092" spans="1:11" ht="38.25">
      <c r="A8092" s="15" t="s">
        <v>6386</v>
      </c>
      <c r="B8092" s="15" t="s">
        <v>2624</v>
      </c>
      <c r="C8092" s="768" t="s">
        <v>2540</v>
      </c>
      <c r="D8092" s="20" t="s">
        <v>3689</v>
      </c>
      <c r="E8092" s="826"/>
      <c r="F8092" s="800">
        <v>0</v>
      </c>
      <c r="G8092" s="819">
        <v>5</v>
      </c>
      <c r="H8092" s="774">
        <v>1</v>
      </c>
      <c r="I8092" s="819">
        <f t="shared" si="258"/>
        <v>5</v>
      </c>
      <c r="J8092" s="819">
        <f t="shared" si="259"/>
        <v>1</v>
      </c>
      <c r="K8092" s="941"/>
    </row>
    <row r="8093" spans="1:11" ht="25.5">
      <c r="A8093" s="15" t="s">
        <v>6386</v>
      </c>
      <c r="B8093" s="15" t="s">
        <v>2624</v>
      </c>
      <c r="C8093" s="768" t="s">
        <v>2541</v>
      </c>
      <c r="D8093" s="20" t="s">
        <v>4001</v>
      </c>
      <c r="E8093" s="826"/>
      <c r="F8093" s="800">
        <v>0</v>
      </c>
      <c r="G8093" s="819"/>
      <c r="H8093" s="774">
        <v>1</v>
      </c>
      <c r="I8093" s="819">
        <f t="shared" si="258"/>
        <v>0</v>
      </c>
      <c r="J8093" s="819">
        <f t="shared" si="259"/>
        <v>1</v>
      </c>
      <c r="K8093" s="941"/>
    </row>
    <row r="8094" spans="1:11" ht="51">
      <c r="A8094" s="15" t="s">
        <v>6386</v>
      </c>
      <c r="B8094" s="15" t="s">
        <v>2624</v>
      </c>
      <c r="C8094" s="768" t="s">
        <v>2542</v>
      </c>
      <c r="D8094" s="20" t="s">
        <v>16865</v>
      </c>
      <c r="E8094" s="826"/>
      <c r="F8094" s="800">
        <v>0</v>
      </c>
      <c r="G8094" s="819">
        <v>63</v>
      </c>
      <c r="H8094" s="774">
        <v>10</v>
      </c>
      <c r="I8094" s="819">
        <f t="shared" si="258"/>
        <v>63</v>
      </c>
      <c r="J8094" s="819">
        <f t="shared" si="259"/>
        <v>10</v>
      </c>
      <c r="K8094" s="941"/>
    </row>
    <row r="8095" spans="1:11" ht="38.25">
      <c r="A8095" s="15" t="s">
        <v>6386</v>
      </c>
      <c r="B8095" s="15" t="s">
        <v>2624</v>
      </c>
      <c r="C8095" s="768" t="s">
        <v>2543</v>
      </c>
      <c r="D8095" s="20" t="s">
        <v>16866</v>
      </c>
      <c r="E8095" s="826"/>
      <c r="F8095" s="800">
        <v>0</v>
      </c>
      <c r="G8095" s="819">
        <v>21</v>
      </c>
      <c r="H8095" s="774">
        <v>30</v>
      </c>
      <c r="I8095" s="819">
        <f t="shared" ref="I8095:I8158" si="260">E8095+G8095</f>
        <v>21</v>
      </c>
      <c r="J8095" s="819">
        <f t="shared" ref="J8095:J8158" si="261">F8095+H8095</f>
        <v>30</v>
      </c>
      <c r="K8095" s="941"/>
    </row>
    <row r="8096" spans="1:11" ht="25.5">
      <c r="A8096" s="15" t="s">
        <v>6386</v>
      </c>
      <c r="B8096" s="15" t="s">
        <v>2624</v>
      </c>
      <c r="C8096" s="768" t="s">
        <v>2546</v>
      </c>
      <c r="D8096" s="20" t="s">
        <v>16868</v>
      </c>
      <c r="E8096" s="826"/>
      <c r="F8096" s="800">
        <v>0</v>
      </c>
      <c r="G8096" s="819"/>
      <c r="H8096" s="774">
        <v>1</v>
      </c>
      <c r="I8096" s="819">
        <f t="shared" si="260"/>
        <v>0</v>
      </c>
      <c r="J8096" s="819">
        <f t="shared" si="261"/>
        <v>1</v>
      </c>
      <c r="K8096" s="941"/>
    </row>
    <row r="8097" spans="1:11" ht="38.25">
      <c r="A8097" s="15" t="s">
        <v>6386</v>
      </c>
      <c r="B8097" s="15" t="s">
        <v>2624</v>
      </c>
      <c r="C8097" s="768" t="s">
        <v>2552</v>
      </c>
      <c r="D8097" s="20" t="s">
        <v>16873</v>
      </c>
      <c r="E8097" s="826"/>
      <c r="F8097" s="800">
        <v>1</v>
      </c>
      <c r="G8097" s="819">
        <v>2688</v>
      </c>
      <c r="H8097" s="774">
        <v>3450</v>
      </c>
      <c r="I8097" s="819">
        <f t="shared" si="260"/>
        <v>2688</v>
      </c>
      <c r="J8097" s="819">
        <f t="shared" si="261"/>
        <v>3451</v>
      </c>
      <c r="K8097" s="941"/>
    </row>
    <row r="8098" spans="1:11" ht="38.25">
      <c r="A8098" s="15" t="s">
        <v>6386</v>
      </c>
      <c r="B8098" s="15" t="s">
        <v>2624</v>
      </c>
      <c r="C8098" s="768" t="s">
        <v>2553</v>
      </c>
      <c r="D8098" s="20" t="s">
        <v>16874</v>
      </c>
      <c r="E8098" s="826"/>
      <c r="F8098" s="800">
        <v>0</v>
      </c>
      <c r="G8098" s="819"/>
      <c r="H8098" s="774">
        <v>1</v>
      </c>
      <c r="I8098" s="819">
        <f t="shared" si="260"/>
        <v>0</v>
      </c>
      <c r="J8098" s="819">
        <f t="shared" si="261"/>
        <v>1</v>
      </c>
      <c r="K8098" s="941"/>
    </row>
    <row r="8099" spans="1:11" ht="38.25">
      <c r="A8099" s="15" t="s">
        <v>6386</v>
      </c>
      <c r="B8099" s="15" t="s">
        <v>2624</v>
      </c>
      <c r="C8099" s="768" t="s">
        <v>2554</v>
      </c>
      <c r="D8099" s="20" t="s">
        <v>4772</v>
      </c>
      <c r="E8099" s="826"/>
      <c r="F8099" s="800">
        <v>1</v>
      </c>
      <c r="G8099" s="819">
        <v>7457</v>
      </c>
      <c r="H8099" s="774">
        <v>7400</v>
      </c>
      <c r="I8099" s="819">
        <f t="shared" si="260"/>
        <v>7457</v>
      </c>
      <c r="J8099" s="819">
        <f t="shared" si="261"/>
        <v>7401</v>
      </c>
      <c r="K8099" s="941"/>
    </row>
    <row r="8100" spans="1:11" ht="25.5">
      <c r="A8100" s="15" t="s">
        <v>6386</v>
      </c>
      <c r="B8100" s="15" t="s">
        <v>2624</v>
      </c>
      <c r="C8100" s="768" t="s">
        <v>2555</v>
      </c>
      <c r="D8100" s="20" t="s">
        <v>6621</v>
      </c>
      <c r="E8100" s="826"/>
      <c r="F8100" s="800">
        <v>1</v>
      </c>
      <c r="G8100" s="819">
        <v>5560</v>
      </c>
      <c r="H8100" s="774">
        <v>5003</v>
      </c>
      <c r="I8100" s="819">
        <f t="shared" si="260"/>
        <v>5560</v>
      </c>
      <c r="J8100" s="819">
        <f t="shared" si="261"/>
        <v>5004</v>
      </c>
      <c r="K8100" s="941"/>
    </row>
    <row r="8101" spans="1:11" ht="25.5">
      <c r="A8101" s="15" t="s">
        <v>6386</v>
      </c>
      <c r="B8101" s="15" t="s">
        <v>2624</v>
      </c>
      <c r="C8101" s="768" t="s">
        <v>2556</v>
      </c>
      <c r="D8101" s="20" t="s">
        <v>4799</v>
      </c>
      <c r="E8101" s="826"/>
      <c r="F8101" s="800">
        <v>0</v>
      </c>
      <c r="G8101" s="819"/>
      <c r="H8101" s="774">
        <v>1</v>
      </c>
      <c r="I8101" s="819">
        <f t="shared" si="260"/>
        <v>0</v>
      </c>
      <c r="J8101" s="819">
        <f t="shared" si="261"/>
        <v>1</v>
      </c>
      <c r="K8101" s="941"/>
    </row>
    <row r="8102" spans="1:11" ht="25.5">
      <c r="A8102" s="15" t="s">
        <v>6386</v>
      </c>
      <c r="B8102" s="15" t="s">
        <v>2624</v>
      </c>
      <c r="C8102" s="768" t="s">
        <v>2557</v>
      </c>
      <c r="D8102" s="20" t="s">
        <v>6622</v>
      </c>
      <c r="E8102" s="826"/>
      <c r="F8102" s="800">
        <v>0</v>
      </c>
      <c r="G8102" s="819">
        <v>7</v>
      </c>
      <c r="H8102" s="774">
        <v>1</v>
      </c>
      <c r="I8102" s="819">
        <f t="shared" si="260"/>
        <v>7</v>
      </c>
      <c r="J8102" s="819">
        <f t="shared" si="261"/>
        <v>1</v>
      </c>
      <c r="K8102" s="941"/>
    </row>
    <row r="8103" spans="1:11" ht="38.25">
      <c r="A8103" s="15" t="s">
        <v>6386</v>
      </c>
      <c r="B8103" s="15" t="s">
        <v>2624</v>
      </c>
      <c r="C8103" s="768" t="s">
        <v>2558</v>
      </c>
      <c r="D8103" s="20" t="s">
        <v>3690</v>
      </c>
      <c r="E8103" s="826"/>
      <c r="F8103" s="800">
        <v>0</v>
      </c>
      <c r="G8103" s="819">
        <v>1834</v>
      </c>
      <c r="H8103" s="774">
        <v>1700</v>
      </c>
      <c r="I8103" s="819">
        <f t="shared" si="260"/>
        <v>1834</v>
      </c>
      <c r="J8103" s="819">
        <f t="shared" si="261"/>
        <v>1700</v>
      </c>
      <c r="K8103" s="941"/>
    </row>
    <row r="8104" spans="1:11" ht="25.5">
      <c r="A8104" s="15" t="s">
        <v>6386</v>
      </c>
      <c r="B8104" s="15" t="s">
        <v>2624</v>
      </c>
      <c r="C8104" s="768" t="s">
        <v>2559</v>
      </c>
      <c r="D8104" s="20" t="s">
        <v>4773</v>
      </c>
      <c r="E8104" s="826"/>
      <c r="F8104" s="800">
        <v>1</v>
      </c>
      <c r="G8104" s="819">
        <v>14574</v>
      </c>
      <c r="H8104" s="774">
        <v>14600</v>
      </c>
      <c r="I8104" s="819">
        <f t="shared" si="260"/>
        <v>14574</v>
      </c>
      <c r="J8104" s="819">
        <f t="shared" si="261"/>
        <v>14601</v>
      </c>
      <c r="K8104" s="941"/>
    </row>
    <row r="8105" spans="1:11" ht="51">
      <c r="A8105" s="15" t="s">
        <v>6386</v>
      </c>
      <c r="B8105" s="15" t="s">
        <v>2624</v>
      </c>
      <c r="C8105" s="768" t="s">
        <v>2560</v>
      </c>
      <c r="D8105" s="20" t="s">
        <v>6623</v>
      </c>
      <c r="E8105" s="826"/>
      <c r="F8105" s="800">
        <v>1</v>
      </c>
      <c r="G8105" s="819">
        <v>6939</v>
      </c>
      <c r="H8105" s="774">
        <v>7200</v>
      </c>
      <c r="I8105" s="819">
        <f t="shared" si="260"/>
        <v>6939</v>
      </c>
      <c r="J8105" s="819">
        <f t="shared" si="261"/>
        <v>7201</v>
      </c>
      <c r="K8105" s="941"/>
    </row>
    <row r="8106" spans="1:11" ht="38.25">
      <c r="A8106" s="15" t="s">
        <v>6386</v>
      </c>
      <c r="B8106" s="15" t="s">
        <v>2624</v>
      </c>
      <c r="C8106" s="768" t="s">
        <v>2561</v>
      </c>
      <c r="D8106" s="20" t="s">
        <v>16875</v>
      </c>
      <c r="E8106" s="826"/>
      <c r="F8106" s="800">
        <v>0</v>
      </c>
      <c r="G8106" s="819">
        <v>1367</v>
      </c>
      <c r="H8106" s="774">
        <v>930</v>
      </c>
      <c r="I8106" s="819">
        <f t="shared" si="260"/>
        <v>1367</v>
      </c>
      <c r="J8106" s="819">
        <f t="shared" si="261"/>
        <v>930</v>
      </c>
      <c r="K8106" s="941"/>
    </row>
    <row r="8107" spans="1:11" ht="38.25">
      <c r="A8107" s="15" t="s">
        <v>6386</v>
      </c>
      <c r="B8107" s="15" t="s">
        <v>2624</v>
      </c>
      <c r="C8107" s="768" t="s">
        <v>2562</v>
      </c>
      <c r="D8107" s="20" t="s">
        <v>16876</v>
      </c>
      <c r="E8107" s="826"/>
      <c r="F8107" s="800">
        <v>0</v>
      </c>
      <c r="G8107" s="819">
        <v>626</v>
      </c>
      <c r="H8107" s="774">
        <v>710</v>
      </c>
      <c r="I8107" s="819">
        <f t="shared" si="260"/>
        <v>626</v>
      </c>
      <c r="J8107" s="819">
        <f t="shared" si="261"/>
        <v>710</v>
      </c>
      <c r="K8107" s="941"/>
    </row>
    <row r="8108" spans="1:11" ht="38.25">
      <c r="A8108" s="15" t="s">
        <v>6386</v>
      </c>
      <c r="B8108" s="15" t="s">
        <v>2624</v>
      </c>
      <c r="C8108" s="768" t="s">
        <v>2563</v>
      </c>
      <c r="D8108" s="20" t="s">
        <v>4911</v>
      </c>
      <c r="E8108" s="826"/>
      <c r="F8108" s="800">
        <v>1</v>
      </c>
      <c r="G8108" s="819"/>
      <c r="H8108" s="774">
        <v>1</v>
      </c>
      <c r="I8108" s="819">
        <f t="shared" si="260"/>
        <v>0</v>
      </c>
      <c r="J8108" s="819">
        <f t="shared" si="261"/>
        <v>2</v>
      </c>
      <c r="K8108" s="941"/>
    </row>
    <row r="8109" spans="1:11" ht="25.5">
      <c r="A8109" s="15" t="s">
        <v>6386</v>
      </c>
      <c r="B8109" s="15" t="s">
        <v>2624</v>
      </c>
      <c r="C8109" s="768" t="s">
        <v>2566</v>
      </c>
      <c r="D8109" s="20" t="s">
        <v>3048</v>
      </c>
      <c r="E8109" s="826"/>
      <c r="F8109" s="800">
        <v>1</v>
      </c>
      <c r="G8109" s="819">
        <v>422</v>
      </c>
      <c r="H8109" s="774">
        <v>90</v>
      </c>
      <c r="I8109" s="819">
        <f t="shared" si="260"/>
        <v>422</v>
      </c>
      <c r="J8109" s="819">
        <f t="shared" si="261"/>
        <v>91</v>
      </c>
      <c r="K8109" s="941"/>
    </row>
    <row r="8110" spans="1:11" ht="51">
      <c r="A8110" s="15" t="s">
        <v>6386</v>
      </c>
      <c r="B8110" s="15" t="s">
        <v>2624</v>
      </c>
      <c r="C8110" s="768" t="s">
        <v>2569</v>
      </c>
      <c r="D8110" s="20" t="s">
        <v>3452</v>
      </c>
      <c r="E8110" s="826"/>
      <c r="F8110" s="800">
        <v>1</v>
      </c>
      <c r="G8110" s="819">
        <v>1174</v>
      </c>
      <c r="H8110" s="774">
        <v>1460</v>
      </c>
      <c r="I8110" s="819">
        <f t="shared" si="260"/>
        <v>1174</v>
      </c>
      <c r="J8110" s="819">
        <f t="shared" si="261"/>
        <v>1461</v>
      </c>
      <c r="K8110" s="941"/>
    </row>
    <row r="8111" spans="1:11" ht="38.25">
      <c r="A8111" s="15" t="s">
        <v>6386</v>
      </c>
      <c r="B8111" s="15" t="s">
        <v>2624</v>
      </c>
      <c r="C8111" s="768" t="s">
        <v>2588</v>
      </c>
      <c r="D8111" s="20" t="s">
        <v>16881</v>
      </c>
      <c r="E8111" s="826"/>
      <c r="F8111" s="800">
        <v>0</v>
      </c>
      <c r="G8111" s="819">
        <v>2006</v>
      </c>
      <c r="H8111" s="774">
        <v>1580</v>
      </c>
      <c r="I8111" s="819">
        <f t="shared" si="260"/>
        <v>2006</v>
      </c>
      <c r="J8111" s="819">
        <f t="shared" si="261"/>
        <v>1580</v>
      </c>
      <c r="K8111" s="941"/>
    </row>
    <row r="8112" spans="1:11" ht="25.5">
      <c r="A8112" s="15" t="s">
        <v>6386</v>
      </c>
      <c r="B8112" s="15" t="s">
        <v>2624</v>
      </c>
      <c r="C8112" s="768" t="s">
        <v>2589</v>
      </c>
      <c r="D8112" s="20" t="s">
        <v>16882</v>
      </c>
      <c r="E8112" s="826"/>
      <c r="F8112" s="800">
        <v>0</v>
      </c>
      <c r="G8112" s="819">
        <v>2</v>
      </c>
      <c r="H8112" s="774">
        <v>1</v>
      </c>
      <c r="I8112" s="819">
        <f t="shared" si="260"/>
        <v>2</v>
      </c>
      <c r="J8112" s="819">
        <f t="shared" si="261"/>
        <v>1</v>
      </c>
      <c r="K8112" s="941"/>
    </row>
    <row r="8113" spans="1:11" ht="25.5">
      <c r="A8113" s="15" t="s">
        <v>6386</v>
      </c>
      <c r="B8113" s="15" t="s">
        <v>2624</v>
      </c>
      <c r="C8113" s="768" t="s">
        <v>2590</v>
      </c>
      <c r="D8113" s="20" t="s">
        <v>4002</v>
      </c>
      <c r="E8113" s="826"/>
      <c r="F8113" s="800">
        <v>0</v>
      </c>
      <c r="G8113" s="819">
        <v>2756</v>
      </c>
      <c r="H8113" s="774">
        <v>2820</v>
      </c>
      <c r="I8113" s="819">
        <f t="shared" si="260"/>
        <v>2756</v>
      </c>
      <c r="J8113" s="819">
        <f t="shared" si="261"/>
        <v>2820</v>
      </c>
      <c r="K8113" s="941"/>
    </row>
    <row r="8114" spans="1:11" ht="25.5">
      <c r="A8114" s="15" t="s">
        <v>6386</v>
      </c>
      <c r="B8114" s="15" t="s">
        <v>2624</v>
      </c>
      <c r="C8114" s="768" t="s">
        <v>2591</v>
      </c>
      <c r="D8114" s="20" t="s">
        <v>3691</v>
      </c>
      <c r="E8114" s="826"/>
      <c r="F8114" s="800">
        <v>0</v>
      </c>
      <c r="G8114" s="819">
        <v>582</v>
      </c>
      <c r="H8114" s="774">
        <v>720</v>
      </c>
      <c r="I8114" s="819">
        <f t="shared" si="260"/>
        <v>582</v>
      </c>
      <c r="J8114" s="819">
        <f t="shared" si="261"/>
        <v>720</v>
      </c>
      <c r="K8114" s="941"/>
    </row>
    <row r="8115" spans="1:11" ht="25.5">
      <c r="A8115" s="15" t="s">
        <v>6386</v>
      </c>
      <c r="B8115" s="15" t="s">
        <v>2624</v>
      </c>
      <c r="C8115" s="768" t="s">
        <v>2593</v>
      </c>
      <c r="D8115" s="20" t="s">
        <v>4294</v>
      </c>
      <c r="E8115" s="826"/>
      <c r="F8115" s="800">
        <v>0</v>
      </c>
      <c r="G8115" s="819"/>
      <c r="H8115" s="774">
        <v>1</v>
      </c>
      <c r="I8115" s="819">
        <f t="shared" si="260"/>
        <v>0</v>
      </c>
      <c r="J8115" s="819">
        <f t="shared" si="261"/>
        <v>1</v>
      </c>
      <c r="K8115" s="941"/>
    </row>
    <row r="8116" spans="1:11" ht="25.5">
      <c r="A8116" s="15" t="s">
        <v>6386</v>
      </c>
      <c r="B8116" s="15" t="s">
        <v>2624</v>
      </c>
      <c r="C8116" s="768" t="s">
        <v>2594</v>
      </c>
      <c r="D8116" s="20" t="s">
        <v>4295</v>
      </c>
      <c r="E8116" s="826"/>
      <c r="F8116" s="800">
        <v>0</v>
      </c>
      <c r="G8116" s="819">
        <v>20</v>
      </c>
      <c r="H8116" s="774">
        <v>20</v>
      </c>
      <c r="I8116" s="819">
        <f t="shared" si="260"/>
        <v>20</v>
      </c>
      <c r="J8116" s="819">
        <f t="shared" si="261"/>
        <v>20</v>
      </c>
      <c r="K8116" s="941"/>
    </row>
    <row r="8117" spans="1:11" ht="25.5">
      <c r="A8117" s="15" t="s">
        <v>6386</v>
      </c>
      <c r="B8117" s="15" t="s">
        <v>2624</v>
      </c>
      <c r="C8117" s="768" t="s">
        <v>2595</v>
      </c>
      <c r="D8117" s="20" t="s">
        <v>4296</v>
      </c>
      <c r="E8117" s="826"/>
      <c r="F8117" s="800">
        <v>0</v>
      </c>
      <c r="G8117" s="819">
        <v>17</v>
      </c>
      <c r="H8117" s="774">
        <v>1</v>
      </c>
      <c r="I8117" s="819">
        <f t="shared" si="260"/>
        <v>17</v>
      </c>
      <c r="J8117" s="819">
        <f t="shared" si="261"/>
        <v>1</v>
      </c>
      <c r="K8117" s="941"/>
    </row>
    <row r="8118" spans="1:11" ht="38.25">
      <c r="A8118" s="15" t="s">
        <v>6386</v>
      </c>
      <c r="B8118" s="15" t="s">
        <v>2624</v>
      </c>
      <c r="C8118" s="768" t="s">
        <v>2596</v>
      </c>
      <c r="D8118" s="20" t="s">
        <v>4775</v>
      </c>
      <c r="E8118" s="826"/>
      <c r="F8118" s="800">
        <v>0</v>
      </c>
      <c r="G8118" s="819">
        <v>5432</v>
      </c>
      <c r="H8118" s="774">
        <v>7230</v>
      </c>
      <c r="I8118" s="819">
        <f t="shared" si="260"/>
        <v>5432</v>
      </c>
      <c r="J8118" s="819">
        <f t="shared" si="261"/>
        <v>7230</v>
      </c>
      <c r="K8118" s="941"/>
    </row>
    <row r="8119" spans="1:11" ht="38.25">
      <c r="A8119" s="15" t="s">
        <v>6386</v>
      </c>
      <c r="B8119" s="15" t="s">
        <v>2624</v>
      </c>
      <c r="C8119" s="768" t="s">
        <v>2597</v>
      </c>
      <c r="D8119" s="20" t="s">
        <v>16883</v>
      </c>
      <c r="E8119" s="826"/>
      <c r="F8119" s="800">
        <v>0</v>
      </c>
      <c r="G8119" s="819"/>
      <c r="H8119" s="774">
        <v>1</v>
      </c>
      <c r="I8119" s="819">
        <f t="shared" si="260"/>
        <v>0</v>
      </c>
      <c r="J8119" s="819">
        <f t="shared" si="261"/>
        <v>1</v>
      </c>
      <c r="K8119" s="941"/>
    </row>
    <row r="8120" spans="1:11" ht="38.25">
      <c r="A8120" s="15" t="s">
        <v>6386</v>
      </c>
      <c r="B8120" s="15" t="s">
        <v>2624</v>
      </c>
      <c r="C8120" s="768" t="s">
        <v>2599</v>
      </c>
      <c r="D8120" s="20" t="s">
        <v>16885</v>
      </c>
      <c r="E8120" s="826"/>
      <c r="F8120" s="800">
        <v>0</v>
      </c>
      <c r="G8120" s="819"/>
      <c r="H8120" s="774">
        <v>1</v>
      </c>
      <c r="I8120" s="819">
        <f t="shared" si="260"/>
        <v>0</v>
      </c>
      <c r="J8120" s="819">
        <f t="shared" si="261"/>
        <v>1</v>
      </c>
      <c r="K8120" s="941"/>
    </row>
    <row r="8121" spans="1:11" ht="25.5">
      <c r="A8121" s="15" t="s">
        <v>6386</v>
      </c>
      <c r="B8121" s="15" t="s">
        <v>2624</v>
      </c>
      <c r="C8121" s="768" t="s">
        <v>2600</v>
      </c>
      <c r="D8121" s="20" t="s">
        <v>16886</v>
      </c>
      <c r="E8121" s="826"/>
      <c r="F8121" s="800">
        <v>0</v>
      </c>
      <c r="G8121" s="819"/>
      <c r="H8121" s="774">
        <v>1</v>
      </c>
      <c r="I8121" s="819">
        <f t="shared" si="260"/>
        <v>0</v>
      </c>
      <c r="J8121" s="819">
        <f t="shared" si="261"/>
        <v>1</v>
      </c>
      <c r="K8121" s="941"/>
    </row>
    <row r="8122" spans="1:11" ht="51">
      <c r="A8122" s="15" t="s">
        <v>6386</v>
      </c>
      <c r="B8122" s="15" t="s">
        <v>2624</v>
      </c>
      <c r="C8122" s="768" t="s">
        <v>2605</v>
      </c>
      <c r="D8122" s="20" t="s">
        <v>16891</v>
      </c>
      <c r="E8122" s="826"/>
      <c r="F8122" s="800">
        <v>0</v>
      </c>
      <c r="G8122" s="819"/>
      <c r="H8122" s="774">
        <v>1</v>
      </c>
      <c r="I8122" s="819">
        <f t="shared" si="260"/>
        <v>0</v>
      </c>
      <c r="J8122" s="819">
        <f t="shared" si="261"/>
        <v>1</v>
      </c>
      <c r="K8122" s="941"/>
    </row>
    <row r="8123" spans="1:11" ht="25.5">
      <c r="A8123" s="15" t="s">
        <v>6386</v>
      </c>
      <c r="B8123" s="15" t="s">
        <v>2624</v>
      </c>
      <c r="C8123" s="768" t="s">
        <v>2615</v>
      </c>
      <c r="D8123" s="20" t="s">
        <v>16901</v>
      </c>
      <c r="E8123" s="826"/>
      <c r="F8123" s="800">
        <v>0</v>
      </c>
      <c r="G8123" s="819"/>
      <c r="H8123" s="774">
        <v>1</v>
      </c>
      <c r="I8123" s="819">
        <f t="shared" si="260"/>
        <v>0</v>
      </c>
      <c r="J8123" s="819">
        <f t="shared" si="261"/>
        <v>1</v>
      </c>
      <c r="K8123" s="941"/>
    </row>
    <row r="8124" spans="1:11" ht="25.5">
      <c r="A8124" s="15" t="s">
        <v>6386</v>
      </c>
      <c r="B8124" s="15" t="s">
        <v>2624</v>
      </c>
      <c r="C8124" s="768" t="s">
        <v>3042</v>
      </c>
      <c r="D8124" s="20" t="s">
        <v>3043</v>
      </c>
      <c r="E8124" s="826"/>
      <c r="F8124" s="800">
        <v>0</v>
      </c>
      <c r="G8124" s="819"/>
      <c r="H8124" s="774">
        <v>1</v>
      </c>
      <c r="I8124" s="819">
        <f t="shared" si="260"/>
        <v>0</v>
      </c>
      <c r="J8124" s="819">
        <f t="shared" si="261"/>
        <v>1</v>
      </c>
      <c r="K8124" s="941"/>
    </row>
    <row r="8125" spans="1:11" ht="25.5">
      <c r="A8125" s="15" t="s">
        <v>6386</v>
      </c>
      <c r="B8125" s="15" t="s">
        <v>2624</v>
      </c>
      <c r="C8125" s="768" t="s">
        <v>2618</v>
      </c>
      <c r="D8125" s="20" t="s">
        <v>16904</v>
      </c>
      <c r="E8125" s="826"/>
      <c r="F8125" s="800">
        <v>0</v>
      </c>
      <c r="G8125" s="819">
        <v>1</v>
      </c>
      <c r="H8125" s="774">
        <v>1</v>
      </c>
      <c r="I8125" s="819">
        <f t="shared" si="260"/>
        <v>1</v>
      </c>
      <c r="J8125" s="819">
        <f t="shared" si="261"/>
        <v>1</v>
      </c>
      <c r="K8125" s="941"/>
    </row>
    <row r="8126" spans="1:11" ht="25.5">
      <c r="A8126" s="15" t="s">
        <v>6386</v>
      </c>
      <c r="B8126" s="15" t="s">
        <v>2756</v>
      </c>
      <c r="C8126" s="768" t="s">
        <v>2657</v>
      </c>
      <c r="D8126" s="20" t="s">
        <v>15515</v>
      </c>
      <c r="E8126" s="826"/>
      <c r="F8126" s="800">
        <v>0</v>
      </c>
      <c r="G8126" s="819">
        <v>164</v>
      </c>
      <c r="H8126" s="774">
        <v>85</v>
      </c>
      <c r="I8126" s="819">
        <f t="shared" si="260"/>
        <v>164</v>
      </c>
      <c r="J8126" s="819">
        <f t="shared" si="261"/>
        <v>85</v>
      </c>
      <c r="K8126" s="941"/>
    </row>
    <row r="8127" spans="1:11">
      <c r="A8127" s="15" t="s">
        <v>6386</v>
      </c>
      <c r="B8127" s="15" t="s">
        <v>2756</v>
      </c>
      <c r="C8127" s="768" t="s">
        <v>2632</v>
      </c>
      <c r="D8127" s="20" t="s">
        <v>16916</v>
      </c>
      <c r="E8127" s="826"/>
      <c r="F8127" s="800">
        <v>0</v>
      </c>
      <c r="G8127" s="819">
        <v>316</v>
      </c>
      <c r="H8127" s="774">
        <v>100</v>
      </c>
      <c r="I8127" s="819">
        <f t="shared" si="260"/>
        <v>316</v>
      </c>
      <c r="J8127" s="819">
        <f t="shared" si="261"/>
        <v>100</v>
      </c>
      <c r="K8127" s="941"/>
    </row>
    <row r="8128" spans="1:11" ht="25.5">
      <c r="A8128" s="15" t="s">
        <v>6386</v>
      </c>
      <c r="B8128" s="15" t="s">
        <v>2756</v>
      </c>
      <c r="C8128" s="768" t="s">
        <v>6387</v>
      </c>
      <c r="D8128" s="20" t="s">
        <v>17701</v>
      </c>
      <c r="E8128" s="826"/>
      <c r="F8128" s="800">
        <v>0</v>
      </c>
      <c r="G8128" s="819"/>
      <c r="H8128" s="774">
        <v>1</v>
      </c>
      <c r="I8128" s="819">
        <f t="shared" si="260"/>
        <v>0</v>
      </c>
      <c r="J8128" s="819">
        <f t="shared" si="261"/>
        <v>1</v>
      </c>
      <c r="K8128" s="941"/>
    </row>
    <row r="8129" spans="1:11" ht="25.5">
      <c r="A8129" s="15" t="s">
        <v>6386</v>
      </c>
      <c r="B8129" s="15" t="s">
        <v>2756</v>
      </c>
      <c r="C8129" s="768" t="s">
        <v>6388</v>
      </c>
      <c r="D8129" s="20" t="s">
        <v>17702</v>
      </c>
      <c r="E8129" s="826"/>
      <c r="F8129" s="800">
        <v>0</v>
      </c>
      <c r="G8129" s="819"/>
      <c r="H8129" s="774">
        <v>1</v>
      </c>
      <c r="I8129" s="819">
        <f t="shared" si="260"/>
        <v>0</v>
      </c>
      <c r="J8129" s="819">
        <f t="shared" si="261"/>
        <v>1</v>
      </c>
      <c r="K8129" s="941"/>
    </row>
    <row r="8130" spans="1:11">
      <c r="A8130" s="15" t="s">
        <v>6386</v>
      </c>
      <c r="B8130" s="15" t="s">
        <v>2756</v>
      </c>
      <c r="C8130" s="768" t="s">
        <v>2526</v>
      </c>
      <c r="D8130" s="20" t="s">
        <v>16855</v>
      </c>
      <c r="E8130" s="826"/>
      <c r="F8130" s="800">
        <v>0</v>
      </c>
      <c r="G8130" s="819"/>
      <c r="H8130" s="774">
        <v>1</v>
      </c>
      <c r="I8130" s="819">
        <f t="shared" si="260"/>
        <v>0</v>
      </c>
      <c r="J8130" s="819">
        <f t="shared" si="261"/>
        <v>1</v>
      </c>
      <c r="K8130" s="941"/>
    </row>
    <row r="8131" spans="1:11" ht="25.5">
      <c r="A8131" s="15" t="s">
        <v>6398</v>
      </c>
      <c r="B8131" s="15" t="s">
        <v>2464</v>
      </c>
      <c r="C8131" s="768" t="s">
        <v>19295</v>
      </c>
      <c r="D8131" s="20" t="s">
        <v>17703</v>
      </c>
      <c r="E8131" s="826"/>
      <c r="F8131" s="800">
        <v>1</v>
      </c>
      <c r="G8131" s="819"/>
      <c r="H8131" s="774">
        <v>1</v>
      </c>
      <c r="I8131" s="819">
        <f t="shared" si="260"/>
        <v>0</v>
      </c>
      <c r="J8131" s="819">
        <f t="shared" si="261"/>
        <v>2</v>
      </c>
      <c r="K8131" s="941"/>
    </row>
    <row r="8132" spans="1:11" ht="25.5">
      <c r="A8132" s="15" t="s">
        <v>6398</v>
      </c>
      <c r="B8132" s="15" t="s">
        <v>2464</v>
      </c>
      <c r="C8132" s="768" t="s">
        <v>2952</v>
      </c>
      <c r="D8132" s="20" t="s">
        <v>16966</v>
      </c>
      <c r="E8132" s="826"/>
      <c r="F8132" s="800">
        <v>1</v>
      </c>
      <c r="G8132" s="819"/>
      <c r="H8132" s="774">
        <v>1</v>
      </c>
      <c r="I8132" s="819">
        <f t="shared" si="260"/>
        <v>0</v>
      </c>
      <c r="J8132" s="819">
        <f t="shared" si="261"/>
        <v>2</v>
      </c>
      <c r="K8132" s="941"/>
    </row>
    <row r="8133" spans="1:11" ht="25.5">
      <c r="A8133" s="15" t="s">
        <v>6398</v>
      </c>
      <c r="B8133" s="15" t="s">
        <v>2464</v>
      </c>
      <c r="C8133" s="768" t="s">
        <v>2456</v>
      </c>
      <c r="D8133" s="20" t="s">
        <v>16803</v>
      </c>
      <c r="E8133" s="826"/>
      <c r="F8133" s="800">
        <v>0</v>
      </c>
      <c r="G8133" s="819">
        <v>1393</v>
      </c>
      <c r="H8133" s="774">
        <v>1210</v>
      </c>
      <c r="I8133" s="819">
        <f t="shared" si="260"/>
        <v>1393</v>
      </c>
      <c r="J8133" s="819">
        <f t="shared" si="261"/>
        <v>1210</v>
      </c>
      <c r="K8133" s="941"/>
    </row>
    <row r="8134" spans="1:11" ht="25.5">
      <c r="A8134" s="15" t="s">
        <v>6398</v>
      </c>
      <c r="B8134" s="15" t="s">
        <v>2464</v>
      </c>
      <c r="C8134" s="768" t="s">
        <v>2457</v>
      </c>
      <c r="D8134" s="20" t="s">
        <v>16804</v>
      </c>
      <c r="E8134" s="826"/>
      <c r="F8134" s="800">
        <v>1</v>
      </c>
      <c r="G8134" s="819">
        <v>2043</v>
      </c>
      <c r="H8134" s="774">
        <v>2130</v>
      </c>
      <c r="I8134" s="819">
        <f t="shared" si="260"/>
        <v>2043</v>
      </c>
      <c r="J8134" s="819">
        <f t="shared" si="261"/>
        <v>2131</v>
      </c>
      <c r="K8134" s="941"/>
    </row>
    <row r="8135" spans="1:11" ht="25.5">
      <c r="A8135" s="15" t="s">
        <v>6398</v>
      </c>
      <c r="B8135" s="15" t="s">
        <v>2464</v>
      </c>
      <c r="C8135" s="768" t="s">
        <v>6389</v>
      </c>
      <c r="D8135" s="20" t="s">
        <v>17704</v>
      </c>
      <c r="E8135" s="826"/>
      <c r="F8135" s="800">
        <v>0</v>
      </c>
      <c r="G8135" s="819"/>
      <c r="H8135" s="774">
        <v>1</v>
      </c>
      <c r="I8135" s="819">
        <f t="shared" si="260"/>
        <v>0</v>
      </c>
      <c r="J8135" s="819">
        <f t="shared" si="261"/>
        <v>1</v>
      </c>
      <c r="K8135" s="941"/>
    </row>
    <row r="8136" spans="1:11" ht="25.5">
      <c r="A8136" s="15" t="s">
        <v>6398</v>
      </c>
      <c r="B8136" s="15" t="s">
        <v>2464</v>
      </c>
      <c r="C8136" s="768" t="s">
        <v>2458</v>
      </c>
      <c r="D8136" s="20" t="s">
        <v>16805</v>
      </c>
      <c r="E8136" s="826"/>
      <c r="F8136" s="800">
        <v>1</v>
      </c>
      <c r="G8136" s="819">
        <v>7681</v>
      </c>
      <c r="H8136" s="774">
        <v>8240</v>
      </c>
      <c r="I8136" s="819">
        <f t="shared" si="260"/>
        <v>7681</v>
      </c>
      <c r="J8136" s="819">
        <f t="shared" si="261"/>
        <v>8241</v>
      </c>
      <c r="K8136" s="941"/>
    </row>
    <row r="8137" spans="1:11" ht="25.5">
      <c r="A8137" s="15" t="s">
        <v>6398</v>
      </c>
      <c r="B8137" s="15" t="s">
        <v>2464</v>
      </c>
      <c r="C8137" s="768" t="s">
        <v>6390</v>
      </c>
      <c r="D8137" s="20" t="s">
        <v>17705</v>
      </c>
      <c r="E8137" s="826"/>
      <c r="F8137" s="800">
        <v>0</v>
      </c>
      <c r="G8137" s="819"/>
      <c r="H8137" s="774">
        <v>1</v>
      </c>
      <c r="I8137" s="819">
        <f t="shared" si="260"/>
        <v>0</v>
      </c>
      <c r="J8137" s="819">
        <f t="shared" si="261"/>
        <v>1</v>
      </c>
      <c r="K8137" s="941"/>
    </row>
    <row r="8138" spans="1:11" ht="25.5">
      <c r="A8138" s="15" t="s">
        <v>6398</v>
      </c>
      <c r="B8138" s="15" t="s">
        <v>2464</v>
      </c>
      <c r="C8138" s="768" t="s">
        <v>6315</v>
      </c>
      <c r="D8138" s="20" t="s">
        <v>17641</v>
      </c>
      <c r="E8138" s="826"/>
      <c r="F8138" s="800">
        <v>0</v>
      </c>
      <c r="G8138" s="819"/>
      <c r="H8138" s="774">
        <v>1</v>
      </c>
      <c r="I8138" s="819">
        <f t="shared" si="260"/>
        <v>0</v>
      </c>
      <c r="J8138" s="819">
        <f t="shared" si="261"/>
        <v>1</v>
      </c>
      <c r="K8138" s="941"/>
    </row>
    <row r="8139" spans="1:11" ht="38.25">
      <c r="A8139" s="15" t="s">
        <v>6398</v>
      </c>
      <c r="B8139" s="15" t="s">
        <v>2464</v>
      </c>
      <c r="C8139" s="768" t="s">
        <v>6381</v>
      </c>
      <c r="D8139" s="20" t="s">
        <v>4824</v>
      </c>
      <c r="E8139" s="826"/>
      <c r="F8139" s="800">
        <v>0</v>
      </c>
      <c r="G8139" s="819"/>
      <c r="H8139" s="774">
        <v>1</v>
      </c>
      <c r="I8139" s="819">
        <f t="shared" si="260"/>
        <v>0</v>
      </c>
      <c r="J8139" s="819">
        <f t="shared" si="261"/>
        <v>1</v>
      </c>
      <c r="K8139" s="941"/>
    </row>
    <row r="8140" spans="1:11" ht="76.5">
      <c r="A8140" s="15" t="s">
        <v>6398</v>
      </c>
      <c r="B8140" s="15" t="s">
        <v>2464</v>
      </c>
      <c r="C8140" s="768" t="s">
        <v>6382</v>
      </c>
      <c r="D8140" s="20" t="s">
        <v>4825</v>
      </c>
      <c r="E8140" s="826"/>
      <c r="F8140" s="800">
        <v>0</v>
      </c>
      <c r="G8140" s="819"/>
      <c r="H8140" s="774">
        <v>1</v>
      </c>
      <c r="I8140" s="819">
        <f t="shared" si="260"/>
        <v>0</v>
      </c>
      <c r="J8140" s="819">
        <f t="shared" si="261"/>
        <v>1</v>
      </c>
      <c r="K8140" s="941"/>
    </row>
    <row r="8141" spans="1:11" ht="38.25">
      <c r="A8141" s="15" t="s">
        <v>6398</v>
      </c>
      <c r="B8141" s="15" t="s">
        <v>2464</v>
      </c>
      <c r="C8141" s="768" t="s">
        <v>2958</v>
      </c>
      <c r="D8141" s="20" t="s">
        <v>2959</v>
      </c>
      <c r="E8141" s="826"/>
      <c r="F8141" s="800">
        <v>0</v>
      </c>
      <c r="G8141" s="819"/>
      <c r="H8141" s="774">
        <v>1</v>
      </c>
      <c r="I8141" s="819">
        <f t="shared" si="260"/>
        <v>0</v>
      </c>
      <c r="J8141" s="819">
        <f t="shared" si="261"/>
        <v>1</v>
      </c>
      <c r="K8141" s="941"/>
    </row>
    <row r="8142" spans="1:11" ht="25.5">
      <c r="A8142" s="15" t="s">
        <v>6398</v>
      </c>
      <c r="B8142" s="15" t="s">
        <v>2464</v>
      </c>
      <c r="C8142" s="768" t="s">
        <v>4709</v>
      </c>
      <c r="D8142" s="20" t="s">
        <v>17311</v>
      </c>
      <c r="E8142" s="826"/>
      <c r="F8142" s="800">
        <v>0</v>
      </c>
      <c r="G8142" s="819"/>
      <c r="H8142" s="774">
        <v>1</v>
      </c>
      <c r="I8142" s="819">
        <f t="shared" si="260"/>
        <v>0</v>
      </c>
      <c r="J8142" s="819">
        <f t="shared" si="261"/>
        <v>1</v>
      </c>
      <c r="K8142" s="941"/>
    </row>
    <row r="8143" spans="1:11" ht="25.5">
      <c r="A8143" s="15" t="s">
        <v>6398</v>
      </c>
      <c r="B8143" s="15" t="s">
        <v>2464</v>
      </c>
      <c r="C8143" s="768" t="s">
        <v>4710</v>
      </c>
      <c r="D8143" s="20" t="s">
        <v>17312</v>
      </c>
      <c r="E8143" s="826"/>
      <c r="F8143" s="800">
        <v>0</v>
      </c>
      <c r="G8143" s="819"/>
      <c r="H8143" s="774">
        <v>1</v>
      </c>
      <c r="I8143" s="819">
        <f t="shared" si="260"/>
        <v>0</v>
      </c>
      <c r="J8143" s="819">
        <f t="shared" si="261"/>
        <v>1</v>
      </c>
      <c r="K8143" s="941"/>
    </row>
    <row r="8144" spans="1:11" ht="25.5">
      <c r="A8144" s="15" t="s">
        <v>6398</v>
      </c>
      <c r="B8144" s="15" t="s">
        <v>2464</v>
      </c>
      <c r="C8144" s="768" t="s">
        <v>3020</v>
      </c>
      <c r="D8144" s="20" t="s">
        <v>3021</v>
      </c>
      <c r="E8144" s="826"/>
      <c r="F8144" s="800">
        <v>0</v>
      </c>
      <c r="G8144" s="819"/>
      <c r="H8144" s="774">
        <v>1</v>
      </c>
      <c r="I8144" s="819">
        <f t="shared" si="260"/>
        <v>0</v>
      </c>
      <c r="J8144" s="819">
        <f t="shared" si="261"/>
        <v>1</v>
      </c>
      <c r="K8144" s="941"/>
    </row>
    <row r="8145" spans="1:11">
      <c r="A8145" s="15" t="s">
        <v>6398</v>
      </c>
      <c r="B8145" s="15" t="s">
        <v>2464</v>
      </c>
      <c r="C8145" s="768" t="s">
        <v>4711</v>
      </c>
      <c r="D8145" s="20" t="s">
        <v>17313</v>
      </c>
      <c r="E8145" s="826"/>
      <c r="F8145" s="800">
        <v>0</v>
      </c>
      <c r="G8145" s="819"/>
      <c r="H8145" s="774">
        <v>1</v>
      </c>
      <c r="I8145" s="819">
        <f t="shared" si="260"/>
        <v>0</v>
      </c>
      <c r="J8145" s="819">
        <f t="shared" si="261"/>
        <v>1</v>
      </c>
      <c r="K8145" s="941"/>
    </row>
    <row r="8146" spans="1:11" ht="25.5">
      <c r="A8146" s="15" t="s">
        <v>6398</v>
      </c>
      <c r="B8146" s="15" t="s">
        <v>2464</v>
      </c>
      <c r="C8146" s="768" t="s">
        <v>6383</v>
      </c>
      <c r="D8146" s="20" t="s">
        <v>4829</v>
      </c>
      <c r="E8146" s="826"/>
      <c r="F8146" s="800">
        <v>0</v>
      </c>
      <c r="G8146" s="819"/>
      <c r="H8146" s="774">
        <v>1</v>
      </c>
      <c r="I8146" s="819">
        <f t="shared" si="260"/>
        <v>0</v>
      </c>
      <c r="J8146" s="819">
        <f t="shared" si="261"/>
        <v>1</v>
      </c>
      <c r="K8146" s="941"/>
    </row>
    <row r="8147" spans="1:11">
      <c r="A8147" s="15" t="s">
        <v>6398</v>
      </c>
      <c r="B8147" s="15" t="s">
        <v>2464</v>
      </c>
      <c r="C8147" s="768" t="s">
        <v>6201</v>
      </c>
      <c r="D8147" s="796" t="s">
        <v>4831</v>
      </c>
      <c r="E8147" s="826"/>
      <c r="F8147" s="800">
        <v>0</v>
      </c>
      <c r="G8147" s="819"/>
      <c r="H8147" s="774">
        <v>1</v>
      </c>
      <c r="I8147" s="819">
        <f t="shared" si="260"/>
        <v>0</v>
      </c>
      <c r="J8147" s="819">
        <f t="shared" si="261"/>
        <v>1</v>
      </c>
      <c r="K8147" s="941"/>
    </row>
    <row r="8148" spans="1:11">
      <c r="A8148" s="15" t="s">
        <v>6398</v>
      </c>
      <c r="B8148" s="15" t="s">
        <v>2464</v>
      </c>
      <c r="C8148" s="768" t="s">
        <v>4660</v>
      </c>
      <c r="D8148" s="20" t="s">
        <v>17226</v>
      </c>
      <c r="E8148" s="826"/>
      <c r="F8148" s="800">
        <v>0</v>
      </c>
      <c r="G8148" s="819"/>
      <c r="H8148" s="774">
        <v>1</v>
      </c>
      <c r="I8148" s="819">
        <f t="shared" si="260"/>
        <v>0</v>
      </c>
      <c r="J8148" s="819">
        <f t="shared" si="261"/>
        <v>1</v>
      </c>
      <c r="K8148" s="941"/>
    </row>
    <row r="8149" spans="1:11" ht="76.5">
      <c r="A8149" s="15" t="s">
        <v>6398</v>
      </c>
      <c r="B8149" s="15" t="s">
        <v>2464</v>
      </c>
      <c r="C8149" s="768" t="s">
        <v>4712</v>
      </c>
      <c r="D8149" s="20" t="s">
        <v>4713</v>
      </c>
      <c r="E8149" s="826"/>
      <c r="F8149" s="800">
        <v>0</v>
      </c>
      <c r="G8149" s="819"/>
      <c r="H8149" s="774">
        <v>1</v>
      </c>
      <c r="I8149" s="819">
        <f t="shared" si="260"/>
        <v>0</v>
      </c>
      <c r="J8149" s="819">
        <f t="shared" si="261"/>
        <v>1</v>
      </c>
      <c r="K8149" s="941"/>
    </row>
    <row r="8150" spans="1:11" ht="63.75">
      <c r="A8150" s="15" t="s">
        <v>6398</v>
      </c>
      <c r="B8150" s="15" t="s">
        <v>2464</v>
      </c>
      <c r="C8150" s="768" t="s">
        <v>4714</v>
      </c>
      <c r="D8150" s="20" t="s">
        <v>4715</v>
      </c>
      <c r="E8150" s="826"/>
      <c r="F8150" s="800">
        <v>0</v>
      </c>
      <c r="G8150" s="819"/>
      <c r="H8150" s="774">
        <v>1</v>
      </c>
      <c r="I8150" s="819">
        <f t="shared" si="260"/>
        <v>0</v>
      </c>
      <c r="J8150" s="819">
        <f t="shared" si="261"/>
        <v>1</v>
      </c>
      <c r="K8150" s="941"/>
    </row>
    <row r="8151" spans="1:11" ht="25.5">
      <c r="A8151" s="15" t="s">
        <v>6398</v>
      </c>
      <c r="B8151" s="15" t="s">
        <v>2464</v>
      </c>
      <c r="C8151" s="768" t="s">
        <v>4716</v>
      </c>
      <c r="D8151" s="20" t="s">
        <v>17314</v>
      </c>
      <c r="E8151" s="826"/>
      <c r="F8151" s="800">
        <v>0</v>
      </c>
      <c r="G8151" s="819"/>
      <c r="H8151" s="774">
        <v>1</v>
      </c>
      <c r="I8151" s="819">
        <f t="shared" si="260"/>
        <v>0</v>
      </c>
      <c r="J8151" s="819">
        <f t="shared" si="261"/>
        <v>1</v>
      </c>
      <c r="K8151" s="941"/>
    </row>
    <row r="8152" spans="1:11" ht="38.25">
      <c r="A8152" s="15" t="s">
        <v>6398</v>
      </c>
      <c r="B8152" s="15" t="s">
        <v>2464</v>
      </c>
      <c r="C8152" s="768" t="s">
        <v>4717</v>
      </c>
      <c r="D8152" s="20" t="s">
        <v>17315</v>
      </c>
      <c r="E8152" s="826"/>
      <c r="F8152" s="800">
        <v>0</v>
      </c>
      <c r="G8152" s="819"/>
      <c r="H8152" s="774">
        <v>1</v>
      </c>
      <c r="I8152" s="819">
        <f t="shared" si="260"/>
        <v>0</v>
      </c>
      <c r="J8152" s="819">
        <f t="shared" si="261"/>
        <v>1</v>
      </c>
      <c r="K8152" s="941"/>
    </row>
    <row r="8153" spans="1:11" ht="25.5">
      <c r="A8153" s="15" t="s">
        <v>6398</v>
      </c>
      <c r="B8153" s="15" t="s">
        <v>2464</v>
      </c>
      <c r="C8153" s="768" t="s">
        <v>5386</v>
      </c>
      <c r="D8153" s="20" t="s">
        <v>14609</v>
      </c>
      <c r="E8153" s="826"/>
      <c r="F8153" s="800">
        <v>0</v>
      </c>
      <c r="G8153" s="819"/>
      <c r="H8153" s="774">
        <v>1</v>
      </c>
      <c r="I8153" s="819">
        <f t="shared" si="260"/>
        <v>0</v>
      </c>
      <c r="J8153" s="819">
        <f t="shared" si="261"/>
        <v>1</v>
      </c>
      <c r="K8153" s="941"/>
    </row>
    <row r="8154" spans="1:11">
      <c r="A8154" s="15" t="s">
        <v>6398</v>
      </c>
      <c r="B8154" s="15" t="s">
        <v>2464</v>
      </c>
      <c r="C8154" s="768" t="s">
        <v>4305</v>
      </c>
      <c r="D8154" s="17" t="s">
        <v>16177</v>
      </c>
      <c r="E8154" s="826"/>
      <c r="F8154" s="800">
        <v>1</v>
      </c>
      <c r="G8154" s="819">
        <v>80</v>
      </c>
      <c r="H8154" s="774">
        <v>100</v>
      </c>
      <c r="I8154" s="819">
        <f t="shared" si="260"/>
        <v>80</v>
      </c>
      <c r="J8154" s="819">
        <f t="shared" si="261"/>
        <v>101</v>
      </c>
      <c r="K8154" s="941"/>
    </row>
    <row r="8155" spans="1:11">
      <c r="A8155" s="15" t="s">
        <v>6398</v>
      </c>
      <c r="B8155" s="15" t="s">
        <v>2464</v>
      </c>
      <c r="C8155" s="768" t="s">
        <v>4733</v>
      </c>
      <c r="D8155" s="20" t="s">
        <v>16179</v>
      </c>
      <c r="E8155" s="826"/>
      <c r="F8155" s="800">
        <v>0</v>
      </c>
      <c r="G8155" s="819"/>
      <c r="H8155" s="774">
        <v>1</v>
      </c>
      <c r="I8155" s="819">
        <f t="shared" si="260"/>
        <v>0</v>
      </c>
      <c r="J8155" s="819">
        <f t="shared" si="261"/>
        <v>1</v>
      </c>
      <c r="K8155" s="941"/>
    </row>
    <row r="8156" spans="1:11">
      <c r="A8156" s="15" t="s">
        <v>6398</v>
      </c>
      <c r="B8156" s="15" t="s">
        <v>2464</v>
      </c>
      <c r="C8156" s="768" t="s">
        <v>4361</v>
      </c>
      <c r="D8156" s="17" t="s">
        <v>16190</v>
      </c>
      <c r="E8156" s="826">
        <v>2664</v>
      </c>
      <c r="F8156" s="800">
        <v>2570</v>
      </c>
      <c r="G8156" s="819">
        <v>1086</v>
      </c>
      <c r="H8156" s="774">
        <v>1100</v>
      </c>
      <c r="I8156" s="819">
        <f t="shared" si="260"/>
        <v>3750</v>
      </c>
      <c r="J8156" s="819">
        <f t="shared" si="261"/>
        <v>3670</v>
      </c>
      <c r="K8156" s="941"/>
    </row>
    <row r="8157" spans="1:11" ht="25.5">
      <c r="A8157" s="15" t="s">
        <v>6398</v>
      </c>
      <c r="B8157" s="15" t="s">
        <v>2464</v>
      </c>
      <c r="C8157" s="768" t="s">
        <v>5747</v>
      </c>
      <c r="D8157" s="20" t="s">
        <v>5748</v>
      </c>
      <c r="E8157" s="826">
        <v>449</v>
      </c>
      <c r="F8157" s="800">
        <v>450</v>
      </c>
      <c r="G8157" s="819">
        <v>160</v>
      </c>
      <c r="H8157" s="774">
        <v>160</v>
      </c>
      <c r="I8157" s="819">
        <f t="shared" si="260"/>
        <v>609</v>
      </c>
      <c r="J8157" s="819">
        <f t="shared" si="261"/>
        <v>610</v>
      </c>
      <c r="K8157" s="941"/>
    </row>
    <row r="8158" spans="1:11" ht="25.5">
      <c r="A8158" s="15" t="s">
        <v>6398</v>
      </c>
      <c r="B8158" s="15" t="s">
        <v>2464</v>
      </c>
      <c r="C8158" s="768" t="s">
        <v>6391</v>
      </c>
      <c r="D8158" s="20" t="s">
        <v>17706</v>
      </c>
      <c r="E8158" s="826"/>
      <c r="F8158" s="800">
        <v>0</v>
      </c>
      <c r="G8158" s="819"/>
      <c r="H8158" s="774">
        <v>1</v>
      </c>
      <c r="I8158" s="819">
        <f t="shared" si="260"/>
        <v>0</v>
      </c>
      <c r="J8158" s="819">
        <f t="shared" si="261"/>
        <v>1</v>
      </c>
      <c r="K8158" s="941"/>
    </row>
    <row r="8159" spans="1:11" ht="51">
      <c r="A8159" s="15" t="s">
        <v>6398</v>
      </c>
      <c r="B8159" s="15" t="s">
        <v>2464</v>
      </c>
      <c r="C8159" s="768" t="s">
        <v>6392</v>
      </c>
      <c r="D8159" s="20" t="s">
        <v>17707</v>
      </c>
      <c r="E8159" s="826"/>
      <c r="F8159" s="800">
        <v>1</v>
      </c>
      <c r="G8159" s="819"/>
      <c r="H8159" s="774">
        <v>1</v>
      </c>
      <c r="I8159" s="819">
        <f t="shared" ref="I8159:I8222" si="262">E8159+G8159</f>
        <v>0</v>
      </c>
      <c r="J8159" s="819">
        <f t="shared" ref="J8159:J8222" si="263">F8159+H8159</f>
        <v>2</v>
      </c>
      <c r="K8159" s="941"/>
    </row>
    <row r="8160" spans="1:11">
      <c r="A8160" s="15" t="s">
        <v>6398</v>
      </c>
      <c r="B8160" s="15" t="s">
        <v>2464</v>
      </c>
      <c r="C8160" s="768" t="s">
        <v>4363</v>
      </c>
      <c r="D8160" s="17" t="s">
        <v>16192</v>
      </c>
      <c r="E8160" s="826"/>
      <c r="F8160" s="800">
        <v>2</v>
      </c>
      <c r="G8160" s="819"/>
      <c r="H8160" s="774">
        <v>1</v>
      </c>
      <c r="I8160" s="819">
        <f t="shared" si="262"/>
        <v>0</v>
      </c>
      <c r="J8160" s="819">
        <f t="shared" si="263"/>
        <v>3</v>
      </c>
      <c r="K8160" s="941"/>
    </row>
    <row r="8161" spans="1:11" ht="38.25">
      <c r="A8161" s="15" t="s">
        <v>6398</v>
      </c>
      <c r="B8161" s="15" t="s">
        <v>2464</v>
      </c>
      <c r="C8161" s="768" t="s">
        <v>6393</v>
      </c>
      <c r="D8161" s="20" t="s">
        <v>17708</v>
      </c>
      <c r="E8161" s="826"/>
      <c r="F8161" s="800">
        <v>1</v>
      </c>
      <c r="G8161" s="819"/>
      <c r="H8161" s="774">
        <v>1</v>
      </c>
      <c r="I8161" s="819">
        <f t="shared" si="262"/>
        <v>0</v>
      </c>
      <c r="J8161" s="819">
        <f t="shared" si="263"/>
        <v>2</v>
      </c>
      <c r="K8161" s="941"/>
    </row>
    <row r="8162" spans="1:11" ht="38.25">
      <c r="A8162" s="15" t="s">
        <v>6398</v>
      </c>
      <c r="B8162" s="15" t="s">
        <v>2464</v>
      </c>
      <c r="C8162" s="768" t="s">
        <v>6394</v>
      </c>
      <c r="D8162" s="20" t="s">
        <v>17709</v>
      </c>
      <c r="E8162" s="826"/>
      <c r="F8162" s="800">
        <v>0</v>
      </c>
      <c r="G8162" s="819"/>
      <c r="H8162" s="774">
        <v>1</v>
      </c>
      <c r="I8162" s="819">
        <f t="shared" si="262"/>
        <v>0</v>
      </c>
      <c r="J8162" s="819">
        <f t="shared" si="263"/>
        <v>1</v>
      </c>
      <c r="K8162" s="941"/>
    </row>
    <row r="8163" spans="1:11">
      <c r="A8163" s="15" t="s">
        <v>6398</v>
      </c>
      <c r="B8163" s="15" t="s">
        <v>2464</v>
      </c>
      <c r="C8163" s="768" t="s">
        <v>3681</v>
      </c>
      <c r="D8163" s="20" t="s">
        <v>7198</v>
      </c>
      <c r="E8163" s="826"/>
      <c r="F8163" s="800">
        <v>1</v>
      </c>
      <c r="G8163" s="819"/>
      <c r="H8163" s="774">
        <v>1</v>
      </c>
      <c r="I8163" s="819">
        <f t="shared" si="262"/>
        <v>0</v>
      </c>
      <c r="J8163" s="819">
        <f t="shared" si="263"/>
        <v>2</v>
      </c>
      <c r="K8163" s="941"/>
    </row>
    <row r="8164" spans="1:11">
      <c r="A8164" s="15" t="s">
        <v>6398</v>
      </c>
      <c r="B8164" s="15" t="s">
        <v>2464</v>
      </c>
      <c r="C8164" s="768" t="s">
        <v>4737</v>
      </c>
      <c r="D8164" s="20" t="s">
        <v>17337</v>
      </c>
      <c r="E8164" s="826">
        <v>384</v>
      </c>
      <c r="F8164" s="800">
        <v>385</v>
      </c>
      <c r="G8164" s="819">
        <v>88</v>
      </c>
      <c r="H8164" s="774">
        <v>150</v>
      </c>
      <c r="I8164" s="819">
        <f t="shared" si="262"/>
        <v>472</v>
      </c>
      <c r="J8164" s="819">
        <f t="shared" si="263"/>
        <v>535</v>
      </c>
      <c r="K8164" s="941"/>
    </row>
    <row r="8165" spans="1:11" ht="25.5">
      <c r="A8165" s="15" t="s">
        <v>6398</v>
      </c>
      <c r="B8165" s="15" t="s">
        <v>2464</v>
      </c>
      <c r="C8165" s="768" t="s">
        <v>4738</v>
      </c>
      <c r="D8165" s="20" t="s">
        <v>17338</v>
      </c>
      <c r="E8165" s="826">
        <v>127</v>
      </c>
      <c r="F8165" s="800">
        <v>120</v>
      </c>
      <c r="G8165" s="819">
        <v>52</v>
      </c>
      <c r="H8165" s="774">
        <v>46</v>
      </c>
      <c r="I8165" s="819">
        <f t="shared" si="262"/>
        <v>179</v>
      </c>
      <c r="J8165" s="819">
        <f t="shared" si="263"/>
        <v>166</v>
      </c>
      <c r="K8165" s="941"/>
    </row>
    <row r="8166" spans="1:11" ht="63.75">
      <c r="A8166" s="15" t="s">
        <v>6398</v>
      </c>
      <c r="B8166" s="15" t="s">
        <v>2464</v>
      </c>
      <c r="C8166" s="768" t="s">
        <v>6395</v>
      </c>
      <c r="D8166" s="20" t="s">
        <v>17710</v>
      </c>
      <c r="E8166" s="826">
        <v>11</v>
      </c>
      <c r="F8166" s="800">
        <v>15</v>
      </c>
      <c r="G8166" s="819">
        <v>1</v>
      </c>
      <c r="H8166" s="774">
        <v>5</v>
      </c>
      <c r="I8166" s="819">
        <f t="shared" si="262"/>
        <v>12</v>
      </c>
      <c r="J8166" s="819">
        <f t="shared" si="263"/>
        <v>20</v>
      </c>
      <c r="K8166" s="941"/>
    </row>
    <row r="8167" spans="1:11" ht="51">
      <c r="A8167" s="15" t="s">
        <v>6398</v>
      </c>
      <c r="B8167" s="15" t="s">
        <v>2464</v>
      </c>
      <c r="C8167" s="768" t="s">
        <v>6396</v>
      </c>
      <c r="D8167" s="20" t="s">
        <v>17711</v>
      </c>
      <c r="E8167" s="826">
        <v>8</v>
      </c>
      <c r="F8167" s="800">
        <v>15</v>
      </c>
      <c r="G8167" s="819">
        <v>1</v>
      </c>
      <c r="H8167" s="774">
        <v>1</v>
      </c>
      <c r="I8167" s="819">
        <f t="shared" si="262"/>
        <v>9</v>
      </c>
      <c r="J8167" s="819">
        <f t="shared" si="263"/>
        <v>16</v>
      </c>
      <c r="K8167" s="941"/>
    </row>
    <row r="8168" spans="1:11" ht="25.5">
      <c r="A8168" s="15" t="s">
        <v>6398</v>
      </c>
      <c r="B8168" s="15" t="s">
        <v>2464</v>
      </c>
      <c r="C8168" s="768" t="s">
        <v>6397</v>
      </c>
      <c r="D8168" s="20" t="s">
        <v>17712</v>
      </c>
      <c r="E8168" s="826"/>
      <c r="F8168" s="800">
        <v>0</v>
      </c>
      <c r="G8168" s="819"/>
      <c r="H8168" s="774">
        <v>1</v>
      </c>
      <c r="I8168" s="819">
        <f t="shared" si="262"/>
        <v>0</v>
      </c>
      <c r="J8168" s="819">
        <f t="shared" si="263"/>
        <v>1</v>
      </c>
      <c r="K8168" s="941"/>
    </row>
    <row r="8169" spans="1:11">
      <c r="A8169" s="15" t="s">
        <v>6398</v>
      </c>
      <c r="B8169" s="15" t="s">
        <v>2464</v>
      </c>
      <c r="C8169" s="768" t="s">
        <v>3677</v>
      </c>
      <c r="D8169" s="20" t="s">
        <v>17103</v>
      </c>
      <c r="E8169" s="826">
        <v>6</v>
      </c>
      <c r="F8169" s="800">
        <v>1</v>
      </c>
      <c r="G8169" s="819">
        <v>367</v>
      </c>
      <c r="H8169" s="774">
        <v>360</v>
      </c>
      <c r="I8169" s="819">
        <f t="shared" si="262"/>
        <v>373</v>
      </c>
      <c r="J8169" s="819">
        <f t="shared" si="263"/>
        <v>361</v>
      </c>
      <c r="K8169" s="941"/>
    </row>
    <row r="8170" spans="1:11" ht="25.5">
      <c r="A8170" s="15" t="s">
        <v>6398</v>
      </c>
      <c r="B8170" s="15" t="s">
        <v>2464</v>
      </c>
      <c r="C8170" s="768" t="s">
        <v>2657</v>
      </c>
      <c r="D8170" s="20" t="s">
        <v>15515</v>
      </c>
      <c r="E8170" s="826"/>
      <c r="F8170" s="800">
        <v>1</v>
      </c>
      <c r="G8170" s="819">
        <v>713</v>
      </c>
      <c r="H8170" s="774">
        <v>570</v>
      </c>
      <c r="I8170" s="819">
        <f t="shared" si="262"/>
        <v>713</v>
      </c>
      <c r="J8170" s="819">
        <f t="shared" si="263"/>
        <v>571</v>
      </c>
      <c r="K8170" s="941"/>
    </row>
    <row r="8171" spans="1:11" ht="25.5">
      <c r="A8171" s="15" t="s">
        <v>6398</v>
      </c>
      <c r="B8171" s="15" t="s">
        <v>2464</v>
      </c>
      <c r="C8171" s="768" t="s">
        <v>4261</v>
      </c>
      <c r="D8171" s="20" t="s">
        <v>17242</v>
      </c>
      <c r="E8171" s="826"/>
      <c r="F8171" s="800">
        <v>0</v>
      </c>
      <c r="G8171" s="819">
        <v>2410</v>
      </c>
      <c r="H8171" s="774">
        <v>2800</v>
      </c>
      <c r="I8171" s="819">
        <f t="shared" si="262"/>
        <v>2410</v>
      </c>
      <c r="J8171" s="819">
        <f t="shared" si="263"/>
        <v>2800</v>
      </c>
      <c r="K8171" s="941"/>
    </row>
    <row r="8172" spans="1:11">
      <c r="A8172" s="15" t="s">
        <v>6398</v>
      </c>
      <c r="B8172" s="15" t="s">
        <v>2624</v>
      </c>
      <c r="C8172" s="768" t="s">
        <v>2966</v>
      </c>
      <c r="D8172" s="20" t="s">
        <v>16969</v>
      </c>
      <c r="E8172" s="826"/>
      <c r="F8172" s="800">
        <v>0</v>
      </c>
      <c r="G8172" s="819"/>
      <c r="H8172" s="774">
        <v>1</v>
      </c>
      <c r="I8172" s="819">
        <f t="shared" si="262"/>
        <v>0</v>
      </c>
      <c r="J8172" s="819">
        <f t="shared" si="263"/>
        <v>1</v>
      </c>
      <c r="K8172" s="941"/>
    </row>
    <row r="8173" spans="1:11" ht="38.25">
      <c r="A8173" s="15" t="s">
        <v>6398</v>
      </c>
      <c r="B8173" s="15" t="s">
        <v>2624</v>
      </c>
      <c r="C8173" s="768" t="s">
        <v>6399</v>
      </c>
      <c r="D8173" s="20" t="s">
        <v>17713</v>
      </c>
      <c r="E8173" s="826"/>
      <c r="F8173" s="800">
        <v>0</v>
      </c>
      <c r="G8173" s="819"/>
      <c r="H8173" s="774">
        <v>1</v>
      </c>
      <c r="I8173" s="819">
        <f t="shared" si="262"/>
        <v>0</v>
      </c>
      <c r="J8173" s="819">
        <f t="shared" si="263"/>
        <v>1</v>
      </c>
      <c r="K8173" s="941"/>
    </row>
    <row r="8174" spans="1:11" ht="25.5">
      <c r="A8174" s="15" t="s">
        <v>6398</v>
      </c>
      <c r="B8174" s="15" t="s">
        <v>2624</v>
      </c>
      <c r="C8174" s="768" t="s">
        <v>4735</v>
      </c>
      <c r="D8174" s="20" t="s">
        <v>17335</v>
      </c>
      <c r="E8174" s="826"/>
      <c r="F8174" s="800">
        <v>0</v>
      </c>
      <c r="G8174" s="819"/>
      <c r="H8174" s="774">
        <v>1</v>
      </c>
      <c r="I8174" s="819">
        <f t="shared" si="262"/>
        <v>0</v>
      </c>
      <c r="J8174" s="819">
        <f t="shared" si="263"/>
        <v>1</v>
      </c>
      <c r="K8174" s="941"/>
    </row>
    <row r="8175" spans="1:11" ht="38.25">
      <c r="A8175" s="15" t="s">
        <v>6398</v>
      </c>
      <c r="B8175" s="15" t="s">
        <v>2624</v>
      </c>
      <c r="C8175" s="768" t="s">
        <v>6400</v>
      </c>
      <c r="D8175" s="20" t="s">
        <v>17714</v>
      </c>
      <c r="E8175" s="826"/>
      <c r="F8175" s="800">
        <v>0</v>
      </c>
      <c r="G8175" s="819"/>
      <c r="H8175" s="774">
        <v>1</v>
      </c>
      <c r="I8175" s="819">
        <f t="shared" si="262"/>
        <v>0</v>
      </c>
      <c r="J8175" s="819">
        <f t="shared" si="263"/>
        <v>1</v>
      </c>
      <c r="K8175" s="941"/>
    </row>
    <row r="8176" spans="1:11" ht="25.5">
      <c r="A8176" s="15" t="s">
        <v>6398</v>
      </c>
      <c r="B8176" s="15" t="s">
        <v>2624</v>
      </c>
      <c r="C8176" s="768" t="s">
        <v>4736</v>
      </c>
      <c r="D8176" s="20" t="s">
        <v>17336</v>
      </c>
      <c r="E8176" s="826"/>
      <c r="F8176" s="800">
        <v>0</v>
      </c>
      <c r="G8176" s="819"/>
      <c r="H8176" s="774">
        <v>1</v>
      </c>
      <c r="I8176" s="819">
        <f t="shared" si="262"/>
        <v>0</v>
      </c>
      <c r="J8176" s="819">
        <f t="shared" si="263"/>
        <v>1</v>
      </c>
      <c r="K8176" s="941"/>
    </row>
    <row r="8177" spans="1:11" ht="25.5">
      <c r="A8177" s="15" t="s">
        <v>6398</v>
      </c>
      <c r="B8177" s="15" t="s">
        <v>2624</v>
      </c>
      <c r="C8177" s="768" t="s">
        <v>3449</v>
      </c>
      <c r="D8177" s="20" t="s">
        <v>17102</v>
      </c>
      <c r="E8177" s="826">
        <v>42</v>
      </c>
      <c r="F8177" s="800">
        <v>57</v>
      </c>
      <c r="G8177" s="819">
        <v>38</v>
      </c>
      <c r="H8177" s="774">
        <v>45</v>
      </c>
      <c r="I8177" s="819">
        <f t="shared" si="262"/>
        <v>80</v>
      </c>
      <c r="J8177" s="819">
        <f t="shared" si="263"/>
        <v>102</v>
      </c>
      <c r="K8177" s="941"/>
    </row>
    <row r="8178" spans="1:11" ht="38.25">
      <c r="A8178" s="15" t="s">
        <v>6398</v>
      </c>
      <c r="B8178" s="15" t="s">
        <v>2624</v>
      </c>
      <c r="C8178" s="768" t="s">
        <v>6401</v>
      </c>
      <c r="D8178" s="20" t="s">
        <v>17715</v>
      </c>
      <c r="E8178" s="826"/>
      <c r="F8178" s="800">
        <v>0</v>
      </c>
      <c r="G8178" s="819"/>
      <c r="H8178" s="774">
        <v>1</v>
      </c>
      <c r="I8178" s="819">
        <f t="shared" si="262"/>
        <v>0</v>
      </c>
      <c r="J8178" s="819">
        <f t="shared" si="263"/>
        <v>1</v>
      </c>
      <c r="K8178" s="941"/>
    </row>
    <row r="8179" spans="1:11" ht="25.5">
      <c r="A8179" s="15" t="s">
        <v>6398</v>
      </c>
      <c r="B8179" s="15" t="s">
        <v>2624</v>
      </c>
      <c r="C8179" s="768" t="s">
        <v>6402</v>
      </c>
      <c r="D8179" s="20" t="s">
        <v>17716</v>
      </c>
      <c r="E8179" s="826"/>
      <c r="F8179" s="800">
        <v>0</v>
      </c>
      <c r="G8179" s="819"/>
      <c r="H8179" s="774">
        <v>1</v>
      </c>
      <c r="I8179" s="819">
        <f t="shared" si="262"/>
        <v>0</v>
      </c>
      <c r="J8179" s="819">
        <f t="shared" si="263"/>
        <v>1</v>
      </c>
      <c r="K8179" s="941"/>
    </row>
    <row r="8180" spans="1:11" ht="25.5">
      <c r="A8180" s="15" t="s">
        <v>6398</v>
      </c>
      <c r="B8180" s="15" t="s">
        <v>2624</v>
      </c>
      <c r="C8180" s="768" t="s">
        <v>6403</v>
      </c>
      <c r="D8180" s="20" t="s">
        <v>17717</v>
      </c>
      <c r="E8180" s="826">
        <v>22</v>
      </c>
      <c r="F8180" s="800">
        <v>20</v>
      </c>
      <c r="G8180" s="819">
        <v>10</v>
      </c>
      <c r="H8180" s="774">
        <v>10</v>
      </c>
      <c r="I8180" s="819">
        <f t="shared" si="262"/>
        <v>32</v>
      </c>
      <c r="J8180" s="819">
        <f t="shared" si="263"/>
        <v>30</v>
      </c>
      <c r="K8180" s="941"/>
    </row>
    <row r="8181" spans="1:11">
      <c r="A8181" s="15" t="s">
        <v>6398</v>
      </c>
      <c r="B8181" s="15" t="s">
        <v>2624</v>
      </c>
      <c r="C8181" s="768" t="s">
        <v>4064</v>
      </c>
      <c r="D8181" s="20" t="s">
        <v>17225</v>
      </c>
      <c r="E8181" s="826"/>
      <c r="F8181" s="800">
        <v>0</v>
      </c>
      <c r="G8181" s="819">
        <v>19</v>
      </c>
      <c r="H8181" s="774">
        <v>45</v>
      </c>
      <c r="I8181" s="819">
        <f t="shared" si="262"/>
        <v>19</v>
      </c>
      <c r="J8181" s="819">
        <f t="shared" si="263"/>
        <v>45</v>
      </c>
      <c r="K8181" s="941"/>
    </row>
    <row r="8182" spans="1:11">
      <c r="A8182" s="15" t="s">
        <v>6398</v>
      </c>
      <c r="B8182" s="15" t="s">
        <v>2624</v>
      </c>
      <c r="C8182" s="768" t="s">
        <v>2499</v>
      </c>
      <c r="D8182" s="20" t="s">
        <v>16828</v>
      </c>
      <c r="E8182" s="826"/>
      <c r="F8182" s="800">
        <v>1</v>
      </c>
      <c r="G8182" s="819">
        <v>5</v>
      </c>
      <c r="H8182" s="774">
        <v>62</v>
      </c>
      <c r="I8182" s="819">
        <f t="shared" si="262"/>
        <v>5</v>
      </c>
      <c r="J8182" s="819">
        <f t="shared" si="263"/>
        <v>63</v>
      </c>
      <c r="K8182" s="941"/>
    </row>
    <row r="8183" spans="1:11">
      <c r="A8183" s="15" t="s">
        <v>6398</v>
      </c>
      <c r="B8183" s="15" t="s">
        <v>2624</v>
      </c>
      <c r="C8183" s="768" t="s">
        <v>4277</v>
      </c>
      <c r="D8183" s="20" t="s">
        <v>4891</v>
      </c>
      <c r="E8183" s="826"/>
      <c r="F8183" s="800">
        <v>1</v>
      </c>
      <c r="G8183" s="819"/>
      <c r="H8183" s="774">
        <v>10</v>
      </c>
      <c r="I8183" s="819">
        <f t="shared" si="262"/>
        <v>0</v>
      </c>
      <c r="J8183" s="819">
        <f t="shared" si="263"/>
        <v>11</v>
      </c>
      <c r="K8183" s="941"/>
    </row>
    <row r="8184" spans="1:11" ht="25.5">
      <c r="A8184" s="15" t="s">
        <v>6398</v>
      </c>
      <c r="B8184" s="15" t="s">
        <v>2624</v>
      </c>
      <c r="C8184" s="768" t="s">
        <v>3034</v>
      </c>
      <c r="D8184" s="20" t="s">
        <v>3035</v>
      </c>
      <c r="E8184" s="826"/>
      <c r="F8184" s="800">
        <v>0</v>
      </c>
      <c r="G8184" s="819"/>
      <c r="H8184" s="774">
        <v>1</v>
      </c>
      <c r="I8184" s="819">
        <f t="shared" si="262"/>
        <v>0</v>
      </c>
      <c r="J8184" s="819">
        <f t="shared" si="263"/>
        <v>1</v>
      </c>
      <c r="K8184" s="941"/>
    </row>
    <row r="8185" spans="1:11" ht="25.5">
      <c r="A8185" s="15" t="s">
        <v>6398</v>
      </c>
      <c r="B8185" s="15" t="s">
        <v>2624</v>
      </c>
      <c r="C8185" s="768" t="s">
        <v>3042</v>
      </c>
      <c r="D8185" s="20" t="s">
        <v>3043</v>
      </c>
      <c r="E8185" s="826"/>
      <c r="F8185" s="800">
        <v>0</v>
      </c>
      <c r="G8185" s="819">
        <v>26</v>
      </c>
      <c r="H8185" s="774">
        <v>210</v>
      </c>
      <c r="I8185" s="819">
        <f t="shared" si="262"/>
        <v>26</v>
      </c>
      <c r="J8185" s="819">
        <f t="shared" si="263"/>
        <v>210</v>
      </c>
      <c r="K8185" s="941"/>
    </row>
    <row r="8186" spans="1:11" ht="38.25">
      <c r="A8186" s="15" t="s">
        <v>6398</v>
      </c>
      <c r="B8186" s="15" t="s">
        <v>2624</v>
      </c>
      <c r="C8186" s="768" t="s">
        <v>4749</v>
      </c>
      <c r="D8186" s="20" t="s">
        <v>17342</v>
      </c>
      <c r="E8186" s="826"/>
      <c r="F8186" s="800">
        <v>0</v>
      </c>
      <c r="G8186" s="819"/>
      <c r="H8186" s="774">
        <v>1</v>
      </c>
      <c r="I8186" s="819">
        <f t="shared" si="262"/>
        <v>0</v>
      </c>
      <c r="J8186" s="819">
        <f t="shared" si="263"/>
        <v>1</v>
      </c>
      <c r="K8186" s="941"/>
    </row>
    <row r="8187" spans="1:11" ht="25.5">
      <c r="A8187" s="15" t="s">
        <v>6398</v>
      </c>
      <c r="B8187" s="15" t="s">
        <v>2624</v>
      </c>
      <c r="C8187" s="768" t="s">
        <v>2987</v>
      </c>
      <c r="D8187" s="20" t="s">
        <v>2988</v>
      </c>
      <c r="E8187" s="826"/>
      <c r="F8187" s="800">
        <v>0</v>
      </c>
      <c r="G8187" s="819"/>
      <c r="H8187" s="774">
        <v>1</v>
      </c>
      <c r="I8187" s="819">
        <f t="shared" si="262"/>
        <v>0</v>
      </c>
      <c r="J8187" s="819">
        <f t="shared" si="263"/>
        <v>1</v>
      </c>
      <c r="K8187" s="941"/>
    </row>
    <row r="8188" spans="1:11" ht="38.25">
      <c r="A8188" s="15" t="s">
        <v>6398</v>
      </c>
      <c r="B8188" s="15" t="s">
        <v>2624</v>
      </c>
      <c r="C8188" s="768" t="s">
        <v>2981</v>
      </c>
      <c r="D8188" s="20" t="s">
        <v>2982</v>
      </c>
      <c r="E8188" s="826"/>
      <c r="F8188" s="800">
        <v>1</v>
      </c>
      <c r="G8188" s="819"/>
      <c r="H8188" s="774">
        <v>1</v>
      </c>
      <c r="I8188" s="819">
        <f t="shared" si="262"/>
        <v>0</v>
      </c>
      <c r="J8188" s="819">
        <f t="shared" si="263"/>
        <v>2</v>
      </c>
      <c r="K8188" s="941"/>
    </row>
    <row r="8189" spans="1:11" ht="25.5">
      <c r="A8189" s="15" t="s">
        <v>6398</v>
      </c>
      <c r="B8189" s="15" t="s">
        <v>2624</v>
      </c>
      <c r="C8189" s="768" t="s">
        <v>2991</v>
      </c>
      <c r="D8189" s="20" t="s">
        <v>2992</v>
      </c>
      <c r="E8189" s="826"/>
      <c r="F8189" s="800">
        <v>1</v>
      </c>
      <c r="G8189" s="819"/>
      <c r="H8189" s="774">
        <v>1</v>
      </c>
      <c r="I8189" s="819">
        <f t="shared" si="262"/>
        <v>0</v>
      </c>
      <c r="J8189" s="819">
        <f t="shared" si="263"/>
        <v>2</v>
      </c>
      <c r="K8189" s="941"/>
    </row>
    <row r="8190" spans="1:11">
      <c r="A8190" s="15" t="s">
        <v>6398</v>
      </c>
      <c r="B8190" s="15" t="s">
        <v>2624</v>
      </c>
      <c r="C8190" s="768" t="s">
        <v>4769</v>
      </c>
      <c r="D8190" s="20" t="s">
        <v>17354</v>
      </c>
      <c r="E8190" s="826"/>
      <c r="F8190" s="800">
        <v>0</v>
      </c>
      <c r="G8190" s="819"/>
      <c r="H8190" s="774">
        <v>1</v>
      </c>
      <c r="I8190" s="819">
        <f t="shared" si="262"/>
        <v>0</v>
      </c>
      <c r="J8190" s="819">
        <f t="shared" si="263"/>
        <v>1</v>
      </c>
      <c r="K8190" s="941"/>
    </row>
    <row r="8191" spans="1:11">
      <c r="A8191" s="15" t="s">
        <v>6398</v>
      </c>
      <c r="B8191" s="15" t="s">
        <v>2624</v>
      </c>
      <c r="C8191" s="768" t="s">
        <v>4843</v>
      </c>
      <c r="D8191" s="20" t="s">
        <v>4844</v>
      </c>
      <c r="E8191" s="826"/>
      <c r="F8191" s="800">
        <v>0</v>
      </c>
      <c r="G8191" s="819"/>
      <c r="H8191" s="774">
        <v>1</v>
      </c>
      <c r="I8191" s="819">
        <f t="shared" si="262"/>
        <v>0</v>
      </c>
      <c r="J8191" s="819">
        <f t="shared" si="263"/>
        <v>1</v>
      </c>
      <c r="K8191" s="941"/>
    </row>
    <row r="8192" spans="1:11">
      <c r="A8192" s="15" t="s">
        <v>6398</v>
      </c>
      <c r="B8192" s="15" t="s">
        <v>2624</v>
      </c>
      <c r="C8192" s="768" t="s">
        <v>4845</v>
      </c>
      <c r="D8192" s="20" t="s">
        <v>4846</v>
      </c>
      <c r="E8192" s="826"/>
      <c r="F8192" s="800">
        <v>0</v>
      </c>
      <c r="G8192" s="819"/>
      <c r="H8192" s="774">
        <v>1</v>
      </c>
      <c r="I8192" s="819">
        <f t="shared" si="262"/>
        <v>0</v>
      </c>
      <c r="J8192" s="819">
        <f t="shared" si="263"/>
        <v>1</v>
      </c>
      <c r="K8192" s="941"/>
    </row>
    <row r="8193" spans="1:11" ht="25.5">
      <c r="A8193" s="15" t="s">
        <v>6398</v>
      </c>
      <c r="B8193" s="15" t="s">
        <v>2624</v>
      </c>
      <c r="C8193" s="768" t="s">
        <v>2524</v>
      </c>
      <c r="D8193" s="20" t="s">
        <v>16852</v>
      </c>
      <c r="E8193" s="826"/>
      <c r="F8193" s="800">
        <v>0</v>
      </c>
      <c r="G8193" s="819"/>
      <c r="H8193" s="774">
        <v>1</v>
      </c>
      <c r="I8193" s="819">
        <f t="shared" si="262"/>
        <v>0</v>
      </c>
      <c r="J8193" s="819">
        <f t="shared" si="263"/>
        <v>1</v>
      </c>
      <c r="K8193" s="941"/>
    </row>
    <row r="8194" spans="1:11" ht="38.25">
      <c r="A8194" s="15" t="s">
        <v>6398</v>
      </c>
      <c r="B8194" s="15" t="s">
        <v>2624</v>
      </c>
      <c r="C8194" s="768" t="s">
        <v>2536</v>
      </c>
      <c r="D8194" s="20" t="s">
        <v>4908</v>
      </c>
      <c r="E8194" s="826"/>
      <c r="F8194" s="800">
        <v>1</v>
      </c>
      <c r="G8194" s="819"/>
      <c r="H8194" s="774">
        <v>1</v>
      </c>
      <c r="I8194" s="819">
        <f t="shared" si="262"/>
        <v>0</v>
      </c>
      <c r="J8194" s="819">
        <f t="shared" si="263"/>
        <v>2</v>
      </c>
      <c r="K8194" s="941"/>
    </row>
    <row r="8195" spans="1:11" ht="25.5">
      <c r="A8195" s="15" t="s">
        <v>6398</v>
      </c>
      <c r="B8195" s="15" t="s">
        <v>2624</v>
      </c>
      <c r="C8195" s="768" t="s">
        <v>2537</v>
      </c>
      <c r="D8195" s="20" t="s">
        <v>4909</v>
      </c>
      <c r="E8195" s="826"/>
      <c r="F8195" s="800">
        <v>0</v>
      </c>
      <c r="G8195" s="819">
        <v>2</v>
      </c>
      <c r="H8195" s="774">
        <v>5</v>
      </c>
      <c r="I8195" s="819">
        <f t="shared" si="262"/>
        <v>2</v>
      </c>
      <c r="J8195" s="819">
        <f t="shared" si="263"/>
        <v>5</v>
      </c>
      <c r="K8195" s="941"/>
    </row>
    <row r="8196" spans="1:11" ht="51">
      <c r="A8196" s="15" t="s">
        <v>6398</v>
      </c>
      <c r="B8196" s="15" t="s">
        <v>2624</v>
      </c>
      <c r="C8196" s="768" t="s">
        <v>2542</v>
      </c>
      <c r="D8196" s="20" t="s">
        <v>16865</v>
      </c>
      <c r="E8196" s="826"/>
      <c r="F8196" s="800">
        <v>1</v>
      </c>
      <c r="G8196" s="819">
        <v>1534</v>
      </c>
      <c r="H8196" s="774">
        <v>2300</v>
      </c>
      <c r="I8196" s="819">
        <f t="shared" si="262"/>
        <v>1534</v>
      </c>
      <c r="J8196" s="819">
        <f t="shared" si="263"/>
        <v>2301</v>
      </c>
      <c r="K8196" s="941"/>
    </row>
    <row r="8197" spans="1:11" ht="38.25">
      <c r="A8197" s="15" t="s">
        <v>6398</v>
      </c>
      <c r="B8197" s="15" t="s">
        <v>2624</v>
      </c>
      <c r="C8197" s="768" t="s">
        <v>2553</v>
      </c>
      <c r="D8197" s="20" t="s">
        <v>16874</v>
      </c>
      <c r="E8197" s="826"/>
      <c r="F8197" s="800">
        <v>0</v>
      </c>
      <c r="G8197" s="819"/>
      <c r="H8197" s="774">
        <v>1</v>
      </c>
      <c r="I8197" s="819">
        <f t="shared" si="262"/>
        <v>0</v>
      </c>
      <c r="J8197" s="819">
        <f t="shared" si="263"/>
        <v>1</v>
      </c>
      <c r="K8197" s="941"/>
    </row>
    <row r="8198" spans="1:11" ht="38.25">
      <c r="A8198" s="15" t="s">
        <v>6398</v>
      </c>
      <c r="B8198" s="15" t="s">
        <v>2624</v>
      </c>
      <c r="C8198" s="768" t="s">
        <v>2554</v>
      </c>
      <c r="D8198" s="20" t="s">
        <v>4772</v>
      </c>
      <c r="E8198" s="826"/>
      <c r="F8198" s="800">
        <v>1</v>
      </c>
      <c r="G8198" s="819">
        <v>8258</v>
      </c>
      <c r="H8198" s="774">
        <v>5120</v>
      </c>
      <c r="I8198" s="819">
        <f t="shared" si="262"/>
        <v>8258</v>
      </c>
      <c r="J8198" s="819">
        <f t="shared" si="263"/>
        <v>5121</v>
      </c>
      <c r="K8198" s="941"/>
    </row>
    <row r="8199" spans="1:11" ht="25.5">
      <c r="A8199" s="15" t="s">
        <v>6398</v>
      </c>
      <c r="B8199" s="15" t="s">
        <v>2624</v>
      </c>
      <c r="C8199" s="768" t="s">
        <v>2555</v>
      </c>
      <c r="D8199" s="20" t="s">
        <v>6621</v>
      </c>
      <c r="E8199" s="826"/>
      <c r="F8199" s="800">
        <v>1</v>
      </c>
      <c r="G8199" s="819">
        <v>504</v>
      </c>
      <c r="H8199" s="774">
        <v>500</v>
      </c>
      <c r="I8199" s="819">
        <f t="shared" si="262"/>
        <v>504</v>
      </c>
      <c r="J8199" s="819">
        <f t="shared" si="263"/>
        <v>501</v>
      </c>
      <c r="K8199" s="941"/>
    </row>
    <row r="8200" spans="1:11" ht="25.5">
      <c r="A8200" s="15" t="s">
        <v>6398</v>
      </c>
      <c r="B8200" s="15" t="s">
        <v>2624</v>
      </c>
      <c r="C8200" s="768" t="s">
        <v>2556</v>
      </c>
      <c r="D8200" s="20" t="s">
        <v>4799</v>
      </c>
      <c r="E8200" s="826"/>
      <c r="F8200" s="800">
        <v>0</v>
      </c>
      <c r="G8200" s="819">
        <v>8</v>
      </c>
      <c r="H8200" s="774">
        <v>1</v>
      </c>
      <c r="I8200" s="819">
        <f t="shared" si="262"/>
        <v>8</v>
      </c>
      <c r="J8200" s="819">
        <f t="shared" si="263"/>
        <v>1</v>
      </c>
      <c r="K8200" s="941"/>
    </row>
    <row r="8201" spans="1:11" ht="38.25">
      <c r="A8201" s="15" t="s">
        <v>6398</v>
      </c>
      <c r="B8201" s="15" t="s">
        <v>2624</v>
      </c>
      <c r="C8201" s="768" t="s">
        <v>2558</v>
      </c>
      <c r="D8201" s="20" t="s">
        <v>3690</v>
      </c>
      <c r="E8201" s="826"/>
      <c r="F8201" s="800">
        <v>1</v>
      </c>
      <c r="G8201" s="819">
        <v>4697</v>
      </c>
      <c r="H8201" s="774">
        <v>3900</v>
      </c>
      <c r="I8201" s="819">
        <f t="shared" si="262"/>
        <v>4697</v>
      </c>
      <c r="J8201" s="819">
        <f t="shared" si="263"/>
        <v>3901</v>
      </c>
      <c r="K8201" s="941"/>
    </row>
    <row r="8202" spans="1:11" ht="25.5">
      <c r="A8202" s="15" t="s">
        <v>6398</v>
      </c>
      <c r="B8202" s="15" t="s">
        <v>2624</v>
      </c>
      <c r="C8202" s="768" t="s">
        <v>2559</v>
      </c>
      <c r="D8202" s="20" t="s">
        <v>4773</v>
      </c>
      <c r="E8202" s="826"/>
      <c r="F8202" s="800">
        <v>1</v>
      </c>
      <c r="G8202" s="819">
        <v>17725</v>
      </c>
      <c r="H8202" s="774">
        <v>10600</v>
      </c>
      <c r="I8202" s="819">
        <f t="shared" si="262"/>
        <v>17725</v>
      </c>
      <c r="J8202" s="819">
        <f t="shared" si="263"/>
        <v>10601</v>
      </c>
      <c r="K8202" s="941"/>
    </row>
    <row r="8203" spans="1:11" ht="51">
      <c r="A8203" s="15" t="s">
        <v>6398</v>
      </c>
      <c r="B8203" s="15" t="s">
        <v>2624</v>
      </c>
      <c r="C8203" s="768" t="s">
        <v>2560</v>
      </c>
      <c r="D8203" s="20" t="s">
        <v>6623</v>
      </c>
      <c r="E8203" s="826"/>
      <c r="F8203" s="800">
        <v>1</v>
      </c>
      <c r="G8203" s="819">
        <v>18170</v>
      </c>
      <c r="H8203" s="774">
        <v>10420</v>
      </c>
      <c r="I8203" s="819">
        <f t="shared" si="262"/>
        <v>18170</v>
      </c>
      <c r="J8203" s="819">
        <f t="shared" si="263"/>
        <v>10421</v>
      </c>
      <c r="K8203" s="941"/>
    </row>
    <row r="8204" spans="1:11" ht="38.25">
      <c r="A8204" s="15" t="s">
        <v>6398</v>
      </c>
      <c r="B8204" s="15" t="s">
        <v>2624</v>
      </c>
      <c r="C8204" s="768" t="s">
        <v>2562</v>
      </c>
      <c r="D8204" s="20" t="s">
        <v>16876</v>
      </c>
      <c r="E8204" s="826"/>
      <c r="F8204" s="800">
        <v>0</v>
      </c>
      <c r="G8204" s="819">
        <v>2630</v>
      </c>
      <c r="H8204" s="774">
        <v>2400</v>
      </c>
      <c r="I8204" s="819">
        <f t="shared" si="262"/>
        <v>2630</v>
      </c>
      <c r="J8204" s="819">
        <f t="shared" si="263"/>
        <v>2400</v>
      </c>
      <c r="K8204" s="941"/>
    </row>
    <row r="8205" spans="1:11" ht="25.5">
      <c r="A8205" s="15" t="s">
        <v>6398</v>
      </c>
      <c r="B8205" s="15" t="s">
        <v>2624</v>
      </c>
      <c r="C8205" s="768" t="s">
        <v>2566</v>
      </c>
      <c r="D8205" s="20" t="s">
        <v>3048</v>
      </c>
      <c r="E8205" s="826"/>
      <c r="F8205" s="800">
        <v>1</v>
      </c>
      <c r="G8205" s="819">
        <v>324</v>
      </c>
      <c r="H8205" s="774">
        <v>140</v>
      </c>
      <c r="I8205" s="819">
        <f t="shared" si="262"/>
        <v>324</v>
      </c>
      <c r="J8205" s="819">
        <f t="shared" si="263"/>
        <v>141</v>
      </c>
      <c r="K8205" s="941"/>
    </row>
    <row r="8206" spans="1:11" ht="51">
      <c r="A8206" s="15" t="s">
        <v>6398</v>
      </c>
      <c r="B8206" s="15" t="s">
        <v>2624</v>
      </c>
      <c r="C8206" s="768" t="s">
        <v>2569</v>
      </c>
      <c r="D8206" s="20" t="s">
        <v>3452</v>
      </c>
      <c r="E8206" s="826"/>
      <c r="F8206" s="800">
        <v>0</v>
      </c>
      <c r="G8206" s="819">
        <v>1974</v>
      </c>
      <c r="H8206" s="774">
        <v>1400</v>
      </c>
      <c r="I8206" s="819">
        <f t="shared" si="262"/>
        <v>1974</v>
      </c>
      <c r="J8206" s="819">
        <f t="shared" si="263"/>
        <v>1400</v>
      </c>
      <c r="K8206" s="941"/>
    </row>
    <row r="8207" spans="1:11" ht="25.5">
      <c r="A8207" s="15" t="s">
        <v>6398</v>
      </c>
      <c r="B8207" s="15" t="s">
        <v>2624</v>
      </c>
      <c r="C8207" s="768" t="s">
        <v>2585</v>
      </c>
      <c r="D8207" s="20" t="s">
        <v>3049</v>
      </c>
      <c r="E8207" s="826"/>
      <c r="F8207" s="800">
        <v>0</v>
      </c>
      <c r="G8207" s="819"/>
      <c r="H8207" s="774">
        <v>1</v>
      </c>
      <c r="I8207" s="819">
        <f t="shared" si="262"/>
        <v>0</v>
      </c>
      <c r="J8207" s="819">
        <f t="shared" si="263"/>
        <v>1</v>
      </c>
      <c r="K8207" s="941"/>
    </row>
    <row r="8208" spans="1:11" ht="25.5">
      <c r="A8208" s="15" t="s">
        <v>6398</v>
      </c>
      <c r="B8208" s="15" t="s">
        <v>2624</v>
      </c>
      <c r="C8208" s="768" t="s">
        <v>2589</v>
      </c>
      <c r="D8208" s="20" t="s">
        <v>16882</v>
      </c>
      <c r="E8208" s="826"/>
      <c r="F8208" s="800">
        <v>0</v>
      </c>
      <c r="G8208" s="819"/>
      <c r="H8208" s="774">
        <v>1</v>
      </c>
      <c r="I8208" s="819">
        <f t="shared" si="262"/>
        <v>0</v>
      </c>
      <c r="J8208" s="819">
        <f t="shared" si="263"/>
        <v>1</v>
      </c>
      <c r="K8208" s="941"/>
    </row>
    <row r="8209" spans="1:11" ht="25.5">
      <c r="A8209" s="15" t="s">
        <v>6398</v>
      </c>
      <c r="B8209" s="15" t="s">
        <v>2624</v>
      </c>
      <c r="C8209" s="768" t="s">
        <v>2590</v>
      </c>
      <c r="D8209" s="20" t="s">
        <v>4002</v>
      </c>
      <c r="E8209" s="826"/>
      <c r="F8209" s="800">
        <v>0</v>
      </c>
      <c r="G8209" s="819"/>
      <c r="H8209" s="774">
        <v>20</v>
      </c>
      <c r="I8209" s="819">
        <f t="shared" si="262"/>
        <v>0</v>
      </c>
      <c r="J8209" s="819">
        <f t="shared" si="263"/>
        <v>20</v>
      </c>
      <c r="K8209" s="941"/>
    </row>
    <row r="8210" spans="1:11" ht="25.5">
      <c r="A8210" s="15" t="s">
        <v>6398</v>
      </c>
      <c r="B8210" s="15" t="s">
        <v>2624</v>
      </c>
      <c r="C8210" s="768" t="s">
        <v>2591</v>
      </c>
      <c r="D8210" s="20" t="s">
        <v>3691</v>
      </c>
      <c r="E8210" s="826"/>
      <c r="F8210" s="800">
        <v>0</v>
      </c>
      <c r="G8210" s="819"/>
      <c r="H8210" s="774">
        <v>1</v>
      </c>
      <c r="I8210" s="819">
        <f t="shared" si="262"/>
        <v>0</v>
      </c>
      <c r="J8210" s="819">
        <f t="shared" si="263"/>
        <v>1</v>
      </c>
      <c r="K8210" s="941"/>
    </row>
    <row r="8211" spans="1:11" ht="25.5">
      <c r="A8211" s="15" t="s">
        <v>6398</v>
      </c>
      <c r="B8211" s="15" t="s">
        <v>2624</v>
      </c>
      <c r="C8211" s="768" t="s">
        <v>2594</v>
      </c>
      <c r="D8211" s="20" t="s">
        <v>4295</v>
      </c>
      <c r="E8211" s="826"/>
      <c r="F8211" s="800">
        <v>1</v>
      </c>
      <c r="G8211" s="819"/>
      <c r="H8211" s="774">
        <v>1</v>
      </c>
      <c r="I8211" s="819">
        <f t="shared" si="262"/>
        <v>0</v>
      </c>
      <c r="J8211" s="819">
        <f t="shared" si="263"/>
        <v>2</v>
      </c>
      <c r="K8211" s="941"/>
    </row>
    <row r="8212" spans="1:11" ht="25.5">
      <c r="A8212" s="15" t="s">
        <v>6398</v>
      </c>
      <c r="B8212" s="15" t="s">
        <v>2624</v>
      </c>
      <c r="C8212" s="768" t="s">
        <v>2595</v>
      </c>
      <c r="D8212" s="20" t="s">
        <v>4296</v>
      </c>
      <c r="E8212" s="826"/>
      <c r="F8212" s="800">
        <v>1</v>
      </c>
      <c r="G8212" s="819"/>
      <c r="H8212" s="774">
        <v>1</v>
      </c>
      <c r="I8212" s="819">
        <f t="shared" si="262"/>
        <v>0</v>
      </c>
      <c r="J8212" s="819">
        <f t="shared" si="263"/>
        <v>2</v>
      </c>
      <c r="K8212" s="941"/>
    </row>
    <row r="8213" spans="1:11" ht="51">
      <c r="A8213" s="15" t="s">
        <v>6398</v>
      </c>
      <c r="B8213" s="15" t="s">
        <v>2624</v>
      </c>
      <c r="C8213" s="768" t="s">
        <v>2605</v>
      </c>
      <c r="D8213" s="20" t="s">
        <v>16891</v>
      </c>
      <c r="E8213" s="826"/>
      <c r="F8213" s="800">
        <v>0</v>
      </c>
      <c r="G8213" s="819">
        <v>47</v>
      </c>
      <c r="H8213" s="774">
        <v>1</v>
      </c>
      <c r="I8213" s="819">
        <f t="shared" si="262"/>
        <v>47</v>
      </c>
      <c r="J8213" s="819">
        <f t="shared" si="263"/>
        <v>1</v>
      </c>
      <c r="K8213" s="941"/>
    </row>
    <row r="8214" spans="1:11" ht="25.5">
      <c r="A8214" s="15" t="s">
        <v>6398</v>
      </c>
      <c r="B8214" s="15" t="s">
        <v>2624</v>
      </c>
      <c r="C8214" s="768" t="s">
        <v>6404</v>
      </c>
      <c r="D8214" s="20" t="s">
        <v>17718</v>
      </c>
      <c r="E8214" s="826"/>
      <c r="F8214" s="800">
        <v>0</v>
      </c>
      <c r="G8214" s="819"/>
      <c r="H8214" s="774">
        <v>1</v>
      </c>
      <c r="I8214" s="819">
        <f t="shared" si="262"/>
        <v>0</v>
      </c>
      <c r="J8214" s="819">
        <f t="shared" si="263"/>
        <v>1</v>
      </c>
      <c r="K8214" s="941"/>
    </row>
    <row r="8215" spans="1:11" ht="25.5">
      <c r="A8215" s="15" t="s">
        <v>6398</v>
      </c>
      <c r="B8215" s="15" t="s">
        <v>2624</v>
      </c>
      <c r="C8215" s="768" t="s">
        <v>6405</v>
      </c>
      <c r="D8215" s="20" t="s">
        <v>17719</v>
      </c>
      <c r="E8215" s="826"/>
      <c r="F8215" s="800">
        <v>0</v>
      </c>
      <c r="G8215" s="819"/>
      <c r="H8215" s="774">
        <v>1</v>
      </c>
      <c r="I8215" s="819">
        <f t="shared" si="262"/>
        <v>0</v>
      </c>
      <c r="J8215" s="819">
        <f t="shared" si="263"/>
        <v>1</v>
      </c>
      <c r="K8215" s="941"/>
    </row>
    <row r="8216" spans="1:11">
      <c r="A8216" s="15" t="s">
        <v>6398</v>
      </c>
      <c r="B8216" s="15" t="s">
        <v>2624</v>
      </c>
      <c r="C8216" s="768" t="s">
        <v>3448</v>
      </c>
      <c r="D8216" s="20" t="s">
        <v>16808</v>
      </c>
      <c r="E8216" s="826"/>
      <c r="F8216" s="800">
        <v>0</v>
      </c>
      <c r="G8216" s="819"/>
      <c r="H8216" s="774">
        <v>1</v>
      </c>
      <c r="I8216" s="819">
        <f t="shared" si="262"/>
        <v>0</v>
      </c>
      <c r="J8216" s="819">
        <f t="shared" si="263"/>
        <v>1</v>
      </c>
      <c r="K8216" s="941"/>
    </row>
    <row r="8217" spans="1:11">
      <c r="A8217" s="15" t="s">
        <v>6398</v>
      </c>
      <c r="B8217" s="15" t="s">
        <v>2624</v>
      </c>
      <c r="C8217" s="768" t="s">
        <v>2476</v>
      </c>
      <c r="D8217" s="20" t="s">
        <v>16809</v>
      </c>
      <c r="E8217" s="826"/>
      <c r="F8217" s="800">
        <v>0</v>
      </c>
      <c r="G8217" s="819">
        <v>947</v>
      </c>
      <c r="H8217" s="774">
        <v>1000</v>
      </c>
      <c r="I8217" s="819">
        <f t="shared" si="262"/>
        <v>947</v>
      </c>
      <c r="J8217" s="819">
        <f t="shared" si="263"/>
        <v>1000</v>
      </c>
      <c r="K8217" s="941"/>
    </row>
    <row r="8218" spans="1:11" ht="25.5">
      <c r="A8218" s="15" t="s">
        <v>6398</v>
      </c>
      <c r="B8218" s="15" t="s">
        <v>2624</v>
      </c>
      <c r="C8218" s="768" t="s">
        <v>2480</v>
      </c>
      <c r="D8218" s="20" t="s">
        <v>16813</v>
      </c>
      <c r="E8218" s="826"/>
      <c r="F8218" s="800">
        <v>0</v>
      </c>
      <c r="G8218" s="819">
        <v>24</v>
      </c>
      <c r="H8218" s="774">
        <v>80</v>
      </c>
      <c r="I8218" s="819">
        <f t="shared" si="262"/>
        <v>24</v>
      </c>
      <c r="J8218" s="819">
        <f t="shared" si="263"/>
        <v>80</v>
      </c>
      <c r="K8218" s="941"/>
    </row>
    <row r="8219" spans="1:11" ht="25.5">
      <c r="A8219" s="15" t="s">
        <v>6398</v>
      </c>
      <c r="B8219" s="15" t="s">
        <v>2624</v>
      </c>
      <c r="C8219" s="768" t="s">
        <v>2482</v>
      </c>
      <c r="D8219" s="20" t="s">
        <v>16815</v>
      </c>
      <c r="E8219" s="826"/>
      <c r="F8219" s="800">
        <v>0</v>
      </c>
      <c r="G8219" s="819"/>
      <c r="H8219" s="774">
        <v>1</v>
      </c>
      <c r="I8219" s="819">
        <f t="shared" si="262"/>
        <v>0</v>
      </c>
      <c r="J8219" s="819">
        <f t="shared" si="263"/>
        <v>1</v>
      </c>
      <c r="K8219" s="941"/>
    </row>
    <row r="8220" spans="1:11" ht="25.5">
      <c r="A8220" s="15" t="s">
        <v>6398</v>
      </c>
      <c r="B8220" s="15" t="s">
        <v>2624</v>
      </c>
      <c r="C8220" s="768" t="s">
        <v>2498</v>
      </c>
      <c r="D8220" s="20" t="s">
        <v>16827</v>
      </c>
      <c r="E8220" s="826"/>
      <c r="F8220" s="800">
        <v>0</v>
      </c>
      <c r="G8220" s="819">
        <v>277</v>
      </c>
      <c r="H8220" s="774">
        <v>50</v>
      </c>
      <c r="I8220" s="819">
        <f t="shared" si="262"/>
        <v>277</v>
      </c>
      <c r="J8220" s="819">
        <f t="shared" si="263"/>
        <v>50</v>
      </c>
      <c r="K8220" s="941"/>
    </row>
    <row r="8221" spans="1:11">
      <c r="A8221" s="15" t="s">
        <v>6398</v>
      </c>
      <c r="B8221" s="15" t="s">
        <v>2624</v>
      </c>
      <c r="C8221" s="768" t="s">
        <v>4890</v>
      </c>
      <c r="D8221" s="20" t="s">
        <v>16834</v>
      </c>
      <c r="E8221" s="826"/>
      <c r="F8221" s="800">
        <v>0</v>
      </c>
      <c r="G8221" s="819"/>
      <c r="H8221" s="774">
        <v>1</v>
      </c>
      <c r="I8221" s="819">
        <f t="shared" si="262"/>
        <v>0</v>
      </c>
      <c r="J8221" s="819">
        <f t="shared" si="263"/>
        <v>1</v>
      </c>
      <c r="K8221" s="941"/>
    </row>
    <row r="8222" spans="1:11">
      <c r="A8222" s="15" t="s">
        <v>6398</v>
      </c>
      <c r="B8222" s="15" t="s">
        <v>2624</v>
      </c>
      <c r="C8222" s="768" t="s">
        <v>4664</v>
      </c>
      <c r="D8222" s="20" t="s">
        <v>17288</v>
      </c>
      <c r="E8222" s="826"/>
      <c r="F8222" s="800">
        <v>0</v>
      </c>
      <c r="G8222" s="819"/>
      <c r="H8222" s="774">
        <v>1</v>
      </c>
      <c r="I8222" s="819">
        <f t="shared" si="262"/>
        <v>0</v>
      </c>
      <c r="J8222" s="819">
        <f t="shared" si="263"/>
        <v>1</v>
      </c>
      <c r="K8222" s="941"/>
    </row>
    <row r="8223" spans="1:11">
      <c r="A8223" s="15" t="s">
        <v>6398</v>
      </c>
      <c r="B8223" s="15" t="s">
        <v>2624</v>
      </c>
      <c r="C8223" s="768" t="s">
        <v>3450</v>
      </c>
      <c r="D8223" s="20" t="s">
        <v>3451</v>
      </c>
      <c r="E8223" s="826"/>
      <c r="F8223" s="800">
        <v>0</v>
      </c>
      <c r="G8223" s="819"/>
      <c r="H8223" s="774">
        <v>1</v>
      </c>
      <c r="I8223" s="819">
        <f t="shared" ref="I8223:I8284" si="264">E8223+G8223</f>
        <v>0</v>
      </c>
      <c r="J8223" s="819">
        <f t="shared" ref="J8223:J8284" si="265">F8223+H8223</f>
        <v>1</v>
      </c>
      <c r="K8223" s="941"/>
    </row>
    <row r="8224" spans="1:11" ht="25.5">
      <c r="A8224" s="15" t="s">
        <v>6398</v>
      </c>
      <c r="B8224" s="15" t="s">
        <v>2624</v>
      </c>
      <c r="C8224" s="768" t="s">
        <v>2985</v>
      </c>
      <c r="D8224" s="20" t="s">
        <v>2986</v>
      </c>
      <c r="E8224" s="826"/>
      <c r="F8224" s="800">
        <v>0</v>
      </c>
      <c r="G8224" s="819"/>
      <c r="H8224" s="774">
        <v>1</v>
      </c>
      <c r="I8224" s="819">
        <f t="shared" si="264"/>
        <v>0</v>
      </c>
      <c r="J8224" s="819">
        <f t="shared" si="265"/>
        <v>1</v>
      </c>
      <c r="K8224" s="941"/>
    </row>
    <row r="8225" spans="1:11" ht="25.5">
      <c r="A8225" s="15" t="s">
        <v>6398</v>
      </c>
      <c r="B8225" s="15" t="s">
        <v>2624</v>
      </c>
      <c r="C8225" s="768" t="s">
        <v>2987</v>
      </c>
      <c r="D8225" s="20" t="s">
        <v>2988</v>
      </c>
      <c r="E8225" s="826"/>
      <c r="F8225" s="800">
        <v>0</v>
      </c>
      <c r="G8225" s="819"/>
      <c r="H8225" s="774">
        <v>1</v>
      </c>
      <c r="I8225" s="819">
        <f t="shared" si="264"/>
        <v>0</v>
      </c>
      <c r="J8225" s="819">
        <f t="shared" si="265"/>
        <v>1</v>
      </c>
      <c r="K8225" s="941"/>
    </row>
    <row r="8226" spans="1:11" ht="25.5">
      <c r="A8226" s="15" t="s">
        <v>6398</v>
      </c>
      <c r="B8226" s="15" t="s">
        <v>2624</v>
      </c>
      <c r="C8226" s="768" t="s">
        <v>2989</v>
      </c>
      <c r="D8226" s="20" t="s">
        <v>2990</v>
      </c>
      <c r="E8226" s="826"/>
      <c r="F8226" s="800">
        <v>0</v>
      </c>
      <c r="G8226" s="819"/>
      <c r="H8226" s="774">
        <v>1</v>
      </c>
      <c r="I8226" s="819">
        <f t="shared" si="264"/>
        <v>0</v>
      </c>
      <c r="J8226" s="819">
        <f t="shared" si="265"/>
        <v>1</v>
      </c>
      <c r="K8226" s="941"/>
    </row>
    <row r="8227" spans="1:11" ht="38.25">
      <c r="A8227" s="15" t="s">
        <v>6398</v>
      </c>
      <c r="B8227" s="15" t="s">
        <v>2624</v>
      </c>
      <c r="C8227" s="768" t="s">
        <v>2534</v>
      </c>
      <c r="D8227" s="20" t="s">
        <v>16863</v>
      </c>
      <c r="E8227" s="826"/>
      <c r="F8227" s="800">
        <v>1</v>
      </c>
      <c r="G8227" s="819"/>
      <c r="H8227" s="774">
        <v>5</v>
      </c>
      <c r="I8227" s="819">
        <f t="shared" si="264"/>
        <v>0</v>
      </c>
      <c r="J8227" s="819">
        <f t="shared" si="265"/>
        <v>6</v>
      </c>
      <c r="K8227" s="941"/>
    </row>
    <row r="8228" spans="1:11" ht="25.5">
      <c r="A8228" s="15" t="s">
        <v>6398</v>
      </c>
      <c r="B8228" s="15" t="s">
        <v>2624</v>
      </c>
      <c r="C8228" s="768" t="s">
        <v>2538</v>
      </c>
      <c r="D8228" s="20" t="s">
        <v>4892</v>
      </c>
      <c r="E8228" s="826"/>
      <c r="F8228" s="800">
        <v>0</v>
      </c>
      <c r="G8228" s="819"/>
      <c r="H8228" s="774">
        <v>1</v>
      </c>
      <c r="I8228" s="819">
        <f t="shared" si="264"/>
        <v>0</v>
      </c>
      <c r="J8228" s="819">
        <f t="shared" si="265"/>
        <v>1</v>
      </c>
      <c r="K8228" s="941"/>
    </row>
    <row r="8229" spans="1:11" ht="25.5">
      <c r="A8229" s="15" t="s">
        <v>6398</v>
      </c>
      <c r="B8229" s="15" t="s">
        <v>2624</v>
      </c>
      <c r="C8229" s="768" t="s">
        <v>2539</v>
      </c>
      <c r="D8229" s="20" t="s">
        <v>4000</v>
      </c>
      <c r="E8229" s="826"/>
      <c r="F8229" s="800">
        <v>1</v>
      </c>
      <c r="G8229" s="819"/>
      <c r="H8229" s="774">
        <v>1</v>
      </c>
      <c r="I8229" s="819">
        <f t="shared" si="264"/>
        <v>0</v>
      </c>
      <c r="J8229" s="819">
        <f t="shared" si="265"/>
        <v>2</v>
      </c>
      <c r="K8229" s="941"/>
    </row>
    <row r="8230" spans="1:11" ht="38.25">
      <c r="A8230" s="15" t="s">
        <v>6398</v>
      </c>
      <c r="B8230" s="15" t="s">
        <v>2624</v>
      </c>
      <c r="C8230" s="768" t="s">
        <v>2540</v>
      </c>
      <c r="D8230" s="20" t="s">
        <v>3689</v>
      </c>
      <c r="E8230" s="826"/>
      <c r="F8230" s="800">
        <v>1</v>
      </c>
      <c r="G8230" s="819"/>
      <c r="H8230" s="774">
        <v>1</v>
      </c>
      <c r="I8230" s="819">
        <f t="shared" si="264"/>
        <v>0</v>
      </c>
      <c r="J8230" s="819">
        <f t="shared" si="265"/>
        <v>2</v>
      </c>
      <c r="K8230" s="941"/>
    </row>
    <row r="8231" spans="1:11" ht="38.25">
      <c r="A8231" s="15" t="s">
        <v>6398</v>
      </c>
      <c r="B8231" s="15" t="s">
        <v>2624</v>
      </c>
      <c r="C8231" s="768" t="s">
        <v>2552</v>
      </c>
      <c r="D8231" s="20" t="s">
        <v>16873</v>
      </c>
      <c r="E8231" s="826"/>
      <c r="F8231" s="800">
        <v>1</v>
      </c>
      <c r="G8231" s="819">
        <v>113</v>
      </c>
      <c r="H8231" s="774">
        <v>25</v>
      </c>
      <c r="I8231" s="819">
        <f t="shared" si="264"/>
        <v>113</v>
      </c>
      <c r="J8231" s="819">
        <f t="shared" si="265"/>
        <v>26</v>
      </c>
      <c r="K8231" s="941"/>
    </row>
    <row r="8232" spans="1:11" ht="25.5">
      <c r="A8232" s="15" t="s">
        <v>6398</v>
      </c>
      <c r="B8232" s="15" t="s">
        <v>2624</v>
      </c>
      <c r="C8232" s="768" t="s">
        <v>2557</v>
      </c>
      <c r="D8232" s="20" t="s">
        <v>6622</v>
      </c>
      <c r="E8232" s="826"/>
      <c r="F8232" s="800">
        <v>1</v>
      </c>
      <c r="G8232" s="819">
        <v>53</v>
      </c>
      <c r="H8232" s="774">
        <v>120</v>
      </c>
      <c r="I8232" s="819">
        <f t="shared" si="264"/>
        <v>53</v>
      </c>
      <c r="J8232" s="819">
        <f t="shared" si="265"/>
        <v>121</v>
      </c>
      <c r="K8232" s="941"/>
    </row>
    <row r="8233" spans="1:11" ht="38.25">
      <c r="A8233" s="15" t="s">
        <v>6398</v>
      </c>
      <c r="B8233" s="15" t="s">
        <v>2624</v>
      </c>
      <c r="C8233" s="768" t="s">
        <v>2561</v>
      </c>
      <c r="D8233" s="20" t="s">
        <v>16875</v>
      </c>
      <c r="E8233" s="826"/>
      <c r="F8233" s="800">
        <v>0</v>
      </c>
      <c r="G8233" s="819"/>
      <c r="H8233" s="774">
        <v>3</v>
      </c>
      <c r="I8233" s="819">
        <f t="shared" si="264"/>
        <v>0</v>
      </c>
      <c r="J8233" s="819">
        <f t="shared" si="265"/>
        <v>3</v>
      </c>
      <c r="K8233" s="941"/>
    </row>
    <row r="8234" spans="1:11" ht="38.25">
      <c r="A8234" s="15" t="s">
        <v>6398</v>
      </c>
      <c r="B8234" s="15" t="s">
        <v>2624</v>
      </c>
      <c r="C8234" s="768" t="s">
        <v>2563</v>
      </c>
      <c r="D8234" s="20" t="s">
        <v>4911</v>
      </c>
      <c r="E8234" s="826"/>
      <c r="F8234" s="800">
        <v>0</v>
      </c>
      <c r="G8234" s="819"/>
      <c r="H8234" s="774">
        <v>20</v>
      </c>
      <c r="I8234" s="819">
        <f t="shared" si="264"/>
        <v>0</v>
      </c>
      <c r="J8234" s="819">
        <f t="shared" si="265"/>
        <v>20</v>
      </c>
      <c r="K8234" s="941"/>
    </row>
    <row r="8235" spans="1:11" ht="38.25">
      <c r="A8235" s="15" t="s">
        <v>6398</v>
      </c>
      <c r="B8235" s="15" t="s">
        <v>2624</v>
      </c>
      <c r="C8235" s="768" t="s">
        <v>2588</v>
      </c>
      <c r="D8235" s="20" t="s">
        <v>16881</v>
      </c>
      <c r="E8235" s="826"/>
      <c r="F8235" s="800">
        <v>0</v>
      </c>
      <c r="G8235" s="819"/>
      <c r="H8235" s="774">
        <v>5</v>
      </c>
      <c r="I8235" s="819">
        <f t="shared" si="264"/>
        <v>0</v>
      </c>
      <c r="J8235" s="819">
        <f t="shared" si="265"/>
        <v>5</v>
      </c>
      <c r="K8235" s="941"/>
    </row>
    <row r="8236" spans="1:11" ht="25.5">
      <c r="A8236" s="15" t="s">
        <v>6398</v>
      </c>
      <c r="B8236" s="15" t="s">
        <v>2624</v>
      </c>
      <c r="C8236" s="768" t="s">
        <v>2592</v>
      </c>
      <c r="D8236" s="20" t="s">
        <v>4905</v>
      </c>
      <c r="E8236" s="826"/>
      <c r="F8236" s="800">
        <v>0</v>
      </c>
      <c r="G8236" s="819"/>
      <c r="H8236" s="774">
        <v>1</v>
      </c>
      <c r="I8236" s="819">
        <f t="shared" si="264"/>
        <v>0</v>
      </c>
      <c r="J8236" s="819">
        <f t="shared" si="265"/>
        <v>1</v>
      </c>
      <c r="K8236" s="941"/>
    </row>
    <row r="8237" spans="1:11" ht="38.25">
      <c r="A8237" s="15" t="s">
        <v>6398</v>
      </c>
      <c r="B8237" s="15" t="s">
        <v>2624</v>
      </c>
      <c r="C8237" s="768" t="s">
        <v>2596</v>
      </c>
      <c r="D8237" s="20" t="s">
        <v>4775</v>
      </c>
      <c r="E8237" s="826"/>
      <c r="F8237" s="800">
        <v>1</v>
      </c>
      <c r="G8237" s="819">
        <v>9844</v>
      </c>
      <c r="H8237" s="774">
        <v>8300</v>
      </c>
      <c r="I8237" s="819">
        <f t="shared" si="264"/>
        <v>9844</v>
      </c>
      <c r="J8237" s="819">
        <f t="shared" si="265"/>
        <v>8301</v>
      </c>
      <c r="K8237" s="941"/>
    </row>
    <row r="8238" spans="1:11">
      <c r="A8238" s="15" t="s">
        <v>6398</v>
      </c>
      <c r="B8238" s="15" t="s">
        <v>2756</v>
      </c>
      <c r="C8238" s="768" t="s">
        <v>2632</v>
      </c>
      <c r="D8238" s="20" t="s">
        <v>16916</v>
      </c>
      <c r="E8238" s="826"/>
      <c r="F8238" s="800">
        <v>1</v>
      </c>
      <c r="G8238" s="819">
        <v>273</v>
      </c>
      <c r="H8238" s="774">
        <v>260</v>
      </c>
      <c r="I8238" s="819">
        <f t="shared" si="264"/>
        <v>273</v>
      </c>
      <c r="J8238" s="819">
        <f t="shared" si="265"/>
        <v>261</v>
      </c>
      <c r="K8238" s="941"/>
    </row>
    <row r="8239" spans="1:11">
      <c r="A8239" s="15" t="s">
        <v>6398</v>
      </c>
      <c r="B8239" s="15" t="s">
        <v>2756</v>
      </c>
      <c r="C8239" s="768" t="s">
        <v>2477</v>
      </c>
      <c r="D8239" s="20" t="s">
        <v>16810</v>
      </c>
      <c r="E8239" s="826"/>
      <c r="F8239" s="800">
        <v>0</v>
      </c>
      <c r="G8239" s="819">
        <v>29</v>
      </c>
      <c r="H8239" s="774">
        <v>60</v>
      </c>
      <c r="I8239" s="819">
        <f t="shared" si="264"/>
        <v>29</v>
      </c>
      <c r="J8239" s="819">
        <f t="shared" si="265"/>
        <v>60</v>
      </c>
      <c r="K8239" s="941"/>
    </row>
    <row r="8240" spans="1:11" ht="38.25">
      <c r="A8240" s="15" t="s">
        <v>6398</v>
      </c>
      <c r="B8240" s="15" t="s">
        <v>2756</v>
      </c>
      <c r="C8240" s="768" t="s">
        <v>3023</v>
      </c>
      <c r="D8240" s="20" t="s">
        <v>3024</v>
      </c>
      <c r="E8240" s="826"/>
      <c r="F8240" s="800">
        <v>0</v>
      </c>
      <c r="G8240" s="819">
        <v>36</v>
      </c>
      <c r="H8240" s="774">
        <v>5</v>
      </c>
      <c r="I8240" s="819">
        <f t="shared" si="264"/>
        <v>36</v>
      </c>
      <c r="J8240" s="819">
        <f t="shared" si="265"/>
        <v>5</v>
      </c>
      <c r="K8240" s="941"/>
    </row>
    <row r="8241" spans="1:11" ht="25.5">
      <c r="A8241" s="15" t="s">
        <v>6398</v>
      </c>
      <c r="B8241" s="15" t="s">
        <v>2756</v>
      </c>
      <c r="C8241" s="768" t="s">
        <v>2503</v>
      </c>
      <c r="D8241" s="20" t="s">
        <v>16832</v>
      </c>
      <c r="E8241" s="826"/>
      <c r="F8241" s="800">
        <v>0</v>
      </c>
      <c r="G8241" s="819">
        <v>402</v>
      </c>
      <c r="H8241" s="774">
        <v>1200</v>
      </c>
      <c r="I8241" s="819">
        <f t="shared" si="264"/>
        <v>402</v>
      </c>
      <c r="J8241" s="819">
        <f t="shared" si="265"/>
        <v>1200</v>
      </c>
      <c r="K8241" s="941"/>
    </row>
    <row r="8242" spans="1:11">
      <c r="A8242" s="15" t="s">
        <v>6398</v>
      </c>
      <c r="B8242" s="15" t="s">
        <v>2756</v>
      </c>
      <c r="C8242" s="768" t="s">
        <v>2504</v>
      </c>
      <c r="D8242" s="20" t="s">
        <v>16833</v>
      </c>
      <c r="E8242" s="826"/>
      <c r="F8242" s="800">
        <v>0</v>
      </c>
      <c r="G8242" s="819">
        <v>110</v>
      </c>
      <c r="H8242" s="774">
        <v>60</v>
      </c>
      <c r="I8242" s="819">
        <f t="shared" si="264"/>
        <v>110</v>
      </c>
      <c r="J8242" s="819">
        <f t="shared" si="265"/>
        <v>60</v>
      </c>
      <c r="K8242" s="941"/>
    </row>
    <row r="8243" spans="1:11" ht="38.25">
      <c r="A8243" s="15" t="s">
        <v>6398</v>
      </c>
      <c r="B8243" s="15" t="s">
        <v>2756</v>
      </c>
      <c r="C8243" s="768" t="s">
        <v>2535</v>
      </c>
      <c r="D8243" s="20" t="s">
        <v>16864</v>
      </c>
      <c r="E8243" s="826"/>
      <c r="F8243" s="800">
        <v>0</v>
      </c>
      <c r="G8243" s="819"/>
      <c r="H8243" s="774">
        <v>1</v>
      </c>
      <c r="I8243" s="819">
        <f t="shared" si="264"/>
        <v>0</v>
      </c>
      <c r="J8243" s="819">
        <f t="shared" si="265"/>
        <v>1</v>
      </c>
      <c r="K8243" s="941"/>
    </row>
    <row r="8244" spans="1:11" ht="25.5">
      <c r="A8244" s="15" t="s">
        <v>6398</v>
      </c>
      <c r="B8244" s="15" t="s">
        <v>2756</v>
      </c>
      <c r="C8244" s="768" t="s">
        <v>2593</v>
      </c>
      <c r="D8244" s="20" t="s">
        <v>4294</v>
      </c>
      <c r="E8244" s="826"/>
      <c r="F8244" s="800">
        <v>0</v>
      </c>
      <c r="G8244" s="819"/>
      <c r="H8244" s="774">
        <v>1</v>
      </c>
      <c r="I8244" s="819">
        <f t="shared" si="264"/>
        <v>0</v>
      </c>
      <c r="J8244" s="819">
        <f t="shared" si="265"/>
        <v>1</v>
      </c>
      <c r="K8244" s="941"/>
    </row>
    <row r="8245" spans="1:11" ht="25.5">
      <c r="A8245" s="15" t="s">
        <v>6398</v>
      </c>
      <c r="B8245" s="15" t="s">
        <v>2756</v>
      </c>
      <c r="C8245" s="768" t="s">
        <v>6406</v>
      </c>
      <c r="D8245" s="20" t="s">
        <v>17720</v>
      </c>
      <c r="E8245" s="826"/>
      <c r="F8245" s="800">
        <v>0</v>
      </c>
      <c r="G8245" s="819"/>
      <c r="H8245" s="774">
        <v>1</v>
      </c>
      <c r="I8245" s="819">
        <f t="shared" si="264"/>
        <v>0</v>
      </c>
      <c r="J8245" s="819">
        <f t="shared" si="265"/>
        <v>1</v>
      </c>
      <c r="K8245" s="941"/>
    </row>
    <row r="8246" spans="1:11" ht="25.5">
      <c r="A8246" s="15" t="s">
        <v>6398</v>
      </c>
      <c r="B8246" s="15" t="s">
        <v>2756</v>
      </c>
      <c r="C8246" s="768" t="s">
        <v>6407</v>
      </c>
      <c r="D8246" s="20" t="s">
        <v>17721</v>
      </c>
      <c r="E8246" s="826"/>
      <c r="F8246" s="800">
        <v>0</v>
      </c>
      <c r="G8246" s="819"/>
      <c r="H8246" s="774">
        <v>1</v>
      </c>
      <c r="I8246" s="819">
        <f t="shared" si="264"/>
        <v>0</v>
      </c>
      <c r="J8246" s="819">
        <f t="shared" si="265"/>
        <v>1</v>
      </c>
      <c r="K8246" s="941"/>
    </row>
    <row r="8247" spans="1:11" ht="25.5">
      <c r="A8247" s="15" t="s">
        <v>6398</v>
      </c>
      <c r="B8247" s="15" t="s">
        <v>2756</v>
      </c>
      <c r="C8247" s="768" t="s">
        <v>6408</v>
      </c>
      <c r="D8247" s="20" t="s">
        <v>17722</v>
      </c>
      <c r="E8247" s="826"/>
      <c r="F8247" s="800">
        <v>0</v>
      </c>
      <c r="G8247" s="819"/>
      <c r="H8247" s="774">
        <v>1</v>
      </c>
      <c r="I8247" s="819">
        <f t="shared" si="264"/>
        <v>0</v>
      </c>
      <c r="J8247" s="819">
        <f t="shared" si="265"/>
        <v>1</v>
      </c>
      <c r="K8247" s="941"/>
    </row>
    <row r="8248" spans="1:11" ht="25.5">
      <c r="A8248" s="15" t="s">
        <v>6398</v>
      </c>
      <c r="B8248" s="15" t="s">
        <v>2756</v>
      </c>
      <c r="C8248" s="768" t="s">
        <v>6409</v>
      </c>
      <c r="D8248" s="20" t="s">
        <v>17723</v>
      </c>
      <c r="E8248" s="826"/>
      <c r="F8248" s="800">
        <v>0</v>
      </c>
      <c r="G8248" s="819"/>
      <c r="H8248" s="774">
        <v>1</v>
      </c>
      <c r="I8248" s="819">
        <f t="shared" si="264"/>
        <v>0</v>
      </c>
      <c r="J8248" s="819">
        <f t="shared" si="265"/>
        <v>1</v>
      </c>
      <c r="K8248" s="941"/>
    </row>
    <row r="8249" spans="1:11">
      <c r="A8249" s="15" t="s">
        <v>6398</v>
      </c>
      <c r="B8249" s="15" t="s">
        <v>2756</v>
      </c>
      <c r="C8249" s="768" t="s">
        <v>5436</v>
      </c>
      <c r="D8249" s="20" t="s">
        <v>16539</v>
      </c>
      <c r="E8249" s="826"/>
      <c r="F8249" s="800">
        <v>0</v>
      </c>
      <c r="G8249" s="819"/>
      <c r="H8249" s="774">
        <v>1</v>
      </c>
      <c r="I8249" s="819">
        <f t="shared" si="264"/>
        <v>0</v>
      </c>
      <c r="J8249" s="819">
        <f t="shared" si="265"/>
        <v>1</v>
      </c>
      <c r="K8249" s="941"/>
    </row>
    <row r="8250" spans="1:11">
      <c r="A8250" s="15" t="s">
        <v>6398</v>
      </c>
      <c r="B8250" s="15" t="s">
        <v>2756</v>
      </c>
      <c r="C8250" s="768" t="s">
        <v>5437</v>
      </c>
      <c r="D8250" s="20" t="s">
        <v>16540</v>
      </c>
      <c r="E8250" s="826"/>
      <c r="F8250" s="800">
        <v>0</v>
      </c>
      <c r="G8250" s="819"/>
      <c r="H8250" s="774">
        <v>1</v>
      </c>
      <c r="I8250" s="819">
        <f t="shared" si="264"/>
        <v>0</v>
      </c>
      <c r="J8250" s="819">
        <f t="shared" si="265"/>
        <v>1</v>
      </c>
      <c r="K8250" s="941"/>
    </row>
    <row r="8251" spans="1:11" ht="25.5">
      <c r="A8251" s="15" t="s">
        <v>6398</v>
      </c>
      <c r="B8251" s="15" t="s">
        <v>2756</v>
      </c>
      <c r="C8251" s="768" t="s">
        <v>5438</v>
      </c>
      <c r="D8251" s="20" t="s">
        <v>16541</v>
      </c>
      <c r="E8251" s="826"/>
      <c r="F8251" s="800">
        <v>0</v>
      </c>
      <c r="G8251" s="819"/>
      <c r="H8251" s="774">
        <v>1</v>
      </c>
      <c r="I8251" s="819">
        <f t="shared" si="264"/>
        <v>0</v>
      </c>
      <c r="J8251" s="819">
        <f t="shared" si="265"/>
        <v>1</v>
      </c>
      <c r="K8251" s="941"/>
    </row>
    <row r="8252" spans="1:11" ht="25.5">
      <c r="A8252" s="15" t="s">
        <v>6398</v>
      </c>
      <c r="B8252" s="15" t="s">
        <v>2756</v>
      </c>
      <c r="C8252" s="768" t="s">
        <v>5532</v>
      </c>
      <c r="D8252" s="20" t="s">
        <v>16596</v>
      </c>
      <c r="E8252" s="826"/>
      <c r="F8252" s="800">
        <v>0</v>
      </c>
      <c r="G8252" s="819"/>
      <c r="H8252" s="774">
        <v>1</v>
      </c>
      <c r="I8252" s="819">
        <f t="shared" si="264"/>
        <v>0</v>
      </c>
      <c r="J8252" s="819">
        <f t="shared" si="265"/>
        <v>1</v>
      </c>
      <c r="K8252" s="941"/>
    </row>
    <row r="8253" spans="1:11" ht="25.5">
      <c r="A8253" s="15" t="s">
        <v>6398</v>
      </c>
      <c r="B8253" s="15" t="s">
        <v>2756</v>
      </c>
      <c r="C8253" s="768" t="s">
        <v>5439</v>
      </c>
      <c r="D8253" s="20" t="s">
        <v>16542</v>
      </c>
      <c r="E8253" s="826"/>
      <c r="F8253" s="800">
        <v>0</v>
      </c>
      <c r="G8253" s="819"/>
      <c r="H8253" s="774">
        <v>1</v>
      </c>
      <c r="I8253" s="819">
        <f t="shared" si="264"/>
        <v>0</v>
      </c>
      <c r="J8253" s="819">
        <f t="shared" si="265"/>
        <v>1</v>
      </c>
      <c r="K8253" s="941"/>
    </row>
    <row r="8254" spans="1:11" ht="25.5">
      <c r="A8254" s="15" t="s">
        <v>6398</v>
      </c>
      <c r="B8254" s="15" t="s">
        <v>2756</v>
      </c>
      <c r="C8254" s="768" t="s">
        <v>5440</v>
      </c>
      <c r="D8254" s="20" t="s">
        <v>16543</v>
      </c>
      <c r="E8254" s="826"/>
      <c r="F8254" s="800">
        <v>0</v>
      </c>
      <c r="G8254" s="819"/>
      <c r="H8254" s="774">
        <v>1</v>
      </c>
      <c r="I8254" s="819">
        <f t="shared" si="264"/>
        <v>0</v>
      </c>
      <c r="J8254" s="819">
        <f t="shared" si="265"/>
        <v>1</v>
      </c>
      <c r="K8254" s="941"/>
    </row>
    <row r="8255" spans="1:11" ht="25.5">
      <c r="A8255" s="15" t="s">
        <v>6398</v>
      </c>
      <c r="B8255" s="15" t="s">
        <v>2756</v>
      </c>
      <c r="C8255" s="768" t="s">
        <v>19296</v>
      </c>
      <c r="D8255" s="20" t="s">
        <v>17724</v>
      </c>
      <c r="E8255" s="826"/>
      <c r="F8255" s="800">
        <v>1</v>
      </c>
      <c r="G8255" s="819"/>
      <c r="H8255" s="774">
        <v>0</v>
      </c>
      <c r="I8255" s="819">
        <f t="shared" si="264"/>
        <v>0</v>
      </c>
      <c r="J8255" s="819">
        <f t="shared" si="265"/>
        <v>1</v>
      </c>
      <c r="K8255" s="941"/>
    </row>
    <row r="8256" spans="1:11" ht="38.25">
      <c r="A8256" s="15" t="s">
        <v>6398</v>
      </c>
      <c r="B8256" s="15" t="s">
        <v>2756</v>
      </c>
      <c r="C8256" s="768" t="s">
        <v>6410</v>
      </c>
      <c r="D8256" s="20" t="s">
        <v>17725</v>
      </c>
      <c r="E8256" s="826">
        <v>13</v>
      </c>
      <c r="F8256" s="800">
        <v>5</v>
      </c>
      <c r="G8256" s="819">
        <v>20</v>
      </c>
      <c r="H8256" s="774">
        <v>12</v>
      </c>
      <c r="I8256" s="819">
        <f t="shared" si="264"/>
        <v>33</v>
      </c>
      <c r="J8256" s="819">
        <f t="shared" si="265"/>
        <v>17</v>
      </c>
      <c r="K8256" s="941"/>
    </row>
    <row r="8257" spans="1:11" ht="25.5">
      <c r="A8257" s="15" t="s">
        <v>6398</v>
      </c>
      <c r="B8257" s="15" t="s">
        <v>2756</v>
      </c>
      <c r="C8257" s="768" t="s">
        <v>6411</v>
      </c>
      <c r="D8257" s="20" t="s">
        <v>17726</v>
      </c>
      <c r="E8257" s="826"/>
      <c r="F8257" s="800">
        <v>0</v>
      </c>
      <c r="G8257" s="819"/>
      <c r="H8257" s="774">
        <v>1</v>
      </c>
      <c r="I8257" s="819">
        <f t="shared" si="264"/>
        <v>0</v>
      </c>
      <c r="J8257" s="819">
        <f t="shared" si="265"/>
        <v>1</v>
      </c>
      <c r="K8257" s="941"/>
    </row>
    <row r="8258" spans="1:11">
      <c r="A8258" s="15" t="s">
        <v>6398</v>
      </c>
      <c r="B8258" s="15" t="s">
        <v>2756</v>
      </c>
      <c r="C8258" s="768" t="s">
        <v>4364</v>
      </c>
      <c r="D8258" s="17" t="s">
        <v>16193</v>
      </c>
      <c r="E8258" s="826">
        <v>58</v>
      </c>
      <c r="F8258" s="800">
        <v>35</v>
      </c>
      <c r="G8258" s="819">
        <v>2</v>
      </c>
      <c r="H8258" s="774">
        <v>5</v>
      </c>
      <c r="I8258" s="819">
        <f t="shared" si="264"/>
        <v>60</v>
      </c>
      <c r="J8258" s="819">
        <f t="shared" si="265"/>
        <v>40</v>
      </c>
      <c r="K8258" s="941"/>
    </row>
    <row r="8259" spans="1:11">
      <c r="A8259" s="15" t="s">
        <v>6398</v>
      </c>
      <c r="B8259" s="15" t="s">
        <v>2756</v>
      </c>
      <c r="C8259" s="768" t="s">
        <v>4365</v>
      </c>
      <c r="D8259" s="17" t="s">
        <v>16194</v>
      </c>
      <c r="E8259" s="826">
        <v>1</v>
      </c>
      <c r="F8259" s="800">
        <v>1</v>
      </c>
      <c r="G8259" s="819">
        <v>2</v>
      </c>
      <c r="H8259" s="774">
        <v>1</v>
      </c>
      <c r="I8259" s="819">
        <f t="shared" si="264"/>
        <v>3</v>
      </c>
      <c r="J8259" s="819">
        <f t="shared" si="265"/>
        <v>2</v>
      </c>
      <c r="K8259" s="941"/>
    </row>
    <row r="8260" spans="1:11">
      <c r="A8260" s="15" t="s">
        <v>6398</v>
      </c>
      <c r="B8260" s="15" t="s">
        <v>2756</v>
      </c>
      <c r="C8260" s="768" t="s">
        <v>4012</v>
      </c>
      <c r="D8260" s="17" t="s">
        <v>16195</v>
      </c>
      <c r="E8260" s="826">
        <v>38</v>
      </c>
      <c r="F8260" s="800">
        <v>50</v>
      </c>
      <c r="G8260" s="819">
        <v>2</v>
      </c>
      <c r="H8260" s="774">
        <v>5</v>
      </c>
      <c r="I8260" s="819">
        <f t="shared" si="264"/>
        <v>40</v>
      </c>
      <c r="J8260" s="819">
        <f t="shared" si="265"/>
        <v>55</v>
      </c>
      <c r="K8260" s="941"/>
    </row>
    <row r="8261" spans="1:11" ht="38.25">
      <c r="A8261" s="15" t="s">
        <v>6398</v>
      </c>
      <c r="B8261" s="15" t="s">
        <v>2756</v>
      </c>
      <c r="C8261" s="768" t="s">
        <v>6412</v>
      </c>
      <c r="D8261" s="20" t="s">
        <v>17727</v>
      </c>
      <c r="E8261" s="826"/>
      <c r="F8261" s="800">
        <v>0</v>
      </c>
      <c r="G8261" s="819"/>
      <c r="H8261" s="774">
        <v>1</v>
      </c>
      <c r="I8261" s="819">
        <f t="shared" si="264"/>
        <v>0</v>
      </c>
      <c r="J8261" s="819">
        <f t="shared" si="265"/>
        <v>1</v>
      </c>
      <c r="K8261" s="941"/>
    </row>
    <row r="8262" spans="1:11" ht="38.25">
      <c r="A8262" s="15" t="s">
        <v>6398</v>
      </c>
      <c r="B8262" s="15" t="s">
        <v>2756</v>
      </c>
      <c r="C8262" s="768" t="s">
        <v>6413</v>
      </c>
      <c r="D8262" s="20" t="s">
        <v>17728</v>
      </c>
      <c r="E8262" s="826"/>
      <c r="F8262" s="800">
        <v>0</v>
      </c>
      <c r="G8262" s="819"/>
      <c r="H8262" s="774">
        <v>1</v>
      </c>
      <c r="I8262" s="819">
        <f t="shared" si="264"/>
        <v>0</v>
      </c>
      <c r="J8262" s="819">
        <f t="shared" si="265"/>
        <v>1</v>
      </c>
      <c r="K8262" s="941"/>
    </row>
    <row r="8263" spans="1:11">
      <c r="A8263" s="15" t="s">
        <v>6398</v>
      </c>
      <c r="B8263" s="15" t="s">
        <v>2756</v>
      </c>
      <c r="C8263" s="768" t="s">
        <v>4366</v>
      </c>
      <c r="D8263" s="17" t="s">
        <v>16196</v>
      </c>
      <c r="E8263" s="826">
        <v>1</v>
      </c>
      <c r="F8263" s="800">
        <v>1</v>
      </c>
      <c r="G8263" s="819">
        <v>5</v>
      </c>
      <c r="H8263" s="774">
        <v>5</v>
      </c>
      <c r="I8263" s="819">
        <f t="shared" si="264"/>
        <v>6</v>
      </c>
      <c r="J8263" s="819">
        <f t="shared" si="265"/>
        <v>6</v>
      </c>
      <c r="K8263" s="941"/>
    </row>
    <row r="8264" spans="1:11">
      <c r="A8264" s="15" t="s">
        <v>6398</v>
      </c>
      <c r="B8264" s="15" t="s">
        <v>2756</v>
      </c>
      <c r="C8264" s="768" t="s">
        <v>4367</v>
      </c>
      <c r="D8264" s="17" t="s">
        <v>16197</v>
      </c>
      <c r="E8264" s="826">
        <v>1</v>
      </c>
      <c r="F8264" s="800">
        <v>1</v>
      </c>
      <c r="G8264" s="819">
        <v>1</v>
      </c>
      <c r="H8264" s="774">
        <v>1</v>
      </c>
      <c r="I8264" s="819">
        <f t="shared" si="264"/>
        <v>2</v>
      </c>
      <c r="J8264" s="819">
        <f t="shared" si="265"/>
        <v>2</v>
      </c>
      <c r="K8264" s="941"/>
    </row>
    <row r="8265" spans="1:11" ht="25.5">
      <c r="A8265" s="15" t="s">
        <v>6398</v>
      </c>
      <c r="B8265" s="15" t="s">
        <v>2756</v>
      </c>
      <c r="C8265" s="768" t="s">
        <v>6414</v>
      </c>
      <c r="D8265" s="20" t="s">
        <v>17729</v>
      </c>
      <c r="E8265" s="826"/>
      <c r="F8265" s="800">
        <v>1</v>
      </c>
      <c r="G8265" s="819"/>
      <c r="H8265" s="774">
        <v>1</v>
      </c>
      <c r="I8265" s="819">
        <f t="shared" si="264"/>
        <v>0</v>
      </c>
      <c r="J8265" s="819">
        <f t="shared" si="265"/>
        <v>2</v>
      </c>
      <c r="K8265" s="941"/>
    </row>
    <row r="8266" spans="1:11" ht="38.25">
      <c r="A8266" s="15" t="s">
        <v>6398</v>
      </c>
      <c r="B8266" s="15" t="s">
        <v>2756</v>
      </c>
      <c r="C8266" s="768" t="s">
        <v>5741</v>
      </c>
      <c r="D8266" s="20" t="s">
        <v>5742</v>
      </c>
      <c r="E8266" s="826"/>
      <c r="F8266" s="800">
        <v>1</v>
      </c>
      <c r="G8266" s="819"/>
      <c r="H8266" s="774">
        <v>1</v>
      </c>
      <c r="I8266" s="819">
        <f t="shared" si="264"/>
        <v>0</v>
      </c>
      <c r="J8266" s="819">
        <f t="shared" si="265"/>
        <v>2</v>
      </c>
      <c r="K8266" s="941"/>
    </row>
    <row r="8267" spans="1:11">
      <c r="A8267" s="15" t="s">
        <v>6398</v>
      </c>
      <c r="B8267" s="15" t="s">
        <v>2756</v>
      </c>
      <c r="C8267" s="768" t="s">
        <v>6415</v>
      </c>
      <c r="D8267" s="20" t="s">
        <v>17730</v>
      </c>
      <c r="E8267" s="826"/>
      <c r="F8267" s="800">
        <v>1</v>
      </c>
      <c r="G8267" s="819"/>
      <c r="H8267" s="774">
        <v>0</v>
      </c>
      <c r="I8267" s="819">
        <f t="shared" si="264"/>
        <v>0</v>
      </c>
      <c r="J8267" s="819">
        <f t="shared" si="265"/>
        <v>1</v>
      </c>
      <c r="K8267" s="941"/>
    </row>
    <row r="8268" spans="1:11" ht="25.5">
      <c r="A8268" s="15" t="s">
        <v>6398</v>
      </c>
      <c r="B8268" s="15" t="s">
        <v>2756</v>
      </c>
      <c r="C8268" s="768" t="s">
        <v>6416</v>
      </c>
      <c r="D8268" s="20" t="s">
        <v>17731</v>
      </c>
      <c r="E8268" s="826"/>
      <c r="F8268" s="800">
        <v>0</v>
      </c>
      <c r="G8268" s="819"/>
      <c r="H8268" s="774">
        <v>1</v>
      </c>
      <c r="I8268" s="819">
        <f t="shared" si="264"/>
        <v>0</v>
      </c>
      <c r="J8268" s="819">
        <f t="shared" si="265"/>
        <v>1</v>
      </c>
      <c r="K8268" s="941"/>
    </row>
    <row r="8269" spans="1:11" ht="25.5">
      <c r="A8269" s="15" t="s">
        <v>6398</v>
      </c>
      <c r="B8269" s="15" t="s">
        <v>2756</v>
      </c>
      <c r="C8269" s="768" t="s">
        <v>6417</v>
      </c>
      <c r="D8269" s="20" t="s">
        <v>17732</v>
      </c>
      <c r="E8269" s="826"/>
      <c r="F8269" s="800">
        <v>0</v>
      </c>
      <c r="G8269" s="819"/>
      <c r="H8269" s="774">
        <v>1</v>
      </c>
      <c r="I8269" s="819">
        <f t="shared" si="264"/>
        <v>0</v>
      </c>
      <c r="J8269" s="819">
        <f t="shared" si="265"/>
        <v>1</v>
      </c>
      <c r="K8269" s="941"/>
    </row>
    <row r="8270" spans="1:11" ht="25.5">
      <c r="A8270" s="15" t="s">
        <v>6398</v>
      </c>
      <c r="B8270" s="15" t="s">
        <v>2756</v>
      </c>
      <c r="C8270" s="768" t="s">
        <v>6418</v>
      </c>
      <c r="D8270" s="20" t="s">
        <v>17733</v>
      </c>
      <c r="E8270" s="826"/>
      <c r="F8270" s="800">
        <v>0</v>
      </c>
      <c r="G8270" s="819"/>
      <c r="H8270" s="774">
        <v>1</v>
      </c>
      <c r="I8270" s="819">
        <f t="shared" si="264"/>
        <v>0</v>
      </c>
      <c r="J8270" s="819">
        <f t="shared" si="265"/>
        <v>1</v>
      </c>
      <c r="K8270" s="941"/>
    </row>
    <row r="8271" spans="1:11" ht="25.5">
      <c r="A8271" s="15" t="s">
        <v>6398</v>
      </c>
      <c r="B8271" s="15" t="s">
        <v>2756</v>
      </c>
      <c r="C8271" s="768" t="s">
        <v>5749</v>
      </c>
      <c r="D8271" s="20" t="s">
        <v>5750</v>
      </c>
      <c r="E8271" s="826"/>
      <c r="F8271" s="800">
        <v>1</v>
      </c>
      <c r="G8271" s="819"/>
      <c r="H8271" s="774">
        <v>1</v>
      </c>
      <c r="I8271" s="819">
        <f t="shared" si="264"/>
        <v>0</v>
      </c>
      <c r="J8271" s="819">
        <f t="shared" si="265"/>
        <v>2</v>
      </c>
      <c r="K8271" s="941"/>
    </row>
    <row r="8272" spans="1:11" ht="25.5">
      <c r="A8272" s="15" t="s">
        <v>6398</v>
      </c>
      <c r="B8272" s="15" t="s">
        <v>2756</v>
      </c>
      <c r="C8272" s="768" t="s">
        <v>6419</v>
      </c>
      <c r="D8272" s="20" t="s">
        <v>17734</v>
      </c>
      <c r="E8272" s="826"/>
      <c r="F8272" s="800">
        <v>0</v>
      </c>
      <c r="G8272" s="819"/>
      <c r="H8272" s="774">
        <v>1</v>
      </c>
      <c r="I8272" s="819">
        <f t="shared" si="264"/>
        <v>0</v>
      </c>
      <c r="J8272" s="819">
        <f t="shared" si="265"/>
        <v>1</v>
      </c>
      <c r="K8272" s="941"/>
    </row>
    <row r="8273" spans="1:11" ht="25.5">
      <c r="A8273" s="15" t="s">
        <v>6398</v>
      </c>
      <c r="B8273" s="15" t="s">
        <v>2756</v>
      </c>
      <c r="C8273" s="768" t="s">
        <v>6420</v>
      </c>
      <c r="D8273" s="20" t="s">
        <v>17735</v>
      </c>
      <c r="E8273" s="826"/>
      <c r="F8273" s="800">
        <v>0</v>
      </c>
      <c r="G8273" s="819"/>
      <c r="H8273" s="774">
        <v>1</v>
      </c>
      <c r="I8273" s="819">
        <f t="shared" si="264"/>
        <v>0</v>
      </c>
      <c r="J8273" s="819">
        <f t="shared" si="265"/>
        <v>1</v>
      </c>
      <c r="K8273" s="941"/>
    </row>
    <row r="8274" spans="1:11" ht="25.5">
      <c r="A8274" s="15" t="s">
        <v>6398</v>
      </c>
      <c r="B8274" s="15" t="s">
        <v>2756</v>
      </c>
      <c r="C8274" s="768" t="s">
        <v>6421</v>
      </c>
      <c r="D8274" s="20" t="s">
        <v>17736</v>
      </c>
      <c r="E8274" s="826"/>
      <c r="F8274" s="800">
        <v>0</v>
      </c>
      <c r="G8274" s="819"/>
      <c r="H8274" s="774">
        <v>1</v>
      </c>
      <c r="I8274" s="819">
        <f t="shared" si="264"/>
        <v>0</v>
      </c>
      <c r="J8274" s="819">
        <f t="shared" si="265"/>
        <v>1</v>
      </c>
      <c r="K8274" s="941"/>
    </row>
    <row r="8275" spans="1:11" ht="63.75">
      <c r="A8275" s="15" t="s">
        <v>6398</v>
      </c>
      <c r="B8275" s="15" t="s">
        <v>2756</v>
      </c>
      <c r="C8275" s="768" t="s">
        <v>6422</v>
      </c>
      <c r="D8275" s="20" t="s">
        <v>17737</v>
      </c>
      <c r="E8275" s="826">
        <v>220</v>
      </c>
      <c r="F8275" s="800">
        <v>150</v>
      </c>
      <c r="G8275" s="819">
        <v>3</v>
      </c>
      <c r="H8275" s="774">
        <v>20</v>
      </c>
      <c r="I8275" s="819">
        <f t="shared" si="264"/>
        <v>223</v>
      </c>
      <c r="J8275" s="819">
        <f t="shared" si="265"/>
        <v>170</v>
      </c>
      <c r="K8275" s="941"/>
    </row>
    <row r="8276" spans="1:11" ht="25.5">
      <c r="A8276" s="15" t="s">
        <v>6435</v>
      </c>
      <c r="B8276" s="15" t="s">
        <v>2464</v>
      </c>
      <c r="C8276" s="768" t="s">
        <v>6390</v>
      </c>
      <c r="D8276" s="20" t="s">
        <v>17705</v>
      </c>
      <c r="E8276" s="826"/>
      <c r="F8276" s="800">
        <v>0</v>
      </c>
      <c r="G8276" s="819"/>
      <c r="H8276" s="774">
        <v>1</v>
      </c>
      <c r="I8276" s="819">
        <f t="shared" si="264"/>
        <v>0</v>
      </c>
      <c r="J8276" s="819">
        <f t="shared" si="265"/>
        <v>1</v>
      </c>
      <c r="K8276" s="941"/>
    </row>
    <row r="8277" spans="1:11" ht="25.5">
      <c r="A8277" s="15" t="s">
        <v>6435</v>
      </c>
      <c r="B8277" s="15" t="s">
        <v>2464</v>
      </c>
      <c r="C8277" s="768" t="s">
        <v>6315</v>
      </c>
      <c r="D8277" s="20" t="s">
        <v>17641</v>
      </c>
      <c r="E8277" s="826"/>
      <c r="F8277" s="800">
        <v>0</v>
      </c>
      <c r="G8277" s="819"/>
      <c r="H8277" s="774">
        <v>1</v>
      </c>
      <c r="I8277" s="819">
        <f t="shared" si="264"/>
        <v>0</v>
      </c>
      <c r="J8277" s="819">
        <f t="shared" si="265"/>
        <v>1</v>
      </c>
      <c r="K8277" s="941"/>
    </row>
    <row r="8278" spans="1:11" ht="38.25">
      <c r="A8278" s="15" t="s">
        <v>6435</v>
      </c>
      <c r="B8278" s="15" t="s">
        <v>2464</v>
      </c>
      <c r="C8278" s="768" t="s">
        <v>6381</v>
      </c>
      <c r="D8278" s="20" t="s">
        <v>4824</v>
      </c>
      <c r="E8278" s="826"/>
      <c r="F8278" s="800">
        <v>0</v>
      </c>
      <c r="G8278" s="819"/>
      <c r="H8278" s="774">
        <v>2</v>
      </c>
      <c r="I8278" s="819">
        <f t="shared" si="264"/>
        <v>0</v>
      </c>
      <c r="J8278" s="819">
        <f t="shared" si="265"/>
        <v>2</v>
      </c>
      <c r="K8278" s="941"/>
    </row>
    <row r="8279" spans="1:11" ht="76.5">
      <c r="A8279" s="15" t="s">
        <v>6435</v>
      </c>
      <c r="B8279" s="15" t="s">
        <v>2464</v>
      </c>
      <c r="C8279" s="768" t="s">
        <v>6382</v>
      </c>
      <c r="D8279" s="20" t="s">
        <v>4825</v>
      </c>
      <c r="E8279" s="826"/>
      <c r="F8279" s="800">
        <v>0</v>
      </c>
      <c r="G8279" s="819"/>
      <c r="H8279" s="774">
        <v>1</v>
      </c>
      <c r="I8279" s="819">
        <f t="shared" si="264"/>
        <v>0</v>
      </c>
      <c r="J8279" s="819">
        <f t="shared" si="265"/>
        <v>1</v>
      </c>
      <c r="K8279" s="941"/>
    </row>
    <row r="8280" spans="1:11" ht="38.25">
      <c r="A8280" s="15" t="s">
        <v>6435</v>
      </c>
      <c r="B8280" s="15" t="s">
        <v>2464</v>
      </c>
      <c r="C8280" s="768" t="s">
        <v>2958</v>
      </c>
      <c r="D8280" s="20" t="s">
        <v>2959</v>
      </c>
      <c r="E8280" s="826"/>
      <c r="F8280" s="800">
        <v>0</v>
      </c>
      <c r="G8280" s="819"/>
      <c r="H8280" s="774">
        <v>1</v>
      </c>
      <c r="I8280" s="819">
        <f t="shared" si="264"/>
        <v>0</v>
      </c>
      <c r="J8280" s="819">
        <f t="shared" si="265"/>
        <v>1</v>
      </c>
      <c r="K8280" s="941"/>
    </row>
    <row r="8281" spans="1:11" ht="25.5">
      <c r="A8281" s="15" t="s">
        <v>6435</v>
      </c>
      <c r="B8281" s="15" t="s">
        <v>2464</v>
      </c>
      <c r="C8281" s="768" t="s">
        <v>4709</v>
      </c>
      <c r="D8281" s="20" t="s">
        <v>17311</v>
      </c>
      <c r="E8281" s="826"/>
      <c r="F8281" s="800">
        <v>0</v>
      </c>
      <c r="G8281" s="819"/>
      <c r="H8281" s="774">
        <v>1</v>
      </c>
      <c r="I8281" s="819">
        <f t="shared" si="264"/>
        <v>0</v>
      </c>
      <c r="J8281" s="819">
        <f t="shared" si="265"/>
        <v>1</v>
      </c>
      <c r="K8281" s="941"/>
    </row>
    <row r="8282" spans="1:11" ht="25.5">
      <c r="A8282" s="15" t="s">
        <v>6435</v>
      </c>
      <c r="B8282" s="15" t="s">
        <v>2464</v>
      </c>
      <c r="C8282" s="768" t="s">
        <v>4710</v>
      </c>
      <c r="D8282" s="20" t="s">
        <v>17312</v>
      </c>
      <c r="E8282" s="826"/>
      <c r="F8282" s="800">
        <v>0</v>
      </c>
      <c r="G8282" s="819"/>
      <c r="H8282" s="774">
        <v>1</v>
      </c>
      <c r="I8282" s="819">
        <f t="shared" si="264"/>
        <v>0</v>
      </c>
      <c r="J8282" s="819">
        <f t="shared" si="265"/>
        <v>1</v>
      </c>
      <c r="K8282" s="941"/>
    </row>
    <row r="8283" spans="1:11" ht="25.5">
      <c r="A8283" s="15" t="s">
        <v>6435</v>
      </c>
      <c r="B8283" s="15" t="s">
        <v>2464</v>
      </c>
      <c r="C8283" s="768" t="s">
        <v>3020</v>
      </c>
      <c r="D8283" s="20" t="s">
        <v>3021</v>
      </c>
      <c r="E8283" s="826"/>
      <c r="F8283" s="800">
        <v>0</v>
      </c>
      <c r="G8283" s="819"/>
      <c r="H8283" s="774">
        <v>1</v>
      </c>
      <c r="I8283" s="819">
        <f t="shared" si="264"/>
        <v>0</v>
      </c>
      <c r="J8283" s="819">
        <f t="shared" si="265"/>
        <v>1</v>
      </c>
      <c r="K8283" s="941"/>
    </row>
    <row r="8284" spans="1:11">
      <c r="A8284" s="15" t="s">
        <v>6435</v>
      </c>
      <c r="B8284" s="15" t="s">
        <v>2464</v>
      </c>
      <c r="C8284" s="768" t="s">
        <v>4711</v>
      </c>
      <c r="D8284" s="20" t="s">
        <v>17313</v>
      </c>
      <c r="E8284" s="826"/>
      <c r="F8284" s="800">
        <v>0</v>
      </c>
      <c r="G8284" s="819"/>
      <c r="H8284" s="774">
        <v>1</v>
      </c>
      <c r="I8284" s="819">
        <f t="shared" si="264"/>
        <v>0</v>
      </c>
      <c r="J8284" s="819">
        <f t="shared" si="265"/>
        <v>1</v>
      </c>
      <c r="K8284" s="941"/>
    </row>
    <row r="8285" spans="1:11" ht="25.5">
      <c r="A8285" s="15" t="s">
        <v>6435</v>
      </c>
      <c r="B8285" s="15" t="s">
        <v>2464</v>
      </c>
      <c r="C8285" s="768" t="s">
        <v>6383</v>
      </c>
      <c r="D8285" s="20" t="s">
        <v>4829</v>
      </c>
      <c r="E8285" s="826"/>
      <c r="F8285" s="800">
        <v>0</v>
      </c>
      <c r="G8285" s="819"/>
      <c r="H8285" s="774">
        <v>1</v>
      </c>
      <c r="I8285" s="819">
        <f t="shared" ref="I8285:I8344" si="266">E8285+G8285</f>
        <v>0</v>
      </c>
      <c r="J8285" s="819">
        <f t="shared" ref="J8285:J8344" si="267">F8285+H8285</f>
        <v>1</v>
      </c>
      <c r="K8285" s="941"/>
    </row>
    <row r="8286" spans="1:11">
      <c r="A8286" s="15" t="s">
        <v>6435</v>
      </c>
      <c r="B8286" s="15" t="s">
        <v>2464</v>
      </c>
      <c r="C8286" s="768" t="s">
        <v>4660</v>
      </c>
      <c r="D8286" s="20" t="s">
        <v>17226</v>
      </c>
      <c r="E8286" s="826"/>
      <c r="F8286" s="800">
        <v>2</v>
      </c>
      <c r="G8286" s="819">
        <v>32</v>
      </c>
      <c r="H8286" s="774">
        <v>40</v>
      </c>
      <c r="I8286" s="819">
        <f t="shared" si="266"/>
        <v>32</v>
      </c>
      <c r="J8286" s="819">
        <f t="shared" si="267"/>
        <v>42</v>
      </c>
      <c r="K8286" s="941"/>
    </row>
    <row r="8287" spans="1:11" ht="25.5">
      <c r="A8287" s="15" t="s">
        <v>6435</v>
      </c>
      <c r="B8287" s="15" t="s">
        <v>2464</v>
      </c>
      <c r="C8287" s="768" t="s">
        <v>6263</v>
      </c>
      <c r="D8287" s="20" t="s">
        <v>6264</v>
      </c>
      <c r="E8287" s="826"/>
      <c r="F8287" s="800">
        <v>0</v>
      </c>
      <c r="G8287" s="819"/>
      <c r="H8287" s="774">
        <v>1</v>
      </c>
      <c r="I8287" s="819">
        <f t="shared" si="266"/>
        <v>0</v>
      </c>
      <c r="J8287" s="819">
        <f t="shared" si="267"/>
        <v>1</v>
      </c>
      <c r="K8287" s="941"/>
    </row>
    <row r="8288" spans="1:11" ht="25.5">
      <c r="A8288" s="15" t="s">
        <v>6435</v>
      </c>
      <c r="B8288" s="15" t="s">
        <v>2464</v>
      </c>
      <c r="C8288" s="768" t="s">
        <v>6267</v>
      </c>
      <c r="D8288" s="20" t="s">
        <v>6268</v>
      </c>
      <c r="E8288" s="826"/>
      <c r="F8288" s="800">
        <v>0</v>
      </c>
      <c r="G8288" s="819"/>
      <c r="H8288" s="774">
        <v>1</v>
      </c>
      <c r="I8288" s="819">
        <f t="shared" si="266"/>
        <v>0</v>
      </c>
      <c r="J8288" s="819">
        <f t="shared" si="267"/>
        <v>1</v>
      </c>
      <c r="K8288" s="941"/>
    </row>
    <row r="8289" spans="1:11">
      <c r="A8289" s="15" t="s">
        <v>6435</v>
      </c>
      <c r="B8289" s="15" t="s">
        <v>2464</v>
      </c>
      <c r="C8289" s="768" t="s">
        <v>4726</v>
      </c>
      <c r="D8289" s="20" t="s">
        <v>17328</v>
      </c>
      <c r="E8289" s="826">
        <v>366</v>
      </c>
      <c r="F8289" s="800">
        <v>427</v>
      </c>
      <c r="G8289" s="819">
        <v>457</v>
      </c>
      <c r="H8289" s="774">
        <v>430</v>
      </c>
      <c r="I8289" s="819">
        <f t="shared" si="266"/>
        <v>823</v>
      </c>
      <c r="J8289" s="819">
        <f t="shared" si="267"/>
        <v>857</v>
      </c>
      <c r="K8289" s="941"/>
    </row>
    <row r="8290" spans="1:11" ht="25.5">
      <c r="A8290" s="15" t="s">
        <v>6435</v>
      </c>
      <c r="B8290" s="15" t="s">
        <v>2464</v>
      </c>
      <c r="C8290" s="768" t="s">
        <v>2952</v>
      </c>
      <c r="D8290" s="20" t="s">
        <v>16966</v>
      </c>
      <c r="E8290" s="826"/>
      <c r="F8290" s="800">
        <v>0</v>
      </c>
      <c r="G8290" s="819"/>
      <c r="H8290" s="774">
        <v>1</v>
      </c>
      <c r="I8290" s="819">
        <f t="shared" si="266"/>
        <v>0</v>
      </c>
      <c r="J8290" s="819">
        <f t="shared" si="267"/>
        <v>1</v>
      </c>
      <c r="K8290" s="941"/>
    </row>
    <row r="8291" spans="1:11" ht="25.5">
      <c r="A8291" s="15" t="s">
        <v>6435</v>
      </c>
      <c r="B8291" s="15" t="s">
        <v>2464</v>
      </c>
      <c r="C8291" s="768" t="s">
        <v>6423</v>
      </c>
      <c r="D8291" s="20" t="s">
        <v>17738</v>
      </c>
      <c r="E8291" s="826">
        <v>1401</v>
      </c>
      <c r="F8291" s="800">
        <v>450</v>
      </c>
      <c r="G8291" s="819">
        <v>703</v>
      </c>
      <c r="H8291" s="774">
        <v>340</v>
      </c>
      <c r="I8291" s="819">
        <f t="shared" si="266"/>
        <v>2104</v>
      </c>
      <c r="J8291" s="819">
        <f t="shared" si="267"/>
        <v>790</v>
      </c>
      <c r="K8291" s="941"/>
    </row>
    <row r="8292" spans="1:11" ht="25.5">
      <c r="A8292" s="15" t="s">
        <v>6435</v>
      </c>
      <c r="B8292" s="15" t="s">
        <v>2464</v>
      </c>
      <c r="C8292" s="768" t="s">
        <v>6310</v>
      </c>
      <c r="D8292" s="20" t="s">
        <v>17638</v>
      </c>
      <c r="E8292" s="826"/>
      <c r="F8292" s="800">
        <v>1</v>
      </c>
      <c r="G8292" s="819"/>
      <c r="H8292" s="774">
        <v>1</v>
      </c>
      <c r="I8292" s="819">
        <f t="shared" si="266"/>
        <v>0</v>
      </c>
      <c r="J8292" s="819">
        <f t="shared" si="267"/>
        <v>2</v>
      </c>
      <c r="K8292" s="941"/>
    </row>
    <row r="8293" spans="1:11">
      <c r="A8293" s="15" t="s">
        <v>6435</v>
      </c>
      <c r="B8293" s="15" t="s">
        <v>2464</v>
      </c>
      <c r="C8293" s="768" t="s">
        <v>6424</v>
      </c>
      <c r="D8293" s="20" t="s">
        <v>14546</v>
      </c>
      <c r="E8293" s="826"/>
      <c r="F8293" s="800">
        <v>1</v>
      </c>
      <c r="G8293" s="819"/>
      <c r="H8293" s="774">
        <v>0</v>
      </c>
      <c r="I8293" s="819">
        <f t="shared" si="266"/>
        <v>0</v>
      </c>
      <c r="J8293" s="819">
        <f t="shared" si="267"/>
        <v>1</v>
      </c>
      <c r="K8293" s="941"/>
    </row>
    <row r="8294" spans="1:11">
      <c r="A8294" s="15" t="s">
        <v>6435</v>
      </c>
      <c r="B8294" s="15" t="s">
        <v>2464</v>
      </c>
      <c r="C8294" s="768" t="s">
        <v>3910</v>
      </c>
      <c r="D8294" s="20" t="s">
        <v>17147</v>
      </c>
      <c r="E8294" s="826"/>
      <c r="F8294" s="800">
        <v>1</v>
      </c>
      <c r="G8294" s="819"/>
      <c r="H8294" s="774">
        <v>1</v>
      </c>
      <c r="I8294" s="819">
        <f t="shared" si="266"/>
        <v>0</v>
      </c>
      <c r="J8294" s="819">
        <f t="shared" si="267"/>
        <v>2</v>
      </c>
      <c r="K8294" s="941"/>
    </row>
    <row r="8295" spans="1:11">
      <c r="A8295" s="15" t="s">
        <v>6435</v>
      </c>
      <c r="B8295" s="15" t="s">
        <v>2464</v>
      </c>
      <c r="C8295" s="768" t="s">
        <v>3988</v>
      </c>
      <c r="D8295" s="20" t="s">
        <v>4856</v>
      </c>
      <c r="E8295" s="826"/>
      <c r="F8295" s="800">
        <v>1</v>
      </c>
      <c r="G8295" s="819">
        <v>62</v>
      </c>
      <c r="H8295" s="774">
        <v>100</v>
      </c>
      <c r="I8295" s="819">
        <f t="shared" si="266"/>
        <v>62</v>
      </c>
      <c r="J8295" s="819">
        <f t="shared" si="267"/>
        <v>101</v>
      </c>
      <c r="K8295" s="941"/>
    </row>
    <row r="8296" spans="1:11">
      <c r="A8296" s="15" t="s">
        <v>6435</v>
      </c>
      <c r="B8296" s="15" t="s">
        <v>2464</v>
      </c>
      <c r="C8296" s="768" t="s">
        <v>3989</v>
      </c>
      <c r="D8296" s="20" t="s">
        <v>17188</v>
      </c>
      <c r="E8296" s="826"/>
      <c r="F8296" s="800">
        <v>1</v>
      </c>
      <c r="G8296" s="819">
        <v>48</v>
      </c>
      <c r="H8296" s="774">
        <v>50</v>
      </c>
      <c r="I8296" s="819">
        <f t="shared" si="266"/>
        <v>48</v>
      </c>
      <c r="J8296" s="819">
        <f t="shared" si="267"/>
        <v>51</v>
      </c>
      <c r="K8296" s="941"/>
    </row>
    <row r="8297" spans="1:11" ht="25.5">
      <c r="A8297" s="15" t="s">
        <v>6435</v>
      </c>
      <c r="B8297" s="15" t="s">
        <v>2464</v>
      </c>
      <c r="C8297" s="768" t="s">
        <v>4786</v>
      </c>
      <c r="D8297" s="20" t="s">
        <v>17355</v>
      </c>
      <c r="E8297" s="826"/>
      <c r="F8297" s="800">
        <v>1</v>
      </c>
      <c r="G8297" s="819">
        <v>52</v>
      </c>
      <c r="H8297" s="774">
        <v>100</v>
      </c>
      <c r="I8297" s="819">
        <f t="shared" si="266"/>
        <v>52</v>
      </c>
      <c r="J8297" s="819">
        <f t="shared" si="267"/>
        <v>101</v>
      </c>
      <c r="K8297" s="941"/>
    </row>
    <row r="8298" spans="1:11">
      <c r="A8298" s="15" t="s">
        <v>6435</v>
      </c>
      <c r="B8298" s="15" t="s">
        <v>2464</v>
      </c>
      <c r="C8298" s="768" t="s">
        <v>4787</v>
      </c>
      <c r="D8298" s="20" t="s">
        <v>17356</v>
      </c>
      <c r="E8298" s="826">
        <v>1338</v>
      </c>
      <c r="F8298" s="800">
        <v>830</v>
      </c>
      <c r="G8298" s="819">
        <v>455</v>
      </c>
      <c r="H8298" s="774">
        <v>250</v>
      </c>
      <c r="I8298" s="819">
        <f t="shared" si="266"/>
        <v>1793</v>
      </c>
      <c r="J8298" s="819">
        <f t="shared" si="267"/>
        <v>1080</v>
      </c>
      <c r="K8298" s="941"/>
    </row>
    <row r="8299" spans="1:11">
      <c r="A8299" s="15" t="s">
        <v>6435</v>
      </c>
      <c r="B8299" s="15" t="s">
        <v>2464</v>
      </c>
      <c r="C8299" s="768" t="s">
        <v>4788</v>
      </c>
      <c r="D8299" s="20" t="s">
        <v>17357</v>
      </c>
      <c r="E8299" s="826"/>
      <c r="F8299" s="800">
        <v>1</v>
      </c>
      <c r="G8299" s="819">
        <v>540</v>
      </c>
      <c r="H8299" s="774">
        <v>520</v>
      </c>
      <c r="I8299" s="819">
        <f t="shared" si="266"/>
        <v>540</v>
      </c>
      <c r="J8299" s="819">
        <f t="shared" si="267"/>
        <v>521</v>
      </c>
      <c r="K8299" s="941"/>
    </row>
    <row r="8300" spans="1:11" ht="25.5">
      <c r="A8300" s="15" t="s">
        <v>6435</v>
      </c>
      <c r="B8300" s="15" t="s">
        <v>2464</v>
      </c>
      <c r="C8300" s="768" t="s">
        <v>4789</v>
      </c>
      <c r="D8300" s="20" t="s">
        <v>17358</v>
      </c>
      <c r="E8300" s="826"/>
      <c r="F8300" s="800">
        <v>0</v>
      </c>
      <c r="G8300" s="819"/>
      <c r="H8300" s="774">
        <v>1</v>
      </c>
      <c r="I8300" s="819">
        <f t="shared" si="266"/>
        <v>0</v>
      </c>
      <c r="J8300" s="819">
        <f t="shared" si="267"/>
        <v>1</v>
      </c>
      <c r="K8300" s="941"/>
    </row>
    <row r="8301" spans="1:11">
      <c r="A8301" s="15" t="s">
        <v>6435</v>
      </c>
      <c r="B8301" s="15" t="s">
        <v>2464</v>
      </c>
      <c r="C8301" s="768" t="s">
        <v>4262</v>
      </c>
      <c r="D8301" s="20" t="s">
        <v>17243</v>
      </c>
      <c r="E8301" s="826"/>
      <c r="F8301" s="800">
        <v>1</v>
      </c>
      <c r="G8301" s="819">
        <v>106</v>
      </c>
      <c r="H8301" s="774">
        <v>40</v>
      </c>
      <c r="I8301" s="819">
        <f t="shared" si="266"/>
        <v>106</v>
      </c>
      <c r="J8301" s="819">
        <f t="shared" si="267"/>
        <v>41</v>
      </c>
      <c r="K8301" s="941"/>
    </row>
    <row r="8302" spans="1:11" ht="25.5">
      <c r="A8302" s="15" t="s">
        <v>6435</v>
      </c>
      <c r="B8302" s="15" t="s">
        <v>2464</v>
      </c>
      <c r="C8302" s="768" t="s">
        <v>4790</v>
      </c>
      <c r="D8302" s="20" t="s">
        <v>17359</v>
      </c>
      <c r="E8302" s="826">
        <v>29062</v>
      </c>
      <c r="F8302" s="800">
        <v>28800</v>
      </c>
      <c r="G8302" s="819">
        <v>28</v>
      </c>
      <c r="H8302" s="774">
        <v>115</v>
      </c>
      <c r="I8302" s="819">
        <f t="shared" si="266"/>
        <v>29090</v>
      </c>
      <c r="J8302" s="819">
        <f t="shared" si="267"/>
        <v>28915</v>
      </c>
      <c r="K8302" s="941"/>
    </row>
    <row r="8303" spans="1:11" ht="25.5">
      <c r="A8303" s="15" t="s">
        <v>6435</v>
      </c>
      <c r="B8303" s="15" t="s">
        <v>2464</v>
      </c>
      <c r="C8303" s="768" t="s">
        <v>6211</v>
      </c>
      <c r="D8303" s="20" t="s">
        <v>14547</v>
      </c>
      <c r="E8303" s="826"/>
      <c r="F8303" s="800">
        <v>1</v>
      </c>
      <c r="G8303" s="819"/>
      <c r="H8303" s="774">
        <v>0</v>
      </c>
      <c r="I8303" s="819">
        <f t="shared" si="266"/>
        <v>0</v>
      </c>
      <c r="J8303" s="819">
        <f t="shared" si="267"/>
        <v>1</v>
      </c>
      <c r="K8303" s="941"/>
    </row>
    <row r="8304" spans="1:11">
      <c r="A8304" s="15" t="s">
        <v>6435</v>
      </c>
      <c r="B8304" s="15" t="s">
        <v>2464</v>
      </c>
      <c r="C8304" s="768" t="s">
        <v>6289</v>
      </c>
      <c r="D8304" s="20" t="s">
        <v>6425</v>
      </c>
      <c r="E8304" s="826"/>
      <c r="F8304" s="800">
        <v>1</v>
      </c>
      <c r="G8304" s="819"/>
      <c r="H8304" s="774">
        <v>0</v>
      </c>
      <c r="I8304" s="819">
        <f t="shared" si="266"/>
        <v>0</v>
      </c>
      <c r="J8304" s="819">
        <f t="shared" si="267"/>
        <v>1</v>
      </c>
      <c r="K8304" s="941"/>
    </row>
    <row r="8305" spans="1:11">
      <c r="A8305" s="15" t="s">
        <v>6435</v>
      </c>
      <c r="B8305" s="15" t="s">
        <v>2464</v>
      </c>
      <c r="C8305" s="768" t="s">
        <v>4791</v>
      </c>
      <c r="D8305" s="20" t="s">
        <v>17360</v>
      </c>
      <c r="E8305" s="826">
        <v>427</v>
      </c>
      <c r="F8305" s="800">
        <v>200</v>
      </c>
      <c r="G8305" s="819">
        <v>16</v>
      </c>
      <c r="H8305" s="774">
        <v>50</v>
      </c>
      <c r="I8305" s="819">
        <f t="shared" si="266"/>
        <v>443</v>
      </c>
      <c r="J8305" s="819">
        <f t="shared" si="267"/>
        <v>250</v>
      </c>
      <c r="K8305" s="941"/>
    </row>
    <row r="8306" spans="1:11">
      <c r="A8306" s="15" t="s">
        <v>6435</v>
      </c>
      <c r="B8306" s="15" t="s">
        <v>2464</v>
      </c>
      <c r="C8306" s="768" t="s">
        <v>4792</v>
      </c>
      <c r="D8306" s="20" t="s">
        <v>17361</v>
      </c>
      <c r="E8306" s="826">
        <v>5</v>
      </c>
      <c r="F8306" s="800">
        <v>30</v>
      </c>
      <c r="G8306" s="819">
        <v>210</v>
      </c>
      <c r="H8306" s="774">
        <v>180</v>
      </c>
      <c r="I8306" s="819">
        <f t="shared" si="266"/>
        <v>215</v>
      </c>
      <c r="J8306" s="819">
        <f t="shared" si="267"/>
        <v>210</v>
      </c>
      <c r="K8306" s="941"/>
    </row>
    <row r="8307" spans="1:11">
      <c r="A8307" s="15" t="s">
        <v>6435</v>
      </c>
      <c r="B8307" s="15" t="s">
        <v>2464</v>
      </c>
      <c r="C8307" s="768" t="s">
        <v>4751</v>
      </c>
      <c r="D8307" s="20" t="s">
        <v>17344</v>
      </c>
      <c r="E8307" s="826">
        <v>12032</v>
      </c>
      <c r="F8307" s="800">
        <v>5</v>
      </c>
      <c r="G8307" s="819">
        <v>658</v>
      </c>
      <c r="H8307" s="774">
        <v>5</v>
      </c>
      <c r="I8307" s="819">
        <f t="shared" si="266"/>
        <v>12690</v>
      </c>
      <c r="J8307" s="819">
        <f t="shared" si="267"/>
        <v>10</v>
      </c>
      <c r="K8307" s="941"/>
    </row>
    <row r="8308" spans="1:11" ht="25.5">
      <c r="A8308" s="15" t="s">
        <v>6435</v>
      </c>
      <c r="B8308" s="15" t="s">
        <v>2464</v>
      </c>
      <c r="C8308" s="768" t="s">
        <v>6426</v>
      </c>
      <c r="D8308" s="20" t="s">
        <v>17739</v>
      </c>
      <c r="E8308" s="826">
        <v>565</v>
      </c>
      <c r="F8308" s="800">
        <v>310</v>
      </c>
      <c r="G8308" s="819"/>
      <c r="H8308" s="774">
        <v>1</v>
      </c>
      <c r="I8308" s="819">
        <f t="shared" si="266"/>
        <v>565</v>
      </c>
      <c r="J8308" s="819">
        <f t="shared" si="267"/>
        <v>311</v>
      </c>
      <c r="K8308" s="941"/>
    </row>
    <row r="8309" spans="1:11" ht="25.5">
      <c r="A8309" s="15" t="s">
        <v>6435</v>
      </c>
      <c r="B8309" s="15" t="s">
        <v>2464</v>
      </c>
      <c r="C8309" s="768" t="s">
        <v>2987</v>
      </c>
      <c r="D8309" s="20" t="s">
        <v>2988</v>
      </c>
      <c r="E8309" s="826"/>
      <c r="F8309" s="800">
        <v>1</v>
      </c>
      <c r="G8309" s="819">
        <v>38</v>
      </c>
      <c r="H8309" s="774">
        <v>1</v>
      </c>
      <c r="I8309" s="819">
        <f t="shared" si="266"/>
        <v>38</v>
      </c>
      <c r="J8309" s="819">
        <f t="shared" si="267"/>
        <v>2</v>
      </c>
      <c r="K8309" s="941"/>
    </row>
    <row r="8310" spans="1:11" ht="25.5">
      <c r="A8310" s="15" t="s">
        <v>6435</v>
      </c>
      <c r="B8310" s="15" t="s">
        <v>2464</v>
      </c>
      <c r="C8310" s="768" t="s">
        <v>6427</v>
      </c>
      <c r="D8310" s="20" t="s">
        <v>17740</v>
      </c>
      <c r="E8310" s="826"/>
      <c r="F8310" s="800">
        <v>1</v>
      </c>
      <c r="G8310" s="819"/>
      <c r="H8310" s="774">
        <v>1</v>
      </c>
      <c r="I8310" s="819">
        <f t="shared" si="266"/>
        <v>0</v>
      </c>
      <c r="J8310" s="819">
        <f t="shared" si="267"/>
        <v>2</v>
      </c>
      <c r="K8310" s="941"/>
    </row>
    <row r="8311" spans="1:11" ht="25.5">
      <c r="A8311" s="15" t="s">
        <v>6435</v>
      </c>
      <c r="B8311" s="15" t="s">
        <v>2464</v>
      </c>
      <c r="C8311" s="768" t="s">
        <v>3994</v>
      </c>
      <c r="D8311" s="20" t="s">
        <v>17192</v>
      </c>
      <c r="E8311" s="826"/>
      <c r="F8311" s="800">
        <v>1</v>
      </c>
      <c r="G8311" s="819"/>
      <c r="H8311" s="774">
        <v>1</v>
      </c>
      <c r="I8311" s="819">
        <f t="shared" si="266"/>
        <v>0</v>
      </c>
      <c r="J8311" s="819">
        <f t="shared" si="267"/>
        <v>2</v>
      </c>
      <c r="K8311" s="941"/>
    </row>
    <row r="8312" spans="1:11" ht="25.5">
      <c r="A8312" s="15" t="s">
        <v>6435</v>
      </c>
      <c r="B8312" s="15" t="s">
        <v>2464</v>
      </c>
      <c r="C8312" s="768" t="s">
        <v>2989</v>
      </c>
      <c r="D8312" s="20" t="s">
        <v>2990</v>
      </c>
      <c r="E8312" s="826">
        <v>1274</v>
      </c>
      <c r="F8312" s="800">
        <v>560</v>
      </c>
      <c r="G8312" s="819">
        <v>736</v>
      </c>
      <c r="H8312" s="774">
        <v>380</v>
      </c>
      <c r="I8312" s="819">
        <f t="shared" si="266"/>
        <v>2010</v>
      </c>
      <c r="J8312" s="819">
        <f t="shared" si="267"/>
        <v>940</v>
      </c>
      <c r="K8312" s="941"/>
    </row>
    <row r="8313" spans="1:11" ht="25.5">
      <c r="A8313" s="15" t="s">
        <v>6435</v>
      </c>
      <c r="B8313" s="15" t="s">
        <v>2464</v>
      </c>
      <c r="C8313" s="768" t="s">
        <v>6428</v>
      </c>
      <c r="D8313" s="20" t="s">
        <v>6675</v>
      </c>
      <c r="E8313" s="826"/>
      <c r="F8313" s="800">
        <v>1</v>
      </c>
      <c r="G8313" s="819"/>
      <c r="H8313" s="774">
        <v>0</v>
      </c>
      <c r="I8313" s="819">
        <f t="shared" si="266"/>
        <v>0</v>
      </c>
      <c r="J8313" s="819">
        <f t="shared" si="267"/>
        <v>1</v>
      </c>
      <c r="K8313" s="941"/>
    </row>
    <row r="8314" spans="1:11">
      <c r="A8314" s="15" t="s">
        <v>6435</v>
      </c>
      <c r="B8314" s="15" t="s">
        <v>2464</v>
      </c>
      <c r="C8314" s="768" t="s">
        <v>6429</v>
      </c>
      <c r="D8314" s="20" t="s">
        <v>14560</v>
      </c>
      <c r="E8314" s="826"/>
      <c r="F8314" s="800">
        <v>1</v>
      </c>
      <c r="G8314" s="819"/>
      <c r="H8314" s="774">
        <v>0</v>
      </c>
      <c r="I8314" s="819">
        <f t="shared" si="266"/>
        <v>0</v>
      </c>
      <c r="J8314" s="819">
        <f t="shared" si="267"/>
        <v>1</v>
      </c>
      <c r="K8314" s="941"/>
    </row>
    <row r="8315" spans="1:11">
      <c r="A8315" s="15" t="s">
        <v>6435</v>
      </c>
      <c r="B8315" s="15" t="s">
        <v>2464</v>
      </c>
      <c r="C8315" s="768" t="s">
        <v>6430</v>
      </c>
      <c r="D8315" s="20" t="s">
        <v>17741</v>
      </c>
      <c r="E8315" s="826"/>
      <c r="F8315" s="800">
        <v>1</v>
      </c>
      <c r="G8315" s="819">
        <v>165</v>
      </c>
      <c r="H8315" s="774">
        <v>215</v>
      </c>
      <c r="I8315" s="819">
        <f t="shared" si="266"/>
        <v>165</v>
      </c>
      <c r="J8315" s="819">
        <f t="shared" si="267"/>
        <v>216</v>
      </c>
      <c r="K8315" s="941"/>
    </row>
    <row r="8316" spans="1:11" ht="25.5">
      <c r="A8316" s="15" t="s">
        <v>6435</v>
      </c>
      <c r="B8316" s="15" t="s">
        <v>2464</v>
      </c>
      <c r="C8316" s="768" t="s">
        <v>3046</v>
      </c>
      <c r="D8316" s="20" t="s">
        <v>3047</v>
      </c>
      <c r="E8316" s="826"/>
      <c r="F8316" s="800">
        <v>1</v>
      </c>
      <c r="G8316" s="819"/>
      <c r="H8316" s="774">
        <v>0</v>
      </c>
      <c r="I8316" s="819">
        <f t="shared" si="266"/>
        <v>0</v>
      </c>
      <c r="J8316" s="819">
        <f t="shared" si="267"/>
        <v>1</v>
      </c>
      <c r="K8316" s="941"/>
    </row>
    <row r="8317" spans="1:11" ht="25.5">
      <c r="A8317" s="15" t="s">
        <v>6435</v>
      </c>
      <c r="B8317" s="15" t="s">
        <v>2464</v>
      </c>
      <c r="C8317" s="768" t="s">
        <v>4768</v>
      </c>
      <c r="D8317" s="20" t="s">
        <v>17353</v>
      </c>
      <c r="E8317" s="826">
        <v>38842</v>
      </c>
      <c r="F8317" s="800">
        <v>38200</v>
      </c>
      <c r="G8317" s="819">
        <v>425</v>
      </c>
      <c r="H8317" s="774">
        <v>315</v>
      </c>
      <c r="I8317" s="819">
        <f t="shared" si="266"/>
        <v>39267</v>
      </c>
      <c r="J8317" s="819">
        <f t="shared" si="267"/>
        <v>38515</v>
      </c>
      <c r="K8317" s="941"/>
    </row>
    <row r="8318" spans="1:11">
      <c r="A8318" s="15" t="s">
        <v>6435</v>
      </c>
      <c r="B8318" s="15" t="s">
        <v>2464</v>
      </c>
      <c r="C8318" s="768" t="s">
        <v>6431</v>
      </c>
      <c r="D8318" s="20" t="s">
        <v>14561</v>
      </c>
      <c r="E8318" s="826"/>
      <c r="F8318" s="800">
        <v>1</v>
      </c>
      <c r="G8318" s="819"/>
      <c r="H8318" s="774">
        <v>0</v>
      </c>
      <c r="I8318" s="819">
        <f t="shared" si="266"/>
        <v>0</v>
      </c>
      <c r="J8318" s="819">
        <f t="shared" si="267"/>
        <v>1</v>
      </c>
      <c r="K8318" s="941"/>
    </row>
    <row r="8319" spans="1:11" ht="25.5">
      <c r="A8319" s="15" t="s">
        <v>6435</v>
      </c>
      <c r="B8319" s="15" t="s">
        <v>2464</v>
      </c>
      <c r="C8319" s="768" t="s">
        <v>4770</v>
      </c>
      <c r="D8319" s="20" t="s">
        <v>4771</v>
      </c>
      <c r="E8319" s="826"/>
      <c r="F8319" s="800">
        <v>0</v>
      </c>
      <c r="G8319" s="819">
        <v>274</v>
      </c>
      <c r="H8319" s="774">
        <v>250</v>
      </c>
      <c r="I8319" s="819">
        <f t="shared" si="266"/>
        <v>274</v>
      </c>
      <c r="J8319" s="819">
        <f t="shared" si="267"/>
        <v>250</v>
      </c>
      <c r="K8319" s="941"/>
    </row>
    <row r="8320" spans="1:11">
      <c r="A8320" s="15" t="s">
        <v>6435</v>
      </c>
      <c r="B8320" s="15" t="s">
        <v>2464</v>
      </c>
      <c r="C8320" s="768" t="s">
        <v>6212</v>
      </c>
      <c r="D8320" s="20" t="s">
        <v>17587</v>
      </c>
      <c r="E8320" s="826"/>
      <c r="F8320" s="800">
        <v>1</v>
      </c>
      <c r="G8320" s="819"/>
      <c r="H8320" s="774">
        <v>1</v>
      </c>
      <c r="I8320" s="819">
        <f t="shared" si="266"/>
        <v>0</v>
      </c>
      <c r="J8320" s="819">
        <f t="shared" si="267"/>
        <v>2</v>
      </c>
      <c r="K8320" s="941"/>
    </row>
    <row r="8321" spans="1:11">
      <c r="A8321" s="15" t="s">
        <v>6435</v>
      </c>
      <c r="B8321" s="15" t="s">
        <v>2464</v>
      </c>
      <c r="C8321" s="768" t="s">
        <v>4798</v>
      </c>
      <c r="D8321" s="20" t="s">
        <v>17364</v>
      </c>
      <c r="E8321" s="826"/>
      <c r="F8321" s="800">
        <v>1</v>
      </c>
      <c r="G8321" s="819"/>
      <c r="H8321" s="774">
        <v>0</v>
      </c>
      <c r="I8321" s="819">
        <f t="shared" si="266"/>
        <v>0</v>
      </c>
      <c r="J8321" s="819">
        <f t="shared" si="267"/>
        <v>1</v>
      </c>
      <c r="K8321" s="941"/>
    </row>
    <row r="8322" spans="1:11">
      <c r="A8322" s="15" t="s">
        <v>6435</v>
      </c>
      <c r="B8322" s="15" t="s">
        <v>2464</v>
      </c>
      <c r="C8322" s="768" t="s">
        <v>6432</v>
      </c>
      <c r="D8322" s="20" t="s">
        <v>14562</v>
      </c>
      <c r="E8322" s="826"/>
      <c r="F8322" s="800">
        <v>1</v>
      </c>
      <c r="G8322" s="819"/>
      <c r="H8322" s="774">
        <v>0</v>
      </c>
      <c r="I8322" s="819">
        <f t="shared" si="266"/>
        <v>0</v>
      </c>
      <c r="J8322" s="819">
        <f t="shared" si="267"/>
        <v>1</v>
      </c>
      <c r="K8322" s="941"/>
    </row>
    <row r="8323" spans="1:11">
      <c r="A8323" s="15" t="s">
        <v>6435</v>
      </c>
      <c r="B8323" s="15" t="s">
        <v>2464</v>
      </c>
      <c r="C8323" s="768" t="s">
        <v>6433</v>
      </c>
      <c r="D8323" s="20" t="s">
        <v>6434</v>
      </c>
      <c r="E8323" s="826"/>
      <c r="F8323" s="800">
        <v>0</v>
      </c>
      <c r="G8323" s="819"/>
      <c r="H8323" s="774">
        <v>1</v>
      </c>
      <c r="I8323" s="819">
        <f t="shared" si="266"/>
        <v>0</v>
      </c>
      <c r="J8323" s="819">
        <f t="shared" si="267"/>
        <v>1</v>
      </c>
      <c r="K8323" s="941"/>
    </row>
    <row r="8324" spans="1:11">
      <c r="A8324" s="15" t="s">
        <v>6435</v>
      </c>
      <c r="B8324" s="15" t="s">
        <v>2464</v>
      </c>
      <c r="C8324" s="768" t="s">
        <v>4752</v>
      </c>
      <c r="D8324" s="20" t="s">
        <v>17345</v>
      </c>
      <c r="E8324" s="826"/>
      <c r="F8324" s="800">
        <v>1</v>
      </c>
      <c r="G8324" s="819">
        <v>1</v>
      </c>
      <c r="H8324" s="774">
        <v>1</v>
      </c>
      <c r="I8324" s="819">
        <f t="shared" si="266"/>
        <v>1</v>
      </c>
      <c r="J8324" s="819">
        <f t="shared" si="267"/>
        <v>2</v>
      </c>
      <c r="K8324" s="941"/>
    </row>
    <row r="8325" spans="1:11" ht="38.25">
      <c r="A8325" s="15" t="s">
        <v>6435</v>
      </c>
      <c r="B8325" s="15" t="s">
        <v>2464</v>
      </c>
      <c r="C8325" s="768" t="s">
        <v>2596</v>
      </c>
      <c r="D8325" s="20" t="s">
        <v>4775</v>
      </c>
      <c r="E8325" s="826">
        <v>7778</v>
      </c>
      <c r="F8325" s="800">
        <v>8400</v>
      </c>
      <c r="G8325" s="819">
        <v>11132</v>
      </c>
      <c r="H8325" s="774">
        <v>9500</v>
      </c>
      <c r="I8325" s="819">
        <f t="shared" si="266"/>
        <v>18910</v>
      </c>
      <c r="J8325" s="819">
        <f t="shared" si="267"/>
        <v>17900</v>
      </c>
      <c r="K8325" s="941"/>
    </row>
    <row r="8326" spans="1:11">
      <c r="A8326" s="15" t="s">
        <v>6435</v>
      </c>
      <c r="B8326" s="15" t="s">
        <v>2624</v>
      </c>
      <c r="C8326" s="768" t="s">
        <v>4707</v>
      </c>
      <c r="D8326" s="20" t="s">
        <v>17309</v>
      </c>
      <c r="E8326" s="826"/>
      <c r="F8326" s="800">
        <v>1</v>
      </c>
      <c r="G8326" s="819"/>
      <c r="H8326" s="774">
        <v>1</v>
      </c>
      <c r="I8326" s="819">
        <f t="shared" si="266"/>
        <v>0</v>
      </c>
      <c r="J8326" s="819">
        <f t="shared" si="267"/>
        <v>2</v>
      </c>
      <c r="K8326" s="941"/>
    </row>
    <row r="8327" spans="1:11" ht="25.5">
      <c r="A8327" s="15" t="s">
        <v>6435</v>
      </c>
      <c r="B8327" s="15" t="s">
        <v>2624</v>
      </c>
      <c r="C8327" s="768" t="s">
        <v>4708</v>
      </c>
      <c r="D8327" s="20" t="s">
        <v>17310</v>
      </c>
      <c r="E8327" s="826">
        <v>342</v>
      </c>
      <c r="F8327" s="800">
        <v>300</v>
      </c>
      <c r="G8327" s="819">
        <v>363</v>
      </c>
      <c r="H8327" s="774">
        <v>160</v>
      </c>
      <c r="I8327" s="819">
        <f t="shared" si="266"/>
        <v>705</v>
      </c>
      <c r="J8327" s="819">
        <f t="shared" si="267"/>
        <v>460</v>
      </c>
      <c r="K8327" s="941"/>
    </row>
    <row r="8328" spans="1:11" ht="25.5">
      <c r="A8328" s="15" t="s">
        <v>6435</v>
      </c>
      <c r="B8328" s="15" t="s">
        <v>2624</v>
      </c>
      <c r="C8328" s="768" t="s">
        <v>6436</v>
      </c>
      <c r="D8328" s="20" t="s">
        <v>17742</v>
      </c>
      <c r="E8328" s="826">
        <v>840</v>
      </c>
      <c r="F8328" s="800">
        <v>450</v>
      </c>
      <c r="G8328" s="819">
        <v>746</v>
      </c>
      <c r="H8328" s="774">
        <v>190</v>
      </c>
      <c r="I8328" s="819">
        <f t="shared" si="266"/>
        <v>1586</v>
      </c>
      <c r="J8328" s="819">
        <f t="shared" si="267"/>
        <v>640</v>
      </c>
      <c r="K8328" s="941"/>
    </row>
    <row r="8329" spans="1:11">
      <c r="A8329" s="15" t="s">
        <v>6435</v>
      </c>
      <c r="B8329" s="15" t="s">
        <v>2624</v>
      </c>
      <c r="C8329" s="768" t="s">
        <v>6437</v>
      </c>
      <c r="D8329" s="20" t="s">
        <v>17743</v>
      </c>
      <c r="E8329" s="826">
        <v>1741</v>
      </c>
      <c r="F8329" s="800">
        <v>1400</v>
      </c>
      <c r="G8329" s="819">
        <v>4520</v>
      </c>
      <c r="H8329" s="774">
        <v>4800</v>
      </c>
      <c r="I8329" s="819">
        <f t="shared" si="266"/>
        <v>6261</v>
      </c>
      <c r="J8329" s="819">
        <f t="shared" si="267"/>
        <v>6200</v>
      </c>
      <c r="K8329" s="941"/>
    </row>
    <row r="8330" spans="1:11" ht="25.5">
      <c r="A8330" s="15" t="s">
        <v>6435</v>
      </c>
      <c r="B8330" s="15" t="s">
        <v>2624</v>
      </c>
      <c r="C8330" s="768" t="s">
        <v>6438</v>
      </c>
      <c r="D8330" s="20" t="s">
        <v>17744</v>
      </c>
      <c r="E8330" s="826">
        <v>1317</v>
      </c>
      <c r="F8330" s="800">
        <v>550</v>
      </c>
      <c r="G8330" s="819">
        <v>799</v>
      </c>
      <c r="H8330" s="774">
        <v>2300</v>
      </c>
      <c r="I8330" s="819">
        <f t="shared" si="266"/>
        <v>2116</v>
      </c>
      <c r="J8330" s="819">
        <f t="shared" si="267"/>
        <v>2850</v>
      </c>
      <c r="K8330" s="941"/>
    </row>
    <row r="8331" spans="1:11" ht="25.5">
      <c r="A8331" s="15" t="s">
        <v>6435</v>
      </c>
      <c r="B8331" s="15" t="s">
        <v>2624</v>
      </c>
      <c r="C8331" s="768" t="s">
        <v>6439</v>
      </c>
      <c r="D8331" s="20" t="s">
        <v>6440</v>
      </c>
      <c r="E8331" s="826">
        <v>399</v>
      </c>
      <c r="F8331" s="800">
        <v>1</v>
      </c>
      <c r="G8331" s="819"/>
      <c r="H8331" s="774">
        <v>0</v>
      </c>
      <c r="I8331" s="819">
        <f t="shared" si="266"/>
        <v>399</v>
      </c>
      <c r="J8331" s="819">
        <f t="shared" si="267"/>
        <v>1</v>
      </c>
      <c r="K8331" s="941"/>
    </row>
    <row r="8332" spans="1:11" ht="25.5">
      <c r="A8332" s="15" t="s">
        <v>6435</v>
      </c>
      <c r="B8332" s="15" t="s">
        <v>2624</v>
      </c>
      <c r="C8332" s="768" t="s">
        <v>2496</v>
      </c>
      <c r="D8332" s="20" t="s">
        <v>16825</v>
      </c>
      <c r="E8332" s="826">
        <v>10275</v>
      </c>
      <c r="F8332" s="800">
        <v>9750</v>
      </c>
      <c r="G8332" s="819">
        <v>3</v>
      </c>
      <c r="H8332" s="774">
        <v>20</v>
      </c>
      <c r="I8332" s="819">
        <f t="shared" si="266"/>
        <v>10278</v>
      </c>
      <c r="J8332" s="819">
        <f t="shared" si="267"/>
        <v>9770</v>
      </c>
      <c r="K8332" s="941"/>
    </row>
    <row r="8333" spans="1:11" ht="25.5">
      <c r="A8333" s="15" t="s">
        <v>6435</v>
      </c>
      <c r="B8333" s="15" t="s">
        <v>2624</v>
      </c>
      <c r="C8333" s="768" t="s">
        <v>2497</v>
      </c>
      <c r="D8333" s="20" t="s">
        <v>16826</v>
      </c>
      <c r="E8333" s="826">
        <v>28566</v>
      </c>
      <c r="F8333" s="800">
        <v>28500</v>
      </c>
      <c r="G8333" s="819">
        <v>9</v>
      </c>
      <c r="H8333" s="774">
        <v>30</v>
      </c>
      <c r="I8333" s="819">
        <f t="shared" si="266"/>
        <v>28575</v>
      </c>
      <c r="J8333" s="819">
        <f t="shared" si="267"/>
        <v>28530</v>
      </c>
      <c r="K8333" s="941"/>
    </row>
    <row r="8334" spans="1:11">
      <c r="A8334" s="15" t="s">
        <v>6435</v>
      </c>
      <c r="B8334" s="15" t="s">
        <v>2624</v>
      </c>
      <c r="C8334" s="768" t="s">
        <v>6285</v>
      </c>
      <c r="D8334" s="20" t="s">
        <v>17612</v>
      </c>
      <c r="E8334" s="826"/>
      <c r="F8334" s="800">
        <v>1</v>
      </c>
      <c r="G8334" s="819"/>
      <c r="H8334" s="774">
        <v>1</v>
      </c>
      <c r="I8334" s="819">
        <f t="shared" si="266"/>
        <v>0</v>
      </c>
      <c r="J8334" s="819">
        <f t="shared" si="267"/>
        <v>2</v>
      </c>
      <c r="K8334" s="941"/>
    </row>
    <row r="8335" spans="1:11" ht="25.5">
      <c r="A8335" s="15" t="s">
        <v>6435</v>
      </c>
      <c r="B8335" s="15" t="s">
        <v>2624</v>
      </c>
      <c r="C8335" s="768" t="s">
        <v>6441</v>
      </c>
      <c r="D8335" s="20" t="s">
        <v>17745</v>
      </c>
      <c r="E8335" s="826"/>
      <c r="F8335" s="800">
        <v>1</v>
      </c>
      <c r="G8335" s="819"/>
      <c r="H8335" s="774">
        <v>0</v>
      </c>
      <c r="I8335" s="819">
        <f t="shared" si="266"/>
        <v>0</v>
      </c>
      <c r="J8335" s="819">
        <f t="shared" si="267"/>
        <v>1</v>
      </c>
      <c r="K8335" s="941"/>
    </row>
    <row r="8336" spans="1:11">
      <c r="A8336" s="15" t="s">
        <v>6435</v>
      </c>
      <c r="B8336" s="15" t="s">
        <v>2624</v>
      </c>
      <c r="C8336" s="768" t="s">
        <v>6286</v>
      </c>
      <c r="D8336" s="20" t="s">
        <v>17613</v>
      </c>
      <c r="E8336" s="826"/>
      <c r="F8336" s="800">
        <v>1</v>
      </c>
      <c r="G8336" s="819"/>
      <c r="H8336" s="774">
        <v>0</v>
      </c>
      <c r="I8336" s="819">
        <f t="shared" si="266"/>
        <v>0</v>
      </c>
      <c r="J8336" s="819">
        <f t="shared" si="267"/>
        <v>1</v>
      </c>
      <c r="K8336" s="941"/>
    </row>
    <row r="8337" spans="1:11" ht="25.5">
      <c r="A8337" s="15" t="s">
        <v>6435</v>
      </c>
      <c r="B8337" s="15" t="s">
        <v>2624</v>
      </c>
      <c r="C8337" s="768" t="s">
        <v>4886</v>
      </c>
      <c r="D8337" s="20" t="s">
        <v>4887</v>
      </c>
      <c r="E8337" s="826"/>
      <c r="F8337" s="800">
        <v>1</v>
      </c>
      <c r="G8337" s="819"/>
      <c r="H8337" s="774">
        <v>0</v>
      </c>
      <c r="I8337" s="819">
        <f t="shared" si="266"/>
        <v>0</v>
      </c>
      <c r="J8337" s="819">
        <f t="shared" si="267"/>
        <v>1</v>
      </c>
      <c r="K8337" s="941"/>
    </row>
    <row r="8338" spans="1:11" ht="25.5">
      <c r="A8338" s="15" t="s">
        <v>6435</v>
      </c>
      <c r="B8338" s="15" t="s">
        <v>2624</v>
      </c>
      <c r="C8338" s="768" t="s">
        <v>6287</v>
      </c>
      <c r="D8338" s="20" t="s">
        <v>17614</v>
      </c>
      <c r="E8338" s="826"/>
      <c r="F8338" s="800">
        <v>1</v>
      </c>
      <c r="G8338" s="819"/>
      <c r="H8338" s="774">
        <v>0</v>
      </c>
      <c r="I8338" s="819">
        <f t="shared" si="266"/>
        <v>0</v>
      </c>
      <c r="J8338" s="819">
        <f t="shared" si="267"/>
        <v>1</v>
      </c>
      <c r="K8338" s="941"/>
    </row>
    <row r="8339" spans="1:11" ht="25.5">
      <c r="A8339" s="15" t="s">
        <v>6435</v>
      </c>
      <c r="B8339" s="15" t="s">
        <v>2624</v>
      </c>
      <c r="C8339" s="768" t="s">
        <v>6442</v>
      </c>
      <c r="D8339" s="20" t="s">
        <v>17746</v>
      </c>
      <c r="E8339" s="826"/>
      <c r="F8339" s="800">
        <v>1</v>
      </c>
      <c r="G8339" s="819"/>
      <c r="H8339" s="774">
        <v>0</v>
      </c>
      <c r="I8339" s="819">
        <f t="shared" si="266"/>
        <v>0</v>
      </c>
      <c r="J8339" s="819">
        <f t="shared" si="267"/>
        <v>1</v>
      </c>
      <c r="K8339" s="941"/>
    </row>
    <row r="8340" spans="1:11" ht="25.5">
      <c r="A8340" s="15" t="s">
        <v>6435</v>
      </c>
      <c r="B8340" s="15" t="s">
        <v>2624</v>
      </c>
      <c r="C8340" s="768" t="s">
        <v>3985</v>
      </c>
      <c r="D8340" s="20" t="s">
        <v>17185</v>
      </c>
      <c r="E8340" s="826"/>
      <c r="F8340" s="800">
        <v>1</v>
      </c>
      <c r="G8340" s="819"/>
      <c r="H8340" s="774">
        <v>1</v>
      </c>
      <c r="I8340" s="819">
        <f t="shared" si="266"/>
        <v>0</v>
      </c>
      <c r="J8340" s="819">
        <f t="shared" si="267"/>
        <v>2</v>
      </c>
      <c r="K8340" s="941"/>
    </row>
    <row r="8341" spans="1:11" ht="25.5">
      <c r="A8341" s="15" t="s">
        <v>6435</v>
      </c>
      <c r="B8341" s="15" t="s">
        <v>2624</v>
      </c>
      <c r="C8341" s="768" t="s">
        <v>4279</v>
      </c>
      <c r="D8341" s="20" t="s">
        <v>17257</v>
      </c>
      <c r="E8341" s="826">
        <v>802</v>
      </c>
      <c r="F8341" s="800">
        <v>450</v>
      </c>
      <c r="G8341" s="819">
        <v>949</v>
      </c>
      <c r="H8341" s="774">
        <v>230</v>
      </c>
      <c r="I8341" s="819">
        <f t="shared" si="266"/>
        <v>1751</v>
      </c>
      <c r="J8341" s="819">
        <f t="shared" si="267"/>
        <v>680</v>
      </c>
      <c r="K8341" s="941"/>
    </row>
    <row r="8342" spans="1:11" ht="25.5">
      <c r="A8342" s="15" t="s">
        <v>6435</v>
      </c>
      <c r="B8342" s="15" t="s">
        <v>2624</v>
      </c>
      <c r="C8342" s="768" t="s">
        <v>6308</v>
      </c>
      <c r="D8342" s="20" t="s">
        <v>17636</v>
      </c>
      <c r="E8342" s="826"/>
      <c r="F8342" s="800">
        <v>1</v>
      </c>
      <c r="G8342" s="819"/>
      <c r="H8342" s="774">
        <v>1</v>
      </c>
      <c r="I8342" s="819">
        <f t="shared" si="266"/>
        <v>0</v>
      </c>
      <c r="J8342" s="819">
        <f t="shared" si="267"/>
        <v>2</v>
      </c>
      <c r="K8342" s="941"/>
    </row>
    <row r="8343" spans="1:11" ht="25.5">
      <c r="A8343" s="15" t="s">
        <v>6435</v>
      </c>
      <c r="B8343" s="15" t="s">
        <v>2624</v>
      </c>
      <c r="C8343" s="768" t="s">
        <v>6443</v>
      </c>
      <c r="D8343" s="20" t="s">
        <v>17747</v>
      </c>
      <c r="E8343" s="826"/>
      <c r="F8343" s="800">
        <v>0</v>
      </c>
      <c r="G8343" s="819"/>
      <c r="H8343" s="774">
        <v>1</v>
      </c>
      <c r="I8343" s="819">
        <f t="shared" si="266"/>
        <v>0</v>
      </c>
      <c r="J8343" s="819">
        <f t="shared" si="267"/>
        <v>1</v>
      </c>
      <c r="K8343" s="941"/>
    </row>
    <row r="8344" spans="1:11" ht="25.5">
      <c r="A8344" s="15" t="s">
        <v>6435</v>
      </c>
      <c r="B8344" s="15" t="s">
        <v>2624</v>
      </c>
      <c r="C8344" s="768" t="s">
        <v>2985</v>
      </c>
      <c r="D8344" s="20" t="s">
        <v>2986</v>
      </c>
      <c r="E8344" s="826">
        <v>10843</v>
      </c>
      <c r="F8344" s="800">
        <v>9800</v>
      </c>
      <c r="G8344" s="819">
        <v>508</v>
      </c>
      <c r="H8344" s="774">
        <v>370</v>
      </c>
      <c r="I8344" s="819">
        <f t="shared" si="266"/>
        <v>11351</v>
      </c>
      <c r="J8344" s="819">
        <f t="shared" si="267"/>
        <v>10170</v>
      </c>
      <c r="K8344" s="941"/>
    </row>
    <row r="8345" spans="1:11" ht="38.25">
      <c r="A8345" s="15" t="s">
        <v>6435</v>
      </c>
      <c r="B8345" s="15" t="s">
        <v>2624</v>
      </c>
      <c r="C8345" s="768" t="s">
        <v>2509</v>
      </c>
      <c r="D8345" s="20" t="s">
        <v>16841</v>
      </c>
      <c r="E8345" s="826"/>
      <c r="F8345" s="800">
        <v>1</v>
      </c>
      <c r="G8345" s="819"/>
      <c r="H8345" s="774">
        <v>1</v>
      </c>
      <c r="I8345" s="819">
        <f t="shared" ref="I8345:I8408" si="268">E8345+G8345</f>
        <v>0</v>
      </c>
      <c r="J8345" s="819">
        <f t="shared" ref="J8345:J8408" si="269">F8345+H8345</f>
        <v>2</v>
      </c>
      <c r="K8345" s="941"/>
    </row>
    <row r="8346" spans="1:11" ht="38.25">
      <c r="A8346" s="15" t="s">
        <v>6435</v>
      </c>
      <c r="B8346" s="15" t="s">
        <v>2624</v>
      </c>
      <c r="C8346" s="768" t="s">
        <v>2981</v>
      </c>
      <c r="D8346" s="20" t="s">
        <v>2982</v>
      </c>
      <c r="E8346" s="826"/>
      <c r="F8346" s="800">
        <v>1</v>
      </c>
      <c r="G8346" s="819"/>
      <c r="H8346" s="774">
        <v>1</v>
      </c>
      <c r="I8346" s="819">
        <f t="shared" si="268"/>
        <v>0</v>
      </c>
      <c r="J8346" s="819">
        <f t="shared" si="269"/>
        <v>2</v>
      </c>
      <c r="K8346" s="941"/>
    </row>
    <row r="8347" spans="1:11" ht="25.5">
      <c r="A8347" s="15" t="s">
        <v>6435</v>
      </c>
      <c r="B8347" s="15" t="s">
        <v>2624</v>
      </c>
      <c r="C8347" s="768" t="s">
        <v>3995</v>
      </c>
      <c r="D8347" s="20" t="s">
        <v>17193</v>
      </c>
      <c r="E8347" s="826">
        <v>16</v>
      </c>
      <c r="F8347" s="800">
        <v>1</v>
      </c>
      <c r="G8347" s="819"/>
      <c r="H8347" s="774">
        <v>0</v>
      </c>
      <c r="I8347" s="819">
        <f t="shared" si="268"/>
        <v>16</v>
      </c>
      <c r="J8347" s="819">
        <f t="shared" si="269"/>
        <v>1</v>
      </c>
      <c r="K8347" s="941"/>
    </row>
    <row r="8348" spans="1:11" ht="25.5">
      <c r="A8348" s="15" t="s">
        <v>6435</v>
      </c>
      <c r="B8348" s="15" t="s">
        <v>2624</v>
      </c>
      <c r="C8348" s="768" t="s">
        <v>6444</v>
      </c>
      <c r="D8348" s="20" t="s">
        <v>17748</v>
      </c>
      <c r="E8348" s="826"/>
      <c r="F8348" s="800">
        <v>1</v>
      </c>
      <c r="G8348" s="819"/>
      <c r="H8348" s="774">
        <v>1</v>
      </c>
      <c r="I8348" s="819">
        <f t="shared" si="268"/>
        <v>0</v>
      </c>
      <c r="J8348" s="819">
        <f t="shared" si="269"/>
        <v>2</v>
      </c>
      <c r="K8348" s="941"/>
    </row>
    <row r="8349" spans="1:11" ht="25.5">
      <c r="A8349" s="15" t="s">
        <v>6435</v>
      </c>
      <c r="B8349" s="15" t="s">
        <v>2624</v>
      </c>
      <c r="C8349" s="768" t="s">
        <v>2991</v>
      </c>
      <c r="D8349" s="20" t="s">
        <v>2992</v>
      </c>
      <c r="E8349" s="826">
        <v>28595</v>
      </c>
      <c r="F8349" s="800">
        <v>28500</v>
      </c>
      <c r="G8349" s="819">
        <v>366</v>
      </c>
      <c r="H8349" s="774">
        <v>290</v>
      </c>
      <c r="I8349" s="819">
        <f t="shared" si="268"/>
        <v>28961</v>
      </c>
      <c r="J8349" s="819">
        <f t="shared" si="269"/>
        <v>28790</v>
      </c>
      <c r="K8349" s="941"/>
    </row>
    <row r="8350" spans="1:11" ht="38.25">
      <c r="A8350" s="15" t="s">
        <v>6435</v>
      </c>
      <c r="B8350" s="15" t="s">
        <v>2624</v>
      </c>
      <c r="C8350" s="768" t="s">
        <v>6290</v>
      </c>
      <c r="D8350" s="20" t="s">
        <v>17616</v>
      </c>
      <c r="E8350" s="826">
        <v>924</v>
      </c>
      <c r="F8350" s="800">
        <v>470</v>
      </c>
      <c r="G8350" s="819">
        <v>421</v>
      </c>
      <c r="H8350" s="774">
        <v>180</v>
      </c>
      <c r="I8350" s="819">
        <f t="shared" si="268"/>
        <v>1345</v>
      </c>
      <c r="J8350" s="819">
        <f t="shared" si="269"/>
        <v>650</v>
      </c>
      <c r="K8350" s="941"/>
    </row>
    <row r="8351" spans="1:11" ht="25.5">
      <c r="A8351" s="15" t="s">
        <v>6435</v>
      </c>
      <c r="B8351" s="15" t="s">
        <v>2624</v>
      </c>
      <c r="C8351" s="768" t="s">
        <v>6445</v>
      </c>
      <c r="D8351" s="20" t="s">
        <v>17749</v>
      </c>
      <c r="E8351" s="826"/>
      <c r="F8351" s="800">
        <v>1</v>
      </c>
      <c r="G8351" s="819"/>
      <c r="H8351" s="774">
        <v>0</v>
      </c>
      <c r="I8351" s="819">
        <f t="shared" si="268"/>
        <v>0</v>
      </c>
      <c r="J8351" s="819">
        <f t="shared" si="269"/>
        <v>1</v>
      </c>
      <c r="K8351" s="941"/>
    </row>
    <row r="8352" spans="1:11">
      <c r="A8352" s="15" t="s">
        <v>6435</v>
      </c>
      <c r="B8352" s="15" t="s">
        <v>2624</v>
      </c>
      <c r="C8352" s="768" t="s">
        <v>2511</v>
      </c>
      <c r="D8352" s="20" t="s">
        <v>16843</v>
      </c>
      <c r="E8352" s="826"/>
      <c r="F8352" s="800">
        <v>0</v>
      </c>
      <c r="G8352" s="819"/>
      <c r="H8352" s="774">
        <v>1</v>
      </c>
      <c r="I8352" s="819">
        <f t="shared" si="268"/>
        <v>0</v>
      </c>
      <c r="J8352" s="819">
        <f t="shared" si="269"/>
        <v>1</v>
      </c>
      <c r="K8352" s="941"/>
    </row>
    <row r="8353" spans="1:11">
      <c r="A8353" s="15" t="s">
        <v>6435</v>
      </c>
      <c r="B8353" s="15" t="s">
        <v>2624</v>
      </c>
      <c r="C8353" s="768" t="s">
        <v>4769</v>
      </c>
      <c r="D8353" s="20" t="s">
        <v>17354</v>
      </c>
      <c r="E8353" s="826"/>
      <c r="F8353" s="800">
        <v>1</v>
      </c>
      <c r="G8353" s="819"/>
      <c r="H8353" s="774">
        <v>1</v>
      </c>
      <c r="I8353" s="819">
        <f t="shared" si="268"/>
        <v>0</v>
      </c>
      <c r="J8353" s="819">
        <f t="shared" si="269"/>
        <v>2</v>
      </c>
      <c r="K8353" s="941"/>
    </row>
    <row r="8354" spans="1:11">
      <c r="A8354" s="15" t="s">
        <v>6435</v>
      </c>
      <c r="B8354" s="15" t="s">
        <v>2624</v>
      </c>
      <c r="C8354" s="768" t="s">
        <v>4843</v>
      </c>
      <c r="D8354" s="20" t="s">
        <v>4844</v>
      </c>
      <c r="E8354" s="826"/>
      <c r="F8354" s="800">
        <v>0</v>
      </c>
      <c r="G8354" s="819"/>
      <c r="H8354" s="774">
        <v>1</v>
      </c>
      <c r="I8354" s="819">
        <f t="shared" si="268"/>
        <v>0</v>
      </c>
      <c r="J8354" s="819">
        <f t="shared" si="269"/>
        <v>1</v>
      </c>
      <c r="K8354" s="941"/>
    </row>
    <row r="8355" spans="1:11">
      <c r="A8355" s="15" t="s">
        <v>6435</v>
      </c>
      <c r="B8355" s="15" t="s">
        <v>2624</v>
      </c>
      <c r="C8355" s="768" t="s">
        <v>4845</v>
      </c>
      <c r="D8355" s="20" t="s">
        <v>4846</v>
      </c>
      <c r="E8355" s="826"/>
      <c r="F8355" s="800">
        <v>0</v>
      </c>
      <c r="G8355" s="819"/>
      <c r="H8355" s="774">
        <v>1</v>
      </c>
      <c r="I8355" s="819">
        <f t="shared" si="268"/>
        <v>0</v>
      </c>
      <c r="J8355" s="819">
        <f t="shared" si="269"/>
        <v>1</v>
      </c>
      <c r="K8355" s="941"/>
    </row>
    <row r="8356" spans="1:11">
      <c r="A8356" s="15" t="s">
        <v>6435</v>
      </c>
      <c r="B8356" s="15" t="s">
        <v>2624</v>
      </c>
      <c r="C8356" s="768" t="s">
        <v>6446</v>
      </c>
      <c r="D8356" s="20" t="s">
        <v>17750</v>
      </c>
      <c r="E8356" s="826"/>
      <c r="F8356" s="800">
        <v>1</v>
      </c>
      <c r="G8356" s="819"/>
      <c r="H8356" s="774">
        <v>0</v>
      </c>
      <c r="I8356" s="819">
        <f t="shared" si="268"/>
        <v>0</v>
      </c>
      <c r="J8356" s="819">
        <f t="shared" si="269"/>
        <v>1</v>
      </c>
      <c r="K8356" s="941"/>
    </row>
    <row r="8357" spans="1:11">
      <c r="A8357" s="15" t="s">
        <v>6435</v>
      </c>
      <c r="B8357" s="15" t="s">
        <v>2624</v>
      </c>
      <c r="C8357" s="768" t="s">
        <v>4795</v>
      </c>
      <c r="D8357" s="20" t="s">
        <v>4796</v>
      </c>
      <c r="E8357" s="826"/>
      <c r="F8357" s="800">
        <v>1</v>
      </c>
      <c r="G8357" s="819"/>
      <c r="H8357" s="774">
        <v>1</v>
      </c>
      <c r="I8357" s="819">
        <f t="shared" si="268"/>
        <v>0</v>
      </c>
      <c r="J8357" s="819">
        <f t="shared" si="269"/>
        <v>2</v>
      </c>
      <c r="K8357" s="941"/>
    </row>
    <row r="8358" spans="1:11" ht="25.5">
      <c r="A8358" s="15" t="s">
        <v>6435</v>
      </c>
      <c r="B8358" s="15" t="s">
        <v>2624</v>
      </c>
      <c r="C8358" s="768" t="s">
        <v>2522</v>
      </c>
      <c r="D8358" s="20" t="s">
        <v>16852</v>
      </c>
      <c r="E8358" s="826"/>
      <c r="F8358" s="800">
        <v>0</v>
      </c>
      <c r="G8358" s="819"/>
      <c r="H8358" s="774">
        <v>1</v>
      </c>
      <c r="I8358" s="819">
        <f t="shared" si="268"/>
        <v>0</v>
      </c>
      <c r="J8358" s="819">
        <f t="shared" si="269"/>
        <v>1</v>
      </c>
      <c r="K8358" s="941"/>
    </row>
    <row r="8359" spans="1:11">
      <c r="A8359" s="15" t="s">
        <v>6435</v>
      </c>
      <c r="B8359" s="15" t="s">
        <v>2624</v>
      </c>
      <c r="C8359" s="768" t="s">
        <v>2526</v>
      </c>
      <c r="D8359" s="20" t="s">
        <v>16855</v>
      </c>
      <c r="E8359" s="826"/>
      <c r="F8359" s="800">
        <v>1</v>
      </c>
      <c r="G8359" s="819"/>
      <c r="H8359" s="774">
        <v>0</v>
      </c>
      <c r="I8359" s="819">
        <f t="shared" si="268"/>
        <v>0</v>
      </c>
      <c r="J8359" s="819">
        <f t="shared" si="269"/>
        <v>1</v>
      </c>
      <c r="K8359" s="941"/>
    </row>
    <row r="8360" spans="1:11">
      <c r="A8360" s="15" t="s">
        <v>6435</v>
      </c>
      <c r="B8360" s="15" t="s">
        <v>2624</v>
      </c>
      <c r="C8360" s="768" t="s">
        <v>6447</v>
      </c>
      <c r="D8360" s="20" t="s">
        <v>17751</v>
      </c>
      <c r="E8360" s="826"/>
      <c r="F8360" s="800">
        <v>1</v>
      </c>
      <c r="G8360" s="819"/>
      <c r="H8360" s="774">
        <v>1</v>
      </c>
      <c r="I8360" s="819">
        <f t="shared" si="268"/>
        <v>0</v>
      </c>
      <c r="J8360" s="819">
        <f t="shared" si="269"/>
        <v>2</v>
      </c>
      <c r="K8360" s="941"/>
    </row>
    <row r="8361" spans="1:11" ht="25.5">
      <c r="A8361" s="15" t="s">
        <v>6435</v>
      </c>
      <c r="B8361" s="15" t="s">
        <v>2624</v>
      </c>
      <c r="C8361" s="768" t="s">
        <v>6302</v>
      </c>
      <c r="D8361" s="20" t="s">
        <v>17628</v>
      </c>
      <c r="E8361" s="826"/>
      <c r="F8361" s="800">
        <v>1</v>
      </c>
      <c r="G8361" s="819"/>
      <c r="H8361" s="774">
        <v>0</v>
      </c>
      <c r="I8361" s="819">
        <f t="shared" si="268"/>
        <v>0</v>
      </c>
      <c r="J8361" s="819">
        <f t="shared" si="269"/>
        <v>1</v>
      </c>
      <c r="K8361" s="941"/>
    </row>
    <row r="8362" spans="1:11">
      <c r="A8362" s="15" t="s">
        <v>6435</v>
      </c>
      <c r="B8362" s="15" t="s">
        <v>2624</v>
      </c>
      <c r="C8362" s="768" t="s">
        <v>6448</v>
      </c>
      <c r="D8362" s="20" t="s">
        <v>17752</v>
      </c>
      <c r="E8362" s="826"/>
      <c r="F8362" s="800">
        <v>1</v>
      </c>
      <c r="G8362" s="819"/>
      <c r="H8362" s="774">
        <v>0</v>
      </c>
      <c r="I8362" s="819">
        <f t="shared" si="268"/>
        <v>0</v>
      </c>
      <c r="J8362" s="819">
        <f t="shared" si="269"/>
        <v>1</v>
      </c>
      <c r="K8362" s="941"/>
    </row>
    <row r="8363" spans="1:11" ht="25.5">
      <c r="A8363" s="15" t="s">
        <v>6435</v>
      </c>
      <c r="B8363" s="15" t="s">
        <v>2624</v>
      </c>
      <c r="C8363" s="768" t="s">
        <v>2539</v>
      </c>
      <c r="D8363" s="20" t="s">
        <v>4000</v>
      </c>
      <c r="E8363" s="826"/>
      <c r="F8363" s="800">
        <v>1</v>
      </c>
      <c r="G8363" s="819"/>
      <c r="H8363" s="774">
        <v>1</v>
      </c>
      <c r="I8363" s="819">
        <f t="shared" si="268"/>
        <v>0</v>
      </c>
      <c r="J8363" s="819">
        <f t="shared" si="269"/>
        <v>2</v>
      </c>
      <c r="K8363" s="941"/>
    </row>
    <row r="8364" spans="1:11" ht="51">
      <c r="A8364" s="15" t="s">
        <v>6435</v>
      </c>
      <c r="B8364" s="15" t="s">
        <v>2624</v>
      </c>
      <c r="C8364" s="768" t="s">
        <v>2542</v>
      </c>
      <c r="D8364" s="20" t="s">
        <v>16865</v>
      </c>
      <c r="E8364" s="826">
        <v>902</v>
      </c>
      <c r="F8364" s="800">
        <v>810</v>
      </c>
      <c r="G8364" s="819">
        <v>27</v>
      </c>
      <c r="H8364" s="774">
        <v>50</v>
      </c>
      <c r="I8364" s="819">
        <f t="shared" si="268"/>
        <v>929</v>
      </c>
      <c r="J8364" s="819">
        <f t="shared" si="269"/>
        <v>860</v>
      </c>
      <c r="K8364" s="941"/>
    </row>
    <row r="8365" spans="1:11" ht="51">
      <c r="A8365" s="15" t="s">
        <v>6435</v>
      </c>
      <c r="B8365" s="15" t="s">
        <v>2624</v>
      </c>
      <c r="C8365" s="768" t="s">
        <v>2560</v>
      </c>
      <c r="D8365" s="20" t="s">
        <v>6623</v>
      </c>
      <c r="E8365" s="826">
        <v>25</v>
      </c>
      <c r="F8365" s="800">
        <v>50</v>
      </c>
      <c r="G8365" s="819">
        <v>3</v>
      </c>
      <c r="H8365" s="774">
        <v>5</v>
      </c>
      <c r="I8365" s="819">
        <f t="shared" si="268"/>
        <v>28</v>
      </c>
      <c r="J8365" s="819">
        <f t="shared" si="269"/>
        <v>55</v>
      </c>
      <c r="K8365" s="941"/>
    </row>
    <row r="8366" spans="1:11" ht="38.25">
      <c r="A8366" s="15" t="s">
        <v>6435</v>
      </c>
      <c r="B8366" s="15" t="s">
        <v>2624</v>
      </c>
      <c r="C8366" s="768" t="s">
        <v>2587</v>
      </c>
      <c r="D8366" s="20" t="s">
        <v>4774</v>
      </c>
      <c r="E8366" s="826"/>
      <c r="F8366" s="800">
        <v>1</v>
      </c>
      <c r="G8366" s="819"/>
      <c r="H8366" s="774">
        <v>0</v>
      </c>
      <c r="I8366" s="819">
        <f t="shared" si="268"/>
        <v>0</v>
      </c>
      <c r="J8366" s="819">
        <f t="shared" si="269"/>
        <v>1</v>
      </c>
      <c r="K8366" s="941"/>
    </row>
    <row r="8367" spans="1:11" ht="25.5">
      <c r="A8367" s="15" t="s">
        <v>6435</v>
      </c>
      <c r="B8367" s="15" t="s">
        <v>2624</v>
      </c>
      <c r="C8367" s="768" t="s">
        <v>2590</v>
      </c>
      <c r="D8367" s="20" t="s">
        <v>4002</v>
      </c>
      <c r="E8367" s="826"/>
      <c r="F8367" s="800">
        <v>1</v>
      </c>
      <c r="G8367" s="819"/>
      <c r="H8367" s="774">
        <v>0</v>
      </c>
      <c r="I8367" s="819">
        <f t="shared" si="268"/>
        <v>0</v>
      </c>
      <c r="J8367" s="819">
        <f t="shared" si="269"/>
        <v>1</v>
      </c>
      <c r="K8367" s="941"/>
    </row>
    <row r="8368" spans="1:11" ht="38.25">
      <c r="A8368" s="15" t="s">
        <v>6435</v>
      </c>
      <c r="B8368" s="15" t="s">
        <v>2624</v>
      </c>
      <c r="C8368" s="768" t="s">
        <v>2623</v>
      </c>
      <c r="D8368" s="20" t="s">
        <v>16909</v>
      </c>
      <c r="E8368" s="826"/>
      <c r="F8368" s="800">
        <v>1</v>
      </c>
      <c r="G8368" s="819"/>
      <c r="H8368" s="774">
        <v>0</v>
      </c>
      <c r="I8368" s="819">
        <f t="shared" si="268"/>
        <v>0</v>
      </c>
      <c r="J8368" s="819">
        <f t="shared" si="269"/>
        <v>1</v>
      </c>
      <c r="K8368" s="941"/>
    </row>
    <row r="8369" spans="1:11">
      <c r="A8369" s="15" t="s">
        <v>6449</v>
      </c>
      <c r="B8369" s="15" t="s">
        <v>2464</v>
      </c>
      <c r="C8369" s="768" t="s">
        <v>3882</v>
      </c>
      <c r="D8369" s="20" t="s">
        <v>17126</v>
      </c>
      <c r="E8369" s="826"/>
      <c r="F8369" s="800">
        <v>1</v>
      </c>
      <c r="G8369" s="819">
        <v>4</v>
      </c>
      <c r="H8369" s="774">
        <v>1</v>
      </c>
      <c r="I8369" s="819">
        <f t="shared" si="268"/>
        <v>4</v>
      </c>
      <c r="J8369" s="819">
        <f t="shared" si="269"/>
        <v>2</v>
      </c>
      <c r="K8369" s="941"/>
    </row>
    <row r="8370" spans="1:11" ht="25.5">
      <c r="A8370" s="15" t="s">
        <v>6449</v>
      </c>
      <c r="B8370" s="15" t="s">
        <v>2464</v>
      </c>
      <c r="C8370" s="768" t="s">
        <v>2457</v>
      </c>
      <c r="D8370" s="20" t="s">
        <v>16804</v>
      </c>
      <c r="E8370" s="826">
        <v>1429</v>
      </c>
      <c r="F8370" s="800">
        <v>13</v>
      </c>
      <c r="G8370" s="819">
        <v>1087</v>
      </c>
      <c r="H8370" s="774">
        <v>1850</v>
      </c>
      <c r="I8370" s="819">
        <f t="shared" si="268"/>
        <v>2516</v>
      </c>
      <c r="J8370" s="819">
        <f t="shared" si="269"/>
        <v>1863</v>
      </c>
      <c r="K8370" s="941"/>
    </row>
    <row r="8371" spans="1:11" ht="25.5">
      <c r="A8371" s="15" t="s">
        <v>6449</v>
      </c>
      <c r="B8371" s="15" t="s">
        <v>2464</v>
      </c>
      <c r="C8371" s="768" t="s">
        <v>2458</v>
      </c>
      <c r="D8371" s="20" t="s">
        <v>16805</v>
      </c>
      <c r="E8371" s="826">
        <v>32</v>
      </c>
      <c r="F8371" s="800">
        <v>30</v>
      </c>
      <c r="G8371" s="819">
        <v>2925</v>
      </c>
      <c r="H8371" s="774">
        <v>4000</v>
      </c>
      <c r="I8371" s="819">
        <f t="shared" si="268"/>
        <v>2957</v>
      </c>
      <c r="J8371" s="819">
        <f t="shared" si="269"/>
        <v>4030</v>
      </c>
      <c r="K8371" s="941"/>
    </row>
    <row r="8372" spans="1:11">
      <c r="A8372" s="15" t="s">
        <v>6449</v>
      </c>
      <c r="B8372" s="15" t="s">
        <v>2464</v>
      </c>
      <c r="C8372" s="768" t="s">
        <v>2632</v>
      </c>
      <c r="D8372" s="20" t="s">
        <v>16916</v>
      </c>
      <c r="E8372" s="826">
        <v>1</v>
      </c>
      <c r="F8372" s="800">
        <v>1</v>
      </c>
      <c r="G8372" s="819">
        <v>335</v>
      </c>
      <c r="H8372" s="774">
        <v>4600</v>
      </c>
      <c r="I8372" s="819">
        <f t="shared" si="268"/>
        <v>336</v>
      </c>
      <c r="J8372" s="819">
        <f t="shared" si="269"/>
        <v>4601</v>
      </c>
      <c r="K8372" s="941"/>
    </row>
    <row r="8373" spans="1:11" ht="25.5">
      <c r="A8373" s="15" t="s">
        <v>6449</v>
      </c>
      <c r="B8373" s="15" t="s">
        <v>2464</v>
      </c>
      <c r="C8373" s="768" t="s">
        <v>4689</v>
      </c>
      <c r="D8373" s="20" t="s">
        <v>17303</v>
      </c>
      <c r="E8373" s="826">
        <v>13</v>
      </c>
      <c r="F8373" s="800">
        <v>15</v>
      </c>
      <c r="G8373" s="819">
        <v>71</v>
      </c>
      <c r="H8373" s="774">
        <v>80</v>
      </c>
      <c r="I8373" s="819">
        <f t="shared" si="268"/>
        <v>84</v>
      </c>
      <c r="J8373" s="819">
        <f t="shared" si="269"/>
        <v>95</v>
      </c>
      <c r="K8373" s="941"/>
    </row>
    <row r="8374" spans="1:11">
      <c r="A8374" s="15" t="s">
        <v>6449</v>
      </c>
      <c r="B8374" s="15" t="s">
        <v>2464</v>
      </c>
      <c r="C8374" s="768" t="s">
        <v>4658</v>
      </c>
      <c r="D8374" s="20" t="s">
        <v>17284</v>
      </c>
      <c r="E8374" s="826"/>
      <c r="F8374" s="800">
        <v>5</v>
      </c>
      <c r="G8374" s="819">
        <v>5</v>
      </c>
      <c r="H8374" s="774">
        <v>10</v>
      </c>
      <c r="I8374" s="819">
        <f t="shared" si="268"/>
        <v>5</v>
      </c>
      <c r="J8374" s="819">
        <f t="shared" si="269"/>
        <v>15</v>
      </c>
      <c r="K8374" s="941"/>
    </row>
    <row r="8375" spans="1:11">
      <c r="A8375" s="15" t="s">
        <v>6449</v>
      </c>
      <c r="B8375" s="15" t="s">
        <v>2464</v>
      </c>
      <c r="C8375" s="768" t="s">
        <v>3677</v>
      </c>
      <c r="D8375" s="20" t="s">
        <v>17103</v>
      </c>
      <c r="E8375" s="826">
        <v>1926</v>
      </c>
      <c r="F8375" s="800">
        <v>1660</v>
      </c>
      <c r="G8375" s="819">
        <v>1</v>
      </c>
      <c r="H8375" s="774">
        <v>5</v>
      </c>
      <c r="I8375" s="819">
        <f t="shared" si="268"/>
        <v>1927</v>
      </c>
      <c r="J8375" s="819">
        <f t="shared" si="269"/>
        <v>1665</v>
      </c>
      <c r="K8375" s="941"/>
    </row>
    <row r="8376" spans="1:11">
      <c r="A8376" s="15" t="s">
        <v>6449</v>
      </c>
      <c r="B8376" s="15" t="s">
        <v>2464</v>
      </c>
      <c r="C8376" s="768" t="s">
        <v>4259</v>
      </c>
      <c r="D8376" s="20" t="s">
        <v>17240</v>
      </c>
      <c r="E8376" s="826">
        <v>1504</v>
      </c>
      <c r="F8376" s="800">
        <v>1110</v>
      </c>
      <c r="G8376" s="819">
        <v>6</v>
      </c>
      <c r="H8376" s="774">
        <v>5</v>
      </c>
      <c r="I8376" s="819">
        <f t="shared" si="268"/>
        <v>1510</v>
      </c>
      <c r="J8376" s="819">
        <f t="shared" si="269"/>
        <v>1115</v>
      </c>
      <c r="K8376" s="941"/>
    </row>
    <row r="8377" spans="1:11">
      <c r="A8377" s="15" t="s">
        <v>6449</v>
      </c>
      <c r="B8377" s="15" t="s">
        <v>2624</v>
      </c>
      <c r="C8377" s="768" t="s">
        <v>2476</v>
      </c>
      <c r="D8377" s="20" t="s">
        <v>16809</v>
      </c>
      <c r="E8377" s="826"/>
      <c r="F8377" s="800">
        <v>1</v>
      </c>
      <c r="G8377" s="819">
        <v>516</v>
      </c>
      <c r="H8377" s="774">
        <v>400</v>
      </c>
      <c r="I8377" s="819">
        <f t="shared" si="268"/>
        <v>516</v>
      </c>
      <c r="J8377" s="819">
        <f t="shared" si="269"/>
        <v>401</v>
      </c>
      <c r="K8377" s="941"/>
    </row>
    <row r="8378" spans="1:11">
      <c r="A8378" s="15" t="s">
        <v>6449</v>
      </c>
      <c r="B8378" s="15" t="s">
        <v>2624</v>
      </c>
      <c r="C8378" s="768" t="s">
        <v>2477</v>
      </c>
      <c r="D8378" s="20" t="s">
        <v>16810</v>
      </c>
      <c r="E8378" s="826"/>
      <c r="F8378" s="800">
        <v>1</v>
      </c>
      <c r="G8378" s="819">
        <v>77</v>
      </c>
      <c r="H8378" s="774">
        <v>60</v>
      </c>
      <c r="I8378" s="819">
        <f t="shared" si="268"/>
        <v>77</v>
      </c>
      <c r="J8378" s="819">
        <f t="shared" si="269"/>
        <v>61</v>
      </c>
      <c r="K8378" s="941"/>
    </row>
    <row r="8379" spans="1:11" ht="25.5">
      <c r="A8379" s="15" t="s">
        <v>6449</v>
      </c>
      <c r="B8379" s="15" t="s">
        <v>2624</v>
      </c>
      <c r="C8379" s="768" t="s">
        <v>2481</v>
      </c>
      <c r="D8379" s="20" t="s">
        <v>16814</v>
      </c>
      <c r="E8379" s="826"/>
      <c r="F8379" s="800">
        <v>0</v>
      </c>
      <c r="G8379" s="819"/>
      <c r="H8379" s="774">
        <v>1</v>
      </c>
      <c r="I8379" s="819">
        <f t="shared" si="268"/>
        <v>0</v>
      </c>
      <c r="J8379" s="819">
        <f t="shared" si="269"/>
        <v>1</v>
      </c>
      <c r="K8379" s="941"/>
    </row>
    <row r="8380" spans="1:11" ht="25.5">
      <c r="A8380" s="15" t="s">
        <v>6449</v>
      </c>
      <c r="B8380" s="15" t="s">
        <v>2624</v>
      </c>
      <c r="C8380" s="768" t="s">
        <v>2482</v>
      </c>
      <c r="D8380" s="20" t="s">
        <v>16815</v>
      </c>
      <c r="E8380" s="826"/>
      <c r="F8380" s="800">
        <v>0</v>
      </c>
      <c r="G8380" s="819"/>
      <c r="H8380" s="774">
        <v>5</v>
      </c>
      <c r="I8380" s="819">
        <f t="shared" si="268"/>
        <v>0</v>
      </c>
      <c r="J8380" s="819">
        <f t="shared" si="269"/>
        <v>5</v>
      </c>
      <c r="K8380" s="941"/>
    </row>
    <row r="8381" spans="1:11" ht="38.25">
      <c r="A8381" s="15" t="s">
        <v>6449</v>
      </c>
      <c r="B8381" s="15" t="s">
        <v>2624</v>
      </c>
      <c r="C8381" s="768" t="s">
        <v>6450</v>
      </c>
      <c r="D8381" s="20" t="s">
        <v>17753</v>
      </c>
      <c r="E8381" s="826"/>
      <c r="F8381" s="800">
        <v>1</v>
      </c>
      <c r="G8381" s="819"/>
      <c r="H8381" s="774">
        <v>1</v>
      </c>
      <c r="I8381" s="819">
        <f t="shared" si="268"/>
        <v>0</v>
      </c>
      <c r="J8381" s="819">
        <f t="shared" si="269"/>
        <v>2</v>
      </c>
      <c r="K8381" s="941"/>
    </row>
    <row r="8382" spans="1:11" ht="51">
      <c r="A8382" s="15" t="s">
        <v>6449</v>
      </c>
      <c r="B8382" s="15" t="s">
        <v>2624</v>
      </c>
      <c r="C8382" s="768" t="s">
        <v>6451</v>
      </c>
      <c r="D8382" s="20" t="s">
        <v>17754</v>
      </c>
      <c r="E8382" s="826"/>
      <c r="F8382" s="800">
        <v>1</v>
      </c>
      <c r="G8382" s="819"/>
      <c r="H8382" s="774">
        <v>0</v>
      </c>
      <c r="I8382" s="819">
        <f t="shared" si="268"/>
        <v>0</v>
      </c>
      <c r="J8382" s="819">
        <f t="shared" si="269"/>
        <v>1</v>
      </c>
      <c r="K8382" s="941"/>
    </row>
    <row r="8383" spans="1:11" ht="25.5">
      <c r="A8383" s="15" t="s">
        <v>6449</v>
      </c>
      <c r="B8383" s="15" t="s">
        <v>2624</v>
      </c>
      <c r="C8383" s="768" t="s">
        <v>6452</v>
      </c>
      <c r="D8383" s="20" t="s">
        <v>17755</v>
      </c>
      <c r="E8383" s="826">
        <v>1</v>
      </c>
      <c r="F8383" s="800">
        <v>1</v>
      </c>
      <c r="G8383" s="819">
        <v>2787</v>
      </c>
      <c r="H8383" s="774">
        <v>3260</v>
      </c>
      <c r="I8383" s="819">
        <f t="shared" si="268"/>
        <v>2788</v>
      </c>
      <c r="J8383" s="819">
        <f t="shared" si="269"/>
        <v>3261</v>
      </c>
      <c r="K8383" s="941"/>
    </row>
    <row r="8384" spans="1:11" ht="25.5">
      <c r="A8384" s="15" t="s">
        <v>6449</v>
      </c>
      <c r="B8384" s="15" t="s">
        <v>2624</v>
      </c>
      <c r="C8384" s="768" t="s">
        <v>19288</v>
      </c>
      <c r="D8384" s="20" t="s">
        <v>17756</v>
      </c>
      <c r="E8384" s="826"/>
      <c r="F8384" s="800">
        <v>1</v>
      </c>
      <c r="G8384" s="819"/>
      <c r="H8384" s="774">
        <v>1</v>
      </c>
      <c r="I8384" s="819">
        <f t="shared" si="268"/>
        <v>0</v>
      </c>
      <c r="J8384" s="819">
        <f t="shared" si="269"/>
        <v>2</v>
      </c>
      <c r="K8384" s="941"/>
    </row>
    <row r="8385" spans="1:11" ht="25.5">
      <c r="A8385" s="15" t="s">
        <v>6449</v>
      </c>
      <c r="B8385" s="15" t="s">
        <v>2624</v>
      </c>
      <c r="C8385" s="768" t="s">
        <v>19289</v>
      </c>
      <c r="D8385" s="20" t="s">
        <v>17756</v>
      </c>
      <c r="E8385" s="826"/>
      <c r="F8385" s="800">
        <v>1</v>
      </c>
      <c r="G8385" s="819"/>
      <c r="H8385" s="774">
        <v>1</v>
      </c>
      <c r="I8385" s="819">
        <f t="shared" si="268"/>
        <v>0</v>
      </c>
      <c r="J8385" s="819">
        <f t="shared" si="269"/>
        <v>2</v>
      </c>
      <c r="K8385" s="941"/>
    </row>
    <row r="8386" spans="1:11" ht="25.5">
      <c r="A8386" s="15" t="s">
        <v>6449</v>
      </c>
      <c r="B8386" s="15" t="s">
        <v>2624</v>
      </c>
      <c r="C8386" s="768" t="s">
        <v>6453</v>
      </c>
      <c r="D8386" s="20" t="s">
        <v>17757</v>
      </c>
      <c r="E8386" s="826"/>
      <c r="F8386" s="800">
        <v>1</v>
      </c>
      <c r="G8386" s="819">
        <v>40321</v>
      </c>
      <c r="H8386" s="774">
        <v>33705</v>
      </c>
      <c r="I8386" s="819">
        <f t="shared" si="268"/>
        <v>40321</v>
      </c>
      <c r="J8386" s="819">
        <f t="shared" si="269"/>
        <v>33706</v>
      </c>
      <c r="K8386" s="941"/>
    </row>
    <row r="8387" spans="1:11" ht="25.5">
      <c r="A8387" s="15" t="s">
        <v>6449</v>
      </c>
      <c r="B8387" s="15" t="s">
        <v>2624</v>
      </c>
      <c r="C8387" s="768" t="s">
        <v>19297</v>
      </c>
      <c r="D8387" s="20" t="s">
        <v>17758</v>
      </c>
      <c r="E8387" s="826"/>
      <c r="F8387" s="800">
        <v>1</v>
      </c>
      <c r="G8387" s="819"/>
      <c r="H8387" s="774">
        <v>1</v>
      </c>
      <c r="I8387" s="819">
        <f t="shared" si="268"/>
        <v>0</v>
      </c>
      <c r="J8387" s="819">
        <f t="shared" si="269"/>
        <v>2</v>
      </c>
      <c r="K8387" s="941"/>
    </row>
    <row r="8388" spans="1:11" ht="25.5">
      <c r="A8388" s="15" t="s">
        <v>6449</v>
      </c>
      <c r="B8388" s="15" t="s">
        <v>2624</v>
      </c>
      <c r="C8388" s="768" t="s">
        <v>19298</v>
      </c>
      <c r="D8388" s="20" t="s">
        <v>17758</v>
      </c>
      <c r="E8388" s="826"/>
      <c r="F8388" s="800">
        <v>1</v>
      </c>
      <c r="G8388" s="819"/>
      <c r="H8388" s="774">
        <v>1</v>
      </c>
      <c r="I8388" s="819">
        <f t="shared" si="268"/>
        <v>0</v>
      </c>
      <c r="J8388" s="819">
        <f t="shared" si="269"/>
        <v>2</v>
      </c>
      <c r="K8388" s="941"/>
    </row>
    <row r="8389" spans="1:11" ht="25.5">
      <c r="A8389" s="15" t="s">
        <v>6449</v>
      </c>
      <c r="B8389" s="15" t="s">
        <v>2624</v>
      </c>
      <c r="C8389" s="768" t="s">
        <v>6454</v>
      </c>
      <c r="D8389" s="20" t="s">
        <v>17759</v>
      </c>
      <c r="E8389" s="826"/>
      <c r="F8389" s="800">
        <v>1</v>
      </c>
      <c r="G8389" s="819"/>
      <c r="H8389" s="774">
        <v>1</v>
      </c>
      <c r="I8389" s="819">
        <f t="shared" si="268"/>
        <v>0</v>
      </c>
      <c r="J8389" s="819">
        <f t="shared" si="269"/>
        <v>2</v>
      </c>
      <c r="K8389" s="941"/>
    </row>
    <row r="8390" spans="1:11" ht="25.5">
      <c r="A8390" s="15" t="s">
        <v>6449</v>
      </c>
      <c r="B8390" s="15" t="s">
        <v>2624</v>
      </c>
      <c r="C8390" s="768" t="s">
        <v>6455</v>
      </c>
      <c r="D8390" s="20" t="s">
        <v>17760</v>
      </c>
      <c r="E8390" s="826"/>
      <c r="F8390" s="800">
        <v>1</v>
      </c>
      <c r="G8390" s="819">
        <v>527</v>
      </c>
      <c r="H8390" s="774">
        <v>510</v>
      </c>
      <c r="I8390" s="819">
        <f t="shared" si="268"/>
        <v>527</v>
      </c>
      <c r="J8390" s="819">
        <f t="shared" si="269"/>
        <v>511</v>
      </c>
      <c r="K8390" s="941"/>
    </row>
    <row r="8391" spans="1:11" ht="38.25">
      <c r="A8391" s="15" t="s">
        <v>6449</v>
      </c>
      <c r="B8391" s="15" t="s">
        <v>2624</v>
      </c>
      <c r="C8391" s="768" t="s">
        <v>6456</v>
      </c>
      <c r="D8391" s="20" t="s">
        <v>17761</v>
      </c>
      <c r="E8391" s="826"/>
      <c r="F8391" s="800">
        <v>1</v>
      </c>
      <c r="G8391" s="819">
        <v>154</v>
      </c>
      <c r="H8391" s="774">
        <v>140</v>
      </c>
      <c r="I8391" s="819">
        <f t="shared" si="268"/>
        <v>154</v>
      </c>
      <c r="J8391" s="819">
        <f t="shared" si="269"/>
        <v>141</v>
      </c>
      <c r="K8391" s="941"/>
    </row>
    <row r="8392" spans="1:11" ht="25.5">
      <c r="A8392" s="15" t="s">
        <v>6449</v>
      </c>
      <c r="B8392" s="15" t="s">
        <v>2624</v>
      </c>
      <c r="C8392" s="768" t="s">
        <v>6457</v>
      </c>
      <c r="D8392" s="20" t="s">
        <v>17762</v>
      </c>
      <c r="E8392" s="826"/>
      <c r="F8392" s="800">
        <v>0</v>
      </c>
      <c r="G8392" s="819"/>
      <c r="H8392" s="774">
        <v>1</v>
      </c>
      <c r="I8392" s="819">
        <f t="shared" si="268"/>
        <v>0</v>
      </c>
      <c r="J8392" s="819">
        <f t="shared" si="269"/>
        <v>1</v>
      </c>
      <c r="K8392" s="941"/>
    </row>
    <row r="8393" spans="1:11" ht="25.5">
      <c r="A8393" s="15" t="s">
        <v>6449</v>
      </c>
      <c r="B8393" s="15" t="s">
        <v>2624</v>
      </c>
      <c r="C8393" s="768" t="s">
        <v>6458</v>
      </c>
      <c r="D8393" s="20" t="s">
        <v>17762</v>
      </c>
      <c r="E8393" s="826"/>
      <c r="F8393" s="800">
        <v>1</v>
      </c>
      <c r="G8393" s="819"/>
      <c r="H8393" s="774">
        <v>1</v>
      </c>
      <c r="I8393" s="819">
        <f t="shared" si="268"/>
        <v>0</v>
      </c>
      <c r="J8393" s="819">
        <f t="shared" si="269"/>
        <v>2</v>
      </c>
      <c r="K8393" s="941"/>
    </row>
    <row r="8394" spans="1:11" ht="38.25">
      <c r="A8394" s="15" t="s">
        <v>6449</v>
      </c>
      <c r="B8394" s="15" t="s">
        <v>2624</v>
      </c>
      <c r="C8394" s="768" t="s">
        <v>6459</v>
      </c>
      <c r="D8394" s="20" t="s">
        <v>17763</v>
      </c>
      <c r="E8394" s="826">
        <v>21</v>
      </c>
      <c r="F8394" s="800">
        <v>30</v>
      </c>
      <c r="G8394" s="819">
        <v>2</v>
      </c>
      <c r="H8394" s="774">
        <v>5</v>
      </c>
      <c r="I8394" s="819">
        <f t="shared" si="268"/>
        <v>23</v>
      </c>
      <c r="J8394" s="819">
        <f t="shared" si="269"/>
        <v>35</v>
      </c>
      <c r="K8394" s="941"/>
    </row>
    <row r="8395" spans="1:11" ht="51">
      <c r="A8395" s="15" t="s">
        <v>6449</v>
      </c>
      <c r="B8395" s="15" t="s">
        <v>2624</v>
      </c>
      <c r="C8395" s="768" t="s">
        <v>6460</v>
      </c>
      <c r="D8395" s="20" t="s">
        <v>17764</v>
      </c>
      <c r="E8395" s="826"/>
      <c r="F8395" s="800">
        <v>1</v>
      </c>
      <c r="G8395" s="819"/>
      <c r="H8395" s="774">
        <v>1</v>
      </c>
      <c r="I8395" s="819">
        <f t="shared" si="268"/>
        <v>0</v>
      </c>
      <c r="J8395" s="819">
        <f t="shared" si="269"/>
        <v>2</v>
      </c>
      <c r="K8395" s="941"/>
    </row>
    <row r="8396" spans="1:11" ht="51">
      <c r="A8396" s="15" t="s">
        <v>6449</v>
      </c>
      <c r="B8396" s="15" t="s">
        <v>2624</v>
      </c>
      <c r="C8396" s="768" t="s">
        <v>6461</v>
      </c>
      <c r="D8396" s="20" t="s">
        <v>17765</v>
      </c>
      <c r="E8396" s="826"/>
      <c r="F8396" s="800">
        <v>1</v>
      </c>
      <c r="G8396" s="819"/>
      <c r="H8396" s="774">
        <v>1</v>
      </c>
      <c r="I8396" s="819">
        <f t="shared" si="268"/>
        <v>0</v>
      </c>
      <c r="J8396" s="819">
        <f t="shared" si="269"/>
        <v>2</v>
      </c>
      <c r="K8396" s="941"/>
    </row>
    <row r="8397" spans="1:11" ht="51">
      <c r="A8397" s="15" t="s">
        <v>6449</v>
      </c>
      <c r="B8397" s="15" t="s">
        <v>2624</v>
      </c>
      <c r="C8397" s="768" t="s">
        <v>6462</v>
      </c>
      <c r="D8397" s="20" t="s">
        <v>17766</v>
      </c>
      <c r="E8397" s="826">
        <v>1622</v>
      </c>
      <c r="F8397" s="800">
        <v>1135</v>
      </c>
      <c r="G8397" s="819">
        <v>49</v>
      </c>
      <c r="H8397" s="774">
        <v>70</v>
      </c>
      <c r="I8397" s="819">
        <f t="shared" si="268"/>
        <v>1671</v>
      </c>
      <c r="J8397" s="819">
        <f t="shared" si="269"/>
        <v>1205</v>
      </c>
      <c r="K8397" s="941"/>
    </row>
    <row r="8398" spans="1:11" ht="38.25">
      <c r="A8398" s="15" t="s">
        <v>6449</v>
      </c>
      <c r="B8398" s="15" t="s">
        <v>2624</v>
      </c>
      <c r="C8398" s="768" t="s">
        <v>6463</v>
      </c>
      <c r="D8398" s="20" t="s">
        <v>17767</v>
      </c>
      <c r="E8398" s="826">
        <v>188</v>
      </c>
      <c r="F8398" s="800">
        <v>270</v>
      </c>
      <c r="G8398" s="819">
        <v>24</v>
      </c>
      <c r="H8398" s="774">
        <v>50</v>
      </c>
      <c r="I8398" s="819">
        <f t="shared" si="268"/>
        <v>212</v>
      </c>
      <c r="J8398" s="819">
        <f t="shared" si="269"/>
        <v>320</v>
      </c>
      <c r="K8398" s="941"/>
    </row>
    <row r="8399" spans="1:11" ht="38.25">
      <c r="A8399" s="15" t="s">
        <v>6449</v>
      </c>
      <c r="B8399" s="15" t="s">
        <v>2624</v>
      </c>
      <c r="C8399" s="768" t="s">
        <v>6464</v>
      </c>
      <c r="D8399" s="20" t="s">
        <v>17768</v>
      </c>
      <c r="E8399" s="826"/>
      <c r="F8399" s="800">
        <v>1</v>
      </c>
      <c r="G8399" s="819"/>
      <c r="H8399" s="774">
        <v>0</v>
      </c>
      <c r="I8399" s="819">
        <f t="shared" si="268"/>
        <v>0</v>
      </c>
      <c r="J8399" s="819">
        <f t="shared" si="269"/>
        <v>1</v>
      </c>
      <c r="K8399" s="941"/>
    </row>
    <row r="8400" spans="1:11" ht="25.5">
      <c r="A8400" s="15" t="s">
        <v>6449</v>
      </c>
      <c r="B8400" s="15" t="s">
        <v>2624</v>
      </c>
      <c r="C8400" s="768" t="s">
        <v>6465</v>
      </c>
      <c r="D8400" s="20" t="s">
        <v>17769</v>
      </c>
      <c r="E8400" s="826"/>
      <c r="F8400" s="800">
        <v>1</v>
      </c>
      <c r="G8400" s="819">
        <v>702</v>
      </c>
      <c r="H8400" s="774">
        <v>660</v>
      </c>
      <c r="I8400" s="819">
        <f t="shared" si="268"/>
        <v>702</v>
      </c>
      <c r="J8400" s="819">
        <f t="shared" si="269"/>
        <v>661</v>
      </c>
      <c r="K8400" s="941"/>
    </row>
    <row r="8401" spans="1:11" ht="38.25">
      <c r="A8401" s="15" t="s">
        <v>6449</v>
      </c>
      <c r="B8401" s="15" t="s">
        <v>2624</v>
      </c>
      <c r="C8401" s="768" t="s">
        <v>6466</v>
      </c>
      <c r="D8401" s="20" t="s">
        <v>17770</v>
      </c>
      <c r="E8401" s="826">
        <v>1784</v>
      </c>
      <c r="F8401" s="800">
        <v>1300</v>
      </c>
      <c r="G8401" s="819">
        <v>48</v>
      </c>
      <c r="H8401" s="774">
        <v>60</v>
      </c>
      <c r="I8401" s="819">
        <f t="shared" si="268"/>
        <v>1832</v>
      </c>
      <c r="J8401" s="819">
        <f t="shared" si="269"/>
        <v>1360</v>
      </c>
      <c r="K8401" s="941"/>
    </row>
    <row r="8402" spans="1:11" ht="76.5">
      <c r="A8402" s="15" t="s">
        <v>6449</v>
      </c>
      <c r="B8402" s="15" t="s">
        <v>2624</v>
      </c>
      <c r="C8402" s="768" t="s">
        <v>6467</v>
      </c>
      <c r="D8402" s="20" t="s">
        <v>17771</v>
      </c>
      <c r="E8402" s="826">
        <v>1623</v>
      </c>
      <c r="F8402" s="800">
        <v>1140</v>
      </c>
      <c r="G8402" s="819">
        <v>51</v>
      </c>
      <c r="H8402" s="774">
        <v>60</v>
      </c>
      <c r="I8402" s="819">
        <f t="shared" si="268"/>
        <v>1674</v>
      </c>
      <c r="J8402" s="819">
        <f t="shared" si="269"/>
        <v>1200</v>
      </c>
      <c r="K8402" s="941"/>
    </row>
    <row r="8403" spans="1:11" ht="25.5">
      <c r="A8403" s="15" t="s">
        <v>6449</v>
      </c>
      <c r="B8403" s="15" t="s">
        <v>2624</v>
      </c>
      <c r="C8403" s="768" t="s">
        <v>6468</v>
      </c>
      <c r="D8403" s="20" t="s">
        <v>17772</v>
      </c>
      <c r="E8403" s="826"/>
      <c r="F8403" s="800">
        <v>1</v>
      </c>
      <c r="G8403" s="819">
        <v>6</v>
      </c>
      <c r="H8403" s="774">
        <v>0</v>
      </c>
      <c r="I8403" s="819">
        <f t="shared" si="268"/>
        <v>6</v>
      </c>
      <c r="J8403" s="819">
        <f t="shared" si="269"/>
        <v>1</v>
      </c>
      <c r="K8403" s="941"/>
    </row>
    <row r="8404" spans="1:11">
      <c r="A8404" s="15" t="s">
        <v>6449</v>
      </c>
      <c r="B8404" s="15" t="s">
        <v>2624</v>
      </c>
      <c r="C8404" s="768" t="s">
        <v>4305</v>
      </c>
      <c r="D8404" s="17" t="s">
        <v>16177</v>
      </c>
      <c r="E8404" s="826">
        <v>73</v>
      </c>
      <c r="F8404" s="800">
        <v>60</v>
      </c>
      <c r="G8404" s="819">
        <v>4</v>
      </c>
      <c r="H8404" s="774">
        <v>15</v>
      </c>
      <c r="I8404" s="819">
        <f t="shared" si="268"/>
        <v>77</v>
      </c>
      <c r="J8404" s="819">
        <f t="shared" si="269"/>
        <v>75</v>
      </c>
      <c r="K8404" s="941"/>
    </row>
    <row r="8405" spans="1:11">
      <c r="A8405" s="15" t="s">
        <v>6449</v>
      </c>
      <c r="B8405" s="15" t="s">
        <v>2624</v>
      </c>
      <c r="C8405" s="768" t="s">
        <v>6469</v>
      </c>
      <c r="D8405" s="20" t="s">
        <v>17773</v>
      </c>
      <c r="E8405" s="826"/>
      <c r="F8405" s="800">
        <v>1</v>
      </c>
      <c r="G8405" s="819">
        <v>162</v>
      </c>
      <c r="H8405" s="774">
        <v>140</v>
      </c>
      <c r="I8405" s="819">
        <f t="shared" si="268"/>
        <v>162</v>
      </c>
      <c r="J8405" s="819">
        <f t="shared" si="269"/>
        <v>141</v>
      </c>
      <c r="K8405" s="941"/>
    </row>
    <row r="8406" spans="1:11" ht="25.5">
      <c r="A8406" s="15" t="s">
        <v>6449</v>
      </c>
      <c r="B8406" s="15" t="s">
        <v>2624</v>
      </c>
      <c r="C8406" s="768" t="s">
        <v>6470</v>
      </c>
      <c r="D8406" s="20" t="s">
        <v>6471</v>
      </c>
      <c r="E8406" s="826"/>
      <c r="F8406" s="800">
        <v>0</v>
      </c>
      <c r="G8406" s="819"/>
      <c r="H8406" s="774">
        <v>1</v>
      </c>
      <c r="I8406" s="819">
        <f t="shared" si="268"/>
        <v>0</v>
      </c>
      <c r="J8406" s="819">
        <f t="shared" si="269"/>
        <v>1</v>
      </c>
      <c r="K8406" s="941"/>
    </row>
    <row r="8407" spans="1:11" ht="25.5">
      <c r="A8407" s="15" t="s">
        <v>6449</v>
      </c>
      <c r="B8407" s="15" t="s">
        <v>2624</v>
      </c>
      <c r="C8407" s="768" t="s">
        <v>6472</v>
      </c>
      <c r="D8407" s="20" t="s">
        <v>17774</v>
      </c>
      <c r="E8407" s="826"/>
      <c r="F8407" s="800">
        <v>1</v>
      </c>
      <c r="G8407" s="819">
        <v>707</v>
      </c>
      <c r="H8407" s="774">
        <v>1</v>
      </c>
      <c r="I8407" s="819">
        <f t="shared" si="268"/>
        <v>707</v>
      </c>
      <c r="J8407" s="819">
        <f t="shared" si="269"/>
        <v>2</v>
      </c>
      <c r="K8407" s="941"/>
    </row>
    <row r="8408" spans="1:11">
      <c r="A8408" s="15" t="s">
        <v>6449</v>
      </c>
      <c r="B8408" s="15" t="s">
        <v>2624</v>
      </c>
      <c r="C8408" s="768" t="s">
        <v>6473</v>
      </c>
      <c r="D8408" s="20" t="s">
        <v>17775</v>
      </c>
      <c r="E8408" s="826"/>
      <c r="F8408" s="800">
        <v>1</v>
      </c>
      <c r="G8408" s="819"/>
      <c r="H8408" s="774">
        <v>0</v>
      </c>
      <c r="I8408" s="819">
        <f t="shared" si="268"/>
        <v>0</v>
      </c>
      <c r="J8408" s="819">
        <f t="shared" si="269"/>
        <v>1</v>
      </c>
      <c r="K8408" s="941"/>
    </row>
    <row r="8409" spans="1:11" ht="25.5">
      <c r="A8409" s="15" t="s">
        <v>6449</v>
      </c>
      <c r="B8409" s="15" t="s">
        <v>2624</v>
      </c>
      <c r="C8409" s="768" t="s">
        <v>6474</v>
      </c>
      <c r="D8409" s="20" t="s">
        <v>17776</v>
      </c>
      <c r="E8409" s="826">
        <v>81</v>
      </c>
      <c r="F8409" s="800">
        <v>125</v>
      </c>
      <c r="G8409" s="819">
        <v>12</v>
      </c>
      <c r="H8409" s="774">
        <v>1</v>
      </c>
      <c r="I8409" s="819">
        <f t="shared" ref="I8409:I8472" si="270">E8409+G8409</f>
        <v>93</v>
      </c>
      <c r="J8409" s="819">
        <f t="shared" ref="J8409:J8472" si="271">F8409+H8409</f>
        <v>126</v>
      </c>
      <c r="K8409" s="941"/>
    </row>
    <row r="8410" spans="1:11">
      <c r="A8410" s="15" t="s">
        <v>6449</v>
      </c>
      <c r="B8410" s="15" t="s">
        <v>2624</v>
      </c>
      <c r="C8410" s="768" t="s">
        <v>6475</v>
      </c>
      <c r="D8410" s="20" t="s">
        <v>17777</v>
      </c>
      <c r="E8410" s="826">
        <v>1724</v>
      </c>
      <c r="F8410" s="800">
        <v>1520</v>
      </c>
      <c r="G8410" s="819">
        <v>771</v>
      </c>
      <c r="H8410" s="774">
        <v>1</v>
      </c>
      <c r="I8410" s="819">
        <f t="shared" si="270"/>
        <v>2495</v>
      </c>
      <c r="J8410" s="819">
        <f t="shared" si="271"/>
        <v>1521</v>
      </c>
      <c r="K8410" s="941"/>
    </row>
    <row r="8411" spans="1:11" ht="25.5">
      <c r="A8411" s="15" t="s">
        <v>6449</v>
      </c>
      <c r="B8411" s="15" t="s">
        <v>2624</v>
      </c>
      <c r="C8411" s="768" t="s">
        <v>6476</v>
      </c>
      <c r="D8411" s="20" t="s">
        <v>17778</v>
      </c>
      <c r="E8411" s="826">
        <v>1683</v>
      </c>
      <c r="F8411" s="800">
        <v>1480</v>
      </c>
      <c r="G8411" s="819">
        <v>600</v>
      </c>
      <c r="H8411" s="774">
        <v>1</v>
      </c>
      <c r="I8411" s="819">
        <f t="shared" si="270"/>
        <v>2283</v>
      </c>
      <c r="J8411" s="819">
        <f t="shared" si="271"/>
        <v>1481</v>
      </c>
      <c r="K8411" s="941"/>
    </row>
    <row r="8412" spans="1:11">
      <c r="A8412" s="15" t="s">
        <v>6449</v>
      </c>
      <c r="B8412" s="15" t="s">
        <v>2624</v>
      </c>
      <c r="C8412" s="768" t="s">
        <v>6477</v>
      </c>
      <c r="D8412" s="20" t="s">
        <v>17779</v>
      </c>
      <c r="E8412" s="826">
        <v>1683</v>
      </c>
      <c r="F8412" s="800">
        <v>1480</v>
      </c>
      <c r="G8412" s="819">
        <v>214</v>
      </c>
      <c r="H8412" s="774">
        <v>1</v>
      </c>
      <c r="I8412" s="819">
        <f t="shared" si="270"/>
        <v>1897</v>
      </c>
      <c r="J8412" s="819">
        <f t="shared" si="271"/>
        <v>1481</v>
      </c>
      <c r="K8412" s="941"/>
    </row>
    <row r="8413" spans="1:11">
      <c r="A8413" s="15" t="s">
        <v>6449</v>
      </c>
      <c r="B8413" s="15" t="s">
        <v>2624</v>
      </c>
      <c r="C8413" s="768" t="s">
        <v>6478</v>
      </c>
      <c r="D8413" s="20" t="s">
        <v>17780</v>
      </c>
      <c r="E8413" s="826">
        <v>1685</v>
      </c>
      <c r="F8413" s="800">
        <v>1480</v>
      </c>
      <c r="G8413" s="819">
        <v>758</v>
      </c>
      <c r="H8413" s="774">
        <v>1</v>
      </c>
      <c r="I8413" s="819">
        <f t="shared" si="270"/>
        <v>2443</v>
      </c>
      <c r="J8413" s="819">
        <f t="shared" si="271"/>
        <v>1481</v>
      </c>
      <c r="K8413" s="941"/>
    </row>
    <row r="8414" spans="1:11" ht="25.5">
      <c r="A8414" s="15" t="s">
        <v>6449</v>
      </c>
      <c r="B8414" s="15" t="s">
        <v>2624</v>
      </c>
      <c r="C8414" s="768" t="s">
        <v>6479</v>
      </c>
      <c r="D8414" s="20" t="s">
        <v>17781</v>
      </c>
      <c r="E8414" s="826"/>
      <c r="F8414" s="800">
        <v>1</v>
      </c>
      <c r="G8414" s="819"/>
      <c r="H8414" s="774">
        <v>0</v>
      </c>
      <c r="I8414" s="819">
        <f t="shared" si="270"/>
        <v>0</v>
      </c>
      <c r="J8414" s="819">
        <f t="shared" si="271"/>
        <v>1</v>
      </c>
      <c r="K8414" s="941"/>
    </row>
    <row r="8415" spans="1:11" ht="25.5">
      <c r="A8415" s="15" t="s">
        <v>6449</v>
      </c>
      <c r="B8415" s="15" t="s">
        <v>2624</v>
      </c>
      <c r="C8415" s="768" t="s">
        <v>19949</v>
      </c>
      <c r="D8415" s="20" t="s">
        <v>19950</v>
      </c>
      <c r="E8415" s="826"/>
      <c r="F8415" s="800">
        <v>110</v>
      </c>
      <c r="G8415" s="819"/>
      <c r="H8415" s="774">
        <v>135</v>
      </c>
      <c r="I8415" s="819">
        <f t="shared" si="270"/>
        <v>0</v>
      </c>
      <c r="J8415" s="819">
        <f t="shared" si="271"/>
        <v>245</v>
      </c>
      <c r="K8415" s="941"/>
    </row>
    <row r="8416" spans="1:11" ht="63.75">
      <c r="A8416" s="15" t="s">
        <v>6449</v>
      </c>
      <c r="B8416" s="15" t="s">
        <v>2624</v>
      </c>
      <c r="C8416" s="768">
        <v>8179808</v>
      </c>
      <c r="D8416" s="20" t="s">
        <v>19951</v>
      </c>
      <c r="E8416" s="826"/>
      <c r="F8416" s="800">
        <v>110</v>
      </c>
      <c r="G8416" s="819"/>
      <c r="H8416" s="774">
        <v>135</v>
      </c>
      <c r="I8416" s="819">
        <f t="shared" si="270"/>
        <v>0</v>
      </c>
      <c r="J8416" s="819">
        <f t="shared" si="271"/>
        <v>245</v>
      </c>
      <c r="K8416" s="941"/>
    </row>
    <row r="8417" spans="1:11" ht="51">
      <c r="A8417" s="15" t="s">
        <v>6449</v>
      </c>
      <c r="B8417" s="15" t="s">
        <v>2624</v>
      </c>
      <c r="C8417" s="768">
        <v>8179809</v>
      </c>
      <c r="D8417" s="20" t="s">
        <v>19952</v>
      </c>
      <c r="E8417" s="826"/>
      <c r="F8417" s="800">
        <v>110</v>
      </c>
      <c r="G8417" s="819"/>
      <c r="H8417" s="774">
        <v>135</v>
      </c>
      <c r="I8417" s="819">
        <f t="shared" si="270"/>
        <v>0</v>
      </c>
      <c r="J8417" s="819">
        <f t="shared" si="271"/>
        <v>245</v>
      </c>
      <c r="K8417" s="941"/>
    </row>
    <row r="8418" spans="1:11" ht="25.5">
      <c r="A8418" s="15" t="s">
        <v>6449</v>
      </c>
      <c r="B8418" s="15" t="s">
        <v>2624</v>
      </c>
      <c r="C8418" s="768">
        <v>8179910</v>
      </c>
      <c r="D8418" s="20" t="s">
        <v>19953</v>
      </c>
      <c r="E8418" s="826"/>
      <c r="F8418" s="800">
        <v>110</v>
      </c>
      <c r="G8418" s="819"/>
      <c r="H8418" s="774">
        <v>135</v>
      </c>
      <c r="I8418" s="819">
        <f t="shared" si="270"/>
        <v>0</v>
      </c>
      <c r="J8418" s="819">
        <f t="shared" si="271"/>
        <v>245</v>
      </c>
      <c r="K8418" s="941"/>
    </row>
    <row r="8419" spans="1:11" ht="25.5">
      <c r="A8419" s="15" t="s">
        <v>6449</v>
      </c>
      <c r="B8419" s="15" t="s">
        <v>2624</v>
      </c>
      <c r="C8419" s="768">
        <v>8179912</v>
      </c>
      <c r="D8419" s="20" t="s">
        <v>19954</v>
      </c>
      <c r="E8419" s="826"/>
      <c r="F8419" s="800">
        <v>110</v>
      </c>
      <c r="G8419" s="819"/>
      <c r="H8419" s="774">
        <v>135</v>
      </c>
      <c r="I8419" s="819">
        <f t="shared" si="270"/>
        <v>0</v>
      </c>
      <c r="J8419" s="819">
        <f t="shared" si="271"/>
        <v>245</v>
      </c>
      <c r="K8419" s="941"/>
    </row>
    <row r="8420" spans="1:11" ht="25.5">
      <c r="A8420" s="15" t="s">
        <v>6449</v>
      </c>
      <c r="B8420" s="15" t="s">
        <v>2624</v>
      </c>
      <c r="C8420" s="768">
        <v>8179914</v>
      </c>
      <c r="D8420" s="20" t="s">
        <v>19955</v>
      </c>
      <c r="E8420" s="826"/>
      <c r="F8420" s="800">
        <v>110</v>
      </c>
      <c r="G8420" s="819"/>
      <c r="H8420" s="774">
        <v>135</v>
      </c>
      <c r="I8420" s="819">
        <f t="shared" si="270"/>
        <v>0</v>
      </c>
      <c r="J8420" s="819">
        <f t="shared" si="271"/>
        <v>245</v>
      </c>
      <c r="K8420" s="941"/>
    </row>
    <row r="8421" spans="1:11" ht="51">
      <c r="A8421" s="15" t="s">
        <v>6449</v>
      </c>
      <c r="B8421" s="15" t="s">
        <v>2624</v>
      </c>
      <c r="C8421" s="768">
        <v>8179916</v>
      </c>
      <c r="D8421" s="826" t="s">
        <v>19956</v>
      </c>
      <c r="E8421" s="826"/>
      <c r="F8421" s="800">
        <v>110</v>
      </c>
      <c r="G8421" s="819"/>
      <c r="H8421" s="774">
        <v>135</v>
      </c>
      <c r="I8421" s="819">
        <f t="shared" si="270"/>
        <v>0</v>
      </c>
      <c r="J8421" s="819">
        <f t="shared" si="271"/>
        <v>245</v>
      </c>
      <c r="K8421" s="941"/>
    </row>
    <row r="8422" spans="1:11" ht="76.5">
      <c r="A8422" s="15" t="s">
        <v>6449</v>
      </c>
      <c r="B8422" s="15" t="s">
        <v>2624</v>
      </c>
      <c r="C8422" s="768">
        <v>8180008</v>
      </c>
      <c r="D8422" s="20" t="s">
        <v>19957</v>
      </c>
      <c r="E8422" s="826"/>
      <c r="F8422" s="800">
        <v>110</v>
      </c>
      <c r="G8422" s="819"/>
      <c r="H8422" s="774">
        <v>135</v>
      </c>
      <c r="I8422" s="819">
        <f t="shared" si="270"/>
        <v>0</v>
      </c>
      <c r="J8422" s="819">
        <f t="shared" si="271"/>
        <v>245</v>
      </c>
      <c r="K8422" s="941"/>
    </row>
    <row r="8423" spans="1:11" ht="89.25">
      <c r="A8423" s="15" t="s">
        <v>6449</v>
      </c>
      <c r="B8423" s="15" t="s">
        <v>2624</v>
      </c>
      <c r="C8423" s="768">
        <v>8180010</v>
      </c>
      <c r="D8423" s="20" t="s">
        <v>19958</v>
      </c>
      <c r="E8423" s="826"/>
      <c r="F8423" s="800">
        <v>110</v>
      </c>
      <c r="G8423" s="819"/>
      <c r="H8423" s="774">
        <v>135</v>
      </c>
      <c r="I8423" s="819">
        <f t="shared" si="270"/>
        <v>0</v>
      </c>
      <c r="J8423" s="819">
        <f t="shared" si="271"/>
        <v>245</v>
      </c>
      <c r="K8423" s="941"/>
    </row>
    <row r="8424" spans="1:11" ht="38.25">
      <c r="A8424" s="15" t="s">
        <v>6449</v>
      </c>
      <c r="B8424" s="15" t="s">
        <v>2624</v>
      </c>
      <c r="C8424" s="768" t="s">
        <v>19959</v>
      </c>
      <c r="D8424" s="20" t="s">
        <v>19963</v>
      </c>
      <c r="E8424" s="826"/>
      <c r="F8424" s="800">
        <v>110</v>
      </c>
      <c r="G8424" s="819"/>
      <c r="H8424" s="774">
        <v>135</v>
      </c>
      <c r="I8424" s="819">
        <f t="shared" si="270"/>
        <v>0</v>
      </c>
      <c r="J8424" s="819">
        <f t="shared" si="271"/>
        <v>245</v>
      </c>
      <c r="K8424" s="941"/>
    </row>
    <row r="8425" spans="1:11" ht="63.75">
      <c r="A8425" s="15" t="s">
        <v>6449</v>
      </c>
      <c r="B8425" s="15" t="s">
        <v>2624</v>
      </c>
      <c r="C8425" s="768" t="s">
        <v>19960</v>
      </c>
      <c r="D8425" s="20" t="s">
        <v>19964</v>
      </c>
      <c r="E8425" s="826"/>
      <c r="F8425" s="800">
        <v>110</v>
      </c>
      <c r="G8425" s="819"/>
      <c r="H8425" s="774">
        <v>135</v>
      </c>
      <c r="I8425" s="819">
        <f t="shared" si="270"/>
        <v>0</v>
      </c>
      <c r="J8425" s="819">
        <f t="shared" si="271"/>
        <v>245</v>
      </c>
      <c r="K8425" s="941"/>
    </row>
    <row r="8426" spans="1:11" ht="25.5">
      <c r="A8426" s="15" t="s">
        <v>6449</v>
      </c>
      <c r="B8426" s="15" t="s">
        <v>2624</v>
      </c>
      <c r="C8426" s="768" t="s">
        <v>19961</v>
      </c>
      <c r="D8426" s="20" t="s">
        <v>19965</v>
      </c>
      <c r="E8426" s="826"/>
      <c r="F8426" s="800">
        <v>110</v>
      </c>
      <c r="G8426" s="819"/>
      <c r="H8426" s="774">
        <v>135</v>
      </c>
      <c r="I8426" s="819">
        <f t="shared" si="270"/>
        <v>0</v>
      </c>
      <c r="J8426" s="819">
        <f t="shared" si="271"/>
        <v>245</v>
      </c>
      <c r="K8426" s="941"/>
    </row>
    <row r="8427" spans="1:11" ht="38.25">
      <c r="A8427" s="15" t="s">
        <v>6449</v>
      </c>
      <c r="B8427" s="15" t="s">
        <v>2624</v>
      </c>
      <c r="C8427" s="768" t="s">
        <v>19962</v>
      </c>
      <c r="D8427" s="20" t="s">
        <v>19966</v>
      </c>
      <c r="E8427" s="826"/>
      <c r="F8427" s="800">
        <v>110</v>
      </c>
      <c r="G8427" s="819"/>
      <c r="H8427" s="774">
        <v>135</v>
      </c>
      <c r="I8427" s="819">
        <f t="shared" si="270"/>
        <v>0</v>
      </c>
      <c r="J8427" s="819">
        <f t="shared" si="271"/>
        <v>245</v>
      </c>
      <c r="K8427" s="941"/>
    </row>
    <row r="8428" spans="1:11" ht="25.5">
      <c r="A8428" s="15" t="s">
        <v>6449</v>
      </c>
      <c r="B8428" s="15" t="s">
        <v>2624</v>
      </c>
      <c r="C8428" s="768" t="s">
        <v>6480</v>
      </c>
      <c r="D8428" s="20" t="s">
        <v>17782</v>
      </c>
      <c r="E8428" s="826"/>
      <c r="F8428" s="800">
        <v>1</v>
      </c>
      <c r="G8428" s="819">
        <v>3</v>
      </c>
      <c r="H8428" s="774">
        <v>1</v>
      </c>
      <c r="I8428" s="819">
        <f t="shared" si="270"/>
        <v>3</v>
      </c>
      <c r="J8428" s="819">
        <f t="shared" si="271"/>
        <v>2</v>
      </c>
      <c r="K8428" s="941"/>
    </row>
    <row r="8429" spans="1:11" ht="25.5">
      <c r="A8429" s="15" t="s">
        <v>6449</v>
      </c>
      <c r="B8429" s="15" t="s">
        <v>2624</v>
      </c>
      <c r="C8429" s="768" t="s">
        <v>6481</v>
      </c>
      <c r="D8429" s="20" t="s">
        <v>17783</v>
      </c>
      <c r="E8429" s="826"/>
      <c r="F8429" s="800">
        <v>1</v>
      </c>
      <c r="G8429" s="819">
        <v>12466</v>
      </c>
      <c r="H8429" s="774">
        <v>1</v>
      </c>
      <c r="I8429" s="819">
        <f t="shared" si="270"/>
        <v>12466</v>
      </c>
      <c r="J8429" s="819">
        <f t="shared" si="271"/>
        <v>2</v>
      </c>
      <c r="K8429" s="941"/>
    </row>
    <row r="8430" spans="1:11" ht="25.5">
      <c r="A8430" s="15" t="s">
        <v>6449</v>
      </c>
      <c r="B8430" s="15" t="s">
        <v>2624</v>
      </c>
      <c r="C8430" s="768" t="s">
        <v>6482</v>
      </c>
      <c r="D8430" s="20" t="s">
        <v>17784</v>
      </c>
      <c r="E8430" s="826">
        <v>51</v>
      </c>
      <c r="F8430" s="800">
        <v>310</v>
      </c>
      <c r="G8430" s="819"/>
      <c r="H8430" s="774">
        <v>0</v>
      </c>
      <c r="I8430" s="819">
        <f t="shared" si="270"/>
        <v>51</v>
      </c>
      <c r="J8430" s="819">
        <f t="shared" si="271"/>
        <v>310</v>
      </c>
      <c r="K8430" s="941"/>
    </row>
    <row r="8431" spans="1:11" ht="25.5">
      <c r="A8431" s="15" t="s">
        <v>6449</v>
      </c>
      <c r="B8431" s="15" t="s">
        <v>2624</v>
      </c>
      <c r="C8431" s="768" t="s">
        <v>6483</v>
      </c>
      <c r="D8431" s="20" t="s">
        <v>17785</v>
      </c>
      <c r="E8431" s="826">
        <v>51</v>
      </c>
      <c r="F8431" s="800">
        <v>310</v>
      </c>
      <c r="G8431" s="819"/>
      <c r="H8431" s="774">
        <v>0</v>
      </c>
      <c r="I8431" s="819">
        <f t="shared" si="270"/>
        <v>51</v>
      </c>
      <c r="J8431" s="819">
        <f t="shared" si="271"/>
        <v>310</v>
      </c>
      <c r="K8431" s="941"/>
    </row>
    <row r="8432" spans="1:11" ht="38.25">
      <c r="A8432" s="15" t="s">
        <v>6449</v>
      </c>
      <c r="B8432" s="15" t="s">
        <v>2624</v>
      </c>
      <c r="C8432" s="768" t="s">
        <v>6484</v>
      </c>
      <c r="D8432" s="20" t="s">
        <v>17786</v>
      </c>
      <c r="E8432" s="826"/>
      <c r="F8432" s="800">
        <v>1</v>
      </c>
      <c r="G8432" s="819">
        <v>543</v>
      </c>
      <c r="H8432" s="774">
        <v>1</v>
      </c>
      <c r="I8432" s="819">
        <f t="shared" si="270"/>
        <v>543</v>
      </c>
      <c r="J8432" s="819">
        <f t="shared" si="271"/>
        <v>2</v>
      </c>
      <c r="K8432" s="941"/>
    </row>
    <row r="8433" spans="1:11">
      <c r="A8433" s="15" t="s">
        <v>6449</v>
      </c>
      <c r="B8433" s="15" t="s">
        <v>2624</v>
      </c>
      <c r="C8433" s="768" t="s">
        <v>6485</v>
      </c>
      <c r="D8433" s="20" t="s">
        <v>17787</v>
      </c>
      <c r="E8433" s="826">
        <v>2146</v>
      </c>
      <c r="F8433" s="800">
        <v>2020</v>
      </c>
      <c r="G8433" s="819">
        <v>13431</v>
      </c>
      <c r="H8433" s="774">
        <v>0</v>
      </c>
      <c r="I8433" s="819">
        <f t="shared" si="270"/>
        <v>15577</v>
      </c>
      <c r="J8433" s="819">
        <f t="shared" si="271"/>
        <v>2020</v>
      </c>
      <c r="K8433" s="941"/>
    </row>
    <row r="8434" spans="1:11" ht="25.5">
      <c r="A8434" s="15" t="s">
        <v>6449</v>
      </c>
      <c r="B8434" s="15" t="s">
        <v>2624</v>
      </c>
      <c r="C8434" s="768" t="s">
        <v>2997</v>
      </c>
      <c r="D8434" s="20" t="s">
        <v>2998</v>
      </c>
      <c r="E8434" s="826"/>
      <c r="F8434" s="800">
        <v>0</v>
      </c>
      <c r="G8434" s="819">
        <v>207</v>
      </c>
      <c r="H8434" s="774">
        <v>200</v>
      </c>
      <c r="I8434" s="819">
        <f t="shared" si="270"/>
        <v>207</v>
      </c>
      <c r="J8434" s="819">
        <f t="shared" si="271"/>
        <v>200</v>
      </c>
      <c r="K8434" s="941"/>
    </row>
    <row r="8435" spans="1:11" ht="25.5">
      <c r="A8435" s="15" t="s">
        <v>6449</v>
      </c>
      <c r="B8435" s="15" t="s">
        <v>2624</v>
      </c>
      <c r="C8435" s="768" t="s">
        <v>4665</v>
      </c>
      <c r="D8435" s="20" t="s">
        <v>4666</v>
      </c>
      <c r="E8435" s="826">
        <v>323</v>
      </c>
      <c r="F8435" s="800">
        <v>330</v>
      </c>
      <c r="G8435" s="819">
        <v>23</v>
      </c>
      <c r="H8435" s="774">
        <v>100</v>
      </c>
      <c r="I8435" s="819">
        <f t="shared" si="270"/>
        <v>346</v>
      </c>
      <c r="J8435" s="819">
        <f t="shared" si="271"/>
        <v>430</v>
      </c>
      <c r="K8435" s="941"/>
    </row>
    <row r="8436" spans="1:11" ht="38.25">
      <c r="A8436" s="15" t="s">
        <v>6449</v>
      </c>
      <c r="B8436" s="15" t="s">
        <v>2624</v>
      </c>
      <c r="C8436" s="768" t="s">
        <v>6486</v>
      </c>
      <c r="D8436" s="20" t="s">
        <v>17788</v>
      </c>
      <c r="E8436" s="826">
        <v>1377</v>
      </c>
      <c r="F8436" s="800">
        <v>1170</v>
      </c>
      <c r="G8436" s="819">
        <v>40</v>
      </c>
      <c r="H8436" s="774">
        <v>35</v>
      </c>
      <c r="I8436" s="819">
        <f t="shared" si="270"/>
        <v>1417</v>
      </c>
      <c r="J8436" s="819">
        <f t="shared" si="271"/>
        <v>1205</v>
      </c>
      <c r="K8436" s="941"/>
    </row>
    <row r="8437" spans="1:11" ht="25.5">
      <c r="A8437" s="15" t="s">
        <v>6449</v>
      </c>
      <c r="B8437" s="15" t="s">
        <v>2624</v>
      </c>
      <c r="C8437" s="768" t="s">
        <v>2498</v>
      </c>
      <c r="D8437" s="20" t="s">
        <v>16827</v>
      </c>
      <c r="E8437" s="826"/>
      <c r="F8437" s="800">
        <v>5</v>
      </c>
      <c r="G8437" s="819">
        <v>142</v>
      </c>
      <c r="H8437" s="774">
        <v>150</v>
      </c>
      <c r="I8437" s="819">
        <f t="shared" si="270"/>
        <v>142</v>
      </c>
      <c r="J8437" s="819">
        <f t="shared" si="271"/>
        <v>155</v>
      </c>
      <c r="K8437" s="941"/>
    </row>
    <row r="8438" spans="1:11">
      <c r="A8438" s="15" t="s">
        <v>6449</v>
      </c>
      <c r="B8438" s="15" t="s">
        <v>2624</v>
      </c>
      <c r="C8438" s="768" t="s">
        <v>2753</v>
      </c>
      <c r="D8438" s="20" t="s">
        <v>16963</v>
      </c>
      <c r="E8438" s="826"/>
      <c r="F8438" s="800">
        <v>0</v>
      </c>
      <c r="G8438" s="819"/>
      <c r="H8438" s="774">
        <v>1</v>
      </c>
      <c r="I8438" s="819">
        <f t="shared" si="270"/>
        <v>0</v>
      </c>
      <c r="J8438" s="819">
        <f t="shared" si="271"/>
        <v>1</v>
      </c>
      <c r="K8438" s="941"/>
    </row>
    <row r="8439" spans="1:11" ht="25.5">
      <c r="A8439" s="15" t="s">
        <v>6449</v>
      </c>
      <c r="B8439" s="15" t="s">
        <v>2624</v>
      </c>
      <c r="C8439" s="768" t="s">
        <v>2500</v>
      </c>
      <c r="D8439" s="20" t="s">
        <v>16829</v>
      </c>
      <c r="E8439" s="826"/>
      <c r="F8439" s="800">
        <v>0</v>
      </c>
      <c r="G8439" s="819"/>
      <c r="H8439" s="774">
        <v>1</v>
      </c>
      <c r="I8439" s="819">
        <f t="shared" si="270"/>
        <v>0</v>
      </c>
      <c r="J8439" s="819">
        <f t="shared" si="271"/>
        <v>1</v>
      </c>
      <c r="K8439" s="941"/>
    </row>
    <row r="8440" spans="1:11" ht="25.5">
      <c r="A8440" s="15" t="s">
        <v>6449</v>
      </c>
      <c r="B8440" s="15" t="s">
        <v>2624</v>
      </c>
      <c r="C8440" s="768" t="s">
        <v>2503</v>
      </c>
      <c r="D8440" s="20" t="s">
        <v>16832</v>
      </c>
      <c r="E8440" s="826"/>
      <c r="F8440" s="800">
        <v>1</v>
      </c>
      <c r="G8440" s="819">
        <v>16</v>
      </c>
      <c r="H8440" s="774">
        <v>11</v>
      </c>
      <c r="I8440" s="819">
        <f t="shared" si="270"/>
        <v>16</v>
      </c>
      <c r="J8440" s="819">
        <f t="shared" si="271"/>
        <v>12</v>
      </c>
      <c r="K8440" s="941"/>
    </row>
    <row r="8441" spans="1:11" ht="25.5">
      <c r="A8441" s="15" t="s">
        <v>6449</v>
      </c>
      <c r="B8441" s="15" t="s">
        <v>2624</v>
      </c>
      <c r="C8441" s="768" t="s">
        <v>3042</v>
      </c>
      <c r="D8441" s="20" t="s">
        <v>3043</v>
      </c>
      <c r="E8441" s="826"/>
      <c r="F8441" s="800">
        <v>0</v>
      </c>
      <c r="G8441" s="819"/>
      <c r="H8441" s="774">
        <v>1</v>
      </c>
      <c r="I8441" s="819">
        <f t="shared" si="270"/>
        <v>0</v>
      </c>
      <c r="J8441" s="819">
        <f t="shared" si="271"/>
        <v>1</v>
      </c>
      <c r="K8441" s="941"/>
    </row>
    <row r="8442" spans="1:11" ht="38.25">
      <c r="A8442" s="15" t="s">
        <v>6449</v>
      </c>
      <c r="B8442" s="15" t="s">
        <v>2624</v>
      </c>
      <c r="C8442" s="768" t="s">
        <v>4750</v>
      </c>
      <c r="D8442" s="20" t="s">
        <v>17343</v>
      </c>
      <c r="E8442" s="826"/>
      <c r="F8442" s="800">
        <v>0</v>
      </c>
      <c r="G8442" s="819"/>
      <c r="H8442" s="774">
        <v>1</v>
      </c>
      <c r="I8442" s="819">
        <f t="shared" si="270"/>
        <v>0</v>
      </c>
      <c r="J8442" s="819">
        <f t="shared" si="271"/>
        <v>1</v>
      </c>
      <c r="K8442" s="941"/>
    </row>
    <row r="8443" spans="1:11" ht="38.25">
      <c r="A8443" s="15" t="s">
        <v>6449</v>
      </c>
      <c r="B8443" s="15" t="s">
        <v>2624</v>
      </c>
      <c r="C8443" s="768" t="s">
        <v>2981</v>
      </c>
      <c r="D8443" s="20" t="s">
        <v>2982</v>
      </c>
      <c r="E8443" s="826"/>
      <c r="F8443" s="800">
        <v>1</v>
      </c>
      <c r="G8443" s="819"/>
      <c r="H8443" s="774">
        <v>0</v>
      </c>
      <c r="I8443" s="819">
        <f t="shared" si="270"/>
        <v>0</v>
      </c>
      <c r="J8443" s="819">
        <f t="shared" si="271"/>
        <v>1</v>
      </c>
      <c r="K8443" s="941"/>
    </row>
    <row r="8444" spans="1:11" ht="38.25">
      <c r="A8444" s="15" t="s">
        <v>6449</v>
      </c>
      <c r="B8444" s="15" t="s">
        <v>2624</v>
      </c>
      <c r="C8444" s="768" t="s">
        <v>2534</v>
      </c>
      <c r="D8444" s="20" t="s">
        <v>16863</v>
      </c>
      <c r="E8444" s="826">
        <v>2</v>
      </c>
      <c r="F8444" s="800">
        <v>1</v>
      </c>
      <c r="G8444" s="819">
        <v>1426</v>
      </c>
      <c r="H8444" s="774">
        <v>1300</v>
      </c>
      <c r="I8444" s="819">
        <f t="shared" si="270"/>
        <v>1428</v>
      </c>
      <c r="J8444" s="819">
        <f t="shared" si="271"/>
        <v>1301</v>
      </c>
      <c r="K8444" s="941"/>
    </row>
    <row r="8445" spans="1:11" ht="38.25">
      <c r="A8445" s="15" t="s">
        <v>6449</v>
      </c>
      <c r="B8445" s="15" t="s">
        <v>2624</v>
      </c>
      <c r="C8445" s="768" t="s">
        <v>2535</v>
      </c>
      <c r="D8445" s="20" t="s">
        <v>16864</v>
      </c>
      <c r="E8445" s="826"/>
      <c r="F8445" s="800">
        <v>1</v>
      </c>
      <c r="G8445" s="819"/>
      <c r="H8445" s="774">
        <v>1</v>
      </c>
      <c r="I8445" s="819">
        <f t="shared" si="270"/>
        <v>0</v>
      </c>
      <c r="J8445" s="819">
        <f t="shared" si="271"/>
        <v>2</v>
      </c>
      <c r="K8445" s="941"/>
    </row>
    <row r="8446" spans="1:11" ht="38.25">
      <c r="A8446" s="15" t="s">
        <v>6449</v>
      </c>
      <c r="B8446" s="15" t="s">
        <v>2624</v>
      </c>
      <c r="C8446" s="768" t="s">
        <v>2536</v>
      </c>
      <c r="D8446" s="20" t="s">
        <v>4908</v>
      </c>
      <c r="E8446" s="826"/>
      <c r="F8446" s="800">
        <v>1</v>
      </c>
      <c r="G8446" s="819"/>
      <c r="H8446" s="774">
        <v>1</v>
      </c>
      <c r="I8446" s="819">
        <f t="shared" si="270"/>
        <v>0</v>
      </c>
      <c r="J8446" s="819">
        <f t="shared" si="271"/>
        <v>2</v>
      </c>
      <c r="K8446" s="941"/>
    </row>
    <row r="8447" spans="1:11" ht="25.5">
      <c r="A8447" s="15" t="s">
        <v>6449</v>
      </c>
      <c r="B8447" s="15" t="s">
        <v>2624</v>
      </c>
      <c r="C8447" s="768" t="s">
        <v>2537</v>
      </c>
      <c r="D8447" s="20" t="s">
        <v>4909</v>
      </c>
      <c r="E8447" s="826"/>
      <c r="F8447" s="800">
        <v>1</v>
      </c>
      <c r="G8447" s="819"/>
      <c r="H8447" s="774">
        <v>1</v>
      </c>
      <c r="I8447" s="819">
        <f t="shared" si="270"/>
        <v>0</v>
      </c>
      <c r="J8447" s="819">
        <f t="shared" si="271"/>
        <v>2</v>
      </c>
      <c r="K8447" s="941"/>
    </row>
    <row r="8448" spans="1:11" ht="51">
      <c r="A8448" s="15" t="s">
        <v>6449</v>
      </c>
      <c r="B8448" s="15" t="s">
        <v>2624</v>
      </c>
      <c r="C8448" s="768" t="s">
        <v>2542</v>
      </c>
      <c r="D8448" s="20" t="s">
        <v>16865</v>
      </c>
      <c r="E8448" s="826">
        <v>27</v>
      </c>
      <c r="F8448" s="800">
        <v>30</v>
      </c>
      <c r="G8448" s="819">
        <v>906</v>
      </c>
      <c r="H8448" s="774">
        <v>980</v>
      </c>
      <c r="I8448" s="819">
        <f t="shared" si="270"/>
        <v>933</v>
      </c>
      <c r="J8448" s="819">
        <f t="shared" si="271"/>
        <v>1010</v>
      </c>
      <c r="K8448" s="941"/>
    </row>
    <row r="8449" spans="1:11" ht="38.25">
      <c r="A8449" s="15" t="s">
        <v>6449</v>
      </c>
      <c r="B8449" s="15" t="s">
        <v>2624</v>
      </c>
      <c r="C8449" s="768" t="s">
        <v>2543</v>
      </c>
      <c r="D8449" s="20" t="s">
        <v>16866</v>
      </c>
      <c r="E8449" s="826"/>
      <c r="F8449" s="800">
        <v>1</v>
      </c>
      <c r="G8449" s="819">
        <v>5</v>
      </c>
      <c r="H8449" s="774">
        <v>6</v>
      </c>
      <c r="I8449" s="819">
        <f t="shared" si="270"/>
        <v>5</v>
      </c>
      <c r="J8449" s="819">
        <f t="shared" si="271"/>
        <v>7</v>
      </c>
      <c r="K8449" s="941"/>
    </row>
    <row r="8450" spans="1:11" ht="38.25">
      <c r="A8450" s="15" t="s">
        <v>6449</v>
      </c>
      <c r="B8450" s="15" t="s">
        <v>2624</v>
      </c>
      <c r="C8450" s="768" t="s">
        <v>2552</v>
      </c>
      <c r="D8450" s="20" t="s">
        <v>16873</v>
      </c>
      <c r="E8450" s="826"/>
      <c r="F8450" s="800">
        <v>1</v>
      </c>
      <c r="G8450" s="819">
        <v>11692</v>
      </c>
      <c r="H8450" s="774">
        <v>10680</v>
      </c>
      <c r="I8450" s="819">
        <f t="shared" si="270"/>
        <v>11692</v>
      </c>
      <c r="J8450" s="819">
        <f t="shared" si="271"/>
        <v>10681</v>
      </c>
      <c r="K8450" s="941"/>
    </row>
    <row r="8451" spans="1:11" ht="38.25">
      <c r="A8451" s="15" t="s">
        <v>6449</v>
      </c>
      <c r="B8451" s="15" t="s">
        <v>2624</v>
      </c>
      <c r="C8451" s="768" t="s">
        <v>2553</v>
      </c>
      <c r="D8451" s="20" t="s">
        <v>16874</v>
      </c>
      <c r="E8451" s="826"/>
      <c r="F8451" s="800">
        <v>1</v>
      </c>
      <c r="G8451" s="819">
        <v>15</v>
      </c>
      <c r="H8451" s="774">
        <v>3</v>
      </c>
      <c r="I8451" s="819">
        <f t="shared" si="270"/>
        <v>15</v>
      </c>
      <c r="J8451" s="819">
        <f t="shared" si="271"/>
        <v>4</v>
      </c>
      <c r="K8451" s="941"/>
    </row>
    <row r="8452" spans="1:11" ht="38.25">
      <c r="A8452" s="15" t="s">
        <v>6449</v>
      </c>
      <c r="B8452" s="15" t="s">
        <v>2624</v>
      </c>
      <c r="C8452" s="768" t="s">
        <v>2554</v>
      </c>
      <c r="D8452" s="20" t="s">
        <v>4772</v>
      </c>
      <c r="E8452" s="826">
        <v>2</v>
      </c>
      <c r="F8452" s="800">
        <v>1</v>
      </c>
      <c r="G8452" s="819">
        <v>3018</v>
      </c>
      <c r="H8452" s="774">
        <v>2250</v>
      </c>
      <c r="I8452" s="819">
        <f t="shared" si="270"/>
        <v>3020</v>
      </c>
      <c r="J8452" s="819">
        <f t="shared" si="271"/>
        <v>2251</v>
      </c>
      <c r="K8452" s="941"/>
    </row>
    <row r="8453" spans="1:11" ht="25.5">
      <c r="A8453" s="15" t="s">
        <v>6449</v>
      </c>
      <c r="B8453" s="15" t="s">
        <v>2624</v>
      </c>
      <c r="C8453" s="768" t="s">
        <v>2555</v>
      </c>
      <c r="D8453" s="20" t="s">
        <v>6621</v>
      </c>
      <c r="E8453" s="826"/>
      <c r="F8453" s="800">
        <v>1</v>
      </c>
      <c r="G8453" s="819">
        <v>3415</v>
      </c>
      <c r="H8453" s="774">
        <v>2000</v>
      </c>
      <c r="I8453" s="819">
        <f t="shared" si="270"/>
        <v>3415</v>
      </c>
      <c r="J8453" s="819">
        <f t="shared" si="271"/>
        <v>2001</v>
      </c>
      <c r="K8453" s="941"/>
    </row>
    <row r="8454" spans="1:11" ht="38.25">
      <c r="A8454" s="15" t="s">
        <v>6449</v>
      </c>
      <c r="B8454" s="15" t="s">
        <v>2624</v>
      </c>
      <c r="C8454" s="768" t="s">
        <v>2558</v>
      </c>
      <c r="D8454" s="20" t="s">
        <v>3690</v>
      </c>
      <c r="E8454" s="826"/>
      <c r="F8454" s="800">
        <v>1</v>
      </c>
      <c r="G8454" s="819">
        <v>25</v>
      </c>
      <c r="H8454" s="774">
        <v>15</v>
      </c>
      <c r="I8454" s="819">
        <f t="shared" si="270"/>
        <v>25</v>
      </c>
      <c r="J8454" s="819">
        <f t="shared" si="271"/>
        <v>16</v>
      </c>
      <c r="K8454" s="941"/>
    </row>
    <row r="8455" spans="1:11" ht="25.5">
      <c r="A8455" s="15" t="s">
        <v>6449</v>
      </c>
      <c r="B8455" s="15" t="s">
        <v>2624</v>
      </c>
      <c r="C8455" s="768" t="s">
        <v>2559</v>
      </c>
      <c r="D8455" s="20" t="s">
        <v>4773</v>
      </c>
      <c r="E8455" s="826">
        <v>101</v>
      </c>
      <c r="F8455" s="800">
        <v>60</v>
      </c>
      <c r="G8455" s="819">
        <v>10445</v>
      </c>
      <c r="H8455" s="774">
        <v>9000</v>
      </c>
      <c r="I8455" s="819">
        <f t="shared" si="270"/>
        <v>10546</v>
      </c>
      <c r="J8455" s="819">
        <f t="shared" si="271"/>
        <v>9060</v>
      </c>
      <c r="K8455" s="941"/>
    </row>
    <row r="8456" spans="1:11" ht="51">
      <c r="A8456" s="15" t="s">
        <v>6449</v>
      </c>
      <c r="B8456" s="15" t="s">
        <v>2624</v>
      </c>
      <c r="C8456" s="768" t="s">
        <v>2560</v>
      </c>
      <c r="D8456" s="20" t="s">
        <v>6623</v>
      </c>
      <c r="E8456" s="826">
        <v>43</v>
      </c>
      <c r="F8456" s="800">
        <v>30</v>
      </c>
      <c r="G8456" s="819">
        <v>11599</v>
      </c>
      <c r="H8456" s="774">
        <v>9000</v>
      </c>
      <c r="I8456" s="819">
        <f t="shared" si="270"/>
        <v>11642</v>
      </c>
      <c r="J8456" s="819">
        <f t="shared" si="271"/>
        <v>9030</v>
      </c>
      <c r="K8456" s="941"/>
    </row>
    <row r="8457" spans="1:11" ht="38.25">
      <c r="A8457" s="15" t="s">
        <v>6449</v>
      </c>
      <c r="B8457" s="15" t="s">
        <v>2624</v>
      </c>
      <c r="C8457" s="768" t="s">
        <v>2561</v>
      </c>
      <c r="D8457" s="20" t="s">
        <v>16875</v>
      </c>
      <c r="E8457" s="826"/>
      <c r="F8457" s="800">
        <v>1</v>
      </c>
      <c r="G8457" s="819">
        <v>1347</v>
      </c>
      <c r="H8457" s="774">
        <v>2560</v>
      </c>
      <c r="I8457" s="819">
        <f t="shared" si="270"/>
        <v>1347</v>
      </c>
      <c r="J8457" s="819">
        <f t="shared" si="271"/>
        <v>2561</v>
      </c>
      <c r="K8457" s="941"/>
    </row>
    <row r="8458" spans="1:11" ht="38.25">
      <c r="A8458" s="15" t="s">
        <v>6449</v>
      </c>
      <c r="B8458" s="15" t="s">
        <v>2624</v>
      </c>
      <c r="C8458" s="768" t="s">
        <v>2562</v>
      </c>
      <c r="D8458" s="20" t="s">
        <v>16876</v>
      </c>
      <c r="E8458" s="826">
        <v>5</v>
      </c>
      <c r="F8458" s="800">
        <v>6</v>
      </c>
      <c r="G8458" s="819">
        <v>3662</v>
      </c>
      <c r="H8458" s="774">
        <v>1880</v>
      </c>
      <c r="I8458" s="819">
        <f t="shared" si="270"/>
        <v>3667</v>
      </c>
      <c r="J8458" s="819">
        <f t="shared" si="271"/>
        <v>1886</v>
      </c>
      <c r="K8458" s="941"/>
    </row>
    <row r="8459" spans="1:11" ht="25.5">
      <c r="A8459" s="15" t="s">
        <v>6449</v>
      </c>
      <c r="B8459" s="15" t="s">
        <v>2624</v>
      </c>
      <c r="C8459" s="768" t="s">
        <v>2566</v>
      </c>
      <c r="D8459" s="20" t="s">
        <v>3048</v>
      </c>
      <c r="E8459" s="826"/>
      <c r="F8459" s="800">
        <v>1</v>
      </c>
      <c r="G8459" s="819">
        <v>101</v>
      </c>
      <c r="H8459" s="774">
        <v>1080</v>
      </c>
      <c r="I8459" s="819">
        <f t="shared" si="270"/>
        <v>101</v>
      </c>
      <c r="J8459" s="819">
        <f t="shared" si="271"/>
        <v>1081</v>
      </c>
      <c r="K8459" s="941"/>
    </row>
    <row r="8460" spans="1:11" ht="51">
      <c r="A8460" s="15" t="s">
        <v>6449</v>
      </c>
      <c r="B8460" s="15" t="s">
        <v>2624</v>
      </c>
      <c r="C8460" s="768" t="s">
        <v>2569</v>
      </c>
      <c r="D8460" s="20" t="s">
        <v>3452</v>
      </c>
      <c r="E8460" s="826">
        <v>301</v>
      </c>
      <c r="F8460" s="800">
        <v>150</v>
      </c>
      <c r="G8460" s="819">
        <v>1459</v>
      </c>
      <c r="H8460" s="774">
        <v>1070</v>
      </c>
      <c r="I8460" s="819">
        <f t="shared" si="270"/>
        <v>1760</v>
      </c>
      <c r="J8460" s="819">
        <f t="shared" si="271"/>
        <v>1220</v>
      </c>
      <c r="K8460" s="941"/>
    </row>
    <row r="8461" spans="1:11" ht="25.5">
      <c r="A8461" s="15" t="s">
        <v>6449</v>
      </c>
      <c r="B8461" s="15" t="s">
        <v>2624</v>
      </c>
      <c r="C8461" s="768" t="s">
        <v>2585</v>
      </c>
      <c r="D8461" s="20" t="s">
        <v>3049</v>
      </c>
      <c r="E8461" s="826"/>
      <c r="F8461" s="800">
        <v>1</v>
      </c>
      <c r="G8461" s="819"/>
      <c r="H8461" s="774">
        <v>1</v>
      </c>
      <c r="I8461" s="819">
        <f t="shared" si="270"/>
        <v>0</v>
      </c>
      <c r="J8461" s="819">
        <f t="shared" si="271"/>
        <v>2</v>
      </c>
      <c r="K8461" s="941"/>
    </row>
    <row r="8462" spans="1:11" ht="38.25">
      <c r="A8462" s="15" t="s">
        <v>6449</v>
      </c>
      <c r="B8462" s="15" t="s">
        <v>2624</v>
      </c>
      <c r="C8462" s="768" t="s">
        <v>2588</v>
      </c>
      <c r="D8462" s="20" t="s">
        <v>16881</v>
      </c>
      <c r="E8462" s="826"/>
      <c r="F8462" s="800">
        <v>0</v>
      </c>
      <c r="G8462" s="819">
        <v>10195</v>
      </c>
      <c r="H8462" s="774">
        <v>7000</v>
      </c>
      <c r="I8462" s="819">
        <f t="shared" si="270"/>
        <v>10195</v>
      </c>
      <c r="J8462" s="819">
        <f t="shared" si="271"/>
        <v>7000</v>
      </c>
      <c r="K8462" s="941"/>
    </row>
    <row r="8463" spans="1:11" ht="25.5">
      <c r="A8463" s="15" t="s">
        <v>6449</v>
      </c>
      <c r="B8463" s="15" t="s">
        <v>2624</v>
      </c>
      <c r="C8463" s="768" t="s">
        <v>2590</v>
      </c>
      <c r="D8463" s="20" t="s">
        <v>4002</v>
      </c>
      <c r="E8463" s="826"/>
      <c r="F8463" s="800">
        <v>0</v>
      </c>
      <c r="G8463" s="819">
        <v>1300</v>
      </c>
      <c r="H8463" s="774">
        <v>1550</v>
      </c>
      <c r="I8463" s="819">
        <f t="shared" si="270"/>
        <v>1300</v>
      </c>
      <c r="J8463" s="819">
        <f t="shared" si="271"/>
        <v>1550</v>
      </c>
      <c r="K8463" s="941"/>
    </row>
    <row r="8464" spans="1:11" ht="25.5">
      <c r="A8464" s="15" t="s">
        <v>6449</v>
      </c>
      <c r="B8464" s="15" t="s">
        <v>2624</v>
      </c>
      <c r="C8464" s="768" t="s">
        <v>2591</v>
      </c>
      <c r="D8464" s="20" t="s">
        <v>3691</v>
      </c>
      <c r="E8464" s="826"/>
      <c r="F8464" s="800">
        <v>0</v>
      </c>
      <c r="G8464" s="819">
        <v>2883</v>
      </c>
      <c r="H8464" s="774">
        <v>3100</v>
      </c>
      <c r="I8464" s="819">
        <f t="shared" si="270"/>
        <v>2883</v>
      </c>
      <c r="J8464" s="819">
        <f t="shared" si="271"/>
        <v>3100</v>
      </c>
      <c r="K8464" s="941"/>
    </row>
    <row r="8465" spans="1:11" ht="25.5">
      <c r="A8465" s="15" t="s">
        <v>6449</v>
      </c>
      <c r="B8465" s="15" t="s">
        <v>2624</v>
      </c>
      <c r="C8465" s="768" t="s">
        <v>2594</v>
      </c>
      <c r="D8465" s="20" t="s">
        <v>4295</v>
      </c>
      <c r="E8465" s="826"/>
      <c r="F8465" s="800">
        <v>0</v>
      </c>
      <c r="G8465" s="819">
        <v>391</v>
      </c>
      <c r="H8465" s="774">
        <v>260</v>
      </c>
      <c r="I8465" s="819">
        <f t="shared" si="270"/>
        <v>391</v>
      </c>
      <c r="J8465" s="819">
        <f t="shared" si="271"/>
        <v>260</v>
      </c>
      <c r="K8465" s="941"/>
    </row>
    <row r="8466" spans="1:11" ht="25.5">
      <c r="A8466" s="15" t="s">
        <v>6449</v>
      </c>
      <c r="B8466" s="15" t="s">
        <v>2624</v>
      </c>
      <c r="C8466" s="768" t="s">
        <v>2595</v>
      </c>
      <c r="D8466" s="20" t="s">
        <v>4296</v>
      </c>
      <c r="E8466" s="826"/>
      <c r="F8466" s="800">
        <v>0</v>
      </c>
      <c r="G8466" s="819">
        <v>6</v>
      </c>
      <c r="H8466" s="774">
        <v>2</v>
      </c>
      <c r="I8466" s="819">
        <f t="shared" si="270"/>
        <v>6</v>
      </c>
      <c r="J8466" s="819">
        <f t="shared" si="271"/>
        <v>2</v>
      </c>
      <c r="K8466" s="941"/>
    </row>
    <row r="8467" spans="1:11" ht="38.25">
      <c r="A8467" s="15" t="s">
        <v>6449</v>
      </c>
      <c r="B8467" s="15" t="s">
        <v>2624</v>
      </c>
      <c r="C8467" s="768" t="s">
        <v>2596</v>
      </c>
      <c r="D8467" s="20" t="s">
        <v>4775</v>
      </c>
      <c r="E8467" s="826">
        <v>7</v>
      </c>
      <c r="F8467" s="800">
        <v>5</v>
      </c>
      <c r="G8467" s="819">
        <v>13995</v>
      </c>
      <c r="H8467" s="774">
        <v>14100</v>
      </c>
      <c r="I8467" s="819">
        <f t="shared" si="270"/>
        <v>14002</v>
      </c>
      <c r="J8467" s="819">
        <f t="shared" si="271"/>
        <v>14105</v>
      </c>
      <c r="K8467" s="941"/>
    </row>
    <row r="8468" spans="1:11" ht="51">
      <c r="A8468" s="15" t="s">
        <v>6449</v>
      </c>
      <c r="B8468" s="15" t="s">
        <v>2624</v>
      </c>
      <c r="C8468" s="768" t="s">
        <v>2605</v>
      </c>
      <c r="D8468" s="20" t="s">
        <v>16891</v>
      </c>
      <c r="E8468" s="826">
        <v>2</v>
      </c>
      <c r="F8468" s="800">
        <v>1</v>
      </c>
      <c r="G8468" s="819">
        <v>227</v>
      </c>
      <c r="H8468" s="774">
        <v>370</v>
      </c>
      <c r="I8468" s="819">
        <f t="shared" si="270"/>
        <v>229</v>
      </c>
      <c r="J8468" s="819">
        <f t="shared" si="271"/>
        <v>371</v>
      </c>
      <c r="K8468" s="941"/>
    </row>
    <row r="8469" spans="1:11" ht="25.5">
      <c r="A8469" s="15" t="s">
        <v>6449</v>
      </c>
      <c r="B8469" s="15" t="s">
        <v>2624</v>
      </c>
      <c r="C8469" s="768" t="s">
        <v>2615</v>
      </c>
      <c r="D8469" s="20" t="s">
        <v>16901</v>
      </c>
      <c r="E8469" s="826"/>
      <c r="F8469" s="800">
        <v>0</v>
      </c>
      <c r="G8469" s="819"/>
      <c r="H8469" s="774">
        <v>1</v>
      </c>
      <c r="I8469" s="819">
        <f t="shared" si="270"/>
        <v>0</v>
      </c>
      <c r="J8469" s="819">
        <f t="shared" si="271"/>
        <v>1</v>
      </c>
      <c r="K8469" s="941"/>
    </row>
    <row r="8470" spans="1:11" ht="38.25">
      <c r="A8470" s="15" t="s">
        <v>6449</v>
      </c>
      <c r="B8470" s="15" t="s">
        <v>2624</v>
      </c>
      <c r="C8470" s="768">
        <v>1527000</v>
      </c>
      <c r="D8470" s="20" t="s">
        <v>19946</v>
      </c>
      <c r="E8470" s="826"/>
      <c r="F8470" s="800">
        <v>110</v>
      </c>
      <c r="G8470" s="819"/>
      <c r="H8470" s="774">
        <v>135</v>
      </c>
      <c r="I8470" s="819">
        <f t="shared" si="270"/>
        <v>0</v>
      </c>
      <c r="J8470" s="819">
        <f t="shared" si="271"/>
        <v>245</v>
      </c>
      <c r="K8470" s="941"/>
    </row>
    <row r="8471" spans="1:11" ht="51">
      <c r="A8471" s="15" t="s">
        <v>6449</v>
      </c>
      <c r="B8471" s="15" t="s">
        <v>2624</v>
      </c>
      <c r="C8471" s="768">
        <v>1552402</v>
      </c>
      <c r="D8471" s="20" t="s">
        <v>19947</v>
      </c>
      <c r="E8471" s="826"/>
      <c r="F8471" s="800">
        <v>110</v>
      </c>
      <c r="G8471" s="819"/>
      <c r="H8471" s="774">
        <v>135</v>
      </c>
      <c r="I8471" s="819">
        <f t="shared" si="270"/>
        <v>0</v>
      </c>
      <c r="J8471" s="819">
        <f t="shared" si="271"/>
        <v>245</v>
      </c>
      <c r="K8471" s="941"/>
    </row>
    <row r="8472" spans="1:11" ht="76.5">
      <c r="A8472" s="15" t="s">
        <v>6449</v>
      </c>
      <c r="B8472" s="15" t="s">
        <v>2624</v>
      </c>
      <c r="C8472" s="768">
        <v>1552403</v>
      </c>
      <c r="D8472" s="20" t="s">
        <v>19948</v>
      </c>
      <c r="E8472" s="826"/>
      <c r="F8472" s="800">
        <v>110</v>
      </c>
      <c r="G8472" s="819"/>
      <c r="H8472" s="774">
        <v>135</v>
      </c>
      <c r="I8472" s="819">
        <f t="shared" si="270"/>
        <v>0</v>
      </c>
      <c r="J8472" s="819">
        <f t="shared" si="271"/>
        <v>245</v>
      </c>
      <c r="K8472" s="941"/>
    </row>
    <row r="8473" spans="1:11">
      <c r="A8473" s="15" t="s">
        <v>6498</v>
      </c>
      <c r="B8473" s="15" t="s">
        <v>2464</v>
      </c>
      <c r="C8473" s="768" t="s">
        <v>4726</v>
      </c>
      <c r="D8473" s="20" t="s">
        <v>17328</v>
      </c>
      <c r="E8473" s="826">
        <v>474</v>
      </c>
      <c r="F8473" s="800">
        <v>490</v>
      </c>
      <c r="G8473" s="819">
        <v>345</v>
      </c>
      <c r="H8473" s="774">
        <v>410</v>
      </c>
      <c r="I8473" s="819">
        <f t="shared" ref="I8473:I8536" si="272">E8473+G8473</f>
        <v>819</v>
      </c>
      <c r="J8473" s="819">
        <f t="shared" ref="J8473:J8536" si="273">F8473+H8473</f>
        <v>900</v>
      </c>
      <c r="K8473" s="941"/>
    </row>
    <row r="8474" spans="1:11">
      <c r="A8474" s="15" t="s">
        <v>6498</v>
      </c>
      <c r="B8474" s="15" t="s">
        <v>2464</v>
      </c>
      <c r="C8474" s="768" t="s">
        <v>3871</v>
      </c>
      <c r="D8474" s="20" t="s">
        <v>3872</v>
      </c>
      <c r="E8474" s="826">
        <v>77</v>
      </c>
      <c r="F8474" s="800">
        <v>100</v>
      </c>
      <c r="G8474" s="819">
        <v>162</v>
      </c>
      <c r="H8474" s="774">
        <v>156</v>
      </c>
      <c r="I8474" s="819">
        <f t="shared" si="272"/>
        <v>239</v>
      </c>
      <c r="J8474" s="819">
        <f t="shared" si="273"/>
        <v>256</v>
      </c>
      <c r="K8474" s="941"/>
    </row>
    <row r="8475" spans="1:11" ht="25.5">
      <c r="A8475" s="15" t="s">
        <v>6498</v>
      </c>
      <c r="B8475" s="15" t="s">
        <v>2464</v>
      </c>
      <c r="C8475" s="768" t="s">
        <v>6204</v>
      </c>
      <c r="D8475" s="20" t="s">
        <v>17583</v>
      </c>
      <c r="E8475" s="826">
        <v>2</v>
      </c>
      <c r="F8475" s="800">
        <v>1</v>
      </c>
      <c r="G8475" s="819">
        <v>3</v>
      </c>
      <c r="H8475" s="774">
        <v>5</v>
      </c>
      <c r="I8475" s="819">
        <f t="shared" si="272"/>
        <v>5</v>
      </c>
      <c r="J8475" s="819">
        <f t="shared" si="273"/>
        <v>6</v>
      </c>
      <c r="K8475" s="941"/>
    </row>
    <row r="8476" spans="1:11" ht="25.5">
      <c r="A8476" s="15" t="s">
        <v>6498</v>
      </c>
      <c r="B8476" s="15" t="s">
        <v>2464</v>
      </c>
      <c r="C8476" s="768" t="s">
        <v>6205</v>
      </c>
      <c r="D8476" s="20" t="s">
        <v>17584</v>
      </c>
      <c r="E8476" s="826">
        <v>82</v>
      </c>
      <c r="F8476" s="800">
        <v>110</v>
      </c>
      <c r="G8476" s="819">
        <v>186</v>
      </c>
      <c r="H8476" s="774">
        <v>180</v>
      </c>
      <c r="I8476" s="819">
        <f t="shared" si="272"/>
        <v>268</v>
      </c>
      <c r="J8476" s="819">
        <f t="shared" si="273"/>
        <v>290</v>
      </c>
      <c r="K8476" s="941"/>
    </row>
    <row r="8477" spans="1:11">
      <c r="A8477" s="15" t="s">
        <v>6498</v>
      </c>
      <c r="B8477" s="15" t="s">
        <v>2464</v>
      </c>
      <c r="C8477" s="768" t="s">
        <v>19299</v>
      </c>
      <c r="D8477" s="20" t="s">
        <v>17789</v>
      </c>
      <c r="E8477" s="826"/>
      <c r="F8477" s="800">
        <v>1</v>
      </c>
      <c r="G8477" s="819"/>
      <c r="H8477" s="774">
        <v>1</v>
      </c>
      <c r="I8477" s="819">
        <f t="shared" si="272"/>
        <v>0</v>
      </c>
      <c r="J8477" s="819">
        <f t="shared" si="273"/>
        <v>2</v>
      </c>
      <c r="K8477" s="941"/>
    </row>
    <row r="8478" spans="1:11">
      <c r="A8478" s="15" t="s">
        <v>6498</v>
      </c>
      <c r="B8478" s="15" t="s">
        <v>2464</v>
      </c>
      <c r="C8478" s="768" t="s">
        <v>6487</v>
      </c>
      <c r="D8478" s="20" t="s">
        <v>17790</v>
      </c>
      <c r="E8478" s="826">
        <v>1</v>
      </c>
      <c r="F8478" s="800">
        <v>1</v>
      </c>
      <c r="G8478" s="819">
        <v>12</v>
      </c>
      <c r="H8478" s="774">
        <v>20</v>
      </c>
      <c r="I8478" s="819">
        <f t="shared" si="272"/>
        <v>13</v>
      </c>
      <c r="J8478" s="819">
        <f t="shared" si="273"/>
        <v>21</v>
      </c>
      <c r="K8478" s="941"/>
    </row>
    <row r="8479" spans="1:11" ht="25.5">
      <c r="A8479" s="15" t="s">
        <v>6498</v>
      </c>
      <c r="B8479" s="15" t="s">
        <v>2464</v>
      </c>
      <c r="C8479" s="768" t="s">
        <v>6488</v>
      </c>
      <c r="D8479" s="20" t="s">
        <v>17791</v>
      </c>
      <c r="E8479" s="826"/>
      <c r="F8479" s="800">
        <v>1</v>
      </c>
      <c r="G8479" s="819">
        <v>1</v>
      </c>
      <c r="H8479" s="774">
        <v>1</v>
      </c>
      <c r="I8479" s="819">
        <f t="shared" si="272"/>
        <v>1</v>
      </c>
      <c r="J8479" s="819">
        <f t="shared" si="273"/>
        <v>2</v>
      </c>
      <c r="K8479" s="941"/>
    </row>
    <row r="8480" spans="1:11" ht="25.5">
      <c r="A8480" s="15" t="s">
        <v>6498</v>
      </c>
      <c r="B8480" s="15" t="s">
        <v>2464</v>
      </c>
      <c r="C8480" s="768" t="s">
        <v>6489</v>
      </c>
      <c r="D8480" s="20" t="s">
        <v>17791</v>
      </c>
      <c r="E8480" s="826">
        <v>14</v>
      </c>
      <c r="F8480" s="800">
        <v>20</v>
      </c>
      <c r="G8480" s="819">
        <v>235</v>
      </c>
      <c r="H8480" s="774">
        <v>190</v>
      </c>
      <c r="I8480" s="819">
        <f t="shared" si="272"/>
        <v>249</v>
      </c>
      <c r="J8480" s="819">
        <f t="shared" si="273"/>
        <v>210</v>
      </c>
      <c r="K8480" s="941"/>
    </row>
    <row r="8481" spans="1:11">
      <c r="A8481" s="15" t="s">
        <v>6498</v>
      </c>
      <c r="B8481" s="15" t="s">
        <v>2464</v>
      </c>
      <c r="C8481" s="768" t="s">
        <v>6490</v>
      </c>
      <c r="D8481" s="20" t="s">
        <v>17792</v>
      </c>
      <c r="E8481" s="826">
        <v>6</v>
      </c>
      <c r="F8481" s="800">
        <v>5</v>
      </c>
      <c r="G8481" s="819">
        <v>17</v>
      </c>
      <c r="H8481" s="774">
        <v>5</v>
      </c>
      <c r="I8481" s="819">
        <f t="shared" si="272"/>
        <v>23</v>
      </c>
      <c r="J8481" s="819">
        <f t="shared" si="273"/>
        <v>10</v>
      </c>
      <c r="K8481" s="941"/>
    </row>
    <row r="8482" spans="1:11">
      <c r="A8482" s="15" t="s">
        <v>6498</v>
      </c>
      <c r="B8482" s="15" t="s">
        <v>2464</v>
      </c>
      <c r="C8482" s="768" t="s">
        <v>6491</v>
      </c>
      <c r="D8482" s="20" t="s">
        <v>17793</v>
      </c>
      <c r="E8482" s="826">
        <v>6</v>
      </c>
      <c r="F8482" s="800">
        <v>5</v>
      </c>
      <c r="G8482" s="819">
        <v>17</v>
      </c>
      <c r="H8482" s="774">
        <v>5</v>
      </c>
      <c r="I8482" s="819">
        <f t="shared" si="272"/>
        <v>23</v>
      </c>
      <c r="J8482" s="819">
        <f t="shared" si="273"/>
        <v>10</v>
      </c>
      <c r="K8482" s="941"/>
    </row>
    <row r="8483" spans="1:11" ht="25.5">
      <c r="A8483" s="15" t="s">
        <v>6498</v>
      </c>
      <c r="B8483" s="15" t="s">
        <v>2464</v>
      </c>
      <c r="C8483" s="768" t="s">
        <v>3873</v>
      </c>
      <c r="D8483" s="20" t="s">
        <v>17121</v>
      </c>
      <c r="E8483" s="826">
        <v>3</v>
      </c>
      <c r="F8483" s="800">
        <v>6</v>
      </c>
      <c r="G8483" s="819">
        <v>11</v>
      </c>
      <c r="H8483" s="774">
        <v>10</v>
      </c>
      <c r="I8483" s="819">
        <f t="shared" si="272"/>
        <v>14</v>
      </c>
      <c r="J8483" s="819">
        <f t="shared" si="273"/>
        <v>16</v>
      </c>
      <c r="K8483" s="941"/>
    </row>
    <row r="8484" spans="1:11" ht="25.5">
      <c r="A8484" s="15" t="s">
        <v>6498</v>
      </c>
      <c r="B8484" s="15" t="s">
        <v>2464</v>
      </c>
      <c r="C8484" s="768" t="s">
        <v>2952</v>
      </c>
      <c r="D8484" s="20" t="s">
        <v>16966</v>
      </c>
      <c r="E8484" s="826"/>
      <c r="F8484" s="800">
        <v>1</v>
      </c>
      <c r="G8484" s="819">
        <v>18803</v>
      </c>
      <c r="H8484" s="774">
        <v>1</v>
      </c>
      <c r="I8484" s="819">
        <f t="shared" si="272"/>
        <v>18803</v>
      </c>
      <c r="J8484" s="819">
        <f t="shared" si="273"/>
        <v>2</v>
      </c>
      <c r="K8484" s="941"/>
    </row>
    <row r="8485" spans="1:11" ht="25.5">
      <c r="A8485" s="15" t="s">
        <v>6498</v>
      </c>
      <c r="B8485" s="15" t="s">
        <v>2464</v>
      </c>
      <c r="C8485" s="768" t="s">
        <v>6492</v>
      </c>
      <c r="D8485" s="20" t="s">
        <v>17794</v>
      </c>
      <c r="E8485" s="826"/>
      <c r="F8485" s="800">
        <v>1</v>
      </c>
      <c r="G8485" s="819">
        <v>3079</v>
      </c>
      <c r="H8485" s="774">
        <v>1</v>
      </c>
      <c r="I8485" s="819">
        <f t="shared" si="272"/>
        <v>3079</v>
      </c>
      <c r="J8485" s="819">
        <f t="shared" si="273"/>
        <v>2</v>
      </c>
      <c r="K8485" s="941"/>
    </row>
    <row r="8486" spans="1:11" ht="25.5">
      <c r="A8486" s="15" t="s">
        <v>6498</v>
      </c>
      <c r="B8486" s="15" t="s">
        <v>2464</v>
      </c>
      <c r="C8486" s="768" t="s">
        <v>2457</v>
      </c>
      <c r="D8486" s="20" t="s">
        <v>16804</v>
      </c>
      <c r="E8486" s="826"/>
      <c r="F8486" s="800">
        <v>1</v>
      </c>
      <c r="G8486" s="819">
        <v>5146</v>
      </c>
      <c r="H8486" s="774">
        <v>4730</v>
      </c>
      <c r="I8486" s="819">
        <f t="shared" si="272"/>
        <v>5146</v>
      </c>
      <c r="J8486" s="819">
        <f t="shared" si="273"/>
        <v>4731</v>
      </c>
      <c r="K8486" s="941"/>
    </row>
    <row r="8487" spans="1:11" ht="25.5">
      <c r="A8487" s="15" t="s">
        <v>6498</v>
      </c>
      <c r="B8487" s="15" t="s">
        <v>2464</v>
      </c>
      <c r="C8487" s="768" t="s">
        <v>2458</v>
      </c>
      <c r="D8487" s="20" t="s">
        <v>16805</v>
      </c>
      <c r="E8487" s="826"/>
      <c r="F8487" s="800">
        <v>1</v>
      </c>
      <c r="G8487" s="819">
        <v>5108</v>
      </c>
      <c r="H8487" s="774">
        <v>5130</v>
      </c>
      <c r="I8487" s="819">
        <f t="shared" si="272"/>
        <v>5108</v>
      </c>
      <c r="J8487" s="819">
        <f t="shared" si="273"/>
        <v>5131</v>
      </c>
      <c r="K8487" s="941"/>
    </row>
    <row r="8488" spans="1:11" ht="25.5">
      <c r="A8488" s="15" t="s">
        <v>6498</v>
      </c>
      <c r="B8488" s="15" t="s">
        <v>2464</v>
      </c>
      <c r="C8488" s="768" t="s">
        <v>2657</v>
      </c>
      <c r="D8488" s="20" t="s">
        <v>15515</v>
      </c>
      <c r="E8488" s="826"/>
      <c r="F8488" s="800">
        <v>1</v>
      </c>
      <c r="G8488" s="819">
        <v>543</v>
      </c>
      <c r="H8488" s="774">
        <v>570</v>
      </c>
      <c r="I8488" s="819">
        <f t="shared" si="272"/>
        <v>543</v>
      </c>
      <c r="J8488" s="819">
        <f t="shared" si="273"/>
        <v>571</v>
      </c>
      <c r="K8488" s="941"/>
    </row>
    <row r="8489" spans="1:11">
      <c r="A8489" s="15" t="s">
        <v>6498</v>
      </c>
      <c r="B8489" s="15" t="s">
        <v>2464</v>
      </c>
      <c r="C8489" s="768" t="s">
        <v>4739</v>
      </c>
      <c r="D8489" s="20" t="s">
        <v>17339</v>
      </c>
      <c r="E8489" s="826"/>
      <c r="F8489" s="800">
        <v>1</v>
      </c>
      <c r="G8489" s="819">
        <v>242</v>
      </c>
      <c r="H8489" s="774">
        <v>210</v>
      </c>
      <c r="I8489" s="819">
        <f t="shared" si="272"/>
        <v>242</v>
      </c>
      <c r="J8489" s="819">
        <f t="shared" si="273"/>
        <v>211</v>
      </c>
      <c r="K8489" s="941"/>
    </row>
    <row r="8490" spans="1:11">
      <c r="A8490" s="15" t="s">
        <v>6498</v>
      </c>
      <c r="B8490" s="15" t="s">
        <v>2464</v>
      </c>
      <c r="C8490" s="768" t="s">
        <v>3215</v>
      </c>
      <c r="D8490" s="20" t="s">
        <v>16976</v>
      </c>
      <c r="E8490" s="826"/>
      <c r="F8490" s="800">
        <v>0</v>
      </c>
      <c r="G8490" s="819">
        <v>6</v>
      </c>
      <c r="H8490" s="774">
        <v>1</v>
      </c>
      <c r="I8490" s="819">
        <f t="shared" si="272"/>
        <v>6</v>
      </c>
      <c r="J8490" s="819">
        <f t="shared" si="273"/>
        <v>1</v>
      </c>
      <c r="K8490" s="941"/>
    </row>
    <row r="8491" spans="1:11" ht="25.5">
      <c r="A8491" s="15" t="s">
        <v>6498</v>
      </c>
      <c r="B8491" s="15" t="s">
        <v>2464</v>
      </c>
      <c r="C8491" s="768" t="s">
        <v>3283</v>
      </c>
      <c r="D8491" s="20" t="s">
        <v>17044</v>
      </c>
      <c r="E8491" s="826"/>
      <c r="F8491" s="800">
        <v>1</v>
      </c>
      <c r="G8491" s="819"/>
      <c r="H8491" s="774">
        <v>0</v>
      </c>
      <c r="I8491" s="819">
        <f t="shared" si="272"/>
        <v>0</v>
      </c>
      <c r="J8491" s="819">
        <f t="shared" si="273"/>
        <v>1</v>
      </c>
      <c r="K8491" s="941"/>
    </row>
    <row r="8492" spans="1:11" ht="25.5">
      <c r="A8492" s="15" t="s">
        <v>6498</v>
      </c>
      <c r="B8492" s="15" t="s">
        <v>2464</v>
      </c>
      <c r="C8492" s="768" t="s">
        <v>6303</v>
      </c>
      <c r="D8492" s="20" t="s">
        <v>17320</v>
      </c>
      <c r="E8492" s="826"/>
      <c r="F8492" s="800">
        <v>1</v>
      </c>
      <c r="G8492" s="819"/>
      <c r="H8492" s="774">
        <v>0</v>
      </c>
      <c r="I8492" s="819">
        <f t="shared" si="272"/>
        <v>0</v>
      </c>
      <c r="J8492" s="819">
        <f t="shared" si="273"/>
        <v>1</v>
      </c>
      <c r="K8492" s="941"/>
    </row>
    <row r="8493" spans="1:11" ht="25.5">
      <c r="A8493" s="15" t="s">
        <v>6498</v>
      </c>
      <c r="B8493" s="15" t="s">
        <v>2464</v>
      </c>
      <c r="C8493" s="768" t="s">
        <v>6493</v>
      </c>
      <c r="D8493" s="20" t="s">
        <v>17327</v>
      </c>
      <c r="E8493" s="826"/>
      <c r="F8493" s="800">
        <v>1</v>
      </c>
      <c r="G8493" s="819"/>
      <c r="H8493" s="774">
        <v>0</v>
      </c>
      <c r="I8493" s="819">
        <f t="shared" si="272"/>
        <v>0</v>
      </c>
      <c r="J8493" s="819">
        <f t="shared" si="273"/>
        <v>1</v>
      </c>
      <c r="K8493" s="941"/>
    </row>
    <row r="8494" spans="1:11" ht="25.5">
      <c r="A8494" s="15" t="s">
        <v>6498</v>
      </c>
      <c r="B8494" s="15" t="s">
        <v>2464</v>
      </c>
      <c r="C8494" s="768" t="s">
        <v>6494</v>
      </c>
      <c r="D8494" s="20" t="s">
        <v>17795</v>
      </c>
      <c r="E8494" s="826">
        <v>33</v>
      </c>
      <c r="F8494" s="800">
        <v>15</v>
      </c>
      <c r="G8494" s="819">
        <v>188</v>
      </c>
      <c r="H8494" s="774">
        <v>155</v>
      </c>
      <c r="I8494" s="819">
        <f t="shared" si="272"/>
        <v>221</v>
      </c>
      <c r="J8494" s="819">
        <f t="shared" si="273"/>
        <v>170</v>
      </c>
      <c r="K8494" s="941"/>
    </row>
    <row r="8495" spans="1:11" ht="25.5">
      <c r="A8495" s="15" t="s">
        <v>6498</v>
      </c>
      <c r="B8495" s="15" t="s">
        <v>2464</v>
      </c>
      <c r="C8495" s="768" t="s">
        <v>3687</v>
      </c>
      <c r="D8495" s="20" t="s">
        <v>3688</v>
      </c>
      <c r="E8495" s="826"/>
      <c r="F8495" s="800">
        <v>0</v>
      </c>
      <c r="G8495" s="819">
        <v>1219</v>
      </c>
      <c r="H8495" s="774">
        <v>550</v>
      </c>
      <c r="I8495" s="819">
        <f t="shared" si="272"/>
        <v>1219</v>
      </c>
      <c r="J8495" s="819">
        <f t="shared" si="273"/>
        <v>550</v>
      </c>
      <c r="K8495" s="941"/>
    </row>
    <row r="8496" spans="1:11" ht="25.5">
      <c r="A8496" s="15" t="s">
        <v>6498</v>
      </c>
      <c r="B8496" s="15" t="s">
        <v>2464</v>
      </c>
      <c r="C8496" s="768" t="s">
        <v>4678</v>
      </c>
      <c r="D8496" s="20" t="s">
        <v>4679</v>
      </c>
      <c r="E8496" s="826"/>
      <c r="F8496" s="800">
        <v>0</v>
      </c>
      <c r="G8496" s="819">
        <v>262</v>
      </c>
      <c r="H8496" s="774">
        <v>260</v>
      </c>
      <c r="I8496" s="819">
        <f t="shared" si="272"/>
        <v>262</v>
      </c>
      <c r="J8496" s="819">
        <f t="shared" si="273"/>
        <v>260</v>
      </c>
      <c r="K8496" s="941"/>
    </row>
    <row r="8497" spans="1:11" ht="25.5">
      <c r="A8497" s="15" t="s">
        <v>6498</v>
      </c>
      <c r="B8497" s="15" t="s">
        <v>2464</v>
      </c>
      <c r="C8497" s="768" t="s">
        <v>6423</v>
      </c>
      <c r="D8497" s="20" t="s">
        <v>17738</v>
      </c>
      <c r="E8497" s="826">
        <v>238</v>
      </c>
      <c r="F8497" s="800">
        <v>1</v>
      </c>
      <c r="G8497" s="819">
        <v>158</v>
      </c>
      <c r="H8497" s="774">
        <v>1</v>
      </c>
      <c r="I8497" s="819">
        <f t="shared" si="272"/>
        <v>396</v>
      </c>
      <c r="J8497" s="819">
        <f t="shared" si="273"/>
        <v>2</v>
      </c>
      <c r="K8497" s="941"/>
    </row>
    <row r="8498" spans="1:11">
      <c r="A8498" s="15" t="s">
        <v>6498</v>
      </c>
      <c r="B8498" s="15" t="s">
        <v>2464</v>
      </c>
      <c r="C8498" s="768" t="s">
        <v>4798</v>
      </c>
      <c r="D8498" s="20" t="s">
        <v>17364</v>
      </c>
      <c r="E8498" s="826">
        <v>240</v>
      </c>
      <c r="F8498" s="800">
        <v>1</v>
      </c>
      <c r="G8498" s="819">
        <v>158</v>
      </c>
      <c r="H8498" s="774">
        <v>1</v>
      </c>
      <c r="I8498" s="819">
        <f t="shared" si="272"/>
        <v>398</v>
      </c>
      <c r="J8498" s="819">
        <f t="shared" si="273"/>
        <v>2</v>
      </c>
      <c r="K8498" s="941"/>
    </row>
    <row r="8499" spans="1:11">
      <c r="A8499" s="15" t="s">
        <v>6498</v>
      </c>
      <c r="B8499" s="15" t="s">
        <v>2464</v>
      </c>
      <c r="C8499" s="768" t="s">
        <v>3910</v>
      </c>
      <c r="D8499" s="20" t="s">
        <v>17147</v>
      </c>
      <c r="E8499" s="826">
        <v>238</v>
      </c>
      <c r="F8499" s="800">
        <v>1</v>
      </c>
      <c r="G8499" s="819">
        <v>158</v>
      </c>
      <c r="H8499" s="774">
        <v>1</v>
      </c>
      <c r="I8499" s="819">
        <f t="shared" si="272"/>
        <v>396</v>
      </c>
      <c r="J8499" s="819">
        <f t="shared" si="273"/>
        <v>2</v>
      </c>
      <c r="K8499" s="941"/>
    </row>
    <row r="8500" spans="1:11">
      <c r="A8500" s="15" t="s">
        <v>6498</v>
      </c>
      <c r="B8500" s="15" t="s">
        <v>2464</v>
      </c>
      <c r="C8500" s="768" t="s">
        <v>3988</v>
      </c>
      <c r="D8500" s="20" t="s">
        <v>4856</v>
      </c>
      <c r="E8500" s="826">
        <v>239</v>
      </c>
      <c r="F8500" s="800">
        <v>1</v>
      </c>
      <c r="G8500" s="819">
        <v>158</v>
      </c>
      <c r="H8500" s="774">
        <v>1</v>
      </c>
      <c r="I8500" s="819">
        <f t="shared" si="272"/>
        <v>397</v>
      </c>
      <c r="J8500" s="819">
        <f t="shared" si="273"/>
        <v>2</v>
      </c>
      <c r="K8500" s="941"/>
    </row>
    <row r="8501" spans="1:11">
      <c r="A8501" s="15" t="s">
        <v>6498</v>
      </c>
      <c r="B8501" s="15" t="s">
        <v>2464</v>
      </c>
      <c r="C8501" s="768" t="s">
        <v>3989</v>
      </c>
      <c r="D8501" s="20" t="s">
        <v>17188</v>
      </c>
      <c r="E8501" s="826">
        <v>238</v>
      </c>
      <c r="F8501" s="800">
        <v>1</v>
      </c>
      <c r="G8501" s="819">
        <v>158</v>
      </c>
      <c r="H8501" s="774">
        <v>1</v>
      </c>
      <c r="I8501" s="819">
        <f t="shared" si="272"/>
        <v>396</v>
      </c>
      <c r="J8501" s="819">
        <f t="shared" si="273"/>
        <v>2</v>
      </c>
      <c r="K8501" s="941"/>
    </row>
    <row r="8502" spans="1:11" ht="25.5">
      <c r="A8502" s="15" t="s">
        <v>6498</v>
      </c>
      <c r="B8502" s="15" t="s">
        <v>2464</v>
      </c>
      <c r="C8502" s="768" t="s">
        <v>4786</v>
      </c>
      <c r="D8502" s="20" t="s">
        <v>17355</v>
      </c>
      <c r="E8502" s="826">
        <v>238</v>
      </c>
      <c r="F8502" s="800">
        <v>1</v>
      </c>
      <c r="G8502" s="819">
        <v>158</v>
      </c>
      <c r="H8502" s="774">
        <v>1</v>
      </c>
      <c r="I8502" s="819">
        <f t="shared" si="272"/>
        <v>396</v>
      </c>
      <c r="J8502" s="819">
        <f t="shared" si="273"/>
        <v>2</v>
      </c>
      <c r="K8502" s="941"/>
    </row>
    <row r="8503" spans="1:11">
      <c r="A8503" s="15" t="s">
        <v>6498</v>
      </c>
      <c r="B8503" s="15" t="s">
        <v>2464</v>
      </c>
      <c r="C8503" s="768" t="s">
        <v>3044</v>
      </c>
      <c r="D8503" s="20" t="s">
        <v>3045</v>
      </c>
      <c r="E8503" s="826"/>
      <c r="F8503" s="800">
        <v>0</v>
      </c>
      <c r="G8503" s="819">
        <v>12156</v>
      </c>
      <c r="H8503" s="774">
        <v>11550</v>
      </c>
      <c r="I8503" s="819">
        <f t="shared" si="272"/>
        <v>12156</v>
      </c>
      <c r="J8503" s="819">
        <f t="shared" si="273"/>
        <v>11550</v>
      </c>
      <c r="K8503" s="941"/>
    </row>
    <row r="8504" spans="1:11">
      <c r="A8504" s="15" t="s">
        <v>6498</v>
      </c>
      <c r="B8504" s="15" t="s">
        <v>2464</v>
      </c>
      <c r="C8504" s="768" t="s">
        <v>4787</v>
      </c>
      <c r="D8504" s="20" t="s">
        <v>17356</v>
      </c>
      <c r="E8504" s="826"/>
      <c r="F8504" s="800">
        <v>0</v>
      </c>
      <c r="G8504" s="819">
        <v>11170</v>
      </c>
      <c r="H8504" s="774">
        <v>11600</v>
      </c>
      <c r="I8504" s="819">
        <f t="shared" si="272"/>
        <v>11170</v>
      </c>
      <c r="J8504" s="819">
        <f t="shared" si="273"/>
        <v>11600</v>
      </c>
      <c r="K8504" s="941"/>
    </row>
    <row r="8505" spans="1:11">
      <c r="A8505" s="15" t="s">
        <v>6498</v>
      </c>
      <c r="B8505" s="15" t="s">
        <v>2464</v>
      </c>
      <c r="C8505" s="768" t="s">
        <v>6495</v>
      </c>
      <c r="D8505" s="20" t="s">
        <v>17796</v>
      </c>
      <c r="E8505" s="826">
        <v>239</v>
      </c>
      <c r="F8505" s="800">
        <v>1</v>
      </c>
      <c r="G8505" s="819">
        <v>158</v>
      </c>
      <c r="H8505" s="774">
        <v>1</v>
      </c>
      <c r="I8505" s="819">
        <f t="shared" si="272"/>
        <v>397</v>
      </c>
      <c r="J8505" s="819">
        <f t="shared" si="273"/>
        <v>2</v>
      </c>
      <c r="K8505" s="941"/>
    </row>
    <row r="8506" spans="1:11">
      <c r="A8506" s="15" t="s">
        <v>6498</v>
      </c>
      <c r="B8506" s="15" t="s">
        <v>2464</v>
      </c>
      <c r="C8506" s="768" t="s">
        <v>4262</v>
      </c>
      <c r="D8506" s="20" t="s">
        <v>17243</v>
      </c>
      <c r="E8506" s="826"/>
      <c r="F8506" s="800">
        <v>0</v>
      </c>
      <c r="G8506" s="819">
        <v>11633</v>
      </c>
      <c r="H8506" s="774">
        <v>1500</v>
      </c>
      <c r="I8506" s="819">
        <f t="shared" si="272"/>
        <v>11633</v>
      </c>
      <c r="J8506" s="819">
        <f t="shared" si="273"/>
        <v>1500</v>
      </c>
      <c r="K8506" s="941"/>
    </row>
    <row r="8507" spans="1:11" ht="25.5">
      <c r="A8507" s="15" t="s">
        <v>6498</v>
      </c>
      <c r="B8507" s="15" t="s">
        <v>2464</v>
      </c>
      <c r="C8507" s="768" t="s">
        <v>4790</v>
      </c>
      <c r="D8507" s="20" t="s">
        <v>17359</v>
      </c>
      <c r="E8507" s="826"/>
      <c r="F8507" s="800">
        <v>0</v>
      </c>
      <c r="G8507" s="819">
        <v>9388</v>
      </c>
      <c r="H8507" s="774">
        <v>7700</v>
      </c>
      <c r="I8507" s="819">
        <f t="shared" si="272"/>
        <v>9388</v>
      </c>
      <c r="J8507" s="819">
        <f t="shared" si="273"/>
        <v>7700</v>
      </c>
      <c r="K8507" s="941"/>
    </row>
    <row r="8508" spans="1:11" ht="25.5">
      <c r="A8508" s="15" t="s">
        <v>6498</v>
      </c>
      <c r="B8508" s="15" t="s">
        <v>2464</v>
      </c>
      <c r="C8508" s="768" t="s">
        <v>6211</v>
      </c>
      <c r="D8508" s="20" t="s">
        <v>14547</v>
      </c>
      <c r="E8508" s="826">
        <v>238</v>
      </c>
      <c r="F8508" s="800">
        <v>1</v>
      </c>
      <c r="G8508" s="819">
        <v>158</v>
      </c>
      <c r="H8508" s="774">
        <v>1</v>
      </c>
      <c r="I8508" s="819">
        <f t="shared" si="272"/>
        <v>396</v>
      </c>
      <c r="J8508" s="819">
        <f t="shared" si="273"/>
        <v>2</v>
      </c>
      <c r="K8508" s="941"/>
    </row>
    <row r="8509" spans="1:11">
      <c r="A8509" s="15" t="s">
        <v>6498</v>
      </c>
      <c r="B8509" s="15" t="s">
        <v>2464</v>
      </c>
      <c r="C8509" s="768" t="s">
        <v>6289</v>
      </c>
      <c r="D8509" s="20" t="s">
        <v>6425</v>
      </c>
      <c r="E8509" s="826">
        <v>238</v>
      </c>
      <c r="F8509" s="800">
        <v>1</v>
      </c>
      <c r="G8509" s="819">
        <v>158</v>
      </c>
      <c r="H8509" s="774">
        <v>1</v>
      </c>
      <c r="I8509" s="819">
        <f t="shared" si="272"/>
        <v>396</v>
      </c>
      <c r="J8509" s="819">
        <f t="shared" si="273"/>
        <v>2</v>
      </c>
      <c r="K8509" s="941"/>
    </row>
    <row r="8510" spans="1:11">
      <c r="A8510" s="15" t="s">
        <v>6498</v>
      </c>
      <c r="B8510" s="15" t="s">
        <v>2464</v>
      </c>
      <c r="C8510" s="768" t="s">
        <v>4791</v>
      </c>
      <c r="D8510" s="20" t="s">
        <v>17360</v>
      </c>
      <c r="E8510" s="826">
        <v>238</v>
      </c>
      <c r="F8510" s="800">
        <v>1</v>
      </c>
      <c r="G8510" s="819">
        <v>158</v>
      </c>
      <c r="H8510" s="774">
        <v>1</v>
      </c>
      <c r="I8510" s="819">
        <f t="shared" si="272"/>
        <v>396</v>
      </c>
      <c r="J8510" s="819">
        <f t="shared" si="273"/>
        <v>2</v>
      </c>
      <c r="K8510" s="941"/>
    </row>
    <row r="8511" spans="1:11">
      <c r="A8511" s="15" t="s">
        <v>6498</v>
      </c>
      <c r="B8511" s="15" t="s">
        <v>2464</v>
      </c>
      <c r="C8511" s="768" t="s">
        <v>4751</v>
      </c>
      <c r="D8511" s="20" t="s">
        <v>17344</v>
      </c>
      <c r="E8511" s="826">
        <v>239</v>
      </c>
      <c r="F8511" s="800">
        <v>1</v>
      </c>
      <c r="G8511" s="819">
        <v>158</v>
      </c>
      <c r="H8511" s="774">
        <v>1</v>
      </c>
      <c r="I8511" s="819">
        <f t="shared" si="272"/>
        <v>397</v>
      </c>
      <c r="J8511" s="819">
        <f t="shared" si="273"/>
        <v>2</v>
      </c>
      <c r="K8511" s="941"/>
    </row>
    <row r="8512" spans="1:11" ht="25.5">
      <c r="A8512" s="15" t="s">
        <v>6498</v>
      </c>
      <c r="B8512" s="15" t="s">
        <v>2464</v>
      </c>
      <c r="C8512" s="768" t="s">
        <v>2983</v>
      </c>
      <c r="D8512" s="20" t="s">
        <v>2984</v>
      </c>
      <c r="E8512" s="826">
        <v>601</v>
      </c>
      <c r="F8512" s="800">
        <v>1</v>
      </c>
      <c r="G8512" s="819">
        <v>1786</v>
      </c>
      <c r="H8512" s="774">
        <v>1</v>
      </c>
      <c r="I8512" s="819">
        <f t="shared" si="272"/>
        <v>2387</v>
      </c>
      <c r="J8512" s="819">
        <f t="shared" si="273"/>
        <v>2</v>
      </c>
      <c r="K8512" s="941"/>
    </row>
    <row r="8513" spans="1:11">
      <c r="A8513" s="15" t="s">
        <v>6498</v>
      </c>
      <c r="B8513" s="15" t="s">
        <v>2464</v>
      </c>
      <c r="C8513" s="768" t="s">
        <v>3991</v>
      </c>
      <c r="D8513" s="20" t="s">
        <v>17189</v>
      </c>
      <c r="E8513" s="826">
        <v>238</v>
      </c>
      <c r="F8513" s="800">
        <v>1</v>
      </c>
      <c r="G8513" s="819">
        <v>158</v>
      </c>
      <c r="H8513" s="774">
        <v>1</v>
      </c>
      <c r="I8513" s="819">
        <f t="shared" si="272"/>
        <v>396</v>
      </c>
      <c r="J8513" s="819">
        <f t="shared" si="273"/>
        <v>2</v>
      </c>
      <c r="K8513" s="941"/>
    </row>
    <row r="8514" spans="1:11" ht="25.5">
      <c r="A8514" s="15" t="s">
        <v>6498</v>
      </c>
      <c r="B8514" s="15" t="s">
        <v>2464</v>
      </c>
      <c r="C8514" s="768" t="s">
        <v>6496</v>
      </c>
      <c r="D8514" s="20" t="s">
        <v>17797</v>
      </c>
      <c r="E8514" s="826"/>
      <c r="F8514" s="800">
        <v>1</v>
      </c>
      <c r="G8514" s="819"/>
      <c r="H8514" s="774">
        <v>1</v>
      </c>
      <c r="I8514" s="819">
        <f t="shared" si="272"/>
        <v>0</v>
      </c>
      <c r="J8514" s="819">
        <f t="shared" si="273"/>
        <v>2</v>
      </c>
      <c r="K8514" s="941"/>
    </row>
    <row r="8515" spans="1:11" ht="25.5">
      <c r="A8515" s="15" t="s">
        <v>6498</v>
      </c>
      <c r="B8515" s="15" t="s">
        <v>2464</v>
      </c>
      <c r="C8515" s="768" t="s">
        <v>2985</v>
      </c>
      <c r="D8515" s="20" t="s">
        <v>2986</v>
      </c>
      <c r="E8515" s="826"/>
      <c r="F8515" s="800">
        <v>1</v>
      </c>
      <c r="G8515" s="819">
        <v>1584</v>
      </c>
      <c r="H8515" s="774">
        <v>1</v>
      </c>
      <c r="I8515" s="819">
        <f t="shared" si="272"/>
        <v>1584</v>
      </c>
      <c r="J8515" s="819">
        <f t="shared" si="273"/>
        <v>2</v>
      </c>
      <c r="K8515" s="941"/>
    </row>
    <row r="8516" spans="1:11">
      <c r="A8516" s="15" t="s">
        <v>6498</v>
      </c>
      <c r="B8516" s="15" t="s">
        <v>2464</v>
      </c>
      <c r="C8516" s="768" t="s">
        <v>6430</v>
      </c>
      <c r="D8516" s="20" t="s">
        <v>17741</v>
      </c>
      <c r="E8516" s="826">
        <v>241</v>
      </c>
      <c r="F8516" s="800">
        <v>1</v>
      </c>
      <c r="G8516" s="819">
        <v>158</v>
      </c>
      <c r="H8516" s="774">
        <v>1</v>
      </c>
      <c r="I8516" s="819">
        <f t="shared" si="272"/>
        <v>399</v>
      </c>
      <c r="J8516" s="819">
        <f t="shared" si="273"/>
        <v>2</v>
      </c>
      <c r="K8516" s="941"/>
    </row>
    <row r="8517" spans="1:11" ht="25.5">
      <c r="A8517" s="15" t="s">
        <v>6498</v>
      </c>
      <c r="B8517" s="15" t="s">
        <v>2464</v>
      </c>
      <c r="C8517" s="768" t="s">
        <v>2555</v>
      </c>
      <c r="D8517" s="20" t="s">
        <v>6621</v>
      </c>
      <c r="E8517" s="826">
        <v>1</v>
      </c>
      <c r="F8517" s="800">
        <v>1</v>
      </c>
      <c r="G8517" s="819">
        <v>7881</v>
      </c>
      <c r="H8517" s="774">
        <v>8400</v>
      </c>
      <c r="I8517" s="819">
        <f t="shared" si="272"/>
        <v>7882</v>
      </c>
      <c r="J8517" s="819">
        <f t="shared" si="273"/>
        <v>8401</v>
      </c>
      <c r="K8517" s="941"/>
    </row>
    <row r="8518" spans="1:11" ht="25.5">
      <c r="A8518" s="15" t="s">
        <v>6498</v>
      </c>
      <c r="B8518" s="15" t="s">
        <v>2464</v>
      </c>
      <c r="C8518" s="768" t="s">
        <v>6497</v>
      </c>
      <c r="D8518" s="20" t="s">
        <v>17798</v>
      </c>
      <c r="E8518" s="826">
        <v>238</v>
      </c>
      <c r="F8518" s="800">
        <v>1</v>
      </c>
      <c r="G8518" s="819">
        <v>158</v>
      </c>
      <c r="H8518" s="774">
        <v>1</v>
      </c>
      <c r="I8518" s="819">
        <f t="shared" si="272"/>
        <v>396</v>
      </c>
      <c r="J8518" s="819">
        <f t="shared" si="273"/>
        <v>2</v>
      </c>
      <c r="K8518" s="941"/>
    </row>
    <row r="8519" spans="1:11">
      <c r="A8519" s="15" t="s">
        <v>6498</v>
      </c>
      <c r="B8519" s="15" t="s">
        <v>2624</v>
      </c>
      <c r="C8519" s="768" t="s">
        <v>161</v>
      </c>
      <c r="D8519" s="20" t="s">
        <v>17643</v>
      </c>
      <c r="E8519" s="826"/>
      <c r="F8519" s="800">
        <v>0</v>
      </c>
      <c r="G8519" s="819"/>
      <c r="H8519" s="774">
        <v>1</v>
      </c>
      <c r="I8519" s="819">
        <f t="shared" si="272"/>
        <v>0</v>
      </c>
      <c r="J8519" s="819">
        <f t="shared" si="273"/>
        <v>1</v>
      </c>
      <c r="K8519" s="941"/>
    </row>
    <row r="8520" spans="1:11">
      <c r="A8520" s="15" t="s">
        <v>6498</v>
      </c>
      <c r="B8520" s="15" t="s">
        <v>2624</v>
      </c>
      <c r="C8520" s="768" t="s">
        <v>1843</v>
      </c>
      <c r="D8520" s="17" t="s">
        <v>14603</v>
      </c>
      <c r="E8520" s="826">
        <v>45</v>
      </c>
      <c r="F8520" s="800">
        <v>50</v>
      </c>
      <c r="G8520" s="819"/>
      <c r="H8520" s="774">
        <v>1</v>
      </c>
      <c r="I8520" s="819">
        <f t="shared" si="272"/>
        <v>45</v>
      </c>
      <c r="J8520" s="819">
        <f t="shared" si="273"/>
        <v>51</v>
      </c>
      <c r="K8520" s="941"/>
    </row>
    <row r="8521" spans="1:11" ht="51">
      <c r="A8521" s="15" t="s">
        <v>6498</v>
      </c>
      <c r="B8521" s="15" t="s">
        <v>2624</v>
      </c>
      <c r="C8521" s="768" t="s">
        <v>2630</v>
      </c>
      <c r="D8521" s="20" t="s">
        <v>16915</v>
      </c>
      <c r="E8521" s="826"/>
      <c r="F8521" s="800">
        <v>1</v>
      </c>
      <c r="G8521" s="819">
        <v>465</v>
      </c>
      <c r="H8521" s="774">
        <v>360</v>
      </c>
      <c r="I8521" s="819">
        <f t="shared" si="272"/>
        <v>465</v>
      </c>
      <c r="J8521" s="819">
        <f t="shared" si="273"/>
        <v>361</v>
      </c>
      <c r="K8521" s="941"/>
    </row>
    <row r="8522" spans="1:11">
      <c r="A8522" s="15" t="s">
        <v>6498</v>
      </c>
      <c r="B8522" s="15" t="s">
        <v>2624</v>
      </c>
      <c r="C8522" s="768" t="s">
        <v>2656</v>
      </c>
      <c r="D8522" s="20" t="s">
        <v>16266</v>
      </c>
      <c r="E8522" s="826"/>
      <c r="F8522" s="800">
        <v>1</v>
      </c>
      <c r="G8522" s="819">
        <v>28</v>
      </c>
      <c r="H8522" s="774">
        <v>1</v>
      </c>
      <c r="I8522" s="819">
        <f t="shared" si="272"/>
        <v>28</v>
      </c>
      <c r="J8522" s="819">
        <f t="shared" si="273"/>
        <v>2</v>
      </c>
      <c r="K8522" s="941"/>
    </row>
    <row r="8523" spans="1:11">
      <c r="A8523" s="15" t="s">
        <v>6498</v>
      </c>
      <c r="B8523" s="15" t="s">
        <v>2624</v>
      </c>
      <c r="C8523" s="768" t="s">
        <v>4064</v>
      </c>
      <c r="D8523" s="20" t="s">
        <v>17225</v>
      </c>
      <c r="E8523" s="826"/>
      <c r="F8523" s="800">
        <v>0</v>
      </c>
      <c r="G8523" s="819">
        <v>9</v>
      </c>
      <c r="H8523" s="774">
        <v>15</v>
      </c>
      <c r="I8523" s="819">
        <f t="shared" si="272"/>
        <v>9</v>
      </c>
      <c r="J8523" s="819">
        <f t="shared" si="273"/>
        <v>15</v>
      </c>
      <c r="K8523" s="941"/>
    </row>
    <row r="8524" spans="1:11">
      <c r="A8524" s="15" t="s">
        <v>6498</v>
      </c>
      <c r="B8524" s="15" t="s">
        <v>2624</v>
      </c>
      <c r="C8524" s="768" t="s">
        <v>4065</v>
      </c>
      <c r="D8524" s="20" t="s">
        <v>5746</v>
      </c>
      <c r="E8524" s="826"/>
      <c r="F8524" s="800">
        <v>0</v>
      </c>
      <c r="G8524" s="819">
        <v>41</v>
      </c>
      <c r="H8524" s="774">
        <v>100</v>
      </c>
      <c r="I8524" s="819">
        <f t="shared" si="272"/>
        <v>41</v>
      </c>
      <c r="J8524" s="819">
        <f t="shared" si="273"/>
        <v>100</v>
      </c>
      <c r="K8524" s="941"/>
    </row>
    <row r="8525" spans="1:11" ht="25.5">
      <c r="A8525" s="15" t="s">
        <v>6498</v>
      </c>
      <c r="B8525" s="15" t="s">
        <v>2624</v>
      </c>
      <c r="C8525" s="768" t="s">
        <v>4780</v>
      </c>
      <c r="D8525" s="20" t="s">
        <v>4781</v>
      </c>
      <c r="E8525" s="826"/>
      <c r="F8525" s="800">
        <v>1</v>
      </c>
      <c r="G8525" s="819">
        <v>12</v>
      </c>
      <c r="H8525" s="774">
        <v>1</v>
      </c>
      <c r="I8525" s="819">
        <f t="shared" si="272"/>
        <v>12</v>
      </c>
      <c r="J8525" s="819">
        <f t="shared" si="273"/>
        <v>2</v>
      </c>
      <c r="K8525" s="941"/>
    </row>
    <row r="8526" spans="1:11" ht="25.5">
      <c r="A8526" s="15" t="s">
        <v>6498</v>
      </c>
      <c r="B8526" s="15" t="s">
        <v>2624</v>
      </c>
      <c r="C8526" s="768" t="s">
        <v>2500</v>
      </c>
      <c r="D8526" s="20" t="s">
        <v>16829</v>
      </c>
      <c r="E8526" s="826"/>
      <c r="F8526" s="800">
        <v>1</v>
      </c>
      <c r="G8526" s="819">
        <v>243</v>
      </c>
      <c r="H8526" s="774">
        <v>1</v>
      </c>
      <c r="I8526" s="819">
        <f t="shared" si="272"/>
        <v>243</v>
      </c>
      <c r="J8526" s="819">
        <f t="shared" si="273"/>
        <v>2</v>
      </c>
      <c r="K8526" s="941"/>
    </row>
    <row r="8527" spans="1:11" ht="25.5">
      <c r="A8527" s="15" t="s">
        <v>6498</v>
      </c>
      <c r="B8527" s="15" t="s">
        <v>2624</v>
      </c>
      <c r="C8527" s="768" t="s">
        <v>2498</v>
      </c>
      <c r="D8527" s="20" t="s">
        <v>16827</v>
      </c>
      <c r="E8527" s="826"/>
      <c r="F8527" s="800">
        <v>0</v>
      </c>
      <c r="G8527" s="819">
        <v>1085</v>
      </c>
      <c r="H8527" s="774">
        <v>1110</v>
      </c>
      <c r="I8527" s="819">
        <f t="shared" si="272"/>
        <v>1085</v>
      </c>
      <c r="J8527" s="819">
        <f t="shared" si="273"/>
        <v>1110</v>
      </c>
      <c r="K8527" s="941"/>
    </row>
    <row r="8528" spans="1:11" ht="25.5">
      <c r="A8528" s="15" t="s">
        <v>6498</v>
      </c>
      <c r="B8528" s="15" t="s">
        <v>2624</v>
      </c>
      <c r="C8528" s="768" t="s">
        <v>2524</v>
      </c>
      <c r="D8528" s="20" t="s">
        <v>16852</v>
      </c>
      <c r="E8528" s="826"/>
      <c r="F8528" s="800">
        <v>0</v>
      </c>
      <c r="G8528" s="819">
        <v>3186</v>
      </c>
      <c r="H8528" s="774">
        <v>2410</v>
      </c>
      <c r="I8528" s="819">
        <f t="shared" si="272"/>
        <v>3186</v>
      </c>
      <c r="J8528" s="819">
        <f t="shared" si="273"/>
        <v>2410</v>
      </c>
      <c r="K8528" s="941"/>
    </row>
    <row r="8529" spans="1:11" ht="38.25">
      <c r="A8529" s="15" t="s">
        <v>6498</v>
      </c>
      <c r="B8529" s="15" t="s">
        <v>2624</v>
      </c>
      <c r="C8529" s="768" t="s">
        <v>2534</v>
      </c>
      <c r="D8529" s="20" t="s">
        <v>16863</v>
      </c>
      <c r="E8529" s="826"/>
      <c r="F8529" s="800">
        <v>1</v>
      </c>
      <c r="G8529" s="819">
        <v>1</v>
      </c>
      <c r="H8529" s="774">
        <v>1</v>
      </c>
      <c r="I8529" s="819">
        <f t="shared" si="272"/>
        <v>1</v>
      </c>
      <c r="J8529" s="819">
        <f t="shared" si="273"/>
        <v>2</v>
      </c>
      <c r="K8529" s="941"/>
    </row>
    <row r="8530" spans="1:11" ht="38.25">
      <c r="A8530" s="15" t="s">
        <v>6498</v>
      </c>
      <c r="B8530" s="15" t="s">
        <v>2624</v>
      </c>
      <c r="C8530" s="768" t="s">
        <v>2536</v>
      </c>
      <c r="D8530" s="20" t="s">
        <v>4908</v>
      </c>
      <c r="E8530" s="826"/>
      <c r="F8530" s="800">
        <v>1</v>
      </c>
      <c r="G8530" s="819"/>
      <c r="H8530" s="774">
        <v>40</v>
      </c>
      <c r="I8530" s="819">
        <f t="shared" si="272"/>
        <v>0</v>
      </c>
      <c r="J8530" s="819">
        <f t="shared" si="273"/>
        <v>41</v>
      </c>
      <c r="K8530" s="941"/>
    </row>
    <row r="8531" spans="1:11" ht="25.5">
      <c r="A8531" s="15" t="s">
        <v>6498</v>
      </c>
      <c r="B8531" s="15" t="s">
        <v>2624</v>
      </c>
      <c r="C8531" s="768" t="s">
        <v>2537</v>
      </c>
      <c r="D8531" s="20" t="s">
        <v>4909</v>
      </c>
      <c r="E8531" s="826"/>
      <c r="F8531" s="800">
        <v>1</v>
      </c>
      <c r="G8531" s="819">
        <v>249</v>
      </c>
      <c r="H8531" s="774">
        <v>170</v>
      </c>
      <c r="I8531" s="819">
        <f t="shared" si="272"/>
        <v>249</v>
      </c>
      <c r="J8531" s="819">
        <f t="shared" si="273"/>
        <v>171</v>
      </c>
      <c r="K8531" s="941"/>
    </row>
    <row r="8532" spans="1:11" ht="25.5">
      <c r="A8532" s="15" t="s">
        <v>6498</v>
      </c>
      <c r="B8532" s="15" t="s">
        <v>2624</v>
      </c>
      <c r="C8532" s="768" t="s">
        <v>2539</v>
      </c>
      <c r="D8532" s="20" t="s">
        <v>4000</v>
      </c>
      <c r="E8532" s="826"/>
      <c r="F8532" s="800">
        <v>0</v>
      </c>
      <c r="G8532" s="819"/>
      <c r="H8532" s="774">
        <v>1</v>
      </c>
      <c r="I8532" s="819">
        <f t="shared" si="272"/>
        <v>0</v>
      </c>
      <c r="J8532" s="819">
        <f t="shared" si="273"/>
        <v>1</v>
      </c>
      <c r="K8532" s="941"/>
    </row>
    <row r="8533" spans="1:11" ht="38.25">
      <c r="A8533" s="15" t="s">
        <v>6498</v>
      </c>
      <c r="B8533" s="15" t="s">
        <v>2624</v>
      </c>
      <c r="C8533" s="768" t="s">
        <v>2540</v>
      </c>
      <c r="D8533" s="20" t="s">
        <v>3689</v>
      </c>
      <c r="E8533" s="826"/>
      <c r="F8533" s="800">
        <v>1</v>
      </c>
      <c r="G8533" s="819">
        <v>1</v>
      </c>
      <c r="H8533" s="774">
        <v>5</v>
      </c>
      <c r="I8533" s="819">
        <f t="shared" si="272"/>
        <v>1</v>
      </c>
      <c r="J8533" s="819">
        <f t="shared" si="273"/>
        <v>6</v>
      </c>
      <c r="K8533" s="941"/>
    </row>
    <row r="8534" spans="1:11" ht="25.5">
      <c r="A8534" s="15" t="s">
        <v>6498</v>
      </c>
      <c r="B8534" s="15" t="s">
        <v>2624</v>
      </c>
      <c r="C8534" s="768" t="s">
        <v>2541</v>
      </c>
      <c r="D8534" s="20" t="s">
        <v>4001</v>
      </c>
      <c r="E8534" s="826"/>
      <c r="F8534" s="800">
        <v>0</v>
      </c>
      <c r="G8534" s="819"/>
      <c r="H8534" s="774">
        <v>1</v>
      </c>
      <c r="I8534" s="819">
        <f t="shared" si="272"/>
        <v>0</v>
      </c>
      <c r="J8534" s="819">
        <f t="shared" si="273"/>
        <v>1</v>
      </c>
      <c r="K8534" s="941"/>
    </row>
    <row r="8535" spans="1:11" ht="51">
      <c r="A8535" s="15" t="s">
        <v>6498</v>
      </c>
      <c r="B8535" s="15" t="s">
        <v>2624</v>
      </c>
      <c r="C8535" s="768" t="s">
        <v>2542</v>
      </c>
      <c r="D8535" s="20" t="s">
        <v>16865</v>
      </c>
      <c r="E8535" s="826"/>
      <c r="F8535" s="800">
        <v>1</v>
      </c>
      <c r="G8535" s="819">
        <v>1506</v>
      </c>
      <c r="H8535" s="774">
        <v>1950</v>
      </c>
      <c r="I8535" s="819">
        <f t="shared" si="272"/>
        <v>1506</v>
      </c>
      <c r="J8535" s="819">
        <f t="shared" si="273"/>
        <v>1951</v>
      </c>
      <c r="K8535" s="941"/>
    </row>
    <row r="8536" spans="1:11" ht="38.25">
      <c r="A8536" s="15" t="s">
        <v>6498</v>
      </c>
      <c r="B8536" s="15" t="s">
        <v>2624</v>
      </c>
      <c r="C8536" s="768" t="s">
        <v>2552</v>
      </c>
      <c r="D8536" s="20" t="s">
        <v>16873</v>
      </c>
      <c r="E8536" s="826"/>
      <c r="F8536" s="800">
        <v>1</v>
      </c>
      <c r="G8536" s="819">
        <v>14</v>
      </c>
      <c r="H8536" s="774">
        <v>1</v>
      </c>
      <c r="I8536" s="819">
        <f t="shared" si="272"/>
        <v>14</v>
      </c>
      <c r="J8536" s="819">
        <f t="shared" si="273"/>
        <v>2</v>
      </c>
      <c r="K8536" s="941"/>
    </row>
    <row r="8537" spans="1:11" ht="38.25">
      <c r="A8537" s="15" t="s">
        <v>6498</v>
      </c>
      <c r="B8537" s="15" t="s">
        <v>2624</v>
      </c>
      <c r="C8537" s="768" t="s">
        <v>2553</v>
      </c>
      <c r="D8537" s="20" t="s">
        <v>16874</v>
      </c>
      <c r="E8537" s="826"/>
      <c r="F8537" s="800">
        <v>1</v>
      </c>
      <c r="G8537" s="819">
        <v>74</v>
      </c>
      <c r="H8537" s="774">
        <v>60</v>
      </c>
      <c r="I8537" s="819">
        <f t="shared" ref="I8537:I8597" si="274">E8537+G8537</f>
        <v>74</v>
      </c>
      <c r="J8537" s="819">
        <f t="shared" ref="J8537:J8597" si="275">F8537+H8537</f>
        <v>61</v>
      </c>
      <c r="K8537" s="941"/>
    </row>
    <row r="8538" spans="1:11" ht="38.25">
      <c r="A8538" s="15" t="s">
        <v>6498</v>
      </c>
      <c r="B8538" s="15" t="s">
        <v>2624</v>
      </c>
      <c r="C8538" s="768" t="s">
        <v>2554</v>
      </c>
      <c r="D8538" s="20" t="s">
        <v>4772</v>
      </c>
      <c r="E8538" s="826"/>
      <c r="F8538" s="800">
        <v>1</v>
      </c>
      <c r="G8538" s="819">
        <v>9811</v>
      </c>
      <c r="H8538" s="774">
        <v>8650</v>
      </c>
      <c r="I8538" s="819">
        <f t="shared" si="274"/>
        <v>9811</v>
      </c>
      <c r="J8538" s="819">
        <f t="shared" si="275"/>
        <v>8651</v>
      </c>
      <c r="K8538" s="941"/>
    </row>
    <row r="8539" spans="1:11" ht="25.5">
      <c r="A8539" s="15" t="s">
        <v>6498</v>
      </c>
      <c r="B8539" s="15" t="s">
        <v>2624</v>
      </c>
      <c r="C8539" s="768" t="s">
        <v>2557</v>
      </c>
      <c r="D8539" s="20" t="s">
        <v>6622</v>
      </c>
      <c r="E8539" s="826"/>
      <c r="F8539" s="800">
        <v>1</v>
      </c>
      <c r="G8539" s="819">
        <v>1900</v>
      </c>
      <c r="H8539" s="774">
        <v>1810</v>
      </c>
      <c r="I8539" s="819">
        <f t="shared" si="274"/>
        <v>1900</v>
      </c>
      <c r="J8539" s="819">
        <f t="shared" si="275"/>
        <v>1811</v>
      </c>
      <c r="K8539" s="941"/>
    </row>
    <row r="8540" spans="1:11" ht="38.25">
      <c r="A8540" s="15" t="s">
        <v>6498</v>
      </c>
      <c r="B8540" s="15" t="s">
        <v>2624</v>
      </c>
      <c r="C8540" s="768" t="s">
        <v>2558</v>
      </c>
      <c r="D8540" s="20" t="s">
        <v>3690</v>
      </c>
      <c r="E8540" s="826"/>
      <c r="F8540" s="800">
        <v>1</v>
      </c>
      <c r="G8540" s="819">
        <v>7449</v>
      </c>
      <c r="H8540" s="774">
        <v>6200</v>
      </c>
      <c r="I8540" s="819">
        <f t="shared" si="274"/>
        <v>7449</v>
      </c>
      <c r="J8540" s="819">
        <f t="shared" si="275"/>
        <v>6201</v>
      </c>
      <c r="K8540" s="941"/>
    </row>
    <row r="8541" spans="1:11" ht="25.5">
      <c r="A8541" s="15" t="s">
        <v>6498</v>
      </c>
      <c r="B8541" s="15" t="s">
        <v>2624</v>
      </c>
      <c r="C8541" s="768" t="s">
        <v>2559</v>
      </c>
      <c r="D8541" s="20" t="s">
        <v>4773</v>
      </c>
      <c r="E8541" s="826"/>
      <c r="F8541" s="800">
        <v>1</v>
      </c>
      <c r="G8541" s="819">
        <v>21983</v>
      </c>
      <c r="H8541" s="774">
        <v>20400</v>
      </c>
      <c r="I8541" s="819">
        <f t="shared" si="274"/>
        <v>21983</v>
      </c>
      <c r="J8541" s="819">
        <f t="shared" si="275"/>
        <v>20401</v>
      </c>
      <c r="K8541" s="941"/>
    </row>
    <row r="8542" spans="1:11" ht="51">
      <c r="A8542" s="15" t="s">
        <v>6498</v>
      </c>
      <c r="B8542" s="15" t="s">
        <v>2624</v>
      </c>
      <c r="C8542" s="768" t="s">
        <v>2560</v>
      </c>
      <c r="D8542" s="20" t="s">
        <v>6623</v>
      </c>
      <c r="E8542" s="826"/>
      <c r="F8542" s="800">
        <v>1</v>
      </c>
      <c r="G8542" s="819">
        <v>26799</v>
      </c>
      <c r="H8542" s="774">
        <v>24100</v>
      </c>
      <c r="I8542" s="819">
        <f t="shared" si="274"/>
        <v>26799</v>
      </c>
      <c r="J8542" s="819">
        <f t="shared" si="275"/>
        <v>24101</v>
      </c>
      <c r="K8542" s="941"/>
    </row>
    <row r="8543" spans="1:11" ht="38.25">
      <c r="A8543" s="15" t="s">
        <v>6498</v>
      </c>
      <c r="B8543" s="15" t="s">
        <v>2624</v>
      </c>
      <c r="C8543" s="768" t="s">
        <v>2561</v>
      </c>
      <c r="D8543" s="20" t="s">
        <v>16875</v>
      </c>
      <c r="E8543" s="826">
        <v>4</v>
      </c>
      <c r="F8543" s="800">
        <v>0</v>
      </c>
      <c r="G8543" s="819">
        <v>3</v>
      </c>
      <c r="H8543" s="774">
        <v>10</v>
      </c>
      <c r="I8543" s="819">
        <f t="shared" si="274"/>
        <v>7</v>
      </c>
      <c r="J8543" s="819">
        <f t="shared" si="275"/>
        <v>10</v>
      </c>
      <c r="K8543" s="941"/>
    </row>
    <row r="8544" spans="1:11" ht="38.25">
      <c r="A8544" s="15" t="s">
        <v>6498</v>
      </c>
      <c r="B8544" s="15" t="s">
        <v>2624</v>
      </c>
      <c r="C8544" s="768" t="s">
        <v>2562</v>
      </c>
      <c r="D8544" s="20" t="s">
        <v>16876</v>
      </c>
      <c r="E8544" s="826"/>
      <c r="F8544" s="800">
        <v>1</v>
      </c>
      <c r="G8544" s="819">
        <v>9100</v>
      </c>
      <c r="H8544" s="774">
        <v>7800</v>
      </c>
      <c r="I8544" s="819">
        <f t="shared" si="274"/>
        <v>9100</v>
      </c>
      <c r="J8544" s="819">
        <f t="shared" si="275"/>
        <v>7801</v>
      </c>
      <c r="K8544" s="941"/>
    </row>
    <row r="8545" spans="1:11" ht="25.5">
      <c r="A8545" s="15" t="s">
        <v>6498</v>
      </c>
      <c r="B8545" s="15" t="s">
        <v>2624</v>
      </c>
      <c r="C8545" s="768" t="s">
        <v>2566</v>
      </c>
      <c r="D8545" s="20" t="s">
        <v>3048</v>
      </c>
      <c r="E8545" s="826"/>
      <c r="F8545" s="800">
        <v>1</v>
      </c>
      <c r="G8545" s="819">
        <v>494</v>
      </c>
      <c r="H8545" s="774">
        <v>500</v>
      </c>
      <c r="I8545" s="819">
        <f t="shared" si="274"/>
        <v>494</v>
      </c>
      <c r="J8545" s="819">
        <f t="shared" si="275"/>
        <v>501</v>
      </c>
      <c r="K8545" s="941"/>
    </row>
    <row r="8546" spans="1:11" ht="51">
      <c r="A8546" s="15" t="s">
        <v>6498</v>
      </c>
      <c r="B8546" s="15" t="s">
        <v>2624</v>
      </c>
      <c r="C8546" s="768" t="s">
        <v>2569</v>
      </c>
      <c r="D8546" s="20" t="s">
        <v>3452</v>
      </c>
      <c r="E8546" s="826">
        <v>2093</v>
      </c>
      <c r="F8546" s="800">
        <v>1590</v>
      </c>
      <c r="G8546" s="819">
        <v>721</v>
      </c>
      <c r="H8546" s="774">
        <v>400</v>
      </c>
      <c r="I8546" s="819">
        <f t="shared" si="274"/>
        <v>2814</v>
      </c>
      <c r="J8546" s="819">
        <f t="shared" si="275"/>
        <v>1990</v>
      </c>
      <c r="K8546" s="941"/>
    </row>
    <row r="8547" spans="1:11" ht="38.25">
      <c r="A8547" s="15" t="s">
        <v>6498</v>
      </c>
      <c r="B8547" s="15" t="s">
        <v>2624</v>
      </c>
      <c r="C8547" s="768" t="s">
        <v>2588</v>
      </c>
      <c r="D8547" s="20" t="s">
        <v>16881</v>
      </c>
      <c r="E8547" s="826">
        <v>4</v>
      </c>
      <c r="F8547" s="800">
        <v>1</v>
      </c>
      <c r="G8547" s="819">
        <v>13</v>
      </c>
      <c r="H8547" s="774">
        <v>5</v>
      </c>
      <c r="I8547" s="819">
        <f t="shared" si="274"/>
        <v>17</v>
      </c>
      <c r="J8547" s="819">
        <f t="shared" si="275"/>
        <v>6</v>
      </c>
      <c r="K8547" s="941"/>
    </row>
    <row r="8548" spans="1:11" ht="25.5">
      <c r="A8548" s="15" t="s">
        <v>6498</v>
      </c>
      <c r="B8548" s="15" t="s">
        <v>2624</v>
      </c>
      <c r="C8548" s="768" t="s">
        <v>2589</v>
      </c>
      <c r="D8548" s="20" t="s">
        <v>16882</v>
      </c>
      <c r="E8548" s="826"/>
      <c r="F8548" s="800">
        <v>1</v>
      </c>
      <c r="G8548" s="819">
        <v>25</v>
      </c>
      <c r="H8548" s="774">
        <v>40</v>
      </c>
      <c r="I8548" s="819">
        <f t="shared" si="274"/>
        <v>25</v>
      </c>
      <c r="J8548" s="819">
        <f t="shared" si="275"/>
        <v>41</v>
      </c>
      <c r="K8548" s="941"/>
    </row>
    <row r="8549" spans="1:11" ht="25.5">
      <c r="A8549" s="15" t="s">
        <v>6498</v>
      </c>
      <c r="B8549" s="15" t="s">
        <v>2624</v>
      </c>
      <c r="C8549" s="768" t="s">
        <v>2590</v>
      </c>
      <c r="D8549" s="20" t="s">
        <v>4002</v>
      </c>
      <c r="E8549" s="826"/>
      <c r="F8549" s="800">
        <v>0</v>
      </c>
      <c r="G8549" s="819">
        <v>233</v>
      </c>
      <c r="H8549" s="774">
        <v>300</v>
      </c>
      <c r="I8549" s="819">
        <f t="shared" si="274"/>
        <v>233</v>
      </c>
      <c r="J8549" s="819">
        <f t="shared" si="275"/>
        <v>300</v>
      </c>
      <c r="K8549" s="941"/>
    </row>
    <row r="8550" spans="1:11" ht="25.5">
      <c r="A8550" s="15" t="s">
        <v>6498</v>
      </c>
      <c r="B8550" s="15" t="s">
        <v>2624</v>
      </c>
      <c r="C8550" s="768" t="s">
        <v>2592</v>
      </c>
      <c r="D8550" s="20" t="s">
        <v>4905</v>
      </c>
      <c r="E8550" s="826"/>
      <c r="F8550" s="800">
        <v>0</v>
      </c>
      <c r="G8550" s="819"/>
      <c r="H8550" s="774">
        <v>1</v>
      </c>
      <c r="I8550" s="819">
        <f t="shared" si="274"/>
        <v>0</v>
      </c>
      <c r="J8550" s="819">
        <f t="shared" si="275"/>
        <v>1</v>
      </c>
      <c r="K8550" s="941"/>
    </row>
    <row r="8551" spans="1:11" ht="25.5">
      <c r="A8551" s="15" t="s">
        <v>6498</v>
      </c>
      <c r="B8551" s="15" t="s">
        <v>2624</v>
      </c>
      <c r="C8551" s="768" t="s">
        <v>2594</v>
      </c>
      <c r="D8551" s="20" t="s">
        <v>4295</v>
      </c>
      <c r="E8551" s="826"/>
      <c r="F8551" s="800">
        <v>0</v>
      </c>
      <c r="G8551" s="819">
        <v>67</v>
      </c>
      <c r="H8551" s="774">
        <v>170</v>
      </c>
      <c r="I8551" s="819">
        <f t="shared" si="274"/>
        <v>67</v>
      </c>
      <c r="J8551" s="819">
        <f t="shared" si="275"/>
        <v>170</v>
      </c>
      <c r="K8551" s="941"/>
    </row>
    <row r="8552" spans="1:11" ht="25.5">
      <c r="A8552" s="15" t="s">
        <v>6498</v>
      </c>
      <c r="B8552" s="15" t="s">
        <v>2624</v>
      </c>
      <c r="C8552" s="768" t="s">
        <v>2595</v>
      </c>
      <c r="D8552" s="20" t="s">
        <v>4296</v>
      </c>
      <c r="E8552" s="826"/>
      <c r="F8552" s="800">
        <v>0</v>
      </c>
      <c r="G8552" s="819"/>
      <c r="H8552" s="774">
        <v>1</v>
      </c>
      <c r="I8552" s="819">
        <f t="shared" si="274"/>
        <v>0</v>
      </c>
      <c r="J8552" s="819">
        <f t="shared" si="275"/>
        <v>1</v>
      </c>
      <c r="K8552" s="941"/>
    </row>
    <row r="8553" spans="1:11" ht="38.25">
      <c r="A8553" s="15" t="s">
        <v>6498</v>
      </c>
      <c r="B8553" s="15" t="s">
        <v>2624</v>
      </c>
      <c r="C8553" s="768" t="s">
        <v>2596</v>
      </c>
      <c r="D8553" s="20" t="s">
        <v>4775</v>
      </c>
      <c r="E8553" s="826">
        <v>2126</v>
      </c>
      <c r="F8553" s="800">
        <v>2030</v>
      </c>
      <c r="G8553" s="819">
        <v>10900</v>
      </c>
      <c r="H8553" s="774">
        <v>1440</v>
      </c>
      <c r="I8553" s="819">
        <f t="shared" si="274"/>
        <v>13026</v>
      </c>
      <c r="J8553" s="819">
        <f t="shared" si="275"/>
        <v>3470</v>
      </c>
      <c r="K8553" s="941"/>
    </row>
    <row r="8554" spans="1:11" ht="25.5">
      <c r="A8554" s="15" t="s">
        <v>6498</v>
      </c>
      <c r="B8554" s="15" t="s">
        <v>2624</v>
      </c>
      <c r="C8554" s="768" t="s">
        <v>2616</v>
      </c>
      <c r="D8554" s="20" t="s">
        <v>16902</v>
      </c>
      <c r="E8554" s="826"/>
      <c r="F8554" s="800">
        <v>0</v>
      </c>
      <c r="G8554" s="819">
        <v>19</v>
      </c>
      <c r="H8554" s="774">
        <v>25</v>
      </c>
      <c r="I8554" s="819">
        <f t="shared" si="274"/>
        <v>19</v>
      </c>
      <c r="J8554" s="819">
        <f t="shared" si="275"/>
        <v>25</v>
      </c>
      <c r="K8554" s="941"/>
    </row>
    <row r="8555" spans="1:11" ht="38.25">
      <c r="A8555" s="15" t="s">
        <v>6498</v>
      </c>
      <c r="B8555" s="15" t="s">
        <v>2624</v>
      </c>
      <c r="C8555" s="768" t="s">
        <v>2579</v>
      </c>
      <c r="D8555" s="20" t="s">
        <v>16879</v>
      </c>
      <c r="E8555" s="826"/>
      <c r="F8555" s="800">
        <v>1</v>
      </c>
      <c r="G8555" s="819"/>
      <c r="H8555" s="774">
        <v>1</v>
      </c>
      <c r="I8555" s="819">
        <f t="shared" si="274"/>
        <v>0</v>
      </c>
      <c r="J8555" s="819">
        <f t="shared" si="275"/>
        <v>2</v>
      </c>
      <c r="K8555" s="941"/>
    </row>
    <row r="8556" spans="1:11" ht="25.5">
      <c r="A8556" s="15" t="s">
        <v>6498</v>
      </c>
      <c r="B8556" s="15" t="s">
        <v>2624</v>
      </c>
      <c r="C8556" s="768" t="s">
        <v>2581</v>
      </c>
      <c r="D8556" s="20" t="s">
        <v>4900</v>
      </c>
      <c r="E8556" s="826"/>
      <c r="F8556" s="800">
        <v>1</v>
      </c>
      <c r="G8556" s="819"/>
      <c r="H8556" s="774">
        <v>1</v>
      </c>
      <c r="I8556" s="819">
        <f t="shared" si="274"/>
        <v>0</v>
      </c>
      <c r="J8556" s="819">
        <f t="shared" si="275"/>
        <v>2</v>
      </c>
      <c r="K8556" s="941"/>
    </row>
    <row r="8557" spans="1:11" ht="25.5">
      <c r="A8557" s="15" t="s">
        <v>6498</v>
      </c>
      <c r="B8557" s="15" t="s">
        <v>2624</v>
      </c>
      <c r="C8557" s="768" t="s">
        <v>2582</v>
      </c>
      <c r="D8557" s="20" t="s">
        <v>4901</v>
      </c>
      <c r="E8557" s="826"/>
      <c r="F8557" s="800">
        <v>1</v>
      </c>
      <c r="G8557" s="819"/>
      <c r="H8557" s="774">
        <v>1</v>
      </c>
      <c r="I8557" s="819">
        <f t="shared" si="274"/>
        <v>0</v>
      </c>
      <c r="J8557" s="819">
        <f t="shared" si="275"/>
        <v>2</v>
      </c>
      <c r="K8557" s="941"/>
    </row>
    <row r="8558" spans="1:11" ht="25.5">
      <c r="A8558" s="15" t="s">
        <v>6498</v>
      </c>
      <c r="B8558" s="15" t="s">
        <v>2624</v>
      </c>
      <c r="C8558" s="768" t="s">
        <v>2583</v>
      </c>
      <c r="D8558" s="20" t="s">
        <v>4902</v>
      </c>
      <c r="E8558" s="826"/>
      <c r="F8558" s="800">
        <v>1</v>
      </c>
      <c r="G8558" s="819"/>
      <c r="H8558" s="774">
        <v>1</v>
      </c>
      <c r="I8558" s="819">
        <f t="shared" si="274"/>
        <v>0</v>
      </c>
      <c r="J8558" s="819">
        <f t="shared" si="275"/>
        <v>2</v>
      </c>
      <c r="K8558" s="941"/>
    </row>
    <row r="8559" spans="1:11" ht="25.5">
      <c r="A8559" s="15" t="s">
        <v>6498</v>
      </c>
      <c r="B8559" s="15" t="s">
        <v>2624</v>
      </c>
      <c r="C8559" s="768" t="s">
        <v>2584</v>
      </c>
      <c r="D8559" s="20" t="s">
        <v>4903</v>
      </c>
      <c r="E8559" s="826"/>
      <c r="F8559" s="800">
        <v>1</v>
      </c>
      <c r="G8559" s="819"/>
      <c r="H8559" s="774">
        <v>1</v>
      </c>
      <c r="I8559" s="819">
        <f t="shared" si="274"/>
        <v>0</v>
      </c>
      <c r="J8559" s="819">
        <f t="shared" si="275"/>
        <v>2</v>
      </c>
      <c r="K8559" s="941"/>
    </row>
    <row r="8560" spans="1:11" ht="25.5">
      <c r="A8560" s="15" t="s">
        <v>6498</v>
      </c>
      <c r="B8560" s="15" t="s">
        <v>2624</v>
      </c>
      <c r="C8560" s="768" t="s">
        <v>2585</v>
      </c>
      <c r="D8560" s="20" t="s">
        <v>3049</v>
      </c>
      <c r="E8560" s="826"/>
      <c r="F8560" s="800">
        <v>1</v>
      </c>
      <c r="G8560" s="819"/>
      <c r="H8560" s="774">
        <v>1</v>
      </c>
      <c r="I8560" s="819">
        <f t="shared" si="274"/>
        <v>0</v>
      </c>
      <c r="J8560" s="819">
        <f t="shared" si="275"/>
        <v>2</v>
      </c>
      <c r="K8560" s="941"/>
    </row>
    <row r="8561" spans="1:11" ht="25.5">
      <c r="A8561" s="15" t="s">
        <v>6498</v>
      </c>
      <c r="B8561" s="15" t="s">
        <v>2624</v>
      </c>
      <c r="C8561" s="768" t="s">
        <v>2586</v>
      </c>
      <c r="D8561" s="20" t="s">
        <v>4904</v>
      </c>
      <c r="E8561" s="826"/>
      <c r="F8561" s="800">
        <v>1</v>
      </c>
      <c r="G8561" s="819"/>
      <c r="H8561" s="774">
        <v>1</v>
      </c>
      <c r="I8561" s="819">
        <f t="shared" si="274"/>
        <v>0</v>
      </c>
      <c r="J8561" s="819">
        <f t="shared" si="275"/>
        <v>2</v>
      </c>
      <c r="K8561" s="941"/>
    </row>
    <row r="8562" spans="1:11" ht="38.25">
      <c r="A8562" s="15" t="s">
        <v>6498</v>
      </c>
      <c r="B8562" s="15" t="s">
        <v>2624</v>
      </c>
      <c r="C8562" s="768" t="s">
        <v>2587</v>
      </c>
      <c r="D8562" s="20" t="s">
        <v>4774</v>
      </c>
      <c r="E8562" s="826"/>
      <c r="F8562" s="800">
        <v>1</v>
      </c>
      <c r="G8562" s="819">
        <v>142</v>
      </c>
      <c r="H8562" s="774">
        <v>1</v>
      </c>
      <c r="I8562" s="819">
        <f t="shared" si="274"/>
        <v>142</v>
      </c>
      <c r="J8562" s="819">
        <f t="shared" si="275"/>
        <v>2</v>
      </c>
      <c r="K8562" s="941"/>
    </row>
    <row r="8563" spans="1:11">
      <c r="A8563" s="15" t="s">
        <v>6498</v>
      </c>
      <c r="B8563" s="15" t="s">
        <v>2624</v>
      </c>
      <c r="C8563" s="768" t="s">
        <v>6499</v>
      </c>
      <c r="D8563" s="20" t="s">
        <v>6500</v>
      </c>
      <c r="E8563" s="826"/>
      <c r="F8563" s="800">
        <v>1</v>
      </c>
      <c r="G8563" s="819">
        <v>9038</v>
      </c>
      <c r="H8563" s="774">
        <v>1</v>
      </c>
      <c r="I8563" s="819">
        <f t="shared" si="274"/>
        <v>9038</v>
      </c>
      <c r="J8563" s="819">
        <f t="shared" si="275"/>
        <v>2</v>
      </c>
      <c r="K8563" s="941"/>
    </row>
    <row r="8564" spans="1:11">
      <c r="A8564" s="15" t="s">
        <v>6498</v>
      </c>
      <c r="B8564" s="15" t="s">
        <v>2624</v>
      </c>
      <c r="C8564" s="768" t="s">
        <v>2632</v>
      </c>
      <c r="D8564" s="20" t="s">
        <v>16916</v>
      </c>
      <c r="E8564" s="826"/>
      <c r="F8564" s="800">
        <v>1</v>
      </c>
      <c r="G8564" s="819">
        <v>297</v>
      </c>
      <c r="H8564" s="774">
        <v>1</v>
      </c>
      <c r="I8564" s="819">
        <f t="shared" si="274"/>
        <v>297</v>
      </c>
      <c r="J8564" s="819">
        <f t="shared" si="275"/>
        <v>2</v>
      </c>
      <c r="K8564" s="941"/>
    </row>
    <row r="8565" spans="1:11">
      <c r="A8565" s="15" t="s">
        <v>6498</v>
      </c>
      <c r="B8565" s="15" t="s">
        <v>2624</v>
      </c>
      <c r="C8565" s="768" t="s">
        <v>4767</v>
      </c>
      <c r="D8565" s="20" t="s">
        <v>17352</v>
      </c>
      <c r="E8565" s="826"/>
      <c r="F8565" s="800">
        <v>1</v>
      </c>
      <c r="G8565" s="819">
        <v>107</v>
      </c>
      <c r="H8565" s="774">
        <v>1</v>
      </c>
      <c r="I8565" s="819">
        <f t="shared" si="274"/>
        <v>107</v>
      </c>
      <c r="J8565" s="819">
        <f t="shared" si="275"/>
        <v>2</v>
      </c>
      <c r="K8565" s="941"/>
    </row>
    <row r="8566" spans="1:11" ht="25.5">
      <c r="A8566" s="15" t="s">
        <v>6498</v>
      </c>
      <c r="B8566" s="15" t="s">
        <v>2624</v>
      </c>
      <c r="C8566" s="768" t="s">
        <v>6300</v>
      </c>
      <c r="D8566" s="20" t="s">
        <v>17626</v>
      </c>
      <c r="E8566" s="826"/>
      <c r="F8566" s="800">
        <v>1</v>
      </c>
      <c r="G8566" s="819"/>
      <c r="H8566" s="774">
        <v>1</v>
      </c>
      <c r="I8566" s="819">
        <f t="shared" si="274"/>
        <v>0</v>
      </c>
      <c r="J8566" s="819">
        <f t="shared" si="275"/>
        <v>2</v>
      </c>
      <c r="K8566" s="941"/>
    </row>
    <row r="8567" spans="1:11">
      <c r="A8567" s="15" t="s">
        <v>6498</v>
      </c>
      <c r="B8567" s="15" t="s">
        <v>2624</v>
      </c>
      <c r="C8567" s="768" t="s">
        <v>2504</v>
      </c>
      <c r="D8567" s="20" t="s">
        <v>16833</v>
      </c>
      <c r="E8567" s="826"/>
      <c r="F8567" s="800">
        <v>1</v>
      </c>
      <c r="G8567" s="819">
        <v>31</v>
      </c>
      <c r="H8567" s="774">
        <v>45</v>
      </c>
      <c r="I8567" s="819">
        <f t="shared" si="274"/>
        <v>31</v>
      </c>
      <c r="J8567" s="819">
        <f t="shared" si="275"/>
        <v>46</v>
      </c>
      <c r="K8567" s="941"/>
    </row>
    <row r="8568" spans="1:11">
      <c r="A8568" s="15" t="s">
        <v>6498</v>
      </c>
      <c r="B8568" s="15" t="s">
        <v>2624</v>
      </c>
      <c r="C8568" s="768" t="s">
        <v>2502</v>
      </c>
      <c r="D8568" s="20" t="s">
        <v>16831</v>
      </c>
      <c r="E8568" s="826"/>
      <c r="F8568" s="800">
        <v>1</v>
      </c>
      <c r="G8568" s="819">
        <v>3</v>
      </c>
      <c r="H8568" s="774">
        <v>1</v>
      </c>
      <c r="I8568" s="819">
        <f t="shared" si="274"/>
        <v>3</v>
      </c>
      <c r="J8568" s="819">
        <f t="shared" si="275"/>
        <v>2</v>
      </c>
      <c r="K8568" s="941"/>
    </row>
    <row r="8569" spans="1:11">
      <c r="A8569" s="15" t="s">
        <v>6498</v>
      </c>
      <c r="B8569" s="15" t="s">
        <v>2624</v>
      </c>
      <c r="C8569" s="768" t="s">
        <v>4890</v>
      </c>
      <c r="D8569" s="20" t="s">
        <v>16834</v>
      </c>
      <c r="E8569" s="826"/>
      <c r="F8569" s="800">
        <v>1</v>
      </c>
      <c r="G8569" s="819"/>
      <c r="H8569" s="774">
        <v>1</v>
      </c>
      <c r="I8569" s="819">
        <f t="shared" si="274"/>
        <v>0</v>
      </c>
      <c r="J8569" s="819">
        <f t="shared" si="275"/>
        <v>2</v>
      </c>
      <c r="K8569" s="941"/>
    </row>
    <row r="8570" spans="1:11">
      <c r="A8570" s="15" t="s">
        <v>6498</v>
      </c>
      <c r="B8570" s="15" t="s">
        <v>2624</v>
      </c>
      <c r="C8570" s="768" t="s">
        <v>3450</v>
      </c>
      <c r="D8570" s="20" t="s">
        <v>3451</v>
      </c>
      <c r="E8570" s="826"/>
      <c r="F8570" s="800">
        <v>1</v>
      </c>
      <c r="G8570" s="819"/>
      <c r="H8570" s="774">
        <v>1</v>
      </c>
      <c r="I8570" s="819">
        <f t="shared" si="274"/>
        <v>0</v>
      </c>
      <c r="J8570" s="819">
        <f t="shared" si="275"/>
        <v>2</v>
      </c>
      <c r="K8570" s="941"/>
    </row>
    <row r="8571" spans="1:11">
      <c r="A8571" s="15" t="s">
        <v>6498</v>
      </c>
      <c r="B8571" s="15" t="s">
        <v>2624</v>
      </c>
      <c r="C8571" s="768" t="s">
        <v>3330</v>
      </c>
      <c r="D8571" s="20" t="s">
        <v>4764</v>
      </c>
      <c r="E8571" s="826"/>
      <c r="F8571" s="800">
        <v>1</v>
      </c>
      <c r="G8571" s="819">
        <v>7</v>
      </c>
      <c r="H8571" s="774">
        <v>1</v>
      </c>
      <c r="I8571" s="819">
        <f t="shared" si="274"/>
        <v>7</v>
      </c>
      <c r="J8571" s="819">
        <f t="shared" si="275"/>
        <v>2</v>
      </c>
      <c r="K8571" s="941"/>
    </row>
    <row r="8572" spans="1:11" ht="25.5">
      <c r="A8572" s="15" t="s">
        <v>6498</v>
      </c>
      <c r="B8572" s="15" t="s">
        <v>2624</v>
      </c>
      <c r="C8572" s="768" t="s">
        <v>3455</v>
      </c>
      <c r="D8572" s="20" t="s">
        <v>3456</v>
      </c>
      <c r="E8572" s="826"/>
      <c r="F8572" s="800">
        <v>1</v>
      </c>
      <c r="G8572" s="819">
        <v>6960</v>
      </c>
      <c r="H8572" s="774">
        <v>1</v>
      </c>
      <c r="I8572" s="819">
        <f t="shared" si="274"/>
        <v>6960</v>
      </c>
      <c r="J8572" s="819">
        <f t="shared" si="275"/>
        <v>2</v>
      </c>
      <c r="K8572" s="941"/>
    </row>
    <row r="8573" spans="1:11" ht="25.5">
      <c r="A8573" s="15" t="s">
        <v>6498</v>
      </c>
      <c r="B8573" s="15" t="s">
        <v>2624</v>
      </c>
      <c r="C8573" s="768" t="s">
        <v>2622</v>
      </c>
      <c r="D8573" s="20" t="s">
        <v>16908</v>
      </c>
      <c r="E8573" s="826"/>
      <c r="F8573" s="800">
        <v>0</v>
      </c>
      <c r="G8573" s="819">
        <v>511</v>
      </c>
      <c r="H8573" s="774">
        <v>480</v>
      </c>
      <c r="I8573" s="819">
        <f t="shared" si="274"/>
        <v>511</v>
      </c>
      <c r="J8573" s="819">
        <f t="shared" si="275"/>
        <v>480</v>
      </c>
      <c r="K8573" s="941"/>
    </row>
    <row r="8574" spans="1:11">
      <c r="A8574" s="15" t="s">
        <v>6498</v>
      </c>
      <c r="B8574" s="15" t="s">
        <v>4862</v>
      </c>
      <c r="C8574" s="768" t="s">
        <v>2476</v>
      </c>
      <c r="D8574" s="20" t="s">
        <v>16809</v>
      </c>
      <c r="E8574" s="826"/>
      <c r="F8574" s="800">
        <v>0</v>
      </c>
      <c r="G8574" s="819">
        <v>99</v>
      </c>
      <c r="H8574" s="774">
        <v>50</v>
      </c>
      <c r="I8574" s="819">
        <f t="shared" si="274"/>
        <v>99</v>
      </c>
      <c r="J8574" s="819">
        <f t="shared" si="275"/>
        <v>50</v>
      </c>
      <c r="K8574" s="941"/>
    </row>
    <row r="8575" spans="1:11" ht="25.5">
      <c r="A8575" s="15" t="s">
        <v>6498</v>
      </c>
      <c r="B8575" s="15" t="s">
        <v>4862</v>
      </c>
      <c r="C8575" s="768" t="s">
        <v>4729</v>
      </c>
      <c r="D8575" s="20" t="s">
        <v>17331</v>
      </c>
      <c r="E8575" s="826"/>
      <c r="F8575" s="800">
        <v>0</v>
      </c>
      <c r="G8575" s="819">
        <v>464</v>
      </c>
      <c r="H8575" s="774">
        <v>310</v>
      </c>
      <c r="I8575" s="819">
        <f t="shared" si="274"/>
        <v>464</v>
      </c>
      <c r="J8575" s="819">
        <f t="shared" si="275"/>
        <v>310</v>
      </c>
      <c r="K8575" s="941"/>
    </row>
    <row r="8576" spans="1:11" ht="25.5">
      <c r="A8576" s="15" t="s">
        <v>6498</v>
      </c>
      <c r="B8576" s="15" t="s">
        <v>4862</v>
      </c>
      <c r="C8576" s="768" t="s">
        <v>2480</v>
      </c>
      <c r="D8576" s="20" t="s">
        <v>16813</v>
      </c>
      <c r="E8576" s="826"/>
      <c r="F8576" s="800">
        <v>0</v>
      </c>
      <c r="G8576" s="819">
        <v>105</v>
      </c>
      <c r="H8576" s="774">
        <v>100</v>
      </c>
      <c r="I8576" s="819">
        <f t="shared" si="274"/>
        <v>105</v>
      </c>
      <c r="J8576" s="819">
        <f t="shared" si="275"/>
        <v>100</v>
      </c>
      <c r="K8576" s="941"/>
    </row>
    <row r="8577" spans="1:11" ht="38.25">
      <c r="A8577" s="15" t="s">
        <v>6498</v>
      </c>
      <c r="B8577" s="15" t="s">
        <v>4862</v>
      </c>
      <c r="C8577" s="768" t="s">
        <v>3023</v>
      </c>
      <c r="D8577" s="20" t="s">
        <v>3024</v>
      </c>
      <c r="E8577" s="826"/>
      <c r="F8577" s="800">
        <v>0</v>
      </c>
      <c r="G8577" s="819">
        <v>163</v>
      </c>
      <c r="H8577" s="774">
        <v>120</v>
      </c>
      <c r="I8577" s="819">
        <f t="shared" si="274"/>
        <v>163</v>
      </c>
      <c r="J8577" s="819">
        <f t="shared" si="275"/>
        <v>120</v>
      </c>
      <c r="K8577" s="941"/>
    </row>
    <row r="8578" spans="1:11" ht="25.5">
      <c r="A8578" s="15" t="s">
        <v>6498</v>
      </c>
      <c r="B8578" s="15" t="s">
        <v>4862</v>
      </c>
      <c r="C8578" s="768" t="s">
        <v>4730</v>
      </c>
      <c r="D8578" s="20" t="s">
        <v>17332</v>
      </c>
      <c r="E8578" s="826"/>
      <c r="F8578" s="800">
        <v>0</v>
      </c>
      <c r="G8578" s="819">
        <v>292</v>
      </c>
      <c r="H8578" s="774">
        <v>160</v>
      </c>
      <c r="I8578" s="819">
        <f t="shared" si="274"/>
        <v>292</v>
      </c>
      <c r="J8578" s="819">
        <f t="shared" si="275"/>
        <v>160</v>
      </c>
      <c r="K8578" s="941"/>
    </row>
    <row r="8579" spans="1:11">
      <c r="A8579" s="15" t="s">
        <v>6498</v>
      </c>
      <c r="B8579" s="15" t="s">
        <v>4862</v>
      </c>
      <c r="C8579" s="768" t="s">
        <v>2499</v>
      </c>
      <c r="D8579" s="20" t="s">
        <v>16828</v>
      </c>
      <c r="E8579" s="826"/>
      <c r="F8579" s="800">
        <v>0</v>
      </c>
      <c r="G8579" s="819">
        <v>146</v>
      </c>
      <c r="H8579" s="774">
        <v>170</v>
      </c>
      <c r="I8579" s="819">
        <f t="shared" si="274"/>
        <v>146</v>
      </c>
      <c r="J8579" s="819">
        <f t="shared" si="275"/>
        <v>170</v>
      </c>
      <c r="K8579" s="941"/>
    </row>
    <row r="8580" spans="1:11">
      <c r="A8580" s="15" t="s">
        <v>6498</v>
      </c>
      <c r="B8580" s="15" t="s">
        <v>4862</v>
      </c>
      <c r="C8580" s="768" t="s">
        <v>2504</v>
      </c>
      <c r="D8580" s="20" t="s">
        <v>16833</v>
      </c>
      <c r="E8580" s="826"/>
      <c r="F8580" s="800">
        <v>1</v>
      </c>
      <c r="G8580" s="819">
        <v>31</v>
      </c>
      <c r="H8580" s="774">
        <v>45</v>
      </c>
      <c r="I8580" s="819">
        <f t="shared" si="274"/>
        <v>31</v>
      </c>
      <c r="J8580" s="819">
        <f t="shared" si="275"/>
        <v>46</v>
      </c>
      <c r="K8580" s="941"/>
    </row>
    <row r="8581" spans="1:11" ht="25.5">
      <c r="A8581" s="15" t="s">
        <v>6498</v>
      </c>
      <c r="B8581" s="15" t="s">
        <v>4862</v>
      </c>
      <c r="C8581" s="768" t="s">
        <v>3042</v>
      </c>
      <c r="D8581" s="20" t="s">
        <v>3043</v>
      </c>
      <c r="E8581" s="826"/>
      <c r="F8581" s="800">
        <v>0</v>
      </c>
      <c r="G8581" s="819">
        <v>8</v>
      </c>
      <c r="H8581" s="774">
        <v>10</v>
      </c>
      <c r="I8581" s="819">
        <f t="shared" si="274"/>
        <v>8</v>
      </c>
      <c r="J8581" s="819">
        <f t="shared" si="275"/>
        <v>10</v>
      </c>
      <c r="K8581" s="941"/>
    </row>
    <row r="8582" spans="1:11" ht="38.25">
      <c r="A8582" s="15" t="s">
        <v>6498</v>
      </c>
      <c r="B8582" s="15" t="s">
        <v>4862</v>
      </c>
      <c r="C8582" s="768" t="s">
        <v>4749</v>
      </c>
      <c r="D8582" s="20" t="s">
        <v>17342</v>
      </c>
      <c r="E8582" s="826"/>
      <c r="F8582" s="800">
        <v>0</v>
      </c>
      <c r="G8582" s="819">
        <v>2</v>
      </c>
      <c r="H8582" s="774">
        <v>20</v>
      </c>
      <c r="I8582" s="819">
        <f t="shared" si="274"/>
        <v>2</v>
      </c>
      <c r="J8582" s="819">
        <f t="shared" si="275"/>
        <v>20</v>
      </c>
      <c r="K8582" s="941"/>
    </row>
    <row r="8583" spans="1:11" ht="38.25">
      <c r="A8583" s="15" t="s">
        <v>6498</v>
      </c>
      <c r="B8583" s="15" t="s">
        <v>4862</v>
      </c>
      <c r="C8583" s="768" t="s">
        <v>4750</v>
      </c>
      <c r="D8583" s="20" t="s">
        <v>17343</v>
      </c>
      <c r="E8583" s="826"/>
      <c r="F8583" s="800">
        <v>0</v>
      </c>
      <c r="G8583" s="819">
        <v>1</v>
      </c>
      <c r="H8583" s="774">
        <v>1</v>
      </c>
      <c r="I8583" s="819">
        <f t="shared" si="274"/>
        <v>1</v>
      </c>
      <c r="J8583" s="819">
        <f t="shared" si="275"/>
        <v>1</v>
      </c>
      <c r="K8583" s="941"/>
    </row>
    <row r="8584" spans="1:11">
      <c r="A8584" s="15" t="s">
        <v>6498</v>
      </c>
      <c r="B8584" s="15" t="s">
        <v>4862</v>
      </c>
      <c r="C8584" s="768" t="s">
        <v>4782</v>
      </c>
      <c r="D8584" s="20" t="s">
        <v>4783</v>
      </c>
      <c r="E8584" s="826"/>
      <c r="F8584" s="800">
        <v>0</v>
      </c>
      <c r="G8584" s="819">
        <v>424</v>
      </c>
      <c r="H8584" s="774">
        <v>1</v>
      </c>
      <c r="I8584" s="819">
        <f t="shared" si="274"/>
        <v>424</v>
      </c>
      <c r="J8584" s="819">
        <f t="shared" si="275"/>
        <v>1</v>
      </c>
      <c r="K8584" s="941"/>
    </row>
    <row r="8585" spans="1:11" ht="25.5">
      <c r="A8585" s="15" t="s">
        <v>6531</v>
      </c>
      <c r="B8585" s="15" t="s">
        <v>2464</v>
      </c>
      <c r="C8585" s="768" t="s">
        <v>6501</v>
      </c>
      <c r="D8585" s="20" t="s">
        <v>17799</v>
      </c>
      <c r="E8585" s="826"/>
      <c r="F8585" s="800">
        <v>1</v>
      </c>
      <c r="G8585" s="819"/>
      <c r="H8585" s="774">
        <v>1</v>
      </c>
      <c r="I8585" s="819">
        <f t="shared" si="274"/>
        <v>0</v>
      </c>
      <c r="J8585" s="819">
        <f t="shared" si="275"/>
        <v>2</v>
      </c>
      <c r="K8585" s="941"/>
    </row>
    <row r="8586" spans="1:11" ht="25.5">
      <c r="A8586" s="15" t="s">
        <v>6531</v>
      </c>
      <c r="B8586" s="15" t="s">
        <v>2464</v>
      </c>
      <c r="C8586" s="768" t="s">
        <v>6502</v>
      </c>
      <c r="D8586" s="20" t="s">
        <v>17800</v>
      </c>
      <c r="E8586" s="826"/>
      <c r="F8586" s="800">
        <v>1</v>
      </c>
      <c r="G8586" s="819"/>
      <c r="H8586" s="774">
        <v>1</v>
      </c>
      <c r="I8586" s="819">
        <f t="shared" si="274"/>
        <v>0</v>
      </c>
      <c r="J8586" s="819">
        <f t="shared" si="275"/>
        <v>2</v>
      </c>
      <c r="K8586" s="941"/>
    </row>
    <row r="8587" spans="1:11" ht="25.5">
      <c r="A8587" s="15" t="s">
        <v>6531</v>
      </c>
      <c r="B8587" s="15" t="s">
        <v>2464</v>
      </c>
      <c r="C8587" s="768" t="s">
        <v>6385</v>
      </c>
      <c r="D8587" s="20" t="s">
        <v>17630</v>
      </c>
      <c r="E8587" s="826"/>
      <c r="F8587" s="800">
        <v>1</v>
      </c>
      <c r="G8587" s="819"/>
      <c r="H8587" s="774">
        <v>1</v>
      </c>
      <c r="I8587" s="819">
        <f t="shared" si="274"/>
        <v>0</v>
      </c>
      <c r="J8587" s="819">
        <f t="shared" si="275"/>
        <v>2</v>
      </c>
      <c r="K8587" s="941"/>
    </row>
    <row r="8588" spans="1:11">
      <c r="A8588" s="15" t="s">
        <v>6531</v>
      </c>
      <c r="B8588" s="15" t="s">
        <v>2464</v>
      </c>
      <c r="C8588" s="768" t="s">
        <v>6201</v>
      </c>
      <c r="D8588" s="796" t="s">
        <v>4831</v>
      </c>
      <c r="E8588" s="826"/>
      <c r="F8588" s="800">
        <v>1</v>
      </c>
      <c r="G8588" s="819"/>
      <c r="H8588" s="774">
        <v>1</v>
      </c>
      <c r="I8588" s="819">
        <f t="shared" si="274"/>
        <v>0</v>
      </c>
      <c r="J8588" s="819">
        <f t="shared" si="275"/>
        <v>2</v>
      </c>
      <c r="K8588" s="941"/>
    </row>
    <row r="8589" spans="1:11">
      <c r="A8589" s="15" t="s">
        <v>6531</v>
      </c>
      <c r="B8589" s="15" t="s">
        <v>2464</v>
      </c>
      <c r="C8589" s="768" t="s">
        <v>4660</v>
      </c>
      <c r="D8589" s="20" t="s">
        <v>17226</v>
      </c>
      <c r="E8589" s="826"/>
      <c r="F8589" s="800">
        <v>1</v>
      </c>
      <c r="G8589" s="819"/>
      <c r="H8589" s="774">
        <v>1</v>
      </c>
      <c r="I8589" s="819">
        <f t="shared" si="274"/>
        <v>0</v>
      </c>
      <c r="J8589" s="819">
        <f t="shared" si="275"/>
        <v>2</v>
      </c>
      <c r="K8589" s="941"/>
    </row>
    <row r="8590" spans="1:11">
      <c r="A8590" s="15" t="s">
        <v>6531</v>
      </c>
      <c r="B8590" s="15" t="s">
        <v>2464</v>
      </c>
      <c r="C8590" s="768" t="s">
        <v>6239</v>
      </c>
      <c r="D8590" s="20" t="s">
        <v>6504</v>
      </c>
      <c r="E8590" s="826"/>
      <c r="F8590" s="800">
        <v>1</v>
      </c>
      <c r="G8590" s="819"/>
      <c r="H8590" s="774">
        <v>1</v>
      </c>
      <c r="I8590" s="819">
        <f t="shared" si="274"/>
        <v>0</v>
      </c>
      <c r="J8590" s="819">
        <f t="shared" si="275"/>
        <v>2</v>
      </c>
      <c r="K8590" s="941"/>
    </row>
    <row r="8591" spans="1:11">
      <c r="A8591" s="15" t="s">
        <v>6531</v>
      </c>
      <c r="B8591" s="15" t="s">
        <v>2464</v>
      </c>
      <c r="C8591" s="768" t="s">
        <v>6279</v>
      </c>
      <c r="D8591" s="20" t="s">
        <v>6505</v>
      </c>
      <c r="E8591" s="826"/>
      <c r="F8591" s="800">
        <v>1</v>
      </c>
      <c r="G8591" s="819"/>
      <c r="H8591" s="774">
        <v>1</v>
      </c>
      <c r="I8591" s="819">
        <f t="shared" si="274"/>
        <v>0</v>
      </c>
      <c r="J8591" s="819">
        <f t="shared" si="275"/>
        <v>2</v>
      </c>
      <c r="K8591" s="941"/>
    </row>
    <row r="8592" spans="1:11">
      <c r="A8592" s="15" t="s">
        <v>6531</v>
      </c>
      <c r="B8592" s="15" t="s">
        <v>2464</v>
      </c>
      <c r="C8592" s="768" t="s">
        <v>4802</v>
      </c>
      <c r="D8592" s="20" t="s">
        <v>4803</v>
      </c>
      <c r="E8592" s="826"/>
      <c r="F8592" s="800">
        <v>1</v>
      </c>
      <c r="G8592" s="819"/>
      <c r="H8592" s="774">
        <v>1</v>
      </c>
      <c r="I8592" s="819">
        <f t="shared" si="274"/>
        <v>0</v>
      </c>
      <c r="J8592" s="819">
        <f t="shared" si="275"/>
        <v>2</v>
      </c>
      <c r="K8592" s="941"/>
    </row>
    <row r="8593" spans="1:11">
      <c r="A8593" s="15" t="s">
        <v>6531</v>
      </c>
      <c r="B8593" s="15" t="s">
        <v>2464</v>
      </c>
      <c r="C8593" s="768" t="s">
        <v>4804</v>
      </c>
      <c r="D8593" s="20" t="s">
        <v>4805</v>
      </c>
      <c r="E8593" s="826"/>
      <c r="F8593" s="800">
        <v>1</v>
      </c>
      <c r="G8593" s="819"/>
      <c r="H8593" s="774">
        <v>1</v>
      </c>
      <c r="I8593" s="819">
        <f t="shared" si="274"/>
        <v>0</v>
      </c>
      <c r="J8593" s="819">
        <f t="shared" si="275"/>
        <v>2</v>
      </c>
      <c r="K8593" s="941"/>
    </row>
    <row r="8594" spans="1:11" ht="25.5">
      <c r="A8594" s="15" t="s">
        <v>6531</v>
      </c>
      <c r="B8594" s="15" t="s">
        <v>2464</v>
      </c>
      <c r="C8594" s="768" t="s">
        <v>2952</v>
      </c>
      <c r="D8594" s="20" t="s">
        <v>16966</v>
      </c>
      <c r="E8594" s="826">
        <v>12</v>
      </c>
      <c r="F8594" s="800">
        <v>30</v>
      </c>
      <c r="G8594" s="819">
        <v>9030</v>
      </c>
      <c r="H8594" s="774">
        <v>9650</v>
      </c>
      <c r="I8594" s="819">
        <f t="shared" si="274"/>
        <v>9042</v>
      </c>
      <c r="J8594" s="819">
        <f t="shared" si="275"/>
        <v>9680</v>
      </c>
      <c r="K8594" s="941"/>
    </row>
    <row r="8595" spans="1:11" ht="25.5">
      <c r="A8595" s="15" t="s">
        <v>6531</v>
      </c>
      <c r="B8595" s="15" t="s">
        <v>2464</v>
      </c>
      <c r="C8595" s="768" t="s">
        <v>6506</v>
      </c>
      <c r="D8595" s="20" t="s">
        <v>14563</v>
      </c>
      <c r="E8595" s="826"/>
      <c r="F8595" s="800">
        <v>1</v>
      </c>
      <c r="G8595" s="819"/>
      <c r="H8595" s="774">
        <v>1</v>
      </c>
      <c r="I8595" s="819">
        <f t="shared" si="274"/>
        <v>0</v>
      </c>
      <c r="J8595" s="819">
        <f t="shared" si="275"/>
        <v>2</v>
      </c>
      <c r="K8595" s="941"/>
    </row>
    <row r="8596" spans="1:11" ht="25.5">
      <c r="A8596" s="15" t="s">
        <v>6531</v>
      </c>
      <c r="B8596" s="15" t="s">
        <v>2464</v>
      </c>
      <c r="C8596" s="768" t="s">
        <v>6507</v>
      </c>
      <c r="D8596" s="20" t="s">
        <v>14564</v>
      </c>
      <c r="E8596" s="826"/>
      <c r="F8596" s="800">
        <v>1</v>
      </c>
      <c r="G8596" s="819"/>
      <c r="H8596" s="774">
        <v>1</v>
      </c>
      <c r="I8596" s="819">
        <f t="shared" si="274"/>
        <v>0</v>
      </c>
      <c r="J8596" s="819">
        <f t="shared" si="275"/>
        <v>2</v>
      </c>
      <c r="K8596" s="941"/>
    </row>
    <row r="8597" spans="1:11" ht="38.25">
      <c r="A8597" s="15" t="s">
        <v>6531</v>
      </c>
      <c r="B8597" s="15" t="s">
        <v>2464</v>
      </c>
      <c r="C8597" s="768" t="s">
        <v>2957</v>
      </c>
      <c r="D8597" s="20" t="s">
        <v>16447</v>
      </c>
      <c r="E8597" s="826">
        <v>79</v>
      </c>
      <c r="F8597" s="800">
        <v>270</v>
      </c>
      <c r="G8597" s="819">
        <v>166</v>
      </c>
      <c r="H8597" s="774">
        <v>270</v>
      </c>
      <c r="I8597" s="819">
        <f t="shared" si="274"/>
        <v>245</v>
      </c>
      <c r="J8597" s="819">
        <f t="shared" si="275"/>
        <v>540</v>
      </c>
      <c r="K8597" s="941"/>
    </row>
    <row r="8598" spans="1:11" ht="25.5">
      <c r="A8598" s="15" t="s">
        <v>6531</v>
      </c>
      <c r="B8598" s="15" t="s">
        <v>2464</v>
      </c>
      <c r="C8598" s="768" t="s">
        <v>6503</v>
      </c>
      <c r="D8598" s="20" t="s">
        <v>17801</v>
      </c>
      <c r="E8598" s="826"/>
      <c r="F8598" s="800">
        <v>1</v>
      </c>
      <c r="G8598" s="819"/>
      <c r="H8598" s="774">
        <v>1</v>
      </c>
      <c r="I8598" s="819">
        <f t="shared" ref="I8598:I8660" si="276">E8598+G8598</f>
        <v>0</v>
      </c>
      <c r="J8598" s="819">
        <f t="shared" ref="J8598:J8660" si="277">F8598+H8598</f>
        <v>2</v>
      </c>
      <c r="K8598" s="941"/>
    </row>
    <row r="8599" spans="1:11" ht="25.5">
      <c r="A8599" s="15" t="s">
        <v>6531</v>
      </c>
      <c r="B8599" s="15" t="s">
        <v>2464</v>
      </c>
      <c r="C8599" s="768" t="s">
        <v>18792</v>
      </c>
      <c r="D8599" s="20" t="s">
        <v>6508</v>
      </c>
      <c r="E8599" s="826"/>
      <c r="F8599" s="800">
        <v>1</v>
      </c>
      <c r="G8599" s="819"/>
      <c r="H8599" s="774">
        <v>1</v>
      </c>
      <c r="I8599" s="819">
        <f t="shared" si="276"/>
        <v>0</v>
      </c>
      <c r="J8599" s="819">
        <f t="shared" si="277"/>
        <v>2</v>
      </c>
      <c r="K8599" s="941"/>
    </row>
    <row r="8600" spans="1:11" ht="25.5">
      <c r="A8600" s="15" t="s">
        <v>6531</v>
      </c>
      <c r="B8600" s="15" t="s">
        <v>2464</v>
      </c>
      <c r="C8600" s="768" t="s">
        <v>18793</v>
      </c>
      <c r="D8600" s="20" t="s">
        <v>14565</v>
      </c>
      <c r="E8600" s="826">
        <v>228</v>
      </c>
      <c r="F8600" s="800">
        <v>1</v>
      </c>
      <c r="G8600" s="819">
        <v>14</v>
      </c>
      <c r="H8600" s="774">
        <v>1</v>
      </c>
      <c r="I8600" s="819">
        <f t="shared" si="276"/>
        <v>242</v>
      </c>
      <c r="J8600" s="819">
        <f t="shared" si="277"/>
        <v>2</v>
      </c>
      <c r="K8600" s="941"/>
    </row>
    <row r="8601" spans="1:11" ht="25.5">
      <c r="A8601" s="15" t="s">
        <v>6531</v>
      </c>
      <c r="B8601" s="15" t="s">
        <v>2464</v>
      </c>
      <c r="C8601" s="768" t="s">
        <v>18794</v>
      </c>
      <c r="D8601" s="20" t="s">
        <v>14566</v>
      </c>
      <c r="E8601" s="826">
        <v>4600</v>
      </c>
      <c r="F8601" s="800">
        <v>1</v>
      </c>
      <c r="G8601" s="819">
        <v>42</v>
      </c>
      <c r="H8601" s="774">
        <v>1</v>
      </c>
      <c r="I8601" s="819">
        <f t="shared" si="276"/>
        <v>4642</v>
      </c>
      <c r="J8601" s="819">
        <f t="shared" si="277"/>
        <v>2</v>
      </c>
      <c r="K8601" s="941"/>
    </row>
    <row r="8602" spans="1:11" ht="25.5">
      <c r="A8602" s="15" t="s">
        <v>6531</v>
      </c>
      <c r="B8602" s="15" t="s">
        <v>2464</v>
      </c>
      <c r="C8602" s="768" t="s">
        <v>6315</v>
      </c>
      <c r="D8602" s="20" t="s">
        <v>17641</v>
      </c>
      <c r="E8602" s="826"/>
      <c r="F8602" s="800">
        <v>1</v>
      </c>
      <c r="G8602" s="819"/>
      <c r="H8602" s="774">
        <v>1</v>
      </c>
      <c r="I8602" s="819">
        <f t="shared" si="276"/>
        <v>0</v>
      </c>
      <c r="J8602" s="819">
        <f t="shared" si="277"/>
        <v>2</v>
      </c>
      <c r="K8602" s="941"/>
    </row>
    <row r="8603" spans="1:11" ht="38.25">
      <c r="A8603" s="15" t="s">
        <v>6531</v>
      </c>
      <c r="B8603" s="15" t="s">
        <v>2464</v>
      </c>
      <c r="C8603" s="768" t="s">
        <v>6381</v>
      </c>
      <c r="D8603" s="20" t="s">
        <v>4824</v>
      </c>
      <c r="E8603" s="826"/>
      <c r="F8603" s="800">
        <v>1</v>
      </c>
      <c r="G8603" s="819"/>
      <c r="H8603" s="774">
        <v>1</v>
      </c>
      <c r="I8603" s="819">
        <f t="shared" si="276"/>
        <v>0</v>
      </c>
      <c r="J8603" s="819">
        <f t="shared" si="277"/>
        <v>2</v>
      </c>
      <c r="K8603" s="941"/>
    </row>
    <row r="8604" spans="1:11" ht="76.5">
      <c r="A8604" s="15" t="s">
        <v>6531</v>
      </c>
      <c r="B8604" s="15" t="s">
        <v>2464</v>
      </c>
      <c r="C8604" s="768" t="s">
        <v>6382</v>
      </c>
      <c r="D8604" s="20" t="s">
        <v>4825</v>
      </c>
      <c r="E8604" s="826"/>
      <c r="F8604" s="800">
        <v>1</v>
      </c>
      <c r="G8604" s="819"/>
      <c r="H8604" s="774">
        <v>1</v>
      </c>
      <c r="I8604" s="819">
        <f t="shared" si="276"/>
        <v>0</v>
      </c>
      <c r="J8604" s="819">
        <f t="shared" si="277"/>
        <v>2</v>
      </c>
      <c r="K8604" s="941"/>
    </row>
    <row r="8605" spans="1:11" ht="76.5">
      <c r="A8605" s="15" t="s">
        <v>6531</v>
      </c>
      <c r="B8605" s="15" t="s">
        <v>2464</v>
      </c>
      <c r="C8605" s="768" t="s">
        <v>18751</v>
      </c>
      <c r="D8605" s="20" t="s">
        <v>4826</v>
      </c>
      <c r="E8605" s="826"/>
      <c r="F8605" s="800">
        <v>1</v>
      </c>
      <c r="G8605" s="819"/>
      <c r="H8605" s="774">
        <v>1</v>
      </c>
      <c r="I8605" s="819">
        <f t="shared" si="276"/>
        <v>0</v>
      </c>
      <c r="J8605" s="819">
        <f t="shared" si="277"/>
        <v>2</v>
      </c>
      <c r="K8605" s="941"/>
    </row>
    <row r="8606" spans="1:11" ht="38.25">
      <c r="A8606" s="15" t="s">
        <v>6531</v>
      </c>
      <c r="B8606" s="15" t="s">
        <v>2464</v>
      </c>
      <c r="C8606" s="768" t="s">
        <v>2958</v>
      </c>
      <c r="D8606" s="20" t="s">
        <v>2959</v>
      </c>
      <c r="E8606" s="826"/>
      <c r="F8606" s="800">
        <v>1</v>
      </c>
      <c r="G8606" s="819"/>
      <c r="H8606" s="774">
        <v>1</v>
      </c>
      <c r="I8606" s="819">
        <f t="shared" si="276"/>
        <v>0</v>
      </c>
      <c r="J8606" s="819">
        <f t="shared" si="277"/>
        <v>2</v>
      </c>
      <c r="K8606" s="941"/>
    </row>
    <row r="8607" spans="1:11" ht="25.5">
      <c r="A8607" s="15" t="s">
        <v>6531</v>
      </c>
      <c r="B8607" s="15" t="s">
        <v>2464</v>
      </c>
      <c r="C8607" s="768" t="s">
        <v>4709</v>
      </c>
      <c r="D8607" s="20" t="s">
        <v>17311</v>
      </c>
      <c r="E8607" s="826"/>
      <c r="F8607" s="800">
        <v>1</v>
      </c>
      <c r="G8607" s="819"/>
      <c r="H8607" s="774">
        <v>1</v>
      </c>
      <c r="I8607" s="819">
        <f t="shared" si="276"/>
        <v>0</v>
      </c>
      <c r="J8607" s="819">
        <f t="shared" si="277"/>
        <v>2</v>
      </c>
      <c r="K8607" s="941"/>
    </row>
    <row r="8608" spans="1:11" ht="25.5">
      <c r="A8608" s="15" t="s">
        <v>6531</v>
      </c>
      <c r="B8608" s="15" t="s">
        <v>2464</v>
      </c>
      <c r="C8608" s="768" t="s">
        <v>4710</v>
      </c>
      <c r="D8608" s="20" t="s">
        <v>17312</v>
      </c>
      <c r="E8608" s="826"/>
      <c r="F8608" s="800">
        <v>1</v>
      </c>
      <c r="G8608" s="819"/>
      <c r="H8608" s="774">
        <v>1</v>
      </c>
      <c r="I8608" s="819">
        <f t="shared" si="276"/>
        <v>0</v>
      </c>
      <c r="J8608" s="819">
        <f t="shared" si="277"/>
        <v>2</v>
      </c>
      <c r="K8608" s="941"/>
    </row>
    <row r="8609" spans="1:11" ht="25.5">
      <c r="A8609" s="15" t="s">
        <v>6531</v>
      </c>
      <c r="B8609" s="15" t="s">
        <v>2464</v>
      </c>
      <c r="C8609" s="768" t="s">
        <v>3020</v>
      </c>
      <c r="D8609" s="20" t="s">
        <v>3021</v>
      </c>
      <c r="E8609" s="826"/>
      <c r="F8609" s="800">
        <v>1</v>
      </c>
      <c r="G8609" s="819"/>
      <c r="H8609" s="774">
        <v>1</v>
      </c>
      <c r="I8609" s="819">
        <f t="shared" si="276"/>
        <v>0</v>
      </c>
      <c r="J8609" s="819">
        <f t="shared" si="277"/>
        <v>2</v>
      </c>
      <c r="K8609" s="941"/>
    </row>
    <row r="8610" spans="1:11">
      <c r="A8610" s="15" t="s">
        <v>6531</v>
      </c>
      <c r="B8610" s="15" t="s">
        <v>2464</v>
      </c>
      <c r="C8610" s="768" t="s">
        <v>4711</v>
      </c>
      <c r="D8610" s="20" t="s">
        <v>17313</v>
      </c>
      <c r="E8610" s="826"/>
      <c r="F8610" s="800">
        <v>1</v>
      </c>
      <c r="G8610" s="819"/>
      <c r="H8610" s="774">
        <v>1</v>
      </c>
      <c r="I8610" s="819">
        <f t="shared" si="276"/>
        <v>0</v>
      </c>
      <c r="J8610" s="819">
        <f t="shared" si="277"/>
        <v>2</v>
      </c>
      <c r="K8610" s="941"/>
    </row>
    <row r="8611" spans="1:11" ht="25.5">
      <c r="A8611" s="15" t="s">
        <v>6531</v>
      </c>
      <c r="B8611" s="15" t="s">
        <v>2464</v>
      </c>
      <c r="C8611" s="768" t="s">
        <v>6655</v>
      </c>
      <c r="D8611" s="20" t="s">
        <v>4827</v>
      </c>
      <c r="E8611" s="826"/>
      <c r="F8611" s="800">
        <v>1</v>
      </c>
      <c r="G8611" s="819"/>
      <c r="H8611" s="774">
        <v>1</v>
      </c>
      <c r="I8611" s="819">
        <f t="shared" si="276"/>
        <v>0</v>
      </c>
      <c r="J8611" s="819">
        <f t="shared" si="277"/>
        <v>2</v>
      </c>
      <c r="K8611" s="941"/>
    </row>
    <row r="8612" spans="1:11" ht="25.5">
      <c r="A8612" s="15" t="s">
        <v>6531</v>
      </c>
      <c r="B8612" s="15" t="s">
        <v>2464</v>
      </c>
      <c r="C8612" s="768" t="s">
        <v>6656</v>
      </c>
      <c r="D8612" s="20" t="s">
        <v>4828</v>
      </c>
      <c r="E8612" s="826"/>
      <c r="F8612" s="800">
        <v>1</v>
      </c>
      <c r="G8612" s="819"/>
      <c r="H8612" s="774">
        <v>1</v>
      </c>
      <c r="I8612" s="819">
        <f t="shared" si="276"/>
        <v>0</v>
      </c>
      <c r="J8612" s="819">
        <f t="shared" si="277"/>
        <v>2</v>
      </c>
      <c r="K8612" s="941"/>
    </row>
    <row r="8613" spans="1:11" ht="25.5">
      <c r="A8613" s="15" t="s">
        <v>6531</v>
      </c>
      <c r="B8613" s="15" t="s">
        <v>2464</v>
      </c>
      <c r="C8613" s="768" t="s">
        <v>6383</v>
      </c>
      <c r="D8613" s="20" t="s">
        <v>4829</v>
      </c>
      <c r="E8613" s="826"/>
      <c r="F8613" s="800">
        <v>1</v>
      </c>
      <c r="G8613" s="819"/>
      <c r="H8613" s="774">
        <v>1</v>
      </c>
      <c r="I8613" s="819">
        <f t="shared" si="276"/>
        <v>0</v>
      </c>
      <c r="J8613" s="819">
        <f t="shared" si="277"/>
        <v>2</v>
      </c>
      <c r="K8613" s="941"/>
    </row>
    <row r="8614" spans="1:11">
      <c r="A8614" s="15" t="s">
        <v>6531</v>
      </c>
      <c r="B8614" s="15" t="s">
        <v>2464</v>
      </c>
      <c r="C8614" s="768" t="s">
        <v>6661</v>
      </c>
      <c r="D8614" s="20" t="s">
        <v>4835</v>
      </c>
      <c r="E8614" s="826"/>
      <c r="F8614" s="800">
        <v>1</v>
      </c>
      <c r="G8614" s="819"/>
      <c r="H8614" s="774">
        <v>1</v>
      </c>
      <c r="I8614" s="819">
        <f t="shared" si="276"/>
        <v>0</v>
      </c>
      <c r="J8614" s="819">
        <f t="shared" si="277"/>
        <v>2</v>
      </c>
      <c r="K8614" s="941"/>
    </row>
    <row r="8615" spans="1:11" ht="63.75">
      <c r="A8615" s="15" t="s">
        <v>6531</v>
      </c>
      <c r="B8615" s="15" t="s">
        <v>2464</v>
      </c>
      <c r="C8615" s="768" t="s">
        <v>6509</v>
      </c>
      <c r="D8615" s="20" t="s">
        <v>17802</v>
      </c>
      <c r="E8615" s="826"/>
      <c r="F8615" s="800">
        <v>5</v>
      </c>
      <c r="G8615" s="819"/>
      <c r="H8615" s="774">
        <v>1</v>
      </c>
      <c r="I8615" s="819">
        <f t="shared" si="276"/>
        <v>0</v>
      </c>
      <c r="J8615" s="819">
        <f t="shared" si="277"/>
        <v>6</v>
      </c>
      <c r="K8615" s="941"/>
    </row>
    <row r="8616" spans="1:11">
      <c r="A8616" s="15" t="s">
        <v>6531</v>
      </c>
      <c r="B8616" s="15" t="s">
        <v>2464</v>
      </c>
      <c r="C8616" s="768" t="s">
        <v>3882</v>
      </c>
      <c r="D8616" s="20" t="s">
        <v>17126</v>
      </c>
      <c r="E8616" s="826"/>
      <c r="F8616" s="800">
        <v>0</v>
      </c>
      <c r="G8616" s="819">
        <v>65</v>
      </c>
      <c r="H8616" s="774">
        <v>35</v>
      </c>
      <c r="I8616" s="819">
        <f t="shared" si="276"/>
        <v>65</v>
      </c>
      <c r="J8616" s="819">
        <f t="shared" si="277"/>
        <v>35</v>
      </c>
      <c r="K8616" s="941"/>
    </row>
    <row r="8617" spans="1:11" ht="25.5">
      <c r="A8617" s="15" t="s">
        <v>6531</v>
      </c>
      <c r="B8617" s="15" t="s">
        <v>2464</v>
      </c>
      <c r="C8617" s="768" t="s">
        <v>2457</v>
      </c>
      <c r="D8617" s="20" t="s">
        <v>16804</v>
      </c>
      <c r="E8617" s="826"/>
      <c r="F8617" s="800">
        <v>1</v>
      </c>
      <c r="G8617" s="819"/>
      <c r="H8617" s="774">
        <v>1</v>
      </c>
      <c r="I8617" s="819">
        <f t="shared" si="276"/>
        <v>0</v>
      </c>
      <c r="J8617" s="819">
        <f t="shared" si="277"/>
        <v>2</v>
      </c>
      <c r="K8617" s="941"/>
    </row>
    <row r="8618" spans="1:11" ht="25.5">
      <c r="A8618" s="15" t="s">
        <v>6531</v>
      </c>
      <c r="B8618" s="15" t="s">
        <v>2464</v>
      </c>
      <c r="C8618" s="768" t="s">
        <v>3883</v>
      </c>
      <c r="D8618" s="20" t="s">
        <v>6607</v>
      </c>
      <c r="E8618" s="826">
        <v>15</v>
      </c>
      <c r="F8618" s="800">
        <v>185</v>
      </c>
      <c r="G8618" s="819">
        <v>2</v>
      </c>
      <c r="H8618" s="774">
        <v>28</v>
      </c>
      <c r="I8618" s="819">
        <f t="shared" si="276"/>
        <v>17</v>
      </c>
      <c r="J8618" s="819">
        <f t="shared" si="277"/>
        <v>213</v>
      </c>
      <c r="K8618" s="941"/>
    </row>
    <row r="8619" spans="1:11" ht="25.5">
      <c r="A8619" s="15" t="s">
        <v>6531</v>
      </c>
      <c r="B8619" s="15" t="s">
        <v>2464</v>
      </c>
      <c r="C8619" s="768" t="s">
        <v>6510</v>
      </c>
      <c r="D8619" s="20" t="s">
        <v>17803</v>
      </c>
      <c r="E8619" s="826">
        <v>126</v>
      </c>
      <c r="F8619" s="800">
        <v>30</v>
      </c>
      <c r="G8619" s="819"/>
      <c r="H8619" s="774">
        <v>1</v>
      </c>
      <c r="I8619" s="819">
        <f t="shared" si="276"/>
        <v>126</v>
      </c>
      <c r="J8619" s="819">
        <f t="shared" si="277"/>
        <v>31</v>
      </c>
      <c r="K8619" s="941"/>
    </row>
    <row r="8620" spans="1:11">
      <c r="A8620" s="15" t="s">
        <v>6531</v>
      </c>
      <c r="B8620" s="15" t="s">
        <v>2464</v>
      </c>
      <c r="C8620" s="768" t="s">
        <v>6523</v>
      </c>
      <c r="D8620" s="20" t="s">
        <v>14567</v>
      </c>
      <c r="E8620" s="826"/>
      <c r="F8620" s="800">
        <v>1</v>
      </c>
      <c r="G8620" s="819"/>
      <c r="H8620" s="774">
        <v>1</v>
      </c>
      <c r="I8620" s="819">
        <f t="shared" si="276"/>
        <v>0</v>
      </c>
      <c r="J8620" s="819">
        <f t="shared" si="277"/>
        <v>2</v>
      </c>
      <c r="K8620" s="941"/>
    </row>
    <row r="8621" spans="1:11">
      <c r="A8621" s="15" t="s">
        <v>6531</v>
      </c>
      <c r="B8621" s="15" t="s">
        <v>2464</v>
      </c>
      <c r="C8621" s="768" t="s">
        <v>3044</v>
      </c>
      <c r="D8621" s="20" t="s">
        <v>3045</v>
      </c>
      <c r="E8621" s="826">
        <v>24142</v>
      </c>
      <c r="F8621" s="800">
        <v>22550</v>
      </c>
      <c r="G8621" s="819">
        <v>8505</v>
      </c>
      <c r="H8621" s="774">
        <v>8700</v>
      </c>
      <c r="I8621" s="819">
        <f t="shared" si="276"/>
        <v>32647</v>
      </c>
      <c r="J8621" s="819">
        <f t="shared" si="277"/>
        <v>31250</v>
      </c>
      <c r="K8621" s="941"/>
    </row>
    <row r="8622" spans="1:11">
      <c r="A8622" s="15" t="s">
        <v>6531</v>
      </c>
      <c r="B8622" s="15" t="s">
        <v>2464</v>
      </c>
      <c r="C8622" s="768" t="s">
        <v>3920</v>
      </c>
      <c r="D8622" s="20" t="s">
        <v>17151</v>
      </c>
      <c r="E8622" s="826"/>
      <c r="F8622" s="800">
        <v>1</v>
      </c>
      <c r="G8622" s="819"/>
      <c r="H8622" s="774">
        <v>0</v>
      </c>
      <c r="I8622" s="819">
        <f t="shared" si="276"/>
        <v>0</v>
      </c>
      <c r="J8622" s="819">
        <f t="shared" si="277"/>
        <v>1</v>
      </c>
      <c r="K8622" s="941"/>
    </row>
    <row r="8623" spans="1:11">
      <c r="A8623" s="15" t="s">
        <v>6531</v>
      </c>
      <c r="B8623" s="15" t="s">
        <v>2464</v>
      </c>
      <c r="C8623" s="768" t="s">
        <v>3921</v>
      </c>
      <c r="D8623" s="20" t="s">
        <v>6511</v>
      </c>
      <c r="E8623" s="826"/>
      <c r="F8623" s="800">
        <v>1</v>
      </c>
      <c r="G8623" s="819"/>
      <c r="H8623" s="774">
        <v>0</v>
      </c>
      <c r="I8623" s="819">
        <f t="shared" si="276"/>
        <v>0</v>
      </c>
      <c r="J8623" s="819">
        <f t="shared" si="277"/>
        <v>1</v>
      </c>
      <c r="K8623" s="941"/>
    </row>
    <row r="8624" spans="1:11">
      <c r="A8624" s="15" t="s">
        <v>6531</v>
      </c>
      <c r="B8624" s="15" t="s">
        <v>2464</v>
      </c>
      <c r="C8624" s="768" t="s">
        <v>3927</v>
      </c>
      <c r="D8624" s="20" t="s">
        <v>17152</v>
      </c>
      <c r="E8624" s="826"/>
      <c r="F8624" s="800">
        <v>1</v>
      </c>
      <c r="G8624" s="819"/>
      <c r="H8624" s="774">
        <v>0</v>
      </c>
      <c r="I8624" s="819">
        <f t="shared" si="276"/>
        <v>0</v>
      </c>
      <c r="J8624" s="819">
        <f t="shared" si="277"/>
        <v>1</v>
      </c>
      <c r="K8624" s="941"/>
    </row>
    <row r="8625" spans="1:11" ht="51">
      <c r="A8625" s="15" t="s">
        <v>6531</v>
      </c>
      <c r="B8625" s="15" t="s">
        <v>2464</v>
      </c>
      <c r="C8625" s="768" t="s">
        <v>6512</v>
      </c>
      <c r="D8625" s="20" t="s">
        <v>17804</v>
      </c>
      <c r="E8625" s="826">
        <v>118</v>
      </c>
      <c r="F8625" s="800">
        <v>100</v>
      </c>
      <c r="G8625" s="819">
        <v>6</v>
      </c>
      <c r="H8625" s="774">
        <v>20</v>
      </c>
      <c r="I8625" s="819">
        <f t="shared" si="276"/>
        <v>124</v>
      </c>
      <c r="J8625" s="819">
        <f t="shared" si="277"/>
        <v>120</v>
      </c>
      <c r="K8625" s="941"/>
    </row>
    <row r="8626" spans="1:11" ht="38.25">
      <c r="A8626" s="15" t="s">
        <v>6531</v>
      </c>
      <c r="B8626" s="15" t="s">
        <v>2464</v>
      </c>
      <c r="C8626" s="768" t="s">
        <v>6513</v>
      </c>
      <c r="D8626" s="20" t="s">
        <v>17805</v>
      </c>
      <c r="E8626" s="826"/>
      <c r="F8626" s="800">
        <v>1</v>
      </c>
      <c r="G8626" s="819"/>
      <c r="H8626" s="774">
        <v>1</v>
      </c>
      <c r="I8626" s="819">
        <f t="shared" si="276"/>
        <v>0</v>
      </c>
      <c r="J8626" s="819">
        <f t="shared" si="277"/>
        <v>2</v>
      </c>
      <c r="K8626" s="941"/>
    </row>
    <row r="8627" spans="1:11" ht="25.5">
      <c r="A8627" s="15" t="s">
        <v>6531</v>
      </c>
      <c r="B8627" s="15" t="s">
        <v>2464</v>
      </c>
      <c r="C8627" s="768" t="s">
        <v>2458</v>
      </c>
      <c r="D8627" s="20" t="s">
        <v>16805</v>
      </c>
      <c r="E8627" s="826">
        <v>3</v>
      </c>
      <c r="F8627" s="800">
        <v>3</v>
      </c>
      <c r="G8627" s="819">
        <v>878</v>
      </c>
      <c r="H8627" s="774">
        <v>1050</v>
      </c>
      <c r="I8627" s="819">
        <f t="shared" si="276"/>
        <v>881</v>
      </c>
      <c r="J8627" s="819">
        <f t="shared" si="277"/>
        <v>1053</v>
      </c>
      <c r="K8627" s="941"/>
    </row>
    <row r="8628" spans="1:11">
      <c r="A8628" s="15" t="s">
        <v>6531</v>
      </c>
      <c r="B8628" s="15" t="s">
        <v>2464</v>
      </c>
      <c r="C8628" s="768" t="s">
        <v>2635</v>
      </c>
      <c r="D8628" s="20" t="s">
        <v>16717</v>
      </c>
      <c r="E8628" s="826">
        <v>623</v>
      </c>
      <c r="F8628" s="800">
        <v>605</v>
      </c>
      <c r="G8628" s="819">
        <v>301</v>
      </c>
      <c r="H8628" s="774">
        <v>362</v>
      </c>
      <c r="I8628" s="819">
        <f t="shared" si="276"/>
        <v>924</v>
      </c>
      <c r="J8628" s="819">
        <f t="shared" si="277"/>
        <v>967</v>
      </c>
      <c r="K8628" s="941"/>
    </row>
    <row r="8629" spans="1:11" ht="25.5">
      <c r="A8629" s="15" t="s">
        <v>6531</v>
      </c>
      <c r="B8629" s="15" t="s">
        <v>2464</v>
      </c>
      <c r="C8629" s="768" t="s">
        <v>5386</v>
      </c>
      <c r="D8629" s="20" t="s">
        <v>14609</v>
      </c>
      <c r="E8629" s="826"/>
      <c r="F8629" s="800">
        <v>0</v>
      </c>
      <c r="G8629" s="819"/>
      <c r="H8629" s="774">
        <v>1</v>
      </c>
      <c r="I8629" s="819">
        <f t="shared" si="276"/>
        <v>0</v>
      </c>
      <c r="J8629" s="819">
        <f t="shared" si="277"/>
        <v>1</v>
      </c>
      <c r="K8629" s="941"/>
    </row>
    <row r="8630" spans="1:11" ht="25.5">
      <c r="A8630" s="15" t="s">
        <v>6531</v>
      </c>
      <c r="B8630" s="15" t="s">
        <v>2464</v>
      </c>
      <c r="C8630" s="768" t="s">
        <v>4732</v>
      </c>
      <c r="D8630" s="20" t="s">
        <v>17333</v>
      </c>
      <c r="E8630" s="826"/>
      <c r="F8630" s="800">
        <v>0</v>
      </c>
      <c r="G8630" s="819"/>
      <c r="H8630" s="774">
        <v>1</v>
      </c>
      <c r="I8630" s="819">
        <f t="shared" si="276"/>
        <v>0</v>
      </c>
      <c r="J8630" s="819">
        <f t="shared" si="277"/>
        <v>1</v>
      </c>
      <c r="K8630" s="941"/>
    </row>
    <row r="8631" spans="1:11">
      <c r="A8631" s="15" t="s">
        <v>6531</v>
      </c>
      <c r="B8631" s="15" t="s">
        <v>2464</v>
      </c>
      <c r="C8631" s="768" t="s">
        <v>4916</v>
      </c>
      <c r="D8631" s="20" t="s">
        <v>4917</v>
      </c>
      <c r="E8631" s="826">
        <v>2</v>
      </c>
      <c r="F8631" s="800">
        <v>1</v>
      </c>
      <c r="G8631" s="819"/>
      <c r="H8631" s="774">
        <v>0</v>
      </c>
      <c r="I8631" s="819">
        <f t="shared" si="276"/>
        <v>2</v>
      </c>
      <c r="J8631" s="819">
        <f t="shared" si="277"/>
        <v>1</v>
      </c>
      <c r="K8631" s="941"/>
    </row>
    <row r="8632" spans="1:11">
      <c r="A8632" s="15" t="s">
        <v>6531</v>
      </c>
      <c r="B8632" s="15" t="s">
        <v>2464</v>
      </c>
      <c r="C8632" s="768" t="s">
        <v>6514</v>
      </c>
      <c r="D8632" s="20" t="s">
        <v>6515</v>
      </c>
      <c r="E8632" s="826"/>
      <c r="F8632" s="800">
        <v>1</v>
      </c>
      <c r="G8632" s="819"/>
      <c r="H8632" s="774">
        <v>0</v>
      </c>
      <c r="I8632" s="819">
        <f t="shared" si="276"/>
        <v>0</v>
      </c>
      <c r="J8632" s="819">
        <f t="shared" si="277"/>
        <v>1</v>
      </c>
      <c r="K8632" s="941"/>
    </row>
    <row r="8633" spans="1:11">
      <c r="A8633" s="15" t="s">
        <v>6531</v>
      </c>
      <c r="B8633" s="15" t="s">
        <v>2464</v>
      </c>
      <c r="C8633" s="768" t="s">
        <v>3990</v>
      </c>
      <c r="D8633" s="20" t="s">
        <v>6516</v>
      </c>
      <c r="E8633" s="826"/>
      <c r="F8633" s="800">
        <v>1</v>
      </c>
      <c r="G8633" s="819"/>
      <c r="H8633" s="774">
        <v>0</v>
      </c>
      <c r="I8633" s="819">
        <f t="shared" si="276"/>
        <v>0</v>
      </c>
      <c r="J8633" s="819">
        <f t="shared" si="277"/>
        <v>1</v>
      </c>
      <c r="K8633" s="941"/>
    </row>
    <row r="8634" spans="1:11" ht="25.5">
      <c r="A8634" s="15" t="s">
        <v>6531</v>
      </c>
      <c r="B8634" s="15" t="s">
        <v>2464</v>
      </c>
      <c r="C8634" s="768" t="s">
        <v>2983</v>
      </c>
      <c r="D8634" s="20" t="s">
        <v>2984</v>
      </c>
      <c r="E8634" s="826"/>
      <c r="F8634" s="800">
        <v>110</v>
      </c>
      <c r="G8634" s="819"/>
      <c r="H8634" s="774">
        <v>135</v>
      </c>
      <c r="I8634" s="819">
        <f t="shared" si="276"/>
        <v>0</v>
      </c>
      <c r="J8634" s="819">
        <f t="shared" si="277"/>
        <v>245</v>
      </c>
      <c r="K8634" s="941"/>
    </row>
    <row r="8635" spans="1:11">
      <c r="A8635" s="15" t="s">
        <v>6531</v>
      </c>
      <c r="B8635" s="15" t="s">
        <v>2464</v>
      </c>
      <c r="C8635" s="768" t="s">
        <v>4794</v>
      </c>
      <c r="D8635" s="20" t="s">
        <v>17363</v>
      </c>
      <c r="E8635" s="826"/>
      <c r="F8635" s="800">
        <v>1</v>
      </c>
      <c r="G8635" s="819"/>
      <c r="H8635" s="774">
        <v>0</v>
      </c>
      <c r="I8635" s="819">
        <f t="shared" si="276"/>
        <v>0</v>
      </c>
      <c r="J8635" s="819">
        <f t="shared" si="277"/>
        <v>1</v>
      </c>
      <c r="K8635" s="941"/>
    </row>
    <row r="8636" spans="1:11">
      <c r="A8636" s="15" t="s">
        <v>6531</v>
      </c>
      <c r="B8636" s="15" t="s">
        <v>2464</v>
      </c>
      <c r="C8636" s="768" t="s">
        <v>6517</v>
      </c>
      <c r="D8636" s="20" t="s">
        <v>6518</v>
      </c>
      <c r="E8636" s="826"/>
      <c r="F8636" s="800">
        <v>1</v>
      </c>
      <c r="G8636" s="819"/>
      <c r="H8636" s="774">
        <v>0</v>
      </c>
      <c r="I8636" s="819">
        <f t="shared" si="276"/>
        <v>0</v>
      </c>
      <c r="J8636" s="819">
        <f t="shared" si="277"/>
        <v>1</v>
      </c>
      <c r="K8636" s="941"/>
    </row>
    <row r="8637" spans="1:11" ht="25.5">
      <c r="A8637" s="15" t="s">
        <v>6531</v>
      </c>
      <c r="B8637" s="15" t="s">
        <v>2464</v>
      </c>
      <c r="C8637" s="768" t="s">
        <v>6519</v>
      </c>
      <c r="D8637" s="20" t="s">
        <v>6520</v>
      </c>
      <c r="E8637" s="826"/>
      <c r="F8637" s="800">
        <v>1</v>
      </c>
      <c r="G8637" s="819"/>
      <c r="H8637" s="774">
        <v>0</v>
      </c>
      <c r="I8637" s="819">
        <f t="shared" si="276"/>
        <v>0</v>
      </c>
      <c r="J8637" s="819">
        <f t="shared" si="277"/>
        <v>1</v>
      </c>
      <c r="K8637" s="941"/>
    </row>
    <row r="8638" spans="1:11" ht="25.5">
      <c r="A8638" s="15" t="s">
        <v>6531</v>
      </c>
      <c r="B8638" s="15" t="s">
        <v>2464</v>
      </c>
      <c r="C8638" s="768" t="s">
        <v>6521</v>
      </c>
      <c r="D8638" s="20" t="s">
        <v>6522</v>
      </c>
      <c r="E8638" s="826"/>
      <c r="F8638" s="800">
        <v>1</v>
      </c>
      <c r="G8638" s="819"/>
      <c r="H8638" s="774">
        <v>0</v>
      </c>
      <c r="I8638" s="819">
        <f t="shared" si="276"/>
        <v>0</v>
      </c>
      <c r="J8638" s="819">
        <f t="shared" si="277"/>
        <v>1</v>
      </c>
      <c r="K8638" s="941"/>
    </row>
    <row r="8639" spans="1:11">
      <c r="A8639" s="15" t="s">
        <v>6531</v>
      </c>
      <c r="B8639" s="15" t="s">
        <v>2464</v>
      </c>
      <c r="C8639" s="768" t="s">
        <v>6524</v>
      </c>
      <c r="D8639" s="20" t="s">
        <v>6525</v>
      </c>
      <c r="E8639" s="826"/>
      <c r="F8639" s="800">
        <v>1</v>
      </c>
      <c r="G8639" s="819"/>
      <c r="H8639" s="774">
        <v>0</v>
      </c>
      <c r="I8639" s="819">
        <f t="shared" si="276"/>
        <v>0</v>
      </c>
      <c r="J8639" s="819">
        <f t="shared" si="277"/>
        <v>1</v>
      </c>
      <c r="K8639" s="941"/>
    </row>
    <row r="8640" spans="1:11" ht="25.5">
      <c r="A8640" s="15" t="s">
        <v>6531</v>
      </c>
      <c r="B8640" s="15" t="s">
        <v>2464</v>
      </c>
      <c r="C8640" s="768" t="s">
        <v>6526</v>
      </c>
      <c r="D8640" s="20" t="s">
        <v>17317</v>
      </c>
      <c r="E8640" s="826">
        <v>348</v>
      </c>
      <c r="F8640" s="800">
        <v>350</v>
      </c>
      <c r="G8640" s="819">
        <v>16</v>
      </c>
      <c r="H8640" s="774">
        <v>45</v>
      </c>
      <c r="I8640" s="819">
        <f t="shared" si="276"/>
        <v>364</v>
      </c>
      <c r="J8640" s="819">
        <f t="shared" si="277"/>
        <v>395</v>
      </c>
      <c r="K8640" s="941"/>
    </row>
    <row r="8641" spans="1:11" ht="25.5">
      <c r="A8641" s="15" t="s">
        <v>6531</v>
      </c>
      <c r="B8641" s="15" t="s">
        <v>2464</v>
      </c>
      <c r="C8641" s="768" t="s">
        <v>6527</v>
      </c>
      <c r="D8641" s="20" t="s">
        <v>17318</v>
      </c>
      <c r="E8641" s="826">
        <v>4701</v>
      </c>
      <c r="F8641" s="800">
        <v>4250</v>
      </c>
      <c r="G8641" s="819">
        <v>49</v>
      </c>
      <c r="H8641" s="774">
        <v>60</v>
      </c>
      <c r="I8641" s="819">
        <f t="shared" si="276"/>
        <v>4750</v>
      </c>
      <c r="J8641" s="819">
        <f t="shared" si="277"/>
        <v>4310</v>
      </c>
      <c r="K8641" s="941"/>
    </row>
    <row r="8642" spans="1:11" ht="25.5">
      <c r="A8642" s="15" t="s">
        <v>6531</v>
      </c>
      <c r="B8642" s="15" t="s">
        <v>2464</v>
      </c>
      <c r="C8642" s="768" t="s">
        <v>6528</v>
      </c>
      <c r="D8642" s="20" t="s">
        <v>6529</v>
      </c>
      <c r="E8642" s="826">
        <v>1</v>
      </c>
      <c r="F8642" s="800">
        <v>1</v>
      </c>
      <c r="G8642" s="819">
        <v>1</v>
      </c>
      <c r="H8642" s="774">
        <v>1</v>
      </c>
      <c r="I8642" s="819">
        <f t="shared" si="276"/>
        <v>2</v>
      </c>
      <c r="J8642" s="819">
        <f t="shared" si="277"/>
        <v>2</v>
      </c>
      <c r="K8642" s="941"/>
    </row>
    <row r="8643" spans="1:11" ht="25.5">
      <c r="A8643" s="15" t="s">
        <v>6531</v>
      </c>
      <c r="B8643" s="15" t="s">
        <v>2464</v>
      </c>
      <c r="C8643" s="768" t="s">
        <v>19923</v>
      </c>
      <c r="D8643" s="20" t="s">
        <v>19925</v>
      </c>
      <c r="E8643" s="826"/>
      <c r="F8643" s="800">
        <v>110</v>
      </c>
      <c r="G8643" s="819"/>
      <c r="H8643" s="774">
        <v>135</v>
      </c>
      <c r="I8643" s="819">
        <f t="shared" si="276"/>
        <v>0</v>
      </c>
      <c r="J8643" s="819">
        <f t="shared" si="277"/>
        <v>245</v>
      </c>
      <c r="K8643" s="941"/>
    </row>
    <row r="8644" spans="1:11">
      <c r="A8644" s="15" t="s">
        <v>6531</v>
      </c>
      <c r="B8644" s="15" t="s">
        <v>2464</v>
      </c>
      <c r="C8644" s="768" t="s">
        <v>19924</v>
      </c>
      <c r="D8644" s="20" t="s">
        <v>19926</v>
      </c>
      <c r="E8644" s="826"/>
      <c r="F8644" s="800">
        <v>110</v>
      </c>
      <c r="G8644" s="819"/>
      <c r="H8644" s="774">
        <v>135</v>
      </c>
      <c r="I8644" s="819">
        <f t="shared" si="276"/>
        <v>0</v>
      </c>
      <c r="J8644" s="819">
        <f t="shared" si="277"/>
        <v>245</v>
      </c>
      <c r="K8644" s="941"/>
    </row>
    <row r="8645" spans="1:11" ht="25.5">
      <c r="A8645" s="15" t="s">
        <v>6531</v>
      </c>
      <c r="B8645" s="15" t="s">
        <v>2464</v>
      </c>
      <c r="C8645" s="768" t="s">
        <v>6530</v>
      </c>
      <c r="D8645" s="20" t="s">
        <v>17319</v>
      </c>
      <c r="E8645" s="826">
        <v>140</v>
      </c>
      <c r="F8645" s="800">
        <v>110</v>
      </c>
      <c r="G8645" s="819">
        <v>17</v>
      </c>
      <c r="H8645" s="774">
        <v>16</v>
      </c>
      <c r="I8645" s="819">
        <f t="shared" si="276"/>
        <v>157</v>
      </c>
      <c r="J8645" s="819">
        <f t="shared" si="277"/>
        <v>126</v>
      </c>
      <c r="K8645" s="941"/>
    </row>
    <row r="8646" spans="1:11">
      <c r="A8646" s="15" t="s">
        <v>6531</v>
      </c>
      <c r="B8646" s="15" t="s">
        <v>2464</v>
      </c>
      <c r="C8646" s="768" t="s">
        <v>2962</v>
      </c>
      <c r="D8646" s="20" t="s">
        <v>16968</v>
      </c>
      <c r="E8646" s="826"/>
      <c r="F8646" s="800">
        <v>1</v>
      </c>
      <c r="G8646" s="819"/>
      <c r="H8646" s="774">
        <v>1</v>
      </c>
      <c r="I8646" s="819">
        <f t="shared" si="276"/>
        <v>0</v>
      </c>
      <c r="J8646" s="819">
        <f t="shared" si="277"/>
        <v>2</v>
      </c>
      <c r="K8646" s="941"/>
    </row>
    <row r="8647" spans="1:11">
      <c r="A8647" s="15" t="s">
        <v>6531</v>
      </c>
      <c r="B8647" s="15" t="s">
        <v>2464</v>
      </c>
      <c r="C8647" s="768" t="s">
        <v>19292</v>
      </c>
      <c r="D8647" s="20" t="s">
        <v>19927</v>
      </c>
      <c r="E8647" s="826"/>
      <c r="F8647" s="800">
        <v>110</v>
      </c>
      <c r="G8647" s="819"/>
      <c r="H8647" s="774">
        <v>135</v>
      </c>
      <c r="I8647" s="819">
        <f t="shared" si="276"/>
        <v>0</v>
      </c>
      <c r="J8647" s="819">
        <f t="shared" si="277"/>
        <v>245</v>
      </c>
      <c r="K8647" s="941"/>
    </row>
    <row r="8648" spans="1:11">
      <c r="A8648" s="15" t="s">
        <v>6531</v>
      </c>
      <c r="B8648" s="15" t="s">
        <v>2624</v>
      </c>
      <c r="C8648" s="768" t="s">
        <v>2455</v>
      </c>
      <c r="D8648" s="20" t="s">
        <v>4927</v>
      </c>
      <c r="E8648" s="826">
        <v>19</v>
      </c>
      <c r="F8648" s="800">
        <v>1</v>
      </c>
      <c r="G8648" s="819">
        <v>3</v>
      </c>
      <c r="H8648" s="774">
        <v>1</v>
      </c>
      <c r="I8648" s="819">
        <f t="shared" si="276"/>
        <v>22</v>
      </c>
      <c r="J8648" s="819">
        <f t="shared" si="277"/>
        <v>2</v>
      </c>
      <c r="K8648" s="941"/>
    </row>
    <row r="8649" spans="1:11">
      <c r="A8649" s="15" t="s">
        <v>6531</v>
      </c>
      <c r="B8649" s="15" t="s">
        <v>2624</v>
      </c>
      <c r="C8649" s="768" t="s">
        <v>4863</v>
      </c>
      <c r="D8649" s="20" t="s">
        <v>4864</v>
      </c>
      <c r="E8649" s="826"/>
      <c r="F8649" s="800">
        <v>1</v>
      </c>
      <c r="G8649" s="819"/>
      <c r="H8649" s="774">
        <v>1</v>
      </c>
      <c r="I8649" s="819">
        <f t="shared" si="276"/>
        <v>0</v>
      </c>
      <c r="J8649" s="819">
        <f t="shared" si="277"/>
        <v>2</v>
      </c>
      <c r="K8649" s="941"/>
    </row>
    <row r="8650" spans="1:11">
      <c r="A8650" s="15" t="s">
        <v>6531</v>
      </c>
      <c r="B8650" s="15" t="s">
        <v>2624</v>
      </c>
      <c r="C8650" s="768" t="s">
        <v>4867</v>
      </c>
      <c r="D8650" s="20" t="s">
        <v>4868</v>
      </c>
      <c r="E8650" s="826"/>
      <c r="F8650" s="800">
        <v>1</v>
      </c>
      <c r="G8650" s="819"/>
      <c r="H8650" s="774">
        <v>1</v>
      </c>
      <c r="I8650" s="819">
        <f t="shared" si="276"/>
        <v>0</v>
      </c>
      <c r="J8650" s="819">
        <f t="shared" si="277"/>
        <v>2</v>
      </c>
      <c r="K8650" s="941"/>
    </row>
    <row r="8651" spans="1:11">
      <c r="A8651" s="15" t="s">
        <v>6531</v>
      </c>
      <c r="B8651" s="15" t="s">
        <v>2624</v>
      </c>
      <c r="C8651" s="768" t="s">
        <v>3448</v>
      </c>
      <c r="D8651" s="20" t="s">
        <v>16808</v>
      </c>
      <c r="E8651" s="826"/>
      <c r="F8651" s="800">
        <v>1</v>
      </c>
      <c r="G8651" s="819"/>
      <c r="H8651" s="774">
        <v>1</v>
      </c>
      <c r="I8651" s="819">
        <f t="shared" si="276"/>
        <v>0</v>
      </c>
      <c r="J8651" s="819">
        <f t="shared" si="277"/>
        <v>2</v>
      </c>
      <c r="K8651" s="941"/>
    </row>
    <row r="8652" spans="1:11">
      <c r="A8652" s="15" t="s">
        <v>6531</v>
      </c>
      <c r="B8652" s="15" t="s">
        <v>2624</v>
      </c>
      <c r="C8652" s="768" t="s">
        <v>2476</v>
      </c>
      <c r="D8652" s="20" t="s">
        <v>16809</v>
      </c>
      <c r="E8652" s="826"/>
      <c r="F8652" s="800">
        <v>1</v>
      </c>
      <c r="G8652" s="819">
        <v>3</v>
      </c>
      <c r="H8652" s="774">
        <v>5</v>
      </c>
      <c r="I8652" s="819">
        <f t="shared" si="276"/>
        <v>3</v>
      </c>
      <c r="J8652" s="819">
        <f t="shared" si="277"/>
        <v>6</v>
      </c>
      <c r="K8652" s="941"/>
    </row>
    <row r="8653" spans="1:11">
      <c r="A8653" s="15" t="s">
        <v>6531</v>
      </c>
      <c r="B8653" s="15" t="s">
        <v>2624</v>
      </c>
      <c r="C8653" s="768" t="s">
        <v>2477</v>
      </c>
      <c r="D8653" s="20" t="s">
        <v>16810</v>
      </c>
      <c r="E8653" s="826"/>
      <c r="F8653" s="800">
        <v>1</v>
      </c>
      <c r="G8653" s="819"/>
      <c r="H8653" s="774">
        <v>1</v>
      </c>
      <c r="I8653" s="819">
        <f t="shared" si="276"/>
        <v>0</v>
      </c>
      <c r="J8653" s="819">
        <f t="shared" si="277"/>
        <v>2</v>
      </c>
      <c r="K8653" s="941"/>
    </row>
    <row r="8654" spans="1:11">
      <c r="A8654" s="15" t="s">
        <v>6531</v>
      </c>
      <c r="B8654" s="15" t="s">
        <v>2624</v>
      </c>
      <c r="C8654" s="768" t="s">
        <v>2478</v>
      </c>
      <c r="D8654" s="20" t="s">
        <v>16811</v>
      </c>
      <c r="E8654" s="826"/>
      <c r="F8654" s="800">
        <v>1</v>
      </c>
      <c r="G8654" s="819"/>
      <c r="H8654" s="774">
        <v>1</v>
      </c>
      <c r="I8654" s="819">
        <f t="shared" si="276"/>
        <v>0</v>
      </c>
      <c r="J8654" s="819">
        <f t="shared" si="277"/>
        <v>2</v>
      </c>
      <c r="K8654" s="941"/>
    </row>
    <row r="8655" spans="1:11">
      <c r="A8655" s="15" t="s">
        <v>6531</v>
      </c>
      <c r="B8655" s="15" t="s">
        <v>2624</v>
      </c>
      <c r="C8655" s="768" t="s">
        <v>2479</v>
      </c>
      <c r="D8655" s="20" t="s">
        <v>16812</v>
      </c>
      <c r="E8655" s="826"/>
      <c r="F8655" s="800">
        <v>1</v>
      </c>
      <c r="G8655" s="819">
        <v>18</v>
      </c>
      <c r="H8655" s="774">
        <v>80</v>
      </c>
      <c r="I8655" s="819">
        <f t="shared" si="276"/>
        <v>18</v>
      </c>
      <c r="J8655" s="819">
        <f t="shared" si="277"/>
        <v>81</v>
      </c>
      <c r="K8655" s="941"/>
    </row>
    <row r="8656" spans="1:11" ht="38.25">
      <c r="A8656" s="15" t="s">
        <v>6531</v>
      </c>
      <c r="B8656" s="15" t="s">
        <v>2624</v>
      </c>
      <c r="C8656" s="768" t="s">
        <v>6532</v>
      </c>
      <c r="D8656" s="20" t="s">
        <v>6533</v>
      </c>
      <c r="E8656" s="826">
        <v>152</v>
      </c>
      <c r="F8656" s="800">
        <v>4</v>
      </c>
      <c r="G8656" s="819"/>
      <c r="H8656" s="774">
        <v>2</v>
      </c>
      <c r="I8656" s="819">
        <f t="shared" si="276"/>
        <v>152</v>
      </c>
      <c r="J8656" s="819">
        <f t="shared" si="277"/>
        <v>6</v>
      </c>
      <c r="K8656" s="941"/>
    </row>
    <row r="8657" spans="1:11" ht="38.25">
      <c r="A8657" s="15" t="s">
        <v>6531</v>
      </c>
      <c r="B8657" s="15" t="s">
        <v>2624</v>
      </c>
      <c r="C8657" s="768" t="s">
        <v>6534</v>
      </c>
      <c r="D8657" s="20" t="s">
        <v>6535</v>
      </c>
      <c r="E8657" s="826">
        <v>358</v>
      </c>
      <c r="F8657" s="800">
        <v>1</v>
      </c>
      <c r="G8657" s="819">
        <v>141</v>
      </c>
      <c r="H8657" s="774">
        <v>1</v>
      </c>
      <c r="I8657" s="819">
        <f t="shared" si="276"/>
        <v>499</v>
      </c>
      <c r="J8657" s="819">
        <f t="shared" si="277"/>
        <v>2</v>
      </c>
      <c r="K8657" s="941"/>
    </row>
    <row r="8658" spans="1:11" ht="25.5">
      <c r="A8658" s="15" t="s">
        <v>6531</v>
      </c>
      <c r="B8658" s="15" t="s">
        <v>2624</v>
      </c>
      <c r="C8658" s="768" t="s">
        <v>6536</v>
      </c>
      <c r="D8658" s="20" t="s">
        <v>6537</v>
      </c>
      <c r="E8658" s="826"/>
      <c r="F8658" s="800">
        <v>1</v>
      </c>
      <c r="G8658" s="819"/>
      <c r="H8658" s="774">
        <v>1</v>
      </c>
      <c r="I8658" s="819">
        <f t="shared" si="276"/>
        <v>0</v>
      </c>
      <c r="J8658" s="819">
        <f t="shared" si="277"/>
        <v>2</v>
      </c>
      <c r="K8658" s="941"/>
    </row>
    <row r="8659" spans="1:11" ht="25.5">
      <c r="A8659" s="15" t="s">
        <v>6531</v>
      </c>
      <c r="B8659" s="15" t="s">
        <v>2624</v>
      </c>
      <c r="C8659" s="768" t="s">
        <v>6538</v>
      </c>
      <c r="D8659" s="20" t="s">
        <v>6539</v>
      </c>
      <c r="E8659" s="826"/>
      <c r="F8659" s="800">
        <v>1</v>
      </c>
      <c r="G8659" s="819"/>
      <c r="H8659" s="774">
        <v>1</v>
      </c>
      <c r="I8659" s="819">
        <f t="shared" si="276"/>
        <v>0</v>
      </c>
      <c r="J8659" s="819">
        <f t="shared" si="277"/>
        <v>2</v>
      </c>
      <c r="K8659" s="941"/>
    </row>
    <row r="8660" spans="1:11" ht="38.25">
      <c r="A8660" s="15" t="s">
        <v>6531</v>
      </c>
      <c r="B8660" s="15" t="s">
        <v>2624</v>
      </c>
      <c r="C8660" s="768" t="s">
        <v>6540</v>
      </c>
      <c r="D8660" s="20" t="s">
        <v>6541</v>
      </c>
      <c r="E8660" s="826"/>
      <c r="F8660" s="800">
        <v>1</v>
      </c>
      <c r="G8660" s="819"/>
      <c r="H8660" s="774">
        <v>1</v>
      </c>
      <c r="I8660" s="819">
        <f t="shared" si="276"/>
        <v>0</v>
      </c>
      <c r="J8660" s="819">
        <f t="shared" si="277"/>
        <v>2</v>
      </c>
      <c r="K8660" s="941"/>
    </row>
    <row r="8661" spans="1:11" ht="25.5">
      <c r="A8661" s="15" t="s">
        <v>6531</v>
      </c>
      <c r="B8661" s="15" t="s">
        <v>2624</v>
      </c>
      <c r="C8661" s="768" t="s">
        <v>6282</v>
      </c>
      <c r="D8661" s="20" t="s">
        <v>6542</v>
      </c>
      <c r="E8661" s="826"/>
      <c r="F8661" s="800">
        <v>3</v>
      </c>
      <c r="G8661" s="819"/>
      <c r="H8661" s="774">
        <v>1</v>
      </c>
      <c r="I8661" s="819">
        <f t="shared" ref="I8661:I8724" si="278">E8661+G8661</f>
        <v>0</v>
      </c>
      <c r="J8661" s="819">
        <f t="shared" ref="J8661:J8724" si="279">F8661+H8661</f>
        <v>4</v>
      </c>
      <c r="K8661" s="941"/>
    </row>
    <row r="8662" spans="1:11" ht="25.5">
      <c r="A8662" s="15" t="s">
        <v>6531</v>
      </c>
      <c r="B8662" s="15" t="s">
        <v>2624</v>
      </c>
      <c r="C8662" s="768" t="s">
        <v>6543</v>
      </c>
      <c r="D8662" s="20" t="s">
        <v>6544</v>
      </c>
      <c r="E8662" s="826"/>
      <c r="F8662" s="800">
        <v>1</v>
      </c>
      <c r="G8662" s="819"/>
      <c r="H8662" s="774">
        <v>10</v>
      </c>
      <c r="I8662" s="819">
        <f t="shared" si="278"/>
        <v>0</v>
      </c>
      <c r="J8662" s="819">
        <f t="shared" si="279"/>
        <v>11</v>
      </c>
      <c r="K8662" s="941"/>
    </row>
    <row r="8663" spans="1:11" ht="25.5">
      <c r="A8663" s="15" t="s">
        <v>6531</v>
      </c>
      <c r="B8663" s="15" t="s">
        <v>2624</v>
      </c>
      <c r="C8663" s="768" t="s">
        <v>6545</v>
      </c>
      <c r="D8663" s="20" t="s">
        <v>6546</v>
      </c>
      <c r="E8663" s="826"/>
      <c r="F8663" s="800">
        <v>3</v>
      </c>
      <c r="G8663" s="819"/>
      <c r="H8663" s="774">
        <v>1</v>
      </c>
      <c r="I8663" s="819">
        <f t="shared" si="278"/>
        <v>0</v>
      </c>
      <c r="J8663" s="819">
        <f t="shared" si="279"/>
        <v>4</v>
      </c>
      <c r="K8663" s="941"/>
    </row>
    <row r="8664" spans="1:11" ht="25.5">
      <c r="A8664" s="15" t="s">
        <v>6531</v>
      </c>
      <c r="B8664" s="15" t="s">
        <v>2624</v>
      </c>
      <c r="C8664" s="768" t="s">
        <v>6547</v>
      </c>
      <c r="D8664" s="20" t="s">
        <v>6548</v>
      </c>
      <c r="E8664" s="826"/>
      <c r="F8664" s="800">
        <v>1</v>
      </c>
      <c r="G8664" s="819"/>
      <c r="H8664" s="774">
        <v>1</v>
      </c>
      <c r="I8664" s="819">
        <f t="shared" si="278"/>
        <v>0</v>
      </c>
      <c r="J8664" s="819">
        <f t="shared" si="279"/>
        <v>2</v>
      </c>
      <c r="K8664" s="941"/>
    </row>
    <row r="8665" spans="1:11" ht="25.5">
      <c r="A8665" s="15" t="s">
        <v>6531</v>
      </c>
      <c r="B8665" s="15" t="s">
        <v>2624</v>
      </c>
      <c r="C8665" s="768" t="s">
        <v>6549</v>
      </c>
      <c r="D8665" s="20" t="s">
        <v>6550</v>
      </c>
      <c r="E8665" s="826"/>
      <c r="F8665" s="800">
        <v>1</v>
      </c>
      <c r="G8665" s="819"/>
      <c r="H8665" s="774">
        <v>1</v>
      </c>
      <c r="I8665" s="819">
        <f t="shared" si="278"/>
        <v>0</v>
      </c>
      <c r="J8665" s="819">
        <f t="shared" si="279"/>
        <v>2</v>
      </c>
      <c r="K8665" s="941"/>
    </row>
    <row r="8666" spans="1:11" ht="38.25">
      <c r="A8666" s="15" t="s">
        <v>6531</v>
      </c>
      <c r="B8666" s="15" t="s">
        <v>2624</v>
      </c>
      <c r="C8666" s="768" t="s">
        <v>6551</v>
      </c>
      <c r="D8666" s="20" t="s">
        <v>6552</v>
      </c>
      <c r="E8666" s="826"/>
      <c r="F8666" s="800">
        <v>1</v>
      </c>
      <c r="G8666" s="819"/>
      <c r="H8666" s="774">
        <v>1</v>
      </c>
      <c r="I8666" s="819">
        <f t="shared" si="278"/>
        <v>0</v>
      </c>
      <c r="J8666" s="819">
        <f t="shared" si="279"/>
        <v>2</v>
      </c>
      <c r="K8666" s="941"/>
    </row>
    <row r="8667" spans="1:11" ht="38.25">
      <c r="A8667" s="15" t="s">
        <v>6531</v>
      </c>
      <c r="B8667" s="15" t="s">
        <v>2624</v>
      </c>
      <c r="C8667" s="768" t="s">
        <v>6553</v>
      </c>
      <c r="D8667" s="20" t="s">
        <v>6554</v>
      </c>
      <c r="E8667" s="826"/>
      <c r="F8667" s="800">
        <v>1</v>
      </c>
      <c r="G8667" s="819"/>
      <c r="H8667" s="774">
        <v>1</v>
      </c>
      <c r="I8667" s="819">
        <f t="shared" si="278"/>
        <v>0</v>
      </c>
      <c r="J8667" s="819">
        <f t="shared" si="279"/>
        <v>2</v>
      </c>
      <c r="K8667" s="941"/>
    </row>
    <row r="8668" spans="1:11" ht="38.25">
      <c r="A8668" s="15" t="s">
        <v>6531</v>
      </c>
      <c r="B8668" s="15" t="s">
        <v>2624</v>
      </c>
      <c r="C8668" s="768" t="s">
        <v>6555</v>
      </c>
      <c r="D8668" s="20" t="s">
        <v>6556</v>
      </c>
      <c r="E8668" s="826"/>
      <c r="F8668" s="800">
        <v>1</v>
      </c>
      <c r="G8668" s="819"/>
      <c r="H8668" s="774">
        <v>1</v>
      </c>
      <c r="I8668" s="819">
        <f t="shared" si="278"/>
        <v>0</v>
      </c>
      <c r="J8668" s="819">
        <f t="shared" si="279"/>
        <v>2</v>
      </c>
      <c r="K8668" s="941"/>
    </row>
    <row r="8669" spans="1:11" ht="25.5">
      <c r="A8669" s="15" t="s">
        <v>6531</v>
      </c>
      <c r="B8669" s="15" t="s">
        <v>2624</v>
      </c>
      <c r="C8669" s="768" t="s">
        <v>6557</v>
      </c>
      <c r="D8669" s="20" t="s">
        <v>17806</v>
      </c>
      <c r="E8669" s="826">
        <v>943</v>
      </c>
      <c r="F8669" s="800">
        <v>1200</v>
      </c>
      <c r="G8669" s="819">
        <v>565</v>
      </c>
      <c r="H8669" s="774">
        <v>1080</v>
      </c>
      <c r="I8669" s="819">
        <f t="shared" si="278"/>
        <v>1508</v>
      </c>
      <c r="J8669" s="819">
        <f t="shared" si="279"/>
        <v>2280</v>
      </c>
      <c r="K8669" s="941"/>
    </row>
    <row r="8670" spans="1:11" ht="25.5">
      <c r="A8670" s="15" t="s">
        <v>6531</v>
      </c>
      <c r="B8670" s="15" t="s">
        <v>2624</v>
      </c>
      <c r="C8670" s="768" t="s">
        <v>4280</v>
      </c>
      <c r="D8670" s="20" t="s">
        <v>4281</v>
      </c>
      <c r="E8670" s="826">
        <v>10</v>
      </c>
      <c r="F8670" s="800">
        <v>150</v>
      </c>
      <c r="G8670" s="819">
        <v>11</v>
      </c>
      <c r="H8670" s="774">
        <v>360</v>
      </c>
      <c r="I8670" s="819">
        <f t="shared" si="278"/>
        <v>21</v>
      </c>
      <c r="J8670" s="819">
        <f t="shared" si="279"/>
        <v>510</v>
      </c>
      <c r="K8670" s="941"/>
    </row>
    <row r="8671" spans="1:11" ht="25.5">
      <c r="A8671" s="15" t="s">
        <v>6531</v>
      </c>
      <c r="B8671" s="15" t="s">
        <v>2624</v>
      </c>
      <c r="C8671" s="768" t="s">
        <v>6558</v>
      </c>
      <c r="D8671" s="20" t="s">
        <v>6559</v>
      </c>
      <c r="E8671" s="826">
        <v>23</v>
      </c>
      <c r="F8671" s="800">
        <v>25</v>
      </c>
      <c r="G8671" s="819">
        <v>4</v>
      </c>
      <c r="H8671" s="774">
        <v>15</v>
      </c>
      <c r="I8671" s="819">
        <f t="shared" si="278"/>
        <v>27</v>
      </c>
      <c r="J8671" s="819">
        <f t="shared" si="279"/>
        <v>40</v>
      </c>
      <c r="K8671" s="941"/>
    </row>
    <row r="8672" spans="1:11" ht="38.25">
      <c r="A8672" s="15" t="s">
        <v>6531</v>
      </c>
      <c r="B8672" s="15" t="s">
        <v>2624</v>
      </c>
      <c r="C8672" s="768" t="s">
        <v>6560</v>
      </c>
      <c r="D8672" s="20" t="s">
        <v>6561</v>
      </c>
      <c r="E8672" s="826"/>
      <c r="F8672" s="800">
        <v>1</v>
      </c>
      <c r="G8672" s="819"/>
      <c r="H8672" s="774">
        <v>1</v>
      </c>
      <c r="I8672" s="819">
        <f t="shared" si="278"/>
        <v>0</v>
      </c>
      <c r="J8672" s="819">
        <f t="shared" si="279"/>
        <v>2</v>
      </c>
      <c r="K8672" s="941"/>
    </row>
    <row r="8673" spans="1:11" ht="25.5">
      <c r="A8673" s="15" t="s">
        <v>6531</v>
      </c>
      <c r="B8673" s="15" t="s">
        <v>2624</v>
      </c>
      <c r="C8673" s="768" t="s">
        <v>6562</v>
      </c>
      <c r="D8673" s="20" t="s">
        <v>14568</v>
      </c>
      <c r="E8673" s="826"/>
      <c r="F8673" s="800">
        <v>1</v>
      </c>
      <c r="G8673" s="819"/>
      <c r="H8673" s="774">
        <v>1</v>
      </c>
      <c r="I8673" s="819">
        <f t="shared" si="278"/>
        <v>0</v>
      </c>
      <c r="J8673" s="819">
        <f t="shared" si="279"/>
        <v>2</v>
      </c>
      <c r="K8673" s="941"/>
    </row>
    <row r="8674" spans="1:11" ht="25.5">
      <c r="A8674" s="15" t="s">
        <v>6531</v>
      </c>
      <c r="B8674" s="15" t="s">
        <v>2624</v>
      </c>
      <c r="C8674" s="768" t="s">
        <v>6563</v>
      </c>
      <c r="D8674" s="20" t="s">
        <v>17807</v>
      </c>
      <c r="E8674" s="826"/>
      <c r="F8674" s="800">
        <v>1</v>
      </c>
      <c r="G8674" s="819"/>
      <c r="H8674" s="774">
        <v>0</v>
      </c>
      <c r="I8674" s="819">
        <f t="shared" si="278"/>
        <v>0</v>
      </c>
      <c r="J8674" s="819">
        <f t="shared" si="279"/>
        <v>1</v>
      </c>
      <c r="K8674" s="941"/>
    </row>
    <row r="8675" spans="1:11" ht="25.5">
      <c r="A8675" s="15" t="s">
        <v>6531</v>
      </c>
      <c r="B8675" s="15" t="s">
        <v>2624</v>
      </c>
      <c r="C8675" s="768" t="s">
        <v>6564</v>
      </c>
      <c r="D8675" s="20" t="s">
        <v>17808</v>
      </c>
      <c r="E8675" s="826">
        <v>661</v>
      </c>
      <c r="F8675" s="800">
        <v>730</v>
      </c>
      <c r="G8675" s="819">
        <v>16</v>
      </c>
      <c r="H8675" s="774">
        <v>5</v>
      </c>
      <c r="I8675" s="819">
        <f t="shared" si="278"/>
        <v>677</v>
      </c>
      <c r="J8675" s="819">
        <f t="shared" si="279"/>
        <v>735</v>
      </c>
      <c r="K8675" s="941"/>
    </row>
    <row r="8676" spans="1:11" ht="25.5">
      <c r="A8676" s="15" t="s">
        <v>6531</v>
      </c>
      <c r="B8676" s="15" t="s">
        <v>2624</v>
      </c>
      <c r="C8676" s="768" t="s">
        <v>6565</v>
      </c>
      <c r="D8676" s="20" t="s">
        <v>17809</v>
      </c>
      <c r="E8676" s="826">
        <v>5368</v>
      </c>
      <c r="F8676" s="800">
        <v>5850</v>
      </c>
      <c r="G8676" s="819">
        <v>66</v>
      </c>
      <c r="H8676" s="774">
        <v>70</v>
      </c>
      <c r="I8676" s="819">
        <f t="shared" si="278"/>
        <v>5434</v>
      </c>
      <c r="J8676" s="819">
        <f t="shared" si="279"/>
        <v>5920</v>
      </c>
      <c r="K8676" s="941"/>
    </row>
    <row r="8677" spans="1:11" ht="25.5">
      <c r="A8677" s="15" t="s">
        <v>6531</v>
      </c>
      <c r="B8677" s="15" t="s">
        <v>2624</v>
      </c>
      <c r="C8677" s="768" t="s">
        <v>6566</v>
      </c>
      <c r="D8677" s="20" t="s">
        <v>17810</v>
      </c>
      <c r="E8677" s="826">
        <v>5</v>
      </c>
      <c r="F8677" s="800">
        <v>10</v>
      </c>
      <c r="G8677" s="819">
        <v>2</v>
      </c>
      <c r="H8677" s="774">
        <v>10</v>
      </c>
      <c r="I8677" s="819">
        <f t="shared" si="278"/>
        <v>7</v>
      </c>
      <c r="J8677" s="819">
        <f t="shared" si="279"/>
        <v>20</v>
      </c>
      <c r="K8677" s="941"/>
    </row>
    <row r="8678" spans="1:11" ht="25.5">
      <c r="A8678" s="15" t="s">
        <v>6531</v>
      </c>
      <c r="B8678" s="15" t="s">
        <v>2624</v>
      </c>
      <c r="C8678" s="768" t="s">
        <v>6567</v>
      </c>
      <c r="D8678" s="20" t="s">
        <v>17811</v>
      </c>
      <c r="E8678" s="826">
        <v>808</v>
      </c>
      <c r="F8678" s="800">
        <v>936</v>
      </c>
      <c r="G8678" s="819">
        <v>14</v>
      </c>
      <c r="H8678" s="774">
        <v>21</v>
      </c>
      <c r="I8678" s="819">
        <f t="shared" si="278"/>
        <v>822</v>
      </c>
      <c r="J8678" s="819">
        <f t="shared" si="279"/>
        <v>957</v>
      </c>
      <c r="K8678" s="941"/>
    </row>
    <row r="8679" spans="1:11">
      <c r="A8679" s="15" t="s">
        <v>6531</v>
      </c>
      <c r="B8679" s="15" t="s">
        <v>2624</v>
      </c>
      <c r="C8679" s="768" t="s">
        <v>6304</v>
      </c>
      <c r="D8679" s="20" t="s">
        <v>17346</v>
      </c>
      <c r="E8679" s="826">
        <v>681</v>
      </c>
      <c r="F8679" s="800">
        <v>447</v>
      </c>
      <c r="G8679" s="819">
        <v>432</v>
      </c>
      <c r="H8679" s="774">
        <v>801</v>
      </c>
      <c r="I8679" s="819">
        <f t="shared" si="278"/>
        <v>1113</v>
      </c>
      <c r="J8679" s="819">
        <f t="shared" si="279"/>
        <v>1248</v>
      </c>
      <c r="K8679" s="941"/>
    </row>
    <row r="8680" spans="1:11" ht="25.5">
      <c r="A8680" s="15" t="s">
        <v>6531</v>
      </c>
      <c r="B8680" s="15" t="s">
        <v>2624</v>
      </c>
      <c r="C8680" s="768" t="s">
        <v>2498</v>
      </c>
      <c r="D8680" s="20" t="s">
        <v>16827</v>
      </c>
      <c r="E8680" s="826"/>
      <c r="F8680" s="800">
        <v>1</v>
      </c>
      <c r="G8680" s="819">
        <v>6</v>
      </c>
      <c r="H8680" s="774">
        <v>1</v>
      </c>
      <c r="I8680" s="819">
        <f t="shared" si="278"/>
        <v>6</v>
      </c>
      <c r="J8680" s="819">
        <f t="shared" si="279"/>
        <v>2</v>
      </c>
      <c r="K8680" s="941"/>
    </row>
    <row r="8681" spans="1:11">
      <c r="A8681" s="15" t="s">
        <v>6531</v>
      </c>
      <c r="B8681" s="15" t="s">
        <v>2624</v>
      </c>
      <c r="C8681" s="768" t="s">
        <v>2973</v>
      </c>
      <c r="D8681" s="20" t="s">
        <v>2974</v>
      </c>
      <c r="E8681" s="826"/>
      <c r="F8681" s="800">
        <v>110</v>
      </c>
      <c r="G8681" s="819"/>
      <c r="H8681" s="774">
        <v>135</v>
      </c>
      <c r="I8681" s="819">
        <f t="shared" si="278"/>
        <v>0</v>
      </c>
      <c r="J8681" s="819">
        <f t="shared" si="279"/>
        <v>245</v>
      </c>
      <c r="K8681" s="941"/>
    </row>
    <row r="8682" spans="1:11" ht="38.25">
      <c r="A8682" s="15" t="s">
        <v>6531</v>
      </c>
      <c r="B8682" s="15" t="s">
        <v>2624</v>
      </c>
      <c r="C8682" s="768" t="s">
        <v>2563</v>
      </c>
      <c r="D8682" s="20" t="s">
        <v>4911</v>
      </c>
      <c r="E8682" s="826"/>
      <c r="F8682" s="800">
        <v>1</v>
      </c>
      <c r="G8682" s="819">
        <v>2</v>
      </c>
      <c r="H8682" s="774">
        <v>2</v>
      </c>
      <c r="I8682" s="819">
        <f t="shared" si="278"/>
        <v>2</v>
      </c>
      <c r="J8682" s="819">
        <f t="shared" si="279"/>
        <v>3</v>
      </c>
      <c r="K8682" s="941"/>
    </row>
    <row r="8683" spans="1:11" ht="25.5">
      <c r="A8683" s="15" t="s">
        <v>6531</v>
      </c>
      <c r="B8683" s="15" t="s">
        <v>2624</v>
      </c>
      <c r="C8683" s="768" t="s">
        <v>2592</v>
      </c>
      <c r="D8683" s="20" t="s">
        <v>4905</v>
      </c>
      <c r="E8683" s="826"/>
      <c r="F8683" s="800">
        <v>1</v>
      </c>
      <c r="G8683" s="819"/>
      <c r="H8683" s="774">
        <v>0</v>
      </c>
      <c r="I8683" s="819">
        <f t="shared" si="278"/>
        <v>0</v>
      </c>
      <c r="J8683" s="819">
        <f t="shared" si="279"/>
        <v>1</v>
      </c>
      <c r="K8683" s="941"/>
    </row>
    <row r="8684" spans="1:11" ht="38.25">
      <c r="A8684" s="15" t="s">
        <v>6531</v>
      </c>
      <c r="B8684" s="15" t="s">
        <v>2624</v>
      </c>
      <c r="C8684" s="768" t="s">
        <v>2562</v>
      </c>
      <c r="D8684" s="20" t="s">
        <v>16876</v>
      </c>
      <c r="E8684" s="826"/>
      <c r="F8684" s="800">
        <v>1</v>
      </c>
      <c r="G8684" s="819">
        <v>168</v>
      </c>
      <c r="H8684" s="774">
        <v>260</v>
      </c>
      <c r="I8684" s="819">
        <f t="shared" si="278"/>
        <v>168</v>
      </c>
      <c r="J8684" s="819">
        <f t="shared" si="279"/>
        <v>261</v>
      </c>
      <c r="K8684" s="941"/>
    </row>
    <row r="8685" spans="1:11" ht="25.5">
      <c r="A8685" s="15" t="s">
        <v>6531</v>
      </c>
      <c r="B8685" s="15" t="s">
        <v>2624</v>
      </c>
      <c r="C8685" s="768" t="s">
        <v>2594</v>
      </c>
      <c r="D8685" s="20" t="s">
        <v>4295</v>
      </c>
      <c r="E8685" s="826"/>
      <c r="F8685" s="800">
        <v>1</v>
      </c>
      <c r="G8685" s="819"/>
      <c r="H8685" s="774">
        <v>0</v>
      </c>
      <c r="I8685" s="819">
        <f t="shared" si="278"/>
        <v>0</v>
      </c>
      <c r="J8685" s="819">
        <f t="shared" si="279"/>
        <v>1</v>
      </c>
      <c r="K8685" s="941"/>
    </row>
    <row r="8686" spans="1:11" ht="25.5">
      <c r="A8686" s="15" t="s">
        <v>6531</v>
      </c>
      <c r="B8686" s="15" t="s">
        <v>2624</v>
      </c>
      <c r="C8686" s="768" t="s">
        <v>2595</v>
      </c>
      <c r="D8686" s="20" t="s">
        <v>4296</v>
      </c>
      <c r="E8686" s="826"/>
      <c r="F8686" s="800">
        <v>1</v>
      </c>
      <c r="G8686" s="819"/>
      <c r="H8686" s="774">
        <v>0</v>
      </c>
      <c r="I8686" s="819">
        <f t="shared" si="278"/>
        <v>0</v>
      </c>
      <c r="J8686" s="819">
        <f t="shared" si="279"/>
        <v>1</v>
      </c>
      <c r="K8686" s="941"/>
    </row>
    <row r="8687" spans="1:11" ht="25.5">
      <c r="A8687" s="15" t="s">
        <v>6531</v>
      </c>
      <c r="B8687" s="15" t="s">
        <v>2624</v>
      </c>
      <c r="C8687" s="768" t="s">
        <v>2503</v>
      </c>
      <c r="D8687" s="20" t="s">
        <v>16832</v>
      </c>
      <c r="E8687" s="826"/>
      <c r="F8687" s="800">
        <v>0</v>
      </c>
      <c r="G8687" s="819"/>
      <c r="H8687" s="774">
        <v>16</v>
      </c>
      <c r="I8687" s="819">
        <f t="shared" si="278"/>
        <v>0</v>
      </c>
      <c r="J8687" s="819">
        <f t="shared" si="279"/>
        <v>16</v>
      </c>
      <c r="K8687" s="941"/>
    </row>
    <row r="8688" spans="1:11" ht="25.5">
      <c r="A8688" s="15" t="s">
        <v>6531</v>
      </c>
      <c r="B8688" s="15" t="s">
        <v>2624</v>
      </c>
      <c r="C8688" s="768" t="s">
        <v>2985</v>
      </c>
      <c r="D8688" s="20" t="s">
        <v>2986</v>
      </c>
      <c r="E8688" s="826">
        <v>24375</v>
      </c>
      <c r="F8688" s="800">
        <v>23780</v>
      </c>
      <c r="G8688" s="819">
        <v>8507</v>
      </c>
      <c r="H8688" s="774">
        <v>8800</v>
      </c>
      <c r="I8688" s="819">
        <f t="shared" si="278"/>
        <v>32882</v>
      </c>
      <c r="J8688" s="819">
        <f t="shared" si="279"/>
        <v>32580</v>
      </c>
      <c r="K8688" s="941"/>
    </row>
    <row r="8689" spans="1:11" ht="25.5">
      <c r="A8689" s="15" t="s">
        <v>6531</v>
      </c>
      <c r="B8689" s="15" t="s">
        <v>2624</v>
      </c>
      <c r="C8689" s="768" t="s">
        <v>2987</v>
      </c>
      <c r="D8689" s="20" t="s">
        <v>2988</v>
      </c>
      <c r="E8689" s="826"/>
      <c r="F8689" s="800">
        <v>1</v>
      </c>
      <c r="G8689" s="819"/>
      <c r="H8689" s="774">
        <v>1</v>
      </c>
      <c r="I8689" s="819">
        <f t="shared" si="278"/>
        <v>0</v>
      </c>
      <c r="J8689" s="819">
        <f t="shared" si="279"/>
        <v>2</v>
      </c>
      <c r="K8689" s="941"/>
    </row>
    <row r="8690" spans="1:11" ht="38.25">
      <c r="A8690" s="15" t="s">
        <v>6531</v>
      </c>
      <c r="B8690" s="15" t="s">
        <v>2624</v>
      </c>
      <c r="C8690" s="768" t="s">
        <v>2981</v>
      </c>
      <c r="D8690" s="20" t="s">
        <v>2982</v>
      </c>
      <c r="E8690" s="826"/>
      <c r="F8690" s="800">
        <v>1</v>
      </c>
      <c r="G8690" s="819"/>
      <c r="H8690" s="774">
        <v>1</v>
      </c>
      <c r="I8690" s="819">
        <f t="shared" si="278"/>
        <v>0</v>
      </c>
      <c r="J8690" s="819">
        <f t="shared" si="279"/>
        <v>2</v>
      </c>
      <c r="K8690" s="941"/>
    </row>
    <row r="8691" spans="1:11" ht="25.5">
      <c r="A8691" s="15" t="s">
        <v>6531</v>
      </c>
      <c r="B8691" s="15" t="s">
        <v>2624</v>
      </c>
      <c r="C8691" s="768" t="s">
        <v>2589</v>
      </c>
      <c r="D8691" s="20" t="s">
        <v>16882</v>
      </c>
      <c r="E8691" s="826"/>
      <c r="F8691" s="800">
        <v>1</v>
      </c>
      <c r="G8691" s="819"/>
      <c r="H8691" s="774">
        <v>45</v>
      </c>
      <c r="I8691" s="819">
        <f t="shared" si="278"/>
        <v>0</v>
      </c>
      <c r="J8691" s="819">
        <f t="shared" si="279"/>
        <v>46</v>
      </c>
      <c r="K8691" s="941"/>
    </row>
    <row r="8692" spans="1:11" ht="25.5">
      <c r="A8692" s="15" t="s">
        <v>6531</v>
      </c>
      <c r="B8692" s="15" t="s">
        <v>2624</v>
      </c>
      <c r="C8692" s="768" t="s">
        <v>2590</v>
      </c>
      <c r="D8692" s="20" t="s">
        <v>4002</v>
      </c>
      <c r="E8692" s="826"/>
      <c r="F8692" s="800">
        <v>1</v>
      </c>
      <c r="G8692" s="819">
        <v>768</v>
      </c>
      <c r="H8692" s="774">
        <v>610</v>
      </c>
      <c r="I8692" s="819">
        <f t="shared" si="278"/>
        <v>768</v>
      </c>
      <c r="J8692" s="819">
        <f t="shared" si="279"/>
        <v>611</v>
      </c>
      <c r="K8692" s="941"/>
    </row>
    <row r="8693" spans="1:11" ht="25.5">
      <c r="A8693" s="15" t="s">
        <v>6531</v>
      </c>
      <c r="B8693" s="15" t="s">
        <v>2624</v>
      </c>
      <c r="C8693" s="768" t="s">
        <v>2591</v>
      </c>
      <c r="D8693" s="20" t="s">
        <v>3691</v>
      </c>
      <c r="E8693" s="826"/>
      <c r="F8693" s="800">
        <v>1</v>
      </c>
      <c r="G8693" s="819">
        <v>10</v>
      </c>
      <c r="H8693" s="774">
        <v>50</v>
      </c>
      <c r="I8693" s="819">
        <f t="shared" si="278"/>
        <v>10</v>
      </c>
      <c r="J8693" s="819">
        <f t="shared" si="279"/>
        <v>51</v>
      </c>
      <c r="K8693" s="941"/>
    </row>
    <row r="8694" spans="1:11">
      <c r="A8694" s="15" t="s">
        <v>6531</v>
      </c>
      <c r="B8694" s="15" t="s">
        <v>2756</v>
      </c>
      <c r="C8694" s="768" t="s">
        <v>2632</v>
      </c>
      <c r="D8694" s="20" t="s">
        <v>16916</v>
      </c>
      <c r="E8694" s="826">
        <v>606</v>
      </c>
      <c r="F8694" s="800">
        <v>450</v>
      </c>
      <c r="G8694" s="819">
        <v>499</v>
      </c>
      <c r="H8694" s="774">
        <v>735</v>
      </c>
      <c r="I8694" s="819">
        <f t="shared" si="278"/>
        <v>1105</v>
      </c>
      <c r="J8694" s="819">
        <f t="shared" si="279"/>
        <v>1185</v>
      </c>
      <c r="K8694" s="941"/>
    </row>
    <row r="8695" spans="1:11" ht="25.5">
      <c r="A8695" s="15" t="s">
        <v>6531</v>
      </c>
      <c r="B8695" s="15" t="s">
        <v>2756</v>
      </c>
      <c r="C8695" s="768" t="s">
        <v>4702</v>
      </c>
      <c r="D8695" s="20" t="s">
        <v>16631</v>
      </c>
      <c r="E8695" s="826">
        <v>36</v>
      </c>
      <c r="F8695" s="800">
        <v>70</v>
      </c>
      <c r="G8695" s="819">
        <v>1</v>
      </c>
      <c r="H8695" s="774">
        <v>1</v>
      </c>
      <c r="I8695" s="819">
        <f t="shared" si="278"/>
        <v>37</v>
      </c>
      <c r="J8695" s="819">
        <f t="shared" si="279"/>
        <v>71</v>
      </c>
      <c r="K8695" s="941"/>
    </row>
    <row r="8696" spans="1:11" ht="38.25">
      <c r="A8696" s="15" t="s">
        <v>6531</v>
      </c>
      <c r="B8696" s="15" t="s">
        <v>2756</v>
      </c>
      <c r="C8696" s="768" t="s">
        <v>2631</v>
      </c>
      <c r="D8696" s="20" t="s">
        <v>2761</v>
      </c>
      <c r="E8696" s="826"/>
      <c r="F8696" s="800">
        <v>110</v>
      </c>
      <c r="G8696" s="819"/>
      <c r="H8696" s="774">
        <v>135</v>
      </c>
      <c r="I8696" s="819">
        <f t="shared" si="278"/>
        <v>0</v>
      </c>
      <c r="J8696" s="819">
        <f t="shared" si="279"/>
        <v>245</v>
      </c>
      <c r="K8696" s="941"/>
    </row>
    <row r="8697" spans="1:11" ht="25.5">
      <c r="A8697" s="15" t="s">
        <v>6531</v>
      </c>
      <c r="B8697" s="15" t="s">
        <v>2756</v>
      </c>
      <c r="C8697" s="768" t="s">
        <v>2634</v>
      </c>
      <c r="D8697" s="20" t="s">
        <v>16918</v>
      </c>
      <c r="E8697" s="826">
        <v>203</v>
      </c>
      <c r="F8697" s="800">
        <v>150</v>
      </c>
      <c r="G8697" s="819"/>
      <c r="H8697" s="774">
        <v>0</v>
      </c>
      <c r="I8697" s="819">
        <f t="shared" si="278"/>
        <v>203</v>
      </c>
      <c r="J8697" s="819">
        <f t="shared" si="279"/>
        <v>150</v>
      </c>
      <c r="K8697" s="941"/>
    </row>
    <row r="8698" spans="1:11">
      <c r="A8698" s="15" t="s">
        <v>6531</v>
      </c>
      <c r="B8698" s="15" t="s">
        <v>2756</v>
      </c>
      <c r="C8698" s="768" t="s">
        <v>4338</v>
      </c>
      <c r="D8698" s="17" t="s">
        <v>16161</v>
      </c>
      <c r="E8698" s="826">
        <v>48</v>
      </c>
      <c r="F8698" s="800">
        <v>80</v>
      </c>
      <c r="G8698" s="819">
        <v>3</v>
      </c>
      <c r="H8698" s="774">
        <v>1</v>
      </c>
      <c r="I8698" s="819">
        <f t="shared" si="278"/>
        <v>51</v>
      </c>
      <c r="J8698" s="819">
        <f t="shared" si="279"/>
        <v>81</v>
      </c>
      <c r="K8698" s="941"/>
    </row>
    <row r="8699" spans="1:11">
      <c r="A8699" s="15" t="s">
        <v>6531</v>
      </c>
      <c r="B8699" s="15" t="s">
        <v>2756</v>
      </c>
      <c r="C8699" s="768" t="s">
        <v>6568</v>
      </c>
      <c r="D8699" s="20" t="s">
        <v>17812</v>
      </c>
      <c r="E8699" s="826">
        <v>34</v>
      </c>
      <c r="F8699" s="800">
        <v>70</v>
      </c>
      <c r="G8699" s="819">
        <v>1</v>
      </c>
      <c r="H8699" s="774">
        <v>1</v>
      </c>
      <c r="I8699" s="819">
        <f t="shared" si="278"/>
        <v>35</v>
      </c>
      <c r="J8699" s="819">
        <f t="shared" si="279"/>
        <v>71</v>
      </c>
      <c r="K8699" s="941"/>
    </row>
    <row r="8700" spans="1:11">
      <c r="A8700" s="15" t="s">
        <v>6531</v>
      </c>
      <c r="B8700" s="15" t="s">
        <v>2756</v>
      </c>
      <c r="C8700" s="768" t="s">
        <v>6569</v>
      </c>
      <c r="D8700" s="20" t="s">
        <v>17813</v>
      </c>
      <c r="E8700" s="826">
        <v>14</v>
      </c>
      <c r="F8700" s="800">
        <v>20</v>
      </c>
      <c r="G8700" s="819"/>
      <c r="H8700" s="774">
        <v>1</v>
      </c>
      <c r="I8700" s="819">
        <f t="shared" si="278"/>
        <v>14</v>
      </c>
      <c r="J8700" s="819">
        <f t="shared" si="279"/>
        <v>21</v>
      </c>
      <c r="K8700" s="941"/>
    </row>
    <row r="8701" spans="1:11">
      <c r="A8701" s="15" t="s">
        <v>6531</v>
      </c>
      <c r="B8701" s="15" t="s">
        <v>2756</v>
      </c>
      <c r="C8701" s="768" t="s">
        <v>4692</v>
      </c>
      <c r="D8701" s="20" t="s">
        <v>6119</v>
      </c>
      <c r="E8701" s="826">
        <v>831</v>
      </c>
      <c r="F8701" s="800">
        <v>365</v>
      </c>
      <c r="G8701" s="819">
        <v>5</v>
      </c>
      <c r="H8701" s="774">
        <v>10</v>
      </c>
      <c r="I8701" s="819">
        <f t="shared" si="278"/>
        <v>836</v>
      </c>
      <c r="J8701" s="819">
        <f t="shared" si="279"/>
        <v>375</v>
      </c>
      <c r="K8701" s="941"/>
    </row>
    <row r="8702" spans="1:11" ht="25.5">
      <c r="A8702" s="15" t="s">
        <v>6531</v>
      </c>
      <c r="B8702" s="15" t="s">
        <v>2756</v>
      </c>
      <c r="C8702" s="768" t="s">
        <v>2485</v>
      </c>
      <c r="D8702" s="20" t="s">
        <v>16527</v>
      </c>
      <c r="E8702" s="826">
        <v>96</v>
      </c>
      <c r="F8702" s="800">
        <v>110</v>
      </c>
      <c r="G8702" s="819"/>
      <c r="H8702" s="774">
        <v>1</v>
      </c>
      <c r="I8702" s="819">
        <f t="shared" si="278"/>
        <v>96</v>
      </c>
      <c r="J8702" s="819">
        <f t="shared" si="279"/>
        <v>111</v>
      </c>
      <c r="K8702" s="941"/>
    </row>
    <row r="8703" spans="1:11" ht="25.5">
      <c r="A8703" s="15" t="s">
        <v>6531</v>
      </c>
      <c r="B8703" s="15" t="s">
        <v>2756</v>
      </c>
      <c r="C8703" s="768" t="s">
        <v>2486</v>
      </c>
      <c r="D8703" s="20" t="s">
        <v>16818</v>
      </c>
      <c r="E8703" s="826">
        <v>18</v>
      </c>
      <c r="F8703" s="800">
        <v>12</v>
      </c>
      <c r="G8703" s="819"/>
      <c r="H8703" s="774">
        <v>1</v>
      </c>
      <c r="I8703" s="819">
        <f t="shared" si="278"/>
        <v>18</v>
      </c>
      <c r="J8703" s="819">
        <f t="shared" si="279"/>
        <v>13</v>
      </c>
      <c r="K8703" s="941"/>
    </row>
    <row r="8704" spans="1:11">
      <c r="A8704" s="15" t="s">
        <v>6531</v>
      </c>
      <c r="B8704" s="15" t="s">
        <v>2756</v>
      </c>
      <c r="C8704" s="768" t="s">
        <v>1859</v>
      </c>
      <c r="D8704" s="17" t="s">
        <v>14623</v>
      </c>
      <c r="E8704" s="826"/>
      <c r="F8704" s="800">
        <v>1</v>
      </c>
      <c r="G8704" s="819">
        <v>6</v>
      </c>
      <c r="H8704" s="774">
        <v>5</v>
      </c>
      <c r="I8704" s="819">
        <f t="shared" si="278"/>
        <v>6</v>
      </c>
      <c r="J8704" s="819">
        <f t="shared" si="279"/>
        <v>6</v>
      </c>
      <c r="K8704" s="941"/>
    </row>
    <row r="8705" spans="1:11" ht="25.5">
      <c r="A8705" s="15" t="s">
        <v>6531</v>
      </c>
      <c r="B8705" s="15" t="s">
        <v>2756</v>
      </c>
      <c r="C8705" s="768" t="s">
        <v>2633</v>
      </c>
      <c r="D8705" s="20" t="s">
        <v>16917</v>
      </c>
      <c r="E8705" s="826"/>
      <c r="F8705" s="800">
        <v>1</v>
      </c>
      <c r="G8705" s="819"/>
      <c r="H8705" s="774">
        <v>1</v>
      </c>
      <c r="I8705" s="819">
        <f t="shared" si="278"/>
        <v>0</v>
      </c>
      <c r="J8705" s="819">
        <f t="shared" si="279"/>
        <v>2</v>
      </c>
      <c r="K8705" s="941"/>
    </row>
    <row r="8706" spans="1:11">
      <c r="A8706" s="15" t="s">
        <v>6531</v>
      </c>
      <c r="B8706" s="15" t="s">
        <v>2756</v>
      </c>
      <c r="C8706" s="768" t="s">
        <v>6570</v>
      </c>
      <c r="D8706" s="20" t="s">
        <v>14569</v>
      </c>
      <c r="E8706" s="826"/>
      <c r="F8706" s="800">
        <v>1</v>
      </c>
      <c r="G8706" s="819"/>
      <c r="H8706" s="774">
        <v>1</v>
      </c>
      <c r="I8706" s="819">
        <f t="shared" si="278"/>
        <v>0</v>
      </c>
      <c r="J8706" s="819">
        <f t="shared" si="279"/>
        <v>2</v>
      </c>
      <c r="K8706" s="941"/>
    </row>
    <row r="8707" spans="1:11" ht="25.5">
      <c r="A8707" s="15" t="s">
        <v>6531</v>
      </c>
      <c r="B8707" s="15" t="s">
        <v>2756</v>
      </c>
      <c r="C8707" s="768" t="s">
        <v>2484</v>
      </c>
      <c r="D8707" s="20" t="s">
        <v>16817</v>
      </c>
      <c r="E8707" s="826">
        <v>41</v>
      </c>
      <c r="F8707" s="800">
        <v>1</v>
      </c>
      <c r="G8707" s="819"/>
      <c r="H8707" s="774">
        <v>1</v>
      </c>
      <c r="I8707" s="819">
        <f t="shared" si="278"/>
        <v>41</v>
      </c>
      <c r="J8707" s="819">
        <f t="shared" si="279"/>
        <v>2</v>
      </c>
      <c r="K8707" s="941"/>
    </row>
    <row r="8708" spans="1:11" ht="25.5">
      <c r="A8708" s="15" t="s">
        <v>6531</v>
      </c>
      <c r="B8708" s="15" t="s">
        <v>2756</v>
      </c>
      <c r="C8708" s="768" t="s">
        <v>2642</v>
      </c>
      <c r="D8708" s="20" t="s">
        <v>16721</v>
      </c>
      <c r="E8708" s="826"/>
      <c r="F8708" s="800">
        <v>1</v>
      </c>
      <c r="G8708" s="819"/>
      <c r="H8708" s="774">
        <v>1</v>
      </c>
      <c r="I8708" s="819">
        <f t="shared" si="278"/>
        <v>0</v>
      </c>
      <c r="J8708" s="819">
        <f t="shared" si="279"/>
        <v>2</v>
      </c>
      <c r="K8708" s="941"/>
    </row>
    <row r="8709" spans="1:11" ht="25.5">
      <c r="A8709" s="15" t="s">
        <v>6531</v>
      </c>
      <c r="B8709" s="15" t="s">
        <v>2756</v>
      </c>
      <c r="C8709" s="768" t="s">
        <v>2643</v>
      </c>
      <c r="D8709" s="20" t="s">
        <v>16722</v>
      </c>
      <c r="E8709" s="826"/>
      <c r="F8709" s="800">
        <v>1</v>
      </c>
      <c r="G8709" s="819"/>
      <c r="H8709" s="774">
        <v>1</v>
      </c>
      <c r="I8709" s="819">
        <f t="shared" si="278"/>
        <v>0</v>
      </c>
      <c r="J8709" s="819">
        <f t="shared" si="279"/>
        <v>2</v>
      </c>
      <c r="K8709" s="941"/>
    </row>
    <row r="8710" spans="1:11" ht="25.5">
      <c r="A8710" s="15" t="s">
        <v>6531</v>
      </c>
      <c r="B8710" s="15" t="s">
        <v>2756</v>
      </c>
      <c r="C8710" s="768" t="s">
        <v>2646</v>
      </c>
      <c r="D8710" s="20" t="s">
        <v>16238</v>
      </c>
      <c r="E8710" s="826"/>
      <c r="F8710" s="800">
        <v>1</v>
      </c>
      <c r="G8710" s="819"/>
      <c r="H8710" s="774">
        <v>1</v>
      </c>
      <c r="I8710" s="819">
        <f t="shared" si="278"/>
        <v>0</v>
      </c>
      <c r="J8710" s="819">
        <f t="shared" si="279"/>
        <v>2</v>
      </c>
      <c r="K8710" s="941"/>
    </row>
    <row r="8711" spans="1:11">
      <c r="A8711" s="15" t="s">
        <v>6531</v>
      </c>
      <c r="B8711" s="15" t="s">
        <v>2756</v>
      </c>
      <c r="C8711" s="768" t="s">
        <v>3718</v>
      </c>
      <c r="D8711" s="17" t="s">
        <v>15969</v>
      </c>
      <c r="E8711" s="826"/>
      <c r="F8711" s="800">
        <v>1</v>
      </c>
      <c r="G8711" s="819"/>
      <c r="H8711" s="774">
        <v>1</v>
      </c>
      <c r="I8711" s="819">
        <f t="shared" si="278"/>
        <v>0</v>
      </c>
      <c r="J8711" s="819">
        <f t="shared" si="279"/>
        <v>2</v>
      </c>
      <c r="K8711" s="941"/>
    </row>
    <row r="8712" spans="1:11" ht="25.5">
      <c r="A8712" s="15" t="s">
        <v>6531</v>
      </c>
      <c r="B8712" s="15" t="s">
        <v>2756</v>
      </c>
      <c r="C8712" s="768" t="s">
        <v>4014</v>
      </c>
      <c r="D8712" s="20" t="s">
        <v>16725</v>
      </c>
      <c r="E8712" s="826"/>
      <c r="F8712" s="800">
        <v>1</v>
      </c>
      <c r="G8712" s="819"/>
      <c r="H8712" s="774">
        <v>1</v>
      </c>
      <c r="I8712" s="819">
        <f t="shared" si="278"/>
        <v>0</v>
      </c>
      <c r="J8712" s="819">
        <f t="shared" si="279"/>
        <v>2</v>
      </c>
      <c r="K8712" s="941"/>
    </row>
    <row r="8713" spans="1:11">
      <c r="A8713" s="15" t="s">
        <v>6531</v>
      </c>
      <c r="B8713" s="15" t="s">
        <v>2756</v>
      </c>
      <c r="C8713" s="768" t="s">
        <v>3719</v>
      </c>
      <c r="D8713" s="17" t="s">
        <v>15970</v>
      </c>
      <c r="E8713" s="826"/>
      <c r="F8713" s="800">
        <v>1</v>
      </c>
      <c r="G8713" s="819"/>
      <c r="H8713" s="774">
        <v>1</v>
      </c>
      <c r="I8713" s="819">
        <f t="shared" si="278"/>
        <v>0</v>
      </c>
      <c r="J8713" s="819">
        <f t="shared" si="279"/>
        <v>2</v>
      </c>
      <c r="K8713" s="941"/>
    </row>
    <row r="8714" spans="1:11" ht="25.5">
      <c r="A8714" s="15" t="s">
        <v>6531</v>
      </c>
      <c r="B8714" s="15" t="s">
        <v>2756</v>
      </c>
      <c r="C8714" s="768" t="s">
        <v>5826</v>
      </c>
      <c r="D8714" s="20" t="s">
        <v>16726</v>
      </c>
      <c r="E8714" s="826"/>
      <c r="F8714" s="800">
        <v>1</v>
      </c>
      <c r="G8714" s="819"/>
      <c r="H8714" s="774">
        <v>1</v>
      </c>
      <c r="I8714" s="819">
        <f t="shared" si="278"/>
        <v>0</v>
      </c>
      <c r="J8714" s="819">
        <f t="shared" si="279"/>
        <v>2</v>
      </c>
      <c r="K8714" s="941"/>
    </row>
    <row r="8715" spans="1:11">
      <c r="A8715" s="15" t="s">
        <v>6531</v>
      </c>
      <c r="B8715" s="15" t="s">
        <v>2756</v>
      </c>
      <c r="C8715" s="768" t="s">
        <v>1860</v>
      </c>
      <c r="D8715" s="17" t="s">
        <v>14624</v>
      </c>
      <c r="E8715" s="826"/>
      <c r="F8715" s="800">
        <v>1</v>
      </c>
      <c r="G8715" s="819"/>
      <c r="H8715" s="774">
        <v>1</v>
      </c>
      <c r="I8715" s="819">
        <f t="shared" si="278"/>
        <v>0</v>
      </c>
      <c r="J8715" s="819">
        <f t="shared" si="279"/>
        <v>2</v>
      </c>
      <c r="K8715" s="941"/>
    </row>
    <row r="8716" spans="1:11" ht="25.5">
      <c r="A8716" s="15" t="s">
        <v>6531</v>
      </c>
      <c r="B8716" s="15" t="s">
        <v>2756</v>
      </c>
      <c r="C8716" s="768" t="s">
        <v>4410</v>
      </c>
      <c r="D8716" s="20" t="s">
        <v>16239</v>
      </c>
      <c r="E8716" s="826"/>
      <c r="F8716" s="800">
        <v>1</v>
      </c>
      <c r="G8716" s="819"/>
      <c r="H8716" s="774">
        <v>1</v>
      </c>
      <c r="I8716" s="819">
        <f t="shared" si="278"/>
        <v>0</v>
      </c>
      <c r="J8716" s="819">
        <f t="shared" si="279"/>
        <v>2</v>
      </c>
      <c r="K8716" s="941"/>
    </row>
    <row r="8717" spans="1:11">
      <c r="A8717" s="15" t="s">
        <v>6531</v>
      </c>
      <c r="B8717" s="15" t="s">
        <v>2756</v>
      </c>
      <c r="C8717" s="768" t="s">
        <v>3859</v>
      </c>
      <c r="D8717" s="17" t="s">
        <v>3860</v>
      </c>
      <c r="E8717" s="826"/>
      <c r="F8717" s="800">
        <v>1</v>
      </c>
      <c r="G8717" s="819"/>
      <c r="H8717" s="774">
        <v>1</v>
      </c>
      <c r="I8717" s="819">
        <f t="shared" si="278"/>
        <v>0</v>
      </c>
      <c r="J8717" s="819">
        <f t="shared" si="279"/>
        <v>2</v>
      </c>
      <c r="K8717" s="941"/>
    </row>
    <row r="8718" spans="1:11">
      <c r="A8718" s="15" t="s">
        <v>6531</v>
      </c>
      <c r="B8718" s="15" t="s">
        <v>2756</v>
      </c>
      <c r="C8718" s="768" t="s">
        <v>3861</v>
      </c>
      <c r="D8718" s="17" t="s">
        <v>3862</v>
      </c>
      <c r="E8718" s="826"/>
      <c r="F8718" s="800">
        <v>1</v>
      </c>
      <c r="G8718" s="819"/>
      <c r="H8718" s="774">
        <v>1</v>
      </c>
      <c r="I8718" s="819">
        <f t="shared" si="278"/>
        <v>0</v>
      </c>
      <c r="J8718" s="819">
        <f t="shared" si="279"/>
        <v>2</v>
      </c>
      <c r="K8718" s="941"/>
    </row>
    <row r="8719" spans="1:11">
      <c r="A8719" s="15" t="s">
        <v>6531</v>
      </c>
      <c r="B8719" s="15" t="s">
        <v>2756</v>
      </c>
      <c r="C8719" s="768" t="s">
        <v>1861</v>
      </c>
      <c r="D8719" s="17" t="s">
        <v>14625</v>
      </c>
      <c r="E8719" s="826"/>
      <c r="F8719" s="800">
        <v>1</v>
      </c>
      <c r="G8719" s="819"/>
      <c r="H8719" s="774">
        <v>1</v>
      </c>
      <c r="I8719" s="819">
        <f t="shared" si="278"/>
        <v>0</v>
      </c>
      <c r="J8719" s="819">
        <f t="shared" si="279"/>
        <v>2</v>
      </c>
      <c r="K8719" s="941"/>
    </row>
    <row r="8720" spans="1:11">
      <c r="A8720" s="15" t="s">
        <v>6531</v>
      </c>
      <c r="B8720" s="15" t="s">
        <v>2756</v>
      </c>
      <c r="C8720" s="768" t="s">
        <v>1862</v>
      </c>
      <c r="D8720" s="17" t="s">
        <v>14626</v>
      </c>
      <c r="E8720" s="826"/>
      <c r="F8720" s="800">
        <v>1</v>
      </c>
      <c r="G8720" s="819"/>
      <c r="H8720" s="774">
        <v>1</v>
      </c>
      <c r="I8720" s="819">
        <f t="shared" si="278"/>
        <v>0</v>
      </c>
      <c r="J8720" s="819">
        <f t="shared" si="279"/>
        <v>2</v>
      </c>
      <c r="K8720" s="941"/>
    </row>
    <row r="8721" spans="1:11">
      <c r="A8721" s="15" t="s">
        <v>6531</v>
      </c>
      <c r="B8721" s="15" t="s">
        <v>2756</v>
      </c>
      <c r="C8721" s="768" t="s">
        <v>1863</v>
      </c>
      <c r="D8721" s="17" t="s">
        <v>14627</v>
      </c>
      <c r="E8721" s="826"/>
      <c r="F8721" s="800">
        <v>1</v>
      </c>
      <c r="G8721" s="819"/>
      <c r="H8721" s="774">
        <v>1</v>
      </c>
      <c r="I8721" s="819">
        <f t="shared" si="278"/>
        <v>0</v>
      </c>
      <c r="J8721" s="819">
        <f t="shared" si="279"/>
        <v>2</v>
      </c>
      <c r="K8721" s="941"/>
    </row>
    <row r="8722" spans="1:11" ht="25.5">
      <c r="A8722" s="15" t="s">
        <v>6531</v>
      </c>
      <c r="B8722" s="15" t="s">
        <v>2756</v>
      </c>
      <c r="C8722" s="768" t="s">
        <v>6571</v>
      </c>
      <c r="D8722" s="20" t="s">
        <v>14570</v>
      </c>
      <c r="E8722" s="826"/>
      <c r="F8722" s="800">
        <v>1</v>
      </c>
      <c r="G8722" s="819"/>
      <c r="H8722" s="774">
        <v>0</v>
      </c>
      <c r="I8722" s="819">
        <f t="shared" si="278"/>
        <v>0</v>
      </c>
      <c r="J8722" s="819">
        <f t="shared" si="279"/>
        <v>1</v>
      </c>
      <c r="K8722" s="941"/>
    </row>
    <row r="8723" spans="1:11" ht="25.5">
      <c r="A8723" s="15" t="s">
        <v>6531</v>
      </c>
      <c r="B8723" s="15" t="s">
        <v>2756</v>
      </c>
      <c r="C8723" s="768" t="s">
        <v>6572</v>
      </c>
      <c r="D8723" s="20" t="s">
        <v>6573</v>
      </c>
      <c r="E8723" s="826"/>
      <c r="F8723" s="800">
        <v>1</v>
      </c>
      <c r="G8723" s="819"/>
      <c r="H8723" s="774">
        <v>0</v>
      </c>
      <c r="I8723" s="819">
        <f t="shared" si="278"/>
        <v>0</v>
      </c>
      <c r="J8723" s="819">
        <f t="shared" si="279"/>
        <v>1</v>
      </c>
      <c r="K8723" s="941"/>
    </row>
    <row r="8724" spans="1:11" ht="25.5">
      <c r="A8724" s="15" t="s">
        <v>6531</v>
      </c>
      <c r="B8724" s="15" t="s">
        <v>2756</v>
      </c>
      <c r="C8724" s="768" t="s">
        <v>6574</v>
      </c>
      <c r="D8724" s="20" t="s">
        <v>6575</v>
      </c>
      <c r="E8724" s="826"/>
      <c r="F8724" s="800">
        <v>1</v>
      </c>
      <c r="G8724" s="819"/>
      <c r="H8724" s="774">
        <v>0</v>
      </c>
      <c r="I8724" s="819">
        <f t="shared" si="278"/>
        <v>0</v>
      </c>
      <c r="J8724" s="819">
        <f t="shared" si="279"/>
        <v>1</v>
      </c>
      <c r="K8724" s="941"/>
    </row>
    <row r="8725" spans="1:11" ht="25.5">
      <c r="A8725" s="15" t="s">
        <v>6531</v>
      </c>
      <c r="B8725" s="15" t="s">
        <v>2756</v>
      </c>
      <c r="C8725" s="768" t="s">
        <v>6576</v>
      </c>
      <c r="D8725" s="20" t="s">
        <v>6577</v>
      </c>
      <c r="E8725" s="826"/>
      <c r="F8725" s="800">
        <v>1</v>
      </c>
      <c r="G8725" s="819"/>
      <c r="H8725" s="774">
        <v>0</v>
      </c>
      <c r="I8725" s="819">
        <f t="shared" ref="I8725:I8788" si="280">E8725+G8725</f>
        <v>0</v>
      </c>
      <c r="J8725" s="819">
        <f t="shared" ref="J8725:J8788" si="281">F8725+H8725</f>
        <v>1</v>
      </c>
      <c r="K8725" s="941"/>
    </row>
    <row r="8726" spans="1:11" ht="25.5">
      <c r="A8726" s="15" t="s">
        <v>6531</v>
      </c>
      <c r="B8726" s="15" t="s">
        <v>2756</v>
      </c>
      <c r="C8726" s="768" t="s">
        <v>6578</v>
      </c>
      <c r="D8726" s="20" t="s">
        <v>6579</v>
      </c>
      <c r="E8726" s="826"/>
      <c r="F8726" s="800">
        <v>1</v>
      </c>
      <c r="G8726" s="819"/>
      <c r="H8726" s="774">
        <v>0</v>
      </c>
      <c r="I8726" s="819">
        <f t="shared" si="280"/>
        <v>0</v>
      </c>
      <c r="J8726" s="819">
        <f t="shared" si="281"/>
        <v>1</v>
      </c>
      <c r="K8726" s="941"/>
    </row>
    <row r="8727" spans="1:11" ht="38.25">
      <c r="A8727" s="15" t="s">
        <v>6531</v>
      </c>
      <c r="B8727" s="15" t="s">
        <v>2756</v>
      </c>
      <c r="C8727" s="768" t="s">
        <v>6580</v>
      </c>
      <c r="D8727" s="20" t="s">
        <v>6581</v>
      </c>
      <c r="E8727" s="826"/>
      <c r="F8727" s="800">
        <v>1</v>
      </c>
      <c r="G8727" s="819"/>
      <c r="H8727" s="774">
        <v>0</v>
      </c>
      <c r="I8727" s="819">
        <f t="shared" si="280"/>
        <v>0</v>
      </c>
      <c r="J8727" s="819">
        <f t="shared" si="281"/>
        <v>1</v>
      </c>
      <c r="K8727" s="941"/>
    </row>
    <row r="8728" spans="1:11" ht="38.25">
      <c r="A8728" s="15" t="s">
        <v>6531</v>
      </c>
      <c r="B8728" s="15" t="s">
        <v>2756</v>
      </c>
      <c r="C8728" s="768" t="s">
        <v>6582</v>
      </c>
      <c r="D8728" s="20" t="s">
        <v>14571</v>
      </c>
      <c r="E8728" s="826"/>
      <c r="F8728" s="800">
        <v>1</v>
      </c>
      <c r="G8728" s="819"/>
      <c r="H8728" s="774">
        <v>0</v>
      </c>
      <c r="I8728" s="819">
        <f t="shared" si="280"/>
        <v>0</v>
      </c>
      <c r="J8728" s="819">
        <f t="shared" si="281"/>
        <v>1</v>
      </c>
      <c r="K8728" s="941"/>
    </row>
    <row r="8729" spans="1:11" ht="38.25">
      <c r="A8729" s="15" t="s">
        <v>6531</v>
      </c>
      <c r="B8729" s="15" t="s">
        <v>2756</v>
      </c>
      <c r="C8729" s="768" t="s">
        <v>6583</v>
      </c>
      <c r="D8729" s="20" t="s">
        <v>6584</v>
      </c>
      <c r="E8729" s="826"/>
      <c r="F8729" s="800">
        <v>1</v>
      </c>
      <c r="G8729" s="819"/>
      <c r="H8729" s="774">
        <v>0</v>
      </c>
      <c r="I8729" s="819">
        <f t="shared" si="280"/>
        <v>0</v>
      </c>
      <c r="J8729" s="819">
        <f t="shared" si="281"/>
        <v>1</v>
      </c>
      <c r="K8729" s="941"/>
    </row>
    <row r="8730" spans="1:11" ht="25.5">
      <c r="A8730" s="15" t="s">
        <v>6531</v>
      </c>
      <c r="B8730" s="15" t="s">
        <v>2756</v>
      </c>
      <c r="C8730" s="768" t="s">
        <v>6585</v>
      </c>
      <c r="D8730" s="20" t="s">
        <v>14599</v>
      </c>
      <c r="E8730" s="826"/>
      <c r="F8730" s="800">
        <v>1</v>
      </c>
      <c r="G8730" s="819"/>
      <c r="H8730" s="774">
        <v>0</v>
      </c>
      <c r="I8730" s="819">
        <f t="shared" si="280"/>
        <v>0</v>
      </c>
      <c r="J8730" s="819">
        <f t="shared" si="281"/>
        <v>1</v>
      </c>
      <c r="K8730" s="941"/>
    </row>
    <row r="8731" spans="1:11">
      <c r="A8731" s="15" t="s">
        <v>6531</v>
      </c>
      <c r="B8731" s="15" t="s">
        <v>2756</v>
      </c>
      <c r="C8731" s="768" t="s">
        <v>6586</v>
      </c>
      <c r="D8731" s="20" t="s">
        <v>14600</v>
      </c>
      <c r="E8731" s="826"/>
      <c r="F8731" s="800">
        <v>1</v>
      </c>
      <c r="G8731" s="819"/>
      <c r="H8731" s="774">
        <v>0</v>
      </c>
      <c r="I8731" s="819">
        <f t="shared" si="280"/>
        <v>0</v>
      </c>
      <c r="J8731" s="819">
        <f t="shared" si="281"/>
        <v>1</v>
      </c>
      <c r="K8731" s="941"/>
    </row>
    <row r="8732" spans="1:11">
      <c r="A8732" s="15" t="s">
        <v>6531</v>
      </c>
      <c r="B8732" s="15" t="s">
        <v>2756</v>
      </c>
      <c r="C8732" s="768" t="s">
        <v>4220</v>
      </c>
      <c r="D8732" s="17" t="s">
        <v>16141</v>
      </c>
      <c r="E8732" s="826"/>
      <c r="F8732" s="800">
        <v>1</v>
      </c>
      <c r="G8732" s="819"/>
      <c r="H8732" s="774">
        <v>0</v>
      </c>
      <c r="I8732" s="819">
        <f t="shared" si="280"/>
        <v>0</v>
      </c>
      <c r="J8732" s="819">
        <f t="shared" si="281"/>
        <v>1</v>
      </c>
      <c r="K8732" s="941"/>
    </row>
    <row r="8733" spans="1:11">
      <c r="A8733" s="15" t="s">
        <v>6531</v>
      </c>
      <c r="B8733" s="15" t="s">
        <v>2756</v>
      </c>
      <c r="C8733" s="768" t="s">
        <v>3571</v>
      </c>
      <c r="D8733" s="17" t="s">
        <v>15877</v>
      </c>
      <c r="E8733" s="826"/>
      <c r="F8733" s="800">
        <v>1</v>
      </c>
      <c r="G8733" s="819"/>
      <c r="H8733" s="774">
        <v>0</v>
      </c>
      <c r="I8733" s="819">
        <f t="shared" si="280"/>
        <v>0</v>
      </c>
      <c r="J8733" s="819">
        <f t="shared" si="281"/>
        <v>1</v>
      </c>
      <c r="K8733" s="941"/>
    </row>
    <row r="8734" spans="1:11" ht="25.5">
      <c r="A8734" s="15" t="s">
        <v>6531</v>
      </c>
      <c r="B8734" s="15" t="s">
        <v>2756</v>
      </c>
      <c r="C8734" s="768" t="s">
        <v>3036</v>
      </c>
      <c r="D8734" s="20" t="s">
        <v>3037</v>
      </c>
      <c r="E8734" s="826"/>
      <c r="F8734" s="800">
        <v>1</v>
      </c>
      <c r="G8734" s="819"/>
      <c r="H8734" s="774">
        <v>0</v>
      </c>
      <c r="I8734" s="819">
        <f t="shared" si="280"/>
        <v>0</v>
      </c>
      <c r="J8734" s="819">
        <f t="shared" si="281"/>
        <v>1</v>
      </c>
      <c r="K8734" s="941"/>
    </row>
    <row r="8735" spans="1:11">
      <c r="A8735" s="15" t="s">
        <v>6531</v>
      </c>
      <c r="B8735" s="15" t="s">
        <v>2756</v>
      </c>
      <c r="C8735" s="768" t="s">
        <v>4214</v>
      </c>
      <c r="D8735" s="17" t="s">
        <v>4212</v>
      </c>
      <c r="E8735" s="826"/>
      <c r="F8735" s="800">
        <v>1</v>
      </c>
      <c r="G8735" s="819"/>
      <c r="H8735" s="774">
        <v>1</v>
      </c>
      <c r="I8735" s="819">
        <f t="shared" si="280"/>
        <v>0</v>
      </c>
      <c r="J8735" s="819">
        <f t="shared" si="281"/>
        <v>2</v>
      </c>
      <c r="K8735" s="941"/>
    </row>
    <row r="8736" spans="1:11">
      <c r="A8736" s="15" t="s">
        <v>6531</v>
      </c>
      <c r="B8736" s="15" t="s">
        <v>2756</v>
      </c>
      <c r="C8736" s="768" t="s">
        <v>4215</v>
      </c>
      <c r="D8736" s="17" t="s">
        <v>16140</v>
      </c>
      <c r="E8736" s="826"/>
      <c r="F8736" s="800">
        <v>1</v>
      </c>
      <c r="G8736" s="819"/>
      <c r="H8736" s="774">
        <v>1</v>
      </c>
      <c r="I8736" s="819">
        <f t="shared" si="280"/>
        <v>0</v>
      </c>
      <c r="J8736" s="819">
        <f t="shared" si="281"/>
        <v>2</v>
      </c>
      <c r="K8736" s="941"/>
    </row>
    <row r="8737" spans="1:11" ht="25.5">
      <c r="A8737" s="15" t="s">
        <v>6531</v>
      </c>
      <c r="B8737" s="15" t="s">
        <v>2756</v>
      </c>
      <c r="C8737" s="768" t="s">
        <v>2751</v>
      </c>
      <c r="D8737" s="20" t="s">
        <v>16962</v>
      </c>
      <c r="E8737" s="826"/>
      <c r="F8737" s="800">
        <v>0</v>
      </c>
      <c r="G8737" s="819"/>
      <c r="H8737" s="774">
        <v>1</v>
      </c>
      <c r="I8737" s="819">
        <f t="shared" si="280"/>
        <v>0</v>
      </c>
      <c r="J8737" s="819">
        <f t="shared" si="281"/>
        <v>1</v>
      </c>
      <c r="K8737" s="941"/>
    </row>
    <row r="8738" spans="1:11" ht="25.5">
      <c r="A8738" s="15" t="s">
        <v>6531</v>
      </c>
      <c r="B8738" s="15" t="s">
        <v>2756</v>
      </c>
      <c r="C8738" s="768" t="s">
        <v>2752</v>
      </c>
      <c r="D8738" s="20" t="s">
        <v>16800</v>
      </c>
      <c r="E8738" s="826">
        <v>58</v>
      </c>
      <c r="F8738" s="800">
        <v>58</v>
      </c>
      <c r="G8738" s="819">
        <v>105</v>
      </c>
      <c r="H8738" s="774">
        <v>190</v>
      </c>
      <c r="I8738" s="819">
        <f t="shared" si="280"/>
        <v>163</v>
      </c>
      <c r="J8738" s="819">
        <f t="shared" si="281"/>
        <v>248</v>
      </c>
      <c r="K8738" s="941"/>
    </row>
    <row r="8739" spans="1:11" ht="38.25">
      <c r="A8739" s="15" t="s">
        <v>6531</v>
      </c>
      <c r="B8739" s="15" t="s">
        <v>2756</v>
      </c>
      <c r="C8739" s="768" t="s">
        <v>4059</v>
      </c>
      <c r="D8739" s="20" t="s">
        <v>17220</v>
      </c>
      <c r="E8739" s="826"/>
      <c r="F8739" s="800">
        <v>1</v>
      </c>
      <c r="G8739" s="819"/>
      <c r="H8739" s="774">
        <v>1</v>
      </c>
      <c r="I8739" s="819">
        <f t="shared" si="280"/>
        <v>0</v>
      </c>
      <c r="J8739" s="819">
        <f t="shared" si="281"/>
        <v>2</v>
      </c>
      <c r="K8739" s="941"/>
    </row>
    <row r="8740" spans="1:11">
      <c r="A8740" s="15" t="s">
        <v>6531</v>
      </c>
      <c r="B8740" s="15" t="s">
        <v>2756</v>
      </c>
      <c r="C8740" s="768" t="s">
        <v>5236</v>
      </c>
      <c r="D8740" s="20" t="s">
        <v>17402</v>
      </c>
      <c r="E8740" s="826">
        <v>618</v>
      </c>
      <c r="F8740" s="800">
        <v>610</v>
      </c>
      <c r="G8740" s="819">
        <v>302</v>
      </c>
      <c r="H8740" s="774">
        <v>370</v>
      </c>
      <c r="I8740" s="819">
        <f t="shared" si="280"/>
        <v>920</v>
      </c>
      <c r="J8740" s="819">
        <f t="shared" si="281"/>
        <v>980</v>
      </c>
      <c r="K8740" s="941"/>
    </row>
    <row r="8741" spans="1:11" ht="25.5">
      <c r="A8741" s="15" t="s">
        <v>6531</v>
      </c>
      <c r="B8741" s="15" t="s">
        <v>2756</v>
      </c>
      <c r="C8741" s="768" t="s">
        <v>5237</v>
      </c>
      <c r="D8741" s="20" t="s">
        <v>17403</v>
      </c>
      <c r="E8741" s="826"/>
      <c r="F8741" s="800">
        <v>1</v>
      </c>
      <c r="G8741" s="819"/>
      <c r="H8741" s="774">
        <v>1</v>
      </c>
      <c r="I8741" s="819">
        <f t="shared" si="280"/>
        <v>0</v>
      </c>
      <c r="J8741" s="819">
        <f t="shared" si="281"/>
        <v>2</v>
      </c>
      <c r="K8741" s="941"/>
    </row>
    <row r="8742" spans="1:11" ht="25.5">
      <c r="A8742" s="15" t="s">
        <v>6531</v>
      </c>
      <c r="B8742" s="15" t="s">
        <v>2756</v>
      </c>
      <c r="C8742" s="768" t="s">
        <v>5238</v>
      </c>
      <c r="D8742" s="20" t="s">
        <v>14552</v>
      </c>
      <c r="E8742" s="826"/>
      <c r="F8742" s="800">
        <v>1</v>
      </c>
      <c r="G8742" s="819"/>
      <c r="H8742" s="774">
        <v>1</v>
      </c>
      <c r="I8742" s="819">
        <f t="shared" si="280"/>
        <v>0</v>
      </c>
      <c r="J8742" s="819">
        <f t="shared" si="281"/>
        <v>2</v>
      </c>
      <c r="K8742" s="941"/>
    </row>
    <row r="8743" spans="1:11" ht="25.5">
      <c r="A8743" s="15" t="s">
        <v>6531</v>
      </c>
      <c r="B8743" s="15" t="s">
        <v>2756</v>
      </c>
      <c r="C8743" s="768" t="s">
        <v>5239</v>
      </c>
      <c r="D8743" s="20" t="s">
        <v>17404</v>
      </c>
      <c r="E8743" s="826"/>
      <c r="F8743" s="800">
        <v>1</v>
      </c>
      <c r="G8743" s="819"/>
      <c r="H8743" s="774">
        <v>1</v>
      </c>
      <c r="I8743" s="819">
        <f t="shared" si="280"/>
        <v>0</v>
      </c>
      <c r="J8743" s="819">
        <f t="shared" si="281"/>
        <v>2</v>
      </c>
      <c r="K8743" s="941"/>
    </row>
    <row r="8744" spans="1:11" ht="25.5">
      <c r="A8744" s="15" t="s">
        <v>6531</v>
      </c>
      <c r="B8744" s="15" t="s">
        <v>2756</v>
      </c>
      <c r="C8744" s="768" t="s">
        <v>5240</v>
      </c>
      <c r="D8744" s="20" t="s">
        <v>14553</v>
      </c>
      <c r="E8744" s="826"/>
      <c r="F8744" s="800">
        <v>1</v>
      </c>
      <c r="G8744" s="819"/>
      <c r="H8744" s="774">
        <v>1</v>
      </c>
      <c r="I8744" s="819">
        <f t="shared" si="280"/>
        <v>0</v>
      </c>
      <c r="J8744" s="819">
        <f t="shared" si="281"/>
        <v>2</v>
      </c>
      <c r="K8744" s="941"/>
    </row>
    <row r="8745" spans="1:11" ht="25.5">
      <c r="A8745" s="15" t="s">
        <v>6531</v>
      </c>
      <c r="B8745" s="15" t="s">
        <v>2756</v>
      </c>
      <c r="C8745" s="768" t="s">
        <v>5241</v>
      </c>
      <c r="D8745" s="20" t="s">
        <v>17405</v>
      </c>
      <c r="E8745" s="826"/>
      <c r="F8745" s="800">
        <v>1</v>
      </c>
      <c r="G8745" s="819"/>
      <c r="H8745" s="774">
        <v>1</v>
      </c>
      <c r="I8745" s="819">
        <f t="shared" si="280"/>
        <v>0</v>
      </c>
      <c r="J8745" s="819">
        <f t="shared" si="281"/>
        <v>2</v>
      </c>
      <c r="K8745" s="941"/>
    </row>
    <row r="8746" spans="1:11" ht="25.5">
      <c r="A8746" s="15" t="s">
        <v>6531</v>
      </c>
      <c r="B8746" s="15" t="s">
        <v>2756</v>
      </c>
      <c r="C8746" s="768" t="s">
        <v>5242</v>
      </c>
      <c r="D8746" s="20" t="s">
        <v>14554</v>
      </c>
      <c r="E8746" s="826"/>
      <c r="F8746" s="800">
        <v>1</v>
      </c>
      <c r="G8746" s="819"/>
      <c r="H8746" s="774">
        <v>1</v>
      </c>
      <c r="I8746" s="819">
        <f t="shared" si="280"/>
        <v>0</v>
      </c>
      <c r="J8746" s="819">
        <f t="shared" si="281"/>
        <v>2</v>
      </c>
      <c r="K8746" s="941"/>
    </row>
    <row r="8747" spans="1:11" ht="25.5">
      <c r="A8747" s="15" t="s">
        <v>6531</v>
      </c>
      <c r="B8747" s="15" t="s">
        <v>2756</v>
      </c>
      <c r="C8747" s="768" t="s">
        <v>5243</v>
      </c>
      <c r="D8747" s="20" t="s">
        <v>17406</v>
      </c>
      <c r="E8747" s="826"/>
      <c r="F8747" s="800">
        <v>1</v>
      </c>
      <c r="G8747" s="819"/>
      <c r="H8747" s="774">
        <v>1</v>
      </c>
      <c r="I8747" s="819">
        <f t="shared" si="280"/>
        <v>0</v>
      </c>
      <c r="J8747" s="819">
        <f t="shared" si="281"/>
        <v>2</v>
      </c>
      <c r="K8747" s="941"/>
    </row>
    <row r="8748" spans="1:11" ht="25.5">
      <c r="A8748" s="15" t="s">
        <v>6531</v>
      </c>
      <c r="B8748" s="15" t="s">
        <v>2756</v>
      </c>
      <c r="C8748" s="768" t="s">
        <v>5209</v>
      </c>
      <c r="D8748" s="20" t="s">
        <v>14551</v>
      </c>
      <c r="E8748" s="826"/>
      <c r="F8748" s="800">
        <v>1</v>
      </c>
      <c r="G8748" s="819"/>
      <c r="H8748" s="774">
        <v>1</v>
      </c>
      <c r="I8748" s="819">
        <f t="shared" si="280"/>
        <v>0</v>
      </c>
      <c r="J8748" s="819">
        <f t="shared" si="281"/>
        <v>2</v>
      </c>
      <c r="K8748" s="941"/>
    </row>
    <row r="8749" spans="1:11" ht="25.5">
      <c r="A8749" s="15" t="s">
        <v>6531</v>
      </c>
      <c r="B8749" s="15" t="s">
        <v>2756</v>
      </c>
      <c r="C8749" s="768" t="s">
        <v>5244</v>
      </c>
      <c r="D8749" s="20" t="s">
        <v>14555</v>
      </c>
      <c r="E8749" s="826"/>
      <c r="F8749" s="800">
        <v>1</v>
      </c>
      <c r="G8749" s="819"/>
      <c r="H8749" s="774">
        <v>1</v>
      </c>
      <c r="I8749" s="819">
        <f t="shared" si="280"/>
        <v>0</v>
      </c>
      <c r="J8749" s="819">
        <f t="shared" si="281"/>
        <v>2</v>
      </c>
      <c r="K8749" s="941"/>
    </row>
    <row r="8750" spans="1:11" ht="25.5">
      <c r="A8750" s="15" t="s">
        <v>6531</v>
      </c>
      <c r="B8750" s="15" t="s">
        <v>2756</v>
      </c>
      <c r="C8750" s="768" t="s">
        <v>5210</v>
      </c>
      <c r="D8750" s="20" t="s">
        <v>5211</v>
      </c>
      <c r="E8750" s="826"/>
      <c r="F8750" s="800">
        <v>1</v>
      </c>
      <c r="G8750" s="819"/>
      <c r="H8750" s="774">
        <v>1</v>
      </c>
      <c r="I8750" s="819">
        <f t="shared" si="280"/>
        <v>0</v>
      </c>
      <c r="J8750" s="819">
        <f t="shared" si="281"/>
        <v>2</v>
      </c>
      <c r="K8750" s="941"/>
    </row>
    <row r="8751" spans="1:11" ht="25.5">
      <c r="A8751" s="15" t="s">
        <v>6531</v>
      </c>
      <c r="B8751" s="15" t="s">
        <v>2756</v>
      </c>
      <c r="C8751" s="768" t="s">
        <v>5245</v>
      </c>
      <c r="D8751" s="20" t="s">
        <v>17407</v>
      </c>
      <c r="E8751" s="826"/>
      <c r="F8751" s="800">
        <v>1</v>
      </c>
      <c r="G8751" s="819"/>
      <c r="H8751" s="774">
        <v>1</v>
      </c>
      <c r="I8751" s="819">
        <f t="shared" si="280"/>
        <v>0</v>
      </c>
      <c r="J8751" s="819">
        <f t="shared" si="281"/>
        <v>2</v>
      </c>
      <c r="K8751" s="941"/>
    </row>
    <row r="8752" spans="1:11" ht="25.5">
      <c r="A8752" s="15" t="s">
        <v>6531</v>
      </c>
      <c r="B8752" s="15" t="s">
        <v>2756</v>
      </c>
      <c r="C8752" s="768" t="s">
        <v>5212</v>
      </c>
      <c r="D8752" s="20" t="s">
        <v>5213</v>
      </c>
      <c r="E8752" s="826"/>
      <c r="F8752" s="800">
        <v>1</v>
      </c>
      <c r="G8752" s="819"/>
      <c r="H8752" s="774">
        <v>1</v>
      </c>
      <c r="I8752" s="819">
        <f t="shared" si="280"/>
        <v>0</v>
      </c>
      <c r="J8752" s="819">
        <f t="shared" si="281"/>
        <v>2</v>
      </c>
      <c r="K8752" s="941"/>
    </row>
    <row r="8753" spans="1:11" ht="38.25">
      <c r="A8753" s="15" t="s">
        <v>6531</v>
      </c>
      <c r="B8753" s="15" t="s">
        <v>2756</v>
      </c>
      <c r="C8753" s="768" t="s">
        <v>2534</v>
      </c>
      <c r="D8753" s="20" t="s">
        <v>16863</v>
      </c>
      <c r="E8753" s="826">
        <v>1</v>
      </c>
      <c r="F8753" s="800">
        <v>1</v>
      </c>
      <c r="G8753" s="819"/>
      <c r="H8753" s="774">
        <v>1</v>
      </c>
      <c r="I8753" s="819">
        <f t="shared" si="280"/>
        <v>1</v>
      </c>
      <c r="J8753" s="819">
        <f t="shared" si="281"/>
        <v>2</v>
      </c>
      <c r="K8753" s="941"/>
    </row>
    <row r="8754" spans="1:11" ht="38.25">
      <c r="A8754" s="15" t="s">
        <v>6531</v>
      </c>
      <c r="B8754" s="15" t="s">
        <v>2756</v>
      </c>
      <c r="C8754" s="768" t="s">
        <v>2536</v>
      </c>
      <c r="D8754" s="20" t="s">
        <v>4908</v>
      </c>
      <c r="E8754" s="826"/>
      <c r="F8754" s="800">
        <v>5</v>
      </c>
      <c r="G8754" s="819">
        <v>552</v>
      </c>
      <c r="H8754" s="774">
        <v>520</v>
      </c>
      <c r="I8754" s="819">
        <f t="shared" si="280"/>
        <v>552</v>
      </c>
      <c r="J8754" s="819">
        <f t="shared" si="281"/>
        <v>525</v>
      </c>
      <c r="K8754" s="941"/>
    </row>
    <row r="8755" spans="1:11" ht="25.5">
      <c r="A8755" s="15" t="s">
        <v>6531</v>
      </c>
      <c r="B8755" s="15" t="s">
        <v>2756</v>
      </c>
      <c r="C8755" s="768" t="s">
        <v>2537</v>
      </c>
      <c r="D8755" s="20" t="s">
        <v>4909</v>
      </c>
      <c r="E8755" s="826">
        <v>305</v>
      </c>
      <c r="F8755" s="800">
        <v>250</v>
      </c>
      <c r="G8755" s="819">
        <v>2143</v>
      </c>
      <c r="H8755" s="774">
        <v>2800</v>
      </c>
      <c r="I8755" s="819">
        <f t="shared" si="280"/>
        <v>2448</v>
      </c>
      <c r="J8755" s="819">
        <f t="shared" si="281"/>
        <v>3050</v>
      </c>
      <c r="K8755" s="941"/>
    </row>
    <row r="8756" spans="1:11" ht="51">
      <c r="A8756" s="15" t="s">
        <v>6531</v>
      </c>
      <c r="B8756" s="15" t="s">
        <v>2756</v>
      </c>
      <c r="C8756" s="768" t="s">
        <v>2542</v>
      </c>
      <c r="D8756" s="20" t="s">
        <v>16865</v>
      </c>
      <c r="E8756" s="826">
        <v>223</v>
      </c>
      <c r="F8756" s="800">
        <v>190</v>
      </c>
      <c r="G8756" s="819">
        <v>2609</v>
      </c>
      <c r="H8756" s="774">
        <v>3020</v>
      </c>
      <c r="I8756" s="819">
        <f t="shared" si="280"/>
        <v>2832</v>
      </c>
      <c r="J8756" s="819">
        <f t="shared" si="281"/>
        <v>3210</v>
      </c>
      <c r="K8756" s="941"/>
    </row>
    <row r="8757" spans="1:11" ht="38.25">
      <c r="A8757" s="15" t="s">
        <v>6531</v>
      </c>
      <c r="B8757" s="15" t="s">
        <v>2756</v>
      </c>
      <c r="C8757" s="768" t="s">
        <v>2554</v>
      </c>
      <c r="D8757" s="20" t="s">
        <v>4772</v>
      </c>
      <c r="E8757" s="826"/>
      <c r="F8757" s="800">
        <v>0</v>
      </c>
      <c r="G8757" s="819">
        <v>430</v>
      </c>
      <c r="H8757" s="774">
        <v>850</v>
      </c>
      <c r="I8757" s="819">
        <f t="shared" si="280"/>
        <v>430</v>
      </c>
      <c r="J8757" s="819">
        <f t="shared" si="281"/>
        <v>850</v>
      </c>
      <c r="K8757" s="941"/>
    </row>
    <row r="8758" spans="1:11" ht="25.5">
      <c r="A8758" s="15" t="s">
        <v>6531</v>
      </c>
      <c r="B8758" s="15" t="s">
        <v>2756</v>
      </c>
      <c r="C8758" s="768" t="s">
        <v>2555</v>
      </c>
      <c r="D8758" s="20" t="s">
        <v>6621</v>
      </c>
      <c r="E8758" s="826">
        <v>8</v>
      </c>
      <c r="F8758" s="800">
        <v>20</v>
      </c>
      <c r="G8758" s="819">
        <v>810</v>
      </c>
      <c r="H8758" s="774">
        <v>920</v>
      </c>
      <c r="I8758" s="819">
        <f t="shared" si="280"/>
        <v>818</v>
      </c>
      <c r="J8758" s="819">
        <f t="shared" si="281"/>
        <v>940</v>
      </c>
      <c r="K8758" s="941"/>
    </row>
    <row r="8759" spans="1:11" ht="38.25">
      <c r="A8759" s="15" t="s">
        <v>6531</v>
      </c>
      <c r="B8759" s="15" t="s">
        <v>2756</v>
      </c>
      <c r="C8759" s="768" t="s">
        <v>2558</v>
      </c>
      <c r="D8759" s="20" t="s">
        <v>3690</v>
      </c>
      <c r="E8759" s="826"/>
      <c r="F8759" s="800">
        <v>0</v>
      </c>
      <c r="G8759" s="819">
        <v>8</v>
      </c>
      <c r="H8759" s="774">
        <v>1</v>
      </c>
      <c r="I8759" s="819">
        <f t="shared" si="280"/>
        <v>8</v>
      </c>
      <c r="J8759" s="819">
        <f t="shared" si="281"/>
        <v>1</v>
      </c>
      <c r="K8759" s="941"/>
    </row>
    <row r="8760" spans="1:11" ht="25.5">
      <c r="A8760" s="15" t="s">
        <v>6531</v>
      </c>
      <c r="B8760" s="15" t="s">
        <v>2756</v>
      </c>
      <c r="C8760" s="768" t="s">
        <v>2559</v>
      </c>
      <c r="D8760" s="20" t="s">
        <v>4773</v>
      </c>
      <c r="E8760" s="826"/>
      <c r="F8760" s="800">
        <v>2</v>
      </c>
      <c r="G8760" s="819">
        <v>17</v>
      </c>
      <c r="H8760" s="774">
        <v>130</v>
      </c>
      <c r="I8760" s="819">
        <f t="shared" si="280"/>
        <v>17</v>
      </c>
      <c r="J8760" s="819">
        <f t="shared" si="281"/>
        <v>132</v>
      </c>
      <c r="K8760" s="941"/>
    </row>
    <row r="8761" spans="1:11" ht="51">
      <c r="A8761" s="15" t="s">
        <v>6531</v>
      </c>
      <c r="B8761" s="15" t="s">
        <v>2756</v>
      </c>
      <c r="C8761" s="768" t="s">
        <v>2560</v>
      </c>
      <c r="D8761" s="20" t="s">
        <v>6623</v>
      </c>
      <c r="E8761" s="826">
        <v>3</v>
      </c>
      <c r="F8761" s="800">
        <v>3</v>
      </c>
      <c r="G8761" s="819">
        <v>752</v>
      </c>
      <c r="H8761" s="774">
        <v>710</v>
      </c>
      <c r="I8761" s="819">
        <f t="shared" si="280"/>
        <v>755</v>
      </c>
      <c r="J8761" s="819">
        <f t="shared" si="281"/>
        <v>713</v>
      </c>
      <c r="K8761" s="941"/>
    </row>
    <row r="8762" spans="1:11" ht="25.5">
      <c r="A8762" s="15" t="s">
        <v>6531</v>
      </c>
      <c r="B8762" s="15" t="s">
        <v>2756</v>
      </c>
      <c r="C8762" s="768" t="s">
        <v>2564</v>
      </c>
      <c r="D8762" s="20" t="s">
        <v>2979</v>
      </c>
      <c r="E8762" s="826"/>
      <c r="F8762" s="800">
        <v>1</v>
      </c>
      <c r="G8762" s="819"/>
      <c r="H8762" s="774">
        <v>2</v>
      </c>
      <c r="I8762" s="819">
        <f t="shared" si="280"/>
        <v>0</v>
      </c>
      <c r="J8762" s="819">
        <f t="shared" si="281"/>
        <v>3</v>
      </c>
      <c r="K8762" s="941"/>
    </row>
    <row r="8763" spans="1:11" ht="25.5">
      <c r="A8763" s="15" t="s">
        <v>6531</v>
      </c>
      <c r="B8763" s="15" t="s">
        <v>2756</v>
      </c>
      <c r="C8763" s="768" t="s">
        <v>2566</v>
      </c>
      <c r="D8763" s="20" t="s">
        <v>3048</v>
      </c>
      <c r="E8763" s="826"/>
      <c r="F8763" s="800">
        <v>0</v>
      </c>
      <c r="G8763" s="819">
        <v>909</v>
      </c>
      <c r="H8763" s="774">
        <v>370</v>
      </c>
      <c r="I8763" s="819">
        <f t="shared" si="280"/>
        <v>909</v>
      </c>
      <c r="J8763" s="819">
        <f t="shared" si="281"/>
        <v>370</v>
      </c>
      <c r="K8763" s="941"/>
    </row>
    <row r="8764" spans="1:11" ht="51">
      <c r="A8764" s="15" t="s">
        <v>6531</v>
      </c>
      <c r="B8764" s="15" t="s">
        <v>2756</v>
      </c>
      <c r="C8764" s="768" t="s">
        <v>2569</v>
      </c>
      <c r="D8764" s="20" t="s">
        <v>3452</v>
      </c>
      <c r="E8764" s="826"/>
      <c r="F8764" s="800">
        <v>1</v>
      </c>
      <c r="G8764" s="819">
        <v>5690</v>
      </c>
      <c r="H8764" s="774">
        <v>4300</v>
      </c>
      <c r="I8764" s="819">
        <f t="shared" si="280"/>
        <v>5690</v>
      </c>
      <c r="J8764" s="819">
        <f t="shared" si="281"/>
        <v>4301</v>
      </c>
      <c r="K8764" s="941"/>
    </row>
    <row r="8765" spans="1:11" ht="38.25">
      <c r="A8765" s="15" t="s">
        <v>6531</v>
      </c>
      <c r="B8765" s="15" t="s">
        <v>2756</v>
      </c>
      <c r="C8765" s="768" t="s">
        <v>2588</v>
      </c>
      <c r="D8765" s="20" t="s">
        <v>16881</v>
      </c>
      <c r="E8765" s="826"/>
      <c r="F8765" s="800">
        <v>1</v>
      </c>
      <c r="G8765" s="819"/>
      <c r="H8765" s="774">
        <v>1</v>
      </c>
      <c r="I8765" s="819">
        <f t="shared" si="280"/>
        <v>0</v>
      </c>
      <c r="J8765" s="819">
        <f t="shared" si="281"/>
        <v>2</v>
      </c>
      <c r="K8765" s="941"/>
    </row>
    <row r="8766" spans="1:11" ht="38.25">
      <c r="A8766" s="15" t="s">
        <v>6531</v>
      </c>
      <c r="B8766" s="15" t="s">
        <v>2756</v>
      </c>
      <c r="C8766" s="768" t="s">
        <v>2596</v>
      </c>
      <c r="D8766" s="20" t="s">
        <v>4775</v>
      </c>
      <c r="E8766" s="826">
        <v>11</v>
      </c>
      <c r="F8766" s="800">
        <v>20</v>
      </c>
      <c r="G8766" s="819">
        <v>6331</v>
      </c>
      <c r="H8766" s="774">
        <v>6810</v>
      </c>
      <c r="I8766" s="819">
        <f t="shared" si="280"/>
        <v>6342</v>
      </c>
      <c r="J8766" s="819">
        <f t="shared" si="281"/>
        <v>6830</v>
      </c>
      <c r="K8766" s="941"/>
    </row>
    <row r="8767" spans="1:11" ht="38.25">
      <c r="A8767" s="15" t="s">
        <v>6531</v>
      </c>
      <c r="B8767" s="15" t="s">
        <v>2756</v>
      </c>
      <c r="C8767" s="768" t="s">
        <v>2599</v>
      </c>
      <c r="D8767" s="20" t="s">
        <v>16885</v>
      </c>
      <c r="E8767" s="826">
        <v>13</v>
      </c>
      <c r="F8767" s="800">
        <v>5</v>
      </c>
      <c r="G8767" s="819">
        <v>1009</v>
      </c>
      <c r="H8767" s="774">
        <v>730</v>
      </c>
      <c r="I8767" s="819">
        <f t="shared" si="280"/>
        <v>1022</v>
      </c>
      <c r="J8767" s="819">
        <f t="shared" si="281"/>
        <v>735</v>
      </c>
      <c r="K8767" s="941"/>
    </row>
    <row r="8768" spans="1:11" ht="25.5">
      <c r="A8768" s="15" t="s">
        <v>6531</v>
      </c>
      <c r="B8768" s="15" t="s">
        <v>2756</v>
      </c>
      <c r="C8768" s="768" t="s">
        <v>2600</v>
      </c>
      <c r="D8768" s="20" t="s">
        <v>16886</v>
      </c>
      <c r="E8768" s="826">
        <v>3</v>
      </c>
      <c r="F8768" s="800">
        <v>10</v>
      </c>
      <c r="G8768" s="819">
        <v>2969</v>
      </c>
      <c r="H8768" s="774">
        <v>3100</v>
      </c>
      <c r="I8768" s="819">
        <f t="shared" si="280"/>
        <v>2972</v>
      </c>
      <c r="J8768" s="819">
        <f t="shared" si="281"/>
        <v>3110</v>
      </c>
      <c r="K8768" s="941"/>
    </row>
    <row r="8769" spans="1:11" ht="51">
      <c r="A8769" s="15" t="s">
        <v>6531</v>
      </c>
      <c r="B8769" s="15" t="s">
        <v>2756</v>
      </c>
      <c r="C8769" s="768" t="s">
        <v>2605</v>
      </c>
      <c r="D8769" s="20" t="s">
        <v>16891</v>
      </c>
      <c r="E8769" s="826">
        <v>25</v>
      </c>
      <c r="F8769" s="800">
        <v>3</v>
      </c>
      <c r="G8769" s="819">
        <v>2199</v>
      </c>
      <c r="H8769" s="774">
        <v>1440</v>
      </c>
      <c r="I8769" s="819">
        <f t="shared" si="280"/>
        <v>2224</v>
      </c>
      <c r="J8769" s="819">
        <f t="shared" si="281"/>
        <v>1443</v>
      </c>
      <c r="K8769" s="941"/>
    </row>
    <row r="8770" spans="1:11" ht="38.25">
      <c r="A8770" s="15" t="s">
        <v>6615</v>
      </c>
      <c r="B8770" s="15" t="s">
        <v>2464</v>
      </c>
      <c r="C8770" s="768" t="s">
        <v>2957</v>
      </c>
      <c r="D8770" s="20" t="s">
        <v>16447</v>
      </c>
      <c r="E8770" s="826"/>
      <c r="F8770" s="800">
        <v>0</v>
      </c>
      <c r="G8770" s="819"/>
      <c r="H8770" s="774">
        <v>1</v>
      </c>
      <c r="I8770" s="819">
        <f t="shared" si="280"/>
        <v>0</v>
      </c>
      <c r="J8770" s="819">
        <f t="shared" si="281"/>
        <v>1</v>
      </c>
      <c r="K8770" s="941"/>
    </row>
    <row r="8771" spans="1:11" ht="63.75">
      <c r="A8771" s="15" t="s">
        <v>6615</v>
      </c>
      <c r="B8771" s="15" t="s">
        <v>2464</v>
      </c>
      <c r="C8771" s="768" t="s">
        <v>4714</v>
      </c>
      <c r="D8771" s="20" t="s">
        <v>4715</v>
      </c>
      <c r="E8771" s="826"/>
      <c r="F8771" s="800">
        <v>1</v>
      </c>
      <c r="G8771" s="819">
        <v>336</v>
      </c>
      <c r="H8771" s="774">
        <v>380</v>
      </c>
      <c r="I8771" s="819">
        <f t="shared" si="280"/>
        <v>336</v>
      </c>
      <c r="J8771" s="819">
        <f t="shared" si="281"/>
        <v>381</v>
      </c>
      <c r="K8771" s="941"/>
    </row>
    <row r="8772" spans="1:11" ht="25.5">
      <c r="A8772" s="15" t="s">
        <v>6615</v>
      </c>
      <c r="B8772" s="15" t="s">
        <v>2464</v>
      </c>
      <c r="C8772" s="768" t="s">
        <v>4716</v>
      </c>
      <c r="D8772" s="20" t="s">
        <v>17314</v>
      </c>
      <c r="E8772" s="826"/>
      <c r="F8772" s="800">
        <v>1</v>
      </c>
      <c r="G8772" s="819">
        <v>393</v>
      </c>
      <c r="H8772" s="774">
        <v>380</v>
      </c>
      <c r="I8772" s="819">
        <f t="shared" si="280"/>
        <v>393</v>
      </c>
      <c r="J8772" s="819">
        <f t="shared" si="281"/>
        <v>381</v>
      </c>
      <c r="K8772" s="941"/>
    </row>
    <row r="8773" spans="1:11">
      <c r="A8773" s="15" t="s">
        <v>6615</v>
      </c>
      <c r="B8773" s="15" t="s">
        <v>2464</v>
      </c>
      <c r="C8773" s="768" t="s">
        <v>6587</v>
      </c>
      <c r="D8773" s="20" t="s">
        <v>6588</v>
      </c>
      <c r="E8773" s="826">
        <v>1</v>
      </c>
      <c r="F8773" s="800">
        <v>5</v>
      </c>
      <c r="G8773" s="819">
        <v>35</v>
      </c>
      <c r="H8773" s="774">
        <v>55</v>
      </c>
      <c r="I8773" s="819">
        <f t="shared" si="280"/>
        <v>36</v>
      </c>
      <c r="J8773" s="819">
        <f t="shared" si="281"/>
        <v>60</v>
      </c>
      <c r="K8773" s="941"/>
    </row>
    <row r="8774" spans="1:11" ht="25.5">
      <c r="A8774" s="15" t="s">
        <v>6615</v>
      </c>
      <c r="B8774" s="15" t="s">
        <v>2464</v>
      </c>
      <c r="C8774" s="768" t="s">
        <v>6589</v>
      </c>
      <c r="D8774" s="20" t="s">
        <v>6590</v>
      </c>
      <c r="E8774" s="826"/>
      <c r="F8774" s="800">
        <v>0</v>
      </c>
      <c r="G8774" s="819"/>
      <c r="H8774" s="774">
        <v>1</v>
      </c>
      <c r="I8774" s="819">
        <f t="shared" si="280"/>
        <v>0</v>
      </c>
      <c r="J8774" s="819">
        <f t="shared" si="281"/>
        <v>1</v>
      </c>
      <c r="K8774" s="941"/>
    </row>
    <row r="8775" spans="1:11" ht="25.5">
      <c r="A8775" s="15" t="s">
        <v>6615</v>
      </c>
      <c r="B8775" s="15" t="s">
        <v>2464</v>
      </c>
      <c r="C8775" s="768" t="s">
        <v>6591</v>
      </c>
      <c r="D8775" s="20" t="s">
        <v>6592</v>
      </c>
      <c r="E8775" s="826"/>
      <c r="F8775" s="800">
        <v>0</v>
      </c>
      <c r="G8775" s="819"/>
      <c r="H8775" s="774">
        <v>1</v>
      </c>
      <c r="I8775" s="819">
        <f t="shared" si="280"/>
        <v>0</v>
      </c>
      <c r="J8775" s="819">
        <f t="shared" si="281"/>
        <v>1</v>
      </c>
      <c r="K8775" s="941"/>
    </row>
    <row r="8776" spans="1:11">
      <c r="A8776" s="15" t="s">
        <v>6615</v>
      </c>
      <c r="B8776" s="15" t="s">
        <v>2464</v>
      </c>
      <c r="C8776" s="768" t="s">
        <v>4727</v>
      </c>
      <c r="D8776" s="20" t="s">
        <v>17329</v>
      </c>
      <c r="E8776" s="826"/>
      <c r="F8776" s="800">
        <v>0</v>
      </c>
      <c r="G8776" s="819"/>
      <c r="H8776" s="774">
        <v>1</v>
      </c>
      <c r="I8776" s="819">
        <f t="shared" si="280"/>
        <v>0</v>
      </c>
      <c r="J8776" s="819">
        <f t="shared" si="281"/>
        <v>1</v>
      </c>
      <c r="K8776" s="941"/>
    </row>
    <row r="8777" spans="1:11" ht="51">
      <c r="A8777" s="15" t="s">
        <v>6615</v>
      </c>
      <c r="B8777" s="15" t="s">
        <v>2464</v>
      </c>
      <c r="C8777" s="768" t="s">
        <v>6593</v>
      </c>
      <c r="D8777" s="20" t="s">
        <v>14572</v>
      </c>
      <c r="E8777" s="826"/>
      <c r="F8777" s="800">
        <v>1</v>
      </c>
      <c r="G8777" s="819"/>
      <c r="H8777" s="774">
        <v>1</v>
      </c>
      <c r="I8777" s="819">
        <f t="shared" si="280"/>
        <v>0</v>
      </c>
      <c r="J8777" s="819">
        <f t="shared" si="281"/>
        <v>2</v>
      </c>
      <c r="K8777" s="941"/>
    </row>
    <row r="8778" spans="1:11">
      <c r="A8778" s="15" t="s">
        <v>6615</v>
      </c>
      <c r="B8778" s="15" t="s">
        <v>2464</v>
      </c>
      <c r="C8778" s="768" t="s">
        <v>2953</v>
      </c>
      <c r="D8778" s="20" t="s">
        <v>2954</v>
      </c>
      <c r="E8778" s="826"/>
      <c r="F8778" s="800">
        <v>1</v>
      </c>
      <c r="G8778" s="819">
        <v>13</v>
      </c>
      <c r="H8778" s="774">
        <v>10</v>
      </c>
      <c r="I8778" s="819">
        <f t="shared" si="280"/>
        <v>13</v>
      </c>
      <c r="J8778" s="819">
        <f t="shared" si="281"/>
        <v>11</v>
      </c>
      <c r="K8778" s="941"/>
    </row>
    <row r="8779" spans="1:11" ht="25.5">
      <c r="A8779" s="15" t="s">
        <v>6615</v>
      </c>
      <c r="B8779" s="15" t="s">
        <v>2464</v>
      </c>
      <c r="C8779" s="768" t="s">
        <v>6594</v>
      </c>
      <c r="D8779" s="20" t="s">
        <v>6595</v>
      </c>
      <c r="E8779" s="826">
        <v>247</v>
      </c>
      <c r="F8779" s="800">
        <v>200</v>
      </c>
      <c r="G8779" s="819">
        <v>392</v>
      </c>
      <c r="H8779" s="774">
        <v>350</v>
      </c>
      <c r="I8779" s="819">
        <f t="shared" si="280"/>
        <v>639</v>
      </c>
      <c r="J8779" s="819">
        <f t="shared" si="281"/>
        <v>550</v>
      </c>
      <c r="K8779" s="941"/>
    </row>
    <row r="8780" spans="1:11" ht="25.5">
      <c r="A8780" s="15" t="s">
        <v>6615</v>
      </c>
      <c r="B8780" s="15" t="s">
        <v>2464</v>
      </c>
      <c r="C8780" s="768" t="s">
        <v>6596</v>
      </c>
      <c r="D8780" s="20" t="s">
        <v>6597</v>
      </c>
      <c r="E8780" s="826"/>
      <c r="F8780" s="800">
        <v>1</v>
      </c>
      <c r="G8780" s="819"/>
      <c r="H8780" s="774">
        <v>1</v>
      </c>
      <c r="I8780" s="819">
        <f t="shared" si="280"/>
        <v>0</v>
      </c>
      <c r="J8780" s="819">
        <f t="shared" si="281"/>
        <v>2</v>
      </c>
      <c r="K8780" s="941"/>
    </row>
    <row r="8781" spans="1:11" ht="25.5">
      <c r="A8781" s="15" t="s">
        <v>6615</v>
      </c>
      <c r="B8781" s="15" t="s">
        <v>2464</v>
      </c>
      <c r="C8781" s="768" t="s">
        <v>6598</v>
      </c>
      <c r="D8781" s="20" t="s">
        <v>6599</v>
      </c>
      <c r="E8781" s="826"/>
      <c r="F8781" s="800">
        <v>1</v>
      </c>
      <c r="G8781" s="819"/>
      <c r="H8781" s="774">
        <v>5</v>
      </c>
      <c r="I8781" s="819">
        <f t="shared" si="280"/>
        <v>0</v>
      </c>
      <c r="J8781" s="819">
        <f t="shared" si="281"/>
        <v>6</v>
      </c>
      <c r="K8781" s="941"/>
    </row>
    <row r="8782" spans="1:11" ht="51">
      <c r="A8782" s="15" t="s">
        <v>6615</v>
      </c>
      <c r="B8782" s="15" t="s">
        <v>2464</v>
      </c>
      <c r="C8782" s="768" t="s">
        <v>6600</v>
      </c>
      <c r="D8782" s="20" t="s">
        <v>14573</v>
      </c>
      <c r="E8782" s="826"/>
      <c r="F8782" s="800">
        <v>0</v>
      </c>
      <c r="G8782" s="819"/>
      <c r="H8782" s="774">
        <v>1</v>
      </c>
      <c r="I8782" s="819">
        <f t="shared" si="280"/>
        <v>0</v>
      </c>
      <c r="J8782" s="819">
        <f t="shared" si="281"/>
        <v>1</v>
      </c>
      <c r="K8782" s="941"/>
    </row>
    <row r="8783" spans="1:11" ht="25.5">
      <c r="A8783" s="15" t="s">
        <v>6615</v>
      </c>
      <c r="B8783" s="15" t="s">
        <v>2464</v>
      </c>
      <c r="C8783" s="768" t="s">
        <v>6601</v>
      </c>
      <c r="D8783" s="20" t="s">
        <v>17814</v>
      </c>
      <c r="E8783" s="826"/>
      <c r="F8783" s="800">
        <v>1</v>
      </c>
      <c r="G8783" s="819">
        <v>478</v>
      </c>
      <c r="H8783" s="774">
        <v>520</v>
      </c>
      <c r="I8783" s="819">
        <f t="shared" si="280"/>
        <v>478</v>
      </c>
      <c r="J8783" s="819">
        <f t="shared" si="281"/>
        <v>521</v>
      </c>
      <c r="K8783" s="941"/>
    </row>
    <row r="8784" spans="1:11">
      <c r="A8784" s="15" t="s">
        <v>6615</v>
      </c>
      <c r="B8784" s="15" t="s">
        <v>2464</v>
      </c>
      <c r="C8784" s="768" t="s">
        <v>6602</v>
      </c>
      <c r="D8784" s="20" t="s">
        <v>6603</v>
      </c>
      <c r="E8784" s="826"/>
      <c r="F8784" s="800">
        <v>1</v>
      </c>
      <c r="G8784" s="819"/>
      <c r="H8784" s="774">
        <v>1</v>
      </c>
      <c r="I8784" s="819">
        <f t="shared" si="280"/>
        <v>0</v>
      </c>
      <c r="J8784" s="819">
        <f t="shared" si="281"/>
        <v>2</v>
      </c>
      <c r="K8784" s="941"/>
    </row>
    <row r="8785" spans="1:11" ht="25.5">
      <c r="A8785" s="15" t="s">
        <v>6615</v>
      </c>
      <c r="B8785" s="15" t="s">
        <v>2464</v>
      </c>
      <c r="C8785" s="768" t="s">
        <v>6604</v>
      </c>
      <c r="D8785" s="20" t="s">
        <v>6605</v>
      </c>
      <c r="E8785" s="826"/>
      <c r="F8785" s="800">
        <v>1</v>
      </c>
      <c r="G8785" s="819">
        <v>520</v>
      </c>
      <c r="H8785" s="774">
        <v>580</v>
      </c>
      <c r="I8785" s="819">
        <f t="shared" si="280"/>
        <v>520</v>
      </c>
      <c r="J8785" s="819">
        <f t="shared" si="281"/>
        <v>581</v>
      </c>
      <c r="K8785" s="941"/>
    </row>
    <row r="8786" spans="1:11" ht="25.5">
      <c r="A8786" s="15" t="s">
        <v>6615</v>
      </c>
      <c r="B8786" s="15" t="s">
        <v>2464</v>
      </c>
      <c r="C8786" s="768" t="s">
        <v>19300</v>
      </c>
      <c r="D8786" s="20" t="s">
        <v>14574</v>
      </c>
      <c r="E8786" s="826"/>
      <c r="F8786" s="800">
        <v>1</v>
      </c>
      <c r="G8786" s="819"/>
      <c r="H8786" s="774">
        <v>0</v>
      </c>
      <c r="I8786" s="819">
        <f t="shared" si="280"/>
        <v>0</v>
      </c>
      <c r="J8786" s="819">
        <f t="shared" si="281"/>
        <v>1</v>
      </c>
      <c r="K8786" s="941"/>
    </row>
    <row r="8787" spans="1:11" ht="25.5">
      <c r="A8787" s="15" t="s">
        <v>6615</v>
      </c>
      <c r="B8787" s="15" t="s">
        <v>2464</v>
      </c>
      <c r="C8787" s="768" t="s">
        <v>4753</v>
      </c>
      <c r="D8787" s="20" t="s">
        <v>4754</v>
      </c>
      <c r="E8787" s="826"/>
      <c r="F8787" s="800">
        <v>1</v>
      </c>
      <c r="G8787" s="819"/>
      <c r="H8787" s="774">
        <v>0</v>
      </c>
      <c r="I8787" s="819">
        <f t="shared" si="280"/>
        <v>0</v>
      </c>
      <c r="J8787" s="819">
        <f t="shared" si="281"/>
        <v>1</v>
      </c>
      <c r="K8787" s="941"/>
    </row>
    <row r="8788" spans="1:11" ht="25.5">
      <c r="A8788" s="15" t="s">
        <v>6615</v>
      </c>
      <c r="B8788" s="15" t="s">
        <v>2464</v>
      </c>
      <c r="C8788" s="768" t="s">
        <v>19301</v>
      </c>
      <c r="D8788" s="20" t="s">
        <v>6606</v>
      </c>
      <c r="E8788" s="826"/>
      <c r="F8788" s="800">
        <v>1</v>
      </c>
      <c r="G8788" s="819"/>
      <c r="H8788" s="774">
        <v>0</v>
      </c>
      <c r="I8788" s="819">
        <f t="shared" si="280"/>
        <v>0</v>
      </c>
      <c r="J8788" s="819">
        <f t="shared" si="281"/>
        <v>1</v>
      </c>
      <c r="K8788" s="941"/>
    </row>
    <row r="8789" spans="1:11" ht="38.25">
      <c r="A8789" s="15" t="s">
        <v>6615</v>
      </c>
      <c r="B8789" s="15" t="s">
        <v>2464</v>
      </c>
      <c r="C8789" s="768" t="s">
        <v>2955</v>
      </c>
      <c r="D8789" s="20" t="s">
        <v>2956</v>
      </c>
      <c r="E8789" s="826">
        <v>3566</v>
      </c>
      <c r="F8789" s="800">
        <v>3590</v>
      </c>
      <c r="G8789" s="819">
        <v>1845</v>
      </c>
      <c r="H8789" s="774">
        <v>1890</v>
      </c>
      <c r="I8789" s="819">
        <f t="shared" ref="I8789:I8852" si="282">E8789+G8789</f>
        <v>5411</v>
      </c>
      <c r="J8789" s="819">
        <f t="shared" ref="J8789:J8852" si="283">F8789+H8789</f>
        <v>5480</v>
      </c>
      <c r="K8789" s="941"/>
    </row>
    <row r="8790" spans="1:11">
      <c r="A8790" s="15" t="s">
        <v>6615</v>
      </c>
      <c r="B8790" s="15" t="s">
        <v>2464</v>
      </c>
      <c r="C8790" s="768" t="s">
        <v>3882</v>
      </c>
      <c r="D8790" s="20" t="s">
        <v>17126</v>
      </c>
      <c r="E8790" s="826"/>
      <c r="F8790" s="800">
        <v>5</v>
      </c>
      <c r="G8790" s="819">
        <v>2075</v>
      </c>
      <c r="H8790" s="774">
        <v>2130</v>
      </c>
      <c r="I8790" s="819">
        <f t="shared" si="282"/>
        <v>2075</v>
      </c>
      <c r="J8790" s="819">
        <f t="shared" si="283"/>
        <v>2135</v>
      </c>
      <c r="K8790" s="941"/>
    </row>
    <row r="8791" spans="1:11" ht="25.5">
      <c r="A8791" s="15" t="s">
        <v>6615</v>
      </c>
      <c r="B8791" s="15" t="s">
        <v>2464</v>
      </c>
      <c r="C8791" s="768" t="s">
        <v>2456</v>
      </c>
      <c r="D8791" s="20" t="s">
        <v>16803</v>
      </c>
      <c r="E8791" s="826"/>
      <c r="F8791" s="800">
        <v>1</v>
      </c>
      <c r="G8791" s="819"/>
      <c r="H8791" s="774">
        <v>1</v>
      </c>
      <c r="I8791" s="819">
        <f t="shared" si="282"/>
        <v>0</v>
      </c>
      <c r="J8791" s="819">
        <f t="shared" si="283"/>
        <v>2</v>
      </c>
      <c r="K8791" s="941"/>
    </row>
    <row r="8792" spans="1:11" ht="25.5">
      <c r="A8792" s="15" t="s">
        <v>6615</v>
      </c>
      <c r="B8792" s="15" t="s">
        <v>2464</v>
      </c>
      <c r="C8792" s="768" t="s">
        <v>2457</v>
      </c>
      <c r="D8792" s="20" t="s">
        <v>16804</v>
      </c>
      <c r="E8792" s="826"/>
      <c r="F8792" s="800">
        <v>3</v>
      </c>
      <c r="G8792" s="819">
        <v>221</v>
      </c>
      <c r="H8792" s="774">
        <v>250</v>
      </c>
      <c r="I8792" s="819">
        <f t="shared" si="282"/>
        <v>221</v>
      </c>
      <c r="J8792" s="819">
        <f t="shared" si="283"/>
        <v>253</v>
      </c>
      <c r="K8792" s="941"/>
    </row>
    <row r="8793" spans="1:11">
      <c r="A8793" s="15" t="s">
        <v>6615</v>
      </c>
      <c r="B8793" s="15" t="s">
        <v>2464</v>
      </c>
      <c r="C8793" s="768" t="s">
        <v>3016</v>
      </c>
      <c r="D8793" s="20" t="s">
        <v>3017</v>
      </c>
      <c r="E8793" s="826"/>
      <c r="F8793" s="800">
        <v>1</v>
      </c>
      <c r="G8793" s="819"/>
      <c r="H8793" s="774">
        <v>1</v>
      </c>
      <c r="I8793" s="819">
        <f t="shared" si="282"/>
        <v>0</v>
      </c>
      <c r="J8793" s="819">
        <f t="shared" si="283"/>
        <v>2</v>
      </c>
      <c r="K8793" s="941"/>
    </row>
    <row r="8794" spans="1:11" ht="25.5">
      <c r="A8794" s="15" t="s">
        <v>6615</v>
      </c>
      <c r="B8794" s="15" t="s">
        <v>2464</v>
      </c>
      <c r="C8794" s="768" t="s">
        <v>3883</v>
      </c>
      <c r="D8794" s="20" t="s">
        <v>6607</v>
      </c>
      <c r="E8794" s="826">
        <v>1</v>
      </c>
      <c r="F8794" s="800">
        <v>30</v>
      </c>
      <c r="G8794" s="819"/>
      <c r="H8794" s="774">
        <v>1</v>
      </c>
      <c r="I8794" s="819">
        <f t="shared" si="282"/>
        <v>1</v>
      </c>
      <c r="J8794" s="819">
        <f t="shared" si="283"/>
        <v>31</v>
      </c>
      <c r="K8794" s="941"/>
    </row>
    <row r="8795" spans="1:11" ht="25.5">
      <c r="A8795" s="15" t="s">
        <v>6615</v>
      </c>
      <c r="B8795" s="15" t="s">
        <v>2464</v>
      </c>
      <c r="C8795" s="768" t="s">
        <v>6510</v>
      </c>
      <c r="D8795" s="20" t="s">
        <v>17803</v>
      </c>
      <c r="E8795" s="826"/>
      <c r="F8795" s="800">
        <v>1</v>
      </c>
      <c r="G8795" s="819"/>
      <c r="H8795" s="774">
        <v>1</v>
      </c>
      <c r="I8795" s="819">
        <f t="shared" si="282"/>
        <v>0</v>
      </c>
      <c r="J8795" s="819">
        <f t="shared" si="283"/>
        <v>2</v>
      </c>
      <c r="K8795" s="941"/>
    </row>
    <row r="8796" spans="1:11" ht="38.25">
      <c r="A8796" s="15" t="s">
        <v>6615</v>
      </c>
      <c r="B8796" s="15" t="s">
        <v>2464</v>
      </c>
      <c r="C8796" s="768" t="s">
        <v>6608</v>
      </c>
      <c r="D8796" s="20" t="s">
        <v>6609</v>
      </c>
      <c r="E8796" s="826"/>
      <c r="F8796" s="800">
        <v>0</v>
      </c>
      <c r="G8796" s="819">
        <v>195</v>
      </c>
      <c r="H8796" s="774">
        <v>190</v>
      </c>
      <c r="I8796" s="819">
        <f t="shared" si="282"/>
        <v>195</v>
      </c>
      <c r="J8796" s="819">
        <f t="shared" si="283"/>
        <v>190</v>
      </c>
      <c r="K8796" s="941"/>
    </row>
    <row r="8797" spans="1:11" ht="25.5">
      <c r="A8797" s="15" t="s">
        <v>6615</v>
      </c>
      <c r="B8797" s="15" t="s">
        <v>2464</v>
      </c>
      <c r="C8797" s="768" t="s">
        <v>4729</v>
      </c>
      <c r="D8797" s="20" t="s">
        <v>17331</v>
      </c>
      <c r="E8797" s="826">
        <v>213</v>
      </c>
      <c r="F8797" s="800">
        <v>225</v>
      </c>
      <c r="G8797" s="819">
        <v>3911</v>
      </c>
      <c r="H8797" s="774">
        <v>4120</v>
      </c>
      <c r="I8797" s="819">
        <f t="shared" si="282"/>
        <v>4124</v>
      </c>
      <c r="J8797" s="819">
        <f t="shared" si="283"/>
        <v>4345</v>
      </c>
      <c r="K8797" s="941"/>
    </row>
    <row r="8798" spans="1:11">
      <c r="A8798" s="15" t="s">
        <v>6615</v>
      </c>
      <c r="B8798" s="15" t="s">
        <v>2464</v>
      </c>
      <c r="C8798" s="768" t="s">
        <v>5715</v>
      </c>
      <c r="D8798" s="20" t="s">
        <v>6610</v>
      </c>
      <c r="E8798" s="826"/>
      <c r="F8798" s="800">
        <v>0</v>
      </c>
      <c r="G8798" s="819"/>
      <c r="H8798" s="774">
        <v>1</v>
      </c>
      <c r="I8798" s="819">
        <f t="shared" si="282"/>
        <v>0</v>
      </c>
      <c r="J8798" s="819">
        <f t="shared" si="283"/>
        <v>1</v>
      </c>
      <c r="K8798" s="941"/>
    </row>
    <row r="8799" spans="1:11" ht="25.5">
      <c r="A8799" s="15" t="s">
        <v>6615</v>
      </c>
      <c r="B8799" s="15" t="s">
        <v>2464</v>
      </c>
      <c r="C8799" s="768" t="s">
        <v>5386</v>
      </c>
      <c r="D8799" s="20" t="s">
        <v>14609</v>
      </c>
      <c r="E8799" s="826"/>
      <c r="F8799" s="800">
        <v>0</v>
      </c>
      <c r="G8799" s="819"/>
      <c r="H8799" s="774">
        <v>1</v>
      </c>
      <c r="I8799" s="819">
        <f t="shared" si="282"/>
        <v>0</v>
      </c>
      <c r="J8799" s="819">
        <f t="shared" si="283"/>
        <v>1</v>
      </c>
      <c r="K8799" s="941"/>
    </row>
    <row r="8800" spans="1:11">
      <c r="A8800" s="15" t="s">
        <v>6615</v>
      </c>
      <c r="B8800" s="15" t="s">
        <v>2464</v>
      </c>
      <c r="C8800" s="768" t="s">
        <v>2960</v>
      </c>
      <c r="D8800" s="20" t="s">
        <v>16967</v>
      </c>
      <c r="E8800" s="826">
        <v>1</v>
      </c>
      <c r="F8800" s="800">
        <v>1</v>
      </c>
      <c r="G8800" s="819">
        <v>105</v>
      </c>
      <c r="H8800" s="774">
        <v>130</v>
      </c>
      <c r="I8800" s="819">
        <f t="shared" si="282"/>
        <v>106</v>
      </c>
      <c r="J8800" s="819">
        <f t="shared" si="283"/>
        <v>131</v>
      </c>
      <c r="K8800" s="941"/>
    </row>
    <row r="8801" spans="1:11">
      <c r="A8801" s="15" t="s">
        <v>6615</v>
      </c>
      <c r="B8801" s="15" t="s">
        <v>2464</v>
      </c>
      <c r="C8801" s="768" t="s">
        <v>2995</v>
      </c>
      <c r="D8801" s="20" t="s">
        <v>2996</v>
      </c>
      <c r="E8801" s="826"/>
      <c r="F8801" s="800">
        <v>0</v>
      </c>
      <c r="G8801" s="819"/>
      <c r="H8801" s="774">
        <v>1</v>
      </c>
      <c r="I8801" s="819">
        <f t="shared" si="282"/>
        <v>0</v>
      </c>
      <c r="J8801" s="819">
        <f t="shared" si="283"/>
        <v>1</v>
      </c>
      <c r="K8801" s="941"/>
    </row>
    <row r="8802" spans="1:11" ht="25.5">
      <c r="A8802" s="15" t="s">
        <v>6615</v>
      </c>
      <c r="B8802" s="15" t="s">
        <v>2464</v>
      </c>
      <c r="C8802" s="768" t="s">
        <v>3904</v>
      </c>
      <c r="D8802" s="20" t="s">
        <v>17142</v>
      </c>
      <c r="E8802" s="826">
        <v>2</v>
      </c>
      <c r="F8802" s="800">
        <v>1</v>
      </c>
      <c r="G8802" s="819">
        <v>69</v>
      </c>
      <c r="H8802" s="774">
        <v>10</v>
      </c>
      <c r="I8802" s="819">
        <f t="shared" si="282"/>
        <v>71</v>
      </c>
      <c r="J8802" s="819">
        <f t="shared" si="283"/>
        <v>11</v>
      </c>
      <c r="K8802" s="941"/>
    </row>
    <row r="8803" spans="1:11">
      <c r="A8803" s="15" t="s">
        <v>6615</v>
      </c>
      <c r="B8803" s="15" t="s">
        <v>2464</v>
      </c>
      <c r="C8803" s="768" t="s">
        <v>4740</v>
      </c>
      <c r="D8803" s="20" t="s">
        <v>17340</v>
      </c>
      <c r="E8803" s="826">
        <v>8</v>
      </c>
      <c r="F8803" s="800">
        <v>1</v>
      </c>
      <c r="G8803" s="819">
        <v>305</v>
      </c>
      <c r="H8803" s="774">
        <v>192</v>
      </c>
      <c r="I8803" s="819">
        <f t="shared" si="282"/>
        <v>313</v>
      </c>
      <c r="J8803" s="819">
        <f t="shared" si="283"/>
        <v>193</v>
      </c>
      <c r="K8803" s="941"/>
    </row>
    <row r="8804" spans="1:11" ht="25.5">
      <c r="A8804" s="15" t="s">
        <v>6615</v>
      </c>
      <c r="B8804" s="15" t="s">
        <v>2464</v>
      </c>
      <c r="C8804" s="768" t="s">
        <v>4741</v>
      </c>
      <c r="D8804" s="20" t="s">
        <v>17341</v>
      </c>
      <c r="E8804" s="826">
        <v>7</v>
      </c>
      <c r="F8804" s="800">
        <v>15</v>
      </c>
      <c r="G8804" s="819">
        <v>593</v>
      </c>
      <c r="H8804" s="774">
        <v>610</v>
      </c>
      <c r="I8804" s="819">
        <f t="shared" si="282"/>
        <v>600</v>
      </c>
      <c r="J8804" s="819">
        <f t="shared" si="283"/>
        <v>625</v>
      </c>
      <c r="K8804" s="941"/>
    </row>
    <row r="8805" spans="1:11">
      <c r="A8805" s="15" t="s">
        <v>6615</v>
      </c>
      <c r="B8805" s="15" t="s">
        <v>2464</v>
      </c>
      <c r="C8805" s="768" t="s">
        <v>6611</v>
      </c>
      <c r="D8805" s="20" t="s">
        <v>6612</v>
      </c>
      <c r="E8805" s="826">
        <v>2</v>
      </c>
      <c r="F8805" s="800">
        <v>10</v>
      </c>
      <c r="G8805" s="819">
        <v>280</v>
      </c>
      <c r="H8805" s="774">
        <v>300</v>
      </c>
      <c r="I8805" s="819">
        <f t="shared" si="282"/>
        <v>282</v>
      </c>
      <c r="J8805" s="819">
        <f t="shared" si="283"/>
        <v>310</v>
      </c>
      <c r="K8805" s="941"/>
    </row>
    <row r="8806" spans="1:11">
      <c r="A8806" s="15" t="s">
        <v>6615</v>
      </c>
      <c r="B8806" s="15" t="s">
        <v>2464</v>
      </c>
      <c r="C8806" s="768" t="s">
        <v>2961</v>
      </c>
      <c r="D8806" s="20" t="s">
        <v>4748</v>
      </c>
      <c r="E8806" s="826"/>
      <c r="F8806" s="800">
        <v>1</v>
      </c>
      <c r="G8806" s="819"/>
      <c r="H8806" s="774">
        <v>0</v>
      </c>
      <c r="I8806" s="819">
        <f t="shared" si="282"/>
        <v>0</v>
      </c>
      <c r="J8806" s="819">
        <f t="shared" si="283"/>
        <v>1</v>
      </c>
      <c r="K8806" s="941"/>
    </row>
    <row r="8807" spans="1:11">
      <c r="A8807" s="15" t="s">
        <v>6615</v>
      </c>
      <c r="B8807" s="15" t="s">
        <v>2464</v>
      </c>
      <c r="C8807" s="768" t="s">
        <v>2962</v>
      </c>
      <c r="D8807" s="20" t="s">
        <v>16968</v>
      </c>
      <c r="E8807" s="826"/>
      <c r="F8807" s="800">
        <v>1</v>
      </c>
      <c r="G8807" s="819"/>
      <c r="H8807" s="774">
        <v>0</v>
      </c>
      <c r="I8807" s="819">
        <f t="shared" si="282"/>
        <v>0</v>
      </c>
      <c r="J8807" s="819">
        <f t="shared" si="283"/>
        <v>1</v>
      </c>
      <c r="K8807" s="941"/>
    </row>
    <row r="8808" spans="1:11">
      <c r="A8808" s="15" t="s">
        <v>6615</v>
      </c>
      <c r="B8808" s="15" t="s">
        <v>2464</v>
      </c>
      <c r="C8808" s="768" t="s">
        <v>3027</v>
      </c>
      <c r="D8808" s="20" t="s">
        <v>3028</v>
      </c>
      <c r="E8808" s="826"/>
      <c r="F8808" s="800">
        <v>1</v>
      </c>
      <c r="G8808" s="819">
        <v>679</v>
      </c>
      <c r="H8808" s="774">
        <v>735</v>
      </c>
      <c r="I8808" s="819">
        <f t="shared" si="282"/>
        <v>679</v>
      </c>
      <c r="J8808" s="819">
        <f t="shared" si="283"/>
        <v>736</v>
      </c>
      <c r="K8808" s="941"/>
    </row>
    <row r="8809" spans="1:11" ht="38.25">
      <c r="A8809" s="15" t="s">
        <v>6615</v>
      </c>
      <c r="B8809" s="15" t="s">
        <v>2464</v>
      </c>
      <c r="C8809" s="768" t="s">
        <v>6613</v>
      </c>
      <c r="D8809" s="20" t="s">
        <v>6614</v>
      </c>
      <c r="E8809" s="826"/>
      <c r="F8809" s="800">
        <v>0</v>
      </c>
      <c r="G8809" s="819"/>
      <c r="H8809" s="774">
        <v>1</v>
      </c>
      <c r="I8809" s="819">
        <f t="shared" si="282"/>
        <v>0</v>
      </c>
      <c r="J8809" s="819">
        <f t="shared" si="283"/>
        <v>1</v>
      </c>
      <c r="K8809" s="941"/>
    </row>
    <row r="8810" spans="1:11">
      <c r="A8810" s="15" t="s">
        <v>6615</v>
      </c>
      <c r="B8810" s="15" t="s">
        <v>2464</v>
      </c>
      <c r="C8810" s="768" t="s">
        <v>4788</v>
      </c>
      <c r="D8810" s="20" t="s">
        <v>17357</v>
      </c>
      <c r="E8810" s="826"/>
      <c r="F8810" s="800">
        <v>1</v>
      </c>
      <c r="G8810" s="819">
        <v>472</v>
      </c>
      <c r="H8810" s="774">
        <v>520</v>
      </c>
      <c r="I8810" s="819">
        <f t="shared" si="282"/>
        <v>472</v>
      </c>
      <c r="J8810" s="819">
        <f t="shared" si="283"/>
        <v>521</v>
      </c>
      <c r="K8810" s="941"/>
    </row>
    <row r="8811" spans="1:11" ht="25.5">
      <c r="A8811" s="15" t="s">
        <v>6615</v>
      </c>
      <c r="B8811" s="15" t="s">
        <v>2464</v>
      </c>
      <c r="C8811" s="768" t="s">
        <v>4789</v>
      </c>
      <c r="D8811" s="20" t="s">
        <v>17358</v>
      </c>
      <c r="E8811" s="826"/>
      <c r="F8811" s="800">
        <v>1</v>
      </c>
      <c r="G8811" s="819">
        <v>509</v>
      </c>
      <c r="H8811" s="774">
        <v>530</v>
      </c>
      <c r="I8811" s="819">
        <f t="shared" si="282"/>
        <v>509</v>
      </c>
      <c r="J8811" s="819">
        <f t="shared" si="283"/>
        <v>531</v>
      </c>
      <c r="K8811" s="941"/>
    </row>
    <row r="8812" spans="1:11" ht="25.5">
      <c r="A8812" s="15" t="s">
        <v>6615</v>
      </c>
      <c r="B8812" s="15" t="s">
        <v>2464</v>
      </c>
      <c r="C8812" s="768" t="s">
        <v>3911</v>
      </c>
      <c r="D8812" s="20" t="s">
        <v>17148</v>
      </c>
      <c r="E8812" s="826"/>
      <c r="F8812" s="800">
        <v>1</v>
      </c>
      <c r="G8812" s="819">
        <v>382</v>
      </c>
      <c r="H8812" s="774">
        <v>430</v>
      </c>
      <c r="I8812" s="819">
        <f t="shared" si="282"/>
        <v>382</v>
      </c>
      <c r="J8812" s="819">
        <f t="shared" si="283"/>
        <v>431</v>
      </c>
      <c r="K8812" s="941"/>
    </row>
    <row r="8813" spans="1:11">
      <c r="A8813" s="15" t="s">
        <v>6615</v>
      </c>
      <c r="B8813" s="15" t="s">
        <v>2464</v>
      </c>
      <c r="C8813" s="768" t="s">
        <v>4791</v>
      </c>
      <c r="D8813" s="20" t="s">
        <v>17360</v>
      </c>
      <c r="E8813" s="826"/>
      <c r="F8813" s="800">
        <v>0</v>
      </c>
      <c r="G8813" s="819"/>
      <c r="H8813" s="774">
        <v>1</v>
      </c>
      <c r="I8813" s="819">
        <f t="shared" si="282"/>
        <v>0</v>
      </c>
      <c r="J8813" s="819">
        <f t="shared" si="283"/>
        <v>1</v>
      </c>
      <c r="K8813" s="941"/>
    </row>
    <row r="8814" spans="1:11">
      <c r="A8814" s="15" t="s">
        <v>6615</v>
      </c>
      <c r="B8814" s="15" t="s">
        <v>2464</v>
      </c>
      <c r="C8814" s="768" t="s">
        <v>3927</v>
      </c>
      <c r="D8814" s="20" t="s">
        <v>17152</v>
      </c>
      <c r="E8814" s="826"/>
      <c r="F8814" s="800">
        <v>1</v>
      </c>
      <c r="G8814" s="819">
        <v>307</v>
      </c>
      <c r="H8814" s="774">
        <v>340</v>
      </c>
      <c r="I8814" s="819">
        <f t="shared" si="282"/>
        <v>307</v>
      </c>
      <c r="J8814" s="819">
        <f t="shared" si="283"/>
        <v>341</v>
      </c>
      <c r="K8814" s="941"/>
    </row>
    <row r="8815" spans="1:11" ht="25.5">
      <c r="A8815" s="15" t="s">
        <v>6615</v>
      </c>
      <c r="B8815" s="15" t="s">
        <v>2624</v>
      </c>
      <c r="C8815" s="768" t="s">
        <v>6616</v>
      </c>
      <c r="D8815" s="20" t="s">
        <v>17815</v>
      </c>
      <c r="E8815" s="826"/>
      <c r="F8815" s="800">
        <v>0</v>
      </c>
      <c r="G8815" s="819">
        <v>1</v>
      </c>
      <c r="H8815" s="774">
        <v>100</v>
      </c>
      <c r="I8815" s="819">
        <f t="shared" si="282"/>
        <v>1</v>
      </c>
      <c r="J8815" s="819">
        <f t="shared" si="283"/>
        <v>100</v>
      </c>
      <c r="K8815" s="941"/>
    </row>
    <row r="8816" spans="1:11" ht="25.5">
      <c r="A8816" s="15" t="s">
        <v>6615</v>
      </c>
      <c r="B8816" s="15" t="s">
        <v>2624</v>
      </c>
      <c r="C8816" s="768" t="s">
        <v>6617</v>
      </c>
      <c r="D8816" s="20" t="s">
        <v>6618</v>
      </c>
      <c r="E8816" s="826"/>
      <c r="F8816" s="800">
        <v>0</v>
      </c>
      <c r="G8816" s="819"/>
      <c r="H8816" s="774">
        <v>1</v>
      </c>
      <c r="I8816" s="819">
        <f t="shared" si="282"/>
        <v>0</v>
      </c>
      <c r="J8816" s="819">
        <f t="shared" si="283"/>
        <v>1</v>
      </c>
      <c r="K8816" s="941"/>
    </row>
    <row r="8817" spans="1:11">
      <c r="A8817" s="15" t="s">
        <v>6615</v>
      </c>
      <c r="B8817" s="15" t="s">
        <v>2624</v>
      </c>
      <c r="C8817" s="768" t="s">
        <v>3448</v>
      </c>
      <c r="D8817" s="20" t="s">
        <v>16808</v>
      </c>
      <c r="E8817" s="826"/>
      <c r="F8817" s="800">
        <v>0</v>
      </c>
      <c r="G8817" s="819"/>
      <c r="H8817" s="774">
        <v>1</v>
      </c>
      <c r="I8817" s="819">
        <f t="shared" si="282"/>
        <v>0</v>
      </c>
      <c r="J8817" s="819">
        <f t="shared" si="283"/>
        <v>1</v>
      </c>
      <c r="K8817" s="941"/>
    </row>
    <row r="8818" spans="1:11">
      <c r="A8818" s="15" t="s">
        <v>6615</v>
      </c>
      <c r="B8818" s="15" t="s">
        <v>2624</v>
      </c>
      <c r="C8818" s="768" t="s">
        <v>2476</v>
      </c>
      <c r="D8818" s="20" t="s">
        <v>16809</v>
      </c>
      <c r="E8818" s="826"/>
      <c r="F8818" s="800">
        <v>0</v>
      </c>
      <c r="G8818" s="819">
        <v>312</v>
      </c>
      <c r="H8818" s="774">
        <v>230</v>
      </c>
      <c r="I8818" s="819">
        <f t="shared" si="282"/>
        <v>312</v>
      </c>
      <c r="J8818" s="819">
        <f t="shared" si="283"/>
        <v>230</v>
      </c>
      <c r="K8818" s="941"/>
    </row>
    <row r="8819" spans="1:11">
      <c r="A8819" s="15" t="s">
        <v>6615</v>
      </c>
      <c r="B8819" s="15" t="s">
        <v>2624</v>
      </c>
      <c r="C8819" s="768" t="s">
        <v>2477</v>
      </c>
      <c r="D8819" s="20" t="s">
        <v>16810</v>
      </c>
      <c r="E8819" s="826"/>
      <c r="F8819" s="800">
        <v>0</v>
      </c>
      <c r="G8819" s="819">
        <v>28</v>
      </c>
      <c r="H8819" s="774">
        <v>20</v>
      </c>
      <c r="I8819" s="819">
        <f t="shared" si="282"/>
        <v>28</v>
      </c>
      <c r="J8819" s="819">
        <f t="shared" si="283"/>
        <v>20</v>
      </c>
      <c r="K8819" s="941"/>
    </row>
    <row r="8820" spans="1:11">
      <c r="A8820" s="15" t="s">
        <v>6615</v>
      </c>
      <c r="B8820" s="15" t="s">
        <v>2624</v>
      </c>
      <c r="C8820" s="768" t="s">
        <v>2479</v>
      </c>
      <c r="D8820" s="20" t="s">
        <v>16812</v>
      </c>
      <c r="E8820" s="826"/>
      <c r="F8820" s="800">
        <v>0</v>
      </c>
      <c r="G8820" s="819"/>
      <c r="H8820" s="774">
        <v>1</v>
      </c>
      <c r="I8820" s="819">
        <f t="shared" si="282"/>
        <v>0</v>
      </c>
      <c r="J8820" s="819">
        <f t="shared" si="283"/>
        <v>1</v>
      </c>
      <c r="K8820" s="941"/>
    </row>
    <row r="8821" spans="1:11" ht="25.5">
      <c r="A8821" s="15" t="s">
        <v>6615</v>
      </c>
      <c r="B8821" s="15" t="s">
        <v>2624</v>
      </c>
      <c r="C8821" s="768" t="s">
        <v>2480</v>
      </c>
      <c r="D8821" s="20" t="s">
        <v>16813</v>
      </c>
      <c r="E8821" s="826"/>
      <c r="F8821" s="800">
        <v>1</v>
      </c>
      <c r="G8821" s="819">
        <v>771</v>
      </c>
      <c r="H8821" s="774">
        <v>1</v>
      </c>
      <c r="I8821" s="819">
        <f t="shared" si="282"/>
        <v>771</v>
      </c>
      <c r="J8821" s="819">
        <f t="shared" si="283"/>
        <v>2</v>
      </c>
      <c r="K8821" s="941"/>
    </row>
    <row r="8822" spans="1:11" ht="38.25">
      <c r="A8822" s="15" t="s">
        <v>6615</v>
      </c>
      <c r="B8822" s="15" t="s">
        <v>2624</v>
      </c>
      <c r="C8822" s="768" t="s">
        <v>3023</v>
      </c>
      <c r="D8822" s="20" t="s">
        <v>3024</v>
      </c>
      <c r="E8822" s="826"/>
      <c r="F8822" s="800">
        <v>1</v>
      </c>
      <c r="G8822" s="819"/>
      <c r="H8822" s="774">
        <v>1</v>
      </c>
      <c r="I8822" s="819">
        <f t="shared" si="282"/>
        <v>0</v>
      </c>
      <c r="J8822" s="819">
        <f t="shared" si="283"/>
        <v>2</v>
      </c>
      <c r="K8822" s="941"/>
    </row>
    <row r="8823" spans="1:11" ht="25.5">
      <c r="A8823" s="15" t="s">
        <v>6615</v>
      </c>
      <c r="B8823" s="15" t="s">
        <v>2624</v>
      </c>
      <c r="C8823" s="768" t="s">
        <v>4730</v>
      </c>
      <c r="D8823" s="20" t="s">
        <v>17332</v>
      </c>
      <c r="E8823" s="826"/>
      <c r="F8823" s="800">
        <v>1</v>
      </c>
      <c r="G8823" s="819"/>
      <c r="H8823" s="774">
        <v>1</v>
      </c>
      <c r="I8823" s="819">
        <f t="shared" si="282"/>
        <v>0</v>
      </c>
      <c r="J8823" s="819">
        <f t="shared" si="283"/>
        <v>2</v>
      </c>
      <c r="K8823" s="941"/>
    </row>
    <row r="8824" spans="1:11">
      <c r="A8824" s="15" t="s">
        <v>6615</v>
      </c>
      <c r="B8824" s="15" t="s">
        <v>2624</v>
      </c>
      <c r="C8824" s="768" t="s">
        <v>2993</v>
      </c>
      <c r="D8824" s="20" t="s">
        <v>2994</v>
      </c>
      <c r="E8824" s="826"/>
      <c r="F8824" s="800">
        <v>1</v>
      </c>
      <c r="G8824" s="819">
        <v>10</v>
      </c>
      <c r="H8824" s="774">
        <v>10</v>
      </c>
      <c r="I8824" s="819">
        <f t="shared" si="282"/>
        <v>10</v>
      </c>
      <c r="J8824" s="819">
        <f t="shared" si="283"/>
        <v>11</v>
      </c>
      <c r="K8824" s="941"/>
    </row>
    <row r="8825" spans="1:11" ht="25.5">
      <c r="A8825" s="15" t="s">
        <v>6615</v>
      </c>
      <c r="B8825" s="15" t="s">
        <v>2624</v>
      </c>
      <c r="C8825" s="768" t="s">
        <v>4018</v>
      </c>
      <c r="D8825" s="20" t="s">
        <v>17203</v>
      </c>
      <c r="E8825" s="826"/>
      <c r="F8825" s="800">
        <v>0</v>
      </c>
      <c r="G8825" s="819"/>
      <c r="H8825" s="774">
        <v>1</v>
      </c>
      <c r="I8825" s="819">
        <f t="shared" si="282"/>
        <v>0</v>
      </c>
      <c r="J8825" s="819">
        <f t="shared" si="283"/>
        <v>1</v>
      </c>
      <c r="K8825" s="941"/>
    </row>
    <row r="8826" spans="1:11" ht="25.5">
      <c r="A8826" s="15" t="s">
        <v>6615</v>
      </c>
      <c r="B8826" s="15" t="s">
        <v>2624</v>
      </c>
      <c r="C8826" s="768" t="s">
        <v>4027</v>
      </c>
      <c r="D8826" s="20" t="s">
        <v>17210</v>
      </c>
      <c r="E8826" s="826"/>
      <c r="F8826" s="800">
        <v>0</v>
      </c>
      <c r="G8826" s="819"/>
      <c r="H8826" s="774">
        <v>1</v>
      </c>
      <c r="I8826" s="819">
        <f t="shared" si="282"/>
        <v>0</v>
      </c>
      <c r="J8826" s="819">
        <f t="shared" si="283"/>
        <v>1</v>
      </c>
      <c r="K8826" s="941"/>
    </row>
    <row r="8827" spans="1:11">
      <c r="A8827" s="15" t="s">
        <v>6615</v>
      </c>
      <c r="B8827" s="15" t="s">
        <v>2624</v>
      </c>
      <c r="C8827" s="768" t="s">
        <v>5737</v>
      </c>
      <c r="D8827" s="20" t="s">
        <v>6619</v>
      </c>
      <c r="E8827" s="826"/>
      <c r="F8827" s="800">
        <v>0</v>
      </c>
      <c r="G8827" s="819"/>
      <c r="H8827" s="774">
        <v>1</v>
      </c>
      <c r="I8827" s="819">
        <f t="shared" si="282"/>
        <v>0</v>
      </c>
      <c r="J8827" s="819">
        <f t="shared" si="283"/>
        <v>1</v>
      </c>
      <c r="K8827" s="941"/>
    </row>
    <row r="8828" spans="1:11" ht="25.5">
      <c r="A8828" s="15" t="s">
        <v>6615</v>
      </c>
      <c r="B8828" s="15" t="s">
        <v>2624</v>
      </c>
      <c r="C8828" s="768" t="s">
        <v>5686</v>
      </c>
      <c r="D8828" s="20" t="s">
        <v>16693</v>
      </c>
      <c r="E8828" s="826"/>
      <c r="F8828" s="800">
        <v>0</v>
      </c>
      <c r="G8828" s="819"/>
      <c r="H8828" s="774">
        <v>1</v>
      </c>
      <c r="I8828" s="819">
        <f t="shared" si="282"/>
        <v>0</v>
      </c>
      <c r="J8828" s="819">
        <f t="shared" si="283"/>
        <v>1</v>
      </c>
      <c r="K8828" s="941"/>
    </row>
    <row r="8829" spans="1:11" ht="25.5">
      <c r="A8829" s="15" t="s">
        <v>6615</v>
      </c>
      <c r="B8829" s="15" t="s">
        <v>2624</v>
      </c>
      <c r="C8829" s="768" t="s">
        <v>5687</v>
      </c>
      <c r="D8829" s="20" t="s">
        <v>6620</v>
      </c>
      <c r="E8829" s="826">
        <v>2</v>
      </c>
      <c r="F8829" s="800">
        <v>5</v>
      </c>
      <c r="G8829" s="819">
        <v>291</v>
      </c>
      <c r="H8829" s="774">
        <v>320</v>
      </c>
      <c r="I8829" s="819">
        <f t="shared" si="282"/>
        <v>293</v>
      </c>
      <c r="J8829" s="819">
        <f t="shared" si="283"/>
        <v>325</v>
      </c>
      <c r="K8829" s="941"/>
    </row>
    <row r="8830" spans="1:11" ht="25.5">
      <c r="A8830" s="15" t="s">
        <v>6615</v>
      </c>
      <c r="B8830" s="15" t="s">
        <v>2624</v>
      </c>
      <c r="C8830" s="768" t="s">
        <v>2496</v>
      </c>
      <c r="D8830" s="20" t="s">
        <v>16825</v>
      </c>
      <c r="E8830" s="826"/>
      <c r="F8830" s="800">
        <v>0</v>
      </c>
      <c r="G8830" s="819"/>
      <c r="H8830" s="774">
        <v>1</v>
      </c>
      <c r="I8830" s="819">
        <f t="shared" si="282"/>
        <v>0</v>
      </c>
      <c r="J8830" s="819">
        <f t="shared" si="283"/>
        <v>1</v>
      </c>
      <c r="K8830" s="941"/>
    </row>
    <row r="8831" spans="1:11" ht="25.5">
      <c r="A8831" s="15" t="s">
        <v>6615</v>
      </c>
      <c r="B8831" s="15" t="s">
        <v>2624</v>
      </c>
      <c r="C8831" s="768" t="s">
        <v>2497</v>
      </c>
      <c r="D8831" s="20" t="s">
        <v>16826</v>
      </c>
      <c r="E8831" s="826"/>
      <c r="F8831" s="800">
        <v>0</v>
      </c>
      <c r="G8831" s="819"/>
      <c r="H8831" s="774">
        <v>1</v>
      </c>
      <c r="I8831" s="819">
        <f t="shared" si="282"/>
        <v>0</v>
      </c>
      <c r="J8831" s="819">
        <f t="shared" si="283"/>
        <v>1</v>
      </c>
      <c r="K8831" s="941"/>
    </row>
    <row r="8832" spans="1:11" ht="25.5">
      <c r="A8832" s="15" t="s">
        <v>6615</v>
      </c>
      <c r="B8832" s="15" t="s">
        <v>2624</v>
      </c>
      <c r="C8832" s="768" t="s">
        <v>3982</v>
      </c>
      <c r="D8832" s="20" t="s">
        <v>17184</v>
      </c>
      <c r="E8832" s="826"/>
      <c r="F8832" s="800">
        <v>0</v>
      </c>
      <c r="G8832" s="819"/>
      <c r="H8832" s="774">
        <v>1</v>
      </c>
      <c r="I8832" s="819">
        <f t="shared" si="282"/>
        <v>0</v>
      </c>
      <c r="J8832" s="819">
        <f t="shared" si="283"/>
        <v>1</v>
      </c>
      <c r="K8832" s="941"/>
    </row>
    <row r="8833" spans="1:11" ht="25.5">
      <c r="A8833" s="15" t="s">
        <v>6615</v>
      </c>
      <c r="B8833" s="15" t="s">
        <v>2624</v>
      </c>
      <c r="C8833" s="768" t="s">
        <v>4780</v>
      </c>
      <c r="D8833" s="20" t="s">
        <v>4781</v>
      </c>
      <c r="E8833" s="826"/>
      <c r="F8833" s="800">
        <v>1</v>
      </c>
      <c r="G8833" s="819"/>
      <c r="H8833" s="774">
        <v>1</v>
      </c>
      <c r="I8833" s="819">
        <f t="shared" si="282"/>
        <v>0</v>
      </c>
      <c r="J8833" s="819">
        <f t="shared" si="283"/>
        <v>2</v>
      </c>
      <c r="K8833" s="941"/>
    </row>
    <row r="8834" spans="1:11" ht="25.5">
      <c r="A8834" s="15" t="s">
        <v>6615</v>
      </c>
      <c r="B8834" s="15" t="s">
        <v>2624</v>
      </c>
      <c r="C8834" s="768" t="s">
        <v>3029</v>
      </c>
      <c r="D8834" s="20" t="s">
        <v>3030</v>
      </c>
      <c r="E8834" s="826">
        <v>1</v>
      </c>
      <c r="F8834" s="800">
        <v>1</v>
      </c>
      <c r="G8834" s="819">
        <v>5282</v>
      </c>
      <c r="H8834" s="774">
        <v>4750</v>
      </c>
      <c r="I8834" s="819">
        <f t="shared" si="282"/>
        <v>5283</v>
      </c>
      <c r="J8834" s="819">
        <f t="shared" si="283"/>
        <v>4751</v>
      </c>
      <c r="K8834" s="941"/>
    </row>
    <row r="8835" spans="1:11" ht="25.5">
      <c r="A8835" s="15" t="s">
        <v>6615</v>
      </c>
      <c r="B8835" s="15" t="s">
        <v>2624</v>
      </c>
      <c r="C8835" s="768" t="s">
        <v>2498</v>
      </c>
      <c r="D8835" s="20" t="s">
        <v>16827</v>
      </c>
      <c r="E8835" s="826">
        <v>11</v>
      </c>
      <c r="F8835" s="800">
        <v>20</v>
      </c>
      <c r="G8835" s="819">
        <v>6095</v>
      </c>
      <c r="H8835" s="774">
        <v>6120</v>
      </c>
      <c r="I8835" s="819">
        <f t="shared" si="282"/>
        <v>6106</v>
      </c>
      <c r="J8835" s="819">
        <f t="shared" si="283"/>
        <v>6140</v>
      </c>
      <c r="K8835" s="941"/>
    </row>
    <row r="8836" spans="1:11">
      <c r="A8836" s="15" t="s">
        <v>6615</v>
      </c>
      <c r="B8836" s="15" t="s">
        <v>2624</v>
      </c>
      <c r="C8836" s="768" t="s">
        <v>2499</v>
      </c>
      <c r="D8836" s="20" t="s">
        <v>16828</v>
      </c>
      <c r="E8836" s="826"/>
      <c r="F8836" s="800">
        <v>1</v>
      </c>
      <c r="G8836" s="819">
        <v>8</v>
      </c>
      <c r="H8836" s="774">
        <v>2</v>
      </c>
      <c r="I8836" s="819">
        <f t="shared" si="282"/>
        <v>8</v>
      </c>
      <c r="J8836" s="819">
        <f t="shared" si="283"/>
        <v>3</v>
      </c>
      <c r="K8836" s="941"/>
    </row>
    <row r="8837" spans="1:11">
      <c r="A8837" s="15" t="s">
        <v>6615</v>
      </c>
      <c r="B8837" s="15" t="s">
        <v>2624</v>
      </c>
      <c r="C8837" s="768" t="s">
        <v>2502</v>
      </c>
      <c r="D8837" s="20" t="s">
        <v>16831</v>
      </c>
      <c r="E8837" s="826"/>
      <c r="F8837" s="800">
        <v>0</v>
      </c>
      <c r="G8837" s="819"/>
      <c r="H8837" s="774">
        <v>1</v>
      </c>
      <c r="I8837" s="819">
        <f t="shared" si="282"/>
        <v>0</v>
      </c>
      <c r="J8837" s="819">
        <f t="shared" si="283"/>
        <v>1</v>
      </c>
      <c r="K8837" s="941"/>
    </row>
    <row r="8838" spans="1:11" ht="25.5">
      <c r="A8838" s="15" t="s">
        <v>6615</v>
      </c>
      <c r="B8838" s="15" t="s">
        <v>2624</v>
      </c>
      <c r="C8838" s="768" t="s">
        <v>2503</v>
      </c>
      <c r="D8838" s="20" t="s">
        <v>16832</v>
      </c>
      <c r="E8838" s="826"/>
      <c r="F8838" s="800">
        <v>0</v>
      </c>
      <c r="G8838" s="819">
        <v>5</v>
      </c>
      <c r="H8838" s="774">
        <v>10</v>
      </c>
      <c r="I8838" s="819">
        <f t="shared" si="282"/>
        <v>5</v>
      </c>
      <c r="J8838" s="819">
        <f t="shared" si="283"/>
        <v>10</v>
      </c>
      <c r="K8838" s="941"/>
    </row>
    <row r="8839" spans="1:11">
      <c r="A8839" s="15" t="s">
        <v>6615</v>
      </c>
      <c r="B8839" s="15" t="s">
        <v>2624</v>
      </c>
      <c r="C8839" s="768" t="s">
        <v>2504</v>
      </c>
      <c r="D8839" s="20" t="s">
        <v>16833</v>
      </c>
      <c r="E8839" s="826"/>
      <c r="F8839" s="800">
        <v>0</v>
      </c>
      <c r="G8839" s="819">
        <v>49</v>
      </c>
      <c r="H8839" s="774">
        <v>70</v>
      </c>
      <c r="I8839" s="819">
        <f t="shared" si="282"/>
        <v>49</v>
      </c>
      <c r="J8839" s="819">
        <f t="shared" si="283"/>
        <v>70</v>
      </c>
      <c r="K8839" s="941"/>
    </row>
    <row r="8840" spans="1:11" ht="25.5">
      <c r="A8840" s="15" t="s">
        <v>6615</v>
      </c>
      <c r="B8840" s="15" t="s">
        <v>2624</v>
      </c>
      <c r="C8840" s="768" t="s">
        <v>3042</v>
      </c>
      <c r="D8840" s="20" t="s">
        <v>3043</v>
      </c>
      <c r="E8840" s="826"/>
      <c r="F8840" s="800">
        <v>0</v>
      </c>
      <c r="G8840" s="819">
        <v>854</v>
      </c>
      <c r="H8840" s="774">
        <v>620</v>
      </c>
      <c r="I8840" s="819">
        <f t="shared" si="282"/>
        <v>854</v>
      </c>
      <c r="J8840" s="819">
        <f t="shared" si="283"/>
        <v>620</v>
      </c>
      <c r="K8840" s="941"/>
    </row>
    <row r="8841" spans="1:11" ht="38.25">
      <c r="A8841" s="15" t="s">
        <v>6615</v>
      </c>
      <c r="B8841" s="15" t="s">
        <v>2624</v>
      </c>
      <c r="C8841" s="768" t="s">
        <v>4749</v>
      </c>
      <c r="D8841" s="20" t="s">
        <v>17342</v>
      </c>
      <c r="E8841" s="826"/>
      <c r="F8841" s="800">
        <v>0</v>
      </c>
      <c r="G8841" s="819">
        <v>4</v>
      </c>
      <c r="H8841" s="774">
        <v>30</v>
      </c>
      <c r="I8841" s="819">
        <f t="shared" si="282"/>
        <v>4</v>
      </c>
      <c r="J8841" s="819">
        <f t="shared" si="283"/>
        <v>30</v>
      </c>
      <c r="K8841" s="941"/>
    </row>
    <row r="8842" spans="1:11" ht="38.25">
      <c r="A8842" s="15" t="s">
        <v>6615</v>
      </c>
      <c r="B8842" s="15" t="s">
        <v>2624</v>
      </c>
      <c r="C8842" s="768" t="s">
        <v>4750</v>
      </c>
      <c r="D8842" s="20" t="s">
        <v>17343</v>
      </c>
      <c r="E8842" s="826"/>
      <c r="F8842" s="800">
        <v>0</v>
      </c>
      <c r="G8842" s="819"/>
      <c r="H8842" s="774">
        <v>1</v>
      </c>
      <c r="I8842" s="819">
        <f t="shared" si="282"/>
        <v>0</v>
      </c>
      <c r="J8842" s="819">
        <f t="shared" si="283"/>
        <v>1</v>
      </c>
      <c r="K8842" s="941"/>
    </row>
    <row r="8843" spans="1:11" ht="25.5">
      <c r="A8843" s="15" t="s">
        <v>6615</v>
      </c>
      <c r="B8843" s="15" t="s">
        <v>2624</v>
      </c>
      <c r="C8843" s="768" t="s">
        <v>3985</v>
      </c>
      <c r="D8843" s="20" t="s">
        <v>17185</v>
      </c>
      <c r="E8843" s="826"/>
      <c r="F8843" s="800">
        <v>0</v>
      </c>
      <c r="G8843" s="819"/>
      <c r="H8843" s="774">
        <v>1</v>
      </c>
      <c r="I8843" s="819">
        <f t="shared" si="282"/>
        <v>0</v>
      </c>
      <c r="J8843" s="819">
        <f t="shared" si="283"/>
        <v>1</v>
      </c>
      <c r="K8843" s="941"/>
    </row>
    <row r="8844" spans="1:11" ht="25.5">
      <c r="A8844" s="15" t="s">
        <v>6615</v>
      </c>
      <c r="B8844" s="15" t="s">
        <v>2624</v>
      </c>
      <c r="C8844" s="768" t="s">
        <v>2987</v>
      </c>
      <c r="D8844" s="20" t="s">
        <v>2988</v>
      </c>
      <c r="E8844" s="826"/>
      <c r="F8844" s="800">
        <v>1</v>
      </c>
      <c r="G8844" s="819">
        <v>215</v>
      </c>
      <c r="H8844" s="774">
        <v>110</v>
      </c>
      <c r="I8844" s="819">
        <f t="shared" si="282"/>
        <v>215</v>
      </c>
      <c r="J8844" s="819">
        <f t="shared" si="283"/>
        <v>111</v>
      </c>
      <c r="K8844" s="941"/>
    </row>
    <row r="8845" spans="1:11" ht="38.25">
      <c r="A8845" s="15" t="s">
        <v>6615</v>
      </c>
      <c r="B8845" s="15" t="s">
        <v>2624</v>
      </c>
      <c r="C8845" s="768" t="s">
        <v>2509</v>
      </c>
      <c r="D8845" s="20" t="s">
        <v>16841</v>
      </c>
      <c r="E8845" s="826"/>
      <c r="F8845" s="800">
        <v>1</v>
      </c>
      <c r="G8845" s="819">
        <v>508</v>
      </c>
      <c r="H8845" s="774">
        <v>390</v>
      </c>
      <c r="I8845" s="819">
        <f t="shared" si="282"/>
        <v>508</v>
      </c>
      <c r="J8845" s="819">
        <f t="shared" si="283"/>
        <v>391</v>
      </c>
      <c r="K8845" s="941"/>
    </row>
    <row r="8846" spans="1:11" ht="38.25">
      <c r="A8846" s="15" t="s">
        <v>6615</v>
      </c>
      <c r="B8846" s="15" t="s">
        <v>2624</v>
      </c>
      <c r="C8846" s="768" t="s">
        <v>2981</v>
      </c>
      <c r="D8846" s="20" t="s">
        <v>2982</v>
      </c>
      <c r="E8846" s="826"/>
      <c r="F8846" s="800">
        <v>6</v>
      </c>
      <c r="G8846" s="819">
        <v>218</v>
      </c>
      <c r="H8846" s="774">
        <v>280</v>
      </c>
      <c r="I8846" s="819">
        <f t="shared" si="282"/>
        <v>218</v>
      </c>
      <c r="J8846" s="819">
        <f t="shared" si="283"/>
        <v>286</v>
      </c>
      <c r="K8846" s="941"/>
    </row>
    <row r="8847" spans="1:11" ht="25.5">
      <c r="A8847" s="15" t="s">
        <v>6615</v>
      </c>
      <c r="B8847" s="15" t="s">
        <v>2624</v>
      </c>
      <c r="C8847" s="768" t="s">
        <v>2989</v>
      </c>
      <c r="D8847" s="20" t="s">
        <v>2990</v>
      </c>
      <c r="E8847" s="826"/>
      <c r="F8847" s="800">
        <v>0</v>
      </c>
      <c r="G8847" s="819">
        <v>283</v>
      </c>
      <c r="H8847" s="774">
        <v>280</v>
      </c>
      <c r="I8847" s="819">
        <f t="shared" si="282"/>
        <v>283</v>
      </c>
      <c r="J8847" s="819">
        <f t="shared" si="283"/>
        <v>280</v>
      </c>
      <c r="K8847" s="941"/>
    </row>
    <row r="8848" spans="1:11" ht="25.5">
      <c r="A8848" s="15" t="s">
        <v>6615</v>
      </c>
      <c r="B8848" s="15" t="s">
        <v>2624</v>
      </c>
      <c r="C8848" s="768" t="s">
        <v>2991</v>
      </c>
      <c r="D8848" s="20" t="s">
        <v>2992</v>
      </c>
      <c r="E8848" s="826"/>
      <c r="F8848" s="800">
        <v>0</v>
      </c>
      <c r="G8848" s="819">
        <v>281</v>
      </c>
      <c r="H8848" s="774">
        <v>100</v>
      </c>
      <c r="I8848" s="819">
        <f t="shared" si="282"/>
        <v>281</v>
      </c>
      <c r="J8848" s="819">
        <f t="shared" si="283"/>
        <v>100</v>
      </c>
      <c r="K8848" s="941"/>
    </row>
    <row r="8849" spans="1:11" ht="25.5">
      <c r="A8849" s="15" t="s">
        <v>6615</v>
      </c>
      <c r="B8849" s="15" t="s">
        <v>2624</v>
      </c>
      <c r="C8849" s="768" t="s">
        <v>4768</v>
      </c>
      <c r="D8849" s="20" t="s">
        <v>17353</v>
      </c>
      <c r="E8849" s="826"/>
      <c r="F8849" s="800">
        <v>1</v>
      </c>
      <c r="G8849" s="819">
        <v>509</v>
      </c>
      <c r="H8849" s="774">
        <v>540</v>
      </c>
      <c r="I8849" s="819">
        <f t="shared" si="282"/>
        <v>509</v>
      </c>
      <c r="J8849" s="819">
        <f t="shared" si="283"/>
        <v>541</v>
      </c>
      <c r="K8849" s="941"/>
    </row>
    <row r="8850" spans="1:11" ht="25.5">
      <c r="A8850" s="15" t="s">
        <v>6615</v>
      </c>
      <c r="B8850" s="15" t="s">
        <v>2624</v>
      </c>
      <c r="C8850" s="768" t="s">
        <v>4906</v>
      </c>
      <c r="D8850" s="20" t="s">
        <v>4907</v>
      </c>
      <c r="E8850" s="826"/>
      <c r="F8850" s="800">
        <v>0</v>
      </c>
      <c r="G8850" s="819"/>
      <c r="H8850" s="774">
        <v>1</v>
      </c>
      <c r="I8850" s="819">
        <f t="shared" si="282"/>
        <v>0</v>
      </c>
      <c r="J8850" s="819">
        <f t="shared" si="283"/>
        <v>1</v>
      </c>
      <c r="K8850" s="941"/>
    </row>
    <row r="8851" spans="1:11" ht="25.5">
      <c r="A8851" s="15" t="s">
        <v>6615</v>
      </c>
      <c r="B8851" s="15" t="s">
        <v>2624</v>
      </c>
      <c r="C8851" s="768" t="s">
        <v>2522</v>
      </c>
      <c r="D8851" s="20" t="s">
        <v>16852</v>
      </c>
      <c r="E8851" s="826"/>
      <c r="F8851" s="800">
        <v>0</v>
      </c>
      <c r="G8851" s="819"/>
      <c r="H8851" s="774">
        <v>1</v>
      </c>
      <c r="I8851" s="819">
        <f t="shared" si="282"/>
        <v>0</v>
      </c>
      <c r="J8851" s="819">
        <f t="shared" si="283"/>
        <v>1</v>
      </c>
      <c r="K8851" s="941"/>
    </row>
    <row r="8852" spans="1:11" ht="25.5">
      <c r="A8852" s="15" t="s">
        <v>6615</v>
      </c>
      <c r="B8852" s="15" t="s">
        <v>2624</v>
      </c>
      <c r="C8852" s="768" t="s">
        <v>2524</v>
      </c>
      <c r="D8852" s="20" t="s">
        <v>16852</v>
      </c>
      <c r="E8852" s="826"/>
      <c r="F8852" s="800">
        <v>1</v>
      </c>
      <c r="G8852" s="819">
        <v>552</v>
      </c>
      <c r="H8852" s="774">
        <v>280</v>
      </c>
      <c r="I8852" s="819">
        <f t="shared" si="282"/>
        <v>552</v>
      </c>
      <c r="J8852" s="819">
        <f t="shared" si="283"/>
        <v>281</v>
      </c>
      <c r="K8852" s="941"/>
    </row>
    <row r="8853" spans="1:11" ht="38.25">
      <c r="A8853" s="15" t="s">
        <v>6615</v>
      </c>
      <c r="B8853" s="15" t="s">
        <v>2624</v>
      </c>
      <c r="C8853" s="768" t="s">
        <v>2534</v>
      </c>
      <c r="D8853" s="20" t="s">
        <v>16863</v>
      </c>
      <c r="E8853" s="826"/>
      <c r="F8853" s="800">
        <v>1</v>
      </c>
      <c r="G8853" s="819">
        <v>6</v>
      </c>
      <c r="H8853" s="774">
        <v>18</v>
      </c>
      <c r="I8853" s="819">
        <f t="shared" ref="I8853:I8914" si="284">E8853+G8853</f>
        <v>6</v>
      </c>
      <c r="J8853" s="819">
        <f t="shared" ref="J8853:J8914" si="285">F8853+H8853</f>
        <v>19</v>
      </c>
      <c r="K8853" s="941"/>
    </row>
    <row r="8854" spans="1:11" ht="38.25">
      <c r="A8854" s="15" t="s">
        <v>6615</v>
      </c>
      <c r="B8854" s="15" t="s">
        <v>2624</v>
      </c>
      <c r="C8854" s="768" t="s">
        <v>2535</v>
      </c>
      <c r="D8854" s="20" t="s">
        <v>16864</v>
      </c>
      <c r="E8854" s="826"/>
      <c r="F8854" s="800">
        <v>1</v>
      </c>
      <c r="G8854" s="819">
        <v>3</v>
      </c>
      <c r="H8854" s="774">
        <v>1</v>
      </c>
      <c r="I8854" s="819">
        <f t="shared" si="284"/>
        <v>3</v>
      </c>
      <c r="J8854" s="819">
        <f t="shared" si="285"/>
        <v>2</v>
      </c>
      <c r="K8854" s="941"/>
    </row>
    <row r="8855" spans="1:11" ht="38.25">
      <c r="A8855" s="15" t="s">
        <v>6615</v>
      </c>
      <c r="B8855" s="15" t="s">
        <v>2624</v>
      </c>
      <c r="C8855" s="768" t="s">
        <v>2536</v>
      </c>
      <c r="D8855" s="20" t="s">
        <v>4908</v>
      </c>
      <c r="E8855" s="826"/>
      <c r="F8855" s="800">
        <v>1</v>
      </c>
      <c r="G8855" s="819">
        <v>6</v>
      </c>
      <c r="H8855" s="774">
        <v>1</v>
      </c>
      <c r="I8855" s="819">
        <f t="shared" si="284"/>
        <v>6</v>
      </c>
      <c r="J8855" s="819">
        <f t="shared" si="285"/>
        <v>2</v>
      </c>
      <c r="K8855" s="941"/>
    </row>
    <row r="8856" spans="1:11" ht="25.5">
      <c r="A8856" s="15" t="s">
        <v>6615</v>
      </c>
      <c r="B8856" s="15" t="s">
        <v>2624</v>
      </c>
      <c r="C8856" s="768" t="s">
        <v>2537</v>
      </c>
      <c r="D8856" s="20" t="s">
        <v>4909</v>
      </c>
      <c r="E8856" s="826"/>
      <c r="F8856" s="800">
        <v>1</v>
      </c>
      <c r="G8856" s="819">
        <v>19</v>
      </c>
      <c r="H8856" s="774">
        <v>5</v>
      </c>
      <c r="I8856" s="819">
        <f t="shared" si="284"/>
        <v>19</v>
      </c>
      <c r="J8856" s="819">
        <f t="shared" si="285"/>
        <v>6</v>
      </c>
      <c r="K8856" s="941"/>
    </row>
    <row r="8857" spans="1:11" ht="25.5">
      <c r="A8857" s="15" t="s">
        <v>6615</v>
      </c>
      <c r="B8857" s="15" t="s">
        <v>2624</v>
      </c>
      <c r="C8857" s="768" t="s">
        <v>2538</v>
      </c>
      <c r="D8857" s="20" t="s">
        <v>4892</v>
      </c>
      <c r="E8857" s="826"/>
      <c r="F8857" s="800">
        <v>1</v>
      </c>
      <c r="G8857" s="819"/>
      <c r="H8857" s="774">
        <v>1</v>
      </c>
      <c r="I8857" s="819">
        <f t="shared" si="284"/>
        <v>0</v>
      </c>
      <c r="J8857" s="819">
        <f t="shared" si="285"/>
        <v>2</v>
      </c>
      <c r="K8857" s="941"/>
    </row>
    <row r="8858" spans="1:11" ht="25.5">
      <c r="A8858" s="15" t="s">
        <v>6615</v>
      </c>
      <c r="B8858" s="15" t="s">
        <v>2624</v>
      </c>
      <c r="C8858" s="768" t="s">
        <v>2539</v>
      </c>
      <c r="D8858" s="20" t="s">
        <v>4000</v>
      </c>
      <c r="E8858" s="826"/>
      <c r="F8858" s="800">
        <v>0</v>
      </c>
      <c r="G8858" s="819"/>
      <c r="H8858" s="774">
        <v>1</v>
      </c>
      <c r="I8858" s="819">
        <f t="shared" si="284"/>
        <v>0</v>
      </c>
      <c r="J8858" s="819">
        <f t="shared" si="285"/>
        <v>1</v>
      </c>
      <c r="K8858" s="941"/>
    </row>
    <row r="8859" spans="1:11" ht="38.25">
      <c r="A8859" s="15" t="s">
        <v>6615</v>
      </c>
      <c r="B8859" s="15" t="s">
        <v>2624</v>
      </c>
      <c r="C8859" s="768" t="s">
        <v>2540</v>
      </c>
      <c r="D8859" s="20" t="s">
        <v>3689</v>
      </c>
      <c r="E8859" s="826"/>
      <c r="F8859" s="800">
        <v>1</v>
      </c>
      <c r="G8859" s="819"/>
      <c r="H8859" s="774">
        <v>1</v>
      </c>
      <c r="I8859" s="819">
        <f t="shared" si="284"/>
        <v>0</v>
      </c>
      <c r="J8859" s="819">
        <f t="shared" si="285"/>
        <v>2</v>
      </c>
      <c r="K8859" s="941"/>
    </row>
    <row r="8860" spans="1:11" ht="25.5">
      <c r="A8860" s="15" t="s">
        <v>6615</v>
      </c>
      <c r="B8860" s="15" t="s">
        <v>2624</v>
      </c>
      <c r="C8860" s="768" t="s">
        <v>2541</v>
      </c>
      <c r="D8860" s="20" t="s">
        <v>4001</v>
      </c>
      <c r="E8860" s="826"/>
      <c r="F8860" s="800">
        <v>0</v>
      </c>
      <c r="G8860" s="819"/>
      <c r="H8860" s="774">
        <v>1</v>
      </c>
      <c r="I8860" s="819">
        <f t="shared" si="284"/>
        <v>0</v>
      </c>
      <c r="J8860" s="819">
        <f t="shared" si="285"/>
        <v>1</v>
      </c>
      <c r="K8860" s="941"/>
    </row>
    <row r="8861" spans="1:11" ht="51">
      <c r="A8861" s="15" t="s">
        <v>6615</v>
      </c>
      <c r="B8861" s="15" t="s">
        <v>2624</v>
      </c>
      <c r="C8861" s="768" t="s">
        <v>2542</v>
      </c>
      <c r="D8861" s="20" t="s">
        <v>16865</v>
      </c>
      <c r="E8861" s="826"/>
      <c r="F8861" s="800">
        <v>1</v>
      </c>
      <c r="G8861" s="819">
        <v>875</v>
      </c>
      <c r="H8861" s="774">
        <v>740</v>
      </c>
      <c r="I8861" s="819">
        <f t="shared" si="284"/>
        <v>875</v>
      </c>
      <c r="J8861" s="819">
        <f t="shared" si="285"/>
        <v>741</v>
      </c>
      <c r="K8861" s="941"/>
    </row>
    <row r="8862" spans="1:11" ht="38.25">
      <c r="A8862" s="15" t="s">
        <v>6615</v>
      </c>
      <c r="B8862" s="15" t="s">
        <v>2624</v>
      </c>
      <c r="C8862" s="768" t="s">
        <v>2552</v>
      </c>
      <c r="D8862" s="20" t="s">
        <v>16873</v>
      </c>
      <c r="E8862" s="826"/>
      <c r="F8862" s="800">
        <v>1</v>
      </c>
      <c r="G8862" s="819">
        <v>3192</v>
      </c>
      <c r="H8862" s="774">
        <v>2560</v>
      </c>
      <c r="I8862" s="819">
        <f t="shared" si="284"/>
        <v>3192</v>
      </c>
      <c r="J8862" s="819">
        <f t="shared" si="285"/>
        <v>2561</v>
      </c>
      <c r="K8862" s="941"/>
    </row>
    <row r="8863" spans="1:11" ht="38.25">
      <c r="A8863" s="15" t="s">
        <v>6615</v>
      </c>
      <c r="B8863" s="15" t="s">
        <v>2624</v>
      </c>
      <c r="C8863" s="768" t="s">
        <v>2553</v>
      </c>
      <c r="D8863" s="20" t="s">
        <v>16874</v>
      </c>
      <c r="E8863" s="826"/>
      <c r="F8863" s="800">
        <v>1</v>
      </c>
      <c r="G8863" s="819">
        <v>19</v>
      </c>
      <c r="H8863" s="774">
        <v>15</v>
      </c>
      <c r="I8863" s="819">
        <f t="shared" si="284"/>
        <v>19</v>
      </c>
      <c r="J8863" s="819">
        <f t="shared" si="285"/>
        <v>16</v>
      </c>
      <c r="K8863" s="941"/>
    </row>
    <row r="8864" spans="1:11" ht="38.25">
      <c r="A8864" s="15" t="s">
        <v>6615</v>
      </c>
      <c r="B8864" s="15" t="s">
        <v>2624</v>
      </c>
      <c r="C8864" s="768" t="s">
        <v>2554</v>
      </c>
      <c r="D8864" s="20" t="s">
        <v>4772</v>
      </c>
      <c r="E8864" s="826"/>
      <c r="F8864" s="800">
        <v>1</v>
      </c>
      <c r="G8864" s="819">
        <v>13827</v>
      </c>
      <c r="H8864" s="774">
        <v>11330</v>
      </c>
      <c r="I8864" s="819">
        <f t="shared" si="284"/>
        <v>13827</v>
      </c>
      <c r="J8864" s="819">
        <f t="shared" si="285"/>
        <v>11331</v>
      </c>
      <c r="K8864" s="941"/>
    </row>
    <row r="8865" spans="1:11" ht="25.5">
      <c r="A8865" s="15" t="s">
        <v>6615</v>
      </c>
      <c r="B8865" s="15" t="s">
        <v>2624</v>
      </c>
      <c r="C8865" s="768" t="s">
        <v>2555</v>
      </c>
      <c r="D8865" s="20" t="s">
        <v>6621</v>
      </c>
      <c r="E8865" s="826"/>
      <c r="F8865" s="800">
        <v>1</v>
      </c>
      <c r="G8865" s="819">
        <v>11467</v>
      </c>
      <c r="H8865" s="774">
        <v>10980</v>
      </c>
      <c r="I8865" s="819">
        <f t="shared" si="284"/>
        <v>11467</v>
      </c>
      <c r="J8865" s="819">
        <f t="shared" si="285"/>
        <v>10981</v>
      </c>
      <c r="K8865" s="941"/>
    </row>
    <row r="8866" spans="1:11" ht="25.5">
      <c r="A8866" s="15" t="s">
        <v>6615</v>
      </c>
      <c r="B8866" s="15" t="s">
        <v>2624</v>
      </c>
      <c r="C8866" s="768" t="s">
        <v>2556</v>
      </c>
      <c r="D8866" s="20" t="s">
        <v>4799</v>
      </c>
      <c r="E8866" s="826"/>
      <c r="F8866" s="800">
        <v>1</v>
      </c>
      <c r="G8866" s="819"/>
      <c r="H8866" s="774">
        <v>1</v>
      </c>
      <c r="I8866" s="819">
        <f t="shared" si="284"/>
        <v>0</v>
      </c>
      <c r="J8866" s="819">
        <f t="shared" si="285"/>
        <v>2</v>
      </c>
      <c r="K8866" s="941"/>
    </row>
    <row r="8867" spans="1:11" ht="25.5">
      <c r="A8867" s="15" t="s">
        <v>6615</v>
      </c>
      <c r="B8867" s="15" t="s">
        <v>2624</v>
      </c>
      <c r="C8867" s="768" t="s">
        <v>2557</v>
      </c>
      <c r="D8867" s="20" t="s">
        <v>6622</v>
      </c>
      <c r="E8867" s="826"/>
      <c r="F8867" s="800">
        <v>1</v>
      </c>
      <c r="G8867" s="819">
        <v>22</v>
      </c>
      <c r="H8867" s="774">
        <v>1</v>
      </c>
      <c r="I8867" s="819">
        <f t="shared" si="284"/>
        <v>22</v>
      </c>
      <c r="J8867" s="819">
        <f t="shared" si="285"/>
        <v>2</v>
      </c>
      <c r="K8867" s="941"/>
    </row>
    <row r="8868" spans="1:11" ht="38.25">
      <c r="A8868" s="15" t="s">
        <v>6615</v>
      </c>
      <c r="B8868" s="15" t="s">
        <v>2624</v>
      </c>
      <c r="C8868" s="768" t="s">
        <v>2558</v>
      </c>
      <c r="D8868" s="20" t="s">
        <v>3690</v>
      </c>
      <c r="E8868" s="826"/>
      <c r="F8868" s="800">
        <v>1</v>
      </c>
      <c r="G8868" s="819">
        <v>1835</v>
      </c>
      <c r="H8868" s="774">
        <v>340</v>
      </c>
      <c r="I8868" s="819">
        <f t="shared" si="284"/>
        <v>1835</v>
      </c>
      <c r="J8868" s="819">
        <f t="shared" si="285"/>
        <v>341</v>
      </c>
      <c r="K8868" s="941"/>
    </row>
    <row r="8869" spans="1:11" ht="25.5">
      <c r="A8869" s="15" t="s">
        <v>6615</v>
      </c>
      <c r="B8869" s="15" t="s">
        <v>2624</v>
      </c>
      <c r="C8869" s="768" t="s">
        <v>2559</v>
      </c>
      <c r="D8869" s="20" t="s">
        <v>4773</v>
      </c>
      <c r="E8869" s="826"/>
      <c r="F8869" s="800">
        <v>1</v>
      </c>
      <c r="G8869" s="819">
        <v>27715</v>
      </c>
      <c r="H8869" s="774">
        <v>24470</v>
      </c>
      <c r="I8869" s="819">
        <f t="shared" si="284"/>
        <v>27715</v>
      </c>
      <c r="J8869" s="819">
        <f t="shared" si="285"/>
        <v>24471</v>
      </c>
      <c r="K8869" s="941"/>
    </row>
    <row r="8870" spans="1:11" ht="51">
      <c r="A8870" s="15" t="s">
        <v>6615</v>
      </c>
      <c r="B8870" s="15" t="s">
        <v>2624</v>
      </c>
      <c r="C8870" s="768" t="s">
        <v>2560</v>
      </c>
      <c r="D8870" s="20" t="s">
        <v>6623</v>
      </c>
      <c r="E8870" s="826"/>
      <c r="F8870" s="800">
        <v>1</v>
      </c>
      <c r="G8870" s="819">
        <v>20489</v>
      </c>
      <c r="H8870" s="774">
        <v>18630</v>
      </c>
      <c r="I8870" s="819">
        <f t="shared" si="284"/>
        <v>20489</v>
      </c>
      <c r="J8870" s="819">
        <f t="shared" si="285"/>
        <v>18631</v>
      </c>
      <c r="K8870" s="941"/>
    </row>
    <row r="8871" spans="1:11" ht="38.25">
      <c r="A8871" s="15" t="s">
        <v>6615</v>
      </c>
      <c r="B8871" s="15" t="s">
        <v>2624</v>
      </c>
      <c r="C8871" s="768" t="s">
        <v>2561</v>
      </c>
      <c r="D8871" s="20" t="s">
        <v>16875</v>
      </c>
      <c r="E8871" s="826"/>
      <c r="F8871" s="800">
        <v>1</v>
      </c>
      <c r="G8871" s="819"/>
      <c r="H8871" s="774">
        <v>1</v>
      </c>
      <c r="I8871" s="819">
        <f t="shared" si="284"/>
        <v>0</v>
      </c>
      <c r="J8871" s="819">
        <f t="shared" si="285"/>
        <v>2</v>
      </c>
      <c r="K8871" s="941"/>
    </row>
    <row r="8872" spans="1:11" ht="38.25">
      <c r="A8872" s="15" t="s">
        <v>6615</v>
      </c>
      <c r="B8872" s="15" t="s">
        <v>2624</v>
      </c>
      <c r="C8872" s="768" t="s">
        <v>2562</v>
      </c>
      <c r="D8872" s="20" t="s">
        <v>16876</v>
      </c>
      <c r="E8872" s="826"/>
      <c r="F8872" s="800">
        <v>1</v>
      </c>
      <c r="G8872" s="819">
        <v>7894</v>
      </c>
      <c r="H8872" s="774">
        <v>6790</v>
      </c>
      <c r="I8872" s="819">
        <f t="shared" si="284"/>
        <v>7894</v>
      </c>
      <c r="J8872" s="819">
        <f t="shared" si="285"/>
        <v>6791</v>
      </c>
      <c r="K8872" s="941"/>
    </row>
    <row r="8873" spans="1:11" ht="38.25">
      <c r="A8873" s="15" t="s">
        <v>6615</v>
      </c>
      <c r="B8873" s="15" t="s">
        <v>2624</v>
      </c>
      <c r="C8873" s="768" t="s">
        <v>2563</v>
      </c>
      <c r="D8873" s="20" t="s">
        <v>4911</v>
      </c>
      <c r="E8873" s="826"/>
      <c r="F8873" s="800">
        <v>1</v>
      </c>
      <c r="G8873" s="819">
        <v>13</v>
      </c>
      <c r="H8873" s="774">
        <v>3</v>
      </c>
      <c r="I8873" s="819">
        <f t="shared" si="284"/>
        <v>13</v>
      </c>
      <c r="J8873" s="819">
        <f t="shared" si="285"/>
        <v>4</v>
      </c>
      <c r="K8873" s="941"/>
    </row>
    <row r="8874" spans="1:11" ht="25.5">
      <c r="A8874" s="15" t="s">
        <v>6615</v>
      </c>
      <c r="B8874" s="15" t="s">
        <v>2624</v>
      </c>
      <c r="C8874" s="768" t="s">
        <v>2565</v>
      </c>
      <c r="D8874" s="20" t="s">
        <v>2980</v>
      </c>
      <c r="E8874" s="826"/>
      <c r="F8874" s="800">
        <v>1</v>
      </c>
      <c r="G8874" s="819">
        <v>4</v>
      </c>
      <c r="H8874" s="774">
        <v>5</v>
      </c>
      <c r="I8874" s="819">
        <f t="shared" si="284"/>
        <v>4</v>
      </c>
      <c r="J8874" s="819">
        <f t="shared" si="285"/>
        <v>6</v>
      </c>
      <c r="K8874" s="941"/>
    </row>
    <row r="8875" spans="1:11" ht="25.5">
      <c r="A8875" s="15" t="s">
        <v>6615</v>
      </c>
      <c r="B8875" s="15" t="s">
        <v>2624</v>
      </c>
      <c r="C8875" s="768" t="s">
        <v>2566</v>
      </c>
      <c r="D8875" s="20" t="s">
        <v>3048</v>
      </c>
      <c r="E8875" s="826"/>
      <c r="F8875" s="800">
        <v>1</v>
      </c>
      <c r="G8875" s="819">
        <v>1551</v>
      </c>
      <c r="H8875" s="774">
        <v>1240</v>
      </c>
      <c r="I8875" s="819">
        <f t="shared" si="284"/>
        <v>1551</v>
      </c>
      <c r="J8875" s="819">
        <f t="shared" si="285"/>
        <v>1241</v>
      </c>
      <c r="K8875" s="941"/>
    </row>
    <row r="8876" spans="1:11" ht="51">
      <c r="A8876" s="15" t="s">
        <v>6615</v>
      </c>
      <c r="B8876" s="15" t="s">
        <v>2624</v>
      </c>
      <c r="C8876" s="768" t="s">
        <v>2569</v>
      </c>
      <c r="D8876" s="20" t="s">
        <v>3452</v>
      </c>
      <c r="E8876" s="826"/>
      <c r="F8876" s="800">
        <v>0</v>
      </c>
      <c r="G8876" s="819">
        <v>426</v>
      </c>
      <c r="H8876" s="774">
        <v>330</v>
      </c>
      <c r="I8876" s="819">
        <f t="shared" si="284"/>
        <v>426</v>
      </c>
      <c r="J8876" s="819">
        <f t="shared" si="285"/>
        <v>330</v>
      </c>
      <c r="K8876" s="941"/>
    </row>
    <row r="8877" spans="1:11" ht="38.25">
      <c r="A8877" s="15" t="s">
        <v>6615</v>
      </c>
      <c r="B8877" s="15" t="s">
        <v>2624</v>
      </c>
      <c r="C8877" s="768" t="s">
        <v>2579</v>
      </c>
      <c r="D8877" s="20" t="s">
        <v>16879</v>
      </c>
      <c r="E8877" s="826"/>
      <c r="F8877" s="800">
        <v>0</v>
      </c>
      <c r="G8877" s="819"/>
      <c r="H8877" s="774">
        <v>1</v>
      </c>
      <c r="I8877" s="819">
        <f t="shared" si="284"/>
        <v>0</v>
      </c>
      <c r="J8877" s="819">
        <f t="shared" si="285"/>
        <v>1</v>
      </c>
      <c r="K8877" s="941"/>
    </row>
    <row r="8878" spans="1:11" ht="25.5">
      <c r="A8878" s="15" t="s">
        <v>6615</v>
      </c>
      <c r="B8878" s="15" t="s">
        <v>2624</v>
      </c>
      <c r="C8878" s="768" t="s">
        <v>2583</v>
      </c>
      <c r="D8878" s="20" t="s">
        <v>4902</v>
      </c>
      <c r="E8878" s="826"/>
      <c r="F8878" s="800">
        <v>0</v>
      </c>
      <c r="G8878" s="819">
        <v>11</v>
      </c>
      <c r="H8878" s="774">
        <v>15</v>
      </c>
      <c r="I8878" s="819">
        <f t="shared" si="284"/>
        <v>11</v>
      </c>
      <c r="J8878" s="819">
        <f t="shared" si="285"/>
        <v>15</v>
      </c>
      <c r="K8878" s="941"/>
    </row>
    <row r="8879" spans="1:11" ht="25.5">
      <c r="A8879" s="15" t="s">
        <v>6615</v>
      </c>
      <c r="B8879" s="15" t="s">
        <v>2624</v>
      </c>
      <c r="C8879" s="768" t="s">
        <v>2584</v>
      </c>
      <c r="D8879" s="20" t="s">
        <v>4903</v>
      </c>
      <c r="E8879" s="826"/>
      <c r="F8879" s="800">
        <v>0</v>
      </c>
      <c r="G8879" s="819">
        <v>1</v>
      </c>
      <c r="H8879" s="774">
        <v>1</v>
      </c>
      <c r="I8879" s="819">
        <f t="shared" si="284"/>
        <v>1</v>
      </c>
      <c r="J8879" s="819">
        <f t="shared" si="285"/>
        <v>1</v>
      </c>
      <c r="K8879" s="941"/>
    </row>
    <row r="8880" spans="1:11" ht="25.5">
      <c r="A8880" s="15" t="s">
        <v>6615</v>
      </c>
      <c r="B8880" s="15" t="s">
        <v>2624</v>
      </c>
      <c r="C8880" s="768" t="s">
        <v>2586</v>
      </c>
      <c r="D8880" s="20" t="s">
        <v>4904</v>
      </c>
      <c r="E8880" s="826"/>
      <c r="F8880" s="800">
        <v>0</v>
      </c>
      <c r="G8880" s="819"/>
      <c r="H8880" s="774">
        <v>1</v>
      </c>
      <c r="I8880" s="819">
        <f t="shared" si="284"/>
        <v>0</v>
      </c>
      <c r="J8880" s="819">
        <f t="shared" si="285"/>
        <v>1</v>
      </c>
      <c r="K8880" s="941"/>
    </row>
    <row r="8881" spans="1:11" ht="38.25">
      <c r="A8881" s="15" t="s">
        <v>6615</v>
      </c>
      <c r="B8881" s="15" t="s">
        <v>2624</v>
      </c>
      <c r="C8881" s="768" t="s">
        <v>2587</v>
      </c>
      <c r="D8881" s="20" t="s">
        <v>4774</v>
      </c>
      <c r="E8881" s="826"/>
      <c r="F8881" s="800">
        <v>1</v>
      </c>
      <c r="G8881" s="819">
        <v>1</v>
      </c>
      <c r="H8881" s="774">
        <v>4</v>
      </c>
      <c r="I8881" s="819">
        <f t="shared" si="284"/>
        <v>1</v>
      </c>
      <c r="J8881" s="819">
        <f t="shared" si="285"/>
        <v>5</v>
      </c>
      <c r="K8881" s="941"/>
    </row>
    <row r="8882" spans="1:11" ht="38.25">
      <c r="A8882" s="15" t="s">
        <v>6615</v>
      </c>
      <c r="B8882" s="15" t="s">
        <v>2624</v>
      </c>
      <c r="C8882" s="768" t="s">
        <v>2588</v>
      </c>
      <c r="D8882" s="20" t="s">
        <v>16881</v>
      </c>
      <c r="E8882" s="826"/>
      <c r="F8882" s="800">
        <v>1</v>
      </c>
      <c r="G8882" s="819">
        <v>538</v>
      </c>
      <c r="H8882" s="774">
        <v>380</v>
      </c>
      <c r="I8882" s="819">
        <f t="shared" si="284"/>
        <v>538</v>
      </c>
      <c r="J8882" s="819">
        <f t="shared" si="285"/>
        <v>381</v>
      </c>
      <c r="K8882" s="941"/>
    </row>
    <row r="8883" spans="1:11" ht="25.5">
      <c r="A8883" s="15" t="s">
        <v>6615</v>
      </c>
      <c r="B8883" s="15" t="s">
        <v>2624</v>
      </c>
      <c r="C8883" s="768" t="s">
        <v>2589</v>
      </c>
      <c r="D8883" s="20" t="s">
        <v>16882</v>
      </c>
      <c r="E8883" s="826"/>
      <c r="F8883" s="800">
        <v>1</v>
      </c>
      <c r="G8883" s="819">
        <v>15</v>
      </c>
      <c r="H8883" s="774">
        <v>1</v>
      </c>
      <c r="I8883" s="819">
        <f t="shared" si="284"/>
        <v>15</v>
      </c>
      <c r="J8883" s="819">
        <f t="shared" si="285"/>
        <v>2</v>
      </c>
      <c r="K8883" s="941"/>
    </row>
    <row r="8884" spans="1:11" ht="25.5">
      <c r="A8884" s="15" t="s">
        <v>6615</v>
      </c>
      <c r="B8884" s="15" t="s">
        <v>2624</v>
      </c>
      <c r="C8884" s="768" t="s">
        <v>2590</v>
      </c>
      <c r="D8884" s="20" t="s">
        <v>4002</v>
      </c>
      <c r="E8884" s="826"/>
      <c r="F8884" s="800">
        <v>0</v>
      </c>
      <c r="G8884" s="819">
        <v>1400</v>
      </c>
      <c r="H8884" s="774">
        <v>1200</v>
      </c>
      <c r="I8884" s="819">
        <f t="shared" si="284"/>
        <v>1400</v>
      </c>
      <c r="J8884" s="819">
        <f t="shared" si="285"/>
        <v>1200</v>
      </c>
      <c r="K8884" s="941"/>
    </row>
    <row r="8885" spans="1:11" ht="25.5">
      <c r="A8885" s="15" t="s">
        <v>6615</v>
      </c>
      <c r="B8885" s="15" t="s">
        <v>2624</v>
      </c>
      <c r="C8885" s="768" t="s">
        <v>2591</v>
      </c>
      <c r="D8885" s="20" t="s">
        <v>3691</v>
      </c>
      <c r="E8885" s="826"/>
      <c r="F8885" s="800">
        <v>0</v>
      </c>
      <c r="G8885" s="819">
        <v>72</v>
      </c>
      <c r="H8885" s="774">
        <v>45</v>
      </c>
      <c r="I8885" s="819">
        <f t="shared" si="284"/>
        <v>72</v>
      </c>
      <c r="J8885" s="819">
        <f t="shared" si="285"/>
        <v>45</v>
      </c>
      <c r="K8885" s="941"/>
    </row>
    <row r="8886" spans="1:11" ht="25.5">
      <c r="A8886" s="15" t="s">
        <v>6615</v>
      </c>
      <c r="B8886" s="15" t="s">
        <v>2624</v>
      </c>
      <c r="C8886" s="768" t="s">
        <v>2593</v>
      </c>
      <c r="D8886" s="20" t="s">
        <v>4294</v>
      </c>
      <c r="E8886" s="826"/>
      <c r="F8886" s="800">
        <v>0</v>
      </c>
      <c r="G8886" s="819"/>
      <c r="H8886" s="774">
        <v>1</v>
      </c>
      <c r="I8886" s="819">
        <f t="shared" si="284"/>
        <v>0</v>
      </c>
      <c r="J8886" s="819">
        <f t="shared" si="285"/>
        <v>1</v>
      </c>
      <c r="K8886" s="941"/>
    </row>
    <row r="8887" spans="1:11" ht="25.5">
      <c r="A8887" s="15" t="s">
        <v>6615</v>
      </c>
      <c r="B8887" s="15" t="s">
        <v>2624</v>
      </c>
      <c r="C8887" s="768" t="s">
        <v>2595</v>
      </c>
      <c r="D8887" s="20" t="s">
        <v>4296</v>
      </c>
      <c r="E8887" s="826"/>
      <c r="F8887" s="800">
        <v>0</v>
      </c>
      <c r="G8887" s="819"/>
      <c r="H8887" s="774">
        <v>1</v>
      </c>
      <c r="I8887" s="819">
        <f t="shared" si="284"/>
        <v>0</v>
      </c>
      <c r="J8887" s="819">
        <f t="shared" si="285"/>
        <v>1</v>
      </c>
      <c r="K8887" s="941"/>
    </row>
    <row r="8888" spans="1:11" ht="38.25">
      <c r="A8888" s="15" t="s">
        <v>6615</v>
      </c>
      <c r="B8888" s="15" t="s">
        <v>2624</v>
      </c>
      <c r="C8888" s="768" t="s">
        <v>2596</v>
      </c>
      <c r="D8888" s="20" t="s">
        <v>4775</v>
      </c>
      <c r="E8888" s="826"/>
      <c r="F8888" s="800">
        <v>1</v>
      </c>
      <c r="G8888" s="819">
        <v>6171</v>
      </c>
      <c r="H8888" s="774">
        <v>5880</v>
      </c>
      <c r="I8888" s="819">
        <f t="shared" si="284"/>
        <v>6171</v>
      </c>
      <c r="J8888" s="819">
        <f t="shared" si="285"/>
        <v>5881</v>
      </c>
      <c r="K8888" s="941"/>
    </row>
    <row r="8889" spans="1:11" ht="38.25">
      <c r="A8889" s="15" t="s">
        <v>6615</v>
      </c>
      <c r="B8889" s="15" t="s">
        <v>2624</v>
      </c>
      <c r="C8889" s="768" t="s">
        <v>2599</v>
      </c>
      <c r="D8889" s="20" t="s">
        <v>16885</v>
      </c>
      <c r="E8889" s="826"/>
      <c r="F8889" s="800">
        <v>0</v>
      </c>
      <c r="G8889" s="819"/>
      <c r="H8889" s="774">
        <v>1</v>
      </c>
      <c r="I8889" s="819">
        <f t="shared" si="284"/>
        <v>0</v>
      </c>
      <c r="J8889" s="819">
        <f t="shared" si="285"/>
        <v>1</v>
      </c>
      <c r="K8889" s="941"/>
    </row>
    <row r="8890" spans="1:11" ht="25.5">
      <c r="A8890" s="15" t="s">
        <v>6615</v>
      </c>
      <c r="B8890" s="15" t="s">
        <v>2624</v>
      </c>
      <c r="C8890" s="768" t="s">
        <v>2600</v>
      </c>
      <c r="D8890" s="20" t="s">
        <v>16886</v>
      </c>
      <c r="E8890" s="826"/>
      <c r="F8890" s="800">
        <v>0</v>
      </c>
      <c r="G8890" s="819"/>
      <c r="H8890" s="774">
        <v>1</v>
      </c>
      <c r="I8890" s="819">
        <f t="shared" si="284"/>
        <v>0</v>
      </c>
      <c r="J8890" s="819">
        <f t="shared" si="285"/>
        <v>1</v>
      </c>
      <c r="K8890" s="941"/>
    </row>
    <row r="8891" spans="1:11" ht="51">
      <c r="A8891" s="15" t="s">
        <v>6615</v>
      </c>
      <c r="B8891" s="15" t="s">
        <v>2624</v>
      </c>
      <c r="C8891" s="768" t="s">
        <v>2605</v>
      </c>
      <c r="D8891" s="20" t="s">
        <v>16891</v>
      </c>
      <c r="E8891" s="826"/>
      <c r="F8891" s="800">
        <v>0</v>
      </c>
      <c r="G8891" s="819"/>
      <c r="H8891" s="774">
        <v>6</v>
      </c>
      <c r="I8891" s="819">
        <f t="shared" si="284"/>
        <v>0</v>
      </c>
      <c r="J8891" s="819">
        <f t="shared" si="285"/>
        <v>6</v>
      </c>
      <c r="K8891" s="941"/>
    </row>
    <row r="8892" spans="1:11" ht="38.25">
      <c r="A8892" s="15" t="s">
        <v>6615</v>
      </c>
      <c r="B8892" s="15" t="s">
        <v>2624</v>
      </c>
      <c r="C8892" s="768" t="s">
        <v>2606</v>
      </c>
      <c r="D8892" s="20" t="s">
        <v>16892</v>
      </c>
      <c r="E8892" s="826"/>
      <c r="F8892" s="800">
        <v>0</v>
      </c>
      <c r="G8892" s="819"/>
      <c r="H8892" s="774">
        <v>1</v>
      </c>
      <c r="I8892" s="819">
        <f t="shared" si="284"/>
        <v>0</v>
      </c>
      <c r="J8892" s="819">
        <f t="shared" si="285"/>
        <v>1</v>
      </c>
      <c r="K8892" s="941"/>
    </row>
    <row r="8893" spans="1:11" ht="38.25">
      <c r="A8893" s="15" t="s">
        <v>6615</v>
      </c>
      <c r="B8893" s="15" t="s">
        <v>2624</v>
      </c>
      <c r="C8893" s="768" t="s">
        <v>2607</v>
      </c>
      <c r="D8893" s="20" t="s">
        <v>16893</v>
      </c>
      <c r="E8893" s="826"/>
      <c r="F8893" s="800">
        <v>0</v>
      </c>
      <c r="G8893" s="819"/>
      <c r="H8893" s="774">
        <v>1</v>
      </c>
      <c r="I8893" s="819">
        <f t="shared" si="284"/>
        <v>0</v>
      </c>
      <c r="J8893" s="819">
        <f t="shared" si="285"/>
        <v>1</v>
      </c>
      <c r="K8893" s="941"/>
    </row>
    <row r="8894" spans="1:11" ht="51">
      <c r="A8894" s="15" t="s">
        <v>6615</v>
      </c>
      <c r="B8894" s="15" t="s">
        <v>2624</v>
      </c>
      <c r="C8894" s="768" t="s">
        <v>2614</v>
      </c>
      <c r="D8894" s="20" t="s">
        <v>16900</v>
      </c>
      <c r="E8894" s="826"/>
      <c r="F8894" s="800">
        <v>0</v>
      </c>
      <c r="G8894" s="819"/>
      <c r="H8894" s="774">
        <v>1</v>
      </c>
      <c r="I8894" s="819">
        <f t="shared" si="284"/>
        <v>0</v>
      </c>
      <c r="J8894" s="819">
        <f t="shared" si="285"/>
        <v>1</v>
      </c>
      <c r="K8894" s="941"/>
    </row>
    <row r="8895" spans="1:11">
      <c r="A8895" s="15" t="s">
        <v>6615</v>
      </c>
      <c r="B8895" s="15" t="s">
        <v>2756</v>
      </c>
      <c r="C8895" s="768" t="s">
        <v>6624</v>
      </c>
      <c r="D8895" s="20" t="s">
        <v>6625</v>
      </c>
      <c r="E8895" s="826"/>
      <c r="F8895" s="800">
        <v>0</v>
      </c>
      <c r="G8895" s="819"/>
      <c r="H8895" s="774">
        <v>1</v>
      </c>
      <c r="I8895" s="819">
        <f t="shared" si="284"/>
        <v>0</v>
      </c>
      <c r="J8895" s="819">
        <f t="shared" si="285"/>
        <v>1</v>
      </c>
      <c r="K8895" s="941"/>
    </row>
    <row r="8896" spans="1:11" ht="25.5">
      <c r="A8896" s="15" t="s">
        <v>6615</v>
      </c>
      <c r="B8896" s="15" t="s">
        <v>2756</v>
      </c>
      <c r="C8896" s="768" t="s">
        <v>18795</v>
      </c>
      <c r="D8896" s="20" t="s">
        <v>6626</v>
      </c>
      <c r="E8896" s="826"/>
      <c r="F8896" s="800">
        <v>0</v>
      </c>
      <c r="G8896" s="819"/>
      <c r="H8896" s="774">
        <v>1</v>
      </c>
      <c r="I8896" s="819">
        <f t="shared" si="284"/>
        <v>0</v>
      </c>
      <c r="J8896" s="819">
        <f t="shared" si="285"/>
        <v>1</v>
      </c>
      <c r="K8896" s="941"/>
    </row>
    <row r="8897" spans="1:11" ht="38.25">
      <c r="A8897" s="15" t="s">
        <v>6615</v>
      </c>
      <c r="B8897" s="15" t="s">
        <v>2756</v>
      </c>
      <c r="C8897" s="768" t="s">
        <v>18796</v>
      </c>
      <c r="D8897" s="20" t="s">
        <v>6627</v>
      </c>
      <c r="E8897" s="826"/>
      <c r="F8897" s="800">
        <v>0</v>
      </c>
      <c r="G8897" s="819"/>
      <c r="H8897" s="774">
        <v>1</v>
      </c>
      <c r="I8897" s="819">
        <f t="shared" si="284"/>
        <v>0</v>
      </c>
      <c r="J8897" s="819">
        <f t="shared" si="285"/>
        <v>1</v>
      </c>
      <c r="K8897" s="941"/>
    </row>
    <row r="8898" spans="1:11" ht="38.25">
      <c r="A8898" s="15" t="s">
        <v>6615</v>
      </c>
      <c r="B8898" s="15" t="s">
        <v>2756</v>
      </c>
      <c r="C8898" s="768" t="s">
        <v>18797</v>
      </c>
      <c r="D8898" s="20" t="s">
        <v>6628</v>
      </c>
      <c r="E8898" s="826"/>
      <c r="F8898" s="800">
        <v>0</v>
      </c>
      <c r="G8898" s="819"/>
      <c r="H8898" s="774">
        <v>1</v>
      </c>
      <c r="I8898" s="819">
        <f t="shared" si="284"/>
        <v>0</v>
      </c>
      <c r="J8898" s="819">
        <f t="shared" si="285"/>
        <v>1</v>
      </c>
      <c r="K8898" s="941"/>
    </row>
    <row r="8899" spans="1:11" ht="38.25">
      <c r="A8899" s="15" t="s">
        <v>6615</v>
      </c>
      <c r="B8899" s="15" t="s">
        <v>2756</v>
      </c>
      <c r="C8899" s="768" t="s">
        <v>18798</v>
      </c>
      <c r="D8899" s="20" t="s">
        <v>6629</v>
      </c>
      <c r="E8899" s="826"/>
      <c r="F8899" s="800">
        <v>0</v>
      </c>
      <c r="G8899" s="819"/>
      <c r="H8899" s="774">
        <v>1</v>
      </c>
      <c r="I8899" s="819">
        <f t="shared" si="284"/>
        <v>0</v>
      </c>
      <c r="J8899" s="819">
        <f t="shared" si="285"/>
        <v>1</v>
      </c>
      <c r="K8899" s="941"/>
    </row>
    <row r="8900" spans="1:11" ht="25.5">
      <c r="A8900" s="15" t="s">
        <v>6615</v>
      </c>
      <c r="B8900" s="15" t="s">
        <v>2756</v>
      </c>
      <c r="C8900" s="768" t="s">
        <v>18799</v>
      </c>
      <c r="D8900" s="20" t="s">
        <v>6630</v>
      </c>
      <c r="E8900" s="826"/>
      <c r="F8900" s="800">
        <v>0</v>
      </c>
      <c r="G8900" s="819"/>
      <c r="H8900" s="774">
        <v>1</v>
      </c>
      <c r="I8900" s="819">
        <f t="shared" si="284"/>
        <v>0</v>
      </c>
      <c r="J8900" s="819">
        <f t="shared" si="285"/>
        <v>1</v>
      </c>
      <c r="K8900" s="941"/>
    </row>
    <row r="8901" spans="1:11" ht="25.5">
      <c r="A8901" s="15" t="s">
        <v>6615</v>
      </c>
      <c r="B8901" s="15" t="s">
        <v>2756</v>
      </c>
      <c r="C8901" s="768" t="s">
        <v>18800</v>
      </c>
      <c r="D8901" s="20" t="s">
        <v>6631</v>
      </c>
      <c r="E8901" s="826"/>
      <c r="F8901" s="800">
        <v>0</v>
      </c>
      <c r="G8901" s="819"/>
      <c r="H8901" s="774">
        <v>1</v>
      </c>
      <c r="I8901" s="819">
        <f t="shared" si="284"/>
        <v>0</v>
      </c>
      <c r="J8901" s="819">
        <f t="shared" si="285"/>
        <v>1</v>
      </c>
      <c r="K8901" s="941"/>
    </row>
    <row r="8902" spans="1:11" ht="38.25">
      <c r="A8902" s="15" t="s">
        <v>6615</v>
      </c>
      <c r="B8902" s="15" t="s">
        <v>2756</v>
      </c>
      <c r="C8902" s="768" t="s">
        <v>2958</v>
      </c>
      <c r="D8902" s="20" t="s">
        <v>2959</v>
      </c>
      <c r="E8902" s="826"/>
      <c r="F8902" s="800">
        <v>0</v>
      </c>
      <c r="G8902" s="819"/>
      <c r="H8902" s="774">
        <v>1</v>
      </c>
      <c r="I8902" s="819">
        <f t="shared" si="284"/>
        <v>0</v>
      </c>
      <c r="J8902" s="819">
        <f t="shared" si="285"/>
        <v>1</v>
      </c>
      <c r="K8902" s="941"/>
    </row>
    <row r="8903" spans="1:11" ht="25.5">
      <c r="A8903" s="15" t="s">
        <v>6615</v>
      </c>
      <c r="B8903" s="15" t="s">
        <v>2756</v>
      </c>
      <c r="C8903" s="768" t="s">
        <v>4709</v>
      </c>
      <c r="D8903" s="20" t="s">
        <v>17311</v>
      </c>
      <c r="E8903" s="826"/>
      <c r="F8903" s="800">
        <v>0</v>
      </c>
      <c r="G8903" s="819"/>
      <c r="H8903" s="774">
        <v>1</v>
      </c>
      <c r="I8903" s="819">
        <f t="shared" si="284"/>
        <v>0</v>
      </c>
      <c r="J8903" s="819">
        <f t="shared" si="285"/>
        <v>1</v>
      </c>
      <c r="K8903" s="941"/>
    </row>
    <row r="8904" spans="1:11" ht="25.5">
      <c r="A8904" s="15" t="s">
        <v>6615</v>
      </c>
      <c r="B8904" s="15" t="s">
        <v>2756</v>
      </c>
      <c r="C8904" s="768" t="s">
        <v>3020</v>
      </c>
      <c r="D8904" s="20" t="s">
        <v>3021</v>
      </c>
      <c r="E8904" s="826"/>
      <c r="F8904" s="800">
        <v>0</v>
      </c>
      <c r="G8904" s="819"/>
      <c r="H8904" s="774">
        <v>1</v>
      </c>
      <c r="I8904" s="819">
        <f t="shared" si="284"/>
        <v>0</v>
      </c>
      <c r="J8904" s="819">
        <f t="shared" si="285"/>
        <v>1</v>
      </c>
      <c r="K8904" s="941"/>
    </row>
    <row r="8905" spans="1:11">
      <c r="A8905" s="15" t="s">
        <v>6615</v>
      </c>
      <c r="B8905" s="15" t="s">
        <v>2756</v>
      </c>
      <c r="C8905" s="768" t="s">
        <v>4711</v>
      </c>
      <c r="D8905" s="20" t="s">
        <v>17313</v>
      </c>
      <c r="E8905" s="826"/>
      <c r="F8905" s="800">
        <v>0</v>
      </c>
      <c r="G8905" s="819"/>
      <c r="H8905" s="774">
        <v>1</v>
      </c>
      <c r="I8905" s="819">
        <f t="shared" si="284"/>
        <v>0</v>
      </c>
      <c r="J8905" s="819">
        <f t="shared" si="285"/>
        <v>1</v>
      </c>
      <c r="K8905" s="941"/>
    </row>
    <row r="8906" spans="1:11" ht="25.5">
      <c r="A8906" s="15" t="s">
        <v>6615</v>
      </c>
      <c r="B8906" s="15" t="s">
        <v>2756</v>
      </c>
      <c r="C8906" s="768" t="s">
        <v>6655</v>
      </c>
      <c r="D8906" s="20" t="s">
        <v>4827</v>
      </c>
      <c r="E8906" s="826"/>
      <c r="F8906" s="800">
        <v>0</v>
      </c>
      <c r="G8906" s="819"/>
      <c r="H8906" s="774">
        <v>1</v>
      </c>
      <c r="I8906" s="819">
        <f t="shared" si="284"/>
        <v>0</v>
      </c>
      <c r="J8906" s="819">
        <f t="shared" si="285"/>
        <v>1</v>
      </c>
      <c r="K8906" s="941"/>
    </row>
    <row r="8907" spans="1:11" ht="25.5">
      <c r="A8907" s="15" t="s">
        <v>6615</v>
      </c>
      <c r="B8907" s="15" t="s">
        <v>2756</v>
      </c>
      <c r="C8907" s="768" t="s">
        <v>6656</v>
      </c>
      <c r="D8907" s="20" t="s">
        <v>4828</v>
      </c>
      <c r="E8907" s="826"/>
      <c r="F8907" s="800">
        <v>0</v>
      </c>
      <c r="G8907" s="819"/>
      <c r="H8907" s="774">
        <v>1</v>
      </c>
      <c r="I8907" s="819">
        <f t="shared" si="284"/>
        <v>0</v>
      </c>
      <c r="J8907" s="819">
        <f t="shared" si="285"/>
        <v>1</v>
      </c>
      <c r="K8907" s="941"/>
    </row>
    <row r="8908" spans="1:11" ht="25.5">
      <c r="A8908" s="15" t="s">
        <v>6615</v>
      </c>
      <c r="B8908" s="15" t="s">
        <v>2756</v>
      </c>
      <c r="C8908" s="768" t="s">
        <v>18801</v>
      </c>
      <c r="D8908" s="20" t="s">
        <v>6632</v>
      </c>
      <c r="E8908" s="826"/>
      <c r="F8908" s="800">
        <v>0</v>
      </c>
      <c r="G8908" s="819"/>
      <c r="H8908" s="774">
        <v>1</v>
      </c>
      <c r="I8908" s="819">
        <f t="shared" si="284"/>
        <v>0</v>
      </c>
      <c r="J8908" s="819">
        <f t="shared" si="285"/>
        <v>1</v>
      </c>
      <c r="K8908" s="941"/>
    </row>
    <row r="8909" spans="1:11" ht="38.25">
      <c r="A8909" s="15" t="s">
        <v>6615</v>
      </c>
      <c r="B8909" s="15" t="s">
        <v>2756</v>
      </c>
      <c r="C8909" s="768" t="s">
        <v>18802</v>
      </c>
      <c r="D8909" s="20" t="s">
        <v>6633</v>
      </c>
      <c r="E8909" s="826"/>
      <c r="F8909" s="800">
        <v>0</v>
      </c>
      <c r="G8909" s="819"/>
      <c r="H8909" s="774">
        <v>1</v>
      </c>
      <c r="I8909" s="819">
        <f t="shared" si="284"/>
        <v>0</v>
      </c>
      <c r="J8909" s="819">
        <f t="shared" si="285"/>
        <v>1</v>
      </c>
      <c r="K8909" s="941"/>
    </row>
    <row r="8910" spans="1:11">
      <c r="A8910" s="15" t="s">
        <v>6615</v>
      </c>
      <c r="B8910" s="15" t="s">
        <v>2756</v>
      </c>
      <c r="C8910" s="768" t="s">
        <v>18803</v>
      </c>
      <c r="D8910" s="20" t="s">
        <v>6634</v>
      </c>
      <c r="E8910" s="826"/>
      <c r="F8910" s="800">
        <v>0</v>
      </c>
      <c r="G8910" s="819"/>
      <c r="H8910" s="774">
        <v>1</v>
      </c>
      <c r="I8910" s="819">
        <f t="shared" si="284"/>
        <v>0</v>
      </c>
      <c r="J8910" s="819">
        <f t="shared" si="285"/>
        <v>1</v>
      </c>
      <c r="K8910" s="941"/>
    </row>
    <row r="8911" spans="1:11" ht="25.5">
      <c r="A8911" s="15" t="s">
        <v>6615</v>
      </c>
      <c r="B8911" s="15" t="s">
        <v>2756</v>
      </c>
      <c r="C8911" s="768" t="s">
        <v>3025</v>
      </c>
      <c r="D8911" s="20" t="s">
        <v>3026</v>
      </c>
      <c r="E8911" s="826"/>
      <c r="F8911" s="800">
        <v>0</v>
      </c>
      <c r="G8911" s="819"/>
      <c r="H8911" s="774">
        <v>1</v>
      </c>
      <c r="I8911" s="819">
        <f t="shared" si="284"/>
        <v>0</v>
      </c>
      <c r="J8911" s="819">
        <f t="shared" si="285"/>
        <v>1</v>
      </c>
      <c r="K8911" s="941"/>
    </row>
    <row r="8912" spans="1:11" ht="25.5">
      <c r="A8912" s="15" t="s">
        <v>6615</v>
      </c>
      <c r="B8912" s="15" t="s">
        <v>2756</v>
      </c>
      <c r="C8912" s="768" t="s">
        <v>2952</v>
      </c>
      <c r="D8912" s="20" t="s">
        <v>16966</v>
      </c>
      <c r="E8912" s="826"/>
      <c r="F8912" s="800">
        <v>2</v>
      </c>
      <c r="G8912" s="819">
        <v>282</v>
      </c>
      <c r="H8912" s="774">
        <v>270</v>
      </c>
      <c r="I8912" s="819">
        <f t="shared" si="284"/>
        <v>282</v>
      </c>
      <c r="J8912" s="819">
        <f t="shared" si="285"/>
        <v>272</v>
      </c>
      <c r="K8912" s="941"/>
    </row>
    <row r="8913" spans="1:11" ht="25.5">
      <c r="A8913" s="15" t="s">
        <v>6615</v>
      </c>
      <c r="B8913" s="15" t="s">
        <v>2756</v>
      </c>
      <c r="C8913" s="768" t="s">
        <v>2458</v>
      </c>
      <c r="D8913" s="20" t="s">
        <v>16805</v>
      </c>
      <c r="E8913" s="826"/>
      <c r="F8913" s="800">
        <v>5</v>
      </c>
      <c r="G8913" s="819">
        <v>5028</v>
      </c>
      <c r="H8913" s="774">
        <v>4100</v>
      </c>
      <c r="I8913" s="819">
        <f t="shared" si="284"/>
        <v>5028</v>
      </c>
      <c r="J8913" s="819">
        <f t="shared" si="285"/>
        <v>4105</v>
      </c>
      <c r="K8913" s="941"/>
    </row>
    <row r="8914" spans="1:11" ht="25.5">
      <c r="A8914" s="15" t="s">
        <v>6615</v>
      </c>
      <c r="B8914" s="15" t="s">
        <v>2756</v>
      </c>
      <c r="C8914" s="768" t="s">
        <v>2629</v>
      </c>
      <c r="D8914" s="20" t="s">
        <v>16914</v>
      </c>
      <c r="E8914" s="826"/>
      <c r="F8914" s="800">
        <v>0</v>
      </c>
      <c r="G8914" s="819">
        <v>1</v>
      </c>
      <c r="H8914" s="774">
        <v>1</v>
      </c>
      <c r="I8914" s="819">
        <f t="shared" si="284"/>
        <v>1</v>
      </c>
      <c r="J8914" s="819">
        <f t="shared" si="285"/>
        <v>1</v>
      </c>
      <c r="K8914" s="941"/>
    </row>
    <row r="8915" spans="1:11">
      <c r="A8915" s="15" t="s">
        <v>6615</v>
      </c>
      <c r="B8915" s="15" t="s">
        <v>2756</v>
      </c>
      <c r="C8915" s="768" t="s">
        <v>2632</v>
      </c>
      <c r="D8915" s="20" t="s">
        <v>16916</v>
      </c>
      <c r="E8915" s="826"/>
      <c r="F8915" s="800">
        <v>1</v>
      </c>
      <c r="G8915" s="819">
        <v>677</v>
      </c>
      <c r="H8915" s="774">
        <v>270</v>
      </c>
      <c r="I8915" s="819">
        <f t="shared" ref="I8915:I8978" si="286">E8915+G8915</f>
        <v>677</v>
      </c>
      <c r="J8915" s="819">
        <f t="shared" ref="J8915:J8978" si="287">F8915+H8915</f>
        <v>271</v>
      </c>
      <c r="K8915" s="941"/>
    </row>
    <row r="8916" spans="1:11" ht="25.5">
      <c r="A8916" s="15" t="s">
        <v>6615</v>
      </c>
      <c r="B8916" s="15" t="s">
        <v>2756</v>
      </c>
      <c r="C8916" s="768" t="s">
        <v>2657</v>
      </c>
      <c r="D8916" s="20" t="s">
        <v>15515</v>
      </c>
      <c r="E8916" s="826"/>
      <c r="F8916" s="800">
        <v>1</v>
      </c>
      <c r="G8916" s="819">
        <v>668</v>
      </c>
      <c r="H8916" s="774">
        <v>710</v>
      </c>
      <c r="I8916" s="819">
        <f t="shared" si="286"/>
        <v>668</v>
      </c>
      <c r="J8916" s="819">
        <f t="shared" si="287"/>
        <v>711</v>
      </c>
      <c r="K8916" s="941"/>
    </row>
    <row r="8917" spans="1:11" ht="38.25">
      <c r="A8917" s="15" t="s">
        <v>6615</v>
      </c>
      <c r="B8917" s="15" t="s">
        <v>2756</v>
      </c>
      <c r="C8917" s="768" t="s">
        <v>2487</v>
      </c>
      <c r="D8917" s="20" t="s">
        <v>15516</v>
      </c>
      <c r="E8917" s="826"/>
      <c r="F8917" s="800">
        <v>0</v>
      </c>
      <c r="G8917" s="819"/>
      <c r="H8917" s="774">
        <v>1</v>
      </c>
      <c r="I8917" s="819">
        <f t="shared" si="286"/>
        <v>0</v>
      </c>
      <c r="J8917" s="819">
        <f t="shared" si="287"/>
        <v>1</v>
      </c>
      <c r="K8917" s="941"/>
    </row>
    <row r="8918" spans="1:11">
      <c r="A8918" s="15" t="s">
        <v>6615</v>
      </c>
      <c r="B8918" s="15" t="s">
        <v>2756</v>
      </c>
      <c r="C8918" s="768" t="s">
        <v>2661</v>
      </c>
      <c r="D8918" s="17" t="s">
        <v>15529</v>
      </c>
      <c r="E8918" s="826"/>
      <c r="F8918" s="800">
        <v>0</v>
      </c>
      <c r="G8918" s="819"/>
      <c r="H8918" s="774">
        <v>1</v>
      </c>
      <c r="I8918" s="819">
        <f t="shared" si="286"/>
        <v>0</v>
      </c>
      <c r="J8918" s="819">
        <f t="shared" si="287"/>
        <v>1</v>
      </c>
      <c r="K8918" s="941"/>
    </row>
    <row r="8919" spans="1:11">
      <c r="A8919" s="15" t="s">
        <v>6615</v>
      </c>
      <c r="B8919" s="15" t="s">
        <v>2756</v>
      </c>
      <c r="C8919" s="768" t="s">
        <v>5067</v>
      </c>
      <c r="D8919" s="20" t="s">
        <v>6635</v>
      </c>
      <c r="E8919" s="826"/>
      <c r="F8919" s="800">
        <v>0</v>
      </c>
      <c r="G8919" s="819"/>
      <c r="H8919" s="774">
        <v>1</v>
      </c>
      <c r="I8919" s="819">
        <f t="shared" si="286"/>
        <v>0</v>
      </c>
      <c r="J8919" s="819">
        <f t="shared" si="287"/>
        <v>1</v>
      </c>
      <c r="K8919" s="941"/>
    </row>
    <row r="8920" spans="1:11" ht="25.5">
      <c r="A8920" s="15" t="s">
        <v>6615</v>
      </c>
      <c r="B8920" s="15" t="s">
        <v>2756</v>
      </c>
      <c r="C8920" s="768" t="s">
        <v>2997</v>
      </c>
      <c r="D8920" s="20" t="s">
        <v>2998</v>
      </c>
      <c r="E8920" s="826"/>
      <c r="F8920" s="800">
        <v>1</v>
      </c>
      <c r="G8920" s="819"/>
      <c r="H8920" s="774">
        <v>1</v>
      </c>
      <c r="I8920" s="819">
        <f t="shared" si="286"/>
        <v>0</v>
      </c>
      <c r="J8920" s="819">
        <f t="shared" si="287"/>
        <v>2</v>
      </c>
      <c r="K8920" s="941"/>
    </row>
    <row r="8921" spans="1:11" ht="25.5">
      <c r="A8921" s="15" t="s">
        <v>6615</v>
      </c>
      <c r="B8921" s="15" t="s">
        <v>2756</v>
      </c>
      <c r="C8921" s="768" t="s">
        <v>2751</v>
      </c>
      <c r="D8921" s="20" t="s">
        <v>16962</v>
      </c>
      <c r="E8921" s="826"/>
      <c r="F8921" s="800">
        <v>0</v>
      </c>
      <c r="G8921" s="819"/>
      <c r="H8921" s="774">
        <v>1</v>
      </c>
      <c r="I8921" s="819">
        <f t="shared" si="286"/>
        <v>0</v>
      </c>
      <c r="J8921" s="819">
        <f t="shared" si="287"/>
        <v>1</v>
      </c>
      <c r="K8921" s="941"/>
    </row>
    <row r="8922" spans="1:11" ht="25.5">
      <c r="A8922" s="15" t="s">
        <v>6615</v>
      </c>
      <c r="B8922" s="15" t="s">
        <v>2756</v>
      </c>
      <c r="C8922" s="768" t="s">
        <v>2752</v>
      </c>
      <c r="D8922" s="20" t="s">
        <v>16800</v>
      </c>
      <c r="E8922" s="826"/>
      <c r="F8922" s="800">
        <v>0</v>
      </c>
      <c r="G8922" s="819"/>
      <c r="H8922" s="774">
        <v>1</v>
      </c>
      <c r="I8922" s="819">
        <f t="shared" si="286"/>
        <v>0</v>
      </c>
      <c r="J8922" s="819">
        <f t="shared" si="287"/>
        <v>1</v>
      </c>
      <c r="K8922" s="941"/>
    </row>
    <row r="8923" spans="1:11" ht="25.5">
      <c r="A8923" s="15" t="s">
        <v>6615</v>
      </c>
      <c r="B8923" s="15" t="s">
        <v>2756</v>
      </c>
      <c r="C8923" s="768" t="s">
        <v>4326</v>
      </c>
      <c r="D8923" s="20" t="s">
        <v>17282</v>
      </c>
      <c r="E8923" s="826"/>
      <c r="F8923" s="800">
        <v>1</v>
      </c>
      <c r="G8923" s="819"/>
      <c r="H8923" s="774">
        <v>1</v>
      </c>
      <c r="I8923" s="819">
        <f t="shared" si="286"/>
        <v>0</v>
      </c>
      <c r="J8923" s="819">
        <f t="shared" si="287"/>
        <v>2</v>
      </c>
      <c r="K8923" s="941"/>
    </row>
    <row r="8924" spans="1:11" ht="25.5">
      <c r="A8924" s="15" t="s">
        <v>6615</v>
      </c>
      <c r="B8924" s="15" t="s">
        <v>2756</v>
      </c>
      <c r="C8924" s="768" t="s">
        <v>4941</v>
      </c>
      <c r="D8924" s="20" t="s">
        <v>4942</v>
      </c>
      <c r="E8924" s="826"/>
      <c r="F8924" s="800">
        <v>0</v>
      </c>
      <c r="G8924" s="819"/>
      <c r="H8924" s="774">
        <v>1</v>
      </c>
      <c r="I8924" s="819">
        <f t="shared" si="286"/>
        <v>0</v>
      </c>
      <c r="J8924" s="819">
        <f t="shared" si="287"/>
        <v>1</v>
      </c>
      <c r="K8924" s="941"/>
    </row>
    <row r="8925" spans="1:11" ht="25.5">
      <c r="A8925" s="15" t="s">
        <v>6615</v>
      </c>
      <c r="B8925" s="15" t="s">
        <v>2756</v>
      </c>
      <c r="C8925" s="768" t="s">
        <v>3036</v>
      </c>
      <c r="D8925" s="20" t="s">
        <v>3037</v>
      </c>
      <c r="E8925" s="826"/>
      <c r="F8925" s="800">
        <v>0</v>
      </c>
      <c r="G8925" s="819"/>
      <c r="H8925" s="774">
        <v>1</v>
      </c>
      <c r="I8925" s="819">
        <f t="shared" si="286"/>
        <v>0</v>
      </c>
      <c r="J8925" s="819">
        <f t="shared" si="287"/>
        <v>1</v>
      </c>
      <c r="K8925" s="941"/>
    </row>
    <row r="8926" spans="1:11" ht="25.5">
      <c r="A8926" s="15" t="s">
        <v>6615</v>
      </c>
      <c r="B8926" s="15" t="s">
        <v>2756</v>
      </c>
      <c r="C8926" s="768" t="s">
        <v>3040</v>
      </c>
      <c r="D8926" s="20" t="s">
        <v>3041</v>
      </c>
      <c r="E8926" s="826"/>
      <c r="F8926" s="800">
        <v>0</v>
      </c>
      <c r="G8926" s="819">
        <v>3138</v>
      </c>
      <c r="H8926" s="774">
        <v>1850</v>
      </c>
      <c r="I8926" s="819">
        <f t="shared" si="286"/>
        <v>3138</v>
      </c>
      <c r="J8926" s="819">
        <f t="shared" si="287"/>
        <v>1850</v>
      </c>
      <c r="K8926" s="941"/>
    </row>
    <row r="8927" spans="1:11" ht="25.5">
      <c r="A8927" s="15" t="s">
        <v>6615</v>
      </c>
      <c r="B8927" s="15" t="s">
        <v>2756</v>
      </c>
      <c r="C8927" s="768" t="s">
        <v>4279</v>
      </c>
      <c r="D8927" s="20" t="s">
        <v>17257</v>
      </c>
      <c r="E8927" s="826"/>
      <c r="F8927" s="800">
        <v>0</v>
      </c>
      <c r="G8927" s="819"/>
      <c r="H8927" s="774">
        <v>1</v>
      </c>
      <c r="I8927" s="819">
        <f t="shared" si="286"/>
        <v>0</v>
      </c>
      <c r="J8927" s="819">
        <f t="shared" si="287"/>
        <v>1</v>
      </c>
      <c r="K8927" s="941"/>
    </row>
    <row r="8928" spans="1:11">
      <c r="A8928" s="15" t="s">
        <v>6615</v>
      </c>
      <c r="B8928" s="15" t="s">
        <v>2756</v>
      </c>
      <c r="C8928" s="768" t="s">
        <v>2526</v>
      </c>
      <c r="D8928" s="20" t="s">
        <v>16855</v>
      </c>
      <c r="E8928" s="826"/>
      <c r="F8928" s="800">
        <v>0</v>
      </c>
      <c r="G8928" s="819">
        <v>1</v>
      </c>
      <c r="H8928" s="774">
        <v>1</v>
      </c>
      <c r="I8928" s="819">
        <f t="shared" si="286"/>
        <v>1</v>
      </c>
      <c r="J8928" s="819">
        <f t="shared" si="287"/>
        <v>1</v>
      </c>
      <c r="K8928" s="941"/>
    </row>
    <row r="8929" spans="1:11" ht="25.5">
      <c r="A8929" s="15" t="s">
        <v>6615</v>
      </c>
      <c r="B8929" s="15" t="s">
        <v>2756</v>
      </c>
      <c r="C8929" s="768" t="s">
        <v>2615</v>
      </c>
      <c r="D8929" s="20" t="s">
        <v>16901</v>
      </c>
      <c r="E8929" s="826"/>
      <c r="F8929" s="800">
        <v>0</v>
      </c>
      <c r="G8929" s="819"/>
      <c r="H8929" s="774">
        <v>1</v>
      </c>
      <c r="I8929" s="819">
        <f t="shared" si="286"/>
        <v>0</v>
      </c>
      <c r="J8929" s="819">
        <f t="shared" si="287"/>
        <v>1</v>
      </c>
      <c r="K8929" s="941"/>
    </row>
    <row r="8930" spans="1:11" ht="25.5">
      <c r="A8930" s="15" t="s">
        <v>6615</v>
      </c>
      <c r="B8930" s="15" t="s">
        <v>2756</v>
      </c>
      <c r="C8930" s="768" t="s">
        <v>2620</v>
      </c>
      <c r="D8930" s="20" t="s">
        <v>16906</v>
      </c>
      <c r="E8930" s="826"/>
      <c r="F8930" s="800">
        <v>0</v>
      </c>
      <c r="G8930" s="819"/>
      <c r="H8930" s="774">
        <v>1</v>
      </c>
      <c r="I8930" s="819">
        <f t="shared" si="286"/>
        <v>0</v>
      </c>
      <c r="J8930" s="819">
        <f t="shared" si="287"/>
        <v>1</v>
      </c>
      <c r="K8930" s="941"/>
    </row>
    <row r="8931" spans="1:11" ht="25.5">
      <c r="A8931" s="15" t="s">
        <v>6638</v>
      </c>
      <c r="B8931" s="15" t="s">
        <v>2464</v>
      </c>
      <c r="C8931" s="768" t="s">
        <v>2952</v>
      </c>
      <c r="D8931" s="20" t="s">
        <v>16966</v>
      </c>
      <c r="E8931" s="826"/>
      <c r="F8931" s="800">
        <v>1</v>
      </c>
      <c r="G8931" s="819"/>
      <c r="H8931" s="774">
        <v>1</v>
      </c>
      <c r="I8931" s="819">
        <f t="shared" si="286"/>
        <v>0</v>
      </c>
      <c r="J8931" s="819">
        <f t="shared" si="287"/>
        <v>2</v>
      </c>
      <c r="K8931" s="941"/>
    </row>
    <row r="8932" spans="1:11">
      <c r="A8932" s="15" t="s">
        <v>6638</v>
      </c>
      <c r="B8932" s="15" t="s">
        <v>2464</v>
      </c>
      <c r="C8932" s="768" t="s">
        <v>3882</v>
      </c>
      <c r="D8932" s="20" t="s">
        <v>17126</v>
      </c>
      <c r="E8932" s="826"/>
      <c r="F8932" s="800">
        <v>1</v>
      </c>
      <c r="G8932" s="819">
        <v>2</v>
      </c>
      <c r="H8932" s="774">
        <v>5</v>
      </c>
      <c r="I8932" s="819">
        <f t="shared" si="286"/>
        <v>2</v>
      </c>
      <c r="J8932" s="819">
        <f t="shared" si="287"/>
        <v>6</v>
      </c>
      <c r="K8932" s="941"/>
    </row>
    <row r="8933" spans="1:11" ht="25.5">
      <c r="A8933" s="15" t="s">
        <v>6638</v>
      </c>
      <c r="B8933" s="15" t="s">
        <v>2464</v>
      </c>
      <c r="C8933" s="768" t="s">
        <v>2456</v>
      </c>
      <c r="D8933" s="20" t="s">
        <v>16803</v>
      </c>
      <c r="E8933" s="826"/>
      <c r="F8933" s="800">
        <v>110</v>
      </c>
      <c r="G8933" s="819"/>
      <c r="H8933" s="774">
        <v>135</v>
      </c>
      <c r="I8933" s="819">
        <f t="shared" si="286"/>
        <v>0</v>
      </c>
      <c r="J8933" s="819">
        <f t="shared" si="287"/>
        <v>245</v>
      </c>
      <c r="K8933" s="941"/>
    </row>
    <row r="8934" spans="1:11" ht="25.5">
      <c r="A8934" s="15" t="s">
        <v>6638</v>
      </c>
      <c r="B8934" s="15" t="s">
        <v>2464</v>
      </c>
      <c r="C8934" s="768" t="s">
        <v>2457</v>
      </c>
      <c r="D8934" s="20" t="s">
        <v>16804</v>
      </c>
      <c r="E8934" s="826">
        <v>3</v>
      </c>
      <c r="F8934" s="800">
        <v>5</v>
      </c>
      <c r="G8934" s="819">
        <v>342</v>
      </c>
      <c r="H8934" s="774">
        <v>440</v>
      </c>
      <c r="I8934" s="819">
        <f t="shared" si="286"/>
        <v>345</v>
      </c>
      <c r="J8934" s="819">
        <f t="shared" si="287"/>
        <v>445</v>
      </c>
      <c r="K8934" s="941"/>
    </row>
    <row r="8935" spans="1:11" ht="25.5">
      <c r="A8935" s="15" t="s">
        <v>6638</v>
      </c>
      <c r="B8935" s="15" t="s">
        <v>2464</v>
      </c>
      <c r="C8935" s="768" t="s">
        <v>6206</v>
      </c>
      <c r="D8935" s="20" t="s">
        <v>7203</v>
      </c>
      <c r="E8935" s="826"/>
      <c r="F8935" s="800">
        <v>110</v>
      </c>
      <c r="G8935" s="819"/>
      <c r="H8935" s="774">
        <v>135</v>
      </c>
      <c r="I8935" s="819">
        <f t="shared" si="286"/>
        <v>0</v>
      </c>
      <c r="J8935" s="819">
        <f t="shared" si="287"/>
        <v>245</v>
      </c>
      <c r="K8935" s="941"/>
    </row>
    <row r="8936" spans="1:11">
      <c r="A8936" s="15" t="s">
        <v>6638</v>
      </c>
      <c r="B8936" s="15" t="s">
        <v>2464</v>
      </c>
      <c r="C8936" s="768" t="s">
        <v>6207</v>
      </c>
      <c r="D8936" s="20" t="s">
        <v>7210</v>
      </c>
      <c r="E8936" s="826"/>
      <c r="F8936" s="800">
        <v>110</v>
      </c>
      <c r="G8936" s="819"/>
      <c r="H8936" s="774">
        <v>135</v>
      </c>
      <c r="I8936" s="819">
        <f t="shared" si="286"/>
        <v>0</v>
      </c>
      <c r="J8936" s="819">
        <f t="shared" si="287"/>
        <v>245</v>
      </c>
      <c r="K8936" s="941"/>
    </row>
    <row r="8937" spans="1:11" ht="25.5">
      <c r="A8937" s="15" t="s">
        <v>6638</v>
      </c>
      <c r="B8937" s="15" t="s">
        <v>2464</v>
      </c>
      <c r="C8937" s="768" t="s">
        <v>4261</v>
      </c>
      <c r="D8937" s="20" t="s">
        <v>17242</v>
      </c>
      <c r="E8937" s="826"/>
      <c r="F8937" s="800">
        <v>0</v>
      </c>
      <c r="G8937" s="819"/>
      <c r="H8937" s="774">
        <v>1</v>
      </c>
      <c r="I8937" s="819">
        <f t="shared" si="286"/>
        <v>0</v>
      </c>
      <c r="J8937" s="819">
        <f t="shared" si="287"/>
        <v>1</v>
      </c>
      <c r="K8937" s="941"/>
    </row>
    <row r="8938" spans="1:11" ht="25.5">
      <c r="A8938" s="15" t="s">
        <v>6638</v>
      </c>
      <c r="B8938" s="15" t="s">
        <v>2464</v>
      </c>
      <c r="C8938" s="768" t="s">
        <v>2617</v>
      </c>
      <c r="D8938" s="20" t="s">
        <v>16903</v>
      </c>
      <c r="E8938" s="826"/>
      <c r="F8938" s="800">
        <v>110</v>
      </c>
      <c r="G8938" s="819"/>
      <c r="H8938" s="774">
        <v>135</v>
      </c>
      <c r="I8938" s="819">
        <f t="shared" si="286"/>
        <v>0</v>
      </c>
      <c r="J8938" s="819">
        <f t="shared" si="287"/>
        <v>245</v>
      </c>
      <c r="K8938" s="941"/>
    </row>
    <row r="8939" spans="1:11" ht="25.5">
      <c r="A8939" s="15" t="s">
        <v>6638</v>
      </c>
      <c r="B8939" s="15" t="s">
        <v>2624</v>
      </c>
      <c r="C8939" s="768" t="s">
        <v>2541</v>
      </c>
      <c r="D8939" s="20" t="s">
        <v>4001</v>
      </c>
      <c r="E8939" s="826"/>
      <c r="F8939" s="800">
        <v>0</v>
      </c>
      <c r="G8939" s="819"/>
      <c r="H8939" s="774">
        <v>1</v>
      </c>
      <c r="I8939" s="819">
        <f t="shared" si="286"/>
        <v>0</v>
      </c>
      <c r="J8939" s="819">
        <f t="shared" si="287"/>
        <v>1</v>
      </c>
      <c r="K8939" s="941"/>
    </row>
    <row r="8940" spans="1:11" ht="51">
      <c r="A8940" s="15" t="s">
        <v>6638</v>
      </c>
      <c r="B8940" s="15" t="s">
        <v>2624</v>
      </c>
      <c r="C8940" s="768" t="s">
        <v>2551</v>
      </c>
      <c r="D8940" s="20" t="s">
        <v>4926</v>
      </c>
      <c r="E8940" s="826"/>
      <c r="F8940" s="800">
        <v>0</v>
      </c>
      <c r="G8940" s="819"/>
      <c r="H8940" s="774">
        <v>1</v>
      </c>
      <c r="I8940" s="819">
        <f t="shared" si="286"/>
        <v>0</v>
      </c>
      <c r="J8940" s="819">
        <f t="shared" si="287"/>
        <v>1</v>
      </c>
      <c r="K8940" s="941"/>
    </row>
    <row r="8941" spans="1:11" ht="38.25">
      <c r="A8941" s="15" t="s">
        <v>6638</v>
      </c>
      <c r="B8941" s="15" t="s">
        <v>2624</v>
      </c>
      <c r="C8941" s="768" t="s">
        <v>2567</v>
      </c>
      <c r="D8941" s="20" t="s">
        <v>4912</v>
      </c>
      <c r="E8941" s="826"/>
      <c r="F8941" s="800">
        <v>0</v>
      </c>
      <c r="G8941" s="819"/>
      <c r="H8941" s="774">
        <v>5</v>
      </c>
      <c r="I8941" s="819">
        <f t="shared" si="286"/>
        <v>0</v>
      </c>
      <c r="J8941" s="819">
        <f t="shared" si="287"/>
        <v>5</v>
      </c>
      <c r="K8941" s="941"/>
    </row>
    <row r="8942" spans="1:11" ht="38.25">
      <c r="A8942" s="15" t="s">
        <v>6638</v>
      </c>
      <c r="B8942" s="15" t="s">
        <v>2624</v>
      </c>
      <c r="C8942" s="768" t="s">
        <v>2598</v>
      </c>
      <c r="D8942" s="20" t="s">
        <v>16884</v>
      </c>
      <c r="E8942" s="826"/>
      <c r="F8942" s="800">
        <v>0</v>
      </c>
      <c r="G8942" s="819"/>
      <c r="H8942" s="774">
        <v>1</v>
      </c>
      <c r="I8942" s="819">
        <f t="shared" si="286"/>
        <v>0</v>
      </c>
      <c r="J8942" s="819">
        <f t="shared" si="287"/>
        <v>1</v>
      </c>
      <c r="K8942" s="941"/>
    </row>
    <row r="8943" spans="1:11">
      <c r="A8943" s="15" t="s">
        <v>6638</v>
      </c>
      <c r="B8943" s="15" t="s">
        <v>2624</v>
      </c>
      <c r="C8943" s="768" t="s">
        <v>2966</v>
      </c>
      <c r="D8943" s="20" t="s">
        <v>16969</v>
      </c>
      <c r="E8943" s="826"/>
      <c r="F8943" s="800">
        <v>0</v>
      </c>
      <c r="G8943" s="819">
        <v>1</v>
      </c>
      <c r="H8943" s="774">
        <v>5</v>
      </c>
      <c r="I8943" s="819">
        <f t="shared" si="286"/>
        <v>1</v>
      </c>
      <c r="J8943" s="819">
        <f t="shared" si="287"/>
        <v>5</v>
      </c>
      <c r="K8943" s="941"/>
    </row>
    <row r="8944" spans="1:11">
      <c r="A8944" s="15" t="s">
        <v>6638</v>
      </c>
      <c r="B8944" s="15" t="s">
        <v>2624</v>
      </c>
      <c r="C8944" s="768" t="s">
        <v>2476</v>
      </c>
      <c r="D8944" s="20" t="s">
        <v>16809</v>
      </c>
      <c r="E8944" s="826"/>
      <c r="F8944" s="800">
        <v>1</v>
      </c>
      <c r="G8944" s="819">
        <v>280</v>
      </c>
      <c r="H8944" s="774">
        <v>270</v>
      </c>
      <c r="I8944" s="819">
        <f t="shared" si="286"/>
        <v>280</v>
      </c>
      <c r="J8944" s="819">
        <f t="shared" si="287"/>
        <v>271</v>
      </c>
      <c r="K8944" s="941"/>
    </row>
    <row r="8945" spans="1:11">
      <c r="A8945" s="15" t="s">
        <v>6638</v>
      </c>
      <c r="B8945" s="15" t="s">
        <v>2624</v>
      </c>
      <c r="C8945" s="768" t="s">
        <v>2477</v>
      </c>
      <c r="D8945" s="20" t="s">
        <v>16810</v>
      </c>
      <c r="E8945" s="826"/>
      <c r="F8945" s="800">
        <v>0</v>
      </c>
      <c r="G8945" s="819">
        <v>35</v>
      </c>
      <c r="H8945" s="774">
        <v>30</v>
      </c>
      <c r="I8945" s="819">
        <f t="shared" si="286"/>
        <v>35</v>
      </c>
      <c r="J8945" s="819">
        <f t="shared" si="287"/>
        <v>30</v>
      </c>
      <c r="K8945" s="941"/>
    </row>
    <row r="8946" spans="1:11">
      <c r="A8946" s="15" t="s">
        <v>6638</v>
      </c>
      <c r="B8946" s="15" t="s">
        <v>2624</v>
      </c>
      <c r="C8946" s="768" t="s">
        <v>2627</v>
      </c>
      <c r="D8946" s="20" t="s">
        <v>16912</v>
      </c>
      <c r="E8946" s="826"/>
      <c r="F8946" s="800">
        <v>1</v>
      </c>
      <c r="G8946" s="819">
        <v>78</v>
      </c>
      <c r="H8946" s="774">
        <v>60</v>
      </c>
      <c r="I8946" s="819">
        <f t="shared" si="286"/>
        <v>78</v>
      </c>
      <c r="J8946" s="819">
        <f t="shared" si="287"/>
        <v>61</v>
      </c>
      <c r="K8946" s="941"/>
    </row>
    <row r="8947" spans="1:11" ht="25.5">
      <c r="A8947" s="15" t="s">
        <v>6638</v>
      </c>
      <c r="B8947" s="15" t="s">
        <v>2624</v>
      </c>
      <c r="C8947" s="768" t="s">
        <v>4929</v>
      </c>
      <c r="D8947" s="20" t="s">
        <v>4930</v>
      </c>
      <c r="E8947" s="826"/>
      <c r="F8947" s="800">
        <v>1</v>
      </c>
      <c r="G8947" s="819"/>
      <c r="H8947" s="774">
        <v>1</v>
      </c>
      <c r="I8947" s="819">
        <f t="shared" si="286"/>
        <v>0</v>
      </c>
      <c r="J8947" s="819">
        <f t="shared" si="287"/>
        <v>2</v>
      </c>
      <c r="K8947" s="941"/>
    </row>
    <row r="8948" spans="1:11" ht="25.5">
      <c r="A8948" s="15" t="s">
        <v>6638</v>
      </c>
      <c r="B8948" s="15" t="s">
        <v>2624</v>
      </c>
      <c r="C8948" s="768" t="s">
        <v>2458</v>
      </c>
      <c r="D8948" s="20" t="s">
        <v>16805</v>
      </c>
      <c r="E8948" s="826">
        <v>672</v>
      </c>
      <c r="F8948" s="800">
        <v>750</v>
      </c>
      <c r="G8948" s="819">
        <v>3986</v>
      </c>
      <c r="H8948" s="774">
        <v>3730</v>
      </c>
      <c r="I8948" s="819">
        <f t="shared" si="286"/>
        <v>4658</v>
      </c>
      <c r="J8948" s="819">
        <f t="shared" si="287"/>
        <v>4480</v>
      </c>
      <c r="K8948" s="941"/>
    </row>
    <row r="8949" spans="1:11" ht="25.5">
      <c r="A8949" s="15" t="s">
        <v>6638</v>
      </c>
      <c r="B8949" s="15" t="s">
        <v>2624</v>
      </c>
      <c r="C8949" s="768" t="s">
        <v>4729</v>
      </c>
      <c r="D8949" s="20" t="s">
        <v>17331</v>
      </c>
      <c r="E8949" s="826">
        <v>1</v>
      </c>
      <c r="F8949" s="800">
        <v>5</v>
      </c>
      <c r="G8949" s="819">
        <v>1310</v>
      </c>
      <c r="H8949" s="774">
        <v>1576</v>
      </c>
      <c r="I8949" s="819">
        <f t="shared" si="286"/>
        <v>1311</v>
      </c>
      <c r="J8949" s="819">
        <f t="shared" si="287"/>
        <v>1581</v>
      </c>
      <c r="K8949" s="941"/>
    </row>
    <row r="8950" spans="1:11" ht="25.5">
      <c r="A8950" s="15" t="s">
        <v>6638</v>
      </c>
      <c r="B8950" s="15" t="s">
        <v>2624</v>
      </c>
      <c r="C8950" s="768" t="s">
        <v>2480</v>
      </c>
      <c r="D8950" s="20" t="s">
        <v>16813</v>
      </c>
      <c r="E8950" s="826"/>
      <c r="F8950" s="800">
        <v>1</v>
      </c>
      <c r="G8950" s="819">
        <v>95</v>
      </c>
      <c r="H8950" s="774">
        <v>90</v>
      </c>
      <c r="I8950" s="819">
        <f t="shared" si="286"/>
        <v>95</v>
      </c>
      <c r="J8950" s="819">
        <f t="shared" si="287"/>
        <v>91</v>
      </c>
      <c r="K8950" s="941"/>
    </row>
    <row r="8951" spans="1:11" ht="38.25">
      <c r="A8951" s="15" t="s">
        <v>6638</v>
      </c>
      <c r="B8951" s="15" t="s">
        <v>2624</v>
      </c>
      <c r="C8951" s="768" t="s">
        <v>3023</v>
      </c>
      <c r="D8951" s="20" t="s">
        <v>3024</v>
      </c>
      <c r="E8951" s="826"/>
      <c r="F8951" s="800">
        <v>0</v>
      </c>
      <c r="G8951" s="819">
        <v>226</v>
      </c>
      <c r="H8951" s="774">
        <v>270</v>
      </c>
      <c r="I8951" s="819">
        <f t="shared" si="286"/>
        <v>226</v>
      </c>
      <c r="J8951" s="819">
        <f t="shared" si="287"/>
        <v>270</v>
      </c>
      <c r="K8951" s="941"/>
    </row>
    <row r="8952" spans="1:11" ht="25.5">
      <c r="A8952" s="15" t="s">
        <v>6638</v>
      </c>
      <c r="B8952" s="15" t="s">
        <v>2624</v>
      </c>
      <c r="C8952" s="768" t="s">
        <v>4730</v>
      </c>
      <c r="D8952" s="20" t="s">
        <v>17332</v>
      </c>
      <c r="E8952" s="826"/>
      <c r="F8952" s="800">
        <v>0</v>
      </c>
      <c r="G8952" s="819"/>
      <c r="H8952" s="774">
        <v>1</v>
      </c>
      <c r="I8952" s="819">
        <f t="shared" si="286"/>
        <v>0</v>
      </c>
      <c r="J8952" s="819">
        <f t="shared" si="287"/>
        <v>1</v>
      </c>
      <c r="K8952" s="941"/>
    </row>
    <row r="8953" spans="1:11" ht="25.5">
      <c r="A8953" s="15" t="s">
        <v>6638</v>
      </c>
      <c r="B8953" s="15" t="s">
        <v>2624</v>
      </c>
      <c r="C8953" s="768" t="s">
        <v>2629</v>
      </c>
      <c r="D8953" s="20" t="s">
        <v>16914</v>
      </c>
      <c r="E8953" s="826"/>
      <c r="F8953" s="800">
        <v>1</v>
      </c>
      <c r="G8953" s="819">
        <v>74</v>
      </c>
      <c r="H8953" s="774">
        <v>100</v>
      </c>
      <c r="I8953" s="819">
        <f t="shared" si="286"/>
        <v>74</v>
      </c>
      <c r="J8953" s="819">
        <f t="shared" si="287"/>
        <v>101</v>
      </c>
      <c r="K8953" s="941"/>
    </row>
    <row r="8954" spans="1:11" ht="51">
      <c r="A8954" s="15" t="s">
        <v>6638</v>
      </c>
      <c r="B8954" s="15" t="s">
        <v>2624</v>
      </c>
      <c r="C8954" s="768" t="s">
        <v>2630</v>
      </c>
      <c r="D8954" s="20" t="s">
        <v>16915</v>
      </c>
      <c r="E8954" s="826"/>
      <c r="F8954" s="800">
        <v>0</v>
      </c>
      <c r="G8954" s="819"/>
      <c r="H8954" s="774">
        <v>5</v>
      </c>
      <c r="I8954" s="819">
        <f t="shared" si="286"/>
        <v>0</v>
      </c>
      <c r="J8954" s="819">
        <f t="shared" si="287"/>
        <v>5</v>
      </c>
      <c r="K8954" s="941"/>
    </row>
    <row r="8955" spans="1:11" ht="51">
      <c r="A8955" s="15" t="s">
        <v>6638</v>
      </c>
      <c r="B8955" s="15" t="s">
        <v>2624</v>
      </c>
      <c r="C8955" s="768" t="s">
        <v>5066</v>
      </c>
      <c r="D8955" s="20" t="s">
        <v>16915</v>
      </c>
      <c r="E8955" s="826"/>
      <c r="F8955" s="800">
        <v>0</v>
      </c>
      <c r="G8955" s="819"/>
      <c r="H8955" s="774">
        <v>1</v>
      </c>
      <c r="I8955" s="819">
        <f t="shared" si="286"/>
        <v>0</v>
      </c>
      <c r="J8955" s="819">
        <f t="shared" si="287"/>
        <v>1</v>
      </c>
      <c r="K8955" s="941"/>
    </row>
    <row r="8956" spans="1:11">
      <c r="A8956" s="15" t="s">
        <v>6638</v>
      </c>
      <c r="B8956" s="15" t="s">
        <v>2624</v>
      </c>
      <c r="C8956" s="768" t="s">
        <v>2632</v>
      </c>
      <c r="D8956" s="20" t="s">
        <v>16916</v>
      </c>
      <c r="E8956" s="826"/>
      <c r="F8956" s="800">
        <v>1</v>
      </c>
      <c r="G8956" s="819">
        <v>903</v>
      </c>
      <c r="H8956" s="774">
        <v>610</v>
      </c>
      <c r="I8956" s="819">
        <f t="shared" si="286"/>
        <v>903</v>
      </c>
      <c r="J8956" s="819">
        <f t="shared" si="287"/>
        <v>611</v>
      </c>
      <c r="K8956" s="941"/>
    </row>
    <row r="8957" spans="1:11">
      <c r="A8957" s="15" t="s">
        <v>6638</v>
      </c>
      <c r="B8957" s="15" t="s">
        <v>2624</v>
      </c>
      <c r="C8957" s="768" t="s">
        <v>4305</v>
      </c>
      <c r="D8957" s="17" t="s">
        <v>16177</v>
      </c>
      <c r="E8957" s="826"/>
      <c r="F8957" s="800">
        <v>0</v>
      </c>
      <c r="G8957" s="819"/>
      <c r="H8957" s="774">
        <v>1</v>
      </c>
      <c r="I8957" s="819">
        <f t="shared" si="286"/>
        <v>0</v>
      </c>
      <c r="J8957" s="819">
        <f t="shared" si="287"/>
        <v>1</v>
      </c>
      <c r="K8957" s="941"/>
    </row>
    <row r="8958" spans="1:11">
      <c r="A8958" s="15" t="s">
        <v>6638</v>
      </c>
      <c r="B8958" s="15" t="s">
        <v>2464</v>
      </c>
      <c r="C8958" s="768" t="s">
        <v>4733</v>
      </c>
      <c r="D8958" s="20" t="s">
        <v>16179</v>
      </c>
      <c r="E8958" s="826"/>
      <c r="F8958" s="800">
        <v>1</v>
      </c>
      <c r="G8958" s="819"/>
      <c r="H8958" s="774">
        <v>1</v>
      </c>
      <c r="I8958" s="819">
        <f t="shared" si="286"/>
        <v>0</v>
      </c>
      <c r="J8958" s="819">
        <f t="shared" si="287"/>
        <v>2</v>
      </c>
      <c r="K8958" s="941"/>
    </row>
    <row r="8959" spans="1:11">
      <c r="A8959" s="15" t="s">
        <v>6638</v>
      </c>
      <c r="B8959" s="15" t="s">
        <v>2624</v>
      </c>
      <c r="C8959" s="768" t="s">
        <v>3677</v>
      </c>
      <c r="D8959" s="20" t="s">
        <v>17103</v>
      </c>
      <c r="E8959" s="826"/>
      <c r="F8959" s="800">
        <v>1</v>
      </c>
      <c r="G8959" s="819"/>
      <c r="H8959" s="774">
        <v>1</v>
      </c>
      <c r="I8959" s="819">
        <f t="shared" si="286"/>
        <v>0</v>
      </c>
      <c r="J8959" s="819">
        <f t="shared" si="287"/>
        <v>2</v>
      </c>
      <c r="K8959" s="941"/>
    </row>
    <row r="8960" spans="1:11" ht="25.5">
      <c r="A8960" s="15" t="s">
        <v>6638</v>
      </c>
      <c r="B8960" s="15" t="s">
        <v>2624</v>
      </c>
      <c r="C8960" s="768" t="s">
        <v>6636</v>
      </c>
      <c r="D8960" s="20" t="s">
        <v>17816</v>
      </c>
      <c r="E8960" s="826"/>
      <c r="F8960" s="800">
        <v>1</v>
      </c>
      <c r="G8960" s="819"/>
      <c r="H8960" s="774">
        <v>1</v>
      </c>
      <c r="I8960" s="819">
        <f t="shared" si="286"/>
        <v>0</v>
      </c>
      <c r="J8960" s="819">
        <f t="shared" si="287"/>
        <v>2</v>
      </c>
      <c r="K8960" s="941"/>
    </row>
    <row r="8961" spans="1:11">
      <c r="A8961" s="15" t="s">
        <v>6638</v>
      </c>
      <c r="B8961" s="15" t="s">
        <v>2624</v>
      </c>
      <c r="C8961" s="768" t="s">
        <v>2656</v>
      </c>
      <c r="D8961" s="20" t="s">
        <v>16266</v>
      </c>
      <c r="E8961" s="826"/>
      <c r="F8961" s="800">
        <v>1</v>
      </c>
      <c r="G8961" s="819"/>
      <c r="H8961" s="774">
        <v>1</v>
      </c>
      <c r="I8961" s="819">
        <f t="shared" si="286"/>
        <v>0</v>
      </c>
      <c r="J8961" s="819">
        <f t="shared" si="287"/>
        <v>2</v>
      </c>
      <c r="K8961" s="941"/>
    </row>
    <row r="8962" spans="1:11" ht="25.5">
      <c r="A8962" s="15" t="s">
        <v>6638</v>
      </c>
      <c r="B8962" s="15" t="s">
        <v>2624</v>
      </c>
      <c r="C8962" s="768" t="s">
        <v>6197</v>
      </c>
      <c r="D8962" s="20" t="s">
        <v>17570</v>
      </c>
      <c r="E8962" s="826"/>
      <c r="F8962" s="800">
        <v>1</v>
      </c>
      <c r="G8962" s="819"/>
      <c r="H8962" s="774">
        <v>1</v>
      </c>
      <c r="I8962" s="819">
        <f t="shared" si="286"/>
        <v>0</v>
      </c>
      <c r="J8962" s="819">
        <f t="shared" si="287"/>
        <v>2</v>
      </c>
      <c r="K8962" s="941"/>
    </row>
    <row r="8963" spans="1:11" ht="25.5">
      <c r="A8963" s="15" t="s">
        <v>6638</v>
      </c>
      <c r="B8963" s="15" t="s">
        <v>2624</v>
      </c>
      <c r="C8963" s="768" t="s">
        <v>2657</v>
      </c>
      <c r="D8963" s="20" t="s">
        <v>15515</v>
      </c>
      <c r="E8963" s="826">
        <v>1</v>
      </c>
      <c r="F8963" s="800">
        <v>1</v>
      </c>
      <c r="G8963" s="819">
        <v>341</v>
      </c>
      <c r="H8963" s="774">
        <v>405</v>
      </c>
      <c r="I8963" s="819">
        <f t="shared" si="286"/>
        <v>342</v>
      </c>
      <c r="J8963" s="819">
        <f t="shared" si="287"/>
        <v>406</v>
      </c>
      <c r="K8963" s="941"/>
    </row>
    <row r="8964" spans="1:11" ht="38.25">
      <c r="A8964" s="15" t="s">
        <v>6638</v>
      </c>
      <c r="B8964" s="15" t="s">
        <v>2624</v>
      </c>
      <c r="C8964" s="768" t="s">
        <v>2487</v>
      </c>
      <c r="D8964" s="20" t="s">
        <v>15516</v>
      </c>
      <c r="E8964" s="826"/>
      <c r="F8964" s="800">
        <v>1</v>
      </c>
      <c r="G8964" s="819"/>
      <c r="H8964" s="774">
        <v>1</v>
      </c>
      <c r="I8964" s="819">
        <f t="shared" si="286"/>
        <v>0</v>
      </c>
      <c r="J8964" s="819">
        <f t="shared" si="287"/>
        <v>2</v>
      </c>
      <c r="K8964" s="941"/>
    </row>
    <row r="8965" spans="1:11">
      <c r="A8965" s="15" t="s">
        <v>6638</v>
      </c>
      <c r="B8965" s="15" t="s">
        <v>2624</v>
      </c>
      <c r="C8965" s="768" t="s">
        <v>4739</v>
      </c>
      <c r="D8965" s="20" t="s">
        <v>17339</v>
      </c>
      <c r="E8965" s="826">
        <v>3</v>
      </c>
      <c r="F8965" s="800">
        <v>1</v>
      </c>
      <c r="G8965" s="819">
        <v>89</v>
      </c>
      <c r="H8965" s="774">
        <v>85</v>
      </c>
      <c r="I8965" s="819">
        <f t="shared" si="286"/>
        <v>92</v>
      </c>
      <c r="J8965" s="819">
        <f t="shared" si="287"/>
        <v>86</v>
      </c>
      <c r="K8965" s="941"/>
    </row>
    <row r="8966" spans="1:11">
      <c r="A8966" s="15" t="s">
        <v>6638</v>
      </c>
      <c r="B8966" s="15" t="s">
        <v>2624</v>
      </c>
      <c r="C8966" s="768" t="s">
        <v>4744</v>
      </c>
      <c r="D8966" s="20" t="s">
        <v>4745</v>
      </c>
      <c r="E8966" s="826"/>
      <c r="F8966" s="800">
        <v>1</v>
      </c>
      <c r="G8966" s="819"/>
      <c r="H8966" s="774">
        <v>1</v>
      </c>
      <c r="I8966" s="819">
        <f t="shared" si="286"/>
        <v>0</v>
      </c>
      <c r="J8966" s="819">
        <f t="shared" si="287"/>
        <v>2</v>
      </c>
      <c r="K8966" s="941"/>
    </row>
    <row r="8967" spans="1:11">
      <c r="A8967" s="15" t="s">
        <v>6638</v>
      </c>
      <c r="B8967" s="15" t="s">
        <v>2464</v>
      </c>
      <c r="C8967" s="768" t="s">
        <v>3233</v>
      </c>
      <c r="D8967" s="20" t="s">
        <v>16994</v>
      </c>
      <c r="E8967" s="826"/>
      <c r="F8967" s="800">
        <v>1</v>
      </c>
      <c r="G8967" s="819"/>
      <c r="H8967" s="774">
        <v>0</v>
      </c>
      <c r="I8967" s="819">
        <f t="shared" si="286"/>
        <v>0</v>
      </c>
      <c r="J8967" s="819">
        <f t="shared" si="287"/>
        <v>1</v>
      </c>
      <c r="K8967" s="941"/>
    </row>
    <row r="8968" spans="1:11" ht="25.5">
      <c r="A8968" s="15" t="s">
        <v>6638</v>
      </c>
      <c r="B8968" s="15" t="s">
        <v>2464</v>
      </c>
      <c r="C8968" s="768" t="s">
        <v>3234</v>
      </c>
      <c r="D8968" s="20" t="s">
        <v>16995</v>
      </c>
      <c r="E8968" s="826"/>
      <c r="F8968" s="800">
        <v>1</v>
      </c>
      <c r="G8968" s="819"/>
      <c r="H8968" s="774">
        <v>0</v>
      </c>
      <c r="I8968" s="819">
        <f t="shared" si="286"/>
        <v>0</v>
      </c>
      <c r="J8968" s="819">
        <f t="shared" si="287"/>
        <v>1</v>
      </c>
      <c r="K8968" s="941"/>
    </row>
    <row r="8969" spans="1:11" ht="38.25">
      <c r="A8969" s="15" t="s">
        <v>6638</v>
      </c>
      <c r="B8969" s="15" t="s">
        <v>2624</v>
      </c>
      <c r="C8969" s="768" t="s">
        <v>5068</v>
      </c>
      <c r="D8969" s="20" t="s">
        <v>17373</v>
      </c>
      <c r="E8969" s="826"/>
      <c r="F8969" s="800">
        <v>0</v>
      </c>
      <c r="G8969" s="819"/>
      <c r="H8969" s="774">
        <v>1</v>
      </c>
      <c r="I8969" s="819">
        <f t="shared" si="286"/>
        <v>0</v>
      </c>
      <c r="J8969" s="819">
        <f t="shared" si="287"/>
        <v>1</v>
      </c>
      <c r="K8969" s="941"/>
    </row>
    <row r="8970" spans="1:11" ht="25.5">
      <c r="A8970" s="15" t="s">
        <v>6638</v>
      </c>
      <c r="B8970" s="15" t="s">
        <v>2624</v>
      </c>
      <c r="C8970" s="768" t="s">
        <v>2997</v>
      </c>
      <c r="D8970" s="20" t="s">
        <v>2998</v>
      </c>
      <c r="E8970" s="826"/>
      <c r="F8970" s="800">
        <v>0</v>
      </c>
      <c r="G8970" s="819"/>
      <c r="H8970" s="774">
        <v>1</v>
      </c>
      <c r="I8970" s="819">
        <f t="shared" si="286"/>
        <v>0</v>
      </c>
      <c r="J8970" s="819">
        <f t="shared" si="287"/>
        <v>1</v>
      </c>
      <c r="K8970" s="941"/>
    </row>
    <row r="8971" spans="1:11">
      <c r="A8971" s="15" t="s">
        <v>6638</v>
      </c>
      <c r="B8971" s="15" t="s">
        <v>2624</v>
      </c>
      <c r="C8971" s="768" t="s">
        <v>4940</v>
      </c>
      <c r="D8971" s="20" t="s">
        <v>17369</v>
      </c>
      <c r="E8971" s="826"/>
      <c r="F8971" s="800">
        <v>0</v>
      </c>
      <c r="G8971" s="819"/>
      <c r="H8971" s="774">
        <v>1</v>
      </c>
      <c r="I8971" s="819">
        <f t="shared" si="286"/>
        <v>0</v>
      </c>
      <c r="J8971" s="819">
        <f t="shared" si="287"/>
        <v>1</v>
      </c>
      <c r="K8971" s="941"/>
    </row>
    <row r="8972" spans="1:11">
      <c r="A8972" s="15" t="s">
        <v>6638</v>
      </c>
      <c r="B8972" s="15" t="s">
        <v>2624</v>
      </c>
      <c r="C8972" s="768" t="s">
        <v>3027</v>
      </c>
      <c r="D8972" s="20" t="s">
        <v>3028</v>
      </c>
      <c r="E8972" s="826">
        <v>5</v>
      </c>
      <c r="F8972" s="800">
        <v>1</v>
      </c>
      <c r="G8972" s="819">
        <v>203</v>
      </c>
      <c r="H8972" s="774">
        <v>1</v>
      </c>
      <c r="I8972" s="819">
        <f t="shared" si="286"/>
        <v>208</v>
      </c>
      <c r="J8972" s="819">
        <f t="shared" si="287"/>
        <v>2</v>
      </c>
      <c r="K8972" s="941"/>
    </row>
    <row r="8973" spans="1:11" ht="25.5">
      <c r="A8973" s="15" t="s">
        <v>6638</v>
      </c>
      <c r="B8973" s="15" t="s">
        <v>2624</v>
      </c>
      <c r="C8973" s="768" t="s">
        <v>4941</v>
      </c>
      <c r="D8973" s="20" t="s">
        <v>4942</v>
      </c>
      <c r="E8973" s="826"/>
      <c r="F8973" s="800">
        <v>0</v>
      </c>
      <c r="G8973" s="819"/>
      <c r="H8973" s="774">
        <v>1</v>
      </c>
      <c r="I8973" s="819">
        <f t="shared" si="286"/>
        <v>0</v>
      </c>
      <c r="J8973" s="819">
        <f t="shared" si="287"/>
        <v>1</v>
      </c>
      <c r="K8973" s="941"/>
    </row>
    <row r="8974" spans="1:11">
      <c r="A8974" s="15" t="s">
        <v>6638</v>
      </c>
      <c r="B8974" s="15" t="s">
        <v>2624</v>
      </c>
      <c r="C8974" s="768" t="s">
        <v>4064</v>
      </c>
      <c r="D8974" s="20" t="s">
        <v>17225</v>
      </c>
      <c r="E8974" s="826"/>
      <c r="F8974" s="800">
        <v>0</v>
      </c>
      <c r="G8974" s="819">
        <v>63</v>
      </c>
      <c r="H8974" s="774">
        <v>50</v>
      </c>
      <c r="I8974" s="819">
        <f t="shared" si="286"/>
        <v>63</v>
      </c>
      <c r="J8974" s="819">
        <f t="shared" si="287"/>
        <v>50</v>
      </c>
      <c r="K8974" s="941"/>
    </row>
    <row r="8975" spans="1:11">
      <c r="A8975" s="15" t="s">
        <v>6638</v>
      </c>
      <c r="B8975" s="15" t="s">
        <v>2624</v>
      </c>
      <c r="C8975" s="768" t="s">
        <v>4065</v>
      </c>
      <c r="D8975" s="20" t="s">
        <v>5746</v>
      </c>
      <c r="E8975" s="826"/>
      <c r="F8975" s="800">
        <v>0</v>
      </c>
      <c r="G8975" s="819">
        <v>82</v>
      </c>
      <c r="H8975" s="774">
        <v>110</v>
      </c>
      <c r="I8975" s="819">
        <f t="shared" si="286"/>
        <v>82</v>
      </c>
      <c r="J8975" s="819">
        <f t="shared" si="287"/>
        <v>110</v>
      </c>
      <c r="K8975" s="941"/>
    </row>
    <row r="8976" spans="1:11" ht="25.5">
      <c r="A8976" s="15" t="s">
        <v>6638</v>
      </c>
      <c r="B8976" s="15" t="s">
        <v>2624</v>
      </c>
      <c r="C8976" s="768" t="s">
        <v>4780</v>
      </c>
      <c r="D8976" s="20" t="s">
        <v>4781</v>
      </c>
      <c r="E8976" s="826"/>
      <c r="F8976" s="800">
        <v>1</v>
      </c>
      <c r="G8976" s="819"/>
      <c r="H8976" s="774">
        <v>0</v>
      </c>
      <c r="I8976" s="819">
        <f t="shared" si="286"/>
        <v>0</v>
      </c>
      <c r="J8976" s="819">
        <f t="shared" si="287"/>
        <v>1</v>
      </c>
      <c r="K8976" s="941"/>
    </row>
    <row r="8977" spans="1:11" ht="25.5">
      <c r="A8977" s="15" t="s">
        <v>6638</v>
      </c>
      <c r="B8977" s="15" t="s">
        <v>2624</v>
      </c>
      <c r="C8977" s="768" t="s">
        <v>2498</v>
      </c>
      <c r="D8977" s="20" t="s">
        <v>16827</v>
      </c>
      <c r="E8977" s="826">
        <v>5</v>
      </c>
      <c r="F8977" s="800">
        <v>5</v>
      </c>
      <c r="G8977" s="819">
        <v>1120</v>
      </c>
      <c r="H8977" s="774">
        <v>1905</v>
      </c>
      <c r="I8977" s="819">
        <f t="shared" si="286"/>
        <v>1125</v>
      </c>
      <c r="J8977" s="819">
        <f t="shared" si="287"/>
        <v>1910</v>
      </c>
      <c r="K8977" s="941"/>
    </row>
    <row r="8978" spans="1:11">
      <c r="A8978" s="15" t="s">
        <v>6638</v>
      </c>
      <c r="B8978" s="15" t="s">
        <v>2624</v>
      </c>
      <c r="C8978" s="768" t="s">
        <v>2753</v>
      </c>
      <c r="D8978" s="20" t="s">
        <v>16963</v>
      </c>
      <c r="E8978" s="826"/>
      <c r="F8978" s="800">
        <v>0</v>
      </c>
      <c r="G8978" s="819">
        <v>3</v>
      </c>
      <c r="H8978" s="774">
        <v>1</v>
      </c>
      <c r="I8978" s="819">
        <f t="shared" si="286"/>
        <v>3</v>
      </c>
      <c r="J8978" s="819">
        <f t="shared" si="287"/>
        <v>1</v>
      </c>
      <c r="K8978" s="941"/>
    </row>
    <row r="8979" spans="1:11" ht="25.5">
      <c r="A8979" s="15" t="s">
        <v>6638</v>
      </c>
      <c r="B8979" s="15" t="s">
        <v>2624</v>
      </c>
      <c r="C8979" s="768" t="s">
        <v>2754</v>
      </c>
      <c r="D8979" s="20" t="s">
        <v>16964</v>
      </c>
      <c r="E8979" s="826"/>
      <c r="F8979" s="800">
        <v>0</v>
      </c>
      <c r="G8979" s="819"/>
      <c r="H8979" s="774">
        <v>1</v>
      </c>
      <c r="I8979" s="819">
        <f t="shared" ref="I8979:I9042" si="288">E8979+G8979</f>
        <v>0</v>
      </c>
      <c r="J8979" s="819">
        <f t="shared" ref="J8979:J9042" si="289">F8979+H8979</f>
        <v>1</v>
      </c>
      <c r="K8979" s="941"/>
    </row>
    <row r="8980" spans="1:11">
      <c r="A8980" s="15" t="s">
        <v>6638</v>
      </c>
      <c r="B8980" s="15" t="s">
        <v>2624</v>
      </c>
      <c r="C8980" s="768" t="s">
        <v>2499</v>
      </c>
      <c r="D8980" s="20" t="s">
        <v>16828</v>
      </c>
      <c r="E8980" s="826">
        <v>1</v>
      </c>
      <c r="F8980" s="800">
        <v>2</v>
      </c>
      <c r="G8980" s="819">
        <v>146</v>
      </c>
      <c r="H8980" s="774">
        <v>133</v>
      </c>
      <c r="I8980" s="819">
        <f t="shared" si="288"/>
        <v>147</v>
      </c>
      <c r="J8980" s="819">
        <f t="shared" si="289"/>
        <v>135</v>
      </c>
      <c r="K8980" s="941"/>
    </row>
    <row r="8981" spans="1:11">
      <c r="A8981" s="15" t="s">
        <v>6638</v>
      </c>
      <c r="B8981" s="15" t="s">
        <v>2624</v>
      </c>
      <c r="C8981" s="768" t="s">
        <v>2755</v>
      </c>
      <c r="D8981" s="20" t="s">
        <v>3031</v>
      </c>
      <c r="E8981" s="826"/>
      <c r="F8981" s="800">
        <v>1</v>
      </c>
      <c r="G8981" s="819">
        <v>2</v>
      </c>
      <c r="H8981" s="774">
        <v>1</v>
      </c>
      <c r="I8981" s="819">
        <f t="shared" si="288"/>
        <v>2</v>
      </c>
      <c r="J8981" s="819">
        <f t="shared" si="289"/>
        <v>2</v>
      </c>
      <c r="K8981" s="941"/>
    </row>
    <row r="8982" spans="1:11">
      <c r="A8982" s="15" t="s">
        <v>6638</v>
      </c>
      <c r="B8982" s="15" t="s">
        <v>2624</v>
      </c>
      <c r="C8982" s="768" t="s">
        <v>4765</v>
      </c>
      <c r="D8982" s="20" t="s">
        <v>17350</v>
      </c>
      <c r="E8982" s="826"/>
      <c r="F8982" s="800">
        <v>0</v>
      </c>
      <c r="G8982" s="819"/>
      <c r="H8982" s="774">
        <v>1</v>
      </c>
      <c r="I8982" s="819">
        <f t="shared" si="288"/>
        <v>0</v>
      </c>
      <c r="J8982" s="819">
        <f t="shared" si="289"/>
        <v>1</v>
      </c>
      <c r="K8982" s="941"/>
    </row>
    <row r="8983" spans="1:11" ht="25.5">
      <c r="A8983" s="15" t="s">
        <v>6638</v>
      </c>
      <c r="B8983" s="15" t="s">
        <v>2624</v>
      </c>
      <c r="C8983" s="768" t="s">
        <v>2500</v>
      </c>
      <c r="D8983" s="20" t="s">
        <v>16829</v>
      </c>
      <c r="E8983" s="826"/>
      <c r="F8983" s="800">
        <v>0</v>
      </c>
      <c r="G8983" s="819">
        <v>282</v>
      </c>
      <c r="H8983" s="774">
        <v>100</v>
      </c>
      <c r="I8983" s="819">
        <f t="shared" si="288"/>
        <v>282</v>
      </c>
      <c r="J8983" s="819">
        <f t="shared" si="289"/>
        <v>100</v>
      </c>
      <c r="K8983" s="941"/>
    </row>
    <row r="8984" spans="1:11">
      <c r="A8984" s="15" t="s">
        <v>6638</v>
      </c>
      <c r="B8984" s="15" t="s">
        <v>2624</v>
      </c>
      <c r="C8984" s="768" t="s">
        <v>2502</v>
      </c>
      <c r="D8984" s="20" t="s">
        <v>16831</v>
      </c>
      <c r="E8984" s="826"/>
      <c r="F8984" s="800">
        <v>0</v>
      </c>
      <c r="G8984" s="819"/>
      <c r="H8984" s="774">
        <v>1</v>
      </c>
      <c r="I8984" s="819">
        <f t="shared" si="288"/>
        <v>0</v>
      </c>
      <c r="J8984" s="819">
        <f t="shared" si="289"/>
        <v>1</v>
      </c>
      <c r="K8984" s="941"/>
    </row>
    <row r="8985" spans="1:11" ht="25.5">
      <c r="A8985" s="15" t="s">
        <v>6638</v>
      </c>
      <c r="B8985" s="15" t="s">
        <v>2624</v>
      </c>
      <c r="C8985" s="768" t="s">
        <v>2503</v>
      </c>
      <c r="D8985" s="20" t="s">
        <v>16832</v>
      </c>
      <c r="E8985" s="826"/>
      <c r="F8985" s="800">
        <v>1</v>
      </c>
      <c r="G8985" s="819">
        <v>221</v>
      </c>
      <c r="H8985" s="774">
        <v>170</v>
      </c>
      <c r="I8985" s="819">
        <f t="shared" si="288"/>
        <v>221</v>
      </c>
      <c r="J8985" s="819">
        <f t="shared" si="289"/>
        <v>171</v>
      </c>
      <c r="K8985" s="941"/>
    </row>
    <row r="8986" spans="1:11">
      <c r="A8986" s="15" t="s">
        <v>6638</v>
      </c>
      <c r="B8986" s="15" t="s">
        <v>2624</v>
      </c>
      <c r="C8986" s="768" t="s">
        <v>2504</v>
      </c>
      <c r="D8986" s="20" t="s">
        <v>16833</v>
      </c>
      <c r="E8986" s="826"/>
      <c r="F8986" s="800">
        <v>1</v>
      </c>
      <c r="G8986" s="819">
        <v>4</v>
      </c>
      <c r="H8986" s="774">
        <v>1</v>
      </c>
      <c r="I8986" s="819">
        <f t="shared" si="288"/>
        <v>4</v>
      </c>
      <c r="J8986" s="819">
        <f t="shared" si="289"/>
        <v>2</v>
      </c>
      <c r="K8986" s="941"/>
    </row>
    <row r="8987" spans="1:11">
      <c r="A8987" s="15" t="s">
        <v>6638</v>
      </c>
      <c r="B8987" s="15" t="s">
        <v>2624</v>
      </c>
      <c r="C8987" s="768" t="s">
        <v>4277</v>
      </c>
      <c r="D8987" s="20" t="s">
        <v>4891</v>
      </c>
      <c r="E8987" s="826"/>
      <c r="F8987" s="800">
        <v>0</v>
      </c>
      <c r="G8987" s="819"/>
      <c r="H8987" s="774">
        <v>1</v>
      </c>
      <c r="I8987" s="819">
        <f t="shared" si="288"/>
        <v>0</v>
      </c>
      <c r="J8987" s="819">
        <f t="shared" si="289"/>
        <v>1</v>
      </c>
      <c r="K8987" s="941"/>
    </row>
    <row r="8988" spans="1:11">
      <c r="A8988" s="15" t="s">
        <v>6638</v>
      </c>
      <c r="B8988" s="15" t="s">
        <v>2624</v>
      </c>
      <c r="C8988" s="768" t="s">
        <v>3032</v>
      </c>
      <c r="D8988" s="20" t="s">
        <v>3033</v>
      </c>
      <c r="E8988" s="826"/>
      <c r="F8988" s="800">
        <v>0</v>
      </c>
      <c r="G8988" s="819">
        <v>16</v>
      </c>
      <c r="H8988" s="774">
        <v>20</v>
      </c>
      <c r="I8988" s="819">
        <f t="shared" si="288"/>
        <v>16</v>
      </c>
      <c r="J8988" s="819">
        <f t="shared" si="289"/>
        <v>20</v>
      </c>
      <c r="K8988" s="941"/>
    </row>
    <row r="8989" spans="1:11" ht="25.5">
      <c r="A8989" s="15" t="s">
        <v>6638</v>
      </c>
      <c r="B8989" s="15" t="s">
        <v>2624</v>
      </c>
      <c r="C8989" s="768" t="s">
        <v>3034</v>
      </c>
      <c r="D8989" s="20" t="s">
        <v>3035</v>
      </c>
      <c r="E8989" s="826"/>
      <c r="F8989" s="800">
        <v>0</v>
      </c>
      <c r="G8989" s="819"/>
      <c r="H8989" s="774">
        <v>1</v>
      </c>
      <c r="I8989" s="819">
        <f t="shared" si="288"/>
        <v>0</v>
      </c>
      <c r="J8989" s="819">
        <f t="shared" si="289"/>
        <v>1</v>
      </c>
      <c r="K8989" s="941"/>
    </row>
    <row r="8990" spans="1:11" ht="25.5">
      <c r="A8990" s="15" t="s">
        <v>6638</v>
      </c>
      <c r="B8990" s="15" t="s">
        <v>2624</v>
      </c>
      <c r="C8990" s="768" t="s">
        <v>3687</v>
      </c>
      <c r="D8990" s="20" t="s">
        <v>3688</v>
      </c>
      <c r="E8990" s="826"/>
      <c r="F8990" s="800">
        <v>0</v>
      </c>
      <c r="G8990" s="819">
        <v>396</v>
      </c>
      <c r="H8990" s="774">
        <v>130</v>
      </c>
      <c r="I8990" s="819">
        <f t="shared" si="288"/>
        <v>396</v>
      </c>
      <c r="J8990" s="819">
        <f t="shared" si="289"/>
        <v>130</v>
      </c>
      <c r="K8990" s="941"/>
    </row>
    <row r="8991" spans="1:11">
      <c r="A8991" s="15" t="s">
        <v>6638</v>
      </c>
      <c r="B8991" s="15" t="s">
        <v>2624</v>
      </c>
      <c r="C8991" s="768" t="s">
        <v>4664</v>
      </c>
      <c r="D8991" s="20" t="s">
        <v>17288</v>
      </c>
      <c r="E8991" s="826">
        <v>44</v>
      </c>
      <c r="F8991" s="800">
        <v>30</v>
      </c>
      <c r="G8991" s="819">
        <v>2</v>
      </c>
      <c r="H8991" s="774">
        <v>5</v>
      </c>
      <c r="I8991" s="819">
        <f t="shared" si="288"/>
        <v>46</v>
      </c>
      <c r="J8991" s="819">
        <f t="shared" si="289"/>
        <v>35</v>
      </c>
      <c r="K8991" s="941"/>
    </row>
    <row r="8992" spans="1:11">
      <c r="A8992" s="15" t="s">
        <v>6638</v>
      </c>
      <c r="B8992" s="15" t="s">
        <v>2624</v>
      </c>
      <c r="C8992" s="768" t="s">
        <v>3450</v>
      </c>
      <c r="D8992" s="20" t="s">
        <v>3451</v>
      </c>
      <c r="E8992" s="826">
        <v>74</v>
      </c>
      <c r="F8992" s="800">
        <v>40</v>
      </c>
      <c r="G8992" s="819">
        <v>14</v>
      </c>
      <c r="H8992" s="774">
        <v>15</v>
      </c>
      <c r="I8992" s="819">
        <f t="shared" si="288"/>
        <v>88</v>
      </c>
      <c r="J8992" s="819">
        <f t="shared" si="289"/>
        <v>55</v>
      </c>
      <c r="K8992" s="941"/>
    </row>
    <row r="8993" spans="1:11">
      <c r="A8993" s="15" t="s">
        <v>6638</v>
      </c>
      <c r="B8993" s="15" t="s">
        <v>2624</v>
      </c>
      <c r="C8993" s="768" t="s">
        <v>6637</v>
      </c>
      <c r="D8993" s="20" t="s">
        <v>17817</v>
      </c>
      <c r="E8993" s="826"/>
      <c r="F8993" s="800">
        <v>0</v>
      </c>
      <c r="G8993" s="819"/>
      <c r="H8993" s="774">
        <v>1</v>
      </c>
      <c r="I8993" s="819">
        <f t="shared" si="288"/>
        <v>0</v>
      </c>
      <c r="J8993" s="819">
        <f t="shared" si="289"/>
        <v>1</v>
      </c>
      <c r="K8993" s="941"/>
    </row>
    <row r="8994" spans="1:11" ht="25.5">
      <c r="A8994" s="15" t="s">
        <v>6638</v>
      </c>
      <c r="B8994" s="15" t="s">
        <v>2624</v>
      </c>
      <c r="C8994" s="768" t="s">
        <v>4964</v>
      </c>
      <c r="D8994" s="20" t="s">
        <v>4965</v>
      </c>
      <c r="E8994" s="826"/>
      <c r="F8994" s="800">
        <v>0</v>
      </c>
      <c r="G8994" s="819"/>
      <c r="H8994" s="774">
        <v>1</v>
      </c>
      <c r="I8994" s="819">
        <f t="shared" si="288"/>
        <v>0</v>
      </c>
      <c r="J8994" s="819">
        <f t="shared" si="289"/>
        <v>1</v>
      </c>
      <c r="K8994" s="941"/>
    </row>
    <row r="8995" spans="1:11">
      <c r="A8995" s="15" t="s">
        <v>6638</v>
      </c>
      <c r="B8995" s="15" t="s">
        <v>2624</v>
      </c>
      <c r="C8995" s="768" t="s">
        <v>4916</v>
      </c>
      <c r="D8995" s="20" t="s">
        <v>4917</v>
      </c>
      <c r="E8995" s="826"/>
      <c r="F8995" s="800">
        <v>0</v>
      </c>
      <c r="G8995" s="819"/>
      <c r="H8995" s="774">
        <v>1</v>
      </c>
      <c r="I8995" s="819">
        <f t="shared" si="288"/>
        <v>0</v>
      </c>
      <c r="J8995" s="819">
        <f t="shared" si="289"/>
        <v>1</v>
      </c>
      <c r="K8995" s="941"/>
    </row>
    <row r="8996" spans="1:11" ht="25.5">
      <c r="A8996" s="15" t="s">
        <v>6638</v>
      </c>
      <c r="B8996" s="15" t="s">
        <v>2624</v>
      </c>
      <c r="C8996" s="768" t="s">
        <v>3040</v>
      </c>
      <c r="D8996" s="20" t="s">
        <v>3041</v>
      </c>
      <c r="E8996" s="826"/>
      <c r="F8996" s="800">
        <v>0</v>
      </c>
      <c r="G8996" s="819">
        <v>13</v>
      </c>
      <c r="H8996" s="774">
        <v>10</v>
      </c>
      <c r="I8996" s="819">
        <f t="shared" si="288"/>
        <v>13</v>
      </c>
      <c r="J8996" s="819">
        <f t="shared" si="289"/>
        <v>10</v>
      </c>
      <c r="K8996" s="941"/>
    </row>
    <row r="8997" spans="1:11" ht="25.5">
      <c r="A8997" s="15" t="s">
        <v>6638</v>
      </c>
      <c r="B8997" s="15" t="s">
        <v>2624</v>
      </c>
      <c r="C8997" s="768" t="s">
        <v>3042</v>
      </c>
      <c r="D8997" s="20" t="s">
        <v>3043</v>
      </c>
      <c r="E8997" s="826"/>
      <c r="F8997" s="800">
        <v>1</v>
      </c>
      <c r="G8997" s="819">
        <v>27</v>
      </c>
      <c r="H8997" s="774">
        <v>20</v>
      </c>
      <c r="I8997" s="819">
        <f t="shared" si="288"/>
        <v>27</v>
      </c>
      <c r="J8997" s="819">
        <f t="shared" si="289"/>
        <v>21</v>
      </c>
      <c r="K8997" s="941"/>
    </row>
    <row r="8998" spans="1:11" ht="38.25">
      <c r="A8998" s="15" t="s">
        <v>6638</v>
      </c>
      <c r="B8998" s="15" t="s">
        <v>2624</v>
      </c>
      <c r="C8998" s="768" t="s">
        <v>4749</v>
      </c>
      <c r="D8998" s="20" t="s">
        <v>17342</v>
      </c>
      <c r="E8998" s="826"/>
      <c r="F8998" s="800">
        <v>0</v>
      </c>
      <c r="G8998" s="819">
        <v>14</v>
      </c>
      <c r="H8998" s="774">
        <v>40</v>
      </c>
      <c r="I8998" s="819">
        <f t="shared" si="288"/>
        <v>14</v>
      </c>
      <c r="J8998" s="819">
        <f t="shared" si="289"/>
        <v>40</v>
      </c>
      <c r="K8998" s="941"/>
    </row>
    <row r="8999" spans="1:11" ht="38.25">
      <c r="A8999" s="15" t="s">
        <v>6638</v>
      </c>
      <c r="B8999" s="15" t="s">
        <v>2624</v>
      </c>
      <c r="C8999" s="768" t="s">
        <v>4750</v>
      </c>
      <c r="D8999" s="20" t="s">
        <v>17343</v>
      </c>
      <c r="E8999" s="826"/>
      <c r="F8999" s="800">
        <v>0</v>
      </c>
      <c r="G8999" s="819">
        <v>34</v>
      </c>
      <c r="H8999" s="774">
        <v>4</v>
      </c>
      <c r="I8999" s="819">
        <f t="shared" si="288"/>
        <v>34</v>
      </c>
      <c r="J8999" s="819">
        <f t="shared" si="289"/>
        <v>4</v>
      </c>
      <c r="K8999" s="941"/>
    </row>
    <row r="9000" spans="1:11">
      <c r="A9000" s="15" t="s">
        <v>6638</v>
      </c>
      <c r="B9000" s="15" t="s">
        <v>2624</v>
      </c>
      <c r="C9000" s="768" t="s">
        <v>5236</v>
      </c>
      <c r="D9000" s="20" t="s">
        <v>17402</v>
      </c>
      <c r="E9000" s="826"/>
      <c r="F9000" s="800">
        <v>1</v>
      </c>
      <c r="G9000" s="819"/>
      <c r="H9000" s="774">
        <v>1</v>
      </c>
      <c r="I9000" s="819">
        <f t="shared" si="288"/>
        <v>0</v>
      </c>
      <c r="J9000" s="819">
        <f t="shared" si="289"/>
        <v>2</v>
      </c>
      <c r="K9000" s="941"/>
    </row>
    <row r="9001" spans="1:11">
      <c r="A9001" s="15" t="s">
        <v>6638</v>
      </c>
      <c r="B9001" s="15" t="s">
        <v>2464</v>
      </c>
      <c r="C9001" s="768" t="s">
        <v>3044</v>
      </c>
      <c r="D9001" s="20" t="s">
        <v>3045</v>
      </c>
      <c r="E9001" s="826">
        <v>1</v>
      </c>
      <c r="F9001" s="800">
        <v>1</v>
      </c>
      <c r="G9001" s="819">
        <v>70</v>
      </c>
      <c r="H9001" s="774">
        <v>1</v>
      </c>
      <c r="I9001" s="819">
        <f t="shared" si="288"/>
        <v>71</v>
      </c>
      <c r="J9001" s="819">
        <f t="shared" si="289"/>
        <v>2</v>
      </c>
      <c r="K9001" s="941"/>
    </row>
    <row r="9002" spans="1:11" ht="25.5">
      <c r="A9002" s="15" t="s">
        <v>6638</v>
      </c>
      <c r="B9002" s="15" t="s">
        <v>2464</v>
      </c>
      <c r="C9002" s="768" t="s">
        <v>4790</v>
      </c>
      <c r="D9002" s="20" t="s">
        <v>17359</v>
      </c>
      <c r="E9002" s="826">
        <v>131</v>
      </c>
      <c r="F9002" s="800">
        <v>70</v>
      </c>
      <c r="G9002" s="819">
        <v>10773</v>
      </c>
      <c r="H9002" s="774">
        <v>9400</v>
      </c>
      <c r="I9002" s="819">
        <f t="shared" si="288"/>
        <v>10904</v>
      </c>
      <c r="J9002" s="819">
        <f t="shared" si="289"/>
        <v>9470</v>
      </c>
      <c r="K9002" s="941"/>
    </row>
    <row r="9003" spans="1:11" ht="25.5">
      <c r="A9003" s="15" t="s">
        <v>6638</v>
      </c>
      <c r="B9003" s="15" t="s">
        <v>2624</v>
      </c>
      <c r="C9003" s="768" t="s">
        <v>2985</v>
      </c>
      <c r="D9003" s="20" t="s">
        <v>2986</v>
      </c>
      <c r="E9003" s="826"/>
      <c r="F9003" s="800">
        <v>1</v>
      </c>
      <c r="G9003" s="819">
        <v>7</v>
      </c>
      <c r="H9003" s="774">
        <v>1</v>
      </c>
      <c r="I9003" s="819">
        <f t="shared" si="288"/>
        <v>7</v>
      </c>
      <c r="J9003" s="819">
        <f t="shared" si="289"/>
        <v>2</v>
      </c>
      <c r="K9003" s="941"/>
    </row>
    <row r="9004" spans="1:11" ht="25.5">
      <c r="A9004" s="15" t="s">
        <v>6638</v>
      </c>
      <c r="B9004" s="15" t="s">
        <v>2624</v>
      </c>
      <c r="C9004" s="768" t="s">
        <v>2985</v>
      </c>
      <c r="D9004" s="20" t="s">
        <v>2986</v>
      </c>
      <c r="E9004" s="826"/>
      <c r="F9004" s="800">
        <v>1</v>
      </c>
      <c r="G9004" s="819">
        <v>7</v>
      </c>
      <c r="H9004" s="774">
        <v>1</v>
      </c>
      <c r="I9004" s="819">
        <f t="shared" si="288"/>
        <v>7</v>
      </c>
      <c r="J9004" s="819">
        <f t="shared" si="289"/>
        <v>2</v>
      </c>
      <c r="K9004" s="941"/>
    </row>
    <row r="9005" spans="1:11" ht="25.5">
      <c r="A9005" s="15" t="s">
        <v>6638</v>
      </c>
      <c r="B9005" s="15" t="s">
        <v>2624</v>
      </c>
      <c r="C9005" s="768" t="s">
        <v>2987</v>
      </c>
      <c r="D9005" s="20" t="s">
        <v>2988</v>
      </c>
      <c r="E9005" s="826"/>
      <c r="F9005" s="800">
        <v>1</v>
      </c>
      <c r="G9005" s="819"/>
      <c r="H9005" s="774">
        <v>1</v>
      </c>
      <c r="I9005" s="819">
        <f t="shared" si="288"/>
        <v>0</v>
      </c>
      <c r="J9005" s="819">
        <f t="shared" si="289"/>
        <v>2</v>
      </c>
      <c r="K9005" s="941"/>
    </row>
    <row r="9006" spans="1:11" ht="38.25">
      <c r="A9006" s="15" t="s">
        <v>6638</v>
      </c>
      <c r="B9006" s="15" t="s">
        <v>2624</v>
      </c>
      <c r="C9006" s="768" t="s">
        <v>2981</v>
      </c>
      <c r="D9006" s="20" t="s">
        <v>2982</v>
      </c>
      <c r="E9006" s="826">
        <v>4</v>
      </c>
      <c r="F9006" s="800">
        <v>1</v>
      </c>
      <c r="G9006" s="819">
        <v>16</v>
      </c>
      <c r="H9006" s="774">
        <v>1</v>
      </c>
      <c r="I9006" s="819">
        <f t="shared" si="288"/>
        <v>20</v>
      </c>
      <c r="J9006" s="819">
        <f t="shared" si="289"/>
        <v>2</v>
      </c>
      <c r="K9006" s="941"/>
    </row>
    <row r="9007" spans="1:11" ht="38.25">
      <c r="A9007" s="15" t="s">
        <v>6638</v>
      </c>
      <c r="B9007" s="15" t="s">
        <v>2624</v>
      </c>
      <c r="C9007" s="768" t="s">
        <v>6290</v>
      </c>
      <c r="D9007" s="20" t="s">
        <v>17616</v>
      </c>
      <c r="E9007" s="826"/>
      <c r="F9007" s="800">
        <v>1</v>
      </c>
      <c r="G9007" s="819"/>
      <c r="H9007" s="774">
        <v>0</v>
      </c>
      <c r="I9007" s="819">
        <f t="shared" si="288"/>
        <v>0</v>
      </c>
      <c r="J9007" s="819">
        <f t="shared" si="289"/>
        <v>1</v>
      </c>
      <c r="K9007" s="941"/>
    </row>
    <row r="9008" spans="1:11">
      <c r="A9008" s="15" t="s">
        <v>6638</v>
      </c>
      <c r="B9008" s="15" t="s">
        <v>2624</v>
      </c>
      <c r="C9008" s="768" t="s">
        <v>4769</v>
      </c>
      <c r="D9008" s="20" t="s">
        <v>17354</v>
      </c>
      <c r="E9008" s="826"/>
      <c r="F9008" s="800">
        <v>110</v>
      </c>
      <c r="G9008" s="819"/>
      <c r="H9008" s="774">
        <v>135</v>
      </c>
      <c r="I9008" s="819">
        <f t="shared" si="288"/>
        <v>0</v>
      </c>
      <c r="J9008" s="819">
        <f t="shared" si="289"/>
        <v>245</v>
      </c>
      <c r="K9008" s="941"/>
    </row>
    <row r="9009" spans="1:11">
      <c r="A9009" s="15" t="s">
        <v>6638</v>
      </c>
      <c r="B9009" s="15" t="s">
        <v>2624</v>
      </c>
      <c r="C9009" s="768" t="s">
        <v>4843</v>
      </c>
      <c r="D9009" s="20" t="s">
        <v>4844</v>
      </c>
      <c r="E9009" s="826"/>
      <c r="F9009" s="800">
        <v>110</v>
      </c>
      <c r="G9009" s="819"/>
      <c r="H9009" s="774">
        <v>135</v>
      </c>
      <c r="I9009" s="819">
        <f t="shared" si="288"/>
        <v>0</v>
      </c>
      <c r="J9009" s="819">
        <f t="shared" si="289"/>
        <v>245</v>
      </c>
      <c r="K9009" s="941"/>
    </row>
    <row r="9010" spans="1:11">
      <c r="A9010" s="15" t="s">
        <v>6638</v>
      </c>
      <c r="B9010" s="15" t="s">
        <v>2624</v>
      </c>
      <c r="C9010" s="768" t="s">
        <v>4845</v>
      </c>
      <c r="D9010" s="20" t="s">
        <v>4846</v>
      </c>
      <c r="E9010" s="826"/>
      <c r="F9010" s="800">
        <v>110</v>
      </c>
      <c r="G9010" s="819"/>
      <c r="H9010" s="774">
        <v>135</v>
      </c>
      <c r="I9010" s="819">
        <f t="shared" si="288"/>
        <v>0</v>
      </c>
      <c r="J9010" s="819">
        <f t="shared" si="289"/>
        <v>245</v>
      </c>
      <c r="K9010" s="941"/>
    </row>
    <row r="9011" spans="1:11" ht="25.5">
      <c r="A9011" s="15" t="s">
        <v>6638</v>
      </c>
      <c r="B9011" s="15" t="s">
        <v>2624</v>
      </c>
      <c r="C9011" s="768" t="s">
        <v>2524</v>
      </c>
      <c r="D9011" s="20" t="s">
        <v>16852</v>
      </c>
      <c r="E9011" s="826"/>
      <c r="F9011" s="800">
        <v>1</v>
      </c>
      <c r="G9011" s="819">
        <v>2263</v>
      </c>
      <c r="H9011" s="774">
        <v>2500</v>
      </c>
      <c r="I9011" s="819">
        <f t="shared" si="288"/>
        <v>2263</v>
      </c>
      <c r="J9011" s="819">
        <f t="shared" si="289"/>
        <v>2501</v>
      </c>
      <c r="K9011" s="941"/>
    </row>
    <row r="9012" spans="1:11" ht="38.25">
      <c r="A9012" s="15" t="s">
        <v>6638</v>
      </c>
      <c r="B9012" s="15" t="s">
        <v>2624</v>
      </c>
      <c r="C9012" s="768" t="s">
        <v>2534</v>
      </c>
      <c r="D9012" s="20" t="s">
        <v>16863</v>
      </c>
      <c r="E9012" s="826"/>
      <c r="F9012" s="800">
        <v>1</v>
      </c>
      <c r="G9012" s="819"/>
      <c r="H9012" s="774">
        <v>1</v>
      </c>
      <c r="I9012" s="819">
        <f t="shared" si="288"/>
        <v>0</v>
      </c>
      <c r="J9012" s="819">
        <f t="shared" si="289"/>
        <v>2</v>
      </c>
      <c r="K9012" s="941"/>
    </row>
    <row r="9013" spans="1:11" ht="38.25">
      <c r="A9013" s="15" t="s">
        <v>6638</v>
      </c>
      <c r="B9013" s="15" t="s">
        <v>2624</v>
      </c>
      <c r="C9013" s="768" t="s">
        <v>2536</v>
      </c>
      <c r="D9013" s="20" t="s">
        <v>4908</v>
      </c>
      <c r="E9013" s="826"/>
      <c r="F9013" s="800">
        <v>1</v>
      </c>
      <c r="G9013" s="819"/>
      <c r="H9013" s="774">
        <v>1</v>
      </c>
      <c r="I9013" s="819">
        <f t="shared" si="288"/>
        <v>0</v>
      </c>
      <c r="J9013" s="819">
        <f t="shared" si="289"/>
        <v>2</v>
      </c>
      <c r="K9013" s="941"/>
    </row>
    <row r="9014" spans="1:11" ht="25.5">
      <c r="A9014" s="15" t="s">
        <v>6638</v>
      </c>
      <c r="B9014" s="15" t="s">
        <v>2624</v>
      </c>
      <c r="C9014" s="768" t="s">
        <v>2537</v>
      </c>
      <c r="D9014" s="20" t="s">
        <v>4909</v>
      </c>
      <c r="E9014" s="826">
        <v>1</v>
      </c>
      <c r="F9014" s="800">
        <v>1</v>
      </c>
      <c r="G9014" s="819"/>
      <c r="H9014" s="774">
        <v>1</v>
      </c>
      <c r="I9014" s="819">
        <f t="shared" si="288"/>
        <v>1</v>
      </c>
      <c r="J9014" s="819">
        <f t="shared" si="289"/>
        <v>2</v>
      </c>
      <c r="K9014" s="941"/>
    </row>
    <row r="9015" spans="1:11" ht="25.5">
      <c r="A9015" s="15" t="s">
        <v>6638</v>
      </c>
      <c r="B9015" s="15" t="s">
        <v>2624</v>
      </c>
      <c r="C9015" s="768" t="s">
        <v>2538</v>
      </c>
      <c r="D9015" s="20" t="s">
        <v>4892</v>
      </c>
      <c r="E9015" s="826"/>
      <c r="F9015" s="800">
        <v>2</v>
      </c>
      <c r="G9015" s="819"/>
      <c r="H9015" s="774">
        <v>1</v>
      </c>
      <c r="I9015" s="819">
        <f t="shared" si="288"/>
        <v>0</v>
      </c>
      <c r="J9015" s="819">
        <f t="shared" si="289"/>
        <v>3</v>
      </c>
      <c r="K9015" s="941"/>
    </row>
    <row r="9016" spans="1:11" ht="25.5">
      <c r="A9016" s="15" t="s">
        <v>6638</v>
      </c>
      <c r="B9016" s="15" t="s">
        <v>2624</v>
      </c>
      <c r="C9016" s="768" t="s">
        <v>2539</v>
      </c>
      <c r="D9016" s="20" t="s">
        <v>4000</v>
      </c>
      <c r="E9016" s="826"/>
      <c r="F9016" s="800">
        <v>1</v>
      </c>
      <c r="G9016" s="819"/>
      <c r="H9016" s="774">
        <v>1</v>
      </c>
      <c r="I9016" s="819">
        <f t="shared" si="288"/>
        <v>0</v>
      </c>
      <c r="J9016" s="819">
        <f t="shared" si="289"/>
        <v>2</v>
      </c>
      <c r="K9016" s="941"/>
    </row>
    <row r="9017" spans="1:11" ht="38.25">
      <c r="A9017" s="15" t="s">
        <v>6638</v>
      </c>
      <c r="B9017" s="15" t="s">
        <v>2624</v>
      </c>
      <c r="C9017" s="768" t="s">
        <v>2540</v>
      </c>
      <c r="D9017" s="20" t="s">
        <v>3689</v>
      </c>
      <c r="E9017" s="826"/>
      <c r="F9017" s="800">
        <v>1</v>
      </c>
      <c r="G9017" s="819"/>
      <c r="H9017" s="774">
        <v>1</v>
      </c>
      <c r="I9017" s="819">
        <f t="shared" si="288"/>
        <v>0</v>
      </c>
      <c r="J9017" s="819">
        <f t="shared" si="289"/>
        <v>2</v>
      </c>
      <c r="K9017" s="941"/>
    </row>
    <row r="9018" spans="1:11" ht="51">
      <c r="A9018" s="15" t="s">
        <v>6638</v>
      </c>
      <c r="B9018" s="15" t="s">
        <v>2624</v>
      </c>
      <c r="C9018" s="768" t="s">
        <v>2542</v>
      </c>
      <c r="D9018" s="20" t="s">
        <v>16865</v>
      </c>
      <c r="E9018" s="826">
        <v>134</v>
      </c>
      <c r="F9018" s="800">
        <v>105</v>
      </c>
      <c r="G9018" s="819">
        <v>306</v>
      </c>
      <c r="H9018" s="774">
        <v>390</v>
      </c>
      <c r="I9018" s="819">
        <f t="shared" si="288"/>
        <v>440</v>
      </c>
      <c r="J9018" s="819">
        <f t="shared" si="289"/>
        <v>495</v>
      </c>
      <c r="K9018" s="941"/>
    </row>
    <row r="9019" spans="1:11" ht="38.25">
      <c r="A9019" s="15" t="s">
        <v>6638</v>
      </c>
      <c r="B9019" s="15" t="s">
        <v>2624</v>
      </c>
      <c r="C9019" s="768" t="s">
        <v>2543</v>
      </c>
      <c r="D9019" s="20" t="s">
        <v>16866</v>
      </c>
      <c r="E9019" s="826"/>
      <c r="F9019" s="800">
        <v>110</v>
      </c>
      <c r="G9019" s="819"/>
      <c r="H9019" s="774">
        <v>135</v>
      </c>
      <c r="I9019" s="819">
        <f t="shared" si="288"/>
        <v>0</v>
      </c>
      <c r="J9019" s="819">
        <f t="shared" si="289"/>
        <v>245</v>
      </c>
      <c r="K9019" s="941"/>
    </row>
    <row r="9020" spans="1:11" ht="25.5">
      <c r="A9020" s="15" t="s">
        <v>6638</v>
      </c>
      <c r="B9020" s="15" t="s">
        <v>2624</v>
      </c>
      <c r="C9020" s="768" t="s">
        <v>2550</v>
      </c>
      <c r="D9020" s="20" t="s">
        <v>16872</v>
      </c>
      <c r="E9020" s="826"/>
      <c r="F9020" s="800">
        <v>1</v>
      </c>
      <c r="G9020" s="819"/>
      <c r="H9020" s="774">
        <v>0</v>
      </c>
      <c r="I9020" s="819">
        <f t="shared" si="288"/>
        <v>0</v>
      </c>
      <c r="J9020" s="819">
        <f t="shared" si="289"/>
        <v>1</v>
      </c>
      <c r="K9020" s="941"/>
    </row>
    <row r="9021" spans="1:11" ht="38.25">
      <c r="A9021" s="15" t="s">
        <v>6638</v>
      </c>
      <c r="B9021" s="15" t="s">
        <v>2624</v>
      </c>
      <c r="C9021" s="768" t="s">
        <v>2552</v>
      </c>
      <c r="D9021" s="20" t="s">
        <v>16873</v>
      </c>
      <c r="E9021" s="826"/>
      <c r="F9021" s="800">
        <v>1</v>
      </c>
      <c r="G9021" s="819"/>
      <c r="H9021" s="774">
        <v>1</v>
      </c>
      <c r="I9021" s="819">
        <f t="shared" si="288"/>
        <v>0</v>
      </c>
      <c r="J9021" s="819">
        <f t="shared" si="289"/>
        <v>2</v>
      </c>
      <c r="K9021" s="941"/>
    </row>
    <row r="9022" spans="1:11" ht="38.25">
      <c r="A9022" s="15" t="s">
        <v>6638</v>
      </c>
      <c r="B9022" s="15" t="s">
        <v>2624</v>
      </c>
      <c r="C9022" s="768" t="s">
        <v>2553</v>
      </c>
      <c r="D9022" s="20" t="s">
        <v>16874</v>
      </c>
      <c r="E9022" s="826"/>
      <c r="F9022" s="800">
        <v>1</v>
      </c>
      <c r="G9022" s="819">
        <v>49</v>
      </c>
      <c r="H9022" s="774">
        <v>70</v>
      </c>
      <c r="I9022" s="819">
        <f t="shared" si="288"/>
        <v>49</v>
      </c>
      <c r="J9022" s="819">
        <f t="shared" si="289"/>
        <v>71</v>
      </c>
      <c r="K9022" s="941"/>
    </row>
    <row r="9023" spans="1:11" ht="38.25">
      <c r="A9023" s="15" t="s">
        <v>6638</v>
      </c>
      <c r="B9023" s="15" t="s">
        <v>2624</v>
      </c>
      <c r="C9023" s="768" t="s">
        <v>2554</v>
      </c>
      <c r="D9023" s="20" t="s">
        <v>4772</v>
      </c>
      <c r="E9023" s="826">
        <v>57</v>
      </c>
      <c r="F9023" s="800">
        <v>100</v>
      </c>
      <c r="G9023" s="819">
        <v>22593</v>
      </c>
      <c r="H9023" s="774">
        <v>20230</v>
      </c>
      <c r="I9023" s="819">
        <f t="shared" si="288"/>
        <v>22650</v>
      </c>
      <c r="J9023" s="819">
        <f t="shared" si="289"/>
        <v>20330</v>
      </c>
      <c r="K9023" s="941"/>
    </row>
    <row r="9024" spans="1:11" ht="25.5">
      <c r="A9024" s="15" t="s">
        <v>6638</v>
      </c>
      <c r="B9024" s="15" t="s">
        <v>2624</v>
      </c>
      <c r="C9024" s="768" t="s">
        <v>2555</v>
      </c>
      <c r="D9024" s="20" t="s">
        <v>6621</v>
      </c>
      <c r="E9024" s="826">
        <v>64</v>
      </c>
      <c r="F9024" s="800">
        <v>95</v>
      </c>
      <c r="G9024" s="819">
        <v>3744</v>
      </c>
      <c r="H9024" s="774">
        <v>4680</v>
      </c>
      <c r="I9024" s="819">
        <f t="shared" si="288"/>
        <v>3808</v>
      </c>
      <c r="J9024" s="819">
        <f t="shared" si="289"/>
        <v>4775</v>
      </c>
      <c r="K9024" s="941"/>
    </row>
    <row r="9025" spans="1:11" ht="25.5">
      <c r="A9025" s="15" t="s">
        <v>6638</v>
      </c>
      <c r="B9025" s="15" t="s">
        <v>2624</v>
      </c>
      <c r="C9025" s="768" t="s">
        <v>2556</v>
      </c>
      <c r="D9025" s="20" t="s">
        <v>4799</v>
      </c>
      <c r="E9025" s="826"/>
      <c r="F9025" s="800">
        <v>1</v>
      </c>
      <c r="G9025" s="819"/>
      <c r="H9025" s="774">
        <v>1</v>
      </c>
      <c r="I9025" s="819">
        <f t="shared" si="288"/>
        <v>0</v>
      </c>
      <c r="J9025" s="819">
        <f t="shared" si="289"/>
        <v>2</v>
      </c>
      <c r="K9025" s="941"/>
    </row>
    <row r="9026" spans="1:11" ht="25.5">
      <c r="A9026" s="15" t="s">
        <v>6638</v>
      </c>
      <c r="B9026" s="15" t="s">
        <v>2624</v>
      </c>
      <c r="C9026" s="768" t="s">
        <v>2557</v>
      </c>
      <c r="D9026" s="20" t="s">
        <v>6622</v>
      </c>
      <c r="E9026" s="826"/>
      <c r="F9026" s="800">
        <v>1</v>
      </c>
      <c r="G9026" s="819">
        <v>747</v>
      </c>
      <c r="H9026" s="774">
        <v>456</v>
      </c>
      <c r="I9026" s="819">
        <f t="shared" si="288"/>
        <v>747</v>
      </c>
      <c r="J9026" s="819">
        <f t="shared" si="289"/>
        <v>457</v>
      </c>
      <c r="K9026" s="941"/>
    </row>
    <row r="9027" spans="1:11" ht="38.25">
      <c r="A9027" s="15" t="s">
        <v>6638</v>
      </c>
      <c r="B9027" s="15" t="s">
        <v>2624</v>
      </c>
      <c r="C9027" s="768" t="s">
        <v>2558</v>
      </c>
      <c r="D9027" s="20" t="s">
        <v>3690</v>
      </c>
      <c r="E9027" s="826"/>
      <c r="F9027" s="800">
        <v>1</v>
      </c>
      <c r="G9027" s="819">
        <v>4</v>
      </c>
      <c r="H9027" s="774">
        <v>56</v>
      </c>
      <c r="I9027" s="819">
        <f t="shared" si="288"/>
        <v>4</v>
      </c>
      <c r="J9027" s="819">
        <f t="shared" si="289"/>
        <v>57</v>
      </c>
      <c r="K9027" s="941"/>
    </row>
    <row r="9028" spans="1:11" ht="25.5">
      <c r="A9028" s="15" t="s">
        <v>6638</v>
      </c>
      <c r="B9028" s="15" t="s">
        <v>2624</v>
      </c>
      <c r="C9028" s="768" t="s">
        <v>2559</v>
      </c>
      <c r="D9028" s="20" t="s">
        <v>4773</v>
      </c>
      <c r="E9028" s="826">
        <v>86</v>
      </c>
      <c r="F9028" s="800">
        <v>97</v>
      </c>
      <c r="G9028" s="819">
        <v>1124</v>
      </c>
      <c r="H9028" s="774">
        <v>900</v>
      </c>
      <c r="I9028" s="819">
        <f t="shared" si="288"/>
        <v>1210</v>
      </c>
      <c r="J9028" s="819">
        <f t="shared" si="289"/>
        <v>997</v>
      </c>
      <c r="K9028" s="941"/>
    </row>
    <row r="9029" spans="1:11" ht="51">
      <c r="A9029" s="15" t="s">
        <v>6638</v>
      </c>
      <c r="B9029" s="15" t="s">
        <v>2624</v>
      </c>
      <c r="C9029" s="768" t="s">
        <v>2560</v>
      </c>
      <c r="D9029" s="20" t="s">
        <v>6623</v>
      </c>
      <c r="E9029" s="826">
        <v>401</v>
      </c>
      <c r="F9029" s="800">
        <v>350</v>
      </c>
      <c r="G9029" s="819">
        <v>19261</v>
      </c>
      <c r="H9029" s="774">
        <v>21165</v>
      </c>
      <c r="I9029" s="819">
        <f t="shared" si="288"/>
        <v>19662</v>
      </c>
      <c r="J9029" s="819">
        <f t="shared" si="289"/>
        <v>21515</v>
      </c>
      <c r="K9029" s="941"/>
    </row>
    <row r="9030" spans="1:11" ht="38.25">
      <c r="A9030" s="15" t="s">
        <v>6638</v>
      </c>
      <c r="B9030" s="15" t="s">
        <v>2624</v>
      </c>
      <c r="C9030" s="768" t="s">
        <v>2561</v>
      </c>
      <c r="D9030" s="20" t="s">
        <v>16875</v>
      </c>
      <c r="E9030" s="826"/>
      <c r="F9030" s="800">
        <v>1</v>
      </c>
      <c r="G9030" s="819">
        <v>1</v>
      </c>
      <c r="H9030" s="774">
        <v>65</v>
      </c>
      <c r="I9030" s="819">
        <f t="shared" si="288"/>
        <v>1</v>
      </c>
      <c r="J9030" s="819">
        <f t="shared" si="289"/>
        <v>66</v>
      </c>
      <c r="K9030" s="941"/>
    </row>
    <row r="9031" spans="1:11" ht="38.25">
      <c r="A9031" s="15" t="s">
        <v>6638</v>
      </c>
      <c r="B9031" s="15" t="s">
        <v>2624</v>
      </c>
      <c r="C9031" s="768" t="s">
        <v>2562</v>
      </c>
      <c r="D9031" s="20" t="s">
        <v>16876</v>
      </c>
      <c r="E9031" s="826"/>
      <c r="F9031" s="800">
        <v>1</v>
      </c>
      <c r="G9031" s="819">
        <v>3850</v>
      </c>
      <c r="H9031" s="774">
        <v>3670</v>
      </c>
      <c r="I9031" s="819">
        <f t="shared" si="288"/>
        <v>3850</v>
      </c>
      <c r="J9031" s="819">
        <f t="shared" si="289"/>
        <v>3671</v>
      </c>
      <c r="K9031" s="941"/>
    </row>
    <row r="9032" spans="1:11" ht="38.25">
      <c r="A9032" s="15" t="s">
        <v>6638</v>
      </c>
      <c r="B9032" s="15" t="s">
        <v>2624</v>
      </c>
      <c r="C9032" s="768" t="s">
        <v>2563</v>
      </c>
      <c r="D9032" s="20" t="s">
        <v>4911</v>
      </c>
      <c r="E9032" s="826"/>
      <c r="F9032" s="800">
        <v>1</v>
      </c>
      <c r="G9032" s="819">
        <v>17</v>
      </c>
      <c r="H9032" s="774">
        <v>40</v>
      </c>
      <c r="I9032" s="819">
        <f t="shared" si="288"/>
        <v>17</v>
      </c>
      <c r="J9032" s="819">
        <f t="shared" si="289"/>
        <v>41</v>
      </c>
      <c r="K9032" s="941"/>
    </row>
    <row r="9033" spans="1:11" ht="25.5">
      <c r="A9033" s="15" t="s">
        <v>6638</v>
      </c>
      <c r="B9033" s="15" t="s">
        <v>2624</v>
      </c>
      <c r="C9033" s="768" t="s">
        <v>2565</v>
      </c>
      <c r="D9033" s="20" t="s">
        <v>2980</v>
      </c>
      <c r="E9033" s="826">
        <v>10</v>
      </c>
      <c r="F9033" s="800">
        <v>10</v>
      </c>
      <c r="G9033" s="819">
        <v>21</v>
      </c>
      <c r="H9033" s="774">
        <v>20</v>
      </c>
      <c r="I9033" s="819">
        <f t="shared" si="288"/>
        <v>31</v>
      </c>
      <c r="J9033" s="819">
        <f t="shared" si="289"/>
        <v>30</v>
      </c>
      <c r="K9033" s="941"/>
    </row>
    <row r="9034" spans="1:11" ht="25.5">
      <c r="A9034" s="15" t="s">
        <v>6638</v>
      </c>
      <c r="B9034" s="15" t="s">
        <v>2624</v>
      </c>
      <c r="C9034" s="768" t="s">
        <v>2566</v>
      </c>
      <c r="D9034" s="20" t="s">
        <v>3048</v>
      </c>
      <c r="E9034" s="826"/>
      <c r="F9034" s="800">
        <v>1</v>
      </c>
      <c r="G9034" s="819">
        <v>588</v>
      </c>
      <c r="H9034" s="774">
        <v>770</v>
      </c>
      <c r="I9034" s="819">
        <f t="shared" si="288"/>
        <v>588</v>
      </c>
      <c r="J9034" s="819">
        <f t="shared" si="289"/>
        <v>771</v>
      </c>
      <c r="K9034" s="941"/>
    </row>
    <row r="9035" spans="1:11" ht="25.5">
      <c r="A9035" s="15" t="s">
        <v>6638</v>
      </c>
      <c r="B9035" s="15" t="s">
        <v>2624</v>
      </c>
      <c r="C9035" s="768" t="s">
        <v>2568</v>
      </c>
      <c r="D9035" s="20" t="s">
        <v>4913</v>
      </c>
      <c r="E9035" s="826"/>
      <c r="F9035" s="800">
        <v>1</v>
      </c>
      <c r="G9035" s="819"/>
      <c r="H9035" s="774">
        <v>1</v>
      </c>
      <c r="I9035" s="819">
        <f t="shared" si="288"/>
        <v>0</v>
      </c>
      <c r="J9035" s="819">
        <f t="shared" si="289"/>
        <v>2</v>
      </c>
      <c r="K9035" s="941"/>
    </row>
    <row r="9036" spans="1:11" ht="51">
      <c r="A9036" s="15" t="s">
        <v>6638</v>
      </c>
      <c r="B9036" s="15" t="s">
        <v>2624</v>
      </c>
      <c r="C9036" s="768" t="s">
        <v>2569</v>
      </c>
      <c r="D9036" s="20" t="s">
        <v>3452</v>
      </c>
      <c r="E9036" s="826">
        <v>2</v>
      </c>
      <c r="F9036" s="800">
        <v>1</v>
      </c>
      <c r="G9036" s="819">
        <v>13</v>
      </c>
      <c r="H9036" s="774">
        <v>15</v>
      </c>
      <c r="I9036" s="819">
        <f t="shared" si="288"/>
        <v>15</v>
      </c>
      <c r="J9036" s="819">
        <f t="shared" si="289"/>
        <v>16</v>
      </c>
      <c r="K9036" s="941"/>
    </row>
    <row r="9037" spans="1:11" ht="25.5">
      <c r="A9037" s="15" t="s">
        <v>6638</v>
      </c>
      <c r="B9037" s="15" t="s">
        <v>2624</v>
      </c>
      <c r="C9037" s="768" t="s">
        <v>2581</v>
      </c>
      <c r="D9037" s="20" t="s">
        <v>4900</v>
      </c>
      <c r="E9037" s="826"/>
      <c r="F9037" s="800">
        <v>1</v>
      </c>
      <c r="G9037" s="819">
        <v>29</v>
      </c>
      <c r="H9037" s="774">
        <v>70</v>
      </c>
      <c r="I9037" s="819">
        <f t="shared" si="288"/>
        <v>29</v>
      </c>
      <c r="J9037" s="819">
        <f t="shared" si="289"/>
        <v>71</v>
      </c>
      <c r="K9037" s="941"/>
    </row>
    <row r="9038" spans="1:11" ht="25.5">
      <c r="A9038" s="15" t="s">
        <v>6638</v>
      </c>
      <c r="B9038" s="15" t="s">
        <v>2624</v>
      </c>
      <c r="C9038" s="768" t="s">
        <v>2585</v>
      </c>
      <c r="D9038" s="20" t="s">
        <v>3049</v>
      </c>
      <c r="E9038" s="826"/>
      <c r="F9038" s="800">
        <v>0</v>
      </c>
      <c r="G9038" s="819">
        <v>157</v>
      </c>
      <c r="H9038" s="774">
        <v>250</v>
      </c>
      <c r="I9038" s="819">
        <f t="shared" si="288"/>
        <v>157</v>
      </c>
      <c r="J9038" s="819">
        <f t="shared" si="289"/>
        <v>250</v>
      </c>
      <c r="K9038" s="941"/>
    </row>
    <row r="9039" spans="1:11" ht="38.25">
      <c r="A9039" s="15" t="s">
        <v>6638</v>
      </c>
      <c r="B9039" s="15" t="s">
        <v>2624</v>
      </c>
      <c r="C9039" s="768" t="s">
        <v>2588</v>
      </c>
      <c r="D9039" s="20" t="s">
        <v>16881</v>
      </c>
      <c r="E9039" s="826">
        <v>1</v>
      </c>
      <c r="F9039" s="800">
        <v>2</v>
      </c>
      <c r="G9039" s="819">
        <v>2</v>
      </c>
      <c r="H9039" s="774">
        <v>1</v>
      </c>
      <c r="I9039" s="819">
        <f t="shared" si="288"/>
        <v>3</v>
      </c>
      <c r="J9039" s="819">
        <f t="shared" si="289"/>
        <v>3</v>
      </c>
      <c r="K9039" s="941"/>
    </row>
    <row r="9040" spans="1:11" ht="25.5">
      <c r="A9040" s="15" t="s">
        <v>6638</v>
      </c>
      <c r="B9040" s="15" t="s">
        <v>2624</v>
      </c>
      <c r="C9040" s="768" t="s">
        <v>2589</v>
      </c>
      <c r="D9040" s="20" t="s">
        <v>16882</v>
      </c>
      <c r="E9040" s="826"/>
      <c r="F9040" s="800">
        <v>0</v>
      </c>
      <c r="G9040" s="819"/>
      <c r="H9040" s="774">
        <v>1</v>
      </c>
      <c r="I9040" s="819">
        <f t="shared" si="288"/>
        <v>0</v>
      </c>
      <c r="J9040" s="819">
        <f t="shared" si="289"/>
        <v>1</v>
      </c>
      <c r="K9040" s="941"/>
    </row>
    <row r="9041" spans="1:11" ht="25.5">
      <c r="A9041" s="15" t="s">
        <v>6638</v>
      </c>
      <c r="B9041" s="15" t="s">
        <v>2624</v>
      </c>
      <c r="C9041" s="768" t="s">
        <v>2590</v>
      </c>
      <c r="D9041" s="20" t="s">
        <v>4002</v>
      </c>
      <c r="E9041" s="826"/>
      <c r="F9041" s="800">
        <v>5</v>
      </c>
      <c r="G9041" s="819">
        <v>457</v>
      </c>
      <c r="H9041" s="774">
        <v>420</v>
      </c>
      <c r="I9041" s="819">
        <f t="shared" si="288"/>
        <v>457</v>
      </c>
      <c r="J9041" s="819">
        <f t="shared" si="289"/>
        <v>425</v>
      </c>
      <c r="K9041" s="941"/>
    </row>
    <row r="9042" spans="1:11" ht="25.5">
      <c r="A9042" s="15" t="s">
        <v>6638</v>
      </c>
      <c r="B9042" s="15" t="s">
        <v>2624</v>
      </c>
      <c r="C9042" s="768" t="s">
        <v>2591</v>
      </c>
      <c r="D9042" s="20" t="s">
        <v>3691</v>
      </c>
      <c r="E9042" s="826"/>
      <c r="F9042" s="800">
        <v>1</v>
      </c>
      <c r="G9042" s="819"/>
      <c r="H9042" s="774">
        <v>1</v>
      </c>
      <c r="I9042" s="819">
        <f t="shared" si="288"/>
        <v>0</v>
      </c>
      <c r="J9042" s="819">
        <f t="shared" si="289"/>
        <v>2</v>
      </c>
      <c r="K9042" s="941"/>
    </row>
    <row r="9043" spans="1:11" ht="25.5">
      <c r="A9043" s="15" t="s">
        <v>6638</v>
      </c>
      <c r="B9043" s="15" t="s">
        <v>2624</v>
      </c>
      <c r="C9043" s="768" t="s">
        <v>2593</v>
      </c>
      <c r="D9043" s="20" t="s">
        <v>4294</v>
      </c>
      <c r="E9043" s="826"/>
      <c r="F9043" s="800">
        <v>0</v>
      </c>
      <c r="G9043" s="819"/>
      <c r="H9043" s="774">
        <v>1</v>
      </c>
      <c r="I9043" s="819">
        <f t="shared" ref="I9043:I9106" si="290">E9043+G9043</f>
        <v>0</v>
      </c>
      <c r="J9043" s="819">
        <f t="shared" ref="J9043:J9106" si="291">F9043+H9043</f>
        <v>1</v>
      </c>
      <c r="K9043" s="941"/>
    </row>
    <row r="9044" spans="1:11" ht="25.5">
      <c r="A9044" s="15" t="s">
        <v>6638</v>
      </c>
      <c r="B9044" s="15" t="s">
        <v>2624</v>
      </c>
      <c r="C9044" s="768" t="s">
        <v>2595</v>
      </c>
      <c r="D9044" s="20" t="s">
        <v>4296</v>
      </c>
      <c r="E9044" s="826"/>
      <c r="F9044" s="800">
        <v>1</v>
      </c>
      <c r="G9044" s="819"/>
      <c r="H9044" s="774">
        <v>1</v>
      </c>
      <c r="I9044" s="819">
        <f t="shared" si="290"/>
        <v>0</v>
      </c>
      <c r="J9044" s="819">
        <f t="shared" si="291"/>
        <v>2</v>
      </c>
      <c r="K9044" s="941"/>
    </row>
    <row r="9045" spans="1:11" ht="38.25">
      <c r="A9045" s="15" t="s">
        <v>6638</v>
      </c>
      <c r="B9045" s="15" t="s">
        <v>2624</v>
      </c>
      <c r="C9045" s="768" t="s">
        <v>2596</v>
      </c>
      <c r="D9045" s="20" t="s">
        <v>4775</v>
      </c>
      <c r="E9045" s="826">
        <v>159</v>
      </c>
      <c r="F9045" s="800">
        <v>100</v>
      </c>
      <c r="G9045" s="819">
        <v>12971</v>
      </c>
      <c r="H9045" s="774">
        <v>9880</v>
      </c>
      <c r="I9045" s="819">
        <f t="shared" si="290"/>
        <v>13130</v>
      </c>
      <c r="J9045" s="819">
        <f t="shared" si="291"/>
        <v>9980</v>
      </c>
      <c r="K9045" s="941"/>
    </row>
    <row r="9046" spans="1:11" ht="51">
      <c r="A9046" s="15" t="s">
        <v>6638</v>
      </c>
      <c r="B9046" s="15" t="s">
        <v>2624</v>
      </c>
      <c r="C9046" s="768" t="s">
        <v>2614</v>
      </c>
      <c r="D9046" s="20" t="s">
        <v>16900</v>
      </c>
      <c r="E9046" s="826"/>
      <c r="F9046" s="800">
        <v>0</v>
      </c>
      <c r="G9046" s="819"/>
      <c r="H9046" s="774">
        <v>1</v>
      </c>
      <c r="I9046" s="819">
        <f t="shared" si="290"/>
        <v>0</v>
      </c>
      <c r="J9046" s="819">
        <f t="shared" si="291"/>
        <v>1</v>
      </c>
      <c r="K9046" s="941"/>
    </row>
    <row r="9047" spans="1:11" ht="25.5">
      <c r="A9047" s="15" t="s">
        <v>6638</v>
      </c>
      <c r="B9047" s="15" t="s">
        <v>2624</v>
      </c>
      <c r="C9047" s="768" t="s">
        <v>2618</v>
      </c>
      <c r="D9047" s="20" t="s">
        <v>16904</v>
      </c>
      <c r="E9047" s="826"/>
      <c r="F9047" s="800">
        <v>0</v>
      </c>
      <c r="G9047" s="819"/>
      <c r="H9047" s="774">
        <v>1</v>
      </c>
      <c r="I9047" s="819">
        <f t="shared" si="290"/>
        <v>0</v>
      </c>
      <c r="J9047" s="819">
        <f t="shared" si="291"/>
        <v>1</v>
      </c>
      <c r="K9047" s="941"/>
    </row>
    <row r="9048" spans="1:11">
      <c r="A9048" s="15" t="s">
        <v>6638</v>
      </c>
      <c r="B9048" s="15" t="s">
        <v>2624</v>
      </c>
      <c r="C9048" s="768" t="s">
        <v>3920</v>
      </c>
      <c r="D9048" s="20" t="s">
        <v>17151</v>
      </c>
      <c r="E9048" s="826"/>
      <c r="F9048" s="800">
        <v>1</v>
      </c>
      <c r="G9048" s="819"/>
      <c r="H9048" s="774">
        <v>1</v>
      </c>
      <c r="I9048" s="819">
        <f t="shared" si="290"/>
        <v>0</v>
      </c>
      <c r="J9048" s="819">
        <f t="shared" si="291"/>
        <v>2</v>
      </c>
      <c r="K9048" s="941"/>
    </row>
    <row r="9049" spans="1:11">
      <c r="A9049" s="15" t="s">
        <v>6685</v>
      </c>
      <c r="B9049" s="15" t="s">
        <v>2624</v>
      </c>
      <c r="C9049" s="768" t="s">
        <v>2455</v>
      </c>
      <c r="D9049" s="20" t="s">
        <v>4927</v>
      </c>
      <c r="E9049" s="826"/>
      <c r="F9049" s="800">
        <v>0</v>
      </c>
      <c r="G9049" s="819">
        <v>3</v>
      </c>
      <c r="H9049" s="774">
        <v>1</v>
      </c>
      <c r="I9049" s="819">
        <f t="shared" si="290"/>
        <v>3</v>
      </c>
      <c r="J9049" s="819">
        <f t="shared" si="291"/>
        <v>1</v>
      </c>
      <c r="K9049" s="941"/>
    </row>
    <row r="9050" spans="1:11">
      <c r="A9050" s="15" t="s">
        <v>6685</v>
      </c>
      <c r="B9050" s="15" t="s">
        <v>2464</v>
      </c>
      <c r="C9050" s="768" t="s">
        <v>4802</v>
      </c>
      <c r="D9050" s="20" t="s">
        <v>4803</v>
      </c>
      <c r="E9050" s="826"/>
      <c r="F9050" s="800">
        <v>0</v>
      </c>
      <c r="G9050" s="819"/>
      <c r="H9050" s="774">
        <v>1</v>
      </c>
      <c r="I9050" s="819">
        <f t="shared" si="290"/>
        <v>0</v>
      </c>
      <c r="J9050" s="819">
        <f t="shared" si="291"/>
        <v>1</v>
      </c>
      <c r="K9050" s="941"/>
    </row>
    <row r="9051" spans="1:11">
      <c r="A9051" s="15" t="s">
        <v>6685</v>
      </c>
      <c r="B9051" s="15" t="s">
        <v>2464</v>
      </c>
      <c r="C9051" s="768" t="s">
        <v>4815</v>
      </c>
      <c r="D9051" s="20" t="s">
        <v>4816</v>
      </c>
      <c r="E9051" s="826"/>
      <c r="F9051" s="800">
        <v>0</v>
      </c>
      <c r="G9051" s="819">
        <v>41</v>
      </c>
      <c r="H9051" s="774">
        <v>390</v>
      </c>
      <c r="I9051" s="819">
        <f t="shared" si="290"/>
        <v>41</v>
      </c>
      <c r="J9051" s="819">
        <f t="shared" si="291"/>
        <v>390</v>
      </c>
      <c r="K9051" s="941"/>
    </row>
    <row r="9052" spans="1:11">
      <c r="A9052" s="15" t="s">
        <v>6685</v>
      </c>
      <c r="B9052" s="15" t="s">
        <v>2464</v>
      </c>
      <c r="C9052" s="947" t="s">
        <v>19968</v>
      </c>
      <c r="D9052" s="20" t="s">
        <v>19967</v>
      </c>
      <c r="E9052" s="826"/>
      <c r="F9052" s="800">
        <v>110</v>
      </c>
      <c r="G9052" s="819"/>
      <c r="H9052" s="774">
        <v>135</v>
      </c>
      <c r="I9052" s="819">
        <f t="shared" si="290"/>
        <v>0</v>
      </c>
      <c r="J9052" s="819">
        <f t="shared" si="291"/>
        <v>245</v>
      </c>
      <c r="K9052" s="941"/>
    </row>
    <row r="9053" spans="1:11">
      <c r="A9053" s="15" t="s">
        <v>6685</v>
      </c>
      <c r="B9053" s="15" t="s">
        <v>2464</v>
      </c>
      <c r="C9053" s="768" t="s">
        <v>4726</v>
      </c>
      <c r="D9053" s="20" t="s">
        <v>17328</v>
      </c>
      <c r="E9053" s="826"/>
      <c r="F9053" s="800">
        <v>110</v>
      </c>
      <c r="G9053" s="819"/>
      <c r="H9053" s="774">
        <v>135</v>
      </c>
      <c r="I9053" s="819">
        <f t="shared" si="290"/>
        <v>0</v>
      </c>
      <c r="J9053" s="819">
        <f t="shared" si="291"/>
        <v>245</v>
      </c>
      <c r="K9053" s="941"/>
    </row>
    <row r="9054" spans="1:11" ht="25.5">
      <c r="A9054" s="15" t="s">
        <v>6685</v>
      </c>
      <c r="B9054" s="15" t="s">
        <v>2624</v>
      </c>
      <c r="C9054" s="768" t="s">
        <v>19969</v>
      </c>
      <c r="D9054" s="20" t="s">
        <v>19970</v>
      </c>
      <c r="E9054" s="826"/>
      <c r="F9054" s="800">
        <v>10</v>
      </c>
      <c r="G9054" s="819"/>
      <c r="H9054" s="774">
        <v>15</v>
      </c>
      <c r="I9054" s="819">
        <f t="shared" si="290"/>
        <v>0</v>
      </c>
      <c r="J9054" s="819">
        <f t="shared" si="291"/>
        <v>25</v>
      </c>
      <c r="K9054" s="941"/>
    </row>
    <row r="9055" spans="1:11">
      <c r="A9055" s="15" t="s">
        <v>6685</v>
      </c>
      <c r="B9055" s="15" t="s">
        <v>2624</v>
      </c>
      <c r="C9055" s="768" t="s">
        <v>4707</v>
      </c>
      <c r="D9055" s="20" t="s">
        <v>17309</v>
      </c>
      <c r="E9055" s="826"/>
      <c r="F9055" s="800">
        <v>1</v>
      </c>
      <c r="G9055" s="819">
        <v>1720</v>
      </c>
      <c r="H9055" s="774">
        <v>2700</v>
      </c>
      <c r="I9055" s="819">
        <f t="shared" si="290"/>
        <v>1720</v>
      </c>
      <c r="J9055" s="819">
        <f t="shared" si="291"/>
        <v>2701</v>
      </c>
      <c r="K9055" s="941"/>
    </row>
    <row r="9056" spans="1:11" ht="25.5">
      <c r="A9056" s="15" t="s">
        <v>6685</v>
      </c>
      <c r="B9056" s="15" t="s">
        <v>2624</v>
      </c>
      <c r="C9056" s="768" t="s">
        <v>4708</v>
      </c>
      <c r="D9056" s="20" t="s">
        <v>17310</v>
      </c>
      <c r="E9056" s="826"/>
      <c r="F9056" s="800">
        <v>1</v>
      </c>
      <c r="G9056" s="819"/>
      <c r="H9056" s="774">
        <v>1</v>
      </c>
      <c r="I9056" s="819">
        <f t="shared" si="290"/>
        <v>0</v>
      </c>
      <c r="J9056" s="819">
        <f t="shared" si="291"/>
        <v>2</v>
      </c>
      <c r="K9056" s="941"/>
    </row>
    <row r="9057" spans="1:11" ht="25.5">
      <c r="A9057" s="15" t="s">
        <v>6685</v>
      </c>
      <c r="B9057" s="15" t="s">
        <v>2624</v>
      </c>
      <c r="C9057" s="768" t="s">
        <v>6436</v>
      </c>
      <c r="D9057" s="20" t="s">
        <v>17742</v>
      </c>
      <c r="E9057" s="826"/>
      <c r="F9057" s="800">
        <v>1</v>
      </c>
      <c r="G9057" s="819"/>
      <c r="H9057" s="774">
        <v>1</v>
      </c>
      <c r="I9057" s="819">
        <f t="shared" si="290"/>
        <v>0</v>
      </c>
      <c r="J9057" s="819">
        <f t="shared" si="291"/>
        <v>2</v>
      </c>
      <c r="K9057" s="941"/>
    </row>
    <row r="9058" spans="1:11">
      <c r="A9058" s="15" t="s">
        <v>6685</v>
      </c>
      <c r="B9058" s="15" t="s">
        <v>2624</v>
      </c>
      <c r="C9058" s="768" t="s">
        <v>6437</v>
      </c>
      <c r="D9058" s="20" t="s">
        <v>17743</v>
      </c>
      <c r="E9058" s="826"/>
      <c r="F9058" s="800">
        <v>1</v>
      </c>
      <c r="G9058" s="819">
        <v>3772</v>
      </c>
      <c r="H9058" s="774">
        <v>4800</v>
      </c>
      <c r="I9058" s="819">
        <f t="shared" si="290"/>
        <v>3772</v>
      </c>
      <c r="J9058" s="819">
        <f t="shared" si="291"/>
        <v>4801</v>
      </c>
      <c r="K9058" s="941"/>
    </row>
    <row r="9059" spans="1:11" ht="25.5">
      <c r="A9059" s="15" t="s">
        <v>6685</v>
      </c>
      <c r="B9059" s="15" t="s">
        <v>2624</v>
      </c>
      <c r="C9059" s="768" t="s">
        <v>6438</v>
      </c>
      <c r="D9059" s="20" t="s">
        <v>17744</v>
      </c>
      <c r="E9059" s="826"/>
      <c r="F9059" s="800">
        <v>1</v>
      </c>
      <c r="G9059" s="819">
        <v>75</v>
      </c>
      <c r="H9059" s="774">
        <v>80</v>
      </c>
      <c r="I9059" s="819">
        <f t="shared" si="290"/>
        <v>75</v>
      </c>
      <c r="J9059" s="819">
        <f t="shared" si="291"/>
        <v>81</v>
      </c>
      <c r="K9059" s="941"/>
    </row>
    <row r="9060" spans="1:11" ht="25.5">
      <c r="A9060" s="15" t="s">
        <v>6685</v>
      </c>
      <c r="B9060" s="15" t="s">
        <v>2624</v>
      </c>
      <c r="C9060" s="768" t="s">
        <v>6639</v>
      </c>
      <c r="D9060" s="20" t="s">
        <v>17818</v>
      </c>
      <c r="E9060" s="826">
        <v>681</v>
      </c>
      <c r="F9060" s="800">
        <v>620</v>
      </c>
      <c r="G9060" s="819">
        <v>2</v>
      </c>
      <c r="H9060" s="774">
        <v>5</v>
      </c>
      <c r="I9060" s="819">
        <f t="shared" si="290"/>
        <v>683</v>
      </c>
      <c r="J9060" s="819">
        <f t="shared" si="291"/>
        <v>625</v>
      </c>
      <c r="K9060" s="941"/>
    </row>
    <row r="9061" spans="1:11" ht="25.5">
      <c r="A9061" s="15" t="s">
        <v>6685</v>
      </c>
      <c r="B9061" s="15" t="s">
        <v>2624</v>
      </c>
      <c r="C9061" s="768" t="s">
        <v>6640</v>
      </c>
      <c r="D9061" s="20" t="s">
        <v>17819</v>
      </c>
      <c r="E9061" s="826">
        <v>353</v>
      </c>
      <c r="F9061" s="800">
        <v>300</v>
      </c>
      <c r="G9061" s="819"/>
      <c r="H9061" s="774">
        <v>1</v>
      </c>
      <c r="I9061" s="819">
        <f t="shared" si="290"/>
        <v>353</v>
      </c>
      <c r="J9061" s="819">
        <f t="shared" si="291"/>
        <v>301</v>
      </c>
      <c r="K9061" s="941"/>
    </row>
    <row r="9062" spans="1:11" ht="25.5">
      <c r="A9062" s="15" t="s">
        <v>6685</v>
      </c>
      <c r="B9062" s="15" t="s">
        <v>2624</v>
      </c>
      <c r="C9062" s="768" t="s">
        <v>6641</v>
      </c>
      <c r="D9062" s="20" t="s">
        <v>17820</v>
      </c>
      <c r="E9062" s="826">
        <v>147</v>
      </c>
      <c r="F9062" s="800">
        <v>70</v>
      </c>
      <c r="G9062" s="819">
        <v>1</v>
      </c>
      <c r="H9062" s="774">
        <v>1</v>
      </c>
      <c r="I9062" s="819">
        <f t="shared" si="290"/>
        <v>148</v>
      </c>
      <c r="J9062" s="819">
        <f t="shared" si="291"/>
        <v>71</v>
      </c>
      <c r="K9062" s="941"/>
    </row>
    <row r="9063" spans="1:11">
      <c r="A9063" s="15" t="s">
        <v>6685</v>
      </c>
      <c r="B9063" s="15" t="s">
        <v>2624</v>
      </c>
      <c r="C9063" s="768" t="s">
        <v>6642</v>
      </c>
      <c r="D9063" s="20" t="s">
        <v>6643</v>
      </c>
      <c r="E9063" s="826"/>
      <c r="F9063" s="800">
        <v>1</v>
      </c>
      <c r="G9063" s="819">
        <v>1</v>
      </c>
      <c r="H9063" s="774">
        <v>15</v>
      </c>
      <c r="I9063" s="819">
        <f t="shared" si="290"/>
        <v>1</v>
      </c>
      <c r="J9063" s="819">
        <f t="shared" si="291"/>
        <v>16</v>
      </c>
      <c r="K9063" s="941"/>
    </row>
    <row r="9064" spans="1:11" ht="25.5">
      <c r="A9064" s="15" t="s">
        <v>6685</v>
      </c>
      <c r="B9064" s="15" t="s">
        <v>2624</v>
      </c>
      <c r="C9064" s="768" t="s">
        <v>6644</v>
      </c>
      <c r="D9064" s="20" t="s">
        <v>14575</v>
      </c>
      <c r="E9064" s="826">
        <v>6336</v>
      </c>
      <c r="F9064" s="800">
        <v>6320</v>
      </c>
      <c r="G9064" s="819">
        <v>8</v>
      </c>
      <c r="H9064" s="774">
        <v>10</v>
      </c>
      <c r="I9064" s="819">
        <f t="shared" si="290"/>
        <v>6344</v>
      </c>
      <c r="J9064" s="819">
        <f t="shared" si="291"/>
        <v>6330</v>
      </c>
      <c r="K9064" s="941"/>
    </row>
    <row r="9065" spans="1:11" ht="25.5">
      <c r="A9065" s="15" t="s">
        <v>6685</v>
      </c>
      <c r="B9065" s="15" t="s">
        <v>2624</v>
      </c>
      <c r="C9065" s="768" t="s">
        <v>6645</v>
      </c>
      <c r="D9065" s="20" t="s">
        <v>6646</v>
      </c>
      <c r="E9065" s="826">
        <v>236</v>
      </c>
      <c r="F9065" s="800">
        <v>170</v>
      </c>
      <c r="G9065" s="819"/>
      <c r="H9065" s="774">
        <v>1</v>
      </c>
      <c r="I9065" s="819">
        <f t="shared" si="290"/>
        <v>236</v>
      </c>
      <c r="J9065" s="819">
        <f t="shared" si="291"/>
        <v>171</v>
      </c>
      <c r="K9065" s="941"/>
    </row>
    <row r="9066" spans="1:11" ht="25.5">
      <c r="A9066" s="15" t="s">
        <v>6685</v>
      </c>
      <c r="B9066" s="15" t="s">
        <v>2464</v>
      </c>
      <c r="C9066" s="768" t="s">
        <v>6647</v>
      </c>
      <c r="D9066" s="20" t="s">
        <v>6648</v>
      </c>
      <c r="E9066" s="826"/>
      <c r="F9066" s="800">
        <v>1</v>
      </c>
      <c r="G9066" s="819"/>
      <c r="H9066" s="774">
        <v>1</v>
      </c>
      <c r="I9066" s="819">
        <f t="shared" si="290"/>
        <v>0</v>
      </c>
      <c r="J9066" s="819">
        <f t="shared" si="291"/>
        <v>2</v>
      </c>
      <c r="K9066" s="941"/>
    </row>
    <row r="9067" spans="1:11" ht="25.5">
      <c r="A9067" s="15" t="s">
        <v>6685</v>
      </c>
      <c r="B9067" s="15" t="s">
        <v>2464</v>
      </c>
      <c r="C9067" s="768" t="s">
        <v>6649</v>
      </c>
      <c r="D9067" s="20" t="s">
        <v>6650</v>
      </c>
      <c r="E9067" s="826"/>
      <c r="F9067" s="800">
        <v>1</v>
      </c>
      <c r="G9067" s="819"/>
      <c r="H9067" s="774">
        <v>1</v>
      </c>
      <c r="I9067" s="819">
        <f t="shared" si="290"/>
        <v>0</v>
      </c>
      <c r="J9067" s="819">
        <f t="shared" si="291"/>
        <v>2</v>
      </c>
      <c r="K9067" s="941"/>
    </row>
    <row r="9068" spans="1:11" ht="102">
      <c r="A9068" s="15" t="s">
        <v>6685</v>
      </c>
      <c r="B9068" s="15" t="s">
        <v>2624</v>
      </c>
      <c r="C9068" s="768" t="s">
        <v>6651</v>
      </c>
      <c r="D9068" s="20" t="s">
        <v>6652</v>
      </c>
      <c r="E9068" s="826"/>
      <c r="F9068" s="800">
        <v>0</v>
      </c>
      <c r="G9068" s="819"/>
      <c r="H9068" s="774">
        <v>1</v>
      </c>
      <c r="I9068" s="819">
        <f t="shared" si="290"/>
        <v>0</v>
      </c>
      <c r="J9068" s="819">
        <f t="shared" si="291"/>
        <v>1</v>
      </c>
      <c r="K9068" s="941"/>
    </row>
    <row r="9069" spans="1:11" ht="102">
      <c r="A9069" s="15" t="s">
        <v>6685</v>
      </c>
      <c r="B9069" s="15" t="s">
        <v>2624</v>
      </c>
      <c r="C9069" s="768" t="s">
        <v>6653</v>
      </c>
      <c r="D9069" s="20" t="s">
        <v>6654</v>
      </c>
      <c r="E9069" s="826"/>
      <c r="F9069" s="800">
        <v>0</v>
      </c>
      <c r="G9069" s="819">
        <v>6</v>
      </c>
      <c r="H9069" s="774">
        <v>1</v>
      </c>
      <c r="I9069" s="819">
        <f t="shared" si="290"/>
        <v>6</v>
      </c>
      <c r="J9069" s="819">
        <f t="shared" si="291"/>
        <v>1</v>
      </c>
      <c r="K9069" s="941"/>
    </row>
    <row r="9070" spans="1:11" ht="25.5">
      <c r="A9070" s="15" t="s">
        <v>6685</v>
      </c>
      <c r="B9070" s="15" t="s">
        <v>2624</v>
      </c>
      <c r="C9070" s="768" t="s">
        <v>6315</v>
      </c>
      <c r="D9070" s="20" t="s">
        <v>17641</v>
      </c>
      <c r="E9070" s="826"/>
      <c r="F9070" s="800">
        <v>1</v>
      </c>
      <c r="G9070" s="819">
        <v>531</v>
      </c>
      <c r="H9070" s="774">
        <v>520</v>
      </c>
      <c r="I9070" s="819">
        <f t="shared" si="290"/>
        <v>531</v>
      </c>
      <c r="J9070" s="819">
        <f t="shared" si="291"/>
        <v>521</v>
      </c>
      <c r="K9070" s="941"/>
    </row>
    <row r="9071" spans="1:11" ht="38.25">
      <c r="A9071" s="15" t="s">
        <v>6685</v>
      </c>
      <c r="B9071" s="15" t="s">
        <v>2624</v>
      </c>
      <c r="C9071" s="768" t="s">
        <v>6381</v>
      </c>
      <c r="D9071" s="20" t="s">
        <v>4824</v>
      </c>
      <c r="E9071" s="826"/>
      <c r="F9071" s="800">
        <v>1</v>
      </c>
      <c r="G9071" s="819">
        <v>21</v>
      </c>
      <c r="H9071" s="774">
        <v>20</v>
      </c>
      <c r="I9071" s="819">
        <f t="shared" si="290"/>
        <v>21</v>
      </c>
      <c r="J9071" s="819">
        <f t="shared" si="291"/>
        <v>21</v>
      </c>
      <c r="K9071" s="941"/>
    </row>
    <row r="9072" spans="1:11" ht="76.5">
      <c r="A9072" s="15" t="s">
        <v>6685</v>
      </c>
      <c r="B9072" s="15" t="s">
        <v>2624</v>
      </c>
      <c r="C9072" s="768" t="s">
        <v>6382</v>
      </c>
      <c r="D9072" s="20" t="s">
        <v>4825</v>
      </c>
      <c r="E9072" s="826"/>
      <c r="F9072" s="800">
        <v>1</v>
      </c>
      <c r="G9072" s="819">
        <v>2558</v>
      </c>
      <c r="H9072" s="774">
        <v>2500</v>
      </c>
      <c r="I9072" s="819">
        <f t="shared" si="290"/>
        <v>2558</v>
      </c>
      <c r="J9072" s="819">
        <f t="shared" si="291"/>
        <v>2501</v>
      </c>
      <c r="K9072" s="941"/>
    </row>
    <row r="9073" spans="1:11" ht="38.25">
      <c r="A9073" s="15" t="s">
        <v>6685</v>
      </c>
      <c r="B9073" s="15" t="s">
        <v>2624</v>
      </c>
      <c r="C9073" s="768" t="s">
        <v>2958</v>
      </c>
      <c r="D9073" s="20" t="s">
        <v>2959</v>
      </c>
      <c r="E9073" s="826"/>
      <c r="F9073" s="800">
        <v>1</v>
      </c>
      <c r="G9073" s="819">
        <v>3239</v>
      </c>
      <c r="H9073" s="774">
        <v>2800</v>
      </c>
      <c r="I9073" s="819">
        <f t="shared" si="290"/>
        <v>3239</v>
      </c>
      <c r="J9073" s="819">
        <f t="shared" si="291"/>
        <v>2801</v>
      </c>
      <c r="K9073" s="941"/>
    </row>
    <row r="9074" spans="1:11" ht="25.5">
      <c r="A9074" s="15" t="s">
        <v>6685</v>
      </c>
      <c r="B9074" s="15" t="s">
        <v>2624</v>
      </c>
      <c r="C9074" s="768" t="s">
        <v>6655</v>
      </c>
      <c r="D9074" s="20" t="s">
        <v>4827</v>
      </c>
      <c r="E9074" s="826"/>
      <c r="F9074" s="800">
        <v>0</v>
      </c>
      <c r="G9074" s="819"/>
      <c r="H9074" s="774">
        <v>1</v>
      </c>
      <c r="I9074" s="819">
        <f t="shared" si="290"/>
        <v>0</v>
      </c>
      <c r="J9074" s="819">
        <f t="shared" si="291"/>
        <v>1</v>
      </c>
      <c r="K9074" s="941"/>
    </row>
    <row r="9075" spans="1:11" ht="25.5">
      <c r="A9075" s="15" t="s">
        <v>6685</v>
      </c>
      <c r="B9075" s="15" t="s">
        <v>2624</v>
      </c>
      <c r="C9075" s="768" t="s">
        <v>6656</v>
      </c>
      <c r="D9075" s="20" t="s">
        <v>4828</v>
      </c>
      <c r="E9075" s="826"/>
      <c r="F9075" s="800">
        <v>0</v>
      </c>
      <c r="G9075" s="819"/>
      <c r="H9075" s="774">
        <v>1</v>
      </c>
      <c r="I9075" s="819">
        <f t="shared" si="290"/>
        <v>0</v>
      </c>
      <c r="J9075" s="819">
        <f t="shared" si="291"/>
        <v>1</v>
      </c>
      <c r="K9075" s="941"/>
    </row>
    <row r="9076" spans="1:11" ht="38.25">
      <c r="A9076" s="15" t="s">
        <v>6685</v>
      </c>
      <c r="B9076" s="15" t="s">
        <v>2624</v>
      </c>
      <c r="C9076" s="768" t="s">
        <v>6657</v>
      </c>
      <c r="D9076" s="20" t="s">
        <v>6658</v>
      </c>
      <c r="E9076" s="826"/>
      <c r="F9076" s="800">
        <v>0</v>
      </c>
      <c r="G9076" s="819"/>
      <c r="H9076" s="774">
        <v>1</v>
      </c>
      <c r="I9076" s="819">
        <f t="shared" si="290"/>
        <v>0</v>
      </c>
      <c r="J9076" s="819">
        <f t="shared" si="291"/>
        <v>1</v>
      </c>
      <c r="K9076" s="941"/>
    </row>
    <row r="9077" spans="1:11">
      <c r="A9077" s="15" t="s">
        <v>6685</v>
      </c>
      <c r="B9077" s="15" t="s">
        <v>2624</v>
      </c>
      <c r="C9077" s="768" t="s">
        <v>18804</v>
      </c>
      <c r="D9077" s="20" t="s">
        <v>17821</v>
      </c>
      <c r="E9077" s="826"/>
      <c r="F9077" s="800">
        <v>1</v>
      </c>
      <c r="G9077" s="819"/>
      <c r="H9077" s="774">
        <v>1</v>
      </c>
      <c r="I9077" s="819">
        <f t="shared" si="290"/>
        <v>0</v>
      </c>
      <c r="J9077" s="819">
        <f t="shared" si="291"/>
        <v>2</v>
      </c>
      <c r="K9077" s="941"/>
    </row>
    <row r="9078" spans="1:11" ht="25.5">
      <c r="A9078" s="15" t="s">
        <v>6685</v>
      </c>
      <c r="B9078" s="15" t="s">
        <v>2624</v>
      </c>
      <c r="C9078" s="768" t="s">
        <v>6659</v>
      </c>
      <c r="D9078" s="20" t="s">
        <v>6660</v>
      </c>
      <c r="E9078" s="826"/>
      <c r="F9078" s="800">
        <v>0</v>
      </c>
      <c r="G9078" s="819">
        <v>15</v>
      </c>
      <c r="H9078" s="774">
        <v>1</v>
      </c>
      <c r="I9078" s="819">
        <f t="shared" si="290"/>
        <v>15</v>
      </c>
      <c r="J9078" s="819">
        <f t="shared" si="291"/>
        <v>1</v>
      </c>
      <c r="K9078" s="941"/>
    </row>
    <row r="9079" spans="1:11" ht="25.5">
      <c r="A9079" s="15" t="s">
        <v>6685</v>
      </c>
      <c r="B9079" s="15" t="s">
        <v>2624</v>
      </c>
      <c r="C9079" s="768" t="s">
        <v>6385</v>
      </c>
      <c r="D9079" s="20" t="s">
        <v>17630</v>
      </c>
      <c r="E9079" s="826"/>
      <c r="F9079" s="800">
        <v>0</v>
      </c>
      <c r="G9079" s="819"/>
      <c r="H9079" s="774">
        <v>1</v>
      </c>
      <c r="I9079" s="819">
        <f t="shared" si="290"/>
        <v>0</v>
      </c>
      <c r="J9079" s="819">
        <f t="shared" si="291"/>
        <v>1</v>
      </c>
      <c r="K9079" s="941"/>
    </row>
    <row r="9080" spans="1:11">
      <c r="A9080" s="15" t="s">
        <v>6685</v>
      </c>
      <c r="B9080" s="15" t="s">
        <v>2624</v>
      </c>
      <c r="C9080" s="768" t="s">
        <v>6201</v>
      </c>
      <c r="D9080" s="796" t="s">
        <v>4831</v>
      </c>
      <c r="E9080" s="826"/>
      <c r="F9080" s="800">
        <v>0</v>
      </c>
      <c r="G9080" s="819"/>
      <c r="H9080" s="774">
        <v>1</v>
      </c>
      <c r="I9080" s="819">
        <f t="shared" si="290"/>
        <v>0</v>
      </c>
      <c r="J9080" s="819">
        <f t="shared" si="291"/>
        <v>1</v>
      </c>
      <c r="K9080" s="941"/>
    </row>
    <row r="9081" spans="1:11">
      <c r="A9081" s="15" t="s">
        <v>6685</v>
      </c>
      <c r="B9081" s="15" t="s">
        <v>2624</v>
      </c>
      <c r="C9081" s="768" t="s">
        <v>6661</v>
      </c>
      <c r="D9081" s="20" t="s">
        <v>4835</v>
      </c>
      <c r="E9081" s="826"/>
      <c r="F9081" s="800">
        <v>0</v>
      </c>
      <c r="G9081" s="819"/>
      <c r="H9081" s="774">
        <v>1</v>
      </c>
      <c r="I9081" s="819">
        <f t="shared" si="290"/>
        <v>0</v>
      </c>
      <c r="J9081" s="819">
        <f t="shared" si="291"/>
        <v>1</v>
      </c>
      <c r="K9081" s="941"/>
    </row>
    <row r="9082" spans="1:11">
      <c r="A9082" s="15" t="s">
        <v>6685</v>
      </c>
      <c r="B9082" s="15" t="s">
        <v>2624</v>
      </c>
      <c r="C9082" s="768" t="s">
        <v>6662</v>
      </c>
      <c r="D9082" s="20" t="s">
        <v>6663</v>
      </c>
      <c r="E9082" s="826">
        <v>1</v>
      </c>
      <c r="F9082" s="800">
        <v>0</v>
      </c>
      <c r="G9082" s="819">
        <v>15</v>
      </c>
      <c r="H9082" s="774">
        <v>1</v>
      </c>
      <c r="I9082" s="819">
        <f t="shared" si="290"/>
        <v>16</v>
      </c>
      <c r="J9082" s="819">
        <f t="shared" si="291"/>
        <v>1</v>
      </c>
      <c r="K9082" s="941"/>
    </row>
    <row r="9083" spans="1:11" ht="25.5">
      <c r="A9083" s="15" t="s">
        <v>6685</v>
      </c>
      <c r="B9083" s="15" t="s">
        <v>2624</v>
      </c>
      <c r="C9083" s="768" t="s">
        <v>6664</v>
      </c>
      <c r="D9083" s="20" t="s">
        <v>6665</v>
      </c>
      <c r="E9083" s="826">
        <v>1</v>
      </c>
      <c r="F9083" s="800">
        <v>0</v>
      </c>
      <c r="G9083" s="819">
        <v>2</v>
      </c>
      <c r="H9083" s="774">
        <v>1</v>
      </c>
      <c r="I9083" s="819">
        <f t="shared" si="290"/>
        <v>3</v>
      </c>
      <c r="J9083" s="819">
        <f t="shared" si="291"/>
        <v>1</v>
      </c>
      <c r="K9083" s="941"/>
    </row>
    <row r="9084" spans="1:11" ht="25.5">
      <c r="A9084" s="15" t="s">
        <v>6685</v>
      </c>
      <c r="B9084" s="15" t="s">
        <v>2464</v>
      </c>
      <c r="C9084" s="768" t="s">
        <v>2952</v>
      </c>
      <c r="D9084" s="20" t="s">
        <v>16966</v>
      </c>
      <c r="E9084" s="826"/>
      <c r="F9084" s="800">
        <v>0</v>
      </c>
      <c r="G9084" s="819">
        <v>1234</v>
      </c>
      <c r="H9084" s="774">
        <v>1</v>
      </c>
      <c r="I9084" s="819">
        <f t="shared" si="290"/>
        <v>1234</v>
      </c>
      <c r="J9084" s="819">
        <f t="shared" si="291"/>
        <v>1</v>
      </c>
      <c r="K9084" s="941"/>
    </row>
    <row r="9085" spans="1:11">
      <c r="A9085" s="15" t="s">
        <v>6685</v>
      </c>
      <c r="B9085" s="15" t="s">
        <v>2464</v>
      </c>
      <c r="C9085" s="768" t="s">
        <v>3882</v>
      </c>
      <c r="D9085" s="20" t="s">
        <v>17126</v>
      </c>
      <c r="E9085" s="826"/>
      <c r="F9085" s="800">
        <v>1</v>
      </c>
      <c r="G9085" s="819">
        <v>7</v>
      </c>
      <c r="H9085" s="774">
        <v>5</v>
      </c>
      <c r="I9085" s="819">
        <f t="shared" si="290"/>
        <v>7</v>
      </c>
      <c r="J9085" s="819">
        <f t="shared" si="291"/>
        <v>6</v>
      </c>
      <c r="K9085" s="941"/>
    </row>
    <row r="9086" spans="1:11" ht="25.5">
      <c r="A9086" s="15" t="s">
        <v>6685</v>
      </c>
      <c r="B9086" s="15" t="s">
        <v>2464</v>
      </c>
      <c r="C9086" s="768" t="s">
        <v>2457</v>
      </c>
      <c r="D9086" s="20" t="s">
        <v>16804</v>
      </c>
      <c r="E9086" s="826"/>
      <c r="F9086" s="800">
        <v>1</v>
      </c>
      <c r="G9086" s="819">
        <v>121</v>
      </c>
      <c r="H9086" s="774">
        <v>120</v>
      </c>
      <c r="I9086" s="819">
        <f t="shared" si="290"/>
        <v>121</v>
      </c>
      <c r="J9086" s="819">
        <f t="shared" si="291"/>
        <v>121</v>
      </c>
      <c r="K9086" s="941"/>
    </row>
    <row r="9087" spans="1:11">
      <c r="A9087" s="15" t="s">
        <v>6685</v>
      </c>
      <c r="B9087" s="15" t="s">
        <v>2624</v>
      </c>
      <c r="C9087" s="768" t="s">
        <v>3448</v>
      </c>
      <c r="D9087" s="20" t="s">
        <v>16808</v>
      </c>
      <c r="E9087" s="826"/>
      <c r="F9087" s="800">
        <v>0</v>
      </c>
      <c r="G9087" s="819"/>
      <c r="H9087" s="774">
        <v>1</v>
      </c>
      <c r="I9087" s="819">
        <f t="shared" si="290"/>
        <v>0</v>
      </c>
      <c r="J9087" s="819">
        <f t="shared" si="291"/>
        <v>1</v>
      </c>
      <c r="K9087" s="941"/>
    </row>
    <row r="9088" spans="1:11">
      <c r="A9088" s="15" t="s">
        <v>6685</v>
      </c>
      <c r="B9088" s="15" t="s">
        <v>2624</v>
      </c>
      <c r="C9088" s="768" t="s">
        <v>2476</v>
      </c>
      <c r="D9088" s="20" t="s">
        <v>16809</v>
      </c>
      <c r="E9088" s="826"/>
      <c r="F9088" s="800">
        <v>1</v>
      </c>
      <c r="G9088" s="819"/>
      <c r="H9088" s="774">
        <v>1</v>
      </c>
      <c r="I9088" s="819">
        <f t="shared" si="290"/>
        <v>0</v>
      </c>
      <c r="J9088" s="819">
        <f t="shared" si="291"/>
        <v>2</v>
      </c>
      <c r="K9088" s="941"/>
    </row>
    <row r="9089" spans="1:11" ht="25.5">
      <c r="A9089" s="15" t="s">
        <v>6685</v>
      </c>
      <c r="B9089" s="15" t="s">
        <v>2624</v>
      </c>
      <c r="C9089" s="768" t="s">
        <v>2458</v>
      </c>
      <c r="D9089" s="20" t="s">
        <v>16805</v>
      </c>
      <c r="E9089" s="826"/>
      <c r="F9089" s="800">
        <v>1</v>
      </c>
      <c r="G9089" s="819">
        <v>1320</v>
      </c>
      <c r="H9089" s="774">
        <v>1400</v>
      </c>
      <c r="I9089" s="819">
        <f t="shared" si="290"/>
        <v>1320</v>
      </c>
      <c r="J9089" s="819">
        <f t="shared" si="291"/>
        <v>1401</v>
      </c>
      <c r="K9089" s="941"/>
    </row>
    <row r="9090" spans="1:11">
      <c r="A9090" s="15" t="s">
        <v>6685</v>
      </c>
      <c r="B9090" s="15" t="s">
        <v>2624</v>
      </c>
      <c r="C9090" s="768" t="s">
        <v>2632</v>
      </c>
      <c r="D9090" s="20" t="s">
        <v>16916</v>
      </c>
      <c r="E9090" s="826"/>
      <c r="F9090" s="800">
        <v>0</v>
      </c>
      <c r="G9090" s="819">
        <v>121</v>
      </c>
      <c r="H9090" s="774">
        <v>1</v>
      </c>
      <c r="I9090" s="819">
        <f t="shared" si="290"/>
        <v>121</v>
      </c>
      <c r="J9090" s="819">
        <f t="shared" si="291"/>
        <v>1</v>
      </c>
      <c r="K9090" s="941"/>
    </row>
    <row r="9091" spans="1:11" ht="25.5">
      <c r="A9091" s="15" t="s">
        <v>6685</v>
      </c>
      <c r="B9091" s="15" t="s">
        <v>2624</v>
      </c>
      <c r="C9091" s="768" t="s">
        <v>2657</v>
      </c>
      <c r="D9091" s="20" t="s">
        <v>15515</v>
      </c>
      <c r="E9091" s="826"/>
      <c r="F9091" s="800">
        <v>0</v>
      </c>
      <c r="G9091" s="819">
        <v>4</v>
      </c>
      <c r="H9091" s="774">
        <v>1</v>
      </c>
      <c r="I9091" s="819">
        <f t="shared" si="290"/>
        <v>4</v>
      </c>
      <c r="J9091" s="819">
        <f t="shared" si="291"/>
        <v>1</v>
      </c>
      <c r="K9091" s="941"/>
    </row>
    <row r="9092" spans="1:11" ht="38.25">
      <c r="A9092" s="15" t="s">
        <v>6685</v>
      </c>
      <c r="B9092" s="15" t="s">
        <v>2624</v>
      </c>
      <c r="C9092" s="768" t="s">
        <v>2487</v>
      </c>
      <c r="D9092" s="20" t="s">
        <v>15516</v>
      </c>
      <c r="E9092" s="826"/>
      <c r="F9092" s="800">
        <v>0</v>
      </c>
      <c r="G9092" s="819">
        <v>1</v>
      </c>
      <c r="H9092" s="774">
        <v>1</v>
      </c>
      <c r="I9092" s="819">
        <f t="shared" si="290"/>
        <v>1</v>
      </c>
      <c r="J9092" s="819">
        <f t="shared" si="291"/>
        <v>1</v>
      </c>
      <c r="K9092" s="941"/>
    </row>
    <row r="9093" spans="1:11">
      <c r="A9093" s="15" t="s">
        <v>6685</v>
      </c>
      <c r="B9093" s="15" t="s">
        <v>2624</v>
      </c>
      <c r="C9093" s="768" t="s">
        <v>2659</v>
      </c>
      <c r="D9093" s="17" t="s">
        <v>15517</v>
      </c>
      <c r="E9093" s="826"/>
      <c r="F9093" s="800">
        <v>0</v>
      </c>
      <c r="G9093" s="819"/>
      <c r="H9093" s="774">
        <v>1</v>
      </c>
      <c r="I9093" s="819">
        <f t="shared" si="290"/>
        <v>0</v>
      </c>
      <c r="J9093" s="819">
        <f t="shared" si="291"/>
        <v>1</v>
      </c>
      <c r="K9093" s="941"/>
    </row>
    <row r="9094" spans="1:11" ht="25.5">
      <c r="A9094" s="15" t="s">
        <v>6685</v>
      </c>
      <c r="B9094" s="15" t="s">
        <v>2624</v>
      </c>
      <c r="C9094" s="768" t="s">
        <v>3455</v>
      </c>
      <c r="D9094" s="20" t="s">
        <v>3456</v>
      </c>
      <c r="E9094" s="826"/>
      <c r="F9094" s="800">
        <v>0</v>
      </c>
      <c r="G9094" s="819"/>
      <c r="H9094" s="774">
        <v>1</v>
      </c>
      <c r="I9094" s="819">
        <f t="shared" si="290"/>
        <v>0</v>
      </c>
      <c r="J9094" s="819">
        <f t="shared" si="291"/>
        <v>1</v>
      </c>
      <c r="K9094" s="941"/>
    </row>
    <row r="9095" spans="1:11" ht="25.5">
      <c r="A9095" s="15" t="s">
        <v>6685</v>
      </c>
      <c r="B9095" s="15" t="s">
        <v>2624</v>
      </c>
      <c r="C9095" s="768" t="s">
        <v>2496</v>
      </c>
      <c r="D9095" s="20" t="s">
        <v>16825</v>
      </c>
      <c r="E9095" s="826">
        <v>853</v>
      </c>
      <c r="F9095" s="800">
        <v>670</v>
      </c>
      <c r="G9095" s="819">
        <v>2136</v>
      </c>
      <c r="H9095" s="774">
        <v>2650</v>
      </c>
      <c r="I9095" s="819">
        <f t="shared" si="290"/>
        <v>2989</v>
      </c>
      <c r="J9095" s="819">
        <f t="shared" si="291"/>
        <v>3320</v>
      </c>
      <c r="K9095" s="941"/>
    </row>
    <row r="9096" spans="1:11" ht="25.5">
      <c r="A9096" s="15" t="s">
        <v>6685</v>
      </c>
      <c r="B9096" s="15" t="s">
        <v>2624</v>
      </c>
      <c r="C9096" s="768" t="s">
        <v>2497</v>
      </c>
      <c r="D9096" s="20" t="s">
        <v>16826</v>
      </c>
      <c r="E9096" s="826"/>
      <c r="F9096" s="800">
        <v>1</v>
      </c>
      <c r="G9096" s="819">
        <v>70</v>
      </c>
      <c r="H9096" s="774">
        <v>60</v>
      </c>
      <c r="I9096" s="819">
        <f t="shared" si="290"/>
        <v>70</v>
      </c>
      <c r="J9096" s="819">
        <f t="shared" si="291"/>
        <v>61</v>
      </c>
      <c r="K9096" s="941"/>
    </row>
    <row r="9097" spans="1:11">
      <c r="A9097" s="15" t="s">
        <v>6685</v>
      </c>
      <c r="B9097" s="15" t="s">
        <v>2464</v>
      </c>
      <c r="C9097" s="768" t="s">
        <v>3027</v>
      </c>
      <c r="D9097" s="20" t="s">
        <v>3028</v>
      </c>
      <c r="E9097" s="826"/>
      <c r="F9097" s="800">
        <v>1</v>
      </c>
      <c r="G9097" s="819">
        <v>1719</v>
      </c>
      <c r="H9097" s="774">
        <v>2200</v>
      </c>
      <c r="I9097" s="819">
        <f t="shared" si="290"/>
        <v>1719</v>
      </c>
      <c r="J9097" s="819">
        <f t="shared" si="291"/>
        <v>2201</v>
      </c>
      <c r="K9097" s="941"/>
    </row>
    <row r="9098" spans="1:11">
      <c r="A9098" s="15" t="s">
        <v>6685</v>
      </c>
      <c r="B9098" s="15" t="s">
        <v>2624</v>
      </c>
      <c r="C9098" s="768" t="s">
        <v>6666</v>
      </c>
      <c r="D9098" s="20" t="s">
        <v>14576</v>
      </c>
      <c r="E9098" s="826"/>
      <c r="F9098" s="800">
        <v>1</v>
      </c>
      <c r="G9098" s="819">
        <v>9</v>
      </c>
      <c r="H9098" s="774">
        <v>15</v>
      </c>
      <c r="I9098" s="819">
        <f t="shared" si="290"/>
        <v>9</v>
      </c>
      <c r="J9098" s="819">
        <f t="shared" si="291"/>
        <v>16</v>
      </c>
      <c r="K9098" s="941"/>
    </row>
    <row r="9099" spans="1:11">
      <c r="A9099" s="15" t="s">
        <v>6685</v>
      </c>
      <c r="B9099" s="15" t="s">
        <v>2624</v>
      </c>
      <c r="C9099" s="768" t="s">
        <v>6667</v>
      </c>
      <c r="D9099" s="20" t="s">
        <v>6668</v>
      </c>
      <c r="E9099" s="826"/>
      <c r="F9099" s="800">
        <v>1</v>
      </c>
      <c r="G9099" s="819">
        <v>11</v>
      </c>
      <c r="H9099" s="774">
        <v>6</v>
      </c>
      <c r="I9099" s="819">
        <f t="shared" si="290"/>
        <v>11</v>
      </c>
      <c r="J9099" s="819">
        <f t="shared" si="291"/>
        <v>7</v>
      </c>
      <c r="K9099" s="941"/>
    </row>
    <row r="9100" spans="1:11" ht="25.5">
      <c r="A9100" s="15" t="s">
        <v>6685</v>
      </c>
      <c r="B9100" s="15" t="s">
        <v>2624</v>
      </c>
      <c r="C9100" s="768" t="s">
        <v>6669</v>
      </c>
      <c r="D9100" s="20" t="s">
        <v>14577</v>
      </c>
      <c r="E9100" s="826"/>
      <c r="F9100" s="800">
        <v>1</v>
      </c>
      <c r="G9100" s="819">
        <v>9</v>
      </c>
      <c r="H9100" s="774">
        <v>10</v>
      </c>
      <c r="I9100" s="819">
        <f t="shared" si="290"/>
        <v>9</v>
      </c>
      <c r="J9100" s="819">
        <f t="shared" si="291"/>
        <v>11</v>
      </c>
      <c r="K9100" s="941"/>
    </row>
    <row r="9101" spans="1:11">
      <c r="A9101" s="15" t="s">
        <v>6685</v>
      </c>
      <c r="B9101" s="15" t="s">
        <v>2624</v>
      </c>
      <c r="C9101" s="768" t="s">
        <v>3330</v>
      </c>
      <c r="D9101" s="20" t="s">
        <v>4764</v>
      </c>
      <c r="E9101" s="826"/>
      <c r="F9101" s="800">
        <v>0</v>
      </c>
      <c r="G9101" s="819">
        <v>90</v>
      </c>
      <c r="H9101" s="774">
        <v>1</v>
      </c>
      <c r="I9101" s="819">
        <f t="shared" si="290"/>
        <v>90</v>
      </c>
      <c r="J9101" s="819">
        <f t="shared" si="291"/>
        <v>1</v>
      </c>
      <c r="K9101" s="941"/>
    </row>
    <row r="9102" spans="1:11">
      <c r="A9102" s="15" t="s">
        <v>6685</v>
      </c>
      <c r="B9102" s="15" t="s">
        <v>2624</v>
      </c>
      <c r="C9102" s="768" t="s">
        <v>2504</v>
      </c>
      <c r="D9102" s="20" t="s">
        <v>16833</v>
      </c>
      <c r="E9102" s="826"/>
      <c r="F9102" s="800">
        <v>1</v>
      </c>
      <c r="G9102" s="819"/>
      <c r="H9102" s="774">
        <v>1</v>
      </c>
      <c r="I9102" s="819">
        <f t="shared" si="290"/>
        <v>0</v>
      </c>
      <c r="J9102" s="819">
        <f t="shared" si="291"/>
        <v>2</v>
      </c>
      <c r="K9102" s="941"/>
    </row>
    <row r="9103" spans="1:11">
      <c r="A9103" s="15" t="s">
        <v>6685</v>
      </c>
      <c r="B9103" s="15" t="s">
        <v>2624</v>
      </c>
      <c r="C9103" s="768" t="s">
        <v>3450</v>
      </c>
      <c r="D9103" s="20" t="s">
        <v>3451</v>
      </c>
      <c r="E9103" s="826"/>
      <c r="F9103" s="800">
        <v>1</v>
      </c>
      <c r="G9103" s="819">
        <v>39</v>
      </c>
      <c r="H9103" s="774">
        <v>10</v>
      </c>
      <c r="I9103" s="819">
        <f t="shared" si="290"/>
        <v>39</v>
      </c>
      <c r="J9103" s="819">
        <f t="shared" si="291"/>
        <v>11</v>
      </c>
      <c r="K9103" s="941"/>
    </row>
    <row r="9104" spans="1:11" ht="25.5">
      <c r="A9104" s="15" t="s">
        <v>6685</v>
      </c>
      <c r="B9104" s="15" t="s">
        <v>2624</v>
      </c>
      <c r="C9104" s="768" t="s">
        <v>3985</v>
      </c>
      <c r="D9104" s="20" t="s">
        <v>17185</v>
      </c>
      <c r="E9104" s="826"/>
      <c r="F9104" s="800">
        <v>1</v>
      </c>
      <c r="G9104" s="819">
        <v>3</v>
      </c>
      <c r="H9104" s="774">
        <v>10</v>
      </c>
      <c r="I9104" s="819">
        <f t="shared" si="290"/>
        <v>3</v>
      </c>
      <c r="J9104" s="819">
        <f t="shared" si="291"/>
        <v>11</v>
      </c>
      <c r="K9104" s="941"/>
    </row>
    <row r="9105" spans="1:11" ht="25.5">
      <c r="A9105" s="15" t="s">
        <v>6685</v>
      </c>
      <c r="B9105" s="15" t="s">
        <v>2624</v>
      </c>
      <c r="C9105" s="768" t="s">
        <v>4279</v>
      </c>
      <c r="D9105" s="20" t="s">
        <v>17257</v>
      </c>
      <c r="E9105" s="826"/>
      <c r="F9105" s="800">
        <v>2</v>
      </c>
      <c r="G9105" s="819">
        <v>1238</v>
      </c>
      <c r="H9105" s="774">
        <v>170</v>
      </c>
      <c r="I9105" s="819">
        <f t="shared" si="290"/>
        <v>1238</v>
      </c>
      <c r="J9105" s="819">
        <f t="shared" si="291"/>
        <v>172</v>
      </c>
      <c r="K9105" s="941"/>
    </row>
    <row r="9106" spans="1:11" ht="25.5">
      <c r="A9106" s="15" t="s">
        <v>6685</v>
      </c>
      <c r="B9106" s="15" t="s">
        <v>2624</v>
      </c>
      <c r="C9106" s="768" t="s">
        <v>6308</v>
      </c>
      <c r="D9106" s="20" t="s">
        <v>17636</v>
      </c>
      <c r="E9106" s="826"/>
      <c r="F9106" s="800">
        <v>1</v>
      </c>
      <c r="G9106" s="819">
        <v>760</v>
      </c>
      <c r="H9106" s="774">
        <v>1510</v>
      </c>
      <c r="I9106" s="819">
        <f t="shared" si="290"/>
        <v>760</v>
      </c>
      <c r="J9106" s="819">
        <f t="shared" si="291"/>
        <v>1511</v>
      </c>
      <c r="K9106" s="941"/>
    </row>
    <row r="9107" spans="1:11" ht="25.5">
      <c r="A9107" s="15" t="s">
        <v>6685</v>
      </c>
      <c r="B9107" s="15" t="s">
        <v>2624</v>
      </c>
      <c r="C9107" s="768" t="s">
        <v>6423</v>
      </c>
      <c r="D9107" s="20" t="s">
        <v>17738</v>
      </c>
      <c r="E9107" s="826"/>
      <c r="F9107" s="800">
        <v>1</v>
      </c>
      <c r="G9107" s="819">
        <v>3489</v>
      </c>
      <c r="H9107" s="774">
        <v>5000</v>
      </c>
      <c r="I9107" s="819">
        <f t="shared" ref="I9107:I9170" si="292">E9107+G9107</f>
        <v>3489</v>
      </c>
      <c r="J9107" s="819">
        <f t="shared" ref="J9107:J9170" si="293">F9107+H9107</f>
        <v>5001</v>
      </c>
      <c r="K9107" s="941"/>
    </row>
    <row r="9108" spans="1:11">
      <c r="A9108" s="15" t="s">
        <v>6685</v>
      </c>
      <c r="B9108" s="15" t="s">
        <v>2624</v>
      </c>
      <c r="C9108" s="768" t="s">
        <v>6424</v>
      </c>
      <c r="D9108" s="20" t="s">
        <v>14546</v>
      </c>
      <c r="E9108" s="826"/>
      <c r="F9108" s="800">
        <v>1</v>
      </c>
      <c r="G9108" s="819">
        <v>32</v>
      </c>
      <c r="H9108" s="774">
        <v>32</v>
      </c>
      <c r="I9108" s="819">
        <f t="shared" si="292"/>
        <v>32</v>
      </c>
      <c r="J9108" s="819">
        <f t="shared" si="293"/>
        <v>33</v>
      </c>
      <c r="K9108" s="941"/>
    </row>
    <row r="9109" spans="1:11">
      <c r="A9109" s="15" t="s">
        <v>6685</v>
      </c>
      <c r="B9109" s="15" t="s">
        <v>2464</v>
      </c>
      <c r="C9109" s="768" t="s">
        <v>4767</v>
      </c>
      <c r="D9109" s="20" t="s">
        <v>17352</v>
      </c>
      <c r="E9109" s="826"/>
      <c r="F9109" s="800">
        <v>1</v>
      </c>
      <c r="G9109" s="819">
        <v>1734</v>
      </c>
      <c r="H9109" s="774">
        <v>2200</v>
      </c>
      <c r="I9109" s="819">
        <f t="shared" si="292"/>
        <v>1734</v>
      </c>
      <c r="J9109" s="819">
        <f t="shared" si="293"/>
        <v>2201</v>
      </c>
      <c r="K9109" s="941"/>
    </row>
    <row r="9110" spans="1:11">
      <c r="A9110" s="15" t="s">
        <v>6685</v>
      </c>
      <c r="B9110" s="15" t="s">
        <v>2464</v>
      </c>
      <c r="C9110" s="768" t="s">
        <v>3044</v>
      </c>
      <c r="D9110" s="20" t="s">
        <v>3045</v>
      </c>
      <c r="E9110" s="826"/>
      <c r="F9110" s="800">
        <v>1</v>
      </c>
      <c r="G9110" s="819">
        <v>1720</v>
      </c>
      <c r="H9110" s="774">
        <v>2200</v>
      </c>
      <c r="I9110" s="819">
        <f t="shared" si="292"/>
        <v>1720</v>
      </c>
      <c r="J9110" s="819">
        <f t="shared" si="293"/>
        <v>2201</v>
      </c>
      <c r="K9110" s="941"/>
    </row>
    <row r="9111" spans="1:11">
      <c r="A9111" s="15" t="s">
        <v>6685</v>
      </c>
      <c r="B9111" s="15" t="s">
        <v>2464</v>
      </c>
      <c r="C9111" s="768" t="s">
        <v>4787</v>
      </c>
      <c r="D9111" s="20" t="s">
        <v>17356</v>
      </c>
      <c r="E9111" s="826">
        <v>7790</v>
      </c>
      <c r="F9111" s="800">
        <v>7500</v>
      </c>
      <c r="G9111" s="819">
        <v>5507</v>
      </c>
      <c r="H9111" s="774">
        <v>7000</v>
      </c>
      <c r="I9111" s="819">
        <f t="shared" si="292"/>
        <v>13297</v>
      </c>
      <c r="J9111" s="819">
        <f t="shared" si="293"/>
        <v>14500</v>
      </c>
      <c r="K9111" s="941"/>
    </row>
    <row r="9112" spans="1:11">
      <c r="A9112" s="15" t="s">
        <v>6685</v>
      </c>
      <c r="B9112" s="15" t="s">
        <v>2464</v>
      </c>
      <c r="C9112" s="768" t="s">
        <v>4788</v>
      </c>
      <c r="D9112" s="20" t="s">
        <v>17357</v>
      </c>
      <c r="E9112" s="826">
        <v>20</v>
      </c>
      <c r="F9112" s="800">
        <v>15</v>
      </c>
      <c r="G9112" s="819">
        <v>1971</v>
      </c>
      <c r="H9112" s="774">
        <v>2520</v>
      </c>
      <c r="I9112" s="819">
        <f t="shared" si="292"/>
        <v>1991</v>
      </c>
      <c r="J9112" s="819">
        <f t="shared" si="293"/>
        <v>2535</v>
      </c>
      <c r="K9112" s="941"/>
    </row>
    <row r="9113" spans="1:11">
      <c r="A9113" s="15" t="s">
        <v>6685</v>
      </c>
      <c r="B9113" s="15" t="s">
        <v>2464</v>
      </c>
      <c r="C9113" s="768" t="s">
        <v>6495</v>
      </c>
      <c r="D9113" s="20" t="s">
        <v>17796</v>
      </c>
      <c r="E9113" s="826">
        <v>7</v>
      </c>
      <c r="F9113" s="800">
        <v>15</v>
      </c>
      <c r="G9113" s="819">
        <v>63</v>
      </c>
      <c r="H9113" s="774">
        <v>72</v>
      </c>
      <c r="I9113" s="819">
        <f t="shared" si="292"/>
        <v>70</v>
      </c>
      <c r="J9113" s="819">
        <f t="shared" si="293"/>
        <v>87</v>
      </c>
      <c r="K9113" s="941"/>
    </row>
    <row r="9114" spans="1:11">
      <c r="A9114" s="15" t="s">
        <v>6685</v>
      </c>
      <c r="B9114" s="15" t="s">
        <v>2464</v>
      </c>
      <c r="C9114" s="768" t="s">
        <v>4262</v>
      </c>
      <c r="D9114" s="20" t="s">
        <v>17243</v>
      </c>
      <c r="E9114" s="826">
        <v>7781</v>
      </c>
      <c r="F9114" s="800">
        <v>7451</v>
      </c>
      <c r="G9114" s="819">
        <v>10653</v>
      </c>
      <c r="H9114" s="774">
        <v>11600</v>
      </c>
      <c r="I9114" s="819">
        <f t="shared" si="292"/>
        <v>18434</v>
      </c>
      <c r="J9114" s="819">
        <f t="shared" si="293"/>
        <v>19051</v>
      </c>
      <c r="K9114" s="941"/>
    </row>
    <row r="9115" spans="1:11" ht="25.5">
      <c r="A9115" s="15" t="s">
        <v>6685</v>
      </c>
      <c r="B9115" s="15" t="s">
        <v>2464</v>
      </c>
      <c r="C9115" s="768" t="s">
        <v>4790</v>
      </c>
      <c r="D9115" s="20" t="s">
        <v>17359</v>
      </c>
      <c r="E9115" s="826">
        <v>7814</v>
      </c>
      <c r="F9115" s="800">
        <v>7515</v>
      </c>
      <c r="G9115" s="819">
        <v>10517</v>
      </c>
      <c r="H9115" s="774">
        <v>11800</v>
      </c>
      <c r="I9115" s="819">
        <f t="shared" si="292"/>
        <v>18331</v>
      </c>
      <c r="J9115" s="819">
        <f t="shared" si="293"/>
        <v>19315</v>
      </c>
      <c r="K9115" s="941"/>
    </row>
    <row r="9116" spans="1:11" ht="25.5">
      <c r="A9116" s="15" t="s">
        <v>6685</v>
      </c>
      <c r="B9116" s="15" t="s">
        <v>2464</v>
      </c>
      <c r="C9116" s="768" t="s">
        <v>6211</v>
      </c>
      <c r="D9116" s="20" t="s">
        <v>14547</v>
      </c>
      <c r="E9116" s="826">
        <v>7787</v>
      </c>
      <c r="F9116" s="800">
        <v>7515</v>
      </c>
      <c r="G9116" s="819">
        <v>2386</v>
      </c>
      <c r="H9116" s="774">
        <v>2750</v>
      </c>
      <c r="I9116" s="819">
        <f t="shared" si="292"/>
        <v>10173</v>
      </c>
      <c r="J9116" s="819">
        <f t="shared" si="293"/>
        <v>10265</v>
      </c>
      <c r="K9116" s="941"/>
    </row>
    <row r="9117" spans="1:11">
      <c r="A9117" s="15" t="s">
        <v>6685</v>
      </c>
      <c r="B9117" s="15" t="s">
        <v>2464</v>
      </c>
      <c r="C9117" s="768" t="s">
        <v>6289</v>
      </c>
      <c r="D9117" s="20" t="s">
        <v>6425</v>
      </c>
      <c r="E9117" s="826">
        <v>7786</v>
      </c>
      <c r="F9117" s="800">
        <v>7515</v>
      </c>
      <c r="G9117" s="819">
        <v>2117</v>
      </c>
      <c r="H9117" s="774">
        <v>2660</v>
      </c>
      <c r="I9117" s="819">
        <f t="shared" si="292"/>
        <v>9903</v>
      </c>
      <c r="J9117" s="819">
        <f t="shared" si="293"/>
        <v>10175</v>
      </c>
      <c r="K9117" s="941"/>
    </row>
    <row r="9118" spans="1:11">
      <c r="A9118" s="15" t="s">
        <v>6685</v>
      </c>
      <c r="B9118" s="15" t="s">
        <v>2464</v>
      </c>
      <c r="C9118" s="768" t="s">
        <v>4791</v>
      </c>
      <c r="D9118" s="20" t="s">
        <v>17360</v>
      </c>
      <c r="E9118" s="826">
        <v>7784</v>
      </c>
      <c r="F9118" s="800">
        <v>7515</v>
      </c>
      <c r="G9118" s="819">
        <v>2445</v>
      </c>
      <c r="H9118" s="774">
        <v>3000</v>
      </c>
      <c r="I9118" s="819">
        <f t="shared" si="292"/>
        <v>10229</v>
      </c>
      <c r="J9118" s="819">
        <f t="shared" si="293"/>
        <v>10515</v>
      </c>
      <c r="K9118" s="941"/>
    </row>
    <row r="9119" spans="1:11">
      <c r="A9119" s="15" t="s">
        <v>6685</v>
      </c>
      <c r="B9119" s="15" t="s">
        <v>2464</v>
      </c>
      <c r="C9119" s="768" t="s">
        <v>4792</v>
      </c>
      <c r="D9119" s="20" t="s">
        <v>17361</v>
      </c>
      <c r="E9119" s="826">
        <v>2</v>
      </c>
      <c r="F9119" s="800">
        <v>10</v>
      </c>
      <c r="G9119" s="819">
        <v>47</v>
      </c>
      <c r="H9119" s="774">
        <v>59</v>
      </c>
      <c r="I9119" s="819">
        <f t="shared" si="292"/>
        <v>49</v>
      </c>
      <c r="J9119" s="819">
        <f t="shared" si="293"/>
        <v>69</v>
      </c>
      <c r="K9119" s="941"/>
    </row>
    <row r="9120" spans="1:11">
      <c r="A9120" s="15" t="s">
        <v>6685</v>
      </c>
      <c r="B9120" s="15" t="s">
        <v>2464</v>
      </c>
      <c r="C9120" s="768" t="s">
        <v>4751</v>
      </c>
      <c r="D9120" s="20" t="s">
        <v>17344</v>
      </c>
      <c r="E9120" s="826">
        <v>7788</v>
      </c>
      <c r="F9120" s="800">
        <v>7500</v>
      </c>
      <c r="G9120" s="819">
        <v>8042</v>
      </c>
      <c r="H9120" s="774">
        <v>8750</v>
      </c>
      <c r="I9120" s="819">
        <f t="shared" si="292"/>
        <v>15830</v>
      </c>
      <c r="J9120" s="819">
        <f t="shared" si="293"/>
        <v>16250</v>
      </c>
      <c r="K9120" s="941"/>
    </row>
    <row r="9121" spans="1:11" ht="25.5">
      <c r="A9121" s="15" t="s">
        <v>6685</v>
      </c>
      <c r="B9121" s="15" t="s">
        <v>2464</v>
      </c>
      <c r="C9121" s="768" t="s">
        <v>6426</v>
      </c>
      <c r="D9121" s="20" t="s">
        <v>17739</v>
      </c>
      <c r="E9121" s="826">
        <v>860</v>
      </c>
      <c r="F9121" s="800">
        <v>675</v>
      </c>
      <c r="G9121" s="819">
        <v>2147</v>
      </c>
      <c r="H9121" s="774">
        <v>2750</v>
      </c>
      <c r="I9121" s="819">
        <f t="shared" si="292"/>
        <v>3007</v>
      </c>
      <c r="J9121" s="819">
        <f t="shared" si="293"/>
        <v>3425</v>
      </c>
      <c r="K9121" s="941"/>
    </row>
    <row r="9122" spans="1:11">
      <c r="A9122" s="15" t="s">
        <v>6685</v>
      </c>
      <c r="B9122" s="15" t="s">
        <v>2464</v>
      </c>
      <c r="C9122" s="768" t="s">
        <v>3990</v>
      </c>
      <c r="D9122" s="20" t="s">
        <v>6516</v>
      </c>
      <c r="E9122" s="826">
        <v>5</v>
      </c>
      <c r="F9122" s="800">
        <v>10</v>
      </c>
      <c r="G9122" s="819">
        <v>32</v>
      </c>
      <c r="H9122" s="774">
        <v>10</v>
      </c>
      <c r="I9122" s="819">
        <f t="shared" si="292"/>
        <v>37</v>
      </c>
      <c r="J9122" s="819">
        <f t="shared" si="293"/>
        <v>20</v>
      </c>
      <c r="K9122" s="941"/>
    </row>
    <row r="9123" spans="1:11" ht="25.5">
      <c r="A9123" s="15" t="s">
        <v>6685</v>
      </c>
      <c r="B9123" s="15" t="s">
        <v>2464</v>
      </c>
      <c r="C9123" s="768" t="s">
        <v>2983</v>
      </c>
      <c r="D9123" s="20" t="s">
        <v>2984</v>
      </c>
      <c r="E9123" s="826">
        <v>8</v>
      </c>
      <c r="F9123" s="800">
        <v>10</v>
      </c>
      <c r="G9123" s="819">
        <v>74</v>
      </c>
      <c r="H9123" s="774">
        <v>530</v>
      </c>
      <c r="I9123" s="819">
        <f t="shared" si="292"/>
        <v>82</v>
      </c>
      <c r="J9123" s="819">
        <f t="shared" si="293"/>
        <v>540</v>
      </c>
      <c r="K9123" s="941"/>
    </row>
    <row r="9124" spans="1:11" ht="25.5">
      <c r="A9124" s="15" t="s">
        <v>6685</v>
      </c>
      <c r="B9124" s="15" t="s">
        <v>2624</v>
      </c>
      <c r="C9124" s="768" t="s">
        <v>2985</v>
      </c>
      <c r="D9124" s="20" t="s">
        <v>2986</v>
      </c>
      <c r="E9124" s="826">
        <v>7788</v>
      </c>
      <c r="F9124" s="800">
        <v>7500</v>
      </c>
      <c r="G9124" s="819">
        <v>2048</v>
      </c>
      <c r="H9124" s="774">
        <v>2600</v>
      </c>
      <c r="I9124" s="819">
        <f t="shared" si="292"/>
        <v>9836</v>
      </c>
      <c r="J9124" s="819">
        <f t="shared" si="293"/>
        <v>10100</v>
      </c>
      <c r="K9124" s="941"/>
    </row>
    <row r="9125" spans="1:11" ht="25.5">
      <c r="A9125" s="15" t="s">
        <v>6685</v>
      </c>
      <c r="B9125" s="15" t="s">
        <v>2624</v>
      </c>
      <c r="C9125" s="768" t="s">
        <v>2987</v>
      </c>
      <c r="D9125" s="20" t="s">
        <v>2988</v>
      </c>
      <c r="E9125" s="826">
        <v>7796</v>
      </c>
      <c r="F9125" s="800">
        <v>7500</v>
      </c>
      <c r="G9125" s="819">
        <v>107</v>
      </c>
      <c r="H9125" s="774">
        <v>110</v>
      </c>
      <c r="I9125" s="819">
        <f t="shared" si="292"/>
        <v>7903</v>
      </c>
      <c r="J9125" s="819">
        <f t="shared" si="293"/>
        <v>7610</v>
      </c>
      <c r="K9125" s="941"/>
    </row>
    <row r="9126" spans="1:11" ht="38.25">
      <c r="A9126" s="15" t="s">
        <v>6685</v>
      </c>
      <c r="B9126" s="15" t="s">
        <v>2624</v>
      </c>
      <c r="C9126" s="768" t="s">
        <v>2981</v>
      </c>
      <c r="D9126" s="20" t="s">
        <v>2982</v>
      </c>
      <c r="E9126" s="826">
        <v>7780</v>
      </c>
      <c r="F9126" s="800">
        <v>7500</v>
      </c>
      <c r="G9126" s="819">
        <v>4962</v>
      </c>
      <c r="H9126" s="774">
        <v>6000</v>
      </c>
      <c r="I9126" s="819">
        <f t="shared" si="292"/>
        <v>12742</v>
      </c>
      <c r="J9126" s="819">
        <f t="shared" si="293"/>
        <v>13500</v>
      </c>
      <c r="K9126" s="941"/>
    </row>
    <row r="9127" spans="1:11" ht="25.5">
      <c r="A9127" s="15" t="s">
        <v>6685</v>
      </c>
      <c r="B9127" s="15" t="s">
        <v>2624</v>
      </c>
      <c r="C9127" s="768" t="s">
        <v>3995</v>
      </c>
      <c r="D9127" s="20" t="s">
        <v>17193</v>
      </c>
      <c r="E9127" s="826">
        <v>1</v>
      </c>
      <c r="F9127" s="800">
        <v>25</v>
      </c>
      <c r="G9127" s="819">
        <v>93</v>
      </c>
      <c r="H9127" s="774">
        <v>100</v>
      </c>
      <c r="I9127" s="819">
        <f t="shared" si="292"/>
        <v>94</v>
      </c>
      <c r="J9127" s="819">
        <f t="shared" si="293"/>
        <v>125</v>
      </c>
      <c r="K9127" s="941"/>
    </row>
    <row r="9128" spans="1:11" ht="25.5">
      <c r="A9128" s="15" t="s">
        <v>6685</v>
      </c>
      <c r="B9128" s="15" t="s">
        <v>2624</v>
      </c>
      <c r="C9128" s="768" t="s">
        <v>6444</v>
      </c>
      <c r="D9128" s="20" t="s">
        <v>17748</v>
      </c>
      <c r="E9128" s="826"/>
      <c r="F9128" s="800">
        <v>5</v>
      </c>
      <c r="G9128" s="819">
        <v>9</v>
      </c>
      <c r="H9128" s="774">
        <v>5</v>
      </c>
      <c r="I9128" s="819">
        <f t="shared" si="292"/>
        <v>9</v>
      </c>
      <c r="J9128" s="819">
        <f t="shared" si="293"/>
        <v>10</v>
      </c>
      <c r="K9128" s="941"/>
    </row>
    <row r="9129" spans="1:11" ht="25.5">
      <c r="A9129" s="15" t="s">
        <v>6685</v>
      </c>
      <c r="B9129" s="15" t="s">
        <v>2624</v>
      </c>
      <c r="C9129" s="768" t="s">
        <v>2989</v>
      </c>
      <c r="D9129" s="20" t="s">
        <v>2990</v>
      </c>
      <c r="E9129" s="826">
        <v>7785</v>
      </c>
      <c r="F9129" s="800">
        <v>7505</v>
      </c>
      <c r="G9129" s="819">
        <v>1054</v>
      </c>
      <c r="H9129" s="774">
        <v>1120</v>
      </c>
      <c r="I9129" s="819">
        <f t="shared" si="292"/>
        <v>8839</v>
      </c>
      <c r="J9129" s="819">
        <f t="shared" si="293"/>
        <v>8625</v>
      </c>
      <c r="K9129" s="941"/>
    </row>
    <row r="9130" spans="1:11" ht="25.5">
      <c r="A9130" s="15" t="s">
        <v>6685</v>
      </c>
      <c r="B9130" s="15" t="s">
        <v>2624</v>
      </c>
      <c r="C9130" s="768" t="s">
        <v>2991</v>
      </c>
      <c r="D9130" s="20" t="s">
        <v>2992</v>
      </c>
      <c r="E9130" s="826">
        <v>6937</v>
      </c>
      <c r="F9130" s="800">
        <v>6835</v>
      </c>
      <c r="G9130" s="819">
        <v>1021</v>
      </c>
      <c r="H9130" s="774">
        <v>1550</v>
      </c>
      <c r="I9130" s="819">
        <f t="shared" si="292"/>
        <v>7958</v>
      </c>
      <c r="J9130" s="819">
        <f t="shared" si="293"/>
        <v>8385</v>
      </c>
      <c r="K9130" s="941"/>
    </row>
    <row r="9131" spans="1:11" ht="25.5">
      <c r="A9131" s="15" t="s">
        <v>6685</v>
      </c>
      <c r="B9131" s="15" t="s">
        <v>2624</v>
      </c>
      <c r="C9131" s="768" t="s">
        <v>6670</v>
      </c>
      <c r="D9131" s="20" t="s">
        <v>14578</v>
      </c>
      <c r="E9131" s="826">
        <v>5</v>
      </c>
      <c r="F9131" s="800">
        <v>15</v>
      </c>
      <c r="G9131" s="819">
        <v>73</v>
      </c>
      <c r="H9131" s="774">
        <v>115</v>
      </c>
      <c r="I9131" s="819">
        <f t="shared" si="292"/>
        <v>78</v>
      </c>
      <c r="J9131" s="819">
        <f t="shared" si="293"/>
        <v>130</v>
      </c>
      <c r="K9131" s="941"/>
    </row>
    <row r="9132" spans="1:11" ht="25.5">
      <c r="A9132" s="15" t="s">
        <v>6685</v>
      </c>
      <c r="B9132" s="15" t="s">
        <v>2624</v>
      </c>
      <c r="C9132" s="768" t="s">
        <v>6671</v>
      </c>
      <c r="D9132" s="20" t="s">
        <v>6672</v>
      </c>
      <c r="E9132" s="826">
        <v>2</v>
      </c>
      <c r="F9132" s="800">
        <v>5</v>
      </c>
      <c r="G9132" s="819">
        <v>56</v>
      </c>
      <c r="H9132" s="774">
        <v>80</v>
      </c>
      <c r="I9132" s="819">
        <f t="shared" si="292"/>
        <v>58</v>
      </c>
      <c r="J9132" s="819">
        <f t="shared" si="293"/>
        <v>85</v>
      </c>
      <c r="K9132" s="941"/>
    </row>
    <row r="9133" spans="1:11" ht="38.25">
      <c r="A9133" s="15" t="s">
        <v>6685</v>
      </c>
      <c r="B9133" s="15" t="s">
        <v>2624</v>
      </c>
      <c r="C9133" s="768" t="s">
        <v>6290</v>
      </c>
      <c r="D9133" s="20" t="s">
        <v>17616</v>
      </c>
      <c r="E9133" s="826">
        <v>7785</v>
      </c>
      <c r="F9133" s="800">
        <v>7500</v>
      </c>
      <c r="G9133" s="819">
        <v>927</v>
      </c>
      <c r="H9133" s="774">
        <v>415</v>
      </c>
      <c r="I9133" s="819">
        <f t="shared" si="292"/>
        <v>8712</v>
      </c>
      <c r="J9133" s="819">
        <f t="shared" si="293"/>
        <v>7915</v>
      </c>
      <c r="K9133" s="941"/>
    </row>
    <row r="9134" spans="1:11" ht="25.5">
      <c r="A9134" s="15" t="s">
        <v>6685</v>
      </c>
      <c r="B9134" s="15" t="s">
        <v>2624</v>
      </c>
      <c r="C9134" s="768" t="s">
        <v>6445</v>
      </c>
      <c r="D9134" s="20" t="s">
        <v>17749</v>
      </c>
      <c r="E9134" s="826"/>
      <c r="F9134" s="800">
        <v>1</v>
      </c>
      <c r="G9134" s="819">
        <v>24</v>
      </c>
      <c r="H9134" s="774">
        <v>40</v>
      </c>
      <c r="I9134" s="819">
        <f t="shared" si="292"/>
        <v>24</v>
      </c>
      <c r="J9134" s="819">
        <f t="shared" si="293"/>
        <v>41</v>
      </c>
      <c r="K9134" s="941"/>
    </row>
    <row r="9135" spans="1:11">
      <c r="A9135" s="15" t="s">
        <v>6685</v>
      </c>
      <c r="B9135" s="15" t="s">
        <v>2624</v>
      </c>
      <c r="C9135" s="768" t="s">
        <v>6673</v>
      </c>
      <c r="D9135" s="20" t="s">
        <v>14579</v>
      </c>
      <c r="E9135" s="826">
        <v>1</v>
      </c>
      <c r="F9135" s="800">
        <v>1</v>
      </c>
      <c r="G9135" s="819">
        <v>35</v>
      </c>
      <c r="H9135" s="774">
        <v>80</v>
      </c>
      <c r="I9135" s="819">
        <f t="shared" si="292"/>
        <v>36</v>
      </c>
      <c r="J9135" s="819">
        <f t="shared" si="293"/>
        <v>81</v>
      </c>
      <c r="K9135" s="941"/>
    </row>
    <row r="9136" spans="1:11" ht="25.5">
      <c r="A9136" s="15" t="s">
        <v>6685</v>
      </c>
      <c r="B9136" s="15" t="s">
        <v>2624</v>
      </c>
      <c r="C9136" s="768" t="s">
        <v>6674</v>
      </c>
      <c r="D9136" s="20" t="s">
        <v>14580</v>
      </c>
      <c r="E9136" s="826">
        <v>3</v>
      </c>
      <c r="F9136" s="800">
        <v>10</v>
      </c>
      <c r="G9136" s="819">
        <v>75</v>
      </c>
      <c r="H9136" s="774">
        <v>100</v>
      </c>
      <c r="I9136" s="819">
        <f t="shared" si="292"/>
        <v>78</v>
      </c>
      <c r="J9136" s="819">
        <f t="shared" si="293"/>
        <v>110</v>
      </c>
      <c r="K9136" s="941"/>
    </row>
    <row r="9137" spans="1:11" ht="25.5">
      <c r="A9137" s="15" t="s">
        <v>6685</v>
      </c>
      <c r="B9137" s="15" t="s">
        <v>2624</v>
      </c>
      <c r="C9137" s="768" t="s">
        <v>6428</v>
      </c>
      <c r="D9137" s="20" t="s">
        <v>6675</v>
      </c>
      <c r="E9137" s="826">
        <v>1</v>
      </c>
      <c r="F9137" s="800">
        <v>1</v>
      </c>
      <c r="G9137" s="819">
        <v>13</v>
      </c>
      <c r="H9137" s="774">
        <v>17</v>
      </c>
      <c r="I9137" s="819">
        <f t="shared" si="292"/>
        <v>14</v>
      </c>
      <c r="J9137" s="819">
        <f t="shared" si="293"/>
        <v>18</v>
      </c>
      <c r="K9137" s="941"/>
    </row>
    <row r="9138" spans="1:11">
      <c r="A9138" s="15" t="s">
        <v>6685</v>
      </c>
      <c r="B9138" s="15" t="s">
        <v>2624</v>
      </c>
      <c r="C9138" s="768" t="s">
        <v>6429</v>
      </c>
      <c r="D9138" s="20" t="s">
        <v>14560</v>
      </c>
      <c r="E9138" s="826">
        <v>2</v>
      </c>
      <c r="F9138" s="800">
        <v>5</v>
      </c>
      <c r="G9138" s="819">
        <v>10</v>
      </c>
      <c r="H9138" s="774">
        <v>8</v>
      </c>
      <c r="I9138" s="819">
        <f t="shared" si="292"/>
        <v>12</v>
      </c>
      <c r="J9138" s="819">
        <f t="shared" si="293"/>
        <v>13</v>
      </c>
      <c r="K9138" s="941"/>
    </row>
    <row r="9139" spans="1:11">
      <c r="A9139" s="15" t="s">
        <v>6685</v>
      </c>
      <c r="B9139" s="15" t="s">
        <v>2624</v>
      </c>
      <c r="C9139" s="768" t="s">
        <v>6430</v>
      </c>
      <c r="D9139" s="20" t="s">
        <v>17741</v>
      </c>
      <c r="E9139" s="826">
        <v>17</v>
      </c>
      <c r="F9139" s="800">
        <v>30</v>
      </c>
      <c r="G9139" s="819">
        <v>95</v>
      </c>
      <c r="H9139" s="774">
        <v>135</v>
      </c>
      <c r="I9139" s="819">
        <f t="shared" si="292"/>
        <v>112</v>
      </c>
      <c r="J9139" s="819">
        <f t="shared" si="293"/>
        <v>165</v>
      </c>
      <c r="K9139" s="941"/>
    </row>
    <row r="9140" spans="1:11" ht="25.5">
      <c r="A9140" s="15" t="s">
        <v>6685</v>
      </c>
      <c r="B9140" s="15" t="s">
        <v>2624</v>
      </c>
      <c r="C9140" s="768" t="s">
        <v>6676</v>
      </c>
      <c r="D9140" s="20" t="s">
        <v>14581</v>
      </c>
      <c r="E9140" s="826"/>
      <c r="F9140" s="800">
        <v>1</v>
      </c>
      <c r="G9140" s="819">
        <v>35</v>
      </c>
      <c r="H9140" s="774">
        <v>20</v>
      </c>
      <c r="I9140" s="819">
        <f t="shared" si="292"/>
        <v>35</v>
      </c>
      <c r="J9140" s="819">
        <f t="shared" si="293"/>
        <v>21</v>
      </c>
      <c r="K9140" s="941"/>
    </row>
    <row r="9141" spans="1:11">
      <c r="A9141" s="15" t="s">
        <v>6685</v>
      </c>
      <c r="B9141" s="15" t="s">
        <v>2624</v>
      </c>
      <c r="C9141" s="768" t="s">
        <v>4794</v>
      </c>
      <c r="D9141" s="20" t="s">
        <v>17363</v>
      </c>
      <c r="E9141" s="826"/>
      <c r="F9141" s="800">
        <v>1</v>
      </c>
      <c r="G9141" s="819">
        <v>13</v>
      </c>
      <c r="H9141" s="774">
        <v>10</v>
      </c>
      <c r="I9141" s="819">
        <f t="shared" si="292"/>
        <v>13</v>
      </c>
      <c r="J9141" s="819">
        <f t="shared" si="293"/>
        <v>11</v>
      </c>
      <c r="K9141" s="941"/>
    </row>
    <row r="9142" spans="1:11" ht="25.5">
      <c r="A9142" s="15" t="s">
        <v>6685</v>
      </c>
      <c r="B9142" s="15" t="s">
        <v>2624</v>
      </c>
      <c r="C9142" s="768" t="s">
        <v>3046</v>
      </c>
      <c r="D9142" s="20" t="s">
        <v>3047</v>
      </c>
      <c r="E9142" s="826">
        <v>7782</v>
      </c>
      <c r="F9142" s="800">
        <v>7480</v>
      </c>
      <c r="G9142" s="819">
        <v>2176</v>
      </c>
      <c r="H9142" s="774">
        <v>2720</v>
      </c>
      <c r="I9142" s="819">
        <f t="shared" si="292"/>
        <v>9958</v>
      </c>
      <c r="J9142" s="819">
        <f t="shared" si="293"/>
        <v>10200</v>
      </c>
      <c r="K9142" s="941"/>
    </row>
    <row r="9143" spans="1:11" ht="25.5">
      <c r="A9143" s="15" t="s">
        <v>6685</v>
      </c>
      <c r="B9143" s="15" t="s">
        <v>2624</v>
      </c>
      <c r="C9143" s="768" t="s">
        <v>4768</v>
      </c>
      <c r="D9143" s="20" t="s">
        <v>17353</v>
      </c>
      <c r="E9143" s="826">
        <v>7786</v>
      </c>
      <c r="F9143" s="800">
        <v>7480</v>
      </c>
      <c r="G9143" s="819">
        <v>2414</v>
      </c>
      <c r="H9143" s="774">
        <v>3030</v>
      </c>
      <c r="I9143" s="819">
        <f t="shared" si="292"/>
        <v>10200</v>
      </c>
      <c r="J9143" s="819">
        <f t="shared" si="293"/>
        <v>10510</v>
      </c>
      <c r="K9143" s="941"/>
    </row>
    <row r="9144" spans="1:11">
      <c r="A9144" s="15" t="s">
        <v>6685</v>
      </c>
      <c r="B9144" s="15" t="s">
        <v>2624</v>
      </c>
      <c r="C9144" s="768" t="s">
        <v>2511</v>
      </c>
      <c r="D9144" s="20" t="s">
        <v>16843</v>
      </c>
      <c r="E9144" s="826"/>
      <c r="F9144" s="800">
        <v>1</v>
      </c>
      <c r="G9144" s="819">
        <v>8</v>
      </c>
      <c r="H9144" s="774">
        <v>22</v>
      </c>
      <c r="I9144" s="819">
        <f t="shared" si="292"/>
        <v>8</v>
      </c>
      <c r="J9144" s="819">
        <f t="shared" si="293"/>
        <v>23</v>
      </c>
      <c r="K9144" s="941"/>
    </row>
    <row r="9145" spans="1:11">
      <c r="A9145" s="15" t="s">
        <v>6685</v>
      </c>
      <c r="B9145" s="15" t="s">
        <v>2624</v>
      </c>
      <c r="C9145" s="768" t="s">
        <v>4769</v>
      </c>
      <c r="D9145" s="20" t="s">
        <v>17354</v>
      </c>
      <c r="E9145" s="826"/>
      <c r="F9145" s="800">
        <v>1</v>
      </c>
      <c r="G9145" s="819"/>
      <c r="H9145" s="774">
        <v>1</v>
      </c>
      <c r="I9145" s="819">
        <f t="shared" si="292"/>
        <v>0</v>
      </c>
      <c r="J9145" s="819">
        <f t="shared" si="293"/>
        <v>2</v>
      </c>
      <c r="K9145" s="941"/>
    </row>
    <row r="9146" spans="1:11">
      <c r="A9146" s="15" t="s">
        <v>6685</v>
      </c>
      <c r="B9146" s="15" t="s">
        <v>2624</v>
      </c>
      <c r="C9146" s="768" t="s">
        <v>4845</v>
      </c>
      <c r="D9146" s="20" t="s">
        <v>4846</v>
      </c>
      <c r="E9146" s="826"/>
      <c r="F9146" s="800">
        <v>1</v>
      </c>
      <c r="G9146" s="819"/>
      <c r="H9146" s="774">
        <v>1</v>
      </c>
      <c r="I9146" s="819">
        <f t="shared" si="292"/>
        <v>0</v>
      </c>
      <c r="J9146" s="819">
        <f t="shared" si="293"/>
        <v>2</v>
      </c>
      <c r="K9146" s="941"/>
    </row>
    <row r="9147" spans="1:11">
      <c r="A9147" s="15" t="s">
        <v>6685</v>
      </c>
      <c r="B9147" s="15" t="s">
        <v>2624</v>
      </c>
      <c r="C9147" s="768" t="s">
        <v>6446</v>
      </c>
      <c r="D9147" s="20" t="s">
        <v>17750</v>
      </c>
      <c r="E9147" s="826">
        <v>1</v>
      </c>
      <c r="F9147" s="800">
        <v>1</v>
      </c>
      <c r="G9147" s="819">
        <v>817</v>
      </c>
      <c r="H9147" s="774">
        <v>1715</v>
      </c>
      <c r="I9147" s="819">
        <f t="shared" si="292"/>
        <v>818</v>
      </c>
      <c r="J9147" s="819">
        <f t="shared" si="293"/>
        <v>1716</v>
      </c>
      <c r="K9147" s="941"/>
    </row>
    <row r="9148" spans="1:11">
      <c r="A9148" s="15" t="s">
        <v>6685</v>
      </c>
      <c r="B9148" s="15" t="s">
        <v>2624</v>
      </c>
      <c r="C9148" s="768" t="s">
        <v>4795</v>
      </c>
      <c r="D9148" s="20" t="s">
        <v>4796</v>
      </c>
      <c r="E9148" s="826"/>
      <c r="F9148" s="800">
        <v>5</v>
      </c>
      <c r="G9148" s="819">
        <v>33</v>
      </c>
      <c r="H9148" s="774">
        <v>60</v>
      </c>
      <c r="I9148" s="819">
        <f t="shared" si="292"/>
        <v>33</v>
      </c>
      <c r="J9148" s="819">
        <f t="shared" si="293"/>
        <v>65</v>
      </c>
      <c r="K9148" s="941"/>
    </row>
    <row r="9149" spans="1:11">
      <c r="A9149" s="15" t="s">
        <v>6685</v>
      </c>
      <c r="B9149" s="15" t="s">
        <v>2624</v>
      </c>
      <c r="C9149" s="768" t="s">
        <v>6431</v>
      </c>
      <c r="D9149" s="20" t="s">
        <v>14561</v>
      </c>
      <c r="E9149" s="826"/>
      <c r="F9149" s="800">
        <v>1</v>
      </c>
      <c r="G9149" s="819">
        <v>2</v>
      </c>
      <c r="H9149" s="774">
        <v>1</v>
      </c>
      <c r="I9149" s="819">
        <f t="shared" si="292"/>
        <v>2</v>
      </c>
      <c r="J9149" s="819">
        <f t="shared" si="293"/>
        <v>2</v>
      </c>
      <c r="K9149" s="941"/>
    </row>
    <row r="9150" spans="1:11">
      <c r="A9150" s="15" t="s">
        <v>6685</v>
      </c>
      <c r="B9150" s="15" t="s">
        <v>2624</v>
      </c>
      <c r="C9150" s="768" t="s">
        <v>6677</v>
      </c>
      <c r="D9150" s="20" t="s">
        <v>17822</v>
      </c>
      <c r="E9150" s="826"/>
      <c r="F9150" s="800">
        <v>1</v>
      </c>
      <c r="G9150" s="819">
        <v>2</v>
      </c>
      <c r="H9150" s="774">
        <v>1</v>
      </c>
      <c r="I9150" s="819">
        <f t="shared" si="292"/>
        <v>2</v>
      </c>
      <c r="J9150" s="819">
        <f t="shared" si="293"/>
        <v>2</v>
      </c>
      <c r="K9150" s="941"/>
    </row>
    <row r="9151" spans="1:11">
      <c r="A9151" s="15" t="s">
        <v>6685</v>
      </c>
      <c r="B9151" s="15" t="s">
        <v>2624</v>
      </c>
      <c r="C9151" s="768" t="s">
        <v>2519</v>
      </c>
      <c r="D9151" s="20" t="s">
        <v>16849</v>
      </c>
      <c r="E9151" s="826"/>
      <c r="F9151" s="800">
        <v>1</v>
      </c>
      <c r="G9151" s="819">
        <v>1</v>
      </c>
      <c r="H9151" s="774">
        <v>1</v>
      </c>
      <c r="I9151" s="819">
        <f t="shared" si="292"/>
        <v>1</v>
      </c>
      <c r="J9151" s="819">
        <f t="shared" si="293"/>
        <v>2</v>
      </c>
      <c r="K9151" s="941"/>
    </row>
    <row r="9152" spans="1:11">
      <c r="A9152" s="15" t="s">
        <v>6685</v>
      </c>
      <c r="B9152" s="15" t="s">
        <v>2624</v>
      </c>
      <c r="C9152" s="768" t="s">
        <v>2526</v>
      </c>
      <c r="D9152" s="20" t="s">
        <v>16855</v>
      </c>
      <c r="E9152" s="826"/>
      <c r="F9152" s="800">
        <v>1</v>
      </c>
      <c r="G9152" s="819">
        <v>6</v>
      </c>
      <c r="H9152" s="774">
        <v>25</v>
      </c>
      <c r="I9152" s="819">
        <f t="shared" si="292"/>
        <v>6</v>
      </c>
      <c r="J9152" s="819">
        <f t="shared" si="293"/>
        <v>26</v>
      </c>
      <c r="K9152" s="941"/>
    </row>
    <row r="9153" spans="1:11">
      <c r="A9153" s="15" t="s">
        <v>6685</v>
      </c>
      <c r="B9153" s="15" t="s">
        <v>2624</v>
      </c>
      <c r="C9153" s="768" t="s">
        <v>4798</v>
      </c>
      <c r="D9153" s="20" t="s">
        <v>17364</v>
      </c>
      <c r="E9153" s="826">
        <v>12</v>
      </c>
      <c r="F9153" s="800">
        <v>10</v>
      </c>
      <c r="G9153" s="819">
        <v>133</v>
      </c>
      <c r="H9153" s="774">
        <v>770</v>
      </c>
      <c r="I9153" s="819">
        <f t="shared" si="292"/>
        <v>145</v>
      </c>
      <c r="J9153" s="819">
        <f t="shared" si="293"/>
        <v>780</v>
      </c>
      <c r="K9153" s="941"/>
    </row>
    <row r="9154" spans="1:11">
      <c r="A9154" s="15" t="s">
        <v>6685</v>
      </c>
      <c r="B9154" s="15" t="s">
        <v>2624</v>
      </c>
      <c r="C9154" s="768" t="s">
        <v>6447</v>
      </c>
      <c r="D9154" s="20" t="s">
        <v>17751</v>
      </c>
      <c r="E9154" s="826"/>
      <c r="F9154" s="800">
        <v>1</v>
      </c>
      <c r="G9154" s="819">
        <v>47</v>
      </c>
      <c r="H9154" s="774">
        <v>50</v>
      </c>
      <c r="I9154" s="819">
        <f t="shared" si="292"/>
        <v>47</v>
      </c>
      <c r="J9154" s="819">
        <f t="shared" si="293"/>
        <v>51</v>
      </c>
      <c r="K9154" s="941"/>
    </row>
    <row r="9155" spans="1:11">
      <c r="A9155" s="15" t="s">
        <v>6685</v>
      </c>
      <c r="B9155" s="15" t="s">
        <v>2624</v>
      </c>
      <c r="C9155" s="768" t="s">
        <v>6678</v>
      </c>
      <c r="D9155" s="20" t="s">
        <v>14582</v>
      </c>
      <c r="E9155" s="826"/>
      <c r="F9155" s="800">
        <v>16</v>
      </c>
      <c r="G9155" s="819">
        <v>4</v>
      </c>
      <c r="H9155" s="774">
        <v>5</v>
      </c>
      <c r="I9155" s="819">
        <f t="shared" si="292"/>
        <v>4</v>
      </c>
      <c r="J9155" s="819">
        <f t="shared" si="293"/>
        <v>21</v>
      </c>
      <c r="K9155" s="941"/>
    </row>
    <row r="9156" spans="1:11">
      <c r="A9156" s="15" t="s">
        <v>6685</v>
      </c>
      <c r="B9156" s="15" t="s">
        <v>2624</v>
      </c>
      <c r="C9156" s="768" t="s">
        <v>6679</v>
      </c>
      <c r="D9156" s="20" t="s">
        <v>14583</v>
      </c>
      <c r="E9156" s="826"/>
      <c r="F9156" s="800">
        <v>1</v>
      </c>
      <c r="G9156" s="819">
        <v>3</v>
      </c>
      <c r="H9156" s="774">
        <v>5</v>
      </c>
      <c r="I9156" s="819">
        <f t="shared" si="292"/>
        <v>3</v>
      </c>
      <c r="J9156" s="819">
        <f t="shared" si="293"/>
        <v>6</v>
      </c>
      <c r="K9156" s="941"/>
    </row>
    <row r="9157" spans="1:11">
      <c r="A9157" s="15" t="s">
        <v>6685</v>
      </c>
      <c r="B9157" s="15" t="s">
        <v>2624</v>
      </c>
      <c r="C9157" s="768" t="s">
        <v>6432</v>
      </c>
      <c r="D9157" s="20" t="s">
        <v>14562</v>
      </c>
      <c r="E9157" s="826"/>
      <c r="F9157" s="800">
        <v>1</v>
      </c>
      <c r="G9157" s="819">
        <v>2</v>
      </c>
      <c r="H9157" s="774">
        <v>5</v>
      </c>
      <c r="I9157" s="819">
        <f t="shared" si="292"/>
        <v>2</v>
      </c>
      <c r="J9157" s="819">
        <f t="shared" si="293"/>
        <v>6</v>
      </c>
      <c r="K9157" s="941"/>
    </row>
    <row r="9158" spans="1:11" ht="25.5">
      <c r="A9158" s="15" t="s">
        <v>6685</v>
      </c>
      <c r="B9158" s="15" t="s">
        <v>2624</v>
      </c>
      <c r="C9158" s="768" t="s">
        <v>6302</v>
      </c>
      <c r="D9158" s="20" t="s">
        <v>17628</v>
      </c>
      <c r="E9158" s="826">
        <v>2</v>
      </c>
      <c r="F9158" s="800">
        <v>1</v>
      </c>
      <c r="G9158" s="819">
        <v>58</v>
      </c>
      <c r="H9158" s="774">
        <v>50</v>
      </c>
      <c r="I9158" s="819">
        <f t="shared" si="292"/>
        <v>60</v>
      </c>
      <c r="J9158" s="819">
        <f t="shared" si="293"/>
        <v>51</v>
      </c>
      <c r="K9158" s="941"/>
    </row>
    <row r="9159" spans="1:11">
      <c r="A9159" s="15" t="s">
        <v>6685</v>
      </c>
      <c r="B9159" s="15" t="s">
        <v>2624</v>
      </c>
      <c r="C9159" s="768" t="s">
        <v>6680</v>
      </c>
      <c r="D9159" s="20" t="s">
        <v>14584</v>
      </c>
      <c r="E9159" s="826"/>
      <c r="F9159" s="800">
        <v>1</v>
      </c>
      <c r="G9159" s="819">
        <v>3</v>
      </c>
      <c r="H9159" s="774">
        <v>1</v>
      </c>
      <c r="I9159" s="819">
        <f t="shared" si="292"/>
        <v>3</v>
      </c>
      <c r="J9159" s="819">
        <f t="shared" si="293"/>
        <v>2</v>
      </c>
      <c r="K9159" s="941"/>
    </row>
    <row r="9160" spans="1:11">
      <c r="A9160" s="15" t="s">
        <v>6685</v>
      </c>
      <c r="B9160" s="15" t="s">
        <v>2624</v>
      </c>
      <c r="C9160" s="768" t="s">
        <v>6681</v>
      </c>
      <c r="D9160" s="20" t="s">
        <v>14585</v>
      </c>
      <c r="E9160" s="826"/>
      <c r="F9160" s="800">
        <v>1</v>
      </c>
      <c r="G9160" s="819">
        <v>4</v>
      </c>
      <c r="H9160" s="774">
        <v>1</v>
      </c>
      <c r="I9160" s="819">
        <f t="shared" si="292"/>
        <v>4</v>
      </c>
      <c r="J9160" s="819">
        <f t="shared" si="293"/>
        <v>2</v>
      </c>
      <c r="K9160" s="941"/>
    </row>
    <row r="9161" spans="1:11">
      <c r="A9161" s="15" t="s">
        <v>6685</v>
      </c>
      <c r="B9161" s="15" t="s">
        <v>2624</v>
      </c>
      <c r="C9161" s="768" t="s">
        <v>4752</v>
      </c>
      <c r="D9161" s="20" t="s">
        <v>17345</v>
      </c>
      <c r="E9161" s="826"/>
      <c r="F9161" s="800">
        <v>1</v>
      </c>
      <c r="G9161" s="819"/>
      <c r="H9161" s="774">
        <v>1</v>
      </c>
      <c r="I9161" s="819">
        <f t="shared" si="292"/>
        <v>0</v>
      </c>
      <c r="J9161" s="819">
        <f t="shared" si="293"/>
        <v>2</v>
      </c>
      <c r="K9161" s="941"/>
    </row>
    <row r="9162" spans="1:11">
      <c r="A9162" s="15" t="s">
        <v>6685</v>
      </c>
      <c r="B9162" s="15" t="s">
        <v>2624</v>
      </c>
      <c r="C9162" s="768" t="s">
        <v>6448</v>
      </c>
      <c r="D9162" s="20" t="s">
        <v>17752</v>
      </c>
      <c r="E9162" s="826">
        <v>29</v>
      </c>
      <c r="F9162" s="800">
        <v>30</v>
      </c>
      <c r="G9162" s="819">
        <v>111</v>
      </c>
      <c r="H9162" s="774">
        <v>160</v>
      </c>
      <c r="I9162" s="819">
        <f t="shared" si="292"/>
        <v>140</v>
      </c>
      <c r="J9162" s="819">
        <f t="shared" si="293"/>
        <v>190</v>
      </c>
      <c r="K9162" s="941"/>
    </row>
    <row r="9163" spans="1:11">
      <c r="A9163" s="15" t="s">
        <v>6685</v>
      </c>
      <c r="B9163" s="15" t="s">
        <v>2624</v>
      </c>
      <c r="C9163" s="768" t="s">
        <v>6682</v>
      </c>
      <c r="D9163" s="20" t="s">
        <v>14586</v>
      </c>
      <c r="E9163" s="826"/>
      <c r="F9163" s="800">
        <v>1</v>
      </c>
      <c r="G9163" s="819"/>
      <c r="H9163" s="774">
        <v>1</v>
      </c>
      <c r="I9163" s="819">
        <f t="shared" si="292"/>
        <v>0</v>
      </c>
      <c r="J9163" s="819">
        <f t="shared" si="293"/>
        <v>2</v>
      </c>
      <c r="K9163" s="941"/>
    </row>
    <row r="9164" spans="1:11" ht="38.25">
      <c r="A9164" s="15" t="s">
        <v>6685</v>
      </c>
      <c r="B9164" s="15" t="s">
        <v>2624</v>
      </c>
      <c r="C9164" s="768" t="s">
        <v>2535</v>
      </c>
      <c r="D9164" s="20" t="s">
        <v>16864</v>
      </c>
      <c r="E9164" s="826"/>
      <c r="F9164" s="800">
        <v>1</v>
      </c>
      <c r="G9164" s="819"/>
      <c r="H9164" s="774">
        <v>1</v>
      </c>
      <c r="I9164" s="819">
        <f t="shared" si="292"/>
        <v>0</v>
      </c>
      <c r="J9164" s="819">
        <f t="shared" si="293"/>
        <v>2</v>
      </c>
      <c r="K9164" s="941"/>
    </row>
    <row r="9165" spans="1:11" ht="38.25">
      <c r="A9165" s="15" t="s">
        <v>6685</v>
      </c>
      <c r="B9165" s="15" t="s">
        <v>2624</v>
      </c>
      <c r="C9165" s="768" t="s">
        <v>2536</v>
      </c>
      <c r="D9165" s="20" t="s">
        <v>4908</v>
      </c>
      <c r="E9165" s="826">
        <v>1</v>
      </c>
      <c r="F9165" s="800">
        <v>1</v>
      </c>
      <c r="G9165" s="819">
        <v>3</v>
      </c>
      <c r="H9165" s="774">
        <v>1</v>
      </c>
      <c r="I9165" s="819">
        <f t="shared" si="292"/>
        <v>4</v>
      </c>
      <c r="J9165" s="819">
        <f t="shared" si="293"/>
        <v>2</v>
      </c>
      <c r="K9165" s="941"/>
    </row>
    <row r="9166" spans="1:11" ht="25.5">
      <c r="A9166" s="15" t="s">
        <v>6685</v>
      </c>
      <c r="B9166" s="15" t="s">
        <v>2624</v>
      </c>
      <c r="C9166" s="768" t="s">
        <v>2537</v>
      </c>
      <c r="D9166" s="20" t="s">
        <v>4909</v>
      </c>
      <c r="E9166" s="826">
        <v>3</v>
      </c>
      <c r="F9166" s="800">
        <v>15</v>
      </c>
      <c r="G9166" s="819">
        <v>1</v>
      </c>
      <c r="H9166" s="774">
        <v>2</v>
      </c>
      <c r="I9166" s="819">
        <f t="shared" si="292"/>
        <v>4</v>
      </c>
      <c r="J9166" s="819">
        <f t="shared" si="293"/>
        <v>17</v>
      </c>
      <c r="K9166" s="941"/>
    </row>
    <row r="9167" spans="1:11" ht="25.5">
      <c r="A9167" s="15" t="s">
        <v>6685</v>
      </c>
      <c r="B9167" s="15" t="s">
        <v>2624</v>
      </c>
      <c r="C9167" s="768" t="s">
        <v>2538</v>
      </c>
      <c r="D9167" s="20" t="s">
        <v>4892</v>
      </c>
      <c r="E9167" s="826"/>
      <c r="F9167" s="800">
        <v>1</v>
      </c>
      <c r="G9167" s="819"/>
      <c r="H9167" s="774">
        <v>1</v>
      </c>
      <c r="I9167" s="819">
        <f t="shared" si="292"/>
        <v>0</v>
      </c>
      <c r="J9167" s="819">
        <f t="shared" si="293"/>
        <v>2</v>
      </c>
      <c r="K9167" s="941"/>
    </row>
    <row r="9168" spans="1:11" ht="25.5">
      <c r="A9168" s="15" t="s">
        <v>6685</v>
      </c>
      <c r="B9168" s="15" t="s">
        <v>2624</v>
      </c>
      <c r="C9168" s="768" t="s">
        <v>2539</v>
      </c>
      <c r="D9168" s="20" t="s">
        <v>4000</v>
      </c>
      <c r="E9168" s="826"/>
      <c r="F9168" s="800">
        <v>1</v>
      </c>
      <c r="G9168" s="819"/>
      <c r="H9168" s="774">
        <v>1</v>
      </c>
      <c r="I9168" s="819">
        <f t="shared" si="292"/>
        <v>0</v>
      </c>
      <c r="J9168" s="819">
        <f t="shared" si="293"/>
        <v>2</v>
      </c>
      <c r="K9168" s="941"/>
    </row>
    <row r="9169" spans="1:11" ht="51">
      <c r="A9169" s="15" t="s">
        <v>6685</v>
      </c>
      <c r="B9169" s="15" t="s">
        <v>2624</v>
      </c>
      <c r="C9169" s="768" t="s">
        <v>2542</v>
      </c>
      <c r="D9169" s="20" t="s">
        <v>16865</v>
      </c>
      <c r="E9169" s="826">
        <v>2259</v>
      </c>
      <c r="F9169" s="800">
        <v>2160</v>
      </c>
      <c r="G9169" s="819">
        <v>4187</v>
      </c>
      <c r="H9169" s="774">
        <v>5640</v>
      </c>
      <c r="I9169" s="819">
        <f t="shared" si="292"/>
        <v>6446</v>
      </c>
      <c r="J9169" s="819">
        <f t="shared" si="293"/>
        <v>7800</v>
      </c>
      <c r="K9169" s="941"/>
    </row>
    <row r="9170" spans="1:11" ht="38.25">
      <c r="A9170" s="15" t="s">
        <v>6685</v>
      </c>
      <c r="B9170" s="15" t="s">
        <v>2624</v>
      </c>
      <c r="C9170" s="768" t="s">
        <v>2554</v>
      </c>
      <c r="D9170" s="20" t="s">
        <v>4772</v>
      </c>
      <c r="E9170" s="826"/>
      <c r="F9170" s="800">
        <v>1</v>
      </c>
      <c r="G9170" s="819"/>
      <c r="H9170" s="774">
        <v>1</v>
      </c>
      <c r="I9170" s="819">
        <f t="shared" si="292"/>
        <v>0</v>
      </c>
      <c r="J9170" s="819">
        <f t="shared" si="293"/>
        <v>2</v>
      </c>
      <c r="K9170" s="941"/>
    </row>
    <row r="9171" spans="1:11" ht="38.25">
      <c r="A9171" s="15" t="s">
        <v>6685</v>
      </c>
      <c r="B9171" s="15" t="s">
        <v>2624</v>
      </c>
      <c r="C9171" s="768" t="s">
        <v>2558</v>
      </c>
      <c r="D9171" s="20" t="s">
        <v>3690</v>
      </c>
      <c r="E9171" s="826">
        <v>1</v>
      </c>
      <c r="F9171" s="800">
        <v>1</v>
      </c>
      <c r="G9171" s="819">
        <v>7</v>
      </c>
      <c r="H9171" s="774">
        <v>5</v>
      </c>
      <c r="I9171" s="819">
        <f t="shared" ref="I9171:I9234" si="294">E9171+G9171</f>
        <v>8</v>
      </c>
      <c r="J9171" s="819">
        <f t="shared" ref="J9171:J9234" si="295">F9171+H9171</f>
        <v>6</v>
      </c>
      <c r="K9171" s="941"/>
    </row>
    <row r="9172" spans="1:11" ht="25.5">
      <c r="A9172" s="15" t="s">
        <v>6685</v>
      </c>
      <c r="B9172" s="15" t="s">
        <v>2624</v>
      </c>
      <c r="C9172" s="768" t="s">
        <v>2559</v>
      </c>
      <c r="D9172" s="20" t="s">
        <v>4773</v>
      </c>
      <c r="E9172" s="826"/>
      <c r="F9172" s="800">
        <v>1</v>
      </c>
      <c r="G9172" s="819">
        <v>1916</v>
      </c>
      <c r="H9172" s="774">
        <v>1800</v>
      </c>
      <c r="I9172" s="819">
        <f t="shared" si="294"/>
        <v>1916</v>
      </c>
      <c r="J9172" s="819">
        <f t="shared" si="295"/>
        <v>1801</v>
      </c>
      <c r="K9172" s="941"/>
    </row>
    <row r="9173" spans="1:11" ht="51">
      <c r="A9173" s="15" t="s">
        <v>6685</v>
      </c>
      <c r="B9173" s="15" t="s">
        <v>2624</v>
      </c>
      <c r="C9173" s="768" t="s">
        <v>2560</v>
      </c>
      <c r="D9173" s="20" t="s">
        <v>6623</v>
      </c>
      <c r="E9173" s="826"/>
      <c r="F9173" s="800">
        <v>1</v>
      </c>
      <c r="G9173" s="819">
        <v>34</v>
      </c>
      <c r="H9173" s="774">
        <v>10</v>
      </c>
      <c r="I9173" s="819">
        <f t="shared" si="294"/>
        <v>34</v>
      </c>
      <c r="J9173" s="819">
        <f t="shared" si="295"/>
        <v>11</v>
      </c>
      <c r="K9173" s="941"/>
    </row>
    <row r="9174" spans="1:11" ht="38.25">
      <c r="A9174" s="15" t="s">
        <v>6685</v>
      </c>
      <c r="B9174" s="15" t="s">
        <v>2624</v>
      </c>
      <c r="C9174" s="768" t="s">
        <v>2562</v>
      </c>
      <c r="D9174" s="20" t="s">
        <v>16876</v>
      </c>
      <c r="E9174" s="826">
        <v>2</v>
      </c>
      <c r="F9174" s="800">
        <v>2</v>
      </c>
      <c r="G9174" s="819">
        <v>202</v>
      </c>
      <c r="H9174" s="774">
        <v>205</v>
      </c>
      <c r="I9174" s="819">
        <f t="shared" si="294"/>
        <v>204</v>
      </c>
      <c r="J9174" s="819">
        <f t="shared" si="295"/>
        <v>207</v>
      </c>
      <c r="K9174" s="941"/>
    </row>
    <row r="9175" spans="1:11" ht="25.5">
      <c r="A9175" s="15" t="s">
        <v>6685</v>
      </c>
      <c r="B9175" s="15" t="s">
        <v>2624</v>
      </c>
      <c r="C9175" s="768" t="s">
        <v>2566</v>
      </c>
      <c r="D9175" s="20" t="s">
        <v>3048</v>
      </c>
      <c r="E9175" s="826">
        <v>1</v>
      </c>
      <c r="F9175" s="800">
        <v>1</v>
      </c>
      <c r="G9175" s="819">
        <v>28</v>
      </c>
      <c r="H9175" s="774">
        <v>55</v>
      </c>
      <c r="I9175" s="819">
        <f t="shared" si="294"/>
        <v>29</v>
      </c>
      <c r="J9175" s="819">
        <f t="shared" si="295"/>
        <v>56</v>
      </c>
      <c r="K9175" s="941"/>
    </row>
    <row r="9176" spans="1:11" ht="51">
      <c r="A9176" s="15" t="s">
        <v>6685</v>
      </c>
      <c r="B9176" s="15" t="s">
        <v>2624</v>
      </c>
      <c r="C9176" s="768" t="s">
        <v>2569</v>
      </c>
      <c r="D9176" s="20" t="s">
        <v>3452</v>
      </c>
      <c r="E9176" s="826"/>
      <c r="F9176" s="800">
        <v>1</v>
      </c>
      <c r="G9176" s="819"/>
      <c r="H9176" s="774">
        <v>1</v>
      </c>
      <c r="I9176" s="819">
        <f t="shared" si="294"/>
        <v>0</v>
      </c>
      <c r="J9176" s="819">
        <f t="shared" si="295"/>
        <v>2</v>
      </c>
      <c r="K9176" s="941"/>
    </row>
    <row r="9177" spans="1:11" ht="38.25">
      <c r="A9177" s="15" t="s">
        <v>6685</v>
      </c>
      <c r="B9177" s="15" t="s">
        <v>2624</v>
      </c>
      <c r="C9177" s="768" t="s">
        <v>2588</v>
      </c>
      <c r="D9177" s="20" t="s">
        <v>16881</v>
      </c>
      <c r="E9177" s="826"/>
      <c r="F9177" s="800">
        <v>1</v>
      </c>
      <c r="G9177" s="819">
        <v>374</v>
      </c>
      <c r="H9177" s="774">
        <v>25</v>
      </c>
      <c r="I9177" s="819">
        <f t="shared" si="294"/>
        <v>374</v>
      </c>
      <c r="J9177" s="819">
        <f t="shared" si="295"/>
        <v>26</v>
      </c>
      <c r="K9177" s="941"/>
    </row>
    <row r="9178" spans="1:11" ht="25.5">
      <c r="A9178" s="15" t="s">
        <v>6685</v>
      </c>
      <c r="B9178" s="15" t="s">
        <v>2624</v>
      </c>
      <c r="C9178" s="768" t="s">
        <v>2589</v>
      </c>
      <c r="D9178" s="20" t="s">
        <v>16882</v>
      </c>
      <c r="E9178" s="826"/>
      <c r="F9178" s="800">
        <v>1</v>
      </c>
      <c r="G9178" s="819"/>
      <c r="H9178" s="774">
        <v>1</v>
      </c>
      <c r="I9178" s="819">
        <f t="shared" si="294"/>
        <v>0</v>
      </c>
      <c r="J9178" s="819">
        <f t="shared" si="295"/>
        <v>2</v>
      </c>
      <c r="K9178" s="941"/>
    </row>
    <row r="9179" spans="1:11" ht="25.5">
      <c r="A9179" s="15" t="s">
        <v>6685</v>
      </c>
      <c r="B9179" s="15" t="s">
        <v>2624</v>
      </c>
      <c r="C9179" s="768" t="s">
        <v>2590</v>
      </c>
      <c r="D9179" s="20" t="s">
        <v>4002</v>
      </c>
      <c r="E9179" s="826"/>
      <c r="F9179" s="800">
        <v>1</v>
      </c>
      <c r="G9179" s="819"/>
      <c r="H9179" s="774">
        <v>130</v>
      </c>
      <c r="I9179" s="819">
        <f t="shared" si="294"/>
        <v>0</v>
      </c>
      <c r="J9179" s="819">
        <f t="shared" si="295"/>
        <v>131</v>
      </c>
      <c r="K9179" s="941"/>
    </row>
    <row r="9180" spans="1:11" ht="25.5">
      <c r="A9180" s="15" t="s">
        <v>6685</v>
      </c>
      <c r="B9180" s="15" t="s">
        <v>2624</v>
      </c>
      <c r="C9180" s="768" t="s">
        <v>2591</v>
      </c>
      <c r="D9180" s="20" t="s">
        <v>3691</v>
      </c>
      <c r="E9180" s="826"/>
      <c r="F9180" s="800">
        <v>0</v>
      </c>
      <c r="G9180" s="819">
        <v>29</v>
      </c>
      <c r="H9180" s="774">
        <v>25</v>
      </c>
      <c r="I9180" s="819">
        <f t="shared" si="294"/>
        <v>29</v>
      </c>
      <c r="J9180" s="819">
        <f t="shared" si="295"/>
        <v>25</v>
      </c>
      <c r="K9180" s="941"/>
    </row>
    <row r="9181" spans="1:11" ht="25.5">
      <c r="A9181" s="15" t="s">
        <v>6685</v>
      </c>
      <c r="B9181" s="15" t="s">
        <v>2624</v>
      </c>
      <c r="C9181" s="768" t="s">
        <v>2593</v>
      </c>
      <c r="D9181" s="20" t="s">
        <v>4294</v>
      </c>
      <c r="E9181" s="826"/>
      <c r="F9181" s="800">
        <v>1</v>
      </c>
      <c r="G9181" s="819">
        <v>4</v>
      </c>
      <c r="H9181" s="774">
        <v>1</v>
      </c>
      <c r="I9181" s="819">
        <f t="shared" si="294"/>
        <v>4</v>
      </c>
      <c r="J9181" s="819">
        <f t="shared" si="295"/>
        <v>2</v>
      </c>
      <c r="K9181" s="941"/>
    </row>
    <row r="9182" spans="1:11" ht="25.5">
      <c r="A9182" s="15" t="s">
        <v>6685</v>
      </c>
      <c r="B9182" s="15" t="s">
        <v>2624</v>
      </c>
      <c r="C9182" s="768" t="s">
        <v>2594</v>
      </c>
      <c r="D9182" s="20" t="s">
        <v>4295</v>
      </c>
      <c r="E9182" s="826"/>
      <c r="F9182" s="800">
        <v>1</v>
      </c>
      <c r="G9182" s="819"/>
      <c r="H9182" s="774">
        <v>1</v>
      </c>
      <c r="I9182" s="819">
        <f t="shared" si="294"/>
        <v>0</v>
      </c>
      <c r="J9182" s="819">
        <f t="shared" si="295"/>
        <v>2</v>
      </c>
      <c r="K9182" s="941"/>
    </row>
    <row r="9183" spans="1:11" ht="25.5">
      <c r="A9183" s="15" t="s">
        <v>6685</v>
      </c>
      <c r="B9183" s="15" t="s">
        <v>2624</v>
      </c>
      <c r="C9183" s="768" t="s">
        <v>2595</v>
      </c>
      <c r="D9183" s="20" t="s">
        <v>4296</v>
      </c>
      <c r="E9183" s="826"/>
      <c r="F9183" s="800">
        <v>1</v>
      </c>
      <c r="G9183" s="819"/>
      <c r="H9183" s="774">
        <v>20</v>
      </c>
      <c r="I9183" s="819">
        <f t="shared" si="294"/>
        <v>0</v>
      </c>
      <c r="J9183" s="819">
        <f t="shared" si="295"/>
        <v>21</v>
      </c>
      <c r="K9183" s="941"/>
    </row>
    <row r="9184" spans="1:11" ht="38.25">
      <c r="A9184" s="15" t="s">
        <v>6685</v>
      </c>
      <c r="B9184" s="15" t="s">
        <v>2624</v>
      </c>
      <c r="C9184" s="768" t="s">
        <v>2596</v>
      </c>
      <c r="D9184" s="20" t="s">
        <v>4775</v>
      </c>
      <c r="E9184" s="826">
        <v>1</v>
      </c>
      <c r="F9184" s="800">
        <v>1</v>
      </c>
      <c r="G9184" s="819">
        <v>49454</v>
      </c>
      <c r="H9184" s="774">
        <v>52150</v>
      </c>
      <c r="I9184" s="819">
        <f t="shared" si="294"/>
        <v>49455</v>
      </c>
      <c r="J9184" s="819">
        <f t="shared" si="295"/>
        <v>52151</v>
      </c>
      <c r="K9184" s="941"/>
    </row>
    <row r="9185" spans="1:11" ht="38.25">
      <c r="A9185" s="15" t="s">
        <v>6685</v>
      </c>
      <c r="B9185" s="15" t="s">
        <v>2624</v>
      </c>
      <c r="C9185" s="768" t="s">
        <v>2599</v>
      </c>
      <c r="D9185" s="20" t="s">
        <v>16885</v>
      </c>
      <c r="E9185" s="826"/>
      <c r="F9185" s="800">
        <v>0</v>
      </c>
      <c r="G9185" s="819">
        <v>53</v>
      </c>
      <c r="H9185" s="774">
        <v>60</v>
      </c>
      <c r="I9185" s="819">
        <f t="shared" si="294"/>
        <v>53</v>
      </c>
      <c r="J9185" s="819">
        <f t="shared" si="295"/>
        <v>60</v>
      </c>
      <c r="K9185" s="941"/>
    </row>
    <row r="9186" spans="1:11" ht="25.5">
      <c r="A9186" s="15" t="s">
        <v>6685</v>
      </c>
      <c r="B9186" s="15" t="s">
        <v>2624</v>
      </c>
      <c r="C9186" s="768" t="s">
        <v>2600</v>
      </c>
      <c r="D9186" s="20" t="s">
        <v>16886</v>
      </c>
      <c r="E9186" s="826"/>
      <c r="F9186" s="800">
        <v>0</v>
      </c>
      <c r="G9186" s="819">
        <v>117</v>
      </c>
      <c r="H9186" s="774">
        <v>45</v>
      </c>
      <c r="I9186" s="819">
        <f t="shared" si="294"/>
        <v>117</v>
      </c>
      <c r="J9186" s="819">
        <f t="shared" si="295"/>
        <v>45</v>
      </c>
      <c r="K9186" s="941"/>
    </row>
    <row r="9187" spans="1:11" ht="51">
      <c r="A9187" s="15" t="s">
        <v>6685</v>
      </c>
      <c r="B9187" s="15" t="s">
        <v>2624</v>
      </c>
      <c r="C9187" s="768" t="s">
        <v>2605</v>
      </c>
      <c r="D9187" s="20" t="s">
        <v>16891</v>
      </c>
      <c r="E9187" s="826"/>
      <c r="F9187" s="800">
        <v>1</v>
      </c>
      <c r="G9187" s="819">
        <v>208</v>
      </c>
      <c r="H9187" s="774">
        <v>210</v>
      </c>
      <c r="I9187" s="819">
        <f t="shared" si="294"/>
        <v>208</v>
      </c>
      <c r="J9187" s="819">
        <f t="shared" si="295"/>
        <v>211</v>
      </c>
      <c r="K9187" s="941"/>
    </row>
    <row r="9188" spans="1:11">
      <c r="A9188" s="15" t="s">
        <v>6685</v>
      </c>
      <c r="B9188" s="15" t="s">
        <v>2464</v>
      </c>
      <c r="C9188" s="768" t="s">
        <v>2962</v>
      </c>
      <c r="D9188" s="20" t="s">
        <v>16968</v>
      </c>
      <c r="E9188" s="826"/>
      <c r="F9188" s="800">
        <v>0</v>
      </c>
      <c r="G9188" s="819">
        <v>390</v>
      </c>
      <c r="H9188" s="774">
        <v>550</v>
      </c>
      <c r="I9188" s="819">
        <f t="shared" si="294"/>
        <v>390</v>
      </c>
      <c r="J9188" s="819">
        <f t="shared" si="295"/>
        <v>550</v>
      </c>
      <c r="K9188" s="941"/>
    </row>
    <row r="9189" spans="1:11" ht="51">
      <c r="A9189" s="15" t="s">
        <v>6685</v>
      </c>
      <c r="B9189" s="15" t="s">
        <v>2464</v>
      </c>
      <c r="C9189" s="768" t="s">
        <v>6683</v>
      </c>
      <c r="D9189" s="20" t="s">
        <v>6684</v>
      </c>
      <c r="E9189" s="826"/>
      <c r="F9189" s="800">
        <v>0</v>
      </c>
      <c r="G9189" s="819">
        <v>2</v>
      </c>
      <c r="H9189" s="774">
        <v>1</v>
      </c>
      <c r="I9189" s="819">
        <f t="shared" si="294"/>
        <v>2</v>
      </c>
      <c r="J9189" s="819">
        <f t="shared" si="295"/>
        <v>1</v>
      </c>
      <c r="K9189" s="941"/>
    </row>
    <row r="9190" spans="1:11">
      <c r="A9190" s="15" t="s">
        <v>6712</v>
      </c>
      <c r="B9190" s="15" t="s">
        <v>2464</v>
      </c>
      <c r="C9190" s="768" t="s">
        <v>6686</v>
      </c>
      <c r="D9190" s="20" t="s">
        <v>6687</v>
      </c>
      <c r="E9190" s="826"/>
      <c r="F9190" s="800">
        <v>0</v>
      </c>
      <c r="G9190" s="819">
        <v>239</v>
      </c>
      <c r="H9190" s="774">
        <v>300</v>
      </c>
      <c r="I9190" s="819">
        <f t="shared" si="294"/>
        <v>239</v>
      </c>
      <c r="J9190" s="819">
        <f t="shared" si="295"/>
        <v>300</v>
      </c>
      <c r="K9190" s="941"/>
    </row>
    <row r="9191" spans="1:11" ht="38.25">
      <c r="A9191" s="15" t="s">
        <v>6712</v>
      </c>
      <c r="B9191" s="15" t="s">
        <v>2464</v>
      </c>
      <c r="C9191" s="768" t="s">
        <v>6688</v>
      </c>
      <c r="D9191" s="20" t="s">
        <v>6689</v>
      </c>
      <c r="E9191" s="826">
        <v>1</v>
      </c>
      <c r="F9191" s="800">
        <v>25</v>
      </c>
      <c r="G9191" s="819">
        <v>8</v>
      </c>
      <c r="H9191" s="774">
        <v>10</v>
      </c>
      <c r="I9191" s="819">
        <f t="shared" si="294"/>
        <v>9</v>
      </c>
      <c r="J9191" s="819">
        <f t="shared" si="295"/>
        <v>35</v>
      </c>
      <c r="K9191" s="941"/>
    </row>
    <row r="9192" spans="1:11" ht="38.25">
      <c r="A9192" s="15" t="s">
        <v>6712</v>
      </c>
      <c r="B9192" s="15" t="s">
        <v>2464</v>
      </c>
      <c r="C9192" s="768" t="s">
        <v>6690</v>
      </c>
      <c r="D9192" s="20" t="s">
        <v>6691</v>
      </c>
      <c r="E9192" s="826">
        <v>167</v>
      </c>
      <c r="F9192" s="800">
        <v>150</v>
      </c>
      <c r="G9192" s="819">
        <v>580</v>
      </c>
      <c r="H9192" s="774">
        <v>600</v>
      </c>
      <c r="I9192" s="819">
        <f t="shared" si="294"/>
        <v>747</v>
      </c>
      <c r="J9192" s="819">
        <f t="shared" si="295"/>
        <v>750</v>
      </c>
      <c r="K9192" s="941"/>
    </row>
    <row r="9193" spans="1:11" ht="25.5">
      <c r="A9193" s="15" t="s">
        <v>6712</v>
      </c>
      <c r="B9193" s="15" t="s">
        <v>2464</v>
      </c>
      <c r="C9193" s="768" t="s">
        <v>6692</v>
      </c>
      <c r="D9193" s="20" t="s">
        <v>6693</v>
      </c>
      <c r="E9193" s="826"/>
      <c r="F9193" s="800">
        <v>0</v>
      </c>
      <c r="G9193" s="819">
        <v>1</v>
      </c>
      <c r="H9193" s="774">
        <v>1.02</v>
      </c>
      <c r="I9193" s="819">
        <f t="shared" si="294"/>
        <v>1</v>
      </c>
      <c r="J9193" s="819">
        <f t="shared" si="295"/>
        <v>1.02</v>
      </c>
      <c r="K9193" s="941"/>
    </row>
    <row r="9194" spans="1:11">
      <c r="A9194" s="15" t="s">
        <v>6712</v>
      </c>
      <c r="B9194" s="15" t="s">
        <v>2464</v>
      </c>
      <c r="C9194" s="768" t="s">
        <v>4802</v>
      </c>
      <c r="D9194" s="20" t="s">
        <v>4803</v>
      </c>
      <c r="E9194" s="826"/>
      <c r="F9194" s="800">
        <v>0</v>
      </c>
      <c r="G9194" s="819">
        <v>1737</v>
      </c>
      <c r="H9194" s="774">
        <v>1850</v>
      </c>
      <c r="I9194" s="819">
        <f t="shared" si="294"/>
        <v>1737</v>
      </c>
      <c r="J9194" s="819">
        <f t="shared" si="295"/>
        <v>1850</v>
      </c>
      <c r="K9194" s="941"/>
    </row>
    <row r="9195" spans="1:11">
      <c r="A9195" s="15" t="s">
        <v>6712</v>
      </c>
      <c r="B9195" s="15" t="s">
        <v>2464</v>
      </c>
      <c r="C9195" s="768" t="s">
        <v>4804</v>
      </c>
      <c r="D9195" s="20" t="s">
        <v>4805</v>
      </c>
      <c r="E9195" s="826"/>
      <c r="F9195" s="800">
        <v>0</v>
      </c>
      <c r="G9195" s="819">
        <v>65</v>
      </c>
      <c r="H9195" s="774">
        <v>95</v>
      </c>
      <c r="I9195" s="819">
        <f t="shared" si="294"/>
        <v>65</v>
      </c>
      <c r="J9195" s="819">
        <f t="shared" si="295"/>
        <v>95</v>
      </c>
      <c r="K9195" s="941"/>
    </row>
    <row r="9196" spans="1:11" ht="38.25">
      <c r="A9196" s="15" t="s">
        <v>6712</v>
      </c>
      <c r="B9196" s="15" t="s">
        <v>2464</v>
      </c>
      <c r="C9196" s="768" t="s">
        <v>4806</v>
      </c>
      <c r="D9196" s="20" t="s">
        <v>4807</v>
      </c>
      <c r="E9196" s="826"/>
      <c r="F9196" s="800">
        <v>0</v>
      </c>
      <c r="G9196" s="819">
        <v>1668</v>
      </c>
      <c r="H9196" s="774">
        <v>1800</v>
      </c>
      <c r="I9196" s="819">
        <f t="shared" si="294"/>
        <v>1668</v>
      </c>
      <c r="J9196" s="819">
        <f t="shared" si="295"/>
        <v>1800</v>
      </c>
      <c r="K9196" s="941"/>
    </row>
    <row r="9197" spans="1:11" ht="38.25">
      <c r="A9197" s="15" t="s">
        <v>6712</v>
      </c>
      <c r="B9197" s="15" t="s">
        <v>2464</v>
      </c>
      <c r="C9197" s="768" t="s">
        <v>4808</v>
      </c>
      <c r="D9197" s="20" t="s">
        <v>4809</v>
      </c>
      <c r="E9197" s="826"/>
      <c r="F9197" s="800">
        <v>0</v>
      </c>
      <c r="G9197" s="819">
        <v>29</v>
      </c>
      <c r="H9197" s="774">
        <v>70.38</v>
      </c>
      <c r="I9197" s="819">
        <f t="shared" si="294"/>
        <v>29</v>
      </c>
      <c r="J9197" s="819">
        <f t="shared" si="295"/>
        <v>70.38</v>
      </c>
      <c r="K9197" s="941"/>
    </row>
    <row r="9198" spans="1:11" ht="51">
      <c r="A9198" s="15" t="s">
        <v>6712</v>
      </c>
      <c r="B9198" s="15" t="s">
        <v>2464</v>
      </c>
      <c r="C9198" s="768" t="s">
        <v>4810</v>
      </c>
      <c r="D9198" s="20" t="s">
        <v>6694</v>
      </c>
      <c r="E9198" s="826"/>
      <c r="F9198" s="800">
        <v>0</v>
      </c>
      <c r="G9198" s="819">
        <v>14</v>
      </c>
      <c r="H9198" s="774">
        <v>1</v>
      </c>
      <c r="I9198" s="819">
        <f t="shared" si="294"/>
        <v>14</v>
      </c>
      <c r="J9198" s="819">
        <f t="shared" si="295"/>
        <v>1</v>
      </c>
      <c r="K9198" s="941"/>
    </row>
    <row r="9199" spans="1:11" ht="51">
      <c r="A9199" s="15" t="s">
        <v>6712</v>
      </c>
      <c r="B9199" s="15" t="s">
        <v>2464</v>
      </c>
      <c r="C9199" s="768" t="s">
        <v>4811</v>
      </c>
      <c r="D9199" s="20" t="s">
        <v>14550</v>
      </c>
      <c r="E9199" s="826"/>
      <c r="F9199" s="800">
        <v>0</v>
      </c>
      <c r="G9199" s="819">
        <v>1</v>
      </c>
      <c r="H9199" s="774">
        <v>5</v>
      </c>
      <c r="I9199" s="819">
        <f t="shared" si="294"/>
        <v>1</v>
      </c>
      <c r="J9199" s="819">
        <f t="shared" si="295"/>
        <v>5</v>
      </c>
      <c r="K9199" s="941"/>
    </row>
    <row r="9200" spans="1:11" ht="63.75">
      <c r="A9200" s="15" t="s">
        <v>6712</v>
      </c>
      <c r="B9200" s="15" t="s">
        <v>2464</v>
      </c>
      <c r="C9200" s="768" t="s">
        <v>4812</v>
      </c>
      <c r="D9200" s="20" t="s">
        <v>6695</v>
      </c>
      <c r="E9200" s="826"/>
      <c r="F9200" s="800">
        <v>0</v>
      </c>
      <c r="G9200" s="819"/>
      <c r="H9200" s="774">
        <v>10</v>
      </c>
      <c r="I9200" s="819">
        <f t="shared" si="294"/>
        <v>0</v>
      </c>
      <c r="J9200" s="819">
        <f t="shared" si="295"/>
        <v>10</v>
      </c>
      <c r="K9200" s="941"/>
    </row>
    <row r="9201" spans="1:11" ht="63.75">
      <c r="A9201" s="15" t="s">
        <v>6712</v>
      </c>
      <c r="B9201" s="15" t="s">
        <v>2464</v>
      </c>
      <c r="C9201" s="768" t="s">
        <v>4813</v>
      </c>
      <c r="D9201" s="20" t="s">
        <v>6696</v>
      </c>
      <c r="E9201" s="826"/>
      <c r="F9201" s="800">
        <v>0</v>
      </c>
      <c r="G9201" s="819">
        <v>19</v>
      </c>
      <c r="H9201" s="774">
        <v>50</v>
      </c>
      <c r="I9201" s="819">
        <f t="shared" si="294"/>
        <v>19</v>
      </c>
      <c r="J9201" s="819">
        <f t="shared" si="295"/>
        <v>50</v>
      </c>
      <c r="K9201" s="941"/>
    </row>
    <row r="9202" spans="1:11" ht="63.75">
      <c r="A9202" s="15" t="s">
        <v>6712</v>
      </c>
      <c r="B9202" s="15" t="s">
        <v>2464</v>
      </c>
      <c r="C9202" s="768" t="s">
        <v>4814</v>
      </c>
      <c r="D9202" s="20" t="s">
        <v>6697</v>
      </c>
      <c r="E9202" s="826"/>
      <c r="F9202" s="800">
        <v>0</v>
      </c>
      <c r="G9202" s="819"/>
      <c r="H9202" s="774">
        <v>1</v>
      </c>
      <c r="I9202" s="819">
        <f t="shared" si="294"/>
        <v>0</v>
      </c>
      <c r="J9202" s="819">
        <f t="shared" si="295"/>
        <v>1</v>
      </c>
      <c r="K9202" s="941"/>
    </row>
    <row r="9203" spans="1:11" ht="38.25">
      <c r="A9203" s="15" t="s">
        <v>6712</v>
      </c>
      <c r="B9203" s="15" t="s">
        <v>2464</v>
      </c>
      <c r="C9203" s="768" t="s">
        <v>6698</v>
      </c>
      <c r="D9203" s="20" t="s">
        <v>6699</v>
      </c>
      <c r="E9203" s="826"/>
      <c r="F9203" s="800">
        <v>0</v>
      </c>
      <c r="G9203" s="819"/>
      <c r="H9203" s="774">
        <v>1</v>
      </c>
      <c r="I9203" s="819">
        <f t="shared" si="294"/>
        <v>0</v>
      </c>
      <c r="J9203" s="819">
        <f t="shared" si="295"/>
        <v>1</v>
      </c>
      <c r="K9203" s="941"/>
    </row>
    <row r="9204" spans="1:11" ht="51">
      <c r="A9204" s="15" t="s">
        <v>6712</v>
      </c>
      <c r="B9204" s="15" t="s">
        <v>2464</v>
      </c>
      <c r="C9204" s="768" t="s">
        <v>6700</v>
      </c>
      <c r="D9204" s="20" t="s">
        <v>6701</v>
      </c>
      <c r="E9204" s="826"/>
      <c r="F9204" s="800">
        <v>0</v>
      </c>
      <c r="G9204" s="819"/>
      <c r="H9204" s="774">
        <v>1</v>
      </c>
      <c r="I9204" s="819">
        <f t="shared" si="294"/>
        <v>0</v>
      </c>
      <c r="J9204" s="819">
        <f t="shared" si="295"/>
        <v>1</v>
      </c>
      <c r="K9204" s="941"/>
    </row>
    <row r="9205" spans="1:11" ht="38.25">
      <c r="A9205" s="15" t="s">
        <v>6712</v>
      </c>
      <c r="B9205" s="15" t="s">
        <v>2464</v>
      </c>
      <c r="C9205" s="768" t="s">
        <v>2957</v>
      </c>
      <c r="D9205" s="20" t="s">
        <v>16447</v>
      </c>
      <c r="E9205" s="826"/>
      <c r="F9205" s="800">
        <v>0</v>
      </c>
      <c r="G9205" s="819">
        <v>7</v>
      </c>
      <c r="H9205" s="774">
        <v>5</v>
      </c>
      <c r="I9205" s="819">
        <f t="shared" si="294"/>
        <v>7</v>
      </c>
      <c r="J9205" s="819">
        <f t="shared" si="295"/>
        <v>5</v>
      </c>
      <c r="K9205" s="941"/>
    </row>
    <row r="9206" spans="1:11" ht="63.75">
      <c r="A9206" s="15" t="s">
        <v>6712</v>
      </c>
      <c r="B9206" s="15" t="s">
        <v>2464</v>
      </c>
      <c r="C9206" s="768" t="s">
        <v>4714</v>
      </c>
      <c r="D9206" s="20" t="s">
        <v>4715</v>
      </c>
      <c r="E9206" s="826">
        <v>166</v>
      </c>
      <c r="F9206" s="800">
        <v>187.68</v>
      </c>
      <c r="G9206" s="819">
        <v>1547</v>
      </c>
      <c r="H9206" s="774">
        <v>1500</v>
      </c>
      <c r="I9206" s="819">
        <f t="shared" si="294"/>
        <v>1713</v>
      </c>
      <c r="J9206" s="819">
        <f t="shared" si="295"/>
        <v>1687.68</v>
      </c>
      <c r="K9206" s="941"/>
    </row>
    <row r="9207" spans="1:11" ht="25.5">
      <c r="A9207" s="15" t="s">
        <v>6712</v>
      </c>
      <c r="B9207" s="15" t="s">
        <v>2464</v>
      </c>
      <c r="C9207" s="768" t="s">
        <v>6604</v>
      </c>
      <c r="D9207" s="20" t="s">
        <v>6605</v>
      </c>
      <c r="E9207" s="826"/>
      <c r="F9207" s="800">
        <v>0</v>
      </c>
      <c r="G9207" s="819"/>
      <c r="H9207" s="774">
        <v>1.02</v>
      </c>
      <c r="I9207" s="819">
        <f t="shared" si="294"/>
        <v>0</v>
      </c>
      <c r="J9207" s="819">
        <f t="shared" si="295"/>
        <v>1.02</v>
      </c>
      <c r="K9207" s="941"/>
    </row>
    <row r="9208" spans="1:11" ht="25.5">
      <c r="A9208" s="15" t="s">
        <v>6712</v>
      </c>
      <c r="B9208" s="15" t="s">
        <v>2464</v>
      </c>
      <c r="C9208" s="768" t="s">
        <v>2952</v>
      </c>
      <c r="D9208" s="20" t="s">
        <v>16966</v>
      </c>
      <c r="E9208" s="826"/>
      <c r="F9208" s="800">
        <v>0</v>
      </c>
      <c r="G9208" s="819"/>
      <c r="H9208" s="774">
        <v>1</v>
      </c>
      <c r="I9208" s="819">
        <f t="shared" si="294"/>
        <v>0</v>
      </c>
      <c r="J9208" s="819">
        <f t="shared" si="295"/>
        <v>1</v>
      </c>
      <c r="K9208" s="941"/>
    </row>
    <row r="9209" spans="1:11">
      <c r="A9209" s="15" t="s">
        <v>6712</v>
      </c>
      <c r="B9209" s="15" t="s">
        <v>2464</v>
      </c>
      <c r="C9209" s="768" t="s">
        <v>3882</v>
      </c>
      <c r="D9209" s="20" t="s">
        <v>17126</v>
      </c>
      <c r="E9209" s="826"/>
      <c r="F9209" s="800">
        <v>1</v>
      </c>
      <c r="G9209" s="819">
        <v>441</v>
      </c>
      <c r="H9209" s="774">
        <v>500</v>
      </c>
      <c r="I9209" s="819">
        <f t="shared" si="294"/>
        <v>441</v>
      </c>
      <c r="J9209" s="819">
        <f t="shared" si="295"/>
        <v>501</v>
      </c>
      <c r="K9209" s="941"/>
    </row>
    <row r="9210" spans="1:11" ht="25.5">
      <c r="A9210" s="15" t="s">
        <v>6712</v>
      </c>
      <c r="B9210" s="15" t="s">
        <v>2464</v>
      </c>
      <c r="C9210" s="768" t="s">
        <v>2457</v>
      </c>
      <c r="D9210" s="20" t="s">
        <v>16804</v>
      </c>
      <c r="E9210" s="826"/>
      <c r="F9210" s="800">
        <v>1</v>
      </c>
      <c r="G9210" s="819">
        <v>1952</v>
      </c>
      <c r="H9210" s="774">
        <v>2000</v>
      </c>
      <c r="I9210" s="819">
        <f t="shared" si="294"/>
        <v>1952</v>
      </c>
      <c r="J9210" s="819">
        <f t="shared" si="295"/>
        <v>2001</v>
      </c>
      <c r="K9210" s="941"/>
    </row>
    <row r="9211" spans="1:11">
      <c r="A9211" s="15" t="s">
        <v>6712</v>
      </c>
      <c r="B9211" s="15" t="s">
        <v>2464</v>
      </c>
      <c r="C9211" s="768" t="s">
        <v>3016</v>
      </c>
      <c r="D9211" s="20" t="s">
        <v>3017</v>
      </c>
      <c r="E9211" s="826"/>
      <c r="F9211" s="800">
        <v>0</v>
      </c>
      <c r="G9211" s="819">
        <v>1363</v>
      </c>
      <c r="H9211" s="774">
        <v>1300</v>
      </c>
      <c r="I9211" s="819">
        <f t="shared" si="294"/>
        <v>1363</v>
      </c>
      <c r="J9211" s="819">
        <f t="shared" si="295"/>
        <v>1300</v>
      </c>
      <c r="K9211" s="941"/>
    </row>
    <row r="9212" spans="1:11" ht="25.5">
      <c r="A9212" s="15" t="s">
        <v>6712</v>
      </c>
      <c r="B9212" s="15" t="s">
        <v>2464</v>
      </c>
      <c r="C9212" s="768" t="s">
        <v>2458</v>
      </c>
      <c r="D9212" s="20" t="s">
        <v>16805</v>
      </c>
      <c r="E9212" s="826">
        <v>49</v>
      </c>
      <c r="F9212" s="800">
        <v>15</v>
      </c>
      <c r="G9212" s="819">
        <v>4930</v>
      </c>
      <c r="H9212" s="774">
        <v>4800</v>
      </c>
      <c r="I9212" s="819">
        <f t="shared" si="294"/>
        <v>4979</v>
      </c>
      <c r="J9212" s="819">
        <f t="shared" si="295"/>
        <v>4815</v>
      </c>
      <c r="K9212" s="941"/>
    </row>
    <row r="9213" spans="1:11" ht="25.5">
      <c r="A9213" s="15" t="s">
        <v>6712</v>
      </c>
      <c r="B9213" s="15" t="s">
        <v>2464</v>
      </c>
      <c r="C9213" s="768" t="s">
        <v>2482</v>
      </c>
      <c r="D9213" s="20" t="s">
        <v>16815</v>
      </c>
      <c r="E9213" s="826"/>
      <c r="F9213" s="800">
        <v>0</v>
      </c>
      <c r="G9213" s="819">
        <v>40</v>
      </c>
      <c r="H9213" s="774">
        <v>130</v>
      </c>
      <c r="I9213" s="819">
        <f t="shared" si="294"/>
        <v>40</v>
      </c>
      <c r="J9213" s="819">
        <f t="shared" si="295"/>
        <v>130</v>
      </c>
      <c r="K9213" s="941"/>
    </row>
    <row r="9214" spans="1:11" ht="51">
      <c r="A9214" s="15" t="s">
        <v>6712</v>
      </c>
      <c r="B9214" s="15" t="s">
        <v>2464</v>
      </c>
      <c r="C9214" s="768" t="s">
        <v>2630</v>
      </c>
      <c r="D9214" s="20" t="s">
        <v>16915</v>
      </c>
      <c r="E9214" s="826"/>
      <c r="F9214" s="800">
        <v>0</v>
      </c>
      <c r="G9214" s="819">
        <v>96</v>
      </c>
      <c r="H9214" s="774">
        <v>10</v>
      </c>
      <c r="I9214" s="819">
        <f t="shared" si="294"/>
        <v>96</v>
      </c>
      <c r="J9214" s="819">
        <f t="shared" si="295"/>
        <v>10</v>
      </c>
      <c r="K9214" s="941"/>
    </row>
    <row r="9215" spans="1:11" ht="76.5">
      <c r="A9215" s="15" t="s">
        <v>6712</v>
      </c>
      <c r="B9215" s="15" t="s">
        <v>2464</v>
      </c>
      <c r="C9215" s="768" t="s">
        <v>4712</v>
      </c>
      <c r="D9215" s="20" t="s">
        <v>4713</v>
      </c>
      <c r="E9215" s="826"/>
      <c r="F9215" s="800">
        <v>0</v>
      </c>
      <c r="G9215" s="819"/>
      <c r="H9215" s="774">
        <v>1</v>
      </c>
      <c r="I9215" s="819">
        <f t="shared" si="294"/>
        <v>0</v>
      </c>
      <c r="J9215" s="819">
        <f t="shared" si="295"/>
        <v>1</v>
      </c>
      <c r="K9215" s="941"/>
    </row>
    <row r="9216" spans="1:11">
      <c r="A9216" s="15" t="s">
        <v>6712</v>
      </c>
      <c r="B9216" s="15" t="s">
        <v>2464</v>
      </c>
      <c r="C9216" s="768" t="s">
        <v>2962</v>
      </c>
      <c r="D9216" s="20" t="s">
        <v>16968</v>
      </c>
      <c r="E9216" s="826"/>
      <c r="F9216" s="800">
        <v>1</v>
      </c>
      <c r="G9216" s="819"/>
      <c r="H9216" s="774">
        <v>1</v>
      </c>
      <c r="I9216" s="819">
        <f t="shared" si="294"/>
        <v>0</v>
      </c>
      <c r="J9216" s="819">
        <f t="shared" si="295"/>
        <v>2</v>
      </c>
      <c r="K9216" s="941"/>
    </row>
    <row r="9217" spans="1:11">
      <c r="A9217" s="15" t="s">
        <v>6712</v>
      </c>
      <c r="B9217" s="15" t="s">
        <v>2464</v>
      </c>
      <c r="C9217" s="768" t="s">
        <v>6702</v>
      </c>
      <c r="D9217" s="20" t="s">
        <v>6703</v>
      </c>
      <c r="E9217" s="826"/>
      <c r="F9217" s="800">
        <v>1</v>
      </c>
      <c r="G9217" s="819">
        <v>6</v>
      </c>
      <c r="H9217" s="774">
        <v>14.280000000000001</v>
      </c>
      <c r="I9217" s="819">
        <f t="shared" si="294"/>
        <v>6</v>
      </c>
      <c r="J9217" s="819">
        <f t="shared" si="295"/>
        <v>15.280000000000001</v>
      </c>
      <c r="K9217" s="941"/>
    </row>
    <row r="9218" spans="1:11">
      <c r="A9218" s="15" t="s">
        <v>6712</v>
      </c>
      <c r="B9218" s="15" t="s">
        <v>2464</v>
      </c>
      <c r="C9218" s="768" t="s">
        <v>6704</v>
      </c>
      <c r="D9218" s="20" t="s">
        <v>6705</v>
      </c>
      <c r="E9218" s="826"/>
      <c r="F9218" s="800">
        <v>1</v>
      </c>
      <c r="G9218" s="819"/>
      <c r="H9218" s="774">
        <v>1</v>
      </c>
      <c r="I9218" s="819">
        <f t="shared" si="294"/>
        <v>0</v>
      </c>
      <c r="J9218" s="819">
        <f t="shared" si="295"/>
        <v>2</v>
      </c>
      <c r="K9218" s="941"/>
    </row>
    <row r="9219" spans="1:11" ht="25.5">
      <c r="A9219" s="15" t="s">
        <v>6712</v>
      </c>
      <c r="B9219" s="15" t="s">
        <v>2464</v>
      </c>
      <c r="C9219" s="768" t="s">
        <v>6706</v>
      </c>
      <c r="D9219" s="20" t="s">
        <v>17325</v>
      </c>
      <c r="E9219" s="826"/>
      <c r="F9219" s="800">
        <v>1</v>
      </c>
      <c r="G9219" s="819"/>
      <c r="H9219" s="774">
        <v>1</v>
      </c>
      <c r="I9219" s="819">
        <f t="shared" si="294"/>
        <v>0</v>
      </c>
      <c r="J9219" s="819">
        <f t="shared" si="295"/>
        <v>2</v>
      </c>
      <c r="K9219" s="941"/>
    </row>
    <row r="9220" spans="1:11">
      <c r="A9220" s="15" t="s">
        <v>6712</v>
      </c>
      <c r="B9220" s="15" t="s">
        <v>2464</v>
      </c>
      <c r="C9220" s="768" t="s">
        <v>6707</v>
      </c>
      <c r="D9220" s="20" t="s">
        <v>17326</v>
      </c>
      <c r="E9220" s="826"/>
      <c r="F9220" s="800">
        <v>1</v>
      </c>
      <c r="G9220" s="819">
        <v>3</v>
      </c>
      <c r="H9220" s="774">
        <v>1</v>
      </c>
      <c r="I9220" s="819">
        <f t="shared" si="294"/>
        <v>3</v>
      </c>
      <c r="J9220" s="819">
        <f t="shared" si="295"/>
        <v>2</v>
      </c>
      <c r="K9220" s="941"/>
    </row>
    <row r="9221" spans="1:11">
      <c r="A9221" s="15" t="s">
        <v>6712</v>
      </c>
      <c r="B9221" s="15" t="s">
        <v>2464</v>
      </c>
      <c r="C9221" s="768" t="s">
        <v>6708</v>
      </c>
      <c r="D9221" s="20" t="s">
        <v>6709</v>
      </c>
      <c r="E9221" s="826"/>
      <c r="F9221" s="800">
        <v>1</v>
      </c>
      <c r="G9221" s="819">
        <v>1</v>
      </c>
      <c r="H9221" s="774">
        <v>2</v>
      </c>
      <c r="I9221" s="819">
        <f t="shared" si="294"/>
        <v>1</v>
      </c>
      <c r="J9221" s="819">
        <f t="shared" si="295"/>
        <v>3</v>
      </c>
      <c r="K9221" s="941"/>
    </row>
    <row r="9222" spans="1:11" ht="25.5">
      <c r="A9222" s="15" t="s">
        <v>6712</v>
      </c>
      <c r="B9222" s="15" t="s">
        <v>2464</v>
      </c>
      <c r="C9222" s="768" t="s">
        <v>6493</v>
      </c>
      <c r="D9222" s="20" t="s">
        <v>17327</v>
      </c>
      <c r="E9222" s="826"/>
      <c r="F9222" s="800">
        <v>1</v>
      </c>
      <c r="G9222" s="819"/>
      <c r="H9222" s="774">
        <v>1</v>
      </c>
      <c r="I9222" s="819">
        <f t="shared" si="294"/>
        <v>0</v>
      </c>
      <c r="J9222" s="819">
        <f t="shared" si="295"/>
        <v>2</v>
      </c>
      <c r="K9222" s="941"/>
    </row>
    <row r="9223" spans="1:11" ht="25.5">
      <c r="A9223" s="15" t="s">
        <v>6712</v>
      </c>
      <c r="B9223" s="15" t="s">
        <v>2464</v>
      </c>
      <c r="C9223" s="768" t="s">
        <v>6710</v>
      </c>
      <c r="D9223" s="20" t="s">
        <v>14587</v>
      </c>
      <c r="E9223" s="826"/>
      <c r="F9223" s="800">
        <v>1</v>
      </c>
      <c r="G9223" s="819">
        <v>1</v>
      </c>
      <c r="H9223" s="774">
        <v>1</v>
      </c>
      <c r="I9223" s="819">
        <f t="shared" si="294"/>
        <v>1</v>
      </c>
      <c r="J9223" s="819">
        <f t="shared" si="295"/>
        <v>2</v>
      </c>
      <c r="K9223" s="941"/>
    </row>
    <row r="9224" spans="1:11" ht="25.5">
      <c r="A9224" s="15" t="s">
        <v>6712</v>
      </c>
      <c r="B9224" s="15" t="s">
        <v>2464</v>
      </c>
      <c r="C9224" s="768" t="s">
        <v>6711</v>
      </c>
      <c r="D9224" s="20" t="s">
        <v>17823</v>
      </c>
      <c r="E9224" s="826"/>
      <c r="F9224" s="800">
        <v>1</v>
      </c>
      <c r="G9224" s="819">
        <v>1</v>
      </c>
      <c r="H9224" s="774">
        <v>1</v>
      </c>
      <c r="I9224" s="819">
        <f t="shared" si="294"/>
        <v>1</v>
      </c>
      <c r="J9224" s="819">
        <f t="shared" si="295"/>
        <v>2</v>
      </c>
      <c r="K9224" s="941"/>
    </row>
    <row r="9225" spans="1:11">
      <c r="A9225" s="15" t="s">
        <v>6712</v>
      </c>
      <c r="B9225" s="15" t="s">
        <v>2464</v>
      </c>
      <c r="C9225" s="768" t="s">
        <v>3027</v>
      </c>
      <c r="D9225" s="20" t="s">
        <v>3028</v>
      </c>
      <c r="E9225" s="826">
        <v>165</v>
      </c>
      <c r="F9225" s="800">
        <v>170</v>
      </c>
      <c r="G9225" s="819">
        <v>1645</v>
      </c>
      <c r="H9225" s="774">
        <v>1750</v>
      </c>
      <c r="I9225" s="819">
        <f t="shared" si="294"/>
        <v>1810</v>
      </c>
      <c r="J9225" s="819">
        <f t="shared" si="295"/>
        <v>1920</v>
      </c>
      <c r="K9225" s="941"/>
    </row>
    <row r="9226" spans="1:11" ht="25.5">
      <c r="A9226" s="15" t="s">
        <v>6712</v>
      </c>
      <c r="B9226" s="15" t="s">
        <v>2464</v>
      </c>
      <c r="C9226" s="768" t="s">
        <v>4261</v>
      </c>
      <c r="D9226" s="20" t="s">
        <v>17242</v>
      </c>
      <c r="E9226" s="826">
        <v>522</v>
      </c>
      <c r="F9226" s="800">
        <v>550</v>
      </c>
      <c r="G9226" s="819">
        <v>10186</v>
      </c>
      <c r="H9226" s="774">
        <v>11000</v>
      </c>
      <c r="I9226" s="819">
        <f t="shared" si="294"/>
        <v>10708</v>
      </c>
      <c r="J9226" s="819">
        <f t="shared" si="295"/>
        <v>11550</v>
      </c>
      <c r="K9226" s="941"/>
    </row>
    <row r="9227" spans="1:11">
      <c r="A9227" s="15" t="s">
        <v>6712</v>
      </c>
      <c r="B9227" s="15" t="s">
        <v>2624</v>
      </c>
      <c r="C9227" s="768" t="s">
        <v>2476</v>
      </c>
      <c r="D9227" s="20" t="s">
        <v>16809</v>
      </c>
      <c r="E9227" s="826"/>
      <c r="F9227" s="800">
        <v>0</v>
      </c>
      <c r="G9227" s="819">
        <v>33</v>
      </c>
      <c r="H9227" s="774">
        <v>25</v>
      </c>
      <c r="I9227" s="819">
        <f t="shared" si="294"/>
        <v>33</v>
      </c>
      <c r="J9227" s="819">
        <f t="shared" si="295"/>
        <v>25</v>
      </c>
      <c r="K9227" s="941"/>
    </row>
    <row r="9228" spans="1:11" ht="25.5">
      <c r="A9228" s="15" t="s">
        <v>6712</v>
      </c>
      <c r="B9228" s="15" t="s">
        <v>2624</v>
      </c>
      <c r="C9228" s="768" t="s">
        <v>2480</v>
      </c>
      <c r="D9228" s="20" t="s">
        <v>16813</v>
      </c>
      <c r="E9228" s="826"/>
      <c r="F9228" s="800">
        <v>0</v>
      </c>
      <c r="G9228" s="819">
        <v>33</v>
      </c>
      <c r="H9228" s="774">
        <v>20</v>
      </c>
      <c r="I9228" s="819">
        <f t="shared" si="294"/>
        <v>33</v>
      </c>
      <c r="J9228" s="819">
        <f t="shared" si="295"/>
        <v>20</v>
      </c>
      <c r="K9228" s="941"/>
    </row>
    <row r="9229" spans="1:11" ht="38.25">
      <c r="A9229" s="15" t="s">
        <v>6712</v>
      </c>
      <c r="B9229" s="15" t="s">
        <v>2624</v>
      </c>
      <c r="C9229" s="768" t="s">
        <v>3023</v>
      </c>
      <c r="D9229" s="20" t="s">
        <v>3024</v>
      </c>
      <c r="E9229" s="826"/>
      <c r="F9229" s="800">
        <v>0</v>
      </c>
      <c r="G9229" s="819">
        <v>12</v>
      </c>
      <c r="H9229" s="774">
        <v>15</v>
      </c>
      <c r="I9229" s="819">
        <f t="shared" si="294"/>
        <v>12</v>
      </c>
      <c r="J9229" s="819">
        <f t="shared" si="295"/>
        <v>15</v>
      </c>
      <c r="K9229" s="941"/>
    </row>
    <row r="9230" spans="1:11" ht="25.5">
      <c r="A9230" s="15" t="s">
        <v>6712</v>
      </c>
      <c r="B9230" s="15" t="s">
        <v>2624</v>
      </c>
      <c r="C9230" s="768" t="s">
        <v>4730</v>
      </c>
      <c r="D9230" s="20" t="s">
        <v>17332</v>
      </c>
      <c r="E9230" s="826"/>
      <c r="F9230" s="800">
        <v>0</v>
      </c>
      <c r="G9230" s="819">
        <v>67</v>
      </c>
      <c r="H9230" s="774">
        <v>15</v>
      </c>
      <c r="I9230" s="819">
        <f t="shared" si="294"/>
        <v>67</v>
      </c>
      <c r="J9230" s="819">
        <f t="shared" si="295"/>
        <v>15</v>
      </c>
      <c r="K9230" s="941"/>
    </row>
    <row r="9231" spans="1:11">
      <c r="A9231" s="15" t="s">
        <v>6712</v>
      </c>
      <c r="B9231" s="15" t="s">
        <v>2624</v>
      </c>
      <c r="C9231" s="768" t="s">
        <v>6139</v>
      </c>
      <c r="D9231" s="20" t="s">
        <v>6713</v>
      </c>
      <c r="E9231" s="826"/>
      <c r="F9231" s="800">
        <v>1</v>
      </c>
      <c r="G9231" s="819">
        <v>43</v>
      </c>
      <c r="H9231" s="774">
        <v>40</v>
      </c>
      <c r="I9231" s="819">
        <f t="shared" si="294"/>
        <v>43</v>
      </c>
      <c r="J9231" s="819">
        <f t="shared" si="295"/>
        <v>41</v>
      </c>
      <c r="K9231" s="941"/>
    </row>
    <row r="9232" spans="1:11" ht="25.5">
      <c r="A9232" s="15" t="s">
        <v>6712</v>
      </c>
      <c r="B9232" s="15" t="s">
        <v>2624</v>
      </c>
      <c r="C9232" s="768" t="s">
        <v>2997</v>
      </c>
      <c r="D9232" s="20" t="s">
        <v>2998</v>
      </c>
      <c r="E9232" s="826"/>
      <c r="F9232" s="800">
        <v>0</v>
      </c>
      <c r="G9232" s="819"/>
      <c r="H9232" s="774">
        <v>30</v>
      </c>
      <c r="I9232" s="819">
        <f t="shared" si="294"/>
        <v>0</v>
      </c>
      <c r="J9232" s="819">
        <f t="shared" si="295"/>
        <v>30</v>
      </c>
      <c r="K9232" s="941"/>
    </row>
    <row r="9233" spans="1:11" ht="25.5">
      <c r="A9233" s="15" t="s">
        <v>6712</v>
      </c>
      <c r="B9233" s="15" t="s">
        <v>2624</v>
      </c>
      <c r="C9233" s="768" t="s">
        <v>6441</v>
      </c>
      <c r="D9233" s="20" t="s">
        <v>17745</v>
      </c>
      <c r="E9233" s="826">
        <v>3</v>
      </c>
      <c r="F9233" s="800">
        <v>5</v>
      </c>
      <c r="G9233" s="819">
        <v>3</v>
      </c>
      <c r="H9233" s="774">
        <v>1</v>
      </c>
      <c r="I9233" s="819">
        <f t="shared" si="294"/>
        <v>6</v>
      </c>
      <c r="J9233" s="819">
        <f t="shared" si="295"/>
        <v>6</v>
      </c>
      <c r="K9233" s="941"/>
    </row>
    <row r="9234" spans="1:11" ht="25.5">
      <c r="A9234" s="15" t="s">
        <v>6712</v>
      </c>
      <c r="B9234" s="15" t="s">
        <v>2624</v>
      </c>
      <c r="C9234" s="768" t="s">
        <v>2498</v>
      </c>
      <c r="D9234" s="20" t="s">
        <v>16827</v>
      </c>
      <c r="E9234" s="826"/>
      <c r="F9234" s="800">
        <v>1</v>
      </c>
      <c r="G9234" s="819"/>
      <c r="H9234" s="774">
        <v>1</v>
      </c>
      <c r="I9234" s="819">
        <f t="shared" si="294"/>
        <v>0</v>
      </c>
      <c r="J9234" s="819">
        <f t="shared" si="295"/>
        <v>2</v>
      </c>
      <c r="K9234" s="941"/>
    </row>
    <row r="9235" spans="1:11" ht="25.5">
      <c r="A9235" s="15" t="s">
        <v>6712</v>
      </c>
      <c r="B9235" s="15" t="s">
        <v>2624</v>
      </c>
      <c r="C9235" s="768" t="s">
        <v>2503</v>
      </c>
      <c r="D9235" s="20" t="s">
        <v>16832</v>
      </c>
      <c r="E9235" s="826"/>
      <c r="F9235" s="800">
        <v>0</v>
      </c>
      <c r="G9235" s="819">
        <v>20</v>
      </c>
      <c r="H9235" s="774">
        <v>8.16</v>
      </c>
      <c r="I9235" s="819">
        <f t="shared" ref="I9235:I9278" si="296">E9235+G9235</f>
        <v>20</v>
      </c>
      <c r="J9235" s="819">
        <f t="shared" ref="J9235:J9278" si="297">F9235+H9235</f>
        <v>8.16</v>
      </c>
      <c r="K9235" s="941"/>
    </row>
    <row r="9236" spans="1:11" ht="25.5">
      <c r="A9236" s="15" t="s">
        <v>6712</v>
      </c>
      <c r="B9236" s="15" t="s">
        <v>2624</v>
      </c>
      <c r="C9236" s="768" t="s">
        <v>3042</v>
      </c>
      <c r="D9236" s="20" t="s">
        <v>3043</v>
      </c>
      <c r="E9236" s="826"/>
      <c r="F9236" s="800">
        <v>1</v>
      </c>
      <c r="G9236" s="819">
        <v>102</v>
      </c>
      <c r="H9236" s="774">
        <v>100</v>
      </c>
      <c r="I9236" s="819">
        <f t="shared" si="296"/>
        <v>102</v>
      </c>
      <c r="J9236" s="819">
        <f t="shared" si="297"/>
        <v>101</v>
      </c>
      <c r="K9236" s="941"/>
    </row>
    <row r="9237" spans="1:11" ht="38.25">
      <c r="A9237" s="15" t="s">
        <v>6712</v>
      </c>
      <c r="B9237" s="15" t="s">
        <v>2624</v>
      </c>
      <c r="C9237" s="768" t="s">
        <v>4749</v>
      </c>
      <c r="D9237" s="20" t="s">
        <v>17342</v>
      </c>
      <c r="E9237" s="826"/>
      <c r="F9237" s="800">
        <v>0</v>
      </c>
      <c r="G9237" s="819">
        <v>46</v>
      </c>
      <c r="H9237" s="774">
        <v>30</v>
      </c>
      <c r="I9237" s="819">
        <f t="shared" si="296"/>
        <v>46</v>
      </c>
      <c r="J9237" s="819">
        <f t="shared" si="297"/>
        <v>30</v>
      </c>
      <c r="K9237" s="941"/>
    </row>
    <row r="9238" spans="1:11" ht="38.25">
      <c r="A9238" s="15" t="s">
        <v>6712</v>
      </c>
      <c r="B9238" s="15" t="s">
        <v>2624</v>
      </c>
      <c r="C9238" s="768" t="s">
        <v>4750</v>
      </c>
      <c r="D9238" s="20" t="s">
        <v>17343</v>
      </c>
      <c r="E9238" s="826"/>
      <c r="F9238" s="800">
        <v>0</v>
      </c>
      <c r="G9238" s="819">
        <v>33</v>
      </c>
      <c r="H9238" s="774">
        <v>50</v>
      </c>
      <c r="I9238" s="819">
        <f t="shared" si="296"/>
        <v>33</v>
      </c>
      <c r="J9238" s="819">
        <f t="shared" si="297"/>
        <v>50</v>
      </c>
      <c r="K9238" s="941"/>
    </row>
    <row r="9239" spans="1:11" ht="25.5">
      <c r="A9239" s="15" t="s">
        <v>6712</v>
      </c>
      <c r="B9239" s="15" t="s">
        <v>2624</v>
      </c>
      <c r="C9239" s="768" t="s">
        <v>3985</v>
      </c>
      <c r="D9239" s="20" t="s">
        <v>17185</v>
      </c>
      <c r="E9239" s="826">
        <v>1</v>
      </c>
      <c r="F9239" s="800">
        <v>0</v>
      </c>
      <c r="G9239" s="819"/>
      <c r="H9239" s="774">
        <v>1</v>
      </c>
      <c r="I9239" s="819">
        <f t="shared" si="296"/>
        <v>1</v>
      </c>
      <c r="J9239" s="819">
        <f t="shared" si="297"/>
        <v>1</v>
      </c>
      <c r="K9239" s="941"/>
    </row>
    <row r="9240" spans="1:11" ht="25.5">
      <c r="A9240" s="15" t="s">
        <v>6712</v>
      </c>
      <c r="B9240" s="15" t="s">
        <v>2624</v>
      </c>
      <c r="C9240" s="768" t="s">
        <v>6443</v>
      </c>
      <c r="D9240" s="20" t="s">
        <v>17747</v>
      </c>
      <c r="E9240" s="826">
        <v>4495</v>
      </c>
      <c r="F9240" s="800">
        <v>4600</v>
      </c>
      <c r="G9240" s="819">
        <v>2252</v>
      </c>
      <c r="H9240" s="774">
        <v>2450</v>
      </c>
      <c r="I9240" s="819">
        <f t="shared" si="296"/>
        <v>6747</v>
      </c>
      <c r="J9240" s="819">
        <f t="shared" si="297"/>
        <v>7050</v>
      </c>
      <c r="K9240" s="941"/>
    </row>
    <row r="9241" spans="1:11" ht="25.5">
      <c r="A9241" s="15" t="s">
        <v>6712</v>
      </c>
      <c r="B9241" s="15" t="s">
        <v>2624</v>
      </c>
      <c r="C9241" s="768" t="s">
        <v>2987</v>
      </c>
      <c r="D9241" s="20" t="s">
        <v>2988</v>
      </c>
      <c r="E9241" s="826">
        <v>4655</v>
      </c>
      <c r="F9241" s="800">
        <v>4800</v>
      </c>
      <c r="G9241" s="819">
        <v>3921</v>
      </c>
      <c r="H9241" s="774">
        <v>4300</v>
      </c>
      <c r="I9241" s="819">
        <f t="shared" si="296"/>
        <v>8576</v>
      </c>
      <c r="J9241" s="819">
        <f t="shared" si="297"/>
        <v>9100</v>
      </c>
      <c r="K9241" s="941"/>
    </row>
    <row r="9242" spans="1:11" ht="38.25">
      <c r="A9242" s="15" t="s">
        <v>6712</v>
      </c>
      <c r="B9242" s="15" t="s">
        <v>2624</v>
      </c>
      <c r="C9242" s="768" t="s">
        <v>2981</v>
      </c>
      <c r="D9242" s="20" t="s">
        <v>2982</v>
      </c>
      <c r="E9242" s="826">
        <v>4655</v>
      </c>
      <c r="F9242" s="800">
        <v>4650</v>
      </c>
      <c r="G9242" s="819">
        <v>4076</v>
      </c>
      <c r="H9242" s="774">
        <v>4350</v>
      </c>
      <c r="I9242" s="819">
        <f t="shared" si="296"/>
        <v>8731</v>
      </c>
      <c r="J9242" s="819">
        <f t="shared" si="297"/>
        <v>9000</v>
      </c>
      <c r="K9242" s="941"/>
    </row>
    <row r="9243" spans="1:11" ht="25.5">
      <c r="A9243" s="15" t="s">
        <v>6712</v>
      </c>
      <c r="B9243" s="15" t="s">
        <v>2624</v>
      </c>
      <c r="C9243" s="768" t="s">
        <v>2991</v>
      </c>
      <c r="D9243" s="20" t="s">
        <v>2992</v>
      </c>
      <c r="E9243" s="826">
        <v>180</v>
      </c>
      <c r="F9243" s="800">
        <v>200</v>
      </c>
      <c r="G9243" s="819">
        <v>3838</v>
      </c>
      <c r="H9243" s="774">
        <v>4100</v>
      </c>
      <c r="I9243" s="819">
        <f t="shared" si="296"/>
        <v>4018</v>
      </c>
      <c r="J9243" s="819">
        <f t="shared" si="297"/>
        <v>4300</v>
      </c>
      <c r="K9243" s="941"/>
    </row>
    <row r="9244" spans="1:11" ht="38.25">
      <c r="A9244" s="15" t="s">
        <v>6712</v>
      </c>
      <c r="B9244" s="15" t="s">
        <v>2624</v>
      </c>
      <c r="C9244" s="768" t="s">
        <v>6290</v>
      </c>
      <c r="D9244" s="20" t="s">
        <v>17616</v>
      </c>
      <c r="E9244" s="826"/>
      <c r="F9244" s="800">
        <v>1</v>
      </c>
      <c r="G9244" s="819"/>
      <c r="H9244" s="774">
        <v>1</v>
      </c>
      <c r="I9244" s="819">
        <f t="shared" si="296"/>
        <v>0</v>
      </c>
      <c r="J9244" s="819">
        <f t="shared" si="297"/>
        <v>2</v>
      </c>
      <c r="K9244" s="941"/>
    </row>
    <row r="9245" spans="1:11">
      <c r="A9245" s="15" t="s">
        <v>6712</v>
      </c>
      <c r="B9245" s="15" t="s">
        <v>2624</v>
      </c>
      <c r="C9245" s="768" t="s">
        <v>4769</v>
      </c>
      <c r="D9245" s="20" t="s">
        <v>17354</v>
      </c>
      <c r="E9245" s="826"/>
      <c r="F9245" s="800">
        <v>0</v>
      </c>
      <c r="G9245" s="819">
        <v>8</v>
      </c>
      <c r="H9245" s="774">
        <v>10</v>
      </c>
      <c r="I9245" s="819">
        <f t="shared" si="296"/>
        <v>8</v>
      </c>
      <c r="J9245" s="819">
        <f t="shared" si="297"/>
        <v>10</v>
      </c>
      <c r="K9245" s="941"/>
    </row>
    <row r="9246" spans="1:11" ht="25.5">
      <c r="A9246" s="15" t="s">
        <v>6712</v>
      </c>
      <c r="B9246" s="15" t="s">
        <v>2624</v>
      </c>
      <c r="C9246" s="768" t="s">
        <v>2524</v>
      </c>
      <c r="D9246" s="20" t="s">
        <v>16852</v>
      </c>
      <c r="E9246" s="826"/>
      <c r="F9246" s="800">
        <v>0</v>
      </c>
      <c r="G9246" s="819"/>
      <c r="H9246" s="774">
        <v>1</v>
      </c>
      <c r="I9246" s="819">
        <f t="shared" si="296"/>
        <v>0</v>
      </c>
      <c r="J9246" s="819">
        <f t="shared" si="297"/>
        <v>1</v>
      </c>
      <c r="K9246" s="941"/>
    </row>
    <row r="9247" spans="1:11" ht="38.25">
      <c r="A9247" s="15" t="s">
        <v>6712</v>
      </c>
      <c r="B9247" s="15" t="s">
        <v>2624</v>
      </c>
      <c r="C9247" s="768" t="s">
        <v>2534</v>
      </c>
      <c r="D9247" s="20" t="s">
        <v>16863</v>
      </c>
      <c r="E9247" s="826"/>
      <c r="F9247" s="800">
        <v>0</v>
      </c>
      <c r="G9247" s="819"/>
      <c r="H9247" s="774">
        <v>1</v>
      </c>
      <c r="I9247" s="819">
        <f t="shared" si="296"/>
        <v>0</v>
      </c>
      <c r="J9247" s="819">
        <f t="shared" si="297"/>
        <v>1</v>
      </c>
      <c r="K9247" s="941"/>
    </row>
    <row r="9248" spans="1:11" ht="38.25">
      <c r="A9248" s="15" t="s">
        <v>6712</v>
      </c>
      <c r="B9248" s="15" t="s">
        <v>2624</v>
      </c>
      <c r="C9248" s="768" t="s">
        <v>2536</v>
      </c>
      <c r="D9248" s="20" t="s">
        <v>4908</v>
      </c>
      <c r="E9248" s="826"/>
      <c r="F9248" s="800">
        <v>1</v>
      </c>
      <c r="G9248" s="819">
        <v>2</v>
      </c>
      <c r="H9248" s="774">
        <v>1</v>
      </c>
      <c r="I9248" s="819">
        <f t="shared" si="296"/>
        <v>2</v>
      </c>
      <c r="J9248" s="819">
        <f t="shared" si="297"/>
        <v>2</v>
      </c>
      <c r="K9248" s="941"/>
    </row>
    <row r="9249" spans="1:11" ht="25.5">
      <c r="A9249" s="15" t="s">
        <v>6712</v>
      </c>
      <c r="B9249" s="15" t="s">
        <v>2624</v>
      </c>
      <c r="C9249" s="768" t="s">
        <v>2537</v>
      </c>
      <c r="D9249" s="20" t="s">
        <v>4909</v>
      </c>
      <c r="E9249" s="826"/>
      <c r="F9249" s="800">
        <v>1</v>
      </c>
      <c r="G9249" s="819"/>
      <c r="H9249" s="774">
        <v>5</v>
      </c>
      <c r="I9249" s="819">
        <f t="shared" si="296"/>
        <v>0</v>
      </c>
      <c r="J9249" s="819">
        <f t="shared" si="297"/>
        <v>6</v>
      </c>
      <c r="K9249" s="941"/>
    </row>
    <row r="9250" spans="1:11" ht="25.5">
      <c r="A9250" s="15" t="s">
        <v>6712</v>
      </c>
      <c r="B9250" s="15" t="s">
        <v>2624</v>
      </c>
      <c r="C9250" s="768" t="s">
        <v>2538</v>
      </c>
      <c r="D9250" s="20" t="s">
        <v>4892</v>
      </c>
      <c r="E9250" s="826"/>
      <c r="F9250" s="800">
        <v>1</v>
      </c>
      <c r="G9250" s="819"/>
      <c r="H9250" s="774">
        <v>1</v>
      </c>
      <c r="I9250" s="819">
        <f t="shared" si="296"/>
        <v>0</v>
      </c>
      <c r="J9250" s="819">
        <f t="shared" si="297"/>
        <v>2</v>
      </c>
      <c r="K9250" s="941"/>
    </row>
    <row r="9251" spans="1:11" ht="25.5">
      <c r="A9251" s="15" t="s">
        <v>6712</v>
      </c>
      <c r="B9251" s="15" t="s">
        <v>2624</v>
      </c>
      <c r="C9251" s="768" t="s">
        <v>2539</v>
      </c>
      <c r="D9251" s="20" t="s">
        <v>4000</v>
      </c>
      <c r="E9251" s="826"/>
      <c r="F9251" s="800">
        <v>1</v>
      </c>
      <c r="G9251" s="819"/>
      <c r="H9251" s="774">
        <v>1</v>
      </c>
      <c r="I9251" s="819">
        <f t="shared" si="296"/>
        <v>0</v>
      </c>
      <c r="J9251" s="819">
        <f t="shared" si="297"/>
        <v>2</v>
      </c>
      <c r="K9251" s="941"/>
    </row>
    <row r="9252" spans="1:11" ht="51">
      <c r="A9252" s="15" t="s">
        <v>6712</v>
      </c>
      <c r="B9252" s="15" t="s">
        <v>2624</v>
      </c>
      <c r="C9252" s="768" t="s">
        <v>2542</v>
      </c>
      <c r="D9252" s="20" t="s">
        <v>16865</v>
      </c>
      <c r="E9252" s="826"/>
      <c r="F9252" s="800">
        <v>1</v>
      </c>
      <c r="G9252" s="819">
        <v>182</v>
      </c>
      <c r="H9252" s="774">
        <v>250</v>
      </c>
      <c r="I9252" s="819">
        <f t="shared" si="296"/>
        <v>182</v>
      </c>
      <c r="J9252" s="819">
        <f t="shared" si="297"/>
        <v>251</v>
      </c>
      <c r="K9252" s="941"/>
    </row>
    <row r="9253" spans="1:11" ht="38.25">
      <c r="A9253" s="15" t="s">
        <v>6712</v>
      </c>
      <c r="B9253" s="15" t="s">
        <v>2624</v>
      </c>
      <c r="C9253" s="768" t="s">
        <v>2552</v>
      </c>
      <c r="D9253" s="20" t="s">
        <v>16873</v>
      </c>
      <c r="E9253" s="826"/>
      <c r="F9253" s="800">
        <v>1</v>
      </c>
      <c r="G9253" s="819">
        <v>2</v>
      </c>
      <c r="H9253" s="774">
        <v>1.02</v>
      </c>
      <c r="I9253" s="819">
        <f t="shared" si="296"/>
        <v>2</v>
      </c>
      <c r="J9253" s="819">
        <f t="shared" si="297"/>
        <v>2.02</v>
      </c>
      <c r="K9253" s="941"/>
    </row>
    <row r="9254" spans="1:11" ht="38.25">
      <c r="A9254" s="15" t="s">
        <v>6712</v>
      </c>
      <c r="B9254" s="15" t="s">
        <v>2624</v>
      </c>
      <c r="C9254" s="768" t="s">
        <v>2553</v>
      </c>
      <c r="D9254" s="20" t="s">
        <v>16874</v>
      </c>
      <c r="E9254" s="826"/>
      <c r="F9254" s="800">
        <v>1</v>
      </c>
      <c r="G9254" s="819">
        <v>417</v>
      </c>
      <c r="H9254" s="774">
        <v>380</v>
      </c>
      <c r="I9254" s="819">
        <f t="shared" si="296"/>
        <v>417</v>
      </c>
      <c r="J9254" s="819">
        <f t="shared" si="297"/>
        <v>381</v>
      </c>
      <c r="K9254" s="941"/>
    </row>
    <row r="9255" spans="1:11" ht="38.25">
      <c r="A9255" s="15" t="s">
        <v>6712</v>
      </c>
      <c r="B9255" s="15" t="s">
        <v>2624</v>
      </c>
      <c r="C9255" s="768" t="s">
        <v>2554</v>
      </c>
      <c r="D9255" s="20" t="s">
        <v>4772</v>
      </c>
      <c r="E9255" s="826"/>
      <c r="F9255" s="800">
        <v>1</v>
      </c>
      <c r="G9255" s="819">
        <v>1153</v>
      </c>
      <c r="H9255" s="774">
        <v>810</v>
      </c>
      <c r="I9255" s="819">
        <f t="shared" si="296"/>
        <v>1153</v>
      </c>
      <c r="J9255" s="819">
        <f t="shared" si="297"/>
        <v>811</v>
      </c>
      <c r="K9255" s="941"/>
    </row>
    <row r="9256" spans="1:11" ht="25.5">
      <c r="A9256" s="15" t="s">
        <v>6712</v>
      </c>
      <c r="B9256" s="15" t="s">
        <v>2624</v>
      </c>
      <c r="C9256" s="768" t="s">
        <v>2555</v>
      </c>
      <c r="D9256" s="20" t="s">
        <v>6621</v>
      </c>
      <c r="E9256" s="826"/>
      <c r="F9256" s="800">
        <v>1</v>
      </c>
      <c r="G9256" s="819">
        <v>376</v>
      </c>
      <c r="H9256" s="774">
        <v>450</v>
      </c>
      <c r="I9256" s="819">
        <f t="shared" si="296"/>
        <v>376</v>
      </c>
      <c r="J9256" s="819">
        <f t="shared" si="297"/>
        <v>451</v>
      </c>
      <c r="K9256" s="941"/>
    </row>
    <row r="9257" spans="1:11" ht="25.5">
      <c r="A9257" s="15" t="s">
        <v>6712</v>
      </c>
      <c r="B9257" s="15" t="s">
        <v>2624</v>
      </c>
      <c r="C9257" s="768" t="s">
        <v>2556</v>
      </c>
      <c r="D9257" s="20" t="s">
        <v>4799</v>
      </c>
      <c r="E9257" s="826"/>
      <c r="F9257" s="800">
        <v>1</v>
      </c>
      <c r="G9257" s="819">
        <v>31</v>
      </c>
      <c r="H9257" s="774">
        <v>30</v>
      </c>
      <c r="I9257" s="819">
        <f t="shared" si="296"/>
        <v>31</v>
      </c>
      <c r="J9257" s="819">
        <f t="shared" si="297"/>
        <v>31</v>
      </c>
      <c r="K9257" s="941"/>
    </row>
    <row r="9258" spans="1:11" ht="25.5">
      <c r="A9258" s="15" t="s">
        <v>6712</v>
      </c>
      <c r="B9258" s="15" t="s">
        <v>2624</v>
      </c>
      <c r="C9258" s="768" t="s">
        <v>2557</v>
      </c>
      <c r="D9258" s="20" t="s">
        <v>6622</v>
      </c>
      <c r="E9258" s="826"/>
      <c r="F9258" s="800">
        <v>1</v>
      </c>
      <c r="G9258" s="819">
        <v>343</v>
      </c>
      <c r="H9258" s="774">
        <v>330</v>
      </c>
      <c r="I9258" s="819">
        <f t="shared" si="296"/>
        <v>343</v>
      </c>
      <c r="J9258" s="819">
        <f t="shared" si="297"/>
        <v>331</v>
      </c>
      <c r="K9258" s="941"/>
    </row>
    <row r="9259" spans="1:11" ht="38.25">
      <c r="A9259" s="15" t="s">
        <v>6712</v>
      </c>
      <c r="B9259" s="15" t="s">
        <v>2624</v>
      </c>
      <c r="C9259" s="768" t="s">
        <v>2558</v>
      </c>
      <c r="D9259" s="20" t="s">
        <v>3690</v>
      </c>
      <c r="E9259" s="826"/>
      <c r="F9259" s="800">
        <v>1</v>
      </c>
      <c r="G9259" s="819">
        <v>885</v>
      </c>
      <c r="H9259" s="774">
        <v>800</v>
      </c>
      <c r="I9259" s="819">
        <f t="shared" si="296"/>
        <v>885</v>
      </c>
      <c r="J9259" s="819">
        <f t="shared" si="297"/>
        <v>801</v>
      </c>
      <c r="K9259" s="941"/>
    </row>
    <row r="9260" spans="1:11" ht="25.5">
      <c r="A9260" s="15" t="s">
        <v>6712</v>
      </c>
      <c r="B9260" s="15" t="s">
        <v>2624</v>
      </c>
      <c r="C9260" s="768" t="s">
        <v>2559</v>
      </c>
      <c r="D9260" s="20" t="s">
        <v>4773</v>
      </c>
      <c r="E9260" s="826"/>
      <c r="F9260" s="800">
        <v>1</v>
      </c>
      <c r="G9260" s="819">
        <v>1143</v>
      </c>
      <c r="H9260" s="774">
        <v>900</v>
      </c>
      <c r="I9260" s="819">
        <f t="shared" si="296"/>
        <v>1143</v>
      </c>
      <c r="J9260" s="819">
        <f t="shared" si="297"/>
        <v>901</v>
      </c>
      <c r="K9260" s="941"/>
    </row>
    <row r="9261" spans="1:11" ht="51">
      <c r="A9261" s="15" t="s">
        <v>6712</v>
      </c>
      <c r="B9261" s="15" t="s">
        <v>2624</v>
      </c>
      <c r="C9261" s="768" t="s">
        <v>2560</v>
      </c>
      <c r="D9261" s="20" t="s">
        <v>6623</v>
      </c>
      <c r="E9261" s="826">
        <v>1</v>
      </c>
      <c r="F9261" s="800">
        <v>1</v>
      </c>
      <c r="G9261" s="819">
        <v>1625</v>
      </c>
      <c r="H9261" s="774">
        <v>1550</v>
      </c>
      <c r="I9261" s="819">
        <f t="shared" si="296"/>
        <v>1626</v>
      </c>
      <c r="J9261" s="819">
        <f t="shared" si="297"/>
        <v>1551</v>
      </c>
      <c r="K9261" s="941"/>
    </row>
    <row r="9262" spans="1:11" ht="38.25">
      <c r="A9262" s="15" t="s">
        <v>6712</v>
      </c>
      <c r="B9262" s="15" t="s">
        <v>2624</v>
      </c>
      <c r="C9262" s="768" t="s">
        <v>2561</v>
      </c>
      <c r="D9262" s="20" t="s">
        <v>16875</v>
      </c>
      <c r="E9262" s="826"/>
      <c r="F9262" s="800">
        <v>0</v>
      </c>
      <c r="G9262" s="819">
        <v>2</v>
      </c>
      <c r="H9262" s="774">
        <v>1.02</v>
      </c>
      <c r="I9262" s="819">
        <f t="shared" si="296"/>
        <v>2</v>
      </c>
      <c r="J9262" s="819">
        <f t="shared" si="297"/>
        <v>1.02</v>
      </c>
      <c r="K9262" s="941"/>
    </row>
    <row r="9263" spans="1:11" ht="38.25">
      <c r="A9263" s="15" t="s">
        <v>6712</v>
      </c>
      <c r="B9263" s="15" t="s">
        <v>2624</v>
      </c>
      <c r="C9263" s="768" t="s">
        <v>2562</v>
      </c>
      <c r="D9263" s="20" t="s">
        <v>16876</v>
      </c>
      <c r="E9263" s="826"/>
      <c r="F9263" s="800">
        <v>1</v>
      </c>
      <c r="G9263" s="819">
        <v>385</v>
      </c>
      <c r="H9263" s="774">
        <v>210</v>
      </c>
      <c r="I9263" s="819">
        <f t="shared" si="296"/>
        <v>385</v>
      </c>
      <c r="J9263" s="819">
        <f t="shared" si="297"/>
        <v>211</v>
      </c>
      <c r="K9263" s="941"/>
    </row>
    <row r="9264" spans="1:11" ht="25.5">
      <c r="A9264" s="15" t="s">
        <v>6712</v>
      </c>
      <c r="B9264" s="15" t="s">
        <v>2624</v>
      </c>
      <c r="C9264" s="768" t="s">
        <v>2565</v>
      </c>
      <c r="D9264" s="20" t="s">
        <v>2980</v>
      </c>
      <c r="E9264" s="826"/>
      <c r="F9264" s="800">
        <v>1</v>
      </c>
      <c r="G9264" s="819">
        <v>2</v>
      </c>
      <c r="H9264" s="774">
        <v>5</v>
      </c>
      <c r="I9264" s="819">
        <f t="shared" si="296"/>
        <v>2</v>
      </c>
      <c r="J9264" s="819">
        <f t="shared" si="297"/>
        <v>6</v>
      </c>
      <c r="K9264" s="941"/>
    </row>
    <row r="9265" spans="1:11" ht="25.5">
      <c r="A9265" s="15" t="s">
        <v>6712</v>
      </c>
      <c r="B9265" s="15" t="s">
        <v>2624</v>
      </c>
      <c r="C9265" s="768" t="s">
        <v>2566</v>
      </c>
      <c r="D9265" s="20" t="s">
        <v>3048</v>
      </c>
      <c r="E9265" s="826"/>
      <c r="F9265" s="800">
        <v>5</v>
      </c>
      <c r="G9265" s="819">
        <v>3414</v>
      </c>
      <c r="H9265" s="774">
        <v>4300</v>
      </c>
      <c r="I9265" s="819">
        <f t="shared" si="296"/>
        <v>3414</v>
      </c>
      <c r="J9265" s="819">
        <f t="shared" si="297"/>
        <v>4305</v>
      </c>
      <c r="K9265" s="941"/>
    </row>
    <row r="9266" spans="1:11" ht="51">
      <c r="A9266" s="15" t="s">
        <v>6712</v>
      </c>
      <c r="B9266" s="15" t="s">
        <v>2624</v>
      </c>
      <c r="C9266" s="768" t="s">
        <v>2569</v>
      </c>
      <c r="D9266" s="20" t="s">
        <v>3452</v>
      </c>
      <c r="E9266" s="826"/>
      <c r="F9266" s="800">
        <v>1</v>
      </c>
      <c r="G9266" s="819">
        <v>226</v>
      </c>
      <c r="H9266" s="774">
        <v>270</v>
      </c>
      <c r="I9266" s="819">
        <f t="shared" si="296"/>
        <v>226</v>
      </c>
      <c r="J9266" s="819">
        <f t="shared" si="297"/>
        <v>271</v>
      </c>
      <c r="K9266" s="941"/>
    </row>
    <row r="9267" spans="1:11" ht="38.25">
      <c r="A9267" s="15" t="s">
        <v>6712</v>
      </c>
      <c r="B9267" s="15" t="s">
        <v>2624</v>
      </c>
      <c r="C9267" s="768" t="s">
        <v>2588</v>
      </c>
      <c r="D9267" s="20" t="s">
        <v>16881</v>
      </c>
      <c r="E9267" s="826"/>
      <c r="F9267" s="800">
        <v>0</v>
      </c>
      <c r="G9267" s="819"/>
      <c r="H9267" s="774">
        <v>1</v>
      </c>
      <c r="I9267" s="819">
        <f t="shared" si="296"/>
        <v>0</v>
      </c>
      <c r="J9267" s="819">
        <f t="shared" si="297"/>
        <v>1</v>
      </c>
      <c r="K9267" s="941"/>
    </row>
    <row r="9268" spans="1:11" ht="25.5">
      <c r="A9268" s="15" t="s">
        <v>6712</v>
      </c>
      <c r="B9268" s="15" t="s">
        <v>2624</v>
      </c>
      <c r="C9268" s="768" t="s">
        <v>2589</v>
      </c>
      <c r="D9268" s="20" t="s">
        <v>16882</v>
      </c>
      <c r="E9268" s="826"/>
      <c r="F9268" s="800">
        <v>1</v>
      </c>
      <c r="G9268" s="819">
        <v>8</v>
      </c>
      <c r="H9268" s="774">
        <v>9.18</v>
      </c>
      <c r="I9268" s="819">
        <f t="shared" si="296"/>
        <v>8</v>
      </c>
      <c r="J9268" s="819">
        <f t="shared" si="297"/>
        <v>10.18</v>
      </c>
      <c r="K9268" s="941"/>
    </row>
    <row r="9269" spans="1:11" ht="25.5">
      <c r="A9269" s="15" t="s">
        <v>6712</v>
      </c>
      <c r="B9269" s="15" t="s">
        <v>2624</v>
      </c>
      <c r="C9269" s="768" t="s">
        <v>2590</v>
      </c>
      <c r="D9269" s="20" t="s">
        <v>4002</v>
      </c>
      <c r="E9269" s="826"/>
      <c r="F9269" s="800">
        <v>1</v>
      </c>
      <c r="G9269" s="819">
        <v>198</v>
      </c>
      <c r="H9269" s="774">
        <v>200</v>
      </c>
      <c r="I9269" s="819">
        <f t="shared" si="296"/>
        <v>198</v>
      </c>
      <c r="J9269" s="819">
        <f t="shared" si="297"/>
        <v>201</v>
      </c>
      <c r="K9269" s="941"/>
    </row>
    <row r="9270" spans="1:11" ht="25.5">
      <c r="A9270" s="15" t="s">
        <v>6712</v>
      </c>
      <c r="B9270" s="15" t="s">
        <v>2624</v>
      </c>
      <c r="C9270" s="768" t="s">
        <v>2591</v>
      </c>
      <c r="D9270" s="20" t="s">
        <v>3691</v>
      </c>
      <c r="E9270" s="826"/>
      <c r="F9270" s="800">
        <v>1</v>
      </c>
      <c r="G9270" s="819">
        <v>514</v>
      </c>
      <c r="H9270" s="774">
        <v>500</v>
      </c>
      <c r="I9270" s="819">
        <f t="shared" si="296"/>
        <v>514</v>
      </c>
      <c r="J9270" s="819">
        <f t="shared" si="297"/>
        <v>501</v>
      </c>
      <c r="K9270" s="941"/>
    </row>
    <row r="9271" spans="1:11" ht="25.5">
      <c r="A9271" s="15" t="s">
        <v>6712</v>
      </c>
      <c r="B9271" s="15" t="s">
        <v>2624</v>
      </c>
      <c r="C9271" s="768" t="s">
        <v>2592</v>
      </c>
      <c r="D9271" s="20" t="s">
        <v>4905</v>
      </c>
      <c r="E9271" s="826"/>
      <c r="F9271" s="800">
        <v>1</v>
      </c>
      <c r="G9271" s="819"/>
      <c r="H9271" s="774">
        <v>1</v>
      </c>
      <c r="I9271" s="819">
        <f t="shared" si="296"/>
        <v>0</v>
      </c>
      <c r="J9271" s="819">
        <f t="shared" si="297"/>
        <v>2</v>
      </c>
      <c r="K9271" s="941"/>
    </row>
    <row r="9272" spans="1:11" ht="25.5">
      <c r="A9272" s="15" t="s">
        <v>6712</v>
      </c>
      <c r="B9272" s="15" t="s">
        <v>2624</v>
      </c>
      <c r="C9272" s="768" t="s">
        <v>2595</v>
      </c>
      <c r="D9272" s="20" t="s">
        <v>4296</v>
      </c>
      <c r="E9272" s="826"/>
      <c r="F9272" s="800">
        <v>0</v>
      </c>
      <c r="G9272" s="819"/>
      <c r="H9272" s="774">
        <v>1</v>
      </c>
      <c r="I9272" s="819">
        <f t="shared" si="296"/>
        <v>0</v>
      </c>
      <c r="J9272" s="819">
        <f t="shared" si="297"/>
        <v>1</v>
      </c>
      <c r="K9272" s="941"/>
    </row>
    <row r="9273" spans="1:11" ht="38.25">
      <c r="A9273" s="15" t="s">
        <v>6712</v>
      </c>
      <c r="B9273" s="15" t="s">
        <v>2624</v>
      </c>
      <c r="C9273" s="768" t="s">
        <v>2596</v>
      </c>
      <c r="D9273" s="20" t="s">
        <v>4775</v>
      </c>
      <c r="E9273" s="826"/>
      <c r="F9273" s="800">
        <v>5</v>
      </c>
      <c r="G9273" s="819">
        <v>3584</v>
      </c>
      <c r="H9273" s="774">
        <v>4000</v>
      </c>
      <c r="I9273" s="819">
        <f t="shared" si="296"/>
        <v>3584</v>
      </c>
      <c r="J9273" s="819">
        <f t="shared" si="297"/>
        <v>4005</v>
      </c>
      <c r="K9273" s="941"/>
    </row>
    <row r="9274" spans="1:11" ht="25.5">
      <c r="A9274" s="15" t="s">
        <v>6712</v>
      </c>
      <c r="B9274" s="15" t="s">
        <v>2624</v>
      </c>
      <c r="C9274" s="768" t="s">
        <v>2620</v>
      </c>
      <c r="D9274" s="20" t="s">
        <v>16906</v>
      </c>
      <c r="E9274" s="826"/>
      <c r="F9274" s="800">
        <v>0</v>
      </c>
      <c r="G9274" s="819">
        <v>20</v>
      </c>
      <c r="H9274" s="774">
        <v>55</v>
      </c>
      <c r="I9274" s="819">
        <f t="shared" si="296"/>
        <v>20</v>
      </c>
      <c r="J9274" s="819">
        <f t="shared" si="297"/>
        <v>55</v>
      </c>
      <c r="K9274" s="941"/>
    </row>
    <row r="9275" spans="1:11">
      <c r="A9275" s="15" t="s">
        <v>6712</v>
      </c>
      <c r="B9275" s="15" t="s">
        <v>2756</v>
      </c>
      <c r="C9275" s="768" t="s">
        <v>2632</v>
      </c>
      <c r="D9275" s="20" t="s">
        <v>16916</v>
      </c>
      <c r="E9275" s="826"/>
      <c r="F9275" s="800">
        <v>1</v>
      </c>
      <c r="G9275" s="819">
        <v>156</v>
      </c>
      <c r="H9275" s="774">
        <v>110</v>
      </c>
      <c r="I9275" s="819">
        <f t="shared" si="296"/>
        <v>156</v>
      </c>
      <c r="J9275" s="819">
        <f t="shared" si="297"/>
        <v>111</v>
      </c>
      <c r="K9275" s="941"/>
    </row>
    <row r="9276" spans="1:11" ht="25.5">
      <c r="A9276" s="15" t="s">
        <v>6712</v>
      </c>
      <c r="B9276" s="15" t="s">
        <v>2756</v>
      </c>
      <c r="C9276" s="768" t="s">
        <v>2657</v>
      </c>
      <c r="D9276" s="20" t="s">
        <v>15515</v>
      </c>
      <c r="E9276" s="826"/>
      <c r="F9276" s="800">
        <v>1</v>
      </c>
      <c r="G9276" s="819">
        <v>140</v>
      </c>
      <c r="H9276" s="774">
        <v>140</v>
      </c>
      <c r="I9276" s="819">
        <f t="shared" si="296"/>
        <v>140</v>
      </c>
      <c r="J9276" s="819">
        <f t="shared" si="297"/>
        <v>141</v>
      </c>
      <c r="K9276" s="941"/>
    </row>
    <row r="9277" spans="1:11">
      <c r="A9277" s="15" t="s">
        <v>6712</v>
      </c>
      <c r="B9277" s="15" t="s">
        <v>2756</v>
      </c>
      <c r="C9277" s="768" t="s">
        <v>4064</v>
      </c>
      <c r="D9277" s="20" t="s">
        <v>17225</v>
      </c>
      <c r="E9277" s="826"/>
      <c r="F9277" s="800">
        <v>0</v>
      </c>
      <c r="G9277" s="819">
        <v>3</v>
      </c>
      <c r="H9277" s="774">
        <v>5</v>
      </c>
      <c r="I9277" s="819">
        <f t="shared" si="296"/>
        <v>3</v>
      </c>
      <c r="J9277" s="819">
        <f t="shared" si="297"/>
        <v>5</v>
      </c>
      <c r="K9277" s="941"/>
    </row>
    <row r="9278" spans="1:11">
      <c r="A9278" s="15" t="s">
        <v>6712</v>
      </c>
      <c r="B9278" s="15" t="s">
        <v>2756</v>
      </c>
      <c r="C9278" s="768" t="s">
        <v>2499</v>
      </c>
      <c r="D9278" s="20" t="s">
        <v>16828</v>
      </c>
      <c r="E9278" s="826"/>
      <c r="F9278" s="800">
        <v>0</v>
      </c>
      <c r="G9278" s="819">
        <v>14</v>
      </c>
      <c r="H9278" s="774">
        <v>10</v>
      </c>
      <c r="I9278" s="819">
        <f t="shared" si="296"/>
        <v>14</v>
      </c>
      <c r="J9278" s="819">
        <f t="shared" si="297"/>
        <v>10</v>
      </c>
      <c r="K9278" s="941"/>
    </row>
    <row r="9279" spans="1:11" ht="14.25">
      <c r="B9279" s="16" t="s">
        <v>1806</v>
      </c>
      <c r="D9279" s="89"/>
      <c r="E9279" s="827"/>
      <c r="F9279" s="801"/>
      <c r="G9279" s="827"/>
      <c r="H9279" s="774"/>
      <c r="I9279" s="827"/>
      <c r="J9279" s="827"/>
      <c r="K9279" s="84"/>
    </row>
    <row r="9280" spans="1:11">
      <c r="C9280" s="768" t="s">
        <v>134</v>
      </c>
      <c r="D9280" s="17" t="s">
        <v>135</v>
      </c>
      <c r="E9280" s="826">
        <v>314</v>
      </c>
      <c r="F9280" s="800">
        <v>380</v>
      </c>
      <c r="G9280" s="819">
        <v>31</v>
      </c>
      <c r="H9280" s="774">
        <v>40</v>
      </c>
      <c r="I9280" s="819">
        <f t="shared" ref="I9280:J9286" si="298">E9280+G9280</f>
        <v>345</v>
      </c>
      <c r="J9280" s="819">
        <f t="shared" si="298"/>
        <v>420</v>
      </c>
    </row>
    <row r="9281" spans="1:14">
      <c r="C9281" s="768" t="s">
        <v>136</v>
      </c>
      <c r="D9281" s="17" t="s">
        <v>137</v>
      </c>
      <c r="E9281" s="826">
        <v>38</v>
      </c>
      <c r="F9281" s="800">
        <v>10</v>
      </c>
      <c r="G9281" s="819">
        <v>0</v>
      </c>
      <c r="H9281" s="774"/>
      <c r="I9281" s="819">
        <f t="shared" si="298"/>
        <v>38</v>
      </c>
      <c r="J9281" s="819">
        <f t="shared" si="298"/>
        <v>10</v>
      </c>
    </row>
    <row r="9282" spans="1:14">
      <c r="C9282" s="768" t="s">
        <v>138</v>
      </c>
      <c r="D9282" s="20" t="s">
        <v>17468</v>
      </c>
      <c r="E9282" s="826">
        <v>1</v>
      </c>
      <c r="F9282" s="800"/>
      <c r="G9282" s="819">
        <v>25</v>
      </c>
      <c r="H9282" s="774"/>
      <c r="I9282" s="819">
        <f t="shared" si="298"/>
        <v>26</v>
      </c>
      <c r="J9282" s="819">
        <f t="shared" si="298"/>
        <v>0</v>
      </c>
    </row>
    <row r="9283" spans="1:14">
      <c r="C9283" s="785" t="s">
        <v>139</v>
      </c>
      <c r="D9283" s="17" t="s">
        <v>1804</v>
      </c>
      <c r="E9283" s="826">
        <v>0</v>
      </c>
      <c r="F9283" s="800">
        <v>2</v>
      </c>
      <c r="G9283" s="819">
        <v>521</v>
      </c>
      <c r="H9283" s="774">
        <v>550</v>
      </c>
      <c r="I9283" s="819">
        <f t="shared" si="298"/>
        <v>521</v>
      </c>
      <c r="J9283" s="819">
        <f t="shared" si="298"/>
        <v>552</v>
      </c>
    </row>
    <row r="9284" spans="1:14">
      <c r="C9284" s="768" t="s">
        <v>140</v>
      </c>
      <c r="D9284" s="17" t="s">
        <v>143</v>
      </c>
      <c r="E9284" s="826">
        <v>947</v>
      </c>
      <c r="F9284" s="800">
        <v>900</v>
      </c>
      <c r="G9284" s="819">
        <v>97</v>
      </c>
      <c r="H9284" s="774">
        <v>130</v>
      </c>
      <c r="I9284" s="819">
        <f t="shared" si="298"/>
        <v>1044</v>
      </c>
      <c r="J9284" s="819">
        <f t="shared" si="298"/>
        <v>1030</v>
      </c>
    </row>
    <row r="9285" spans="1:14">
      <c r="C9285" s="768" t="s">
        <v>141</v>
      </c>
      <c r="D9285" s="17" t="s">
        <v>18805</v>
      </c>
      <c r="E9285" s="826">
        <v>309</v>
      </c>
      <c r="F9285" s="800">
        <v>260</v>
      </c>
      <c r="G9285" s="819">
        <v>6</v>
      </c>
      <c r="H9285" s="774">
        <v>20</v>
      </c>
      <c r="I9285" s="819">
        <f t="shared" si="298"/>
        <v>315</v>
      </c>
      <c r="J9285" s="819">
        <f t="shared" si="298"/>
        <v>280</v>
      </c>
    </row>
    <row r="9286" spans="1:14">
      <c r="C9286" s="768" t="s">
        <v>142</v>
      </c>
      <c r="D9286" s="17" t="s">
        <v>18806</v>
      </c>
      <c r="E9286" s="826">
        <v>88</v>
      </c>
      <c r="F9286" s="800">
        <v>100</v>
      </c>
      <c r="G9286" s="819">
        <v>39</v>
      </c>
      <c r="H9286" s="774">
        <v>50</v>
      </c>
      <c r="I9286" s="819">
        <f t="shared" si="298"/>
        <v>127</v>
      </c>
      <c r="J9286" s="819">
        <f t="shared" si="298"/>
        <v>150</v>
      </c>
    </row>
    <row r="9287" spans="1:14">
      <c r="F9287" s="771"/>
      <c r="H9287" s="771"/>
    </row>
    <row r="9288" spans="1:14" ht="14.25">
      <c r="B9288" s="81" t="s">
        <v>1747</v>
      </c>
      <c r="C9288" s="766"/>
      <c r="D9288" s="795"/>
      <c r="E9288" s="817">
        <v>0</v>
      </c>
      <c r="F9288" s="766"/>
      <c r="G9288" s="817">
        <v>0</v>
      </c>
      <c r="H9288" s="766"/>
      <c r="I9288" s="817"/>
      <c r="J9288" s="817"/>
    </row>
    <row r="9289" spans="1:14">
      <c r="B9289" s="16" t="s">
        <v>1812</v>
      </c>
      <c r="E9289" s="802">
        <f>E9293+E9556+E9598+E9613+E9740</f>
        <v>303954</v>
      </c>
      <c r="F9289" s="802">
        <f t="shared" ref="F9289:H9289" si="299">F9293+F9556+F9598+F9613+F9740</f>
        <v>306064</v>
      </c>
      <c r="G9289" s="802">
        <f t="shared" si="299"/>
        <v>80995</v>
      </c>
      <c r="H9289" s="802">
        <f t="shared" si="299"/>
        <v>82266</v>
      </c>
      <c r="I9289" s="949">
        <f>E9289+G9289</f>
        <v>384949</v>
      </c>
      <c r="J9289" s="949">
        <f>F9289+H9289</f>
        <v>388330</v>
      </c>
    </row>
    <row r="9290" spans="1:14">
      <c r="B9290" s="16" t="s">
        <v>215</v>
      </c>
      <c r="C9290" s="767"/>
      <c r="D9290" s="16"/>
      <c r="E9290" s="803">
        <f>E9292+E9555+E9597+E9612+E9739</f>
        <v>114391</v>
      </c>
      <c r="F9290" s="803">
        <f t="shared" ref="F9290:H9290" si="300">F9292+F9555+F9597+F9612+F9739</f>
        <v>114510</v>
      </c>
      <c r="G9290" s="803">
        <f t="shared" si="300"/>
        <v>32803</v>
      </c>
      <c r="H9290" s="803">
        <f t="shared" si="300"/>
        <v>33145</v>
      </c>
      <c r="I9290" s="949">
        <f>E9290+G9290</f>
        <v>147194</v>
      </c>
      <c r="J9290" s="949">
        <f>F9290+H9290</f>
        <v>147655</v>
      </c>
    </row>
    <row r="9291" spans="1:14" s="16" customFormat="1">
      <c r="B9291" s="16" t="s">
        <v>1807</v>
      </c>
      <c r="C9291" s="767"/>
      <c r="E9291" s="829">
        <v>0</v>
      </c>
      <c r="F9291" s="804"/>
      <c r="G9291" s="829">
        <v>0</v>
      </c>
      <c r="H9291" s="804"/>
      <c r="I9291" s="829"/>
      <c r="J9291" s="829"/>
      <c r="L9291" s="954"/>
      <c r="M9291" s="15"/>
      <c r="N9291" s="15"/>
    </row>
    <row r="9292" spans="1:14" s="16" customFormat="1">
      <c r="B9292" s="16" t="s">
        <v>212</v>
      </c>
      <c r="C9292" s="767"/>
      <c r="E9292" s="829">
        <v>49558</v>
      </c>
      <c r="F9292" s="804">
        <v>49600</v>
      </c>
      <c r="G9292" s="829">
        <v>10222</v>
      </c>
      <c r="H9292" s="804">
        <v>10500</v>
      </c>
      <c r="I9292" s="819">
        <f>E9292+G9292</f>
        <v>59780</v>
      </c>
      <c r="J9292" s="819">
        <f>F9292+H9292</f>
        <v>60100</v>
      </c>
      <c r="L9292" s="954"/>
      <c r="M9292" s="15"/>
      <c r="N9292" s="15"/>
    </row>
    <row r="9293" spans="1:14" s="16" customFormat="1">
      <c r="B9293" s="95" t="s">
        <v>213</v>
      </c>
      <c r="C9293" s="767"/>
      <c r="D9293" s="96"/>
      <c r="E9293" s="803">
        <f>SUM(E9294:E9553)</f>
        <v>148126</v>
      </c>
      <c r="F9293" s="803">
        <f t="shared" ref="F9293:H9293" si="301">SUM(F9294:F9553)</f>
        <v>152120</v>
      </c>
      <c r="G9293" s="803">
        <f t="shared" si="301"/>
        <v>38983</v>
      </c>
      <c r="H9293" s="803">
        <f t="shared" si="301"/>
        <v>40667</v>
      </c>
      <c r="I9293" s="803">
        <f t="shared" ref="I9293" si="302">SUM(I9294:I9553)</f>
        <v>187109</v>
      </c>
      <c r="J9293" s="803">
        <f t="shared" ref="J9293" si="303">SUM(J9294:J9553)</f>
        <v>192787</v>
      </c>
      <c r="L9293" s="954"/>
      <c r="M9293" s="15"/>
      <c r="N9293" s="15"/>
    </row>
    <row r="9294" spans="1:14" s="16" customFormat="1">
      <c r="A9294" s="15" t="s">
        <v>5777</v>
      </c>
      <c r="B9294" s="95"/>
      <c r="C9294" s="772" t="s">
        <v>6714</v>
      </c>
      <c r="D9294" s="117" t="s">
        <v>6715</v>
      </c>
      <c r="E9294" s="830">
        <v>1</v>
      </c>
      <c r="F9294" s="768">
        <v>5</v>
      </c>
      <c r="G9294" s="830">
        <v>929</v>
      </c>
      <c r="H9294" s="768">
        <v>550</v>
      </c>
      <c r="I9294" s="819">
        <f t="shared" ref="I9294:I9357" si="304">E9294+G9294</f>
        <v>930</v>
      </c>
      <c r="J9294" s="819">
        <f t="shared" ref="J9294:J9357" si="305">F9294+H9294</f>
        <v>555</v>
      </c>
      <c r="L9294" s="954"/>
      <c r="M9294" s="15"/>
      <c r="N9294" s="15"/>
    </row>
    <row r="9295" spans="1:14" s="16" customFormat="1">
      <c r="A9295" s="15" t="s">
        <v>5777</v>
      </c>
      <c r="B9295" s="95"/>
      <c r="C9295" s="772" t="s">
        <v>6716</v>
      </c>
      <c r="D9295" s="117" t="s">
        <v>6717</v>
      </c>
      <c r="E9295" s="830">
        <v>299</v>
      </c>
      <c r="F9295" s="768">
        <v>350</v>
      </c>
      <c r="G9295" s="830"/>
      <c r="H9295" s="768">
        <v>5</v>
      </c>
      <c r="I9295" s="819">
        <f t="shared" si="304"/>
        <v>299</v>
      </c>
      <c r="J9295" s="819">
        <f t="shared" si="305"/>
        <v>355</v>
      </c>
      <c r="L9295" s="954"/>
      <c r="M9295" s="15"/>
      <c r="N9295" s="15"/>
    </row>
    <row r="9296" spans="1:14" s="16" customFormat="1">
      <c r="A9296" s="15" t="s">
        <v>5777</v>
      </c>
      <c r="B9296" s="95"/>
      <c r="C9296" s="772" t="s">
        <v>6718</v>
      </c>
      <c r="D9296" s="117" t="s">
        <v>6719</v>
      </c>
      <c r="E9296" s="830">
        <v>855</v>
      </c>
      <c r="F9296" s="768">
        <v>800</v>
      </c>
      <c r="G9296" s="830">
        <v>5</v>
      </c>
      <c r="H9296" s="768">
        <v>5</v>
      </c>
      <c r="I9296" s="819">
        <f t="shared" si="304"/>
        <v>860</v>
      </c>
      <c r="J9296" s="819">
        <f t="shared" si="305"/>
        <v>805</v>
      </c>
      <c r="L9296" s="954"/>
      <c r="M9296" s="15"/>
      <c r="N9296" s="15"/>
    </row>
    <row r="9297" spans="1:14" s="16" customFormat="1">
      <c r="A9297" s="15" t="s">
        <v>5777</v>
      </c>
      <c r="B9297" s="95"/>
      <c r="C9297" s="772" t="s">
        <v>6720</v>
      </c>
      <c r="D9297" s="117" t="s">
        <v>6721</v>
      </c>
      <c r="E9297" s="830">
        <v>328</v>
      </c>
      <c r="F9297" s="768">
        <v>400</v>
      </c>
      <c r="G9297" s="830"/>
      <c r="H9297" s="768">
        <v>5</v>
      </c>
      <c r="I9297" s="819">
        <f t="shared" si="304"/>
        <v>328</v>
      </c>
      <c r="J9297" s="819">
        <f t="shared" si="305"/>
        <v>405</v>
      </c>
      <c r="L9297" s="954"/>
      <c r="M9297" s="15"/>
      <c r="N9297" s="15"/>
    </row>
    <row r="9298" spans="1:14" s="16" customFormat="1">
      <c r="A9298" s="15" t="s">
        <v>5777</v>
      </c>
      <c r="B9298" s="95"/>
      <c r="C9298" s="772" t="s">
        <v>6722</v>
      </c>
      <c r="D9298" s="117" t="s">
        <v>6723</v>
      </c>
      <c r="E9298" s="830">
        <v>2631</v>
      </c>
      <c r="F9298" s="768">
        <v>2800</v>
      </c>
      <c r="G9298" s="830">
        <v>4</v>
      </c>
      <c r="H9298" s="768">
        <v>5</v>
      </c>
      <c r="I9298" s="819">
        <f t="shared" si="304"/>
        <v>2635</v>
      </c>
      <c r="J9298" s="819">
        <f t="shared" si="305"/>
        <v>2805</v>
      </c>
      <c r="L9298" s="954"/>
      <c r="M9298" s="15"/>
      <c r="N9298" s="15"/>
    </row>
    <row r="9299" spans="1:14" s="16" customFormat="1">
      <c r="A9299" s="15" t="s">
        <v>5777</v>
      </c>
      <c r="B9299" s="95"/>
      <c r="C9299" s="772" t="s">
        <v>6724</v>
      </c>
      <c r="D9299" s="117" t="s">
        <v>6725</v>
      </c>
      <c r="E9299" s="830">
        <v>2848</v>
      </c>
      <c r="F9299" s="768">
        <v>2900</v>
      </c>
      <c r="G9299" s="830">
        <v>2</v>
      </c>
      <c r="H9299" s="768">
        <v>5</v>
      </c>
      <c r="I9299" s="819">
        <f t="shared" si="304"/>
        <v>2850</v>
      </c>
      <c r="J9299" s="819">
        <f t="shared" si="305"/>
        <v>2905</v>
      </c>
      <c r="L9299" s="954"/>
      <c r="M9299" s="15"/>
      <c r="N9299" s="15"/>
    </row>
    <row r="9300" spans="1:14" s="16" customFormat="1">
      <c r="A9300" s="15" t="s">
        <v>5777</v>
      </c>
      <c r="B9300" s="95"/>
      <c r="C9300" s="772" t="s">
        <v>6726</v>
      </c>
      <c r="D9300" s="117" t="s">
        <v>6727</v>
      </c>
      <c r="E9300" s="830">
        <v>84</v>
      </c>
      <c r="F9300" s="768">
        <v>75</v>
      </c>
      <c r="G9300" s="830"/>
      <c r="H9300" s="768">
        <v>1</v>
      </c>
      <c r="I9300" s="819">
        <f t="shared" si="304"/>
        <v>84</v>
      </c>
      <c r="J9300" s="819">
        <f t="shared" si="305"/>
        <v>76</v>
      </c>
      <c r="L9300" s="954"/>
      <c r="M9300" s="15"/>
      <c r="N9300" s="15"/>
    </row>
    <row r="9301" spans="1:14" s="16" customFormat="1">
      <c r="A9301" s="15" t="s">
        <v>5777</v>
      </c>
      <c r="B9301" s="95"/>
      <c r="C9301" s="772" t="s">
        <v>6728</v>
      </c>
      <c r="D9301" s="117" t="s">
        <v>6729</v>
      </c>
      <c r="E9301" s="830">
        <v>51</v>
      </c>
      <c r="F9301" s="768">
        <v>90</v>
      </c>
      <c r="G9301" s="830"/>
      <c r="H9301" s="768">
        <v>1</v>
      </c>
      <c r="I9301" s="819">
        <f t="shared" si="304"/>
        <v>51</v>
      </c>
      <c r="J9301" s="819">
        <f t="shared" si="305"/>
        <v>91</v>
      </c>
      <c r="L9301" s="954"/>
      <c r="M9301" s="15"/>
      <c r="N9301" s="15"/>
    </row>
    <row r="9302" spans="1:14" s="16" customFormat="1">
      <c r="A9302" s="15" t="s">
        <v>5777</v>
      </c>
      <c r="B9302" s="95"/>
      <c r="C9302" s="772" t="s">
        <v>6730</v>
      </c>
      <c r="D9302" s="117" t="s">
        <v>6731</v>
      </c>
      <c r="E9302" s="830">
        <v>58</v>
      </c>
      <c r="F9302" s="768">
        <v>25</v>
      </c>
      <c r="G9302" s="830"/>
      <c r="H9302" s="768">
        <v>0</v>
      </c>
      <c r="I9302" s="819">
        <f t="shared" si="304"/>
        <v>58</v>
      </c>
      <c r="J9302" s="819">
        <f t="shared" si="305"/>
        <v>25</v>
      </c>
      <c r="L9302" s="954"/>
      <c r="M9302" s="15"/>
      <c r="N9302" s="15"/>
    </row>
    <row r="9303" spans="1:14" s="16" customFormat="1">
      <c r="A9303" s="15" t="s">
        <v>5777</v>
      </c>
      <c r="B9303" s="95"/>
      <c r="C9303" s="772" t="s">
        <v>6732</v>
      </c>
      <c r="D9303" s="117" t="s">
        <v>6733</v>
      </c>
      <c r="E9303" s="830">
        <v>300</v>
      </c>
      <c r="F9303" s="768">
        <v>280</v>
      </c>
      <c r="G9303" s="830"/>
      <c r="H9303" s="768">
        <v>0</v>
      </c>
      <c r="I9303" s="819">
        <f t="shared" si="304"/>
        <v>300</v>
      </c>
      <c r="J9303" s="819">
        <f t="shared" si="305"/>
        <v>280</v>
      </c>
      <c r="L9303" s="954"/>
      <c r="M9303" s="15"/>
      <c r="N9303" s="15"/>
    </row>
    <row r="9304" spans="1:14" s="16" customFormat="1">
      <c r="A9304" s="15" t="s">
        <v>5777</v>
      </c>
      <c r="B9304" s="95"/>
      <c r="C9304" s="772" t="s">
        <v>6734</v>
      </c>
      <c r="D9304" s="117" t="s">
        <v>6735</v>
      </c>
      <c r="E9304" s="830">
        <v>462</v>
      </c>
      <c r="F9304" s="768">
        <v>430</v>
      </c>
      <c r="G9304" s="830"/>
      <c r="H9304" s="768">
        <v>0</v>
      </c>
      <c r="I9304" s="819">
        <f t="shared" si="304"/>
        <v>462</v>
      </c>
      <c r="J9304" s="819">
        <f t="shared" si="305"/>
        <v>430</v>
      </c>
      <c r="L9304" s="954"/>
      <c r="M9304" s="15"/>
      <c r="N9304" s="15"/>
    </row>
    <row r="9305" spans="1:14" s="16" customFormat="1">
      <c r="A9305" s="15" t="s">
        <v>5777</v>
      </c>
      <c r="B9305" s="95"/>
      <c r="C9305" s="772" t="s">
        <v>6736</v>
      </c>
      <c r="D9305" s="117" t="s">
        <v>6737</v>
      </c>
      <c r="E9305" s="830">
        <v>4086</v>
      </c>
      <c r="F9305" s="768">
        <v>4100</v>
      </c>
      <c r="G9305" s="830"/>
      <c r="H9305" s="768">
        <v>10</v>
      </c>
      <c r="I9305" s="819">
        <f t="shared" si="304"/>
        <v>4086</v>
      </c>
      <c r="J9305" s="819">
        <f t="shared" si="305"/>
        <v>4110</v>
      </c>
      <c r="L9305" s="954"/>
      <c r="M9305" s="15"/>
      <c r="N9305" s="15"/>
    </row>
    <row r="9306" spans="1:14" s="16" customFormat="1">
      <c r="A9306" s="15" t="s">
        <v>5777</v>
      </c>
      <c r="B9306" s="95"/>
      <c r="C9306" s="772" t="s">
        <v>6738</v>
      </c>
      <c r="D9306" s="117" t="s">
        <v>6739</v>
      </c>
      <c r="E9306" s="830">
        <v>438</v>
      </c>
      <c r="F9306" s="768">
        <v>440</v>
      </c>
      <c r="G9306" s="830">
        <v>2</v>
      </c>
      <c r="H9306" s="768">
        <v>1</v>
      </c>
      <c r="I9306" s="819">
        <f t="shared" si="304"/>
        <v>440</v>
      </c>
      <c r="J9306" s="819">
        <f t="shared" si="305"/>
        <v>441</v>
      </c>
      <c r="L9306" s="954"/>
      <c r="M9306" s="15"/>
      <c r="N9306" s="15"/>
    </row>
    <row r="9307" spans="1:14" s="16" customFormat="1">
      <c r="A9307" s="15" t="s">
        <v>5777</v>
      </c>
      <c r="B9307" s="95"/>
      <c r="C9307" s="772" t="s">
        <v>6740</v>
      </c>
      <c r="D9307" s="117" t="s">
        <v>6741</v>
      </c>
      <c r="E9307" s="830">
        <v>2594</v>
      </c>
      <c r="F9307" s="768">
        <v>2600</v>
      </c>
      <c r="G9307" s="830"/>
      <c r="H9307" s="768">
        <v>0</v>
      </c>
      <c r="I9307" s="819">
        <f t="shared" si="304"/>
        <v>2594</v>
      </c>
      <c r="J9307" s="819">
        <f t="shared" si="305"/>
        <v>2600</v>
      </c>
      <c r="L9307" s="954"/>
      <c r="M9307" s="15"/>
      <c r="N9307" s="15"/>
    </row>
    <row r="9308" spans="1:14" s="16" customFormat="1">
      <c r="A9308" s="15" t="s">
        <v>5777</v>
      </c>
      <c r="B9308" s="95"/>
      <c r="C9308" s="772" t="s">
        <v>6742</v>
      </c>
      <c r="D9308" s="117" t="s">
        <v>6743</v>
      </c>
      <c r="E9308" s="830">
        <v>2166</v>
      </c>
      <c r="F9308" s="768">
        <v>2200</v>
      </c>
      <c r="G9308" s="830">
        <v>2</v>
      </c>
      <c r="H9308" s="768">
        <v>0</v>
      </c>
      <c r="I9308" s="819">
        <f t="shared" si="304"/>
        <v>2168</v>
      </c>
      <c r="J9308" s="819">
        <f t="shared" si="305"/>
        <v>2200</v>
      </c>
      <c r="L9308" s="954"/>
      <c r="M9308" s="15"/>
      <c r="N9308" s="15"/>
    </row>
    <row r="9309" spans="1:14" s="16" customFormat="1">
      <c r="A9309" s="15" t="s">
        <v>5777</v>
      </c>
      <c r="B9309" s="95"/>
      <c r="C9309" s="772" t="s">
        <v>6744</v>
      </c>
      <c r="D9309" s="117" t="s">
        <v>6745</v>
      </c>
      <c r="E9309" s="830">
        <v>124</v>
      </c>
      <c r="F9309" s="768">
        <v>65</v>
      </c>
      <c r="G9309" s="830"/>
      <c r="H9309" s="768">
        <v>0</v>
      </c>
      <c r="I9309" s="819">
        <f t="shared" si="304"/>
        <v>124</v>
      </c>
      <c r="J9309" s="819">
        <f t="shared" si="305"/>
        <v>65</v>
      </c>
      <c r="L9309" s="954"/>
      <c r="M9309" s="15"/>
      <c r="N9309" s="15"/>
    </row>
    <row r="9310" spans="1:14" s="16" customFormat="1">
      <c r="A9310" s="15" t="s">
        <v>5777</v>
      </c>
      <c r="B9310" s="95"/>
      <c r="C9310" s="772" t="s">
        <v>6746</v>
      </c>
      <c r="D9310" s="117" t="s">
        <v>6747</v>
      </c>
      <c r="E9310" s="830">
        <v>152</v>
      </c>
      <c r="F9310" s="768">
        <v>140</v>
      </c>
      <c r="G9310" s="830"/>
      <c r="H9310" s="768">
        <v>1</v>
      </c>
      <c r="I9310" s="819">
        <f t="shared" si="304"/>
        <v>152</v>
      </c>
      <c r="J9310" s="819">
        <f t="shared" si="305"/>
        <v>141</v>
      </c>
      <c r="L9310" s="954"/>
      <c r="M9310" s="15"/>
      <c r="N9310" s="15"/>
    </row>
    <row r="9311" spans="1:14" s="16" customFormat="1">
      <c r="A9311" s="15" t="s">
        <v>5777</v>
      </c>
      <c r="B9311" s="95"/>
      <c r="C9311" s="772" t="s">
        <v>6748</v>
      </c>
      <c r="D9311" s="117" t="s">
        <v>6749</v>
      </c>
      <c r="E9311" s="830">
        <v>165</v>
      </c>
      <c r="F9311" s="768">
        <v>110</v>
      </c>
      <c r="G9311" s="830"/>
      <c r="H9311" s="768">
        <v>1</v>
      </c>
      <c r="I9311" s="819">
        <f t="shared" si="304"/>
        <v>165</v>
      </c>
      <c r="J9311" s="819">
        <f t="shared" si="305"/>
        <v>111</v>
      </c>
      <c r="L9311" s="954"/>
      <c r="M9311" s="15"/>
      <c r="N9311" s="15"/>
    </row>
    <row r="9312" spans="1:14" s="16" customFormat="1">
      <c r="A9312" s="15" t="s">
        <v>5777</v>
      </c>
      <c r="B9312" s="95"/>
      <c r="C9312" s="772" t="s">
        <v>6750</v>
      </c>
      <c r="D9312" s="117" t="s">
        <v>6751</v>
      </c>
      <c r="E9312" s="830">
        <v>29</v>
      </c>
      <c r="F9312" s="768">
        <v>20</v>
      </c>
      <c r="G9312" s="830"/>
      <c r="H9312" s="768">
        <v>0</v>
      </c>
      <c r="I9312" s="819">
        <f t="shared" si="304"/>
        <v>29</v>
      </c>
      <c r="J9312" s="819">
        <f t="shared" si="305"/>
        <v>20</v>
      </c>
      <c r="L9312" s="954"/>
      <c r="M9312" s="15"/>
      <c r="N9312" s="15"/>
    </row>
    <row r="9313" spans="1:14" s="16" customFormat="1">
      <c r="A9313" s="15" t="s">
        <v>5777</v>
      </c>
      <c r="B9313" s="95"/>
      <c r="C9313" s="772" t="s">
        <v>6752</v>
      </c>
      <c r="D9313" s="117" t="s">
        <v>6753</v>
      </c>
      <c r="E9313" s="830">
        <v>856</v>
      </c>
      <c r="F9313" s="768">
        <v>680</v>
      </c>
      <c r="G9313" s="830"/>
      <c r="H9313" s="768">
        <v>0</v>
      </c>
      <c r="I9313" s="819">
        <f t="shared" si="304"/>
        <v>856</v>
      </c>
      <c r="J9313" s="819">
        <f t="shared" si="305"/>
        <v>680</v>
      </c>
      <c r="L9313" s="954"/>
      <c r="M9313" s="15"/>
      <c r="N9313" s="15"/>
    </row>
    <row r="9314" spans="1:14" s="16" customFormat="1">
      <c r="A9314" s="15" t="s">
        <v>5777</v>
      </c>
      <c r="B9314" s="95"/>
      <c r="C9314" s="772" t="s">
        <v>6754</v>
      </c>
      <c r="D9314" s="117" t="s">
        <v>6755</v>
      </c>
      <c r="E9314" s="830">
        <v>1941</v>
      </c>
      <c r="F9314" s="768">
        <v>2000</v>
      </c>
      <c r="G9314" s="830">
        <v>3</v>
      </c>
      <c r="H9314" s="768">
        <v>5</v>
      </c>
      <c r="I9314" s="819">
        <f t="shared" si="304"/>
        <v>1944</v>
      </c>
      <c r="J9314" s="819">
        <f t="shared" si="305"/>
        <v>2005</v>
      </c>
      <c r="L9314" s="954"/>
      <c r="M9314" s="15"/>
      <c r="N9314" s="15"/>
    </row>
    <row r="9315" spans="1:14" s="16" customFormat="1">
      <c r="A9315" s="15" t="s">
        <v>5777</v>
      </c>
      <c r="B9315" s="95"/>
      <c r="C9315" s="772" t="s">
        <v>6756</v>
      </c>
      <c r="D9315" s="117" t="s">
        <v>6757</v>
      </c>
      <c r="E9315" s="830">
        <v>92</v>
      </c>
      <c r="F9315" s="768">
        <v>95</v>
      </c>
      <c r="G9315" s="830"/>
      <c r="H9315" s="768">
        <v>0</v>
      </c>
      <c r="I9315" s="819">
        <f t="shared" si="304"/>
        <v>92</v>
      </c>
      <c r="J9315" s="819">
        <f t="shared" si="305"/>
        <v>95</v>
      </c>
      <c r="L9315" s="954"/>
      <c r="M9315" s="15"/>
      <c r="N9315" s="15"/>
    </row>
    <row r="9316" spans="1:14" s="16" customFormat="1">
      <c r="A9316" s="15" t="s">
        <v>5777</v>
      </c>
      <c r="B9316" s="95"/>
      <c r="C9316" s="772" t="s">
        <v>6758</v>
      </c>
      <c r="D9316" s="117" t="s">
        <v>6759</v>
      </c>
      <c r="E9316" s="830">
        <v>964</v>
      </c>
      <c r="F9316" s="768">
        <v>885</v>
      </c>
      <c r="G9316" s="830"/>
      <c r="H9316" s="768">
        <v>0</v>
      </c>
      <c r="I9316" s="819">
        <f t="shared" si="304"/>
        <v>964</v>
      </c>
      <c r="J9316" s="819">
        <f t="shared" si="305"/>
        <v>885</v>
      </c>
      <c r="L9316" s="954"/>
      <c r="M9316" s="15"/>
      <c r="N9316" s="15"/>
    </row>
    <row r="9317" spans="1:14" s="16" customFormat="1">
      <c r="A9317" s="15" t="s">
        <v>5777</v>
      </c>
      <c r="B9317" s="95"/>
      <c r="C9317" s="772" t="s">
        <v>6760</v>
      </c>
      <c r="D9317" s="117" t="s">
        <v>6761</v>
      </c>
      <c r="E9317" s="830">
        <v>1969</v>
      </c>
      <c r="F9317" s="768">
        <v>2000</v>
      </c>
      <c r="G9317" s="830">
        <v>2</v>
      </c>
      <c r="H9317" s="768">
        <v>5</v>
      </c>
      <c r="I9317" s="819">
        <f t="shared" si="304"/>
        <v>1971</v>
      </c>
      <c r="J9317" s="819">
        <f t="shared" si="305"/>
        <v>2005</v>
      </c>
      <c r="L9317" s="954"/>
      <c r="M9317" s="15"/>
      <c r="N9317" s="15"/>
    </row>
    <row r="9318" spans="1:14" s="16" customFormat="1">
      <c r="A9318" s="15" t="s">
        <v>5777</v>
      </c>
      <c r="B9318" s="95"/>
      <c r="C9318" s="772" t="s">
        <v>6762</v>
      </c>
      <c r="D9318" s="117" t="s">
        <v>6763</v>
      </c>
      <c r="E9318" s="830">
        <v>0</v>
      </c>
      <c r="F9318" s="768">
        <v>5</v>
      </c>
      <c r="G9318" s="830"/>
      <c r="H9318" s="768">
        <v>0</v>
      </c>
      <c r="I9318" s="819">
        <f t="shared" si="304"/>
        <v>0</v>
      </c>
      <c r="J9318" s="819">
        <f t="shared" si="305"/>
        <v>5</v>
      </c>
      <c r="L9318" s="954"/>
      <c r="M9318" s="15"/>
      <c r="N9318" s="15"/>
    </row>
    <row r="9319" spans="1:14" s="16" customFormat="1">
      <c r="A9319" s="15" t="s">
        <v>5777</v>
      </c>
      <c r="B9319" s="95"/>
      <c r="C9319" s="772" t="s">
        <v>6764</v>
      </c>
      <c r="D9319" s="117" t="s">
        <v>6765</v>
      </c>
      <c r="E9319" s="830">
        <v>3175</v>
      </c>
      <c r="F9319" s="768">
        <v>3200</v>
      </c>
      <c r="G9319" s="830"/>
      <c r="H9319" s="768">
        <v>10</v>
      </c>
      <c r="I9319" s="819">
        <f t="shared" si="304"/>
        <v>3175</v>
      </c>
      <c r="J9319" s="819">
        <f t="shared" si="305"/>
        <v>3210</v>
      </c>
      <c r="L9319" s="954"/>
      <c r="M9319" s="15"/>
      <c r="N9319" s="15"/>
    </row>
    <row r="9320" spans="1:14" s="16" customFormat="1">
      <c r="A9320" s="15" t="s">
        <v>5777</v>
      </c>
      <c r="B9320" s="95"/>
      <c r="C9320" s="772" t="s">
        <v>6766</v>
      </c>
      <c r="D9320" s="117" t="s">
        <v>6767</v>
      </c>
      <c r="E9320" s="830">
        <v>0</v>
      </c>
      <c r="F9320" s="768">
        <v>1</v>
      </c>
      <c r="G9320" s="830"/>
      <c r="H9320" s="768">
        <v>0</v>
      </c>
      <c r="I9320" s="819">
        <f t="shared" si="304"/>
        <v>0</v>
      </c>
      <c r="J9320" s="819">
        <f t="shared" si="305"/>
        <v>1</v>
      </c>
      <c r="L9320" s="954"/>
      <c r="M9320" s="15"/>
      <c r="N9320" s="15"/>
    </row>
    <row r="9321" spans="1:14" s="16" customFormat="1">
      <c r="A9321" s="15" t="s">
        <v>5777</v>
      </c>
      <c r="B9321" s="95"/>
      <c r="C9321" s="772" t="s">
        <v>6768</v>
      </c>
      <c r="D9321" s="117" t="s">
        <v>6769</v>
      </c>
      <c r="E9321" s="830">
        <v>86</v>
      </c>
      <c r="F9321" s="768">
        <v>140</v>
      </c>
      <c r="G9321" s="830"/>
      <c r="H9321" s="768">
        <v>0</v>
      </c>
      <c r="I9321" s="819">
        <f t="shared" si="304"/>
        <v>86</v>
      </c>
      <c r="J9321" s="819">
        <f t="shared" si="305"/>
        <v>140</v>
      </c>
      <c r="L9321" s="954"/>
      <c r="M9321" s="15"/>
      <c r="N9321" s="15"/>
    </row>
    <row r="9322" spans="1:14" s="16" customFormat="1">
      <c r="A9322" s="15" t="s">
        <v>5777</v>
      </c>
      <c r="B9322" s="95"/>
      <c r="C9322" s="772" t="s">
        <v>6770</v>
      </c>
      <c r="D9322" s="117" t="s">
        <v>6771</v>
      </c>
      <c r="E9322" s="830">
        <v>1</v>
      </c>
      <c r="F9322" s="768">
        <v>5</v>
      </c>
      <c r="G9322" s="830"/>
      <c r="H9322" s="768">
        <v>0</v>
      </c>
      <c r="I9322" s="819">
        <f t="shared" si="304"/>
        <v>1</v>
      </c>
      <c r="J9322" s="819">
        <f t="shared" si="305"/>
        <v>5</v>
      </c>
      <c r="L9322" s="954"/>
      <c r="M9322" s="15"/>
      <c r="N9322" s="15"/>
    </row>
    <row r="9323" spans="1:14" s="16" customFormat="1">
      <c r="A9323" s="15" t="s">
        <v>5777</v>
      </c>
      <c r="B9323" s="95"/>
      <c r="C9323" s="772" t="s">
        <v>6772</v>
      </c>
      <c r="D9323" s="117" t="s">
        <v>6773</v>
      </c>
      <c r="E9323" s="830">
        <v>0</v>
      </c>
      <c r="F9323" s="768">
        <v>1</v>
      </c>
      <c r="G9323" s="830"/>
      <c r="H9323" s="768">
        <v>0</v>
      </c>
      <c r="I9323" s="819">
        <f t="shared" si="304"/>
        <v>0</v>
      </c>
      <c r="J9323" s="819">
        <f t="shared" si="305"/>
        <v>1</v>
      </c>
      <c r="L9323" s="954"/>
      <c r="M9323" s="15"/>
      <c r="N9323" s="15"/>
    </row>
    <row r="9324" spans="1:14" s="16" customFormat="1">
      <c r="A9324" s="15" t="s">
        <v>5777</v>
      </c>
      <c r="B9324" s="95"/>
      <c r="C9324" s="772" t="s">
        <v>6774</v>
      </c>
      <c r="D9324" s="117" t="s">
        <v>6775</v>
      </c>
      <c r="E9324" s="830">
        <v>142</v>
      </c>
      <c r="F9324" s="768">
        <v>175</v>
      </c>
      <c r="G9324" s="830"/>
      <c r="H9324" s="768">
        <v>1</v>
      </c>
      <c r="I9324" s="819">
        <f t="shared" si="304"/>
        <v>142</v>
      </c>
      <c r="J9324" s="819">
        <f t="shared" si="305"/>
        <v>176</v>
      </c>
      <c r="L9324" s="954"/>
      <c r="M9324" s="15"/>
      <c r="N9324" s="15"/>
    </row>
    <row r="9325" spans="1:14" s="16" customFormat="1">
      <c r="A9325" s="15" t="s">
        <v>5777</v>
      </c>
      <c r="B9325" s="95"/>
      <c r="C9325" s="772" t="s">
        <v>6776</v>
      </c>
      <c r="D9325" s="117" t="s">
        <v>6777</v>
      </c>
      <c r="E9325" s="830">
        <v>17</v>
      </c>
      <c r="F9325" s="768">
        <v>40</v>
      </c>
      <c r="G9325" s="830"/>
      <c r="H9325" s="768">
        <v>0</v>
      </c>
      <c r="I9325" s="819">
        <f t="shared" si="304"/>
        <v>17</v>
      </c>
      <c r="J9325" s="819">
        <f t="shared" si="305"/>
        <v>40</v>
      </c>
      <c r="L9325" s="954"/>
      <c r="M9325" s="15"/>
      <c r="N9325" s="15"/>
    </row>
    <row r="9326" spans="1:14" s="16" customFormat="1">
      <c r="A9326" s="15" t="s">
        <v>5777</v>
      </c>
      <c r="B9326" s="95"/>
      <c r="C9326" s="772" t="s">
        <v>6778</v>
      </c>
      <c r="D9326" s="117" t="s">
        <v>6779</v>
      </c>
      <c r="E9326" s="830">
        <v>0</v>
      </c>
      <c r="F9326" s="768">
        <v>1</v>
      </c>
      <c r="G9326" s="830"/>
      <c r="H9326" s="768">
        <v>0</v>
      </c>
      <c r="I9326" s="819">
        <f t="shared" si="304"/>
        <v>0</v>
      </c>
      <c r="J9326" s="819">
        <f t="shared" si="305"/>
        <v>1</v>
      </c>
      <c r="L9326" s="954"/>
      <c r="M9326" s="15"/>
      <c r="N9326" s="15"/>
    </row>
    <row r="9327" spans="1:14" s="16" customFormat="1">
      <c r="A9327" s="15" t="s">
        <v>5777</v>
      </c>
      <c r="B9327" s="95"/>
      <c r="C9327" s="772" t="s">
        <v>6780</v>
      </c>
      <c r="D9327" s="117" t="s">
        <v>6781</v>
      </c>
      <c r="E9327" s="830">
        <v>268</v>
      </c>
      <c r="F9327" s="768">
        <v>250</v>
      </c>
      <c r="G9327" s="830"/>
      <c r="H9327" s="768">
        <v>0</v>
      </c>
      <c r="I9327" s="819">
        <f t="shared" si="304"/>
        <v>268</v>
      </c>
      <c r="J9327" s="819">
        <f t="shared" si="305"/>
        <v>250</v>
      </c>
      <c r="L9327" s="954"/>
      <c r="M9327" s="15"/>
      <c r="N9327" s="15"/>
    </row>
    <row r="9328" spans="1:14" s="16" customFormat="1">
      <c r="A9328" s="15" t="s">
        <v>5777</v>
      </c>
      <c r="B9328" s="95"/>
      <c r="C9328" s="772" t="s">
        <v>6782</v>
      </c>
      <c r="D9328" s="117" t="s">
        <v>6783</v>
      </c>
      <c r="E9328" s="830">
        <v>19</v>
      </c>
      <c r="F9328" s="768">
        <v>10</v>
      </c>
      <c r="G9328" s="830"/>
      <c r="H9328" s="768">
        <v>1</v>
      </c>
      <c r="I9328" s="819">
        <f t="shared" si="304"/>
        <v>19</v>
      </c>
      <c r="J9328" s="819">
        <f t="shared" si="305"/>
        <v>11</v>
      </c>
      <c r="L9328" s="954"/>
      <c r="M9328" s="15"/>
      <c r="N9328" s="15"/>
    </row>
    <row r="9329" spans="1:14" s="16" customFormat="1">
      <c r="A9329" s="15" t="s">
        <v>5777</v>
      </c>
      <c r="B9329" s="95"/>
      <c r="C9329" s="772" t="s">
        <v>6784</v>
      </c>
      <c r="D9329" s="117" t="s">
        <v>6785</v>
      </c>
      <c r="E9329" s="830">
        <v>0</v>
      </c>
      <c r="F9329" s="768">
        <v>1</v>
      </c>
      <c r="G9329" s="830"/>
      <c r="H9329" s="768">
        <v>0</v>
      </c>
      <c r="I9329" s="819">
        <f t="shared" si="304"/>
        <v>0</v>
      </c>
      <c r="J9329" s="819">
        <f t="shared" si="305"/>
        <v>1</v>
      </c>
      <c r="L9329" s="954"/>
      <c r="M9329" s="15"/>
      <c r="N9329" s="15"/>
    </row>
    <row r="9330" spans="1:14" s="16" customFormat="1">
      <c r="A9330" s="15" t="s">
        <v>5777</v>
      </c>
      <c r="B9330" s="95"/>
      <c r="C9330" s="772" t="s">
        <v>6786</v>
      </c>
      <c r="D9330" s="117" t="s">
        <v>6787</v>
      </c>
      <c r="E9330" s="830">
        <v>0</v>
      </c>
      <c r="F9330" s="768">
        <v>1</v>
      </c>
      <c r="G9330" s="830"/>
      <c r="H9330" s="768">
        <v>0</v>
      </c>
      <c r="I9330" s="819">
        <f t="shared" si="304"/>
        <v>0</v>
      </c>
      <c r="J9330" s="819">
        <f t="shared" si="305"/>
        <v>1</v>
      </c>
      <c r="L9330" s="954"/>
      <c r="M9330" s="15"/>
      <c r="N9330" s="15"/>
    </row>
    <row r="9331" spans="1:14" s="16" customFormat="1">
      <c r="A9331" s="15" t="s">
        <v>5777</v>
      </c>
      <c r="B9331" s="95"/>
      <c r="C9331" s="772" t="s">
        <v>6788</v>
      </c>
      <c r="D9331" s="117" t="s">
        <v>6789</v>
      </c>
      <c r="E9331" s="830">
        <v>0</v>
      </c>
      <c r="F9331" s="768">
        <v>1</v>
      </c>
      <c r="G9331" s="830"/>
      <c r="H9331" s="768">
        <v>0</v>
      </c>
      <c r="I9331" s="819">
        <f t="shared" si="304"/>
        <v>0</v>
      </c>
      <c r="J9331" s="819">
        <f t="shared" si="305"/>
        <v>1</v>
      </c>
      <c r="L9331" s="954"/>
      <c r="M9331" s="15"/>
      <c r="N9331" s="15"/>
    </row>
    <row r="9332" spans="1:14" s="16" customFormat="1">
      <c r="A9332" s="15" t="s">
        <v>5777</v>
      </c>
      <c r="B9332" s="95"/>
      <c r="C9332" s="772" t="s">
        <v>6790</v>
      </c>
      <c r="D9332" s="117" t="s">
        <v>6791</v>
      </c>
      <c r="E9332" s="830">
        <v>0</v>
      </c>
      <c r="F9332" s="768">
        <v>1</v>
      </c>
      <c r="G9332" s="830"/>
      <c r="H9332" s="768">
        <v>0</v>
      </c>
      <c r="I9332" s="819">
        <f t="shared" si="304"/>
        <v>0</v>
      </c>
      <c r="J9332" s="819">
        <f t="shared" si="305"/>
        <v>1</v>
      </c>
      <c r="L9332" s="954"/>
      <c r="M9332" s="15"/>
      <c r="N9332" s="15"/>
    </row>
    <row r="9333" spans="1:14" s="16" customFormat="1">
      <c r="A9333" s="15" t="s">
        <v>5777</v>
      </c>
      <c r="B9333" s="95"/>
      <c r="C9333" s="772" t="s">
        <v>6792</v>
      </c>
      <c r="D9333" s="117" t="s">
        <v>6793</v>
      </c>
      <c r="E9333" s="830">
        <v>919</v>
      </c>
      <c r="F9333" s="768">
        <v>900</v>
      </c>
      <c r="G9333" s="830"/>
      <c r="H9333" s="768">
        <v>0</v>
      </c>
      <c r="I9333" s="819">
        <f t="shared" si="304"/>
        <v>919</v>
      </c>
      <c r="J9333" s="819">
        <f t="shared" si="305"/>
        <v>900</v>
      </c>
      <c r="L9333" s="954"/>
      <c r="M9333" s="15"/>
      <c r="N9333" s="15"/>
    </row>
    <row r="9334" spans="1:14" s="16" customFormat="1">
      <c r="A9334" s="15" t="s">
        <v>5777</v>
      </c>
      <c r="B9334" s="95"/>
      <c r="C9334" s="772" t="s">
        <v>6794</v>
      </c>
      <c r="D9334" s="117" t="s">
        <v>6795</v>
      </c>
      <c r="E9334" s="830">
        <v>111</v>
      </c>
      <c r="F9334" s="768">
        <v>150</v>
      </c>
      <c r="G9334" s="830"/>
      <c r="H9334" s="768">
        <v>0</v>
      </c>
      <c r="I9334" s="819">
        <f t="shared" si="304"/>
        <v>111</v>
      </c>
      <c r="J9334" s="819">
        <f t="shared" si="305"/>
        <v>150</v>
      </c>
      <c r="L9334" s="954"/>
      <c r="M9334" s="15"/>
      <c r="N9334" s="15"/>
    </row>
    <row r="9335" spans="1:14" s="16" customFormat="1">
      <c r="A9335" s="15" t="s">
        <v>5777</v>
      </c>
      <c r="B9335" s="95"/>
      <c r="C9335" s="772" t="s">
        <v>6796</v>
      </c>
      <c r="D9335" s="117" t="s">
        <v>6797</v>
      </c>
      <c r="E9335" s="830">
        <v>1536</v>
      </c>
      <c r="F9335" s="768">
        <v>1600</v>
      </c>
      <c r="G9335" s="830">
        <v>2</v>
      </c>
      <c r="H9335" s="768">
        <v>5</v>
      </c>
      <c r="I9335" s="819">
        <f t="shared" si="304"/>
        <v>1538</v>
      </c>
      <c r="J9335" s="819">
        <f t="shared" si="305"/>
        <v>1605</v>
      </c>
      <c r="L9335" s="954"/>
      <c r="M9335" s="15"/>
      <c r="N9335" s="15"/>
    </row>
    <row r="9336" spans="1:14" s="16" customFormat="1">
      <c r="A9336" s="15" t="s">
        <v>5777</v>
      </c>
      <c r="B9336" s="95"/>
      <c r="C9336" s="772" t="s">
        <v>6798</v>
      </c>
      <c r="D9336" s="117" t="s">
        <v>6799</v>
      </c>
      <c r="E9336" s="830">
        <v>1</v>
      </c>
      <c r="F9336" s="768">
        <v>1</v>
      </c>
      <c r="G9336" s="830"/>
      <c r="H9336" s="768">
        <v>0</v>
      </c>
      <c r="I9336" s="819">
        <f t="shared" si="304"/>
        <v>1</v>
      </c>
      <c r="J9336" s="819">
        <f t="shared" si="305"/>
        <v>1</v>
      </c>
      <c r="L9336" s="954"/>
      <c r="M9336" s="15"/>
      <c r="N9336" s="15"/>
    </row>
    <row r="9337" spans="1:14" s="16" customFormat="1">
      <c r="A9337" s="15" t="s">
        <v>5777</v>
      </c>
      <c r="B9337" s="95"/>
      <c r="C9337" s="772" t="s">
        <v>6800</v>
      </c>
      <c r="D9337" s="117" t="s">
        <v>6801</v>
      </c>
      <c r="E9337" s="830">
        <v>42</v>
      </c>
      <c r="F9337" s="768">
        <v>25</v>
      </c>
      <c r="G9337" s="830"/>
      <c r="H9337" s="768">
        <v>0</v>
      </c>
      <c r="I9337" s="819">
        <f t="shared" si="304"/>
        <v>42</v>
      </c>
      <c r="J9337" s="819">
        <f t="shared" si="305"/>
        <v>25</v>
      </c>
      <c r="L9337" s="954"/>
      <c r="M9337" s="15"/>
      <c r="N9337" s="15"/>
    </row>
    <row r="9338" spans="1:14" s="16" customFormat="1">
      <c r="A9338" s="15" t="s">
        <v>5777</v>
      </c>
      <c r="B9338" s="95"/>
      <c r="C9338" s="772" t="s">
        <v>6802</v>
      </c>
      <c r="D9338" s="117" t="s">
        <v>6803</v>
      </c>
      <c r="E9338" s="830">
        <v>53</v>
      </c>
      <c r="F9338" s="768">
        <v>60</v>
      </c>
      <c r="G9338" s="830"/>
      <c r="H9338" s="768">
        <v>0</v>
      </c>
      <c r="I9338" s="819">
        <f t="shared" si="304"/>
        <v>53</v>
      </c>
      <c r="J9338" s="819">
        <f t="shared" si="305"/>
        <v>60</v>
      </c>
      <c r="L9338" s="954"/>
      <c r="M9338" s="15"/>
      <c r="N9338" s="15"/>
    </row>
    <row r="9339" spans="1:14" s="16" customFormat="1">
      <c r="A9339" s="15" t="s">
        <v>5777</v>
      </c>
      <c r="B9339" s="95"/>
      <c r="C9339" s="772" t="s">
        <v>6804</v>
      </c>
      <c r="D9339" s="117" t="s">
        <v>6805</v>
      </c>
      <c r="E9339" s="830">
        <v>9</v>
      </c>
      <c r="F9339" s="768">
        <v>15</v>
      </c>
      <c r="G9339" s="830"/>
      <c r="H9339" s="768">
        <v>0</v>
      </c>
      <c r="I9339" s="819">
        <f t="shared" si="304"/>
        <v>9</v>
      </c>
      <c r="J9339" s="819">
        <f t="shared" si="305"/>
        <v>15</v>
      </c>
      <c r="L9339" s="954"/>
      <c r="M9339" s="15"/>
      <c r="N9339" s="15"/>
    </row>
    <row r="9340" spans="1:14" s="16" customFormat="1">
      <c r="A9340" s="15" t="s">
        <v>5777</v>
      </c>
      <c r="B9340" s="95"/>
      <c r="C9340" s="772" t="s">
        <v>6806</v>
      </c>
      <c r="D9340" s="117" t="s">
        <v>6807</v>
      </c>
      <c r="E9340" s="830">
        <v>0</v>
      </c>
      <c r="F9340" s="768">
        <v>1</v>
      </c>
      <c r="G9340" s="830"/>
      <c r="H9340" s="768">
        <v>0</v>
      </c>
      <c r="I9340" s="819">
        <f t="shared" si="304"/>
        <v>0</v>
      </c>
      <c r="J9340" s="819">
        <f t="shared" si="305"/>
        <v>1</v>
      </c>
      <c r="L9340" s="954"/>
      <c r="M9340" s="15"/>
      <c r="N9340" s="15"/>
    </row>
    <row r="9341" spans="1:14" s="16" customFormat="1">
      <c r="A9341" s="15" t="s">
        <v>5777</v>
      </c>
      <c r="B9341" s="95"/>
      <c r="C9341" s="772" t="s">
        <v>6808</v>
      </c>
      <c r="D9341" s="117" t="s">
        <v>6809</v>
      </c>
      <c r="E9341" s="830">
        <v>0</v>
      </c>
      <c r="F9341" s="768">
        <v>1</v>
      </c>
      <c r="G9341" s="830"/>
      <c r="H9341" s="768">
        <v>0</v>
      </c>
      <c r="I9341" s="819">
        <f t="shared" si="304"/>
        <v>0</v>
      </c>
      <c r="J9341" s="819">
        <f t="shared" si="305"/>
        <v>1</v>
      </c>
      <c r="L9341" s="954"/>
      <c r="M9341" s="15"/>
      <c r="N9341" s="15"/>
    </row>
    <row r="9342" spans="1:14" s="16" customFormat="1">
      <c r="A9342" s="15" t="s">
        <v>5777</v>
      </c>
      <c r="B9342" s="95"/>
      <c r="C9342" s="772" t="s">
        <v>6810</v>
      </c>
      <c r="D9342" s="117" t="s">
        <v>6811</v>
      </c>
      <c r="E9342" s="830">
        <v>10115</v>
      </c>
      <c r="F9342" s="768">
        <v>11000</v>
      </c>
      <c r="G9342" s="830">
        <v>62</v>
      </c>
      <c r="H9342" s="768">
        <v>110</v>
      </c>
      <c r="I9342" s="819">
        <f t="shared" si="304"/>
        <v>10177</v>
      </c>
      <c r="J9342" s="819">
        <f t="shared" si="305"/>
        <v>11110</v>
      </c>
      <c r="L9342" s="954"/>
      <c r="M9342" s="15"/>
      <c r="N9342" s="15"/>
    </row>
    <row r="9343" spans="1:14" s="16" customFormat="1">
      <c r="A9343" s="15" t="s">
        <v>5777</v>
      </c>
      <c r="B9343" s="95"/>
      <c r="C9343" s="772" t="s">
        <v>6812</v>
      </c>
      <c r="D9343" s="117" t="s">
        <v>6813</v>
      </c>
      <c r="E9343" s="830">
        <v>0</v>
      </c>
      <c r="F9343" s="768">
        <v>1</v>
      </c>
      <c r="G9343" s="830"/>
      <c r="H9343" s="768">
        <v>0</v>
      </c>
      <c r="I9343" s="819">
        <f t="shared" si="304"/>
        <v>0</v>
      </c>
      <c r="J9343" s="819">
        <f t="shared" si="305"/>
        <v>1</v>
      </c>
      <c r="L9343" s="954"/>
      <c r="M9343" s="15"/>
      <c r="N9343" s="15"/>
    </row>
    <row r="9344" spans="1:14" s="16" customFormat="1">
      <c r="A9344" s="15" t="s">
        <v>5777</v>
      </c>
      <c r="B9344" s="95"/>
      <c r="C9344" s="772" t="s">
        <v>6814</v>
      </c>
      <c r="D9344" s="117" t="s">
        <v>6815</v>
      </c>
      <c r="E9344" s="830">
        <v>0</v>
      </c>
      <c r="F9344" s="768">
        <v>1</v>
      </c>
      <c r="G9344" s="830"/>
      <c r="H9344" s="768">
        <v>0</v>
      </c>
      <c r="I9344" s="819">
        <f t="shared" si="304"/>
        <v>0</v>
      </c>
      <c r="J9344" s="819">
        <f t="shared" si="305"/>
        <v>1</v>
      </c>
      <c r="L9344" s="954"/>
      <c r="M9344" s="15"/>
      <c r="N9344" s="15"/>
    </row>
    <row r="9345" spans="1:14" s="16" customFormat="1">
      <c r="A9345" s="15" t="s">
        <v>5777</v>
      </c>
      <c r="B9345" s="95"/>
      <c r="C9345" s="772" t="s">
        <v>6816</v>
      </c>
      <c r="D9345" s="117" t="s">
        <v>6817</v>
      </c>
      <c r="E9345" s="830">
        <v>135</v>
      </c>
      <c r="F9345" s="768">
        <v>105</v>
      </c>
      <c r="G9345" s="830"/>
      <c r="H9345" s="768">
        <v>0</v>
      </c>
      <c r="I9345" s="819">
        <f t="shared" si="304"/>
        <v>135</v>
      </c>
      <c r="J9345" s="819">
        <f t="shared" si="305"/>
        <v>105</v>
      </c>
      <c r="L9345" s="954"/>
      <c r="M9345" s="15"/>
      <c r="N9345" s="15"/>
    </row>
    <row r="9346" spans="1:14" s="16" customFormat="1">
      <c r="A9346" s="15" t="s">
        <v>5777</v>
      </c>
      <c r="B9346" s="95"/>
      <c r="C9346" s="772" t="s">
        <v>6818</v>
      </c>
      <c r="D9346" s="117" t="s">
        <v>6819</v>
      </c>
      <c r="E9346" s="830">
        <v>5</v>
      </c>
      <c r="F9346" s="768">
        <v>10</v>
      </c>
      <c r="G9346" s="830"/>
      <c r="H9346" s="768">
        <v>0</v>
      </c>
      <c r="I9346" s="819">
        <f t="shared" si="304"/>
        <v>5</v>
      </c>
      <c r="J9346" s="819">
        <f t="shared" si="305"/>
        <v>10</v>
      </c>
      <c r="L9346" s="954"/>
      <c r="M9346" s="15"/>
      <c r="N9346" s="15"/>
    </row>
    <row r="9347" spans="1:14" s="16" customFormat="1">
      <c r="A9347" s="15" t="s">
        <v>5777</v>
      </c>
      <c r="B9347" s="95"/>
      <c r="C9347" s="772" t="s">
        <v>6820</v>
      </c>
      <c r="D9347" s="117" t="s">
        <v>6821</v>
      </c>
      <c r="E9347" s="830">
        <v>8</v>
      </c>
      <c r="F9347" s="768">
        <v>70</v>
      </c>
      <c r="G9347" s="830"/>
      <c r="H9347" s="768">
        <v>0</v>
      </c>
      <c r="I9347" s="819">
        <f t="shared" si="304"/>
        <v>8</v>
      </c>
      <c r="J9347" s="819">
        <f t="shared" si="305"/>
        <v>70</v>
      </c>
      <c r="L9347" s="954"/>
      <c r="M9347" s="15"/>
      <c r="N9347" s="15"/>
    </row>
    <row r="9348" spans="1:14" s="16" customFormat="1">
      <c r="A9348" s="15" t="s">
        <v>5777</v>
      </c>
      <c r="B9348" s="95"/>
      <c r="C9348" s="772" t="s">
        <v>6822</v>
      </c>
      <c r="D9348" s="117" t="s">
        <v>6823</v>
      </c>
      <c r="E9348" s="830">
        <v>0</v>
      </c>
      <c r="F9348" s="768">
        <v>5</v>
      </c>
      <c r="G9348" s="830"/>
      <c r="H9348" s="768">
        <v>0</v>
      </c>
      <c r="I9348" s="819">
        <f t="shared" si="304"/>
        <v>0</v>
      </c>
      <c r="J9348" s="819">
        <f t="shared" si="305"/>
        <v>5</v>
      </c>
      <c r="L9348" s="954"/>
      <c r="M9348" s="15"/>
      <c r="N9348" s="15"/>
    </row>
    <row r="9349" spans="1:14" s="16" customFormat="1">
      <c r="A9349" s="15" t="s">
        <v>5777</v>
      </c>
      <c r="B9349" s="95"/>
      <c r="C9349" s="772" t="s">
        <v>6824</v>
      </c>
      <c r="D9349" s="117" t="s">
        <v>6825</v>
      </c>
      <c r="E9349" s="830">
        <v>5</v>
      </c>
      <c r="F9349" s="768">
        <v>22</v>
      </c>
      <c r="G9349" s="830"/>
      <c r="H9349" s="768">
        <v>0</v>
      </c>
      <c r="I9349" s="819">
        <f t="shared" si="304"/>
        <v>5</v>
      </c>
      <c r="J9349" s="819">
        <f t="shared" si="305"/>
        <v>22</v>
      </c>
      <c r="L9349" s="954"/>
      <c r="M9349" s="15"/>
      <c r="N9349" s="15"/>
    </row>
    <row r="9350" spans="1:14" s="16" customFormat="1">
      <c r="A9350" s="15" t="s">
        <v>5777</v>
      </c>
      <c r="B9350" s="95"/>
      <c r="C9350" s="772" t="s">
        <v>6826</v>
      </c>
      <c r="D9350" s="117" t="s">
        <v>6827</v>
      </c>
      <c r="E9350" s="830">
        <v>483</v>
      </c>
      <c r="F9350" s="768">
        <v>600</v>
      </c>
      <c r="G9350" s="830"/>
      <c r="H9350" s="768">
        <v>1</v>
      </c>
      <c r="I9350" s="819">
        <f t="shared" si="304"/>
        <v>483</v>
      </c>
      <c r="J9350" s="819">
        <f t="shared" si="305"/>
        <v>601</v>
      </c>
      <c r="L9350" s="954"/>
      <c r="M9350" s="15"/>
      <c r="N9350" s="15"/>
    </row>
    <row r="9351" spans="1:14" s="16" customFormat="1">
      <c r="A9351" s="15" t="s">
        <v>5777</v>
      </c>
      <c r="B9351" s="95"/>
      <c r="C9351" s="772" t="s">
        <v>6828</v>
      </c>
      <c r="D9351" s="117" t="s">
        <v>6829</v>
      </c>
      <c r="E9351" s="830">
        <v>10</v>
      </c>
      <c r="F9351" s="768">
        <v>135</v>
      </c>
      <c r="G9351" s="830"/>
      <c r="H9351" s="768">
        <v>1</v>
      </c>
      <c r="I9351" s="819">
        <f t="shared" si="304"/>
        <v>10</v>
      </c>
      <c r="J9351" s="819">
        <f t="shared" si="305"/>
        <v>136</v>
      </c>
      <c r="L9351" s="954"/>
      <c r="M9351" s="15"/>
      <c r="N9351" s="15"/>
    </row>
    <row r="9352" spans="1:14" s="16" customFormat="1">
      <c r="A9352" s="15" t="s">
        <v>5777</v>
      </c>
      <c r="B9352" s="95"/>
      <c r="C9352" s="772" t="s">
        <v>6830</v>
      </c>
      <c r="D9352" s="117" t="s">
        <v>6832</v>
      </c>
      <c r="E9352" s="830">
        <v>8</v>
      </c>
      <c r="F9352" s="768">
        <v>25</v>
      </c>
      <c r="G9352" s="830"/>
      <c r="H9352" s="768">
        <v>1</v>
      </c>
      <c r="I9352" s="819">
        <f t="shared" si="304"/>
        <v>8</v>
      </c>
      <c r="J9352" s="819">
        <f t="shared" si="305"/>
        <v>26</v>
      </c>
      <c r="L9352" s="954"/>
      <c r="M9352" s="15"/>
      <c r="N9352" s="15"/>
    </row>
    <row r="9353" spans="1:14" s="16" customFormat="1">
      <c r="A9353" s="15" t="s">
        <v>5777</v>
      </c>
      <c r="B9353" s="95"/>
      <c r="C9353" s="772" t="s">
        <v>6831</v>
      </c>
      <c r="D9353" s="117" t="s">
        <v>6832</v>
      </c>
      <c r="E9353" s="830">
        <v>0</v>
      </c>
      <c r="F9353" s="768">
        <v>1</v>
      </c>
      <c r="G9353" s="830"/>
      <c r="H9353" s="768">
        <v>0</v>
      </c>
      <c r="I9353" s="819">
        <f t="shared" si="304"/>
        <v>0</v>
      </c>
      <c r="J9353" s="819">
        <f t="shared" si="305"/>
        <v>1</v>
      </c>
      <c r="L9353" s="954"/>
      <c r="M9353" s="15"/>
      <c r="N9353" s="15"/>
    </row>
    <row r="9354" spans="1:14" s="16" customFormat="1">
      <c r="A9354" s="15" t="s">
        <v>5777</v>
      </c>
      <c r="B9354" s="95"/>
      <c r="C9354" s="772" t="s">
        <v>6833</v>
      </c>
      <c r="D9354" s="117" t="s">
        <v>6834</v>
      </c>
      <c r="E9354" s="830">
        <v>0</v>
      </c>
      <c r="F9354" s="768">
        <v>10</v>
      </c>
      <c r="G9354" s="830"/>
      <c r="H9354" s="768">
        <v>1</v>
      </c>
      <c r="I9354" s="819">
        <f t="shared" si="304"/>
        <v>0</v>
      </c>
      <c r="J9354" s="819">
        <f t="shared" si="305"/>
        <v>11</v>
      </c>
      <c r="L9354" s="954"/>
      <c r="M9354" s="15"/>
      <c r="N9354" s="15"/>
    </row>
    <row r="9355" spans="1:14" s="16" customFormat="1">
      <c r="A9355" s="15" t="s">
        <v>5777</v>
      </c>
      <c r="B9355" s="95"/>
      <c r="C9355" s="772" t="s">
        <v>6835</v>
      </c>
      <c r="D9355" s="117" t="s">
        <v>6836</v>
      </c>
      <c r="E9355" s="830">
        <v>1</v>
      </c>
      <c r="F9355" s="768">
        <v>10</v>
      </c>
      <c r="G9355" s="830"/>
      <c r="H9355" s="768">
        <v>0</v>
      </c>
      <c r="I9355" s="819">
        <f t="shared" si="304"/>
        <v>1</v>
      </c>
      <c r="J9355" s="819">
        <f t="shared" si="305"/>
        <v>10</v>
      </c>
      <c r="L9355" s="954"/>
      <c r="M9355" s="15"/>
      <c r="N9355" s="15"/>
    </row>
    <row r="9356" spans="1:14" s="16" customFormat="1">
      <c r="A9356" s="15" t="s">
        <v>5777</v>
      </c>
      <c r="B9356" s="95"/>
      <c r="C9356" s="772" t="s">
        <v>6837</v>
      </c>
      <c r="D9356" s="117" t="s">
        <v>6838</v>
      </c>
      <c r="E9356" s="830">
        <v>3515</v>
      </c>
      <c r="F9356" s="768">
        <v>3450</v>
      </c>
      <c r="G9356" s="830">
        <v>10</v>
      </c>
      <c r="H9356" s="768">
        <v>5</v>
      </c>
      <c r="I9356" s="819">
        <f t="shared" si="304"/>
        <v>3525</v>
      </c>
      <c r="J9356" s="819">
        <f t="shared" si="305"/>
        <v>3455</v>
      </c>
      <c r="L9356" s="954"/>
      <c r="M9356" s="15"/>
      <c r="N9356" s="15"/>
    </row>
    <row r="9357" spans="1:14" s="16" customFormat="1">
      <c r="A9357" s="15" t="s">
        <v>5777</v>
      </c>
      <c r="B9357" s="95"/>
      <c r="C9357" s="772" t="s">
        <v>6839</v>
      </c>
      <c r="D9357" s="117" t="s">
        <v>6840</v>
      </c>
      <c r="E9357" s="830">
        <v>0</v>
      </c>
      <c r="F9357" s="768">
        <v>5</v>
      </c>
      <c r="G9357" s="830"/>
      <c r="H9357" s="768">
        <v>1</v>
      </c>
      <c r="I9357" s="819">
        <f t="shared" si="304"/>
        <v>0</v>
      </c>
      <c r="J9357" s="819">
        <f t="shared" si="305"/>
        <v>6</v>
      </c>
      <c r="L9357" s="954"/>
      <c r="M9357" s="15"/>
      <c r="N9357" s="15"/>
    </row>
    <row r="9358" spans="1:14" s="16" customFormat="1">
      <c r="A9358" s="15" t="s">
        <v>5777</v>
      </c>
      <c r="B9358" s="95"/>
      <c r="C9358" s="772" t="s">
        <v>6841</v>
      </c>
      <c r="D9358" s="117" t="s">
        <v>6842</v>
      </c>
      <c r="E9358" s="830">
        <v>0</v>
      </c>
      <c r="F9358" s="768">
        <v>1</v>
      </c>
      <c r="G9358" s="830"/>
      <c r="H9358" s="768">
        <v>0</v>
      </c>
      <c r="I9358" s="819">
        <f t="shared" ref="I9358:I9421" si="306">E9358+G9358</f>
        <v>0</v>
      </c>
      <c r="J9358" s="819">
        <f t="shared" ref="J9358:J9421" si="307">F9358+H9358</f>
        <v>1</v>
      </c>
      <c r="L9358" s="954"/>
      <c r="M9358" s="15"/>
      <c r="N9358" s="15"/>
    </row>
    <row r="9359" spans="1:14" s="16" customFormat="1">
      <c r="A9359" s="15" t="s">
        <v>5777</v>
      </c>
      <c r="B9359" s="95"/>
      <c r="C9359" s="772" t="s">
        <v>6843</v>
      </c>
      <c r="D9359" s="117" t="s">
        <v>6844</v>
      </c>
      <c r="E9359" s="830">
        <v>0</v>
      </c>
      <c r="F9359" s="768">
        <v>5</v>
      </c>
      <c r="G9359" s="830"/>
      <c r="H9359" s="768">
        <v>0</v>
      </c>
      <c r="I9359" s="819">
        <f t="shared" si="306"/>
        <v>0</v>
      </c>
      <c r="J9359" s="819">
        <f t="shared" si="307"/>
        <v>5</v>
      </c>
      <c r="L9359" s="954"/>
      <c r="M9359" s="15"/>
      <c r="N9359" s="15"/>
    </row>
    <row r="9360" spans="1:14" s="16" customFormat="1">
      <c r="A9360" s="15" t="s">
        <v>5777</v>
      </c>
      <c r="B9360" s="95"/>
      <c r="C9360" s="772" t="s">
        <v>6845</v>
      </c>
      <c r="D9360" s="117" t="s">
        <v>6846</v>
      </c>
      <c r="E9360" s="830">
        <v>0</v>
      </c>
      <c r="F9360" s="768">
        <v>1</v>
      </c>
      <c r="G9360" s="830"/>
      <c r="H9360" s="768">
        <v>0</v>
      </c>
      <c r="I9360" s="819">
        <f t="shared" si="306"/>
        <v>0</v>
      </c>
      <c r="J9360" s="819">
        <f t="shared" si="307"/>
        <v>1</v>
      </c>
      <c r="L9360" s="954"/>
      <c r="M9360" s="15"/>
      <c r="N9360" s="15"/>
    </row>
    <row r="9361" spans="1:14" s="16" customFormat="1">
      <c r="A9361" s="15" t="s">
        <v>5777</v>
      </c>
      <c r="B9361" s="95"/>
      <c r="C9361" s="772" t="s">
        <v>6847</v>
      </c>
      <c r="D9361" s="117" t="s">
        <v>6848</v>
      </c>
      <c r="E9361" s="830">
        <v>0</v>
      </c>
      <c r="F9361" s="768">
        <v>1</v>
      </c>
      <c r="G9361" s="830"/>
      <c r="H9361" s="768">
        <v>0</v>
      </c>
      <c r="I9361" s="819">
        <f t="shared" si="306"/>
        <v>0</v>
      </c>
      <c r="J9361" s="819">
        <f t="shared" si="307"/>
        <v>1</v>
      </c>
      <c r="L9361" s="954"/>
      <c r="M9361" s="15"/>
      <c r="N9361" s="15"/>
    </row>
    <row r="9362" spans="1:14" s="16" customFormat="1">
      <c r="A9362" s="15" t="s">
        <v>5777</v>
      </c>
      <c r="B9362" s="95"/>
      <c r="C9362" s="772" t="s">
        <v>6849</v>
      </c>
      <c r="D9362" s="117" t="s">
        <v>6850</v>
      </c>
      <c r="E9362" s="830">
        <v>0</v>
      </c>
      <c r="F9362" s="768">
        <v>1</v>
      </c>
      <c r="G9362" s="830"/>
      <c r="H9362" s="768">
        <v>0</v>
      </c>
      <c r="I9362" s="819">
        <f t="shared" si="306"/>
        <v>0</v>
      </c>
      <c r="J9362" s="819">
        <f t="shared" si="307"/>
        <v>1</v>
      </c>
      <c r="L9362" s="954"/>
      <c r="M9362" s="15"/>
      <c r="N9362" s="15"/>
    </row>
    <row r="9363" spans="1:14" s="16" customFormat="1">
      <c r="A9363" s="15" t="s">
        <v>5777</v>
      </c>
      <c r="B9363" s="95"/>
      <c r="C9363" s="772" t="s">
        <v>6851</v>
      </c>
      <c r="D9363" s="117" t="s">
        <v>6852</v>
      </c>
      <c r="E9363" s="830">
        <v>0</v>
      </c>
      <c r="F9363" s="768">
        <v>1</v>
      </c>
      <c r="G9363" s="830"/>
      <c r="H9363" s="768">
        <v>0</v>
      </c>
      <c r="I9363" s="819">
        <f t="shared" si="306"/>
        <v>0</v>
      </c>
      <c r="J9363" s="819">
        <f t="shared" si="307"/>
        <v>1</v>
      </c>
      <c r="L9363" s="954"/>
      <c r="M9363" s="15"/>
      <c r="N9363" s="15"/>
    </row>
    <row r="9364" spans="1:14" s="16" customFormat="1">
      <c r="A9364" s="15" t="s">
        <v>5777</v>
      </c>
      <c r="B9364" s="95"/>
      <c r="C9364" s="772" t="s">
        <v>6853</v>
      </c>
      <c r="D9364" s="117" t="s">
        <v>6854</v>
      </c>
      <c r="E9364" s="830">
        <v>9</v>
      </c>
      <c r="F9364" s="768">
        <v>15</v>
      </c>
      <c r="G9364" s="830"/>
      <c r="H9364" s="768">
        <v>0</v>
      </c>
      <c r="I9364" s="819">
        <f t="shared" si="306"/>
        <v>9</v>
      </c>
      <c r="J9364" s="819">
        <f t="shared" si="307"/>
        <v>15</v>
      </c>
      <c r="L9364" s="954"/>
      <c r="M9364" s="15"/>
      <c r="N9364" s="15"/>
    </row>
    <row r="9365" spans="1:14" s="16" customFormat="1">
      <c r="A9365" s="15" t="s">
        <v>5777</v>
      </c>
      <c r="B9365" s="95"/>
      <c r="C9365" s="772" t="s">
        <v>6855</v>
      </c>
      <c r="D9365" s="117" t="s">
        <v>6856</v>
      </c>
      <c r="E9365" s="830">
        <v>16991</v>
      </c>
      <c r="F9365" s="768">
        <v>18000</v>
      </c>
      <c r="G9365" s="830"/>
      <c r="H9365" s="768">
        <v>5</v>
      </c>
      <c r="I9365" s="819">
        <f t="shared" si="306"/>
        <v>16991</v>
      </c>
      <c r="J9365" s="819">
        <f t="shared" si="307"/>
        <v>18005</v>
      </c>
      <c r="L9365" s="954"/>
      <c r="M9365" s="15"/>
      <c r="N9365" s="15"/>
    </row>
    <row r="9366" spans="1:14" s="16" customFormat="1">
      <c r="A9366" s="15" t="s">
        <v>5777</v>
      </c>
      <c r="B9366" s="95"/>
      <c r="C9366" s="772" t="s">
        <v>6857</v>
      </c>
      <c r="D9366" s="117" t="s">
        <v>6858</v>
      </c>
      <c r="E9366" s="830">
        <v>1</v>
      </c>
      <c r="F9366" s="768">
        <v>5</v>
      </c>
      <c r="G9366" s="830"/>
      <c r="H9366" s="768">
        <v>0</v>
      </c>
      <c r="I9366" s="819">
        <f t="shared" si="306"/>
        <v>1</v>
      </c>
      <c r="J9366" s="819">
        <f t="shared" si="307"/>
        <v>5</v>
      </c>
      <c r="L9366" s="954"/>
      <c r="M9366" s="15"/>
      <c r="N9366" s="15"/>
    </row>
    <row r="9367" spans="1:14" s="16" customFormat="1">
      <c r="A9367" s="15" t="s">
        <v>5777</v>
      </c>
      <c r="B9367" s="95"/>
      <c r="C9367" s="772" t="s">
        <v>6859</v>
      </c>
      <c r="D9367" s="117" t="s">
        <v>6860</v>
      </c>
      <c r="E9367" s="830">
        <v>0</v>
      </c>
      <c r="F9367" s="768">
        <v>1</v>
      </c>
      <c r="G9367" s="830"/>
      <c r="H9367" s="768">
        <v>0</v>
      </c>
      <c r="I9367" s="819">
        <f t="shared" si="306"/>
        <v>0</v>
      </c>
      <c r="J9367" s="819">
        <f t="shared" si="307"/>
        <v>1</v>
      </c>
      <c r="L9367" s="954"/>
      <c r="M9367" s="15"/>
      <c r="N9367" s="15"/>
    </row>
    <row r="9368" spans="1:14" s="16" customFormat="1">
      <c r="A9368" s="15" t="s">
        <v>5777</v>
      </c>
      <c r="B9368" s="95"/>
      <c r="C9368" s="772" t="s">
        <v>6861</v>
      </c>
      <c r="D9368" s="117" t="s">
        <v>6862</v>
      </c>
      <c r="E9368" s="830">
        <v>0</v>
      </c>
      <c r="F9368" s="768">
        <v>1</v>
      </c>
      <c r="G9368" s="830"/>
      <c r="H9368" s="768">
        <v>0</v>
      </c>
      <c r="I9368" s="819">
        <f t="shared" si="306"/>
        <v>0</v>
      </c>
      <c r="J9368" s="819">
        <f t="shared" si="307"/>
        <v>1</v>
      </c>
      <c r="L9368" s="954"/>
      <c r="M9368" s="15"/>
      <c r="N9368" s="15"/>
    </row>
    <row r="9369" spans="1:14" s="16" customFormat="1">
      <c r="A9369" s="15" t="s">
        <v>5777</v>
      </c>
      <c r="B9369" s="95"/>
      <c r="C9369" s="772" t="s">
        <v>6863</v>
      </c>
      <c r="D9369" s="117" t="s">
        <v>6864</v>
      </c>
      <c r="E9369" s="830">
        <v>0</v>
      </c>
      <c r="F9369" s="768">
        <v>1</v>
      </c>
      <c r="G9369" s="830"/>
      <c r="H9369" s="768">
        <v>0</v>
      </c>
      <c r="I9369" s="819">
        <f t="shared" si="306"/>
        <v>0</v>
      </c>
      <c r="J9369" s="819">
        <f t="shared" si="307"/>
        <v>1</v>
      </c>
      <c r="L9369" s="954"/>
      <c r="M9369" s="15"/>
      <c r="N9369" s="15"/>
    </row>
    <row r="9370" spans="1:14" s="16" customFormat="1">
      <c r="A9370" s="15" t="s">
        <v>5777</v>
      </c>
      <c r="B9370" s="95"/>
      <c r="C9370" s="772" t="s">
        <v>6865</v>
      </c>
      <c r="D9370" s="117" t="s">
        <v>6866</v>
      </c>
      <c r="E9370" s="830">
        <v>0</v>
      </c>
      <c r="F9370" s="768">
        <v>1</v>
      </c>
      <c r="G9370" s="830"/>
      <c r="H9370" s="768">
        <v>0</v>
      </c>
      <c r="I9370" s="819">
        <f t="shared" si="306"/>
        <v>0</v>
      </c>
      <c r="J9370" s="819">
        <f t="shared" si="307"/>
        <v>1</v>
      </c>
      <c r="L9370" s="954"/>
      <c r="M9370" s="15"/>
      <c r="N9370" s="15"/>
    </row>
    <row r="9371" spans="1:14" s="16" customFormat="1">
      <c r="A9371" s="15" t="s">
        <v>5777</v>
      </c>
      <c r="B9371" s="95"/>
      <c r="C9371" s="772" t="s">
        <v>6867</v>
      </c>
      <c r="D9371" s="117" t="s">
        <v>6868</v>
      </c>
      <c r="E9371" s="830">
        <v>0</v>
      </c>
      <c r="F9371" s="768">
        <v>1</v>
      </c>
      <c r="G9371" s="830"/>
      <c r="H9371" s="768">
        <v>0</v>
      </c>
      <c r="I9371" s="819">
        <f t="shared" si="306"/>
        <v>0</v>
      </c>
      <c r="J9371" s="819">
        <f t="shared" si="307"/>
        <v>1</v>
      </c>
      <c r="L9371" s="954"/>
      <c r="M9371" s="15"/>
      <c r="N9371" s="15"/>
    </row>
    <row r="9372" spans="1:14" s="16" customFormat="1">
      <c r="A9372" s="15" t="s">
        <v>5777</v>
      </c>
      <c r="B9372" s="95"/>
      <c r="C9372" s="772" t="s">
        <v>6869</v>
      </c>
      <c r="D9372" s="117" t="s">
        <v>6870</v>
      </c>
      <c r="E9372" s="830">
        <v>0</v>
      </c>
      <c r="F9372" s="768">
        <v>1</v>
      </c>
      <c r="G9372" s="830"/>
      <c r="H9372" s="768">
        <v>0</v>
      </c>
      <c r="I9372" s="819">
        <f t="shared" si="306"/>
        <v>0</v>
      </c>
      <c r="J9372" s="819">
        <f t="shared" si="307"/>
        <v>1</v>
      </c>
      <c r="L9372" s="954"/>
      <c r="M9372" s="15"/>
      <c r="N9372" s="15"/>
    </row>
    <row r="9373" spans="1:14" s="16" customFormat="1">
      <c r="A9373" s="15" t="s">
        <v>5777</v>
      </c>
      <c r="B9373" s="95"/>
      <c r="C9373" s="772" t="s">
        <v>6871</v>
      </c>
      <c r="D9373" s="117" t="s">
        <v>6872</v>
      </c>
      <c r="E9373" s="830">
        <v>0</v>
      </c>
      <c r="F9373" s="768">
        <v>1</v>
      </c>
      <c r="G9373" s="830"/>
      <c r="H9373" s="768">
        <v>0</v>
      </c>
      <c r="I9373" s="819">
        <f t="shared" si="306"/>
        <v>0</v>
      </c>
      <c r="J9373" s="819">
        <f t="shared" si="307"/>
        <v>1</v>
      </c>
      <c r="L9373" s="954"/>
      <c r="M9373" s="15"/>
      <c r="N9373" s="15"/>
    </row>
    <row r="9374" spans="1:14" s="16" customFormat="1">
      <c r="A9374" s="15" t="s">
        <v>5777</v>
      </c>
      <c r="B9374" s="95"/>
      <c r="C9374" s="772" t="s">
        <v>6873</v>
      </c>
      <c r="D9374" s="117" t="s">
        <v>6874</v>
      </c>
      <c r="E9374" s="830">
        <v>0</v>
      </c>
      <c r="F9374" s="768">
        <v>1</v>
      </c>
      <c r="G9374" s="830"/>
      <c r="H9374" s="768">
        <v>0</v>
      </c>
      <c r="I9374" s="819">
        <f t="shared" si="306"/>
        <v>0</v>
      </c>
      <c r="J9374" s="819">
        <f t="shared" si="307"/>
        <v>1</v>
      </c>
      <c r="L9374" s="954"/>
      <c r="M9374" s="15"/>
      <c r="N9374" s="15"/>
    </row>
    <row r="9375" spans="1:14" s="16" customFormat="1">
      <c r="A9375" s="15" t="s">
        <v>5777</v>
      </c>
      <c r="B9375" s="95"/>
      <c r="C9375" s="772" t="s">
        <v>6875</v>
      </c>
      <c r="D9375" s="117" t="s">
        <v>6876</v>
      </c>
      <c r="E9375" s="830">
        <v>0</v>
      </c>
      <c r="F9375" s="768">
        <v>1</v>
      </c>
      <c r="G9375" s="830"/>
      <c r="H9375" s="768">
        <v>0</v>
      </c>
      <c r="I9375" s="819">
        <f t="shared" si="306"/>
        <v>0</v>
      </c>
      <c r="J9375" s="819">
        <f t="shared" si="307"/>
        <v>1</v>
      </c>
      <c r="L9375" s="954"/>
      <c r="M9375" s="15"/>
      <c r="N9375" s="15"/>
    </row>
    <row r="9376" spans="1:14" s="16" customFormat="1">
      <c r="A9376" s="15" t="s">
        <v>5777</v>
      </c>
      <c r="B9376" s="95"/>
      <c r="C9376" s="772" t="s">
        <v>6877</v>
      </c>
      <c r="D9376" s="117" t="s">
        <v>6878</v>
      </c>
      <c r="E9376" s="830">
        <v>0</v>
      </c>
      <c r="F9376" s="768">
        <v>1</v>
      </c>
      <c r="G9376" s="830"/>
      <c r="H9376" s="768">
        <v>0</v>
      </c>
      <c r="I9376" s="819">
        <f t="shared" si="306"/>
        <v>0</v>
      </c>
      <c r="J9376" s="819">
        <f t="shared" si="307"/>
        <v>1</v>
      </c>
      <c r="L9376" s="954"/>
      <c r="M9376" s="15"/>
      <c r="N9376" s="15"/>
    </row>
    <row r="9377" spans="1:14" s="16" customFormat="1">
      <c r="A9377" s="15" t="s">
        <v>5777</v>
      </c>
      <c r="B9377" s="95"/>
      <c r="C9377" s="772" t="s">
        <v>6879</v>
      </c>
      <c r="D9377" s="117" t="s">
        <v>6880</v>
      </c>
      <c r="E9377" s="830">
        <v>0</v>
      </c>
      <c r="F9377" s="768">
        <v>1</v>
      </c>
      <c r="G9377" s="830"/>
      <c r="H9377" s="768">
        <v>0</v>
      </c>
      <c r="I9377" s="819">
        <f t="shared" si="306"/>
        <v>0</v>
      </c>
      <c r="J9377" s="819">
        <f t="shared" si="307"/>
        <v>1</v>
      </c>
      <c r="L9377" s="954"/>
      <c r="M9377" s="15"/>
      <c r="N9377" s="15"/>
    </row>
    <row r="9378" spans="1:14" s="16" customFormat="1">
      <c r="A9378" s="15" t="s">
        <v>5777</v>
      </c>
      <c r="B9378" s="95"/>
      <c r="C9378" s="772" t="s">
        <v>6881</v>
      </c>
      <c r="D9378" s="117" t="s">
        <v>6882</v>
      </c>
      <c r="E9378" s="830">
        <v>0</v>
      </c>
      <c r="F9378" s="768">
        <v>1</v>
      </c>
      <c r="G9378" s="830"/>
      <c r="H9378" s="768">
        <v>0</v>
      </c>
      <c r="I9378" s="819">
        <f t="shared" si="306"/>
        <v>0</v>
      </c>
      <c r="J9378" s="819">
        <f t="shared" si="307"/>
        <v>1</v>
      </c>
      <c r="L9378" s="954"/>
      <c r="M9378" s="15"/>
      <c r="N9378" s="15"/>
    </row>
    <row r="9379" spans="1:14" s="16" customFormat="1">
      <c r="A9379" s="15" t="s">
        <v>5777</v>
      </c>
      <c r="B9379" s="95"/>
      <c r="C9379" s="772" t="s">
        <v>6883</v>
      </c>
      <c r="D9379" s="117" t="s">
        <v>6884</v>
      </c>
      <c r="E9379" s="830">
        <v>0</v>
      </c>
      <c r="F9379" s="768">
        <v>1</v>
      </c>
      <c r="G9379" s="830"/>
      <c r="H9379" s="768">
        <v>0</v>
      </c>
      <c r="I9379" s="819">
        <f t="shared" si="306"/>
        <v>0</v>
      </c>
      <c r="J9379" s="819">
        <f t="shared" si="307"/>
        <v>1</v>
      </c>
      <c r="L9379" s="954"/>
      <c r="M9379" s="15"/>
      <c r="N9379" s="15"/>
    </row>
    <row r="9380" spans="1:14" s="16" customFormat="1">
      <c r="A9380" s="15" t="s">
        <v>5777</v>
      </c>
      <c r="B9380" s="95"/>
      <c r="C9380" s="772" t="s">
        <v>6885</v>
      </c>
      <c r="D9380" s="117" t="s">
        <v>6886</v>
      </c>
      <c r="E9380" s="830">
        <v>3</v>
      </c>
      <c r="F9380" s="768">
        <v>15</v>
      </c>
      <c r="G9380" s="830">
        <v>827</v>
      </c>
      <c r="H9380" s="768">
        <v>900</v>
      </c>
      <c r="I9380" s="819">
        <f t="shared" si="306"/>
        <v>830</v>
      </c>
      <c r="J9380" s="819">
        <f t="shared" si="307"/>
        <v>915</v>
      </c>
      <c r="L9380" s="954"/>
      <c r="M9380" s="15"/>
      <c r="N9380" s="15"/>
    </row>
    <row r="9381" spans="1:14" s="16" customFormat="1">
      <c r="A9381" s="15" t="s">
        <v>5777</v>
      </c>
      <c r="B9381" s="95"/>
      <c r="C9381" s="772" t="s">
        <v>6887</v>
      </c>
      <c r="D9381" s="117" t="s">
        <v>6888</v>
      </c>
      <c r="E9381" s="830">
        <v>93</v>
      </c>
      <c r="F9381" s="768">
        <v>5</v>
      </c>
      <c r="G9381" s="830">
        <v>1914</v>
      </c>
      <c r="H9381" s="768">
        <v>1600</v>
      </c>
      <c r="I9381" s="819">
        <f t="shared" si="306"/>
        <v>2007</v>
      </c>
      <c r="J9381" s="819">
        <f t="shared" si="307"/>
        <v>1605</v>
      </c>
      <c r="L9381" s="954"/>
      <c r="M9381" s="15"/>
      <c r="N9381" s="15"/>
    </row>
    <row r="9382" spans="1:14" s="16" customFormat="1">
      <c r="A9382" s="15" t="s">
        <v>5777</v>
      </c>
      <c r="B9382" s="95"/>
      <c r="C9382" s="772" t="s">
        <v>6889</v>
      </c>
      <c r="D9382" s="117" t="s">
        <v>6890</v>
      </c>
      <c r="E9382" s="830">
        <v>2</v>
      </c>
      <c r="F9382" s="768">
        <v>10</v>
      </c>
      <c r="G9382" s="830">
        <v>97</v>
      </c>
      <c r="H9382" s="768">
        <v>215</v>
      </c>
      <c r="I9382" s="819">
        <f t="shared" si="306"/>
        <v>99</v>
      </c>
      <c r="J9382" s="819">
        <f t="shared" si="307"/>
        <v>225</v>
      </c>
      <c r="L9382" s="954"/>
      <c r="M9382" s="15"/>
      <c r="N9382" s="15"/>
    </row>
    <row r="9383" spans="1:14" s="16" customFormat="1">
      <c r="A9383" s="15" t="s">
        <v>5777</v>
      </c>
      <c r="B9383" s="95"/>
      <c r="C9383" s="772" t="s">
        <v>6891</v>
      </c>
      <c r="D9383" s="117" t="s">
        <v>6892</v>
      </c>
      <c r="E9383" s="830">
        <v>15</v>
      </c>
      <c r="F9383" s="768">
        <v>10</v>
      </c>
      <c r="G9383" s="830">
        <v>779</v>
      </c>
      <c r="H9383" s="768">
        <v>520</v>
      </c>
      <c r="I9383" s="819">
        <f t="shared" si="306"/>
        <v>794</v>
      </c>
      <c r="J9383" s="819">
        <f t="shared" si="307"/>
        <v>530</v>
      </c>
      <c r="L9383" s="954"/>
      <c r="M9383" s="15"/>
      <c r="N9383" s="15"/>
    </row>
    <row r="9384" spans="1:14" s="16" customFormat="1">
      <c r="A9384" s="15" t="s">
        <v>5777</v>
      </c>
      <c r="B9384" s="95"/>
      <c r="C9384" s="772" t="s">
        <v>6893</v>
      </c>
      <c r="D9384" s="117" t="s">
        <v>6894</v>
      </c>
      <c r="E9384" s="830">
        <v>0</v>
      </c>
      <c r="F9384" s="768">
        <v>5</v>
      </c>
      <c r="G9384" s="830">
        <v>162</v>
      </c>
      <c r="H9384" s="768">
        <v>160</v>
      </c>
      <c r="I9384" s="819">
        <f t="shared" si="306"/>
        <v>162</v>
      </c>
      <c r="J9384" s="819">
        <f t="shared" si="307"/>
        <v>165</v>
      </c>
      <c r="L9384" s="954"/>
      <c r="M9384" s="15"/>
      <c r="N9384" s="15"/>
    </row>
    <row r="9385" spans="1:14" s="16" customFormat="1">
      <c r="A9385" s="15" t="s">
        <v>5777</v>
      </c>
      <c r="B9385" s="95"/>
      <c r="C9385" s="772" t="s">
        <v>6895</v>
      </c>
      <c r="D9385" s="117" t="s">
        <v>6896</v>
      </c>
      <c r="E9385" s="830">
        <v>0</v>
      </c>
      <c r="F9385" s="768">
        <v>1</v>
      </c>
      <c r="G9385" s="830">
        <v>373</v>
      </c>
      <c r="H9385" s="768">
        <v>360</v>
      </c>
      <c r="I9385" s="819">
        <f t="shared" si="306"/>
        <v>373</v>
      </c>
      <c r="J9385" s="819">
        <f t="shared" si="307"/>
        <v>361</v>
      </c>
      <c r="L9385" s="954"/>
      <c r="M9385" s="15"/>
      <c r="N9385" s="15"/>
    </row>
    <row r="9386" spans="1:14" s="16" customFormat="1">
      <c r="A9386" s="15" t="s">
        <v>5777</v>
      </c>
      <c r="B9386" s="95"/>
      <c r="C9386" s="772" t="s">
        <v>6897</v>
      </c>
      <c r="D9386" s="117" t="s">
        <v>6898</v>
      </c>
      <c r="E9386" s="830">
        <v>0</v>
      </c>
      <c r="F9386" s="768">
        <v>1</v>
      </c>
      <c r="G9386" s="830">
        <v>271</v>
      </c>
      <c r="H9386" s="768">
        <v>330</v>
      </c>
      <c r="I9386" s="819">
        <f t="shared" si="306"/>
        <v>271</v>
      </c>
      <c r="J9386" s="819">
        <f t="shared" si="307"/>
        <v>331</v>
      </c>
      <c r="L9386" s="954"/>
      <c r="M9386" s="15"/>
      <c r="N9386" s="15"/>
    </row>
    <row r="9387" spans="1:14" s="16" customFormat="1">
      <c r="A9387" s="15" t="s">
        <v>5777</v>
      </c>
      <c r="B9387" s="95"/>
      <c r="C9387" s="772" t="s">
        <v>6899</v>
      </c>
      <c r="D9387" s="117" t="s">
        <v>6900</v>
      </c>
      <c r="E9387" s="830">
        <v>0</v>
      </c>
      <c r="F9387" s="768">
        <v>1</v>
      </c>
      <c r="G9387" s="830">
        <v>59</v>
      </c>
      <c r="H9387" s="768">
        <v>100</v>
      </c>
      <c r="I9387" s="819">
        <f t="shared" si="306"/>
        <v>59</v>
      </c>
      <c r="J9387" s="819">
        <f t="shared" si="307"/>
        <v>101</v>
      </c>
      <c r="L9387" s="954"/>
      <c r="M9387" s="15"/>
      <c r="N9387" s="15"/>
    </row>
    <row r="9388" spans="1:14" s="16" customFormat="1">
      <c r="A9388" s="15" t="s">
        <v>5777</v>
      </c>
      <c r="B9388" s="95"/>
      <c r="C9388" s="772" t="s">
        <v>6901</v>
      </c>
      <c r="D9388" s="117" t="s">
        <v>6902</v>
      </c>
      <c r="E9388" s="830">
        <v>2</v>
      </c>
      <c r="F9388" s="768">
        <v>10</v>
      </c>
      <c r="G9388" s="830">
        <v>5356</v>
      </c>
      <c r="H9388" s="768">
        <v>4900</v>
      </c>
      <c r="I9388" s="819">
        <f t="shared" si="306"/>
        <v>5358</v>
      </c>
      <c r="J9388" s="819">
        <f t="shared" si="307"/>
        <v>4910</v>
      </c>
      <c r="L9388" s="954"/>
      <c r="M9388" s="15"/>
      <c r="N9388" s="15"/>
    </row>
    <row r="9389" spans="1:14" s="16" customFormat="1">
      <c r="A9389" s="15" t="s">
        <v>5777</v>
      </c>
      <c r="B9389" s="95"/>
      <c r="C9389" s="772" t="s">
        <v>6903</v>
      </c>
      <c r="D9389" s="117" t="s">
        <v>6904</v>
      </c>
      <c r="E9389" s="830">
        <v>9</v>
      </c>
      <c r="F9389" s="768">
        <v>20</v>
      </c>
      <c r="G9389" s="830">
        <v>747</v>
      </c>
      <c r="H9389" s="768">
        <v>700</v>
      </c>
      <c r="I9389" s="819">
        <f t="shared" si="306"/>
        <v>756</v>
      </c>
      <c r="J9389" s="819">
        <f t="shared" si="307"/>
        <v>720</v>
      </c>
      <c r="L9389" s="954"/>
      <c r="M9389" s="15"/>
      <c r="N9389" s="15"/>
    </row>
    <row r="9390" spans="1:14" s="16" customFormat="1">
      <c r="A9390" s="15" t="s">
        <v>5777</v>
      </c>
      <c r="B9390" s="95"/>
      <c r="C9390" s="772" t="s">
        <v>6905</v>
      </c>
      <c r="D9390" s="117" t="s">
        <v>6906</v>
      </c>
      <c r="E9390" s="830">
        <v>2</v>
      </c>
      <c r="F9390" s="768">
        <v>5</v>
      </c>
      <c r="G9390" s="830">
        <v>1780</v>
      </c>
      <c r="H9390" s="768">
        <v>1830</v>
      </c>
      <c r="I9390" s="819">
        <f t="shared" si="306"/>
        <v>1782</v>
      </c>
      <c r="J9390" s="819">
        <f t="shared" si="307"/>
        <v>1835</v>
      </c>
      <c r="L9390" s="954"/>
      <c r="M9390" s="15"/>
      <c r="N9390" s="15"/>
    </row>
    <row r="9391" spans="1:14" s="16" customFormat="1">
      <c r="A9391" s="15" t="s">
        <v>5777</v>
      </c>
      <c r="B9391" s="95"/>
      <c r="C9391" s="772" t="s">
        <v>6907</v>
      </c>
      <c r="D9391" s="117" t="s">
        <v>6908</v>
      </c>
      <c r="E9391" s="830">
        <v>4</v>
      </c>
      <c r="F9391" s="768">
        <v>15</v>
      </c>
      <c r="G9391" s="830">
        <v>455</v>
      </c>
      <c r="H9391" s="768">
        <v>300</v>
      </c>
      <c r="I9391" s="819">
        <f t="shared" si="306"/>
        <v>459</v>
      </c>
      <c r="J9391" s="819">
        <f t="shared" si="307"/>
        <v>315</v>
      </c>
      <c r="L9391" s="954"/>
      <c r="M9391" s="15"/>
      <c r="N9391" s="15"/>
    </row>
    <row r="9392" spans="1:14" s="16" customFormat="1">
      <c r="A9392" s="15" t="s">
        <v>5777</v>
      </c>
      <c r="B9392" s="95"/>
      <c r="C9392" s="772" t="s">
        <v>6909</v>
      </c>
      <c r="D9392" s="117" t="s">
        <v>6910</v>
      </c>
      <c r="E9392" s="830">
        <v>8</v>
      </c>
      <c r="F9392" s="768">
        <v>25</v>
      </c>
      <c r="G9392" s="830">
        <v>197</v>
      </c>
      <c r="H9392" s="768">
        <v>290</v>
      </c>
      <c r="I9392" s="819">
        <f t="shared" si="306"/>
        <v>205</v>
      </c>
      <c r="J9392" s="819">
        <f t="shared" si="307"/>
        <v>315</v>
      </c>
      <c r="L9392" s="954"/>
      <c r="M9392" s="15"/>
      <c r="N9392" s="15"/>
    </row>
    <row r="9393" spans="1:14" s="16" customFormat="1">
      <c r="A9393" s="15" t="s">
        <v>5777</v>
      </c>
      <c r="B9393" s="95"/>
      <c r="C9393" s="772" t="s">
        <v>6911</v>
      </c>
      <c r="D9393" s="117" t="s">
        <v>6912</v>
      </c>
      <c r="E9393" s="830">
        <v>1</v>
      </c>
      <c r="F9393" s="768">
        <v>1</v>
      </c>
      <c r="G9393" s="830">
        <v>82</v>
      </c>
      <c r="H9393" s="768">
        <v>35</v>
      </c>
      <c r="I9393" s="819">
        <f t="shared" si="306"/>
        <v>83</v>
      </c>
      <c r="J9393" s="819">
        <f t="shared" si="307"/>
        <v>36</v>
      </c>
      <c r="L9393" s="954"/>
      <c r="M9393" s="15"/>
      <c r="N9393" s="15"/>
    </row>
    <row r="9394" spans="1:14" s="16" customFormat="1">
      <c r="A9394" s="15" t="s">
        <v>5777</v>
      </c>
      <c r="B9394" s="95"/>
      <c r="C9394" s="772" t="s">
        <v>6913</v>
      </c>
      <c r="D9394" s="117" t="s">
        <v>6914</v>
      </c>
      <c r="E9394" s="830">
        <v>2</v>
      </c>
      <c r="F9394" s="768">
        <v>50</v>
      </c>
      <c r="G9394" s="830">
        <v>31</v>
      </c>
      <c r="H9394" s="768">
        <v>75</v>
      </c>
      <c r="I9394" s="819">
        <f t="shared" si="306"/>
        <v>33</v>
      </c>
      <c r="J9394" s="819">
        <f t="shared" si="307"/>
        <v>125</v>
      </c>
      <c r="L9394" s="954"/>
      <c r="M9394" s="15"/>
      <c r="N9394" s="15"/>
    </row>
    <row r="9395" spans="1:14" s="16" customFormat="1">
      <c r="A9395" s="15" t="s">
        <v>5777</v>
      </c>
      <c r="B9395" s="95"/>
      <c r="C9395" s="772" t="s">
        <v>6915</v>
      </c>
      <c r="D9395" s="117" t="s">
        <v>6916</v>
      </c>
      <c r="E9395" s="830">
        <v>0</v>
      </c>
      <c r="F9395" s="768">
        <v>1</v>
      </c>
      <c r="G9395" s="830">
        <v>89</v>
      </c>
      <c r="H9395" s="768">
        <v>120</v>
      </c>
      <c r="I9395" s="819">
        <f t="shared" si="306"/>
        <v>89</v>
      </c>
      <c r="J9395" s="819">
        <f t="shared" si="307"/>
        <v>121</v>
      </c>
      <c r="L9395" s="954"/>
      <c r="M9395" s="15"/>
      <c r="N9395" s="15"/>
    </row>
    <row r="9396" spans="1:14" s="16" customFormat="1">
      <c r="A9396" s="15" t="s">
        <v>5777</v>
      </c>
      <c r="B9396" s="95"/>
      <c r="C9396" s="772" t="s">
        <v>6917</v>
      </c>
      <c r="D9396" s="117" t="s">
        <v>6918</v>
      </c>
      <c r="E9396" s="830">
        <v>0</v>
      </c>
      <c r="F9396" s="768">
        <v>1</v>
      </c>
      <c r="G9396" s="830">
        <v>13</v>
      </c>
      <c r="H9396" s="768">
        <v>25</v>
      </c>
      <c r="I9396" s="819">
        <f t="shared" si="306"/>
        <v>13</v>
      </c>
      <c r="J9396" s="819">
        <f t="shared" si="307"/>
        <v>26</v>
      </c>
      <c r="L9396" s="954"/>
      <c r="M9396" s="15"/>
      <c r="N9396" s="15"/>
    </row>
    <row r="9397" spans="1:14" s="16" customFormat="1">
      <c r="A9397" s="15" t="s">
        <v>5777</v>
      </c>
      <c r="B9397" s="95"/>
      <c r="C9397" s="772" t="s">
        <v>6919</v>
      </c>
      <c r="D9397" s="117" t="s">
        <v>6920</v>
      </c>
      <c r="E9397" s="830">
        <v>0</v>
      </c>
      <c r="F9397" s="768">
        <v>1</v>
      </c>
      <c r="G9397" s="830">
        <v>824</v>
      </c>
      <c r="H9397" s="768">
        <v>630</v>
      </c>
      <c r="I9397" s="819">
        <f t="shared" si="306"/>
        <v>824</v>
      </c>
      <c r="J9397" s="819">
        <f t="shared" si="307"/>
        <v>631</v>
      </c>
      <c r="L9397" s="954"/>
      <c r="M9397" s="15"/>
      <c r="N9397" s="15"/>
    </row>
    <row r="9398" spans="1:14" s="16" customFormat="1">
      <c r="A9398" s="15" t="s">
        <v>5777</v>
      </c>
      <c r="B9398" s="95"/>
      <c r="C9398" s="772" t="s">
        <v>6921</v>
      </c>
      <c r="D9398" s="117" t="s">
        <v>6922</v>
      </c>
      <c r="E9398" s="830">
        <v>9</v>
      </c>
      <c r="F9398" s="768">
        <v>15</v>
      </c>
      <c r="G9398" s="830">
        <v>945</v>
      </c>
      <c r="H9398" s="768">
        <v>1100</v>
      </c>
      <c r="I9398" s="819">
        <f t="shared" si="306"/>
        <v>954</v>
      </c>
      <c r="J9398" s="819">
        <f t="shared" si="307"/>
        <v>1115</v>
      </c>
      <c r="L9398" s="954"/>
      <c r="M9398" s="15"/>
      <c r="N9398" s="15"/>
    </row>
    <row r="9399" spans="1:14" s="16" customFormat="1">
      <c r="A9399" s="15" t="s">
        <v>5777</v>
      </c>
      <c r="B9399" s="95"/>
      <c r="C9399" s="772" t="s">
        <v>6923</v>
      </c>
      <c r="D9399" s="117" t="s">
        <v>6924</v>
      </c>
      <c r="E9399" s="830">
        <v>4</v>
      </c>
      <c r="F9399" s="768">
        <v>5</v>
      </c>
      <c r="G9399" s="830">
        <v>21</v>
      </c>
      <c r="H9399" s="768">
        <v>50</v>
      </c>
      <c r="I9399" s="819">
        <f t="shared" si="306"/>
        <v>25</v>
      </c>
      <c r="J9399" s="819">
        <f t="shared" si="307"/>
        <v>55</v>
      </c>
      <c r="L9399" s="954"/>
      <c r="M9399" s="15"/>
      <c r="N9399" s="15"/>
    </row>
    <row r="9400" spans="1:14" s="16" customFormat="1">
      <c r="A9400" s="15" t="s">
        <v>5777</v>
      </c>
      <c r="B9400" s="95"/>
      <c r="C9400" s="772" t="s">
        <v>6925</v>
      </c>
      <c r="D9400" s="117" t="s">
        <v>6926</v>
      </c>
      <c r="E9400" s="830">
        <v>6</v>
      </c>
      <c r="F9400" s="768">
        <v>8</v>
      </c>
      <c r="G9400" s="830">
        <v>884</v>
      </c>
      <c r="H9400" s="768">
        <v>1880</v>
      </c>
      <c r="I9400" s="819">
        <f t="shared" si="306"/>
        <v>890</v>
      </c>
      <c r="J9400" s="819">
        <f t="shared" si="307"/>
        <v>1888</v>
      </c>
      <c r="L9400" s="954"/>
      <c r="M9400" s="15"/>
      <c r="N9400" s="15"/>
    </row>
    <row r="9401" spans="1:14" s="16" customFormat="1">
      <c r="A9401" s="15" t="s">
        <v>5777</v>
      </c>
      <c r="B9401" s="95"/>
      <c r="C9401" s="772" t="s">
        <v>6927</v>
      </c>
      <c r="D9401" s="117" t="s">
        <v>6928</v>
      </c>
      <c r="E9401" s="830">
        <v>1</v>
      </c>
      <c r="F9401" s="768">
        <v>5</v>
      </c>
      <c r="G9401" s="830">
        <v>287</v>
      </c>
      <c r="H9401" s="768">
        <v>410</v>
      </c>
      <c r="I9401" s="819">
        <f t="shared" si="306"/>
        <v>288</v>
      </c>
      <c r="J9401" s="819">
        <f t="shared" si="307"/>
        <v>415</v>
      </c>
      <c r="L9401" s="954"/>
      <c r="M9401" s="15"/>
      <c r="N9401" s="15"/>
    </row>
    <row r="9402" spans="1:14" s="16" customFormat="1">
      <c r="A9402" s="15" t="s">
        <v>5777</v>
      </c>
      <c r="B9402" s="95"/>
      <c r="C9402" s="772" t="s">
        <v>6929</v>
      </c>
      <c r="D9402" s="117" t="s">
        <v>6930</v>
      </c>
      <c r="E9402" s="830">
        <v>0</v>
      </c>
      <c r="F9402" s="768">
        <v>1</v>
      </c>
      <c r="G9402" s="830"/>
      <c r="H9402" s="768">
        <v>1</v>
      </c>
      <c r="I9402" s="819">
        <f t="shared" si="306"/>
        <v>0</v>
      </c>
      <c r="J9402" s="819">
        <f t="shared" si="307"/>
        <v>2</v>
      </c>
      <c r="L9402" s="954"/>
      <c r="M9402" s="15"/>
      <c r="N9402" s="15"/>
    </row>
    <row r="9403" spans="1:14" s="16" customFormat="1">
      <c r="A9403" s="15" t="s">
        <v>5777</v>
      </c>
      <c r="B9403" s="95"/>
      <c r="C9403" s="772" t="s">
        <v>6931</v>
      </c>
      <c r="D9403" s="117" t="s">
        <v>6932</v>
      </c>
      <c r="E9403" s="830">
        <v>2</v>
      </c>
      <c r="F9403" s="768">
        <v>1</v>
      </c>
      <c r="G9403" s="830">
        <v>69</v>
      </c>
      <c r="H9403" s="768">
        <v>85</v>
      </c>
      <c r="I9403" s="819">
        <f t="shared" si="306"/>
        <v>71</v>
      </c>
      <c r="J9403" s="819">
        <f t="shared" si="307"/>
        <v>86</v>
      </c>
      <c r="L9403" s="954"/>
      <c r="M9403" s="15"/>
      <c r="N9403" s="15"/>
    </row>
    <row r="9404" spans="1:14" s="16" customFormat="1">
      <c r="A9404" s="15" t="s">
        <v>5777</v>
      </c>
      <c r="B9404" s="95"/>
      <c r="C9404" s="772" t="s">
        <v>6933</v>
      </c>
      <c r="D9404" s="117" t="s">
        <v>6934</v>
      </c>
      <c r="E9404" s="830">
        <v>0</v>
      </c>
      <c r="F9404" s="768">
        <v>1</v>
      </c>
      <c r="G9404" s="830"/>
      <c r="H9404" s="768">
        <v>1</v>
      </c>
      <c r="I9404" s="819">
        <f t="shared" si="306"/>
        <v>0</v>
      </c>
      <c r="J9404" s="819">
        <f t="shared" si="307"/>
        <v>2</v>
      </c>
      <c r="L9404" s="954"/>
      <c r="M9404" s="15"/>
      <c r="N9404" s="15"/>
    </row>
    <row r="9405" spans="1:14" s="16" customFormat="1">
      <c r="A9405" s="15" t="s">
        <v>5777</v>
      </c>
      <c r="B9405" s="95"/>
      <c r="C9405" s="772" t="s">
        <v>6935</v>
      </c>
      <c r="D9405" s="117" t="s">
        <v>6936</v>
      </c>
      <c r="E9405" s="830">
        <v>0</v>
      </c>
      <c r="F9405" s="768">
        <v>1</v>
      </c>
      <c r="G9405" s="830">
        <v>24</v>
      </c>
      <c r="H9405" s="768">
        <v>50</v>
      </c>
      <c r="I9405" s="819">
        <f t="shared" si="306"/>
        <v>24</v>
      </c>
      <c r="J9405" s="819">
        <f t="shared" si="307"/>
        <v>51</v>
      </c>
      <c r="L9405" s="954"/>
      <c r="M9405" s="15"/>
      <c r="N9405" s="15"/>
    </row>
    <row r="9406" spans="1:14" s="16" customFormat="1">
      <c r="A9406" s="15" t="s">
        <v>5777</v>
      </c>
      <c r="B9406" s="95"/>
      <c r="C9406" s="772" t="s">
        <v>6937</v>
      </c>
      <c r="D9406" s="117" t="s">
        <v>6938</v>
      </c>
      <c r="E9406" s="830">
        <v>0</v>
      </c>
      <c r="F9406" s="768">
        <v>1</v>
      </c>
      <c r="G9406" s="830"/>
      <c r="H9406" s="768">
        <v>1</v>
      </c>
      <c r="I9406" s="819">
        <f t="shared" si="306"/>
        <v>0</v>
      </c>
      <c r="J9406" s="819">
        <f t="shared" si="307"/>
        <v>2</v>
      </c>
      <c r="L9406" s="954"/>
      <c r="M9406" s="15"/>
      <c r="N9406" s="15"/>
    </row>
    <row r="9407" spans="1:14" s="16" customFormat="1">
      <c r="A9407" s="15" t="s">
        <v>5777</v>
      </c>
      <c r="B9407" s="95"/>
      <c r="C9407" s="772" t="s">
        <v>6939</v>
      </c>
      <c r="D9407" s="117" t="s">
        <v>6940</v>
      </c>
      <c r="E9407" s="830">
        <v>0</v>
      </c>
      <c r="F9407" s="768">
        <v>1</v>
      </c>
      <c r="G9407" s="830"/>
      <c r="H9407" s="768">
        <v>1</v>
      </c>
      <c r="I9407" s="819">
        <f t="shared" si="306"/>
        <v>0</v>
      </c>
      <c r="J9407" s="819">
        <f t="shared" si="307"/>
        <v>2</v>
      </c>
      <c r="L9407" s="954"/>
      <c r="M9407" s="15"/>
      <c r="N9407" s="15"/>
    </row>
    <row r="9408" spans="1:14" s="16" customFormat="1">
      <c r="A9408" s="15" t="s">
        <v>5777</v>
      </c>
      <c r="B9408" s="95"/>
      <c r="C9408" s="772" t="s">
        <v>6941</v>
      </c>
      <c r="D9408" s="117" t="s">
        <v>6942</v>
      </c>
      <c r="E9408" s="830">
        <v>2</v>
      </c>
      <c r="F9408" s="768">
        <v>1</v>
      </c>
      <c r="G9408" s="830">
        <v>20</v>
      </c>
      <c r="H9408" s="768">
        <v>20</v>
      </c>
      <c r="I9408" s="819">
        <f t="shared" si="306"/>
        <v>22</v>
      </c>
      <c r="J9408" s="819">
        <f t="shared" si="307"/>
        <v>21</v>
      </c>
      <c r="L9408" s="954"/>
      <c r="M9408" s="15"/>
      <c r="N9408" s="15"/>
    </row>
    <row r="9409" spans="1:14" s="16" customFormat="1">
      <c r="A9409" s="15" t="s">
        <v>5777</v>
      </c>
      <c r="B9409" s="95"/>
      <c r="C9409" s="772" t="s">
        <v>6943</v>
      </c>
      <c r="D9409" s="117" t="s">
        <v>6944</v>
      </c>
      <c r="E9409" s="830">
        <v>1</v>
      </c>
      <c r="F9409" s="768">
        <v>1</v>
      </c>
      <c r="G9409" s="830">
        <v>4</v>
      </c>
      <c r="H9409" s="768">
        <v>5</v>
      </c>
      <c r="I9409" s="819">
        <f t="shared" si="306"/>
        <v>5</v>
      </c>
      <c r="J9409" s="819">
        <f t="shared" si="307"/>
        <v>6</v>
      </c>
      <c r="L9409" s="954"/>
      <c r="M9409" s="15"/>
      <c r="N9409" s="15"/>
    </row>
    <row r="9410" spans="1:14" s="16" customFormat="1">
      <c r="A9410" s="15" t="s">
        <v>5777</v>
      </c>
      <c r="B9410" s="95"/>
      <c r="C9410" s="772" t="s">
        <v>6945</v>
      </c>
      <c r="D9410" s="117" t="s">
        <v>6946</v>
      </c>
      <c r="E9410" s="830">
        <v>0</v>
      </c>
      <c r="F9410" s="768">
        <v>1</v>
      </c>
      <c r="G9410" s="830"/>
      <c r="H9410" s="768">
        <v>1</v>
      </c>
      <c r="I9410" s="819">
        <f t="shared" si="306"/>
        <v>0</v>
      </c>
      <c r="J9410" s="819">
        <f t="shared" si="307"/>
        <v>2</v>
      </c>
      <c r="L9410" s="954"/>
      <c r="M9410" s="15"/>
      <c r="N9410" s="15"/>
    </row>
    <row r="9411" spans="1:14" s="16" customFormat="1">
      <c r="A9411" s="15" t="s">
        <v>5777</v>
      </c>
      <c r="B9411" s="95"/>
      <c r="C9411" s="772" t="s">
        <v>6947</v>
      </c>
      <c r="D9411" s="117" t="s">
        <v>6948</v>
      </c>
      <c r="E9411" s="830">
        <v>0</v>
      </c>
      <c r="F9411" s="768">
        <v>1</v>
      </c>
      <c r="G9411" s="830">
        <v>2</v>
      </c>
      <c r="H9411" s="768">
        <v>5</v>
      </c>
      <c r="I9411" s="819">
        <f t="shared" si="306"/>
        <v>2</v>
      </c>
      <c r="J9411" s="819">
        <f t="shared" si="307"/>
        <v>6</v>
      </c>
      <c r="L9411" s="954"/>
      <c r="M9411" s="15"/>
      <c r="N9411" s="15"/>
    </row>
    <row r="9412" spans="1:14" s="16" customFormat="1">
      <c r="A9412" s="15" t="s">
        <v>5777</v>
      </c>
      <c r="B9412" s="95"/>
      <c r="C9412" s="772" t="s">
        <v>6949</v>
      </c>
      <c r="D9412" s="117" t="s">
        <v>6950</v>
      </c>
      <c r="E9412" s="830">
        <v>0</v>
      </c>
      <c r="F9412" s="768">
        <v>1</v>
      </c>
      <c r="G9412" s="830"/>
      <c r="H9412" s="768">
        <v>5</v>
      </c>
      <c r="I9412" s="819">
        <f t="shared" si="306"/>
        <v>0</v>
      </c>
      <c r="J9412" s="819">
        <f t="shared" si="307"/>
        <v>6</v>
      </c>
      <c r="L9412" s="954"/>
      <c r="M9412" s="15"/>
      <c r="N9412" s="15"/>
    </row>
    <row r="9413" spans="1:14" s="16" customFormat="1">
      <c r="A9413" s="15" t="s">
        <v>5777</v>
      </c>
      <c r="B9413" s="95"/>
      <c r="C9413" s="772" t="s">
        <v>6951</v>
      </c>
      <c r="D9413" s="117" t="s">
        <v>6952</v>
      </c>
      <c r="E9413" s="830">
        <v>0</v>
      </c>
      <c r="F9413" s="768">
        <v>1</v>
      </c>
      <c r="G9413" s="830"/>
      <c r="H9413" s="768">
        <v>5</v>
      </c>
      <c r="I9413" s="819">
        <f t="shared" si="306"/>
        <v>0</v>
      </c>
      <c r="J9413" s="819">
        <f t="shared" si="307"/>
        <v>6</v>
      </c>
      <c r="L9413" s="954"/>
      <c r="M9413" s="15"/>
      <c r="N9413" s="15"/>
    </row>
    <row r="9414" spans="1:14" s="16" customFormat="1">
      <c r="A9414" s="15" t="s">
        <v>5777</v>
      </c>
      <c r="B9414" s="95"/>
      <c r="C9414" s="772" t="s">
        <v>6953</v>
      </c>
      <c r="D9414" s="117" t="s">
        <v>6954</v>
      </c>
      <c r="E9414" s="830">
        <v>0</v>
      </c>
      <c r="F9414" s="768">
        <v>1</v>
      </c>
      <c r="G9414" s="830"/>
      <c r="H9414" s="768">
        <v>1</v>
      </c>
      <c r="I9414" s="819">
        <f t="shared" si="306"/>
        <v>0</v>
      </c>
      <c r="J9414" s="819">
        <f t="shared" si="307"/>
        <v>2</v>
      </c>
      <c r="L9414" s="954"/>
      <c r="M9414" s="15"/>
      <c r="N9414" s="15"/>
    </row>
    <row r="9415" spans="1:14" s="16" customFormat="1">
      <c r="A9415" s="15" t="s">
        <v>5777</v>
      </c>
      <c r="B9415" s="95"/>
      <c r="C9415" s="772" t="s">
        <v>6955</v>
      </c>
      <c r="D9415" s="117" t="s">
        <v>6956</v>
      </c>
      <c r="E9415" s="830">
        <v>0</v>
      </c>
      <c r="F9415" s="768">
        <v>1</v>
      </c>
      <c r="G9415" s="830"/>
      <c r="H9415" s="768">
        <v>1</v>
      </c>
      <c r="I9415" s="819">
        <f t="shared" si="306"/>
        <v>0</v>
      </c>
      <c r="J9415" s="819">
        <f t="shared" si="307"/>
        <v>2</v>
      </c>
      <c r="L9415" s="954"/>
      <c r="M9415" s="15"/>
      <c r="N9415" s="15"/>
    </row>
    <row r="9416" spans="1:14" s="16" customFormat="1">
      <c r="A9416" s="15" t="s">
        <v>5777</v>
      </c>
      <c r="B9416" s="95"/>
      <c r="C9416" s="772" t="s">
        <v>6957</v>
      </c>
      <c r="D9416" s="117" t="s">
        <v>6958</v>
      </c>
      <c r="E9416" s="830">
        <v>0</v>
      </c>
      <c r="F9416" s="768">
        <v>1</v>
      </c>
      <c r="G9416" s="830"/>
      <c r="H9416" s="768">
        <v>1</v>
      </c>
      <c r="I9416" s="819">
        <f t="shared" si="306"/>
        <v>0</v>
      </c>
      <c r="J9416" s="819">
        <f t="shared" si="307"/>
        <v>2</v>
      </c>
      <c r="L9416" s="954"/>
      <c r="M9416" s="15"/>
      <c r="N9416" s="15"/>
    </row>
    <row r="9417" spans="1:14" s="16" customFormat="1">
      <c r="A9417" s="15" t="s">
        <v>5777</v>
      </c>
      <c r="B9417" s="95"/>
      <c r="C9417" s="772" t="s">
        <v>6959</v>
      </c>
      <c r="D9417" s="117" t="s">
        <v>6960</v>
      </c>
      <c r="E9417" s="830">
        <v>2</v>
      </c>
      <c r="F9417" s="768">
        <v>5</v>
      </c>
      <c r="G9417" s="830">
        <v>85</v>
      </c>
      <c r="H9417" s="768">
        <v>100</v>
      </c>
      <c r="I9417" s="819">
        <f t="shared" si="306"/>
        <v>87</v>
      </c>
      <c r="J9417" s="819">
        <f t="shared" si="307"/>
        <v>105</v>
      </c>
      <c r="L9417" s="954"/>
      <c r="M9417" s="15"/>
      <c r="N9417" s="15"/>
    </row>
    <row r="9418" spans="1:14" s="16" customFormat="1">
      <c r="A9418" s="15" t="s">
        <v>5777</v>
      </c>
      <c r="B9418" s="95"/>
      <c r="C9418" s="772" t="s">
        <v>6961</v>
      </c>
      <c r="D9418" s="117" t="s">
        <v>6962</v>
      </c>
      <c r="E9418" s="830">
        <v>1</v>
      </c>
      <c r="F9418" s="768">
        <v>1</v>
      </c>
      <c r="G9418" s="830">
        <v>17</v>
      </c>
      <c r="H9418" s="768">
        <v>50</v>
      </c>
      <c r="I9418" s="819">
        <f t="shared" si="306"/>
        <v>18</v>
      </c>
      <c r="J9418" s="819">
        <f t="shared" si="307"/>
        <v>51</v>
      </c>
      <c r="L9418" s="954"/>
      <c r="M9418" s="15"/>
      <c r="N9418" s="15"/>
    </row>
    <row r="9419" spans="1:14" s="16" customFormat="1">
      <c r="A9419" s="15" t="s">
        <v>5777</v>
      </c>
      <c r="B9419" s="95"/>
      <c r="C9419" s="772" t="s">
        <v>6963</v>
      </c>
      <c r="D9419" s="117" t="s">
        <v>6964</v>
      </c>
      <c r="E9419" s="830">
        <v>1</v>
      </c>
      <c r="F9419" s="768">
        <v>1</v>
      </c>
      <c r="G9419" s="830">
        <v>3183</v>
      </c>
      <c r="H9419" s="768">
        <v>3800</v>
      </c>
      <c r="I9419" s="819">
        <f t="shared" si="306"/>
        <v>3184</v>
      </c>
      <c r="J9419" s="819">
        <f t="shared" si="307"/>
        <v>3801</v>
      </c>
      <c r="L9419" s="954"/>
      <c r="M9419" s="15"/>
      <c r="N9419" s="15"/>
    </row>
    <row r="9420" spans="1:14" s="16" customFormat="1">
      <c r="A9420" s="15" t="s">
        <v>5777</v>
      </c>
      <c r="B9420" s="95"/>
      <c r="C9420" s="772" t="s">
        <v>6965</v>
      </c>
      <c r="D9420" s="117" t="s">
        <v>6966</v>
      </c>
      <c r="E9420" s="830">
        <v>0</v>
      </c>
      <c r="F9420" s="768">
        <v>1</v>
      </c>
      <c r="G9420" s="830"/>
      <c r="H9420" s="768">
        <v>1</v>
      </c>
      <c r="I9420" s="819">
        <f t="shared" si="306"/>
        <v>0</v>
      </c>
      <c r="J9420" s="819">
        <f t="shared" si="307"/>
        <v>2</v>
      </c>
      <c r="L9420" s="954"/>
      <c r="M9420" s="15"/>
      <c r="N9420" s="15"/>
    </row>
    <row r="9421" spans="1:14" s="16" customFormat="1">
      <c r="A9421" s="15" t="s">
        <v>5777</v>
      </c>
      <c r="B9421" s="95"/>
      <c r="C9421" s="772" t="s">
        <v>6967</v>
      </c>
      <c r="D9421" s="117" t="s">
        <v>6968</v>
      </c>
      <c r="E9421" s="830">
        <v>1</v>
      </c>
      <c r="F9421" s="768">
        <v>5</v>
      </c>
      <c r="G9421" s="830">
        <v>3</v>
      </c>
      <c r="H9421" s="768">
        <v>1</v>
      </c>
      <c r="I9421" s="819">
        <f t="shared" si="306"/>
        <v>4</v>
      </c>
      <c r="J9421" s="819">
        <f t="shared" si="307"/>
        <v>6</v>
      </c>
      <c r="L9421" s="954"/>
      <c r="M9421" s="15"/>
      <c r="N9421" s="15"/>
    </row>
    <row r="9422" spans="1:14" s="16" customFormat="1">
      <c r="A9422" s="15" t="s">
        <v>5777</v>
      </c>
      <c r="B9422" s="95"/>
      <c r="C9422" s="772" t="s">
        <v>6969</v>
      </c>
      <c r="D9422" s="117" t="s">
        <v>6970</v>
      </c>
      <c r="E9422" s="830">
        <v>1</v>
      </c>
      <c r="F9422" s="768">
        <v>1</v>
      </c>
      <c r="G9422" s="830">
        <v>2</v>
      </c>
      <c r="H9422" s="768">
        <v>5</v>
      </c>
      <c r="I9422" s="819">
        <f t="shared" ref="I9422:I9485" si="308">E9422+G9422</f>
        <v>3</v>
      </c>
      <c r="J9422" s="819">
        <f t="shared" ref="J9422:J9485" si="309">F9422+H9422</f>
        <v>6</v>
      </c>
      <c r="L9422" s="954"/>
      <c r="M9422" s="15"/>
      <c r="N9422" s="15"/>
    </row>
    <row r="9423" spans="1:14" s="16" customFormat="1">
      <c r="A9423" s="15" t="s">
        <v>5777</v>
      </c>
      <c r="B9423" s="95"/>
      <c r="C9423" s="772" t="s">
        <v>6971</v>
      </c>
      <c r="D9423" s="117" t="s">
        <v>6972</v>
      </c>
      <c r="E9423" s="830">
        <v>0</v>
      </c>
      <c r="F9423" s="768">
        <v>1</v>
      </c>
      <c r="G9423" s="830"/>
      <c r="H9423" s="768">
        <v>1</v>
      </c>
      <c r="I9423" s="819">
        <f t="shared" si="308"/>
        <v>0</v>
      </c>
      <c r="J9423" s="819">
        <f t="shared" si="309"/>
        <v>2</v>
      </c>
      <c r="L9423" s="954"/>
      <c r="M9423" s="15"/>
      <c r="N9423" s="15"/>
    </row>
    <row r="9424" spans="1:14" s="16" customFormat="1">
      <c r="A9424" s="15" t="s">
        <v>5777</v>
      </c>
      <c r="B9424" s="95"/>
      <c r="C9424" s="772" t="s">
        <v>6973</v>
      </c>
      <c r="D9424" s="117" t="s">
        <v>6974</v>
      </c>
      <c r="E9424" s="830">
        <v>0</v>
      </c>
      <c r="F9424" s="768">
        <v>1</v>
      </c>
      <c r="G9424" s="830"/>
      <c r="H9424" s="768">
        <v>1</v>
      </c>
      <c r="I9424" s="819">
        <f t="shared" si="308"/>
        <v>0</v>
      </c>
      <c r="J9424" s="819">
        <f t="shared" si="309"/>
        <v>2</v>
      </c>
      <c r="L9424" s="954"/>
      <c r="M9424" s="15"/>
      <c r="N9424" s="15"/>
    </row>
    <row r="9425" spans="1:14" s="16" customFormat="1">
      <c r="A9425" s="15" t="s">
        <v>5777</v>
      </c>
      <c r="B9425" s="95"/>
      <c r="C9425" s="772" t="s">
        <v>6975</v>
      </c>
      <c r="D9425" s="117" t="s">
        <v>6976</v>
      </c>
      <c r="E9425" s="830">
        <v>0</v>
      </c>
      <c r="F9425" s="768">
        <v>1</v>
      </c>
      <c r="G9425" s="830">
        <v>4</v>
      </c>
      <c r="H9425" s="768">
        <v>5</v>
      </c>
      <c r="I9425" s="819">
        <f t="shared" si="308"/>
        <v>4</v>
      </c>
      <c r="J9425" s="819">
        <f t="shared" si="309"/>
        <v>6</v>
      </c>
      <c r="L9425" s="954"/>
      <c r="M9425" s="15"/>
      <c r="N9425" s="15"/>
    </row>
    <row r="9426" spans="1:14" s="16" customFormat="1">
      <c r="A9426" s="15" t="s">
        <v>5777</v>
      </c>
      <c r="B9426" s="95"/>
      <c r="C9426" s="772" t="s">
        <v>6977</v>
      </c>
      <c r="D9426" s="117" t="s">
        <v>6978</v>
      </c>
      <c r="E9426" s="830">
        <v>319</v>
      </c>
      <c r="F9426" s="768">
        <v>50</v>
      </c>
      <c r="G9426" s="830">
        <v>16529</v>
      </c>
      <c r="H9426" s="768">
        <v>17000</v>
      </c>
      <c r="I9426" s="819">
        <f t="shared" si="308"/>
        <v>16848</v>
      </c>
      <c r="J9426" s="819">
        <f t="shared" si="309"/>
        <v>17050</v>
      </c>
      <c r="L9426" s="954"/>
      <c r="M9426" s="15"/>
      <c r="N9426" s="15"/>
    </row>
    <row r="9427" spans="1:14" s="16" customFormat="1">
      <c r="A9427" s="15" t="s">
        <v>5777</v>
      </c>
      <c r="B9427" s="95"/>
      <c r="C9427" s="772" t="s">
        <v>6979</v>
      </c>
      <c r="D9427" s="117" t="s">
        <v>6980</v>
      </c>
      <c r="E9427" s="830">
        <v>0</v>
      </c>
      <c r="F9427" s="768">
        <v>1</v>
      </c>
      <c r="G9427" s="830"/>
      <c r="H9427" s="768">
        <v>1</v>
      </c>
      <c r="I9427" s="819">
        <f t="shared" si="308"/>
        <v>0</v>
      </c>
      <c r="J9427" s="819">
        <f t="shared" si="309"/>
        <v>2</v>
      </c>
      <c r="L9427" s="954"/>
      <c r="M9427" s="15"/>
      <c r="N9427" s="15"/>
    </row>
    <row r="9428" spans="1:14" s="16" customFormat="1">
      <c r="A9428" s="15" t="s">
        <v>5777</v>
      </c>
      <c r="B9428" s="95"/>
      <c r="C9428" s="772" t="s">
        <v>6981</v>
      </c>
      <c r="D9428" s="117" t="s">
        <v>6982</v>
      </c>
      <c r="E9428" s="830">
        <v>0</v>
      </c>
      <c r="F9428" s="768">
        <v>1</v>
      </c>
      <c r="G9428" s="830"/>
      <c r="H9428" s="768">
        <v>1</v>
      </c>
      <c r="I9428" s="819">
        <f t="shared" si="308"/>
        <v>0</v>
      </c>
      <c r="J9428" s="819">
        <f t="shared" si="309"/>
        <v>2</v>
      </c>
      <c r="L9428" s="954"/>
      <c r="M9428" s="15"/>
      <c r="N9428" s="15"/>
    </row>
    <row r="9429" spans="1:14" s="16" customFormat="1">
      <c r="A9429" s="15" t="s">
        <v>5777</v>
      </c>
      <c r="B9429" s="95"/>
      <c r="C9429" s="772" t="s">
        <v>6983</v>
      </c>
      <c r="D9429" s="117" t="s">
        <v>6984</v>
      </c>
      <c r="E9429" s="830">
        <v>0</v>
      </c>
      <c r="F9429" s="768">
        <v>1</v>
      </c>
      <c r="G9429" s="830">
        <v>8</v>
      </c>
      <c r="H9429" s="768">
        <v>10</v>
      </c>
      <c r="I9429" s="819">
        <f t="shared" si="308"/>
        <v>8</v>
      </c>
      <c r="J9429" s="819">
        <f t="shared" si="309"/>
        <v>11</v>
      </c>
      <c r="L9429" s="954"/>
      <c r="M9429" s="15"/>
      <c r="N9429" s="15"/>
    </row>
    <row r="9430" spans="1:14" s="16" customFormat="1">
      <c r="A9430" s="15" t="s">
        <v>5777</v>
      </c>
      <c r="B9430" s="95"/>
      <c r="C9430" s="772" t="s">
        <v>6985</v>
      </c>
      <c r="D9430" s="117" t="s">
        <v>6986</v>
      </c>
      <c r="E9430" s="830">
        <v>0</v>
      </c>
      <c r="F9430" s="768">
        <v>1</v>
      </c>
      <c r="G9430" s="830"/>
      <c r="H9430" s="768">
        <v>1</v>
      </c>
      <c r="I9430" s="819">
        <f t="shared" si="308"/>
        <v>0</v>
      </c>
      <c r="J9430" s="819">
        <f t="shared" si="309"/>
        <v>2</v>
      </c>
      <c r="L9430" s="954"/>
      <c r="M9430" s="15"/>
      <c r="N9430" s="15"/>
    </row>
    <row r="9431" spans="1:14" s="16" customFormat="1">
      <c r="A9431" s="15" t="s">
        <v>5777</v>
      </c>
      <c r="B9431" s="95"/>
      <c r="C9431" s="772" t="s">
        <v>6987</v>
      </c>
      <c r="D9431" s="117" t="s">
        <v>6988</v>
      </c>
      <c r="E9431" s="830">
        <v>0</v>
      </c>
      <c r="F9431" s="768">
        <v>1</v>
      </c>
      <c r="G9431" s="830">
        <v>7</v>
      </c>
      <c r="H9431" s="768">
        <v>2</v>
      </c>
      <c r="I9431" s="819">
        <f t="shared" si="308"/>
        <v>7</v>
      </c>
      <c r="J9431" s="819">
        <f t="shared" si="309"/>
        <v>3</v>
      </c>
      <c r="L9431" s="954"/>
      <c r="M9431" s="15"/>
      <c r="N9431" s="15"/>
    </row>
    <row r="9432" spans="1:14" s="16" customFormat="1">
      <c r="A9432" s="15" t="s">
        <v>5777</v>
      </c>
      <c r="B9432" s="95"/>
      <c r="C9432" s="772" t="s">
        <v>6989</v>
      </c>
      <c r="D9432" s="117" t="s">
        <v>6990</v>
      </c>
      <c r="E9432" s="830">
        <v>0</v>
      </c>
      <c r="F9432" s="768">
        <v>1</v>
      </c>
      <c r="G9432" s="830"/>
      <c r="H9432" s="768">
        <v>1</v>
      </c>
      <c r="I9432" s="819">
        <f t="shared" si="308"/>
        <v>0</v>
      </c>
      <c r="J9432" s="819">
        <f t="shared" si="309"/>
        <v>2</v>
      </c>
      <c r="L9432" s="954"/>
      <c r="M9432" s="15"/>
      <c r="N9432" s="15"/>
    </row>
    <row r="9433" spans="1:14" s="16" customFormat="1">
      <c r="A9433" s="15" t="s">
        <v>5777</v>
      </c>
      <c r="B9433" s="95"/>
      <c r="C9433" s="772" t="s">
        <v>6991</v>
      </c>
      <c r="D9433" s="117" t="s">
        <v>6992</v>
      </c>
      <c r="E9433" s="830">
        <v>0</v>
      </c>
      <c r="F9433" s="768">
        <v>1</v>
      </c>
      <c r="G9433" s="830"/>
      <c r="H9433" s="768">
        <v>1</v>
      </c>
      <c r="I9433" s="819">
        <f t="shared" si="308"/>
        <v>0</v>
      </c>
      <c r="J9433" s="819">
        <f t="shared" si="309"/>
        <v>2</v>
      </c>
      <c r="L9433" s="954"/>
      <c r="M9433" s="15"/>
      <c r="N9433" s="15"/>
    </row>
    <row r="9434" spans="1:14" s="16" customFormat="1">
      <c r="A9434" s="15" t="s">
        <v>5777</v>
      </c>
      <c r="B9434" s="95"/>
      <c r="C9434" s="772" t="s">
        <v>6993</v>
      </c>
      <c r="D9434" s="117" t="s">
        <v>6994</v>
      </c>
      <c r="E9434" s="830">
        <v>14</v>
      </c>
      <c r="F9434" s="768">
        <v>5</v>
      </c>
      <c r="G9434" s="830">
        <v>240</v>
      </c>
      <c r="H9434" s="768">
        <v>225</v>
      </c>
      <c r="I9434" s="819">
        <f t="shared" si="308"/>
        <v>254</v>
      </c>
      <c r="J9434" s="819">
        <f t="shared" si="309"/>
        <v>230</v>
      </c>
      <c r="L9434" s="954"/>
      <c r="M9434" s="15"/>
      <c r="N9434" s="15"/>
    </row>
    <row r="9435" spans="1:14" s="16" customFormat="1">
      <c r="A9435" s="15" t="s">
        <v>5777</v>
      </c>
      <c r="B9435" s="95"/>
      <c r="C9435" s="772" t="s">
        <v>5753</v>
      </c>
      <c r="D9435" s="117" t="s">
        <v>6995</v>
      </c>
      <c r="E9435" s="830">
        <v>0</v>
      </c>
      <c r="F9435" s="768">
        <v>5</v>
      </c>
      <c r="G9435" s="830"/>
      <c r="H9435" s="768">
        <v>10</v>
      </c>
      <c r="I9435" s="819">
        <f t="shared" si="308"/>
        <v>0</v>
      </c>
      <c r="J9435" s="819">
        <f t="shared" si="309"/>
        <v>15</v>
      </c>
      <c r="L9435" s="954"/>
      <c r="M9435" s="15"/>
      <c r="N9435" s="15"/>
    </row>
    <row r="9436" spans="1:14" s="16" customFormat="1">
      <c r="A9436" s="15" t="s">
        <v>5777</v>
      </c>
      <c r="B9436" s="95"/>
      <c r="C9436" s="772" t="s">
        <v>5754</v>
      </c>
      <c r="D9436" s="117" t="s">
        <v>6996</v>
      </c>
      <c r="E9436" s="830">
        <v>5</v>
      </c>
      <c r="F9436" s="768">
        <v>1</v>
      </c>
      <c r="G9436" s="830">
        <v>64</v>
      </c>
      <c r="H9436" s="768">
        <v>115</v>
      </c>
      <c r="I9436" s="819">
        <f t="shared" si="308"/>
        <v>69</v>
      </c>
      <c r="J9436" s="819">
        <f t="shared" si="309"/>
        <v>116</v>
      </c>
      <c r="L9436" s="954"/>
      <c r="M9436" s="15"/>
      <c r="N9436" s="15"/>
    </row>
    <row r="9437" spans="1:14" s="16" customFormat="1">
      <c r="A9437" s="15" t="s">
        <v>5777</v>
      </c>
      <c r="B9437" s="95"/>
      <c r="C9437" s="772" t="s">
        <v>5755</v>
      </c>
      <c r="D9437" s="117" t="s">
        <v>17486</v>
      </c>
      <c r="E9437" s="830">
        <v>0</v>
      </c>
      <c r="F9437" s="768">
        <v>1</v>
      </c>
      <c r="G9437" s="830">
        <v>3</v>
      </c>
      <c r="H9437" s="768">
        <v>10</v>
      </c>
      <c r="I9437" s="819">
        <f t="shared" si="308"/>
        <v>3</v>
      </c>
      <c r="J9437" s="819">
        <f t="shared" si="309"/>
        <v>11</v>
      </c>
      <c r="L9437" s="954"/>
      <c r="M9437" s="15"/>
      <c r="N9437" s="15"/>
    </row>
    <row r="9438" spans="1:14" s="16" customFormat="1">
      <c r="A9438" s="15" t="s">
        <v>5777</v>
      </c>
      <c r="B9438" s="95"/>
      <c r="C9438" s="772" t="s">
        <v>5756</v>
      </c>
      <c r="D9438" s="117" t="s">
        <v>5757</v>
      </c>
      <c r="E9438" s="830">
        <v>0</v>
      </c>
      <c r="F9438" s="768">
        <v>1</v>
      </c>
      <c r="G9438" s="830">
        <v>7</v>
      </c>
      <c r="H9438" s="768">
        <v>15</v>
      </c>
      <c r="I9438" s="819">
        <f t="shared" si="308"/>
        <v>7</v>
      </c>
      <c r="J9438" s="819">
        <f t="shared" si="309"/>
        <v>16</v>
      </c>
      <c r="L9438" s="954"/>
      <c r="M9438" s="15"/>
      <c r="N9438" s="15"/>
    </row>
    <row r="9439" spans="1:14" s="16" customFormat="1">
      <c r="A9439" s="15" t="s">
        <v>5777</v>
      </c>
      <c r="B9439" s="95"/>
      <c r="C9439" s="772" t="s">
        <v>5774</v>
      </c>
      <c r="D9439" s="117" t="s">
        <v>5775</v>
      </c>
      <c r="E9439" s="830">
        <v>1</v>
      </c>
      <c r="F9439" s="768">
        <v>10</v>
      </c>
      <c r="G9439" s="830">
        <v>43</v>
      </c>
      <c r="H9439" s="768">
        <v>50</v>
      </c>
      <c r="I9439" s="819">
        <f t="shared" si="308"/>
        <v>44</v>
      </c>
      <c r="J9439" s="819">
        <f t="shared" si="309"/>
        <v>60</v>
      </c>
      <c r="L9439" s="954"/>
      <c r="M9439" s="15"/>
      <c r="N9439" s="15"/>
    </row>
    <row r="9440" spans="1:14" s="16" customFormat="1">
      <c r="A9440" s="15" t="s">
        <v>5777</v>
      </c>
      <c r="B9440" s="95"/>
      <c r="C9440" s="772" t="s">
        <v>6998</v>
      </c>
      <c r="D9440" s="117" t="s">
        <v>6999</v>
      </c>
      <c r="E9440" s="830">
        <v>7</v>
      </c>
      <c r="F9440" s="768">
        <v>10</v>
      </c>
      <c r="G9440" s="830">
        <v>1226</v>
      </c>
      <c r="H9440" s="768">
        <v>1280</v>
      </c>
      <c r="I9440" s="819">
        <f t="shared" si="308"/>
        <v>1233</v>
      </c>
      <c r="J9440" s="819">
        <f t="shared" si="309"/>
        <v>1290</v>
      </c>
      <c r="L9440" s="954"/>
      <c r="M9440" s="15"/>
      <c r="N9440" s="15"/>
    </row>
    <row r="9441" spans="1:14" s="16" customFormat="1">
      <c r="A9441" s="15" t="s">
        <v>5777</v>
      </c>
      <c r="B9441" s="95"/>
      <c r="C9441" s="772" t="s">
        <v>7000</v>
      </c>
      <c r="D9441" s="117" t="s">
        <v>18807</v>
      </c>
      <c r="E9441" s="830">
        <v>0</v>
      </c>
      <c r="F9441" s="768">
        <v>10</v>
      </c>
      <c r="G9441" s="830">
        <v>7</v>
      </c>
      <c r="H9441" s="768">
        <v>10</v>
      </c>
      <c r="I9441" s="819">
        <f t="shared" si="308"/>
        <v>7</v>
      </c>
      <c r="J9441" s="819">
        <f t="shared" si="309"/>
        <v>20</v>
      </c>
      <c r="L9441" s="954"/>
      <c r="M9441" s="15"/>
      <c r="N9441" s="15"/>
    </row>
    <row r="9442" spans="1:14" s="16" customFormat="1">
      <c r="A9442" s="15" t="s">
        <v>5777</v>
      </c>
      <c r="B9442" s="95"/>
      <c r="C9442" s="772" t="s">
        <v>7001</v>
      </c>
      <c r="D9442" s="117" t="s">
        <v>18807</v>
      </c>
      <c r="E9442" s="830">
        <v>0</v>
      </c>
      <c r="F9442" s="768">
        <v>1</v>
      </c>
      <c r="G9442" s="830"/>
      <c r="H9442" s="768">
        <v>1</v>
      </c>
      <c r="I9442" s="819">
        <f t="shared" si="308"/>
        <v>0</v>
      </c>
      <c r="J9442" s="819">
        <f t="shared" si="309"/>
        <v>2</v>
      </c>
      <c r="L9442" s="954"/>
      <c r="M9442" s="15"/>
      <c r="N9442" s="15"/>
    </row>
    <row r="9443" spans="1:14" s="16" customFormat="1">
      <c r="A9443" s="15" t="s">
        <v>5777</v>
      </c>
      <c r="B9443" s="95"/>
      <c r="C9443" s="772" t="s">
        <v>7002</v>
      </c>
      <c r="D9443" s="117" t="s">
        <v>18807</v>
      </c>
      <c r="E9443" s="830">
        <v>0</v>
      </c>
      <c r="F9443" s="768">
        <v>1</v>
      </c>
      <c r="G9443" s="830">
        <v>22</v>
      </c>
      <c r="H9443" s="768">
        <v>50</v>
      </c>
      <c r="I9443" s="819">
        <f t="shared" si="308"/>
        <v>22</v>
      </c>
      <c r="J9443" s="819">
        <f t="shared" si="309"/>
        <v>51</v>
      </c>
      <c r="L9443" s="954"/>
      <c r="M9443" s="15"/>
      <c r="N9443" s="15"/>
    </row>
    <row r="9444" spans="1:14" s="16" customFormat="1">
      <c r="A9444" s="15" t="s">
        <v>5777</v>
      </c>
      <c r="B9444" s="95"/>
      <c r="C9444" s="772" t="s">
        <v>7003</v>
      </c>
      <c r="D9444" s="117" t="s">
        <v>7004</v>
      </c>
      <c r="E9444" s="830">
        <v>0</v>
      </c>
      <c r="F9444" s="768">
        <v>1</v>
      </c>
      <c r="G9444" s="830"/>
      <c r="H9444" s="768">
        <v>1</v>
      </c>
      <c r="I9444" s="819">
        <f t="shared" si="308"/>
        <v>0</v>
      </c>
      <c r="J9444" s="819">
        <f t="shared" si="309"/>
        <v>2</v>
      </c>
      <c r="L9444" s="954"/>
      <c r="M9444" s="15"/>
      <c r="N9444" s="15"/>
    </row>
    <row r="9445" spans="1:14" s="16" customFormat="1">
      <c r="A9445" s="15" t="s">
        <v>5777</v>
      </c>
      <c r="B9445" s="95"/>
      <c r="C9445" s="772" t="s">
        <v>7005</v>
      </c>
      <c r="D9445" s="117" t="s">
        <v>7006</v>
      </c>
      <c r="E9445" s="830">
        <v>0</v>
      </c>
      <c r="F9445" s="768">
        <v>1</v>
      </c>
      <c r="G9445" s="830"/>
      <c r="H9445" s="768">
        <v>10</v>
      </c>
      <c r="I9445" s="819">
        <f t="shared" si="308"/>
        <v>0</v>
      </c>
      <c r="J9445" s="819">
        <f t="shared" si="309"/>
        <v>11</v>
      </c>
      <c r="L9445" s="954"/>
      <c r="M9445" s="15"/>
      <c r="N9445" s="15"/>
    </row>
    <row r="9446" spans="1:14" s="16" customFormat="1">
      <c r="A9446" s="15" t="s">
        <v>5777</v>
      </c>
      <c r="B9446" s="95"/>
      <c r="C9446" s="772" t="s">
        <v>7007</v>
      </c>
      <c r="D9446" s="117" t="s">
        <v>7008</v>
      </c>
      <c r="E9446" s="830">
        <v>0</v>
      </c>
      <c r="F9446" s="768">
        <v>1</v>
      </c>
      <c r="G9446" s="830"/>
      <c r="H9446" s="768">
        <v>1</v>
      </c>
      <c r="I9446" s="819">
        <f t="shared" si="308"/>
        <v>0</v>
      </c>
      <c r="J9446" s="819">
        <f t="shared" si="309"/>
        <v>2</v>
      </c>
      <c r="L9446" s="954"/>
      <c r="M9446" s="15"/>
      <c r="N9446" s="15"/>
    </row>
    <row r="9447" spans="1:14" s="16" customFormat="1">
      <c r="A9447" s="15" t="s">
        <v>5777</v>
      </c>
      <c r="B9447" s="95"/>
      <c r="C9447" s="772" t="s">
        <v>7009</v>
      </c>
      <c r="D9447" s="117" t="s">
        <v>18808</v>
      </c>
      <c r="E9447" s="830">
        <v>1</v>
      </c>
      <c r="F9447" s="768">
        <v>5</v>
      </c>
      <c r="G9447" s="830">
        <v>7</v>
      </c>
      <c r="H9447" s="768">
        <v>10</v>
      </c>
      <c r="I9447" s="819">
        <f t="shared" si="308"/>
        <v>8</v>
      </c>
      <c r="J9447" s="819">
        <f t="shared" si="309"/>
        <v>15</v>
      </c>
      <c r="L9447" s="954"/>
      <c r="M9447" s="15"/>
      <c r="N9447" s="15"/>
    </row>
    <row r="9448" spans="1:14" s="16" customFormat="1">
      <c r="A9448" s="15" t="s">
        <v>5777</v>
      </c>
      <c r="B9448" s="95"/>
      <c r="C9448" s="772" t="s">
        <v>7010</v>
      </c>
      <c r="D9448" s="117" t="s">
        <v>7011</v>
      </c>
      <c r="E9448" s="830">
        <v>0</v>
      </c>
      <c r="F9448" s="768">
        <v>1</v>
      </c>
      <c r="G9448" s="830"/>
      <c r="H9448" s="768">
        <v>1</v>
      </c>
      <c r="I9448" s="819">
        <f t="shared" si="308"/>
        <v>0</v>
      </c>
      <c r="J9448" s="819">
        <f t="shared" si="309"/>
        <v>2</v>
      </c>
      <c r="L9448" s="954"/>
      <c r="M9448" s="15"/>
      <c r="N9448" s="15"/>
    </row>
    <row r="9449" spans="1:14" s="16" customFormat="1">
      <c r="A9449" s="15" t="s">
        <v>5777</v>
      </c>
      <c r="B9449" s="95"/>
      <c r="C9449" s="772" t="s">
        <v>7012</v>
      </c>
      <c r="D9449" s="117" t="s">
        <v>7013</v>
      </c>
      <c r="E9449" s="830">
        <v>2</v>
      </c>
      <c r="F9449" s="768">
        <v>5</v>
      </c>
      <c r="G9449" s="830">
        <v>20</v>
      </c>
      <c r="H9449" s="768">
        <v>20</v>
      </c>
      <c r="I9449" s="819">
        <f t="shared" si="308"/>
        <v>22</v>
      </c>
      <c r="J9449" s="819">
        <f t="shared" si="309"/>
        <v>25</v>
      </c>
      <c r="L9449" s="954"/>
      <c r="M9449" s="15"/>
      <c r="N9449" s="15"/>
    </row>
    <row r="9450" spans="1:14" s="16" customFormat="1">
      <c r="A9450" s="15" t="s">
        <v>5777</v>
      </c>
      <c r="B9450" s="95"/>
      <c r="C9450" s="772" t="s">
        <v>144</v>
      </c>
      <c r="D9450" s="117" t="s">
        <v>1834</v>
      </c>
      <c r="E9450" s="830">
        <v>5</v>
      </c>
      <c r="F9450" s="768">
        <v>5</v>
      </c>
      <c r="G9450" s="830">
        <v>10</v>
      </c>
      <c r="H9450" s="768">
        <v>15</v>
      </c>
      <c r="I9450" s="819">
        <f t="shared" si="308"/>
        <v>15</v>
      </c>
      <c r="J9450" s="819">
        <f t="shared" si="309"/>
        <v>20</v>
      </c>
      <c r="L9450" s="954"/>
      <c r="M9450" s="15"/>
      <c r="N9450" s="15"/>
    </row>
    <row r="9451" spans="1:14" s="16" customFormat="1">
      <c r="A9451" s="15" t="s">
        <v>5777</v>
      </c>
      <c r="B9451" s="95"/>
      <c r="C9451" s="772" t="s">
        <v>7014</v>
      </c>
      <c r="D9451" s="117" t="s">
        <v>7015</v>
      </c>
      <c r="E9451" s="830">
        <v>0</v>
      </c>
      <c r="F9451" s="768">
        <v>1</v>
      </c>
      <c r="G9451" s="830"/>
      <c r="H9451" s="768">
        <v>1</v>
      </c>
      <c r="I9451" s="819">
        <f t="shared" si="308"/>
        <v>0</v>
      </c>
      <c r="J9451" s="819">
        <f t="shared" si="309"/>
        <v>2</v>
      </c>
      <c r="L9451" s="954"/>
      <c r="M9451" s="15"/>
      <c r="N9451" s="15"/>
    </row>
    <row r="9452" spans="1:14" s="16" customFormat="1">
      <c r="A9452" s="15" t="s">
        <v>5777</v>
      </c>
      <c r="B9452" s="95"/>
      <c r="C9452" s="772" t="s">
        <v>7016</v>
      </c>
      <c r="D9452" s="117" t="s">
        <v>7017</v>
      </c>
      <c r="E9452" s="830">
        <v>0</v>
      </c>
      <c r="F9452" s="768">
        <v>1</v>
      </c>
      <c r="G9452" s="830"/>
      <c r="H9452" s="768">
        <v>1</v>
      </c>
      <c r="I9452" s="819">
        <f t="shared" si="308"/>
        <v>0</v>
      </c>
      <c r="J9452" s="819">
        <f t="shared" si="309"/>
        <v>2</v>
      </c>
      <c r="L9452" s="954"/>
      <c r="M9452" s="15"/>
      <c r="N9452" s="15"/>
    </row>
    <row r="9453" spans="1:14" s="16" customFormat="1">
      <c r="A9453" s="15" t="s">
        <v>5777</v>
      </c>
      <c r="B9453" s="95"/>
      <c r="C9453" s="772" t="s">
        <v>7018</v>
      </c>
      <c r="D9453" s="117" t="s">
        <v>7019</v>
      </c>
      <c r="E9453" s="830">
        <v>0</v>
      </c>
      <c r="F9453" s="768">
        <v>1</v>
      </c>
      <c r="G9453" s="830"/>
      <c r="H9453" s="768">
        <v>1</v>
      </c>
      <c r="I9453" s="819">
        <f t="shared" si="308"/>
        <v>0</v>
      </c>
      <c r="J9453" s="819">
        <f t="shared" si="309"/>
        <v>2</v>
      </c>
      <c r="L9453" s="954"/>
      <c r="M9453" s="15"/>
      <c r="N9453" s="15"/>
    </row>
    <row r="9454" spans="1:14" s="16" customFormat="1">
      <c r="A9454" s="15" t="s">
        <v>5777</v>
      </c>
      <c r="B9454" s="95"/>
      <c r="C9454" s="772" t="s">
        <v>7020</v>
      </c>
      <c r="D9454" s="117" t="s">
        <v>7021</v>
      </c>
      <c r="E9454" s="830">
        <v>0</v>
      </c>
      <c r="F9454" s="768">
        <v>1</v>
      </c>
      <c r="G9454" s="830"/>
      <c r="H9454" s="768">
        <v>1</v>
      </c>
      <c r="I9454" s="819">
        <f t="shared" si="308"/>
        <v>0</v>
      </c>
      <c r="J9454" s="819">
        <f t="shared" si="309"/>
        <v>2</v>
      </c>
      <c r="L9454" s="954"/>
      <c r="M9454" s="15"/>
      <c r="N9454" s="15"/>
    </row>
    <row r="9455" spans="1:14" s="16" customFormat="1">
      <c r="A9455" s="15" t="s">
        <v>5777</v>
      </c>
      <c r="B9455" s="95"/>
      <c r="C9455" s="772" t="s">
        <v>7022</v>
      </c>
      <c r="D9455" s="117" t="s">
        <v>7023</v>
      </c>
      <c r="E9455" s="830">
        <v>0</v>
      </c>
      <c r="F9455" s="768">
        <v>1</v>
      </c>
      <c r="G9455" s="830"/>
      <c r="H9455" s="768">
        <v>1</v>
      </c>
      <c r="I9455" s="819">
        <f t="shared" si="308"/>
        <v>0</v>
      </c>
      <c r="J9455" s="819">
        <f t="shared" si="309"/>
        <v>2</v>
      </c>
      <c r="L9455" s="954"/>
      <c r="M9455" s="15"/>
      <c r="N9455" s="15"/>
    </row>
    <row r="9456" spans="1:14" s="16" customFormat="1">
      <c r="A9456" s="15" t="s">
        <v>5777</v>
      </c>
      <c r="B9456" s="95"/>
      <c r="C9456" s="772" t="s">
        <v>7024</v>
      </c>
      <c r="D9456" s="117" t="s">
        <v>7025</v>
      </c>
      <c r="E9456" s="830">
        <v>0</v>
      </c>
      <c r="F9456" s="768">
        <v>1</v>
      </c>
      <c r="G9456" s="830"/>
      <c r="H9456" s="768">
        <v>1</v>
      </c>
      <c r="I9456" s="819">
        <f t="shared" si="308"/>
        <v>0</v>
      </c>
      <c r="J9456" s="819">
        <f t="shared" si="309"/>
        <v>2</v>
      </c>
      <c r="L9456" s="954"/>
      <c r="M9456" s="15"/>
      <c r="N9456" s="15"/>
    </row>
    <row r="9457" spans="1:14" s="16" customFormat="1">
      <c r="A9457" s="15" t="s">
        <v>5777</v>
      </c>
      <c r="B9457" s="95"/>
      <c r="C9457" s="772" t="s">
        <v>7026</v>
      </c>
      <c r="D9457" s="117" t="s">
        <v>7027</v>
      </c>
      <c r="E9457" s="830">
        <v>0</v>
      </c>
      <c r="F9457" s="768">
        <v>1</v>
      </c>
      <c r="G9457" s="830"/>
      <c r="H9457" s="768">
        <v>1</v>
      </c>
      <c r="I9457" s="819">
        <f t="shared" si="308"/>
        <v>0</v>
      </c>
      <c r="J9457" s="819">
        <f t="shared" si="309"/>
        <v>2</v>
      </c>
      <c r="L9457" s="954"/>
      <c r="M9457" s="15"/>
      <c r="N9457" s="15"/>
    </row>
    <row r="9458" spans="1:14" s="16" customFormat="1">
      <c r="A9458" s="15" t="s">
        <v>5777</v>
      </c>
      <c r="B9458" s="95"/>
      <c r="C9458" s="772" t="s">
        <v>7028</v>
      </c>
      <c r="D9458" s="117" t="s">
        <v>7029</v>
      </c>
      <c r="E9458" s="830">
        <v>1</v>
      </c>
      <c r="F9458" s="768">
        <v>0</v>
      </c>
      <c r="G9458" s="830">
        <v>48</v>
      </c>
      <c r="H9458" s="768">
        <v>40</v>
      </c>
      <c r="I9458" s="819">
        <f t="shared" si="308"/>
        <v>49</v>
      </c>
      <c r="J9458" s="819">
        <f t="shared" si="309"/>
        <v>40</v>
      </c>
      <c r="L9458" s="954"/>
      <c r="M9458" s="15"/>
      <c r="N9458" s="15"/>
    </row>
    <row r="9459" spans="1:14" s="16" customFormat="1">
      <c r="A9459" s="15" t="s">
        <v>5777</v>
      </c>
      <c r="B9459" s="95"/>
      <c r="C9459" s="772" t="s">
        <v>7030</v>
      </c>
      <c r="D9459" s="117" t="s">
        <v>7031</v>
      </c>
      <c r="E9459" s="830">
        <v>0</v>
      </c>
      <c r="F9459" s="768">
        <v>1</v>
      </c>
      <c r="G9459" s="830"/>
      <c r="H9459" s="768">
        <v>1</v>
      </c>
      <c r="I9459" s="819">
        <f t="shared" si="308"/>
        <v>0</v>
      </c>
      <c r="J9459" s="819">
        <f t="shared" si="309"/>
        <v>2</v>
      </c>
      <c r="L9459" s="954"/>
      <c r="M9459" s="15"/>
      <c r="N9459" s="15"/>
    </row>
    <row r="9460" spans="1:14" s="16" customFormat="1">
      <c r="A9460" s="15" t="s">
        <v>5777</v>
      </c>
      <c r="B9460" s="95"/>
      <c r="C9460" s="772" t="s">
        <v>5759</v>
      </c>
      <c r="D9460" s="117" t="s">
        <v>7032</v>
      </c>
      <c r="E9460" s="830">
        <v>3</v>
      </c>
      <c r="F9460" s="768">
        <v>5</v>
      </c>
      <c r="G9460" s="830"/>
      <c r="H9460" s="768">
        <v>5</v>
      </c>
      <c r="I9460" s="819">
        <f t="shared" si="308"/>
        <v>3</v>
      </c>
      <c r="J9460" s="819">
        <f t="shared" si="309"/>
        <v>10</v>
      </c>
      <c r="L9460" s="954"/>
      <c r="M9460" s="15"/>
      <c r="N9460" s="15"/>
    </row>
    <row r="9461" spans="1:14" s="16" customFormat="1">
      <c r="A9461" s="15" t="s">
        <v>5777</v>
      </c>
      <c r="B9461" s="95"/>
      <c r="C9461" s="772" t="s">
        <v>7033</v>
      </c>
      <c r="D9461" s="117" t="s">
        <v>7034</v>
      </c>
      <c r="E9461" s="830">
        <v>0</v>
      </c>
      <c r="F9461" s="768">
        <v>1</v>
      </c>
      <c r="G9461" s="830"/>
      <c r="H9461" s="768">
        <v>1</v>
      </c>
      <c r="I9461" s="819">
        <f t="shared" si="308"/>
        <v>0</v>
      </c>
      <c r="J9461" s="819">
        <f t="shared" si="309"/>
        <v>2</v>
      </c>
      <c r="L9461" s="954"/>
      <c r="M9461" s="15"/>
      <c r="N9461" s="15"/>
    </row>
    <row r="9462" spans="1:14" s="16" customFormat="1">
      <c r="A9462" s="15" t="s">
        <v>5777</v>
      </c>
      <c r="B9462" s="95"/>
      <c r="C9462" s="772" t="s">
        <v>7035</v>
      </c>
      <c r="D9462" s="117" t="s">
        <v>7036</v>
      </c>
      <c r="E9462" s="830">
        <v>0</v>
      </c>
      <c r="F9462" s="768">
        <v>1</v>
      </c>
      <c r="G9462" s="830"/>
      <c r="H9462" s="768">
        <v>1</v>
      </c>
      <c r="I9462" s="819">
        <f t="shared" si="308"/>
        <v>0</v>
      </c>
      <c r="J9462" s="819">
        <f t="shared" si="309"/>
        <v>2</v>
      </c>
      <c r="L9462" s="954"/>
      <c r="M9462" s="15"/>
      <c r="N9462" s="15"/>
    </row>
    <row r="9463" spans="1:14" s="16" customFormat="1">
      <c r="A9463" s="15" t="s">
        <v>5777</v>
      </c>
      <c r="B9463" s="95"/>
      <c r="C9463" s="772" t="s">
        <v>5772</v>
      </c>
      <c r="D9463" s="117" t="s">
        <v>5773</v>
      </c>
      <c r="E9463" s="830">
        <v>0</v>
      </c>
      <c r="F9463" s="768">
        <v>1</v>
      </c>
      <c r="G9463" s="830"/>
      <c r="H9463" s="768">
        <v>1</v>
      </c>
      <c r="I9463" s="819">
        <f t="shared" si="308"/>
        <v>0</v>
      </c>
      <c r="J9463" s="819">
        <f t="shared" si="309"/>
        <v>2</v>
      </c>
      <c r="L9463" s="954"/>
      <c r="M9463" s="15"/>
      <c r="N9463" s="15"/>
    </row>
    <row r="9464" spans="1:14" s="16" customFormat="1">
      <c r="A9464" s="15" t="s">
        <v>5777</v>
      </c>
      <c r="B9464" s="95"/>
      <c r="C9464" s="772" t="s">
        <v>7037</v>
      </c>
      <c r="D9464" s="117" t="s">
        <v>7038</v>
      </c>
      <c r="E9464" s="830">
        <v>0</v>
      </c>
      <c r="F9464" s="768">
        <v>1</v>
      </c>
      <c r="G9464" s="830"/>
      <c r="H9464" s="768">
        <v>1</v>
      </c>
      <c r="I9464" s="819">
        <f t="shared" si="308"/>
        <v>0</v>
      </c>
      <c r="J9464" s="819">
        <f t="shared" si="309"/>
        <v>2</v>
      </c>
      <c r="L9464" s="954"/>
      <c r="M9464" s="15"/>
      <c r="N9464" s="15"/>
    </row>
    <row r="9465" spans="1:14" s="16" customFormat="1">
      <c r="A9465" s="15" t="s">
        <v>5777</v>
      </c>
      <c r="B9465" s="95"/>
      <c r="C9465" s="772" t="s">
        <v>5776</v>
      </c>
      <c r="D9465" s="117" t="s">
        <v>7039</v>
      </c>
      <c r="E9465" s="830">
        <v>0</v>
      </c>
      <c r="F9465" s="768">
        <v>1</v>
      </c>
      <c r="G9465" s="830"/>
      <c r="H9465" s="768">
        <v>1</v>
      </c>
      <c r="I9465" s="819">
        <f t="shared" si="308"/>
        <v>0</v>
      </c>
      <c r="J9465" s="819">
        <f t="shared" si="309"/>
        <v>2</v>
      </c>
      <c r="L9465" s="954"/>
      <c r="M9465" s="15"/>
      <c r="N9465" s="15"/>
    </row>
    <row r="9466" spans="1:14" s="16" customFormat="1">
      <c r="A9466" s="15" t="s">
        <v>5777</v>
      </c>
      <c r="B9466" s="95"/>
      <c r="C9466" s="772" t="s">
        <v>7040</v>
      </c>
      <c r="D9466" s="117" t="s">
        <v>7041</v>
      </c>
      <c r="E9466" s="830">
        <v>716</v>
      </c>
      <c r="F9466" s="768">
        <v>660</v>
      </c>
      <c r="G9466" s="830"/>
      <c r="H9466" s="768">
        <v>5</v>
      </c>
      <c r="I9466" s="819">
        <f t="shared" si="308"/>
        <v>716</v>
      </c>
      <c r="J9466" s="819">
        <f t="shared" si="309"/>
        <v>665</v>
      </c>
      <c r="L9466" s="954"/>
      <c r="M9466" s="15"/>
      <c r="N9466" s="15"/>
    </row>
    <row r="9467" spans="1:14" s="16" customFormat="1">
      <c r="A9467" s="15" t="s">
        <v>5777</v>
      </c>
      <c r="B9467" s="95"/>
      <c r="C9467" s="772" t="s">
        <v>7042</v>
      </c>
      <c r="D9467" s="117" t="s">
        <v>7043</v>
      </c>
      <c r="E9467" s="830">
        <v>2321</v>
      </c>
      <c r="F9467" s="768">
        <v>2400</v>
      </c>
      <c r="G9467" s="830">
        <v>6</v>
      </c>
      <c r="H9467" s="768">
        <v>5</v>
      </c>
      <c r="I9467" s="819">
        <f t="shared" si="308"/>
        <v>2327</v>
      </c>
      <c r="J9467" s="819">
        <f t="shared" si="309"/>
        <v>2405</v>
      </c>
      <c r="L9467" s="954"/>
      <c r="M9467" s="15"/>
      <c r="N9467" s="15"/>
    </row>
    <row r="9468" spans="1:14" s="16" customFormat="1">
      <c r="A9468" s="15" t="s">
        <v>5777</v>
      </c>
      <c r="B9468" s="95"/>
      <c r="C9468" s="772" t="s">
        <v>7044</v>
      </c>
      <c r="D9468" s="117" t="s">
        <v>7045</v>
      </c>
      <c r="E9468" s="830">
        <v>4147</v>
      </c>
      <c r="F9468" s="768">
        <v>4200</v>
      </c>
      <c r="G9468" s="830">
        <v>2</v>
      </c>
      <c r="H9468" s="768">
        <v>130</v>
      </c>
      <c r="I9468" s="819">
        <f t="shared" si="308"/>
        <v>4149</v>
      </c>
      <c r="J9468" s="819">
        <f t="shared" si="309"/>
        <v>4330</v>
      </c>
      <c r="L9468" s="954"/>
      <c r="M9468" s="15"/>
      <c r="N9468" s="15"/>
    </row>
    <row r="9469" spans="1:14" s="16" customFormat="1">
      <c r="A9469" s="15" t="s">
        <v>5777</v>
      </c>
      <c r="B9469" s="95"/>
      <c r="C9469" s="772" t="s">
        <v>7046</v>
      </c>
      <c r="D9469" s="117" t="s">
        <v>7047</v>
      </c>
      <c r="E9469" s="830">
        <v>2812</v>
      </c>
      <c r="F9469" s="768">
        <v>3000</v>
      </c>
      <c r="G9469" s="830">
        <v>3</v>
      </c>
      <c r="H9469" s="768">
        <v>5</v>
      </c>
      <c r="I9469" s="819">
        <f t="shared" si="308"/>
        <v>2815</v>
      </c>
      <c r="J9469" s="819">
        <f t="shared" si="309"/>
        <v>3005</v>
      </c>
      <c r="L9469" s="954"/>
      <c r="M9469" s="15"/>
      <c r="N9469" s="15"/>
    </row>
    <row r="9470" spans="1:14" s="16" customFormat="1">
      <c r="A9470" s="15" t="s">
        <v>5777</v>
      </c>
      <c r="B9470" s="95"/>
      <c r="C9470" s="772" t="s">
        <v>7048</v>
      </c>
      <c r="D9470" s="117" t="s">
        <v>7049</v>
      </c>
      <c r="E9470" s="830">
        <v>7100</v>
      </c>
      <c r="F9470" s="768">
        <v>7200</v>
      </c>
      <c r="G9470" s="830">
        <v>3</v>
      </c>
      <c r="H9470" s="768">
        <v>10</v>
      </c>
      <c r="I9470" s="819">
        <f t="shared" si="308"/>
        <v>7103</v>
      </c>
      <c r="J9470" s="819">
        <f t="shared" si="309"/>
        <v>7210</v>
      </c>
      <c r="L9470" s="954"/>
      <c r="M9470" s="15"/>
      <c r="N9470" s="15"/>
    </row>
    <row r="9471" spans="1:14" s="16" customFormat="1">
      <c r="A9471" s="15" t="s">
        <v>5777</v>
      </c>
      <c r="B9471" s="95"/>
      <c r="C9471" s="772" t="s">
        <v>7050</v>
      </c>
      <c r="D9471" s="117" t="s">
        <v>7051</v>
      </c>
      <c r="E9471" s="830">
        <v>95</v>
      </c>
      <c r="F9471" s="768">
        <v>100</v>
      </c>
      <c r="G9471" s="830"/>
      <c r="H9471" s="768">
        <v>0</v>
      </c>
      <c r="I9471" s="819">
        <f t="shared" si="308"/>
        <v>95</v>
      </c>
      <c r="J9471" s="819">
        <f t="shared" si="309"/>
        <v>100</v>
      </c>
      <c r="L9471" s="954"/>
      <c r="M9471" s="15"/>
      <c r="N9471" s="15"/>
    </row>
    <row r="9472" spans="1:14" s="16" customFormat="1">
      <c r="A9472" s="15" t="s">
        <v>5777</v>
      </c>
      <c r="B9472" s="95"/>
      <c r="C9472" s="772" t="s">
        <v>7052</v>
      </c>
      <c r="D9472" s="117" t="s">
        <v>7053</v>
      </c>
      <c r="E9472" s="830">
        <v>68</v>
      </c>
      <c r="F9472" s="768">
        <v>150</v>
      </c>
      <c r="G9472" s="830"/>
      <c r="H9472" s="768">
        <v>1</v>
      </c>
      <c r="I9472" s="819">
        <f t="shared" si="308"/>
        <v>68</v>
      </c>
      <c r="J9472" s="819">
        <f t="shared" si="309"/>
        <v>151</v>
      </c>
      <c r="L9472" s="954"/>
      <c r="M9472" s="15"/>
      <c r="N9472" s="15"/>
    </row>
    <row r="9473" spans="1:14" s="16" customFormat="1">
      <c r="A9473" s="15" t="s">
        <v>5777</v>
      </c>
      <c r="B9473" s="95"/>
      <c r="C9473" s="772" t="s">
        <v>7054</v>
      </c>
      <c r="D9473" s="117" t="s">
        <v>7055</v>
      </c>
      <c r="E9473" s="830">
        <v>57</v>
      </c>
      <c r="F9473" s="768">
        <v>30</v>
      </c>
      <c r="G9473" s="830"/>
      <c r="H9473" s="768">
        <v>0</v>
      </c>
      <c r="I9473" s="819">
        <f t="shared" si="308"/>
        <v>57</v>
      </c>
      <c r="J9473" s="819">
        <f t="shared" si="309"/>
        <v>30</v>
      </c>
      <c r="L9473" s="954"/>
      <c r="M9473" s="15"/>
      <c r="N9473" s="15"/>
    </row>
    <row r="9474" spans="1:14" s="16" customFormat="1">
      <c r="A9474" s="15" t="s">
        <v>5777</v>
      </c>
      <c r="B9474" s="95"/>
      <c r="C9474" s="772" t="s">
        <v>7056</v>
      </c>
      <c r="D9474" s="117" t="s">
        <v>7057</v>
      </c>
      <c r="E9474" s="830">
        <v>323</v>
      </c>
      <c r="F9474" s="768">
        <v>350</v>
      </c>
      <c r="G9474" s="830"/>
      <c r="H9474" s="768">
        <v>0</v>
      </c>
      <c r="I9474" s="819">
        <f t="shared" si="308"/>
        <v>323</v>
      </c>
      <c r="J9474" s="819">
        <f t="shared" si="309"/>
        <v>350</v>
      </c>
      <c r="L9474" s="954"/>
      <c r="M9474" s="15"/>
      <c r="N9474" s="15"/>
    </row>
    <row r="9475" spans="1:14" s="16" customFormat="1">
      <c r="A9475" s="15" t="s">
        <v>5777</v>
      </c>
      <c r="B9475" s="95"/>
      <c r="C9475" s="772" t="s">
        <v>7058</v>
      </c>
      <c r="D9475" s="117" t="s">
        <v>7059</v>
      </c>
      <c r="E9475" s="830">
        <v>774</v>
      </c>
      <c r="F9475" s="768">
        <v>700</v>
      </c>
      <c r="G9475" s="830"/>
      <c r="H9475" s="768">
        <v>1</v>
      </c>
      <c r="I9475" s="819">
        <f t="shared" si="308"/>
        <v>774</v>
      </c>
      <c r="J9475" s="819">
        <f t="shared" si="309"/>
        <v>701</v>
      </c>
      <c r="L9475" s="954"/>
      <c r="M9475" s="15"/>
      <c r="N9475" s="15"/>
    </row>
    <row r="9476" spans="1:14" s="16" customFormat="1">
      <c r="A9476" s="15" t="s">
        <v>5777</v>
      </c>
      <c r="B9476" s="95"/>
      <c r="C9476" s="772" t="s">
        <v>7060</v>
      </c>
      <c r="D9476" s="117" t="s">
        <v>7061</v>
      </c>
      <c r="E9476" s="830">
        <v>6952</v>
      </c>
      <c r="F9476" s="768">
        <v>7000</v>
      </c>
      <c r="G9476" s="830"/>
      <c r="H9476" s="768">
        <v>5</v>
      </c>
      <c r="I9476" s="819">
        <f t="shared" si="308"/>
        <v>6952</v>
      </c>
      <c r="J9476" s="819">
        <f t="shared" si="309"/>
        <v>7005</v>
      </c>
      <c r="L9476" s="954"/>
      <c r="M9476" s="15"/>
      <c r="N9476" s="15"/>
    </row>
    <row r="9477" spans="1:14" s="16" customFormat="1">
      <c r="A9477" s="15" t="s">
        <v>5777</v>
      </c>
      <c r="B9477" s="95"/>
      <c r="C9477" s="772" t="s">
        <v>7062</v>
      </c>
      <c r="D9477" s="117" t="s">
        <v>7063</v>
      </c>
      <c r="E9477" s="830">
        <v>1598</v>
      </c>
      <c r="F9477" s="768">
        <v>1600</v>
      </c>
      <c r="G9477" s="830">
        <v>4</v>
      </c>
      <c r="H9477" s="768">
        <v>5</v>
      </c>
      <c r="I9477" s="819">
        <f t="shared" si="308"/>
        <v>1602</v>
      </c>
      <c r="J9477" s="819">
        <f t="shared" si="309"/>
        <v>1605</v>
      </c>
      <c r="L9477" s="954"/>
      <c r="M9477" s="15"/>
      <c r="N9477" s="15"/>
    </row>
    <row r="9478" spans="1:14" s="16" customFormat="1">
      <c r="A9478" s="15" t="s">
        <v>5777</v>
      </c>
      <c r="B9478" s="95"/>
      <c r="C9478" s="772" t="s">
        <v>7064</v>
      </c>
      <c r="D9478" s="117" t="s">
        <v>7065</v>
      </c>
      <c r="E9478" s="830">
        <v>4499</v>
      </c>
      <c r="F9478" s="768">
        <v>4600</v>
      </c>
      <c r="G9478" s="830"/>
      <c r="H9478" s="768">
        <v>1</v>
      </c>
      <c r="I9478" s="819">
        <f t="shared" si="308"/>
        <v>4499</v>
      </c>
      <c r="J9478" s="819">
        <f t="shared" si="309"/>
        <v>4601</v>
      </c>
      <c r="L9478" s="954"/>
      <c r="M9478" s="15"/>
      <c r="N9478" s="15"/>
    </row>
    <row r="9479" spans="1:14" s="16" customFormat="1">
      <c r="A9479" s="15" t="s">
        <v>5777</v>
      </c>
      <c r="B9479" s="95"/>
      <c r="C9479" s="772" t="s">
        <v>7066</v>
      </c>
      <c r="D9479" s="117" t="s">
        <v>7067</v>
      </c>
      <c r="E9479" s="830">
        <v>4771</v>
      </c>
      <c r="F9479" s="768">
        <v>4800</v>
      </c>
      <c r="G9479" s="830">
        <v>5</v>
      </c>
      <c r="H9479" s="768">
        <v>5</v>
      </c>
      <c r="I9479" s="819">
        <f t="shared" si="308"/>
        <v>4776</v>
      </c>
      <c r="J9479" s="819">
        <f t="shared" si="309"/>
        <v>4805</v>
      </c>
      <c r="L9479" s="954"/>
      <c r="M9479" s="15"/>
      <c r="N9479" s="15"/>
    </row>
    <row r="9480" spans="1:14" s="16" customFormat="1">
      <c r="A9480" s="15" t="s">
        <v>5777</v>
      </c>
      <c r="B9480" s="95"/>
      <c r="C9480" s="772" t="s">
        <v>7068</v>
      </c>
      <c r="D9480" s="117" t="s">
        <v>7069</v>
      </c>
      <c r="E9480" s="830">
        <v>135</v>
      </c>
      <c r="F9480" s="768">
        <v>100</v>
      </c>
      <c r="G9480" s="830"/>
      <c r="H9480" s="768">
        <v>0</v>
      </c>
      <c r="I9480" s="819">
        <f t="shared" si="308"/>
        <v>135</v>
      </c>
      <c r="J9480" s="819">
        <f t="shared" si="309"/>
        <v>100</v>
      </c>
      <c r="L9480" s="954"/>
      <c r="M9480" s="15"/>
      <c r="N9480" s="15"/>
    </row>
    <row r="9481" spans="1:14" s="16" customFormat="1">
      <c r="A9481" s="15" t="s">
        <v>5777</v>
      </c>
      <c r="B9481" s="95"/>
      <c r="C9481" s="772" t="s">
        <v>7070</v>
      </c>
      <c r="D9481" s="117" t="s">
        <v>7071</v>
      </c>
      <c r="E9481" s="830">
        <v>154</v>
      </c>
      <c r="F9481" s="768">
        <v>160</v>
      </c>
      <c r="G9481" s="830"/>
      <c r="H9481" s="768">
        <v>1</v>
      </c>
      <c r="I9481" s="819">
        <f t="shared" si="308"/>
        <v>154</v>
      </c>
      <c r="J9481" s="819">
        <f t="shared" si="309"/>
        <v>161</v>
      </c>
      <c r="L9481" s="954"/>
      <c r="M9481" s="15"/>
      <c r="N9481" s="15"/>
    </row>
    <row r="9482" spans="1:14" s="16" customFormat="1">
      <c r="A9482" s="15" t="s">
        <v>5777</v>
      </c>
      <c r="B9482" s="95"/>
      <c r="C9482" s="772" t="s">
        <v>7072</v>
      </c>
      <c r="D9482" s="117" t="s">
        <v>7073</v>
      </c>
      <c r="E9482" s="830">
        <v>174</v>
      </c>
      <c r="F9482" s="768">
        <v>130</v>
      </c>
      <c r="G9482" s="830"/>
      <c r="H9482" s="768">
        <v>0</v>
      </c>
      <c r="I9482" s="819">
        <f t="shared" si="308"/>
        <v>174</v>
      </c>
      <c r="J9482" s="819">
        <f t="shared" si="309"/>
        <v>130</v>
      </c>
      <c r="L9482" s="954"/>
      <c r="M9482" s="15"/>
      <c r="N9482" s="15"/>
    </row>
    <row r="9483" spans="1:14" s="16" customFormat="1">
      <c r="A9483" s="15" t="s">
        <v>5777</v>
      </c>
      <c r="B9483" s="95"/>
      <c r="C9483" s="772" t="s">
        <v>7074</v>
      </c>
      <c r="D9483" s="117" t="s">
        <v>7075</v>
      </c>
      <c r="E9483" s="830">
        <v>34</v>
      </c>
      <c r="F9483" s="768">
        <v>30</v>
      </c>
      <c r="G9483" s="830"/>
      <c r="H9483" s="768">
        <v>0</v>
      </c>
      <c r="I9483" s="819">
        <f t="shared" si="308"/>
        <v>34</v>
      </c>
      <c r="J9483" s="819">
        <f t="shared" si="309"/>
        <v>30</v>
      </c>
      <c r="L9483" s="954"/>
      <c r="M9483" s="15"/>
      <c r="N9483" s="15"/>
    </row>
    <row r="9484" spans="1:14" s="16" customFormat="1">
      <c r="A9484" s="15" t="s">
        <v>5777</v>
      </c>
      <c r="B9484" s="95"/>
      <c r="C9484" s="772" t="s">
        <v>7076</v>
      </c>
      <c r="D9484" s="117" t="s">
        <v>7077</v>
      </c>
      <c r="E9484" s="830">
        <v>864</v>
      </c>
      <c r="F9484" s="768">
        <v>790</v>
      </c>
      <c r="G9484" s="830"/>
      <c r="H9484" s="768">
        <v>0</v>
      </c>
      <c r="I9484" s="819">
        <f t="shared" si="308"/>
        <v>864</v>
      </c>
      <c r="J9484" s="819">
        <f t="shared" si="309"/>
        <v>790</v>
      </c>
      <c r="L9484" s="954"/>
      <c r="M9484" s="15"/>
      <c r="N9484" s="15"/>
    </row>
    <row r="9485" spans="1:14" s="16" customFormat="1">
      <c r="A9485" s="15" t="s">
        <v>5777</v>
      </c>
      <c r="B9485" s="95"/>
      <c r="C9485" s="772" t="s">
        <v>7078</v>
      </c>
      <c r="D9485" s="117" t="s">
        <v>7079</v>
      </c>
      <c r="E9485" s="830">
        <v>2221</v>
      </c>
      <c r="F9485" s="768">
        <v>2300</v>
      </c>
      <c r="G9485" s="830">
        <v>4</v>
      </c>
      <c r="H9485" s="768">
        <v>5</v>
      </c>
      <c r="I9485" s="819">
        <f t="shared" si="308"/>
        <v>2225</v>
      </c>
      <c r="J9485" s="819">
        <f t="shared" si="309"/>
        <v>2305</v>
      </c>
      <c r="L9485" s="954"/>
      <c r="M9485" s="15"/>
      <c r="N9485" s="15"/>
    </row>
    <row r="9486" spans="1:14" s="16" customFormat="1">
      <c r="A9486" s="15" t="s">
        <v>5777</v>
      </c>
      <c r="B9486" s="95"/>
      <c r="C9486" s="772" t="s">
        <v>7080</v>
      </c>
      <c r="D9486" s="117" t="s">
        <v>7081</v>
      </c>
      <c r="E9486" s="830">
        <v>201</v>
      </c>
      <c r="F9486" s="768">
        <v>180</v>
      </c>
      <c r="G9486" s="830"/>
      <c r="H9486" s="768">
        <v>0</v>
      </c>
      <c r="I9486" s="819">
        <f t="shared" ref="I9486:I9549" si="310">E9486+G9486</f>
        <v>201</v>
      </c>
      <c r="J9486" s="819">
        <f t="shared" ref="J9486:J9549" si="311">F9486+H9486</f>
        <v>180</v>
      </c>
      <c r="L9486" s="954"/>
      <c r="M9486" s="15"/>
      <c r="N9486" s="15"/>
    </row>
    <row r="9487" spans="1:14" s="16" customFormat="1">
      <c r="A9487" s="15" t="s">
        <v>5777</v>
      </c>
      <c r="B9487" s="95"/>
      <c r="C9487" s="772" t="s">
        <v>7082</v>
      </c>
      <c r="D9487" s="117" t="s">
        <v>7083</v>
      </c>
      <c r="E9487" s="830">
        <v>1202</v>
      </c>
      <c r="F9487" s="768">
        <v>1250</v>
      </c>
      <c r="G9487" s="830"/>
      <c r="H9487" s="768">
        <v>0</v>
      </c>
      <c r="I9487" s="819">
        <f t="shared" si="310"/>
        <v>1202</v>
      </c>
      <c r="J9487" s="819">
        <f t="shared" si="311"/>
        <v>1250</v>
      </c>
      <c r="L9487" s="954"/>
      <c r="M9487" s="15"/>
      <c r="N9487" s="15"/>
    </row>
    <row r="9488" spans="1:14" s="16" customFormat="1">
      <c r="A9488" s="15" t="s">
        <v>5777</v>
      </c>
      <c r="B9488" s="95"/>
      <c r="C9488" s="772" t="s">
        <v>7084</v>
      </c>
      <c r="D9488" s="117" t="s">
        <v>7085</v>
      </c>
      <c r="E9488" s="830">
        <v>2115</v>
      </c>
      <c r="F9488" s="768">
        <v>2200</v>
      </c>
      <c r="G9488" s="830">
        <v>2</v>
      </c>
      <c r="H9488" s="768">
        <v>5</v>
      </c>
      <c r="I9488" s="819">
        <f t="shared" si="310"/>
        <v>2117</v>
      </c>
      <c r="J9488" s="819">
        <f t="shared" si="311"/>
        <v>2205</v>
      </c>
      <c r="L9488" s="954"/>
      <c r="M9488" s="15"/>
      <c r="N9488" s="15"/>
    </row>
    <row r="9489" spans="1:14" s="16" customFormat="1">
      <c r="A9489" s="15" t="s">
        <v>5777</v>
      </c>
      <c r="B9489" s="95"/>
      <c r="C9489" s="772" t="s">
        <v>7086</v>
      </c>
      <c r="D9489" s="117" t="s">
        <v>7087</v>
      </c>
      <c r="E9489" s="830">
        <v>0</v>
      </c>
      <c r="F9489" s="768">
        <v>5</v>
      </c>
      <c r="G9489" s="830"/>
      <c r="H9489" s="768">
        <v>0</v>
      </c>
      <c r="I9489" s="819">
        <f t="shared" si="310"/>
        <v>0</v>
      </c>
      <c r="J9489" s="819">
        <f t="shared" si="311"/>
        <v>5</v>
      </c>
      <c r="L9489" s="954"/>
      <c r="M9489" s="15"/>
      <c r="N9489" s="15"/>
    </row>
    <row r="9490" spans="1:14" s="16" customFormat="1">
      <c r="A9490" s="15" t="s">
        <v>5777</v>
      </c>
      <c r="B9490" s="95"/>
      <c r="C9490" s="772" t="s">
        <v>7088</v>
      </c>
      <c r="D9490" s="117" t="s">
        <v>7089</v>
      </c>
      <c r="E9490" s="830">
        <v>3461</v>
      </c>
      <c r="F9490" s="768">
        <v>3500</v>
      </c>
      <c r="G9490" s="830"/>
      <c r="H9490" s="768">
        <v>5</v>
      </c>
      <c r="I9490" s="819">
        <f t="shared" si="310"/>
        <v>3461</v>
      </c>
      <c r="J9490" s="819">
        <f t="shared" si="311"/>
        <v>3505</v>
      </c>
      <c r="L9490" s="954"/>
      <c r="M9490" s="15"/>
      <c r="N9490" s="15"/>
    </row>
    <row r="9491" spans="1:14" s="16" customFormat="1">
      <c r="A9491" s="15" t="s">
        <v>5777</v>
      </c>
      <c r="B9491" s="95"/>
      <c r="C9491" s="772" t="s">
        <v>7090</v>
      </c>
      <c r="D9491" s="117" t="s">
        <v>7091</v>
      </c>
      <c r="E9491" s="830">
        <v>0</v>
      </c>
      <c r="F9491" s="768">
        <v>1</v>
      </c>
      <c r="G9491" s="830"/>
      <c r="H9491" s="768">
        <v>0</v>
      </c>
      <c r="I9491" s="819">
        <f t="shared" si="310"/>
        <v>0</v>
      </c>
      <c r="J9491" s="819">
        <f t="shared" si="311"/>
        <v>1</v>
      </c>
      <c r="L9491" s="954"/>
      <c r="M9491" s="15"/>
      <c r="N9491" s="15"/>
    </row>
    <row r="9492" spans="1:14" s="16" customFormat="1">
      <c r="A9492" s="15" t="s">
        <v>5777</v>
      </c>
      <c r="B9492" s="95"/>
      <c r="C9492" s="772" t="s">
        <v>7092</v>
      </c>
      <c r="D9492" s="117" t="s">
        <v>7093</v>
      </c>
      <c r="E9492" s="830">
        <v>203</v>
      </c>
      <c r="F9492" s="768">
        <v>280</v>
      </c>
      <c r="G9492" s="830"/>
      <c r="H9492" s="768">
        <v>0</v>
      </c>
      <c r="I9492" s="819">
        <f t="shared" si="310"/>
        <v>203</v>
      </c>
      <c r="J9492" s="819">
        <f t="shared" si="311"/>
        <v>280</v>
      </c>
      <c r="L9492" s="954"/>
      <c r="M9492" s="15"/>
      <c r="N9492" s="15"/>
    </row>
    <row r="9493" spans="1:14" s="16" customFormat="1">
      <c r="A9493" s="15" t="s">
        <v>5777</v>
      </c>
      <c r="B9493" s="95"/>
      <c r="C9493" s="772" t="s">
        <v>7094</v>
      </c>
      <c r="D9493" s="117" t="s">
        <v>7095</v>
      </c>
      <c r="E9493" s="830">
        <v>1</v>
      </c>
      <c r="F9493" s="768">
        <v>5</v>
      </c>
      <c r="G9493" s="830"/>
      <c r="H9493" s="768">
        <v>0</v>
      </c>
      <c r="I9493" s="819">
        <f t="shared" si="310"/>
        <v>1</v>
      </c>
      <c r="J9493" s="819">
        <f t="shared" si="311"/>
        <v>5</v>
      </c>
      <c r="L9493" s="954"/>
      <c r="M9493" s="15"/>
      <c r="N9493" s="15"/>
    </row>
    <row r="9494" spans="1:14" s="16" customFormat="1">
      <c r="A9494" s="15" t="s">
        <v>5777</v>
      </c>
      <c r="B9494" s="95"/>
      <c r="C9494" s="772" t="s">
        <v>7096</v>
      </c>
      <c r="D9494" s="117" t="s">
        <v>7097</v>
      </c>
      <c r="E9494" s="830">
        <v>0</v>
      </c>
      <c r="F9494" s="768">
        <v>1</v>
      </c>
      <c r="G9494" s="830"/>
      <c r="H9494" s="768">
        <v>0</v>
      </c>
      <c r="I9494" s="819">
        <f t="shared" si="310"/>
        <v>0</v>
      </c>
      <c r="J9494" s="819">
        <f t="shared" si="311"/>
        <v>1</v>
      </c>
      <c r="L9494" s="954"/>
      <c r="M9494" s="15"/>
      <c r="N9494" s="15"/>
    </row>
    <row r="9495" spans="1:14" s="16" customFormat="1">
      <c r="A9495" s="15" t="s">
        <v>5777</v>
      </c>
      <c r="B9495" s="95"/>
      <c r="C9495" s="772" t="s">
        <v>7098</v>
      </c>
      <c r="D9495" s="117" t="s">
        <v>7099</v>
      </c>
      <c r="E9495" s="830">
        <v>148</v>
      </c>
      <c r="F9495" s="768">
        <v>180</v>
      </c>
      <c r="G9495" s="830"/>
      <c r="H9495" s="768">
        <v>1</v>
      </c>
      <c r="I9495" s="819">
        <f t="shared" si="310"/>
        <v>148</v>
      </c>
      <c r="J9495" s="819">
        <f t="shared" si="311"/>
        <v>181</v>
      </c>
      <c r="L9495" s="954"/>
      <c r="M9495" s="15"/>
      <c r="N9495" s="15"/>
    </row>
    <row r="9496" spans="1:14" s="16" customFormat="1">
      <c r="A9496" s="15" t="s">
        <v>5777</v>
      </c>
      <c r="B9496" s="95"/>
      <c r="C9496" s="772" t="s">
        <v>7100</v>
      </c>
      <c r="D9496" s="117" t="s">
        <v>7101</v>
      </c>
      <c r="E9496" s="830">
        <v>19</v>
      </c>
      <c r="F9496" s="768">
        <v>40</v>
      </c>
      <c r="G9496" s="830"/>
      <c r="H9496" s="768">
        <v>0</v>
      </c>
      <c r="I9496" s="819">
        <f t="shared" si="310"/>
        <v>19</v>
      </c>
      <c r="J9496" s="819">
        <f t="shared" si="311"/>
        <v>40</v>
      </c>
      <c r="L9496" s="954"/>
      <c r="M9496" s="15"/>
      <c r="N9496" s="15"/>
    </row>
    <row r="9497" spans="1:14" s="16" customFormat="1">
      <c r="A9497" s="15" t="s">
        <v>5777</v>
      </c>
      <c r="B9497" s="95"/>
      <c r="C9497" s="772" t="s">
        <v>7102</v>
      </c>
      <c r="D9497" s="117" t="s">
        <v>6946</v>
      </c>
      <c r="E9497" s="830">
        <v>0</v>
      </c>
      <c r="F9497" s="768">
        <v>1</v>
      </c>
      <c r="G9497" s="830"/>
      <c r="H9497" s="768">
        <v>0</v>
      </c>
      <c r="I9497" s="819">
        <f t="shared" si="310"/>
        <v>0</v>
      </c>
      <c r="J9497" s="819">
        <f t="shared" si="311"/>
        <v>1</v>
      </c>
      <c r="L9497" s="954"/>
      <c r="M9497" s="15"/>
      <c r="N9497" s="15"/>
    </row>
    <row r="9498" spans="1:14" s="16" customFormat="1">
      <c r="A9498" s="15" t="s">
        <v>5777</v>
      </c>
      <c r="B9498" s="95"/>
      <c r="C9498" s="772" t="s">
        <v>7103</v>
      </c>
      <c r="D9498" s="117" t="s">
        <v>7104</v>
      </c>
      <c r="E9498" s="830">
        <v>318</v>
      </c>
      <c r="F9498" s="768">
        <v>310</v>
      </c>
      <c r="G9498" s="830"/>
      <c r="H9498" s="768">
        <v>0</v>
      </c>
      <c r="I9498" s="819">
        <f t="shared" si="310"/>
        <v>318</v>
      </c>
      <c r="J9498" s="819">
        <f t="shared" si="311"/>
        <v>310</v>
      </c>
      <c r="L9498" s="954"/>
      <c r="M9498" s="15"/>
      <c r="N9498" s="15"/>
    </row>
    <row r="9499" spans="1:14" s="16" customFormat="1">
      <c r="A9499" s="15" t="s">
        <v>5777</v>
      </c>
      <c r="B9499" s="95"/>
      <c r="C9499" s="772" t="s">
        <v>7105</v>
      </c>
      <c r="D9499" s="117" t="s">
        <v>7106</v>
      </c>
      <c r="E9499" s="830">
        <v>19</v>
      </c>
      <c r="F9499" s="768">
        <v>15</v>
      </c>
      <c r="G9499" s="830"/>
      <c r="H9499" s="768">
        <v>10</v>
      </c>
      <c r="I9499" s="819">
        <f t="shared" si="310"/>
        <v>19</v>
      </c>
      <c r="J9499" s="819">
        <f t="shared" si="311"/>
        <v>25</v>
      </c>
      <c r="L9499" s="954"/>
      <c r="M9499" s="15"/>
      <c r="N9499" s="15"/>
    </row>
    <row r="9500" spans="1:14" s="16" customFormat="1">
      <c r="A9500" s="15" t="s">
        <v>5777</v>
      </c>
      <c r="B9500" s="95"/>
      <c r="C9500" s="772" t="s">
        <v>7107</v>
      </c>
      <c r="D9500" s="117" t="s">
        <v>7108</v>
      </c>
      <c r="E9500" s="830">
        <v>1</v>
      </c>
      <c r="F9500" s="768">
        <v>10</v>
      </c>
      <c r="G9500" s="830"/>
      <c r="H9500" s="768">
        <v>0</v>
      </c>
      <c r="I9500" s="819">
        <f t="shared" si="310"/>
        <v>1</v>
      </c>
      <c r="J9500" s="819">
        <f t="shared" si="311"/>
        <v>10</v>
      </c>
      <c r="L9500" s="954"/>
      <c r="M9500" s="15"/>
      <c r="N9500" s="15"/>
    </row>
    <row r="9501" spans="1:14" s="16" customFormat="1">
      <c r="A9501" s="15" t="s">
        <v>5777</v>
      </c>
      <c r="B9501" s="95"/>
      <c r="C9501" s="772" t="s">
        <v>7109</v>
      </c>
      <c r="D9501" s="117" t="s">
        <v>6954</v>
      </c>
      <c r="E9501" s="830">
        <v>0</v>
      </c>
      <c r="F9501" s="768">
        <v>1</v>
      </c>
      <c r="G9501" s="830"/>
      <c r="H9501" s="768">
        <v>0</v>
      </c>
      <c r="I9501" s="819">
        <f t="shared" si="310"/>
        <v>0</v>
      </c>
      <c r="J9501" s="819">
        <f t="shared" si="311"/>
        <v>1</v>
      </c>
      <c r="L9501" s="954"/>
      <c r="M9501" s="15"/>
      <c r="N9501" s="15"/>
    </row>
    <row r="9502" spans="1:14" s="16" customFormat="1">
      <c r="A9502" s="15" t="s">
        <v>5777</v>
      </c>
      <c r="B9502" s="95"/>
      <c r="C9502" s="772" t="s">
        <v>7110</v>
      </c>
      <c r="D9502" s="117" t="s">
        <v>6956</v>
      </c>
      <c r="E9502" s="830">
        <v>0</v>
      </c>
      <c r="F9502" s="768">
        <v>1</v>
      </c>
      <c r="G9502" s="830"/>
      <c r="H9502" s="768">
        <v>0</v>
      </c>
      <c r="I9502" s="819">
        <f t="shared" si="310"/>
        <v>0</v>
      </c>
      <c r="J9502" s="819">
        <f t="shared" si="311"/>
        <v>1</v>
      </c>
      <c r="L9502" s="954"/>
      <c r="M9502" s="15"/>
      <c r="N9502" s="15"/>
    </row>
    <row r="9503" spans="1:14" s="16" customFormat="1">
      <c r="A9503" s="15" t="s">
        <v>5777</v>
      </c>
      <c r="B9503" s="95"/>
      <c r="C9503" s="772" t="s">
        <v>7111</v>
      </c>
      <c r="D9503" s="117" t="s">
        <v>7112</v>
      </c>
      <c r="E9503" s="830">
        <v>0</v>
      </c>
      <c r="F9503" s="768">
        <v>1</v>
      </c>
      <c r="G9503" s="830"/>
      <c r="H9503" s="768">
        <v>0</v>
      </c>
      <c r="I9503" s="819">
        <f t="shared" si="310"/>
        <v>0</v>
      </c>
      <c r="J9503" s="819">
        <f t="shared" si="311"/>
        <v>1</v>
      </c>
      <c r="L9503" s="954"/>
      <c r="M9503" s="15"/>
      <c r="N9503" s="15"/>
    </row>
    <row r="9504" spans="1:14" s="16" customFormat="1">
      <c r="A9504" s="15" t="s">
        <v>5777</v>
      </c>
      <c r="B9504" s="95"/>
      <c r="C9504" s="772" t="s">
        <v>7113</v>
      </c>
      <c r="D9504" s="117" t="s">
        <v>7114</v>
      </c>
      <c r="E9504" s="830">
        <v>1076</v>
      </c>
      <c r="F9504" s="768">
        <v>1070</v>
      </c>
      <c r="G9504" s="830"/>
      <c r="H9504" s="768">
        <v>1</v>
      </c>
      <c r="I9504" s="819">
        <f t="shared" si="310"/>
        <v>1076</v>
      </c>
      <c r="J9504" s="819">
        <f t="shared" si="311"/>
        <v>1071</v>
      </c>
      <c r="L9504" s="954"/>
      <c r="M9504" s="15"/>
      <c r="N9504" s="15"/>
    </row>
    <row r="9505" spans="1:14" s="16" customFormat="1">
      <c r="A9505" s="15" t="s">
        <v>5777</v>
      </c>
      <c r="B9505" s="95"/>
      <c r="C9505" s="772" t="s">
        <v>7115</v>
      </c>
      <c r="D9505" s="117" t="s">
        <v>7116</v>
      </c>
      <c r="E9505" s="830">
        <v>416</v>
      </c>
      <c r="F9505" s="768">
        <v>400</v>
      </c>
      <c r="G9505" s="830"/>
      <c r="H9505" s="768">
        <v>0</v>
      </c>
      <c r="I9505" s="819">
        <f t="shared" si="310"/>
        <v>416</v>
      </c>
      <c r="J9505" s="819">
        <f t="shared" si="311"/>
        <v>400</v>
      </c>
      <c r="L9505" s="954"/>
      <c r="M9505" s="15"/>
      <c r="N9505" s="15"/>
    </row>
    <row r="9506" spans="1:14" s="16" customFormat="1">
      <c r="A9506" s="15" t="s">
        <v>5777</v>
      </c>
      <c r="B9506" s="95"/>
      <c r="C9506" s="772" t="s">
        <v>7117</v>
      </c>
      <c r="D9506" s="117" t="s">
        <v>7118</v>
      </c>
      <c r="E9506" s="830">
        <v>1970</v>
      </c>
      <c r="F9506" s="768">
        <v>2000</v>
      </c>
      <c r="G9506" s="830"/>
      <c r="H9506" s="768">
        <v>1</v>
      </c>
      <c r="I9506" s="819">
        <f t="shared" si="310"/>
        <v>1970</v>
      </c>
      <c r="J9506" s="819">
        <f t="shared" si="311"/>
        <v>2001</v>
      </c>
      <c r="L9506" s="954"/>
      <c r="M9506" s="15"/>
      <c r="N9506" s="15"/>
    </row>
    <row r="9507" spans="1:14" s="16" customFormat="1">
      <c r="A9507" s="15" t="s">
        <v>5777</v>
      </c>
      <c r="B9507" s="95"/>
      <c r="C9507" s="772" t="s">
        <v>7119</v>
      </c>
      <c r="D9507" s="117" t="s">
        <v>7120</v>
      </c>
      <c r="E9507" s="830">
        <v>1</v>
      </c>
      <c r="F9507" s="768">
        <v>1</v>
      </c>
      <c r="G9507" s="830"/>
      <c r="H9507" s="768">
        <v>0</v>
      </c>
      <c r="I9507" s="819">
        <f t="shared" si="310"/>
        <v>1</v>
      </c>
      <c r="J9507" s="819">
        <f t="shared" si="311"/>
        <v>1</v>
      </c>
      <c r="L9507" s="954"/>
      <c r="M9507" s="15"/>
      <c r="N9507" s="15"/>
    </row>
    <row r="9508" spans="1:14" s="16" customFormat="1">
      <c r="A9508" s="15" t="s">
        <v>5777</v>
      </c>
      <c r="B9508" s="95"/>
      <c r="C9508" s="772" t="s">
        <v>7121</v>
      </c>
      <c r="D9508" s="117" t="s">
        <v>7122</v>
      </c>
      <c r="E9508" s="830">
        <v>50</v>
      </c>
      <c r="F9508" s="768">
        <v>40</v>
      </c>
      <c r="G9508" s="830"/>
      <c r="H9508" s="768">
        <v>0</v>
      </c>
      <c r="I9508" s="819">
        <f t="shared" si="310"/>
        <v>50</v>
      </c>
      <c r="J9508" s="819">
        <f t="shared" si="311"/>
        <v>40</v>
      </c>
      <c r="L9508" s="954"/>
      <c r="M9508" s="15"/>
      <c r="N9508" s="15"/>
    </row>
    <row r="9509" spans="1:14" s="16" customFormat="1">
      <c r="A9509" s="15" t="s">
        <v>5777</v>
      </c>
      <c r="B9509" s="95"/>
      <c r="C9509" s="772" t="s">
        <v>7123</v>
      </c>
      <c r="D9509" s="117" t="s">
        <v>7124</v>
      </c>
      <c r="E9509" s="830">
        <v>54</v>
      </c>
      <c r="F9509" s="768">
        <v>70</v>
      </c>
      <c r="G9509" s="830"/>
      <c r="H9509" s="768">
        <v>0</v>
      </c>
      <c r="I9509" s="819">
        <f t="shared" si="310"/>
        <v>54</v>
      </c>
      <c r="J9509" s="819">
        <f t="shared" si="311"/>
        <v>70</v>
      </c>
      <c r="L9509" s="954"/>
      <c r="M9509" s="15"/>
      <c r="N9509" s="15"/>
    </row>
    <row r="9510" spans="1:14" s="16" customFormat="1">
      <c r="A9510" s="15" t="s">
        <v>5777</v>
      </c>
      <c r="B9510" s="95"/>
      <c r="C9510" s="772" t="s">
        <v>7125</v>
      </c>
      <c r="D9510" s="117" t="s">
        <v>7126</v>
      </c>
      <c r="E9510" s="830">
        <v>9</v>
      </c>
      <c r="F9510" s="768">
        <v>15</v>
      </c>
      <c r="G9510" s="830"/>
      <c r="H9510" s="768">
        <v>0</v>
      </c>
      <c r="I9510" s="819">
        <f t="shared" si="310"/>
        <v>9</v>
      </c>
      <c r="J9510" s="819">
        <f t="shared" si="311"/>
        <v>15</v>
      </c>
      <c r="L9510" s="954"/>
      <c r="M9510" s="15"/>
      <c r="N9510" s="15"/>
    </row>
    <row r="9511" spans="1:14" s="16" customFormat="1">
      <c r="A9511" s="15" t="s">
        <v>5777</v>
      </c>
      <c r="B9511" s="95"/>
      <c r="C9511" s="772" t="s">
        <v>7127</v>
      </c>
      <c r="D9511" s="117" t="s">
        <v>7128</v>
      </c>
      <c r="E9511" s="830">
        <v>0</v>
      </c>
      <c r="F9511" s="768">
        <v>1</v>
      </c>
      <c r="G9511" s="830"/>
      <c r="H9511" s="768">
        <v>0</v>
      </c>
      <c r="I9511" s="819">
        <f t="shared" si="310"/>
        <v>0</v>
      </c>
      <c r="J9511" s="819">
        <f t="shared" si="311"/>
        <v>1</v>
      </c>
      <c r="L9511" s="954"/>
      <c r="M9511" s="15"/>
      <c r="N9511" s="15"/>
    </row>
    <row r="9512" spans="1:14" s="16" customFormat="1">
      <c r="A9512" s="15" t="s">
        <v>5777</v>
      </c>
      <c r="B9512" s="95"/>
      <c r="C9512" s="772" t="s">
        <v>7129</v>
      </c>
      <c r="D9512" s="117" t="s">
        <v>7130</v>
      </c>
      <c r="E9512" s="830">
        <v>0</v>
      </c>
      <c r="F9512" s="768">
        <v>5</v>
      </c>
      <c r="G9512" s="830"/>
      <c r="H9512" s="768">
        <v>0</v>
      </c>
      <c r="I9512" s="819">
        <f t="shared" si="310"/>
        <v>0</v>
      </c>
      <c r="J9512" s="819">
        <f t="shared" si="311"/>
        <v>5</v>
      </c>
      <c r="L9512" s="954"/>
      <c r="M9512" s="15"/>
      <c r="N9512" s="15"/>
    </row>
    <row r="9513" spans="1:14" s="16" customFormat="1">
      <c r="A9513" s="15" t="s">
        <v>5777</v>
      </c>
      <c r="B9513" s="95"/>
      <c r="C9513" s="772" t="s">
        <v>7131</v>
      </c>
      <c r="D9513" s="117" t="s">
        <v>7132</v>
      </c>
      <c r="E9513" s="830">
        <v>11970</v>
      </c>
      <c r="F9513" s="768">
        <v>12000</v>
      </c>
      <c r="G9513" s="830">
        <v>62</v>
      </c>
      <c r="H9513" s="768">
        <v>60</v>
      </c>
      <c r="I9513" s="819">
        <f t="shared" si="310"/>
        <v>12032</v>
      </c>
      <c r="J9513" s="819">
        <f t="shared" si="311"/>
        <v>12060</v>
      </c>
      <c r="L9513" s="954"/>
      <c r="M9513" s="15"/>
      <c r="N9513" s="15"/>
    </row>
    <row r="9514" spans="1:14" s="16" customFormat="1">
      <c r="A9514" s="15" t="s">
        <v>5777</v>
      </c>
      <c r="B9514" s="95"/>
      <c r="C9514" s="772" t="s">
        <v>7133</v>
      </c>
      <c r="D9514" s="117" t="s">
        <v>7134</v>
      </c>
      <c r="E9514" s="830">
        <v>0</v>
      </c>
      <c r="F9514" s="768">
        <v>1</v>
      </c>
      <c r="G9514" s="830"/>
      <c r="H9514" s="768">
        <v>0</v>
      </c>
      <c r="I9514" s="819">
        <f t="shared" si="310"/>
        <v>0</v>
      </c>
      <c r="J9514" s="819">
        <f t="shared" si="311"/>
        <v>1</v>
      </c>
      <c r="L9514" s="954"/>
      <c r="M9514" s="15"/>
      <c r="N9514" s="15"/>
    </row>
    <row r="9515" spans="1:14" s="16" customFormat="1">
      <c r="A9515" s="15" t="s">
        <v>5777</v>
      </c>
      <c r="B9515" s="95"/>
      <c r="C9515" s="772" t="s">
        <v>7135</v>
      </c>
      <c r="D9515" s="117" t="s">
        <v>7136</v>
      </c>
      <c r="E9515" s="830">
        <v>0</v>
      </c>
      <c r="F9515" s="768">
        <v>1</v>
      </c>
      <c r="G9515" s="830"/>
      <c r="H9515" s="768">
        <v>0</v>
      </c>
      <c r="I9515" s="819">
        <f t="shared" si="310"/>
        <v>0</v>
      </c>
      <c r="J9515" s="819">
        <f t="shared" si="311"/>
        <v>1</v>
      </c>
      <c r="L9515" s="954"/>
      <c r="M9515" s="15"/>
      <c r="N9515" s="15"/>
    </row>
    <row r="9516" spans="1:14" s="16" customFormat="1">
      <c r="A9516" s="15" t="s">
        <v>5777</v>
      </c>
      <c r="B9516" s="95"/>
      <c r="C9516" s="772" t="s">
        <v>7137</v>
      </c>
      <c r="D9516" s="117" t="s">
        <v>7138</v>
      </c>
      <c r="E9516" s="830">
        <v>135</v>
      </c>
      <c r="F9516" s="768">
        <v>110</v>
      </c>
      <c r="G9516" s="830"/>
      <c r="H9516" s="768">
        <v>0</v>
      </c>
      <c r="I9516" s="819">
        <f t="shared" si="310"/>
        <v>135</v>
      </c>
      <c r="J9516" s="819">
        <f t="shared" si="311"/>
        <v>110</v>
      </c>
      <c r="L9516" s="954"/>
      <c r="M9516" s="15"/>
      <c r="N9516" s="15"/>
    </row>
    <row r="9517" spans="1:14" s="16" customFormat="1">
      <c r="A9517" s="15" t="s">
        <v>5777</v>
      </c>
      <c r="B9517" s="95"/>
      <c r="C9517" s="772" t="s">
        <v>7139</v>
      </c>
      <c r="D9517" s="117" t="s">
        <v>7140</v>
      </c>
      <c r="E9517" s="830">
        <v>5</v>
      </c>
      <c r="F9517" s="768">
        <v>10</v>
      </c>
      <c r="G9517" s="830"/>
      <c r="H9517" s="768">
        <v>0</v>
      </c>
      <c r="I9517" s="819">
        <f t="shared" si="310"/>
        <v>5</v>
      </c>
      <c r="J9517" s="819">
        <f t="shared" si="311"/>
        <v>10</v>
      </c>
      <c r="L9517" s="954"/>
      <c r="M9517" s="15"/>
      <c r="N9517" s="15"/>
    </row>
    <row r="9518" spans="1:14" s="16" customFormat="1">
      <c r="A9518" s="15" t="s">
        <v>5777</v>
      </c>
      <c r="B9518" s="95"/>
      <c r="C9518" s="772" t="s">
        <v>7141</v>
      </c>
      <c r="D9518" s="117" t="s">
        <v>7142</v>
      </c>
      <c r="E9518" s="830">
        <v>72</v>
      </c>
      <c r="F9518" s="768">
        <v>115</v>
      </c>
      <c r="G9518" s="830"/>
      <c r="H9518" s="768">
        <v>0</v>
      </c>
      <c r="I9518" s="819">
        <f t="shared" si="310"/>
        <v>72</v>
      </c>
      <c r="J9518" s="819">
        <f t="shared" si="311"/>
        <v>115</v>
      </c>
      <c r="L9518" s="954"/>
      <c r="M9518" s="15"/>
      <c r="N9518" s="15"/>
    </row>
    <row r="9519" spans="1:14" s="16" customFormat="1">
      <c r="A9519" s="15" t="s">
        <v>5777</v>
      </c>
      <c r="B9519" s="95"/>
      <c r="C9519" s="772" t="s">
        <v>7143</v>
      </c>
      <c r="D9519" s="117" t="s">
        <v>7144</v>
      </c>
      <c r="E9519" s="830">
        <v>0</v>
      </c>
      <c r="F9519" s="768">
        <v>1</v>
      </c>
      <c r="G9519" s="830"/>
      <c r="H9519" s="768">
        <v>0</v>
      </c>
      <c r="I9519" s="819">
        <f t="shared" si="310"/>
        <v>0</v>
      </c>
      <c r="J9519" s="819">
        <f t="shared" si="311"/>
        <v>1</v>
      </c>
      <c r="L9519" s="954"/>
      <c r="M9519" s="15"/>
      <c r="N9519" s="15"/>
    </row>
    <row r="9520" spans="1:14" s="16" customFormat="1">
      <c r="A9520" s="15" t="s">
        <v>5777</v>
      </c>
      <c r="B9520" s="95"/>
      <c r="C9520" s="772" t="s">
        <v>7145</v>
      </c>
      <c r="D9520" s="117" t="s">
        <v>7146</v>
      </c>
      <c r="E9520" s="830">
        <v>5</v>
      </c>
      <c r="F9520" s="768">
        <v>25</v>
      </c>
      <c r="G9520" s="830"/>
      <c r="H9520" s="768">
        <v>0</v>
      </c>
      <c r="I9520" s="819">
        <f t="shared" si="310"/>
        <v>5</v>
      </c>
      <c r="J9520" s="819">
        <f t="shared" si="311"/>
        <v>25</v>
      </c>
      <c r="L9520" s="954"/>
      <c r="M9520" s="15"/>
      <c r="N9520" s="15"/>
    </row>
    <row r="9521" spans="1:14" s="16" customFormat="1">
      <c r="A9521" s="15" t="s">
        <v>5777</v>
      </c>
      <c r="B9521" s="95"/>
      <c r="C9521" s="772" t="s">
        <v>7147</v>
      </c>
      <c r="D9521" s="117" t="s">
        <v>7148</v>
      </c>
      <c r="E9521" s="830">
        <v>494</v>
      </c>
      <c r="F9521" s="768">
        <v>630</v>
      </c>
      <c r="G9521" s="830"/>
      <c r="H9521" s="768">
        <v>1</v>
      </c>
      <c r="I9521" s="819">
        <f t="shared" si="310"/>
        <v>494</v>
      </c>
      <c r="J9521" s="819">
        <f t="shared" si="311"/>
        <v>631</v>
      </c>
      <c r="L9521" s="954"/>
      <c r="M9521" s="15"/>
      <c r="N9521" s="15"/>
    </row>
    <row r="9522" spans="1:14" s="16" customFormat="1">
      <c r="A9522" s="15" t="s">
        <v>5777</v>
      </c>
      <c r="B9522" s="95"/>
      <c r="C9522" s="772" t="s">
        <v>7149</v>
      </c>
      <c r="D9522" s="117" t="s">
        <v>7150</v>
      </c>
      <c r="E9522" s="830">
        <v>11</v>
      </c>
      <c r="F9522" s="768">
        <v>135</v>
      </c>
      <c r="G9522" s="830"/>
      <c r="H9522" s="768">
        <v>1</v>
      </c>
      <c r="I9522" s="819">
        <f t="shared" si="310"/>
        <v>11</v>
      </c>
      <c r="J9522" s="819">
        <f t="shared" si="311"/>
        <v>136</v>
      </c>
      <c r="L9522" s="954"/>
      <c r="M9522" s="15"/>
      <c r="N9522" s="15"/>
    </row>
    <row r="9523" spans="1:14" s="16" customFormat="1">
      <c r="A9523" s="15" t="s">
        <v>5777</v>
      </c>
      <c r="B9523" s="95"/>
      <c r="C9523" s="772" t="s">
        <v>7151</v>
      </c>
      <c r="D9523" s="117" t="s">
        <v>6996</v>
      </c>
      <c r="E9523" s="830">
        <v>7</v>
      </c>
      <c r="F9523" s="768">
        <v>25</v>
      </c>
      <c r="G9523" s="830"/>
      <c r="H9523" s="768">
        <v>0</v>
      </c>
      <c r="I9523" s="819">
        <f t="shared" si="310"/>
        <v>7</v>
      </c>
      <c r="J9523" s="819">
        <f t="shared" si="311"/>
        <v>25</v>
      </c>
      <c r="L9523" s="954"/>
      <c r="M9523" s="15"/>
      <c r="N9523" s="15"/>
    </row>
    <row r="9524" spans="1:14" s="16" customFormat="1">
      <c r="A9524" s="15" t="s">
        <v>5777</v>
      </c>
      <c r="B9524" s="95"/>
      <c r="C9524" s="772" t="s">
        <v>7152</v>
      </c>
      <c r="D9524" s="117" t="s">
        <v>6997</v>
      </c>
      <c r="E9524" s="830">
        <v>0</v>
      </c>
      <c r="F9524" s="768">
        <v>1</v>
      </c>
      <c r="G9524" s="830"/>
      <c r="H9524" s="768">
        <v>0</v>
      </c>
      <c r="I9524" s="819">
        <f t="shared" si="310"/>
        <v>0</v>
      </c>
      <c r="J9524" s="819">
        <f t="shared" si="311"/>
        <v>1</v>
      </c>
      <c r="L9524" s="954"/>
      <c r="M9524" s="15"/>
      <c r="N9524" s="15"/>
    </row>
    <row r="9525" spans="1:14" s="16" customFormat="1">
      <c r="A9525" s="15" t="s">
        <v>5777</v>
      </c>
      <c r="B9525" s="95"/>
      <c r="C9525" s="772" t="s">
        <v>7153</v>
      </c>
      <c r="D9525" s="117" t="s">
        <v>5757</v>
      </c>
      <c r="E9525" s="830">
        <v>1</v>
      </c>
      <c r="F9525" s="768">
        <v>5</v>
      </c>
      <c r="G9525" s="830"/>
      <c r="H9525" s="768">
        <v>0</v>
      </c>
      <c r="I9525" s="819">
        <f t="shared" si="310"/>
        <v>1</v>
      </c>
      <c r="J9525" s="819">
        <f t="shared" si="311"/>
        <v>5</v>
      </c>
      <c r="L9525" s="954"/>
      <c r="M9525" s="15"/>
      <c r="N9525" s="15"/>
    </row>
    <row r="9526" spans="1:14" s="16" customFormat="1">
      <c r="A9526" s="15" t="s">
        <v>5777</v>
      </c>
      <c r="B9526" s="95"/>
      <c r="C9526" s="772" t="s">
        <v>7154</v>
      </c>
      <c r="D9526" s="117" t="s">
        <v>3684</v>
      </c>
      <c r="E9526" s="830">
        <v>0</v>
      </c>
      <c r="F9526" s="768">
        <v>1</v>
      </c>
      <c r="G9526" s="830"/>
      <c r="H9526" s="768">
        <v>0</v>
      </c>
      <c r="I9526" s="819">
        <f t="shared" si="310"/>
        <v>0</v>
      </c>
      <c r="J9526" s="819">
        <f t="shared" si="311"/>
        <v>1</v>
      </c>
      <c r="L9526" s="954"/>
      <c r="M9526" s="15"/>
      <c r="N9526" s="15"/>
    </row>
    <row r="9527" spans="1:14" s="16" customFormat="1">
      <c r="A9527" s="15" t="s">
        <v>5777</v>
      </c>
      <c r="B9527" s="95"/>
      <c r="C9527" s="772" t="s">
        <v>7155</v>
      </c>
      <c r="D9527" s="117" t="s">
        <v>7156</v>
      </c>
      <c r="E9527" s="830">
        <v>1</v>
      </c>
      <c r="F9527" s="768">
        <v>10</v>
      </c>
      <c r="G9527" s="830"/>
      <c r="H9527" s="768">
        <v>0</v>
      </c>
      <c r="I9527" s="819">
        <f t="shared" si="310"/>
        <v>1</v>
      </c>
      <c r="J9527" s="819">
        <f t="shared" si="311"/>
        <v>10</v>
      </c>
      <c r="L9527" s="954"/>
      <c r="M9527" s="15"/>
      <c r="N9527" s="15"/>
    </row>
    <row r="9528" spans="1:14" s="16" customFormat="1">
      <c r="A9528" s="15" t="s">
        <v>5777</v>
      </c>
      <c r="B9528" s="95"/>
      <c r="C9528" s="772" t="s">
        <v>7157</v>
      </c>
      <c r="D9528" s="117" t="s">
        <v>7158</v>
      </c>
      <c r="E9528" s="830">
        <v>5651</v>
      </c>
      <c r="F9528" s="768">
        <v>5670</v>
      </c>
      <c r="G9528" s="830">
        <v>12</v>
      </c>
      <c r="H9528" s="768">
        <v>60</v>
      </c>
      <c r="I9528" s="819">
        <f t="shared" si="310"/>
        <v>5663</v>
      </c>
      <c r="J9528" s="819">
        <f t="shared" si="311"/>
        <v>5730</v>
      </c>
      <c r="L9528" s="954"/>
      <c r="M9528" s="15"/>
      <c r="N9528" s="15"/>
    </row>
    <row r="9529" spans="1:14" s="16" customFormat="1">
      <c r="A9529" s="15" t="s">
        <v>5777</v>
      </c>
      <c r="B9529" s="95"/>
      <c r="C9529" s="772" t="s">
        <v>7159</v>
      </c>
      <c r="D9529" s="117" t="s">
        <v>7160</v>
      </c>
      <c r="E9529" s="830">
        <v>0</v>
      </c>
      <c r="F9529" s="768">
        <v>5</v>
      </c>
      <c r="G9529" s="830"/>
      <c r="H9529" s="768">
        <v>0</v>
      </c>
      <c r="I9529" s="819">
        <f t="shared" si="310"/>
        <v>0</v>
      </c>
      <c r="J9529" s="819">
        <f t="shared" si="311"/>
        <v>5</v>
      </c>
      <c r="L9529" s="954"/>
      <c r="M9529" s="15"/>
      <c r="N9529" s="15"/>
    </row>
    <row r="9530" spans="1:14" s="16" customFormat="1">
      <c r="A9530" s="15" t="s">
        <v>5777</v>
      </c>
      <c r="B9530" s="95"/>
      <c r="C9530" s="772" t="s">
        <v>7161</v>
      </c>
      <c r="D9530" s="117" t="s">
        <v>7162</v>
      </c>
      <c r="E9530" s="830">
        <v>0</v>
      </c>
      <c r="F9530" s="768">
        <v>1</v>
      </c>
      <c r="G9530" s="830"/>
      <c r="H9530" s="768">
        <v>0</v>
      </c>
      <c r="I9530" s="819">
        <f t="shared" si="310"/>
        <v>0</v>
      </c>
      <c r="J9530" s="819">
        <f t="shared" si="311"/>
        <v>1</v>
      </c>
      <c r="L9530" s="954"/>
      <c r="M9530" s="15"/>
      <c r="N9530" s="15"/>
    </row>
    <row r="9531" spans="1:14" s="16" customFormat="1">
      <c r="A9531" s="15" t="s">
        <v>5777</v>
      </c>
      <c r="B9531" s="95"/>
      <c r="C9531" s="772" t="s">
        <v>7163</v>
      </c>
      <c r="D9531" s="117" t="s">
        <v>7164</v>
      </c>
      <c r="E9531" s="830">
        <v>4</v>
      </c>
      <c r="F9531" s="768">
        <v>5</v>
      </c>
      <c r="G9531" s="830"/>
      <c r="H9531" s="768">
        <v>5</v>
      </c>
      <c r="I9531" s="819">
        <f t="shared" si="310"/>
        <v>4</v>
      </c>
      <c r="J9531" s="819">
        <f t="shared" si="311"/>
        <v>10</v>
      </c>
      <c r="L9531" s="954"/>
      <c r="M9531" s="15"/>
      <c r="N9531" s="15"/>
    </row>
    <row r="9532" spans="1:14" s="16" customFormat="1">
      <c r="A9532" s="15" t="s">
        <v>5777</v>
      </c>
      <c r="B9532" s="95"/>
      <c r="C9532" s="772" t="s">
        <v>7165</v>
      </c>
      <c r="D9532" s="117" t="s">
        <v>7166</v>
      </c>
      <c r="E9532" s="830">
        <v>0</v>
      </c>
      <c r="F9532" s="768">
        <v>1</v>
      </c>
      <c r="G9532" s="830"/>
      <c r="H9532" s="768">
        <v>0</v>
      </c>
      <c r="I9532" s="819">
        <f t="shared" si="310"/>
        <v>0</v>
      </c>
      <c r="J9532" s="819">
        <f t="shared" si="311"/>
        <v>1</v>
      </c>
      <c r="L9532" s="954"/>
      <c r="M9532" s="15"/>
      <c r="N9532" s="15"/>
    </row>
    <row r="9533" spans="1:14" s="16" customFormat="1">
      <c r="A9533" s="15" t="s">
        <v>5777</v>
      </c>
      <c r="B9533" s="95"/>
      <c r="C9533" s="772" t="s">
        <v>7167</v>
      </c>
      <c r="D9533" s="117" t="s">
        <v>7168</v>
      </c>
      <c r="E9533" s="830">
        <v>0</v>
      </c>
      <c r="F9533" s="768">
        <v>1</v>
      </c>
      <c r="G9533" s="830"/>
      <c r="H9533" s="768">
        <v>0</v>
      </c>
      <c r="I9533" s="819">
        <f t="shared" si="310"/>
        <v>0</v>
      </c>
      <c r="J9533" s="819">
        <f t="shared" si="311"/>
        <v>1</v>
      </c>
      <c r="L9533" s="954"/>
      <c r="M9533" s="15"/>
      <c r="N9533" s="15"/>
    </row>
    <row r="9534" spans="1:14" s="16" customFormat="1">
      <c r="A9534" s="15" t="s">
        <v>5777</v>
      </c>
      <c r="B9534" s="95"/>
      <c r="C9534" s="772" t="s">
        <v>7169</v>
      </c>
      <c r="D9534" s="117" t="s">
        <v>7008</v>
      </c>
      <c r="E9534" s="830">
        <v>0</v>
      </c>
      <c r="F9534" s="768">
        <v>1</v>
      </c>
      <c r="G9534" s="830"/>
      <c r="H9534" s="768">
        <v>0</v>
      </c>
      <c r="I9534" s="819">
        <f t="shared" si="310"/>
        <v>0</v>
      </c>
      <c r="J9534" s="819">
        <f t="shared" si="311"/>
        <v>1</v>
      </c>
      <c r="L9534" s="954"/>
      <c r="M9534" s="15"/>
      <c r="N9534" s="15"/>
    </row>
    <row r="9535" spans="1:14" s="16" customFormat="1">
      <c r="A9535" s="15" t="s">
        <v>5777</v>
      </c>
      <c r="B9535" s="95"/>
      <c r="C9535" s="772" t="s">
        <v>7170</v>
      </c>
      <c r="D9535" s="117" t="s">
        <v>7171</v>
      </c>
      <c r="E9535" s="830">
        <v>0</v>
      </c>
      <c r="F9535" s="768">
        <v>1</v>
      </c>
      <c r="G9535" s="830"/>
      <c r="H9535" s="768">
        <v>0</v>
      </c>
      <c r="I9535" s="819">
        <f t="shared" si="310"/>
        <v>0</v>
      </c>
      <c r="J9535" s="819">
        <f t="shared" si="311"/>
        <v>1</v>
      </c>
      <c r="L9535" s="954"/>
      <c r="M9535" s="15"/>
      <c r="N9535" s="15"/>
    </row>
    <row r="9536" spans="1:14" s="16" customFormat="1">
      <c r="A9536" s="15" t="s">
        <v>5777</v>
      </c>
      <c r="B9536" s="95"/>
      <c r="C9536" s="772" t="s">
        <v>7172</v>
      </c>
      <c r="D9536" s="117" t="s">
        <v>7173</v>
      </c>
      <c r="E9536" s="830">
        <v>8</v>
      </c>
      <c r="F9536" s="768">
        <v>5</v>
      </c>
      <c r="G9536" s="830"/>
      <c r="H9536" s="768">
        <v>0</v>
      </c>
      <c r="I9536" s="819">
        <f t="shared" si="310"/>
        <v>8</v>
      </c>
      <c r="J9536" s="819">
        <f t="shared" si="311"/>
        <v>5</v>
      </c>
      <c r="L9536" s="954"/>
      <c r="M9536" s="15"/>
      <c r="N9536" s="15"/>
    </row>
    <row r="9537" spans="1:14" s="16" customFormat="1">
      <c r="A9537" s="15" t="s">
        <v>5777</v>
      </c>
      <c r="B9537" s="95"/>
      <c r="C9537" s="772" t="s">
        <v>7174</v>
      </c>
      <c r="D9537" s="117" t="s">
        <v>1834</v>
      </c>
      <c r="E9537" s="830">
        <v>16990</v>
      </c>
      <c r="F9537" s="768">
        <v>17500</v>
      </c>
      <c r="G9537" s="830"/>
      <c r="H9537" s="768">
        <v>5</v>
      </c>
      <c r="I9537" s="819">
        <f t="shared" si="310"/>
        <v>16990</v>
      </c>
      <c r="J9537" s="819">
        <f t="shared" si="311"/>
        <v>17505</v>
      </c>
      <c r="L9537" s="954"/>
      <c r="M9537" s="15"/>
      <c r="N9537" s="15"/>
    </row>
    <row r="9538" spans="1:14" s="16" customFormat="1">
      <c r="A9538" s="15" t="s">
        <v>5777</v>
      </c>
      <c r="B9538" s="95"/>
      <c r="C9538" s="772" t="s">
        <v>7175</v>
      </c>
      <c r="D9538" s="117" t="s">
        <v>7015</v>
      </c>
      <c r="E9538" s="830">
        <v>0</v>
      </c>
      <c r="F9538" s="768">
        <v>5</v>
      </c>
      <c r="G9538" s="830"/>
      <c r="H9538" s="768">
        <v>0</v>
      </c>
      <c r="I9538" s="819">
        <f t="shared" si="310"/>
        <v>0</v>
      </c>
      <c r="J9538" s="819">
        <f t="shared" si="311"/>
        <v>5</v>
      </c>
      <c r="L9538" s="954"/>
      <c r="M9538" s="15"/>
      <c r="N9538" s="15"/>
    </row>
    <row r="9539" spans="1:14" s="16" customFormat="1">
      <c r="A9539" s="15" t="s">
        <v>5777</v>
      </c>
      <c r="B9539" s="95"/>
      <c r="C9539" s="772" t="s">
        <v>7176</v>
      </c>
      <c r="D9539" s="117" t="s">
        <v>7177</v>
      </c>
      <c r="E9539" s="830">
        <v>0</v>
      </c>
      <c r="F9539" s="768">
        <v>1</v>
      </c>
      <c r="G9539" s="830"/>
      <c r="H9539" s="768">
        <v>0</v>
      </c>
      <c r="I9539" s="819">
        <f t="shared" si="310"/>
        <v>0</v>
      </c>
      <c r="J9539" s="819">
        <f t="shared" si="311"/>
        <v>1</v>
      </c>
      <c r="L9539" s="954"/>
      <c r="M9539" s="15"/>
      <c r="N9539" s="15"/>
    </row>
    <row r="9540" spans="1:14" s="16" customFormat="1">
      <c r="A9540" s="15" t="s">
        <v>5777</v>
      </c>
      <c r="B9540" s="95"/>
      <c r="C9540" s="772" t="s">
        <v>7178</v>
      </c>
      <c r="D9540" s="117" t="s">
        <v>7019</v>
      </c>
      <c r="E9540" s="830">
        <v>0</v>
      </c>
      <c r="F9540" s="768">
        <v>1</v>
      </c>
      <c r="G9540" s="830"/>
      <c r="H9540" s="768">
        <v>0</v>
      </c>
      <c r="I9540" s="819">
        <f t="shared" si="310"/>
        <v>0</v>
      </c>
      <c r="J9540" s="819">
        <f t="shared" si="311"/>
        <v>1</v>
      </c>
      <c r="L9540" s="954"/>
      <c r="M9540" s="15"/>
      <c r="N9540" s="15"/>
    </row>
    <row r="9541" spans="1:14" s="16" customFormat="1">
      <c r="A9541" s="15" t="s">
        <v>5777</v>
      </c>
      <c r="B9541" s="95"/>
      <c r="C9541" s="772" t="s">
        <v>7179</v>
      </c>
      <c r="D9541" s="117" t="s">
        <v>7021</v>
      </c>
      <c r="E9541" s="830">
        <v>0</v>
      </c>
      <c r="F9541" s="768">
        <v>1</v>
      </c>
      <c r="G9541" s="830"/>
      <c r="H9541" s="768">
        <v>0</v>
      </c>
      <c r="I9541" s="819">
        <f t="shared" si="310"/>
        <v>0</v>
      </c>
      <c r="J9541" s="819">
        <f t="shared" si="311"/>
        <v>1</v>
      </c>
      <c r="L9541" s="954"/>
      <c r="M9541" s="15"/>
      <c r="N9541" s="15"/>
    </row>
    <row r="9542" spans="1:14" s="16" customFormat="1">
      <c r="A9542" s="15" t="s">
        <v>5777</v>
      </c>
      <c r="B9542" s="95"/>
      <c r="C9542" s="772" t="s">
        <v>7180</v>
      </c>
      <c r="D9542" s="117" t="s">
        <v>7023</v>
      </c>
      <c r="E9542" s="830">
        <v>0</v>
      </c>
      <c r="F9542" s="768">
        <v>1</v>
      </c>
      <c r="G9542" s="830"/>
      <c r="H9542" s="768">
        <v>0</v>
      </c>
      <c r="I9542" s="819">
        <f t="shared" si="310"/>
        <v>0</v>
      </c>
      <c r="J9542" s="819">
        <f t="shared" si="311"/>
        <v>1</v>
      </c>
      <c r="L9542" s="954"/>
      <c r="M9542" s="15"/>
      <c r="N9542" s="15"/>
    </row>
    <row r="9543" spans="1:14" s="16" customFormat="1">
      <c r="A9543" s="15" t="s">
        <v>5777</v>
      </c>
      <c r="B9543" s="95"/>
      <c r="C9543" s="772" t="s">
        <v>7181</v>
      </c>
      <c r="D9543" s="117" t="s">
        <v>7025</v>
      </c>
      <c r="E9543" s="830">
        <v>0</v>
      </c>
      <c r="F9543" s="768">
        <v>1</v>
      </c>
      <c r="G9543" s="830"/>
      <c r="H9543" s="768">
        <v>0</v>
      </c>
      <c r="I9543" s="819">
        <f t="shared" si="310"/>
        <v>0</v>
      </c>
      <c r="J9543" s="819">
        <f t="shared" si="311"/>
        <v>1</v>
      </c>
      <c r="L9543" s="954"/>
      <c r="M9543" s="15"/>
      <c r="N9543" s="15"/>
    </row>
    <row r="9544" spans="1:14" s="16" customFormat="1">
      <c r="A9544" s="15" t="s">
        <v>5777</v>
      </c>
      <c r="B9544" s="95"/>
      <c r="C9544" s="772" t="s">
        <v>7182</v>
      </c>
      <c r="D9544" s="117" t="s">
        <v>7027</v>
      </c>
      <c r="E9544" s="830">
        <v>0</v>
      </c>
      <c r="F9544" s="768">
        <v>1</v>
      </c>
      <c r="G9544" s="830"/>
      <c r="H9544" s="768">
        <v>0</v>
      </c>
      <c r="I9544" s="819">
        <f t="shared" si="310"/>
        <v>0</v>
      </c>
      <c r="J9544" s="819">
        <f t="shared" si="311"/>
        <v>1</v>
      </c>
      <c r="L9544" s="954"/>
      <c r="M9544" s="15"/>
      <c r="N9544" s="15"/>
    </row>
    <row r="9545" spans="1:14" s="16" customFormat="1">
      <c r="A9545" s="15" t="s">
        <v>5777</v>
      </c>
      <c r="B9545" s="95"/>
      <c r="C9545" s="772" t="s">
        <v>7183</v>
      </c>
      <c r="D9545" s="117" t="s">
        <v>7184</v>
      </c>
      <c r="E9545" s="830">
        <v>0</v>
      </c>
      <c r="F9545" s="768">
        <v>1</v>
      </c>
      <c r="G9545" s="830"/>
      <c r="H9545" s="768">
        <v>0</v>
      </c>
      <c r="I9545" s="819">
        <f t="shared" si="310"/>
        <v>0</v>
      </c>
      <c r="J9545" s="819">
        <f t="shared" si="311"/>
        <v>1</v>
      </c>
      <c r="L9545" s="954"/>
      <c r="M9545" s="15"/>
      <c r="N9545" s="15"/>
    </row>
    <row r="9546" spans="1:14" s="16" customFormat="1" ht="51">
      <c r="A9546" s="15" t="s">
        <v>5777</v>
      </c>
      <c r="B9546" s="95"/>
      <c r="C9546" s="772" t="s">
        <v>7185</v>
      </c>
      <c r="D9546" s="942" t="s">
        <v>7186</v>
      </c>
      <c r="E9546" s="830">
        <v>0</v>
      </c>
      <c r="F9546" s="768">
        <v>1</v>
      </c>
      <c r="G9546" s="830"/>
      <c r="H9546" s="768">
        <v>0</v>
      </c>
      <c r="I9546" s="819">
        <f t="shared" si="310"/>
        <v>0</v>
      </c>
      <c r="J9546" s="819">
        <f t="shared" si="311"/>
        <v>1</v>
      </c>
      <c r="L9546" s="954"/>
      <c r="M9546" s="15"/>
      <c r="N9546" s="15"/>
    </row>
    <row r="9547" spans="1:14" s="16" customFormat="1">
      <c r="A9547" s="15" t="s">
        <v>5777</v>
      </c>
      <c r="B9547" s="95"/>
      <c r="C9547" s="772" t="s">
        <v>7187</v>
      </c>
      <c r="D9547" s="117" t="s">
        <v>7034</v>
      </c>
      <c r="E9547" s="830">
        <v>0</v>
      </c>
      <c r="F9547" s="768">
        <v>1</v>
      </c>
      <c r="G9547" s="830"/>
      <c r="H9547" s="768">
        <v>0</v>
      </c>
      <c r="I9547" s="819">
        <f t="shared" si="310"/>
        <v>0</v>
      </c>
      <c r="J9547" s="819">
        <f t="shared" si="311"/>
        <v>1</v>
      </c>
      <c r="L9547" s="954"/>
      <c r="M9547" s="15"/>
      <c r="N9547" s="15"/>
    </row>
    <row r="9548" spans="1:14" s="16" customFormat="1">
      <c r="A9548" s="15" t="s">
        <v>5777</v>
      </c>
      <c r="B9548" s="95"/>
      <c r="C9548" s="772" t="s">
        <v>7188</v>
      </c>
      <c r="D9548" s="117" t="s">
        <v>7036</v>
      </c>
      <c r="E9548" s="830">
        <v>0</v>
      </c>
      <c r="F9548" s="768">
        <v>1</v>
      </c>
      <c r="G9548" s="830"/>
      <c r="H9548" s="768">
        <v>0</v>
      </c>
      <c r="I9548" s="819">
        <f t="shared" si="310"/>
        <v>0</v>
      </c>
      <c r="J9548" s="819">
        <f t="shared" si="311"/>
        <v>1</v>
      </c>
      <c r="L9548" s="954"/>
      <c r="M9548" s="15"/>
      <c r="N9548" s="15"/>
    </row>
    <row r="9549" spans="1:14" s="16" customFormat="1">
      <c r="A9549" s="15" t="s">
        <v>5777</v>
      </c>
      <c r="B9549" s="95"/>
      <c r="C9549" s="772" t="s">
        <v>7189</v>
      </c>
      <c r="D9549" s="117" t="s">
        <v>5773</v>
      </c>
      <c r="E9549" s="830">
        <v>0</v>
      </c>
      <c r="F9549" s="768">
        <v>1</v>
      </c>
      <c r="G9549" s="830"/>
      <c r="H9549" s="768">
        <v>0</v>
      </c>
      <c r="I9549" s="819">
        <f t="shared" si="310"/>
        <v>0</v>
      </c>
      <c r="J9549" s="819">
        <f t="shared" si="311"/>
        <v>1</v>
      </c>
      <c r="L9549" s="954"/>
      <c r="M9549" s="15"/>
      <c r="N9549" s="15"/>
    </row>
    <row r="9550" spans="1:14" s="16" customFormat="1">
      <c r="A9550" s="15" t="s">
        <v>5777</v>
      </c>
      <c r="B9550" s="95"/>
      <c r="C9550" s="772" t="s">
        <v>7190</v>
      </c>
      <c r="D9550" s="117" t="s">
        <v>7038</v>
      </c>
      <c r="E9550" s="830">
        <v>0</v>
      </c>
      <c r="F9550" s="768">
        <v>1</v>
      </c>
      <c r="G9550" s="830"/>
      <c r="H9550" s="768">
        <v>0</v>
      </c>
      <c r="I9550" s="819">
        <f t="shared" ref="I9550" si="312">E9550+G9550</f>
        <v>0</v>
      </c>
      <c r="J9550" s="819">
        <f t="shared" ref="J9550" si="313">F9550+H9550</f>
        <v>1</v>
      </c>
      <c r="L9550" s="954"/>
      <c r="M9550" s="15"/>
      <c r="N9550" s="15"/>
    </row>
    <row r="9551" spans="1:14" s="16" customFormat="1">
      <c r="A9551" s="15" t="s">
        <v>5777</v>
      </c>
      <c r="B9551" s="95"/>
      <c r="C9551" s="772" t="s">
        <v>7191</v>
      </c>
      <c r="D9551" s="117" t="s">
        <v>7039</v>
      </c>
      <c r="E9551" s="830">
        <v>0</v>
      </c>
      <c r="F9551" s="768">
        <v>6</v>
      </c>
      <c r="G9551" s="830"/>
      <c r="H9551" s="768">
        <v>0</v>
      </c>
      <c r="I9551" s="819">
        <f t="shared" ref="I9551" si="314">E9551+G9551</f>
        <v>0</v>
      </c>
      <c r="J9551" s="819">
        <f t="shared" ref="J9551" si="315">F9551+H9551</f>
        <v>6</v>
      </c>
      <c r="L9551" s="954"/>
      <c r="M9551" s="15"/>
      <c r="N9551" s="15"/>
    </row>
    <row r="9552" spans="1:14" s="16" customFormat="1">
      <c r="B9552" s="97" t="s">
        <v>214</v>
      </c>
      <c r="C9552" s="767"/>
      <c r="D9552" s="97"/>
      <c r="E9552" s="828"/>
      <c r="F9552" s="768"/>
      <c r="G9552" s="830"/>
      <c r="H9552" s="803"/>
      <c r="I9552" s="828"/>
      <c r="J9552" s="828"/>
      <c r="K9552" s="102"/>
      <c r="L9552" s="954"/>
      <c r="M9552" s="15"/>
      <c r="N9552" s="15"/>
    </row>
    <row r="9553" spans="1:14">
      <c r="C9553" s="774" t="s">
        <v>144</v>
      </c>
      <c r="D9553" s="21" t="s">
        <v>1834</v>
      </c>
      <c r="E9553" s="830">
        <v>5</v>
      </c>
      <c r="F9553" s="768">
        <v>5</v>
      </c>
      <c r="G9553" s="830">
        <v>10</v>
      </c>
      <c r="H9553" s="815">
        <v>15</v>
      </c>
      <c r="I9553" s="819">
        <f t="shared" ref="I9553" si="316">E9553+G9553</f>
        <v>15</v>
      </c>
      <c r="J9553" s="819">
        <f t="shared" ref="J9553" si="317">F9553+H9553</f>
        <v>20</v>
      </c>
    </row>
    <row r="9554" spans="1:14" s="16" customFormat="1">
      <c r="B9554" s="16" t="s">
        <v>1808</v>
      </c>
      <c r="C9554" s="767"/>
      <c r="E9554" s="828">
        <v>0</v>
      </c>
      <c r="F9554" s="803"/>
      <c r="G9554" s="828">
        <v>0</v>
      </c>
      <c r="H9554" s="803"/>
      <c r="I9554" s="828"/>
      <c r="J9554" s="828"/>
      <c r="L9554" s="954"/>
      <c r="M9554" s="15"/>
      <c r="N9554" s="15"/>
    </row>
    <row r="9555" spans="1:14" customFormat="1">
      <c r="B9555" s="98" t="s">
        <v>212</v>
      </c>
      <c r="C9555" s="775"/>
      <c r="D9555" s="797"/>
      <c r="E9555" s="119">
        <v>37245</v>
      </c>
      <c r="F9555" s="778">
        <v>37250</v>
      </c>
      <c r="G9555" s="119">
        <v>12548</v>
      </c>
      <c r="H9555" s="778">
        <v>12600</v>
      </c>
      <c r="I9555" s="819">
        <f t="shared" ref="I9555:I9556" si="318">E9555+G9555</f>
        <v>49793</v>
      </c>
      <c r="J9555" s="819">
        <f t="shared" ref="J9555:J9556" si="319">F9555+H9555</f>
        <v>49850</v>
      </c>
      <c r="L9555" s="955"/>
      <c r="M9555" s="15"/>
      <c r="N9555" s="15"/>
    </row>
    <row r="9556" spans="1:14" customFormat="1">
      <c r="B9556" s="98" t="s">
        <v>213</v>
      </c>
      <c r="C9556" s="775"/>
      <c r="D9556" s="797"/>
      <c r="E9556" s="775">
        <f>SUM(E9557:E9593)</f>
        <v>68161</v>
      </c>
      <c r="F9556" s="775">
        <f t="shared" ref="F9556:H9556" si="320">SUM(F9557:F9593)</f>
        <v>69253</v>
      </c>
      <c r="G9556" s="775">
        <f t="shared" si="320"/>
        <v>25329</v>
      </c>
      <c r="H9556" s="775">
        <f t="shared" si="320"/>
        <v>24816</v>
      </c>
      <c r="I9556" s="819">
        <f t="shared" si="318"/>
        <v>93490</v>
      </c>
      <c r="J9556" s="819">
        <f t="shared" si="319"/>
        <v>94069</v>
      </c>
      <c r="L9556" s="955"/>
      <c r="M9556" s="15"/>
      <c r="N9556" s="15"/>
    </row>
    <row r="9557" spans="1:14">
      <c r="A9557" s="15" t="s">
        <v>5777</v>
      </c>
      <c r="C9557" s="776" t="s">
        <v>7192</v>
      </c>
      <c r="D9557" s="21" t="s">
        <v>7193</v>
      </c>
      <c r="E9557" s="830">
        <v>0</v>
      </c>
      <c r="F9557" s="768">
        <v>1</v>
      </c>
      <c r="G9557" s="830">
        <v>0</v>
      </c>
      <c r="H9557" s="768">
        <v>1</v>
      </c>
      <c r="I9557" s="819">
        <f t="shared" ref="I9557:I9592" si="321">E9557+G9557</f>
        <v>0</v>
      </c>
      <c r="J9557" s="819">
        <f t="shared" ref="J9557:J9592" si="322">F9557+H9557</f>
        <v>2</v>
      </c>
    </row>
    <row r="9558" spans="1:14">
      <c r="A9558" s="15" t="s">
        <v>5777</v>
      </c>
      <c r="C9558" s="776" t="s">
        <v>7194</v>
      </c>
      <c r="D9558" s="21" t="s">
        <v>7195</v>
      </c>
      <c r="E9558" s="830">
        <v>56</v>
      </c>
      <c r="F9558" s="768">
        <v>40</v>
      </c>
      <c r="G9558" s="830">
        <v>8</v>
      </c>
      <c r="H9558" s="768">
        <v>5</v>
      </c>
      <c r="I9558" s="819">
        <f t="shared" si="321"/>
        <v>64</v>
      </c>
      <c r="J9558" s="819">
        <f t="shared" si="322"/>
        <v>45</v>
      </c>
    </row>
    <row r="9559" spans="1:14">
      <c r="A9559" s="15" t="s">
        <v>5777</v>
      </c>
      <c r="C9559" s="776" t="s">
        <v>7196</v>
      </c>
      <c r="D9559" s="21" t="s">
        <v>7197</v>
      </c>
      <c r="E9559" s="830">
        <v>15</v>
      </c>
      <c r="F9559" s="768">
        <v>1</v>
      </c>
      <c r="G9559" s="830">
        <v>0</v>
      </c>
      <c r="H9559" s="768">
        <v>1</v>
      </c>
      <c r="I9559" s="819">
        <f t="shared" si="321"/>
        <v>15</v>
      </c>
      <c r="J9559" s="819">
        <f t="shared" si="322"/>
        <v>2</v>
      </c>
    </row>
    <row r="9560" spans="1:14">
      <c r="A9560" s="15" t="s">
        <v>5777</v>
      </c>
      <c r="C9560" s="776" t="s">
        <v>3681</v>
      </c>
      <c r="D9560" s="21" t="s">
        <v>7198</v>
      </c>
      <c r="E9560" s="830">
        <v>0</v>
      </c>
      <c r="F9560" s="768">
        <v>5</v>
      </c>
      <c r="G9560" s="830">
        <v>2</v>
      </c>
      <c r="H9560" s="768">
        <v>10</v>
      </c>
      <c r="I9560" s="819">
        <f t="shared" si="321"/>
        <v>2</v>
      </c>
      <c r="J9560" s="819">
        <f t="shared" si="322"/>
        <v>15</v>
      </c>
    </row>
    <row r="9561" spans="1:14">
      <c r="A9561" s="15" t="s">
        <v>5777</v>
      </c>
      <c r="C9561" s="776" t="s">
        <v>4742</v>
      </c>
      <c r="D9561" s="21" t="s">
        <v>4743</v>
      </c>
      <c r="E9561" s="830">
        <v>3296</v>
      </c>
      <c r="F9561" s="768">
        <v>3300</v>
      </c>
      <c r="G9561" s="830">
        <v>1749</v>
      </c>
      <c r="H9561" s="768">
        <v>1486</v>
      </c>
      <c r="I9561" s="819">
        <f t="shared" si="321"/>
        <v>5045</v>
      </c>
      <c r="J9561" s="819">
        <f t="shared" si="322"/>
        <v>4786</v>
      </c>
    </row>
    <row r="9562" spans="1:14">
      <c r="A9562" s="15" t="s">
        <v>5777</v>
      </c>
      <c r="C9562" s="776" t="s">
        <v>7199</v>
      </c>
      <c r="D9562" s="21" t="s">
        <v>7200</v>
      </c>
      <c r="E9562" s="830">
        <v>0</v>
      </c>
      <c r="F9562" s="768">
        <v>6</v>
      </c>
      <c r="G9562" s="830">
        <v>0</v>
      </c>
      <c r="H9562" s="768">
        <v>1</v>
      </c>
      <c r="I9562" s="819">
        <f t="shared" si="321"/>
        <v>0</v>
      </c>
      <c r="J9562" s="819">
        <f t="shared" si="322"/>
        <v>7</v>
      </c>
    </row>
    <row r="9563" spans="1:14">
      <c r="A9563" s="15" t="s">
        <v>5777</v>
      </c>
      <c r="C9563" s="776" t="s">
        <v>7201</v>
      </c>
      <c r="D9563" s="21" t="s">
        <v>7202</v>
      </c>
      <c r="E9563" s="830">
        <v>1033</v>
      </c>
      <c r="F9563" s="768">
        <v>1150</v>
      </c>
      <c r="G9563" s="830">
        <v>186</v>
      </c>
      <c r="H9563" s="768">
        <v>200</v>
      </c>
      <c r="I9563" s="819">
        <f t="shared" si="321"/>
        <v>1219</v>
      </c>
      <c r="J9563" s="819">
        <f t="shared" si="322"/>
        <v>1350</v>
      </c>
    </row>
    <row r="9564" spans="1:14">
      <c r="A9564" s="15" t="s">
        <v>5777</v>
      </c>
      <c r="C9564" s="776" t="s">
        <v>4744</v>
      </c>
      <c r="D9564" s="21" t="s">
        <v>4745</v>
      </c>
      <c r="E9564" s="830">
        <v>15671</v>
      </c>
      <c r="F9564" s="768">
        <v>16000</v>
      </c>
      <c r="G9564" s="830">
        <v>7360</v>
      </c>
      <c r="H9564" s="768">
        <v>7250</v>
      </c>
      <c r="I9564" s="819">
        <f t="shared" si="321"/>
        <v>23031</v>
      </c>
      <c r="J9564" s="819">
        <f t="shared" si="322"/>
        <v>23250</v>
      </c>
    </row>
    <row r="9565" spans="1:14">
      <c r="A9565" s="15" t="s">
        <v>5777</v>
      </c>
      <c r="C9565" s="776" t="s">
        <v>6206</v>
      </c>
      <c r="D9565" s="21" t="s">
        <v>7203</v>
      </c>
      <c r="E9565" s="830">
        <v>6953</v>
      </c>
      <c r="F9565" s="768">
        <v>7000</v>
      </c>
      <c r="G9565" s="830">
        <v>1163</v>
      </c>
      <c r="H9565" s="768">
        <v>1350</v>
      </c>
      <c r="I9565" s="819">
        <f t="shared" si="321"/>
        <v>8116</v>
      </c>
      <c r="J9565" s="819">
        <f t="shared" si="322"/>
        <v>8350</v>
      </c>
    </row>
    <row r="9566" spans="1:14">
      <c r="A9566" s="15" t="s">
        <v>5777</v>
      </c>
      <c r="C9566" s="776" t="s">
        <v>7204</v>
      </c>
      <c r="D9566" s="21" t="s">
        <v>7205</v>
      </c>
      <c r="E9566" s="830">
        <v>255</v>
      </c>
      <c r="F9566" s="768">
        <v>350</v>
      </c>
      <c r="G9566" s="830">
        <v>429</v>
      </c>
      <c r="H9566" s="768">
        <v>500</v>
      </c>
      <c r="I9566" s="819">
        <f t="shared" si="321"/>
        <v>684</v>
      </c>
      <c r="J9566" s="819">
        <f t="shared" si="322"/>
        <v>850</v>
      </c>
    </row>
    <row r="9567" spans="1:14">
      <c r="A9567" s="15" t="s">
        <v>5777</v>
      </c>
      <c r="C9567" s="776" t="s">
        <v>7206</v>
      </c>
      <c r="D9567" s="21" t="s">
        <v>7207</v>
      </c>
      <c r="E9567" s="830">
        <v>1031</v>
      </c>
      <c r="F9567" s="768">
        <v>850</v>
      </c>
      <c r="G9567" s="830">
        <v>96</v>
      </c>
      <c r="H9567" s="768">
        <v>100</v>
      </c>
      <c r="I9567" s="819">
        <f t="shared" si="321"/>
        <v>1127</v>
      </c>
      <c r="J9567" s="819">
        <f t="shared" si="322"/>
        <v>950</v>
      </c>
    </row>
    <row r="9568" spans="1:14">
      <c r="A9568" s="15" t="s">
        <v>5777</v>
      </c>
      <c r="C9568" s="776" t="s">
        <v>7208</v>
      </c>
      <c r="D9568" s="21" t="s">
        <v>7209</v>
      </c>
      <c r="E9568" s="830">
        <v>418</v>
      </c>
      <c r="F9568" s="768">
        <v>230</v>
      </c>
      <c r="G9568" s="830">
        <v>17</v>
      </c>
      <c r="H9568" s="768">
        <v>5</v>
      </c>
      <c r="I9568" s="819">
        <f t="shared" si="321"/>
        <v>435</v>
      </c>
      <c r="J9568" s="819">
        <f t="shared" si="322"/>
        <v>235</v>
      </c>
    </row>
    <row r="9569" spans="1:10">
      <c r="A9569" s="15" t="s">
        <v>5777</v>
      </c>
      <c r="C9569" s="776" t="s">
        <v>145</v>
      </c>
      <c r="D9569" s="21" t="s">
        <v>1835</v>
      </c>
      <c r="E9569" s="830">
        <v>1043</v>
      </c>
      <c r="F9569" s="768">
        <v>900</v>
      </c>
      <c r="G9569" s="830">
        <v>26</v>
      </c>
      <c r="H9569" s="768">
        <v>50</v>
      </c>
      <c r="I9569" s="819">
        <f t="shared" si="321"/>
        <v>1069</v>
      </c>
      <c r="J9569" s="819">
        <f t="shared" si="322"/>
        <v>950</v>
      </c>
    </row>
    <row r="9570" spans="1:10">
      <c r="A9570" s="15" t="s">
        <v>5777</v>
      </c>
      <c r="C9570" s="776" t="s">
        <v>6207</v>
      </c>
      <c r="D9570" s="21" t="s">
        <v>7210</v>
      </c>
      <c r="E9570" s="830">
        <v>1796</v>
      </c>
      <c r="F9570" s="768">
        <v>2510</v>
      </c>
      <c r="G9570" s="830">
        <v>817</v>
      </c>
      <c r="H9570" s="768">
        <v>1000</v>
      </c>
      <c r="I9570" s="819">
        <f t="shared" si="321"/>
        <v>2613</v>
      </c>
      <c r="J9570" s="819">
        <f t="shared" si="322"/>
        <v>3510</v>
      </c>
    </row>
    <row r="9571" spans="1:10">
      <c r="A9571" s="15" t="s">
        <v>5777</v>
      </c>
      <c r="C9571" s="776" t="s">
        <v>2943</v>
      </c>
      <c r="D9571" s="17" t="s">
        <v>2944</v>
      </c>
      <c r="E9571" s="830">
        <v>8813</v>
      </c>
      <c r="F9571" s="768">
        <v>9000</v>
      </c>
      <c r="G9571" s="830">
        <v>5096</v>
      </c>
      <c r="H9571" s="768">
        <v>4000</v>
      </c>
      <c r="I9571" s="819">
        <f t="shared" si="321"/>
        <v>13909</v>
      </c>
      <c r="J9571" s="819">
        <f t="shared" si="322"/>
        <v>13000</v>
      </c>
    </row>
    <row r="9572" spans="1:10">
      <c r="A9572" s="15" t="s">
        <v>5777</v>
      </c>
      <c r="C9572" s="776" t="s">
        <v>7211</v>
      </c>
      <c r="D9572" s="21" t="s">
        <v>7212</v>
      </c>
      <c r="E9572" s="830">
        <v>125</v>
      </c>
      <c r="F9572" s="768">
        <v>190</v>
      </c>
      <c r="G9572" s="830">
        <v>34</v>
      </c>
      <c r="H9572" s="768">
        <v>20</v>
      </c>
      <c r="I9572" s="819">
        <f t="shared" si="321"/>
        <v>159</v>
      </c>
      <c r="J9572" s="819">
        <f t="shared" si="322"/>
        <v>210</v>
      </c>
    </row>
    <row r="9573" spans="1:10">
      <c r="A9573" s="15" t="s">
        <v>5777</v>
      </c>
      <c r="C9573" s="776" t="s">
        <v>7213</v>
      </c>
      <c r="D9573" s="21" t="s">
        <v>7214</v>
      </c>
      <c r="E9573" s="830">
        <v>39</v>
      </c>
      <c r="F9573" s="768">
        <v>50</v>
      </c>
      <c r="G9573" s="830">
        <v>103</v>
      </c>
      <c r="H9573" s="768">
        <v>100</v>
      </c>
      <c r="I9573" s="819">
        <f t="shared" si="321"/>
        <v>142</v>
      </c>
      <c r="J9573" s="819">
        <f t="shared" si="322"/>
        <v>150</v>
      </c>
    </row>
    <row r="9574" spans="1:10">
      <c r="A9574" s="15" t="s">
        <v>5777</v>
      </c>
      <c r="C9574" s="776" t="s">
        <v>7215</v>
      </c>
      <c r="D9574" s="21" t="s">
        <v>7216</v>
      </c>
      <c r="E9574" s="830">
        <v>13</v>
      </c>
      <c r="F9574" s="768">
        <v>30</v>
      </c>
      <c r="G9574" s="830">
        <v>6</v>
      </c>
      <c r="H9574" s="768">
        <v>25</v>
      </c>
      <c r="I9574" s="819">
        <f t="shared" si="321"/>
        <v>19</v>
      </c>
      <c r="J9574" s="819">
        <f t="shared" si="322"/>
        <v>55</v>
      </c>
    </row>
    <row r="9575" spans="1:10">
      <c r="A9575" s="15" t="s">
        <v>5777</v>
      </c>
      <c r="C9575" s="776" t="s">
        <v>7217</v>
      </c>
      <c r="D9575" s="21" t="s">
        <v>7218</v>
      </c>
      <c r="E9575" s="830">
        <v>1</v>
      </c>
      <c r="F9575" s="768">
        <v>5</v>
      </c>
      <c r="G9575" s="830">
        <v>0</v>
      </c>
      <c r="H9575" s="768">
        <v>5</v>
      </c>
      <c r="I9575" s="819">
        <f t="shared" si="321"/>
        <v>1</v>
      </c>
      <c r="J9575" s="819">
        <f t="shared" si="322"/>
        <v>10</v>
      </c>
    </row>
    <row r="9576" spans="1:10">
      <c r="A9576" s="15" t="s">
        <v>5777</v>
      </c>
      <c r="C9576" s="776" t="s">
        <v>7219</v>
      </c>
      <c r="D9576" s="21" t="s">
        <v>7220</v>
      </c>
      <c r="E9576" s="830">
        <v>1411</v>
      </c>
      <c r="F9576" s="768">
        <v>1210</v>
      </c>
      <c r="G9576" s="830">
        <v>1767</v>
      </c>
      <c r="H9576" s="768">
        <v>1850</v>
      </c>
      <c r="I9576" s="819">
        <f t="shared" si="321"/>
        <v>3178</v>
      </c>
      <c r="J9576" s="819">
        <f t="shared" si="322"/>
        <v>3060</v>
      </c>
    </row>
    <row r="9577" spans="1:10">
      <c r="A9577" s="15" t="s">
        <v>5777</v>
      </c>
      <c r="C9577" s="776" t="s">
        <v>7221</v>
      </c>
      <c r="D9577" s="21" t="s">
        <v>7222</v>
      </c>
      <c r="E9577" s="830">
        <v>10712</v>
      </c>
      <c r="F9577" s="768">
        <v>11000</v>
      </c>
      <c r="G9577" s="830">
        <v>249</v>
      </c>
      <c r="H9577" s="768">
        <v>350</v>
      </c>
      <c r="I9577" s="819">
        <f t="shared" si="321"/>
        <v>10961</v>
      </c>
      <c r="J9577" s="819">
        <f t="shared" si="322"/>
        <v>11350</v>
      </c>
    </row>
    <row r="9578" spans="1:10">
      <c r="A9578" s="15" t="s">
        <v>5777</v>
      </c>
      <c r="C9578" s="776" t="s">
        <v>7223</v>
      </c>
      <c r="D9578" s="21" t="s">
        <v>7224</v>
      </c>
      <c r="E9578" s="830">
        <v>1412</v>
      </c>
      <c r="F9578" s="768">
        <v>1060</v>
      </c>
      <c r="G9578" s="830">
        <v>1886</v>
      </c>
      <c r="H9578" s="768">
        <v>2000</v>
      </c>
      <c r="I9578" s="819">
        <f t="shared" si="321"/>
        <v>3298</v>
      </c>
      <c r="J9578" s="819">
        <f t="shared" si="322"/>
        <v>3060</v>
      </c>
    </row>
    <row r="9579" spans="1:10">
      <c r="A9579" s="15" t="s">
        <v>5777</v>
      </c>
      <c r="C9579" s="776" t="s">
        <v>7225</v>
      </c>
      <c r="D9579" s="21" t="s">
        <v>7226</v>
      </c>
      <c r="E9579" s="830">
        <v>6878</v>
      </c>
      <c r="F9579" s="768">
        <v>7000</v>
      </c>
      <c r="G9579" s="830">
        <v>3444</v>
      </c>
      <c r="H9579" s="768">
        <v>3650</v>
      </c>
      <c r="I9579" s="819">
        <f t="shared" si="321"/>
        <v>10322</v>
      </c>
      <c r="J9579" s="819">
        <f t="shared" si="322"/>
        <v>10650</v>
      </c>
    </row>
    <row r="9580" spans="1:10">
      <c r="A9580" s="15" t="s">
        <v>5777</v>
      </c>
      <c r="C9580" s="776" t="s">
        <v>7227</v>
      </c>
      <c r="D9580" s="21" t="s">
        <v>7228</v>
      </c>
      <c r="E9580" s="830">
        <v>108</v>
      </c>
      <c r="F9580" s="768">
        <v>160</v>
      </c>
      <c r="G9580" s="830">
        <v>5</v>
      </c>
      <c r="H9580" s="768">
        <v>10</v>
      </c>
      <c r="I9580" s="819">
        <f t="shared" si="321"/>
        <v>113</v>
      </c>
      <c r="J9580" s="819">
        <f t="shared" si="322"/>
        <v>170</v>
      </c>
    </row>
    <row r="9581" spans="1:10">
      <c r="A9581" s="15" t="s">
        <v>5777</v>
      </c>
      <c r="C9581" s="776" t="s">
        <v>7229</v>
      </c>
      <c r="D9581" s="21" t="s">
        <v>7230</v>
      </c>
      <c r="E9581" s="830">
        <v>57</v>
      </c>
      <c r="F9581" s="768">
        <v>100</v>
      </c>
      <c r="G9581" s="830">
        <v>2</v>
      </c>
      <c r="H9581" s="768">
        <v>5</v>
      </c>
      <c r="I9581" s="819">
        <f t="shared" si="321"/>
        <v>59</v>
      </c>
      <c r="J9581" s="819">
        <f t="shared" si="322"/>
        <v>105</v>
      </c>
    </row>
    <row r="9582" spans="1:10">
      <c r="A9582" s="15" t="s">
        <v>5777</v>
      </c>
      <c r="C9582" s="776" t="s">
        <v>7231</v>
      </c>
      <c r="D9582" s="21" t="s">
        <v>18809</v>
      </c>
      <c r="E9582" s="830">
        <v>85</v>
      </c>
      <c r="F9582" s="768">
        <v>110</v>
      </c>
      <c r="G9582" s="830">
        <v>15</v>
      </c>
      <c r="H9582" s="768">
        <v>10</v>
      </c>
      <c r="I9582" s="819">
        <f t="shared" si="321"/>
        <v>100</v>
      </c>
      <c r="J9582" s="819">
        <f t="shared" si="322"/>
        <v>120</v>
      </c>
    </row>
    <row r="9583" spans="1:10">
      <c r="A9583" s="15" t="s">
        <v>5777</v>
      </c>
      <c r="C9583" s="776" t="s">
        <v>7232</v>
      </c>
      <c r="D9583" s="21" t="s">
        <v>7233</v>
      </c>
      <c r="E9583" s="830">
        <v>52</v>
      </c>
      <c r="F9583" s="768">
        <v>100</v>
      </c>
      <c r="G9583" s="830">
        <v>134</v>
      </c>
      <c r="H9583" s="768">
        <v>100</v>
      </c>
      <c r="I9583" s="819">
        <f t="shared" si="321"/>
        <v>186</v>
      </c>
      <c r="J9583" s="819">
        <f t="shared" si="322"/>
        <v>200</v>
      </c>
    </row>
    <row r="9584" spans="1:10">
      <c r="A9584" s="15" t="s">
        <v>5777</v>
      </c>
      <c r="C9584" s="776" t="s">
        <v>4746</v>
      </c>
      <c r="D9584" s="21" t="s">
        <v>4747</v>
      </c>
      <c r="E9584" s="830">
        <v>1880</v>
      </c>
      <c r="F9584" s="768">
        <v>2110</v>
      </c>
      <c r="G9584" s="830">
        <v>29</v>
      </c>
      <c r="H9584" s="768">
        <v>30</v>
      </c>
      <c r="I9584" s="819">
        <f t="shared" si="321"/>
        <v>1909</v>
      </c>
      <c r="J9584" s="819">
        <f t="shared" si="322"/>
        <v>2140</v>
      </c>
    </row>
    <row r="9585" spans="1:11">
      <c r="A9585" s="15" t="s">
        <v>5777</v>
      </c>
      <c r="C9585" s="776" t="s">
        <v>7234</v>
      </c>
      <c r="D9585" s="21" t="s">
        <v>7235</v>
      </c>
      <c r="E9585" s="830">
        <v>557</v>
      </c>
      <c r="F9585" s="768">
        <v>450</v>
      </c>
      <c r="G9585" s="830">
        <v>96</v>
      </c>
      <c r="H9585" s="768">
        <v>70</v>
      </c>
      <c r="I9585" s="819">
        <f t="shared" si="321"/>
        <v>653</v>
      </c>
      <c r="J9585" s="819">
        <f t="shared" si="322"/>
        <v>520</v>
      </c>
    </row>
    <row r="9586" spans="1:11">
      <c r="A9586" s="15" t="s">
        <v>5777</v>
      </c>
      <c r="C9586" s="776" t="s">
        <v>7236</v>
      </c>
      <c r="D9586" s="21" t="s">
        <v>7237</v>
      </c>
      <c r="E9586" s="830">
        <v>22</v>
      </c>
      <c r="F9586" s="768">
        <v>15</v>
      </c>
      <c r="G9586" s="830">
        <v>3</v>
      </c>
      <c r="H9586" s="768">
        <v>1</v>
      </c>
      <c r="I9586" s="819">
        <f t="shared" si="321"/>
        <v>25</v>
      </c>
      <c r="J9586" s="819">
        <f t="shared" si="322"/>
        <v>16</v>
      </c>
    </row>
    <row r="9587" spans="1:11">
      <c r="A9587" s="15" t="s">
        <v>5777</v>
      </c>
      <c r="C9587" s="776" t="s">
        <v>7238</v>
      </c>
      <c r="D9587" s="21" t="s">
        <v>7239</v>
      </c>
      <c r="E9587" s="830">
        <v>15</v>
      </c>
      <c r="F9587" s="768">
        <v>15</v>
      </c>
      <c r="G9587" s="830">
        <v>0</v>
      </c>
      <c r="H9587" s="768">
        <v>5</v>
      </c>
      <c r="I9587" s="819">
        <f t="shared" si="321"/>
        <v>15</v>
      </c>
      <c r="J9587" s="819">
        <f t="shared" si="322"/>
        <v>20</v>
      </c>
    </row>
    <row r="9588" spans="1:11">
      <c r="A9588" s="15" t="s">
        <v>5777</v>
      </c>
      <c r="C9588" s="776" t="s">
        <v>7240</v>
      </c>
      <c r="D9588" s="21" t="s">
        <v>7241</v>
      </c>
      <c r="E9588" s="830">
        <v>650</v>
      </c>
      <c r="F9588" s="768">
        <v>600</v>
      </c>
      <c r="G9588" s="830">
        <v>20</v>
      </c>
      <c r="H9588" s="768">
        <v>25</v>
      </c>
      <c r="I9588" s="819">
        <f t="shared" si="321"/>
        <v>670</v>
      </c>
      <c r="J9588" s="819">
        <f t="shared" si="322"/>
        <v>625</v>
      </c>
    </row>
    <row r="9589" spans="1:11">
      <c r="A9589" s="15" t="s">
        <v>5777</v>
      </c>
      <c r="C9589" s="776" t="s">
        <v>7242</v>
      </c>
      <c r="D9589" s="21" t="s">
        <v>7243</v>
      </c>
      <c r="E9589" s="830">
        <v>157</v>
      </c>
      <c r="F9589" s="768">
        <v>200</v>
      </c>
      <c r="G9589" s="830">
        <v>23</v>
      </c>
      <c r="H9589" s="768">
        <v>50</v>
      </c>
      <c r="I9589" s="819">
        <f t="shared" si="321"/>
        <v>180</v>
      </c>
      <c r="J9589" s="819">
        <f t="shared" si="322"/>
        <v>250</v>
      </c>
    </row>
    <row r="9590" spans="1:11">
      <c r="A9590" s="15" t="s">
        <v>5777</v>
      </c>
      <c r="C9590" s="776" t="s">
        <v>7244</v>
      </c>
      <c r="D9590" s="21" t="s">
        <v>7245</v>
      </c>
      <c r="E9590" s="830">
        <v>283</v>
      </c>
      <c r="F9590" s="768">
        <v>300</v>
      </c>
      <c r="G9590" s="830">
        <v>11</v>
      </c>
      <c r="H9590" s="768">
        <v>50</v>
      </c>
      <c r="I9590" s="819">
        <f t="shared" si="321"/>
        <v>294</v>
      </c>
      <c r="J9590" s="819">
        <f t="shared" si="322"/>
        <v>350</v>
      </c>
    </row>
    <row r="9591" spans="1:11">
      <c r="A9591" s="15" t="s">
        <v>5777</v>
      </c>
      <c r="C9591" s="776" t="s">
        <v>7246</v>
      </c>
      <c r="D9591" s="21" t="s">
        <v>7247</v>
      </c>
      <c r="E9591" s="830">
        <v>859</v>
      </c>
      <c r="F9591" s="768">
        <v>700</v>
      </c>
      <c r="G9591" s="830">
        <v>127</v>
      </c>
      <c r="H9591" s="768">
        <v>100</v>
      </c>
      <c r="I9591" s="819">
        <f t="shared" si="321"/>
        <v>986</v>
      </c>
      <c r="J9591" s="819">
        <f t="shared" si="322"/>
        <v>800</v>
      </c>
    </row>
    <row r="9592" spans="1:11">
      <c r="A9592" s="15" t="s">
        <v>5777</v>
      </c>
      <c r="C9592" s="776" t="s">
        <v>7248</v>
      </c>
      <c r="D9592" s="21" t="s">
        <v>7249</v>
      </c>
      <c r="E9592" s="830">
        <v>9</v>
      </c>
      <c r="F9592" s="768">
        <v>5</v>
      </c>
      <c r="G9592" s="830">
        <v>2</v>
      </c>
      <c r="H9592" s="768">
        <v>1</v>
      </c>
      <c r="I9592" s="819">
        <f t="shared" si="321"/>
        <v>11</v>
      </c>
      <c r="J9592" s="819">
        <f t="shared" si="322"/>
        <v>6</v>
      </c>
    </row>
    <row r="9593" spans="1:11">
      <c r="A9593" s="15" t="s">
        <v>5777</v>
      </c>
      <c r="C9593" s="776" t="s">
        <v>6208</v>
      </c>
      <c r="D9593" s="21" t="s">
        <v>14556</v>
      </c>
      <c r="E9593" s="830">
        <v>2456</v>
      </c>
      <c r="F9593" s="768">
        <v>2500</v>
      </c>
      <c r="G9593" s="830">
        <v>424</v>
      </c>
      <c r="H9593" s="768">
        <v>400</v>
      </c>
      <c r="I9593" s="819">
        <f t="shared" ref="I9593" si="323">E9593+G9593</f>
        <v>2880</v>
      </c>
      <c r="J9593" s="819">
        <f t="shared" ref="J9593" si="324">F9593+H9593</f>
        <v>2900</v>
      </c>
    </row>
    <row r="9594" spans="1:11">
      <c r="B9594" s="97" t="s">
        <v>214</v>
      </c>
      <c r="C9594" s="767"/>
      <c r="D9594" s="97"/>
      <c r="E9594" s="828"/>
      <c r="F9594" s="803"/>
      <c r="G9594" s="828"/>
      <c r="H9594" s="803"/>
      <c r="I9594" s="828"/>
      <c r="J9594" s="828"/>
    </row>
    <row r="9595" spans="1:11">
      <c r="A9595" s="15" t="s">
        <v>5777</v>
      </c>
      <c r="C9595" s="776" t="s">
        <v>145</v>
      </c>
      <c r="D9595" s="21" t="s">
        <v>1835</v>
      </c>
      <c r="E9595" s="830">
        <v>1043</v>
      </c>
      <c r="F9595" s="768">
        <v>900</v>
      </c>
      <c r="G9595" s="830">
        <v>26</v>
      </c>
      <c r="H9595" s="768">
        <v>50</v>
      </c>
      <c r="I9595" s="819">
        <f>E9595+G9595</f>
        <v>1069</v>
      </c>
      <c r="J9595" s="819">
        <f>F9595+H9595</f>
        <v>950</v>
      </c>
    </row>
    <row r="9596" spans="1:11">
      <c r="B9596" s="16" t="s">
        <v>1809</v>
      </c>
      <c r="C9596" s="767"/>
      <c r="D9596" s="16"/>
      <c r="E9596" s="828">
        <v>0</v>
      </c>
      <c r="F9596" s="803"/>
      <c r="G9596" s="828">
        <v>0</v>
      </c>
      <c r="H9596" s="803"/>
      <c r="I9596" s="828"/>
      <c r="J9596" s="828"/>
      <c r="K9596" s="54"/>
    </row>
    <row r="9597" spans="1:11">
      <c r="B9597" s="98" t="s">
        <v>212</v>
      </c>
      <c r="C9597" s="775"/>
      <c r="D9597" s="797"/>
      <c r="E9597" s="831">
        <v>3225</v>
      </c>
      <c r="F9597" s="775">
        <v>3250</v>
      </c>
      <c r="G9597" s="831">
        <v>1008</v>
      </c>
      <c r="H9597" s="775">
        <v>1010</v>
      </c>
      <c r="I9597" s="819">
        <f>E9597+G9597</f>
        <v>4233</v>
      </c>
      <c r="J9597" s="819">
        <f>F9597+H9597</f>
        <v>4260</v>
      </c>
    </row>
    <row r="9598" spans="1:11">
      <c r="B9598" s="98" t="s">
        <v>213</v>
      </c>
      <c r="C9598" s="775"/>
      <c r="D9598" s="797"/>
      <c r="E9598" s="775">
        <f>SUM(E9599:E9610)</f>
        <v>4089</v>
      </c>
      <c r="F9598" s="775">
        <f t="shared" ref="F9598:H9598" si="325">SUM(F9599:F9610)</f>
        <v>3951</v>
      </c>
      <c r="G9598" s="775">
        <f t="shared" si="325"/>
        <v>1577</v>
      </c>
      <c r="H9598" s="775">
        <f t="shared" si="325"/>
        <v>1971</v>
      </c>
      <c r="I9598" s="819">
        <f>E9598+G9598</f>
        <v>5666</v>
      </c>
      <c r="J9598" s="819">
        <f>F9598+H9598</f>
        <v>5922</v>
      </c>
    </row>
    <row r="9599" spans="1:11">
      <c r="A9599" s="15" t="s">
        <v>5777</v>
      </c>
      <c r="C9599" s="777" t="s">
        <v>7250</v>
      </c>
      <c r="D9599" s="99" t="s">
        <v>7251</v>
      </c>
      <c r="E9599" s="830">
        <v>178</v>
      </c>
      <c r="F9599" s="768">
        <v>200</v>
      </c>
      <c r="G9599" s="830">
        <v>61</v>
      </c>
      <c r="H9599" s="768">
        <v>125</v>
      </c>
      <c r="I9599" s="819">
        <f t="shared" ref="I9599:I9609" si="326">E9599+G9599</f>
        <v>239</v>
      </c>
      <c r="J9599" s="819">
        <f t="shared" ref="J9599:J9609" si="327">F9599+H9599</f>
        <v>325</v>
      </c>
    </row>
    <row r="9600" spans="1:11">
      <c r="A9600" s="15" t="s">
        <v>5777</v>
      </c>
      <c r="C9600" s="777" t="s">
        <v>7252</v>
      </c>
      <c r="D9600" s="99" t="s">
        <v>7253</v>
      </c>
      <c r="E9600" s="830">
        <v>1</v>
      </c>
      <c r="F9600" s="768"/>
      <c r="G9600" s="830"/>
      <c r="H9600" s="768"/>
      <c r="I9600" s="819">
        <f t="shared" si="326"/>
        <v>1</v>
      </c>
      <c r="J9600" s="819">
        <f t="shared" si="327"/>
        <v>0</v>
      </c>
    </row>
    <row r="9601" spans="1:10">
      <c r="A9601" s="15" t="s">
        <v>5777</v>
      </c>
      <c r="C9601" s="777" t="s">
        <v>7254</v>
      </c>
      <c r="D9601" s="99" t="s">
        <v>7251</v>
      </c>
      <c r="E9601" s="830">
        <v>296</v>
      </c>
      <c r="F9601" s="768">
        <v>300</v>
      </c>
      <c r="G9601" s="830">
        <v>185</v>
      </c>
      <c r="H9601" s="768">
        <v>200</v>
      </c>
      <c r="I9601" s="819">
        <f t="shared" si="326"/>
        <v>481</v>
      </c>
      <c r="J9601" s="819">
        <f t="shared" si="327"/>
        <v>500</v>
      </c>
    </row>
    <row r="9602" spans="1:10">
      <c r="A9602" s="15" t="s">
        <v>5777</v>
      </c>
      <c r="C9602" s="777" t="s">
        <v>7255</v>
      </c>
      <c r="D9602" s="99" t="s">
        <v>7256</v>
      </c>
      <c r="E9602" s="830">
        <v>1287</v>
      </c>
      <c r="F9602" s="768">
        <v>1400</v>
      </c>
      <c r="G9602" s="830">
        <v>216</v>
      </c>
      <c r="H9602" s="768">
        <v>240</v>
      </c>
      <c r="I9602" s="819">
        <f t="shared" si="326"/>
        <v>1503</v>
      </c>
      <c r="J9602" s="819">
        <f t="shared" si="327"/>
        <v>1640</v>
      </c>
    </row>
    <row r="9603" spans="1:10">
      <c r="A9603" s="15" t="s">
        <v>5777</v>
      </c>
      <c r="C9603" s="777" t="s">
        <v>6170</v>
      </c>
      <c r="D9603" s="99" t="s">
        <v>7256</v>
      </c>
      <c r="E9603" s="830">
        <v>993</v>
      </c>
      <c r="F9603" s="768">
        <v>650</v>
      </c>
      <c r="G9603" s="830">
        <v>518</v>
      </c>
      <c r="H9603" s="768">
        <v>600</v>
      </c>
      <c r="I9603" s="819">
        <f t="shared" si="326"/>
        <v>1511</v>
      </c>
      <c r="J9603" s="819">
        <f t="shared" si="327"/>
        <v>1250</v>
      </c>
    </row>
    <row r="9604" spans="1:10">
      <c r="A9604" s="15" t="s">
        <v>5777</v>
      </c>
      <c r="C9604" s="777" t="s">
        <v>7257</v>
      </c>
      <c r="D9604" s="99" t="s">
        <v>7258</v>
      </c>
      <c r="E9604" s="830">
        <v>54</v>
      </c>
      <c r="F9604" s="768">
        <v>100</v>
      </c>
      <c r="G9604" s="830">
        <v>43</v>
      </c>
      <c r="H9604" s="768">
        <v>110</v>
      </c>
      <c r="I9604" s="819">
        <f t="shared" si="326"/>
        <v>97</v>
      </c>
      <c r="J9604" s="819">
        <f t="shared" si="327"/>
        <v>210</v>
      </c>
    </row>
    <row r="9605" spans="1:10">
      <c r="A9605" s="15" t="s">
        <v>5777</v>
      </c>
      <c r="C9605" s="777" t="s">
        <v>7259</v>
      </c>
      <c r="D9605" s="99" t="s">
        <v>7258</v>
      </c>
      <c r="E9605" s="830">
        <v>38</v>
      </c>
      <c r="F9605" s="768">
        <v>40</v>
      </c>
      <c r="G9605" s="830">
        <v>82</v>
      </c>
      <c r="H9605" s="768">
        <v>105</v>
      </c>
      <c r="I9605" s="819">
        <f t="shared" si="326"/>
        <v>120</v>
      </c>
      <c r="J9605" s="819">
        <f t="shared" si="327"/>
        <v>145</v>
      </c>
    </row>
    <row r="9606" spans="1:10">
      <c r="A9606" s="15" t="s">
        <v>5777</v>
      </c>
      <c r="C9606" s="777" t="s">
        <v>7260</v>
      </c>
      <c r="D9606" s="99" t="s">
        <v>7261</v>
      </c>
      <c r="E9606" s="830">
        <v>273</v>
      </c>
      <c r="F9606" s="768">
        <v>350</v>
      </c>
      <c r="G9606" s="830">
        <v>125</v>
      </c>
      <c r="H9606" s="768">
        <v>160</v>
      </c>
      <c r="I9606" s="819">
        <f t="shared" si="326"/>
        <v>398</v>
      </c>
      <c r="J9606" s="819">
        <f t="shared" si="327"/>
        <v>510</v>
      </c>
    </row>
    <row r="9607" spans="1:10">
      <c r="A9607" s="15" t="s">
        <v>5777</v>
      </c>
      <c r="C9607" s="777" t="s">
        <v>7262</v>
      </c>
      <c r="D9607" s="99" t="s">
        <v>7261</v>
      </c>
      <c r="E9607" s="830">
        <v>99</v>
      </c>
      <c r="F9607" s="768">
        <v>60</v>
      </c>
      <c r="G9607" s="830">
        <v>176</v>
      </c>
      <c r="H9607" s="768">
        <v>180</v>
      </c>
      <c r="I9607" s="819">
        <f t="shared" si="326"/>
        <v>275</v>
      </c>
      <c r="J9607" s="819">
        <f t="shared" si="327"/>
        <v>240</v>
      </c>
    </row>
    <row r="9608" spans="1:10">
      <c r="A9608" s="15" t="s">
        <v>5777</v>
      </c>
      <c r="C9608" s="777" t="s">
        <v>7263</v>
      </c>
      <c r="D9608" s="99" t="s">
        <v>7264</v>
      </c>
      <c r="E9608" s="830">
        <v>273</v>
      </c>
      <c r="F9608" s="768">
        <v>300</v>
      </c>
      <c r="G9608" s="830">
        <v>117</v>
      </c>
      <c r="H9608" s="768">
        <v>150</v>
      </c>
      <c r="I9608" s="819">
        <f t="shared" si="326"/>
        <v>390</v>
      </c>
      <c r="J9608" s="819">
        <f t="shared" si="327"/>
        <v>450</v>
      </c>
    </row>
    <row r="9609" spans="1:10">
      <c r="A9609" s="15" t="s">
        <v>5777</v>
      </c>
      <c r="C9609" s="777" t="s">
        <v>7265</v>
      </c>
      <c r="D9609" s="99" t="s">
        <v>7266</v>
      </c>
      <c r="E9609" s="830">
        <v>1</v>
      </c>
      <c r="F9609" s="768">
        <v>1</v>
      </c>
      <c r="G9609" s="830"/>
      <c r="H9609" s="768">
        <v>1</v>
      </c>
      <c r="I9609" s="819">
        <f t="shared" si="326"/>
        <v>1</v>
      </c>
      <c r="J9609" s="819">
        <f t="shared" si="327"/>
        <v>2</v>
      </c>
    </row>
    <row r="9610" spans="1:10">
      <c r="A9610" s="15" t="s">
        <v>5777</v>
      </c>
      <c r="C9610" s="777" t="s">
        <v>7267</v>
      </c>
      <c r="D9610" s="99" t="s">
        <v>7268</v>
      </c>
      <c r="E9610" s="830">
        <v>596</v>
      </c>
      <c r="F9610" s="768">
        <v>550</v>
      </c>
      <c r="G9610" s="830">
        <v>54</v>
      </c>
      <c r="H9610" s="768">
        <v>100</v>
      </c>
      <c r="I9610" s="819">
        <f t="shared" ref="I9610" si="328">E9610+G9610</f>
        <v>650</v>
      </c>
      <c r="J9610" s="819">
        <f t="shared" ref="J9610" si="329">F9610+H9610</f>
        <v>650</v>
      </c>
    </row>
    <row r="9611" spans="1:10">
      <c r="B9611" s="98" t="s">
        <v>1810</v>
      </c>
      <c r="C9611" s="775"/>
      <c r="D9611" s="797"/>
      <c r="E9611" s="831">
        <v>0</v>
      </c>
      <c r="F9611" s="775"/>
      <c r="G9611" s="831">
        <v>0</v>
      </c>
      <c r="H9611" s="775"/>
      <c r="I9611" s="831"/>
      <c r="J9611" s="831"/>
    </row>
    <row r="9612" spans="1:10">
      <c r="B9612" s="98" t="s">
        <v>212</v>
      </c>
      <c r="C9612" s="775"/>
      <c r="D9612" s="797"/>
      <c r="E9612" s="831">
        <v>17060</v>
      </c>
      <c r="F9612" s="775">
        <v>17100</v>
      </c>
      <c r="G9612" s="831">
        <v>5283</v>
      </c>
      <c r="H9612" s="775">
        <v>5290</v>
      </c>
      <c r="I9612" s="819">
        <f>E9612+G9612</f>
        <v>22343</v>
      </c>
      <c r="J9612" s="819">
        <f>F9612+H9612</f>
        <v>22390</v>
      </c>
    </row>
    <row r="9613" spans="1:10">
      <c r="B9613" s="98" t="s">
        <v>213</v>
      </c>
      <c r="C9613" s="775"/>
      <c r="D9613" s="797"/>
      <c r="E9613" s="775">
        <f>SUM(E9614:E9737)</f>
        <v>63943</v>
      </c>
      <c r="F9613" s="775">
        <f t="shared" ref="F9613:H9613" si="330">SUM(F9614:F9737)</f>
        <v>62420</v>
      </c>
      <c r="G9613" s="775">
        <f t="shared" si="330"/>
        <v>8553</v>
      </c>
      <c r="H9613" s="775">
        <f t="shared" si="330"/>
        <v>9353</v>
      </c>
      <c r="I9613" s="819">
        <f>E9613+G9613</f>
        <v>72496</v>
      </c>
      <c r="J9613" s="819">
        <f>F9613+H9613</f>
        <v>71773</v>
      </c>
    </row>
    <row r="9614" spans="1:10">
      <c r="A9614" s="15" t="s">
        <v>5777</v>
      </c>
      <c r="C9614" s="774" t="s">
        <v>7269</v>
      </c>
      <c r="D9614" s="21" t="s">
        <v>7270</v>
      </c>
      <c r="E9614" s="830">
        <v>0</v>
      </c>
      <c r="F9614" s="768">
        <v>1</v>
      </c>
      <c r="G9614" s="830"/>
      <c r="H9614" s="768">
        <v>1</v>
      </c>
      <c r="I9614" s="819">
        <f t="shared" ref="I9614:I9677" si="331">E9614+G9614</f>
        <v>0</v>
      </c>
      <c r="J9614" s="819">
        <f t="shared" ref="J9614:J9677" si="332">F9614+H9614</f>
        <v>2</v>
      </c>
    </row>
    <row r="9615" spans="1:10">
      <c r="A9615" s="15" t="s">
        <v>5777</v>
      </c>
      <c r="C9615" s="774" t="s">
        <v>7271</v>
      </c>
      <c r="D9615" s="21" t="s">
        <v>7272</v>
      </c>
      <c r="E9615" s="830">
        <v>7539</v>
      </c>
      <c r="F9615" s="768">
        <v>7850</v>
      </c>
      <c r="G9615" s="830">
        <v>7</v>
      </c>
      <c r="H9615" s="768">
        <v>20</v>
      </c>
      <c r="I9615" s="819">
        <f t="shared" si="331"/>
        <v>7546</v>
      </c>
      <c r="J9615" s="819">
        <f t="shared" si="332"/>
        <v>7870</v>
      </c>
    </row>
    <row r="9616" spans="1:10">
      <c r="A9616" s="15" t="s">
        <v>5777</v>
      </c>
      <c r="C9616" s="774" t="s">
        <v>7273</v>
      </c>
      <c r="D9616" s="21" t="s">
        <v>7274</v>
      </c>
      <c r="E9616" s="830">
        <v>8191</v>
      </c>
      <c r="F9616" s="768">
        <v>8450</v>
      </c>
      <c r="G9616" s="830">
        <v>10</v>
      </c>
      <c r="H9616" s="768">
        <v>25</v>
      </c>
      <c r="I9616" s="819">
        <f t="shared" si="331"/>
        <v>8201</v>
      </c>
      <c r="J9616" s="819">
        <f t="shared" si="332"/>
        <v>8475</v>
      </c>
    </row>
    <row r="9617" spans="1:10">
      <c r="A9617" s="15" t="s">
        <v>5777</v>
      </c>
      <c r="C9617" s="774" t="s">
        <v>7275</v>
      </c>
      <c r="D9617" s="21" t="s">
        <v>7276</v>
      </c>
      <c r="E9617" s="830">
        <v>688</v>
      </c>
      <c r="F9617" s="768">
        <v>700</v>
      </c>
      <c r="G9617" s="830">
        <v>3</v>
      </c>
      <c r="H9617" s="768">
        <v>5</v>
      </c>
      <c r="I9617" s="819">
        <f t="shared" si="331"/>
        <v>691</v>
      </c>
      <c r="J9617" s="819">
        <f t="shared" si="332"/>
        <v>705</v>
      </c>
    </row>
    <row r="9618" spans="1:10">
      <c r="A9618" s="15" t="s">
        <v>5777</v>
      </c>
      <c r="C9618" s="774" t="s">
        <v>7277</v>
      </c>
      <c r="D9618" s="21" t="s">
        <v>7278</v>
      </c>
      <c r="E9618" s="830">
        <v>0</v>
      </c>
      <c r="F9618" s="768">
        <v>1</v>
      </c>
      <c r="G9618" s="830"/>
      <c r="H9618" s="768">
        <v>0</v>
      </c>
      <c r="I9618" s="819">
        <f t="shared" si="331"/>
        <v>0</v>
      </c>
      <c r="J9618" s="819">
        <f t="shared" si="332"/>
        <v>1</v>
      </c>
    </row>
    <row r="9619" spans="1:10">
      <c r="A9619" s="15" t="s">
        <v>5777</v>
      </c>
      <c r="C9619" s="774" t="s">
        <v>7279</v>
      </c>
      <c r="D9619" s="21" t="s">
        <v>7280</v>
      </c>
      <c r="E9619" s="830">
        <v>0</v>
      </c>
      <c r="F9619" s="768">
        <v>4</v>
      </c>
      <c r="G9619" s="830"/>
      <c r="H9619" s="768">
        <v>0</v>
      </c>
      <c r="I9619" s="819">
        <f t="shared" si="331"/>
        <v>0</v>
      </c>
      <c r="J9619" s="819">
        <f t="shared" si="332"/>
        <v>4</v>
      </c>
    </row>
    <row r="9620" spans="1:10">
      <c r="A9620" s="15" t="s">
        <v>5777</v>
      </c>
      <c r="C9620" s="774" t="s">
        <v>7281</v>
      </c>
      <c r="D9620" s="21" t="s">
        <v>7282</v>
      </c>
      <c r="E9620" s="830">
        <v>0</v>
      </c>
      <c r="F9620" s="768">
        <v>1</v>
      </c>
      <c r="G9620" s="830"/>
      <c r="H9620" s="768">
        <v>0</v>
      </c>
      <c r="I9620" s="819">
        <f t="shared" si="331"/>
        <v>0</v>
      </c>
      <c r="J9620" s="819">
        <f t="shared" si="332"/>
        <v>1</v>
      </c>
    </row>
    <row r="9621" spans="1:10">
      <c r="A9621" s="15" t="s">
        <v>5777</v>
      </c>
      <c r="C9621" s="774" t="s">
        <v>7283</v>
      </c>
      <c r="D9621" s="21" t="s">
        <v>7284</v>
      </c>
      <c r="E9621" s="830">
        <v>1</v>
      </c>
      <c r="F9621" s="768">
        <v>3</v>
      </c>
      <c r="G9621" s="830"/>
      <c r="H9621" s="768">
        <v>0</v>
      </c>
      <c r="I9621" s="819">
        <f t="shared" si="331"/>
        <v>1</v>
      </c>
      <c r="J9621" s="819">
        <f t="shared" si="332"/>
        <v>3</v>
      </c>
    </row>
    <row r="9622" spans="1:10">
      <c r="A9622" s="15" t="s">
        <v>5777</v>
      </c>
      <c r="C9622" s="774" t="s">
        <v>7285</v>
      </c>
      <c r="D9622" s="21" t="s">
        <v>7286</v>
      </c>
      <c r="E9622" s="830">
        <v>0</v>
      </c>
      <c r="F9622" s="768">
        <v>5</v>
      </c>
      <c r="G9622" s="830"/>
      <c r="H9622" s="768">
        <v>0</v>
      </c>
      <c r="I9622" s="819">
        <f t="shared" si="331"/>
        <v>0</v>
      </c>
      <c r="J9622" s="819">
        <f t="shared" si="332"/>
        <v>5</v>
      </c>
    </row>
    <row r="9623" spans="1:10">
      <c r="A9623" s="15" t="s">
        <v>5777</v>
      </c>
      <c r="C9623" s="774" t="s">
        <v>7287</v>
      </c>
      <c r="D9623" s="21" t="s">
        <v>7288</v>
      </c>
      <c r="E9623" s="830">
        <v>1</v>
      </c>
      <c r="F9623" s="768">
        <v>5</v>
      </c>
      <c r="G9623" s="830"/>
      <c r="H9623" s="768">
        <v>0</v>
      </c>
      <c r="I9623" s="819">
        <f t="shared" si="331"/>
        <v>1</v>
      </c>
      <c r="J9623" s="819">
        <f t="shared" si="332"/>
        <v>5</v>
      </c>
    </row>
    <row r="9624" spans="1:10">
      <c r="A9624" s="15" t="s">
        <v>5777</v>
      </c>
      <c r="C9624" s="774" t="s">
        <v>7289</v>
      </c>
      <c r="D9624" s="21" t="s">
        <v>7290</v>
      </c>
      <c r="E9624" s="830">
        <v>5</v>
      </c>
      <c r="F9624" s="768">
        <v>5</v>
      </c>
      <c r="G9624" s="830"/>
      <c r="H9624" s="768">
        <v>0</v>
      </c>
      <c r="I9624" s="819">
        <f t="shared" si="331"/>
        <v>5</v>
      </c>
      <c r="J9624" s="819">
        <f t="shared" si="332"/>
        <v>5</v>
      </c>
    </row>
    <row r="9625" spans="1:10">
      <c r="A9625" s="15" t="s">
        <v>5777</v>
      </c>
      <c r="C9625" s="774" t="s">
        <v>7291</v>
      </c>
      <c r="D9625" s="21" t="s">
        <v>7292</v>
      </c>
      <c r="E9625" s="830">
        <v>2</v>
      </c>
      <c r="F9625" s="768">
        <v>1</v>
      </c>
      <c r="G9625" s="830"/>
      <c r="H9625" s="768">
        <v>0</v>
      </c>
      <c r="I9625" s="819">
        <f t="shared" si="331"/>
        <v>2</v>
      </c>
      <c r="J9625" s="819">
        <f t="shared" si="332"/>
        <v>1</v>
      </c>
    </row>
    <row r="9626" spans="1:10">
      <c r="A9626" s="15" t="s">
        <v>5777</v>
      </c>
      <c r="C9626" s="774" t="s">
        <v>7293</v>
      </c>
      <c r="D9626" s="21" t="s">
        <v>7294</v>
      </c>
      <c r="E9626" s="830">
        <v>7</v>
      </c>
      <c r="F9626" s="768">
        <v>5</v>
      </c>
      <c r="G9626" s="830"/>
      <c r="H9626" s="768">
        <v>0</v>
      </c>
      <c r="I9626" s="819">
        <f t="shared" si="331"/>
        <v>7</v>
      </c>
      <c r="J9626" s="819">
        <f t="shared" si="332"/>
        <v>5</v>
      </c>
    </row>
    <row r="9627" spans="1:10">
      <c r="A9627" s="15" t="s">
        <v>5777</v>
      </c>
      <c r="C9627" s="774" t="s">
        <v>7295</v>
      </c>
      <c r="D9627" s="21" t="s">
        <v>7296</v>
      </c>
      <c r="E9627" s="830">
        <v>0</v>
      </c>
      <c r="F9627" s="768">
        <v>1</v>
      </c>
      <c r="G9627" s="830"/>
      <c r="H9627" s="768">
        <v>0</v>
      </c>
      <c r="I9627" s="819">
        <f t="shared" si="331"/>
        <v>0</v>
      </c>
      <c r="J9627" s="819">
        <f t="shared" si="332"/>
        <v>1</v>
      </c>
    </row>
    <row r="9628" spans="1:10">
      <c r="A9628" s="15" t="s">
        <v>5777</v>
      </c>
      <c r="C9628" s="774" t="s">
        <v>7297</v>
      </c>
      <c r="D9628" s="21" t="s">
        <v>7298</v>
      </c>
      <c r="E9628" s="830">
        <v>0</v>
      </c>
      <c r="F9628" s="768">
        <v>1</v>
      </c>
      <c r="G9628" s="830"/>
      <c r="H9628" s="768">
        <v>0</v>
      </c>
      <c r="I9628" s="819">
        <f t="shared" si="331"/>
        <v>0</v>
      </c>
      <c r="J9628" s="819">
        <f t="shared" si="332"/>
        <v>1</v>
      </c>
    </row>
    <row r="9629" spans="1:10">
      <c r="A9629" s="15" t="s">
        <v>5777</v>
      </c>
      <c r="C9629" s="774" t="s">
        <v>7299</v>
      </c>
      <c r="D9629" s="21" t="s">
        <v>7300</v>
      </c>
      <c r="E9629" s="830">
        <v>8</v>
      </c>
      <c r="F9629" s="768">
        <v>10</v>
      </c>
      <c r="G9629" s="830"/>
      <c r="H9629" s="768">
        <v>0</v>
      </c>
      <c r="I9629" s="819">
        <f t="shared" si="331"/>
        <v>8</v>
      </c>
      <c r="J9629" s="819">
        <f t="shared" si="332"/>
        <v>10</v>
      </c>
    </row>
    <row r="9630" spans="1:10">
      <c r="A9630" s="15" t="s">
        <v>5777</v>
      </c>
      <c r="C9630" s="774" t="s">
        <v>7301</v>
      </c>
      <c r="D9630" s="21" t="s">
        <v>7302</v>
      </c>
      <c r="E9630" s="830">
        <v>0</v>
      </c>
      <c r="F9630" s="768">
        <v>1</v>
      </c>
      <c r="G9630" s="830"/>
      <c r="H9630" s="768">
        <v>0</v>
      </c>
      <c r="I9630" s="819">
        <f t="shared" si="331"/>
        <v>0</v>
      </c>
      <c r="J9630" s="819">
        <f t="shared" si="332"/>
        <v>1</v>
      </c>
    </row>
    <row r="9631" spans="1:10">
      <c r="A9631" s="15" t="s">
        <v>5777</v>
      </c>
      <c r="C9631" s="774" t="s">
        <v>7303</v>
      </c>
      <c r="D9631" s="21" t="s">
        <v>7304</v>
      </c>
      <c r="E9631" s="830">
        <v>0</v>
      </c>
      <c r="F9631" s="768">
        <v>5</v>
      </c>
      <c r="G9631" s="830"/>
      <c r="H9631" s="768">
        <v>0</v>
      </c>
      <c r="I9631" s="819">
        <f t="shared" si="331"/>
        <v>0</v>
      </c>
      <c r="J9631" s="819">
        <f t="shared" si="332"/>
        <v>5</v>
      </c>
    </row>
    <row r="9632" spans="1:10">
      <c r="A9632" s="15" t="s">
        <v>5777</v>
      </c>
      <c r="C9632" s="774" t="s">
        <v>7305</v>
      </c>
      <c r="D9632" s="21" t="s">
        <v>7306</v>
      </c>
      <c r="E9632" s="830">
        <v>8</v>
      </c>
      <c r="F9632" s="768">
        <v>15</v>
      </c>
      <c r="G9632" s="830"/>
      <c r="H9632" s="768">
        <v>0</v>
      </c>
      <c r="I9632" s="819">
        <f t="shared" si="331"/>
        <v>8</v>
      </c>
      <c r="J9632" s="819">
        <f t="shared" si="332"/>
        <v>15</v>
      </c>
    </row>
    <row r="9633" spans="1:10">
      <c r="A9633" s="15" t="s">
        <v>5777</v>
      </c>
      <c r="C9633" s="774" t="s">
        <v>7307</v>
      </c>
      <c r="D9633" s="21" t="s">
        <v>7308</v>
      </c>
      <c r="E9633" s="830">
        <v>1661</v>
      </c>
      <c r="F9633" s="768">
        <v>1900</v>
      </c>
      <c r="G9633" s="830">
        <v>9</v>
      </c>
      <c r="H9633" s="768">
        <v>25</v>
      </c>
      <c r="I9633" s="819">
        <f t="shared" si="331"/>
        <v>1670</v>
      </c>
      <c r="J9633" s="819">
        <f t="shared" si="332"/>
        <v>1925</v>
      </c>
    </row>
    <row r="9634" spans="1:10">
      <c r="A9634" s="15" t="s">
        <v>5777</v>
      </c>
      <c r="C9634" s="774" t="s">
        <v>7309</v>
      </c>
      <c r="D9634" s="21" t="s">
        <v>7310</v>
      </c>
      <c r="E9634" s="830">
        <v>6574</v>
      </c>
      <c r="F9634" s="768">
        <v>6600</v>
      </c>
      <c r="G9634" s="830">
        <v>11</v>
      </c>
      <c r="H9634" s="768">
        <v>45</v>
      </c>
      <c r="I9634" s="819">
        <f t="shared" si="331"/>
        <v>6585</v>
      </c>
      <c r="J9634" s="819">
        <f t="shared" si="332"/>
        <v>6645</v>
      </c>
    </row>
    <row r="9635" spans="1:10">
      <c r="A9635" s="15" t="s">
        <v>5777</v>
      </c>
      <c r="C9635" s="774" t="s">
        <v>7311</v>
      </c>
      <c r="D9635" s="21" t="s">
        <v>7312</v>
      </c>
      <c r="E9635" s="830">
        <v>5397</v>
      </c>
      <c r="F9635" s="768">
        <v>6000</v>
      </c>
      <c r="G9635" s="830">
        <v>5</v>
      </c>
      <c r="H9635" s="768">
        <v>50</v>
      </c>
      <c r="I9635" s="819">
        <f t="shared" si="331"/>
        <v>5402</v>
      </c>
      <c r="J9635" s="819">
        <f t="shared" si="332"/>
        <v>6050</v>
      </c>
    </row>
    <row r="9636" spans="1:10">
      <c r="A9636" s="15" t="s">
        <v>5777</v>
      </c>
      <c r="C9636" s="774" t="s">
        <v>7313</v>
      </c>
      <c r="D9636" s="21" t="s">
        <v>7314</v>
      </c>
      <c r="E9636" s="830">
        <v>1465</v>
      </c>
      <c r="F9636" s="768">
        <v>2000</v>
      </c>
      <c r="G9636" s="830">
        <v>5</v>
      </c>
      <c r="H9636" s="768">
        <v>10</v>
      </c>
      <c r="I9636" s="819">
        <f t="shared" si="331"/>
        <v>1470</v>
      </c>
      <c r="J9636" s="819">
        <f t="shared" si="332"/>
        <v>2010</v>
      </c>
    </row>
    <row r="9637" spans="1:10">
      <c r="A9637" s="15" t="s">
        <v>5777</v>
      </c>
      <c r="C9637" s="774" t="s">
        <v>7315</v>
      </c>
      <c r="D9637" s="21" t="s">
        <v>7316</v>
      </c>
      <c r="E9637" s="830">
        <v>4788</v>
      </c>
      <c r="F9637" s="768">
        <v>4700</v>
      </c>
      <c r="G9637" s="830">
        <v>6</v>
      </c>
      <c r="H9637" s="768">
        <v>50</v>
      </c>
      <c r="I9637" s="819">
        <f t="shared" si="331"/>
        <v>4794</v>
      </c>
      <c r="J9637" s="819">
        <f t="shared" si="332"/>
        <v>4750</v>
      </c>
    </row>
    <row r="9638" spans="1:10">
      <c r="A9638" s="15" t="s">
        <v>5777</v>
      </c>
      <c r="C9638" s="774" t="s">
        <v>7317</v>
      </c>
      <c r="D9638" s="21" t="s">
        <v>7318</v>
      </c>
      <c r="E9638" s="830">
        <v>0</v>
      </c>
      <c r="F9638" s="768">
        <v>35</v>
      </c>
      <c r="G9638" s="830"/>
      <c r="H9638" s="768">
        <v>0</v>
      </c>
      <c r="I9638" s="819">
        <f t="shared" si="331"/>
        <v>0</v>
      </c>
      <c r="J9638" s="819">
        <f t="shared" si="332"/>
        <v>35</v>
      </c>
    </row>
    <row r="9639" spans="1:10">
      <c r="A9639" s="15" t="s">
        <v>5777</v>
      </c>
      <c r="C9639" s="774" t="s">
        <v>7319</v>
      </c>
      <c r="D9639" s="21" t="s">
        <v>7320</v>
      </c>
      <c r="E9639" s="830">
        <v>0</v>
      </c>
      <c r="F9639" s="768">
        <v>1</v>
      </c>
      <c r="G9639" s="830"/>
      <c r="H9639" s="768">
        <v>0</v>
      </c>
      <c r="I9639" s="819">
        <f t="shared" si="331"/>
        <v>0</v>
      </c>
      <c r="J9639" s="819">
        <f t="shared" si="332"/>
        <v>1</v>
      </c>
    </row>
    <row r="9640" spans="1:10">
      <c r="A9640" s="15" t="s">
        <v>5777</v>
      </c>
      <c r="C9640" s="774" t="s">
        <v>7321</v>
      </c>
      <c r="D9640" s="21" t="s">
        <v>7322</v>
      </c>
      <c r="E9640" s="830">
        <v>3606</v>
      </c>
      <c r="F9640" s="768">
        <v>3800</v>
      </c>
      <c r="G9640" s="830">
        <v>4</v>
      </c>
      <c r="H9640" s="768">
        <v>50</v>
      </c>
      <c r="I9640" s="819">
        <f t="shared" si="331"/>
        <v>3610</v>
      </c>
      <c r="J9640" s="819">
        <f t="shared" si="332"/>
        <v>3850</v>
      </c>
    </row>
    <row r="9641" spans="1:10">
      <c r="A9641" s="15" t="s">
        <v>5777</v>
      </c>
      <c r="C9641" s="774" t="s">
        <v>7323</v>
      </c>
      <c r="D9641" s="21" t="s">
        <v>7324</v>
      </c>
      <c r="E9641" s="830">
        <v>395</v>
      </c>
      <c r="F9641" s="768">
        <v>460</v>
      </c>
      <c r="G9641" s="830">
        <v>3</v>
      </c>
      <c r="H9641" s="768">
        <v>15</v>
      </c>
      <c r="I9641" s="819">
        <f t="shared" si="331"/>
        <v>398</v>
      </c>
      <c r="J9641" s="819">
        <f t="shared" si="332"/>
        <v>475</v>
      </c>
    </row>
    <row r="9642" spans="1:10">
      <c r="A9642" s="15" t="s">
        <v>5777</v>
      </c>
      <c r="C9642" s="774" t="s">
        <v>7325</v>
      </c>
      <c r="D9642" s="21" t="s">
        <v>7326</v>
      </c>
      <c r="E9642" s="830">
        <v>957</v>
      </c>
      <c r="F9642" s="768">
        <v>800</v>
      </c>
      <c r="G9642" s="830">
        <v>2</v>
      </c>
      <c r="H9642" s="768">
        <v>5</v>
      </c>
      <c r="I9642" s="819">
        <f t="shared" si="331"/>
        <v>959</v>
      </c>
      <c r="J9642" s="819">
        <f t="shared" si="332"/>
        <v>805</v>
      </c>
    </row>
    <row r="9643" spans="1:10">
      <c r="A9643" s="15" t="s">
        <v>5777</v>
      </c>
      <c r="C9643" s="774" t="s">
        <v>7327</v>
      </c>
      <c r="D9643" s="21" t="s">
        <v>7328</v>
      </c>
      <c r="E9643" s="830">
        <v>16</v>
      </c>
      <c r="F9643" s="768">
        <v>30</v>
      </c>
      <c r="G9643" s="830"/>
      <c r="H9643" s="768">
        <v>0</v>
      </c>
      <c r="I9643" s="819">
        <f t="shared" si="331"/>
        <v>16</v>
      </c>
      <c r="J9643" s="819">
        <f t="shared" si="332"/>
        <v>30</v>
      </c>
    </row>
    <row r="9644" spans="1:10">
      <c r="A9644" s="15" t="s">
        <v>5777</v>
      </c>
      <c r="C9644" s="774" t="s">
        <v>7329</v>
      </c>
      <c r="D9644" s="21" t="s">
        <v>7330</v>
      </c>
      <c r="E9644" s="830">
        <v>3967</v>
      </c>
      <c r="F9644" s="768">
        <v>3200</v>
      </c>
      <c r="G9644" s="830">
        <v>7</v>
      </c>
      <c r="H9644" s="768">
        <v>20</v>
      </c>
      <c r="I9644" s="819">
        <f t="shared" si="331"/>
        <v>3974</v>
      </c>
      <c r="J9644" s="819">
        <f t="shared" si="332"/>
        <v>3220</v>
      </c>
    </row>
    <row r="9645" spans="1:10">
      <c r="A9645" s="15" t="s">
        <v>5777</v>
      </c>
      <c r="C9645" s="774" t="s">
        <v>7331</v>
      </c>
      <c r="D9645" s="21" t="s">
        <v>7332</v>
      </c>
      <c r="E9645" s="830">
        <v>2749</v>
      </c>
      <c r="F9645" s="768">
        <v>210</v>
      </c>
      <c r="G9645" s="830">
        <v>3</v>
      </c>
      <c r="H9645" s="768">
        <v>5</v>
      </c>
      <c r="I9645" s="819">
        <f t="shared" si="331"/>
        <v>2752</v>
      </c>
      <c r="J9645" s="819">
        <f t="shared" si="332"/>
        <v>215</v>
      </c>
    </row>
    <row r="9646" spans="1:10">
      <c r="A9646" s="15" t="s">
        <v>5777</v>
      </c>
      <c r="C9646" s="774" t="s">
        <v>7333</v>
      </c>
      <c r="D9646" s="21" t="s">
        <v>7334</v>
      </c>
      <c r="E9646" s="830">
        <v>153</v>
      </c>
      <c r="F9646" s="768">
        <v>100</v>
      </c>
      <c r="G9646" s="830"/>
      <c r="H9646" s="768">
        <v>0</v>
      </c>
      <c r="I9646" s="819">
        <f t="shared" si="331"/>
        <v>153</v>
      </c>
      <c r="J9646" s="819">
        <f t="shared" si="332"/>
        <v>100</v>
      </c>
    </row>
    <row r="9647" spans="1:10">
      <c r="A9647" s="15" t="s">
        <v>5777</v>
      </c>
      <c r="C9647" s="774" t="s">
        <v>7335</v>
      </c>
      <c r="D9647" s="21" t="s">
        <v>7336</v>
      </c>
      <c r="E9647" s="830">
        <v>153</v>
      </c>
      <c r="F9647" s="768">
        <v>100</v>
      </c>
      <c r="G9647" s="830"/>
      <c r="H9647" s="768">
        <v>0</v>
      </c>
      <c r="I9647" s="819">
        <f t="shared" si="331"/>
        <v>153</v>
      </c>
      <c r="J9647" s="819">
        <f t="shared" si="332"/>
        <v>100</v>
      </c>
    </row>
    <row r="9648" spans="1:10">
      <c r="A9648" s="15" t="s">
        <v>5777</v>
      </c>
      <c r="C9648" s="774" t="s">
        <v>7337</v>
      </c>
      <c r="D9648" s="21" t="s">
        <v>7338</v>
      </c>
      <c r="E9648" s="830">
        <v>232</v>
      </c>
      <c r="F9648" s="768">
        <v>200</v>
      </c>
      <c r="G9648" s="830"/>
      <c r="H9648" s="768">
        <v>5</v>
      </c>
      <c r="I9648" s="819">
        <f t="shared" si="331"/>
        <v>232</v>
      </c>
      <c r="J9648" s="819">
        <f t="shared" si="332"/>
        <v>205</v>
      </c>
    </row>
    <row r="9649" spans="1:10">
      <c r="A9649" s="15" t="s">
        <v>5777</v>
      </c>
      <c r="C9649" s="774" t="s">
        <v>7339</v>
      </c>
      <c r="D9649" s="21" t="s">
        <v>7340</v>
      </c>
      <c r="E9649" s="830">
        <v>0</v>
      </c>
      <c r="F9649" s="768">
        <v>15</v>
      </c>
      <c r="G9649" s="830"/>
      <c r="H9649" s="768">
        <v>0</v>
      </c>
      <c r="I9649" s="819">
        <f t="shared" si="331"/>
        <v>0</v>
      </c>
      <c r="J9649" s="819">
        <f t="shared" si="332"/>
        <v>15</v>
      </c>
    </row>
    <row r="9650" spans="1:10">
      <c r="A9650" s="15" t="s">
        <v>5777</v>
      </c>
      <c r="C9650" s="774" t="s">
        <v>7341</v>
      </c>
      <c r="D9650" s="21" t="s">
        <v>7342</v>
      </c>
      <c r="E9650" s="830">
        <v>232</v>
      </c>
      <c r="F9650" s="768">
        <v>120</v>
      </c>
      <c r="G9650" s="830"/>
      <c r="H9650" s="768">
        <v>5</v>
      </c>
      <c r="I9650" s="819">
        <f t="shared" si="331"/>
        <v>232</v>
      </c>
      <c r="J9650" s="819">
        <f t="shared" si="332"/>
        <v>125</v>
      </c>
    </row>
    <row r="9651" spans="1:10">
      <c r="A9651" s="15" t="s">
        <v>5777</v>
      </c>
      <c r="C9651" s="774" t="s">
        <v>7343</v>
      </c>
      <c r="D9651" s="21" t="s">
        <v>7344</v>
      </c>
      <c r="E9651" s="830">
        <v>0</v>
      </c>
      <c r="F9651" s="768">
        <v>55</v>
      </c>
      <c r="G9651" s="830"/>
      <c r="H9651" s="768">
        <v>1</v>
      </c>
      <c r="I9651" s="819">
        <f t="shared" si="331"/>
        <v>0</v>
      </c>
      <c r="J9651" s="819">
        <f t="shared" si="332"/>
        <v>56</v>
      </c>
    </row>
    <row r="9652" spans="1:10">
      <c r="A9652" s="15" t="s">
        <v>5777</v>
      </c>
      <c r="C9652" s="774" t="s">
        <v>7345</v>
      </c>
      <c r="D9652" s="21" t="s">
        <v>7346</v>
      </c>
      <c r="E9652" s="830">
        <v>0</v>
      </c>
      <c r="F9652" s="768">
        <v>1</v>
      </c>
      <c r="G9652" s="830"/>
      <c r="H9652" s="768">
        <v>1</v>
      </c>
      <c r="I9652" s="819">
        <f t="shared" si="331"/>
        <v>0</v>
      </c>
      <c r="J9652" s="819">
        <f t="shared" si="332"/>
        <v>2</v>
      </c>
    </row>
    <row r="9653" spans="1:10">
      <c r="A9653" s="15" t="s">
        <v>5777</v>
      </c>
      <c r="C9653" s="774" t="s">
        <v>7347</v>
      </c>
      <c r="D9653" s="21" t="s">
        <v>7348</v>
      </c>
      <c r="E9653" s="830">
        <v>0</v>
      </c>
      <c r="F9653" s="768">
        <v>1</v>
      </c>
      <c r="G9653" s="830"/>
      <c r="H9653" s="768">
        <v>1</v>
      </c>
      <c r="I9653" s="819">
        <f t="shared" si="331"/>
        <v>0</v>
      </c>
      <c r="J9653" s="819">
        <f t="shared" si="332"/>
        <v>2</v>
      </c>
    </row>
    <row r="9654" spans="1:10">
      <c r="A9654" s="15" t="s">
        <v>5777</v>
      </c>
      <c r="C9654" s="774" t="s">
        <v>7349</v>
      </c>
      <c r="D9654" s="21" t="s">
        <v>7350</v>
      </c>
      <c r="E9654" s="830">
        <v>3986</v>
      </c>
      <c r="F9654" s="768">
        <v>4100</v>
      </c>
      <c r="G9654" s="830">
        <v>2</v>
      </c>
      <c r="H9654" s="768">
        <v>5</v>
      </c>
      <c r="I9654" s="819">
        <f t="shared" si="331"/>
        <v>3988</v>
      </c>
      <c r="J9654" s="819">
        <f t="shared" si="332"/>
        <v>4105</v>
      </c>
    </row>
    <row r="9655" spans="1:10">
      <c r="A9655" s="15" t="s">
        <v>5777</v>
      </c>
      <c r="C9655" s="774" t="s">
        <v>7351</v>
      </c>
      <c r="D9655" s="21" t="s">
        <v>7352</v>
      </c>
      <c r="E9655" s="830">
        <v>3985</v>
      </c>
      <c r="F9655" s="768">
        <v>4100</v>
      </c>
      <c r="G9655" s="830">
        <v>2</v>
      </c>
      <c r="H9655" s="768">
        <v>7</v>
      </c>
      <c r="I9655" s="819">
        <f t="shared" si="331"/>
        <v>3987</v>
      </c>
      <c r="J9655" s="819">
        <f t="shared" si="332"/>
        <v>4107</v>
      </c>
    </row>
    <row r="9656" spans="1:10">
      <c r="A9656" s="15" t="s">
        <v>5777</v>
      </c>
      <c r="C9656" s="774" t="s">
        <v>7353</v>
      </c>
      <c r="D9656" s="21" t="s">
        <v>7354</v>
      </c>
      <c r="E9656" s="830">
        <v>39</v>
      </c>
      <c r="F9656" s="768">
        <v>50</v>
      </c>
      <c r="G9656" s="830"/>
      <c r="H9656" s="768">
        <v>1</v>
      </c>
      <c r="I9656" s="819">
        <f t="shared" si="331"/>
        <v>39</v>
      </c>
      <c r="J9656" s="819">
        <f t="shared" si="332"/>
        <v>51</v>
      </c>
    </row>
    <row r="9657" spans="1:10">
      <c r="A9657" s="15" t="s">
        <v>5777</v>
      </c>
      <c r="C9657" s="774" t="s">
        <v>7355</v>
      </c>
      <c r="D9657" s="21" t="s">
        <v>7356</v>
      </c>
      <c r="E9657" s="830">
        <v>39</v>
      </c>
      <c r="F9657" s="768">
        <v>50</v>
      </c>
      <c r="G9657" s="830"/>
      <c r="H9657" s="768">
        <v>1</v>
      </c>
      <c r="I9657" s="819">
        <f t="shared" si="331"/>
        <v>39</v>
      </c>
      <c r="J9657" s="819">
        <f t="shared" si="332"/>
        <v>51</v>
      </c>
    </row>
    <row r="9658" spans="1:10">
      <c r="A9658" s="15" t="s">
        <v>5777</v>
      </c>
      <c r="C9658" s="774" t="s">
        <v>7357</v>
      </c>
      <c r="D9658" s="21" t="s">
        <v>7358</v>
      </c>
      <c r="E9658" s="830">
        <v>1516</v>
      </c>
      <c r="F9658" s="768">
        <v>1300</v>
      </c>
      <c r="G9658" s="830"/>
      <c r="H9658" s="768">
        <v>5</v>
      </c>
      <c r="I9658" s="819">
        <f t="shared" si="331"/>
        <v>1516</v>
      </c>
      <c r="J9658" s="819">
        <f t="shared" si="332"/>
        <v>1305</v>
      </c>
    </row>
    <row r="9659" spans="1:10">
      <c r="A9659" s="15" t="s">
        <v>5777</v>
      </c>
      <c r="C9659" s="774" t="s">
        <v>7359</v>
      </c>
      <c r="D9659" s="21" t="s">
        <v>7360</v>
      </c>
      <c r="E9659" s="830">
        <v>1516</v>
      </c>
      <c r="F9659" s="768">
        <v>1300</v>
      </c>
      <c r="G9659" s="830"/>
      <c r="H9659" s="768">
        <v>5</v>
      </c>
      <c r="I9659" s="819">
        <f t="shared" si="331"/>
        <v>1516</v>
      </c>
      <c r="J9659" s="819">
        <f t="shared" si="332"/>
        <v>1305</v>
      </c>
    </row>
    <row r="9660" spans="1:10">
      <c r="A9660" s="15" t="s">
        <v>5777</v>
      </c>
      <c r="C9660" s="774" t="s">
        <v>7361</v>
      </c>
      <c r="D9660" s="21" t="s">
        <v>7362</v>
      </c>
      <c r="E9660" s="830">
        <v>838</v>
      </c>
      <c r="F9660" s="768">
        <v>850</v>
      </c>
      <c r="G9660" s="830"/>
      <c r="H9660" s="768">
        <v>5</v>
      </c>
      <c r="I9660" s="819">
        <f t="shared" si="331"/>
        <v>838</v>
      </c>
      <c r="J9660" s="819">
        <f t="shared" si="332"/>
        <v>855</v>
      </c>
    </row>
    <row r="9661" spans="1:10">
      <c r="A9661" s="15" t="s">
        <v>5777</v>
      </c>
      <c r="C9661" s="774" t="s">
        <v>7363</v>
      </c>
      <c r="D9661" s="21" t="s">
        <v>7364</v>
      </c>
      <c r="E9661" s="830">
        <v>838</v>
      </c>
      <c r="F9661" s="768">
        <v>850</v>
      </c>
      <c r="G9661" s="830"/>
      <c r="H9661" s="768">
        <v>5</v>
      </c>
      <c r="I9661" s="819">
        <f t="shared" si="331"/>
        <v>838</v>
      </c>
      <c r="J9661" s="819">
        <f t="shared" si="332"/>
        <v>855</v>
      </c>
    </row>
    <row r="9662" spans="1:10">
      <c r="A9662" s="15" t="s">
        <v>5777</v>
      </c>
      <c r="C9662" s="774" t="s">
        <v>7365</v>
      </c>
      <c r="D9662" s="21" t="s">
        <v>7366</v>
      </c>
      <c r="E9662" s="830">
        <v>0</v>
      </c>
      <c r="F9662" s="768">
        <v>1</v>
      </c>
      <c r="G9662" s="830"/>
      <c r="H9662" s="768">
        <v>0</v>
      </c>
      <c r="I9662" s="819">
        <f t="shared" si="331"/>
        <v>0</v>
      </c>
      <c r="J9662" s="819">
        <f t="shared" si="332"/>
        <v>1</v>
      </c>
    </row>
    <row r="9663" spans="1:10">
      <c r="A9663" s="15" t="s">
        <v>5777</v>
      </c>
      <c r="C9663" s="774" t="s">
        <v>7367</v>
      </c>
      <c r="D9663" s="21" t="s">
        <v>7368</v>
      </c>
      <c r="E9663" s="830">
        <v>0</v>
      </c>
      <c r="F9663" s="768">
        <v>2</v>
      </c>
      <c r="G9663" s="830"/>
      <c r="H9663" s="768">
        <v>0</v>
      </c>
      <c r="I9663" s="819">
        <f t="shared" si="331"/>
        <v>0</v>
      </c>
      <c r="J9663" s="819">
        <f t="shared" si="332"/>
        <v>2</v>
      </c>
    </row>
    <row r="9664" spans="1:10">
      <c r="A9664" s="15" t="s">
        <v>5777</v>
      </c>
      <c r="C9664" s="774" t="s">
        <v>7369</v>
      </c>
      <c r="D9664" s="21" t="s">
        <v>7370</v>
      </c>
      <c r="E9664" s="830">
        <v>616</v>
      </c>
      <c r="F9664" s="768">
        <v>570</v>
      </c>
      <c r="G9664" s="830"/>
      <c r="H9664" s="768">
        <v>5</v>
      </c>
      <c r="I9664" s="819">
        <f t="shared" si="331"/>
        <v>616</v>
      </c>
      <c r="J9664" s="819">
        <f t="shared" si="332"/>
        <v>575</v>
      </c>
    </row>
    <row r="9665" spans="1:10">
      <c r="A9665" s="15" t="s">
        <v>5777</v>
      </c>
      <c r="C9665" s="774" t="s">
        <v>7371</v>
      </c>
      <c r="D9665" s="21" t="s">
        <v>7372</v>
      </c>
      <c r="E9665" s="830">
        <v>616</v>
      </c>
      <c r="F9665" s="768">
        <v>570</v>
      </c>
      <c r="G9665" s="830"/>
      <c r="H9665" s="768">
        <v>5</v>
      </c>
      <c r="I9665" s="819">
        <f t="shared" si="331"/>
        <v>616</v>
      </c>
      <c r="J9665" s="819">
        <f t="shared" si="332"/>
        <v>575</v>
      </c>
    </row>
    <row r="9666" spans="1:10">
      <c r="A9666" s="15" t="s">
        <v>5777</v>
      </c>
      <c r="C9666" s="774" t="s">
        <v>7373</v>
      </c>
      <c r="D9666" s="21" t="s">
        <v>7374</v>
      </c>
      <c r="E9666" s="830">
        <v>558</v>
      </c>
      <c r="F9666" s="768">
        <v>550</v>
      </c>
      <c r="G9666" s="830"/>
      <c r="H9666" s="768">
        <v>5</v>
      </c>
      <c r="I9666" s="819">
        <f t="shared" si="331"/>
        <v>558</v>
      </c>
      <c r="J9666" s="819">
        <f t="shared" si="332"/>
        <v>555</v>
      </c>
    </row>
    <row r="9667" spans="1:10">
      <c r="A9667" s="15" t="s">
        <v>5777</v>
      </c>
      <c r="C9667" s="774" t="s">
        <v>7375</v>
      </c>
      <c r="D9667" s="21" t="s">
        <v>7376</v>
      </c>
      <c r="E9667" s="830">
        <v>558</v>
      </c>
      <c r="F9667" s="768">
        <v>550</v>
      </c>
      <c r="G9667" s="830"/>
      <c r="H9667" s="768">
        <v>5</v>
      </c>
      <c r="I9667" s="819">
        <f t="shared" si="331"/>
        <v>558</v>
      </c>
      <c r="J9667" s="819">
        <f t="shared" si="332"/>
        <v>555</v>
      </c>
    </row>
    <row r="9668" spans="1:10">
      <c r="A9668" s="15" t="s">
        <v>5777</v>
      </c>
      <c r="C9668" s="774" t="s">
        <v>7377</v>
      </c>
      <c r="D9668" s="21" t="s">
        <v>7378</v>
      </c>
      <c r="E9668" s="830">
        <v>0</v>
      </c>
      <c r="F9668" s="768">
        <v>1</v>
      </c>
      <c r="G9668" s="830"/>
      <c r="H9668" s="768">
        <v>1</v>
      </c>
      <c r="I9668" s="819">
        <f t="shared" si="331"/>
        <v>0</v>
      </c>
      <c r="J9668" s="819">
        <f t="shared" si="332"/>
        <v>2</v>
      </c>
    </row>
    <row r="9669" spans="1:10">
      <c r="A9669" s="15" t="s">
        <v>5777</v>
      </c>
      <c r="C9669" s="774" t="s">
        <v>7379</v>
      </c>
      <c r="D9669" s="21" t="s">
        <v>7380</v>
      </c>
      <c r="E9669" s="830">
        <v>3</v>
      </c>
      <c r="F9669" s="768">
        <v>5</v>
      </c>
      <c r="G9669" s="830">
        <v>1648</v>
      </c>
      <c r="H9669" s="768">
        <v>1600</v>
      </c>
      <c r="I9669" s="819">
        <f t="shared" si="331"/>
        <v>1651</v>
      </c>
      <c r="J9669" s="819">
        <f t="shared" si="332"/>
        <v>1605</v>
      </c>
    </row>
    <row r="9670" spans="1:10">
      <c r="A9670" s="15" t="s">
        <v>5777</v>
      </c>
      <c r="C9670" s="774" t="s">
        <v>7381</v>
      </c>
      <c r="D9670" s="21" t="s">
        <v>7382</v>
      </c>
      <c r="E9670" s="830">
        <v>2</v>
      </c>
      <c r="F9670" s="768">
        <v>5</v>
      </c>
      <c r="G9670" s="830">
        <v>405</v>
      </c>
      <c r="H9670" s="768">
        <v>565</v>
      </c>
      <c r="I9670" s="819">
        <f t="shared" si="331"/>
        <v>407</v>
      </c>
      <c r="J9670" s="819">
        <f t="shared" si="332"/>
        <v>570</v>
      </c>
    </row>
    <row r="9671" spans="1:10">
      <c r="A9671" s="15" t="s">
        <v>5777</v>
      </c>
      <c r="C9671" s="774" t="s">
        <v>7383</v>
      </c>
      <c r="D9671" s="21" t="s">
        <v>7384</v>
      </c>
      <c r="E9671" s="830">
        <v>0</v>
      </c>
      <c r="F9671" s="768">
        <v>1</v>
      </c>
      <c r="G9671" s="830"/>
      <c r="H9671" s="768">
        <v>1</v>
      </c>
      <c r="I9671" s="819">
        <f t="shared" si="331"/>
        <v>0</v>
      </c>
      <c r="J9671" s="819">
        <f t="shared" si="332"/>
        <v>2</v>
      </c>
    </row>
    <row r="9672" spans="1:10">
      <c r="A9672" s="15" t="s">
        <v>5777</v>
      </c>
      <c r="C9672" s="774" t="s">
        <v>7385</v>
      </c>
      <c r="D9672" s="21" t="s">
        <v>7386</v>
      </c>
      <c r="E9672" s="830">
        <v>0</v>
      </c>
      <c r="F9672" s="768">
        <v>1</v>
      </c>
      <c r="G9672" s="830"/>
      <c r="H9672" s="768">
        <v>1</v>
      </c>
      <c r="I9672" s="819">
        <f t="shared" si="331"/>
        <v>0</v>
      </c>
      <c r="J9672" s="819">
        <f t="shared" si="332"/>
        <v>2</v>
      </c>
    </row>
    <row r="9673" spans="1:10">
      <c r="A9673" s="15" t="s">
        <v>5777</v>
      </c>
      <c r="C9673" s="774" t="s">
        <v>7387</v>
      </c>
      <c r="D9673" s="21" t="s">
        <v>7388</v>
      </c>
      <c r="E9673" s="830">
        <v>0</v>
      </c>
      <c r="F9673" s="768">
        <v>1</v>
      </c>
      <c r="G9673" s="830"/>
      <c r="H9673" s="768">
        <v>1</v>
      </c>
      <c r="I9673" s="819">
        <f t="shared" si="331"/>
        <v>0</v>
      </c>
      <c r="J9673" s="819">
        <f t="shared" si="332"/>
        <v>2</v>
      </c>
    </row>
    <row r="9674" spans="1:10">
      <c r="A9674" s="15" t="s">
        <v>5777</v>
      </c>
      <c r="C9674" s="774" t="s">
        <v>7389</v>
      </c>
      <c r="D9674" s="21" t="s">
        <v>7390</v>
      </c>
      <c r="E9674" s="830">
        <v>0</v>
      </c>
      <c r="F9674" s="768">
        <v>1</v>
      </c>
      <c r="G9674" s="830"/>
      <c r="H9674" s="768">
        <v>2</v>
      </c>
      <c r="I9674" s="819">
        <f t="shared" si="331"/>
        <v>0</v>
      </c>
      <c r="J9674" s="819">
        <f t="shared" si="332"/>
        <v>3</v>
      </c>
    </row>
    <row r="9675" spans="1:10">
      <c r="A9675" s="15" t="s">
        <v>5777</v>
      </c>
      <c r="C9675" s="774" t="s">
        <v>7391</v>
      </c>
      <c r="D9675" s="21" t="s">
        <v>7392</v>
      </c>
      <c r="E9675" s="830">
        <v>0</v>
      </c>
      <c r="F9675" s="768">
        <v>1</v>
      </c>
      <c r="G9675" s="830"/>
      <c r="H9675" s="768">
        <v>5</v>
      </c>
      <c r="I9675" s="819">
        <f t="shared" si="331"/>
        <v>0</v>
      </c>
      <c r="J9675" s="819">
        <f t="shared" si="332"/>
        <v>6</v>
      </c>
    </row>
    <row r="9676" spans="1:10">
      <c r="A9676" s="15" t="s">
        <v>5777</v>
      </c>
      <c r="C9676" s="774" t="s">
        <v>7393</v>
      </c>
      <c r="D9676" s="21" t="s">
        <v>7394</v>
      </c>
      <c r="E9676" s="830">
        <v>0</v>
      </c>
      <c r="F9676" s="768">
        <v>1</v>
      </c>
      <c r="G9676" s="830"/>
      <c r="H9676" s="768">
        <v>1</v>
      </c>
      <c r="I9676" s="819">
        <f t="shared" si="331"/>
        <v>0</v>
      </c>
      <c r="J9676" s="819">
        <f t="shared" si="332"/>
        <v>2</v>
      </c>
    </row>
    <row r="9677" spans="1:10">
      <c r="A9677" s="15" t="s">
        <v>5777</v>
      </c>
      <c r="C9677" s="774" t="s">
        <v>7395</v>
      </c>
      <c r="D9677" s="21" t="s">
        <v>7396</v>
      </c>
      <c r="E9677" s="830">
        <v>0</v>
      </c>
      <c r="F9677" s="768">
        <v>1</v>
      </c>
      <c r="G9677" s="830"/>
      <c r="H9677" s="768">
        <v>1</v>
      </c>
      <c r="I9677" s="819">
        <f t="shared" si="331"/>
        <v>0</v>
      </c>
      <c r="J9677" s="819">
        <f t="shared" si="332"/>
        <v>2</v>
      </c>
    </row>
    <row r="9678" spans="1:10">
      <c r="A9678" s="15" t="s">
        <v>5777</v>
      </c>
      <c r="C9678" s="774" t="s">
        <v>7397</v>
      </c>
      <c r="D9678" s="21" t="s">
        <v>7398</v>
      </c>
      <c r="E9678" s="830">
        <v>0</v>
      </c>
      <c r="F9678" s="768">
        <v>1</v>
      </c>
      <c r="G9678" s="830"/>
      <c r="H9678" s="768">
        <v>1</v>
      </c>
      <c r="I9678" s="819">
        <f t="shared" ref="I9678:I9736" si="333">E9678+G9678</f>
        <v>0</v>
      </c>
      <c r="J9678" s="819">
        <f t="shared" ref="J9678:J9736" si="334">F9678+H9678</f>
        <v>2</v>
      </c>
    </row>
    <row r="9679" spans="1:10">
      <c r="A9679" s="15" t="s">
        <v>5777</v>
      </c>
      <c r="C9679" s="774" t="s">
        <v>7399</v>
      </c>
      <c r="D9679" s="21" t="s">
        <v>7400</v>
      </c>
      <c r="E9679" s="830">
        <v>0</v>
      </c>
      <c r="F9679" s="768">
        <v>1</v>
      </c>
      <c r="G9679" s="830"/>
      <c r="H9679" s="768">
        <v>10</v>
      </c>
      <c r="I9679" s="819">
        <f t="shared" si="333"/>
        <v>0</v>
      </c>
      <c r="J9679" s="819">
        <f t="shared" si="334"/>
        <v>11</v>
      </c>
    </row>
    <row r="9680" spans="1:10">
      <c r="A9680" s="15" t="s">
        <v>5777</v>
      </c>
      <c r="C9680" s="774" t="s">
        <v>7401</v>
      </c>
      <c r="D9680" s="21" t="s">
        <v>7398</v>
      </c>
      <c r="E9680" s="830">
        <v>0</v>
      </c>
      <c r="F9680" s="768">
        <v>1</v>
      </c>
      <c r="G9680" s="830"/>
      <c r="H9680" s="768">
        <v>15</v>
      </c>
      <c r="I9680" s="819">
        <f t="shared" si="333"/>
        <v>0</v>
      </c>
      <c r="J9680" s="819">
        <f t="shared" si="334"/>
        <v>16</v>
      </c>
    </row>
    <row r="9681" spans="1:10">
      <c r="A9681" s="15" t="s">
        <v>5777</v>
      </c>
      <c r="C9681" s="774" t="s">
        <v>7402</v>
      </c>
      <c r="D9681" s="21" t="s">
        <v>7403</v>
      </c>
      <c r="E9681" s="830">
        <v>0</v>
      </c>
      <c r="F9681" s="768">
        <v>1</v>
      </c>
      <c r="G9681" s="830"/>
      <c r="H9681" s="768">
        <v>1</v>
      </c>
      <c r="I9681" s="819">
        <f t="shared" si="333"/>
        <v>0</v>
      </c>
      <c r="J9681" s="819">
        <f t="shared" si="334"/>
        <v>2</v>
      </c>
    </row>
    <row r="9682" spans="1:10">
      <c r="A9682" s="15" t="s">
        <v>5777</v>
      </c>
      <c r="C9682" s="774" t="s">
        <v>7404</v>
      </c>
      <c r="D9682" s="21" t="s">
        <v>7405</v>
      </c>
      <c r="E9682" s="830">
        <v>0</v>
      </c>
      <c r="F9682" s="768">
        <v>1</v>
      </c>
      <c r="G9682" s="830"/>
      <c r="H9682" s="768">
        <v>1</v>
      </c>
      <c r="I9682" s="819">
        <f t="shared" si="333"/>
        <v>0</v>
      </c>
      <c r="J9682" s="819">
        <f t="shared" si="334"/>
        <v>2</v>
      </c>
    </row>
    <row r="9683" spans="1:10">
      <c r="A9683" s="15" t="s">
        <v>5777</v>
      </c>
      <c r="C9683" s="774" t="s">
        <v>7406</v>
      </c>
      <c r="D9683" s="21" t="s">
        <v>7407</v>
      </c>
      <c r="E9683" s="830">
        <v>0</v>
      </c>
      <c r="F9683" s="768">
        <v>1</v>
      </c>
      <c r="G9683" s="830"/>
      <c r="H9683" s="768">
        <v>5</v>
      </c>
      <c r="I9683" s="819">
        <f t="shared" si="333"/>
        <v>0</v>
      </c>
      <c r="J9683" s="819">
        <f t="shared" si="334"/>
        <v>6</v>
      </c>
    </row>
    <row r="9684" spans="1:10">
      <c r="A9684" s="15" t="s">
        <v>5777</v>
      </c>
      <c r="C9684" s="774" t="s">
        <v>7408</v>
      </c>
      <c r="D9684" s="21" t="s">
        <v>7409</v>
      </c>
      <c r="E9684" s="830">
        <v>0</v>
      </c>
      <c r="F9684" s="768">
        <v>1</v>
      </c>
      <c r="G9684" s="830">
        <v>9</v>
      </c>
      <c r="H9684" s="768">
        <v>10</v>
      </c>
      <c r="I9684" s="819">
        <f t="shared" si="333"/>
        <v>9</v>
      </c>
      <c r="J9684" s="819">
        <f t="shared" si="334"/>
        <v>11</v>
      </c>
    </row>
    <row r="9685" spans="1:10">
      <c r="A9685" s="15" t="s">
        <v>5777</v>
      </c>
      <c r="C9685" s="774" t="s">
        <v>7410</v>
      </c>
      <c r="D9685" s="21" t="s">
        <v>18810</v>
      </c>
      <c r="E9685" s="830">
        <v>0</v>
      </c>
      <c r="F9685" s="768">
        <v>1</v>
      </c>
      <c r="G9685" s="830"/>
      <c r="H9685" s="768">
        <v>1</v>
      </c>
      <c r="I9685" s="819">
        <f t="shared" si="333"/>
        <v>0</v>
      </c>
      <c r="J9685" s="819">
        <f t="shared" si="334"/>
        <v>2</v>
      </c>
    </row>
    <row r="9686" spans="1:10">
      <c r="A9686" s="15" t="s">
        <v>5777</v>
      </c>
      <c r="C9686" s="774" t="s">
        <v>7411</v>
      </c>
      <c r="D9686" s="21" t="s">
        <v>7412</v>
      </c>
      <c r="E9686" s="830">
        <v>0</v>
      </c>
      <c r="F9686" s="768">
        <v>1</v>
      </c>
      <c r="G9686" s="830"/>
      <c r="H9686" s="768">
        <v>1</v>
      </c>
      <c r="I9686" s="819">
        <f t="shared" si="333"/>
        <v>0</v>
      </c>
      <c r="J9686" s="819">
        <f t="shared" si="334"/>
        <v>2</v>
      </c>
    </row>
    <row r="9687" spans="1:10">
      <c r="A9687" s="15" t="s">
        <v>5777</v>
      </c>
      <c r="C9687" s="774" t="s">
        <v>7413</v>
      </c>
      <c r="D9687" s="21" t="s">
        <v>7414</v>
      </c>
      <c r="E9687" s="830">
        <v>0</v>
      </c>
      <c r="F9687" s="768">
        <v>1</v>
      </c>
      <c r="G9687" s="830">
        <v>2</v>
      </c>
      <c r="H9687" s="768">
        <v>10</v>
      </c>
      <c r="I9687" s="819">
        <f t="shared" si="333"/>
        <v>2</v>
      </c>
      <c r="J9687" s="819">
        <f t="shared" si="334"/>
        <v>11</v>
      </c>
    </row>
    <row r="9688" spans="1:10">
      <c r="A9688" s="15" t="s">
        <v>5777</v>
      </c>
      <c r="C9688" s="774" t="s">
        <v>7415</v>
      </c>
      <c r="D9688" s="21" t="s">
        <v>18810</v>
      </c>
      <c r="E9688" s="830">
        <v>0</v>
      </c>
      <c r="F9688" s="768">
        <v>1</v>
      </c>
      <c r="G9688" s="830"/>
      <c r="H9688" s="768">
        <v>1</v>
      </c>
      <c r="I9688" s="819">
        <f t="shared" si="333"/>
        <v>0</v>
      </c>
      <c r="J9688" s="819">
        <f t="shared" si="334"/>
        <v>2</v>
      </c>
    </row>
    <row r="9689" spans="1:10">
      <c r="A9689" s="15" t="s">
        <v>5777</v>
      </c>
      <c r="C9689" s="774" t="s">
        <v>7416</v>
      </c>
      <c r="D9689" s="21" t="s">
        <v>7417</v>
      </c>
      <c r="E9689" s="830">
        <v>0</v>
      </c>
      <c r="F9689" s="768">
        <v>1</v>
      </c>
      <c r="G9689" s="830"/>
      <c r="H9689" s="768">
        <v>1</v>
      </c>
      <c r="I9689" s="819">
        <f t="shared" si="333"/>
        <v>0</v>
      </c>
      <c r="J9689" s="819">
        <f t="shared" si="334"/>
        <v>2</v>
      </c>
    </row>
    <row r="9690" spans="1:10">
      <c r="A9690" s="15" t="s">
        <v>5777</v>
      </c>
      <c r="C9690" s="774" t="s">
        <v>7418</v>
      </c>
      <c r="D9690" s="21" t="s">
        <v>7417</v>
      </c>
      <c r="E9690" s="830">
        <v>0</v>
      </c>
      <c r="F9690" s="768">
        <v>1</v>
      </c>
      <c r="G9690" s="830"/>
      <c r="H9690" s="768">
        <v>1</v>
      </c>
      <c r="I9690" s="819">
        <f t="shared" si="333"/>
        <v>0</v>
      </c>
      <c r="J9690" s="819">
        <f t="shared" si="334"/>
        <v>2</v>
      </c>
    </row>
    <row r="9691" spans="1:10">
      <c r="A9691" s="15" t="s">
        <v>5777</v>
      </c>
      <c r="C9691" s="774" t="s">
        <v>7419</v>
      </c>
      <c r="D9691" s="21" t="s">
        <v>7420</v>
      </c>
      <c r="E9691" s="830">
        <v>0</v>
      </c>
      <c r="F9691" s="768">
        <v>1</v>
      </c>
      <c r="G9691" s="830">
        <v>4</v>
      </c>
      <c r="H9691" s="768">
        <v>50</v>
      </c>
      <c r="I9691" s="819">
        <f t="shared" si="333"/>
        <v>4</v>
      </c>
      <c r="J9691" s="819">
        <f t="shared" si="334"/>
        <v>51</v>
      </c>
    </row>
    <row r="9692" spans="1:10">
      <c r="A9692" s="15" t="s">
        <v>5777</v>
      </c>
      <c r="C9692" s="774" t="s">
        <v>7421</v>
      </c>
      <c r="D9692" s="21" t="s">
        <v>18811</v>
      </c>
      <c r="E9692" s="830">
        <v>1</v>
      </c>
      <c r="F9692" s="768">
        <v>10</v>
      </c>
      <c r="G9692" s="830">
        <v>238</v>
      </c>
      <c r="H9692" s="768">
        <v>230</v>
      </c>
      <c r="I9692" s="819">
        <f t="shared" si="333"/>
        <v>239</v>
      </c>
      <c r="J9692" s="819">
        <f t="shared" si="334"/>
        <v>240</v>
      </c>
    </row>
    <row r="9693" spans="1:10">
      <c r="A9693" s="15" t="s">
        <v>5777</v>
      </c>
      <c r="C9693" s="774" t="s">
        <v>7422</v>
      </c>
      <c r="D9693" s="21" t="s">
        <v>7423</v>
      </c>
      <c r="E9693" s="830">
        <v>0</v>
      </c>
      <c r="F9693" s="768">
        <v>1</v>
      </c>
      <c r="G9693" s="830"/>
      <c r="H9693" s="768">
        <v>1</v>
      </c>
      <c r="I9693" s="819">
        <f t="shared" si="333"/>
        <v>0</v>
      </c>
      <c r="J9693" s="819">
        <f t="shared" si="334"/>
        <v>2</v>
      </c>
    </row>
    <row r="9694" spans="1:10">
      <c r="A9694" s="15" t="s">
        <v>5777</v>
      </c>
      <c r="C9694" s="774" t="s">
        <v>7424</v>
      </c>
      <c r="D9694" s="21" t="s">
        <v>7425</v>
      </c>
      <c r="E9694" s="830">
        <v>2</v>
      </c>
      <c r="F9694" s="768">
        <v>5</v>
      </c>
      <c r="G9694" s="830">
        <v>44</v>
      </c>
      <c r="H9694" s="768">
        <v>55</v>
      </c>
      <c r="I9694" s="819">
        <f t="shared" si="333"/>
        <v>46</v>
      </c>
      <c r="J9694" s="819">
        <f t="shared" si="334"/>
        <v>60</v>
      </c>
    </row>
    <row r="9695" spans="1:10">
      <c r="A9695" s="15" t="s">
        <v>5777</v>
      </c>
      <c r="C9695" s="774" t="s">
        <v>7426</v>
      </c>
      <c r="D9695" s="21" t="s">
        <v>7427</v>
      </c>
      <c r="E9695" s="830">
        <v>0</v>
      </c>
      <c r="F9695" s="768">
        <v>5</v>
      </c>
      <c r="G9695" s="830">
        <v>23</v>
      </c>
      <c r="H9695" s="768">
        <v>90</v>
      </c>
      <c r="I9695" s="819">
        <f t="shared" si="333"/>
        <v>23</v>
      </c>
      <c r="J9695" s="819">
        <f t="shared" si="334"/>
        <v>95</v>
      </c>
    </row>
    <row r="9696" spans="1:10">
      <c r="A9696" s="15" t="s">
        <v>5777</v>
      </c>
      <c r="C9696" s="774" t="s">
        <v>7428</v>
      </c>
      <c r="D9696" s="21" t="s">
        <v>18812</v>
      </c>
      <c r="E9696" s="830">
        <v>16</v>
      </c>
      <c r="F9696" s="768">
        <v>40</v>
      </c>
      <c r="G9696" s="830">
        <v>103</v>
      </c>
      <c r="H9696" s="768">
        <v>150</v>
      </c>
      <c r="I9696" s="819">
        <f t="shared" si="333"/>
        <v>119</v>
      </c>
      <c r="J9696" s="819">
        <f t="shared" si="334"/>
        <v>190</v>
      </c>
    </row>
    <row r="9697" spans="1:10">
      <c r="A9697" s="15" t="s">
        <v>5777</v>
      </c>
      <c r="C9697" s="774" t="s">
        <v>7429</v>
      </c>
      <c r="D9697" s="21" t="s">
        <v>7430</v>
      </c>
      <c r="E9697" s="830">
        <v>0</v>
      </c>
      <c r="F9697" s="768">
        <v>1</v>
      </c>
      <c r="G9697" s="830">
        <v>13</v>
      </c>
      <c r="H9697" s="768">
        <v>10</v>
      </c>
      <c r="I9697" s="819">
        <f t="shared" si="333"/>
        <v>13</v>
      </c>
      <c r="J9697" s="819">
        <f t="shared" si="334"/>
        <v>11</v>
      </c>
    </row>
    <row r="9698" spans="1:10">
      <c r="A9698" s="15" t="s">
        <v>5777</v>
      </c>
      <c r="C9698" s="774" t="s">
        <v>7431</v>
      </c>
      <c r="D9698" s="21" t="s">
        <v>7430</v>
      </c>
      <c r="E9698" s="830">
        <v>0</v>
      </c>
      <c r="F9698" s="768">
        <v>1</v>
      </c>
      <c r="G9698" s="830">
        <v>9</v>
      </c>
      <c r="H9698" s="768">
        <v>10</v>
      </c>
      <c r="I9698" s="819">
        <f t="shared" si="333"/>
        <v>9</v>
      </c>
      <c r="J9698" s="819">
        <f t="shared" si="334"/>
        <v>11</v>
      </c>
    </row>
    <row r="9699" spans="1:10">
      <c r="A9699" s="15" t="s">
        <v>5777</v>
      </c>
      <c r="C9699" s="774" t="s">
        <v>7432</v>
      </c>
      <c r="D9699" s="21" t="s">
        <v>7430</v>
      </c>
      <c r="E9699" s="830">
        <v>0</v>
      </c>
      <c r="F9699" s="768">
        <v>1</v>
      </c>
      <c r="G9699" s="830">
        <v>14</v>
      </c>
      <c r="H9699" s="768">
        <v>10</v>
      </c>
      <c r="I9699" s="819">
        <f t="shared" si="333"/>
        <v>14</v>
      </c>
      <c r="J9699" s="819">
        <f t="shared" si="334"/>
        <v>11</v>
      </c>
    </row>
    <row r="9700" spans="1:10">
      <c r="A9700" s="15" t="s">
        <v>5777</v>
      </c>
      <c r="C9700" s="774" t="s">
        <v>7433</v>
      </c>
      <c r="D9700" s="21" t="s">
        <v>7434</v>
      </c>
      <c r="E9700" s="830">
        <v>0</v>
      </c>
      <c r="F9700" s="768">
        <v>1</v>
      </c>
      <c r="G9700" s="830"/>
      <c r="H9700" s="768">
        <v>5</v>
      </c>
      <c r="I9700" s="819">
        <f t="shared" si="333"/>
        <v>0</v>
      </c>
      <c r="J9700" s="819">
        <f t="shared" si="334"/>
        <v>6</v>
      </c>
    </row>
    <row r="9701" spans="1:10">
      <c r="A9701" s="15" t="s">
        <v>5777</v>
      </c>
      <c r="C9701" s="774" t="s">
        <v>7435</v>
      </c>
      <c r="D9701" s="21" t="s">
        <v>7430</v>
      </c>
      <c r="E9701" s="830">
        <v>0</v>
      </c>
      <c r="F9701" s="768">
        <v>1</v>
      </c>
      <c r="G9701" s="830">
        <v>4</v>
      </c>
      <c r="H9701" s="768">
        <v>1</v>
      </c>
      <c r="I9701" s="819">
        <f t="shared" si="333"/>
        <v>4</v>
      </c>
      <c r="J9701" s="819">
        <f t="shared" si="334"/>
        <v>2</v>
      </c>
    </row>
    <row r="9702" spans="1:10">
      <c r="A9702" s="15" t="s">
        <v>5777</v>
      </c>
      <c r="C9702" s="774" t="s">
        <v>7436</v>
      </c>
      <c r="D9702" s="21" t="s">
        <v>7437</v>
      </c>
      <c r="E9702" s="830">
        <v>1</v>
      </c>
      <c r="F9702" s="768">
        <v>1</v>
      </c>
      <c r="G9702" s="830">
        <v>67</v>
      </c>
      <c r="H9702" s="768">
        <v>50</v>
      </c>
      <c r="I9702" s="819">
        <f t="shared" si="333"/>
        <v>68</v>
      </c>
      <c r="J9702" s="819">
        <f t="shared" si="334"/>
        <v>51</v>
      </c>
    </row>
    <row r="9703" spans="1:10">
      <c r="A9703" s="15" t="s">
        <v>5777</v>
      </c>
      <c r="C9703" s="774" t="s">
        <v>7438</v>
      </c>
      <c r="D9703" s="21" t="s">
        <v>7439</v>
      </c>
      <c r="E9703" s="830">
        <v>0</v>
      </c>
      <c r="F9703" s="768">
        <v>1</v>
      </c>
      <c r="G9703" s="830">
        <v>2</v>
      </c>
      <c r="H9703" s="768">
        <v>5</v>
      </c>
      <c r="I9703" s="819">
        <f t="shared" si="333"/>
        <v>2</v>
      </c>
      <c r="J9703" s="819">
        <f t="shared" si="334"/>
        <v>6</v>
      </c>
    </row>
    <row r="9704" spans="1:10">
      <c r="A9704" s="15" t="s">
        <v>5777</v>
      </c>
      <c r="C9704" s="774" t="s">
        <v>7440</v>
      </c>
      <c r="D9704" s="21" t="s">
        <v>7441</v>
      </c>
      <c r="E9704" s="830">
        <v>1</v>
      </c>
      <c r="F9704" s="768">
        <v>10</v>
      </c>
      <c r="G9704" s="830">
        <v>615</v>
      </c>
      <c r="H9704" s="768">
        <v>550</v>
      </c>
      <c r="I9704" s="819">
        <f t="shared" si="333"/>
        <v>616</v>
      </c>
      <c r="J9704" s="819">
        <f t="shared" si="334"/>
        <v>560</v>
      </c>
    </row>
    <row r="9705" spans="1:10">
      <c r="A9705" s="15" t="s">
        <v>5777</v>
      </c>
      <c r="C9705" s="774" t="s">
        <v>7442</v>
      </c>
      <c r="D9705" s="21" t="s">
        <v>7439</v>
      </c>
      <c r="E9705" s="830">
        <v>1</v>
      </c>
      <c r="F9705" s="768">
        <v>10</v>
      </c>
      <c r="G9705" s="830">
        <v>539</v>
      </c>
      <c r="H9705" s="768">
        <v>550</v>
      </c>
      <c r="I9705" s="819">
        <f t="shared" si="333"/>
        <v>540</v>
      </c>
      <c r="J9705" s="819">
        <f t="shared" si="334"/>
        <v>560</v>
      </c>
    </row>
    <row r="9706" spans="1:10">
      <c r="A9706" s="15" t="s">
        <v>5777</v>
      </c>
      <c r="C9706" s="774" t="s">
        <v>7443</v>
      </c>
      <c r="D9706" s="21" t="s">
        <v>7444</v>
      </c>
      <c r="E9706" s="830">
        <v>0</v>
      </c>
      <c r="F9706" s="768">
        <v>1</v>
      </c>
      <c r="G9706" s="830">
        <v>8</v>
      </c>
      <c r="H9706" s="768">
        <v>50</v>
      </c>
      <c r="I9706" s="819">
        <f t="shared" si="333"/>
        <v>8</v>
      </c>
      <c r="J9706" s="819">
        <f t="shared" si="334"/>
        <v>51</v>
      </c>
    </row>
    <row r="9707" spans="1:10">
      <c r="A9707" s="15" t="s">
        <v>5777</v>
      </c>
      <c r="C9707" s="774" t="s">
        <v>7445</v>
      </c>
      <c r="D9707" s="21" t="s">
        <v>7446</v>
      </c>
      <c r="E9707" s="830">
        <v>1</v>
      </c>
      <c r="F9707" s="768">
        <v>3</v>
      </c>
      <c r="G9707" s="830">
        <v>1127</v>
      </c>
      <c r="H9707" s="768">
        <v>1200</v>
      </c>
      <c r="I9707" s="819">
        <f t="shared" si="333"/>
        <v>1128</v>
      </c>
      <c r="J9707" s="819">
        <f t="shared" si="334"/>
        <v>1203</v>
      </c>
    </row>
    <row r="9708" spans="1:10">
      <c r="A9708" s="15" t="s">
        <v>5777</v>
      </c>
      <c r="C9708" s="774" t="s">
        <v>7447</v>
      </c>
      <c r="D9708" s="21" t="s">
        <v>7448</v>
      </c>
      <c r="E9708" s="830">
        <v>0</v>
      </c>
      <c r="F9708" s="768">
        <v>1</v>
      </c>
      <c r="G9708" s="830">
        <v>25</v>
      </c>
      <c r="H9708" s="768">
        <v>80</v>
      </c>
      <c r="I9708" s="819">
        <f t="shared" si="333"/>
        <v>25</v>
      </c>
      <c r="J9708" s="819">
        <f t="shared" si="334"/>
        <v>81</v>
      </c>
    </row>
    <row r="9709" spans="1:10">
      <c r="A9709" s="15" t="s">
        <v>5777</v>
      </c>
      <c r="C9709" s="774" t="s">
        <v>7449</v>
      </c>
      <c r="D9709" s="21" t="s">
        <v>7450</v>
      </c>
      <c r="E9709" s="830">
        <v>0</v>
      </c>
      <c r="F9709" s="768">
        <v>5</v>
      </c>
      <c r="G9709" s="830">
        <v>783</v>
      </c>
      <c r="H9709" s="768">
        <v>750</v>
      </c>
      <c r="I9709" s="819">
        <f t="shared" si="333"/>
        <v>783</v>
      </c>
      <c r="J9709" s="819">
        <f t="shared" si="334"/>
        <v>755</v>
      </c>
    </row>
    <row r="9710" spans="1:10">
      <c r="A9710" s="15" t="s">
        <v>5777</v>
      </c>
      <c r="C9710" s="774" t="s">
        <v>7451</v>
      </c>
      <c r="D9710" s="21" t="s">
        <v>18813</v>
      </c>
      <c r="E9710" s="830">
        <v>1</v>
      </c>
      <c r="F9710" s="768">
        <v>1</v>
      </c>
      <c r="G9710" s="830">
        <v>5</v>
      </c>
      <c r="H9710" s="768">
        <v>5</v>
      </c>
      <c r="I9710" s="819">
        <f t="shared" si="333"/>
        <v>6</v>
      </c>
      <c r="J9710" s="819">
        <f t="shared" si="334"/>
        <v>6</v>
      </c>
    </row>
    <row r="9711" spans="1:10">
      <c r="A9711" s="15" t="s">
        <v>5777</v>
      </c>
      <c r="C9711" s="774" t="s">
        <v>7452</v>
      </c>
      <c r="D9711" s="21" t="s">
        <v>7453</v>
      </c>
      <c r="E9711" s="830">
        <v>1</v>
      </c>
      <c r="F9711" s="768">
        <v>3</v>
      </c>
      <c r="G9711" s="830">
        <v>446</v>
      </c>
      <c r="H9711" s="768">
        <v>515</v>
      </c>
      <c r="I9711" s="819">
        <f t="shared" si="333"/>
        <v>447</v>
      </c>
      <c r="J9711" s="819">
        <f t="shared" si="334"/>
        <v>518</v>
      </c>
    </row>
    <row r="9712" spans="1:10">
      <c r="A9712" s="15" t="s">
        <v>5777</v>
      </c>
      <c r="C9712" s="774" t="s">
        <v>7454</v>
      </c>
      <c r="D9712" s="21" t="s">
        <v>7455</v>
      </c>
      <c r="E9712" s="830">
        <v>0</v>
      </c>
      <c r="F9712" s="768">
        <v>1</v>
      </c>
      <c r="G9712" s="830"/>
      <c r="H9712" s="768">
        <v>1</v>
      </c>
      <c r="I9712" s="819">
        <f t="shared" si="333"/>
        <v>0</v>
      </c>
      <c r="J9712" s="819">
        <f t="shared" si="334"/>
        <v>2</v>
      </c>
    </row>
    <row r="9713" spans="1:10">
      <c r="A9713" s="15" t="s">
        <v>5777</v>
      </c>
      <c r="C9713" s="774" t="s">
        <v>7456</v>
      </c>
      <c r="D9713" s="21" t="s">
        <v>7457</v>
      </c>
      <c r="E9713" s="830">
        <v>0</v>
      </c>
      <c r="F9713" s="768">
        <v>5</v>
      </c>
      <c r="G9713" s="830">
        <v>67</v>
      </c>
      <c r="H9713" s="768">
        <v>60</v>
      </c>
      <c r="I9713" s="819">
        <f t="shared" si="333"/>
        <v>67</v>
      </c>
      <c r="J9713" s="819">
        <f t="shared" si="334"/>
        <v>65</v>
      </c>
    </row>
    <row r="9714" spans="1:10">
      <c r="A9714" s="15" t="s">
        <v>5777</v>
      </c>
      <c r="C9714" s="774" t="s">
        <v>7458</v>
      </c>
      <c r="D9714" s="21" t="s">
        <v>7459</v>
      </c>
      <c r="E9714" s="830">
        <v>0</v>
      </c>
      <c r="F9714" s="768">
        <v>1</v>
      </c>
      <c r="G9714" s="830"/>
      <c r="H9714" s="768">
        <v>5</v>
      </c>
      <c r="I9714" s="819">
        <f t="shared" si="333"/>
        <v>0</v>
      </c>
      <c r="J9714" s="819">
        <f t="shared" si="334"/>
        <v>6</v>
      </c>
    </row>
    <row r="9715" spans="1:10">
      <c r="A9715" s="15" t="s">
        <v>5777</v>
      </c>
      <c r="C9715" s="774" t="s">
        <v>7460</v>
      </c>
      <c r="D9715" s="21" t="s">
        <v>7461</v>
      </c>
      <c r="E9715" s="830">
        <v>0</v>
      </c>
      <c r="F9715" s="768">
        <v>1</v>
      </c>
      <c r="G9715" s="830"/>
      <c r="H9715" s="768">
        <v>1</v>
      </c>
      <c r="I9715" s="819">
        <f t="shared" si="333"/>
        <v>0</v>
      </c>
      <c r="J9715" s="819">
        <f t="shared" si="334"/>
        <v>2</v>
      </c>
    </row>
    <row r="9716" spans="1:10">
      <c r="A9716" s="15" t="s">
        <v>5777</v>
      </c>
      <c r="C9716" s="774" t="s">
        <v>7462</v>
      </c>
      <c r="D9716" s="21" t="s">
        <v>7461</v>
      </c>
      <c r="E9716" s="830">
        <v>0</v>
      </c>
      <c r="F9716" s="768">
        <v>1</v>
      </c>
      <c r="G9716" s="830">
        <v>128</v>
      </c>
      <c r="H9716" s="768">
        <v>100</v>
      </c>
      <c r="I9716" s="819">
        <f t="shared" si="333"/>
        <v>128</v>
      </c>
      <c r="J9716" s="819">
        <f t="shared" si="334"/>
        <v>101</v>
      </c>
    </row>
    <row r="9717" spans="1:10">
      <c r="A9717" s="15" t="s">
        <v>5777</v>
      </c>
      <c r="C9717" s="774" t="s">
        <v>7463</v>
      </c>
      <c r="D9717" s="21" t="s">
        <v>7464</v>
      </c>
      <c r="E9717" s="830">
        <v>0</v>
      </c>
      <c r="F9717" s="768">
        <v>1</v>
      </c>
      <c r="G9717" s="830"/>
      <c r="H9717" s="768">
        <v>1</v>
      </c>
      <c r="I9717" s="819">
        <f t="shared" si="333"/>
        <v>0</v>
      </c>
      <c r="J9717" s="819">
        <f t="shared" si="334"/>
        <v>2</v>
      </c>
    </row>
    <row r="9718" spans="1:10">
      <c r="A9718" s="15" t="s">
        <v>5777</v>
      </c>
      <c r="C9718" s="774" t="s">
        <v>7465</v>
      </c>
      <c r="D9718" s="21" t="s">
        <v>7466</v>
      </c>
      <c r="E9718" s="830">
        <v>0</v>
      </c>
      <c r="F9718" s="768">
        <v>1</v>
      </c>
      <c r="G9718" s="830"/>
      <c r="H9718" s="768">
        <v>1</v>
      </c>
      <c r="I9718" s="819">
        <f t="shared" si="333"/>
        <v>0</v>
      </c>
      <c r="J9718" s="819">
        <f t="shared" si="334"/>
        <v>2</v>
      </c>
    </row>
    <row r="9719" spans="1:10">
      <c r="A9719" s="15" t="s">
        <v>5777</v>
      </c>
      <c r="C9719" s="774" t="s">
        <v>7467</v>
      </c>
      <c r="D9719" s="21" t="s">
        <v>7464</v>
      </c>
      <c r="E9719" s="830">
        <v>0</v>
      </c>
      <c r="F9719" s="768">
        <v>1</v>
      </c>
      <c r="G9719" s="830"/>
      <c r="H9719" s="768">
        <v>1</v>
      </c>
      <c r="I9719" s="819">
        <f t="shared" si="333"/>
        <v>0</v>
      </c>
      <c r="J9719" s="819">
        <f t="shared" si="334"/>
        <v>2</v>
      </c>
    </row>
    <row r="9720" spans="1:10">
      <c r="A9720" s="15" t="s">
        <v>5777</v>
      </c>
      <c r="C9720" s="774" t="s">
        <v>7468</v>
      </c>
      <c r="D9720" s="21" t="s">
        <v>7466</v>
      </c>
      <c r="E9720" s="830">
        <v>0</v>
      </c>
      <c r="F9720" s="768">
        <v>1</v>
      </c>
      <c r="G9720" s="830"/>
      <c r="H9720" s="768">
        <v>1</v>
      </c>
      <c r="I9720" s="819">
        <f t="shared" si="333"/>
        <v>0</v>
      </c>
      <c r="J9720" s="819">
        <f t="shared" si="334"/>
        <v>2</v>
      </c>
    </row>
    <row r="9721" spans="1:10">
      <c r="A9721" s="15" t="s">
        <v>5777</v>
      </c>
      <c r="C9721" s="774" t="s">
        <v>7469</v>
      </c>
      <c r="D9721" s="21" t="s">
        <v>7470</v>
      </c>
      <c r="E9721" s="830">
        <v>0</v>
      </c>
      <c r="F9721" s="768">
        <v>1</v>
      </c>
      <c r="G9721" s="830"/>
      <c r="H9721" s="768">
        <v>1</v>
      </c>
      <c r="I9721" s="819">
        <f t="shared" si="333"/>
        <v>0</v>
      </c>
      <c r="J9721" s="819">
        <f t="shared" si="334"/>
        <v>2</v>
      </c>
    </row>
    <row r="9722" spans="1:10">
      <c r="A9722" s="15" t="s">
        <v>5777</v>
      </c>
      <c r="C9722" s="774" t="s">
        <v>7471</v>
      </c>
      <c r="D9722" s="21" t="s">
        <v>7472</v>
      </c>
      <c r="E9722" s="830">
        <v>1</v>
      </c>
      <c r="F9722" s="768">
        <v>5</v>
      </c>
      <c r="G9722" s="830">
        <v>454</v>
      </c>
      <c r="H9722" s="768">
        <v>440</v>
      </c>
      <c r="I9722" s="819">
        <f t="shared" si="333"/>
        <v>455</v>
      </c>
      <c r="J9722" s="819">
        <f t="shared" si="334"/>
        <v>445</v>
      </c>
    </row>
    <row r="9723" spans="1:10">
      <c r="A9723" s="15" t="s">
        <v>5777</v>
      </c>
      <c r="C9723" s="774" t="s">
        <v>7473</v>
      </c>
      <c r="D9723" s="21" t="s">
        <v>7472</v>
      </c>
      <c r="E9723" s="830">
        <v>1</v>
      </c>
      <c r="F9723" s="768">
        <v>1</v>
      </c>
      <c r="G9723" s="830">
        <v>16</v>
      </c>
      <c r="H9723" s="768">
        <v>30</v>
      </c>
      <c r="I9723" s="819">
        <f t="shared" si="333"/>
        <v>17</v>
      </c>
      <c r="J9723" s="819">
        <f t="shared" si="334"/>
        <v>31</v>
      </c>
    </row>
    <row r="9724" spans="1:10">
      <c r="A9724" s="15" t="s">
        <v>5777</v>
      </c>
      <c r="C9724" s="774" t="s">
        <v>7474</v>
      </c>
      <c r="D9724" s="21" t="s">
        <v>7472</v>
      </c>
      <c r="E9724" s="830">
        <v>4</v>
      </c>
      <c r="F9724" s="768">
        <v>5</v>
      </c>
      <c r="G9724" s="830">
        <v>540</v>
      </c>
      <c r="H9724" s="768">
        <v>600</v>
      </c>
      <c r="I9724" s="819">
        <f t="shared" si="333"/>
        <v>544</v>
      </c>
      <c r="J9724" s="819">
        <f t="shared" si="334"/>
        <v>605</v>
      </c>
    </row>
    <row r="9725" spans="1:10">
      <c r="A9725" s="15" t="s">
        <v>5777</v>
      </c>
      <c r="C9725" s="774" t="s">
        <v>7475</v>
      </c>
      <c r="D9725" s="21" t="s">
        <v>7472</v>
      </c>
      <c r="E9725" s="830">
        <v>3</v>
      </c>
      <c r="F9725" s="768">
        <v>3</v>
      </c>
      <c r="G9725" s="830">
        <v>408</v>
      </c>
      <c r="H9725" s="768">
        <v>350</v>
      </c>
      <c r="I9725" s="819">
        <f t="shared" si="333"/>
        <v>411</v>
      </c>
      <c r="J9725" s="819">
        <f t="shared" si="334"/>
        <v>353</v>
      </c>
    </row>
    <row r="9726" spans="1:10">
      <c r="A9726" s="15" t="s">
        <v>5777</v>
      </c>
      <c r="C9726" s="774" t="s">
        <v>7476</v>
      </c>
      <c r="D9726" s="21" t="s">
        <v>7472</v>
      </c>
      <c r="E9726" s="830">
        <v>0</v>
      </c>
      <c r="F9726" s="768">
        <v>1</v>
      </c>
      <c r="G9726" s="830"/>
      <c r="H9726" s="768">
        <v>20</v>
      </c>
      <c r="I9726" s="819">
        <f t="shared" si="333"/>
        <v>0</v>
      </c>
      <c r="J9726" s="819">
        <f t="shared" si="334"/>
        <v>21</v>
      </c>
    </row>
    <row r="9727" spans="1:10">
      <c r="A9727" s="15" t="s">
        <v>5777</v>
      </c>
      <c r="C9727" s="774" t="s">
        <v>7477</v>
      </c>
      <c r="D9727" s="21" t="s">
        <v>7472</v>
      </c>
      <c r="E9727" s="830">
        <v>0</v>
      </c>
      <c r="F9727" s="768">
        <v>1</v>
      </c>
      <c r="G9727" s="830"/>
      <c r="H9727" s="768">
        <v>1</v>
      </c>
      <c r="I9727" s="819">
        <f t="shared" si="333"/>
        <v>0</v>
      </c>
      <c r="J9727" s="819">
        <f t="shared" si="334"/>
        <v>2</v>
      </c>
    </row>
    <row r="9728" spans="1:10">
      <c r="A9728" s="15" t="s">
        <v>5777</v>
      </c>
      <c r="C9728" s="774" t="s">
        <v>7478</v>
      </c>
      <c r="D9728" s="21" t="s">
        <v>7472</v>
      </c>
      <c r="E9728" s="830">
        <v>1</v>
      </c>
      <c r="F9728" s="768">
        <v>1</v>
      </c>
      <c r="G9728" s="830">
        <v>224</v>
      </c>
      <c r="H9728" s="768">
        <v>200</v>
      </c>
      <c r="I9728" s="819">
        <f t="shared" si="333"/>
        <v>225</v>
      </c>
      <c r="J9728" s="819">
        <f t="shared" si="334"/>
        <v>201</v>
      </c>
    </row>
    <row r="9729" spans="1:10">
      <c r="A9729" s="15" t="s">
        <v>5777</v>
      </c>
      <c r="C9729" s="774" t="s">
        <v>7479</v>
      </c>
      <c r="D9729" s="21" t="s">
        <v>7472</v>
      </c>
      <c r="E9729" s="830">
        <v>1</v>
      </c>
      <c r="F9729" s="768">
        <v>5</v>
      </c>
      <c r="G9729" s="830">
        <v>224</v>
      </c>
      <c r="H9729" s="768">
        <v>240</v>
      </c>
      <c r="I9729" s="819">
        <f t="shared" si="333"/>
        <v>225</v>
      </c>
      <c r="J9729" s="819">
        <f t="shared" si="334"/>
        <v>245</v>
      </c>
    </row>
    <row r="9730" spans="1:10">
      <c r="A9730" s="15" t="s">
        <v>5777</v>
      </c>
      <c r="C9730" s="774" t="s">
        <v>7480</v>
      </c>
      <c r="D9730" s="21" t="s">
        <v>7472</v>
      </c>
      <c r="E9730" s="830">
        <v>0</v>
      </c>
      <c r="F9730" s="768">
        <v>1</v>
      </c>
      <c r="G9730" s="830"/>
      <c r="H9730" s="768">
        <v>1</v>
      </c>
      <c r="I9730" s="819">
        <f t="shared" si="333"/>
        <v>0</v>
      </c>
      <c r="J9730" s="819">
        <f t="shared" si="334"/>
        <v>2</v>
      </c>
    </row>
    <row r="9731" spans="1:10">
      <c r="A9731" s="15" t="s">
        <v>5777</v>
      </c>
      <c r="C9731" s="774" t="s">
        <v>7481</v>
      </c>
      <c r="D9731" s="21" t="s">
        <v>7482</v>
      </c>
      <c r="E9731" s="830">
        <v>0</v>
      </c>
      <c r="F9731" s="768">
        <v>0</v>
      </c>
      <c r="G9731" s="830"/>
      <c r="H9731" s="768">
        <v>1</v>
      </c>
      <c r="I9731" s="819">
        <f t="shared" si="333"/>
        <v>0</v>
      </c>
      <c r="J9731" s="819">
        <f t="shared" si="334"/>
        <v>1</v>
      </c>
    </row>
    <row r="9732" spans="1:10">
      <c r="A9732" s="15" t="s">
        <v>5777</v>
      </c>
      <c r="C9732" s="774" t="s">
        <v>7483</v>
      </c>
      <c r="D9732" s="21" t="s">
        <v>7484</v>
      </c>
      <c r="E9732" s="830">
        <v>0</v>
      </c>
      <c r="F9732" s="768">
        <v>1</v>
      </c>
      <c r="G9732" s="830"/>
      <c r="H9732" s="768">
        <v>1</v>
      </c>
      <c r="I9732" s="819">
        <f t="shared" si="333"/>
        <v>0</v>
      </c>
      <c r="J9732" s="819">
        <f t="shared" si="334"/>
        <v>2</v>
      </c>
    </row>
    <row r="9733" spans="1:10">
      <c r="A9733" s="15" t="s">
        <v>5777</v>
      </c>
      <c r="C9733" s="774" t="s">
        <v>6611</v>
      </c>
      <c r="D9733" s="20" t="s">
        <v>6612</v>
      </c>
      <c r="E9733" s="830">
        <v>2</v>
      </c>
      <c r="F9733" s="768">
        <v>10</v>
      </c>
      <c r="G9733" s="830">
        <v>280</v>
      </c>
      <c r="H9733" s="768">
        <v>300</v>
      </c>
      <c r="I9733" s="819">
        <f t="shared" si="333"/>
        <v>282</v>
      </c>
      <c r="J9733" s="819">
        <f t="shared" si="334"/>
        <v>310</v>
      </c>
    </row>
    <row r="9734" spans="1:10">
      <c r="A9734" s="15" t="s">
        <v>5777</v>
      </c>
      <c r="C9734" s="774" t="s">
        <v>7485</v>
      </c>
      <c r="D9734" s="21" t="s">
        <v>7486</v>
      </c>
      <c r="E9734" s="830">
        <v>0</v>
      </c>
      <c r="F9734" s="768">
        <v>1</v>
      </c>
      <c r="G9734" s="830"/>
      <c r="H9734" s="768">
        <v>1</v>
      </c>
      <c r="I9734" s="819">
        <f t="shared" si="333"/>
        <v>0</v>
      </c>
      <c r="J9734" s="819">
        <f t="shared" si="334"/>
        <v>2</v>
      </c>
    </row>
    <row r="9735" spans="1:10">
      <c r="A9735" s="15" t="s">
        <v>5777</v>
      </c>
      <c r="C9735" s="774" t="s">
        <v>7487</v>
      </c>
      <c r="D9735" s="21" t="s">
        <v>7482</v>
      </c>
      <c r="E9735" s="830">
        <v>0</v>
      </c>
      <c r="F9735" s="768">
        <v>1</v>
      </c>
      <c r="G9735" s="830"/>
      <c r="H9735" s="768">
        <v>0</v>
      </c>
      <c r="I9735" s="819">
        <f t="shared" si="333"/>
        <v>0</v>
      </c>
      <c r="J9735" s="819">
        <f t="shared" si="334"/>
        <v>1</v>
      </c>
    </row>
    <row r="9736" spans="1:10">
      <c r="A9736" s="15" t="s">
        <v>5777</v>
      </c>
      <c r="C9736" s="774" t="s">
        <v>7488</v>
      </c>
      <c r="D9736" s="21" t="s">
        <v>7484</v>
      </c>
      <c r="E9736" s="830">
        <v>0</v>
      </c>
      <c r="F9736" s="768">
        <v>1</v>
      </c>
      <c r="G9736" s="830"/>
      <c r="H9736" s="768">
        <v>0</v>
      </c>
      <c r="I9736" s="819">
        <f t="shared" si="333"/>
        <v>0</v>
      </c>
      <c r="J9736" s="819">
        <f t="shared" si="334"/>
        <v>1</v>
      </c>
    </row>
    <row r="9737" spans="1:10">
      <c r="A9737" s="15" t="s">
        <v>5777</v>
      </c>
      <c r="C9737" s="774" t="s">
        <v>7489</v>
      </c>
      <c r="D9737" s="20" t="s">
        <v>6612</v>
      </c>
      <c r="E9737" s="830">
        <v>0</v>
      </c>
      <c r="F9737" s="768">
        <v>0</v>
      </c>
      <c r="G9737" s="830"/>
      <c r="H9737" s="768">
        <v>0</v>
      </c>
      <c r="I9737" s="819">
        <f t="shared" ref="I9737" si="335">E9737+G9737</f>
        <v>0</v>
      </c>
      <c r="J9737" s="819">
        <f t="shared" ref="J9737" si="336">F9737+H9737</f>
        <v>0</v>
      </c>
    </row>
    <row r="9738" spans="1:10">
      <c r="B9738" s="98" t="s">
        <v>1811</v>
      </c>
      <c r="C9738" s="775"/>
      <c r="D9738" s="797"/>
      <c r="E9738" s="831"/>
      <c r="F9738" s="775"/>
      <c r="G9738" s="831"/>
      <c r="H9738" s="775"/>
      <c r="I9738" s="831"/>
      <c r="J9738" s="831"/>
    </row>
    <row r="9739" spans="1:10">
      <c r="B9739" s="98" t="s">
        <v>212</v>
      </c>
      <c r="C9739" s="775"/>
      <c r="D9739" s="797"/>
      <c r="E9739" s="831">
        <v>7303</v>
      </c>
      <c r="F9739" s="775">
        <v>7310</v>
      </c>
      <c r="G9739" s="831">
        <v>3742</v>
      </c>
      <c r="H9739" s="775">
        <v>3745</v>
      </c>
      <c r="I9739" s="819">
        <f>E9739+G9739</f>
        <v>11045</v>
      </c>
      <c r="J9739" s="819">
        <f>F9739+H9739</f>
        <v>11055</v>
      </c>
    </row>
    <row r="9740" spans="1:10">
      <c r="B9740" s="98" t="s">
        <v>213</v>
      </c>
      <c r="C9740" s="775"/>
      <c r="D9740" s="797"/>
      <c r="E9740" s="775">
        <f>SUM(E9741:E9999)</f>
        <v>19635</v>
      </c>
      <c r="F9740" s="775">
        <f t="shared" ref="F9740:H9740" si="337">SUM(F9741:F9999)</f>
        <v>18320</v>
      </c>
      <c r="G9740" s="775">
        <f t="shared" si="337"/>
        <v>6553</v>
      </c>
      <c r="H9740" s="775">
        <f t="shared" si="337"/>
        <v>5459</v>
      </c>
      <c r="I9740" s="819">
        <f>E9740+G9740</f>
        <v>26188</v>
      </c>
      <c r="J9740" s="819">
        <f>F9740+H9740</f>
        <v>23779</v>
      </c>
    </row>
    <row r="9741" spans="1:10">
      <c r="A9741" s="15" t="s">
        <v>5777</v>
      </c>
      <c r="C9741" s="774" t="s">
        <v>7490</v>
      </c>
      <c r="D9741" s="21" t="s">
        <v>7491</v>
      </c>
      <c r="E9741" s="830">
        <v>1481</v>
      </c>
      <c r="F9741" s="768">
        <v>1250</v>
      </c>
      <c r="G9741" s="830"/>
      <c r="H9741" s="768">
        <v>2</v>
      </c>
      <c r="I9741" s="819">
        <f t="shared" ref="I9741:I9804" si="338">E9741+G9741</f>
        <v>1481</v>
      </c>
      <c r="J9741" s="819">
        <f t="shared" ref="J9741:J9804" si="339">F9741+H9741</f>
        <v>1252</v>
      </c>
    </row>
    <row r="9742" spans="1:10">
      <c r="A9742" s="15" t="s">
        <v>5777</v>
      </c>
      <c r="C9742" s="774" t="s">
        <v>7492</v>
      </c>
      <c r="D9742" s="21" t="s">
        <v>7493</v>
      </c>
      <c r="E9742" s="830">
        <v>1482</v>
      </c>
      <c r="F9742" s="768">
        <v>1250</v>
      </c>
      <c r="G9742" s="830"/>
      <c r="H9742" s="768">
        <v>2</v>
      </c>
      <c r="I9742" s="819">
        <f t="shared" si="338"/>
        <v>1482</v>
      </c>
      <c r="J9742" s="819">
        <f t="shared" si="339"/>
        <v>1252</v>
      </c>
    </row>
    <row r="9743" spans="1:10">
      <c r="A9743" s="15" t="s">
        <v>5777</v>
      </c>
      <c r="C9743" s="774" t="s">
        <v>7494</v>
      </c>
      <c r="D9743" s="21" t="s">
        <v>7495</v>
      </c>
      <c r="E9743" s="830">
        <v>894</v>
      </c>
      <c r="F9743" s="768">
        <v>800</v>
      </c>
      <c r="G9743" s="830">
        <v>1</v>
      </c>
      <c r="H9743" s="768">
        <v>1</v>
      </c>
      <c r="I9743" s="819">
        <f t="shared" si="338"/>
        <v>895</v>
      </c>
      <c r="J9743" s="819">
        <f t="shared" si="339"/>
        <v>801</v>
      </c>
    </row>
    <row r="9744" spans="1:10">
      <c r="A9744" s="15" t="s">
        <v>5777</v>
      </c>
      <c r="C9744" s="774" t="s">
        <v>7496</v>
      </c>
      <c r="D9744" s="21" t="s">
        <v>7497</v>
      </c>
      <c r="E9744" s="830">
        <v>893</v>
      </c>
      <c r="F9744" s="768">
        <v>800</v>
      </c>
      <c r="G9744" s="830">
        <v>1</v>
      </c>
      <c r="H9744" s="768">
        <v>1</v>
      </c>
      <c r="I9744" s="819">
        <f t="shared" si="338"/>
        <v>894</v>
      </c>
      <c r="J9744" s="819">
        <f t="shared" si="339"/>
        <v>801</v>
      </c>
    </row>
    <row r="9745" spans="1:10">
      <c r="A9745" s="15" t="s">
        <v>5777</v>
      </c>
      <c r="C9745" s="774" t="s">
        <v>7498</v>
      </c>
      <c r="D9745" s="21" t="s">
        <v>7499</v>
      </c>
      <c r="E9745" s="830">
        <v>0</v>
      </c>
      <c r="F9745" s="768">
        <v>1</v>
      </c>
      <c r="G9745" s="830"/>
      <c r="H9745" s="768">
        <v>0</v>
      </c>
      <c r="I9745" s="819">
        <f t="shared" si="338"/>
        <v>0</v>
      </c>
      <c r="J9745" s="819">
        <f t="shared" si="339"/>
        <v>1</v>
      </c>
    </row>
    <row r="9746" spans="1:10">
      <c r="A9746" s="15" t="s">
        <v>5777</v>
      </c>
      <c r="C9746" s="774" t="s">
        <v>7500</v>
      </c>
      <c r="D9746" s="21" t="s">
        <v>7501</v>
      </c>
      <c r="E9746" s="830">
        <v>0</v>
      </c>
      <c r="F9746" s="768">
        <v>1</v>
      </c>
      <c r="G9746" s="830"/>
      <c r="H9746" s="768">
        <v>0</v>
      </c>
      <c r="I9746" s="819">
        <f t="shared" si="338"/>
        <v>0</v>
      </c>
      <c r="J9746" s="819">
        <f t="shared" si="339"/>
        <v>1</v>
      </c>
    </row>
    <row r="9747" spans="1:10">
      <c r="A9747" s="15" t="s">
        <v>5777</v>
      </c>
      <c r="C9747" s="774" t="s">
        <v>7502</v>
      </c>
      <c r="D9747" s="21" t="s">
        <v>7503</v>
      </c>
      <c r="E9747" s="830">
        <v>0</v>
      </c>
      <c r="F9747" s="768">
        <v>1</v>
      </c>
      <c r="G9747" s="830"/>
      <c r="H9747" s="768">
        <v>0</v>
      </c>
      <c r="I9747" s="819">
        <f t="shared" si="338"/>
        <v>0</v>
      </c>
      <c r="J9747" s="819">
        <f t="shared" si="339"/>
        <v>1</v>
      </c>
    </row>
    <row r="9748" spans="1:10">
      <c r="A9748" s="15" t="s">
        <v>5777</v>
      </c>
      <c r="C9748" s="774" t="s">
        <v>7504</v>
      </c>
      <c r="D9748" s="21" t="s">
        <v>7505</v>
      </c>
      <c r="E9748" s="830">
        <v>0</v>
      </c>
      <c r="F9748" s="768">
        <v>1</v>
      </c>
      <c r="G9748" s="830"/>
      <c r="H9748" s="768">
        <v>0</v>
      </c>
      <c r="I9748" s="819">
        <f t="shared" si="338"/>
        <v>0</v>
      </c>
      <c r="J9748" s="819">
        <f t="shared" si="339"/>
        <v>1</v>
      </c>
    </row>
    <row r="9749" spans="1:10">
      <c r="A9749" s="15" t="s">
        <v>5777</v>
      </c>
      <c r="C9749" s="774" t="s">
        <v>7506</v>
      </c>
      <c r="D9749" s="21" t="s">
        <v>7507</v>
      </c>
      <c r="E9749" s="830">
        <v>102</v>
      </c>
      <c r="F9749" s="768">
        <v>150</v>
      </c>
      <c r="G9749" s="830"/>
      <c r="H9749" s="768">
        <v>0</v>
      </c>
      <c r="I9749" s="819">
        <f t="shared" si="338"/>
        <v>102</v>
      </c>
      <c r="J9749" s="819">
        <f t="shared" si="339"/>
        <v>150</v>
      </c>
    </row>
    <row r="9750" spans="1:10">
      <c r="A9750" s="15" t="s">
        <v>5777</v>
      </c>
      <c r="C9750" s="774" t="s">
        <v>7508</v>
      </c>
      <c r="D9750" s="21" t="s">
        <v>7509</v>
      </c>
      <c r="E9750" s="830">
        <v>102</v>
      </c>
      <c r="F9750" s="768">
        <v>150</v>
      </c>
      <c r="G9750" s="830"/>
      <c r="H9750" s="768">
        <v>0</v>
      </c>
      <c r="I9750" s="819">
        <f t="shared" si="338"/>
        <v>102</v>
      </c>
      <c r="J9750" s="819">
        <f t="shared" si="339"/>
        <v>150</v>
      </c>
    </row>
    <row r="9751" spans="1:10">
      <c r="A9751" s="15" t="s">
        <v>5777</v>
      </c>
      <c r="C9751" s="774" t="s">
        <v>7510</v>
      </c>
      <c r="D9751" s="21" t="s">
        <v>7511</v>
      </c>
      <c r="E9751" s="830">
        <v>0</v>
      </c>
      <c r="F9751" s="768">
        <v>5</v>
      </c>
      <c r="G9751" s="830"/>
      <c r="H9751" s="768">
        <v>0</v>
      </c>
      <c r="I9751" s="819">
        <f t="shared" si="338"/>
        <v>0</v>
      </c>
      <c r="J9751" s="819">
        <f t="shared" si="339"/>
        <v>5</v>
      </c>
    </row>
    <row r="9752" spans="1:10">
      <c r="A9752" s="15" t="s">
        <v>5777</v>
      </c>
      <c r="C9752" s="774" t="s">
        <v>7512</v>
      </c>
      <c r="D9752" s="21" t="s">
        <v>7513</v>
      </c>
      <c r="E9752" s="830">
        <v>0</v>
      </c>
      <c r="F9752" s="768">
        <v>5</v>
      </c>
      <c r="G9752" s="830"/>
      <c r="H9752" s="768">
        <v>0</v>
      </c>
      <c r="I9752" s="819">
        <f t="shared" si="338"/>
        <v>0</v>
      </c>
      <c r="J9752" s="819">
        <f t="shared" si="339"/>
        <v>5</v>
      </c>
    </row>
    <row r="9753" spans="1:10">
      <c r="A9753" s="15" t="s">
        <v>5777</v>
      </c>
      <c r="C9753" s="774" t="s">
        <v>7514</v>
      </c>
      <c r="D9753" s="21" t="s">
        <v>7515</v>
      </c>
      <c r="E9753" s="830">
        <v>6</v>
      </c>
      <c r="F9753" s="768">
        <v>10</v>
      </c>
      <c r="G9753" s="830"/>
      <c r="H9753" s="768">
        <v>0</v>
      </c>
      <c r="I9753" s="819">
        <f t="shared" si="338"/>
        <v>6</v>
      </c>
      <c r="J9753" s="819">
        <f t="shared" si="339"/>
        <v>10</v>
      </c>
    </row>
    <row r="9754" spans="1:10">
      <c r="A9754" s="15" t="s">
        <v>5777</v>
      </c>
      <c r="C9754" s="774" t="s">
        <v>7516</v>
      </c>
      <c r="D9754" s="21" t="s">
        <v>7517</v>
      </c>
      <c r="E9754" s="830">
        <v>6</v>
      </c>
      <c r="F9754" s="768">
        <v>10</v>
      </c>
      <c r="G9754" s="830"/>
      <c r="H9754" s="768">
        <v>0</v>
      </c>
      <c r="I9754" s="819">
        <f t="shared" si="338"/>
        <v>6</v>
      </c>
      <c r="J9754" s="819">
        <f t="shared" si="339"/>
        <v>10</v>
      </c>
    </row>
    <row r="9755" spans="1:10">
      <c r="A9755" s="15" t="s">
        <v>5777</v>
      </c>
      <c r="C9755" s="774" t="s">
        <v>7518</v>
      </c>
      <c r="D9755" s="21" t="s">
        <v>7519</v>
      </c>
      <c r="E9755" s="830">
        <v>1</v>
      </c>
      <c r="F9755" s="768">
        <v>5</v>
      </c>
      <c r="G9755" s="830"/>
      <c r="H9755" s="768">
        <v>0</v>
      </c>
      <c r="I9755" s="819">
        <f t="shared" si="338"/>
        <v>1</v>
      </c>
      <c r="J9755" s="819">
        <f t="shared" si="339"/>
        <v>5</v>
      </c>
    </row>
    <row r="9756" spans="1:10">
      <c r="A9756" s="15" t="s">
        <v>5777</v>
      </c>
      <c r="C9756" s="774" t="s">
        <v>7520</v>
      </c>
      <c r="D9756" s="21" t="s">
        <v>7521</v>
      </c>
      <c r="E9756" s="830">
        <v>2</v>
      </c>
      <c r="F9756" s="768">
        <v>5</v>
      </c>
      <c r="G9756" s="830"/>
      <c r="H9756" s="768">
        <v>0</v>
      </c>
      <c r="I9756" s="819">
        <f t="shared" si="338"/>
        <v>2</v>
      </c>
      <c r="J9756" s="819">
        <f t="shared" si="339"/>
        <v>5</v>
      </c>
    </row>
    <row r="9757" spans="1:10">
      <c r="A9757" s="15" t="s">
        <v>5777</v>
      </c>
      <c r="C9757" s="774" t="s">
        <v>7522</v>
      </c>
      <c r="D9757" s="21" t="s">
        <v>7523</v>
      </c>
      <c r="E9757" s="830">
        <v>5</v>
      </c>
      <c r="F9757" s="768">
        <v>5</v>
      </c>
      <c r="G9757" s="830"/>
      <c r="H9757" s="768">
        <v>0</v>
      </c>
      <c r="I9757" s="819">
        <f t="shared" si="338"/>
        <v>5</v>
      </c>
      <c r="J9757" s="819">
        <f t="shared" si="339"/>
        <v>5</v>
      </c>
    </row>
    <row r="9758" spans="1:10">
      <c r="A9758" s="15" t="s">
        <v>5777</v>
      </c>
      <c r="C9758" s="774" t="s">
        <v>7524</v>
      </c>
      <c r="D9758" s="21" t="s">
        <v>7525</v>
      </c>
      <c r="E9758" s="830">
        <v>5</v>
      </c>
      <c r="F9758" s="768">
        <v>5</v>
      </c>
      <c r="G9758" s="830"/>
      <c r="H9758" s="768">
        <v>0</v>
      </c>
      <c r="I9758" s="819">
        <f t="shared" si="338"/>
        <v>5</v>
      </c>
      <c r="J9758" s="819">
        <f t="shared" si="339"/>
        <v>5</v>
      </c>
    </row>
    <row r="9759" spans="1:10">
      <c r="A9759" s="15" t="s">
        <v>5777</v>
      </c>
      <c r="C9759" s="774" t="s">
        <v>7526</v>
      </c>
      <c r="D9759" s="21" t="s">
        <v>7527</v>
      </c>
      <c r="E9759" s="830">
        <v>0</v>
      </c>
      <c r="F9759" s="768">
        <v>1</v>
      </c>
      <c r="G9759" s="830"/>
      <c r="H9759" s="768">
        <v>0</v>
      </c>
      <c r="I9759" s="819">
        <f t="shared" si="338"/>
        <v>0</v>
      </c>
      <c r="J9759" s="819">
        <f t="shared" si="339"/>
        <v>1</v>
      </c>
    </row>
    <row r="9760" spans="1:10">
      <c r="A9760" s="15" t="s">
        <v>5777</v>
      </c>
      <c r="C9760" s="774" t="s">
        <v>7528</v>
      </c>
      <c r="D9760" s="21" t="s">
        <v>7529</v>
      </c>
      <c r="E9760" s="830">
        <v>0</v>
      </c>
      <c r="F9760" s="768">
        <v>1</v>
      </c>
      <c r="G9760" s="830"/>
      <c r="H9760" s="768">
        <v>0</v>
      </c>
      <c r="I9760" s="819">
        <f t="shared" si="338"/>
        <v>0</v>
      </c>
      <c r="J9760" s="819">
        <f t="shared" si="339"/>
        <v>1</v>
      </c>
    </row>
    <row r="9761" spans="1:10">
      <c r="A9761" s="15" t="s">
        <v>5777</v>
      </c>
      <c r="C9761" s="774" t="s">
        <v>7530</v>
      </c>
      <c r="D9761" s="21" t="s">
        <v>7531</v>
      </c>
      <c r="E9761" s="830">
        <v>0</v>
      </c>
      <c r="F9761" s="768">
        <v>1</v>
      </c>
      <c r="G9761" s="830"/>
      <c r="H9761" s="768">
        <v>0</v>
      </c>
      <c r="I9761" s="819">
        <f t="shared" si="338"/>
        <v>0</v>
      </c>
      <c r="J9761" s="819">
        <f t="shared" si="339"/>
        <v>1</v>
      </c>
    </row>
    <row r="9762" spans="1:10">
      <c r="A9762" s="15" t="s">
        <v>5777</v>
      </c>
      <c r="C9762" s="774" t="s">
        <v>7532</v>
      </c>
      <c r="D9762" s="21" t="s">
        <v>7533</v>
      </c>
      <c r="E9762" s="830">
        <v>0</v>
      </c>
      <c r="F9762" s="768">
        <v>1</v>
      </c>
      <c r="G9762" s="830"/>
      <c r="H9762" s="768">
        <v>0</v>
      </c>
      <c r="I9762" s="819">
        <f t="shared" si="338"/>
        <v>0</v>
      </c>
      <c r="J9762" s="819">
        <f t="shared" si="339"/>
        <v>1</v>
      </c>
    </row>
    <row r="9763" spans="1:10">
      <c r="A9763" s="15" t="s">
        <v>5777</v>
      </c>
      <c r="C9763" s="774" t="s">
        <v>7534</v>
      </c>
      <c r="D9763" s="21" t="s">
        <v>7535</v>
      </c>
      <c r="E9763" s="830">
        <v>0</v>
      </c>
      <c r="F9763" s="768">
        <v>1</v>
      </c>
      <c r="G9763" s="830"/>
      <c r="H9763" s="768">
        <v>0</v>
      </c>
      <c r="I9763" s="819">
        <f t="shared" si="338"/>
        <v>0</v>
      </c>
      <c r="J9763" s="819">
        <f t="shared" si="339"/>
        <v>1</v>
      </c>
    </row>
    <row r="9764" spans="1:10">
      <c r="A9764" s="15" t="s">
        <v>5777</v>
      </c>
      <c r="C9764" s="774" t="s">
        <v>7536</v>
      </c>
      <c r="D9764" s="21" t="s">
        <v>7537</v>
      </c>
      <c r="E9764" s="830">
        <v>0</v>
      </c>
      <c r="F9764" s="768">
        <v>1</v>
      </c>
      <c r="G9764" s="830"/>
      <c r="H9764" s="768">
        <v>0</v>
      </c>
      <c r="I9764" s="819">
        <f t="shared" si="338"/>
        <v>0</v>
      </c>
      <c r="J9764" s="819">
        <f t="shared" si="339"/>
        <v>1</v>
      </c>
    </row>
    <row r="9765" spans="1:10">
      <c r="A9765" s="15" t="s">
        <v>5777</v>
      </c>
      <c r="C9765" s="774" t="s">
        <v>7538</v>
      </c>
      <c r="D9765" s="21" t="s">
        <v>7539</v>
      </c>
      <c r="E9765" s="830">
        <v>0</v>
      </c>
      <c r="F9765" s="768">
        <v>1</v>
      </c>
      <c r="G9765" s="830"/>
      <c r="H9765" s="768">
        <v>0</v>
      </c>
      <c r="I9765" s="819">
        <f t="shared" si="338"/>
        <v>0</v>
      </c>
      <c r="J9765" s="819">
        <f t="shared" si="339"/>
        <v>1</v>
      </c>
    </row>
    <row r="9766" spans="1:10">
      <c r="A9766" s="15" t="s">
        <v>5777</v>
      </c>
      <c r="C9766" s="774" t="s">
        <v>7540</v>
      </c>
      <c r="D9766" s="21" t="s">
        <v>7541</v>
      </c>
      <c r="E9766" s="830">
        <v>0</v>
      </c>
      <c r="F9766" s="768">
        <v>1</v>
      </c>
      <c r="G9766" s="830"/>
      <c r="H9766" s="768">
        <v>0</v>
      </c>
      <c r="I9766" s="819">
        <f t="shared" si="338"/>
        <v>0</v>
      </c>
      <c r="J9766" s="819">
        <f t="shared" si="339"/>
        <v>1</v>
      </c>
    </row>
    <row r="9767" spans="1:10">
      <c r="A9767" s="15" t="s">
        <v>5777</v>
      </c>
      <c r="C9767" s="774" t="s">
        <v>7542</v>
      </c>
      <c r="D9767" s="21" t="s">
        <v>7543</v>
      </c>
      <c r="E9767" s="830">
        <v>4</v>
      </c>
      <c r="F9767" s="768">
        <v>1</v>
      </c>
      <c r="G9767" s="830"/>
      <c r="H9767" s="768">
        <v>0</v>
      </c>
      <c r="I9767" s="819">
        <f t="shared" si="338"/>
        <v>4</v>
      </c>
      <c r="J9767" s="819">
        <f t="shared" si="339"/>
        <v>1</v>
      </c>
    </row>
    <row r="9768" spans="1:10">
      <c r="A9768" s="15" t="s">
        <v>5777</v>
      </c>
      <c r="C9768" s="774" t="s">
        <v>7544</v>
      </c>
      <c r="D9768" s="21" t="s">
        <v>7545</v>
      </c>
      <c r="E9768" s="830">
        <v>4</v>
      </c>
      <c r="F9768" s="768">
        <v>1</v>
      </c>
      <c r="G9768" s="830"/>
      <c r="H9768" s="768">
        <v>0</v>
      </c>
      <c r="I9768" s="819">
        <f t="shared" si="338"/>
        <v>4</v>
      </c>
      <c r="J9768" s="819">
        <f t="shared" si="339"/>
        <v>1</v>
      </c>
    </row>
    <row r="9769" spans="1:10">
      <c r="A9769" s="15" t="s">
        <v>5777</v>
      </c>
      <c r="C9769" s="774" t="s">
        <v>7546</v>
      </c>
      <c r="D9769" s="21" t="s">
        <v>7547</v>
      </c>
      <c r="E9769" s="830">
        <v>6</v>
      </c>
      <c r="F9769" s="768">
        <v>1</v>
      </c>
      <c r="G9769" s="830"/>
      <c r="H9769" s="768">
        <v>0</v>
      </c>
      <c r="I9769" s="819">
        <f t="shared" si="338"/>
        <v>6</v>
      </c>
      <c r="J9769" s="819">
        <f t="shared" si="339"/>
        <v>1</v>
      </c>
    </row>
    <row r="9770" spans="1:10">
      <c r="A9770" s="15" t="s">
        <v>5777</v>
      </c>
      <c r="C9770" s="774" t="s">
        <v>7548</v>
      </c>
      <c r="D9770" s="21" t="s">
        <v>7549</v>
      </c>
      <c r="E9770" s="830">
        <v>6</v>
      </c>
      <c r="F9770" s="768">
        <v>1</v>
      </c>
      <c r="G9770" s="830"/>
      <c r="H9770" s="768">
        <v>0</v>
      </c>
      <c r="I9770" s="819">
        <f t="shared" si="338"/>
        <v>6</v>
      </c>
      <c r="J9770" s="819">
        <f t="shared" si="339"/>
        <v>1</v>
      </c>
    </row>
    <row r="9771" spans="1:10">
      <c r="A9771" s="15" t="s">
        <v>5777</v>
      </c>
      <c r="C9771" s="774" t="s">
        <v>7550</v>
      </c>
      <c r="D9771" s="21" t="s">
        <v>7551</v>
      </c>
      <c r="E9771" s="830">
        <v>0</v>
      </c>
      <c r="F9771" s="768">
        <v>1</v>
      </c>
      <c r="G9771" s="830"/>
      <c r="H9771" s="768">
        <v>0</v>
      </c>
      <c r="I9771" s="819">
        <f t="shared" si="338"/>
        <v>0</v>
      </c>
      <c r="J9771" s="819">
        <f t="shared" si="339"/>
        <v>1</v>
      </c>
    </row>
    <row r="9772" spans="1:10">
      <c r="A9772" s="15" t="s">
        <v>5777</v>
      </c>
      <c r="C9772" s="774" t="s">
        <v>7552</v>
      </c>
      <c r="D9772" s="21" t="s">
        <v>7553</v>
      </c>
      <c r="E9772" s="830">
        <v>0</v>
      </c>
      <c r="F9772" s="768">
        <v>1</v>
      </c>
      <c r="G9772" s="830"/>
      <c r="H9772" s="768">
        <v>0</v>
      </c>
      <c r="I9772" s="819">
        <f t="shared" si="338"/>
        <v>0</v>
      </c>
      <c r="J9772" s="819">
        <f t="shared" si="339"/>
        <v>1</v>
      </c>
    </row>
    <row r="9773" spans="1:10">
      <c r="A9773" s="15" t="s">
        <v>5777</v>
      </c>
      <c r="C9773" s="774" t="s">
        <v>7554</v>
      </c>
      <c r="D9773" s="21" t="s">
        <v>7555</v>
      </c>
      <c r="E9773" s="830">
        <v>0</v>
      </c>
      <c r="F9773" s="768">
        <v>1</v>
      </c>
      <c r="G9773" s="830"/>
      <c r="H9773" s="768">
        <v>0</v>
      </c>
      <c r="I9773" s="819">
        <f t="shared" si="338"/>
        <v>0</v>
      </c>
      <c r="J9773" s="819">
        <f t="shared" si="339"/>
        <v>1</v>
      </c>
    </row>
    <row r="9774" spans="1:10">
      <c r="A9774" s="15" t="s">
        <v>5777</v>
      </c>
      <c r="C9774" s="774" t="s">
        <v>7556</v>
      </c>
      <c r="D9774" s="21" t="s">
        <v>7557</v>
      </c>
      <c r="E9774" s="830">
        <v>0</v>
      </c>
      <c r="F9774" s="768">
        <v>1</v>
      </c>
      <c r="G9774" s="830"/>
      <c r="H9774" s="768">
        <v>0</v>
      </c>
      <c r="I9774" s="819">
        <f t="shared" si="338"/>
        <v>0</v>
      </c>
      <c r="J9774" s="819">
        <f t="shared" si="339"/>
        <v>1</v>
      </c>
    </row>
    <row r="9775" spans="1:10">
      <c r="A9775" s="15" t="s">
        <v>5777</v>
      </c>
      <c r="C9775" s="774" t="s">
        <v>7558</v>
      </c>
      <c r="D9775" s="21" t="s">
        <v>7559</v>
      </c>
      <c r="E9775" s="830">
        <v>0</v>
      </c>
      <c r="F9775" s="768">
        <v>1</v>
      </c>
      <c r="G9775" s="830"/>
      <c r="H9775" s="768">
        <v>0</v>
      </c>
      <c r="I9775" s="819">
        <f t="shared" si="338"/>
        <v>0</v>
      </c>
      <c r="J9775" s="819">
        <f t="shared" si="339"/>
        <v>1</v>
      </c>
    </row>
    <row r="9776" spans="1:10">
      <c r="A9776" s="15" t="s">
        <v>5777</v>
      </c>
      <c r="C9776" s="774" t="s">
        <v>7560</v>
      </c>
      <c r="D9776" s="21" t="s">
        <v>7561</v>
      </c>
      <c r="E9776" s="830">
        <v>0</v>
      </c>
      <c r="F9776" s="768">
        <v>1</v>
      </c>
      <c r="G9776" s="830"/>
      <c r="H9776" s="768">
        <v>0</v>
      </c>
      <c r="I9776" s="819">
        <f t="shared" si="338"/>
        <v>0</v>
      </c>
      <c r="J9776" s="819">
        <f t="shared" si="339"/>
        <v>1</v>
      </c>
    </row>
    <row r="9777" spans="1:10">
      <c r="A9777" s="15" t="s">
        <v>5777</v>
      </c>
      <c r="C9777" s="774" t="s">
        <v>7562</v>
      </c>
      <c r="D9777" s="21" t="s">
        <v>7563</v>
      </c>
      <c r="E9777" s="830">
        <v>0</v>
      </c>
      <c r="F9777" s="768">
        <v>1</v>
      </c>
      <c r="G9777" s="830"/>
      <c r="H9777" s="768">
        <v>0</v>
      </c>
      <c r="I9777" s="819">
        <f t="shared" si="338"/>
        <v>0</v>
      </c>
      <c r="J9777" s="819">
        <f t="shared" si="339"/>
        <v>1</v>
      </c>
    </row>
    <row r="9778" spans="1:10">
      <c r="A9778" s="15" t="s">
        <v>5777</v>
      </c>
      <c r="C9778" s="774" t="s">
        <v>7564</v>
      </c>
      <c r="D9778" s="21" t="s">
        <v>7565</v>
      </c>
      <c r="E9778" s="830">
        <v>0</v>
      </c>
      <c r="F9778" s="768">
        <v>1</v>
      </c>
      <c r="G9778" s="830"/>
      <c r="H9778" s="768">
        <v>0</v>
      </c>
      <c r="I9778" s="819">
        <f t="shared" si="338"/>
        <v>0</v>
      </c>
      <c r="J9778" s="819">
        <f t="shared" si="339"/>
        <v>1</v>
      </c>
    </row>
    <row r="9779" spans="1:10">
      <c r="A9779" s="15" t="s">
        <v>5777</v>
      </c>
      <c r="C9779" s="774" t="s">
        <v>7566</v>
      </c>
      <c r="D9779" s="21" t="s">
        <v>7567</v>
      </c>
      <c r="E9779" s="830">
        <v>0</v>
      </c>
      <c r="F9779" s="768">
        <v>1</v>
      </c>
      <c r="G9779" s="830"/>
      <c r="H9779" s="768">
        <v>0</v>
      </c>
      <c r="I9779" s="819">
        <f t="shared" si="338"/>
        <v>0</v>
      </c>
      <c r="J9779" s="819">
        <f t="shared" si="339"/>
        <v>1</v>
      </c>
    </row>
    <row r="9780" spans="1:10">
      <c r="A9780" s="15" t="s">
        <v>5777</v>
      </c>
      <c r="C9780" s="774" t="s">
        <v>7568</v>
      </c>
      <c r="D9780" s="21" t="s">
        <v>7569</v>
      </c>
      <c r="E9780" s="830">
        <v>0</v>
      </c>
      <c r="F9780" s="768">
        <v>1</v>
      </c>
      <c r="G9780" s="830"/>
      <c r="H9780" s="768">
        <v>0</v>
      </c>
      <c r="I9780" s="819">
        <f t="shared" si="338"/>
        <v>0</v>
      </c>
      <c r="J9780" s="819">
        <f t="shared" si="339"/>
        <v>1</v>
      </c>
    </row>
    <row r="9781" spans="1:10">
      <c r="A9781" s="15" t="s">
        <v>5777</v>
      </c>
      <c r="C9781" s="774" t="s">
        <v>7570</v>
      </c>
      <c r="D9781" s="21" t="s">
        <v>7571</v>
      </c>
      <c r="E9781" s="830">
        <v>44</v>
      </c>
      <c r="F9781" s="768">
        <v>90</v>
      </c>
      <c r="G9781" s="830"/>
      <c r="H9781" s="768">
        <v>1</v>
      </c>
      <c r="I9781" s="819">
        <f t="shared" si="338"/>
        <v>44</v>
      </c>
      <c r="J9781" s="819">
        <f t="shared" si="339"/>
        <v>91</v>
      </c>
    </row>
    <row r="9782" spans="1:10">
      <c r="A9782" s="15" t="s">
        <v>5777</v>
      </c>
      <c r="C9782" s="774" t="s">
        <v>7572</v>
      </c>
      <c r="D9782" s="21" t="s">
        <v>7573</v>
      </c>
      <c r="E9782" s="830">
        <v>44</v>
      </c>
      <c r="F9782" s="768">
        <v>90</v>
      </c>
      <c r="G9782" s="830"/>
      <c r="H9782" s="768">
        <v>1</v>
      </c>
      <c r="I9782" s="819">
        <f t="shared" si="338"/>
        <v>44</v>
      </c>
      <c r="J9782" s="819">
        <f t="shared" si="339"/>
        <v>91</v>
      </c>
    </row>
    <row r="9783" spans="1:10">
      <c r="A9783" s="15" t="s">
        <v>5777</v>
      </c>
      <c r="C9783" s="774" t="s">
        <v>7574</v>
      </c>
      <c r="D9783" s="21" t="s">
        <v>7575</v>
      </c>
      <c r="E9783" s="830">
        <v>80</v>
      </c>
      <c r="F9783" s="768">
        <v>60</v>
      </c>
      <c r="G9783" s="830"/>
      <c r="H9783" s="768">
        <v>0</v>
      </c>
      <c r="I9783" s="819">
        <f t="shared" si="338"/>
        <v>80</v>
      </c>
      <c r="J9783" s="819">
        <f t="shared" si="339"/>
        <v>60</v>
      </c>
    </row>
    <row r="9784" spans="1:10">
      <c r="A9784" s="15" t="s">
        <v>5777</v>
      </c>
      <c r="C9784" s="774" t="s">
        <v>7576</v>
      </c>
      <c r="D9784" s="21" t="s">
        <v>7577</v>
      </c>
      <c r="E9784" s="830">
        <v>81</v>
      </c>
      <c r="F9784" s="768">
        <v>60</v>
      </c>
      <c r="G9784" s="830"/>
      <c r="H9784" s="768">
        <v>0</v>
      </c>
      <c r="I9784" s="819">
        <f t="shared" si="338"/>
        <v>81</v>
      </c>
      <c r="J9784" s="819">
        <f t="shared" si="339"/>
        <v>60</v>
      </c>
    </row>
    <row r="9785" spans="1:10">
      <c r="A9785" s="15" t="s">
        <v>5777</v>
      </c>
      <c r="C9785" s="774" t="s">
        <v>7578</v>
      </c>
      <c r="D9785" s="21" t="s">
        <v>7579</v>
      </c>
      <c r="E9785" s="830">
        <v>833</v>
      </c>
      <c r="F9785" s="768">
        <v>600</v>
      </c>
      <c r="G9785" s="830"/>
      <c r="H9785" s="768">
        <v>2</v>
      </c>
      <c r="I9785" s="819">
        <f t="shared" si="338"/>
        <v>833</v>
      </c>
      <c r="J9785" s="819">
        <f t="shared" si="339"/>
        <v>602</v>
      </c>
    </row>
    <row r="9786" spans="1:10">
      <c r="A9786" s="15" t="s">
        <v>5777</v>
      </c>
      <c r="C9786" s="774" t="s">
        <v>7580</v>
      </c>
      <c r="D9786" s="21" t="s">
        <v>7581</v>
      </c>
      <c r="E9786" s="830">
        <v>819</v>
      </c>
      <c r="F9786" s="768">
        <v>600</v>
      </c>
      <c r="G9786" s="830"/>
      <c r="H9786" s="768">
        <v>2</v>
      </c>
      <c r="I9786" s="819">
        <f t="shared" si="338"/>
        <v>819</v>
      </c>
      <c r="J9786" s="819">
        <f t="shared" si="339"/>
        <v>602</v>
      </c>
    </row>
    <row r="9787" spans="1:10">
      <c r="A9787" s="15" t="s">
        <v>5777</v>
      </c>
      <c r="C9787" s="774" t="s">
        <v>7582</v>
      </c>
      <c r="D9787" s="21" t="s">
        <v>7583</v>
      </c>
      <c r="E9787" s="830">
        <v>102</v>
      </c>
      <c r="F9787" s="768">
        <v>150</v>
      </c>
      <c r="G9787" s="830"/>
      <c r="H9787" s="768">
        <v>1</v>
      </c>
      <c r="I9787" s="819">
        <f t="shared" si="338"/>
        <v>102</v>
      </c>
      <c r="J9787" s="819">
        <f t="shared" si="339"/>
        <v>151</v>
      </c>
    </row>
    <row r="9788" spans="1:10">
      <c r="A9788" s="15" t="s">
        <v>5777</v>
      </c>
      <c r="C9788" s="774" t="s">
        <v>7584</v>
      </c>
      <c r="D9788" s="21" t="s">
        <v>7585</v>
      </c>
      <c r="E9788" s="830">
        <v>102</v>
      </c>
      <c r="F9788" s="768">
        <v>150</v>
      </c>
      <c r="G9788" s="830"/>
      <c r="H9788" s="768">
        <v>1</v>
      </c>
      <c r="I9788" s="819">
        <f t="shared" si="338"/>
        <v>102</v>
      </c>
      <c r="J9788" s="819">
        <f t="shared" si="339"/>
        <v>151</v>
      </c>
    </row>
    <row r="9789" spans="1:10">
      <c r="A9789" s="15" t="s">
        <v>5777</v>
      </c>
      <c r="C9789" s="774" t="s">
        <v>7586</v>
      </c>
      <c r="D9789" s="21" t="s">
        <v>7587</v>
      </c>
      <c r="E9789" s="830">
        <v>106</v>
      </c>
      <c r="F9789" s="768">
        <v>110</v>
      </c>
      <c r="G9789" s="830"/>
      <c r="H9789" s="768">
        <v>1</v>
      </c>
      <c r="I9789" s="819">
        <f t="shared" si="338"/>
        <v>106</v>
      </c>
      <c r="J9789" s="819">
        <f t="shared" si="339"/>
        <v>111</v>
      </c>
    </row>
    <row r="9790" spans="1:10">
      <c r="A9790" s="15" t="s">
        <v>5777</v>
      </c>
      <c r="C9790" s="774" t="s">
        <v>7588</v>
      </c>
      <c r="D9790" s="21" t="s">
        <v>7589</v>
      </c>
      <c r="E9790" s="830">
        <v>105</v>
      </c>
      <c r="F9790" s="768">
        <v>110</v>
      </c>
      <c r="G9790" s="830"/>
      <c r="H9790" s="768">
        <v>1</v>
      </c>
      <c r="I9790" s="819">
        <f t="shared" si="338"/>
        <v>105</v>
      </c>
      <c r="J9790" s="819">
        <f t="shared" si="339"/>
        <v>111</v>
      </c>
    </row>
    <row r="9791" spans="1:10">
      <c r="A9791" s="15" t="s">
        <v>5777</v>
      </c>
      <c r="C9791" s="774" t="s">
        <v>7590</v>
      </c>
      <c r="D9791" s="21" t="s">
        <v>7591</v>
      </c>
      <c r="E9791" s="830">
        <v>81</v>
      </c>
      <c r="F9791" s="768">
        <v>70</v>
      </c>
      <c r="G9791" s="830"/>
      <c r="H9791" s="768">
        <v>0</v>
      </c>
      <c r="I9791" s="819">
        <f t="shared" si="338"/>
        <v>81</v>
      </c>
      <c r="J9791" s="819">
        <f t="shared" si="339"/>
        <v>70</v>
      </c>
    </row>
    <row r="9792" spans="1:10">
      <c r="A9792" s="15" t="s">
        <v>5777</v>
      </c>
      <c r="C9792" s="774" t="s">
        <v>7592</v>
      </c>
      <c r="D9792" s="21" t="s">
        <v>7593</v>
      </c>
      <c r="E9792" s="830">
        <v>81</v>
      </c>
      <c r="F9792" s="768">
        <v>70</v>
      </c>
      <c r="G9792" s="830"/>
      <c r="H9792" s="768">
        <v>0</v>
      </c>
      <c r="I9792" s="819">
        <f t="shared" si="338"/>
        <v>81</v>
      </c>
      <c r="J9792" s="819">
        <f t="shared" si="339"/>
        <v>70</v>
      </c>
    </row>
    <row r="9793" spans="1:10">
      <c r="A9793" s="15" t="s">
        <v>5777</v>
      </c>
      <c r="C9793" s="774" t="s">
        <v>7594</v>
      </c>
      <c r="D9793" s="21" t="s">
        <v>7595</v>
      </c>
      <c r="E9793" s="830">
        <v>1846</v>
      </c>
      <c r="F9793" s="768">
        <v>1900</v>
      </c>
      <c r="G9793" s="830">
        <v>1</v>
      </c>
      <c r="H9793" s="768">
        <v>1</v>
      </c>
      <c r="I9793" s="819">
        <f t="shared" si="338"/>
        <v>1847</v>
      </c>
      <c r="J9793" s="819">
        <f t="shared" si="339"/>
        <v>1901</v>
      </c>
    </row>
    <row r="9794" spans="1:10">
      <c r="A9794" s="15" t="s">
        <v>5777</v>
      </c>
      <c r="C9794" s="774" t="s">
        <v>7596</v>
      </c>
      <c r="D9794" s="21" t="s">
        <v>7597</v>
      </c>
      <c r="E9794" s="830">
        <v>1847</v>
      </c>
      <c r="F9794" s="768">
        <v>1900</v>
      </c>
      <c r="G9794" s="830">
        <v>1</v>
      </c>
      <c r="H9794" s="768">
        <v>1</v>
      </c>
      <c r="I9794" s="819">
        <f t="shared" si="338"/>
        <v>1848</v>
      </c>
      <c r="J9794" s="819">
        <f t="shared" si="339"/>
        <v>1901</v>
      </c>
    </row>
    <row r="9795" spans="1:10">
      <c r="A9795" s="15" t="s">
        <v>5777</v>
      </c>
      <c r="C9795" s="774" t="s">
        <v>7598</v>
      </c>
      <c r="D9795" s="21" t="s">
        <v>7599</v>
      </c>
      <c r="E9795" s="830">
        <v>83</v>
      </c>
      <c r="F9795" s="768">
        <v>65</v>
      </c>
      <c r="G9795" s="830"/>
      <c r="H9795" s="768">
        <v>0</v>
      </c>
      <c r="I9795" s="819">
        <f t="shared" si="338"/>
        <v>83</v>
      </c>
      <c r="J9795" s="819">
        <f t="shared" si="339"/>
        <v>65</v>
      </c>
    </row>
    <row r="9796" spans="1:10">
      <c r="A9796" s="15" t="s">
        <v>5777</v>
      </c>
      <c r="C9796" s="774" t="s">
        <v>7600</v>
      </c>
      <c r="D9796" s="21" t="s">
        <v>7601</v>
      </c>
      <c r="E9796" s="830">
        <v>81</v>
      </c>
      <c r="F9796" s="768">
        <v>65</v>
      </c>
      <c r="G9796" s="830"/>
      <c r="H9796" s="768">
        <v>0</v>
      </c>
      <c r="I9796" s="819">
        <f t="shared" si="338"/>
        <v>81</v>
      </c>
      <c r="J9796" s="819">
        <f t="shared" si="339"/>
        <v>65</v>
      </c>
    </row>
    <row r="9797" spans="1:10">
      <c r="A9797" s="15" t="s">
        <v>5777</v>
      </c>
      <c r="C9797" s="774" t="s">
        <v>7602</v>
      </c>
      <c r="D9797" s="21" t="s">
        <v>7603</v>
      </c>
      <c r="E9797" s="830">
        <v>4</v>
      </c>
      <c r="F9797" s="768">
        <v>1</v>
      </c>
      <c r="G9797" s="830"/>
      <c r="H9797" s="768">
        <v>0</v>
      </c>
      <c r="I9797" s="819">
        <f t="shared" si="338"/>
        <v>4</v>
      </c>
      <c r="J9797" s="819">
        <f t="shared" si="339"/>
        <v>1</v>
      </c>
    </row>
    <row r="9798" spans="1:10">
      <c r="A9798" s="15" t="s">
        <v>5777</v>
      </c>
      <c r="C9798" s="774" t="s">
        <v>7604</v>
      </c>
      <c r="D9798" s="21" t="s">
        <v>7605</v>
      </c>
      <c r="E9798" s="830">
        <v>4</v>
      </c>
      <c r="F9798" s="768">
        <v>1</v>
      </c>
      <c r="G9798" s="830"/>
      <c r="H9798" s="768">
        <v>0</v>
      </c>
      <c r="I9798" s="819">
        <f t="shared" si="338"/>
        <v>4</v>
      </c>
      <c r="J9798" s="819">
        <f t="shared" si="339"/>
        <v>1</v>
      </c>
    </row>
    <row r="9799" spans="1:10">
      <c r="A9799" s="15" t="s">
        <v>5777</v>
      </c>
      <c r="C9799" s="774" t="s">
        <v>7606</v>
      </c>
      <c r="D9799" s="21" t="s">
        <v>7607</v>
      </c>
      <c r="E9799" s="830">
        <v>0</v>
      </c>
      <c r="F9799" s="768">
        <v>1</v>
      </c>
      <c r="G9799" s="830"/>
      <c r="H9799" s="768">
        <v>0</v>
      </c>
      <c r="I9799" s="819">
        <f t="shared" si="338"/>
        <v>0</v>
      </c>
      <c r="J9799" s="819">
        <f t="shared" si="339"/>
        <v>1</v>
      </c>
    </row>
    <row r="9800" spans="1:10">
      <c r="A9800" s="15" t="s">
        <v>5777</v>
      </c>
      <c r="C9800" s="774" t="s">
        <v>7608</v>
      </c>
      <c r="D9800" s="21" t="s">
        <v>7609</v>
      </c>
      <c r="E9800" s="830">
        <v>0</v>
      </c>
      <c r="F9800" s="768">
        <v>1</v>
      </c>
      <c r="G9800" s="830"/>
      <c r="H9800" s="768">
        <v>0</v>
      </c>
      <c r="I9800" s="819">
        <f t="shared" si="338"/>
        <v>0</v>
      </c>
      <c r="J9800" s="819">
        <f t="shared" si="339"/>
        <v>1</v>
      </c>
    </row>
    <row r="9801" spans="1:10">
      <c r="A9801" s="15" t="s">
        <v>5777</v>
      </c>
      <c r="C9801" s="774" t="s">
        <v>7610</v>
      </c>
      <c r="D9801" s="21" t="s">
        <v>7611</v>
      </c>
      <c r="E9801" s="830">
        <v>0</v>
      </c>
      <c r="F9801" s="768">
        <v>1</v>
      </c>
      <c r="G9801" s="830"/>
      <c r="H9801" s="768">
        <v>0</v>
      </c>
      <c r="I9801" s="819">
        <f t="shared" si="338"/>
        <v>0</v>
      </c>
      <c r="J9801" s="819">
        <f t="shared" si="339"/>
        <v>1</v>
      </c>
    </row>
    <row r="9802" spans="1:10">
      <c r="A9802" s="15" t="s">
        <v>5777</v>
      </c>
      <c r="C9802" s="774" t="s">
        <v>7612</v>
      </c>
      <c r="D9802" s="21" t="s">
        <v>7613</v>
      </c>
      <c r="E9802" s="830">
        <v>0</v>
      </c>
      <c r="F9802" s="768">
        <v>1</v>
      </c>
      <c r="G9802" s="830"/>
      <c r="H9802" s="768">
        <v>0</v>
      </c>
      <c r="I9802" s="819">
        <f t="shared" si="338"/>
        <v>0</v>
      </c>
      <c r="J9802" s="819">
        <f t="shared" si="339"/>
        <v>1</v>
      </c>
    </row>
    <row r="9803" spans="1:10">
      <c r="A9803" s="15" t="s">
        <v>5777</v>
      </c>
      <c r="C9803" s="774" t="s">
        <v>7614</v>
      </c>
      <c r="D9803" s="21" t="s">
        <v>7615</v>
      </c>
      <c r="E9803" s="830">
        <v>44</v>
      </c>
      <c r="F9803" s="768">
        <v>90</v>
      </c>
      <c r="G9803" s="830"/>
      <c r="H9803" s="768">
        <v>1</v>
      </c>
      <c r="I9803" s="819">
        <f t="shared" si="338"/>
        <v>44</v>
      </c>
      <c r="J9803" s="819">
        <f t="shared" si="339"/>
        <v>91</v>
      </c>
    </row>
    <row r="9804" spans="1:10">
      <c r="A9804" s="15" t="s">
        <v>5777</v>
      </c>
      <c r="C9804" s="774" t="s">
        <v>7616</v>
      </c>
      <c r="D9804" s="21" t="s">
        <v>7617</v>
      </c>
      <c r="E9804" s="830">
        <v>44</v>
      </c>
      <c r="F9804" s="768">
        <v>90</v>
      </c>
      <c r="G9804" s="830"/>
      <c r="H9804" s="768">
        <v>1</v>
      </c>
      <c r="I9804" s="819">
        <f t="shared" si="338"/>
        <v>44</v>
      </c>
      <c r="J9804" s="819">
        <f t="shared" si="339"/>
        <v>91</v>
      </c>
    </row>
    <row r="9805" spans="1:10">
      <c r="A9805" s="15" t="s">
        <v>5777</v>
      </c>
      <c r="C9805" s="774" t="s">
        <v>7618</v>
      </c>
      <c r="D9805" s="21" t="s">
        <v>7619</v>
      </c>
      <c r="E9805" s="830">
        <v>6</v>
      </c>
      <c r="F9805" s="768">
        <v>15</v>
      </c>
      <c r="G9805" s="830"/>
      <c r="H9805" s="768">
        <v>0</v>
      </c>
      <c r="I9805" s="819">
        <f t="shared" ref="I9805:I9868" si="340">E9805+G9805</f>
        <v>6</v>
      </c>
      <c r="J9805" s="819">
        <f t="shared" ref="J9805:J9868" si="341">F9805+H9805</f>
        <v>15</v>
      </c>
    </row>
    <row r="9806" spans="1:10">
      <c r="A9806" s="15" t="s">
        <v>5777</v>
      </c>
      <c r="C9806" s="774" t="s">
        <v>7620</v>
      </c>
      <c r="D9806" s="21" t="s">
        <v>7621</v>
      </c>
      <c r="E9806" s="830">
        <v>6</v>
      </c>
      <c r="F9806" s="768">
        <v>15</v>
      </c>
      <c r="G9806" s="830"/>
      <c r="H9806" s="768">
        <v>0</v>
      </c>
      <c r="I9806" s="819">
        <f t="shared" si="340"/>
        <v>6</v>
      </c>
      <c r="J9806" s="819">
        <f t="shared" si="341"/>
        <v>15</v>
      </c>
    </row>
    <row r="9807" spans="1:10">
      <c r="A9807" s="15" t="s">
        <v>5777</v>
      </c>
      <c r="C9807" s="774" t="s">
        <v>7622</v>
      </c>
      <c r="D9807" s="21" t="s">
        <v>7623</v>
      </c>
      <c r="E9807" s="830">
        <v>0</v>
      </c>
      <c r="F9807" s="768">
        <v>1</v>
      </c>
      <c r="G9807" s="830"/>
      <c r="H9807" s="768">
        <v>0</v>
      </c>
      <c r="I9807" s="819">
        <f t="shared" si="340"/>
        <v>0</v>
      </c>
      <c r="J9807" s="819">
        <f t="shared" si="341"/>
        <v>1</v>
      </c>
    </row>
    <row r="9808" spans="1:10">
      <c r="A9808" s="15" t="s">
        <v>5777</v>
      </c>
      <c r="C9808" s="774" t="s">
        <v>7624</v>
      </c>
      <c r="D9808" s="21" t="s">
        <v>7625</v>
      </c>
      <c r="E9808" s="830">
        <v>0</v>
      </c>
      <c r="F9808" s="768">
        <v>1</v>
      </c>
      <c r="G9808" s="830"/>
      <c r="H9808" s="768">
        <v>0</v>
      </c>
      <c r="I9808" s="819">
        <f t="shared" si="340"/>
        <v>0</v>
      </c>
      <c r="J9808" s="819">
        <f t="shared" si="341"/>
        <v>1</v>
      </c>
    </row>
    <row r="9809" spans="1:10">
      <c r="A9809" s="15" t="s">
        <v>5777</v>
      </c>
      <c r="C9809" s="774" t="s">
        <v>7626</v>
      </c>
      <c r="D9809" s="21" t="s">
        <v>7627</v>
      </c>
      <c r="E9809" s="830">
        <v>41</v>
      </c>
      <c r="F9809" s="768">
        <v>325</v>
      </c>
      <c r="G9809" s="830"/>
      <c r="H9809" s="768">
        <v>110</v>
      </c>
      <c r="I9809" s="819">
        <f t="shared" si="340"/>
        <v>41</v>
      </c>
      <c r="J9809" s="819">
        <f t="shared" si="341"/>
        <v>435</v>
      </c>
    </row>
    <row r="9810" spans="1:10">
      <c r="A9810" s="15" t="s">
        <v>5777</v>
      </c>
      <c r="C9810" s="774" t="s">
        <v>7628</v>
      </c>
      <c r="D9810" s="21" t="s">
        <v>7629</v>
      </c>
      <c r="E9810" s="830">
        <v>41</v>
      </c>
      <c r="F9810" s="768">
        <v>325</v>
      </c>
      <c r="G9810" s="830"/>
      <c r="H9810" s="768">
        <v>110</v>
      </c>
      <c r="I9810" s="819">
        <f t="shared" si="340"/>
        <v>41</v>
      </c>
      <c r="J9810" s="819">
        <f t="shared" si="341"/>
        <v>435</v>
      </c>
    </row>
    <row r="9811" spans="1:10">
      <c r="A9811" s="15" t="s">
        <v>5777</v>
      </c>
      <c r="C9811" s="774" t="s">
        <v>7630</v>
      </c>
      <c r="D9811" s="21" t="s">
        <v>7631</v>
      </c>
      <c r="E9811" s="830">
        <v>0</v>
      </c>
      <c r="F9811" s="768">
        <v>1</v>
      </c>
      <c r="G9811" s="830"/>
      <c r="H9811" s="768">
        <v>0</v>
      </c>
      <c r="I9811" s="819">
        <f t="shared" si="340"/>
        <v>0</v>
      </c>
      <c r="J9811" s="819">
        <f t="shared" si="341"/>
        <v>1</v>
      </c>
    </row>
    <row r="9812" spans="1:10">
      <c r="A9812" s="15" t="s">
        <v>5777</v>
      </c>
      <c r="C9812" s="774" t="s">
        <v>7632</v>
      </c>
      <c r="D9812" s="21" t="s">
        <v>7633</v>
      </c>
      <c r="E9812" s="830">
        <v>0</v>
      </c>
      <c r="F9812" s="768">
        <v>1</v>
      </c>
      <c r="G9812" s="830"/>
      <c r="H9812" s="768">
        <v>0</v>
      </c>
      <c r="I9812" s="819">
        <f t="shared" si="340"/>
        <v>0</v>
      </c>
      <c r="J9812" s="819">
        <f t="shared" si="341"/>
        <v>1</v>
      </c>
    </row>
    <row r="9813" spans="1:10">
      <c r="A9813" s="15" t="s">
        <v>5777</v>
      </c>
      <c r="C9813" s="774" t="s">
        <v>7634</v>
      </c>
      <c r="D9813" s="21" t="s">
        <v>7635</v>
      </c>
      <c r="E9813" s="830">
        <v>0</v>
      </c>
      <c r="F9813" s="768">
        <v>1</v>
      </c>
      <c r="G9813" s="830"/>
      <c r="H9813" s="768">
        <v>0</v>
      </c>
      <c r="I9813" s="819">
        <f t="shared" si="340"/>
        <v>0</v>
      </c>
      <c r="J9813" s="819">
        <f t="shared" si="341"/>
        <v>1</v>
      </c>
    </row>
    <row r="9814" spans="1:10">
      <c r="A9814" s="15" t="s">
        <v>5777</v>
      </c>
      <c r="C9814" s="774" t="s">
        <v>7636</v>
      </c>
      <c r="D9814" s="21" t="s">
        <v>7637</v>
      </c>
      <c r="E9814" s="830">
        <v>0</v>
      </c>
      <c r="F9814" s="768">
        <v>1</v>
      </c>
      <c r="G9814" s="830"/>
      <c r="H9814" s="768">
        <v>0</v>
      </c>
      <c r="I9814" s="819">
        <f t="shared" si="340"/>
        <v>0</v>
      </c>
      <c r="J9814" s="819">
        <f t="shared" si="341"/>
        <v>1</v>
      </c>
    </row>
    <row r="9815" spans="1:10">
      <c r="A9815" s="15" t="s">
        <v>5777</v>
      </c>
      <c r="C9815" s="774" t="s">
        <v>7638</v>
      </c>
      <c r="D9815" s="21" t="s">
        <v>7639</v>
      </c>
      <c r="E9815" s="830">
        <v>0</v>
      </c>
      <c r="F9815" s="768">
        <v>1</v>
      </c>
      <c r="G9815" s="830"/>
      <c r="H9815" s="768">
        <v>0</v>
      </c>
      <c r="I9815" s="819">
        <f t="shared" si="340"/>
        <v>0</v>
      </c>
      <c r="J9815" s="819">
        <f t="shared" si="341"/>
        <v>1</v>
      </c>
    </row>
    <row r="9816" spans="1:10">
      <c r="A9816" s="15" t="s">
        <v>5777</v>
      </c>
      <c r="C9816" s="774" t="s">
        <v>7640</v>
      </c>
      <c r="D9816" s="21" t="s">
        <v>7641</v>
      </c>
      <c r="E9816" s="830">
        <v>0</v>
      </c>
      <c r="F9816" s="768">
        <v>1</v>
      </c>
      <c r="G9816" s="830"/>
      <c r="H9816" s="768">
        <v>0</v>
      </c>
      <c r="I9816" s="819">
        <f t="shared" si="340"/>
        <v>0</v>
      </c>
      <c r="J9816" s="819">
        <f t="shared" si="341"/>
        <v>1</v>
      </c>
    </row>
    <row r="9817" spans="1:10">
      <c r="A9817" s="15" t="s">
        <v>5777</v>
      </c>
      <c r="C9817" s="774" t="s">
        <v>7642</v>
      </c>
      <c r="D9817" s="21" t="s">
        <v>7643</v>
      </c>
      <c r="E9817" s="830">
        <v>0</v>
      </c>
      <c r="F9817" s="768">
        <v>1</v>
      </c>
      <c r="G9817" s="830"/>
      <c r="H9817" s="768">
        <v>0</v>
      </c>
      <c r="I9817" s="819">
        <f t="shared" si="340"/>
        <v>0</v>
      </c>
      <c r="J9817" s="819">
        <f t="shared" si="341"/>
        <v>1</v>
      </c>
    </row>
    <row r="9818" spans="1:10">
      <c r="A9818" s="15" t="s">
        <v>5777</v>
      </c>
      <c r="C9818" s="774" t="s">
        <v>7644</v>
      </c>
      <c r="D9818" s="21" t="s">
        <v>7645</v>
      </c>
      <c r="E9818" s="830">
        <v>0</v>
      </c>
      <c r="F9818" s="768">
        <v>1</v>
      </c>
      <c r="G9818" s="830"/>
      <c r="H9818" s="768">
        <v>0</v>
      </c>
      <c r="I9818" s="819">
        <f t="shared" si="340"/>
        <v>0</v>
      </c>
      <c r="J9818" s="819">
        <f t="shared" si="341"/>
        <v>1</v>
      </c>
    </row>
    <row r="9819" spans="1:10">
      <c r="A9819" s="15" t="s">
        <v>5777</v>
      </c>
      <c r="C9819" s="774" t="s">
        <v>7646</v>
      </c>
      <c r="D9819" s="21" t="s">
        <v>7647</v>
      </c>
      <c r="E9819" s="830">
        <v>571</v>
      </c>
      <c r="F9819" s="768">
        <v>530</v>
      </c>
      <c r="G9819" s="830">
        <v>2</v>
      </c>
      <c r="H9819" s="768">
        <v>0</v>
      </c>
      <c r="I9819" s="819">
        <f t="shared" si="340"/>
        <v>573</v>
      </c>
      <c r="J9819" s="819">
        <f t="shared" si="341"/>
        <v>530</v>
      </c>
    </row>
    <row r="9820" spans="1:10">
      <c r="A9820" s="15" t="s">
        <v>5777</v>
      </c>
      <c r="C9820" s="774" t="s">
        <v>7648</v>
      </c>
      <c r="D9820" s="21" t="s">
        <v>7649</v>
      </c>
      <c r="E9820" s="830">
        <v>571</v>
      </c>
      <c r="F9820" s="768">
        <v>530</v>
      </c>
      <c r="G9820" s="830">
        <v>2</v>
      </c>
      <c r="H9820" s="768">
        <v>0</v>
      </c>
      <c r="I9820" s="819">
        <f t="shared" si="340"/>
        <v>573</v>
      </c>
      <c r="J9820" s="819">
        <f t="shared" si="341"/>
        <v>530</v>
      </c>
    </row>
    <row r="9821" spans="1:10">
      <c r="A9821" s="15" t="s">
        <v>5777</v>
      </c>
      <c r="C9821" s="774" t="s">
        <v>7650</v>
      </c>
      <c r="D9821" s="21" t="s">
        <v>7651</v>
      </c>
      <c r="E9821" s="830">
        <v>49</v>
      </c>
      <c r="F9821" s="768">
        <v>100</v>
      </c>
      <c r="G9821" s="830"/>
      <c r="H9821" s="768">
        <v>1</v>
      </c>
      <c r="I9821" s="819">
        <f t="shared" si="340"/>
        <v>49</v>
      </c>
      <c r="J9821" s="819">
        <f t="shared" si="341"/>
        <v>101</v>
      </c>
    </row>
    <row r="9822" spans="1:10">
      <c r="A9822" s="15" t="s">
        <v>5777</v>
      </c>
      <c r="C9822" s="774" t="s">
        <v>7652</v>
      </c>
      <c r="D9822" s="21" t="s">
        <v>7653</v>
      </c>
      <c r="E9822" s="830">
        <v>49</v>
      </c>
      <c r="F9822" s="768">
        <v>100</v>
      </c>
      <c r="G9822" s="830"/>
      <c r="H9822" s="768">
        <v>1</v>
      </c>
      <c r="I9822" s="819">
        <f t="shared" si="340"/>
        <v>49</v>
      </c>
      <c r="J9822" s="819">
        <f t="shared" si="341"/>
        <v>101</v>
      </c>
    </row>
    <row r="9823" spans="1:10">
      <c r="A9823" s="15" t="s">
        <v>5777</v>
      </c>
      <c r="C9823" s="774" t="s">
        <v>7654</v>
      </c>
      <c r="D9823" s="21" t="s">
        <v>7655</v>
      </c>
      <c r="E9823" s="830">
        <v>695</v>
      </c>
      <c r="F9823" s="768">
        <v>500</v>
      </c>
      <c r="G9823" s="830"/>
      <c r="H9823" s="768">
        <v>5</v>
      </c>
      <c r="I9823" s="819">
        <f t="shared" si="340"/>
        <v>695</v>
      </c>
      <c r="J9823" s="819">
        <f t="shared" si="341"/>
        <v>505</v>
      </c>
    </row>
    <row r="9824" spans="1:10">
      <c r="A9824" s="15" t="s">
        <v>5777</v>
      </c>
      <c r="C9824" s="774" t="s">
        <v>7656</v>
      </c>
      <c r="D9824" s="21" t="s">
        <v>7657</v>
      </c>
      <c r="E9824" s="830">
        <v>695</v>
      </c>
      <c r="F9824" s="768">
        <v>500</v>
      </c>
      <c r="G9824" s="830"/>
      <c r="H9824" s="768">
        <v>5</v>
      </c>
      <c r="I9824" s="819">
        <f t="shared" si="340"/>
        <v>695</v>
      </c>
      <c r="J9824" s="819">
        <f t="shared" si="341"/>
        <v>505</v>
      </c>
    </row>
    <row r="9825" spans="1:10">
      <c r="A9825" s="15" t="s">
        <v>5777</v>
      </c>
      <c r="C9825" s="774" t="s">
        <v>7658</v>
      </c>
      <c r="D9825" s="21" t="s">
        <v>7659</v>
      </c>
      <c r="E9825" s="830">
        <v>103</v>
      </c>
      <c r="F9825" s="768">
        <v>80</v>
      </c>
      <c r="G9825" s="830"/>
      <c r="H9825" s="768">
        <v>0</v>
      </c>
      <c r="I9825" s="819">
        <f t="shared" si="340"/>
        <v>103</v>
      </c>
      <c r="J9825" s="819">
        <f t="shared" si="341"/>
        <v>80</v>
      </c>
    </row>
    <row r="9826" spans="1:10">
      <c r="A9826" s="15" t="s">
        <v>5777</v>
      </c>
      <c r="C9826" s="774" t="s">
        <v>7660</v>
      </c>
      <c r="D9826" s="21" t="s">
        <v>7661</v>
      </c>
      <c r="E9826" s="830">
        <v>103</v>
      </c>
      <c r="F9826" s="768">
        <v>80</v>
      </c>
      <c r="G9826" s="830"/>
      <c r="H9826" s="768">
        <v>0</v>
      </c>
      <c r="I9826" s="819">
        <f t="shared" si="340"/>
        <v>103</v>
      </c>
      <c r="J9826" s="819">
        <f t="shared" si="341"/>
        <v>80</v>
      </c>
    </row>
    <row r="9827" spans="1:10">
      <c r="A9827" s="15" t="s">
        <v>5777</v>
      </c>
      <c r="C9827" s="774" t="s">
        <v>7662</v>
      </c>
      <c r="D9827" s="21" t="s">
        <v>7663</v>
      </c>
      <c r="E9827" s="830">
        <v>206</v>
      </c>
      <c r="F9827" s="768">
        <v>140</v>
      </c>
      <c r="G9827" s="830">
        <v>1</v>
      </c>
      <c r="H9827" s="768">
        <v>0</v>
      </c>
      <c r="I9827" s="819">
        <f t="shared" si="340"/>
        <v>207</v>
      </c>
      <c r="J9827" s="819">
        <f t="shared" si="341"/>
        <v>140</v>
      </c>
    </row>
    <row r="9828" spans="1:10">
      <c r="A9828" s="15" t="s">
        <v>5777</v>
      </c>
      <c r="C9828" s="774" t="s">
        <v>7664</v>
      </c>
      <c r="D9828" s="21" t="s">
        <v>7665</v>
      </c>
      <c r="E9828" s="830">
        <v>206</v>
      </c>
      <c r="F9828" s="768">
        <v>140</v>
      </c>
      <c r="G9828" s="830">
        <v>1</v>
      </c>
      <c r="H9828" s="768">
        <v>0</v>
      </c>
      <c r="I9828" s="819">
        <f t="shared" si="340"/>
        <v>207</v>
      </c>
      <c r="J9828" s="819">
        <f t="shared" si="341"/>
        <v>140</v>
      </c>
    </row>
    <row r="9829" spans="1:10">
      <c r="A9829" s="15" t="s">
        <v>5777</v>
      </c>
      <c r="C9829" s="774" t="s">
        <v>7666</v>
      </c>
      <c r="D9829" s="21" t="s">
        <v>7667</v>
      </c>
      <c r="E9829" s="830">
        <v>0</v>
      </c>
      <c r="F9829" s="768">
        <v>1</v>
      </c>
      <c r="G9829" s="830"/>
      <c r="H9829" s="768">
        <v>0</v>
      </c>
      <c r="I9829" s="819">
        <f t="shared" si="340"/>
        <v>0</v>
      </c>
      <c r="J9829" s="819">
        <f t="shared" si="341"/>
        <v>1</v>
      </c>
    </row>
    <row r="9830" spans="1:10">
      <c r="A9830" s="15" t="s">
        <v>5777</v>
      </c>
      <c r="C9830" s="774" t="s">
        <v>7668</v>
      </c>
      <c r="D9830" s="21" t="s">
        <v>7669</v>
      </c>
      <c r="E9830" s="830">
        <v>0</v>
      </c>
      <c r="F9830" s="768">
        <v>1</v>
      </c>
      <c r="G9830" s="830"/>
      <c r="H9830" s="768">
        <v>0</v>
      </c>
      <c r="I9830" s="819">
        <f t="shared" si="340"/>
        <v>0</v>
      </c>
      <c r="J9830" s="819">
        <f t="shared" si="341"/>
        <v>1</v>
      </c>
    </row>
    <row r="9831" spans="1:10">
      <c r="A9831" s="15" t="s">
        <v>5777</v>
      </c>
      <c r="C9831" s="774" t="s">
        <v>7670</v>
      </c>
      <c r="D9831" s="21" t="s">
        <v>7671</v>
      </c>
      <c r="E9831" s="830">
        <v>103</v>
      </c>
      <c r="F9831" s="768">
        <v>120</v>
      </c>
      <c r="G9831" s="830"/>
      <c r="H9831" s="768">
        <v>1</v>
      </c>
      <c r="I9831" s="819">
        <f t="shared" si="340"/>
        <v>103</v>
      </c>
      <c r="J9831" s="819">
        <f t="shared" si="341"/>
        <v>121</v>
      </c>
    </row>
    <row r="9832" spans="1:10">
      <c r="A9832" s="15" t="s">
        <v>5777</v>
      </c>
      <c r="C9832" s="774" t="s">
        <v>7672</v>
      </c>
      <c r="D9832" s="21" t="s">
        <v>7673</v>
      </c>
      <c r="E9832" s="830">
        <v>101</v>
      </c>
      <c r="F9832" s="768">
        <v>120</v>
      </c>
      <c r="G9832" s="830"/>
      <c r="H9832" s="768">
        <v>1</v>
      </c>
      <c r="I9832" s="819">
        <f t="shared" si="340"/>
        <v>101</v>
      </c>
      <c r="J9832" s="819">
        <f t="shared" si="341"/>
        <v>121</v>
      </c>
    </row>
    <row r="9833" spans="1:10">
      <c r="A9833" s="15" t="s">
        <v>5777</v>
      </c>
      <c r="C9833" s="774" t="s">
        <v>7674</v>
      </c>
      <c r="D9833" s="21" t="s">
        <v>7675</v>
      </c>
      <c r="E9833" s="830">
        <v>890</v>
      </c>
      <c r="F9833" s="768">
        <v>700</v>
      </c>
      <c r="G9833" s="830"/>
      <c r="H9833" s="768">
        <v>5</v>
      </c>
      <c r="I9833" s="819">
        <f t="shared" si="340"/>
        <v>890</v>
      </c>
      <c r="J9833" s="819">
        <f t="shared" si="341"/>
        <v>705</v>
      </c>
    </row>
    <row r="9834" spans="1:10">
      <c r="A9834" s="15" t="s">
        <v>5777</v>
      </c>
      <c r="C9834" s="774" t="s">
        <v>7676</v>
      </c>
      <c r="D9834" s="21" t="s">
        <v>7677</v>
      </c>
      <c r="E9834" s="830">
        <v>889</v>
      </c>
      <c r="F9834" s="768">
        <v>700</v>
      </c>
      <c r="G9834" s="830"/>
      <c r="H9834" s="768">
        <v>5</v>
      </c>
      <c r="I9834" s="819">
        <f t="shared" si="340"/>
        <v>889</v>
      </c>
      <c r="J9834" s="819">
        <f t="shared" si="341"/>
        <v>705</v>
      </c>
    </row>
    <row r="9835" spans="1:10">
      <c r="A9835" s="15" t="s">
        <v>5777</v>
      </c>
      <c r="C9835" s="774">
        <v>4000940</v>
      </c>
      <c r="D9835" s="21" t="s">
        <v>7678</v>
      </c>
      <c r="E9835" s="830">
        <v>0</v>
      </c>
      <c r="F9835" s="768">
        <v>1</v>
      </c>
      <c r="G9835" s="830"/>
      <c r="H9835" s="768">
        <v>0</v>
      </c>
      <c r="I9835" s="819">
        <f t="shared" si="340"/>
        <v>0</v>
      </c>
      <c r="J9835" s="819">
        <f t="shared" si="341"/>
        <v>1</v>
      </c>
    </row>
    <row r="9836" spans="1:10">
      <c r="A9836" s="15" t="s">
        <v>5777</v>
      </c>
      <c r="C9836" s="774" t="s">
        <v>7679</v>
      </c>
      <c r="D9836" s="21" t="s">
        <v>7680</v>
      </c>
      <c r="E9836" s="830">
        <v>4</v>
      </c>
      <c r="F9836" s="768">
        <v>5</v>
      </c>
      <c r="G9836" s="830"/>
      <c r="H9836" s="768">
        <v>0</v>
      </c>
      <c r="I9836" s="819">
        <f t="shared" si="340"/>
        <v>4</v>
      </c>
      <c r="J9836" s="819">
        <f t="shared" si="341"/>
        <v>5</v>
      </c>
    </row>
    <row r="9837" spans="1:10">
      <c r="A9837" s="15" t="s">
        <v>5777</v>
      </c>
      <c r="C9837" s="774" t="s">
        <v>7681</v>
      </c>
      <c r="D9837" s="21" t="s">
        <v>7682</v>
      </c>
      <c r="E9837" s="830">
        <v>37</v>
      </c>
      <c r="F9837" s="768">
        <v>30</v>
      </c>
      <c r="G9837" s="830"/>
      <c r="H9837" s="768">
        <v>0</v>
      </c>
      <c r="I9837" s="819">
        <f t="shared" si="340"/>
        <v>37</v>
      </c>
      <c r="J9837" s="819">
        <f t="shared" si="341"/>
        <v>30</v>
      </c>
    </row>
    <row r="9838" spans="1:10">
      <c r="A9838" s="15" t="s">
        <v>5777</v>
      </c>
      <c r="C9838" s="774" t="s">
        <v>7683</v>
      </c>
      <c r="D9838" s="21" t="s">
        <v>7684</v>
      </c>
      <c r="E9838" s="830">
        <v>37</v>
      </c>
      <c r="F9838" s="768">
        <v>30</v>
      </c>
      <c r="G9838" s="830"/>
      <c r="H9838" s="768">
        <v>0</v>
      </c>
      <c r="I9838" s="819">
        <f t="shared" si="340"/>
        <v>37</v>
      </c>
      <c r="J9838" s="819">
        <f t="shared" si="341"/>
        <v>30</v>
      </c>
    </row>
    <row r="9839" spans="1:10">
      <c r="A9839" s="15" t="s">
        <v>5777</v>
      </c>
      <c r="C9839" s="774" t="s">
        <v>7685</v>
      </c>
      <c r="D9839" s="21" t="s">
        <v>7686</v>
      </c>
      <c r="E9839" s="830">
        <v>0</v>
      </c>
      <c r="F9839" s="768">
        <v>1</v>
      </c>
      <c r="G9839" s="830"/>
      <c r="H9839" s="768">
        <v>0</v>
      </c>
      <c r="I9839" s="819">
        <f t="shared" si="340"/>
        <v>0</v>
      </c>
      <c r="J9839" s="819">
        <f t="shared" si="341"/>
        <v>1</v>
      </c>
    </row>
    <row r="9840" spans="1:10">
      <c r="A9840" s="15" t="s">
        <v>5777</v>
      </c>
      <c r="C9840" s="774" t="s">
        <v>7687</v>
      </c>
      <c r="D9840" s="21" t="s">
        <v>7688</v>
      </c>
      <c r="E9840" s="830">
        <v>0</v>
      </c>
      <c r="F9840" s="768">
        <v>1</v>
      </c>
      <c r="G9840" s="830"/>
      <c r="H9840" s="768">
        <v>0</v>
      </c>
      <c r="I9840" s="819">
        <f t="shared" si="340"/>
        <v>0</v>
      </c>
      <c r="J9840" s="819">
        <f t="shared" si="341"/>
        <v>1</v>
      </c>
    </row>
    <row r="9841" spans="1:10">
      <c r="A9841" s="15" t="s">
        <v>5777</v>
      </c>
      <c r="C9841" s="774" t="s">
        <v>7689</v>
      </c>
      <c r="D9841" s="21" t="s">
        <v>7690</v>
      </c>
      <c r="E9841" s="830">
        <v>1</v>
      </c>
      <c r="F9841" s="768">
        <v>5</v>
      </c>
      <c r="G9841" s="830"/>
      <c r="H9841" s="768">
        <v>0</v>
      </c>
      <c r="I9841" s="819">
        <f t="shared" si="340"/>
        <v>1</v>
      </c>
      <c r="J9841" s="819">
        <f t="shared" si="341"/>
        <v>5</v>
      </c>
    </row>
    <row r="9842" spans="1:10">
      <c r="A9842" s="15" t="s">
        <v>5777</v>
      </c>
      <c r="C9842" s="774" t="s">
        <v>7691</v>
      </c>
      <c r="D9842" s="21" t="s">
        <v>7692</v>
      </c>
      <c r="E9842" s="830">
        <v>1</v>
      </c>
      <c r="F9842" s="768">
        <v>5</v>
      </c>
      <c r="G9842" s="830"/>
      <c r="H9842" s="768">
        <v>0</v>
      </c>
      <c r="I9842" s="819">
        <f t="shared" si="340"/>
        <v>1</v>
      </c>
      <c r="J9842" s="819">
        <f t="shared" si="341"/>
        <v>5</v>
      </c>
    </row>
    <row r="9843" spans="1:10">
      <c r="A9843" s="15" t="s">
        <v>5777</v>
      </c>
      <c r="C9843" s="774" t="s">
        <v>7693</v>
      </c>
      <c r="D9843" s="21" t="s">
        <v>7694</v>
      </c>
      <c r="E9843" s="830">
        <v>4</v>
      </c>
      <c r="F9843" s="768">
        <v>5</v>
      </c>
      <c r="G9843" s="830"/>
      <c r="H9843" s="768">
        <v>0</v>
      </c>
      <c r="I9843" s="819">
        <f t="shared" si="340"/>
        <v>4</v>
      </c>
      <c r="J9843" s="819">
        <f t="shared" si="341"/>
        <v>5</v>
      </c>
    </row>
    <row r="9844" spans="1:10">
      <c r="A9844" s="15" t="s">
        <v>5777</v>
      </c>
      <c r="C9844" s="774" t="s">
        <v>7695</v>
      </c>
      <c r="D9844" s="21" t="s">
        <v>7696</v>
      </c>
      <c r="E9844" s="830">
        <v>3</v>
      </c>
      <c r="F9844" s="768">
        <v>5</v>
      </c>
      <c r="G9844" s="830"/>
      <c r="H9844" s="768">
        <v>0</v>
      </c>
      <c r="I9844" s="819">
        <f t="shared" si="340"/>
        <v>3</v>
      </c>
      <c r="J9844" s="819">
        <f t="shared" si="341"/>
        <v>5</v>
      </c>
    </row>
    <row r="9845" spans="1:10">
      <c r="A9845" s="15" t="s">
        <v>5777</v>
      </c>
      <c r="C9845" s="774" t="s">
        <v>7697</v>
      </c>
      <c r="D9845" s="21" t="s">
        <v>7698</v>
      </c>
      <c r="E9845" s="830">
        <v>0</v>
      </c>
      <c r="F9845" s="768">
        <v>5</v>
      </c>
      <c r="G9845" s="830"/>
      <c r="H9845" s="768">
        <v>0</v>
      </c>
      <c r="I9845" s="819">
        <f t="shared" si="340"/>
        <v>0</v>
      </c>
      <c r="J9845" s="819">
        <f t="shared" si="341"/>
        <v>5</v>
      </c>
    </row>
    <row r="9846" spans="1:10">
      <c r="A9846" s="15" t="s">
        <v>5777</v>
      </c>
      <c r="C9846" s="774" t="s">
        <v>7699</v>
      </c>
      <c r="D9846" s="21" t="s">
        <v>7700</v>
      </c>
      <c r="E9846" s="830">
        <v>0</v>
      </c>
      <c r="F9846" s="768">
        <v>5</v>
      </c>
      <c r="G9846" s="830"/>
      <c r="H9846" s="768">
        <v>0</v>
      </c>
      <c r="I9846" s="819">
        <f t="shared" si="340"/>
        <v>0</v>
      </c>
      <c r="J9846" s="819">
        <f t="shared" si="341"/>
        <v>5</v>
      </c>
    </row>
    <row r="9847" spans="1:10">
      <c r="A9847" s="15" t="s">
        <v>5777</v>
      </c>
      <c r="C9847" s="774" t="s">
        <v>7701</v>
      </c>
      <c r="D9847" s="21" t="s">
        <v>7702</v>
      </c>
      <c r="E9847" s="830">
        <v>3</v>
      </c>
      <c r="F9847" s="768">
        <v>5</v>
      </c>
      <c r="G9847" s="830"/>
      <c r="H9847" s="768">
        <v>0</v>
      </c>
      <c r="I9847" s="819">
        <f t="shared" si="340"/>
        <v>3</v>
      </c>
      <c r="J9847" s="819">
        <f t="shared" si="341"/>
        <v>5</v>
      </c>
    </row>
    <row r="9848" spans="1:10">
      <c r="A9848" s="15" t="s">
        <v>5777</v>
      </c>
      <c r="C9848" s="774" t="s">
        <v>7703</v>
      </c>
      <c r="D9848" s="21" t="s">
        <v>7704</v>
      </c>
      <c r="E9848" s="830">
        <v>2</v>
      </c>
      <c r="F9848" s="768">
        <v>5</v>
      </c>
      <c r="G9848" s="830"/>
      <c r="H9848" s="768">
        <v>0</v>
      </c>
      <c r="I9848" s="819">
        <f t="shared" si="340"/>
        <v>2</v>
      </c>
      <c r="J9848" s="819">
        <f t="shared" si="341"/>
        <v>5</v>
      </c>
    </row>
    <row r="9849" spans="1:10">
      <c r="A9849" s="15" t="s">
        <v>5777</v>
      </c>
      <c r="C9849" s="774" t="s">
        <v>7705</v>
      </c>
      <c r="D9849" s="21" t="s">
        <v>7706</v>
      </c>
      <c r="E9849" s="830">
        <v>2</v>
      </c>
      <c r="F9849" s="768">
        <v>5</v>
      </c>
      <c r="G9849" s="830"/>
      <c r="H9849" s="768">
        <v>0</v>
      </c>
      <c r="I9849" s="819">
        <f t="shared" si="340"/>
        <v>2</v>
      </c>
      <c r="J9849" s="819">
        <f t="shared" si="341"/>
        <v>5</v>
      </c>
    </row>
    <row r="9850" spans="1:10">
      <c r="A9850" s="15" t="s">
        <v>5777</v>
      </c>
      <c r="C9850" s="774" t="s">
        <v>7707</v>
      </c>
      <c r="D9850" s="21" t="s">
        <v>7708</v>
      </c>
      <c r="E9850" s="830">
        <v>2</v>
      </c>
      <c r="F9850" s="768">
        <v>5</v>
      </c>
      <c r="G9850" s="830"/>
      <c r="H9850" s="768">
        <v>0</v>
      </c>
      <c r="I9850" s="819">
        <f t="shared" si="340"/>
        <v>2</v>
      </c>
      <c r="J9850" s="819">
        <f t="shared" si="341"/>
        <v>5</v>
      </c>
    </row>
    <row r="9851" spans="1:10">
      <c r="A9851" s="15" t="s">
        <v>5777</v>
      </c>
      <c r="C9851" s="774" t="s">
        <v>7709</v>
      </c>
      <c r="D9851" s="21" t="s">
        <v>7710</v>
      </c>
      <c r="E9851" s="830">
        <v>1</v>
      </c>
      <c r="F9851" s="768">
        <v>5</v>
      </c>
      <c r="G9851" s="830"/>
      <c r="H9851" s="768">
        <v>0</v>
      </c>
      <c r="I9851" s="819">
        <f t="shared" si="340"/>
        <v>1</v>
      </c>
      <c r="J9851" s="819">
        <f t="shared" si="341"/>
        <v>5</v>
      </c>
    </row>
    <row r="9852" spans="1:10">
      <c r="A9852" s="15" t="s">
        <v>5777</v>
      </c>
      <c r="C9852" s="774" t="s">
        <v>7711</v>
      </c>
      <c r="D9852" s="21" t="s">
        <v>7712</v>
      </c>
      <c r="E9852" s="830">
        <v>0</v>
      </c>
      <c r="F9852" s="768">
        <v>1</v>
      </c>
      <c r="G9852" s="830"/>
      <c r="H9852" s="768">
        <v>0</v>
      </c>
      <c r="I9852" s="819">
        <f t="shared" si="340"/>
        <v>0</v>
      </c>
      <c r="J9852" s="819">
        <f t="shared" si="341"/>
        <v>1</v>
      </c>
    </row>
    <row r="9853" spans="1:10">
      <c r="A9853" s="15" t="s">
        <v>5777</v>
      </c>
      <c r="C9853" s="774" t="s">
        <v>7713</v>
      </c>
      <c r="D9853" s="21" t="s">
        <v>7714</v>
      </c>
      <c r="E9853" s="830">
        <v>43</v>
      </c>
      <c r="F9853" s="768">
        <v>80</v>
      </c>
      <c r="G9853" s="830"/>
      <c r="H9853" s="768">
        <v>0</v>
      </c>
      <c r="I9853" s="819">
        <f t="shared" si="340"/>
        <v>43</v>
      </c>
      <c r="J9853" s="819">
        <f t="shared" si="341"/>
        <v>80</v>
      </c>
    </row>
    <row r="9854" spans="1:10">
      <c r="A9854" s="15" t="s">
        <v>5777</v>
      </c>
      <c r="C9854" s="774" t="s">
        <v>7715</v>
      </c>
      <c r="D9854" s="21" t="s">
        <v>7716</v>
      </c>
      <c r="E9854" s="830">
        <v>44</v>
      </c>
      <c r="F9854" s="768">
        <v>80</v>
      </c>
      <c r="G9854" s="830"/>
      <c r="H9854" s="768">
        <v>0</v>
      </c>
      <c r="I9854" s="819">
        <f t="shared" si="340"/>
        <v>44</v>
      </c>
      <c r="J9854" s="819">
        <f t="shared" si="341"/>
        <v>80</v>
      </c>
    </row>
    <row r="9855" spans="1:10">
      <c r="A9855" s="15" t="s">
        <v>5777</v>
      </c>
      <c r="C9855" s="774" t="s">
        <v>7717</v>
      </c>
      <c r="D9855" s="21" t="s">
        <v>7718</v>
      </c>
      <c r="E9855" s="830">
        <v>15</v>
      </c>
      <c r="F9855" s="768">
        <v>20</v>
      </c>
      <c r="G9855" s="830"/>
      <c r="H9855" s="768">
        <v>0</v>
      </c>
      <c r="I9855" s="819">
        <f t="shared" si="340"/>
        <v>15</v>
      </c>
      <c r="J9855" s="819">
        <f t="shared" si="341"/>
        <v>20</v>
      </c>
    </row>
    <row r="9856" spans="1:10">
      <c r="A9856" s="15" t="s">
        <v>5777</v>
      </c>
      <c r="C9856" s="774" t="s">
        <v>7719</v>
      </c>
      <c r="D9856" s="21" t="s">
        <v>7720</v>
      </c>
      <c r="E9856" s="830">
        <v>15</v>
      </c>
      <c r="F9856" s="768">
        <v>20</v>
      </c>
      <c r="G9856" s="830"/>
      <c r="H9856" s="768">
        <v>0</v>
      </c>
      <c r="I9856" s="819">
        <f t="shared" si="340"/>
        <v>15</v>
      </c>
      <c r="J9856" s="819">
        <f t="shared" si="341"/>
        <v>20</v>
      </c>
    </row>
    <row r="9857" spans="1:10">
      <c r="A9857" s="15" t="s">
        <v>5777</v>
      </c>
      <c r="C9857" s="774" t="s">
        <v>7721</v>
      </c>
      <c r="D9857" s="21" t="s">
        <v>7722</v>
      </c>
      <c r="E9857" s="830">
        <v>9</v>
      </c>
      <c r="F9857" s="768">
        <v>10</v>
      </c>
      <c r="G9857" s="830"/>
      <c r="H9857" s="768">
        <v>0</v>
      </c>
      <c r="I9857" s="819">
        <f t="shared" si="340"/>
        <v>9</v>
      </c>
      <c r="J9857" s="819">
        <f t="shared" si="341"/>
        <v>10</v>
      </c>
    </row>
    <row r="9858" spans="1:10">
      <c r="A9858" s="15" t="s">
        <v>5777</v>
      </c>
      <c r="C9858" s="774" t="s">
        <v>7723</v>
      </c>
      <c r="D9858" s="21" t="s">
        <v>7724</v>
      </c>
      <c r="E9858" s="830">
        <v>11</v>
      </c>
      <c r="F9858" s="768">
        <v>10</v>
      </c>
      <c r="G9858" s="830"/>
      <c r="H9858" s="768">
        <v>0</v>
      </c>
      <c r="I9858" s="819">
        <f t="shared" si="340"/>
        <v>11</v>
      </c>
      <c r="J9858" s="819">
        <f t="shared" si="341"/>
        <v>10</v>
      </c>
    </row>
    <row r="9859" spans="1:10">
      <c r="A9859" s="15" t="s">
        <v>5777</v>
      </c>
      <c r="C9859" s="774" t="s">
        <v>7725</v>
      </c>
      <c r="D9859" s="21" t="s">
        <v>7726</v>
      </c>
      <c r="E9859" s="830">
        <v>6</v>
      </c>
      <c r="F9859" s="768">
        <v>15</v>
      </c>
      <c r="G9859" s="830"/>
      <c r="H9859" s="768">
        <v>0</v>
      </c>
      <c r="I9859" s="819">
        <f t="shared" si="340"/>
        <v>6</v>
      </c>
      <c r="J9859" s="819">
        <f t="shared" si="341"/>
        <v>15</v>
      </c>
    </row>
    <row r="9860" spans="1:10">
      <c r="A9860" s="15" t="s">
        <v>5777</v>
      </c>
      <c r="C9860" s="774" t="s">
        <v>7727</v>
      </c>
      <c r="D9860" s="21" t="s">
        <v>7728</v>
      </c>
      <c r="E9860" s="830">
        <v>6</v>
      </c>
      <c r="F9860" s="768">
        <v>15</v>
      </c>
      <c r="G9860" s="830"/>
      <c r="H9860" s="768">
        <v>0</v>
      </c>
      <c r="I9860" s="819">
        <f t="shared" si="340"/>
        <v>6</v>
      </c>
      <c r="J9860" s="819">
        <f t="shared" si="341"/>
        <v>15</v>
      </c>
    </row>
    <row r="9861" spans="1:10">
      <c r="A9861" s="15" t="s">
        <v>5777</v>
      </c>
      <c r="C9861" s="774" t="s">
        <v>7729</v>
      </c>
      <c r="D9861" s="21" t="s">
        <v>7730</v>
      </c>
      <c r="E9861" s="830">
        <v>4</v>
      </c>
      <c r="F9861" s="768">
        <v>15</v>
      </c>
      <c r="G9861" s="830"/>
      <c r="H9861" s="768">
        <v>0</v>
      </c>
      <c r="I9861" s="819">
        <f t="shared" si="340"/>
        <v>4</v>
      </c>
      <c r="J9861" s="819">
        <f t="shared" si="341"/>
        <v>15</v>
      </c>
    </row>
    <row r="9862" spans="1:10">
      <c r="A9862" s="15" t="s">
        <v>5777</v>
      </c>
      <c r="C9862" s="774" t="s">
        <v>7731</v>
      </c>
      <c r="D9862" s="21" t="s">
        <v>7732</v>
      </c>
      <c r="E9862" s="830">
        <v>3</v>
      </c>
      <c r="F9862" s="768">
        <v>15</v>
      </c>
      <c r="G9862" s="830"/>
      <c r="H9862" s="768">
        <v>0</v>
      </c>
      <c r="I9862" s="819">
        <f t="shared" si="340"/>
        <v>3</v>
      </c>
      <c r="J9862" s="819">
        <f t="shared" si="341"/>
        <v>15</v>
      </c>
    </row>
    <row r="9863" spans="1:10">
      <c r="A9863" s="15" t="s">
        <v>5777</v>
      </c>
      <c r="C9863" s="774" t="s">
        <v>7733</v>
      </c>
      <c r="D9863" s="21" t="s">
        <v>7734</v>
      </c>
      <c r="E9863" s="830">
        <v>2</v>
      </c>
      <c r="F9863" s="768">
        <v>5</v>
      </c>
      <c r="G9863" s="830"/>
      <c r="H9863" s="768">
        <v>0</v>
      </c>
      <c r="I9863" s="819">
        <f t="shared" si="340"/>
        <v>2</v>
      </c>
      <c r="J9863" s="819">
        <f t="shared" si="341"/>
        <v>5</v>
      </c>
    </row>
    <row r="9864" spans="1:10">
      <c r="A9864" s="15" t="s">
        <v>5777</v>
      </c>
      <c r="C9864" s="774" t="s">
        <v>7735</v>
      </c>
      <c r="D9864" s="21" t="s">
        <v>7736</v>
      </c>
      <c r="E9864" s="830">
        <v>5</v>
      </c>
      <c r="F9864" s="768">
        <v>5</v>
      </c>
      <c r="G9864" s="830"/>
      <c r="H9864" s="768">
        <v>0</v>
      </c>
      <c r="I9864" s="819">
        <f t="shared" si="340"/>
        <v>5</v>
      </c>
      <c r="J9864" s="819">
        <f t="shared" si="341"/>
        <v>5</v>
      </c>
    </row>
    <row r="9865" spans="1:10">
      <c r="A9865" s="15" t="s">
        <v>5777</v>
      </c>
      <c r="C9865" s="774" t="s">
        <v>7737</v>
      </c>
      <c r="D9865" s="21" t="s">
        <v>7738</v>
      </c>
      <c r="E9865" s="830">
        <v>91</v>
      </c>
      <c r="F9865" s="768">
        <v>80</v>
      </c>
      <c r="G9865" s="830"/>
      <c r="H9865" s="768">
        <v>0</v>
      </c>
      <c r="I9865" s="819">
        <f t="shared" si="340"/>
        <v>91</v>
      </c>
      <c r="J9865" s="819">
        <f t="shared" si="341"/>
        <v>80</v>
      </c>
    </row>
    <row r="9866" spans="1:10">
      <c r="A9866" s="15" t="s">
        <v>5777</v>
      </c>
      <c r="C9866" s="774" t="s">
        <v>7739</v>
      </c>
      <c r="D9866" s="21" t="s">
        <v>7740</v>
      </c>
      <c r="E9866" s="830">
        <v>91</v>
      </c>
      <c r="F9866" s="768">
        <v>80</v>
      </c>
      <c r="G9866" s="830"/>
      <c r="H9866" s="768">
        <v>0</v>
      </c>
      <c r="I9866" s="819">
        <f t="shared" si="340"/>
        <v>91</v>
      </c>
      <c r="J9866" s="819">
        <f t="shared" si="341"/>
        <v>80</v>
      </c>
    </row>
    <row r="9867" spans="1:10">
      <c r="A9867" s="15" t="s">
        <v>5777</v>
      </c>
      <c r="C9867" s="774" t="s">
        <v>7741</v>
      </c>
      <c r="D9867" s="21" t="s">
        <v>7742</v>
      </c>
      <c r="E9867" s="830">
        <v>12</v>
      </c>
      <c r="F9867" s="768">
        <v>10</v>
      </c>
      <c r="G9867" s="830"/>
      <c r="H9867" s="768">
        <v>0</v>
      </c>
      <c r="I9867" s="819">
        <f t="shared" si="340"/>
        <v>12</v>
      </c>
      <c r="J9867" s="819">
        <f t="shared" si="341"/>
        <v>10</v>
      </c>
    </row>
    <row r="9868" spans="1:10">
      <c r="A9868" s="15" t="s">
        <v>5777</v>
      </c>
      <c r="C9868" s="774" t="s">
        <v>7743</v>
      </c>
      <c r="D9868" s="21" t="s">
        <v>7744</v>
      </c>
      <c r="E9868" s="830">
        <v>12</v>
      </c>
      <c r="F9868" s="768">
        <v>10</v>
      </c>
      <c r="G9868" s="830"/>
      <c r="H9868" s="768">
        <v>0</v>
      </c>
      <c r="I9868" s="819">
        <f t="shared" si="340"/>
        <v>12</v>
      </c>
      <c r="J9868" s="819">
        <f t="shared" si="341"/>
        <v>10</v>
      </c>
    </row>
    <row r="9869" spans="1:10">
      <c r="A9869" s="15" t="s">
        <v>5777</v>
      </c>
      <c r="C9869" s="774" t="s">
        <v>7745</v>
      </c>
      <c r="D9869" s="21" t="s">
        <v>7746</v>
      </c>
      <c r="E9869" s="830">
        <v>6</v>
      </c>
      <c r="F9869" s="768">
        <v>10</v>
      </c>
      <c r="G9869" s="830"/>
      <c r="H9869" s="768">
        <v>0</v>
      </c>
      <c r="I9869" s="819">
        <f t="shared" ref="I9869:I9932" si="342">E9869+G9869</f>
        <v>6</v>
      </c>
      <c r="J9869" s="819">
        <f t="shared" ref="J9869:J9932" si="343">F9869+H9869</f>
        <v>10</v>
      </c>
    </row>
    <row r="9870" spans="1:10">
      <c r="A9870" s="15" t="s">
        <v>5777</v>
      </c>
      <c r="C9870" s="774" t="s">
        <v>7747</v>
      </c>
      <c r="D9870" s="21" t="s">
        <v>7748</v>
      </c>
      <c r="E9870" s="830">
        <v>6</v>
      </c>
      <c r="F9870" s="768">
        <v>10</v>
      </c>
      <c r="G9870" s="830"/>
      <c r="H9870" s="768">
        <v>0</v>
      </c>
      <c r="I9870" s="819">
        <f t="shared" si="342"/>
        <v>6</v>
      </c>
      <c r="J9870" s="819">
        <f t="shared" si="343"/>
        <v>10</v>
      </c>
    </row>
    <row r="9871" spans="1:10">
      <c r="A9871" s="15" t="s">
        <v>5777</v>
      </c>
      <c r="C9871" s="774" t="s">
        <v>7749</v>
      </c>
      <c r="D9871" s="21" t="s">
        <v>7750</v>
      </c>
      <c r="E9871" s="830">
        <v>2</v>
      </c>
      <c r="F9871" s="768">
        <v>1</v>
      </c>
      <c r="G9871" s="830"/>
      <c r="H9871" s="768">
        <v>0</v>
      </c>
      <c r="I9871" s="819">
        <f t="shared" si="342"/>
        <v>2</v>
      </c>
      <c r="J9871" s="819">
        <f t="shared" si="343"/>
        <v>1</v>
      </c>
    </row>
    <row r="9872" spans="1:10">
      <c r="A9872" s="15" t="s">
        <v>5777</v>
      </c>
      <c r="C9872" s="774" t="s">
        <v>7751</v>
      </c>
      <c r="D9872" s="21" t="s">
        <v>7752</v>
      </c>
      <c r="E9872" s="830">
        <v>2</v>
      </c>
      <c r="F9872" s="768">
        <v>1</v>
      </c>
      <c r="G9872" s="830"/>
      <c r="H9872" s="768">
        <v>0</v>
      </c>
      <c r="I9872" s="819">
        <f t="shared" si="342"/>
        <v>2</v>
      </c>
      <c r="J9872" s="819">
        <f t="shared" si="343"/>
        <v>1</v>
      </c>
    </row>
    <row r="9873" spans="1:10">
      <c r="A9873" s="15" t="s">
        <v>5777</v>
      </c>
      <c r="C9873" s="774" t="s">
        <v>7753</v>
      </c>
      <c r="D9873" s="21" t="s">
        <v>7754</v>
      </c>
      <c r="E9873" s="830">
        <v>10</v>
      </c>
      <c r="F9873" s="768">
        <v>10</v>
      </c>
      <c r="G9873" s="830"/>
      <c r="H9873" s="768">
        <v>0</v>
      </c>
      <c r="I9873" s="819">
        <f t="shared" si="342"/>
        <v>10</v>
      </c>
      <c r="J9873" s="819">
        <f t="shared" si="343"/>
        <v>10</v>
      </c>
    </row>
    <row r="9874" spans="1:10">
      <c r="A9874" s="15" t="s">
        <v>5777</v>
      </c>
      <c r="C9874" s="774" t="s">
        <v>7755</v>
      </c>
      <c r="D9874" s="21" t="s">
        <v>7756</v>
      </c>
      <c r="E9874" s="830">
        <v>9</v>
      </c>
      <c r="F9874" s="768">
        <v>10</v>
      </c>
      <c r="G9874" s="830"/>
      <c r="H9874" s="768">
        <v>0</v>
      </c>
      <c r="I9874" s="819">
        <f t="shared" si="342"/>
        <v>9</v>
      </c>
      <c r="J9874" s="819">
        <f t="shared" si="343"/>
        <v>10</v>
      </c>
    </row>
    <row r="9875" spans="1:10">
      <c r="A9875" s="15" t="s">
        <v>5777</v>
      </c>
      <c r="C9875" s="774" t="s">
        <v>7757</v>
      </c>
      <c r="D9875" s="21" t="s">
        <v>7758</v>
      </c>
      <c r="E9875" s="830">
        <v>3</v>
      </c>
      <c r="F9875" s="768">
        <v>5</v>
      </c>
      <c r="G9875" s="830"/>
      <c r="H9875" s="768">
        <v>0</v>
      </c>
      <c r="I9875" s="819">
        <f t="shared" si="342"/>
        <v>3</v>
      </c>
      <c r="J9875" s="819">
        <f t="shared" si="343"/>
        <v>5</v>
      </c>
    </row>
    <row r="9876" spans="1:10">
      <c r="A9876" s="15" t="s">
        <v>5777</v>
      </c>
      <c r="C9876" s="774" t="s">
        <v>7759</v>
      </c>
      <c r="D9876" s="21" t="s">
        <v>7760</v>
      </c>
      <c r="E9876" s="830">
        <v>3</v>
      </c>
      <c r="F9876" s="768">
        <v>5</v>
      </c>
      <c r="G9876" s="830"/>
      <c r="H9876" s="768">
        <v>0</v>
      </c>
      <c r="I9876" s="819">
        <f t="shared" si="342"/>
        <v>3</v>
      </c>
      <c r="J9876" s="819">
        <f t="shared" si="343"/>
        <v>5</v>
      </c>
    </row>
    <row r="9877" spans="1:10">
      <c r="A9877" s="15" t="s">
        <v>5777</v>
      </c>
      <c r="C9877" s="774" t="s">
        <v>7761</v>
      </c>
      <c r="D9877" s="21" t="s">
        <v>7762</v>
      </c>
      <c r="E9877" s="830">
        <v>15</v>
      </c>
      <c r="F9877" s="768">
        <v>35</v>
      </c>
      <c r="G9877" s="830"/>
      <c r="H9877" s="768">
        <v>0</v>
      </c>
      <c r="I9877" s="819">
        <f t="shared" si="342"/>
        <v>15</v>
      </c>
      <c r="J9877" s="819">
        <f t="shared" si="343"/>
        <v>35</v>
      </c>
    </row>
    <row r="9878" spans="1:10">
      <c r="A9878" s="15" t="s">
        <v>5777</v>
      </c>
      <c r="C9878" s="774" t="s">
        <v>7763</v>
      </c>
      <c r="D9878" s="21" t="s">
        <v>7764</v>
      </c>
      <c r="E9878" s="830">
        <v>15</v>
      </c>
      <c r="F9878" s="768">
        <v>35</v>
      </c>
      <c r="G9878" s="830"/>
      <c r="H9878" s="768">
        <v>0</v>
      </c>
      <c r="I9878" s="819">
        <f t="shared" si="342"/>
        <v>15</v>
      </c>
      <c r="J9878" s="819">
        <f t="shared" si="343"/>
        <v>35</v>
      </c>
    </row>
    <row r="9879" spans="1:10">
      <c r="A9879" s="15" t="s">
        <v>5777</v>
      </c>
      <c r="C9879" s="774" t="s">
        <v>7765</v>
      </c>
      <c r="D9879" s="21" t="s">
        <v>7766</v>
      </c>
      <c r="E9879" s="830">
        <v>2</v>
      </c>
      <c r="F9879" s="768">
        <v>10</v>
      </c>
      <c r="G9879" s="830"/>
      <c r="H9879" s="768">
        <v>0</v>
      </c>
      <c r="I9879" s="819">
        <f t="shared" si="342"/>
        <v>2</v>
      </c>
      <c r="J9879" s="819">
        <f t="shared" si="343"/>
        <v>10</v>
      </c>
    </row>
    <row r="9880" spans="1:10">
      <c r="A9880" s="15" t="s">
        <v>5777</v>
      </c>
      <c r="C9880" s="774" t="s">
        <v>7767</v>
      </c>
      <c r="D9880" s="21" t="s">
        <v>7768</v>
      </c>
      <c r="E9880" s="830">
        <v>2</v>
      </c>
      <c r="F9880" s="768">
        <v>10</v>
      </c>
      <c r="G9880" s="830"/>
      <c r="H9880" s="768">
        <v>0</v>
      </c>
      <c r="I9880" s="819">
        <f t="shared" si="342"/>
        <v>2</v>
      </c>
      <c r="J9880" s="819">
        <f t="shared" si="343"/>
        <v>10</v>
      </c>
    </row>
    <row r="9881" spans="1:10">
      <c r="A9881" s="15" t="s">
        <v>5777</v>
      </c>
      <c r="C9881" s="774" t="s">
        <v>7769</v>
      </c>
      <c r="D9881" s="21" t="s">
        <v>7770</v>
      </c>
      <c r="E9881" s="830">
        <v>382</v>
      </c>
      <c r="F9881" s="768">
        <v>230</v>
      </c>
      <c r="G9881" s="830">
        <v>1</v>
      </c>
      <c r="H9881" s="768">
        <v>1</v>
      </c>
      <c r="I9881" s="819">
        <f t="shared" si="342"/>
        <v>383</v>
      </c>
      <c r="J9881" s="819">
        <f t="shared" si="343"/>
        <v>231</v>
      </c>
    </row>
    <row r="9882" spans="1:10">
      <c r="A9882" s="15" t="s">
        <v>5777</v>
      </c>
      <c r="C9882" s="774" t="s">
        <v>7771</v>
      </c>
      <c r="D9882" s="21" t="s">
        <v>7772</v>
      </c>
      <c r="E9882" s="830">
        <v>382</v>
      </c>
      <c r="F9882" s="768">
        <v>230</v>
      </c>
      <c r="G9882" s="830">
        <v>1</v>
      </c>
      <c r="H9882" s="768">
        <v>1</v>
      </c>
      <c r="I9882" s="819">
        <f t="shared" si="342"/>
        <v>383</v>
      </c>
      <c r="J9882" s="819">
        <f t="shared" si="343"/>
        <v>231</v>
      </c>
    </row>
    <row r="9883" spans="1:10">
      <c r="A9883" s="15" t="s">
        <v>5777</v>
      </c>
      <c r="C9883" s="774" t="s">
        <v>7773</v>
      </c>
      <c r="D9883" s="21" t="s">
        <v>7774</v>
      </c>
      <c r="E9883" s="830">
        <v>23</v>
      </c>
      <c r="F9883" s="768">
        <v>15</v>
      </c>
      <c r="G9883" s="830"/>
      <c r="H9883" s="768">
        <v>0</v>
      </c>
      <c r="I9883" s="819">
        <f t="shared" si="342"/>
        <v>23</v>
      </c>
      <c r="J9883" s="819">
        <f t="shared" si="343"/>
        <v>15</v>
      </c>
    </row>
    <row r="9884" spans="1:10">
      <c r="A9884" s="15" t="s">
        <v>5777</v>
      </c>
      <c r="C9884" s="774" t="s">
        <v>7775</v>
      </c>
      <c r="D9884" s="21" t="s">
        <v>7776</v>
      </c>
      <c r="E9884" s="830">
        <v>22</v>
      </c>
      <c r="F9884" s="768">
        <v>15</v>
      </c>
      <c r="G9884" s="830"/>
      <c r="H9884" s="768">
        <v>0</v>
      </c>
      <c r="I9884" s="819">
        <f t="shared" si="342"/>
        <v>22</v>
      </c>
      <c r="J9884" s="819">
        <f t="shared" si="343"/>
        <v>15</v>
      </c>
    </row>
    <row r="9885" spans="1:10">
      <c r="A9885" s="15" t="s">
        <v>5777</v>
      </c>
      <c r="C9885" s="774" t="s">
        <v>7777</v>
      </c>
      <c r="D9885" s="21" t="s">
        <v>7778</v>
      </c>
      <c r="E9885" s="830">
        <v>23</v>
      </c>
      <c r="F9885" s="768">
        <v>15</v>
      </c>
      <c r="G9885" s="830"/>
      <c r="H9885" s="768">
        <v>0</v>
      </c>
      <c r="I9885" s="819">
        <f t="shared" si="342"/>
        <v>23</v>
      </c>
      <c r="J9885" s="819">
        <f t="shared" si="343"/>
        <v>15</v>
      </c>
    </row>
    <row r="9886" spans="1:10">
      <c r="A9886" s="15" t="s">
        <v>5777</v>
      </c>
      <c r="C9886" s="774" t="s">
        <v>7779</v>
      </c>
      <c r="D9886" s="21" t="s">
        <v>7780</v>
      </c>
      <c r="E9886" s="830">
        <v>22</v>
      </c>
      <c r="F9886" s="768">
        <v>15</v>
      </c>
      <c r="G9886" s="830"/>
      <c r="H9886" s="768">
        <v>0</v>
      </c>
      <c r="I9886" s="819">
        <f t="shared" si="342"/>
        <v>22</v>
      </c>
      <c r="J9886" s="819">
        <f t="shared" si="343"/>
        <v>15</v>
      </c>
    </row>
    <row r="9887" spans="1:10">
      <c r="A9887" s="15" t="s">
        <v>5777</v>
      </c>
      <c r="C9887" s="774" t="s">
        <v>7781</v>
      </c>
      <c r="D9887" s="21" t="s">
        <v>7782</v>
      </c>
      <c r="E9887" s="830">
        <v>9</v>
      </c>
      <c r="F9887" s="768">
        <v>5</v>
      </c>
      <c r="G9887" s="830"/>
      <c r="H9887" s="768">
        <v>0</v>
      </c>
      <c r="I9887" s="819">
        <f t="shared" si="342"/>
        <v>9</v>
      </c>
      <c r="J9887" s="819">
        <f t="shared" si="343"/>
        <v>5</v>
      </c>
    </row>
    <row r="9888" spans="1:10">
      <c r="A9888" s="15" t="s">
        <v>5777</v>
      </c>
      <c r="C9888" s="774" t="s">
        <v>7783</v>
      </c>
      <c r="D9888" s="21" t="s">
        <v>7784</v>
      </c>
      <c r="E9888" s="830">
        <v>8</v>
      </c>
      <c r="F9888" s="768">
        <v>5</v>
      </c>
      <c r="G9888" s="830"/>
      <c r="H9888" s="768">
        <v>0</v>
      </c>
      <c r="I9888" s="819">
        <f t="shared" si="342"/>
        <v>8</v>
      </c>
      <c r="J9888" s="819">
        <f t="shared" si="343"/>
        <v>5</v>
      </c>
    </row>
    <row r="9889" spans="1:10">
      <c r="A9889" s="15" t="s">
        <v>5777</v>
      </c>
      <c r="C9889" s="774" t="s">
        <v>7785</v>
      </c>
      <c r="D9889" s="21" t="s">
        <v>7786</v>
      </c>
      <c r="E9889" s="830">
        <v>0</v>
      </c>
      <c r="F9889" s="768">
        <v>1</v>
      </c>
      <c r="G9889" s="830"/>
      <c r="H9889" s="768">
        <v>0</v>
      </c>
      <c r="I9889" s="819">
        <f t="shared" si="342"/>
        <v>0</v>
      </c>
      <c r="J9889" s="819">
        <f t="shared" si="343"/>
        <v>1</v>
      </c>
    </row>
    <row r="9890" spans="1:10">
      <c r="A9890" s="15" t="s">
        <v>5777</v>
      </c>
      <c r="C9890" s="774" t="s">
        <v>7787</v>
      </c>
      <c r="D9890" s="21" t="s">
        <v>7788</v>
      </c>
      <c r="E9890" s="830">
        <v>0</v>
      </c>
      <c r="F9890" s="768">
        <v>1</v>
      </c>
      <c r="G9890" s="830"/>
      <c r="H9890" s="768">
        <v>0</v>
      </c>
      <c r="I9890" s="819">
        <f t="shared" si="342"/>
        <v>0</v>
      </c>
      <c r="J9890" s="819">
        <f t="shared" si="343"/>
        <v>1</v>
      </c>
    </row>
    <row r="9891" spans="1:10">
      <c r="A9891" s="15" t="s">
        <v>5777</v>
      </c>
      <c r="C9891" s="774" t="s">
        <v>7789</v>
      </c>
      <c r="D9891" s="21" t="s">
        <v>7790</v>
      </c>
      <c r="E9891" s="830">
        <v>1</v>
      </c>
      <c r="F9891" s="768">
        <v>1</v>
      </c>
      <c r="G9891" s="830"/>
      <c r="H9891" s="768">
        <v>0</v>
      </c>
      <c r="I9891" s="819">
        <f t="shared" si="342"/>
        <v>1</v>
      </c>
      <c r="J9891" s="819">
        <f t="shared" si="343"/>
        <v>1</v>
      </c>
    </row>
    <row r="9892" spans="1:10">
      <c r="A9892" s="15" t="s">
        <v>5777</v>
      </c>
      <c r="C9892" s="774" t="s">
        <v>7791</v>
      </c>
      <c r="D9892" s="21" t="s">
        <v>7792</v>
      </c>
      <c r="E9892" s="830">
        <v>0</v>
      </c>
      <c r="F9892" s="768">
        <v>1</v>
      </c>
      <c r="G9892" s="830"/>
      <c r="H9892" s="768">
        <v>0</v>
      </c>
      <c r="I9892" s="819">
        <f t="shared" si="342"/>
        <v>0</v>
      </c>
      <c r="J9892" s="819">
        <f t="shared" si="343"/>
        <v>1</v>
      </c>
    </row>
    <row r="9893" spans="1:10">
      <c r="A9893" s="15" t="s">
        <v>5777</v>
      </c>
      <c r="C9893" s="774" t="s">
        <v>7793</v>
      </c>
      <c r="D9893" s="21" t="s">
        <v>7794</v>
      </c>
      <c r="E9893" s="830">
        <v>0</v>
      </c>
      <c r="F9893" s="768">
        <v>1</v>
      </c>
      <c r="G9893" s="830"/>
      <c r="H9893" s="768">
        <v>0</v>
      </c>
      <c r="I9893" s="819">
        <f t="shared" si="342"/>
        <v>0</v>
      </c>
      <c r="J9893" s="819">
        <f t="shared" si="343"/>
        <v>1</v>
      </c>
    </row>
    <row r="9894" spans="1:10">
      <c r="A9894" s="15" t="s">
        <v>5777</v>
      </c>
      <c r="C9894" s="774" t="s">
        <v>7795</v>
      </c>
      <c r="D9894" s="21" t="s">
        <v>7796</v>
      </c>
      <c r="E9894" s="830">
        <v>0</v>
      </c>
      <c r="F9894" s="768">
        <v>1</v>
      </c>
      <c r="G9894" s="830"/>
      <c r="H9894" s="768">
        <v>0</v>
      </c>
      <c r="I9894" s="819">
        <f t="shared" si="342"/>
        <v>0</v>
      </c>
      <c r="J9894" s="819">
        <f t="shared" si="343"/>
        <v>1</v>
      </c>
    </row>
    <row r="9895" spans="1:10">
      <c r="A9895" s="15" t="s">
        <v>5777</v>
      </c>
      <c r="C9895" s="774" t="s">
        <v>7797</v>
      </c>
      <c r="D9895" s="21" t="s">
        <v>7798</v>
      </c>
      <c r="E9895" s="830">
        <v>3</v>
      </c>
      <c r="F9895" s="768">
        <v>15</v>
      </c>
      <c r="G9895" s="830"/>
      <c r="H9895" s="768">
        <v>0</v>
      </c>
      <c r="I9895" s="819">
        <f t="shared" si="342"/>
        <v>3</v>
      </c>
      <c r="J9895" s="819">
        <f t="shared" si="343"/>
        <v>15</v>
      </c>
    </row>
    <row r="9896" spans="1:10">
      <c r="A9896" s="15" t="s">
        <v>5777</v>
      </c>
      <c r="C9896" s="774" t="s">
        <v>7799</v>
      </c>
      <c r="D9896" s="21" t="s">
        <v>7800</v>
      </c>
      <c r="E9896" s="830">
        <v>3</v>
      </c>
      <c r="F9896" s="768">
        <v>15</v>
      </c>
      <c r="G9896" s="830"/>
      <c r="H9896" s="768">
        <v>0</v>
      </c>
      <c r="I9896" s="819">
        <f t="shared" si="342"/>
        <v>3</v>
      </c>
      <c r="J9896" s="819">
        <f t="shared" si="343"/>
        <v>15</v>
      </c>
    </row>
    <row r="9897" spans="1:10">
      <c r="A9897" s="15" t="s">
        <v>5777</v>
      </c>
      <c r="C9897" s="774" t="s">
        <v>7801</v>
      </c>
      <c r="D9897" s="21" t="s">
        <v>7802</v>
      </c>
      <c r="E9897" s="830">
        <v>0</v>
      </c>
      <c r="F9897" s="768">
        <v>5</v>
      </c>
      <c r="G9897" s="830"/>
      <c r="H9897" s="768">
        <v>0</v>
      </c>
      <c r="I9897" s="819">
        <f t="shared" si="342"/>
        <v>0</v>
      </c>
      <c r="J9897" s="819">
        <f t="shared" si="343"/>
        <v>5</v>
      </c>
    </row>
    <row r="9898" spans="1:10">
      <c r="A9898" s="15" t="s">
        <v>5777</v>
      </c>
      <c r="C9898" s="774" t="s">
        <v>7803</v>
      </c>
      <c r="D9898" s="21" t="s">
        <v>7804</v>
      </c>
      <c r="E9898" s="830">
        <v>0</v>
      </c>
      <c r="F9898" s="768">
        <v>1</v>
      </c>
      <c r="G9898" s="830"/>
      <c r="H9898" s="768">
        <v>0</v>
      </c>
      <c r="I9898" s="819">
        <f t="shared" si="342"/>
        <v>0</v>
      </c>
      <c r="J9898" s="819">
        <f t="shared" si="343"/>
        <v>1</v>
      </c>
    </row>
    <row r="9899" spans="1:10">
      <c r="A9899" s="15" t="s">
        <v>5777</v>
      </c>
      <c r="C9899" s="774" t="s">
        <v>7805</v>
      </c>
      <c r="D9899" s="21" t="s">
        <v>7806</v>
      </c>
      <c r="E9899" s="830">
        <v>33</v>
      </c>
      <c r="F9899" s="768">
        <v>40</v>
      </c>
      <c r="G9899" s="830"/>
      <c r="H9899" s="768">
        <v>0</v>
      </c>
      <c r="I9899" s="819">
        <f t="shared" si="342"/>
        <v>33</v>
      </c>
      <c r="J9899" s="819">
        <f t="shared" si="343"/>
        <v>40</v>
      </c>
    </row>
    <row r="9900" spans="1:10">
      <c r="A9900" s="15" t="s">
        <v>5777</v>
      </c>
      <c r="C9900" s="774" t="s">
        <v>7807</v>
      </c>
      <c r="D9900" s="21" t="s">
        <v>7808</v>
      </c>
      <c r="E9900" s="830">
        <v>31</v>
      </c>
      <c r="F9900" s="768">
        <v>40</v>
      </c>
      <c r="G9900" s="830"/>
      <c r="H9900" s="768">
        <v>0</v>
      </c>
      <c r="I9900" s="819">
        <f t="shared" si="342"/>
        <v>31</v>
      </c>
      <c r="J9900" s="819">
        <f t="shared" si="343"/>
        <v>40</v>
      </c>
    </row>
    <row r="9901" spans="1:10">
      <c r="A9901" s="15" t="s">
        <v>5777</v>
      </c>
      <c r="C9901" s="774" t="s">
        <v>7809</v>
      </c>
      <c r="D9901" s="21" t="s">
        <v>7810</v>
      </c>
      <c r="E9901" s="830">
        <v>0</v>
      </c>
      <c r="F9901" s="768">
        <v>1</v>
      </c>
      <c r="G9901" s="830"/>
      <c r="H9901" s="768">
        <v>0</v>
      </c>
      <c r="I9901" s="819">
        <f t="shared" si="342"/>
        <v>0</v>
      </c>
      <c r="J9901" s="819">
        <f t="shared" si="343"/>
        <v>1</v>
      </c>
    </row>
    <row r="9902" spans="1:10">
      <c r="A9902" s="15" t="s">
        <v>5777</v>
      </c>
      <c r="C9902" s="774" t="s">
        <v>7811</v>
      </c>
      <c r="D9902" s="21" t="s">
        <v>7812</v>
      </c>
      <c r="E9902" s="830">
        <v>0</v>
      </c>
      <c r="F9902" s="768">
        <v>1</v>
      </c>
      <c r="G9902" s="830"/>
      <c r="H9902" s="768">
        <v>0</v>
      </c>
      <c r="I9902" s="819">
        <f t="shared" si="342"/>
        <v>0</v>
      </c>
      <c r="J9902" s="819">
        <f t="shared" si="343"/>
        <v>1</v>
      </c>
    </row>
    <row r="9903" spans="1:10">
      <c r="A9903" s="15" t="s">
        <v>5777</v>
      </c>
      <c r="C9903" s="774" t="s">
        <v>7813</v>
      </c>
      <c r="D9903" s="21" t="s">
        <v>7814</v>
      </c>
      <c r="E9903" s="830">
        <v>0</v>
      </c>
      <c r="F9903" s="768">
        <v>1</v>
      </c>
      <c r="G9903" s="830"/>
      <c r="H9903" s="768">
        <v>0</v>
      </c>
      <c r="I9903" s="819">
        <f t="shared" si="342"/>
        <v>0</v>
      </c>
      <c r="J9903" s="819">
        <f t="shared" si="343"/>
        <v>1</v>
      </c>
    </row>
    <row r="9904" spans="1:10">
      <c r="A9904" s="15" t="s">
        <v>5777</v>
      </c>
      <c r="C9904" s="774" t="s">
        <v>7815</v>
      </c>
      <c r="D9904" s="21" t="s">
        <v>7816</v>
      </c>
      <c r="E9904" s="830">
        <v>0</v>
      </c>
      <c r="F9904" s="768">
        <v>1</v>
      </c>
      <c r="G9904" s="830"/>
      <c r="H9904" s="768">
        <v>0</v>
      </c>
      <c r="I9904" s="819">
        <f t="shared" si="342"/>
        <v>0</v>
      </c>
      <c r="J9904" s="819">
        <f t="shared" si="343"/>
        <v>1</v>
      </c>
    </row>
    <row r="9905" spans="1:10">
      <c r="A9905" s="15" t="s">
        <v>5777</v>
      </c>
      <c r="C9905" s="774" t="s">
        <v>7817</v>
      </c>
      <c r="D9905" s="21" t="s">
        <v>7818</v>
      </c>
      <c r="E9905" s="830">
        <v>0</v>
      </c>
      <c r="F9905" s="768">
        <v>1</v>
      </c>
      <c r="G9905" s="830"/>
      <c r="H9905" s="768">
        <v>0</v>
      </c>
      <c r="I9905" s="819">
        <f t="shared" si="342"/>
        <v>0</v>
      </c>
      <c r="J9905" s="819">
        <f t="shared" si="343"/>
        <v>1</v>
      </c>
    </row>
    <row r="9906" spans="1:10">
      <c r="A9906" s="15" t="s">
        <v>5777</v>
      </c>
      <c r="C9906" s="774" t="s">
        <v>7819</v>
      </c>
      <c r="D9906" s="21" t="s">
        <v>7820</v>
      </c>
      <c r="E9906" s="830">
        <v>0</v>
      </c>
      <c r="F9906" s="768">
        <v>1</v>
      </c>
      <c r="G9906" s="830"/>
      <c r="H9906" s="768">
        <v>0</v>
      </c>
      <c r="I9906" s="819">
        <f t="shared" si="342"/>
        <v>0</v>
      </c>
      <c r="J9906" s="819">
        <f t="shared" si="343"/>
        <v>1</v>
      </c>
    </row>
    <row r="9907" spans="1:10">
      <c r="A9907" s="15" t="s">
        <v>5777</v>
      </c>
      <c r="C9907" s="774" t="s">
        <v>7821</v>
      </c>
      <c r="D9907" s="21" t="s">
        <v>7822</v>
      </c>
      <c r="E9907" s="830">
        <v>0</v>
      </c>
      <c r="F9907" s="768">
        <v>1</v>
      </c>
      <c r="G9907" s="830"/>
      <c r="H9907" s="768">
        <v>0</v>
      </c>
      <c r="I9907" s="819">
        <f t="shared" si="342"/>
        <v>0</v>
      </c>
      <c r="J9907" s="819">
        <f t="shared" si="343"/>
        <v>1</v>
      </c>
    </row>
    <row r="9908" spans="1:10">
      <c r="A9908" s="15" t="s">
        <v>5777</v>
      </c>
      <c r="C9908" s="774" t="s">
        <v>7823</v>
      </c>
      <c r="D9908" s="21" t="s">
        <v>7824</v>
      </c>
      <c r="E9908" s="830">
        <v>644</v>
      </c>
      <c r="F9908" s="768">
        <v>370</v>
      </c>
      <c r="G9908" s="830"/>
      <c r="H9908" s="768">
        <v>0</v>
      </c>
      <c r="I9908" s="819">
        <f t="shared" si="342"/>
        <v>644</v>
      </c>
      <c r="J9908" s="819">
        <f t="shared" si="343"/>
        <v>370</v>
      </c>
    </row>
    <row r="9909" spans="1:10">
      <c r="A9909" s="15" t="s">
        <v>5777</v>
      </c>
      <c r="C9909" s="774" t="s">
        <v>7825</v>
      </c>
      <c r="D9909" s="21" t="s">
        <v>7826</v>
      </c>
      <c r="E9909" s="830">
        <v>644</v>
      </c>
      <c r="F9909" s="768">
        <v>370</v>
      </c>
      <c r="G9909" s="830"/>
      <c r="H9909" s="768">
        <v>0</v>
      </c>
      <c r="I9909" s="819">
        <f t="shared" si="342"/>
        <v>644</v>
      </c>
      <c r="J9909" s="819">
        <f t="shared" si="343"/>
        <v>370</v>
      </c>
    </row>
    <row r="9910" spans="1:10">
      <c r="A9910" s="15" t="s">
        <v>5777</v>
      </c>
      <c r="C9910" s="774" t="s">
        <v>7827</v>
      </c>
      <c r="D9910" s="21" t="s">
        <v>7828</v>
      </c>
      <c r="E9910" s="830">
        <v>1</v>
      </c>
      <c r="F9910" s="768">
        <v>1</v>
      </c>
      <c r="G9910" s="830"/>
      <c r="H9910" s="768">
        <v>0</v>
      </c>
      <c r="I9910" s="819">
        <f t="shared" si="342"/>
        <v>1</v>
      </c>
      <c r="J9910" s="819">
        <f t="shared" si="343"/>
        <v>1</v>
      </c>
    </row>
    <row r="9911" spans="1:10">
      <c r="A9911" s="15" t="s">
        <v>5777</v>
      </c>
      <c r="C9911" s="774" t="s">
        <v>7829</v>
      </c>
      <c r="D9911" s="21" t="s">
        <v>7830</v>
      </c>
      <c r="E9911" s="830">
        <v>1</v>
      </c>
      <c r="F9911" s="768">
        <v>1</v>
      </c>
      <c r="G9911" s="830"/>
      <c r="H9911" s="768">
        <v>0</v>
      </c>
      <c r="I9911" s="819">
        <f t="shared" si="342"/>
        <v>1</v>
      </c>
      <c r="J9911" s="819">
        <f t="shared" si="343"/>
        <v>1</v>
      </c>
    </row>
    <row r="9912" spans="1:10">
      <c r="A9912" s="15" t="s">
        <v>5777</v>
      </c>
      <c r="C9912" s="774" t="s">
        <v>7831</v>
      </c>
      <c r="D9912" s="21" t="s">
        <v>7832</v>
      </c>
      <c r="E9912" s="830">
        <v>0</v>
      </c>
      <c r="F9912" s="768">
        <v>1</v>
      </c>
      <c r="G9912" s="830"/>
      <c r="H9912" s="768">
        <v>0</v>
      </c>
      <c r="I9912" s="819">
        <f t="shared" si="342"/>
        <v>0</v>
      </c>
      <c r="J9912" s="819">
        <f t="shared" si="343"/>
        <v>1</v>
      </c>
    </row>
    <row r="9913" spans="1:10">
      <c r="A9913" s="15" t="s">
        <v>5777</v>
      </c>
      <c r="C9913" s="774" t="s">
        <v>7833</v>
      </c>
      <c r="D9913" s="21" t="s">
        <v>7834</v>
      </c>
      <c r="E9913" s="830">
        <v>0</v>
      </c>
      <c r="F9913" s="768">
        <v>1</v>
      </c>
      <c r="G9913" s="830"/>
      <c r="H9913" s="768">
        <v>0</v>
      </c>
      <c r="I9913" s="819">
        <f t="shared" si="342"/>
        <v>0</v>
      </c>
      <c r="J9913" s="819">
        <f t="shared" si="343"/>
        <v>1</v>
      </c>
    </row>
    <row r="9914" spans="1:10">
      <c r="A9914" s="15" t="s">
        <v>5777</v>
      </c>
      <c r="C9914" s="774" t="s">
        <v>7835</v>
      </c>
      <c r="D9914" s="21" t="s">
        <v>7836</v>
      </c>
      <c r="E9914" s="830">
        <v>1</v>
      </c>
      <c r="F9914" s="768">
        <v>1</v>
      </c>
      <c r="G9914" s="830"/>
      <c r="H9914" s="768">
        <v>0</v>
      </c>
      <c r="I9914" s="819">
        <f t="shared" si="342"/>
        <v>1</v>
      </c>
      <c r="J9914" s="819">
        <f t="shared" si="343"/>
        <v>1</v>
      </c>
    </row>
    <row r="9915" spans="1:10">
      <c r="A9915" s="15" t="s">
        <v>5777</v>
      </c>
      <c r="C9915" s="774" t="s">
        <v>7837</v>
      </c>
      <c r="D9915" s="21" t="s">
        <v>7838</v>
      </c>
      <c r="E9915" s="830">
        <v>1</v>
      </c>
      <c r="F9915" s="768">
        <v>1</v>
      </c>
      <c r="G9915" s="830"/>
      <c r="H9915" s="768">
        <v>0</v>
      </c>
      <c r="I9915" s="819">
        <f t="shared" si="342"/>
        <v>1</v>
      </c>
      <c r="J9915" s="819">
        <f t="shared" si="343"/>
        <v>1</v>
      </c>
    </row>
    <row r="9916" spans="1:10">
      <c r="A9916" s="15" t="s">
        <v>5777</v>
      </c>
      <c r="C9916" s="774" t="s">
        <v>7839</v>
      </c>
      <c r="D9916" s="21" t="s">
        <v>7840</v>
      </c>
      <c r="E9916" s="830">
        <v>0</v>
      </c>
      <c r="F9916" s="768">
        <v>1</v>
      </c>
      <c r="G9916" s="830"/>
      <c r="H9916" s="768">
        <v>0</v>
      </c>
      <c r="I9916" s="819">
        <f t="shared" si="342"/>
        <v>0</v>
      </c>
      <c r="J9916" s="819">
        <f t="shared" si="343"/>
        <v>1</v>
      </c>
    </row>
    <row r="9917" spans="1:10">
      <c r="A9917" s="15" t="s">
        <v>5777</v>
      </c>
      <c r="C9917" s="774" t="s">
        <v>7841</v>
      </c>
      <c r="D9917" s="21" t="s">
        <v>7842</v>
      </c>
      <c r="E9917" s="830">
        <v>0</v>
      </c>
      <c r="F9917" s="768">
        <v>1</v>
      </c>
      <c r="G9917" s="830"/>
      <c r="H9917" s="768">
        <v>0</v>
      </c>
      <c r="I9917" s="819">
        <f t="shared" si="342"/>
        <v>0</v>
      </c>
      <c r="J9917" s="819">
        <f t="shared" si="343"/>
        <v>1</v>
      </c>
    </row>
    <row r="9918" spans="1:10">
      <c r="A9918" s="15" t="s">
        <v>5777</v>
      </c>
      <c r="C9918" s="774" t="s">
        <v>7843</v>
      </c>
      <c r="D9918" s="21" t="s">
        <v>7844</v>
      </c>
      <c r="E9918" s="830">
        <v>0</v>
      </c>
      <c r="F9918" s="768">
        <v>5</v>
      </c>
      <c r="G9918" s="830"/>
      <c r="H9918" s="768">
        <v>0</v>
      </c>
      <c r="I9918" s="819">
        <f t="shared" si="342"/>
        <v>0</v>
      </c>
      <c r="J9918" s="819">
        <f t="shared" si="343"/>
        <v>5</v>
      </c>
    </row>
    <row r="9919" spans="1:10">
      <c r="A9919" s="15" t="s">
        <v>5777</v>
      </c>
      <c r="C9919" s="774" t="s">
        <v>7845</v>
      </c>
      <c r="D9919" s="21" t="s">
        <v>7846</v>
      </c>
      <c r="E9919" s="830">
        <v>0</v>
      </c>
      <c r="F9919" s="768">
        <v>5</v>
      </c>
      <c r="G9919" s="830"/>
      <c r="H9919" s="768">
        <v>0</v>
      </c>
      <c r="I9919" s="819">
        <f t="shared" si="342"/>
        <v>0</v>
      </c>
      <c r="J9919" s="819">
        <f t="shared" si="343"/>
        <v>5</v>
      </c>
    </row>
    <row r="9920" spans="1:10">
      <c r="A9920" s="15" t="s">
        <v>5777</v>
      </c>
      <c r="C9920" s="774" t="s">
        <v>7847</v>
      </c>
      <c r="D9920" s="21" t="s">
        <v>7848</v>
      </c>
      <c r="E9920" s="830">
        <v>0</v>
      </c>
      <c r="F9920" s="768">
        <v>1</v>
      </c>
      <c r="G9920" s="830"/>
      <c r="H9920" s="768">
        <v>0</v>
      </c>
      <c r="I9920" s="819">
        <f t="shared" si="342"/>
        <v>0</v>
      </c>
      <c r="J9920" s="819">
        <f t="shared" si="343"/>
        <v>1</v>
      </c>
    </row>
    <row r="9921" spans="1:10">
      <c r="A9921" s="15" t="s">
        <v>5777</v>
      </c>
      <c r="C9921" s="774" t="s">
        <v>7849</v>
      </c>
      <c r="D9921" s="21" t="s">
        <v>7850</v>
      </c>
      <c r="E9921" s="830">
        <v>0</v>
      </c>
      <c r="F9921" s="768">
        <v>1</v>
      </c>
      <c r="G9921" s="830"/>
      <c r="H9921" s="768">
        <v>0</v>
      </c>
      <c r="I9921" s="819">
        <f t="shared" si="342"/>
        <v>0</v>
      </c>
      <c r="J9921" s="819">
        <f t="shared" si="343"/>
        <v>1</v>
      </c>
    </row>
    <row r="9922" spans="1:10">
      <c r="A9922" s="15" t="s">
        <v>5777</v>
      </c>
      <c r="C9922" s="774" t="s">
        <v>7851</v>
      </c>
      <c r="D9922" s="21" t="s">
        <v>7852</v>
      </c>
      <c r="E9922" s="830">
        <v>0</v>
      </c>
      <c r="F9922" s="768">
        <v>1</v>
      </c>
      <c r="G9922" s="830"/>
      <c r="H9922" s="768">
        <v>0</v>
      </c>
      <c r="I9922" s="819">
        <f t="shared" si="342"/>
        <v>0</v>
      </c>
      <c r="J9922" s="819">
        <f t="shared" si="343"/>
        <v>1</v>
      </c>
    </row>
    <row r="9923" spans="1:10">
      <c r="A9923" s="15" t="s">
        <v>5777</v>
      </c>
      <c r="C9923" s="774" t="s">
        <v>7853</v>
      </c>
      <c r="D9923" s="21" t="s">
        <v>7854</v>
      </c>
      <c r="E9923" s="830">
        <v>0</v>
      </c>
      <c r="F9923" s="768">
        <v>1</v>
      </c>
      <c r="G9923" s="830"/>
      <c r="H9923" s="768">
        <v>0</v>
      </c>
      <c r="I9923" s="819">
        <f t="shared" si="342"/>
        <v>0</v>
      </c>
      <c r="J9923" s="819">
        <f t="shared" si="343"/>
        <v>1</v>
      </c>
    </row>
    <row r="9924" spans="1:10">
      <c r="A9924" s="15" t="s">
        <v>5777</v>
      </c>
      <c r="C9924" s="774" t="s">
        <v>7855</v>
      </c>
      <c r="D9924" s="21" t="s">
        <v>7856</v>
      </c>
      <c r="E9924" s="830">
        <v>0</v>
      </c>
      <c r="F9924" s="768">
        <v>1</v>
      </c>
      <c r="G9924" s="830"/>
      <c r="H9924" s="768">
        <v>0</v>
      </c>
      <c r="I9924" s="819">
        <f t="shared" si="342"/>
        <v>0</v>
      </c>
      <c r="J9924" s="819">
        <f t="shared" si="343"/>
        <v>1</v>
      </c>
    </row>
    <row r="9925" spans="1:10">
      <c r="A9925" s="15" t="s">
        <v>5777</v>
      </c>
      <c r="C9925" s="774" t="s">
        <v>7857</v>
      </c>
      <c r="D9925" s="21" t="s">
        <v>7858</v>
      </c>
      <c r="E9925" s="830">
        <v>0</v>
      </c>
      <c r="F9925" s="768">
        <v>1</v>
      </c>
      <c r="G9925" s="830"/>
      <c r="H9925" s="768">
        <v>0</v>
      </c>
      <c r="I9925" s="819">
        <f t="shared" si="342"/>
        <v>0</v>
      </c>
      <c r="J9925" s="819">
        <f t="shared" si="343"/>
        <v>1</v>
      </c>
    </row>
    <row r="9926" spans="1:10">
      <c r="A9926" s="15" t="s">
        <v>5777</v>
      </c>
      <c r="C9926" s="774" t="s">
        <v>7859</v>
      </c>
      <c r="D9926" s="21" t="s">
        <v>7860</v>
      </c>
      <c r="E9926" s="830">
        <v>0</v>
      </c>
      <c r="F9926" s="768">
        <v>1</v>
      </c>
      <c r="G9926" s="830"/>
      <c r="H9926" s="768">
        <v>0</v>
      </c>
      <c r="I9926" s="819">
        <f t="shared" si="342"/>
        <v>0</v>
      </c>
      <c r="J9926" s="819">
        <f t="shared" si="343"/>
        <v>1</v>
      </c>
    </row>
    <row r="9927" spans="1:10">
      <c r="A9927" s="15" t="s">
        <v>5777</v>
      </c>
      <c r="C9927" s="774" t="s">
        <v>7861</v>
      </c>
      <c r="D9927" s="21" t="s">
        <v>7862</v>
      </c>
      <c r="E9927" s="830">
        <v>0</v>
      </c>
      <c r="F9927" s="768">
        <v>1</v>
      </c>
      <c r="G9927" s="830"/>
      <c r="H9927" s="768">
        <v>0</v>
      </c>
      <c r="I9927" s="819">
        <f t="shared" si="342"/>
        <v>0</v>
      </c>
      <c r="J9927" s="819">
        <f t="shared" si="343"/>
        <v>1</v>
      </c>
    </row>
    <row r="9928" spans="1:10">
      <c r="A9928" s="15" t="s">
        <v>5777</v>
      </c>
      <c r="C9928" s="774" t="s">
        <v>7863</v>
      </c>
      <c r="D9928" s="21" t="s">
        <v>7864</v>
      </c>
      <c r="E9928" s="830">
        <v>0</v>
      </c>
      <c r="F9928" s="768">
        <v>1</v>
      </c>
      <c r="G9928" s="830"/>
      <c r="H9928" s="768">
        <v>0</v>
      </c>
      <c r="I9928" s="819">
        <f t="shared" si="342"/>
        <v>0</v>
      </c>
      <c r="J9928" s="819">
        <f t="shared" si="343"/>
        <v>1</v>
      </c>
    </row>
    <row r="9929" spans="1:10">
      <c r="A9929" s="15" t="s">
        <v>5777</v>
      </c>
      <c r="C9929" s="774" t="s">
        <v>7865</v>
      </c>
      <c r="D9929" s="21" t="s">
        <v>7866</v>
      </c>
      <c r="E9929" s="830">
        <v>0</v>
      </c>
      <c r="F9929" s="768">
        <v>1</v>
      </c>
      <c r="G9929" s="830"/>
      <c r="H9929" s="768">
        <v>0</v>
      </c>
      <c r="I9929" s="819">
        <f t="shared" si="342"/>
        <v>0</v>
      </c>
      <c r="J9929" s="819">
        <f t="shared" si="343"/>
        <v>1</v>
      </c>
    </row>
    <row r="9930" spans="1:10">
      <c r="A9930" s="15" t="s">
        <v>5777</v>
      </c>
      <c r="C9930" s="774" t="s">
        <v>7867</v>
      </c>
      <c r="D9930" s="21" t="s">
        <v>7868</v>
      </c>
      <c r="E9930" s="830">
        <v>0</v>
      </c>
      <c r="F9930" s="768">
        <v>1</v>
      </c>
      <c r="G9930" s="830"/>
      <c r="H9930" s="768">
        <v>0</v>
      </c>
      <c r="I9930" s="819">
        <f t="shared" si="342"/>
        <v>0</v>
      </c>
      <c r="J9930" s="819">
        <f t="shared" si="343"/>
        <v>1</v>
      </c>
    </row>
    <row r="9931" spans="1:10">
      <c r="A9931" s="15" t="s">
        <v>5777</v>
      </c>
      <c r="C9931" s="774" t="s">
        <v>7869</v>
      </c>
      <c r="D9931" s="21" t="s">
        <v>7870</v>
      </c>
      <c r="E9931" s="830">
        <v>0</v>
      </c>
      <c r="F9931" s="768">
        <v>1</v>
      </c>
      <c r="G9931" s="830"/>
      <c r="H9931" s="768">
        <v>0</v>
      </c>
      <c r="I9931" s="819">
        <f t="shared" si="342"/>
        <v>0</v>
      </c>
      <c r="J9931" s="819">
        <f t="shared" si="343"/>
        <v>1</v>
      </c>
    </row>
    <row r="9932" spans="1:10">
      <c r="A9932" s="15" t="s">
        <v>5777</v>
      </c>
      <c r="C9932" s="774" t="s">
        <v>7871</v>
      </c>
      <c r="D9932" s="21" t="s">
        <v>7872</v>
      </c>
      <c r="E9932" s="830">
        <v>0</v>
      </c>
      <c r="F9932" s="768">
        <v>1</v>
      </c>
      <c r="G9932" s="830"/>
      <c r="H9932" s="768">
        <v>0</v>
      </c>
      <c r="I9932" s="819">
        <f t="shared" si="342"/>
        <v>0</v>
      </c>
      <c r="J9932" s="819">
        <f t="shared" si="343"/>
        <v>1</v>
      </c>
    </row>
    <row r="9933" spans="1:10">
      <c r="A9933" s="15" t="s">
        <v>5777</v>
      </c>
      <c r="C9933" s="774" t="s">
        <v>7873</v>
      </c>
      <c r="D9933" s="21" t="s">
        <v>7874</v>
      </c>
      <c r="E9933" s="830">
        <v>0</v>
      </c>
      <c r="F9933" s="768">
        <v>1</v>
      </c>
      <c r="G9933" s="830"/>
      <c r="H9933" s="768">
        <v>0</v>
      </c>
      <c r="I9933" s="819">
        <f t="shared" ref="I9933:I9996" si="344">E9933+G9933</f>
        <v>0</v>
      </c>
      <c r="J9933" s="819">
        <f t="shared" ref="J9933:J9996" si="345">F9933+H9933</f>
        <v>1</v>
      </c>
    </row>
    <row r="9934" spans="1:10">
      <c r="A9934" s="15" t="s">
        <v>5777</v>
      </c>
      <c r="C9934" s="774" t="s">
        <v>7875</v>
      </c>
      <c r="D9934" s="21" t="s">
        <v>7876</v>
      </c>
      <c r="E9934" s="830">
        <v>0</v>
      </c>
      <c r="F9934" s="768">
        <v>1</v>
      </c>
      <c r="G9934" s="830"/>
      <c r="H9934" s="768">
        <v>0</v>
      </c>
      <c r="I9934" s="819">
        <f t="shared" si="344"/>
        <v>0</v>
      </c>
      <c r="J9934" s="819">
        <f t="shared" si="345"/>
        <v>1</v>
      </c>
    </row>
    <row r="9935" spans="1:10">
      <c r="A9935" s="15" t="s">
        <v>5777</v>
      </c>
      <c r="C9935" s="774" t="s">
        <v>7877</v>
      </c>
      <c r="D9935" s="21" t="s">
        <v>7878</v>
      </c>
      <c r="E9935" s="830">
        <v>0</v>
      </c>
      <c r="F9935" s="768">
        <v>1</v>
      </c>
      <c r="G9935" s="830"/>
      <c r="H9935" s="768">
        <v>0</v>
      </c>
      <c r="I9935" s="819">
        <f t="shared" si="344"/>
        <v>0</v>
      </c>
      <c r="J9935" s="819">
        <f t="shared" si="345"/>
        <v>1</v>
      </c>
    </row>
    <row r="9936" spans="1:10">
      <c r="A9936" s="15" t="s">
        <v>5777</v>
      </c>
      <c r="C9936" s="774" t="s">
        <v>7879</v>
      </c>
      <c r="D9936" s="21" t="s">
        <v>7880</v>
      </c>
      <c r="E9936" s="830">
        <v>0</v>
      </c>
      <c r="F9936" s="768">
        <v>1</v>
      </c>
      <c r="G9936" s="830"/>
      <c r="H9936" s="768">
        <v>0</v>
      </c>
      <c r="I9936" s="819">
        <f t="shared" si="344"/>
        <v>0</v>
      </c>
      <c r="J9936" s="819">
        <f t="shared" si="345"/>
        <v>1</v>
      </c>
    </row>
    <row r="9937" spans="1:10">
      <c r="A9937" s="15" t="s">
        <v>5777</v>
      </c>
      <c r="C9937" s="774" t="s">
        <v>7881</v>
      </c>
      <c r="D9937" s="21" t="s">
        <v>7882</v>
      </c>
      <c r="E9937" s="830">
        <v>0</v>
      </c>
      <c r="F9937" s="768">
        <v>1</v>
      </c>
      <c r="G9937" s="830"/>
      <c r="H9937" s="768">
        <v>0</v>
      </c>
      <c r="I9937" s="819">
        <f t="shared" si="344"/>
        <v>0</v>
      </c>
      <c r="J9937" s="819">
        <f t="shared" si="345"/>
        <v>1</v>
      </c>
    </row>
    <row r="9938" spans="1:10">
      <c r="A9938" s="15" t="s">
        <v>5777</v>
      </c>
      <c r="C9938" s="774" t="s">
        <v>7883</v>
      </c>
      <c r="D9938" s="21" t="s">
        <v>7884</v>
      </c>
      <c r="E9938" s="830">
        <v>0</v>
      </c>
      <c r="F9938" s="768">
        <v>1</v>
      </c>
      <c r="G9938" s="830"/>
      <c r="H9938" s="768">
        <v>0</v>
      </c>
      <c r="I9938" s="819">
        <f t="shared" si="344"/>
        <v>0</v>
      </c>
      <c r="J9938" s="819">
        <f t="shared" si="345"/>
        <v>1</v>
      </c>
    </row>
    <row r="9939" spans="1:10">
      <c r="A9939" s="15" t="s">
        <v>5777</v>
      </c>
      <c r="C9939" s="774" t="s">
        <v>7885</v>
      </c>
      <c r="D9939" s="21" t="s">
        <v>7886</v>
      </c>
      <c r="E9939" s="830">
        <v>0</v>
      </c>
      <c r="F9939" s="768">
        <v>1</v>
      </c>
      <c r="G9939" s="830"/>
      <c r="H9939" s="768">
        <v>0</v>
      </c>
      <c r="I9939" s="819">
        <f t="shared" si="344"/>
        <v>0</v>
      </c>
      <c r="J9939" s="819">
        <f t="shared" si="345"/>
        <v>1</v>
      </c>
    </row>
    <row r="9940" spans="1:10">
      <c r="A9940" s="15" t="s">
        <v>5777</v>
      </c>
      <c r="C9940" s="774" t="s">
        <v>7887</v>
      </c>
      <c r="D9940" s="21" t="s">
        <v>7888</v>
      </c>
      <c r="E9940" s="830">
        <v>0</v>
      </c>
      <c r="F9940" s="768">
        <v>1</v>
      </c>
      <c r="G9940" s="830"/>
      <c r="H9940" s="768">
        <v>0</v>
      </c>
      <c r="I9940" s="819">
        <f t="shared" si="344"/>
        <v>0</v>
      </c>
      <c r="J9940" s="819">
        <f t="shared" si="345"/>
        <v>1</v>
      </c>
    </row>
    <row r="9941" spans="1:10">
      <c r="A9941" s="15" t="s">
        <v>5777</v>
      </c>
      <c r="C9941" s="774" t="s">
        <v>7889</v>
      </c>
      <c r="D9941" s="21" t="s">
        <v>7890</v>
      </c>
      <c r="E9941" s="830">
        <v>0</v>
      </c>
      <c r="F9941" s="768">
        <v>1</v>
      </c>
      <c r="G9941" s="830"/>
      <c r="H9941" s="768">
        <v>0</v>
      </c>
      <c r="I9941" s="819">
        <f t="shared" si="344"/>
        <v>0</v>
      </c>
      <c r="J9941" s="819">
        <f t="shared" si="345"/>
        <v>1</v>
      </c>
    </row>
    <row r="9942" spans="1:10">
      <c r="A9942" s="15" t="s">
        <v>5777</v>
      </c>
      <c r="C9942" s="774" t="s">
        <v>7891</v>
      </c>
      <c r="D9942" s="21" t="s">
        <v>7892</v>
      </c>
      <c r="E9942" s="830">
        <v>0</v>
      </c>
      <c r="F9942" s="768">
        <v>1</v>
      </c>
      <c r="G9942" s="830"/>
      <c r="H9942" s="768">
        <v>0</v>
      </c>
      <c r="I9942" s="819">
        <f t="shared" si="344"/>
        <v>0</v>
      </c>
      <c r="J9942" s="819">
        <f t="shared" si="345"/>
        <v>1</v>
      </c>
    </row>
    <row r="9943" spans="1:10">
      <c r="A9943" s="15" t="s">
        <v>5777</v>
      </c>
      <c r="C9943" s="774" t="s">
        <v>7893</v>
      </c>
      <c r="D9943" s="21" t="s">
        <v>7894</v>
      </c>
      <c r="E9943" s="830">
        <v>0</v>
      </c>
      <c r="F9943" s="768">
        <v>1</v>
      </c>
      <c r="G9943" s="830"/>
      <c r="H9943" s="768">
        <v>0</v>
      </c>
      <c r="I9943" s="819">
        <f t="shared" si="344"/>
        <v>0</v>
      </c>
      <c r="J9943" s="819">
        <f t="shared" si="345"/>
        <v>1</v>
      </c>
    </row>
    <row r="9944" spans="1:10">
      <c r="A9944" s="15" t="s">
        <v>5777</v>
      </c>
      <c r="C9944" s="774" t="s">
        <v>7895</v>
      </c>
      <c r="D9944" s="21" t="s">
        <v>7896</v>
      </c>
      <c r="E9944" s="830">
        <v>0</v>
      </c>
      <c r="F9944" s="768">
        <v>1</v>
      </c>
      <c r="G9944" s="830"/>
      <c r="H9944" s="768">
        <v>0</v>
      </c>
      <c r="I9944" s="819">
        <f t="shared" si="344"/>
        <v>0</v>
      </c>
      <c r="J9944" s="819">
        <f t="shared" si="345"/>
        <v>1</v>
      </c>
    </row>
    <row r="9945" spans="1:10">
      <c r="A9945" s="15" t="s">
        <v>5777</v>
      </c>
      <c r="C9945" s="774" t="s">
        <v>7897</v>
      </c>
      <c r="D9945" s="21" t="s">
        <v>7898</v>
      </c>
      <c r="E9945" s="830">
        <v>0</v>
      </c>
      <c r="F9945" s="768">
        <v>1</v>
      </c>
      <c r="G9945" s="830"/>
      <c r="H9945" s="768">
        <v>0</v>
      </c>
      <c r="I9945" s="819">
        <f t="shared" si="344"/>
        <v>0</v>
      </c>
      <c r="J9945" s="819">
        <f t="shared" si="345"/>
        <v>1</v>
      </c>
    </row>
    <row r="9946" spans="1:10">
      <c r="A9946" s="15" t="s">
        <v>5777</v>
      </c>
      <c r="C9946" s="774" t="s">
        <v>7899</v>
      </c>
      <c r="D9946" s="21" t="s">
        <v>7900</v>
      </c>
      <c r="E9946" s="830">
        <v>0</v>
      </c>
      <c r="F9946" s="768">
        <v>1</v>
      </c>
      <c r="G9946" s="830"/>
      <c r="H9946" s="768">
        <v>0</v>
      </c>
      <c r="I9946" s="819">
        <f t="shared" si="344"/>
        <v>0</v>
      </c>
      <c r="J9946" s="819">
        <f t="shared" si="345"/>
        <v>1</v>
      </c>
    </row>
    <row r="9947" spans="1:10">
      <c r="A9947" s="15" t="s">
        <v>5777</v>
      </c>
      <c r="C9947" s="774" t="s">
        <v>7901</v>
      </c>
      <c r="D9947" s="21" t="s">
        <v>7902</v>
      </c>
      <c r="E9947" s="830">
        <v>0</v>
      </c>
      <c r="F9947" s="768">
        <v>1</v>
      </c>
      <c r="G9947" s="830"/>
      <c r="H9947" s="768">
        <v>0</v>
      </c>
      <c r="I9947" s="819">
        <f t="shared" si="344"/>
        <v>0</v>
      </c>
      <c r="J9947" s="819">
        <f t="shared" si="345"/>
        <v>1</v>
      </c>
    </row>
    <row r="9948" spans="1:10">
      <c r="A9948" s="15" t="s">
        <v>5777</v>
      </c>
      <c r="C9948" s="774" t="s">
        <v>7903</v>
      </c>
      <c r="D9948" s="21" t="s">
        <v>7904</v>
      </c>
      <c r="E9948" s="830">
        <v>0</v>
      </c>
      <c r="F9948" s="768">
        <v>1</v>
      </c>
      <c r="G9948" s="830"/>
      <c r="H9948" s="768">
        <v>0</v>
      </c>
      <c r="I9948" s="819">
        <f t="shared" si="344"/>
        <v>0</v>
      </c>
      <c r="J9948" s="819">
        <f t="shared" si="345"/>
        <v>1</v>
      </c>
    </row>
    <row r="9949" spans="1:10">
      <c r="A9949" s="15" t="s">
        <v>5777</v>
      </c>
      <c r="C9949" s="774" t="s">
        <v>7905</v>
      </c>
      <c r="D9949" s="21" t="s">
        <v>7906</v>
      </c>
      <c r="E9949" s="830">
        <v>0</v>
      </c>
      <c r="F9949" s="768">
        <v>1</v>
      </c>
      <c r="G9949" s="830"/>
      <c r="H9949" s="768">
        <v>0</v>
      </c>
      <c r="I9949" s="819">
        <f t="shared" si="344"/>
        <v>0</v>
      </c>
      <c r="J9949" s="819">
        <f t="shared" si="345"/>
        <v>1</v>
      </c>
    </row>
    <row r="9950" spans="1:10">
      <c r="A9950" s="15" t="s">
        <v>5777</v>
      </c>
      <c r="C9950" s="774" t="s">
        <v>7907</v>
      </c>
      <c r="D9950" s="21" t="s">
        <v>7908</v>
      </c>
      <c r="E9950" s="830">
        <v>0</v>
      </c>
      <c r="F9950" s="768">
        <v>1</v>
      </c>
      <c r="G9950" s="830"/>
      <c r="H9950" s="768">
        <v>0</v>
      </c>
      <c r="I9950" s="819">
        <f t="shared" si="344"/>
        <v>0</v>
      </c>
      <c r="J9950" s="819">
        <f t="shared" si="345"/>
        <v>1</v>
      </c>
    </row>
    <row r="9951" spans="1:10">
      <c r="A9951" s="15" t="s">
        <v>5777</v>
      </c>
      <c r="C9951" s="774" t="s">
        <v>7909</v>
      </c>
      <c r="D9951" s="21" t="s">
        <v>7910</v>
      </c>
      <c r="E9951" s="830">
        <v>0</v>
      </c>
      <c r="F9951" s="768">
        <v>1</v>
      </c>
      <c r="G9951" s="830"/>
      <c r="H9951" s="768">
        <v>0</v>
      </c>
      <c r="I9951" s="819">
        <f t="shared" si="344"/>
        <v>0</v>
      </c>
      <c r="J9951" s="819">
        <f t="shared" si="345"/>
        <v>1</v>
      </c>
    </row>
    <row r="9952" spans="1:10">
      <c r="A9952" s="15" t="s">
        <v>5777</v>
      </c>
      <c r="C9952" s="774" t="s">
        <v>7911</v>
      </c>
      <c r="D9952" s="21" t="s">
        <v>7912</v>
      </c>
      <c r="E9952" s="830">
        <v>0</v>
      </c>
      <c r="F9952" s="768">
        <v>1</v>
      </c>
      <c r="G9952" s="830"/>
      <c r="H9952" s="768">
        <v>0</v>
      </c>
      <c r="I9952" s="819">
        <f t="shared" si="344"/>
        <v>0</v>
      </c>
      <c r="J9952" s="819">
        <f t="shared" si="345"/>
        <v>1</v>
      </c>
    </row>
    <row r="9953" spans="1:10">
      <c r="A9953" s="15" t="s">
        <v>5777</v>
      </c>
      <c r="C9953" s="774" t="s">
        <v>7913</v>
      </c>
      <c r="D9953" s="21" t="s">
        <v>7914</v>
      </c>
      <c r="E9953" s="830">
        <v>0</v>
      </c>
      <c r="F9953" s="768">
        <v>1</v>
      </c>
      <c r="G9953" s="830"/>
      <c r="H9953" s="768">
        <v>0</v>
      </c>
      <c r="I9953" s="819">
        <f t="shared" si="344"/>
        <v>0</v>
      </c>
      <c r="J9953" s="819">
        <f t="shared" si="345"/>
        <v>1</v>
      </c>
    </row>
    <row r="9954" spans="1:10">
      <c r="A9954" s="15" t="s">
        <v>5777</v>
      </c>
      <c r="C9954" s="774" t="s">
        <v>7915</v>
      </c>
      <c r="D9954" s="21" t="s">
        <v>7916</v>
      </c>
      <c r="E9954" s="830">
        <v>0</v>
      </c>
      <c r="F9954" s="768">
        <v>1</v>
      </c>
      <c r="G9954" s="830"/>
      <c r="H9954" s="768">
        <v>0</v>
      </c>
      <c r="I9954" s="819">
        <f t="shared" si="344"/>
        <v>0</v>
      </c>
      <c r="J9954" s="819">
        <f t="shared" si="345"/>
        <v>1</v>
      </c>
    </row>
    <row r="9955" spans="1:10">
      <c r="A9955" s="15" t="s">
        <v>5777</v>
      </c>
      <c r="C9955" s="774" t="s">
        <v>7917</v>
      </c>
      <c r="D9955" s="21" t="s">
        <v>7918</v>
      </c>
      <c r="E9955" s="830">
        <v>0</v>
      </c>
      <c r="F9955" s="768">
        <v>1</v>
      </c>
      <c r="G9955" s="830"/>
      <c r="H9955" s="768">
        <v>0</v>
      </c>
      <c r="I9955" s="819">
        <f t="shared" si="344"/>
        <v>0</v>
      </c>
      <c r="J9955" s="819">
        <f t="shared" si="345"/>
        <v>1</v>
      </c>
    </row>
    <row r="9956" spans="1:10">
      <c r="A9956" s="15" t="s">
        <v>5777</v>
      </c>
      <c r="C9956" s="774" t="s">
        <v>7919</v>
      </c>
      <c r="D9956" s="21" t="s">
        <v>7920</v>
      </c>
      <c r="E9956" s="830">
        <v>0</v>
      </c>
      <c r="F9956" s="768">
        <v>1</v>
      </c>
      <c r="G9956" s="830"/>
      <c r="H9956" s="768">
        <v>0</v>
      </c>
      <c r="I9956" s="819">
        <f t="shared" si="344"/>
        <v>0</v>
      </c>
      <c r="J9956" s="819">
        <f t="shared" si="345"/>
        <v>1</v>
      </c>
    </row>
    <row r="9957" spans="1:10">
      <c r="A9957" s="15" t="s">
        <v>5777</v>
      </c>
      <c r="C9957" s="774" t="s">
        <v>7921</v>
      </c>
      <c r="D9957" s="21" t="s">
        <v>7922</v>
      </c>
      <c r="E9957" s="830">
        <v>0</v>
      </c>
      <c r="F9957" s="768">
        <v>1</v>
      </c>
      <c r="G9957" s="830"/>
      <c r="H9957" s="768">
        <v>0</v>
      </c>
      <c r="I9957" s="819">
        <f t="shared" si="344"/>
        <v>0</v>
      </c>
      <c r="J9957" s="819">
        <f t="shared" si="345"/>
        <v>1</v>
      </c>
    </row>
    <row r="9958" spans="1:10">
      <c r="A9958" s="15" t="s">
        <v>5777</v>
      </c>
      <c r="C9958" s="774" t="s">
        <v>7923</v>
      </c>
      <c r="D9958" s="21" t="s">
        <v>7924</v>
      </c>
      <c r="E9958" s="830">
        <v>0</v>
      </c>
      <c r="F9958" s="768">
        <v>1</v>
      </c>
      <c r="G9958" s="830"/>
      <c r="H9958" s="768">
        <v>0</v>
      </c>
      <c r="I9958" s="819">
        <f t="shared" si="344"/>
        <v>0</v>
      </c>
      <c r="J9958" s="819">
        <f t="shared" si="345"/>
        <v>1</v>
      </c>
    </row>
    <row r="9959" spans="1:10">
      <c r="A9959" s="15" t="s">
        <v>5777</v>
      </c>
      <c r="C9959" s="774" t="s">
        <v>7925</v>
      </c>
      <c r="D9959" s="21" t="s">
        <v>7926</v>
      </c>
      <c r="E9959" s="830">
        <v>0</v>
      </c>
      <c r="F9959" s="768">
        <v>1</v>
      </c>
      <c r="G9959" s="830"/>
      <c r="H9959" s="768">
        <v>0</v>
      </c>
      <c r="I9959" s="819">
        <f t="shared" si="344"/>
        <v>0</v>
      </c>
      <c r="J9959" s="819">
        <f t="shared" si="345"/>
        <v>1</v>
      </c>
    </row>
    <row r="9960" spans="1:10">
      <c r="A9960" s="15" t="s">
        <v>5777</v>
      </c>
      <c r="C9960" s="774" t="s">
        <v>7927</v>
      </c>
      <c r="D9960" s="21" t="s">
        <v>7928</v>
      </c>
      <c r="E9960" s="830">
        <v>0</v>
      </c>
      <c r="F9960" s="768">
        <v>1</v>
      </c>
      <c r="G9960" s="830"/>
      <c r="H9960" s="768">
        <v>0</v>
      </c>
      <c r="I9960" s="819">
        <f t="shared" si="344"/>
        <v>0</v>
      </c>
      <c r="J9960" s="819">
        <f t="shared" si="345"/>
        <v>1</v>
      </c>
    </row>
    <row r="9961" spans="1:10">
      <c r="A9961" s="15" t="s">
        <v>5777</v>
      </c>
      <c r="C9961" s="774" t="s">
        <v>7929</v>
      </c>
      <c r="D9961" s="21" t="s">
        <v>7930</v>
      </c>
      <c r="E9961" s="830">
        <v>0</v>
      </c>
      <c r="F9961" s="768">
        <v>1</v>
      </c>
      <c r="G9961" s="830"/>
      <c r="H9961" s="768">
        <v>0</v>
      </c>
      <c r="I9961" s="819">
        <f t="shared" si="344"/>
        <v>0</v>
      </c>
      <c r="J9961" s="819">
        <f t="shared" si="345"/>
        <v>1</v>
      </c>
    </row>
    <row r="9962" spans="1:10">
      <c r="A9962" s="15" t="s">
        <v>5777</v>
      </c>
      <c r="C9962" s="774" t="s">
        <v>7931</v>
      </c>
      <c r="D9962" s="21" t="s">
        <v>7932</v>
      </c>
      <c r="E9962" s="830">
        <v>0</v>
      </c>
      <c r="F9962" s="768">
        <v>1</v>
      </c>
      <c r="G9962" s="830"/>
      <c r="H9962" s="768">
        <v>0</v>
      </c>
      <c r="I9962" s="819">
        <f t="shared" si="344"/>
        <v>0</v>
      </c>
      <c r="J9962" s="819">
        <f t="shared" si="345"/>
        <v>1</v>
      </c>
    </row>
    <row r="9963" spans="1:10">
      <c r="A9963" s="15" t="s">
        <v>5777</v>
      </c>
      <c r="C9963" s="774" t="s">
        <v>7933</v>
      </c>
      <c r="D9963" s="21" t="s">
        <v>7934</v>
      </c>
      <c r="E9963" s="830">
        <v>0</v>
      </c>
      <c r="F9963" s="768">
        <v>1</v>
      </c>
      <c r="G9963" s="830"/>
      <c r="H9963" s="768">
        <v>0</v>
      </c>
      <c r="I9963" s="819">
        <f t="shared" si="344"/>
        <v>0</v>
      </c>
      <c r="J9963" s="819">
        <f t="shared" si="345"/>
        <v>1</v>
      </c>
    </row>
    <row r="9964" spans="1:10">
      <c r="A9964" s="15" t="s">
        <v>5777</v>
      </c>
      <c r="C9964" s="774" t="s">
        <v>7935</v>
      </c>
      <c r="D9964" s="21" t="s">
        <v>7936</v>
      </c>
      <c r="E9964" s="830">
        <v>0</v>
      </c>
      <c r="F9964" s="768">
        <v>1</v>
      </c>
      <c r="G9964" s="830"/>
      <c r="H9964" s="768">
        <v>0</v>
      </c>
      <c r="I9964" s="819">
        <f t="shared" si="344"/>
        <v>0</v>
      </c>
      <c r="J9964" s="819">
        <f t="shared" si="345"/>
        <v>1</v>
      </c>
    </row>
    <row r="9965" spans="1:10">
      <c r="A9965" s="15" t="s">
        <v>5777</v>
      </c>
      <c r="C9965" s="774" t="s">
        <v>7937</v>
      </c>
      <c r="D9965" s="21" t="s">
        <v>7938</v>
      </c>
      <c r="E9965" s="830">
        <v>0</v>
      </c>
      <c r="F9965" s="768">
        <v>1</v>
      </c>
      <c r="G9965" s="830"/>
      <c r="H9965" s="768">
        <v>0</v>
      </c>
      <c r="I9965" s="819">
        <f t="shared" si="344"/>
        <v>0</v>
      </c>
      <c r="J9965" s="819">
        <f t="shared" si="345"/>
        <v>1</v>
      </c>
    </row>
    <row r="9966" spans="1:10">
      <c r="A9966" s="15" t="s">
        <v>5777</v>
      </c>
      <c r="C9966" s="774" t="s">
        <v>7939</v>
      </c>
      <c r="D9966" s="21" t="s">
        <v>7940</v>
      </c>
      <c r="E9966" s="830">
        <v>0</v>
      </c>
      <c r="F9966" s="768">
        <v>1</v>
      </c>
      <c r="G9966" s="830"/>
      <c r="H9966" s="768">
        <v>0</v>
      </c>
      <c r="I9966" s="819">
        <f t="shared" si="344"/>
        <v>0</v>
      </c>
      <c r="J9966" s="819">
        <f t="shared" si="345"/>
        <v>1</v>
      </c>
    </row>
    <row r="9967" spans="1:10">
      <c r="A9967" s="15" t="s">
        <v>5777</v>
      </c>
      <c r="C9967" s="774" t="s">
        <v>7941</v>
      </c>
      <c r="D9967" s="21" t="s">
        <v>7942</v>
      </c>
      <c r="E9967" s="830">
        <v>0</v>
      </c>
      <c r="F9967" s="768">
        <v>1</v>
      </c>
      <c r="G9967" s="830"/>
      <c r="H9967" s="768">
        <v>0</v>
      </c>
      <c r="I9967" s="819">
        <f t="shared" si="344"/>
        <v>0</v>
      </c>
      <c r="J9967" s="819">
        <f t="shared" si="345"/>
        <v>1</v>
      </c>
    </row>
    <row r="9968" spans="1:10">
      <c r="A9968" s="15" t="s">
        <v>5777</v>
      </c>
      <c r="C9968" s="774" t="s">
        <v>7943</v>
      </c>
      <c r="D9968" s="21" t="s">
        <v>7944</v>
      </c>
      <c r="E9968" s="830">
        <v>0</v>
      </c>
      <c r="F9968" s="768">
        <v>1</v>
      </c>
      <c r="G9968" s="830"/>
      <c r="H9968" s="768">
        <v>0</v>
      </c>
      <c r="I9968" s="819">
        <f t="shared" si="344"/>
        <v>0</v>
      </c>
      <c r="J9968" s="819">
        <f t="shared" si="345"/>
        <v>1</v>
      </c>
    </row>
    <row r="9969" spans="1:10">
      <c r="A9969" s="15" t="s">
        <v>5777</v>
      </c>
      <c r="C9969" s="774" t="s">
        <v>7945</v>
      </c>
      <c r="D9969" s="21" t="s">
        <v>7946</v>
      </c>
      <c r="E9969" s="830">
        <v>0</v>
      </c>
      <c r="F9969" s="768">
        <v>1</v>
      </c>
      <c r="G9969" s="830"/>
      <c r="H9969" s="768">
        <v>0</v>
      </c>
      <c r="I9969" s="819">
        <f t="shared" si="344"/>
        <v>0</v>
      </c>
      <c r="J9969" s="819">
        <f t="shared" si="345"/>
        <v>1</v>
      </c>
    </row>
    <row r="9970" spans="1:10">
      <c r="A9970" s="15" t="s">
        <v>5777</v>
      </c>
      <c r="C9970" s="774" t="s">
        <v>7947</v>
      </c>
      <c r="D9970" s="21" t="s">
        <v>7948</v>
      </c>
      <c r="E9970" s="830">
        <v>0</v>
      </c>
      <c r="F9970" s="768">
        <v>1</v>
      </c>
      <c r="G9970" s="830"/>
      <c r="H9970" s="768">
        <v>0</v>
      </c>
      <c r="I9970" s="819">
        <f t="shared" si="344"/>
        <v>0</v>
      </c>
      <c r="J9970" s="819">
        <f t="shared" si="345"/>
        <v>1</v>
      </c>
    </row>
    <row r="9971" spans="1:10">
      <c r="A9971" s="15" t="s">
        <v>5777</v>
      </c>
      <c r="C9971" s="774" t="s">
        <v>7949</v>
      </c>
      <c r="D9971" s="21" t="s">
        <v>7950</v>
      </c>
      <c r="E9971" s="830">
        <v>0</v>
      </c>
      <c r="F9971" s="768">
        <v>1</v>
      </c>
      <c r="G9971" s="830"/>
      <c r="H9971" s="768">
        <v>0</v>
      </c>
      <c r="I9971" s="819">
        <f t="shared" si="344"/>
        <v>0</v>
      </c>
      <c r="J9971" s="819">
        <f t="shared" si="345"/>
        <v>1</v>
      </c>
    </row>
    <row r="9972" spans="1:10">
      <c r="A9972" s="15" t="s">
        <v>5777</v>
      </c>
      <c r="C9972" s="774" t="s">
        <v>7951</v>
      </c>
      <c r="D9972" s="21" t="s">
        <v>7952</v>
      </c>
      <c r="E9972" s="830">
        <v>0</v>
      </c>
      <c r="F9972" s="768">
        <v>1</v>
      </c>
      <c r="G9972" s="830"/>
      <c r="H9972" s="768">
        <v>0</v>
      </c>
      <c r="I9972" s="819">
        <f t="shared" si="344"/>
        <v>0</v>
      </c>
      <c r="J9972" s="819">
        <f t="shared" si="345"/>
        <v>1</v>
      </c>
    </row>
    <row r="9973" spans="1:10">
      <c r="A9973" s="15" t="s">
        <v>5777</v>
      </c>
      <c r="C9973" s="774" t="s">
        <v>7953</v>
      </c>
      <c r="D9973" s="21" t="s">
        <v>7954</v>
      </c>
      <c r="E9973" s="830">
        <v>0</v>
      </c>
      <c r="F9973" s="768">
        <v>1</v>
      </c>
      <c r="G9973" s="830"/>
      <c r="H9973" s="768">
        <v>0</v>
      </c>
      <c r="I9973" s="819">
        <f t="shared" si="344"/>
        <v>0</v>
      </c>
      <c r="J9973" s="819">
        <f t="shared" si="345"/>
        <v>1</v>
      </c>
    </row>
    <row r="9974" spans="1:10">
      <c r="A9974" s="15" t="s">
        <v>5777</v>
      </c>
      <c r="C9974" s="774" t="s">
        <v>7955</v>
      </c>
      <c r="D9974" s="21" t="s">
        <v>7956</v>
      </c>
      <c r="E9974" s="830">
        <v>0</v>
      </c>
      <c r="F9974" s="768">
        <v>1</v>
      </c>
      <c r="G9974" s="830"/>
      <c r="H9974" s="768">
        <v>0</v>
      </c>
      <c r="I9974" s="819">
        <f t="shared" si="344"/>
        <v>0</v>
      </c>
      <c r="J9974" s="819">
        <f t="shared" si="345"/>
        <v>1</v>
      </c>
    </row>
    <row r="9975" spans="1:10">
      <c r="A9975" s="15" t="s">
        <v>5777</v>
      </c>
      <c r="C9975" s="774" t="s">
        <v>7957</v>
      </c>
      <c r="D9975" s="21" t="s">
        <v>7958</v>
      </c>
      <c r="E9975" s="830">
        <v>0</v>
      </c>
      <c r="F9975" s="768">
        <v>1</v>
      </c>
      <c r="G9975" s="830"/>
      <c r="H9975" s="768">
        <v>0</v>
      </c>
      <c r="I9975" s="819">
        <f t="shared" si="344"/>
        <v>0</v>
      </c>
      <c r="J9975" s="819">
        <f t="shared" si="345"/>
        <v>1</v>
      </c>
    </row>
    <row r="9976" spans="1:10">
      <c r="A9976" s="15" t="s">
        <v>5777</v>
      </c>
      <c r="C9976" s="774" t="s">
        <v>7959</v>
      </c>
      <c r="D9976" s="21" t="s">
        <v>7960</v>
      </c>
      <c r="E9976" s="830">
        <v>0</v>
      </c>
      <c r="F9976" s="768">
        <v>1</v>
      </c>
      <c r="G9976" s="830"/>
      <c r="H9976" s="768">
        <v>0</v>
      </c>
      <c r="I9976" s="819">
        <f t="shared" si="344"/>
        <v>0</v>
      </c>
      <c r="J9976" s="819">
        <f t="shared" si="345"/>
        <v>1</v>
      </c>
    </row>
    <row r="9977" spans="1:10">
      <c r="A9977" s="15" t="s">
        <v>5777</v>
      </c>
      <c r="C9977" s="774" t="s">
        <v>7961</v>
      </c>
      <c r="D9977" s="21" t="s">
        <v>7962</v>
      </c>
      <c r="E9977" s="830">
        <v>0</v>
      </c>
      <c r="F9977" s="768">
        <v>1</v>
      </c>
      <c r="G9977" s="830"/>
      <c r="H9977" s="768">
        <v>0</v>
      </c>
      <c r="I9977" s="819">
        <f t="shared" si="344"/>
        <v>0</v>
      </c>
      <c r="J9977" s="819">
        <f t="shared" si="345"/>
        <v>1</v>
      </c>
    </row>
    <row r="9978" spans="1:10">
      <c r="A9978" s="15" t="s">
        <v>5777</v>
      </c>
      <c r="C9978" s="774" t="s">
        <v>7963</v>
      </c>
      <c r="D9978" s="21" t="s">
        <v>7964</v>
      </c>
      <c r="E9978" s="830">
        <v>0</v>
      </c>
      <c r="F9978" s="768">
        <v>1</v>
      </c>
      <c r="G9978" s="830"/>
      <c r="H9978" s="768">
        <v>0</v>
      </c>
      <c r="I9978" s="819">
        <f t="shared" si="344"/>
        <v>0</v>
      </c>
      <c r="J9978" s="819">
        <f t="shared" si="345"/>
        <v>1</v>
      </c>
    </row>
    <row r="9979" spans="1:10">
      <c r="A9979" s="15" t="s">
        <v>5777</v>
      </c>
      <c r="C9979" s="774" t="s">
        <v>7965</v>
      </c>
      <c r="D9979" s="21" t="s">
        <v>7966</v>
      </c>
      <c r="E9979" s="830">
        <v>0</v>
      </c>
      <c r="F9979" s="768">
        <v>1</v>
      </c>
      <c r="G9979" s="830"/>
      <c r="H9979" s="768">
        <v>0</v>
      </c>
      <c r="I9979" s="819">
        <f t="shared" si="344"/>
        <v>0</v>
      </c>
      <c r="J9979" s="819">
        <f t="shared" si="345"/>
        <v>1</v>
      </c>
    </row>
    <row r="9980" spans="1:10">
      <c r="A9980" s="15" t="s">
        <v>5777</v>
      </c>
      <c r="C9980" s="774" t="s">
        <v>7967</v>
      </c>
      <c r="D9980" s="21" t="s">
        <v>7968</v>
      </c>
      <c r="E9980" s="830">
        <v>18</v>
      </c>
      <c r="F9980" s="768">
        <v>70</v>
      </c>
      <c r="G9980" s="830">
        <v>2231</v>
      </c>
      <c r="H9980" s="768">
        <v>1900</v>
      </c>
      <c r="I9980" s="819">
        <f t="shared" si="344"/>
        <v>2249</v>
      </c>
      <c r="J9980" s="819">
        <f t="shared" si="345"/>
        <v>1970</v>
      </c>
    </row>
    <row r="9981" spans="1:10">
      <c r="A9981" s="15" t="s">
        <v>5777</v>
      </c>
      <c r="C9981" s="774" t="s">
        <v>7969</v>
      </c>
      <c r="D9981" s="21" t="s">
        <v>7970</v>
      </c>
      <c r="E9981" s="830">
        <v>0</v>
      </c>
      <c r="F9981" s="768">
        <v>1</v>
      </c>
      <c r="G9981" s="830">
        <v>1</v>
      </c>
      <c r="H9981" s="768">
        <v>1</v>
      </c>
      <c r="I9981" s="819">
        <f t="shared" si="344"/>
        <v>1</v>
      </c>
      <c r="J9981" s="819">
        <f t="shared" si="345"/>
        <v>2</v>
      </c>
    </row>
    <row r="9982" spans="1:10">
      <c r="A9982" s="15" t="s">
        <v>5777</v>
      </c>
      <c r="C9982" s="774" t="s">
        <v>7971</v>
      </c>
      <c r="D9982" s="21" t="s">
        <v>7972</v>
      </c>
      <c r="E9982" s="830">
        <v>6</v>
      </c>
      <c r="F9982" s="768">
        <v>20</v>
      </c>
      <c r="G9982" s="830">
        <v>248</v>
      </c>
      <c r="H9982" s="768">
        <v>200</v>
      </c>
      <c r="I9982" s="819">
        <f t="shared" si="344"/>
        <v>254</v>
      </c>
      <c r="J9982" s="819">
        <f t="shared" si="345"/>
        <v>220</v>
      </c>
    </row>
    <row r="9983" spans="1:10">
      <c r="A9983" s="15" t="s">
        <v>5777</v>
      </c>
      <c r="C9983" s="774" t="s">
        <v>7973</v>
      </c>
      <c r="D9983" s="21" t="s">
        <v>7974</v>
      </c>
      <c r="E9983" s="830">
        <v>11</v>
      </c>
      <c r="F9983" s="768">
        <v>50</v>
      </c>
      <c r="G9983" s="830">
        <v>1067</v>
      </c>
      <c r="H9983" s="768">
        <v>950</v>
      </c>
      <c r="I9983" s="819">
        <f t="shared" si="344"/>
        <v>1078</v>
      </c>
      <c r="J9983" s="819">
        <f t="shared" si="345"/>
        <v>1000</v>
      </c>
    </row>
    <row r="9984" spans="1:10">
      <c r="A9984" s="15" t="s">
        <v>5777</v>
      </c>
      <c r="C9984" s="774" t="s">
        <v>7975</v>
      </c>
      <c r="D9984" s="21" t="s">
        <v>7976</v>
      </c>
      <c r="E9984" s="830">
        <v>8</v>
      </c>
      <c r="F9984" s="768">
        <v>50</v>
      </c>
      <c r="G9984" s="830">
        <v>423</v>
      </c>
      <c r="H9984" s="768">
        <v>300</v>
      </c>
      <c r="I9984" s="819">
        <f t="shared" si="344"/>
        <v>431</v>
      </c>
      <c r="J9984" s="819">
        <f t="shared" si="345"/>
        <v>350</v>
      </c>
    </row>
    <row r="9985" spans="1:10">
      <c r="A9985" s="15" t="s">
        <v>5777</v>
      </c>
      <c r="C9985" s="774" t="s">
        <v>7977</v>
      </c>
      <c r="D9985" s="21" t="s">
        <v>7978</v>
      </c>
      <c r="E9985" s="830">
        <v>31</v>
      </c>
      <c r="F9985" s="768">
        <v>70</v>
      </c>
      <c r="G9985" s="830">
        <v>1036</v>
      </c>
      <c r="H9985" s="768">
        <v>710</v>
      </c>
      <c r="I9985" s="819">
        <f t="shared" si="344"/>
        <v>1067</v>
      </c>
      <c r="J9985" s="819">
        <f t="shared" si="345"/>
        <v>780</v>
      </c>
    </row>
    <row r="9986" spans="1:10">
      <c r="A9986" s="15" t="s">
        <v>5777</v>
      </c>
      <c r="C9986" s="774" t="s">
        <v>7979</v>
      </c>
      <c r="D9986" s="21" t="s">
        <v>7980</v>
      </c>
      <c r="E9986" s="830">
        <v>20</v>
      </c>
      <c r="F9986" s="768">
        <v>30</v>
      </c>
      <c r="G9986" s="830">
        <v>618</v>
      </c>
      <c r="H9986" s="768">
        <v>350</v>
      </c>
      <c r="I9986" s="819">
        <f t="shared" si="344"/>
        <v>638</v>
      </c>
      <c r="J9986" s="819">
        <f t="shared" si="345"/>
        <v>380</v>
      </c>
    </row>
    <row r="9987" spans="1:10">
      <c r="A9987" s="15" t="s">
        <v>5777</v>
      </c>
      <c r="C9987" s="774" t="s">
        <v>7981</v>
      </c>
      <c r="D9987" s="21" t="s">
        <v>7982</v>
      </c>
      <c r="E9987" s="830">
        <v>7</v>
      </c>
      <c r="F9987" s="768">
        <v>20</v>
      </c>
      <c r="G9987" s="830">
        <v>291</v>
      </c>
      <c r="H9987" s="768">
        <v>200</v>
      </c>
      <c r="I9987" s="819">
        <f t="shared" si="344"/>
        <v>298</v>
      </c>
      <c r="J9987" s="819">
        <f t="shared" si="345"/>
        <v>220</v>
      </c>
    </row>
    <row r="9988" spans="1:10">
      <c r="A9988" s="15" t="s">
        <v>5777</v>
      </c>
      <c r="C9988" s="774" t="s">
        <v>7983</v>
      </c>
      <c r="D9988" s="21" t="s">
        <v>7984</v>
      </c>
      <c r="E9988" s="830">
        <v>0</v>
      </c>
      <c r="F9988" s="768">
        <v>1</v>
      </c>
      <c r="G9988" s="830">
        <v>203</v>
      </c>
      <c r="H9988" s="768">
        <v>150</v>
      </c>
      <c r="I9988" s="819">
        <f t="shared" si="344"/>
        <v>203</v>
      </c>
      <c r="J9988" s="819">
        <f t="shared" si="345"/>
        <v>151</v>
      </c>
    </row>
    <row r="9989" spans="1:10">
      <c r="A9989" s="15" t="s">
        <v>5777</v>
      </c>
      <c r="C9989" s="774" t="s">
        <v>7985</v>
      </c>
      <c r="D9989" s="21" t="s">
        <v>7986</v>
      </c>
      <c r="E9989" s="830">
        <v>0</v>
      </c>
      <c r="F9989" s="768">
        <v>1</v>
      </c>
      <c r="G9989" s="830">
        <v>18</v>
      </c>
      <c r="H9989" s="768">
        <v>15</v>
      </c>
      <c r="I9989" s="819">
        <f t="shared" si="344"/>
        <v>18</v>
      </c>
      <c r="J9989" s="819">
        <f t="shared" si="345"/>
        <v>16</v>
      </c>
    </row>
    <row r="9990" spans="1:10">
      <c r="A9990" s="15" t="s">
        <v>5777</v>
      </c>
      <c r="C9990" s="774" t="s">
        <v>7987</v>
      </c>
      <c r="D9990" s="21" t="s">
        <v>7988</v>
      </c>
      <c r="E9990" s="830">
        <v>1</v>
      </c>
      <c r="F9990" s="768">
        <v>1</v>
      </c>
      <c r="G9990" s="830">
        <v>32</v>
      </c>
      <c r="H9990" s="768">
        <v>10</v>
      </c>
      <c r="I9990" s="819">
        <f t="shared" si="344"/>
        <v>33</v>
      </c>
      <c r="J9990" s="819">
        <f t="shared" si="345"/>
        <v>11</v>
      </c>
    </row>
    <row r="9991" spans="1:10">
      <c r="A9991" s="15" t="s">
        <v>5777</v>
      </c>
      <c r="C9991" s="774" t="s">
        <v>7989</v>
      </c>
      <c r="D9991" s="21" t="s">
        <v>7990</v>
      </c>
      <c r="E9991" s="830">
        <v>3</v>
      </c>
      <c r="F9991" s="768">
        <v>1</v>
      </c>
      <c r="G9991" s="830">
        <v>372</v>
      </c>
      <c r="H9991" s="768">
        <v>400</v>
      </c>
      <c r="I9991" s="819">
        <f t="shared" si="344"/>
        <v>375</v>
      </c>
      <c r="J9991" s="819">
        <f t="shared" si="345"/>
        <v>401</v>
      </c>
    </row>
    <row r="9992" spans="1:10">
      <c r="A9992" s="15" t="s">
        <v>5777</v>
      </c>
      <c r="C9992" s="774" t="s">
        <v>7991</v>
      </c>
      <c r="D9992" s="21" t="s">
        <v>7992</v>
      </c>
      <c r="E9992" s="830">
        <v>0</v>
      </c>
      <c r="F9992" s="768">
        <v>1</v>
      </c>
      <c r="G9992" s="830"/>
      <c r="H9992" s="768">
        <v>1</v>
      </c>
      <c r="I9992" s="819">
        <f t="shared" si="344"/>
        <v>0</v>
      </c>
      <c r="J9992" s="819">
        <f t="shared" si="345"/>
        <v>2</v>
      </c>
    </row>
    <row r="9993" spans="1:10">
      <c r="A9993" s="15" t="s">
        <v>5777</v>
      </c>
      <c r="C9993" s="774" t="s">
        <v>7993</v>
      </c>
      <c r="D9993" s="21" t="s">
        <v>18814</v>
      </c>
      <c r="E9993" s="830">
        <v>0</v>
      </c>
      <c r="F9993" s="768">
        <v>1</v>
      </c>
      <c r="G9993" s="830"/>
      <c r="H9993" s="768">
        <v>1</v>
      </c>
      <c r="I9993" s="819">
        <f t="shared" si="344"/>
        <v>0</v>
      </c>
      <c r="J9993" s="819">
        <f t="shared" si="345"/>
        <v>2</v>
      </c>
    </row>
    <row r="9994" spans="1:10">
      <c r="A9994" s="15" t="s">
        <v>5777</v>
      </c>
      <c r="C9994" s="774" t="s">
        <v>7994</v>
      </c>
      <c r="D9994" s="21" t="s">
        <v>7995</v>
      </c>
      <c r="E9994" s="830">
        <v>0</v>
      </c>
      <c r="F9994" s="768">
        <v>1</v>
      </c>
      <c r="G9994" s="830"/>
      <c r="H9994" s="768">
        <v>1</v>
      </c>
      <c r="I9994" s="819">
        <f t="shared" si="344"/>
        <v>0</v>
      </c>
      <c r="J9994" s="819">
        <f t="shared" si="345"/>
        <v>2</v>
      </c>
    </row>
    <row r="9995" spans="1:10">
      <c r="A9995" s="15" t="s">
        <v>5777</v>
      </c>
      <c r="C9995" s="774" t="s">
        <v>7996</v>
      </c>
      <c r="D9995" s="21" t="s">
        <v>7997</v>
      </c>
      <c r="E9995" s="830">
        <v>0</v>
      </c>
      <c r="F9995" s="768">
        <v>1</v>
      </c>
      <c r="G9995" s="830"/>
      <c r="H9995" s="768">
        <v>1</v>
      </c>
      <c r="I9995" s="819">
        <f t="shared" si="344"/>
        <v>0</v>
      </c>
      <c r="J9995" s="819">
        <f t="shared" si="345"/>
        <v>2</v>
      </c>
    </row>
    <row r="9996" spans="1:10">
      <c r="A9996" s="15" t="s">
        <v>5777</v>
      </c>
      <c r="C9996" s="774" t="s">
        <v>7998</v>
      </c>
      <c r="D9996" s="21" t="s">
        <v>7999</v>
      </c>
      <c r="E9996" s="830">
        <v>0</v>
      </c>
      <c r="F9996" s="768">
        <v>1</v>
      </c>
      <c r="G9996" s="830"/>
      <c r="H9996" s="768">
        <v>1</v>
      </c>
      <c r="I9996" s="819">
        <f t="shared" si="344"/>
        <v>0</v>
      </c>
      <c r="J9996" s="819">
        <f t="shared" si="345"/>
        <v>2</v>
      </c>
    </row>
    <row r="9997" spans="1:10">
      <c r="A9997" s="15" t="s">
        <v>5777</v>
      </c>
      <c r="C9997" s="774" t="s">
        <v>8000</v>
      </c>
      <c r="D9997" s="21" t="s">
        <v>8001</v>
      </c>
      <c r="E9997" s="830">
        <v>0</v>
      </c>
      <c r="F9997" s="768">
        <v>1</v>
      </c>
      <c r="G9997" s="830"/>
      <c r="H9997" s="768">
        <v>1</v>
      </c>
      <c r="I9997" s="819">
        <f t="shared" ref="I9997:I9998" si="346">E9997+G9997</f>
        <v>0</v>
      </c>
      <c r="J9997" s="819">
        <f t="shared" ref="J9997:J9998" si="347">F9997+H9997</f>
        <v>2</v>
      </c>
    </row>
    <row r="9998" spans="1:10">
      <c r="A9998" s="15" t="s">
        <v>5777</v>
      </c>
      <c r="C9998" s="774" t="s">
        <v>8002</v>
      </c>
      <c r="D9998" s="21" t="s">
        <v>8003</v>
      </c>
      <c r="E9998" s="830">
        <v>0</v>
      </c>
      <c r="F9998" s="768">
        <v>1</v>
      </c>
      <c r="G9998" s="830">
        <v>1</v>
      </c>
      <c r="H9998" s="768">
        <v>1</v>
      </c>
      <c r="I9998" s="819">
        <f t="shared" si="346"/>
        <v>1</v>
      </c>
      <c r="J9998" s="819">
        <f t="shared" si="347"/>
        <v>2</v>
      </c>
    </row>
    <row r="9999" spans="1:10">
      <c r="A9999" s="15" t="s">
        <v>5777</v>
      </c>
      <c r="C9999" s="774" t="s">
        <v>8004</v>
      </c>
      <c r="D9999" s="21" t="s">
        <v>7378</v>
      </c>
      <c r="E9999" s="830">
        <v>0</v>
      </c>
      <c r="F9999" s="768">
        <v>1</v>
      </c>
      <c r="G9999" s="830"/>
      <c r="H9999" s="768">
        <v>0</v>
      </c>
      <c r="I9999" s="819">
        <f>E9999+G9999</f>
        <v>0</v>
      </c>
      <c r="J9999" s="819">
        <f>F9999+H9999</f>
        <v>1</v>
      </c>
    </row>
    <row r="10000" spans="1:10">
      <c r="D10000" s="54"/>
      <c r="E10000" s="832"/>
      <c r="F10000" s="805"/>
      <c r="G10000" s="832"/>
      <c r="H10000" s="805"/>
      <c r="I10000" s="832"/>
      <c r="J10000" s="832"/>
    </row>
    <row r="10001" spans="1:12" ht="14.25">
      <c r="B10001" s="81" t="s">
        <v>1748</v>
      </c>
      <c r="C10001" s="766"/>
      <c r="D10001" s="795"/>
      <c r="E10001" s="817">
        <v>0</v>
      </c>
      <c r="F10001" s="766"/>
      <c r="G10001" s="817">
        <v>0</v>
      </c>
      <c r="H10001" s="766"/>
      <c r="I10001" s="817"/>
      <c r="J10001" s="817"/>
    </row>
    <row r="10002" spans="1:12">
      <c r="B10002" s="98" t="s">
        <v>108</v>
      </c>
      <c r="C10002" s="778"/>
      <c r="D10002" s="796"/>
      <c r="E10002" s="778">
        <f>E10005+E10426+E10472+E10806+E10814+E10820+E10842</f>
        <v>127369</v>
      </c>
      <c r="F10002" s="778">
        <f>F10005+F10426+F10472+F10806+F10814+F10820+F10842</f>
        <v>130410</v>
      </c>
      <c r="G10002" s="778">
        <f>G10005+G10426+G10472+G10806+G10814+G10820+G10842</f>
        <v>54068</v>
      </c>
      <c r="H10002" s="778">
        <f>H10005+H10426+H10472+H10806+H10814+H10820+H10842</f>
        <v>75200</v>
      </c>
      <c r="I10002" s="119">
        <f>E10002+G10002</f>
        <v>181437</v>
      </c>
      <c r="J10002" s="119">
        <f>F10002+H10002</f>
        <v>205610</v>
      </c>
    </row>
    <row r="10003" spans="1:12">
      <c r="B10003" s="98" t="s">
        <v>109</v>
      </c>
      <c r="C10003" s="778"/>
      <c r="D10003" s="796"/>
      <c r="E10003" s="833">
        <v>260998</v>
      </c>
      <c r="F10003" s="806">
        <v>260000</v>
      </c>
      <c r="G10003" s="843">
        <v>267599</v>
      </c>
      <c r="H10003" s="807">
        <v>260000</v>
      </c>
      <c r="I10003" s="119">
        <f t="shared" ref="I10003:I10005" si="348">E10003+G10003</f>
        <v>528597</v>
      </c>
      <c r="J10003" s="119">
        <f t="shared" ref="J10003:J10005" si="349">F10003+H10003</f>
        <v>520000</v>
      </c>
    </row>
    <row r="10004" spans="1:12">
      <c r="B10004" s="98" t="s">
        <v>110</v>
      </c>
      <c r="C10004" s="778"/>
      <c r="D10004" s="796"/>
      <c r="E10004" s="119">
        <v>0</v>
      </c>
      <c r="F10004" s="778"/>
      <c r="G10004" s="119">
        <v>0</v>
      </c>
      <c r="H10004" s="778"/>
      <c r="I10004" s="119"/>
      <c r="J10004" s="119"/>
    </row>
    <row r="10005" spans="1:12">
      <c r="B10005" s="16" t="s">
        <v>1738</v>
      </c>
      <c r="C10005" s="767"/>
      <c r="D10005" s="16"/>
      <c r="E10005" s="829">
        <v>72991</v>
      </c>
      <c r="F10005" s="804">
        <v>73000</v>
      </c>
      <c r="G10005" s="844">
        <v>35484</v>
      </c>
      <c r="H10005" s="767">
        <v>36000</v>
      </c>
      <c r="I10005" s="119">
        <f t="shared" si="348"/>
        <v>108475</v>
      </c>
      <c r="J10005" s="119">
        <f t="shared" si="349"/>
        <v>109000</v>
      </c>
    </row>
    <row r="10006" spans="1:12">
      <c r="B10006" s="100" t="s">
        <v>218</v>
      </c>
      <c r="C10006" s="767"/>
      <c r="D10006" s="16"/>
      <c r="E10006" s="829">
        <v>162252</v>
      </c>
      <c r="F10006" s="804"/>
      <c r="G10006" s="844">
        <v>207360</v>
      </c>
      <c r="H10006" s="767"/>
      <c r="I10006" s="819"/>
      <c r="J10006" s="819"/>
    </row>
    <row r="10007" spans="1:12">
      <c r="B10007" s="16" t="s">
        <v>297</v>
      </c>
      <c r="C10007" s="767"/>
      <c r="D10007" s="16"/>
      <c r="E10007" s="804">
        <f>SUM(E10008:E10425)</f>
        <v>1786390</v>
      </c>
      <c r="F10007" s="804">
        <f>SUM(F10008:F10425)</f>
        <v>1872655</v>
      </c>
      <c r="G10007" s="804">
        <f>SUM(G10008:G10425)</f>
        <v>2180116</v>
      </c>
      <c r="H10007" s="804">
        <f>SUM(H10008:H10425)</f>
        <v>2033516</v>
      </c>
      <c r="I10007" s="819">
        <f t="shared" ref="I10007" si="350">E10007+G10007</f>
        <v>3966506</v>
      </c>
      <c r="J10007" s="819">
        <f t="shared" ref="J10007" si="351">F10007+H10007</f>
        <v>3906171</v>
      </c>
      <c r="L10007" s="834"/>
    </row>
    <row r="10008" spans="1:12">
      <c r="A10008" s="15" t="s">
        <v>17836</v>
      </c>
      <c r="C10008" s="774" t="s">
        <v>8005</v>
      </c>
      <c r="D10008" s="17" t="s">
        <v>8006</v>
      </c>
      <c r="E10008" s="830">
        <v>0</v>
      </c>
      <c r="F10008" s="768">
        <v>100</v>
      </c>
      <c r="G10008" s="825"/>
      <c r="H10008" s="772">
        <v>1</v>
      </c>
      <c r="I10008" s="819">
        <f>E10008+G10008</f>
        <v>0</v>
      </c>
      <c r="J10008" s="819">
        <f>F10008+H10008</f>
        <v>101</v>
      </c>
      <c r="L10008" s="834"/>
    </row>
    <row r="10009" spans="1:12">
      <c r="A10009" s="15" t="s">
        <v>17836</v>
      </c>
      <c r="C10009" s="774" t="s">
        <v>8007</v>
      </c>
      <c r="D10009" s="17" t="s">
        <v>8008</v>
      </c>
      <c r="E10009" s="830">
        <v>195</v>
      </c>
      <c r="F10009" s="768">
        <v>110</v>
      </c>
      <c r="G10009" s="825">
        <v>2543</v>
      </c>
      <c r="H10009" s="772">
        <v>2180</v>
      </c>
      <c r="I10009" s="819">
        <f t="shared" ref="I10009:I10072" si="352">E10009+G10009</f>
        <v>2738</v>
      </c>
      <c r="J10009" s="819">
        <f t="shared" ref="J10009:J10072" si="353">F10009+H10009</f>
        <v>2290</v>
      </c>
      <c r="L10009" s="834"/>
    </row>
    <row r="10010" spans="1:12">
      <c r="A10010" s="15" t="s">
        <v>17836</v>
      </c>
      <c r="C10010" s="774" t="s">
        <v>8009</v>
      </c>
      <c r="D10010" s="17" t="s">
        <v>8010</v>
      </c>
      <c r="E10010" s="830">
        <v>0</v>
      </c>
      <c r="F10010" s="768">
        <v>100</v>
      </c>
      <c r="G10010" s="825"/>
      <c r="H10010" s="772">
        <v>1</v>
      </c>
      <c r="I10010" s="819">
        <f t="shared" si="352"/>
        <v>0</v>
      </c>
      <c r="J10010" s="819">
        <f t="shared" si="353"/>
        <v>101</v>
      </c>
      <c r="L10010" s="834"/>
    </row>
    <row r="10011" spans="1:12">
      <c r="A10011" s="15" t="s">
        <v>17836</v>
      </c>
      <c r="C10011" s="774" t="s">
        <v>8011</v>
      </c>
      <c r="D10011" s="17" t="s">
        <v>8012</v>
      </c>
      <c r="E10011" s="830">
        <v>0</v>
      </c>
      <c r="F10011" s="768">
        <v>100</v>
      </c>
      <c r="G10011" s="825"/>
      <c r="H10011" s="772">
        <v>1</v>
      </c>
      <c r="I10011" s="819">
        <f t="shared" si="352"/>
        <v>0</v>
      </c>
      <c r="J10011" s="819">
        <f t="shared" si="353"/>
        <v>101</v>
      </c>
      <c r="L10011" s="834"/>
    </row>
    <row r="10012" spans="1:12">
      <c r="A10012" s="15" t="s">
        <v>17836</v>
      </c>
      <c r="C10012" s="774" t="s">
        <v>8013</v>
      </c>
      <c r="D10012" s="17" t="s">
        <v>8014</v>
      </c>
      <c r="E10012" s="830">
        <v>0</v>
      </c>
      <c r="F10012" s="768">
        <v>100</v>
      </c>
      <c r="G10012" s="825"/>
      <c r="H10012" s="772">
        <v>1</v>
      </c>
      <c r="I10012" s="819">
        <f t="shared" si="352"/>
        <v>0</v>
      </c>
      <c r="J10012" s="819">
        <f t="shared" si="353"/>
        <v>101</v>
      </c>
      <c r="L10012" s="834"/>
    </row>
    <row r="10013" spans="1:12">
      <c r="A10013" s="15" t="s">
        <v>17836</v>
      </c>
      <c r="C10013" s="774" t="s">
        <v>8015</v>
      </c>
      <c r="D10013" s="17" t="s">
        <v>8016</v>
      </c>
      <c r="E10013" s="830">
        <v>162</v>
      </c>
      <c r="F10013" s="768">
        <v>100</v>
      </c>
      <c r="G10013" s="825">
        <v>2542</v>
      </c>
      <c r="H10013" s="772">
        <v>2077</v>
      </c>
      <c r="I10013" s="819">
        <f t="shared" si="352"/>
        <v>2704</v>
      </c>
      <c r="J10013" s="819">
        <f t="shared" si="353"/>
        <v>2177</v>
      </c>
      <c r="L10013" s="834"/>
    </row>
    <row r="10014" spans="1:12">
      <c r="A10014" s="15" t="s">
        <v>17836</v>
      </c>
      <c r="C10014" s="774" t="s">
        <v>8017</v>
      </c>
      <c r="D10014" s="17" t="s">
        <v>8018</v>
      </c>
      <c r="E10014" s="830">
        <v>0</v>
      </c>
      <c r="F10014" s="768">
        <v>100</v>
      </c>
      <c r="G10014" s="825"/>
      <c r="H10014" s="772">
        <v>1</v>
      </c>
      <c r="I10014" s="819">
        <f t="shared" si="352"/>
        <v>0</v>
      </c>
      <c r="J10014" s="819">
        <f t="shared" si="353"/>
        <v>101</v>
      </c>
      <c r="L10014" s="834"/>
    </row>
    <row r="10015" spans="1:12">
      <c r="A10015" s="15" t="s">
        <v>17836</v>
      </c>
      <c r="C10015" s="774" t="s">
        <v>8019</v>
      </c>
      <c r="D10015" s="17" t="s">
        <v>8020</v>
      </c>
      <c r="E10015" s="830">
        <v>0</v>
      </c>
      <c r="F10015" s="768">
        <v>100</v>
      </c>
      <c r="G10015" s="825"/>
      <c r="H10015" s="772">
        <v>1</v>
      </c>
      <c r="I10015" s="819">
        <f t="shared" si="352"/>
        <v>0</v>
      </c>
      <c r="J10015" s="819">
        <f t="shared" si="353"/>
        <v>101</v>
      </c>
      <c r="L10015" s="834"/>
    </row>
    <row r="10016" spans="1:12">
      <c r="A10016" s="15" t="s">
        <v>17836</v>
      </c>
      <c r="C10016" s="774" t="s">
        <v>8021</v>
      </c>
      <c r="D10016" s="17" t="s">
        <v>18815</v>
      </c>
      <c r="E10016" s="830">
        <v>0</v>
      </c>
      <c r="F10016" s="768">
        <v>100</v>
      </c>
      <c r="G10016" s="825"/>
      <c r="H10016" s="772">
        <v>1</v>
      </c>
      <c r="I10016" s="819">
        <f t="shared" si="352"/>
        <v>0</v>
      </c>
      <c r="J10016" s="819">
        <f t="shared" si="353"/>
        <v>101</v>
      </c>
      <c r="L10016" s="834"/>
    </row>
    <row r="10017" spans="1:12">
      <c r="A10017" s="15" t="s">
        <v>17836</v>
      </c>
      <c r="C10017" s="774" t="s">
        <v>8022</v>
      </c>
      <c r="D10017" s="17" t="s">
        <v>18816</v>
      </c>
      <c r="E10017" s="830">
        <v>29217</v>
      </c>
      <c r="F10017" s="768">
        <v>29407</v>
      </c>
      <c r="G10017" s="825">
        <v>11818</v>
      </c>
      <c r="H10017" s="772">
        <v>11903</v>
      </c>
      <c r="I10017" s="819">
        <f t="shared" si="352"/>
        <v>41035</v>
      </c>
      <c r="J10017" s="819">
        <f t="shared" si="353"/>
        <v>41310</v>
      </c>
      <c r="L10017" s="834"/>
    </row>
    <row r="10018" spans="1:12">
      <c r="A10018" s="15" t="s">
        <v>17836</v>
      </c>
      <c r="C10018" s="774" t="s">
        <v>8023</v>
      </c>
      <c r="D10018" s="17" t="s">
        <v>18817</v>
      </c>
      <c r="E10018" s="830">
        <v>0</v>
      </c>
      <c r="F10018" s="768">
        <v>100</v>
      </c>
      <c r="G10018" s="825"/>
      <c r="H10018" s="772">
        <v>1</v>
      </c>
      <c r="I10018" s="819">
        <f t="shared" si="352"/>
        <v>0</v>
      </c>
      <c r="J10018" s="819">
        <f t="shared" si="353"/>
        <v>101</v>
      </c>
      <c r="L10018" s="834"/>
    </row>
    <row r="10019" spans="1:12">
      <c r="A10019" s="15" t="s">
        <v>17836</v>
      </c>
      <c r="C10019" s="774" t="s">
        <v>19915</v>
      </c>
      <c r="D10019" s="17" t="s">
        <v>19916</v>
      </c>
      <c r="E10019" s="830">
        <v>0</v>
      </c>
      <c r="F10019" s="768">
        <v>5</v>
      </c>
      <c r="G10019" s="825"/>
      <c r="H10019" s="772">
        <v>10</v>
      </c>
      <c r="I10019" s="819">
        <f t="shared" si="352"/>
        <v>0</v>
      </c>
      <c r="J10019" s="819">
        <f t="shared" si="353"/>
        <v>15</v>
      </c>
      <c r="L10019" s="834"/>
    </row>
    <row r="10020" spans="1:12">
      <c r="A10020" s="15" t="s">
        <v>17836</v>
      </c>
      <c r="C10020" s="774" t="s">
        <v>8024</v>
      </c>
      <c r="D10020" s="17" t="s">
        <v>18818</v>
      </c>
      <c r="E10020" s="830">
        <v>0</v>
      </c>
      <c r="F10020" s="768">
        <v>100</v>
      </c>
      <c r="G10020" s="825"/>
      <c r="H10020" s="772">
        <v>1</v>
      </c>
      <c r="I10020" s="819">
        <f t="shared" si="352"/>
        <v>0</v>
      </c>
      <c r="J10020" s="819">
        <f t="shared" si="353"/>
        <v>101</v>
      </c>
      <c r="L10020" s="834"/>
    </row>
    <row r="10021" spans="1:12">
      <c r="A10021" s="15" t="s">
        <v>17836</v>
      </c>
      <c r="C10021" s="774" t="s">
        <v>8025</v>
      </c>
      <c r="D10021" s="17" t="s">
        <v>8026</v>
      </c>
      <c r="E10021" s="830">
        <v>2054</v>
      </c>
      <c r="F10021" s="768">
        <v>2100</v>
      </c>
      <c r="G10021" s="825">
        <v>19683</v>
      </c>
      <c r="H10021" s="772">
        <v>18801</v>
      </c>
      <c r="I10021" s="819">
        <f t="shared" si="352"/>
        <v>21737</v>
      </c>
      <c r="J10021" s="819">
        <f t="shared" si="353"/>
        <v>20901</v>
      </c>
      <c r="L10021" s="834"/>
    </row>
    <row r="10022" spans="1:12">
      <c r="A10022" s="15" t="s">
        <v>17836</v>
      </c>
      <c r="C10022" s="774" t="s">
        <v>8027</v>
      </c>
      <c r="D10022" s="17" t="s">
        <v>8028</v>
      </c>
      <c r="E10022" s="830">
        <v>2054</v>
      </c>
      <c r="F10022" s="768">
        <v>2100</v>
      </c>
      <c r="G10022" s="825">
        <v>7785</v>
      </c>
      <c r="H10022" s="772">
        <v>11900</v>
      </c>
      <c r="I10022" s="819">
        <f t="shared" si="352"/>
        <v>9839</v>
      </c>
      <c r="J10022" s="819">
        <f t="shared" si="353"/>
        <v>14000</v>
      </c>
      <c r="L10022" s="834"/>
    </row>
    <row r="10023" spans="1:12">
      <c r="A10023" s="15" t="s">
        <v>17836</v>
      </c>
      <c r="C10023" s="774" t="s">
        <v>8029</v>
      </c>
      <c r="D10023" s="17" t="s">
        <v>8030</v>
      </c>
      <c r="E10023" s="830">
        <v>0</v>
      </c>
      <c r="F10023" s="768">
        <v>100</v>
      </c>
      <c r="G10023" s="825"/>
      <c r="H10023" s="772">
        <v>1</v>
      </c>
      <c r="I10023" s="819">
        <f t="shared" si="352"/>
        <v>0</v>
      </c>
      <c r="J10023" s="819">
        <f t="shared" si="353"/>
        <v>101</v>
      </c>
      <c r="L10023" s="834"/>
    </row>
    <row r="10024" spans="1:12">
      <c r="A10024" s="15" t="s">
        <v>17836</v>
      </c>
      <c r="C10024" s="774" t="s">
        <v>8031</v>
      </c>
      <c r="D10024" s="17" t="s">
        <v>8032</v>
      </c>
      <c r="E10024" s="830">
        <v>361</v>
      </c>
      <c r="F10024" s="768">
        <v>279</v>
      </c>
      <c r="G10024" s="825">
        <v>4297</v>
      </c>
      <c r="H10024" s="772">
        <v>5160</v>
      </c>
      <c r="I10024" s="819">
        <f t="shared" si="352"/>
        <v>4658</v>
      </c>
      <c r="J10024" s="819">
        <f t="shared" si="353"/>
        <v>5439</v>
      </c>
      <c r="L10024" s="834"/>
    </row>
    <row r="10025" spans="1:12">
      <c r="A10025" s="15" t="s">
        <v>17836</v>
      </c>
      <c r="C10025" s="774" t="s">
        <v>8033</v>
      </c>
      <c r="D10025" s="17" t="s">
        <v>8034</v>
      </c>
      <c r="E10025" s="830">
        <v>66608</v>
      </c>
      <c r="F10025" s="768">
        <v>67000</v>
      </c>
      <c r="G10025" s="825">
        <v>114996</v>
      </c>
      <c r="H10025" s="772">
        <v>107235</v>
      </c>
      <c r="I10025" s="819">
        <f t="shared" si="352"/>
        <v>181604</v>
      </c>
      <c r="J10025" s="819">
        <f t="shared" si="353"/>
        <v>174235</v>
      </c>
      <c r="L10025" s="834"/>
    </row>
    <row r="10026" spans="1:12">
      <c r="A10026" s="15" t="s">
        <v>17836</v>
      </c>
      <c r="C10026" s="774" t="s">
        <v>8035</v>
      </c>
      <c r="D10026" s="17" t="s">
        <v>8036</v>
      </c>
      <c r="E10026" s="830">
        <v>0</v>
      </c>
      <c r="F10026" s="768">
        <v>100</v>
      </c>
      <c r="G10026" s="825"/>
      <c r="H10026" s="772">
        <v>1</v>
      </c>
      <c r="I10026" s="819">
        <f t="shared" si="352"/>
        <v>0</v>
      </c>
      <c r="J10026" s="819">
        <f t="shared" si="353"/>
        <v>101</v>
      </c>
      <c r="L10026" s="834"/>
    </row>
    <row r="10027" spans="1:12">
      <c r="A10027" s="15" t="s">
        <v>17836</v>
      </c>
      <c r="C10027" s="774" t="s">
        <v>8037</v>
      </c>
      <c r="D10027" s="17" t="s">
        <v>8038</v>
      </c>
      <c r="E10027" s="830">
        <v>0</v>
      </c>
      <c r="F10027" s="768">
        <v>100</v>
      </c>
      <c r="G10027" s="825"/>
      <c r="H10027" s="772">
        <v>1</v>
      </c>
      <c r="I10027" s="819">
        <f t="shared" si="352"/>
        <v>0</v>
      </c>
      <c r="J10027" s="819">
        <f t="shared" si="353"/>
        <v>101</v>
      </c>
      <c r="L10027" s="834"/>
    </row>
    <row r="10028" spans="1:12">
      <c r="A10028" s="15" t="s">
        <v>17836</v>
      </c>
      <c r="C10028" s="774" t="s">
        <v>8039</v>
      </c>
      <c r="D10028" s="17" t="s">
        <v>8040</v>
      </c>
      <c r="E10028" s="830">
        <v>0</v>
      </c>
      <c r="F10028" s="768">
        <v>100</v>
      </c>
      <c r="G10028" s="825"/>
      <c r="H10028" s="772">
        <v>1</v>
      </c>
      <c r="I10028" s="819">
        <f t="shared" si="352"/>
        <v>0</v>
      </c>
      <c r="J10028" s="819">
        <f t="shared" si="353"/>
        <v>101</v>
      </c>
      <c r="L10028" s="834"/>
    </row>
    <row r="10029" spans="1:12">
      <c r="A10029" s="15" t="s">
        <v>17836</v>
      </c>
      <c r="C10029" s="774" t="s">
        <v>8041</v>
      </c>
      <c r="D10029" s="17" t="s">
        <v>8042</v>
      </c>
      <c r="E10029" s="830">
        <v>26</v>
      </c>
      <c r="F10029" s="768">
        <v>50</v>
      </c>
      <c r="G10029" s="825">
        <v>585</v>
      </c>
      <c r="H10029" s="772">
        <v>582</v>
      </c>
      <c r="I10029" s="819">
        <f t="shared" si="352"/>
        <v>611</v>
      </c>
      <c r="J10029" s="819">
        <f t="shared" si="353"/>
        <v>632</v>
      </c>
      <c r="L10029" s="834"/>
    </row>
    <row r="10030" spans="1:12">
      <c r="A10030" s="15" t="s">
        <v>17836</v>
      </c>
      <c r="C10030" s="774" t="s">
        <v>8043</v>
      </c>
      <c r="D10030" s="17" t="s">
        <v>8044</v>
      </c>
      <c r="E10030" s="830">
        <v>251</v>
      </c>
      <c r="F10030" s="768">
        <v>176</v>
      </c>
      <c r="G10030" s="825">
        <v>412</v>
      </c>
      <c r="H10030" s="772">
        <v>285</v>
      </c>
      <c r="I10030" s="819">
        <f t="shared" si="352"/>
        <v>663</v>
      </c>
      <c r="J10030" s="819">
        <f t="shared" si="353"/>
        <v>461</v>
      </c>
      <c r="L10030" s="834"/>
    </row>
    <row r="10031" spans="1:12">
      <c r="A10031" s="15" t="s">
        <v>17836</v>
      </c>
      <c r="C10031" s="774" t="s">
        <v>8045</v>
      </c>
      <c r="D10031" s="17" t="s">
        <v>8046</v>
      </c>
      <c r="E10031" s="830">
        <v>0</v>
      </c>
      <c r="F10031" s="768">
        <v>100</v>
      </c>
      <c r="G10031" s="825"/>
      <c r="H10031" s="772">
        <v>1</v>
      </c>
      <c r="I10031" s="819">
        <f t="shared" si="352"/>
        <v>0</v>
      </c>
      <c r="J10031" s="819">
        <f t="shared" si="353"/>
        <v>101</v>
      </c>
      <c r="L10031" s="834"/>
    </row>
    <row r="10032" spans="1:12">
      <c r="A10032" s="15" t="s">
        <v>17836</v>
      </c>
      <c r="C10032" s="774" t="s">
        <v>8047</v>
      </c>
      <c r="D10032" s="17" t="s">
        <v>8048</v>
      </c>
      <c r="E10032" s="830">
        <v>4</v>
      </c>
      <c r="F10032" s="768">
        <v>15</v>
      </c>
      <c r="G10032" s="825"/>
      <c r="H10032" s="772">
        <v>5</v>
      </c>
      <c r="I10032" s="819">
        <f t="shared" si="352"/>
        <v>4</v>
      </c>
      <c r="J10032" s="819">
        <f t="shared" si="353"/>
        <v>20</v>
      </c>
      <c r="L10032" s="834"/>
    </row>
    <row r="10033" spans="1:12">
      <c r="A10033" s="15" t="s">
        <v>17836</v>
      </c>
      <c r="C10033" s="774" t="s">
        <v>8049</v>
      </c>
      <c r="D10033" s="17" t="s">
        <v>18819</v>
      </c>
      <c r="E10033" s="830">
        <v>23844</v>
      </c>
      <c r="F10033" s="768">
        <v>24000</v>
      </c>
      <c r="G10033" s="825">
        <v>4983</v>
      </c>
      <c r="H10033" s="772">
        <v>5796</v>
      </c>
      <c r="I10033" s="819">
        <f t="shared" si="352"/>
        <v>28827</v>
      </c>
      <c r="J10033" s="819">
        <f t="shared" si="353"/>
        <v>29796</v>
      </c>
      <c r="L10033" s="834"/>
    </row>
    <row r="10034" spans="1:12">
      <c r="A10034" s="15" t="s">
        <v>17836</v>
      </c>
      <c r="C10034" s="774" t="s">
        <v>8050</v>
      </c>
      <c r="D10034" s="17" t="s">
        <v>8051</v>
      </c>
      <c r="E10034" s="830">
        <v>217</v>
      </c>
      <c r="F10034" s="768">
        <v>190</v>
      </c>
      <c r="G10034" s="825">
        <v>1271</v>
      </c>
      <c r="H10034" s="772">
        <v>1290</v>
      </c>
      <c r="I10034" s="819">
        <f t="shared" si="352"/>
        <v>1488</v>
      </c>
      <c r="J10034" s="819">
        <f t="shared" si="353"/>
        <v>1480</v>
      </c>
      <c r="L10034" s="834"/>
    </row>
    <row r="10035" spans="1:12">
      <c r="A10035" s="15" t="s">
        <v>17836</v>
      </c>
      <c r="C10035" s="774" t="s">
        <v>8052</v>
      </c>
      <c r="D10035" s="17" t="s">
        <v>8053</v>
      </c>
      <c r="E10035" s="830">
        <v>9318</v>
      </c>
      <c r="F10035" s="768">
        <v>9500</v>
      </c>
      <c r="G10035" s="825">
        <v>42263</v>
      </c>
      <c r="H10035" s="772">
        <v>40000</v>
      </c>
      <c r="I10035" s="819">
        <f t="shared" si="352"/>
        <v>51581</v>
      </c>
      <c r="J10035" s="819">
        <f t="shared" si="353"/>
        <v>49500</v>
      </c>
      <c r="L10035" s="834"/>
    </row>
    <row r="10036" spans="1:12">
      <c r="A10036" s="15" t="s">
        <v>17836</v>
      </c>
      <c r="C10036" s="774" t="s">
        <v>8054</v>
      </c>
      <c r="D10036" s="17" t="s">
        <v>8055</v>
      </c>
      <c r="E10036" s="830">
        <v>753</v>
      </c>
      <c r="F10036" s="768">
        <v>500</v>
      </c>
      <c r="G10036" s="825">
        <v>1872</v>
      </c>
      <c r="H10036" s="772">
        <v>1450</v>
      </c>
      <c r="I10036" s="819">
        <f t="shared" si="352"/>
        <v>2625</v>
      </c>
      <c r="J10036" s="819">
        <f t="shared" si="353"/>
        <v>1950</v>
      </c>
      <c r="L10036" s="834"/>
    </row>
    <row r="10037" spans="1:12">
      <c r="A10037" s="15" t="s">
        <v>17836</v>
      </c>
      <c r="C10037" s="774" t="s">
        <v>8056</v>
      </c>
      <c r="D10037" s="17" t="s">
        <v>8057</v>
      </c>
      <c r="E10037" s="830">
        <v>8085</v>
      </c>
      <c r="F10037" s="768">
        <v>8200</v>
      </c>
      <c r="G10037" s="825">
        <v>30714</v>
      </c>
      <c r="H10037" s="772">
        <v>27240</v>
      </c>
      <c r="I10037" s="819">
        <f t="shared" si="352"/>
        <v>38799</v>
      </c>
      <c r="J10037" s="819">
        <f t="shared" si="353"/>
        <v>35440</v>
      </c>
      <c r="L10037" s="834"/>
    </row>
    <row r="10038" spans="1:12">
      <c r="A10038" s="15" t="s">
        <v>17836</v>
      </c>
      <c r="C10038" s="774" t="s">
        <v>8058</v>
      </c>
      <c r="D10038" s="17" t="s">
        <v>8059</v>
      </c>
      <c r="E10038" s="830">
        <v>0</v>
      </c>
      <c r="F10038" s="768">
        <v>100</v>
      </c>
      <c r="G10038" s="825"/>
      <c r="H10038" s="772">
        <v>1</v>
      </c>
      <c r="I10038" s="819">
        <f t="shared" si="352"/>
        <v>0</v>
      </c>
      <c r="J10038" s="819">
        <f t="shared" si="353"/>
        <v>101</v>
      </c>
      <c r="L10038" s="834"/>
    </row>
    <row r="10039" spans="1:12">
      <c r="A10039" s="15" t="s">
        <v>17836</v>
      </c>
      <c r="C10039" s="774" t="s">
        <v>8060</v>
      </c>
      <c r="D10039" s="17" t="s">
        <v>8061</v>
      </c>
      <c r="E10039" s="830">
        <v>0</v>
      </c>
      <c r="F10039" s="768">
        <v>100</v>
      </c>
      <c r="G10039" s="825"/>
      <c r="H10039" s="772">
        <v>1</v>
      </c>
      <c r="I10039" s="819">
        <f t="shared" si="352"/>
        <v>0</v>
      </c>
      <c r="J10039" s="819">
        <f t="shared" si="353"/>
        <v>101</v>
      </c>
      <c r="L10039" s="834"/>
    </row>
    <row r="10040" spans="1:12">
      <c r="A10040" s="15" t="s">
        <v>17836</v>
      </c>
      <c r="C10040" s="774" t="s">
        <v>8062</v>
      </c>
      <c r="D10040" s="17" t="s">
        <v>8063</v>
      </c>
      <c r="E10040" s="830">
        <v>166</v>
      </c>
      <c r="F10040" s="768">
        <v>175</v>
      </c>
      <c r="G10040" s="825">
        <v>561</v>
      </c>
      <c r="H10040" s="772">
        <v>1450</v>
      </c>
      <c r="I10040" s="819">
        <f t="shared" si="352"/>
        <v>727</v>
      </c>
      <c r="J10040" s="819">
        <f t="shared" si="353"/>
        <v>1625</v>
      </c>
      <c r="L10040" s="834"/>
    </row>
    <row r="10041" spans="1:12">
      <c r="A10041" s="15" t="s">
        <v>17836</v>
      </c>
      <c r="C10041" s="774" t="s">
        <v>8064</v>
      </c>
      <c r="D10041" s="17" t="s">
        <v>8065</v>
      </c>
      <c r="E10041" s="830">
        <v>0</v>
      </c>
      <c r="F10041" s="768">
        <v>10</v>
      </c>
      <c r="G10041" s="825">
        <v>5</v>
      </c>
      <c r="H10041" s="772">
        <v>10</v>
      </c>
      <c r="I10041" s="819">
        <f t="shared" si="352"/>
        <v>5</v>
      </c>
      <c r="J10041" s="819">
        <f t="shared" si="353"/>
        <v>20</v>
      </c>
      <c r="L10041" s="834"/>
    </row>
    <row r="10042" spans="1:12">
      <c r="A10042" s="15" t="s">
        <v>17836</v>
      </c>
      <c r="C10042" s="774" t="s">
        <v>8066</v>
      </c>
      <c r="D10042" s="17" t="s">
        <v>8067</v>
      </c>
      <c r="E10042" s="830">
        <v>725</v>
      </c>
      <c r="F10042" s="768">
        <v>530</v>
      </c>
      <c r="G10042" s="825">
        <v>246</v>
      </c>
      <c r="H10042" s="772">
        <v>190</v>
      </c>
      <c r="I10042" s="819">
        <f t="shared" si="352"/>
        <v>971</v>
      </c>
      <c r="J10042" s="819">
        <f t="shared" si="353"/>
        <v>720</v>
      </c>
      <c r="L10042" s="834"/>
    </row>
    <row r="10043" spans="1:12">
      <c r="A10043" s="15" t="s">
        <v>17836</v>
      </c>
      <c r="C10043" s="774" t="s">
        <v>8068</v>
      </c>
      <c r="D10043" s="17" t="s">
        <v>8069</v>
      </c>
      <c r="E10043" s="830">
        <v>3</v>
      </c>
      <c r="F10043" s="768">
        <v>5</v>
      </c>
      <c r="G10043" s="825">
        <v>8</v>
      </c>
      <c r="H10043" s="772">
        <v>10</v>
      </c>
      <c r="I10043" s="819">
        <f t="shared" si="352"/>
        <v>11</v>
      </c>
      <c r="J10043" s="819">
        <f t="shared" si="353"/>
        <v>15</v>
      </c>
      <c r="L10043" s="834"/>
    </row>
    <row r="10044" spans="1:12">
      <c r="A10044" s="15" t="s">
        <v>17836</v>
      </c>
      <c r="C10044" s="774" t="s">
        <v>8070</v>
      </c>
      <c r="D10044" s="17" t="s">
        <v>8071</v>
      </c>
      <c r="E10044" s="830">
        <v>1</v>
      </c>
      <c r="F10044" s="768">
        <v>10</v>
      </c>
      <c r="G10044" s="825">
        <v>15</v>
      </c>
      <c r="H10044" s="772">
        <v>15</v>
      </c>
      <c r="I10044" s="819">
        <f t="shared" si="352"/>
        <v>16</v>
      </c>
      <c r="J10044" s="819">
        <f t="shared" si="353"/>
        <v>25</v>
      </c>
      <c r="L10044" s="834"/>
    </row>
    <row r="10045" spans="1:12">
      <c r="A10045" s="15" t="s">
        <v>17836</v>
      </c>
      <c r="C10045" s="774" t="s">
        <v>8072</v>
      </c>
      <c r="D10045" s="17" t="s">
        <v>8073</v>
      </c>
      <c r="E10045" s="830">
        <v>1</v>
      </c>
      <c r="F10045" s="768">
        <v>5</v>
      </c>
      <c r="G10045" s="825">
        <v>7</v>
      </c>
      <c r="H10045" s="772">
        <v>5</v>
      </c>
      <c r="I10045" s="819">
        <f t="shared" si="352"/>
        <v>8</v>
      </c>
      <c r="J10045" s="819">
        <f t="shared" si="353"/>
        <v>10</v>
      </c>
      <c r="L10045" s="834"/>
    </row>
    <row r="10046" spans="1:12">
      <c r="A10046" s="15" t="s">
        <v>17836</v>
      </c>
      <c r="C10046" s="774" t="s">
        <v>20685</v>
      </c>
      <c r="D10046" s="17" t="s">
        <v>8074</v>
      </c>
      <c r="E10046" s="830">
        <v>0</v>
      </c>
      <c r="F10046" s="768">
        <v>100</v>
      </c>
      <c r="G10046" s="825"/>
      <c r="H10046" s="772">
        <v>1</v>
      </c>
      <c r="I10046" s="819">
        <f t="shared" si="352"/>
        <v>0</v>
      </c>
      <c r="J10046" s="819">
        <f t="shared" si="353"/>
        <v>101</v>
      </c>
      <c r="L10046" s="834"/>
    </row>
    <row r="10047" spans="1:12">
      <c r="A10047" s="15" t="s">
        <v>17836</v>
      </c>
      <c r="C10047" s="774" t="s">
        <v>8075</v>
      </c>
      <c r="D10047" s="17" t="s">
        <v>8076</v>
      </c>
      <c r="E10047" s="830">
        <v>0</v>
      </c>
      <c r="F10047" s="768">
        <v>10</v>
      </c>
      <c r="G10047" s="825">
        <v>6</v>
      </c>
      <c r="H10047" s="772">
        <v>10</v>
      </c>
      <c r="I10047" s="819">
        <f t="shared" si="352"/>
        <v>6</v>
      </c>
      <c r="J10047" s="819">
        <f t="shared" si="353"/>
        <v>20</v>
      </c>
      <c r="L10047" s="834"/>
    </row>
    <row r="10048" spans="1:12">
      <c r="A10048" s="15" t="s">
        <v>17836</v>
      </c>
      <c r="C10048" s="774" t="s">
        <v>8077</v>
      </c>
      <c r="D10048" s="17" t="s">
        <v>8078</v>
      </c>
      <c r="E10048" s="830">
        <v>1</v>
      </c>
      <c r="F10048" s="768">
        <v>5</v>
      </c>
      <c r="G10048" s="825">
        <v>11</v>
      </c>
      <c r="H10048" s="772">
        <v>10</v>
      </c>
      <c r="I10048" s="819">
        <f t="shared" si="352"/>
        <v>12</v>
      </c>
      <c r="J10048" s="819">
        <f t="shared" si="353"/>
        <v>15</v>
      </c>
      <c r="L10048" s="834"/>
    </row>
    <row r="10049" spans="1:12">
      <c r="A10049" s="15" t="s">
        <v>17836</v>
      </c>
      <c r="C10049" s="774" t="s">
        <v>8079</v>
      </c>
      <c r="D10049" s="17" t="s">
        <v>8080</v>
      </c>
      <c r="E10049" s="830">
        <v>1</v>
      </c>
      <c r="F10049" s="768">
        <v>5</v>
      </c>
      <c r="G10049" s="825">
        <v>11</v>
      </c>
      <c r="H10049" s="772">
        <v>10</v>
      </c>
      <c r="I10049" s="819">
        <f t="shared" si="352"/>
        <v>12</v>
      </c>
      <c r="J10049" s="819">
        <f t="shared" si="353"/>
        <v>15</v>
      </c>
      <c r="L10049" s="834"/>
    </row>
    <row r="10050" spans="1:12">
      <c r="A10050" s="15" t="s">
        <v>17836</v>
      </c>
      <c r="C10050" s="774" t="s">
        <v>8081</v>
      </c>
      <c r="D10050" s="17" t="s">
        <v>8082</v>
      </c>
      <c r="E10050" s="830">
        <v>0</v>
      </c>
      <c r="F10050" s="768">
        <v>100</v>
      </c>
      <c r="G10050" s="825"/>
      <c r="H10050" s="772">
        <v>1</v>
      </c>
      <c r="I10050" s="819">
        <f t="shared" si="352"/>
        <v>0</v>
      </c>
      <c r="J10050" s="819">
        <f t="shared" si="353"/>
        <v>101</v>
      </c>
      <c r="L10050" s="834"/>
    </row>
    <row r="10051" spans="1:12">
      <c r="A10051" s="15" t="s">
        <v>17836</v>
      </c>
      <c r="C10051" s="774" t="s">
        <v>8083</v>
      </c>
      <c r="D10051" s="17" t="s">
        <v>8084</v>
      </c>
      <c r="E10051" s="830">
        <v>0</v>
      </c>
      <c r="F10051" s="768">
        <v>100</v>
      </c>
      <c r="G10051" s="825"/>
      <c r="H10051" s="772">
        <v>1</v>
      </c>
      <c r="I10051" s="819">
        <f t="shared" si="352"/>
        <v>0</v>
      </c>
      <c r="J10051" s="819">
        <f t="shared" si="353"/>
        <v>101</v>
      </c>
      <c r="L10051" s="834"/>
    </row>
    <row r="10052" spans="1:12">
      <c r="A10052" s="15" t="s">
        <v>17836</v>
      </c>
      <c r="C10052" s="774" t="s">
        <v>8085</v>
      </c>
      <c r="D10052" s="17" t="s">
        <v>8086</v>
      </c>
      <c r="E10052" s="830">
        <v>11943</v>
      </c>
      <c r="F10052" s="768">
        <v>11625</v>
      </c>
      <c r="G10052" s="825">
        <v>29811</v>
      </c>
      <c r="H10052" s="772">
        <v>30280</v>
      </c>
      <c r="I10052" s="819">
        <f t="shared" si="352"/>
        <v>41754</v>
      </c>
      <c r="J10052" s="819">
        <f t="shared" si="353"/>
        <v>41905</v>
      </c>
      <c r="L10052" s="834"/>
    </row>
    <row r="10053" spans="1:12">
      <c r="A10053" s="15" t="s">
        <v>17836</v>
      </c>
      <c r="C10053" s="774" t="s">
        <v>8087</v>
      </c>
      <c r="D10053" s="17" t="s">
        <v>8088</v>
      </c>
      <c r="E10053" s="830">
        <v>0</v>
      </c>
      <c r="F10053" s="768">
        <v>100</v>
      </c>
      <c r="G10053" s="825"/>
      <c r="H10053" s="772">
        <v>1</v>
      </c>
      <c r="I10053" s="819">
        <f t="shared" si="352"/>
        <v>0</v>
      </c>
      <c r="J10053" s="819">
        <f t="shared" si="353"/>
        <v>101</v>
      </c>
      <c r="L10053" s="834"/>
    </row>
    <row r="10054" spans="1:12">
      <c r="A10054" s="15" t="s">
        <v>17836</v>
      </c>
      <c r="C10054" s="774" t="s">
        <v>8089</v>
      </c>
      <c r="D10054" s="17" t="s">
        <v>8090</v>
      </c>
      <c r="E10054" s="830">
        <v>0</v>
      </c>
      <c r="F10054" s="768">
        <v>5</v>
      </c>
      <c r="G10054" s="825"/>
      <c r="H10054" s="772">
        <v>1</v>
      </c>
      <c r="I10054" s="819">
        <f t="shared" si="352"/>
        <v>0</v>
      </c>
      <c r="J10054" s="819">
        <f t="shared" si="353"/>
        <v>6</v>
      </c>
      <c r="L10054" s="834"/>
    </row>
    <row r="10055" spans="1:12">
      <c r="A10055" s="15" t="s">
        <v>17836</v>
      </c>
      <c r="C10055" s="774" t="s">
        <v>8091</v>
      </c>
      <c r="D10055" s="17" t="s">
        <v>8092</v>
      </c>
      <c r="E10055" s="830">
        <v>0</v>
      </c>
      <c r="F10055" s="768">
        <v>100</v>
      </c>
      <c r="G10055" s="825"/>
      <c r="H10055" s="772">
        <v>1</v>
      </c>
      <c r="I10055" s="819">
        <f t="shared" si="352"/>
        <v>0</v>
      </c>
      <c r="J10055" s="819">
        <f t="shared" si="353"/>
        <v>101</v>
      </c>
      <c r="L10055" s="834"/>
    </row>
    <row r="10056" spans="1:12">
      <c r="A10056" s="15" t="s">
        <v>17836</v>
      </c>
      <c r="C10056" s="774" t="s">
        <v>8093</v>
      </c>
      <c r="D10056" s="17" t="s">
        <v>18820</v>
      </c>
      <c r="E10056" s="830">
        <v>0</v>
      </c>
      <c r="F10056" s="768">
        <v>100</v>
      </c>
      <c r="G10056" s="825"/>
      <c r="H10056" s="772">
        <v>1</v>
      </c>
      <c r="I10056" s="819">
        <f t="shared" si="352"/>
        <v>0</v>
      </c>
      <c r="J10056" s="819">
        <f t="shared" si="353"/>
        <v>101</v>
      </c>
      <c r="L10056" s="834"/>
    </row>
    <row r="10057" spans="1:12">
      <c r="A10057" s="15" t="s">
        <v>17836</v>
      </c>
      <c r="C10057" s="774" t="s">
        <v>8094</v>
      </c>
      <c r="D10057" s="17" t="s">
        <v>18821</v>
      </c>
      <c r="E10057" s="830">
        <v>0</v>
      </c>
      <c r="F10057" s="768">
        <v>100</v>
      </c>
      <c r="G10057" s="825"/>
      <c r="H10057" s="772">
        <v>1</v>
      </c>
      <c r="I10057" s="819">
        <f t="shared" si="352"/>
        <v>0</v>
      </c>
      <c r="J10057" s="819">
        <f t="shared" si="353"/>
        <v>101</v>
      </c>
      <c r="L10057" s="834"/>
    </row>
    <row r="10058" spans="1:12">
      <c r="A10058" s="15" t="s">
        <v>17836</v>
      </c>
      <c r="C10058" s="774" t="s">
        <v>8095</v>
      </c>
      <c r="D10058" s="17" t="s">
        <v>8096</v>
      </c>
      <c r="E10058" s="830">
        <v>755</v>
      </c>
      <c r="F10058" s="768">
        <v>605</v>
      </c>
      <c r="G10058" s="825">
        <v>133</v>
      </c>
      <c r="H10058" s="772">
        <v>85</v>
      </c>
      <c r="I10058" s="819">
        <f t="shared" si="352"/>
        <v>888</v>
      </c>
      <c r="J10058" s="819">
        <f t="shared" si="353"/>
        <v>690</v>
      </c>
      <c r="L10058" s="834"/>
    </row>
    <row r="10059" spans="1:12">
      <c r="A10059" s="15" t="s">
        <v>17836</v>
      </c>
      <c r="C10059" s="774" t="s">
        <v>8097</v>
      </c>
      <c r="D10059" s="17" t="s">
        <v>8098</v>
      </c>
      <c r="E10059" s="830">
        <v>0</v>
      </c>
      <c r="F10059" s="768">
        <v>100</v>
      </c>
      <c r="G10059" s="825"/>
      <c r="H10059" s="772">
        <v>1</v>
      </c>
      <c r="I10059" s="819">
        <f t="shared" si="352"/>
        <v>0</v>
      </c>
      <c r="J10059" s="819">
        <f t="shared" si="353"/>
        <v>101</v>
      </c>
      <c r="L10059" s="834"/>
    </row>
    <row r="10060" spans="1:12">
      <c r="A10060" s="15" t="s">
        <v>17836</v>
      </c>
      <c r="C10060" s="774" t="s">
        <v>8099</v>
      </c>
      <c r="D10060" s="17" t="s">
        <v>8100</v>
      </c>
      <c r="E10060" s="830">
        <v>0</v>
      </c>
      <c r="F10060" s="768">
        <v>100</v>
      </c>
      <c r="G10060" s="825"/>
      <c r="H10060" s="772">
        <v>1</v>
      </c>
      <c r="I10060" s="819">
        <f t="shared" si="352"/>
        <v>0</v>
      </c>
      <c r="J10060" s="819">
        <f t="shared" si="353"/>
        <v>101</v>
      </c>
      <c r="L10060" s="834"/>
    </row>
    <row r="10061" spans="1:12">
      <c r="A10061" s="15" t="s">
        <v>17836</v>
      </c>
      <c r="C10061" s="774" t="s">
        <v>8101</v>
      </c>
      <c r="D10061" s="17" t="s">
        <v>8102</v>
      </c>
      <c r="E10061" s="830">
        <v>0</v>
      </c>
      <c r="F10061" s="768">
        <v>100</v>
      </c>
      <c r="G10061" s="825"/>
      <c r="H10061" s="772">
        <v>1</v>
      </c>
      <c r="I10061" s="819">
        <f t="shared" si="352"/>
        <v>0</v>
      </c>
      <c r="J10061" s="819">
        <f t="shared" si="353"/>
        <v>101</v>
      </c>
      <c r="L10061" s="834"/>
    </row>
    <row r="10062" spans="1:12">
      <c r="A10062" s="15" t="s">
        <v>17836</v>
      </c>
      <c r="C10062" s="774" t="s">
        <v>8103</v>
      </c>
      <c r="D10062" s="17" t="s">
        <v>8104</v>
      </c>
      <c r="E10062" s="830">
        <v>0</v>
      </c>
      <c r="F10062" s="768">
        <v>100</v>
      </c>
      <c r="G10062" s="825"/>
      <c r="H10062" s="772">
        <v>1</v>
      </c>
      <c r="I10062" s="819">
        <f t="shared" si="352"/>
        <v>0</v>
      </c>
      <c r="J10062" s="819">
        <f t="shared" si="353"/>
        <v>101</v>
      </c>
      <c r="L10062" s="834"/>
    </row>
    <row r="10063" spans="1:12">
      <c r="A10063" s="15" t="s">
        <v>17836</v>
      </c>
      <c r="C10063" s="774" t="s">
        <v>8105</v>
      </c>
      <c r="D10063" s="17" t="s">
        <v>8106</v>
      </c>
      <c r="E10063" s="830">
        <v>704</v>
      </c>
      <c r="F10063" s="768">
        <v>830</v>
      </c>
      <c r="G10063" s="825">
        <v>163</v>
      </c>
      <c r="H10063" s="772">
        <v>150</v>
      </c>
      <c r="I10063" s="819">
        <f t="shared" si="352"/>
        <v>867</v>
      </c>
      <c r="J10063" s="819">
        <f t="shared" si="353"/>
        <v>980</v>
      </c>
      <c r="L10063" s="834"/>
    </row>
    <row r="10064" spans="1:12">
      <c r="A10064" s="15" t="s">
        <v>17836</v>
      </c>
      <c r="C10064" s="774" t="s">
        <v>8107</v>
      </c>
      <c r="D10064" s="17" t="s">
        <v>8108</v>
      </c>
      <c r="E10064" s="830">
        <v>2</v>
      </c>
      <c r="F10064" s="768">
        <v>5</v>
      </c>
      <c r="G10064" s="825">
        <v>1</v>
      </c>
      <c r="H10064" s="772">
        <v>5</v>
      </c>
      <c r="I10064" s="819">
        <f t="shared" si="352"/>
        <v>3</v>
      </c>
      <c r="J10064" s="819">
        <f t="shared" si="353"/>
        <v>10</v>
      </c>
      <c r="L10064" s="834"/>
    </row>
    <row r="10065" spans="1:12">
      <c r="A10065" s="15" t="s">
        <v>17836</v>
      </c>
      <c r="C10065" s="774" t="s">
        <v>8109</v>
      </c>
      <c r="D10065" s="17" t="s">
        <v>8110</v>
      </c>
      <c r="E10065" s="830">
        <v>0</v>
      </c>
      <c r="F10065" s="768">
        <v>100</v>
      </c>
      <c r="G10065" s="825"/>
      <c r="H10065" s="772">
        <v>1</v>
      </c>
      <c r="I10065" s="819">
        <f t="shared" si="352"/>
        <v>0</v>
      </c>
      <c r="J10065" s="819">
        <f t="shared" si="353"/>
        <v>101</v>
      </c>
      <c r="L10065" s="834"/>
    </row>
    <row r="10066" spans="1:12">
      <c r="A10066" s="15" t="s">
        <v>17836</v>
      </c>
      <c r="C10066" s="774" t="s">
        <v>8111</v>
      </c>
      <c r="D10066" s="17" t="s">
        <v>8112</v>
      </c>
      <c r="E10066" s="830">
        <v>9003</v>
      </c>
      <c r="F10066" s="768">
        <v>9200</v>
      </c>
      <c r="G10066" s="825">
        <v>42843</v>
      </c>
      <c r="H10066" s="772">
        <v>42500</v>
      </c>
      <c r="I10066" s="819">
        <f t="shared" si="352"/>
        <v>51846</v>
      </c>
      <c r="J10066" s="819">
        <f t="shared" si="353"/>
        <v>51700</v>
      </c>
      <c r="L10066" s="834"/>
    </row>
    <row r="10067" spans="1:12">
      <c r="A10067" s="15" t="s">
        <v>17836</v>
      </c>
      <c r="C10067" s="774" t="s">
        <v>8113</v>
      </c>
      <c r="D10067" s="17" t="s">
        <v>8114</v>
      </c>
      <c r="E10067" s="830">
        <v>3956</v>
      </c>
      <c r="F10067" s="768">
        <v>4000</v>
      </c>
      <c r="G10067" s="825">
        <v>41</v>
      </c>
      <c r="H10067" s="772">
        <v>45</v>
      </c>
      <c r="I10067" s="819">
        <f t="shared" si="352"/>
        <v>3997</v>
      </c>
      <c r="J10067" s="819">
        <f t="shared" si="353"/>
        <v>4045</v>
      </c>
      <c r="L10067" s="834"/>
    </row>
    <row r="10068" spans="1:12">
      <c r="A10068" s="15" t="s">
        <v>17836</v>
      </c>
      <c r="C10068" s="774" t="s">
        <v>8115</v>
      </c>
      <c r="D10068" s="17" t="s">
        <v>8116</v>
      </c>
      <c r="E10068" s="830">
        <v>0</v>
      </c>
      <c r="F10068" s="768">
        <v>100</v>
      </c>
      <c r="G10068" s="825"/>
      <c r="H10068" s="772">
        <v>1</v>
      </c>
      <c r="I10068" s="819">
        <f t="shared" si="352"/>
        <v>0</v>
      </c>
      <c r="J10068" s="819">
        <f t="shared" si="353"/>
        <v>101</v>
      </c>
      <c r="L10068" s="834"/>
    </row>
    <row r="10069" spans="1:12">
      <c r="A10069" s="15" t="s">
        <v>17836</v>
      </c>
      <c r="C10069" s="774" t="s">
        <v>8117</v>
      </c>
      <c r="D10069" s="17" t="s">
        <v>8118</v>
      </c>
      <c r="E10069" s="830">
        <v>654</v>
      </c>
      <c r="F10069" s="768">
        <v>500</v>
      </c>
      <c r="G10069" s="825">
        <v>156</v>
      </c>
      <c r="H10069" s="772">
        <v>150</v>
      </c>
      <c r="I10069" s="819">
        <f t="shared" si="352"/>
        <v>810</v>
      </c>
      <c r="J10069" s="819">
        <f t="shared" si="353"/>
        <v>650</v>
      </c>
      <c r="L10069" s="834"/>
    </row>
    <row r="10070" spans="1:12">
      <c r="A10070" s="15" t="s">
        <v>17836</v>
      </c>
      <c r="C10070" s="774" t="s">
        <v>8119</v>
      </c>
      <c r="D10070" s="17" t="s">
        <v>18822</v>
      </c>
      <c r="E10070" s="830">
        <v>173</v>
      </c>
      <c r="F10070" s="768">
        <v>55</v>
      </c>
      <c r="G10070" s="825">
        <v>12637</v>
      </c>
      <c r="H10070" s="772">
        <v>3100</v>
      </c>
      <c r="I10070" s="819">
        <f t="shared" si="352"/>
        <v>12810</v>
      </c>
      <c r="J10070" s="819">
        <f t="shared" si="353"/>
        <v>3155</v>
      </c>
      <c r="L10070" s="834"/>
    </row>
    <row r="10071" spans="1:12">
      <c r="A10071" s="15" t="s">
        <v>17836</v>
      </c>
      <c r="C10071" s="774" t="s">
        <v>8120</v>
      </c>
      <c r="D10071" s="17" t="s">
        <v>18823</v>
      </c>
      <c r="E10071" s="830">
        <v>730</v>
      </c>
      <c r="F10071" s="768">
        <v>570</v>
      </c>
      <c r="G10071" s="825">
        <v>56</v>
      </c>
      <c r="H10071" s="772">
        <v>30</v>
      </c>
      <c r="I10071" s="819">
        <f t="shared" si="352"/>
        <v>786</v>
      </c>
      <c r="J10071" s="819">
        <f t="shared" si="353"/>
        <v>600</v>
      </c>
      <c r="L10071" s="834"/>
    </row>
    <row r="10072" spans="1:12">
      <c r="A10072" s="15" t="s">
        <v>17836</v>
      </c>
      <c r="C10072" s="774" t="s">
        <v>8121</v>
      </c>
      <c r="D10072" s="17" t="s">
        <v>8122</v>
      </c>
      <c r="E10072" s="830">
        <v>730</v>
      </c>
      <c r="F10072" s="768">
        <v>570</v>
      </c>
      <c r="G10072" s="825">
        <v>56</v>
      </c>
      <c r="H10072" s="772">
        <v>30</v>
      </c>
      <c r="I10072" s="819">
        <f t="shared" si="352"/>
        <v>786</v>
      </c>
      <c r="J10072" s="819">
        <f t="shared" si="353"/>
        <v>600</v>
      </c>
      <c r="L10072" s="834"/>
    </row>
    <row r="10073" spans="1:12">
      <c r="A10073" s="15" t="s">
        <v>17836</v>
      </c>
      <c r="C10073" s="774" t="s">
        <v>8123</v>
      </c>
      <c r="D10073" s="17" t="s">
        <v>8124</v>
      </c>
      <c r="E10073" s="830">
        <v>757</v>
      </c>
      <c r="F10073" s="768">
        <v>600</v>
      </c>
      <c r="G10073" s="825">
        <v>132</v>
      </c>
      <c r="H10073" s="772">
        <v>90</v>
      </c>
      <c r="I10073" s="819">
        <f t="shared" ref="I10073:I10136" si="354">E10073+G10073</f>
        <v>889</v>
      </c>
      <c r="J10073" s="819">
        <f t="shared" ref="J10073:J10136" si="355">F10073+H10073</f>
        <v>690</v>
      </c>
      <c r="L10073" s="834"/>
    </row>
    <row r="10074" spans="1:12">
      <c r="A10074" s="15" t="s">
        <v>17836</v>
      </c>
      <c r="C10074" s="774" t="s">
        <v>8125</v>
      </c>
      <c r="D10074" s="17" t="s">
        <v>8126</v>
      </c>
      <c r="E10074" s="830">
        <v>0</v>
      </c>
      <c r="F10074" s="768">
        <v>100</v>
      </c>
      <c r="G10074" s="825"/>
      <c r="H10074" s="772">
        <v>1</v>
      </c>
      <c r="I10074" s="819">
        <f t="shared" si="354"/>
        <v>0</v>
      </c>
      <c r="J10074" s="819">
        <f t="shared" si="355"/>
        <v>101</v>
      </c>
      <c r="L10074" s="834"/>
    </row>
    <row r="10075" spans="1:12">
      <c r="A10075" s="15" t="s">
        <v>17836</v>
      </c>
      <c r="C10075" s="774" t="s">
        <v>8127</v>
      </c>
      <c r="D10075" s="17" t="s">
        <v>8128</v>
      </c>
      <c r="E10075" s="830">
        <v>0</v>
      </c>
      <c r="F10075" s="768">
        <v>100</v>
      </c>
      <c r="G10075" s="825"/>
      <c r="H10075" s="772">
        <v>1</v>
      </c>
      <c r="I10075" s="819">
        <f t="shared" si="354"/>
        <v>0</v>
      </c>
      <c r="J10075" s="819">
        <f t="shared" si="355"/>
        <v>101</v>
      </c>
      <c r="L10075" s="834"/>
    </row>
    <row r="10076" spans="1:12">
      <c r="A10076" s="15" t="s">
        <v>17836</v>
      </c>
      <c r="C10076" s="774" t="s">
        <v>8129</v>
      </c>
      <c r="D10076" s="17" t="s">
        <v>8130</v>
      </c>
      <c r="E10076" s="830">
        <v>0</v>
      </c>
      <c r="F10076" s="768">
        <v>100</v>
      </c>
      <c r="G10076" s="825"/>
      <c r="H10076" s="772">
        <v>1</v>
      </c>
      <c r="I10076" s="819">
        <f t="shared" si="354"/>
        <v>0</v>
      </c>
      <c r="J10076" s="819">
        <f t="shared" si="355"/>
        <v>101</v>
      </c>
      <c r="L10076" s="834"/>
    </row>
    <row r="10077" spans="1:12">
      <c r="A10077" s="15" t="s">
        <v>17836</v>
      </c>
      <c r="C10077" s="774" t="s">
        <v>8131</v>
      </c>
      <c r="D10077" s="17" t="s">
        <v>8132</v>
      </c>
      <c r="E10077" s="830">
        <v>681</v>
      </c>
      <c r="F10077" s="768">
        <v>500</v>
      </c>
      <c r="G10077" s="825">
        <v>208</v>
      </c>
      <c r="H10077" s="772">
        <v>180</v>
      </c>
      <c r="I10077" s="819">
        <f t="shared" si="354"/>
        <v>889</v>
      </c>
      <c r="J10077" s="819">
        <f t="shared" si="355"/>
        <v>680</v>
      </c>
      <c r="L10077" s="834"/>
    </row>
    <row r="10078" spans="1:12">
      <c r="A10078" s="15" t="s">
        <v>17836</v>
      </c>
      <c r="C10078" s="774" t="s">
        <v>8133</v>
      </c>
      <c r="D10078" s="17" t="s">
        <v>8134</v>
      </c>
      <c r="E10078" s="830">
        <v>658</v>
      </c>
      <c r="F10078" s="768">
        <v>500</v>
      </c>
      <c r="G10078" s="825">
        <v>155</v>
      </c>
      <c r="H10078" s="772">
        <v>150</v>
      </c>
      <c r="I10078" s="819">
        <f t="shared" si="354"/>
        <v>813</v>
      </c>
      <c r="J10078" s="819">
        <f t="shared" si="355"/>
        <v>650</v>
      </c>
      <c r="L10078" s="834"/>
    </row>
    <row r="10079" spans="1:12">
      <c r="A10079" s="15" t="s">
        <v>17836</v>
      </c>
      <c r="C10079" s="774" t="s">
        <v>8135</v>
      </c>
      <c r="D10079" s="17" t="s">
        <v>8136</v>
      </c>
      <c r="E10079" s="830">
        <v>0</v>
      </c>
      <c r="F10079" s="768">
        <v>100</v>
      </c>
      <c r="G10079" s="825"/>
      <c r="H10079" s="772">
        <v>1</v>
      </c>
      <c r="I10079" s="819">
        <f t="shared" si="354"/>
        <v>0</v>
      </c>
      <c r="J10079" s="819">
        <f t="shared" si="355"/>
        <v>101</v>
      </c>
      <c r="L10079" s="834"/>
    </row>
    <row r="10080" spans="1:12">
      <c r="A10080" s="15" t="s">
        <v>17836</v>
      </c>
      <c r="C10080" s="774" t="s">
        <v>8137</v>
      </c>
      <c r="D10080" s="17" t="s">
        <v>8138</v>
      </c>
      <c r="E10080" s="830">
        <v>31</v>
      </c>
      <c r="F10080" s="768">
        <v>50</v>
      </c>
      <c r="G10080" s="825">
        <v>277</v>
      </c>
      <c r="H10080" s="772">
        <v>220</v>
      </c>
      <c r="I10080" s="819">
        <f t="shared" si="354"/>
        <v>308</v>
      </c>
      <c r="J10080" s="819">
        <f t="shared" si="355"/>
        <v>270</v>
      </c>
      <c r="L10080" s="834"/>
    </row>
    <row r="10081" spans="1:12">
      <c r="A10081" s="15" t="s">
        <v>17836</v>
      </c>
      <c r="C10081" s="774" t="s">
        <v>8139</v>
      </c>
      <c r="D10081" s="17" t="s">
        <v>8140</v>
      </c>
      <c r="E10081" s="830">
        <v>37</v>
      </c>
      <c r="F10081" s="768">
        <v>45</v>
      </c>
      <c r="G10081" s="825">
        <v>281</v>
      </c>
      <c r="H10081" s="772">
        <v>220</v>
      </c>
      <c r="I10081" s="819">
        <f t="shared" si="354"/>
        <v>318</v>
      </c>
      <c r="J10081" s="819">
        <f t="shared" si="355"/>
        <v>265</v>
      </c>
      <c r="L10081" s="834"/>
    </row>
    <row r="10082" spans="1:12">
      <c r="A10082" s="15" t="s">
        <v>17836</v>
      </c>
      <c r="C10082" s="774" t="s">
        <v>8141</v>
      </c>
      <c r="D10082" s="17" t="s">
        <v>8142</v>
      </c>
      <c r="E10082" s="830">
        <v>0</v>
      </c>
      <c r="F10082" s="768">
        <v>100</v>
      </c>
      <c r="G10082" s="825"/>
      <c r="H10082" s="772">
        <v>1</v>
      </c>
      <c r="I10082" s="819">
        <f t="shared" si="354"/>
        <v>0</v>
      </c>
      <c r="J10082" s="819">
        <f t="shared" si="355"/>
        <v>101</v>
      </c>
      <c r="L10082" s="834"/>
    </row>
    <row r="10083" spans="1:12">
      <c r="A10083" s="15" t="s">
        <v>17836</v>
      </c>
      <c r="C10083" s="774" t="s">
        <v>8143</v>
      </c>
      <c r="D10083" s="17" t="s">
        <v>9308</v>
      </c>
      <c r="E10083" s="830">
        <v>61</v>
      </c>
      <c r="F10083" s="768">
        <v>75</v>
      </c>
      <c r="G10083" s="825">
        <v>15</v>
      </c>
      <c r="H10083" s="772">
        <v>25</v>
      </c>
      <c r="I10083" s="819">
        <f t="shared" si="354"/>
        <v>76</v>
      </c>
      <c r="J10083" s="819">
        <f t="shared" si="355"/>
        <v>100</v>
      </c>
      <c r="L10083" s="834"/>
    </row>
    <row r="10084" spans="1:12">
      <c r="A10084" s="15" t="s">
        <v>17836</v>
      </c>
      <c r="C10084" s="774" t="s">
        <v>8144</v>
      </c>
      <c r="D10084" s="17" t="s">
        <v>8145</v>
      </c>
      <c r="E10084" s="830">
        <v>0</v>
      </c>
      <c r="F10084" s="768">
        <v>100</v>
      </c>
      <c r="G10084" s="825"/>
      <c r="H10084" s="772">
        <v>1</v>
      </c>
      <c r="I10084" s="819">
        <f t="shared" si="354"/>
        <v>0</v>
      </c>
      <c r="J10084" s="819">
        <f t="shared" si="355"/>
        <v>101</v>
      </c>
      <c r="L10084" s="834"/>
    </row>
    <row r="10085" spans="1:12">
      <c r="A10085" s="15" t="s">
        <v>17836</v>
      </c>
      <c r="C10085" s="774" t="s">
        <v>8146</v>
      </c>
      <c r="D10085" s="17" t="s">
        <v>18824</v>
      </c>
      <c r="E10085" s="830">
        <v>3017</v>
      </c>
      <c r="F10085" s="768">
        <v>3100</v>
      </c>
      <c r="G10085" s="825">
        <v>212</v>
      </c>
      <c r="H10085" s="772">
        <v>170</v>
      </c>
      <c r="I10085" s="819">
        <f t="shared" si="354"/>
        <v>3229</v>
      </c>
      <c r="J10085" s="819">
        <f t="shared" si="355"/>
        <v>3270</v>
      </c>
      <c r="L10085" s="834"/>
    </row>
    <row r="10086" spans="1:12">
      <c r="A10086" s="15" t="s">
        <v>17836</v>
      </c>
      <c r="C10086" s="774" t="s">
        <v>8147</v>
      </c>
      <c r="D10086" s="17" t="s">
        <v>18825</v>
      </c>
      <c r="E10086" s="830">
        <v>43898</v>
      </c>
      <c r="F10086" s="768">
        <v>64910</v>
      </c>
      <c r="G10086" s="825">
        <v>42342</v>
      </c>
      <c r="H10086" s="772">
        <v>34400</v>
      </c>
      <c r="I10086" s="819">
        <f t="shared" si="354"/>
        <v>86240</v>
      </c>
      <c r="J10086" s="819">
        <f t="shared" si="355"/>
        <v>99310</v>
      </c>
      <c r="L10086" s="834"/>
    </row>
    <row r="10087" spans="1:12">
      <c r="A10087" s="15" t="s">
        <v>17836</v>
      </c>
      <c r="C10087" s="774" t="s">
        <v>8148</v>
      </c>
      <c r="D10087" s="17" t="s">
        <v>8149</v>
      </c>
      <c r="E10087" s="830">
        <v>3126</v>
      </c>
      <c r="F10087" s="768">
        <v>2620</v>
      </c>
      <c r="G10087" s="825">
        <v>33884</v>
      </c>
      <c r="H10087" s="772">
        <v>27880</v>
      </c>
      <c r="I10087" s="819">
        <f t="shared" si="354"/>
        <v>37010</v>
      </c>
      <c r="J10087" s="819">
        <f t="shared" si="355"/>
        <v>30500</v>
      </c>
      <c r="L10087" s="834"/>
    </row>
    <row r="10088" spans="1:12">
      <c r="A10088" s="15" t="s">
        <v>17836</v>
      </c>
      <c r="C10088" s="774" t="s">
        <v>8150</v>
      </c>
      <c r="D10088" s="17" t="s">
        <v>8151</v>
      </c>
      <c r="E10088" s="830">
        <v>0</v>
      </c>
      <c r="F10088" s="768">
        <v>100</v>
      </c>
      <c r="G10088" s="825"/>
      <c r="H10088" s="772">
        <v>1</v>
      </c>
      <c r="I10088" s="819">
        <f t="shared" si="354"/>
        <v>0</v>
      </c>
      <c r="J10088" s="819">
        <f t="shared" si="355"/>
        <v>101</v>
      </c>
      <c r="L10088" s="834"/>
    </row>
    <row r="10089" spans="1:12">
      <c r="A10089" s="15" t="s">
        <v>17836</v>
      </c>
      <c r="C10089" s="774" t="s">
        <v>8152</v>
      </c>
      <c r="D10089" s="17" t="s">
        <v>8153</v>
      </c>
      <c r="E10089" s="830">
        <v>0</v>
      </c>
      <c r="F10089" s="768">
        <v>100</v>
      </c>
      <c r="G10089" s="825"/>
      <c r="H10089" s="772">
        <v>1</v>
      </c>
      <c r="I10089" s="819">
        <f t="shared" si="354"/>
        <v>0</v>
      </c>
      <c r="J10089" s="819">
        <f t="shared" si="355"/>
        <v>101</v>
      </c>
      <c r="L10089" s="834"/>
    </row>
    <row r="10090" spans="1:12">
      <c r="A10090" s="15" t="s">
        <v>17836</v>
      </c>
      <c r="C10090" s="774" t="s">
        <v>8154</v>
      </c>
      <c r="D10090" s="17" t="s">
        <v>8155</v>
      </c>
      <c r="E10090" s="830">
        <v>100</v>
      </c>
      <c r="F10090" s="768">
        <v>100</v>
      </c>
      <c r="G10090" s="825">
        <v>54</v>
      </c>
      <c r="H10090" s="772">
        <v>60</v>
      </c>
      <c r="I10090" s="819">
        <f t="shared" si="354"/>
        <v>154</v>
      </c>
      <c r="J10090" s="819">
        <f t="shared" si="355"/>
        <v>160</v>
      </c>
      <c r="L10090" s="834"/>
    </row>
    <row r="10091" spans="1:12">
      <c r="A10091" s="15" t="s">
        <v>17836</v>
      </c>
      <c r="C10091" s="774" t="s">
        <v>8156</v>
      </c>
      <c r="D10091" s="17" t="s">
        <v>8157</v>
      </c>
      <c r="E10091" s="830">
        <v>0</v>
      </c>
      <c r="F10091" s="768">
        <v>100</v>
      </c>
      <c r="G10091" s="825"/>
      <c r="H10091" s="772">
        <v>1</v>
      </c>
      <c r="I10091" s="819">
        <f t="shared" si="354"/>
        <v>0</v>
      </c>
      <c r="J10091" s="819">
        <f t="shared" si="355"/>
        <v>101</v>
      </c>
      <c r="L10091" s="834"/>
    </row>
    <row r="10092" spans="1:12">
      <c r="A10092" s="15" t="s">
        <v>17836</v>
      </c>
      <c r="C10092" s="774" t="s">
        <v>8158</v>
      </c>
      <c r="D10092" s="17" t="s">
        <v>8159</v>
      </c>
      <c r="E10092" s="830">
        <v>27</v>
      </c>
      <c r="F10092" s="768">
        <v>15</v>
      </c>
      <c r="G10092" s="825">
        <v>3370</v>
      </c>
      <c r="H10092" s="772">
        <v>4000</v>
      </c>
      <c r="I10092" s="819">
        <f t="shared" si="354"/>
        <v>3397</v>
      </c>
      <c r="J10092" s="819">
        <f t="shared" si="355"/>
        <v>4015</v>
      </c>
      <c r="L10092" s="834"/>
    </row>
    <row r="10093" spans="1:12">
      <c r="A10093" s="15" t="s">
        <v>17836</v>
      </c>
      <c r="C10093" s="774" t="s">
        <v>8160</v>
      </c>
      <c r="D10093" s="17" t="s">
        <v>18826</v>
      </c>
      <c r="E10093" s="830">
        <v>3282</v>
      </c>
      <c r="F10093" s="768">
        <v>3300</v>
      </c>
      <c r="G10093" s="825">
        <v>20090</v>
      </c>
      <c r="H10093" s="772">
        <v>26200</v>
      </c>
      <c r="I10093" s="819">
        <f t="shared" si="354"/>
        <v>23372</v>
      </c>
      <c r="J10093" s="819">
        <f t="shared" si="355"/>
        <v>29500</v>
      </c>
      <c r="L10093" s="834"/>
    </row>
    <row r="10094" spans="1:12">
      <c r="A10094" s="15" t="s">
        <v>17836</v>
      </c>
      <c r="C10094" s="774" t="s">
        <v>8161</v>
      </c>
      <c r="D10094" s="17" t="s">
        <v>8162</v>
      </c>
      <c r="E10094" s="830">
        <v>22953</v>
      </c>
      <c r="F10094" s="768">
        <v>23000</v>
      </c>
      <c r="G10094" s="825">
        <v>6238</v>
      </c>
      <c r="H10094" s="772">
        <v>5580</v>
      </c>
      <c r="I10094" s="819">
        <f t="shared" si="354"/>
        <v>29191</v>
      </c>
      <c r="J10094" s="819">
        <f t="shared" si="355"/>
        <v>28580</v>
      </c>
      <c r="L10094" s="834"/>
    </row>
    <row r="10095" spans="1:12">
      <c r="A10095" s="15" t="s">
        <v>17836</v>
      </c>
      <c r="C10095" s="774" t="s">
        <v>8163</v>
      </c>
      <c r="D10095" s="17" t="s">
        <v>8164</v>
      </c>
      <c r="E10095" s="830">
        <v>0</v>
      </c>
      <c r="F10095" s="768">
        <v>100</v>
      </c>
      <c r="G10095" s="825"/>
      <c r="H10095" s="772">
        <v>1</v>
      </c>
      <c r="I10095" s="819">
        <f t="shared" si="354"/>
        <v>0</v>
      </c>
      <c r="J10095" s="819">
        <f t="shared" si="355"/>
        <v>101</v>
      </c>
      <c r="L10095" s="834"/>
    </row>
    <row r="10096" spans="1:12">
      <c r="A10096" s="15" t="s">
        <v>17836</v>
      </c>
      <c r="C10096" s="774" t="s">
        <v>8165</v>
      </c>
      <c r="D10096" s="17" t="s">
        <v>8166</v>
      </c>
      <c r="E10096" s="830">
        <v>0</v>
      </c>
      <c r="F10096" s="768">
        <v>100</v>
      </c>
      <c r="G10096" s="825"/>
      <c r="H10096" s="772">
        <v>1</v>
      </c>
      <c r="I10096" s="819">
        <f t="shared" si="354"/>
        <v>0</v>
      </c>
      <c r="J10096" s="819">
        <f t="shared" si="355"/>
        <v>101</v>
      </c>
      <c r="L10096" s="834"/>
    </row>
    <row r="10097" spans="1:12">
      <c r="A10097" s="15" t="s">
        <v>17836</v>
      </c>
      <c r="C10097" s="774" t="s">
        <v>8167</v>
      </c>
      <c r="D10097" s="17" t="s">
        <v>8168</v>
      </c>
      <c r="E10097" s="830">
        <v>0</v>
      </c>
      <c r="F10097" s="768">
        <v>100</v>
      </c>
      <c r="G10097" s="825"/>
      <c r="H10097" s="772">
        <v>1</v>
      </c>
      <c r="I10097" s="819">
        <f t="shared" si="354"/>
        <v>0</v>
      </c>
      <c r="J10097" s="819">
        <f t="shared" si="355"/>
        <v>101</v>
      </c>
      <c r="L10097" s="834"/>
    </row>
    <row r="10098" spans="1:12">
      <c r="A10098" s="15" t="s">
        <v>17836</v>
      </c>
      <c r="C10098" s="774" t="s">
        <v>8169</v>
      </c>
      <c r="D10098" s="17" t="s">
        <v>18827</v>
      </c>
      <c r="E10098" s="830">
        <v>0</v>
      </c>
      <c r="F10098" s="768">
        <v>100</v>
      </c>
      <c r="G10098" s="825">
        <v>11897</v>
      </c>
      <c r="H10098" s="772">
        <v>10780</v>
      </c>
      <c r="I10098" s="819">
        <f t="shared" si="354"/>
        <v>11897</v>
      </c>
      <c r="J10098" s="819">
        <f t="shared" si="355"/>
        <v>10880</v>
      </c>
      <c r="L10098" s="834"/>
    </row>
    <row r="10099" spans="1:12">
      <c r="A10099" s="15" t="s">
        <v>17836</v>
      </c>
      <c r="C10099" s="774" t="s">
        <v>8170</v>
      </c>
      <c r="D10099" s="17" t="s">
        <v>18828</v>
      </c>
      <c r="E10099" s="830">
        <v>0</v>
      </c>
      <c r="F10099" s="768">
        <v>100</v>
      </c>
      <c r="G10099" s="825">
        <v>11892</v>
      </c>
      <c r="H10099" s="772">
        <v>10720</v>
      </c>
      <c r="I10099" s="819">
        <f t="shared" si="354"/>
        <v>11892</v>
      </c>
      <c r="J10099" s="819">
        <f t="shared" si="355"/>
        <v>10820</v>
      </c>
      <c r="L10099" s="834"/>
    </row>
    <row r="10100" spans="1:12">
      <c r="A10100" s="15" t="s">
        <v>17836</v>
      </c>
      <c r="C10100" s="774" t="s">
        <v>8171</v>
      </c>
      <c r="D10100" s="17" t="s">
        <v>18829</v>
      </c>
      <c r="E10100" s="830">
        <v>589</v>
      </c>
      <c r="F10100" s="768">
        <v>680</v>
      </c>
      <c r="G10100" s="825">
        <v>171</v>
      </c>
      <c r="H10100" s="772">
        <v>340</v>
      </c>
      <c r="I10100" s="819">
        <f t="shared" si="354"/>
        <v>760</v>
      </c>
      <c r="J10100" s="819">
        <f t="shared" si="355"/>
        <v>1020</v>
      </c>
      <c r="L10100" s="834"/>
    </row>
    <row r="10101" spans="1:12">
      <c r="A10101" s="15" t="s">
        <v>17836</v>
      </c>
      <c r="C10101" s="774" t="s">
        <v>8172</v>
      </c>
      <c r="D10101" s="17" t="s">
        <v>8173</v>
      </c>
      <c r="E10101" s="830">
        <v>6887</v>
      </c>
      <c r="F10101" s="768">
        <v>7000</v>
      </c>
      <c r="G10101" s="825">
        <v>742</v>
      </c>
      <c r="H10101" s="772">
        <v>550</v>
      </c>
      <c r="I10101" s="819">
        <f t="shared" si="354"/>
        <v>7629</v>
      </c>
      <c r="J10101" s="819">
        <f t="shared" si="355"/>
        <v>7550</v>
      </c>
      <c r="L10101" s="834"/>
    </row>
    <row r="10102" spans="1:12">
      <c r="A10102" s="15" t="s">
        <v>17836</v>
      </c>
      <c r="C10102" s="774" t="s">
        <v>8174</v>
      </c>
      <c r="D10102" s="17" t="s">
        <v>18830</v>
      </c>
      <c r="E10102" s="830">
        <v>20053</v>
      </c>
      <c r="F10102" s="768">
        <v>20000</v>
      </c>
      <c r="G10102" s="825">
        <v>1044</v>
      </c>
      <c r="H10102" s="772">
        <v>570</v>
      </c>
      <c r="I10102" s="819">
        <f t="shared" si="354"/>
        <v>21097</v>
      </c>
      <c r="J10102" s="819">
        <f t="shared" si="355"/>
        <v>20570</v>
      </c>
      <c r="L10102" s="834"/>
    </row>
    <row r="10103" spans="1:12">
      <c r="A10103" s="15" t="s">
        <v>17836</v>
      </c>
      <c r="C10103" s="774" t="s">
        <v>8175</v>
      </c>
      <c r="D10103" s="17" t="s">
        <v>8176</v>
      </c>
      <c r="E10103" s="830">
        <v>0</v>
      </c>
      <c r="F10103" s="768">
        <v>100</v>
      </c>
      <c r="G10103" s="825"/>
      <c r="H10103" s="772">
        <v>1</v>
      </c>
      <c r="I10103" s="819">
        <f t="shared" si="354"/>
        <v>0</v>
      </c>
      <c r="J10103" s="819">
        <f t="shared" si="355"/>
        <v>101</v>
      </c>
      <c r="L10103" s="834"/>
    </row>
    <row r="10104" spans="1:12">
      <c r="A10104" s="15" t="s">
        <v>17836</v>
      </c>
      <c r="C10104" s="774" t="s">
        <v>8177</v>
      </c>
      <c r="D10104" s="17" t="s">
        <v>18831</v>
      </c>
      <c r="E10104" s="830">
        <v>56938</v>
      </c>
      <c r="F10104" s="768">
        <v>57000</v>
      </c>
      <c r="G10104" s="825">
        <v>67537</v>
      </c>
      <c r="H10104" s="772">
        <v>62300</v>
      </c>
      <c r="I10104" s="819">
        <f t="shared" si="354"/>
        <v>124475</v>
      </c>
      <c r="J10104" s="819">
        <f t="shared" si="355"/>
        <v>119300</v>
      </c>
      <c r="L10104" s="834"/>
    </row>
    <row r="10105" spans="1:12">
      <c r="A10105" s="15" t="s">
        <v>17836</v>
      </c>
      <c r="C10105" s="774" t="s">
        <v>8178</v>
      </c>
      <c r="D10105" s="17" t="s">
        <v>18832</v>
      </c>
      <c r="E10105" s="830">
        <v>35201</v>
      </c>
      <c r="F10105" s="768">
        <v>35000</v>
      </c>
      <c r="G10105" s="825">
        <v>68466</v>
      </c>
      <c r="H10105" s="772">
        <v>64600</v>
      </c>
      <c r="I10105" s="819">
        <f t="shared" si="354"/>
        <v>103667</v>
      </c>
      <c r="J10105" s="819">
        <f t="shared" si="355"/>
        <v>99600</v>
      </c>
      <c r="L10105" s="834"/>
    </row>
    <row r="10106" spans="1:12">
      <c r="A10106" s="15" t="s">
        <v>17836</v>
      </c>
      <c r="C10106" s="774" t="s">
        <v>19903</v>
      </c>
      <c r="D10106" s="17" t="s">
        <v>19904</v>
      </c>
      <c r="E10106" s="830">
        <v>0</v>
      </c>
      <c r="F10106" s="768">
        <v>5</v>
      </c>
      <c r="G10106" s="825">
        <v>0</v>
      </c>
      <c r="H10106" s="772">
        <v>10</v>
      </c>
      <c r="I10106" s="819">
        <f t="shared" si="354"/>
        <v>0</v>
      </c>
      <c r="J10106" s="819">
        <f t="shared" si="355"/>
        <v>15</v>
      </c>
      <c r="L10106" s="834"/>
    </row>
    <row r="10107" spans="1:12">
      <c r="A10107" s="15" t="s">
        <v>17836</v>
      </c>
      <c r="C10107" s="774" t="s">
        <v>8180</v>
      </c>
      <c r="D10107" s="17" t="s">
        <v>18833</v>
      </c>
      <c r="E10107" s="830">
        <v>0</v>
      </c>
      <c r="F10107" s="768">
        <v>100</v>
      </c>
      <c r="G10107" s="825"/>
      <c r="H10107" s="772">
        <v>1</v>
      </c>
      <c r="I10107" s="819">
        <f t="shared" si="354"/>
        <v>0</v>
      </c>
      <c r="J10107" s="819">
        <f t="shared" si="355"/>
        <v>101</v>
      </c>
      <c r="L10107" s="834"/>
    </row>
    <row r="10108" spans="1:12">
      <c r="A10108" s="15" t="s">
        <v>17836</v>
      </c>
      <c r="C10108" s="774" t="s">
        <v>8181</v>
      </c>
      <c r="D10108" s="17" t="s">
        <v>18834</v>
      </c>
      <c r="E10108" s="830">
        <v>77</v>
      </c>
      <c r="F10108" s="768">
        <v>100</v>
      </c>
      <c r="G10108" s="825">
        <v>74</v>
      </c>
      <c r="H10108" s="772">
        <v>60</v>
      </c>
      <c r="I10108" s="819">
        <f t="shared" si="354"/>
        <v>151</v>
      </c>
      <c r="J10108" s="819">
        <f t="shared" si="355"/>
        <v>160</v>
      </c>
      <c r="L10108" s="834"/>
    </row>
    <row r="10109" spans="1:12">
      <c r="A10109" s="15" t="s">
        <v>17836</v>
      </c>
      <c r="C10109" s="774" t="s">
        <v>8182</v>
      </c>
      <c r="D10109" s="17" t="s">
        <v>8183</v>
      </c>
      <c r="E10109" s="830">
        <v>0</v>
      </c>
      <c r="F10109" s="768">
        <v>100</v>
      </c>
      <c r="G10109" s="825"/>
      <c r="H10109" s="772">
        <v>1</v>
      </c>
      <c r="I10109" s="819">
        <f t="shared" si="354"/>
        <v>0</v>
      </c>
      <c r="J10109" s="819">
        <f t="shared" si="355"/>
        <v>101</v>
      </c>
      <c r="L10109" s="834"/>
    </row>
    <row r="10110" spans="1:12">
      <c r="A10110" s="15" t="s">
        <v>17836</v>
      </c>
      <c r="C10110" s="774" t="s">
        <v>8184</v>
      </c>
      <c r="D10110" s="17" t="s">
        <v>18835</v>
      </c>
      <c r="E10110" s="830">
        <v>36351</v>
      </c>
      <c r="F10110" s="768">
        <v>37000</v>
      </c>
      <c r="G10110" s="825">
        <v>34487</v>
      </c>
      <c r="H10110" s="772">
        <v>31040</v>
      </c>
      <c r="I10110" s="819">
        <f t="shared" si="354"/>
        <v>70838</v>
      </c>
      <c r="J10110" s="819">
        <f t="shared" si="355"/>
        <v>68040</v>
      </c>
      <c r="L10110" s="834"/>
    </row>
    <row r="10111" spans="1:12">
      <c r="A10111" s="15" t="s">
        <v>17836</v>
      </c>
      <c r="C10111" s="774" t="s">
        <v>8185</v>
      </c>
      <c r="D10111" s="17" t="s">
        <v>18836</v>
      </c>
      <c r="E10111" s="830">
        <v>1711</v>
      </c>
      <c r="F10111" s="768">
        <v>9550</v>
      </c>
      <c r="G10111" s="825">
        <v>516</v>
      </c>
      <c r="H10111" s="772">
        <v>550</v>
      </c>
      <c r="I10111" s="819">
        <f t="shared" si="354"/>
        <v>2227</v>
      </c>
      <c r="J10111" s="819">
        <f t="shared" si="355"/>
        <v>10100</v>
      </c>
      <c r="L10111" s="834"/>
    </row>
    <row r="10112" spans="1:12">
      <c r="A10112" s="15" t="s">
        <v>17836</v>
      </c>
      <c r="C10112" s="774" t="s">
        <v>8186</v>
      </c>
      <c r="D10112" s="17" t="s">
        <v>8187</v>
      </c>
      <c r="E10112" s="830">
        <v>0</v>
      </c>
      <c r="F10112" s="768">
        <v>100</v>
      </c>
      <c r="G10112" s="825"/>
      <c r="H10112" s="772">
        <v>1</v>
      </c>
      <c r="I10112" s="819">
        <f t="shared" si="354"/>
        <v>0</v>
      </c>
      <c r="J10112" s="819">
        <f t="shared" si="355"/>
        <v>101</v>
      </c>
      <c r="L10112" s="834"/>
    </row>
    <row r="10113" spans="1:12">
      <c r="A10113" s="15" t="s">
        <v>17836</v>
      </c>
      <c r="C10113" s="774" t="s">
        <v>19905</v>
      </c>
      <c r="D10113" s="17" t="s">
        <v>19906</v>
      </c>
      <c r="E10113" s="830">
        <v>0</v>
      </c>
      <c r="F10113" s="768">
        <v>5</v>
      </c>
      <c r="G10113" s="825">
        <v>0</v>
      </c>
      <c r="H10113" s="772">
        <v>10</v>
      </c>
      <c r="I10113" s="819">
        <f t="shared" si="354"/>
        <v>0</v>
      </c>
      <c r="J10113" s="819">
        <f t="shared" si="355"/>
        <v>15</v>
      </c>
      <c r="L10113" s="834"/>
    </row>
    <row r="10114" spans="1:12">
      <c r="A10114" s="15" t="s">
        <v>17836</v>
      </c>
      <c r="C10114" s="774" t="s">
        <v>8188</v>
      </c>
      <c r="D10114" s="17" t="s">
        <v>8189</v>
      </c>
      <c r="E10114" s="830">
        <v>0</v>
      </c>
      <c r="F10114" s="768">
        <v>10</v>
      </c>
      <c r="G10114" s="825"/>
      <c r="H10114" s="772">
        <v>10</v>
      </c>
      <c r="I10114" s="819">
        <f t="shared" si="354"/>
        <v>0</v>
      </c>
      <c r="J10114" s="819">
        <f t="shared" si="355"/>
        <v>20</v>
      </c>
      <c r="L10114" s="834"/>
    </row>
    <row r="10115" spans="1:12">
      <c r="A10115" s="15" t="s">
        <v>17836</v>
      </c>
      <c r="C10115" s="774" t="s">
        <v>8190</v>
      </c>
      <c r="D10115" s="17" t="s">
        <v>18837</v>
      </c>
      <c r="E10115" s="830">
        <v>48219</v>
      </c>
      <c r="F10115" s="768">
        <v>48500</v>
      </c>
      <c r="G10115" s="825">
        <v>44833</v>
      </c>
      <c r="H10115" s="772">
        <v>40730</v>
      </c>
      <c r="I10115" s="819">
        <f t="shared" si="354"/>
        <v>93052</v>
      </c>
      <c r="J10115" s="819">
        <f t="shared" si="355"/>
        <v>89230</v>
      </c>
      <c r="L10115" s="834"/>
    </row>
    <row r="10116" spans="1:12">
      <c r="A10116" s="15" t="s">
        <v>17836</v>
      </c>
      <c r="C10116" s="774" t="s">
        <v>8191</v>
      </c>
      <c r="D10116" s="17" t="s">
        <v>18838</v>
      </c>
      <c r="E10116" s="830">
        <v>122</v>
      </c>
      <c r="F10116" s="768">
        <v>100</v>
      </c>
      <c r="G10116" s="825"/>
      <c r="H10116" s="772">
        <v>1</v>
      </c>
      <c r="I10116" s="819">
        <f t="shared" si="354"/>
        <v>122</v>
      </c>
      <c r="J10116" s="819">
        <f t="shared" si="355"/>
        <v>101</v>
      </c>
      <c r="L10116" s="834"/>
    </row>
    <row r="10117" spans="1:12">
      <c r="A10117" s="15" t="s">
        <v>17836</v>
      </c>
      <c r="C10117" s="774" t="s">
        <v>8192</v>
      </c>
      <c r="D10117" s="17" t="s">
        <v>18839</v>
      </c>
      <c r="E10117" s="830">
        <v>981</v>
      </c>
      <c r="F10117" s="768">
        <v>900</v>
      </c>
      <c r="G10117" s="825">
        <v>204</v>
      </c>
      <c r="H10117" s="772">
        <v>250</v>
      </c>
      <c r="I10117" s="819">
        <f t="shared" si="354"/>
        <v>1185</v>
      </c>
      <c r="J10117" s="819">
        <f t="shared" si="355"/>
        <v>1150</v>
      </c>
      <c r="L10117" s="834"/>
    </row>
    <row r="10118" spans="1:12">
      <c r="A10118" s="15" t="s">
        <v>17836</v>
      </c>
      <c r="C10118" s="774" t="s">
        <v>8193</v>
      </c>
      <c r="D10118" s="17" t="s">
        <v>18840</v>
      </c>
      <c r="E10118" s="830">
        <v>0</v>
      </c>
      <c r="F10118" s="768">
        <v>100</v>
      </c>
      <c r="G10118" s="825"/>
      <c r="H10118" s="772">
        <v>1</v>
      </c>
      <c r="I10118" s="819">
        <f t="shared" si="354"/>
        <v>0</v>
      </c>
      <c r="J10118" s="819">
        <f t="shared" si="355"/>
        <v>101</v>
      </c>
      <c r="L10118" s="834"/>
    </row>
    <row r="10119" spans="1:12">
      <c r="A10119" s="15" t="s">
        <v>17836</v>
      </c>
      <c r="C10119" s="774" t="s">
        <v>8194</v>
      </c>
      <c r="D10119" s="17" t="s">
        <v>8195</v>
      </c>
      <c r="E10119" s="830">
        <v>0</v>
      </c>
      <c r="F10119" s="768">
        <v>100</v>
      </c>
      <c r="G10119" s="825"/>
      <c r="H10119" s="772">
        <v>1</v>
      </c>
      <c r="I10119" s="819">
        <f t="shared" si="354"/>
        <v>0</v>
      </c>
      <c r="J10119" s="819">
        <f t="shared" si="355"/>
        <v>101</v>
      </c>
      <c r="L10119" s="834"/>
    </row>
    <row r="10120" spans="1:12">
      <c r="A10120" s="15" t="s">
        <v>17836</v>
      </c>
      <c r="C10120" s="774" t="s">
        <v>8196</v>
      </c>
      <c r="D10120" s="17" t="s">
        <v>18841</v>
      </c>
      <c r="E10120" s="830">
        <v>56474</v>
      </c>
      <c r="F10120" s="768">
        <v>56500</v>
      </c>
      <c r="G10120" s="825">
        <v>66137</v>
      </c>
      <c r="H10120" s="772">
        <v>61020</v>
      </c>
      <c r="I10120" s="819">
        <f t="shared" si="354"/>
        <v>122611</v>
      </c>
      <c r="J10120" s="819">
        <f t="shared" si="355"/>
        <v>117520</v>
      </c>
      <c r="L10120" s="834"/>
    </row>
    <row r="10121" spans="1:12">
      <c r="A10121" s="15" t="s">
        <v>17836</v>
      </c>
      <c r="C10121" s="774" t="s">
        <v>8197</v>
      </c>
      <c r="D10121" s="17" t="s">
        <v>18842</v>
      </c>
      <c r="E10121" s="830">
        <v>0</v>
      </c>
      <c r="F10121" s="768">
        <v>100</v>
      </c>
      <c r="G10121" s="825"/>
      <c r="H10121" s="772">
        <v>1</v>
      </c>
      <c r="I10121" s="819">
        <f t="shared" si="354"/>
        <v>0</v>
      </c>
      <c r="J10121" s="819">
        <f t="shared" si="355"/>
        <v>101</v>
      </c>
      <c r="L10121" s="834"/>
    </row>
    <row r="10122" spans="1:12">
      <c r="A10122" s="15" t="s">
        <v>17836</v>
      </c>
      <c r="C10122" s="774" t="s">
        <v>8198</v>
      </c>
      <c r="D10122" s="17" t="s">
        <v>18843</v>
      </c>
      <c r="E10122" s="830">
        <v>381</v>
      </c>
      <c r="F10122" s="768">
        <v>290</v>
      </c>
      <c r="G10122" s="825">
        <v>381</v>
      </c>
      <c r="H10122" s="772">
        <v>300</v>
      </c>
      <c r="I10122" s="819">
        <f t="shared" si="354"/>
        <v>762</v>
      </c>
      <c r="J10122" s="819">
        <f t="shared" si="355"/>
        <v>590</v>
      </c>
      <c r="L10122" s="834"/>
    </row>
    <row r="10123" spans="1:12">
      <c r="A10123" s="15" t="s">
        <v>17836</v>
      </c>
      <c r="C10123" s="774" t="s">
        <v>8199</v>
      </c>
      <c r="D10123" s="17" t="s">
        <v>18844</v>
      </c>
      <c r="E10123" s="830">
        <v>0</v>
      </c>
      <c r="F10123" s="768">
        <v>100</v>
      </c>
      <c r="G10123" s="825"/>
      <c r="H10123" s="772">
        <v>1</v>
      </c>
      <c r="I10123" s="819">
        <f t="shared" si="354"/>
        <v>0</v>
      </c>
      <c r="J10123" s="819">
        <f t="shared" si="355"/>
        <v>101</v>
      </c>
      <c r="L10123" s="834"/>
    </row>
    <row r="10124" spans="1:12">
      <c r="A10124" s="15" t="s">
        <v>17836</v>
      </c>
      <c r="C10124" s="774" t="s">
        <v>8200</v>
      </c>
      <c r="D10124" s="17" t="s">
        <v>8201</v>
      </c>
      <c r="E10124" s="830">
        <v>751</v>
      </c>
      <c r="F10124" s="768">
        <v>750</v>
      </c>
      <c r="G10124" s="825">
        <v>470</v>
      </c>
      <c r="H10124" s="772">
        <v>390</v>
      </c>
      <c r="I10124" s="819">
        <f t="shared" si="354"/>
        <v>1221</v>
      </c>
      <c r="J10124" s="819">
        <f t="shared" si="355"/>
        <v>1140</v>
      </c>
      <c r="L10124" s="834"/>
    </row>
    <row r="10125" spans="1:12">
      <c r="A10125" s="15" t="s">
        <v>17836</v>
      </c>
      <c r="C10125" s="774" t="s">
        <v>8202</v>
      </c>
      <c r="D10125" s="17" t="s">
        <v>18845</v>
      </c>
      <c r="E10125" s="830">
        <v>0</v>
      </c>
      <c r="F10125" s="768">
        <v>100</v>
      </c>
      <c r="G10125" s="825"/>
      <c r="H10125" s="772">
        <v>1</v>
      </c>
      <c r="I10125" s="819">
        <f t="shared" si="354"/>
        <v>0</v>
      </c>
      <c r="J10125" s="819">
        <f t="shared" si="355"/>
        <v>101</v>
      </c>
      <c r="L10125" s="834"/>
    </row>
    <row r="10126" spans="1:12">
      <c r="A10126" s="15" t="s">
        <v>17836</v>
      </c>
      <c r="C10126" s="774" t="s">
        <v>8203</v>
      </c>
      <c r="D10126" s="17" t="s">
        <v>18846</v>
      </c>
      <c r="E10126" s="830">
        <v>978</v>
      </c>
      <c r="F10126" s="768">
        <v>1060</v>
      </c>
      <c r="G10126" s="825">
        <v>13</v>
      </c>
      <c r="H10126" s="772">
        <v>30</v>
      </c>
      <c r="I10126" s="819">
        <f t="shared" si="354"/>
        <v>991</v>
      </c>
      <c r="J10126" s="819">
        <f t="shared" si="355"/>
        <v>1090</v>
      </c>
      <c r="L10126" s="834"/>
    </row>
    <row r="10127" spans="1:12">
      <c r="A10127" s="15" t="s">
        <v>17836</v>
      </c>
      <c r="C10127" s="774" t="s">
        <v>8204</v>
      </c>
      <c r="D10127" s="17" t="s">
        <v>18847</v>
      </c>
      <c r="E10127" s="830">
        <v>1149</v>
      </c>
      <c r="F10127" s="768">
        <v>1200</v>
      </c>
      <c r="G10127" s="825">
        <v>479</v>
      </c>
      <c r="H10127" s="772">
        <v>470</v>
      </c>
      <c r="I10127" s="819">
        <f t="shared" si="354"/>
        <v>1628</v>
      </c>
      <c r="J10127" s="819">
        <f t="shared" si="355"/>
        <v>1670</v>
      </c>
      <c r="L10127" s="834"/>
    </row>
    <row r="10128" spans="1:12">
      <c r="A10128" s="15" t="s">
        <v>17836</v>
      </c>
      <c r="C10128" s="774" t="s">
        <v>8205</v>
      </c>
      <c r="D10128" s="17" t="s">
        <v>8206</v>
      </c>
      <c r="E10128" s="830">
        <v>0</v>
      </c>
      <c r="F10128" s="768">
        <v>100</v>
      </c>
      <c r="G10128" s="825"/>
      <c r="H10128" s="772">
        <v>1</v>
      </c>
      <c r="I10128" s="819">
        <f t="shared" si="354"/>
        <v>0</v>
      </c>
      <c r="J10128" s="819">
        <f t="shared" si="355"/>
        <v>101</v>
      </c>
      <c r="L10128" s="834"/>
    </row>
    <row r="10129" spans="1:12">
      <c r="A10129" s="15" t="s">
        <v>17836</v>
      </c>
      <c r="C10129" s="774" t="s">
        <v>8207</v>
      </c>
      <c r="D10129" s="17" t="s">
        <v>18848</v>
      </c>
      <c r="E10129" s="830">
        <v>0</v>
      </c>
      <c r="F10129" s="768">
        <v>100</v>
      </c>
      <c r="G10129" s="825">
        <v>11904</v>
      </c>
      <c r="H10129" s="772">
        <v>10800</v>
      </c>
      <c r="I10129" s="819">
        <f t="shared" si="354"/>
        <v>11904</v>
      </c>
      <c r="J10129" s="819">
        <f t="shared" si="355"/>
        <v>10900</v>
      </c>
      <c r="L10129" s="834"/>
    </row>
    <row r="10130" spans="1:12">
      <c r="A10130" s="15" t="s">
        <v>17836</v>
      </c>
      <c r="C10130" s="774" t="s">
        <v>8208</v>
      </c>
      <c r="D10130" s="17" t="s">
        <v>8209</v>
      </c>
      <c r="E10130" s="830">
        <v>79</v>
      </c>
      <c r="F10130" s="768">
        <v>100</v>
      </c>
      <c r="G10130" s="825">
        <v>21</v>
      </c>
      <c r="H10130" s="772">
        <v>350</v>
      </c>
      <c r="I10130" s="819">
        <f t="shared" si="354"/>
        <v>100</v>
      </c>
      <c r="J10130" s="819">
        <f t="shared" si="355"/>
        <v>450</v>
      </c>
      <c r="L10130" s="834"/>
    </row>
    <row r="10131" spans="1:12">
      <c r="A10131" s="15" t="s">
        <v>17836</v>
      </c>
      <c r="C10131" s="774" t="s">
        <v>8210</v>
      </c>
      <c r="D10131" s="17" t="s">
        <v>18849</v>
      </c>
      <c r="E10131" s="830">
        <v>44520</v>
      </c>
      <c r="F10131" s="768">
        <v>45000</v>
      </c>
      <c r="G10131" s="825">
        <v>57634</v>
      </c>
      <c r="H10131" s="772">
        <v>55400</v>
      </c>
      <c r="I10131" s="819">
        <f t="shared" si="354"/>
        <v>102154</v>
      </c>
      <c r="J10131" s="819">
        <f t="shared" si="355"/>
        <v>100400</v>
      </c>
      <c r="L10131" s="834"/>
    </row>
    <row r="10132" spans="1:12">
      <c r="A10132" s="15" t="s">
        <v>17836</v>
      </c>
      <c r="C10132" s="774" t="s">
        <v>8211</v>
      </c>
      <c r="D10132" s="17" t="s">
        <v>18850</v>
      </c>
      <c r="E10132" s="830">
        <v>44326</v>
      </c>
      <c r="F10132" s="768">
        <v>45000</v>
      </c>
      <c r="G10132" s="825">
        <v>56554</v>
      </c>
      <c r="H10132" s="772">
        <v>54600</v>
      </c>
      <c r="I10132" s="819">
        <f t="shared" si="354"/>
        <v>100880</v>
      </c>
      <c r="J10132" s="819">
        <f t="shared" si="355"/>
        <v>99600</v>
      </c>
      <c r="L10132" s="834"/>
    </row>
    <row r="10133" spans="1:12">
      <c r="A10133" s="15" t="s">
        <v>17836</v>
      </c>
      <c r="C10133" s="774" t="s">
        <v>8212</v>
      </c>
      <c r="D10133" s="17" t="s">
        <v>18851</v>
      </c>
      <c r="E10133" s="830">
        <v>1975</v>
      </c>
      <c r="F10133" s="768">
        <v>1600</v>
      </c>
      <c r="G10133" s="825">
        <v>5103</v>
      </c>
      <c r="H10133" s="772">
        <v>3800</v>
      </c>
      <c r="I10133" s="819">
        <f t="shared" si="354"/>
        <v>7078</v>
      </c>
      <c r="J10133" s="819">
        <f t="shared" si="355"/>
        <v>5400</v>
      </c>
      <c r="L10133" s="834"/>
    </row>
    <row r="10134" spans="1:12">
      <c r="A10134" s="15" t="s">
        <v>17836</v>
      </c>
      <c r="C10134" s="774" t="s">
        <v>8213</v>
      </c>
      <c r="D10134" s="17" t="s">
        <v>18852</v>
      </c>
      <c r="E10134" s="830">
        <v>0</v>
      </c>
      <c r="F10134" s="768">
        <v>100</v>
      </c>
      <c r="G10134" s="825"/>
      <c r="H10134" s="772">
        <v>1</v>
      </c>
      <c r="I10134" s="819">
        <f t="shared" si="354"/>
        <v>0</v>
      </c>
      <c r="J10134" s="819">
        <f t="shared" si="355"/>
        <v>101</v>
      </c>
      <c r="L10134" s="834"/>
    </row>
    <row r="10135" spans="1:12">
      <c r="A10135" s="15" t="s">
        <v>17836</v>
      </c>
      <c r="C10135" s="774" t="s">
        <v>8214</v>
      </c>
      <c r="D10135" s="17" t="s">
        <v>8215</v>
      </c>
      <c r="E10135" s="830">
        <v>32</v>
      </c>
      <c r="F10135" s="768">
        <v>50</v>
      </c>
      <c r="G10135" s="825">
        <v>6</v>
      </c>
      <c r="H10135" s="772">
        <v>10</v>
      </c>
      <c r="I10135" s="819">
        <f t="shared" si="354"/>
        <v>38</v>
      </c>
      <c r="J10135" s="819">
        <f t="shared" si="355"/>
        <v>60</v>
      </c>
      <c r="L10135" s="834"/>
    </row>
    <row r="10136" spans="1:12">
      <c r="A10136" s="15" t="s">
        <v>17836</v>
      </c>
      <c r="C10136" s="774" t="s">
        <v>8216</v>
      </c>
      <c r="D10136" s="17" t="s">
        <v>18853</v>
      </c>
      <c r="E10136" s="830">
        <v>297</v>
      </c>
      <c r="F10136" s="768">
        <v>440</v>
      </c>
      <c r="G10136" s="825">
        <v>307</v>
      </c>
      <c r="H10136" s="772">
        <v>190</v>
      </c>
      <c r="I10136" s="819">
        <f t="shared" si="354"/>
        <v>604</v>
      </c>
      <c r="J10136" s="819">
        <f t="shared" si="355"/>
        <v>630</v>
      </c>
      <c r="L10136" s="834"/>
    </row>
    <row r="10137" spans="1:12">
      <c r="A10137" s="15" t="s">
        <v>17836</v>
      </c>
      <c r="C10137" s="774" t="s">
        <v>19899</v>
      </c>
      <c r="D10137" s="17" t="s">
        <v>19900</v>
      </c>
      <c r="E10137" s="830">
        <v>0</v>
      </c>
      <c r="F10137" s="768">
        <v>5</v>
      </c>
      <c r="G10137" s="825"/>
      <c r="H10137" s="772">
        <v>10</v>
      </c>
      <c r="I10137" s="819">
        <f t="shared" ref="I10137:I10200" si="356">E10137+G10137</f>
        <v>0</v>
      </c>
      <c r="J10137" s="819">
        <f t="shared" ref="J10137:J10200" si="357">F10137+H10137</f>
        <v>15</v>
      </c>
      <c r="L10137" s="834"/>
    </row>
    <row r="10138" spans="1:12">
      <c r="A10138" s="15" t="s">
        <v>17836</v>
      </c>
      <c r="C10138" s="774" t="s">
        <v>8217</v>
      </c>
      <c r="D10138" s="17" t="s">
        <v>8218</v>
      </c>
      <c r="E10138" s="830">
        <v>606</v>
      </c>
      <c r="F10138" s="768">
        <v>520</v>
      </c>
      <c r="G10138" s="825">
        <v>377</v>
      </c>
      <c r="H10138" s="772">
        <v>380</v>
      </c>
      <c r="I10138" s="819">
        <f t="shared" si="356"/>
        <v>983</v>
      </c>
      <c r="J10138" s="819">
        <f t="shared" si="357"/>
        <v>900</v>
      </c>
      <c r="L10138" s="834"/>
    </row>
    <row r="10139" spans="1:12">
      <c r="A10139" s="15" t="s">
        <v>17836</v>
      </c>
      <c r="C10139" s="774" t="s">
        <v>8219</v>
      </c>
      <c r="D10139" s="17" t="s">
        <v>8220</v>
      </c>
      <c r="E10139" s="830">
        <v>0</v>
      </c>
      <c r="F10139" s="768">
        <v>100</v>
      </c>
      <c r="G10139" s="825"/>
      <c r="H10139" s="772">
        <v>1</v>
      </c>
      <c r="I10139" s="819">
        <f t="shared" si="356"/>
        <v>0</v>
      </c>
      <c r="J10139" s="819">
        <f t="shared" si="357"/>
        <v>101</v>
      </c>
      <c r="L10139" s="834"/>
    </row>
    <row r="10140" spans="1:12">
      <c r="A10140" s="15" t="s">
        <v>17836</v>
      </c>
      <c r="C10140" s="774" t="s">
        <v>8221</v>
      </c>
      <c r="D10140" s="17" t="s">
        <v>18854</v>
      </c>
      <c r="E10140" s="830">
        <v>55734</v>
      </c>
      <c r="F10140" s="768">
        <v>56000</v>
      </c>
      <c r="G10140" s="825">
        <v>100350</v>
      </c>
      <c r="H10140" s="772">
        <v>94200</v>
      </c>
      <c r="I10140" s="819">
        <f t="shared" si="356"/>
        <v>156084</v>
      </c>
      <c r="J10140" s="819">
        <f t="shared" si="357"/>
        <v>150200</v>
      </c>
      <c r="L10140" s="834"/>
    </row>
    <row r="10141" spans="1:12">
      <c r="A10141" s="15" t="s">
        <v>17836</v>
      </c>
      <c r="C10141" s="774" t="s">
        <v>8222</v>
      </c>
      <c r="D10141" s="17" t="s">
        <v>8223</v>
      </c>
      <c r="E10141" s="830">
        <v>0</v>
      </c>
      <c r="F10141" s="768">
        <v>100</v>
      </c>
      <c r="G10141" s="825"/>
      <c r="H10141" s="772">
        <v>1</v>
      </c>
      <c r="I10141" s="819">
        <f t="shared" si="356"/>
        <v>0</v>
      </c>
      <c r="J10141" s="819">
        <f t="shared" si="357"/>
        <v>101</v>
      </c>
      <c r="L10141" s="834"/>
    </row>
    <row r="10142" spans="1:12">
      <c r="A10142" s="15" t="s">
        <v>17836</v>
      </c>
      <c r="C10142" s="774" t="s">
        <v>8224</v>
      </c>
      <c r="D10142" s="17" t="s">
        <v>18855</v>
      </c>
      <c r="E10142" s="830">
        <v>10</v>
      </c>
      <c r="F10142" s="768">
        <v>25</v>
      </c>
      <c r="G10142" s="825">
        <v>2</v>
      </c>
      <c r="H10142" s="772">
        <v>50</v>
      </c>
      <c r="I10142" s="819">
        <f t="shared" si="356"/>
        <v>12</v>
      </c>
      <c r="J10142" s="819">
        <f t="shared" si="357"/>
        <v>75</v>
      </c>
      <c r="L10142" s="834"/>
    </row>
    <row r="10143" spans="1:12">
      <c r="A10143" s="15" t="s">
        <v>17836</v>
      </c>
      <c r="C10143" s="774" t="s">
        <v>8225</v>
      </c>
      <c r="D10143" s="17" t="s">
        <v>18856</v>
      </c>
      <c r="E10143" s="830">
        <v>0</v>
      </c>
      <c r="F10143" s="768">
        <v>100</v>
      </c>
      <c r="G10143" s="825"/>
      <c r="H10143" s="772">
        <v>1</v>
      </c>
      <c r="I10143" s="819">
        <f t="shared" si="356"/>
        <v>0</v>
      </c>
      <c r="J10143" s="819">
        <f t="shared" si="357"/>
        <v>101</v>
      </c>
      <c r="L10143" s="834"/>
    </row>
    <row r="10144" spans="1:12">
      <c r="A10144" s="15" t="s">
        <v>17836</v>
      </c>
      <c r="C10144" s="774" t="s">
        <v>8226</v>
      </c>
      <c r="D10144" s="17" t="s">
        <v>18857</v>
      </c>
      <c r="E10144" s="830">
        <v>0</v>
      </c>
      <c r="F10144" s="768">
        <v>100</v>
      </c>
      <c r="G10144" s="825"/>
      <c r="H10144" s="772">
        <v>1</v>
      </c>
      <c r="I10144" s="819">
        <f t="shared" si="356"/>
        <v>0</v>
      </c>
      <c r="J10144" s="819">
        <f t="shared" si="357"/>
        <v>101</v>
      </c>
      <c r="L10144" s="834"/>
    </row>
    <row r="10145" spans="1:12">
      <c r="A10145" s="15" t="s">
        <v>17836</v>
      </c>
      <c r="C10145" s="774" t="s">
        <v>8227</v>
      </c>
      <c r="D10145" s="17" t="s">
        <v>8228</v>
      </c>
      <c r="E10145" s="830">
        <v>0</v>
      </c>
      <c r="F10145" s="768">
        <v>100</v>
      </c>
      <c r="G10145" s="825"/>
      <c r="H10145" s="772">
        <v>1</v>
      </c>
      <c r="I10145" s="819">
        <f t="shared" si="356"/>
        <v>0</v>
      </c>
      <c r="J10145" s="819">
        <f t="shared" si="357"/>
        <v>101</v>
      </c>
      <c r="L10145" s="834"/>
    </row>
    <row r="10146" spans="1:12">
      <c r="A10146" s="15" t="s">
        <v>17836</v>
      </c>
      <c r="C10146" s="774" t="s">
        <v>8229</v>
      </c>
      <c r="D10146" s="17" t="s">
        <v>18858</v>
      </c>
      <c r="E10146" s="830">
        <v>0</v>
      </c>
      <c r="F10146" s="768">
        <v>100</v>
      </c>
      <c r="G10146" s="825"/>
      <c r="H10146" s="772">
        <v>1</v>
      </c>
      <c r="I10146" s="819">
        <f t="shared" si="356"/>
        <v>0</v>
      </c>
      <c r="J10146" s="819">
        <f t="shared" si="357"/>
        <v>101</v>
      </c>
      <c r="L10146" s="834"/>
    </row>
    <row r="10147" spans="1:12">
      <c r="A10147" s="15" t="s">
        <v>17836</v>
      </c>
      <c r="C10147" s="774" t="s">
        <v>8230</v>
      </c>
      <c r="D10147" s="17" t="s">
        <v>18859</v>
      </c>
      <c r="E10147" s="830">
        <v>13</v>
      </c>
      <c r="F10147" s="768">
        <v>15</v>
      </c>
      <c r="G10147" s="825">
        <v>56</v>
      </c>
      <c r="H10147" s="772">
        <v>55</v>
      </c>
      <c r="I10147" s="819">
        <f t="shared" si="356"/>
        <v>69</v>
      </c>
      <c r="J10147" s="819">
        <f t="shared" si="357"/>
        <v>70</v>
      </c>
      <c r="L10147" s="834"/>
    </row>
    <row r="10148" spans="1:12">
      <c r="A10148" s="15" t="s">
        <v>17836</v>
      </c>
      <c r="C10148" s="774" t="s">
        <v>8231</v>
      </c>
      <c r="D10148" s="17" t="s">
        <v>8232</v>
      </c>
      <c r="E10148" s="830">
        <v>0</v>
      </c>
      <c r="F10148" s="768">
        <v>100</v>
      </c>
      <c r="G10148" s="825"/>
      <c r="H10148" s="772">
        <v>1</v>
      </c>
      <c r="I10148" s="819">
        <f t="shared" si="356"/>
        <v>0</v>
      </c>
      <c r="J10148" s="819">
        <f t="shared" si="357"/>
        <v>101</v>
      </c>
      <c r="L10148" s="834"/>
    </row>
    <row r="10149" spans="1:12">
      <c r="A10149" s="15" t="s">
        <v>17836</v>
      </c>
      <c r="C10149" s="774" t="s">
        <v>8233</v>
      </c>
      <c r="D10149" s="17" t="s">
        <v>18860</v>
      </c>
      <c r="E10149" s="830">
        <v>5240</v>
      </c>
      <c r="F10149" s="768">
        <v>5300</v>
      </c>
      <c r="G10149" s="825">
        <v>498</v>
      </c>
      <c r="H10149" s="772">
        <v>250</v>
      </c>
      <c r="I10149" s="819">
        <f t="shared" si="356"/>
        <v>5738</v>
      </c>
      <c r="J10149" s="819">
        <f t="shared" si="357"/>
        <v>5550</v>
      </c>
      <c r="L10149" s="834"/>
    </row>
    <row r="10150" spans="1:12">
      <c r="A10150" s="15" t="s">
        <v>17836</v>
      </c>
      <c r="C10150" s="774" t="s">
        <v>8234</v>
      </c>
      <c r="D10150" s="17" t="s">
        <v>18861</v>
      </c>
      <c r="E10150" s="830">
        <v>17998</v>
      </c>
      <c r="F10150" s="768">
        <v>18000</v>
      </c>
      <c r="G10150" s="825">
        <v>26564</v>
      </c>
      <c r="H10150" s="772">
        <v>23400</v>
      </c>
      <c r="I10150" s="819">
        <f t="shared" si="356"/>
        <v>44562</v>
      </c>
      <c r="J10150" s="819">
        <f t="shared" si="357"/>
        <v>41400</v>
      </c>
      <c r="L10150" s="834"/>
    </row>
    <row r="10151" spans="1:12">
      <c r="A10151" s="15" t="s">
        <v>17836</v>
      </c>
      <c r="C10151" s="774" t="s">
        <v>8235</v>
      </c>
      <c r="D10151" s="17" t="s">
        <v>8236</v>
      </c>
      <c r="E10151" s="830">
        <v>0</v>
      </c>
      <c r="F10151" s="768">
        <v>100</v>
      </c>
      <c r="G10151" s="825"/>
      <c r="H10151" s="772">
        <v>1</v>
      </c>
      <c r="I10151" s="819">
        <f t="shared" si="356"/>
        <v>0</v>
      </c>
      <c r="J10151" s="819">
        <f t="shared" si="357"/>
        <v>101</v>
      </c>
      <c r="L10151" s="834"/>
    </row>
    <row r="10152" spans="1:12">
      <c r="A10152" s="15" t="s">
        <v>17836</v>
      </c>
      <c r="C10152" s="774" t="s">
        <v>8237</v>
      </c>
      <c r="D10152" s="17" t="s">
        <v>18862</v>
      </c>
      <c r="E10152" s="830">
        <v>47454</v>
      </c>
      <c r="F10152" s="768">
        <v>48000</v>
      </c>
      <c r="G10152" s="825">
        <v>53291</v>
      </c>
      <c r="H10152" s="772">
        <v>48850</v>
      </c>
      <c r="I10152" s="819">
        <f t="shared" si="356"/>
        <v>100745</v>
      </c>
      <c r="J10152" s="819">
        <f t="shared" si="357"/>
        <v>96850</v>
      </c>
      <c r="L10152" s="834"/>
    </row>
    <row r="10153" spans="1:12">
      <c r="A10153" s="15" t="s">
        <v>17836</v>
      </c>
      <c r="C10153" s="774" t="s">
        <v>8238</v>
      </c>
      <c r="D10153" s="17" t="s">
        <v>18863</v>
      </c>
      <c r="E10153" s="830">
        <v>65204</v>
      </c>
      <c r="F10153" s="768">
        <v>65000</v>
      </c>
      <c r="G10153" s="825">
        <v>90606</v>
      </c>
      <c r="H10153" s="772">
        <v>86500</v>
      </c>
      <c r="I10153" s="819">
        <f t="shared" si="356"/>
        <v>155810</v>
      </c>
      <c r="J10153" s="819">
        <f t="shared" si="357"/>
        <v>151500</v>
      </c>
      <c r="L10153" s="834"/>
    </row>
    <row r="10154" spans="1:12">
      <c r="A10154" s="15" t="s">
        <v>17836</v>
      </c>
      <c r="C10154" s="774" t="s">
        <v>8239</v>
      </c>
      <c r="D10154" s="17" t="s">
        <v>18864</v>
      </c>
      <c r="E10154" s="830">
        <v>42689</v>
      </c>
      <c r="F10154" s="768">
        <v>43000</v>
      </c>
      <c r="G10154" s="825">
        <v>22663</v>
      </c>
      <c r="H10154" s="772">
        <v>18910</v>
      </c>
      <c r="I10154" s="819">
        <f t="shared" si="356"/>
        <v>65352</v>
      </c>
      <c r="J10154" s="819">
        <f t="shared" si="357"/>
        <v>61910</v>
      </c>
      <c r="L10154" s="834"/>
    </row>
    <row r="10155" spans="1:12">
      <c r="A10155" s="15" t="s">
        <v>17836</v>
      </c>
      <c r="C10155" s="774" t="s">
        <v>8240</v>
      </c>
      <c r="D10155" s="17" t="s">
        <v>18865</v>
      </c>
      <c r="E10155" s="830">
        <v>693</v>
      </c>
      <c r="F10155" s="768">
        <v>620</v>
      </c>
      <c r="G10155" s="825">
        <v>947</v>
      </c>
      <c r="H10155" s="772">
        <v>650</v>
      </c>
      <c r="I10155" s="819">
        <f t="shared" si="356"/>
        <v>1640</v>
      </c>
      <c r="J10155" s="819">
        <f t="shared" si="357"/>
        <v>1270</v>
      </c>
      <c r="L10155" s="834"/>
    </row>
    <row r="10156" spans="1:12">
      <c r="A10156" s="15" t="s">
        <v>17836</v>
      </c>
      <c r="C10156" s="774" t="s">
        <v>8241</v>
      </c>
      <c r="D10156" s="17" t="s">
        <v>8242</v>
      </c>
      <c r="E10156" s="830">
        <v>0</v>
      </c>
      <c r="F10156" s="768">
        <v>100</v>
      </c>
      <c r="G10156" s="825"/>
      <c r="H10156" s="772">
        <v>1</v>
      </c>
      <c r="I10156" s="819">
        <f t="shared" si="356"/>
        <v>0</v>
      </c>
      <c r="J10156" s="819">
        <f t="shared" si="357"/>
        <v>101</v>
      </c>
      <c r="L10156" s="834"/>
    </row>
    <row r="10157" spans="1:12">
      <c r="A10157" s="15" t="s">
        <v>17836</v>
      </c>
      <c r="C10157" s="774" t="s">
        <v>8243</v>
      </c>
      <c r="D10157" s="17" t="s">
        <v>8244</v>
      </c>
      <c r="E10157" s="830">
        <v>0</v>
      </c>
      <c r="F10157" s="768">
        <v>100</v>
      </c>
      <c r="G10157" s="825"/>
      <c r="H10157" s="772">
        <v>1</v>
      </c>
      <c r="I10157" s="819">
        <f t="shared" si="356"/>
        <v>0</v>
      </c>
      <c r="J10157" s="819">
        <f t="shared" si="357"/>
        <v>101</v>
      </c>
      <c r="L10157" s="834"/>
    </row>
    <row r="10158" spans="1:12">
      <c r="A10158" s="15" t="s">
        <v>17836</v>
      </c>
      <c r="C10158" s="774" t="s">
        <v>8245</v>
      </c>
      <c r="D10158" s="17" t="s">
        <v>18866</v>
      </c>
      <c r="E10158" s="830">
        <v>42368</v>
      </c>
      <c r="F10158" s="768">
        <v>43000</v>
      </c>
      <c r="G10158" s="825">
        <v>70103</v>
      </c>
      <c r="H10158" s="772">
        <v>63860</v>
      </c>
      <c r="I10158" s="819">
        <f t="shared" si="356"/>
        <v>112471</v>
      </c>
      <c r="J10158" s="819">
        <f t="shared" si="357"/>
        <v>106860</v>
      </c>
      <c r="L10158" s="834"/>
    </row>
    <row r="10159" spans="1:12">
      <c r="A10159" s="15" t="s">
        <v>17836</v>
      </c>
      <c r="C10159" s="774" t="s">
        <v>8246</v>
      </c>
      <c r="D10159" s="17" t="s">
        <v>8247</v>
      </c>
      <c r="E10159" s="830">
        <v>0</v>
      </c>
      <c r="F10159" s="768">
        <v>100</v>
      </c>
      <c r="G10159" s="825"/>
      <c r="H10159" s="772">
        <v>1</v>
      </c>
      <c r="I10159" s="819">
        <f t="shared" si="356"/>
        <v>0</v>
      </c>
      <c r="J10159" s="819">
        <f t="shared" si="357"/>
        <v>101</v>
      </c>
      <c r="L10159" s="834"/>
    </row>
    <row r="10160" spans="1:12">
      <c r="A10160" s="15" t="s">
        <v>17836</v>
      </c>
      <c r="C10160" s="774" t="s">
        <v>8248</v>
      </c>
      <c r="D10160" s="17" t="s">
        <v>18867</v>
      </c>
      <c r="E10160" s="830">
        <v>51374</v>
      </c>
      <c r="F10160" s="768">
        <v>51500</v>
      </c>
      <c r="G10160" s="825">
        <v>25939</v>
      </c>
      <c r="H10160" s="772">
        <v>25170</v>
      </c>
      <c r="I10160" s="819">
        <f t="shared" si="356"/>
        <v>77313</v>
      </c>
      <c r="J10160" s="819">
        <f t="shared" si="357"/>
        <v>76670</v>
      </c>
      <c r="L10160" s="834"/>
    </row>
    <row r="10161" spans="1:12">
      <c r="A10161" s="15" t="s">
        <v>17836</v>
      </c>
      <c r="C10161" s="774" t="s">
        <v>8249</v>
      </c>
      <c r="D10161" s="17" t="s">
        <v>18868</v>
      </c>
      <c r="E10161" s="830">
        <v>0</v>
      </c>
      <c r="F10161" s="768">
        <v>100</v>
      </c>
      <c r="G10161" s="825"/>
      <c r="H10161" s="772">
        <v>1</v>
      </c>
      <c r="I10161" s="819">
        <f t="shared" si="356"/>
        <v>0</v>
      </c>
      <c r="J10161" s="819">
        <f t="shared" si="357"/>
        <v>101</v>
      </c>
      <c r="L10161" s="834"/>
    </row>
    <row r="10162" spans="1:12">
      <c r="A10162" s="15" t="s">
        <v>17836</v>
      </c>
      <c r="C10162" s="774" t="s">
        <v>8250</v>
      </c>
      <c r="D10162" s="17" t="s">
        <v>8251</v>
      </c>
      <c r="E10162" s="830">
        <v>0</v>
      </c>
      <c r="F10162" s="768">
        <v>100</v>
      </c>
      <c r="G10162" s="825"/>
      <c r="H10162" s="772">
        <v>1</v>
      </c>
      <c r="I10162" s="819">
        <f t="shared" si="356"/>
        <v>0</v>
      </c>
      <c r="J10162" s="819">
        <f t="shared" si="357"/>
        <v>101</v>
      </c>
      <c r="L10162" s="834"/>
    </row>
    <row r="10163" spans="1:12">
      <c r="A10163" s="15" t="s">
        <v>17836</v>
      </c>
      <c r="C10163" s="774" t="s">
        <v>8252</v>
      </c>
      <c r="D10163" s="17" t="s">
        <v>18869</v>
      </c>
      <c r="E10163" s="830">
        <v>47749</v>
      </c>
      <c r="F10163" s="768">
        <v>48000</v>
      </c>
      <c r="G10163" s="825">
        <v>20255</v>
      </c>
      <c r="H10163" s="772">
        <v>19500</v>
      </c>
      <c r="I10163" s="819">
        <f t="shared" si="356"/>
        <v>68004</v>
      </c>
      <c r="J10163" s="819">
        <f t="shared" si="357"/>
        <v>67500</v>
      </c>
      <c r="L10163" s="834"/>
    </row>
    <row r="10164" spans="1:12">
      <c r="A10164" s="15" t="s">
        <v>17836</v>
      </c>
      <c r="C10164" s="774" t="s">
        <v>8253</v>
      </c>
      <c r="D10164" s="17" t="s">
        <v>18870</v>
      </c>
      <c r="E10164" s="830">
        <v>47542</v>
      </c>
      <c r="F10164" s="768">
        <v>48000</v>
      </c>
      <c r="G10164" s="825">
        <v>20114</v>
      </c>
      <c r="H10164" s="772">
        <v>19350</v>
      </c>
      <c r="I10164" s="819">
        <f t="shared" si="356"/>
        <v>67656</v>
      </c>
      <c r="J10164" s="819">
        <f t="shared" si="357"/>
        <v>67350</v>
      </c>
      <c r="L10164" s="834"/>
    </row>
    <row r="10165" spans="1:12">
      <c r="A10165" s="15" t="s">
        <v>17836</v>
      </c>
      <c r="C10165" s="774" t="s">
        <v>8254</v>
      </c>
      <c r="D10165" s="17" t="s">
        <v>8255</v>
      </c>
      <c r="E10165" s="830">
        <v>0</v>
      </c>
      <c r="F10165" s="768">
        <v>5</v>
      </c>
      <c r="G10165" s="825"/>
      <c r="H10165" s="772">
        <v>1</v>
      </c>
      <c r="I10165" s="819">
        <f t="shared" si="356"/>
        <v>0</v>
      </c>
      <c r="J10165" s="819">
        <f t="shared" si="357"/>
        <v>6</v>
      </c>
      <c r="L10165" s="834"/>
    </row>
    <row r="10166" spans="1:12">
      <c r="A10166" s="15" t="s">
        <v>17836</v>
      </c>
      <c r="C10166" s="774" t="s">
        <v>8256</v>
      </c>
      <c r="D10166" s="17" t="s">
        <v>18871</v>
      </c>
      <c r="E10166" s="830">
        <v>0</v>
      </c>
      <c r="F10166" s="768">
        <v>100</v>
      </c>
      <c r="G10166" s="825"/>
      <c r="H10166" s="772">
        <v>1</v>
      </c>
      <c r="I10166" s="819">
        <f t="shared" si="356"/>
        <v>0</v>
      </c>
      <c r="J10166" s="819">
        <f t="shared" si="357"/>
        <v>101</v>
      </c>
      <c r="L10166" s="834"/>
    </row>
    <row r="10167" spans="1:12">
      <c r="A10167" s="15" t="s">
        <v>17836</v>
      </c>
      <c r="C10167" s="774" t="s">
        <v>8257</v>
      </c>
      <c r="D10167" s="17" t="s">
        <v>18872</v>
      </c>
      <c r="E10167" s="830">
        <v>63</v>
      </c>
      <c r="F10167" s="768">
        <v>80</v>
      </c>
      <c r="G10167" s="825">
        <v>64</v>
      </c>
      <c r="H10167" s="772">
        <v>180</v>
      </c>
      <c r="I10167" s="819">
        <f t="shared" si="356"/>
        <v>127</v>
      </c>
      <c r="J10167" s="819">
        <f t="shared" si="357"/>
        <v>260</v>
      </c>
      <c r="L10167" s="834"/>
    </row>
    <row r="10168" spans="1:12">
      <c r="A10168" s="15" t="s">
        <v>17836</v>
      </c>
      <c r="C10168" s="774" t="s">
        <v>8258</v>
      </c>
      <c r="D10168" s="17" t="s">
        <v>8259</v>
      </c>
      <c r="E10168" s="830">
        <v>215</v>
      </c>
      <c r="F10168" s="768">
        <v>150</v>
      </c>
      <c r="G10168" s="825">
        <v>1077</v>
      </c>
      <c r="H10168" s="772">
        <v>900</v>
      </c>
      <c r="I10168" s="819">
        <f t="shared" si="356"/>
        <v>1292</v>
      </c>
      <c r="J10168" s="819">
        <f t="shared" si="357"/>
        <v>1050</v>
      </c>
      <c r="L10168" s="834"/>
    </row>
    <row r="10169" spans="1:12">
      <c r="A10169" s="15" t="s">
        <v>17836</v>
      </c>
      <c r="C10169" s="774" t="s">
        <v>8260</v>
      </c>
      <c r="D10169" s="17" t="s">
        <v>8261</v>
      </c>
      <c r="E10169" s="830">
        <v>0</v>
      </c>
      <c r="F10169" s="768">
        <v>100</v>
      </c>
      <c r="G10169" s="825"/>
      <c r="H10169" s="772">
        <v>1</v>
      </c>
      <c r="I10169" s="819">
        <f t="shared" si="356"/>
        <v>0</v>
      </c>
      <c r="J10169" s="819">
        <f t="shared" si="357"/>
        <v>101</v>
      </c>
      <c r="L10169" s="834"/>
    </row>
    <row r="10170" spans="1:12">
      <c r="A10170" s="15" t="s">
        <v>17836</v>
      </c>
      <c r="C10170" s="774" t="s">
        <v>8262</v>
      </c>
      <c r="D10170" s="17" t="s">
        <v>8263</v>
      </c>
      <c r="E10170" s="830">
        <v>0</v>
      </c>
      <c r="F10170" s="768">
        <v>700</v>
      </c>
      <c r="G10170" s="825"/>
      <c r="H10170" s="772">
        <v>100</v>
      </c>
      <c r="I10170" s="819">
        <f t="shared" si="356"/>
        <v>0</v>
      </c>
      <c r="J10170" s="819">
        <f t="shared" si="357"/>
        <v>800</v>
      </c>
      <c r="L10170" s="834"/>
    </row>
    <row r="10171" spans="1:12">
      <c r="A10171" s="15" t="s">
        <v>17836</v>
      </c>
      <c r="C10171" s="774" t="s">
        <v>8264</v>
      </c>
      <c r="D10171" s="17" t="s">
        <v>8265</v>
      </c>
      <c r="E10171" s="830">
        <v>0</v>
      </c>
      <c r="F10171" s="768">
        <v>100</v>
      </c>
      <c r="G10171" s="825"/>
      <c r="H10171" s="772">
        <v>1</v>
      </c>
      <c r="I10171" s="819">
        <f t="shared" si="356"/>
        <v>0</v>
      </c>
      <c r="J10171" s="819">
        <f t="shared" si="357"/>
        <v>101</v>
      </c>
      <c r="L10171" s="834"/>
    </row>
    <row r="10172" spans="1:12">
      <c r="A10172" s="15" t="s">
        <v>17836</v>
      </c>
      <c r="C10172" s="774" t="s">
        <v>8267</v>
      </c>
      <c r="D10172" s="17" t="s">
        <v>18873</v>
      </c>
      <c r="E10172" s="830">
        <v>2366</v>
      </c>
      <c r="F10172" s="768">
        <v>2500</v>
      </c>
      <c r="G10172" s="825">
        <v>1087</v>
      </c>
      <c r="H10172" s="772">
        <v>1050</v>
      </c>
      <c r="I10172" s="819">
        <f t="shared" si="356"/>
        <v>3453</v>
      </c>
      <c r="J10172" s="819">
        <f t="shared" si="357"/>
        <v>3550</v>
      </c>
      <c r="L10172" s="834"/>
    </row>
    <row r="10173" spans="1:12">
      <c r="A10173" s="15" t="s">
        <v>17836</v>
      </c>
      <c r="C10173" s="774" t="s">
        <v>8268</v>
      </c>
      <c r="D10173" s="17" t="s">
        <v>18874</v>
      </c>
      <c r="E10173" s="830">
        <v>0</v>
      </c>
      <c r="F10173" s="768">
        <v>100</v>
      </c>
      <c r="G10173" s="825"/>
      <c r="H10173" s="772">
        <v>1</v>
      </c>
      <c r="I10173" s="819">
        <f t="shared" si="356"/>
        <v>0</v>
      </c>
      <c r="J10173" s="819">
        <f t="shared" si="357"/>
        <v>101</v>
      </c>
      <c r="L10173" s="834"/>
    </row>
    <row r="10174" spans="1:12">
      <c r="A10174" s="15" t="s">
        <v>17836</v>
      </c>
      <c r="C10174" s="774" t="s">
        <v>8269</v>
      </c>
      <c r="D10174" s="17" t="s">
        <v>18875</v>
      </c>
      <c r="E10174" s="830">
        <v>0</v>
      </c>
      <c r="F10174" s="768">
        <v>100</v>
      </c>
      <c r="G10174" s="825"/>
      <c r="H10174" s="772">
        <v>1</v>
      </c>
      <c r="I10174" s="819">
        <f t="shared" si="356"/>
        <v>0</v>
      </c>
      <c r="J10174" s="819">
        <f t="shared" si="357"/>
        <v>101</v>
      </c>
      <c r="L10174" s="834"/>
    </row>
    <row r="10175" spans="1:12">
      <c r="A10175" s="15" t="s">
        <v>17836</v>
      </c>
      <c r="C10175" s="774" t="s">
        <v>8270</v>
      </c>
      <c r="D10175" s="17" t="s">
        <v>8266</v>
      </c>
      <c r="E10175" s="830">
        <v>2634</v>
      </c>
      <c r="F10175" s="768">
        <v>2605</v>
      </c>
      <c r="G10175" s="825">
        <v>669</v>
      </c>
      <c r="H10175" s="772">
        <v>570</v>
      </c>
      <c r="I10175" s="819">
        <f t="shared" si="356"/>
        <v>3303</v>
      </c>
      <c r="J10175" s="819">
        <f t="shared" si="357"/>
        <v>3175</v>
      </c>
      <c r="L10175" s="834"/>
    </row>
    <row r="10176" spans="1:12">
      <c r="A10176" s="15" t="s">
        <v>17836</v>
      </c>
      <c r="C10176" s="774" t="s">
        <v>8271</v>
      </c>
      <c r="D10176" s="17" t="s">
        <v>8272</v>
      </c>
      <c r="E10176" s="830">
        <v>0</v>
      </c>
      <c r="F10176" s="768">
        <v>100</v>
      </c>
      <c r="G10176" s="825"/>
      <c r="H10176" s="772">
        <v>1</v>
      </c>
      <c r="I10176" s="819">
        <f t="shared" si="356"/>
        <v>0</v>
      </c>
      <c r="J10176" s="819">
        <f t="shared" si="357"/>
        <v>101</v>
      </c>
      <c r="L10176" s="834"/>
    </row>
    <row r="10177" spans="1:12">
      <c r="A10177" s="15" t="s">
        <v>17836</v>
      </c>
      <c r="C10177" s="774" t="s">
        <v>8273</v>
      </c>
      <c r="D10177" s="17" t="s">
        <v>18876</v>
      </c>
      <c r="E10177" s="830">
        <v>2114</v>
      </c>
      <c r="F10177" s="768">
        <v>2300</v>
      </c>
      <c r="G10177" s="825">
        <v>1192</v>
      </c>
      <c r="H10177" s="772">
        <v>1200</v>
      </c>
      <c r="I10177" s="819">
        <f t="shared" si="356"/>
        <v>3306</v>
      </c>
      <c r="J10177" s="819">
        <f t="shared" si="357"/>
        <v>3500</v>
      </c>
      <c r="L10177" s="834"/>
    </row>
    <row r="10178" spans="1:12">
      <c r="A10178" s="15" t="s">
        <v>17836</v>
      </c>
      <c r="C10178" s="774" t="s">
        <v>8274</v>
      </c>
      <c r="D10178" s="17" t="s">
        <v>18877</v>
      </c>
      <c r="E10178" s="830">
        <v>0</v>
      </c>
      <c r="F10178" s="768">
        <v>100</v>
      </c>
      <c r="G10178" s="825"/>
      <c r="H10178" s="772">
        <v>1</v>
      </c>
      <c r="I10178" s="819">
        <f t="shared" si="356"/>
        <v>0</v>
      </c>
      <c r="J10178" s="819">
        <f t="shared" si="357"/>
        <v>101</v>
      </c>
      <c r="L10178" s="834"/>
    </row>
    <row r="10179" spans="1:12">
      <c r="A10179" s="15" t="s">
        <v>17836</v>
      </c>
      <c r="C10179" s="774" t="s">
        <v>8275</v>
      </c>
      <c r="D10179" s="17" t="s">
        <v>18878</v>
      </c>
      <c r="E10179" s="830">
        <v>0</v>
      </c>
      <c r="F10179" s="768">
        <v>100</v>
      </c>
      <c r="G10179" s="825"/>
      <c r="H10179" s="772">
        <v>1</v>
      </c>
      <c r="I10179" s="819">
        <f t="shared" si="356"/>
        <v>0</v>
      </c>
      <c r="J10179" s="819">
        <f t="shared" si="357"/>
        <v>101</v>
      </c>
      <c r="L10179" s="834"/>
    </row>
    <row r="10180" spans="1:12">
      <c r="A10180" s="15" t="s">
        <v>17836</v>
      </c>
      <c r="C10180" s="774" t="s">
        <v>8276</v>
      </c>
      <c r="D10180" s="17" t="s">
        <v>18879</v>
      </c>
      <c r="E10180" s="830">
        <v>0</v>
      </c>
      <c r="F10180" s="768">
        <v>100</v>
      </c>
      <c r="G10180" s="825"/>
      <c r="H10180" s="772">
        <v>1</v>
      </c>
      <c r="I10180" s="819">
        <f t="shared" si="356"/>
        <v>0</v>
      </c>
      <c r="J10180" s="819">
        <f t="shared" si="357"/>
        <v>101</v>
      </c>
      <c r="L10180" s="834"/>
    </row>
    <row r="10181" spans="1:12">
      <c r="A10181" s="15" t="s">
        <v>17836</v>
      </c>
      <c r="C10181" s="774" t="s">
        <v>8277</v>
      </c>
      <c r="D10181" s="17" t="s">
        <v>19890</v>
      </c>
      <c r="E10181" s="830">
        <v>0</v>
      </c>
      <c r="F10181" s="768">
        <v>100</v>
      </c>
      <c r="G10181" s="825"/>
      <c r="H10181" s="772">
        <v>1</v>
      </c>
      <c r="I10181" s="819">
        <f t="shared" si="356"/>
        <v>0</v>
      </c>
      <c r="J10181" s="819">
        <f t="shared" si="357"/>
        <v>101</v>
      </c>
      <c r="L10181" s="834"/>
    </row>
    <row r="10182" spans="1:12">
      <c r="A10182" s="15" t="s">
        <v>17836</v>
      </c>
      <c r="C10182" s="774" t="s">
        <v>8278</v>
      </c>
      <c r="D10182" s="17" t="s">
        <v>8279</v>
      </c>
      <c r="E10182" s="830">
        <v>0</v>
      </c>
      <c r="F10182" s="768">
        <v>100</v>
      </c>
      <c r="G10182" s="825"/>
      <c r="H10182" s="772">
        <v>1</v>
      </c>
      <c r="I10182" s="819">
        <f t="shared" si="356"/>
        <v>0</v>
      </c>
      <c r="J10182" s="819">
        <f t="shared" si="357"/>
        <v>101</v>
      </c>
      <c r="L10182" s="834"/>
    </row>
    <row r="10183" spans="1:12">
      <c r="A10183" s="15" t="s">
        <v>17836</v>
      </c>
      <c r="C10183" s="774" t="s">
        <v>8280</v>
      </c>
      <c r="D10183" s="17" t="s">
        <v>18880</v>
      </c>
      <c r="E10183" s="830">
        <v>2026</v>
      </c>
      <c r="F10183" s="768">
        <v>2200</v>
      </c>
      <c r="G10183" s="825">
        <v>1017</v>
      </c>
      <c r="H10183" s="772">
        <v>1000</v>
      </c>
      <c r="I10183" s="819">
        <f t="shared" si="356"/>
        <v>3043</v>
      </c>
      <c r="J10183" s="819">
        <f t="shared" si="357"/>
        <v>3200</v>
      </c>
      <c r="L10183" s="834"/>
    </row>
    <row r="10184" spans="1:12">
      <c r="A10184" s="15" t="s">
        <v>17836</v>
      </c>
      <c r="C10184" s="774" t="s">
        <v>8281</v>
      </c>
      <c r="D10184" s="17" t="s">
        <v>8282</v>
      </c>
      <c r="E10184" s="830">
        <v>0</v>
      </c>
      <c r="F10184" s="768">
        <v>100</v>
      </c>
      <c r="G10184" s="825"/>
      <c r="H10184" s="772">
        <v>1</v>
      </c>
      <c r="I10184" s="819">
        <f t="shared" si="356"/>
        <v>0</v>
      </c>
      <c r="J10184" s="819">
        <f t="shared" si="357"/>
        <v>101</v>
      </c>
      <c r="L10184" s="834"/>
    </row>
    <row r="10185" spans="1:12">
      <c r="A10185" s="15" t="s">
        <v>17836</v>
      </c>
      <c r="C10185" s="774" t="s">
        <v>19917</v>
      </c>
      <c r="D10185" s="17" t="s">
        <v>19918</v>
      </c>
      <c r="E10185" s="830">
        <v>0</v>
      </c>
      <c r="F10185" s="768">
        <v>5</v>
      </c>
      <c r="G10185" s="825"/>
      <c r="H10185" s="772">
        <v>10</v>
      </c>
      <c r="I10185" s="819">
        <f t="shared" si="356"/>
        <v>0</v>
      </c>
      <c r="J10185" s="819">
        <f t="shared" si="357"/>
        <v>15</v>
      </c>
      <c r="L10185" s="834"/>
    </row>
    <row r="10186" spans="1:12">
      <c r="A10186" s="15" t="s">
        <v>17836</v>
      </c>
      <c r="C10186" s="774" t="s">
        <v>8283</v>
      </c>
      <c r="D10186" s="17" t="s">
        <v>8284</v>
      </c>
      <c r="E10186" s="830">
        <v>2617</v>
      </c>
      <c r="F10186" s="768">
        <v>2200</v>
      </c>
      <c r="G10186" s="825">
        <v>1703</v>
      </c>
      <c r="H10186" s="772">
        <v>2010</v>
      </c>
      <c r="I10186" s="819">
        <f t="shared" si="356"/>
        <v>4320</v>
      </c>
      <c r="J10186" s="819">
        <f t="shared" si="357"/>
        <v>4210</v>
      </c>
      <c r="L10186" s="834"/>
    </row>
    <row r="10187" spans="1:12">
      <c r="A10187" s="15" t="s">
        <v>17836</v>
      </c>
      <c r="C10187" s="774" t="s">
        <v>8285</v>
      </c>
      <c r="D10187" s="17" t="s">
        <v>8286</v>
      </c>
      <c r="E10187" s="830">
        <v>0</v>
      </c>
      <c r="F10187" s="768">
        <v>100</v>
      </c>
      <c r="G10187" s="825"/>
      <c r="H10187" s="772">
        <v>1</v>
      </c>
      <c r="I10187" s="819">
        <f t="shared" si="356"/>
        <v>0</v>
      </c>
      <c r="J10187" s="819">
        <f t="shared" si="357"/>
        <v>101</v>
      </c>
      <c r="L10187" s="834"/>
    </row>
    <row r="10188" spans="1:12">
      <c r="A10188" s="15" t="s">
        <v>17836</v>
      </c>
      <c r="C10188" s="774" t="s">
        <v>8287</v>
      </c>
      <c r="D10188" s="17" t="s">
        <v>18881</v>
      </c>
      <c r="E10188" s="830">
        <v>53185</v>
      </c>
      <c r="F10188" s="768">
        <v>53500</v>
      </c>
      <c r="G10188" s="825">
        <v>80581</v>
      </c>
      <c r="H10188" s="772">
        <v>74500</v>
      </c>
      <c r="I10188" s="819">
        <f t="shared" si="356"/>
        <v>133766</v>
      </c>
      <c r="J10188" s="819">
        <f t="shared" si="357"/>
        <v>128000</v>
      </c>
      <c r="L10188" s="834"/>
    </row>
    <row r="10189" spans="1:12">
      <c r="A10189" s="15" t="s">
        <v>17836</v>
      </c>
      <c r="C10189" s="774" t="s">
        <v>8288</v>
      </c>
      <c r="D10189" s="17" t="s">
        <v>8289</v>
      </c>
      <c r="E10189" s="830">
        <v>0</v>
      </c>
      <c r="F10189" s="768">
        <v>100</v>
      </c>
      <c r="G10189" s="825"/>
      <c r="H10189" s="772">
        <v>1</v>
      </c>
      <c r="I10189" s="819">
        <f t="shared" si="356"/>
        <v>0</v>
      </c>
      <c r="J10189" s="819">
        <f t="shared" si="357"/>
        <v>101</v>
      </c>
      <c r="L10189" s="834"/>
    </row>
    <row r="10190" spans="1:12">
      <c r="A10190" s="15" t="s">
        <v>17836</v>
      </c>
      <c r="C10190" s="774" t="s">
        <v>8290</v>
      </c>
      <c r="D10190" s="17" t="s">
        <v>8291</v>
      </c>
      <c r="E10190" s="830">
        <v>0</v>
      </c>
      <c r="F10190" s="768">
        <v>2500</v>
      </c>
      <c r="G10190" s="825"/>
      <c r="H10190" s="772">
        <v>140</v>
      </c>
      <c r="I10190" s="819">
        <f t="shared" si="356"/>
        <v>0</v>
      </c>
      <c r="J10190" s="819">
        <f t="shared" si="357"/>
        <v>2640</v>
      </c>
      <c r="L10190" s="834"/>
    </row>
    <row r="10191" spans="1:12">
      <c r="A10191" s="15" t="s">
        <v>17836</v>
      </c>
      <c r="C10191" s="774" t="s">
        <v>8292</v>
      </c>
      <c r="D10191" s="17" t="s">
        <v>8293</v>
      </c>
      <c r="E10191" s="830">
        <v>54992</v>
      </c>
      <c r="F10191" s="768">
        <v>55000</v>
      </c>
      <c r="G10191" s="825">
        <v>106099</v>
      </c>
      <c r="H10191" s="772">
        <v>99500</v>
      </c>
      <c r="I10191" s="819">
        <f t="shared" si="356"/>
        <v>161091</v>
      </c>
      <c r="J10191" s="819">
        <f t="shared" si="357"/>
        <v>154500</v>
      </c>
      <c r="L10191" s="834"/>
    </row>
    <row r="10192" spans="1:12">
      <c r="A10192" s="15" t="s">
        <v>17836</v>
      </c>
      <c r="C10192" s="774" t="s">
        <v>8294</v>
      </c>
      <c r="D10192" s="17" t="s">
        <v>8295</v>
      </c>
      <c r="E10192" s="830">
        <v>0</v>
      </c>
      <c r="F10192" s="768">
        <v>100</v>
      </c>
      <c r="G10192" s="825"/>
      <c r="H10192" s="772">
        <v>1</v>
      </c>
      <c r="I10192" s="819">
        <f t="shared" si="356"/>
        <v>0</v>
      </c>
      <c r="J10192" s="819">
        <f t="shared" si="357"/>
        <v>101</v>
      </c>
      <c r="L10192" s="834"/>
    </row>
    <row r="10193" spans="1:12">
      <c r="A10193" s="15" t="s">
        <v>17836</v>
      </c>
      <c r="C10193" s="774" t="s">
        <v>8296</v>
      </c>
      <c r="D10193" s="17" t="s">
        <v>18882</v>
      </c>
      <c r="E10193" s="830">
        <v>97</v>
      </c>
      <c r="F10193" s="768">
        <v>125</v>
      </c>
      <c r="G10193" s="825">
        <v>112</v>
      </c>
      <c r="H10193" s="772">
        <v>150</v>
      </c>
      <c r="I10193" s="819">
        <f t="shared" si="356"/>
        <v>209</v>
      </c>
      <c r="J10193" s="819">
        <f t="shared" si="357"/>
        <v>275</v>
      </c>
      <c r="L10193" s="834"/>
    </row>
    <row r="10194" spans="1:12">
      <c r="A10194" s="15" t="s">
        <v>17836</v>
      </c>
      <c r="C10194" s="774" t="s">
        <v>8297</v>
      </c>
      <c r="D10194" s="17" t="s">
        <v>18883</v>
      </c>
      <c r="E10194" s="830">
        <v>3762</v>
      </c>
      <c r="F10194" s="768">
        <v>11100</v>
      </c>
      <c r="G10194" s="825">
        <v>462</v>
      </c>
      <c r="H10194" s="772">
        <v>420</v>
      </c>
      <c r="I10194" s="819">
        <f t="shared" si="356"/>
        <v>4224</v>
      </c>
      <c r="J10194" s="819">
        <f t="shared" si="357"/>
        <v>11520</v>
      </c>
      <c r="L10194" s="834"/>
    </row>
    <row r="10195" spans="1:12">
      <c r="A10195" s="15" t="s">
        <v>17836</v>
      </c>
      <c r="C10195" s="774" t="s">
        <v>8298</v>
      </c>
      <c r="D10195" s="17" t="s">
        <v>18884</v>
      </c>
      <c r="E10195" s="830">
        <v>194</v>
      </c>
      <c r="F10195" s="768">
        <v>200</v>
      </c>
      <c r="G10195" s="825">
        <v>42</v>
      </c>
      <c r="H10195" s="772">
        <v>70</v>
      </c>
      <c r="I10195" s="819">
        <f t="shared" si="356"/>
        <v>236</v>
      </c>
      <c r="J10195" s="819">
        <f t="shared" si="357"/>
        <v>270</v>
      </c>
      <c r="L10195" s="834"/>
    </row>
    <row r="10196" spans="1:12">
      <c r="A10196" s="15" t="s">
        <v>17836</v>
      </c>
      <c r="C10196" s="774" t="s">
        <v>8299</v>
      </c>
      <c r="D10196" s="17" t="s">
        <v>18885</v>
      </c>
      <c r="E10196" s="830">
        <v>0</v>
      </c>
      <c r="F10196" s="768">
        <v>100</v>
      </c>
      <c r="G10196" s="825"/>
      <c r="H10196" s="772">
        <v>1</v>
      </c>
      <c r="I10196" s="819">
        <f t="shared" si="356"/>
        <v>0</v>
      </c>
      <c r="J10196" s="819">
        <f t="shared" si="357"/>
        <v>101</v>
      </c>
      <c r="L10196" s="834"/>
    </row>
    <row r="10197" spans="1:12">
      <c r="A10197" s="15" t="s">
        <v>17836</v>
      </c>
      <c r="C10197" s="774" t="s">
        <v>8300</v>
      </c>
      <c r="D10197" s="17" t="s">
        <v>18886</v>
      </c>
      <c r="E10197" s="830">
        <v>1869</v>
      </c>
      <c r="F10197" s="768">
        <v>1780</v>
      </c>
      <c r="G10197" s="825">
        <v>745</v>
      </c>
      <c r="H10197" s="772">
        <v>720</v>
      </c>
      <c r="I10197" s="819">
        <f t="shared" si="356"/>
        <v>2614</v>
      </c>
      <c r="J10197" s="819">
        <f t="shared" si="357"/>
        <v>2500</v>
      </c>
      <c r="L10197" s="834"/>
    </row>
    <row r="10198" spans="1:12">
      <c r="A10198" s="15" t="s">
        <v>17836</v>
      </c>
      <c r="C10198" s="774" t="s">
        <v>8301</v>
      </c>
      <c r="D10198" s="17" t="s">
        <v>8302</v>
      </c>
      <c r="E10198" s="830">
        <v>1864</v>
      </c>
      <c r="F10198" s="768">
        <v>1780</v>
      </c>
      <c r="G10198" s="825">
        <v>741</v>
      </c>
      <c r="H10198" s="772">
        <v>700</v>
      </c>
      <c r="I10198" s="819">
        <f t="shared" si="356"/>
        <v>2605</v>
      </c>
      <c r="J10198" s="819">
        <f t="shared" si="357"/>
        <v>2480</v>
      </c>
      <c r="L10198" s="834"/>
    </row>
    <row r="10199" spans="1:12">
      <c r="A10199" s="15" t="s">
        <v>17836</v>
      </c>
      <c r="C10199" s="774" t="s">
        <v>8303</v>
      </c>
      <c r="D10199" s="17" t="s">
        <v>8304</v>
      </c>
      <c r="E10199" s="830">
        <v>3888</v>
      </c>
      <c r="F10199" s="768">
        <v>3450</v>
      </c>
      <c r="G10199" s="825">
        <v>1654</v>
      </c>
      <c r="H10199" s="772">
        <v>1740</v>
      </c>
      <c r="I10199" s="819">
        <f t="shared" si="356"/>
        <v>5542</v>
      </c>
      <c r="J10199" s="819">
        <f t="shared" si="357"/>
        <v>5190</v>
      </c>
      <c r="L10199" s="834"/>
    </row>
    <row r="10200" spans="1:12">
      <c r="A10200" s="15" t="s">
        <v>17836</v>
      </c>
      <c r="C10200" s="774" t="s">
        <v>8305</v>
      </c>
      <c r="D10200" s="17" t="s">
        <v>8306</v>
      </c>
      <c r="E10200" s="830">
        <v>0</v>
      </c>
      <c r="F10200" s="768">
        <v>100</v>
      </c>
      <c r="G10200" s="825"/>
      <c r="H10200" s="772">
        <v>1</v>
      </c>
      <c r="I10200" s="819">
        <f t="shared" si="356"/>
        <v>0</v>
      </c>
      <c r="J10200" s="819">
        <f t="shared" si="357"/>
        <v>101</v>
      </c>
      <c r="L10200" s="834"/>
    </row>
    <row r="10201" spans="1:12">
      <c r="A10201" s="15" t="s">
        <v>17836</v>
      </c>
      <c r="C10201" s="774" t="s">
        <v>8307</v>
      </c>
      <c r="D10201" s="17" t="s">
        <v>18887</v>
      </c>
      <c r="E10201" s="830">
        <v>0</v>
      </c>
      <c r="F10201" s="768">
        <v>100</v>
      </c>
      <c r="G10201" s="825"/>
      <c r="H10201" s="772">
        <v>1</v>
      </c>
      <c r="I10201" s="819">
        <f t="shared" ref="I10201:I10264" si="358">E10201+G10201</f>
        <v>0</v>
      </c>
      <c r="J10201" s="819">
        <f t="shared" ref="J10201:J10264" si="359">F10201+H10201</f>
        <v>101</v>
      </c>
      <c r="L10201" s="834"/>
    </row>
    <row r="10202" spans="1:12">
      <c r="A10202" s="15" t="s">
        <v>17836</v>
      </c>
      <c r="C10202" s="774" t="s">
        <v>8308</v>
      </c>
      <c r="D10202" s="17" t="s">
        <v>18888</v>
      </c>
      <c r="E10202" s="830">
        <v>35645</v>
      </c>
      <c r="F10202" s="768">
        <v>33400</v>
      </c>
      <c r="G10202" s="825">
        <v>26031</v>
      </c>
      <c r="H10202" s="772">
        <v>22300</v>
      </c>
      <c r="I10202" s="819">
        <f t="shared" si="358"/>
        <v>61676</v>
      </c>
      <c r="J10202" s="819">
        <f t="shared" si="359"/>
        <v>55700</v>
      </c>
      <c r="L10202" s="834"/>
    </row>
    <row r="10203" spans="1:12">
      <c r="A10203" s="15" t="s">
        <v>17836</v>
      </c>
      <c r="C10203" s="774" t="s">
        <v>8309</v>
      </c>
      <c r="D10203" s="17" t="s">
        <v>18889</v>
      </c>
      <c r="E10203" s="830">
        <v>4569</v>
      </c>
      <c r="F10203" s="768">
        <v>3900</v>
      </c>
      <c r="G10203" s="825">
        <v>6341</v>
      </c>
      <c r="H10203" s="772">
        <v>5600</v>
      </c>
      <c r="I10203" s="819">
        <f t="shared" si="358"/>
        <v>10910</v>
      </c>
      <c r="J10203" s="819">
        <f t="shared" si="359"/>
        <v>9500</v>
      </c>
      <c r="L10203" s="834"/>
    </row>
    <row r="10204" spans="1:12">
      <c r="A10204" s="15" t="s">
        <v>17836</v>
      </c>
      <c r="C10204" s="774" t="s">
        <v>8310</v>
      </c>
      <c r="D10204" s="17" t="s">
        <v>18890</v>
      </c>
      <c r="E10204" s="830">
        <v>61188</v>
      </c>
      <c r="F10204" s="768">
        <v>61500</v>
      </c>
      <c r="G10204" s="825">
        <v>85211</v>
      </c>
      <c r="H10204" s="772">
        <v>79400</v>
      </c>
      <c r="I10204" s="819">
        <f t="shared" si="358"/>
        <v>146399</v>
      </c>
      <c r="J10204" s="819">
        <f t="shared" si="359"/>
        <v>140900</v>
      </c>
      <c r="L10204" s="834"/>
    </row>
    <row r="10205" spans="1:12">
      <c r="A10205" s="15" t="s">
        <v>17836</v>
      </c>
      <c r="C10205" s="774" t="s">
        <v>8311</v>
      </c>
      <c r="D10205" s="17" t="s">
        <v>8312</v>
      </c>
      <c r="E10205" s="830">
        <v>173</v>
      </c>
      <c r="F10205" s="768">
        <v>170</v>
      </c>
      <c r="G10205" s="825">
        <v>76</v>
      </c>
      <c r="H10205" s="772">
        <v>65</v>
      </c>
      <c r="I10205" s="819">
        <f t="shared" si="358"/>
        <v>249</v>
      </c>
      <c r="J10205" s="819">
        <f t="shared" si="359"/>
        <v>235</v>
      </c>
      <c r="L10205" s="834"/>
    </row>
    <row r="10206" spans="1:12">
      <c r="A10206" s="15" t="s">
        <v>17836</v>
      </c>
      <c r="C10206" s="774" t="s">
        <v>8313</v>
      </c>
      <c r="D10206" s="17" t="s">
        <v>8314</v>
      </c>
      <c r="E10206" s="830">
        <v>173</v>
      </c>
      <c r="F10206" s="768">
        <v>170</v>
      </c>
      <c r="G10206" s="825">
        <v>71</v>
      </c>
      <c r="H10206" s="772">
        <v>65</v>
      </c>
      <c r="I10206" s="819">
        <f t="shared" si="358"/>
        <v>244</v>
      </c>
      <c r="J10206" s="819">
        <f t="shared" si="359"/>
        <v>235</v>
      </c>
      <c r="L10206" s="834"/>
    </row>
    <row r="10207" spans="1:12">
      <c r="A10207" s="15" t="s">
        <v>17836</v>
      </c>
      <c r="C10207" s="774" t="s">
        <v>8315</v>
      </c>
      <c r="D10207" s="17" t="s">
        <v>8316</v>
      </c>
      <c r="E10207" s="830">
        <v>169</v>
      </c>
      <c r="F10207" s="768">
        <v>170</v>
      </c>
      <c r="G10207" s="825">
        <v>69</v>
      </c>
      <c r="H10207" s="772">
        <v>60</v>
      </c>
      <c r="I10207" s="819">
        <f t="shared" si="358"/>
        <v>238</v>
      </c>
      <c r="J10207" s="819">
        <f t="shared" si="359"/>
        <v>230</v>
      </c>
      <c r="L10207" s="834"/>
    </row>
    <row r="10208" spans="1:12">
      <c r="A10208" s="15" t="s">
        <v>17836</v>
      </c>
      <c r="C10208" s="774" t="s">
        <v>8317</v>
      </c>
      <c r="D10208" s="17" t="s">
        <v>8318</v>
      </c>
      <c r="E10208" s="830">
        <v>549</v>
      </c>
      <c r="F10208" s="768">
        <v>500</v>
      </c>
      <c r="G10208" s="825">
        <v>267</v>
      </c>
      <c r="H10208" s="772">
        <v>230</v>
      </c>
      <c r="I10208" s="819">
        <f t="shared" si="358"/>
        <v>816</v>
      </c>
      <c r="J10208" s="819">
        <f t="shared" si="359"/>
        <v>730</v>
      </c>
      <c r="L10208" s="834"/>
    </row>
    <row r="10209" spans="1:12">
      <c r="A10209" s="15" t="s">
        <v>17836</v>
      </c>
      <c r="C10209" s="774" t="s">
        <v>8319</v>
      </c>
      <c r="D10209" s="17" t="s">
        <v>18891</v>
      </c>
      <c r="E10209" s="830">
        <v>550</v>
      </c>
      <c r="F10209" s="768">
        <v>500</v>
      </c>
      <c r="G10209" s="825">
        <v>266</v>
      </c>
      <c r="H10209" s="772">
        <v>230</v>
      </c>
      <c r="I10209" s="819">
        <f t="shared" si="358"/>
        <v>816</v>
      </c>
      <c r="J10209" s="819">
        <f t="shared" si="359"/>
        <v>730</v>
      </c>
      <c r="L10209" s="834"/>
    </row>
    <row r="10210" spans="1:12">
      <c r="A10210" s="15" t="s">
        <v>17836</v>
      </c>
      <c r="C10210" s="774" t="s">
        <v>8320</v>
      </c>
      <c r="D10210" s="17" t="s">
        <v>18892</v>
      </c>
      <c r="E10210" s="830">
        <v>45701</v>
      </c>
      <c r="F10210" s="768">
        <v>46000</v>
      </c>
      <c r="G10210" s="825">
        <v>56074</v>
      </c>
      <c r="H10210" s="772">
        <v>51000</v>
      </c>
      <c r="I10210" s="819">
        <f t="shared" si="358"/>
        <v>101775</v>
      </c>
      <c r="J10210" s="819">
        <f t="shared" si="359"/>
        <v>97000</v>
      </c>
      <c r="L10210" s="834"/>
    </row>
    <row r="10211" spans="1:12">
      <c r="A10211" s="15" t="s">
        <v>17836</v>
      </c>
      <c r="C10211" s="774" t="s">
        <v>8321</v>
      </c>
      <c r="D10211" s="17" t="s">
        <v>18893</v>
      </c>
      <c r="E10211" s="830">
        <v>7157</v>
      </c>
      <c r="F10211" s="768">
        <v>7200</v>
      </c>
      <c r="G10211" s="825">
        <v>11345</v>
      </c>
      <c r="H10211" s="772">
        <v>9750</v>
      </c>
      <c r="I10211" s="819">
        <f t="shared" si="358"/>
        <v>18502</v>
      </c>
      <c r="J10211" s="819">
        <f t="shared" si="359"/>
        <v>16950</v>
      </c>
      <c r="L10211" s="834"/>
    </row>
    <row r="10212" spans="1:12">
      <c r="A10212" s="15" t="s">
        <v>17836</v>
      </c>
      <c r="C10212" s="774" t="s">
        <v>8322</v>
      </c>
      <c r="D10212" s="17" t="s">
        <v>18894</v>
      </c>
      <c r="E10212" s="830">
        <v>15</v>
      </c>
      <c r="F10212" s="768">
        <v>100</v>
      </c>
      <c r="G10212" s="825">
        <v>12</v>
      </c>
      <c r="H10212" s="772">
        <v>5</v>
      </c>
      <c r="I10212" s="819">
        <f t="shared" si="358"/>
        <v>27</v>
      </c>
      <c r="J10212" s="819">
        <f t="shared" si="359"/>
        <v>105</v>
      </c>
      <c r="L10212" s="834"/>
    </row>
    <row r="10213" spans="1:12">
      <c r="A10213" s="15" t="s">
        <v>17836</v>
      </c>
      <c r="C10213" s="774" t="s">
        <v>8323</v>
      </c>
      <c r="D10213" s="17" t="s">
        <v>18895</v>
      </c>
      <c r="E10213" s="830">
        <v>192</v>
      </c>
      <c r="F10213" s="768">
        <v>200</v>
      </c>
      <c r="G10213" s="825">
        <v>10</v>
      </c>
      <c r="H10213" s="772">
        <v>50</v>
      </c>
      <c r="I10213" s="819">
        <f t="shared" si="358"/>
        <v>202</v>
      </c>
      <c r="J10213" s="819">
        <f t="shared" si="359"/>
        <v>250</v>
      </c>
      <c r="L10213" s="834"/>
    </row>
    <row r="10214" spans="1:12">
      <c r="A10214" s="15" t="s">
        <v>17836</v>
      </c>
      <c r="C10214" s="774" t="s">
        <v>8324</v>
      </c>
      <c r="D10214" s="17" t="s">
        <v>18896</v>
      </c>
      <c r="E10214" s="830">
        <v>0</v>
      </c>
      <c r="F10214" s="768">
        <v>100</v>
      </c>
      <c r="G10214" s="825"/>
      <c r="H10214" s="772">
        <v>1</v>
      </c>
      <c r="I10214" s="819">
        <f t="shared" si="358"/>
        <v>0</v>
      </c>
      <c r="J10214" s="819">
        <f t="shared" si="359"/>
        <v>101</v>
      </c>
      <c r="L10214" s="834"/>
    </row>
    <row r="10215" spans="1:12">
      <c r="A10215" s="15" t="s">
        <v>17836</v>
      </c>
      <c r="C10215" s="774" t="s">
        <v>8325</v>
      </c>
      <c r="D10215" s="17" t="s">
        <v>8326</v>
      </c>
      <c r="E10215" s="830">
        <v>0</v>
      </c>
      <c r="F10215" s="768">
        <v>100</v>
      </c>
      <c r="G10215" s="825"/>
      <c r="H10215" s="772">
        <v>1</v>
      </c>
      <c r="I10215" s="819">
        <f t="shared" si="358"/>
        <v>0</v>
      </c>
      <c r="J10215" s="819">
        <f t="shared" si="359"/>
        <v>101</v>
      </c>
      <c r="L10215" s="834"/>
    </row>
    <row r="10216" spans="1:12">
      <c r="A10216" s="15" t="s">
        <v>17836</v>
      </c>
      <c r="C10216" s="774" t="s">
        <v>8327</v>
      </c>
      <c r="D10216" s="17" t="s">
        <v>18897</v>
      </c>
      <c r="E10216" s="830">
        <v>15237</v>
      </c>
      <c r="F10216" s="768">
        <v>15300</v>
      </c>
      <c r="G10216" s="825">
        <v>45968</v>
      </c>
      <c r="H10216" s="772">
        <v>41800</v>
      </c>
      <c r="I10216" s="819">
        <f t="shared" si="358"/>
        <v>61205</v>
      </c>
      <c r="J10216" s="819">
        <f t="shared" si="359"/>
        <v>57100</v>
      </c>
      <c r="L10216" s="834"/>
    </row>
    <row r="10217" spans="1:12">
      <c r="A10217" s="15" t="s">
        <v>17836</v>
      </c>
      <c r="C10217" s="774" t="s">
        <v>8328</v>
      </c>
      <c r="D10217" s="17" t="s">
        <v>8329</v>
      </c>
      <c r="E10217" s="830">
        <v>0</v>
      </c>
      <c r="F10217" s="768">
        <v>100</v>
      </c>
      <c r="G10217" s="825">
        <v>14</v>
      </c>
      <c r="H10217" s="772">
        <v>1</v>
      </c>
      <c r="I10217" s="819">
        <f t="shared" si="358"/>
        <v>14</v>
      </c>
      <c r="J10217" s="819">
        <f t="shared" si="359"/>
        <v>101</v>
      </c>
      <c r="L10217" s="834"/>
    </row>
    <row r="10218" spans="1:12">
      <c r="A10218" s="15" t="s">
        <v>17836</v>
      </c>
      <c r="C10218" s="774" t="s">
        <v>8330</v>
      </c>
      <c r="D10218" s="17" t="s">
        <v>18898</v>
      </c>
      <c r="E10218" s="830">
        <v>64</v>
      </c>
      <c r="F10218" s="768">
        <v>100</v>
      </c>
      <c r="G10218" s="825">
        <v>36</v>
      </c>
      <c r="H10218" s="772">
        <v>50</v>
      </c>
      <c r="I10218" s="819">
        <f t="shared" si="358"/>
        <v>100</v>
      </c>
      <c r="J10218" s="819">
        <f t="shared" si="359"/>
        <v>150</v>
      </c>
      <c r="L10218" s="834"/>
    </row>
    <row r="10219" spans="1:12">
      <c r="A10219" s="15" t="s">
        <v>17836</v>
      </c>
      <c r="C10219" s="774" t="s">
        <v>8331</v>
      </c>
      <c r="D10219" s="17" t="s">
        <v>18899</v>
      </c>
      <c r="E10219" s="830">
        <v>33059</v>
      </c>
      <c r="F10219" s="768">
        <v>33200</v>
      </c>
      <c r="G10219" s="825">
        <v>22726</v>
      </c>
      <c r="H10219" s="772">
        <v>22900</v>
      </c>
      <c r="I10219" s="819">
        <f t="shared" si="358"/>
        <v>55785</v>
      </c>
      <c r="J10219" s="819">
        <f t="shared" si="359"/>
        <v>56100</v>
      </c>
      <c r="L10219" s="834"/>
    </row>
    <row r="10220" spans="1:12">
      <c r="A10220" s="15" t="s">
        <v>17836</v>
      </c>
      <c r="C10220" s="774" t="s">
        <v>8332</v>
      </c>
      <c r="D10220" s="17" t="s">
        <v>8333</v>
      </c>
      <c r="E10220" s="830">
        <v>0</v>
      </c>
      <c r="F10220" s="768">
        <v>100</v>
      </c>
      <c r="G10220" s="825"/>
      <c r="H10220" s="772">
        <v>1</v>
      </c>
      <c r="I10220" s="819">
        <f t="shared" si="358"/>
        <v>0</v>
      </c>
      <c r="J10220" s="819">
        <f t="shared" si="359"/>
        <v>101</v>
      </c>
      <c r="L10220" s="834"/>
    </row>
    <row r="10221" spans="1:12">
      <c r="A10221" s="15" t="s">
        <v>17836</v>
      </c>
      <c r="C10221" s="774" t="s">
        <v>8334</v>
      </c>
      <c r="D10221" s="17" t="s">
        <v>18900</v>
      </c>
      <c r="E10221" s="830">
        <v>55488</v>
      </c>
      <c r="F10221" s="768">
        <v>55500</v>
      </c>
      <c r="G10221" s="825">
        <v>107743</v>
      </c>
      <c r="H10221" s="772">
        <v>101000</v>
      </c>
      <c r="I10221" s="819">
        <f t="shared" si="358"/>
        <v>163231</v>
      </c>
      <c r="J10221" s="819">
        <f t="shared" si="359"/>
        <v>156500</v>
      </c>
      <c r="L10221" s="834"/>
    </row>
    <row r="10222" spans="1:12">
      <c r="A10222" s="15" t="s">
        <v>17836</v>
      </c>
      <c r="C10222" s="774" t="s">
        <v>8335</v>
      </c>
      <c r="D10222" s="17" t="s">
        <v>18901</v>
      </c>
      <c r="E10222" s="830">
        <v>6</v>
      </c>
      <c r="F10222" s="768">
        <v>100</v>
      </c>
      <c r="G10222" s="825">
        <v>47</v>
      </c>
      <c r="H10222" s="772">
        <v>1</v>
      </c>
      <c r="I10222" s="819">
        <f t="shared" si="358"/>
        <v>53</v>
      </c>
      <c r="J10222" s="819">
        <f t="shared" si="359"/>
        <v>101</v>
      </c>
      <c r="L10222" s="834"/>
    </row>
    <row r="10223" spans="1:12">
      <c r="A10223" s="15" t="s">
        <v>17836</v>
      </c>
      <c r="C10223" s="774" t="s">
        <v>8336</v>
      </c>
      <c r="D10223" s="17" t="s">
        <v>18902</v>
      </c>
      <c r="E10223" s="830">
        <v>0</v>
      </c>
      <c r="F10223" s="768">
        <v>100</v>
      </c>
      <c r="G10223" s="825"/>
      <c r="H10223" s="772">
        <v>1</v>
      </c>
      <c r="I10223" s="819">
        <f t="shared" si="358"/>
        <v>0</v>
      </c>
      <c r="J10223" s="819">
        <f t="shared" si="359"/>
        <v>101</v>
      </c>
      <c r="L10223" s="834"/>
    </row>
    <row r="10224" spans="1:12">
      <c r="A10224" s="15" t="s">
        <v>17836</v>
      </c>
      <c r="C10224" s="774" t="s">
        <v>8337</v>
      </c>
      <c r="D10224" s="17" t="s">
        <v>18903</v>
      </c>
      <c r="E10224" s="830">
        <v>0</v>
      </c>
      <c r="F10224" s="768">
        <v>100</v>
      </c>
      <c r="G10224" s="825"/>
      <c r="H10224" s="772">
        <v>1</v>
      </c>
      <c r="I10224" s="819">
        <f t="shared" si="358"/>
        <v>0</v>
      </c>
      <c r="J10224" s="819">
        <f t="shared" si="359"/>
        <v>101</v>
      </c>
      <c r="L10224" s="834"/>
    </row>
    <row r="10225" spans="1:12">
      <c r="A10225" s="15" t="s">
        <v>17836</v>
      </c>
      <c r="C10225" s="774" t="s">
        <v>8338</v>
      </c>
      <c r="D10225" s="17" t="s">
        <v>8339</v>
      </c>
      <c r="E10225" s="830">
        <v>0</v>
      </c>
      <c r="F10225" s="768">
        <v>100</v>
      </c>
      <c r="G10225" s="825"/>
      <c r="H10225" s="772">
        <v>1</v>
      </c>
      <c r="I10225" s="819">
        <f t="shared" si="358"/>
        <v>0</v>
      </c>
      <c r="J10225" s="819">
        <f t="shared" si="359"/>
        <v>101</v>
      </c>
      <c r="L10225" s="834"/>
    </row>
    <row r="10226" spans="1:12">
      <c r="A10226" s="15" t="s">
        <v>17836</v>
      </c>
      <c r="C10226" s="774" t="s">
        <v>8340</v>
      </c>
      <c r="D10226" s="17" t="s">
        <v>18904</v>
      </c>
      <c r="E10226" s="830">
        <v>971</v>
      </c>
      <c r="F10226" s="768">
        <v>1050</v>
      </c>
      <c r="G10226" s="825">
        <v>2</v>
      </c>
      <c r="H10226" s="772">
        <v>15</v>
      </c>
      <c r="I10226" s="819">
        <f t="shared" si="358"/>
        <v>973</v>
      </c>
      <c r="J10226" s="819">
        <f t="shared" si="359"/>
        <v>1065</v>
      </c>
      <c r="L10226" s="834"/>
    </row>
    <row r="10227" spans="1:12">
      <c r="A10227" s="15" t="s">
        <v>17836</v>
      </c>
      <c r="C10227" s="774" t="s">
        <v>8341</v>
      </c>
      <c r="D10227" s="17" t="s">
        <v>8342</v>
      </c>
      <c r="E10227" s="830">
        <v>215</v>
      </c>
      <c r="F10227" s="768">
        <v>200</v>
      </c>
      <c r="G10227" s="825">
        <v>58</v>
      </c>
      <c r="H10227" s="772">
        <v>80</v>
      </c>
      <c r="I10227" s="819">
        <f t="shared" si="358"/>
        <v>273</v>
      </c>
      <c r="J10227" s="819">
        <f t="shared" si="359"/>
        <v>280</v>
      </c>
      <c r="L10227" s="834"/>
    </row>
    <row r="10228" spans="1:12">
      <c r="A10228" s="15" t="s">
        <v>17836</v>
      </c>
      <c r="C10228" s="774" t="s">
        <v>8343</v>
      </c>
      <c r="D10228" s="17" t="s">
        <v>8344</v>
      </c>
      <c r="E10228" s="830">
        <v>2959</v>
      </c>
      <c r="F10228" s="768">
        <v>3000</v>
      </c>
      <c r="G10228" s="825">
        <v>1086</v>
      </c>
      <c r="H10228" s="772">
        <v>1050</v>
      </c>
      <c r="I10228" s="819">
        <f t="shared" si="358"/>
        <v>4045</v>
      </c>
      <c r="J10228" s="819">
        <f t="shared" si="359"/>
        <v>4050</v>
      </c>
      <c r="L10228" s="834"/>
    </row>
    <row r="10229" spans="1:12">
      <c r="A10229" s="15" t="s">
        <v>17836</v>
      </c>
      <c r="C10229" s="774" t="s">
        <v>8345</v>
      </c>
      <c r="D10229" s="17" t="s">
        <v>8346</v>
      </c>
      <c r="E10229" s="830">
        <v>0</v>
      </c>
      <c r="F10229" s="768">
        <v>100</v>
      </c>
      <c r="G10229" s="825"/>
      <c r="H10229" s="772">
        <v>1</v>
      </c>
      <c r="I10229" s="819">
        <f t="shared" si="358"/>
        <v>0</v>
      </c>
      <c r="J10229" s="819">
        <f t="shared" si="359"/>
        <v>101</v>
      </c>
      <c r="L10229" s="834"/>
    </row>
    <row r="10230" spans="1:12">
      <c r="A10230" s="15" t="s">
        <v>17836</v>
      </c>
      <c r="C10230" s="774" t="s">
        <v>8347</v>
      </c>
      <c r="D10230" s="17" t="s">
        <v>8348</v>
      </c>
      <c r="E10230" s="830">
        <v>1</v>
      </c>
      <c r="F10230" s="768">
        <v>100</v>
      </c>
      <c r="G10230" s="825">
        <v>122</v>
      </c>
      <c r="H10230" s="772">
        <v>100</v>
      </c>
      <c r="I10230" s="819">
        <f t="shared" si="358"/>
        <v>123</v>
      </c>
      <c r="J10230" s="819">
        <f t="shared" si="359"/>
        <v>200</v>
      </c>
      <c r="L10230" s="834"/>
    </row>
    <row r="10231" spans="1:12">
      <c r="A10231" s="15" t="s">
        <v>17836</v>
      </c>
      <c r="C10231" s="774" t="s">
        <v>8349</v>
      </c>
      <c r="D10231" s="17" t="s">
        <v>8350</v>
      </c>
      <c r="E10231" s="830">
        <v>1028</v>
      </c>
      <c r="F10231" s="768">
        <v>590</v>
      </c>
      <c r="G10231" s="825">
        <v>2042</v>
      </c>
      <c r="H10231" s="772">
        <v>2010</v>
      </c>
      <c r="I10231" s="819">
        <f t="shared" si="358"/>
        <v>3070</v>
      </c>
      <c r="J10231" s="819">
        <f t="shared" si="359"/>
        <v>2600</v>
      </c>
      <c r="L10231" s="834"/>
    </row>
    <row r="10232" spans="1:12">
      <c r="A10232" s="15" t="s">
        <v>17836</v>
      </c>
      <c r="C10232" s="774" t="s">
        <v>8351</v>
      </c>
      <c r="D10232" s="17" t="s">
        <v>8352</v>
      </c>
      <c r="E10232" s="830">
        <v>0</v>
      </c>
      <c r="F10232" s="768">
        <v>100</v>
      </c>
      <c r="G10232" s="825"/>
      <c r="H10232" s="772">
        <v>1</v>
      </c>
      <c r="I10232" s="819">
        <f t="shared" si="358"/>
        <v>0</v>
      </c>
      <c r="J10232" s="819">
        <f t="shared" si="359"/>
        <v>101</v>
      </c>
      <c r="L10232" s="834"/>
    </row>
    <row r="10233" spans="1:12">
      <c r="A10233" s="15" t="s">
        <v>17836</v>
      </c>
      <c r="C10233" s="774" t="s">
        <v>8353</v>
      </c>
      <c r="D10233" s="17" t="s">
        <v>18905</v>
      </c>
      <c r="E10233" s="830">
        <v>1503</v>
      </c>
      <c r="F10233" s="768">
        <v>1740</v>
      </c>
      <c r="G10233" s="825">
        <v>9723</v>
      </c>
      <c r="H10233" s="772">
        <v>7500</v>
      </c>
      <c r="I10233" s="819">
        <f t="shared" si="358"/>
        <v>11226</v>
      </c>
      <c r="J10233" s="819">
        <f t="shared" si="359"/>
        <v>9240</v>
      </c>
      <c r="L10233" s="834"/>
    </row>
    <row r="10234" spans="1:12">
      <c r="A10234" s="15" t="s">
        <v>17836</v>
      </c>
      <c r="C10234" s="774" t="s">
        <v>8354</v>
      </c>
      <c r="D10234" s="17" t="s">
        <v>8355</v>
      </c>
      <c r="E10234" s="830">
        <v>0</v>
      </c>
      <c r="F10234" s="768">
        <v>100</v>
      </c>
      <c r="G10234" s="825"/>
      <c r="H10234" s="772">
        <v>1</v>
      </c>
      <c r="I10234" s="819">
        <f t="shared" si="358"/>
        <v>0</v>
      </c>
      <c r="J10234" s="819">
        <f t="shared" si="359"/>
        <v>101</v>
      </c>
      <c r="L10234" s="834"/>
    </row>
    <row r="10235" spans="1:12">
      <c r="A10235" s="15" t="s">
        <v>17836</v>
      </c>
      <c r="C10235" s="774" t="s">
        <v>8356</v>
      </c>
      <c r="D10235" s="17" t="s">
        <v>18906</v>
      </c>
      <c r="E10235" s="830">
        <v>0</v>
      </c>
      <c r="F10235" s="768">
        <v>2650</v>
      </c>
      <c r="G10235" s="825"/>
      <c r="H10235" s="772">
        <v>115</v>
      </c>
      <c r="I10235" s="819">
        <f t="shared" si="358"/>
        <v>0</v>
      </c>
      <c r="J10235" s="819">
        <f t="shared" si="359"/>
        <v>2765</v>
      </c>
      <c r="L10235" s="834"/>
    </row>
    <row r="10236" spans="1:12">
      <c r="A10236" s="15" t="s">
        <v>17836</v>
      </c>
      <c r="C10236" s="774" t="s">
        <v>8357</v>
      </c>
      <c r="D10236" s="17" t="s">
        <v>8358</v>
      </c>
      <c r="E10236" s="830">
        <v>0</v>
      </c>
      <c r="F10236" s="768">
        <v>100</v>
      </c>
      <c r="G10236" s="825"/>
      <c r="H10236" s="772">
        <v>1</v>
      </c>
      <c r="I10236" s="819">
        <f t="shared" si="358"/>
        <v>0</v>
      </c>
      <c r="J10236" s="819">
        <f t="shared" si="359"/>
        <v>101</v>
      </c>
      <c r="L10236" s="834"/>
    </row>
    <row r="10237" spans="1:12">
      <c r="A10237" s="15" t="s">
        <v>17836</v>
      </c>
      <c r="C10237" s="774" t="s">
        <v>8359</v>
      </c>
      <c r="D10237" s="17" t="s">
        <v>18907</v>
      </c>
      <c r="E10237" s="830">
        <v>0</v>
      </c>
      <c r="F10237" s="768">
        <v>8500</v>
      </c>
      <c r="G10237" s="825"/>
      <c r="H10237" s="772">
        <v>350</v>
      </c>
      <c r="I10237" s="819">
        <f t="shared" si="358"/>
        <v>0</v>
      </c>
      <c r="J10237" s="819">
        <f t="shared" si="359"/>
        <v>8850</v>
      </c>
      <c r="L10237" s="834"/>
    </row>
    <row r="10238" spans="1:12">
      <c r="A10238" s="15" t="s">
        <v>17836</v>
      </c>
      <c r="C10238" s="774" t="s">
        <v>8360</v>
      </c>
      <c r="D10238" s="17" t="s">
        <v>8361</v>
      </c>
      <c r="E10238" s="830">
        <v>0</v>
      </c>
      <c r="F10238" s="768">
        <v>100</v>
      </c>
      <c r="G10238" s="825"/>
      <c r="H10238" s="772">
        <v>1</v>
      </c>
      <c r="I10238" s="819">
        <f t="shared" si="358"/>
        <v>0</v>
      </c>
      <c r="J10238" s="819">
        <f t="shared" si="359"/>
        <v>101</v>
      </c>
      <c r="L10238" s="834"/>
    </row>
    <row r="10239" spans="1:12">
      <c r="A10239" s="15" t="s">
        <v>17836</v>
      </c>
      <c r="C10239" s="774" t="s">
        <v>19897</v>
      </c>
      <c r="D10239" s="17" t="s">
        <v>19898</v>
      </c>
      <c r="E10239" s="830">
        <v>0</v>
      </c>
      <c r="F10239" s="768">
        <v>5</v>
      </c>
      <c r="G10239" s="825"/>
      <c r="H10239" s="772">
        <v>10</v>
      </c>
      <c r="I10239" s="819">
        <f t="shared" si="358"/>
        <v>0</v>
      </c>
      <c r="J10239" s="819">
        <f t="shared" si="359"/>
        <v>15</v>
      </c>
      <c r="L10239" s="834"/>
    </row>
    <row r="10240" spans="1:12">
      <c r="A10240" s="15" t="s">
        <v>17836</v>
      </c>
      <c r="C10240" s="774" t="s">
        <v>8362</v>
      </c>
      <c r="D10240" s="17" t="s">
        <v>8363</v>
      </c>
      <c r="E10240" s="830">
        <v>907</v>
      </c>
      <c r="F10240" s="768">
        <v>920</v>
      </c>
      <c r="G10240" s="825">
        <v>426</v>
      </c>
      <c r="H10240" s="772">
        <v>500</v>
      </c>
      <c r="I10240" s="819">
        <f t="shared" si="358"/>
        <v>1333</v>
      </c>
      <c r="J10240" s="819">
        <f t="shared" si="359"/>
        <v>1420</v>
      </c>
      <c r="L10240" s="834"/>
    </row>
    <row r="10241" spans="1:12">
      <c r="A10241" s="15" t="s">
        <v>17836</v>
      </c>
      <c r="C10241" s="774" t="s">
        <v>8364</v>
      </c>
      <c r="D10241" s="17" t="s">
        <v>18908</v>
      </c>
      <c r="E10241" s="830">
        <v>47054</v>
      </c>
      <c r="F10241" s="768">
        <v>47000</v>
      </c>
      <c r="G10241" s="825">
        <v>72961</v>
      </c>
      <c r="H10241" s="772">
        <v>67800</v>
      </c>
      <c r="I10241" s="819">
        <f t="shared" si="358"/>
        <v>120015</v>
      </c>
      <c r="J10241" s="819">
        <f t="shared" si="359"/>
        <v>114800</v>
      </c>
      <c r="L10241" s="834"/>
    </row>
    <row r="10242" spans="1:12">
      <c r="A10242" s="15" t="s">
        <v>17836</v>
      </c>
      <c r="C10242" s="774" t="s">
        <v>8365</v>
      </c>
      <c r="D10242" s="17" t="s">
        <v>8366</v>
      </c>
      <c r="E10242" s="830">
        <v>715</v>
      </c>
      <c r="F10242" s="768">
        <v>690</v>
      </c>
      <c r="G10242" s="825">
        <v>282</v>
      </c>
      <c r="H10242" s="772">
        <v>300</v>
      </c>
      <c r="I10242" s="819">
        <f t="shared" si="358"/>
        <v>997</v>
      </c>
      <c r="J10242" s="819">
        <f t="shared" si="359"/>
        <v>990</v>
      </c>
      <c r="L10242" s="834"/>
    </row>
    <row r="10243" spans="1:12">
      <c r="A10243" s="15" t="s">
        <v>17836</v>
      </c>
      <c r="C10243" s="774" t="s">
        <v>8367</v>
      </c>
      <c r="D10243" s="17" t="s">
        <v>8368</v>
      </c>
      <c r="E10243" s="830">
        <v>0</v>
      </c>
      <c r="F10243" s="768">
        <v>100</v>
      </c>
      <c r="G10243" s="825"/>
      <c r="H10243" s="772">
        <v>1</v>
      </c>
      <c r="I10243" s="819">
        <f t="shared" si="358"/>
        <v>0</v>
      </c>
      <c r="J10243" s="819">
        <f t="shared" si="359"/>
        <v>101</v>
      </c>
      <c r="L10243" s="834"/>
    </row>
    <row r="10244" spans="1:12">
      <c r="A10244" s="15" t="s">
        <v>17836</v>
      </c>
      <c r="C10244" s="774" t="s">
        <v>8369</v>
      </c>
      <c r="D10244" s="17" t="s">
        <v>18909</v>
      </c>
      <c r="E10244" s="830">
        <v>6479</v>
      </c>
      <c r="F10244" s="768">
        <v>6500</v>
      </c>
      <c r="G10244" s="825">
        <v>442</v>
      </c>
      <c r="H10244" s="772">
        <v>500</v>
      </c>
      <c r="I10244" s="819">
        <f t="shared" si="358"/>
        <v>6921</v>
      </c>
      <c r="J10244" s="819">
        <f t="shared" si="359"/>
        <v>7000</v>
      </c>
      <c r="L10244" s="834"/>
    </row>
    <row r="10245" spans="1:12">
      <c r="A10245" s="15" t="s">
        <v>17836</v>
      </c>
      <c r="C10245" s="774" t="s">
        <v>8370</v>
      </c>
      <c r="D10245" s="17" t="s">
        <v>18910</v>
      </c>
      <c r="E10245" s="830">
        <v>0</v>
      </c>
      <c r="F10245" s="768">
        <v>100</v>
      </c>
      <c r="G10245" s="825"/>
      <c r="H10245" s="772">
        <v>1</v>
      </c>
      <c r="I10245" s="819">
        <f t="shared" si="358"/>
        <v>0</v>
      </c>
      <c r="J10245" s="819">
        <f t="shared" si="359"/>
        <v>101</v>
      </c>
      <c r="L10245" s="834"/>
    </row>
    <row r="10246" spans="1:12">
      <c r="A10246" s="15" t="s">
        <v>17836</v>
      </c>
      <c r="C10246" s="774" t="s">
        <v>19909</v>
      </c>
      <c r="D10246" s="17" t="s">
        <v>19910</v>
      </c>
      <c r="E10246" s="830">
        <v>0</v>
      </c>
      <c r="F10246" s="768">
        <v>5</v>
      </c>
      <c r="G10246" s="825">
        <v>0</v>
      </c>
      <c r="H10246" s="772">
        <v>10</v>
      </c>
      <c r="I10246" s="819">
        <f t="shared" si="358"/>
        <v>0</v>
      </c>
      <c r="J10246" s="819">
        <f t="shared" si="359"/>
        <v>15</v>
      </c>
      <c r="L10246" s="834"/>
    </row>
    <row r="10247" spans="1:12">
      <c r="A10247" s="15" t="s">
        <v>17836</v>
      </c>
      <c r="C10247" s="774" t="s">
        <v>19911</v>
      </c>
      <c r="D10247" s="17" t="s">
        <v>19912</v>
      </c>
      <c r="E10247" s="830">
        <v>0</v>
      </c>
      <c r="F10247" s="768">
        <v>5</v>
      </c>
      <c r="G10247" s="825"/>
      <c r="H10247" s="772">
        <v>10</v>
      </c>
      <c r="I10247" s="819">
        <f t="shared" si="358"/>
        <v>0</v>
      </c>
      <c r="J10247" s="819">
        <f t="shared" si="359"/>
        <v>15</v>
      </c>
      <c r="L10247" s="834"/>
    </row>
    <row r="10248" spans="1:12">
      <c r="A10248" s="15" t="s">
        <v>17836</v>
      </c>
      <c r="C10248" s="774" t="s">
        <v>19913</v>
      </c>
      <c r="D10248" s="17" t="s">
        <v>19914</v>
      </c>
      <c r="E10248" s="830">
        <v>0</v>
      </c>
      <c r="F10248" s="768">
        <v>5</v>
      </c>
      <c r="G10248" s="825"/>
      <c r="H10248" s="772">
        <v>10</v>
      </c>
      <c r="I10248" s="819">
        <f t="shared" si="358"/>
        <v>0</v>
      </c>
      <c r="J10248" s="819">
        <f t="shared" si="359"/>
        <v>15</v>
      </c>
      <c r="L10248" s="834"/>
    </row>
    <row r="10249" spans="1:12">
      <c r="A10249" s="15" t="s">
        <v>17836</v>
      </c>
      <c r="C10249" s="774" t="s">
        <v>8371</v>
      </c>
      <c r="D10249" s="17" t="s">
        <v>8372</v>
      </c>
      <c r="E10249" s="830">
        <v>1</v>
      </c>
      <c r="F10249" s="768">
        <v>3</v>
      </c>
      <c r="G10249" s="825">
        <v>122</v>
      </c>
      <c r="H10249" s="772">
        <v>100</v>
      </c>
      <c r="I10249" s="819">
        <f t="shared" si="358"/>
        <v>123</v>
      </c>
      <c r="J10249" s="819">
        <f t="shared" si="359"/>
        <v>103</v>
      </c>
      <c r="L10249" s="834"/>
    </row>
    <row r="10250" spans="1:12">
      <c r="A10250" s="15" t="s">
        <v>17836</v>
      </c>
      <c r="C10250" s="774" t="s">
        <v>8373</v>
      </c>
      <c r="D10250" s="17" t="s">
        <v>8374</v>
      </c>
      <c r="E10250" s="830">
        <v>6160</v>
      </c>
      <c r="F10250" s="768">
        <v>5430</v>
      </c>
      <c r="G10250" s="825">
        <v>310</v>
      </c>
      <c r="H10250" s="772">
        <v>290</v>
      </c>
      <c r="I10250" s="819">
        <f t="shared" si="358"/>
        <v>6470</v>
      </c>
      <c r="J10250" s="819">
        <f t="shared" si="359"/>
        <v>5720</v>
      </c>
      <c r="L10250" s="834"/>
    </row>
    <row r="10251" spans="1:12">
      <c r="A10251" s="15" t="s">
        <v>17836</v>
      </c>
      <c r="C10251" s="774" t="s">
        <v>8375</v>
      </c>
      <c r="D10251" s="17" t="s">
        <v>8376</v>
      </c>
      <c r="E10251" s="830">
        <v>0</v>
      </c>
      <c r="F10251" s="768">
        <v>100</v>
      </c>
      <c r="G10251" s="825"/>
      <c r="H10251" s="772">
        <v>1</v>
      </c>
      <c r="I10251" s="819">
        <f t="shared" si="358"/>
        <v>0</v>
      </c>
      <c r="J10251" s="819">
        <f t="shared" si="359"/>
        <v>101</v>
      </c>
      <c r="L10251" s="834"/>
    </row>
    <row r="10252" spans="1:12">
      <c r="A10252" s="15" t="s">
        <v>17836</v>
      </c>
      <c r="C10252" s="774" t="s">
        <v>8377</v>
      </c>
      <c r="D10252" s="17" t="s">
        <v>8378</v>
      </c>
      <c r="E10252" s="830">
        <v>9127</v>
      </c>
      <c r="F10252" s="768">
        <v>8720</v>
      </c>
      <c r="G10252" s="825">
        <v>3595</v>
      </c>
      <c r="H10252" s="772">
        <v>3400</v>
      </c>
      <c r="I10252" s="819">
        <f t="shared" si="358"/>
        <v>12722</v>
      </c>
      <c r="J10252" s="819">
        <f t="shared" si="359"/>
        <v>12120</v>
      </c>
      <c r="L10252" s="834"/>
    </row>
    <row r="10253" spans="1:12">
      <c r="A10253" s="15" t="s">
        <v>17836</v>
      </c>
      <c r="C10253" s="774" t="s">
        <v>8379</v>
      </c>
      <c r="D10253" s="17" t="s">
        <v>18911</v>
      </c>
      <c r="E10253" s="830">
        <v>44761</v>
      </c>
      <c r="F10253" s="768">
        <v>45650</v>
      </c>
      <c r="G10253" s="825">
        <v>6551</v>
      </c>
      <c r="H10253" s="772">
        <v>5800</v>
      </c>
      <c r="I10253" s="819">
        <f t="shared" si="358"/>
        <v>51312</v>
      </c>
      <c r="J10253" s="819">
        <f t="shared" si="359"/>
        <v>51450</v>
      </c>
      <c r="L10253" s="834"/>
    </row>
    <row r="10254" spans="1:12">
      <c r="A10254" s="15" t="s">
        <v>17836</v>
      </c>
      <c r="C10254" s="774" t="s">
        <v>8380</v>
      </c>
      <c r="D10254" s="17" t="s">
        <v>18912</v>
      </c>
      <c r="E10254" s="830">
        <v>3230</v>
      </c>
      <c r="F10254" s="768">
        <v>3050</v>
      </c>
      <c r="G10254" s="825">
        <v>163</v>
      </c>
      <c r="H10254" s="772">
        <v>200</v>
      </c>
      <c r="I10254" s="819">
        <f t="shared" si="358"/>
        <v>3393</v>
      </c>
      <c r="J10254" s="819">
        <f t="shared" si="359"/>
        <v>3250</v>
      </c>
      <c r="L10254" s="834"/>
    </row>
    <row r="10255" spans="1:12">
      <c r="A10255" s="15" t="s">
        <v>17836</v>
      </c>
      <c r="C10255" s="774" t="s">
        <v>8381</v>
      </c>
      <c r="D10255" s="17" t="s">
        <v>18913</v>
      </c>
      <c r="E10255" s="830">
        <v>43976</v>
      </c>
      <c r="F10255" s="768">
        <v>45000</v>
      </c>
      <c r="G10255" s="825">
        <v>6010</v>
      </c>
      <c r="H10255" s="772">
        <v>5550</v>
      </c>
      <c r="I10255" s="819">
        <f t="shared" si="358"/>
        <v>49986</v>
      </c>
      <c r="J10255" s="819">
        <f t="shared" si="359"/>
        <v>50550</v>
      </c>
      <c r="L10255" s="834"/>
    </row>
    <row r="10256" spans="1:12">
      <c r="A10256" s="15" t="s">
        <v>17836</v>
      </c>
      <c r="C10256" s="774" t="s">
        <v>8382</v>
      </c>
      <c r="D10256" s="17" t="s">
        <v>18914</v>
      </c>
      <c r="E10256" s="830">
        <v>3987</v>
      </c>
      <c r="F10256" s="768">
        <v>3820</v>
      </c>
      <c r="G10256" s="825">
        <v>105</v>
      </c>
      <c r="H10256" s="772">
        <v>80</v>
      </c>
      <c r="I10256" s="819">
        <f t="shared" si="358"/>
        <v>4092</v>
      </c>
      <c r="J10256" s="819">
        <f t="shared" si="359"/>
        <v>3900</v>
      </c>
      <c r="L10256" s="834"/>
    </row>
    <row r="10257" spans="1:12">
      <c r="A10257" s="15" t="s">
        <v>17836</v>
      </c>
      <c r="C10257" s="774" t="s">
        <v>8383</v>
      </c>
      <c r="D10257" s="17" t="s">
        <v>18915</v>
      </c>
      <c r="E10257" s="830">
        <v>205</v>
      </c>
      <c r="F10257" s="768">
        <v>250</v>
      </c>
      <c r="G10257" s="825">
        <v>1</v>
      </c>
      <c r="H10257" s="772">
        <v>5</v>
      </c>
      <c r="I10257" s="819">
        <f t="shared" si="358"/>
        <v>206</v>
      </c>
      <c r="J10257" s="819">
        <f t="shared" si="359"/>
        <v>255</v>
      </c>
      <c r="L10257" s="834"/>
    </row>
    <row r="10258" spans="1:12">
      <c r="A10258" s="15" t="s">
        <v>17836</v>
      </c>
      <c r="C10258" s="774" t="s">
        <v>8384</v>
      </c>
      <c r="D10258" s="17" t="s">
        <v>18916</v>
      </c>
      <c r="E10258" s="830">
        <v>1199</v>
      </c>
      <c r="F10258" s="768">
        <v>1100</v>
      </c>
      <c r="G10258" s="825">
        <v>482</v>
      </c>
      <c r="H10258" s="772">
        <v>500</v>
      </c>
      <c r="I10258" s="819">
        <f t="shared" si="358"/>
        <v>1681</v>
      </c>
      <c r="J10258" s="819">
        <f t="shared" si="359"/>
        <v>1600</v>
      </c>
      <c r="L10258" s="834"/>
    </row>
    <row r="10259" spans="1:12">
      <c r="A10259" s="15" t="s">
        <v>17836</v>
      </c>
      <c r="C10259" s="774" t="s">
        <v>8385</v>
      </c>
      <c r="D10259" s="17" t="s">
        <v>18917</v>
      </c>
      <c r="E10259" s="830">
        <v>0</v>
      </c>
      <c r="F10259" s="768">
        <v>100</v>
      </c>
      <c r="G10259" s="825"/>
      <c r="H10259" s="772">
        <v>1</v>
      </c>
      <c r="I10259" s="819">
        <f t="shared" si="358"/>
        <v>0</v>
      </c>
      <c r="J10259" s="819">
        <f t="shared" si="359"/>
        <v>101</v>
      </c>
      <c r="L10259" s="834"/>
    </row>
    <row r="10260" spans="1:12">
      <c r="A10260" s="15" t="s">
        <v>17836</v>
      </c>
      <c r="C10260" s="774" t="s">
        <v>8386</v>
      </c>
      <c r="D10260" s="17" t="s">
        <v>18918</v>
      </c>
      <c r="E10260" s="830">
        <v>50697</v>
      </c>
      <c r="F10260" s="768">
        <v>51000</v>
      </c>
      <c r="G10260" s="825">
        <v>23293</v>
      </c>
      <c r="H10260" s="772">
        <v>22600</v>
      </c>
      <c r="I10260" s="819">
        <f t="shared" si="358"/>
        <v>73990</v>
      </c>
      <c r="J10260" s="819">
        <f t="shared" si="359"/>
        <v>73600</v>
      </c>
      <c r="L10260" s="834"/>
    </row>
    <row r="10261" spans="1:12">
      <c r="A10261" s="15" t="s">
        <v>17836</v>
      </c>
      <c r="C10261" s="774" t="s">
        <v>8387</v>
      </c>
      <c r="D10261" s="17" t="s">
        <v>8388</v>
      </c>
      <c r="E10261" s="830">
        <v>0</v>
      </c>
      <c r="F10261" s="768">
        <v>5</v>
      </c>
      <c r="G10261" s="825"/>
      <c r="H10261" s="772">
        <v>1</v>
      </c>
      <c r="I10261" s="819">
        <f t="shared" si="358"/>
        <v>0</v>
      </c>
      <c r="J10261" s="819">
        <f t="shared" si="359"/>
        <v>6</v>
      </c>
      <c r="L10261" s="834"/>
    </row>
    <row r="10262" spans="1:12">
      <c r="A10262" s="15" t="s">
        <v>17836</v>
      </c>
      <c r="C10262" s="774" t="s">
        <v>8389</v>
      </c>
      <c r="D10262" s="17" t="s">
        <v>18919</v>
      </c>
      <c r="E10262" s="830">
        <v>0</v>
      </c>
      <c r="F10262" s="768">
        <v>100</v>
      </c>
      <c r="G10262" s="825"/>
      <c r="H10262" s="772">
        <v>1</v>
      </c>
      <c r="I10262" s="819">
        <f t="shared" si="358"/>
        <v>0</v>
      </c>
      <c r="J10262" s="819">
        <f t="shared" si="359"/>
        <v>101</v>
      </c>
      <c r="L10262" s="834"/>
    </row>
    <row r="10263" spans="1:12">
      <c r="A10263" s="15" t="s">
        <v>17836</v>
      </c>
      <c r="C10263" s="774" t="s">
        <v>8390</v>
      </c>
      <c r="D10263" s="17" t="s">
        <v>18920</v>
      </c>
      <c r="E10263" s="830">
        <v>348</v>
      </c>
      <c r="F10263" s="768">
        <v>400</v>
      </c>
      <c r="G10263" s="825"/>
      <c r="H10263" s="772">
        <v>5</v>
      </c>
      <c r="I10263" s="819">
        <f t="shared" si="358"/>
        <v>348</v>
      </c>
      <c r="J10263" s="819">
        <f t="shared" si="359"/>
        <v>405</v>
      </c>
      <c r="L10263" s="834"/>
    </row>
    <row r="10264" spans="1:12">
      <c r="A10264" s="15" t="s">
        <v>17836</v>
      </c>
      <c r="C10264" s="774" t="s">
        <v>8391</v>
      </c>
      <c r="D10264" s="17" t="s">
        <v>18921</v>
      </c>
      <c r="E10264" s="830">
        <v>3166</v>
      </c>
      <c r="F10264" s="768">
        <v>3220</v>
      </c>
      <c r="G10264" s="825">
        <v>12118</v>
      </c>
      <c r="H10264" s="772">
        <v>10520</v>
      </c>
      <c r="I10264" s="819">
        <f t="shared" si="358"/>
        <v>15284</v>
      </c>
      <c r="J10264" s="819">
        <f t="shared" si="359"/>
        <v>13740</v>
      </c>
      <c r="L10264" s="834"/>
    </row>
    <row r="10265" spans="1:12">
      <c r="A10265" s="15" t="s">
        <v>17836</v>
      </c>
      <c r="C10265" s="774" t="s">
        <v>8392</v>
      </c>
      <c r="D10265" s="17" t="s">
        <v>18922</v>
      </c>
      <c r="E10265" s="830">
        <v>0</v>
      </c>
      <c r="F10265" s="768">
        <v>100</v>
      </c>
      <c r="G10265" s="825"/>
      <c r="H10265" s="772">
        <v>1</v>
      </c>
      <c r="I10265" s="819">
        <f t="shared" ref="I10265:I10327" si="360">E10265+G10265</f>
        <v>0</v>
      </c>
      <c r="J10265" s="819">
        <f t="shared" ref="J10265:J10327" si="361">F10265+H10265</f>
        <v>101</v>
      </c>
      <c r="L10265" s="834"/>
    </row>
    <row r="10266" spans="1:12">
      <c r="A10266" s="15" t="s">
        <v>17836</v>
      </c>
      <c r="C10266" s="774" t="s">
        <v>8393</v>
      </c>
      <c r="D10266" s="17" t="s">
        <v>18923</v>
      </c>
      <c r="E10266" s="830">
        <v>9089</v>
      </c>
      <c r="F10266" s="768">
        <v>8690</v>
      </c>
      <c r="G10266" s="825">
        <v>3589</v>
      </c>
      <c r="H10266" s="772">
        <v>3380</v>
      </c>
      <c r="I10266" s="819">
        <f t="shared" si="360"/>
        <v>12678</v>
      </c>
      <c r="J10266" s="819">
        <f t="shared" si="361"/>
        <v>12070</v>
      </c>
      <c r="L10266" s="834"/>
    </row>
    <row r="10267" spans="1:12">
      <c r="A10267" s="15" t="s">
        <v>17836</v>
      </c>
      <c r="C10267" s="774" t="s">
        <v>8394</v>
      </c>
      <c r="D10267" s="17" t="s">
        <v>18924</v>
      </c>
      <c r="E10267" s="830">
        <v>0</v>
      </c>
      <c r="F10267" s="768">
        <v>100</v>
      </c>
      <c r="G10267" s="825"/>
      <c r="H10267" s="772">
        <v>1</v>
      </c>
      <c r="I10267" s="819">
        <f t="shared" si="360"/>
        <v>0</v>
      </c>
      <c r="J10267" s="819">
        <f t="shared" si="361"/>
        <v>101</v>
      </c>
      <c r="L10267" s="834"/>
    </row>
    <row r="10268" spans="1:12">
      <c r="A10268" s="15" t="s">
        <v>17836</v>
      </c>
      <c r="C10268" s="774" t="s">
        <v>8395</v>
      </c>
      <c r="D10268" s="17" t="s">
        <v>18925</v>
      </c>
      <c r="E10268" s="830">
        <v>61313</v>
      </c>
      <c r="F10268" s="768">
        <v>62000</v>
      </c>
      <c r="G10268" s="825">
        <v>87110</v>
      </c>
      <c r="H10268" s="772">
        <v>81250</v>
      </c>
      <c r="I10268" s="819">
        <f t="shared" si="360"/>
        <v>148423</v>
      </c>
      <c r="J10268" s="819">
        <f t="shared" si="361"/>
        <v>143250</v>
      </c>
      <c r="L10268" s="834"/>
    </row>
    <row r="10269" spans="1:12">
      <c r="A10269" s="15" t="s">
        <v>17836</v>
      </c>
      <c r="C10269" s="774" t="s">
        <v>8396</v>
      </c>
      <c r="D10269" s="17" t="s">
        <v>8397</v>
      </c>
      <c r="E10269" s="830">
        <v>0</v>
      </c>
      <c r="F10269" s="768">
        <v>100</v>
      </c>
      <c r="G10269" s="825"/>
      <c r="H10269" s="772">
        <v>1</v>
      </c>
      <c r="I10269" s="819">
        <f t="shared" si="360"/>
        <v>0</v>
      </c>
      <c r="J10269" s="819">
        <f t="shared" si="361"/>
        <v>101</v>
      </c>
      <c r="L10269" s="834"/>
    </row>
    <row r="10270" spans="1:12">
      <c r="A10270" s="15" t="s">
        <v>17836</v>
      </c>
      <c r="C10270" s="774" t="s">
        <v>8398</v>
      </c>
      <c r="D10270" s="17" t="s">
        <v>18926</v>
      </c>
      <c r="E10270" s="830">
        <v>612</v>
      </c>
      <c r="F10270" s="768">
        <v>590</v>
      </c>
      <c r="G10270" s="825">
        <v>375</v>
      </c>
      <c r="H10270" s="772">
        <v>350</v>
      </c>
      <c r="I10270" s="819">
        <f t="shared" si="360"/>
        <v>987</v>
      </c>
      <c r="J10270" s="819">
        <f t="shared" si="361"/>
        <v>940</v>
      </c>
      <c r="L10270" s="834"/>
    </row>
    <row r="10271" spans="1:12">
      <c r="A10271" s="15" t="s">
        <v>17836</v>
      </c>
      <c r="C10271" s="774" t="s">
        <v>8399</v>
      </c>
      <c r="D10271" s="17" t="s">
        <v>18927</v>
      </c>
      <c r="E10271" s="830">
        <v>5</v>
      </c>
      <c r="F10271" s="768">
        <v>15</v>
      </c>
      <c r="G10271" s="825">
        <v>790</v>
      </c>
      <c r="H10271" s="772">
        <v>450</v>
      </c>
      <c r="I10271" s="819">
        <f t="shared" si="360"/>
        <v>795</v>
      </c>
      <c r="J10271" s="819">
        <f t="shared" si="361"/>
        <v>465</v>
      </c>
      <c r="L10271" s="834"/>
    </row>
    <row r="10272" spans="1:12">
      <c r="A10272" s="15" t="s">
        <v>17836</v>
      </c>
      <c r="C10272" s="774" t="s">
        <v>8400</v>
      </c>
      <c r="D10272" s="17" t="s">
        <v>8401</v>
      </c>
      <c r="E10272" s="830">
        <v>1755</v>
      </c>
      <c r="F10272" s="768">
        <v>1380</v>
      </c>
      <c r="G10272" s="825">
        <v>707</v>
      </c>
      <c r="H10272" s="772">
        <v>570</v>
      </c>
      <c r="I10272" s="819">
        <f t="shared" si="360"/>
        <v>2462</v>
      </c>
      <c r="J10272" s="819">
        <f t="shared" si="361"/>
        <v>1950</v>
      </c>
      <c r="L10272" s="834"/>
    </row>
    <row r="10273" spans="1:12">
      <c r="A10273" s="15" t="s">
        <v>17836</v>
      </c>
      <c r="C10273" s="774" t="s">
        <v>8402</v>
      </c>
      <c r="D10273" s="17" t="s">
        <v>8403</v>
      </c>
      <c r="E10273" s="830">
        <v>0</v>
      </c>
      <c r="F10273" s="768">
        <v>100</v>
      </c>
      <c r="G10273" s="825"/>
      <c r="H10273" s="772">
        <v>1</v>
      </c>
      <c r="I10273" s="819">
        <f t="shared" si="360"/>
        <v>0</v>
      </c>
      <c r="J10273" s="819">
        <f t="shared" si="361"/>
        <v>101</v>
      </c>
      <c r="L10273" s="834"/>
    </row>
    <row r="10274" spans="1:12">
      <c r="A10274" s="15" t="s">
        <v>17836</v>
      </c>
      <c r="C10274" s="774" t="s">
        <v>8404</v>
      </c>
      <c r="D10274" s="17" t="s">
        <v>18928</v>
      </c>
      <c r="E10274" s="830">
        <v>6</v>
      </c>
      <c r="F10274" s="768">
        <v>100</v>
      </c>
      <c r="G10274" s="825">
        <v>105</v>
      </c>
      <c r="H10274" s="772">
        <v>120</v>
      </c>
      <c r="I10274" s="819">
        <f t="shared" si="360"/>
        <v>111</v>
      </c>
      <c r="J10274" s="819">
        <f t="shared" si="361"/>
        <v>220</v>
      </c>
      <c r="L10274" s="834"/>
    </row>
    <row r="10275" spans="1:12">
      <c r="A10275" s="15" t="s">
        <v>17836</v>
      </c>
      <c r="C10275" s="774" t="s">
        <v>8404</v>
      </c>
      <c r="D10275" s="17" t="s">
        <v>18928</v>
      </c>
      <c r="E10275" s="830">
        <v>6</v>
      </c>
      <c r="F10275" s="768">
        <v>100</v>
      </c>
      <c r="G10275" s="825">
        <v>105</v>
      </c>
      <c r="H10275" s="772">
        <v>120</v>
      </c>
      <c r="I10275" s="819">
        <f t="shared" si="360"/>
        <v>111</v>
      </c>
      <c r="J10275" s="819">
        <f t="shared" si="361"/>
        <v>220</v>
      </c>
      <c r="L10275" s="834"/>
    </row>
    <row r="10276" spans="1:12">
      <c r="A10276" s="15" t="s">
        <v>17836</v>
      </c>
      <c r="C10276" s="774" t="s">
        <v>8405</v>
      </c>
      <c r="D10276" s="17" t="s">
        <v>18929</v>
      </c>
      <c r="E10276" s="830">
        <v>0</v>
      </c>
      <c r="F10276" s="768">
        <v>100</v>
      </c>
      <c r="G10276" s="825"/>
      <c r="H10276" s="772">
        <v>1</v>
      </c>
      <c r="I10276" s="819">
        <f t="shared" si="360"/>
        <v>0</v>
      </c>
      <c r="J10276" s="819">
        <f t="shared" si="361"/>
        <v>101</v>
      </c>
      <c r="L10276" s="834"/>
    </row>
    <row r="10277" spans="1:12">
      <c r="A10277" s="15" t="s">
        <v>17836</v>
      </c>
      <c r="C10277" s="774" t="s">
        <v>8406</v>
      </c>
      <c r="D10277" s="17" t="s">
        <v>8407</v>
      </c>
      <c r="E10277" s="830">
        <v>27</v>
      </c>
      <c r="F10277" s="768">
        <v>45</v>
      </c>
      <c r="G10277" s="825">
        <v>2556</v>
      </c>
      <c r="H10277" s="772">
        <v>2430</v>
      </c>
      <c r="I10277" s="819">
        <f t="shared" si="360"/>
        <v>2583</v>
      </c>
      <c r="J10277" s="819">
        <f t="shared" si="361"/>
        <v>2475</v>
      </c>
      <c r="L10277" s="834"/>
    </row>
    <row r="10278" spans="1:12">
      <c r="A10278" s="15" t="s">
        <v>17836</v>
      </c>
      <c r="C10278" s="774" t="s">
        <v>19891</v>
      </c>
      <c r="D10278" s="17" t="s">
        <v>19892</v>
      </c>
      <c r="E10278" s="830">
        <v>0</v>
      </c>
      <c r="F10278" s="768">
        <v>5</v>
      </c>
      <c r="G10278" s="825"/>
      <c r="H10278" s="772">
        <v>10</v>
      </c>
      <c r="I10278" s="819">
        <f t="shared" si="360"/>
        <v>0</v>
      </c>
      <c r="J10278" s="819">
        <f t="shared" si="361"/>
        <v>15</v>
      </c>
      <c r="L10278" s="834"/>
    </row>
    <row r="10279" spans="1:12">
      <c r="A10279" s="15" t="s">
        <v>17836</v>
      </c>
      <c r="C10279" s="774" t="s">
        <v>8408</v>
      </c>
      <c r="D10279" s="17" t="s">
        <v>8409</v>
      </c>
      <c r="E10279" s="830">
        <v>2200</v>
      </c>
      <c r="F10279" s="768">
        <v>1790</v>
      </c>
      <c r="G10279" s="825">
        <v>1044</v>
      </c>
      <c r="H10279" s="772">
        <v>1100</v>
      </c>
      <c r="I10279" s="819">
        <f t="shared" si="360"/>
        <v>3244</v>
      </c>
      <c r="J10279" s="819">
        <f t="shared" si="361"/>
        <v>2890</v>
      </c>
      <c r="L10279" s="834"/>
    </row>
    <row r="10280" spans="1:12">
      <c r="A10280" s="15" t="s">
        <v>17836</v>
      </c>
      <c r="C10280" s="774" t="s">
        <v>8410</v>
      </c>
      <c r="D10280" s="17" t="s">
        <v>18930</v>
      </c>
      <c r="E10280" s="830">
        <v>2482</v>
      </c>
      <c r="F10280" s="768">
        <v>1950</v>
      </c>
      <c r="G10280" s="825">
        <v>19777</v>
      </c>
      <c r="H10280" s="772">
        <v>19000</v>
      </c>
      <c r="I10280" s="819">
        <f t="shared" si="360"/>
        <v>22259</v>
      </c>
      <c r="J10280" s="819">
        <f t="shared" si="361"/>
        <v>20950</v>
      </c>
      <c r="L10280" s="834"/>
    </row>
    <row r="10281" spans="1:12">
      <c r="A10281" s="15" t="s">
        <v>17836</v>
      </c>
      <c r="C10281" s="774" t="s">
        <v>8411</v>
      </c>
      <c r="D10281" s="17" t="s">
        <v>18931</v>
      </c>
      <c r="E10281" s="830">
        <v>2558</v>
      </c>
      <c r="F10281" s="768">
        <v>2150</v>
      </c>
      <c r="G10281" s="825">
        <v>25192</v>
      </c>
      <c r="H10281" s="772">
        <v>24150</v>
      </c>
      <c r="I10281" s="819">
        <f t="shared" si="360"/>
        <v>27750</v>
      </c>
      <c r="J10281" s="819">
        <f t="shared" si="361"/>
        <v>26300</v>
      </c>
      <c r="L10281" s="834"/>
    </row>
    <row r="10282" spans="1:12">
      <c r="A10282" s="15" t="s">
        <v>17836</v>
      </c>
      <c r="C10282" s="774" t="s">
        <v>8412</v>
      </c>
      <c r="D10282" s="17" t="s">
        <v>18932</v>
      </c>
      <c r="E10282" s="830">
        <v>123</v>
      </c>
      <c r="F10282" s="768">
        <v>110</v>
      </c>
      <c r="G10282" s="825">
        <v>50</v>
      </c>
      <c r="H10282" s="772">
        <v>50</v>
      </c>
      <c r="I10282" s="819">
        <f t="shared" si="360"/>
        <v>173</v>
      </c>
      <c r="J10282" s="819">
        <f t="shared" si="361"/>
        <v>160</v>
      </c>
      <c r="L10282" s="834"/>
    </row>
    <row r="10283" spans="1:12">
      <c r="A10283" s="15" t="s">
        <v>17836</v>
      </c>
      <c r="C10283" s="774" t="s">
        <v>8413</v>
      </c>
      <c r="D10283" s="17" t="s">
        <v>8414</v>
      </c>
      <c r="E10283" s="830">
        <v>0</v>
      </c>
      <c r="F10283" s="768">
        <v>20</v>
      </c>
      <c r="G10283" s="825"/>
      <c r="H10283" s="772">
        <v>20</v>
      </c>
      <c r="I10283" s="819">
        <f t="shared" si="360"/>
        <v>0</v>
      </c>
      <c r="J10283" s="819">
        <f t="shared" si="361"/>
        <v>40</v>
      </c>
      <c r="L10283" s="834"/>
    </row>
    <row r="10284" spans="1:12">
      <c r="A10284" s="15" t="s">
        <v>17836</v>
      </c>
      <c r="C10284" s="774" t="s">
        <v>8415</v>
      </c>
      <c r="D10284" s="17" t="s">
        <v>8416</v>
      </c>
      <c r="E10284" s="830">
        <v>0</v>
      </c>
      <c r="F10284" s="768">
        <v>100</v>
      </c>
      <c r="G10284" s="825"/>
      <c r="H10284" s="772">
        <v>1</v>
      </c>
      <c r="I10284" s="819">
        <f t="shared" si="360"/>
        <v>0</v>
      </c>
      <c r="J10284" s="819">
        <f t="shared" si="361"/>
        <v>101</v>
      </c>
      <c r="L10284" s="834"/>
    </row>
    <row r="10285" spans="1:12">
      <c r="A10285" s="15" t="s">
        <v>17836</v>
      </c>
      <c r="C10285" s="774" t="s">
        <v>8417</v>
      </c>
      <c r="D10285" s="17" t="s">
        <v>18933</v>
      </c>
      <c r="E10285" s="830">
        <v>15</v>
      </c>
      <c r="F10285" s="768">
        <v>100</v>
      </c>
      <c r="G10285" s="825">
        <v>32</v>
      </c>
      <c r="H10285" s="772">
        <v>1</v>
      </c>
      <c r="I10285" s="819">
        <f t="shared" si="360"/>
        <v>47</v>
      </c>
      <c r="J10285" s="819">
        <f t="shared" si="361"/>
        <v>101</v>
      </c>
      <c r="L10285" s="834"/>
    </row>
    <row r="10286" spans="1:12">
      <c r="A10286" s="15" t="s">
        <v>17836</v>
      </c>
      <c r="C10286" s="774" t="s">
        <v>8418</v>
      </c>
      <c r="D10286" s="17" t="s">
        <v>8419</v>
      </c>
      <c r="E10286" s="830">
        <v>0</v>
      </c>
      <c r="F10286" s="768">
        <v>100</v>
      </c>
      <c r="G10286" s="825"/>
      <c r="H10286" s="772">
        <v>1</v>
      </c>
      <c r="I10286" s="819">
        <f t="shared" si="360"/>
        <v>0</v>
      </c>
      <c r="J10286" s="819">
        <f t="shared" si="361"/>
        <v>101</v>
      </c>
      <c r="L10286" s="834"/>
    </row>
    <row r="10287" spans="1:12">
      <c r="A10287" s="15" t="s">
        <v>17836</v>
      </c>
      <c r="C10287" s="774" t="s">
        <v>8420</v>
      </c>
      <c r="D10287" s="17" t="s">
        <v>8421</v>
      </c>
      <c r="E10287" s="830">
        <v>0</v>
      </c>
      <c r="F10287" s="768">
        <v>100</v>
      </c>
      <c r="G10287" s="825"/>
      <c r="H10287" s="772">
        <v>1</v>
      </c>
      <c r="I10287" s="819">
        <f t="shared" si="360"/>
        <v>0</v>
      </c>
      <c r="J10287" s="819">
        <f t="shared" si="361"/>
        <v>101</v>
      </c>
      <c r="L10287" s="834"/>
    </row>
    <row r="10288" spans="1:12">
      <c r="A10288" s="15" t="s">
        <v>17836</v>
      </c>
      <c r="C10288" s="774" t="s">
        <v>8422</v>
      </c>
      <c r="D10288" s="17" t="s">
        <v>18934</v>
      </c>
      <c r="E10288" s="830">
        <v>287</v>
      </c>
      <c r="F10288" s="768">
        <v>260</v>
      </c>
      <c r="G10288" s="825">
        <v>157</v>
      </c>
      <c r="H10288" s="772">
        <v>150</v>
      </c>
      <c r="I10288" s="819">
        <f t="shared" si="360"/>
        <v>444</v>
      </c>
      <c r="J10288" s="819">
        <f t="shared" si="361"/>
        <v>410</v>
      </c>
      <c r="L10288" s="834"/>
    </row>
    <row r="10289" spans="1:12">
      <c r="A10289" s="15" t="s">
        <v>17836</v>
      </c>
      <c r="C10289" s="774" t="s">
        <v>8423</v>
      </c>
      <c r="D10289" s="17" t="s">
        <v>18935</v>
      </c>
      <c r="E10289" s="830">
        <v>0</v>
      </c>
      <c r="F10289" s="768">
        <v>100</v>
      </c>
      <c r="G10289" s="825"/>
      <c r="H10289" s="772">
        <v>1</v>
      </c>
      <c r="I10289" s="819">
        <f t="shared" si="360"/>
        <v>0</v>
      </c>
      <c r="J10289" s="819">
        <f t="shared" si="361"/>
        <v>101</v>
      </c>
      <c r="L10289" s="834"/>
    </row>
    <row r="10290" spans="1:12">
      <c r="A10290" s="15" t="s">
        <v>17836</v>
      </c>
      <c r="C10290" s="774" t="s">
        <v>8424</v>
      </c>
      <c r="D10290" s="17" t="s">
        <v>8425</v>
      </c>
      <c r="E10290" s="830">
        <v>0</v>
      </c>
      <c r="F10290" s="768">
        <v>100</v>
      </c>
      <c r="G10290" s="825"/>
      <c r="H10290" s="772">
        <v>1</v>
      </c>
      <c r="I10290" s="819">
        <f t="shared" si="360"/>
        <v>0</v>
      </c>
      <c r="J10290" s="819">
        <f t="shared" si="361"/>
        <v>101</v>
      </c>
      <c r="L10290" s="834"/>
    </row>
    <row r="10291" spans="1:12">
      <c r="A10291" s="15" t="s">
        <v>17836</v>
      </c>
      <c r="C10291" s="774" t="s">
        <v>8426</v>
      </c>
      <c r="D10291" s="17" t="s">
        <v>18936</v>
      </c>
      <c r="E10291" s="830">
        <v>1667</v>
      </c>
      <c r="F10291" s="768">
        <v>1390</v>
      </c>
      <c r="G10291" s="825">
        <v>1367</v>
      </c>
      <c r="H10291" s="772">
        <v>1300</v>
      </c>
      <c r="I10291" s="819">
        <f t="shared" si="360"/>
        <v>3034</v>
      </c>
      <c r="J10291" s="819">
        <f t="shared" si="361"/>
        <v>2690</v>
      </c>
      <c r="L10291" s="834"/>
    </row>
    <row r="10292" spans="1:12">
      <c r="A10292" s="15" t="s">
        <v>17836</v>
      </c>
      <c r="C10292" s="774" t="s">
        <v>8427</v>
      </c>
      <c r="D10292" s="17" t="s">
        <v>18937</v>
      </c>
      <c r="E10292" s="830">
        <v>0</v>
      </c>
      <c r="F10292" s="768">
        <v>100</v>
      </c>
      <c r="G10292" s="825"/>
      <c r="H10292" s="772">
        <v>1</v>
      </c>
      <c r="I10292" s="819">
        <f t="shared" si="360"/>
        <v>0</v>
      </c>
      <c r="J10292" s="819">
        <f t="shared" si="361"/>
        <v>101</v>
      </c>
      <c r="L10292" s="834"/>
    </row>
    <row r="10293" spans="1:12">
      <c r="A10293" s="15" t="s">
        <v>17836</v>
      </c>
      <c r="C10293" s="774" t="s">
        <v>8428</v>
      </c>
      <c r="D10293" s="17" t="s">
        <v>18938</v>
      </c>
      <c r="E10293" s="830">
        <v>0</v>
      </c>
      <c r="F10293" s="768">
        <v>100</v>
      </c>
      <c r="G10293" s="825"/>
      <c r="H10293" s="772">
        <v>1</v>
      </c>
      <c r="I10293" s="819">
        <f t="shared" si="360"/>
        <v>0</v>
      </c>
      <c r="J10293" s="819">
        <f t="shared" si="361"/>
        <v>101</v>
      </c>
      <c r="L10293" s="834"/>
    </row>
    <row r="10294" spans="1:12">
      <c r="A10294" s="15" t="s">
        <v>17836</v>
      </c>
      <c r="C10294" s="774" t="s">
        <v>8429</v>
      </c>
      <c r="D10294" s="17" t="s">
        <v>18939</v>
      </c>
      <c r="E10294" s="830">
        <v>3486</v>
      </c>
      <c r="F10294" s="768">
        <v>3100</v>
      </c>
      <c r="G10294" s="825">
        <v>57</v>
      </c>
      <c r="H10294" s="772">
        <v>75</v>
      </c>
      <c r="I10294" s="819">
        <f t="shared" si="360"/>
        <v>3543</v>
      </c>
      <c r="J10294" s="819">
        <f t="shared" si="361"/>
        <v>3175</v>
      </c>
      <c r="L10294" s="834"/>
    </row>
    <row r="10295" spans="1:12">
      <c r="A10295" s="15" t="s">
        <v>17836</v>
      </c>
      <c r="C10295" s="774" t="s">
        <v>8430</v>
      </c>
      <c r="D10295" s="17" t="s">
        <v>18940</v>
      </c>
      <c r="E10295" s="830">
        <v>0</v>
      </c>
      <c r="F10295" s="768">
        <v>100</v>
      </c>
      <c r="G10295" s="825"/>
      <c r="H10295" s="772">
        <v>1</v>
      </c>
      <c r="I10295" s="819">
        <f t="shared" si="360"/>
        <v>0</v>
      </c>
      <c r="J10295" s="819">
        <f t="shared" si="361"/>
        <v>101</v>
      </c>
      <c r="L10295" s="834"/>
    </row>
    <row r="10296" spans="1:12">
      <c r="A10296" s="15" t="s">
        <v>17836</v>
      </c>
      <c r="C10296" s="774" t="s">
        <v>8431</v>
      </c>
      <c r="D10296" s="17" t="s">
        <v>18941</v>
      </c>
      <c r="E10296" s="830">
        <v>21</v>
      </c>
      <c r="F10296" s="768">
        <v>5</v>
      </c>
      <c r="G10296" s="825">
        <v>28</v>
      </c>
      <c r="H10296" s="772">
        <v>15</v>
      </c>
      <c r="I10296" s="819">
        <f t="shared" si="360"/>
        <v>49</v>
      </c>
      <c r="J10296" s="819">
        <f t="shared" si="361"/>
        <v>20</v>
      </c>
      <c r="L10296" s="834"/>
    </row>
    <row r="10297" spans="1:12">
      <c r="A10297" s="15" t="s">
        <v>17836</v>
      </c>
      <c r="C10297" s="774" t="s">
        <v>8432</v>
      </c>
      <c r="D10297" s="17" t="s">
        <v>18942</v>
      </c>
      <c r="E10297" s="830">
        <v>35</v>
      </c>
      <c r="F10297" s="768">
        <v>25</v>
      </c>
      <c r="G10297" s="825">
        <v>39</v>
      </c>
      <c r="H10297" s="772">
        <v>30</v>
      </c>
      <c r="I10297" s="819">
        <f t="shared" si="360"/>
        <v>74</v>
      </c>
      <c r="J10297" s="819">
        <f t="shared" si="361"/>
        <v>55</v>
      </c>
      <c r="L10297" s="834"/>
    </row>
    <row r="10298" spans="1:12">
      <c r="A10298" s="15" t="s">
        <v>17836</v>
      </c>
      <c r="C10298" s="774" t="s">
        <v>8433</v>
      </c>
      <c r="D10298" s="17" t="s">
        <v>18943</v>
      </c>
      <c r="E10298" s="830">
        <v>0</v>
      </c>
      <c r="F10298" s="768">
        <v>100</v>
      </c>
      <c r="G10298" s="825"/>
      <c r="H10298" s="772">
        <v>1</v>
      </c>
      <c r="I10298" s="819">
        <f t="shared" si="360"/>
        <v>0</v>
      </c>
      <c r="J10298" s="819">
        <f t="shared" si="361"/>
        <v>101</v>
      </c>
      <c r="L10298" s="834"/>
    </row>
    <row r="10299" spans="1:12">
      <c r="A10299" s="15" t="s">
        <v>17836</v>
      </c>
      <c r="C10299" s="774" t="s">
        <v>8434</v>
      </c>
      <c r="D10299" s="17" t="s">
        <v>18944</v>
      </c>
      <c r="E10299" s="830">
        <v>3662</v>
      </c>
      <c r="F10299" s="768">
        <v>3240</v>
      </c>
      <c r="G10299" s="825">
        <v>130</v>
      </c>
      <c r="H10299" s="772">
        <v>140</v>
      </c>
      <c r="I10299" s="819">
        <f t="shared" si="360"/>
        <v>3792</v>
      </c>
      <c r="J10299" s="819">
        <f t="shared" si="361"/>
        <v>3380</v>
      </c>
      <c r="L10299" s="834"/>
    </row>
    <row r="10300" spans="1:12">
      <c r="A10300" s="15" t="s">
        <v>17836</v>
      </c>
      <c r="C10300" s="774" t="s">
        <v>8435</v>
      </c>
      <c r="D10300" s="17" t="s">
        <v>18945</v>
      </c>
      <c r="E10300" s="830">
        <v>84</v>
      </c>
      <c r="F10300" s="768">
        <v>70</v>
      </c>
      <c r="G10300" s="825">
        <v>78</v>
      </c>
      <c r="H10300" s="772">
        <v>75</v>
      </c>
      <c r="I10300" s="819">
        <f t="shared" si="360"/>
        <v>162</v>
      </c>
      <c r="J10300" s="819">
        <f t="shared" si="361"/>
        <v>145</v>
      </c>
      <c r="L10300" s="834"/>
    </row>
    <row r="10301" spans="1:12">
      <c r="A10301" s="15" t="s">
        <v>17836</v>
      </c>
      <c r="C10301" s="774" t="s">
        <v>8436</v>
      </c>
      <c r="D10301" s="17" t="s">
        <v>18946</v>
      </c>
      <c r="E10301" s="830">
        <v>16</v>
      </c>
      <c r="F10301" s="768">
        <v>5</v>
      </c>
      <c r="G10301" s="825">
        <v>2</v>
      </c>
      <c r="H10301" s="772">
        <v>10</v>
      </c>
      <c r="I10301" s="819">
        <f t="shared" si="360"/>
        <v>18</v>
      </c>
      <c r="J10301" s="819">
        <f t="shared" si="361"/>
        <v>15</v>
      </c>
      <c r="L10301" s="834"/>
    </row>
    <row r="10302" spans="1:12">
      <c r="A10302" s="15" t="s">
        <v>17836</v>
      </c>
      <c r="C10302" s="774" t="s">
        <v>8437</v>
      </c>
      <c r="D10302" s="17" t="s">
        <v>18947</v>
      </c>
      <c r="E10302" s="830">
        <v>1521</v>
      </c>
      <c r="F10302" s="768">
        <v>1190</v>
      </c>
      <c r="G10302" s="825">
        <v>1235</v>
      </c>
      <c r="H10302" s="772">
        <v>1190</v>
      </c>
      <c r="I10302" s="819">
        <f t="shared" si="360"/>
        <v>2756</v>
      </c>
      <c r="J10302" s="819">
        <f t="shared" si="361"/>
        <v>2380</v>
      </c>
      <c r="L10302" s="834"/>
    </row>
    <row r="10303" spans="1:12">
      <c r="A10303" s="15" t="s">
        <v>17836</v>
      </c>
      <c r="C10303" s="774" t="s">
        <v>8438</v>
      </c>
      <c r="D10303" s="17" t="s">
        <v>8439</v>
      </c>
      <c r="E10303" s="830">
        <v>0</v>
      </c>
      <c r="F10303" s="768">
        <v>100</v>
      </c>
      <c r="G10303" s="825"/>
      <c r="H10303" s="772">
        <v>1</v>
      </c>
      <c r="I10303" s="819">
        <f t="shared" si="360"/>
        <v>0</v>
      </c>
      <c r="J10303" s="819">
        <f t="shared" si="361"/>
        <v>101</v>
      </c>
      <c r="L10303" s="834"/>
    </row>
    <row r="10304" spans="1:12">
      <c r="A10304" s="15" t="s">
        <v>17836</v>
      </c>
      <c r="C10304" s="774" t="s">
        <v>8440</v>
      </c>
      <c r="D10304" s="17" t="s">
        <v>8441</v>
      </c>
      <c r="E10304" s="830">
        <v>0</v>
      </c>
      <c r="F10304" s="768">
        <v>100</v>
      </c>
      <c r="G10304" s="825"/>
      <c r="H10304" s="772">
        <v>1</v>
      </c>
      <c r="I10304" s="819">
        <f t="shared" si="360"/>
        <v>0</v>
      </c>
      <c r="J10304" s="819">
        <f t="shared" si="361"/>
        <v>101</v>
      </c>
      <c r="L10304" s="834"/>
    </row>
    <row r="10305" spans="1:12">
      <c r="A10305" s="15" t="s">
        <v>17836</v>
      </c>
      <c r="C10305" s="774" t="s">
        <v>8442</v>
      </c>
      <c r="D10305" s="17" t="s">
        <v>18948</v>
      </c>
      <c r="E10305" s="830">
        <v>156</v>
      </c>
      <c r="F10305" s="768">
        <v>150</v>
      </c>
      <c r="G10305" s="825">
        <v>87</v>
      </c>
      <c r="H10305" s="772">
        <v>90</v>
      </c>
      <c r="I10305" s="819">
        <f t="shared" si="360"/>
        <v>243</v>
      </c>
      <c r="J10305" s="819">
        <f t="shared" si="361"/>
        <v>240</v>
      </c>
      <c r="L10305" s="834"/>
    </row>
    <row r="10306" spans="1:12">
      <c r="A10306" s="15" t="s">
        <v>17836</v>
      </c>
      <c r="C10306" s="774" t="s">
        <v>8443</v>
      </c>
      <c r="D10306" s="17" t="s">
        <v>18949</v>
      </c>
      <c r="E10306" s="830">
        <v>85</v>
      </c>
      <c r="F10306" s="768">
        <v>70</v>
      </c>
      <c r="G10306" s="825">
        <v>87</v>
      </c>
      <c r="H10306" s="772">
        <v>90</v>
      </c>
      <c r="I10306" s="819">
        <f t="shared" si="360"/>
        <v>172</v>
      </c>
      <c r="J10306" s="819">
        <f t="shared" si="361"/>
        <v>160</v>
      </c>
      <c r="L10306" s="834"/>
    </row>
    <row r="10307" spans="1:12">
      <c r="A10307" s="15" t="s">
        <v>17836</v>
      </c>
      <c r="C10307" s="774" t="s">
        <v>8444</v>
      </c>
      <c r="D10307" s="17" t="s">
        <v>8445</v>
      </c>
      <c r="E10307" s="830">
        <v>9</v>
      </c>
      <c r="F10307" s="768">
        <v>5</v>
      </c>
      <c r="G10307" s="825">
        <v>7</v>
      </c>
      <c r="H10307" s="772">
        <v>5</v>
      </c>
      <c r="I10307" s="819">
        <f t="shared" si="360"/>
        <v>16</v>
      </c>
      <c r="J10307" s="819">
        <f t="shared" si="361"/>
        <v>10</v>
      </c>
      <c r="L10307" s="834"/>
    </row>
    <row r="10308" spans="1:12">
      <c r="A10308" s="15" t="s">
        <v>17836</v>
      </c>
      <c r="C10308" s="774" t="s">
        <v>8446</v>
      </c>
      <c r="D10308" s="17" t="s">
        <v>18950</v>
      </c>
      <c r="E10308" s="830">
        <v>103</v>
      </c>
      <c r="F10308" s="768">
        <v>100</v>
      </c>
      <c r="G10308" s="825">
        <v>56</v>
      </c>
      <c r="H10308" s="772">
        <v>60</v>
      </c>
      <c r="I10308" s="819">
        <f t="shared" si="360"/>
        <v>159</v>
      </c>
      <c r="J10308" s="819">
        <f t="shared" si="361"/>
        <v>160</v>
      </c>
      <c r="L10308" s="834"/>
    </row>
    <row r="10309" spans="1:12">
      <c r="A10309" s="15" t="s">
        <v>17836</v>
      </c>
      <c r="C10309" s="774" t="s">
        <v>8447</v>
      </c>
      <c r="D10309" s="17" t="s">
        <v>18951</v>
      </c>
      <c r="E10309" s="830">
        <v>0</v>
      </c>
      <c r="F10309" s="768">
        <v>100</v>
      </c>
      <c r="G10309" s="825"/>
      <c r="H10309" s="772">
        <v>1</v>
      </c>
      <c r="I10309" s="819">
        <f t="shared" si="360"/>
        <v>0</v>
      </c>
      <c r="J10309" s="819">
        <f t="shared" si="361"/>
        <v>101</v>
      </c>
      <c r="L10309" s="834"/>
    </row>
    <row r="10310" spans="1:12">
      <c r="A10310" s="15" t="s">
        <v>17836</v>
      </c>
      <c r="C10310" s="774" t="s">
        <v>8448</v>
      </c>
      <c r="D10310" s="17" t="s">
        <v>18952</v>
      </c>
      <c r="E10310" s="830">
        <v>1</v>
      </c>
      <c r="F10310" s="768">
        <v>5</v>
      </c>
      <c r="G10310" s="825">
        <v>455</v>
      </c>
      <c r="H10310" s="772">
        <v>430</v>
      </c>
      <c r="I10310" s="819">
        <f t="shared" si="360"/>
        <v>456</v>
      </c>
      <c r="J10310" s="819">
        <f t="shared" si="361"/>
        <v>435</v>
      </c>
      <c r="L10310" s="834"/>
    </row>
    <row r="10311" spans="1:12">
      <c r="A10311" s="15" t="s">
        <v>17836</v>
      </c>
      <c r="C10311" s="774" t="s">
        <v>8449</v>
      </c>
      <c r="D10311" s="17" t="s">
        <v>18953</v>
      </c>
      <c r="E10311" s="830">
        <v>1</v>
      </c>
      <c r="F10311" s="768">
        <v>5</v>
      </c>
      <c r="G10311" s="825">
        <v>453</v>
      </c>
      <c r="H10311" s="772">
        <v>430</v>
      </c>
      <c r="I10311" s="819">
        <f t="shared" si="360"/>
        <v>454</v>
      </c>
      <c r="J10311" s="819">
        <f t="shared" si="361"/>
        <v>435</v>
      </c>
      <c r="L10311" s="834"/>
    </row>
    <row r="10312" spans="1:12">
      <c r="A10312" s="15" t="s">
        <v>17836</v>
      </c>
      <c r="C10312" s="774" t="s">
        <v>8450</v>
      </c>
      <c r="D10312" s="17" t="s">
        <v>8451</v>
      </c>
      <c r="E10312" s="830">
        <v>56</v>
      </c>
      <c r="F10312" s="768">
        <v>50</v>
      </c>
      <c r="G10312" s="825">
        <v>168</v>
      </c>
      <c r="H10312" s="772">
        <v>160</v>
      </c>
      <c r="I10312" s="819">
        <f t="shared" si="360"/>
        <v>224</v>
      </c>
      <c r="J10312" s="819">
        <f t="shared" si="361"/>
        <v>210</v>
      </c>
      <c r="L10312" s="834"/>
    </row>
    <row r="10313" spans="1:12">
      <c r="A10313" s="15" t="s">
        <v>17836</v>
      </c>
      <c r="C10313" s="774" t="s">
        <v>8452</v>
      </c>
      <c r="D10313" s="17" t="s">
        <v>8453</v>
      </c>
      <c r="E10313" s="830">
        <v>0</v>
      </c>
      <c r="F10313" s="768">
        <v>100</v>
      </c>
      <c r="G10313" s="825"/>
      <c r="H10313" s="772">
        <v>1</v>
      </c>
      <c r="I10313" s="819">
        <f t="shared" si="360"/>
        <v>0</v>
      </c>
      <c r="J10313" s="819">
        <f t="shared" si="361"/>
        <v>101</v>
      </c>
      <c r="L10313" s="834"/>
    </row>
    <row r="10314" spans="1:12">
      <c r="A10314" s="15" t="s">
        <v>17836</v>
      </c>
      <c r="C10314" s="774" t="s">
        <v>8454</v>
      </c>
      <c r="D10314" s="17" t="s">
        <v>18954</v>
      </c>
      <c r="E10314" s="830">
        <v>0</v>
      </c>
      <c r="F10314" s="768">
        <v>100</v>
      </c>
      <c r="G10314" s="825"/>
      <c r="H10314" s="772">
        <v>1</v>
      </c>
      <c r="I10314" s="819">
        <f t="shared" si="360"/>
        <v>0</v>
      </c>
      <c r="J10314" s="819">
        <f t="shared" si="361"/>
        <v>101</v>
      </c>
      <c r="L10314" s="834"/>
    </row>
    <row r="10315" spans="1:12">
      <c r="A10315" s="15" t="s">
        <v>17836</v>
      </c>
      <c r="C10315" s="774" t="s">
        <v>8455</v>
      </c>
      <c r="D10315" s="17" t="s">
        <v>8179</v>
      </c>
      <c r="E10315" s="830">
        <v>56</v>
      </c>
      <c r="F10315" s="768">
        <v>50</v>
      </c>
      <c r="G10315" s="825">
        <v>168</v>
      </c>
      <c r="H10315" s="772">
        <v>170</v>
      </c>
      <c r="I10315" s="819">
        <f t="shared" si="360"/>
        <v>224</v>
      </c>
      <c r="J10315" s="819">
        <f t="shared" si="361"/>
        <v>220</v>
      </c>
      <c r="L10315" s="834"/>
    </row>
    <row r="10316" spans="1:12">
      <c r="A10316" s="15" t="s">
        <v>17836</v>
      </c>
      <c r="C10316" s="774" t="s">
        <v>8456</v>
      </c>
      <c r="D10316" s="17" t="s">
        <v>18955</v>
      </c>
      <c r="E10316" s="830">
        <v>1</v>
      </c>
      <c r="F10316" s="768">
        <v>30</v>
      </c>
      <c r="G10316" s="825">
        <v>572</v>
      </c>
      <c r="H10316" s="772">
        <v>530</v>
      </c>
      <c r="I10316" s="819">
        <f t="shared" si="360"/>
        <v>573</v>
      </c>
      <c r="J10316" s="819">
        <f t="shared" si="361"/>
        <v>560</v>
      </c>
      <c r="L10316" s="834"/>
    </row>
    <row r="10317" spans="1:12">
      <c r="A10317" s="15" t="s">
        <v>17836</v>
      </c>
      <c r="C10317" s="774" t="s">
        <v>8457</v>
      </c>
      <c r="D10317" s="17" t="s">
        <v>8458</v>
      </c>
      <c r="E10317" s="830">
        <v>1</v>
      </c>
      <c r="F10317" s="768">
        <v>10</v>
      </c>
      <c r="G10317" s="825">
        <v>457</v>
      </c>
      <c r="H10317" s="772">
        <v>420</v>
      </c>
      <c r="I10317" s="819">
        <f t="shared" si="360"/>
        <v>458</v>
      </c>
      <c r="J10317" s="819">
        <f t="shared" si="361"/>
        <v>430</v>
      </c>
      <c r="L10317" s="834"/>
    </row>
    <row r="10318" spans="1:12">
      <c r="A10318" s="15" t="s">
        <v>17836</v>
      </c>
      <c r="C10318" s="774" t="s">
        <v>8459</v>
      </c>
      <c r="D10318" s="17" t="s">
        <v>18956</v>
      </c>
      <c r="E10318" s="830">
        <v>1</v>
      </c>
      <c r="F10318" s="768">
        <v>10</v>
      </c>
      <c r="G10318" s="825">
        <v>573</v>
      </c>
      <c r="H10318" s="772">
        <v>550</v>
      </c>
      <c r="I10318" s="819">
        <f t="shared" si="360"/>
        <v>574</v>
      </c>
      <c r="J10318" s="819">
        <f t="shared" si="361"/>
        <v>560</v>
      </c>
      <c r="L10318" s="834"/>
    </row>
    <row r="10319" spans="1:12">
      <c r="A10319" s="15" t="s">
        <v>17836</v>
      </c>
      <c r="C10319" s="774" t="s">
        <v>8460</v>
      </c>
      <c r="D10319" s="17" t="s">
        <v>8461</v>
      </c>
      <c r="E10319" s="830">
        <v>0</v>
      </c>
      <c r="F10319" s="768">
        <v>100</v>
      </c>
      <c r="G10319" s="825"/>
      <c r="H10319" s="772">
        <v>1</v>
      </c>
      <c r="I10319" s="819">
        <f t="shared" si="360"/>
        <v>0</v>
      </c>
      <c r="J10319" s="819">
        <f t="shared" si="361"/>
        <v>101</v>
      </c>
      <c r="L10319" s="834"/>
    </row>
    <row r="10320" spans="1:12">
      <c r="A10320" s="15" t="s">
        <v>17836</v>
      </c>
      <c r="C10320" s="774" t="s">
        <v>8462</v>
      </c>
      <c r="D10320" s="17" t="s">
        <v>18957</v>
      </c>
      <c r="E10320" s="830">
        <v>981</v>
      </c>
      <c r="F10320" s="768">
        <v>1350</v>
      </c>
      <c r="G10320" s="825"/>
      <c r="H10320" s="772">
        <v>1</v>
      </c>
      <c r="I10320" s="819">
        <f t="shared" si="360"/>
        <v>981</v>
      </c>
      <c r="J10320" s="819">
        <f t="shared" si="361"/>
        <v>1351</v>
      </c>
      <c r="L10320" s="834"/>
    </row>
    <row r="10321" spans="1:12">
      <c r="A10321" s="15" t="s">
        <v>17836</v>
      </c>
      <c r="C10321" s="774" t="s">
        <v>8463</v>
      </c>
      <c r="D10321" s="17" t="s">
        <v>8464</v>
      </c>
      <c r="E10321" s="830">
        <v>1010</v>
      </c>
      <c r="F10321" s="768">
        <v>900</v>
      </c>
      <c r="G10321" s="825">
        <v>463</v>
      </c>
      <c r="H10321" s="772">
        <v>410</v>
      </c>
      <c r="I10321" s="819">
        <f t="shared" si="360"/>
        <v>1473</v>
      </c>
      <c r="J10321" s="819">
        <f t="shared" si="361"/>
        <v>1310</v>
      </c>
      <c r="L10321" s="834"/>
    </row>
    <row r="10322" spans="1:12">
      <c r="A10322" s="15" t="s">
        <v>17836</v>
      </c>
      <c r="C10322" s="774" t="s">
        <v>8465</v>
      </c>
      <c r="D10322" s="17" t="s">
        <v>18958</v>
      </c>
      <c r="E10322" s="830">
        <v>103</v>
      </c>
      <c r="F10322" s="768">
        <v>90</v>
      </c>
      <c r="G10322" s="825">
        <v>255</v>
      </c>
      <c r="H10322" s="772">
        <v>320</v>
      </c>
      <c r="I10322" s="819">
        <f t="shared" si="360"/>
        <v>358</v>
      </c>
      <c r="J10322" s="819">
        <f t="shared" si="361"/>
        <v>410</v>
      </c>
      <c r="L10322" s="834"/>
    </row>
    <row r="10323" spans="1:12">
      <c r="A10323" s="15" t="s">
        <v>17836</v>
      </c>
      <c r="C10323" s="774" t="s">
        <v>8466</v>
      </c>
      <c r="D10323" s="17" t="s">
        <v>18959</v>
      </c>
      <c r="E10323" s="830">
        <v>35</v>
      </c>
      <c r="F10323" s="768">
        <v>50</v>
      </c>
      <c r="G10323" s="825">
        <v>144</v>
      </c>
      <c r="H10323" s="772">
        <v>190</v>
      </c>
      <c r="I10323" s="819">
        <f t="shared" si="360"/>
        <v>179</v>
      </c>
      <c r="J10323" s="819">
        <f t="shared" si="361"/>
        <v>240</v>
      </c>
      <c r="L10323" s="834"/>
    </row>
    <row r="10324" spans="1:12">
      <c r="A10324" s="15" t="s">
        <v>17836</v>
      </c>
      <c r="C10324" s="774" t="s">
        <v>8467</v>
      </c>
      <c r="D10324" s="17" t="s">
        <v>18960</v>
      </c>
      <c r="E10324" s="830">
        <v>101</v>
      </c>
      <c r="F10324" s="768">
        <v>90</v>
      </c>
      <c r="G10324" s="825">
        <v>206</v>
      </c>
      <c r="H10324" s="772">
        <v>270</v>
      </c>
      <c r="I10324" s="819">
        <f t="shared" si="360"/>
        <v>307</v>
      </c>
      <c r="J10324" s="819">
        <f t="shared" si="361"/>
        <v>360</v>
      </c>
      <c r="L10324" s="834"/>
    </row>
    <row r="10325" spans="1:12">
      <c r="A10325" s="15" t="s">
        <v>17836</v>
      </c>
      <c r="C10325" s="774" t="s">
        <v>8468</v>
      </c>
      <c r="D10325" s="17" t="s">
        <v>18961</v>
      </c>
      <c r="E10325" s="830">
        <v>77</v>
      </c>
      <c r="F10325" s="768">
        <v>80</v>
      </c>
      <c r="G10325" s="825">
        <v>167</v>
      </c>
      <c r="H10325" s="772">
        <v>250</v>
      </c>
      <c r="I10325" s="819">
        <f t="shared" si="360"/>
        <v>244</v>
      </c>
      <c r="J10325" s="819">
        <f t="shared" si="361"/>
        <v>330</v>
      </c>
      <c r="L10325" s="834"/>
    </row>
    <row r="10326" spans="1:12">
      <c r="A10326" s="15" t="s">
        <v>17836</v>
      </c>
      <c r="C10326" s="774" t="s">
        <v>8469</v>
      </c>
      <c r="D10326" s="17" t="s">
        <v>18962</v>
      </c>
      <c r="E10326" s="830">
        <v>56</v>
      </c>
      <c r="F10326" s="768">
        <v>45</v>
      </c>
      <c r="G10326" s="825">
        <v>135</v>
      </c>
      <c r="H10326" s="772">
        <v>170</v>
      </c>
      <c r="I10326" s="819">
        <f t="shared" si="360"/>
        <v>191</v>
      </c>
      <c r="J10326" s="819">
        <f t="shared" si="361"/>
        <v>215</v>
      </c>
      <c r="L10326" s="834"/>
    </row>
    <row r="10327" spans="1:12">
      <c r="A10327" s="15" t="s">
        <v>17836</v>
      </c>
      <c r="C10327" s="774" t="s">
        <v>8470</v>
      </c>
      <c r="D10327" s="17" t="s">
        <v>18963</v>
      </c>
      <c r="E10327" s="830">
        <v>102</v>
      </c>
      <c r="F10327" s="768">
        <v>90</v>
      </c>
      <c r="G10327" s="825">
        <v>203</v>
      </c>
      <c r="H10327" s="772">
        <v>260</v>
      </c>
      <c r="I10327" s="819">
        <f t="shared" si="360"/>
        <v>305</v>
      </c>
      <c r="J10327" s="819">
        <f t="shared" si="361"/>
        <v>350</v>
      </c>
      <c r="L10327" s="834"/>
    </row>
    <row r="10328" spans="1:12">
      <c r="A10328" s="15" t="s">
        <v>17836</v>
      </c>
      <c r="C10328" s="774" t="s">
        <v>8471</v>
      </c>
      <c r="D10328" s="17" t="s">
        <v>18964</v>
      </c>
      <c r="E10328" s="830">
        <v>101</v>
      </c>
      <c r="F10328" s="768">
        <v>85</v>
      </c>
      <c r="G10328" s="825">
        <v>205</v>
      </c>
      <c r="H10328" s="772">
        <v>260</v>
      </c>
      <c r="I10328" s="819">
        <f t="shared" ref="I10328:I10391" si="362">E10328+G10328</f>
        <v>306</v>
      </c>
      <c r="J10328" s="819">
        <f t="shared" ref="J10328:J10391" si="363">F10328+H10328</f>
        <v>345</v>
      </c>
      <c r="L10328" s="834"/>
    </row>
    <row r="10329" spans="1:12">
      <c r="A10329" s="15" t="s">
        <v>17836</v>
      </c>
      <c r="C10329" s="774" t="s">
        <v>8472</v>
      </c>
      <c r="D10329" s="17" t="s">
        <v>8473</v>
      </c>
      <c r="E10329" s="830">
        <v>0</v>
      </c>
      <c r="F10329" s="768">
        <v>100</v>
      </c>
      <c r="G10329" s="825"/>
      <c r="H10329" s="772">
        <v>1</v>
      </c>
      <c r="I10329" s="819">
        <f t="shared" si="362"/>
        <v>0</v>
      </c>
      <c r="J10329" s="819">
        <f t="shared" si="363"/>
        <v>101</v>
      </c>
      <c r="L10329" s="834"/>
    </row>
    <row r="10330" spans="1:12">
      <c r="A10330" s="15" t="s">
        <v>17836</v>
      </c>
      <c r="C10330" s="774" t="s">
        <v>8474</v>
      </c>
      <c r="D10330" s="17" t="s">
        <v>18965</v>
      </c>
      <c r="E10330" s="830">
        <v>0</v>
      </c>
      <c r="F10330" s="768">
        <v>100</v>
      </c>
      <c r="G10330" s="825"/>
      <c r="H10330" s="772">
        <v>1</v>
      </c>
      <c r="I10330" s="819">
        <f t="shared" si="362"/>
        <v>0</v>
      </c>
      <c r="J10330" s="819">
        <f t="shared" si="363"/>
        <v>101</v>
      </c>
      <c r="L10330" s="834"/>
    </row>
    <row r="10331" spans="1:12">
      <c r="A10331" s="15" t="s">
        <v>17836</v>
      </c>
      <c r="C10331" s="774" t="s">
        <v>8475</v>
      </c>
      <c r="D10331" s="17" t="s">
        <v>18966</v>
      </c>
      <c r="E10331" s="830">
        <v>0</v>
      </c>
      <c r="F10331" s="768">
        <v>100</v>
      </c>
      <c r="G10331" s="825">
        <v>32</v>
      </c>
      <c r="H10331" s="772">
        <v>40</v>
      </c>
      <c r="I10331" s="819">
        <f t="shared" si="362"/>
        <v>32</v>
      </c>
      <c r="J10331" s="819">
        <f t="shared" si="363"/>
        <v>140</v>
      </c>
      <c r="L10331" s="834"/>
    </row>
    <row r="10332" spans="1:12">
      <c r="A10332" s="15" t="s">
        <v>17836</v>
      </c>
      <c r="C10332" s="774" t="s">
        <v>8476</v>
      </c>
      <c r="D10332" s="17" t="s">
        <v>18967</v>
      </c>
      <c r="E10332" s="830">
        <v>0</v>
      </c>
      <c r="F10332" s="768">
        <v>100</v>
      </c>
      <c r="G10332" s="825">
        <v>27</v>
      </c>
      <c r="H10332" s="772">
        <v>25</v>
      </c>
      <c r="I10332" s="819">
        <f t="shared" si="362"/>
        <v>27</v>
      </c>
      <c r="J10332" s="819">
        <f t="shared" si="363"/>
        <v>125</v>
      </c>
      <c r="L10332" s="834"/>
    </row>
    <row r="10333" spans="1:12">
      <c r="A10333" s="15" t="s">
        <v>17836</v>
      </c>
      <c r="C10333" s="774" t="s">
        <v>8477</v>
      </c>
      <c r="D10333" s="17" t="s">
        <v>18968</v>
      </c>
      <c r="E10333" s="830">
        <v>1</v>
      </c>
      <c r="F10333" s="768">
        <v>5</v>
      </c>
      <c r="G10333" s="825">
        <v>88</v>
      </c>
      <c r="H10333" s="772">
        <v>100</v>
      </c>
      <c r="I10333" s="819">
        <f t="shared" si="362"/>
        <v>89</v>
      </c>
      <c r="J10333" s="819">
        <f t="shared" si="363"/>
        <v>105</v>
      </c>
      <c r="L10333" s="834"/>
    </row>
    <row r="10334" spans="1:12">
      <c r="A10334" s="15" t="s">
        <v>17836</v>
      </c>
      <c r="C10334" s="774" t="s">
        <v>8478</v>
      </c>
      <c r="D10334" s="17" t="s">
        <v>18969</v>
      </c>
      <c r="E10334" s="830">
        <v>0</v>
      </c>
      <c r="F10334" s="768">
        <v>100</v>
      </c>
      <c r="G10334" s="825"/>
      <c r="H10334" s="772">
        <v>1</v>
      </c>
      <c r="I10334" s="819">
        <f t="shared" si="362"/>
        <v>0</v>
      </c>
      <c r="J10334" s="819">
        <f t="shared" si="363"/>
        <v>101</v>
      </c>
      <c r="L10334" s="834"/>
    </row>
    <row r="10335" spans="1:12">
      <c r="A10335" s="15" t="s">
        <v>17836</v>
      </c>
      <c r="C10335" s="774" t="s">
        <v>8479</v>
      </c>
      <c r="D10335" s="17" t="s">
        <v>18970</v>
      </c>
      <c r="E10335" s="830">
        <v>0</v>
      </c>
      <c r="F10335" s="768">
        <v>100</v>
      </c>
      <c r="G10335" s="825">
        <v>33</v>
      </c>
      <c r="H10335" s="772">
        <v>40</v>
      </c>
      <c r="I10335" s="819">
        <f t="shared" si="362"/>
        <v>33</v>
      </c>
      <c r="J10335" s="819">
        <f t="shared" si="363"/>
        <v>140</v>
      </c>
      <c r="L10335" s="834"/>
    </row>
    <row r="10336" spans="1:12">
      <c r="A10336" s="15" t="s">
        <v>17836</v>
      </c>
      <c r="C10336" s="774" t="s">
        <v>8480</v>
      </c>
      <c r="D10336" s="17" t="s">
        <v>18971</v>
      </c>
      <c r="E10336" s="830">
        <v>1</v>
      </c>
      <c r="F10336" s="768">
        <v>5</v>
      </c>
      <c r="G10336" s="825">
        <v>52</v>
      </c>
      <c r="H10336" s="772">
        <v>60</v>
      </c>
      <c r="I10336" s="819">
        <f t="shared" si="362"/>
        <v>53</v>
      </c>
      <c r="J10336" s="819">
        <f t="shared" si="363"/>
        <v>65</v>
      </c>
      <c r="L10336" s="834"/>
    </row>
    <row r="10337" spans="1:12">
      <c r="A10337" s="15" t="s">
        <v>17836</v>
      </c>
      <c r="C10337" s="774" t="s">
        <v>8481</v>
      </c>
      <c r="D10337" s="17" t="s">
        <v>18972</v>
      </c>
      <c r="E10337" s="830">
        <v>5</v>
      </c>
      <c r="F10337" s="768">
        <v>10</v>
      </c>
      <c r="G10337" s="825">
        <v>2</v>
      </c>
      <c r="H10337" s="772">
        <v>1</v>
      </c>
      <c r="I10337" s="819">
        <f t="shared" si="362"/>
        <v>7</v>
      </c>
      <c r="J10337" s="819">
        <f t="shared" si="363"/>
        <v>11</v>
      </c>
      <c r="L10337" s="834"/>
    </row>
    <row r="10338" spans="1:12">
      <c r="A10338" s="15" t="s">
        <v>17836</v>
      </c>
      <c r="C10338" s="774" t="s">
        <v>8482</v>
      </c>
      <c r="D10338" s="17" t="s">
        <v>8483</v>
      </c>
      <c r="E10338" s="830">
        <v>18</v>
      </c>
      <c r="F10338" s="768">
        <v>55</v>
      </c>
      <c r="G10338" s="825">
        <v>69</v>
      </c>
      <c r="H10338" s="772">
        <v>110</v>
      </c>
      <c r="I10338" s="819">
        <f t="shared" si="362"/>
        <v>87</v>
      </c>
      <c r="J10338" s="819">
        <f t="shared" si="363"/>
        <v>165</v>
      </c>
      <c r="L10338" s="834"/>
    </row>
    <row r="10339" spans="1:12">
      <c r="A10339" s="15" t="s">
        <v>17836</v>
      </c>
      <c r="C10339" s="774" t="s">
        <v>19901</v>
      </c>
      <c r="D10339" s="830" t="s">
        <v>19902</v>
      </c>
      <c r="E10339" s="830">
        <v>0</v>
      </c>
      <c r="F10339" s="768">
        <v>5</v>
      </c>
      <c r="G10339" s="825"/>
      <c r="H10339" s="772">
        <v>10</v>
      </c>
      <c r="I10339" s="819">
        <f t="shared" si="362"/>
        <v>0</v>
      </c>
      <c r="J10339" s="819">
        <f t="shared" si="363"/>
        <v>15</v>
      </c>
      <c r="L10339" s="834"/>
    </row>
    <row r="10340" spans="1:12">
      <c r="A10340" s="15" t="s">
        <v>17836</v>
      </c>
      <c r="C10340" s="774" t="s">
        <v>8484</v>
      </c>
      <c r="D10340" s="17" t="s">
        <v>8485</v>
      </c>
      <c r="E10340" s="830">
        <v>0</v>
      </c>
      <c r="F10340" s="768">
        <v>100</v>
      </c>
      <c r="G10340" s="825"/>
      <c r="H10340" s="772">
        <v>1</v>
      </c>
      <c r="I10340" s="819">
        <f t="shared" si="362"/>
        <v>0</v>
      </c>
      <c r="J10340" s="819">
        <f t="shared" si="363"/>
        <v>101</v>
      </c>
      <c r="L10340" s="834"/>
    </row>
    <row r="10341" spans="1:12">
      <c r="A10341" s="15" t="s">
        <v>17836</v>
      </c>
      <c r="C10341" s="774" t="s">
        <v>8486</v>
      </c>
      <c r="D10341" s="17" t="s">
        <v>8487</v>
      </c>
      <c r="E10341" s="830">
        <v>0</v>
      </c>
      <c r="F10341" s="768">
        <v>100</v>
      </c>
      <c r="G10341" s="825"/>
      <c r="H10341" s="772">
        <v>1</v>
      </c>
      <c r="I10341" s="819">
        <f t="shared" si="362"/>
        <v>0</v>
      </c>
      <c r="J10341" s="819">
        <f t="shared" si="363"/>
        <v>101</v>
      </c>
      <c r="L10341" s="834"/>
    </row>
    <row r="10342" spans="1:12">
      <c r="A10342" s="15" t="s">
        <v>17836</v>
      </c>
      <c r="C10342" s="774" t="s">
        <v>8488</v>
      </c>
      <c r="D10342" s="17" t="s">
        <v>8489</v>
      </c>
      <c r="E10342" s="830">
        <v>0</v>
      </c>
      <c r="F10342" s="768">
        <v>5</v>
      </c>
      <c r="G10342" s="825"/>
      <c r="H10342" s="772">
        <v>5</v>
      </c>
      <c r="I10342" s="819">
        <f t="shared" si="362"/>
        <v>0</v>
      </c>
      <c r="J10342" s="819">
        <f t="shared" si="363"/>
        <v>10</v>
      </c>
      <c r="L10342" s="834"/>
    </row>
    <row r="10343" spans="1:12">
      <c r="A10343" s="15" t="s">
        <v>17836</v>
      </c>
      <c r="C10343" s="774" t="s">
        <v>8490</v>
      </c>
      <c r="D10343" s="17" t="s">
        <v>8491</v>
      </c>
      <c r="E10343" s="830">
        <v>0</v>
      </c>
      <c r="F10343" s="768">
        <v>5</v>
      </c>
      <c r="G10343" s="825"/>
      <c r="H10343" s="772">
        <v>5</v>
      </c>
      <c r="I10343" s="819">
        <f t="shared" si="362"/>
        <v>0</v>
      </c>
      <c r="J10343" s="819">
        <f t="shared" si="363"/>
        <v>10</v>
      </c>
      <c r="L10343" s="834"/>
    </row>
    <row r="10344" spans="1:12">
      <c r="A10344" s="15" t="s">
        <v>17836</v>
      </c>
      <c r="C10344" s="774" t="s">
        <v>8492</v>
      </c>
      <c r="D10344" s="17" t="s">
        <v>8493</v>
      </c>
      <c r="E10344" s="830">
        <v>873</v>
      </c>
      <c r="F10344" s="768">
        <v>760</v>
      </c>
      <c r="G10344" s="825">
        <v>11374</v>
      </c>
      <c r="H10344" s="772">
        <v>11000</v>
      </c>
      <c r="I10344" s="819">
        <f t="shared" si="362"/>
        <v>12247</v>
      </c>
      <c r="J10344" s="819">
        <f t="shared" si="363"/>
        <v>11760</v>
      </c>
      <c r="L10344" s="834"/>
    </row>
    <row r="10345" spans="1:12">
      <c r="A10345" s="15" t="s">
        <v>17836</v>
      </c>
      <c r="C10345" s="774" t="s">
        <v>8494</v>
      </c>
      <c r="D10345" s="17" t="s">
        <v>8495</v>
      </c>
      <c r="E10345" s="830">
        <v>0</v>
      </c>
      <c r="F10345" s="768">
        <v>100</v>
      </c>
      <c r="G10345" s="825"/>
      <c r="H10345" s="772">
        <v>1</v>
      </c>
      <c r="I10345" s="819">
        <f t="shared" si="362"/>
        <v>0</v>
      </c>
      <c r="J10345" s="819">
        <f t="shared" si="363"/>
        <v>101</v>
      </c>
      <c r="L10345" s="834"/>
    </row>
    <row r="10346" spans="1:12">
      <c r="A10346" s="15" t="s">
        <v>17836</v>
      </c>
      <c r="C10346" s="774" t="s">
        <v>8496</v>
      </c>
      <c r="D10346" s="17" t="s">
        <v>8497</v>
      </c>
      <c r="E10346" s="830">
        <v>0</v>
      </c>
      <c r="F10346" s="768">
        <v>100</v>
      </c>
      <c r="G10346" s="825"/>
      <c r="H10346" s="772">
        <v>1</v>
      </c>
      <c r="I10346" s="819">
        <f t="shared" si="362"/>
        <v>0</v>
      </c>
      <c r="J10346" s="819">
        <f t="shared" si="363"/>
        <v>101</v>
      </c>
      <c r="L10346" s="834"/>
    </row>
    <row r="10347" spans="1:12">
      <c r="A10347" s="15" t="s">
        <v>17836</v>
      </c>
      <c r="C10347" s="774" t="s">
        <v>8498</v>
      </c>
      <c r="D10347" s="17" t="s">
        <v>8499</v>
      </c>
      <c r="E10347" s="830">
        <v>2781</v>
      </c>
      <c r="F10347" s="768">
        <v>2300</v>
      </c>
      <c r="G10347" s="825">
        <v>828</v>
      </c>
      <c r="H10347" s="772">
        <v>640</v>
      </c>
      <c r="I10347" s="819">
        <f t="shared" si="362"/>
        <v>3609</v>
      </c>
      <c r="J10347" s="819">
        <f t="shared" si="363"/>
        <v>2940</v>
      </c>
      <c r="L10347" s="834"/>
    </row>
    <row r="10348" spans="1:12">
      <c r="A10348" s="15" t="s">
        <v>17836</v>
      </c>
      <c r="C10348" s="774" t="s">
        <v>8500</v>
      </c>
      <c r="D10348" s="17" t="s">
        <v>8501</v>
      </c>
      <c r="E10348" s="830">
        <v>0</v>
      </c>
      <c r="F10348" s="768">
        <v>100</v>
      </c>
      <c r="G10348" s="825"/>
      <c r="H10348" s="772">
        <v>1</v>
      </c>
      <c r="I10348" s="819">
        <f t="shared" si="362"/>
        <v>0</v>
      </c>
      <c r="J10348" s="819">
        <f t="shared" si="363"/>
        <v>101</v>
      </c>
      <c r="L10348" s="834"/>
    </row>
    <row r="10349" spans="1:12">
      <c r="A10349" s="15" t="s">
        <v>17836</v>
      </c>
      <c r="C10349" s="774" t="s">
        <v>8502</v>
      </c>
      <c r="D10349" s="17" t="s">
        <v>8503</v>
      </c>
      <c r="E10349" s="830">
        <v>0</v>
      </c>
      <c r="F10349" s="768">
        <v>100</v>
      </c>
      <c r="G10349" s="825"/>
      <c r="H10349" s="772">
        <v>1</v>
      </c>
      <c r="I10349" s="819">
        <f t="shared" si="362"/>
        <v>0</v>
      </c>
      <c r="J10349" s="819">
        <f t="shared" si="363"/>
        <v>101</v>
      </c>
      <c r="L10349" s="834"/>
    </row>
    <row r="10350" spans="1:12">
      <c r="A10350" s="15" t="s">
        <v>17836</v>
      </c>
      <c r="C10350" s="774" t="s">
        <v>8504</v>
      </c>
      <c r="D10350" s="17" t="s">
        <v>8505</v>
      </c>
      <c r="E10350" s="830">
        <v>0</v>
      </c>
      <c r="F10350" s="768">
        <v>100</v>
      </c>
      <c r="G10350" s="825"/>
      <c r="H10350" s="772">
        <v>1</v>
      </c>
      <c r="I10350" s="819">
        <f t="shared" si="362"/>
        <v>0</v>
      </c>
      <c r="J10350" s="819">
        <f t="shared" si="363"/>
        <v>101</v>
      </c>
      <c r="L10350" s="834"/>
    </row>
    <row r="10351" spans="1:12">
      <c r="A10351" s="15" t="s">
        <v>17836</v>
      </c>
      <c r="C10351" s="774" t="s">
        <v>8506</v>
      </c>
      <c r="D10351" s="17" t="s">
        <v>8507</v>
      </c>
      <c r="E10351" s="830">
        <v>0</v>
      </c>
      <c r="F10351" s="768">
        <v>100</v>
      </c>
      <c r="G10351" s="825"/>
      <c r="H10351" s="772">
        <v>1</v>
      </c>
      <c r="I10351" s="819">
        <f t="shared" si="362"/>
        <v>0</v>
      </c>
      <c r="J10351" s="819">
        <f t="shared" si="363"/>
        <v>101</v>
      </c>
      <c r="L10351" s="834"/>
    </row>
    <row r="10352" spans="1:12">
      <c r="A10352" s="15" t="s">
        <v>17836</v>
      </c>
      <c r="C10352" s="774" t="s">
        <v>8508</v>
      </c>
      <c r="D10352" s="17" t="s">
        <v>8509</v>
      </c>
      <c r="E10352" s="830">
        <v>0</v>
      </c>
      <c r="F10352" s="768">
        <v>100</v>
      </c>
      <c r="G10352" s="825"/>
      <c r="H10352" s="772">
        <v>1</v>
      </c>
      <c r="I10352" s="819">
        <f t="shared" si="362"/>
        <v>0</v>
      </c>
      <c r="J10352" s="819">
        <f t="shared" si="363"/>
        <v>101</v>
      </c>
      <c r="L10352" s="834"/>
    </row>
    <row r="10353" spans="1:12">
      <c r="A10353" s="15" t="s">
        <v>17836</v>
      </c>
      <c r="C10353" s="774" t="s">
        <v>8510</v>
      </c>
      <c r="D10353" s="17" t="s">
        <v>8511</v>
      </c>
      <c r="E10353" s="830">
        <v>231</v>
      </c>
      <c r="F10353" s="768">
        <v>210</v>
      </c>
      <c r="G10353" s="825">
        <v>80</v>
      </c>
      <c r="H10353" s="772">
        <v>70</v>
      </c>
      <c r="I10353" s="819">
        <f t="shared" si="362"/>
        <v>311</v>
      </c>
      <c r="J10353" s="819">
        <f t="shared" si="363"/>
        <v>280</v>
      </c>
      <c r="L10353" s="834"/>
    </row>
    <row r="10354" spans="1:12">
      <c r="A10354" s="15" t="s">
        <v>17836</v>
      </c>
      <c r="C10354" s="774" t="s">
        <v>8512</v>
      </c>
      <c r="D10354" s="17" t="s">
        <v>8513</v>
      </c>
      <c r="E10354" s="830">
        <v>0</v>
      </c>
      <c r="F10354" s="768">
        <v>100</v>
      </c>
      <c r="G10354" s="825"/>
      <c r="H10354" s="772">
        <v>1</v>
      </c>
      <c r="I10354" s="819">
        <f t="shared" si="362"/>
        <v>0</v>
      </c>
      <c r="J10354" s="819">
        <f t="shared" si="363"/>
        <v>101</v>
      </c>
      <c r="L10354" s="834"/>
    </row>
    <row r="10355" spans="1:12">
      <c r="A10355" s="15" t="s">
        <v>17836</v>
      </c>
      <c r="C10355" s="774" t="s">
        <v>8514</v>
      </c>
      <c r="D10355" s="17" t="s">
        <v>8515</v>
      </c>
      <c r="E10355" s="830">
        <v>278</v>
      </c>
      <c r="F10355" s="768">
        <v>230</v>
      </c>
      <c r="G10355" s="825">
        <v>40</v>
      </c>
      <c r="H10355" s="772">
        <v>50</v>
      </c>
      <c r="I10355" s="819">
        <f t="shared" si="362"/>
        <v>318</v>
      </c>
      <c r="J10355" s="819">
        <f t="shared" si="363"/>
        <v>280</v>
      </c>
      <c r="L10355" s="834"/>
    </row>
    <row r="10356" spans="1:12">
      <c r="A10356" s="15" t="s">
        <v>17836</v>
      </c>
      <c r="C10356" s="774" t="s">
        <v>8516</v>
      </c>
      <c r="D10356" s="17" t="s">
        <v>8517</v>
      </c>
      <c r="E10356" s="830">
        <v>0</v>
      </c>
      <c r="F10356" s="768">
        <v>100</v>
      </c>
      <c r="G10356" s="825"/>
      <c r="H10356" s="772">
        <v>1</v>
      </c>
      <c r="I10356" s="819">
        <f t="shared" si="362"/>
        <v>0</v>
      </c>
      <c r="J10356" s="819">
        <f t="shared" si="363"/>
        <v>101</v>
      </c>
      <c r="L10356" s="834"/>
    </row>
    <row r="10357" spans="1:12">
      <c r="A10357" s="15" t="s">
        <v>17836</v>
      </c>
      <c r="C10357" s="774" t="s">
        <v>8518</v>
      </c>
      <c r="D10357" s="17" t="s">
        <v>8519</v>
      </c>
      <c r="E10357" s="830">
        <v>984</v>
      </c>
      <c r="F10357" s="768">
        <v>850</v>
      </c>
      <c r="G10357" s="825">
        <v>345</v>
      </c>
      <c r="H10357" s="772">
        <v>270</v>
      </c>
      <c r="I10357" s="819">
        <f t="shared" si="362"/>
        <v>1329</v>
      </c>
      <c r="J10357" s="819">
        <f t="shared" si="363"/>
        <v>1120</v>
      </c>
      <c r="L10357" s="834"/>
    </row>
    <row r="10358" spans="1:12">
      <c r="A10358" s="15" t="s">
        <v>17836</v>
      </c>
      <c r="C10358" s="774" t="s">
        <v>8520</v>
      </c>
      <c r="D10358" s="17" t="s">
        <v>8521</v>
      </c>
      <c r="E10358" s="830">
        <v>14</v>
      </c>
      <c r="F10358" s="768">
        <v>15</v>
      </c>
      <c r="G10358" s="825">
        <v>1</v>
      </c>
      <c r="H10358" s="772">
        <v>5</v>
      </c>
      <c r="I10358" s="819">
        <f t="shared" si="362"/>
        <v>15</v>
      </c>
      <c r="J10358" s="819">
        <f t="shared" si="363"/>
        <v>20</v>
      </c>
      <c r="L10358" s="834"/>
    </row>
    <row r="10359" spans="1:12">
      <c r="A10359" s="15" t="s">
        <v>17836</v>
      </c>
      <c r="C10359" s="774" t="s">
        <v>8522</v>
      </c>
      <c r="D10359" s="17" t="s">
        <v>8523</v>
      </c>
      <c r="E10359" s="830">
        <v>215</v>
      </c>
      <c r="F10359" s="768">
        <v>240</v>
      </c>
      <c r="G10359" s="825">
        <v>68</v>
      </c>
      <c r="H10359" s="772">
        <v>100</v>
      </c>
      <c r="I10359" s="819">
        <f t="shared" si="362"/>
        <v>283</v>
      </c>
      <c r="J10359" s="819">
        <f t="shared" si="363"/>
        <v>340</v>
      </c>
      <c r="L10359" s="834"/>
    </row>
    <row r="10360" spans="1:12">
      <c r="A10360" s="15" t="s">
        <v>17836</v>
      </c>
      <c r="C10360" s="774" t="s">
        <v>8524</v>
      </c>
      <c r="D10360" s="17" t="s">
        <v>8525</v>
      </c>
      <c r="E10360" s="830">
        <v>215</v>
      </c>
      <c r="F10360" s="768">
        <v>240</v>
      </c>
      <c r="G10360" s="825">
        <v>68</v>
      </c>
      <c r="H10360" s="772">
        <v>100</v>
      </c>
      <c r="I10360" s="819">
        <f t="shared" si="362"/>
        <v>283</v>
      </c>
      <c r="J10360" s="819">
        <f t="shared" si="363"/>
        <v>340</v>
      </c>
      <c r="L10360" s="834"/>
    </row>
    <row r="10361" spans="1:12">
      <c r="A10361" s="15" t="s">
        <v>17836</v>
      </c>
      <c r="C10361" s="774" t="s">
        <v>8526</v>
      </c>
      <c r="D10361" s="17" t="s">
        <v>8527</v>
      </c>
      <c r="E10361" s="830">
        <v>0</v>
      </c>
      <c r="F10361" s="768">
        <v>100</v>
      </c>
      <c r="G10361" s="825"/>
      <c r="H10361" s="772">
        <v>1</v>
      </c>
      <c r="I10361" s="819">
        <f t="shared" si="362"/>
        <v>0</v>
      </c>
      <c r="J10361" s="819">
        <f t="shared" si="363"/>
        <v>101</v>
      </c>
      <c r="L10361" s="834"/>
    </row>
    <row r="10362" spans="1:12">
      <c r="A10362" s="15" t="s">
        <v>17836</v>
      </c>
      <c r="C10362" s="774" t="s">
        <v>8528</v>
      </c>
      <c r="D10362" s="17" t="s">
        <v>8529</v>
      </c>
      <c r="E10362" s="830">
        <v>288</v>
      </c>
      <c r="F10362" s="768">
        <v>260</v>
      </c>
      <c r="G10362" s="825">
        <v>28</v>
      </c>
      <c r="H10362" s="772">
        <v>25</v>
      </c>
      <c r="I10362" s="819">
        <f t="shared" si="362"/>
        <v>316</v>
      </c>
      <c r="J10362" s="819">
        <f t="shared" si="363"/>
        <v>285</v>
      </c>
      <c r="L10362" s="834"/>
    </row>
    <row r="10363" spans="1:12">
      <c r="A10363" s="15" t="s">
        <v>17836</v>
      </c>
      <c r="C10363" s="774" t="s">
        <v>8530</v>
      </c>
      <c r="D10363" s="17" t="s">
        <v>8531</v>
      </c>
      <c r="E10363" s="830">
        <v>133</v>
      </c>
      <c r="F10363" s="768">
        <v>2250</v>
      </c>
      <c r="G10363" s="825">
        <v>10</v>
      </c>
      <c r="H10363" s="772">
        <v>130</v>
      </c>
      <c r="I10363" s="819">
        <f t="shared" si="362"/>
        <v>143</v>
      </c>
      <c r="J10363" s="819">
        <f t="shared" si="363"/>
        <v>2380</v>
      </c>
      <c r="L10363" s="834"/>
    </row>
    <row r="10364" spans="1:12">
      <c r="A10364" s="15" t="s">
        <v>17836</v>
      </c>
      <c r="C10364" s="774" t="s">
        <v>8532</v>
      </c>
      <c r="D10364" s="17" t="s">
        <v>18973</v>
      </c>
      <c r="E10364" s="830">
        <v>2509</v>
      </c>
      <c r="F10364" s="768">
        <v>3000</v>
      </c>
      <c r="G10364" s="825">
        <v>124</v>
      </c>
      <c r="H10364" s="772">
        <v>1</v>
      </c>
      <c r="I10364" s="819">
        <f t="shared" si="362"/>
        <v>2633</v>
      </c>
      <c r="J10364" s="819">
        <f t="shared" si="363"/>
        <v>3001</v>
      </c>
      <c r="L10364" s="834"/>
    </row>
    <row r="10365" spans="1:12">
      <c r="A10365" s="15" t="s">
        <v>17836</v>
      </c>
      <c r="C10365" s="774" t="s">
        <v>8533</v>
      </c>
      <c r="D10365" s="17" t="s">
        <v>8534</v>
      </c>
      <c r="E10365" s="830">
        <v>0</v>
      </c>
      <c r="F10365" s="768">
        <v>100</v>
      </c>
      <c r="G10365" s="825"/>
      <c r="H10365" s="772">
        <v>1</v>
      </c>
      <c r="I10365" s="819">
        <f t="shared" si="362"/>
        <v>0</v>
      </c>
      <c r="J10365" s="819">
        <f t="shared" si="363"/>
        <v>101</v>
      </c>
      <c r="L10365" s="834"/>
    </row>
    <row r="10366" spans="1:12">
      <c r="A10366" s="15" t="s">
        <v>17836</v>
      </c>
      <c r="C10366" s="774" t="s">
        <v>8535</v>
      </c>
      <c r="D10366" s="17" t="s">
        <v>8536</v>
      </c>
      <c r="E10366" s="830">
        <v>1838</v>
      </c>
      <c r="F10366" s="768">
        <v>800</v>
      </c>
      <c r="G10366" s="825">
        <v>570</v>
      </c>
      <c r="H10366" s="772">
        <v>250</v>
      </c>
      <c r="I10366" s="819">
        <f t="shared" si="362"/>
        <v>2408</v>
      </c>
      <c r="J10366" s="819">
        <f t="shared" si="363"/>
        <v>1050</v>
      </c>
      <c r="L10366" s="834"/>
    </row>
    <row r="10367" spans="1:12">
      <c r="A10367" s="15" t="s">
        <v>17836</v>
      </c>
      <c r="C10367" s="774" t="s">
        <v>8537</v>
      </c>
      <c r="D10367" s="17" t="s">
        <v>8538</v>
      </c>
      <c r="E10367" s="830">
        <v>468</v>
      </c>
      <c r="F10367" s="768">
        <v>350</v>
      </c>
      <c r="G10367" s="825">
        <v>32</v>
      </c>
      <c r="H10367" s="772">
        <v>30</v>
      </c>
      <c r="I10367" s="819">
        <f t="shared" si="362"/>
        <v>500</v>
      </c>
      <c r="J10367" s="819">
        <f t="shared" si="363"/>
        <v>380</v>
      </c>
      <c r="L10367" s="834"/>
    </row>
    <row r="10368" spans="1:12">
      <c r="A10368" s="15" t="s">
        <v>17836</v>
      </c>
      <c r="C10368" s="774" t="s">
        <v>8539</v>
      </c>
      <c r="D10368" s="17" t="s">
        <v>8540</v>
      </c>
      <c r="E10368" s="830">
        <v>468</v>
      </c>
      <c r="F10368" s="768">
        <v>350</v>
      </c>
      <c r="G10368" s="825">
        <v>31</v>
      </c>
      <c r="H10368" s="772">
        <v>30</v>
      </c>
      <c r="I10368" s="819">
        <f t="shared" si="362"/>
        <v>499</v>
      </c>
      <c r="J10368" s="819">
        <f t="shared" si="363"/>
        <v>380</v>
      </c>
      <c r="L10368" s="834"/>
    </row>
    <row r="10369" spans="1:12">
      <c r="A10369" s="15" t="s">
        <v>17836</v>
      </c>
      <c r="C10369" s="774" t="s">
        <v>8541</v>
      </c>
      <c r="D10369" s="17" t="s">
        <v>8542</v>
      </c>
      <c r="E10369" s="830">
        <v>0</v>
      </c>
      <c r="F10369" s="768">
        <v>100</v>
      </c>
      <c r="G10369" s="825"/>
      <c r="H10369" s="772">
        <v>1</v>
      </c>
      <c r="I10369" s="819">
        <f t="shared" si="362"/>
        <v>0</v>
      </c>
      <c r="J10369" s="819">
        <f t="shared" si="363"/>
        <v>101</v>
      </c>
      <c r="L10369" s="834"/>
    </row>
    <row r="10370" spans="1:12">
      <c r="A10370" s="15" t="s">
        <v>17836</v>
      </c>
      <c r="C10370" s="774" t="s">
        <v>8543</v>
      </c>
      <c r="D10370" s="17" t="s">
        <v>8544</v>
      </c>
      <c r="E10370" s="830">
        <v>0</v>
      </c>
      <c r="F10370" s="768">
        <v>100</v>
      </c>
      <c r="G10370" s="825"/>
      <c r="H10370" s="772">
        <v>1</v>
      </c>
      <c r="I10370" s="819">
        <f t="shared" si="362"/>
        <v>0</v>
      </c>
      <c r="J10370" s="819">
        <f t="shared" si="363"/>
        <v>101</v>
      </c>
      <c r="L10370" s="834"/>
    </row>
    <row r="10371" spans="1:12">
      <c r="A10371" s="15" t="s">
        <v>17836</v>
      </c>
      <c r="C10371" s="774" t="s">
        <v>8545</v>
      </c>
      <c r="D10371" s="17" t="s">
        <v>18974</v>
      </c>
      <c r="E10371" s="830">
        <v>287</v>
      </c>
      <c r="F10371" s="768">
        <v>370</v>
      </c>
      <c r="G10371" s="825">
        <v>33</v>
      </c>
      <c r="H10371" s="772">
        <v>40</v>
      </c>
      <c r="I10371" s="819">
        <f t="shared" si="362"/>
        <v>320</v>
      </c>
      <c r="J10371" s="819">
        <f t="shared" si="363"/>
        <v>410</v>
      </c>
      <c r="L10371" s="834"/>
    </row>
    <row r="10372" spans="1:12">
      <c r="A10372" s="15" t="s">
        <v>17836</v>
      </c>
      <c r="C10372" s="774" t="s">
        <v>8546</v>
      </c>
      <c r="D10372" s="17" t="s">
        <v>18975</v>
      </c>
      <c r="E10372" s="830">
        <v>311</v>
      </c>
      <c r="F10372" s="768">
        <v>270</v>
      </c>
      <c r="G10372" s="825">
        <v>34</v>
      </c>
      <c r="H10372" s="772">
        <v>40</v>
      </c>
      <c r="I10372" s="819">
        <f t="shared" si="362"/>
        <v>345</v>
      </c>
      <c r="J10372" s="819">
        <f t="shared" si="363"/>
        <v>310</v>
      </c>
      <c r="L10372" s="834"/>
    </row>
    <row r="10373" spans="1:12">
      <c r="A10373" s="15" t="s">
        <v>17836</v>
      </c>
      <c r="C10373" s="774" t="s">
        <v>8547</v>
      </c>
      <c r="D10373" s="17" t="s">
        <v>8548</v>
      </c>
      <c r="E10373" s="830">
        <v>30</v>
      </c>
      <c r="F10373" s="768">
        <v>50</v>
      </c>
      <c r="G10373" s="825">
        <v>39</v>
      </c>
      <c r="H10373" s="772">
        <v>50</v>
      </c>
      <c r="I10373" s="819">
        <f t="shared" si="362"/>
        <v>69</v>
      </c>
      <c r="J10373" s="819">
        <f t="shared" si="363"/>
        <v>100</v>
      </c>
      <c r="L10373" s="834"/>
    </row>
    <row r="10374" spans="1:12">
      <c r="A10374" s="15" t="s">
        <v>17836</v>
      </c>
      <c r="C10374" s="774" t="s">
        <v>8549</v>
      </c>
      <c r="D10374" s="17" t="s">
        <v>18976</v>
      </c>
      <c r="E10374" s="830">
        <v>0</v>
      </c>
      <c r="F10374" s="768">
        <v>15</v>
      </c>
      <c r="G10374" s="825"/>
      <c r="H10374" s="772">
        <v>1</v>
      </c>
      <c r="I10374" s="819">
        <f t="shared" si="362"/>
        <v>0</v>
      </c>
      <c r="J10374" s="819">
        <f t="shared" si="363"/>
        <v>16</v>
      </c>
      <c r="L10374" s="834"/>
    </row>
    <row r="10375" spans="1:12">
      <c r="A10375" s="15" t="s">
        <v>17836</v>
      </c>
      <c r="C10375" s="774" t="s">
        <v>8550</v>
      </c>
      <c r="D10375" s="17" t="s">
        <v>8551</v>
      </c>
      <c r="E10375" s="830">
        <v>15</v>
      </c>
      <c r="F10375" s="768">
        <v>10</v>
      </c>
      <c r="G10375" s="825">
        <v>4</v>
      </c>
      <c r="H10375" s="772">
        <v>1</v>
      </c>
      <c r="I10375" s="819">
        <f t="shared" si="362"/>
        <v>19</v>
      </c>
      <c r="J10375" s="819">
        <f t="shared" si="363"/>
        <v>11</v>
      </c>
      <c r="L10375" s="834"/>
    </row>
    <row r="10376" spans="1:12">
      <c r="A10376" s="15" t="s">
        <v>17836</v>
      </c>
      <c r="C10376" s="774" t="s">
        <v>8552</v>
      </c>
      <c r="D10376" s="17" t="s">
        <v>8553</v>
      </c>
      <c r="E10376" s="830">
        <v>282</v>
      </c>
      <c r="F10376" s="768">
        <v>240</v>
      </c>
      <c r="G10376" s="825">
        <v>81</v>
      </c>
      <c r="H10376" s="772">
        <v>65</v>
      </c>
      <c r="I10376" s="819">
        <f t="shared" si="362"/>
        <v>363</v>
      </c>
      <c r="J10376" s="819">
        <f t="shared" si="363"/>
        <v>305</v>
      </c>
      <c r="L10376" s="834"/>
    </row>
    <row r="10377" spans="1:12">
      <c r="A10377" s="15" t="s">
        <v>17836</v>
      </c>
      <c r="C10377" s="774" t="s">
        <v>8554</v>
      </c>
      <c r="D10377" s="17" t="s">
        <v>8555</v>
      </c>
      <c r="E10377" s="830">
        <v>996</v>
      </c>
      <c r="F10377" s="768">
        <v>900</v>
      </c>
      <c r="G10377" s="825">
        <v>354</v>
      </c>
      <c r="H10377" s="772">
        <v>300</v>
      </c>
      <c r="I10377" s="819">
        <f t="shared" si="362"/>
        <v>1350</v>
      </c>
      <c r="J10377" s="819">
        <f t="shared" si="363"/>
        <v>1200</v>
      </c>
      <c r="L10377" s="834"/>
    </row>
    <row r="10378" spans="1:12">
      <c r="A10378" s="15" t="s">
        <v>17836</v>
      </c>
      <c r="C10378" s="774" t="s">
        <v>8556</v>
      </c>
      <c r="D10378" s="17" t="s">
        <v>8557</v>
      </c>
      <c r="E10378" s="830">
        <v>281</v>
      </c>
      <c r="F10378" s="768">
        <v>240</v>
      </c>
      <c r="G10378" s="825">
        <v>81</v>
      </c>
      <c r="H10378" s="772">
        <v>65</v>
      </c>
      <c r="I10378" s="819">
        <f t="shared" si="362"/>
        <v>362</v>
      </c>
      <c r="J10378" s="819">
        <f t="shared" si="363"/>
        <v>305</v>
      </c>
      <c r="L10378" s="834"/>
    </row>
    <row r="10379" spans="1:12">
      <c r="A10379" s="15" t="s">
        <v>17836</v>
      </c>
      <c r="C10379" s="774" t="s">
        <v>8558</v>
      </c>
      <c r="D10379" s="17" t="s">
        <v>8559</v>
      </c>
      <c r="E10379" s="830">
        <v>378</v>
      </c>
      <c r="F10379" s="768">
        <v>410</v>
      </c>
      <c r="G10379" s="825">
        <v>175</v>
      </c>
      <c r="H10379" s="772">
        <v>210</v>
      </c>
      <c r="I10379" s="819">
        <f t="shared" si="362"/>
        <v>553</v>
      </c>
      <c r="J10379" s="819">
        <f t="shared" si="363"/>
        <v>620</v>
      </c>
      <c r="L10379" s="834"/>
    </row>
    <row r="10380" spans="1:12">
      <c r="A10380" s="15" t="s">
        <v>17836</v>
      </c>
      <c r="C10380" s="774" t="s">
        <v>8560</v>
      </c>
      <c r="D10380" s="17" t="s">
        <v>8561</v>
      </c>
      <c r="E10380" s="830">
        <v>236</v>
      </c>
      <c r="F10380" s="768">
        <v>270</v>
      </c>
      <c r="G10380" s="825">
        <v>142</v>
      </c>
      <c r="H10380" s="772">
        <v>115</v>
      </c>
      <c r="I10380" s="819">
        <f t="shared" si="362"/>
        <v>378</v>
      </c>
      <c r="J10380" s="819">
        <f t="shared" si="363"/>
        <v>385</v>
      </c>
      <c r="L10380" s="834"/>
    </row>
    <row r="10381" spans="1:12">
      <c r="A10381" s="15" t="s">
        <v>17836</v>
      </c>
      <c r="C10381" s="774" t="s">
        <v>8562</v>
      </c>
      <c r="D10381" s="17" t="s">
        <v>8563</v>
      </c>
      <c r="E10381" s="830">
        <v>340</v>
      </c>
      <c r="F10381" s="768">
        <v>390</v>
      </c>
      <c r="G10381" s="825">
        <v>174</v>
      </c>
      <c r="H10381" s="772">
        <v>150</v>
      </c>
      <c r="I10381" s="819">
        <f t="shared" si="362"/>
        <v>514</v>
      </c>
      <c r="J10381" s="819">
        <f t="shared" si="363"/>
        <v>540</v>
      </c>
      <c r="L10381" s="834"/>
    </row>
    <row r="10382" spans="1:12">
      <c r="A10382" s="15" t="s">
        <v>17836</v>
      </c>
      <c r="C10382" s="774" t="s">
        <v>8564</v>
      </c>
      <c r="D10382" s="17" t="s">
        <v>18977</v>
      </c>
      <c r="E10382" s="830">
        <v>0</v>
      </c>
      <c r="F10382" s="768">
        <v>100</v>
      </c>
      <c r="G10382" s="825"/>
      <c r="H10382" s="772">
        <v>1</v>
      </c>
      <c r="I10382" s="819">
        <f t="shared" si="362"/>
        <v>0</v>
      </c>
      <c r="J10382" s="819">
        <f t="shared" si="363"/>
        <v>101</v>
      </c>
      <c r="L10382" s="834"/>
    </row>
    <row r="10383" spans="1:12">
      <c r="A10383" s="15" t="s">
        <v>17836</v>
      </c>
      <c r="C10383" s="774" t="s">
        <v>8565</v>
      </c>
      <c r="D10383" s="17" t="s">
        <v>8566</v>
      </c>
      <c r="E10383" s="830">
        <v>689</v>
      </c>
      <c r="F10383" s="768">
        <v>450</v>
      </c>
      <c r="G10383" s="825">
        <v>558</v>
      </c>
      <c r="H10383" s="772">
        <v>300</v>
      </c>
      <c r="I10383" s="819">
        <f t="shared" si="362"/>
        <v>1247</v>
      </c>
      <c r="J10383" s="819">
        <f t="shared" si="363"/>
        <v>750</v>
      </c>
      <c r="L10383" s="834"/>
    </row>
    <row r="10384" spans="1:12">
      <c r="A10384" s="15" t="s">
        <v>17836</v>
      </c>
      <c r="C10384" s="774" t="s">
        <v>8567</v>
      </c>
      <c r="D10384" s="17" t="s">
        <v>8568</v>
      </c>
      <c r="E10384" s="830">
        <v>0</v>
      </c>
      <c r="F10384" s="768">
        <v>100</v>
      </c>
      <c r="G10384" s="825"/>
      <c r="H10384" s="772">
        <v>1</v>
      </c>
      <c r="I10384" s="819">
        <f t="shared" si="362"/>
        <v>0</v>
      </c>
      <c r="J10384" s="819">
        <f t="shared" si="363"/>
        <v>101</v>
      </c>
      <c r="L10384" s="834"/>
    </row>
    <row r="10385" spans="1:12">
      <c r="A10385" s="15" t="s">
        <v>17836</v>
      </c>
      <c r="C10385" s="774" t="s">
        <v>8569</v>
      </c>
      <c r="D10385" s="17" t="s">
        <v>8570</v>
      </c>
      <c r="E10385" s="830">
        <v>169</v>
      </c>
      <c r="F10385" s="768">
        <v>240</v>
      </c>
      <c r="G10385" s="825">
        <v>109</v>
      </c>
      <c r="H10385" s="772">
        <v>150</v>
      </c>
      <c r="I10385" s="819">
        <f t="shared" si="362"/>
        <v>278</v>
      </c>
      <c r="J10385" s="819">
        <f t="shared" si="363"/>
        <v>390</v>
      </c>
      <c r="L10385" s="834"/>
    </row>
    <row r="10386" spans="1:12">
      <c r="A10386" s="15" t="s">
        <v>17836</v>
      </c>
      <c r="C10386" s="774" t="s">
        <v>8571</v>
      </c>
      <c r="D10386" s="17" t="s">
        <v>8572</v>
      </c>
      <c r="E10386" s="830">
        <v>0</v>
      </c>
      <c r="F10386" s="768">
        <v>2000</v>
      </c>
      <c r="G10386" s="825"/>
      <c r="H10386" s="772">
        <v>120</v>
      </c>
      <c r="I10386" s="819">
        <f t="shared" si="362"/>
        <v>0</v>
      </c>
      <c r="J10386" s="819">
        <f t="shared" si="363"/>
        <v>2120</v>
      </c>
      <c r="L10386" s="834"/>
    </row>
    <row r="10387" spans="1:12">
      <c r="A10387" s="15" t="s">
        <v>17836</v>
      </c>
      <c r="C10387" s="774" t="s">
        <v>8573</v>
      </c>
      <c r="D10387" s="17" t="s">
        <v>8574</v>
      </c>
      <c r="E10387" s="830">
        <v>197</v>
      </c>
      <c r="F10387" s="768">
        <v>115</v>
      </c>
      <c r="G10387" s="825">
        <v>21</v>
      </c>
      <c r="H10387" s="772">
        <v>30</v>
      </c>
      <c r="I10387" s="819">
        <f t="shared" si="362"/>
        <v>218</v>
      </c>
      <c r="J10387" s="819">
        <f t="shared" si="363"/>
        <v>145</v>
      </c>
      <c r="L10387" s="834"/>
    </row>
    <row r="10388" spans="1:12">
      <c r="A10388" s="15" t="s">
        <v>17836</v>
      </c>
      <c r="C10388" s="774" t="s">
        <v>8575</v>
      </c>
      <c r="D10388" s="17" t="s">
        <v>8576</v>
      </c>
      <c r="E10388" s="830">
        <v>721</v>
      </c>
      <c r="F10388" s="768">
        <v>650</v>
      </c>
      <c r="G10388" s="825">
        <v>221</v>
      </c>
      <c r="H10388" s="772">
        <v>150</v>
      </c>
      <c r="I10388" s="819">
        <f t="shared" si="362"/>
        <v>942</v>
      </c>
      <c r="J10388" s="819">
        <f t="shared" si="363"/>
        <v>800</v>
      </c>
      <c r="L10388" s="834"/>
    </row>
    <row r="10389" spans="1:12">
      <c r="A10389" s="15" t="s">
        <v>17836</v>
      </c>
      <c r="C10389" s="774" t="s">
        <v>8577</v>
      </c>
      <c r="D10389" s="17" t="s">
        <v>8578</v>
      </c>
      <c r="E10389" s="830">
        <v>137</v>
      </c>
      <c r="F10389" s="768">
        <v>120</v>
      </c>
      <c r="G10389" s="825">
        <v>16</v>
      </c>
      <c r="H10389" s="772">
        <v>30</v>
      </c>
      <c r="I10389" s="819">
        <f t="shared" si="362"/>
        <v>153</v>
      </c>
      <c r="J10389" s="819">
        <f t="shared" si="363"/>
        <v>150</v>
      </c>
      <c r="L10389" s="834"/>
    </row>
    <row r="10390" spans="1:12">
      <c r="A10390" s="15" t="s">
        <v>17836</v>
      </c>
      <c r="C10390" s="774" t="s">
        <v>8579</v>
      </c>
      <c r="D10390" s="17" t="s">
        <v>8580</v>
      </c>
      <c r="E10390" s="830">
        <v>157</v>
      </c>
      <c r="F10390" s="768">
        <v>220</v>
      </c>
      <c r="G10390" s="825">
        <v>140</v>
      </c>
      <c r="H10390" s="772">
        <v>75</v>
      </c>
      <c r="I10390" s="819">
        <f t="shared" si="362"/>
        <v>297</v>
      </c>
      <c r="J10390" s="819">
        <f t="shared" si="363"/>
        <v>295</v>
      </c>
      <c r="L10390" s="834"/>
    </row>
    <row r="10391" spans="1:12">
      <c r="A10391" s="15" t="s">
        <v>17836</v>
      </c>
      <c r="C10391" s="774" t="s">
        <v>8581</v>
      </c>
      <c r="D10391" s="17" t="s">
        <v>18978</v>
      </c>
      <c r="E10391" s="830">
        <v>0</v>
      </c>
      <c r="F10391" s="768">
        <v>100</v>
      </c>
      <c r="G10391" s="825"/>
      <c r="H10391" s="772">
        <v>100</v>
      </c>
      <c r="I10391" s="819">
        <f t="shared" si="362"/>
        <v>0</v>
      </c>
      <c r="J10391" s="819">
        <f t="shared" si="363"/>
        <v>200</v>
      </c>
      <c r="L10391" s="834"/>
    </row>
    <row r="10392" spans="1:12">
      <c r="A10392" s="15" t="s">
        <v>17836</v>
      </c>
      <c r="C10392" s="774" t="s">
        <v>8581</v>
      </c>
      <c r="D10392" s="17" t="s">
        <v>18978</v>
      </c>
      <c r="E10392" s="830">
        <v>0</v>
      </c>
      <c r="F10392" s="768">
        <v>100</v>
      </c>
      <c r="G10392" s="825"/>
      <c r="H10392" s="772">
        <v>100</v>
      </c>
      <c r="I10392" s="819">
        <f t="shared" ref="I10392:I10425" si="364">E10392+G10392</f>
        <v>0</v>
      </c>
      <c r="J10392" s="819">
        <f t="shared" ref="J10392:J10425" si="365">F10392+H10392</f>
        <v>200</v>
      </c>
      <c r="L10392" s="834"/>
    </row>
    <row r="10393" spans="1:12">
      <c r="A10393" s="15" t="s">
        <v>17836</v>
      </c>
      <c r="C10393" s="774" t="s">
        <v>8582</v>
      </c>
      <c r="D10393" s="17" t="s">
        <v>8583</v>
      </c>
      <c r="E10393" s="830">
        <v>0</v>
      </c>
      <c r="F10393" s="768">
        <v>100</v>
      </c>
      <c r="G10393" s="825"/>
      <c r="H10393" s="772">
        <v>1</v>
      </c>
      <c r="I10393" s="819">
        <f t="shared" si="364"/>
        <v>0</v>
      </c>
      <c r="J10393" s="819">
        <f t="shared" si="365"/>
        <v>101</v>
      </c>
      <c r="L10393" s="834"/>
    </row>
    <row r="10394" spans="1:12">
      <c r="A10394" s="15" t="s">
        <v>17836</v>
      </c>
      <c r="C10394" s="774" t="s">
        <v>19893</v>
      </c>
      <c r="D10394" s="17" t="s">
        <v>19894</v>
      </c>
      <c r="E10394" s="830">
        <v>0</v>
      </c>
      <c r="F10394" s="768">
        <v>5</v>
      </c>
      <c r="G10394" s="825"/>
      <c r="H10394" s="772">
        <v>10</v>
      </c>
      <c r="I10394" s="819">
        <f t="shared" si="364"/>
        <v>0</v>
      </c>
      <c r="J10394" s="819">
        <f t="shared" si="365"/>
        <v>15</v>
      </c>
      <c r="L10394" s="834"/>
    </row>
    <row r="10395" spans="1:12">
      <c r="A10395" s="15" t="s">
        <v>17836</v>
      </c>
      <c r="C10395" s="774" t="s">
        <v>8584</v>
      </c>
      <c r="D10395" s="17" t="s">
        <v>18979</v>
      </c>
      <c r="E10395" s="830">
        <v>0</v>
      </c>
      <c r="F10395" s="768">
        <v>19050</v>
      </c>
      <c r="G10395" s="825"/>
      <c r="H10395" s="772">
        <v>1700</v>
      </c>
      <c r="I10395" s="819">
        <f t="shared" si="364"/>
        <v>0</v>
      </c>
      <c r="J10395" s="819">
        <f t="shared" si="365"/>
        <v>20750</v>
      </c>
      <c r="L10395" s="834"/>
    </row>
    <row r="10396" spans="1:12">
      <c r="A10396" s="15" t="s">
        <v>17836</v>
      </c>
      <c r="C10396" s="774" t="s">
        <v>8585</v>
      </c>
      <c r="D10396" s="17" t="s">
        <v>8586</v>
      </c>
      <c r="E10396" s="830">
        <v>1189</v>
      </c>
      <c r="F10396" s="768">
        <v>1020</v>
      </c>
      <c r="G10396" s="825">
        <v>134</v>
      </c>
      <c r="H10396" s="772">
        <v>110</v>
      </c>
      <c r="I10396" s="819">
        <f t="shared" si="364"/>
        <v>1323</v>
      </c>
      <c r="J10396" s="819">
        <f t="shared" si="365"/>
        <v>1130</v>
      </c>
      <c r="L10396" s="834"/>
    </row>
    <row r="10397" spans="1:12">
      <c r="A10397" s="15" t="s">
        <v>17836</v>
      </c>
      <c r="C10397" s="774" t="s">
        <v>8587</v>
      </c>
      <c r="D10397" s="17" t="s">
        <v>8588</v>
      </c>
      <c r="E10397" s="830">
        <v>293</v>
      </c>
      <c r="F10397" s="768">
        <v>250</v>
      </c>
      <c r="G10397" s="825">
        <v>29</v>
      </c>
      <c r="H10397" s="772">
        <v>25</v>
      </c>
      <c r="I10397" s="819">
        <f t="shared" si="364"/>
        <v>322</v>
      </c>
      <c r="J10397" s="819">
        <f t="shared" si="365"/>
        <v>275</v>
      </c>
      <c r="L10397" s="834"/>
    </row>
    <row r="10398" spans="1:12">
      <c r="A10398" s="15" t="s">
        <v>17836</v>
      </c>
      <c r="C10398" s="774" t="s">
        <v>8589</v>
      </c>
      <c r="D10398" s="17" t="s">
        <v>8590</v>
      </c>
      <c r="E10398" s="830">
        <v>130</v>
      </c>
      <c r="F10398" s="768">
        <v>150</v>
      </c>
      <c r="G10398" s="825">
        <v>43</v>
      </c>
      <c r="H10398" s="772">
        <v>35</v>
      </c>
      <c r="I10398" s="819">
        <f t="shared" si="364"/>
        <v>173</v>
      </c>
      <c r="J10398" s="819">
        <f t="shared" si="365"/>
        <v>185</v>
      </c>
      <c r="L10398" s="834"/>
    </row>
    <row r="10399" spans="1:12">
      <c r="A10399" s="15" t="s">
        <v>17836</v>
      </c>
      <c r="C10399" s="774" t="s">
        <v>8591</v>
      </c>
      <c r="D10399" s="17" t="s">
        <v>18980</v>
      </c>
      <c r="E10399" s="830">
        <v>0</v>
      </c>
      <c r="F10399" s="768">
        <v>100</v>
      </c>
      <c r="G10399" s="825"/>
      <c r="H10399" s="772">
        <v>1</v>
      </c>
      <c r="I10399" s="819">
        <f t="shared" si="364"/>
        <v>0</v>
      </c>
      <c r="J10399" s="819">
        <f t="shared" si="365"/>
        <v>101</v>
      </c>
      <c r="L10399" s="834"/>
    </row>
    <row r="10400" spans="1:12">
      <c r="A10400" s="15" t="s">
        <v>17836</v>
      </c>
      <c r="C10400" s="774" t="s">
        <v>8592</v>
      </c>
      <c r="D10400" s="17" t="s">
        <v>8593</v>
      </c>
      <c r="E10400" s="830">
        <v>12</v>
      </c>
      <c r="F10400" s="768">
        <v>30</v>
      </c>
      <c r="G10400" s="825"/>
      <c r="H10400" s="772">
        <v>1</v>
      </c>
      <c r="I10400" s="819">
        <f t="shared" si="364"/>
        <v>12</v>
      </c>
      <c r="J10400" s="819">
        <f t="shared" si="365"/>
        <v>31</v>
      </c>
      <c r="L10400" s="834"/>
    </row>
    <row r="10401" spans="1:12">
      <c r="A10401" s="15" t="s">
        <v>17836</v>
      </c>
      <c r="C10401" s="774" t="s">
        <v>8594</v>
      </c>
      <c r="D10401" s="17" t="s">
        <v>18981</v>
      </c>
      <c r="E10401" s="830">
        <v>0</v>
      </c>
      <c r="F10401" s="768">
        <v>100</v>
      </c>
      <c r="G10401" s="825"/>
      <c r="H10401" s="772">
        <v>1</v>
      </c>
      <c r="I10401" s="819">
        <f t="shared" si="364"/>
        <v>0</v>
      </c>
      <c r="J10401" s="819">
        <f t="shared" si="365"/>
        <v>101</v>
      </c>
      <c r="L10401" s="834"/>
    </row>
    <row r="10402" spans="1:12">
      <c r="A10402" s="15" t="s">
        <v>17836</v>
      </c>
      <c r="C10402" s="774" t="s">
        <v>8595</v>
      </c>
      <c r="D10402" s="17" t="s">
        <v>8596</v>
      </c>
      <c r="E10402" s="830">
        <v>11569</v>
      </c>
      <c r="F10402" s="768">
        <v>10470</v>
      </c>
      <c r="G10402" s="825">
        <v>792</v>
      </c>
      <c r="H10402" s="772">
        <v>530</v>
      </c>
      <c r="I10402" s="819">
        <f t="shared" si="364"/>
        <v>12361</v>
      </c>
      <c r="J10402" s="819">
        <f t="shared" si="365"/>
        <v>11000</v>
      </c>
      <c r="L10402" s="834"/>
    </row>
    <row r="10403" spans="1:12">
      <c r="A10403" s="15" t="s">
        <v>17836</v>
      </c>
      <c r="C10403" s="774" t="s">
        <v>8597</v>
      </c>
      <c r="D10403" s="17" t="s">
        <v>8598</v>
      </c>
      <c r="E10403" s="830">
        <v>6204</v>
      </c>
      <c r="F10403" s="768">
        <v>6010</v>
      </c>
      <c r="G10403" s="825">
        <v>560</v>
      </c>
      <c r="H10403" s="772">
        <v>450</v>
      </c>
      <c r="I10403" s="819">
        <f t="shared" si="364"/>
        <v>6764</v>
      </c>
      <c r="J10403" s="819">
        <f t="shared" si="365"/>
        <v>6460</v>
      </c>
      <c r="L10403" s="834"/>
    </row>
    <row r="10404" spans="1:12">
      <c r="A10404" s="15" t="s">
        <v>17836</v>
      </c>
      <c r="C10404" s="774" t="s">
        <v>8599</v>
      </c>
      <c r="D10404" s="17" t="s">
        <v>8600</v>
      </c>
      <c r="E10404" s="830">
        <v>0</v>
      </c>
      <c r="F10404" s="768">
        <v>100</v>
      </c>
      <c r="G10404" s="825"/>
      <c r="H10404" s="772">
        <v>5</v>
      </c>
      <c r="I10404" s="819">
        <f t="shared" si="364"/>
        <v>0</v>
      </c>
      <c r="J10404" s="819">
        <f t="shared" si="365"/>
        <v>105</v>
      </c>
      <c r="L10404" s="834"/>
    </row>
    <row r="10405" spans="1:12">
      <c r="A10405" s="15" t="s">
        <v>17836</v>
      </c>
      <c r="C10405" s="774" t="s">
        <v>8601</v>
      </c>
      <c r="D10405" s="17" t="s">
        <v>8602</v>
      </c>
      <c r="E10405" s="830">
        <v>0</v>
      </c>
      <c r="F10405" s="768">
        <v>100</v>
      </c>
      <c r="G10405" s="825">
        <v>23</v>
      </c>
      <c r="H10405" s="772">
        <v>50</v>
      </c>
      <c r="I10405" s="819">
        <f t="shared" si="364"/>
        <v>23</v>
      </c>
      <c r="J10405" s="819">
        <f t="shared" si="365"/>
        <v>150</v>
      </c>
      <c r="L10405" s="834"/>
    </row>
    <row r="10406" spans="1:12">
      <c r="A10406" s="15" t="s">
        <v>17836</v>
      </c>
      <c r="C10406" s="774" t="s">
        <v>8603</v>
      </c>
      <c r="D10406" s="17" t="s">
        <v>8604</v>
      </c>
      <c r="E10406" s="830">
        <v>0</v>
      </c>
      <c r="F10406" s="768">
        <v>100</v>
      </c>
      <c r="G10406" s="825"/>
      <c r="H10406" s="772">
        <v>1</v>
      </c>
      <c r="I10406" s="819">
        <f t="shared" si="364"/>
        <v>0</v>
      </c>
      <c r="J10406" s="819">
        <f t="shared" si="365"/>
        <v>101</v>
      </c>
      <c r="L10406" s="834"/>
    </row>
    <row r="10407" spans="1:12">
      <c r="A10407" s="15" t="s">
        <v>17836</v>
      </c>
      <c r="C10407" s="774" t="s">
        <v>8605</v>
      </c>
      <c r="D10407" s="17" t="s">
        <v>8606</v>
      </c>
      <c r="E10407" s="830">
        <v>0</v>
      </c>
      <c r="F10407" s="768">
        <v>100</v>
      </c>
      <c r="G10407" s="825"/>
      <c r="H10407" s="772">
        <v>1</v>
      </c>
      <c r="I10407" s="819">
        <f t="shared" si="364"/>
        <v>0</v>
      </c>
      <c r="J10407" s="819">
        <f t="shared" si="365"/>
        <v>101</v>
      </c>
      <c r="L10407" s="834"/>
    </row>
    <row r="10408" spans="1:12">
      <c r="A10408" s="15" t="s">
        <v>17836</v>
      </c>
      <c r="C10408" s="774" t="s">
        <v>8607</v>
      </c>
      <c r="D10408" s="17" t="s">
        <v>8608</v>
      </c>
      <c r="E10408" s="830">
        <v>0</v>
      </c>
      <c r="F10408" s="768">
        <v>100</v>
      </c>
      <c r="G10408" s="825"/>
      <c r="H10408" s="772">
        <v>15</v>
      </c>
      <c r="I10408" s="819">
        <f t="shared" si="364"/>
        <v>0</v>
      </c>
      <c r="J10408" s="819">
        <f t="shared" si="365"/>
        <v>115</v>
      </c>
      <c r="L10408" s="834"/>
    </row>
    <row r="10409" spans="1:12">
      <c r="A10409" s="15" t="s">
        <v>17836</v>
      </c>
      <c r="C10409" s="774" t="s">
        <v>8609</v>
      </c>
      <c r="D10409" s="17" t="s">
        <v>8610</v>
      </c>
      <c r="E10409" s="830">
        <v>0</v>
      </c>
      <c r="F10409" s="768">
        <v>100</v>
      </c>
      <c r="G10409" s="825"/>
      <c r="H10409" s="772">
        <v>1</v>
      </c>
      <c r="I10409" s="819">
        <f t="shared" si="364"/>
        <v>0</v>
      </c>
      <c r="J10409" s="819">
        <f t="shared" si="365"/>
        <v>101</v>
      </c>
      <c r="L10409" s="834"/>
    </row>
    <row r="10410" spans="1:12">
      <c r="A10410" s="15" t="s">
        <v>17836</v>
      </c>
      <c r="C10410" s="774" t="s">
        <v>8611</v>
      </c>
      <c r="D10410" s="17" t="s">
        <v>8612</v>
      </c>
      <c r="E10410" s="830">
        <v>0</v>
      </c>
      <c r="F10410" s="768">
        <v>100</v>
      </c>
      <c r="G10410" s="825">
        <v>29</v>
      </c>
      <c r="H10410" s="772">
        <v>50</v>
      </c>
      <c r="I10410" s="819">
        <f t="shared" si="364"/>
        <v>29</v>
      </c>
      <c r="J10410" s="819">
        <f t="shared" si="365"/>
        <v>150</v>
      </c>
      <c r="L10410" s="834"/>
    </row>
    <row r="10411" spans="1:12">
      <c r="A10411" s="15" t="s">
        <v>17836</v>
      </c>
      <c r="C10411" s="774" t="s">
        <v>8613</v>
      </c>
      <c r="D10411" s="17" t="s">
        <v>8614</v>
      </c>
      <c r="E10411" s="830">
        <v>0</v>
      </c>
      <c r="F10411" s="768">
        <v>100</v>
      </c>
      <c r="G10411" s="825"/>
      <c r="H10411" s="772">
        <v>1</v>
      </c>
      <c r="I10411" s="819">
        <f t="shared" si="364"/>
        <v>0</v>
      </c>
      <c r="J10411" s="819">
        <f t="shared" si="365"/>
        <v>101</v>
      </c>
      <c r="L10411" s="834"/>
    </row>
    <row r="10412" spans="1:12">
      <c r="A10412" s="15" t="s">
        <v>17836</v>
      </c>
      <c r="C10412" s="774" t="s">
        <v>8615</v>
      </c>
      <c r="D10412" s="17" t="s">
        <v>8616</v>
      </c>
      <c r="E10412" s="830">
        <v>0</v>
      </c>
      <c r="F10412" s="768">
        <v>100</v>
      </c>
      <c r="G10412" s="825"/>
      <c r="H10412" s="772">
        <v>1</v>
      </c>
      <c r="I10412" s="819">
        <f t="shared" si="364"/>
        <v>0</v>
      </c>
      <c r="J10412" s="819">
        <f t="shared" si="365"/>
        <v>101</v>
      </c>
      <c r="L10412" s="834"/>
    </row>
    <row r="10413" spans="1:12">
      <c r="A10413" s="15" t="s">
        <v>17836</v>
      </c>
      <c r="C10413" s="774" t="s">
        <v>8617</v>
      </c>
      <c r="D10413" s="17" t="s">
        <v>8618</v>
      </c>
      <c r="E10413" s="830">
        <v>0</v>
      </c>
      <c r="F10413" s="768">
        <v>100</v>
      </c>
      <c r="G10413" s="825"/>
      <c r="H10413" s="772">
        <v>1</v>
      </c>
      <c r="I10413" s="819">
        <f t="shared" si="364"/>
        <v>0</v>
      </c>
      <c r="J10413" s="819">
        <f t="shared" si="365"/>
        <v>101</v>
      </c>
      <c r="L10413" s="834"/>
    </row>
    <row r="10414" spans="1:12">
      <c r="A10414" s="15" t="s">
        <v>17836</v>
      </c>
      <c r="C10414" s="774" t="s">
        <v>8619</v>
      </c>
      <c r="D10414" s="17" t="s">
        <v>8620</v>
      </c>
      <c r="E10414" s="830">
        <v>0</v>
      </c>
      <c r="F10414" s="768">
        <v>100</v>
      </c>
      <c r="G10414" s="825"/>
      <c r="H10414" s="772">
        <v>1</v>
      </c>
      <c r="I10414" s="819">
        <f t="shared" si="364"/>
        <v>0</v>
      </c>
      <c r="J10414" s="819">
        <f t="shared" si="365"/>
        <v>101</v>
      </c>
      <c r="L10414" s="834"/>
    </row>
    <row r="10415" spans="1:12">
      <c r="A10415" s="15" t="s">
        <v>17836</v>
      </c>
      <c r="C10415" s="774" t="s">
        <v>8621</v>
      </c>
      <c r="D10415" s="17" t="s">
        <v>8622</v>
      </c>
      <c r="E10415" s="830">
        <v>823</v>
      </c>
      <c r="F10415" s="768">
        <v>580</v>
      </c>
      <c r="G10415" s="825">
        <v>328</v>
      </c>
      <c r="H10415" s="772">
        <v>300</v>
      </c>
      <c r="I10415" s="819">
        <f t="shared" si="364"/>
        <v>1151</v>
      </c>
      <c r="J10415" s="819">
        <f t="shared" si="365"/>
        <v>880</v>
      </c>
      <c r="L10415" s="834"/>
    </row>
    <row r="10416" spans="1:12">
      <c r="A10416" s="15" t="s">
        <v>17836</v>
      </c>
      <c r="C10416" s="774" t="s">
        <v>8623</v>
      </c>
      <c r="D10416" s="17" t="s">
        <v>8624</v>
      </c>
      <c r="E10416" s="830">
        <v>852</v>
      </c>
      <c r="F10416" s="768">
        <v>730</v>
      </c>
      <c r="G10416" s="825">
        <v>320</v>
      </c>
      <c r="H10416" s="772">
        <v>340</v>
      </c>
      <c r="I10416" s="819">
        <f t="shared" si="364"/>
        <v>1172</v>
      </c>
      <c r="J10416" s="819">
        <f t="shared" si="365"/>
        <v>1070</v>
      </c>
      <c r="L10416" s="834"/>
    </row>
    <row r="10417" spans="1:12">
      <c r="A10417" s="15" t="s">
        <v>17836</v>
      </c>
      <c r="C10417" s="774" t="s">
        <v>8625</v>
      </c>
      <c r="D10417" s="17" t="s">
        <v>8626</v>
      </c>
      <c r="E10417" s="830">
        <v>0</v>
      </c>
      <c r="F10417" s="768">
        <v>100</v>
      </c>
      <c r="G10417" s="825">
        <v>1</v>
      </c>
      <c r="H10417" s="772">
        <v>1</v>
      </c>
      <c r="I10417" s="819">
        <f t="shared" si="364"/>
        <v>1</v>
      </c>
      <c r="J10417" s="819">
        <f t="shared" si="365"/>
        <v>101</v>
      </c>
      <c r="L10417" s="834"/>
    </row>
    <row r="10418" spans="1:12">
      <c r="A10418" s="15" t="s">
        <v>17836</v>
      </c>
      <c r="C10418" s="774" t="s">
        <v>8627</v>
      </c>
      <c r="D10418" s="17" t="s">
        <v>8628</v>
      </c>
      <c r="E10418" s="830">
        <v>23</v>
      </c>
      <c r="F10418" s="768">
        <v>70</v>
      </c>
      <c r="G10418" s="825">
        <v>460</v>
      </c>
      <c r="H10418" s="772">
        <v>380</v>
      </c>
      <c r="I10418" s="819">
        <f t="shared" si="364"/>
        <v>483</v>
      </c>
      <c r="J10418" s="819">
        <f t="shared" si="365"/>
        <v>450</v>
      </c>
      <c r="L10418" s="834"/>
    </row>
    <row r="10419" spans="1:12">
      <c r="A10419" s="15" t="s">
        <v>17836</v>
      </c>
      <c r="C10419" s="774" t="s">
        <v>8629</v>
      </c>
      <c r="D10419" s="17" t="s">
        <v>8630</v>
      </c>
      <c r="E10419" s="830">
        <v>1</v>
      </c>
      <c r="F10419" s="768">
        <v>100</v>
      </c>
      <c r="G10419" s="825">
        <v>12</v>
      </c>
      <c r="H10419" s="772">
        <v>10</v>
      </c>
      <c r="I10419" s="819">
        <f t="shared" si="364"/>
        <v>13</v>
      </c>
      <c r="J10419" s="819">
        <f t="shared" si="365"/>
        <v>110</v>
      </c>
      <c r="L10419" s="834"/>
    </row>
    <row r="10420" spans="1:12">
      <c r="A10420" s="15" t="s">
        <v>17836</v>
      </c>
      <c r="C10420" s="774" t="s">
        <v>8631</v>
      </c>
      <c r="D10420" s="17" t="s">
        <v>8632</v>
      </c>
      <c r="E10420" s="830">
        <v>58</v>
      </c>
      <c r="F10420" s="768">
        <v>40</v>
      </c>
      <c r="G10420" s="825">
        <v>17</v>
      </c>
      <c r="H10420" s="772">
        <v>25</v>
      </c>
      <c r="I10420" s="819">
        <f t="shared" si="364"/>
        <v>75</v>
      </c>
      <c r="J10420" s="819">
        <f t="shared" si="365"/>
        <v>65</v>
      </c>
      <c r="L10420" s="834"/>
    </row>
    <row r="10421" spans="1:12">
      <c r="A10421" s="15" t="s">
        <v>17836</v>
      </c>
      <c r="C10421" s="774" t="s">
        <v>8633</v>
      </c>
      <c r="D10421" s="17" t="s">
        <v>8634</v>
      </c>
      <c r="E10421" s="830">
        <v>84</v>
      </c>
      <c r="F10421" s="768">
        <v>60</v>
      </c>
      <c r="G10421" s="825">
        <v>26</v>
      </c>
      <c r="H10421" s="772">
        <v>15</v>
      </c>
      <c r="I10421" s="819">
        <f t="shared" si="364"/>
        <v>110</v>
      </c>
      <c r="J10421" s="819">
        <f t="shared" si="365"/>
        <v>75</v>
      </c>
      <c r="L10421" s="834"/>
    </row>
    <row r="10422" spans="1:12">
      <c r="A10422" s="15" t="s">
        <v>17836</v>
      </c>
      <c r="C10422" s="774" t="s">
        <v>8635</v>
      </c>
      <c r="D10422" s="17" t="s">
        <v>8636</v>
      </c>
      <c r="E10422" s="830">
        <v>0</v>
      </c>
      <c r="F10422" s="768">
        <v>100</v>
      </c>
      <c r="G10422" s="825"/>
      <c r="H10422" s="772">
        <v>1</v>
      </c>
      <c r="I10422" s="819">
        <f t="shared" si="364"/>
        <v>0</v>
      </c>
      <c r="J10422" s="819">
        <f t="shared" si="365"/>
        <v>101</v>
      </c>
      <c r="L10422" s="834"/>
    </row>
    <row r="10423" spans="1:12">
      <c r="A10423" s="15" t="s">
        <v>17836</v>
      </c>
      <c r="C10423" s="774" t="s">
        <v>8637</v>
      </c>
      <c r="D10423" s="17" t="s">
        <v>8638</v>
      </c>
      <c r="E10423" s="830">
        <v>0</v>
      </c>
      <c r="F10423" s="768">
        <v>100</v>
      </c>
      <c r="G10423" s="825"/>
      <c r="H10423" s="772">
        <v>1</v>
      </c>
      <c r="I10423" s="819">
        <f t="shared" si="364"/>
        <v>0</v>
      </c>
      <c r="J10423" s="819">
        <f t="shared" si="365"/>
        <v>101</v>
      </c>
      <c r="L10423" s="834"/>
    </row>
    <row r="10424" spans="1:12">
      <c r="A10424" s="15" t="s">
        <v>17836</v>
      </c>
      <c r="C10424" s="774" t="s">
        <v>8639</v>
      </c>
      <c r="D10424" s="17" t="s">
        <v>8640</v>
      </c>
      <c r="E10424" s="830">
        <v>0</v>
      </c>
      <c r="F10424" s="768">
        <v>100</v>
      </c>
      <c r="G10424" s="825"/>
      <c r="H10424" s="772">
        <v>1</v>
      </c>
      <c r="I10424" s="819">
        <f t="shared" si="364"/>
        <v>0</v>
      </c>
      <c r="J10424" s="819">
        <f t="shared" si="365"/>
        <v>101</v>
      </c>
      <c r="L10424" s="834"/>
    </row>
    <row r="10425" spans="1:12">
      <c r="A10425" s="15" t="s">
        <v>17836</v>
      </c>
      <c r="C10425" s="774" t="s">
        <v>8641</v>
      </c>
      <c r="D10425" s="17" t="s">
        <v>8642</v>
      </c>
      <c r="E10425" s="830">
        <v>0</v>
      </c>
      <c r="F10425" s="768">
        <v>100</v>
      </c>
      <c r="G10425" s="825"/>
      <c r="H10425" s="772">
        <v>1</v>
      </c>
      <c r="I10425" s="819">
        <f t="shared" si="364"/>
        <v>0</v>
      </c>
      <c r="J10425" s="819">
        <f t="shared" si="365"/>
        <v>101</v>
      </c>
      <c r="L10425" s="834"/>
    </row>
    <row r="10426" spans="1:12">
      <c r="B10426" s="16" t="s">
        <v>217</v>
      </c>
      <c r="C10426" s="767"/>
      <c r="D10426" s="16"/>
      <c r="E10426" s="828">
        <v>1303</v>
      </c>
      <c r="F10426" s="803">
        <v>1000</v>
      </c>
      <c r="G10426" s="844">
        <v>3333</v>
      </c>
      <c r="H10426" s="767">
        <v>3000</v>
      </c>
      <c r="I10426" s="819">
        <f>E10426+G10426</f>
        <v>4636</v>
      </c>
      <c r="J10426" s="819">
        <f>F10426+H10426</f>
        <v>4000</v>
      </c>
      <c r="L10426" s="834"/>
    </row>
    <row r="10427" spans="1:12">
      <c r="B10427" s="16" t="s">
        <v>218</v>
      </c>
      <c r="C10427" s="767"/>
      <c r="D10427" s="16"/>
      <c r="E10427" s="828">
        <v>1790</v>
      </c>
      <c r="F10427" s="803"/>
      <c r="G10427" s="844">
        <v>4916</v>
      </c>
      <c r="H10427" s="767"/>
      <c r="I10427" s="819"/>
      <c r="J10427" s="819"/>
      <c r="L10427" s="834"/>
    </row>
    <row r="10428" spans="1:12">
      <c r="B10428" s="16" t="s">
        <v>219</v>
      </c>
      <c r="C10428" s="767"/>
      <c r="D10428" s="16"/>
      <c r="E10428" s="803">
        <f>SUM(E10429:E10471)</f>
        <v>8461</v>
      </c>
      <c r="F10428" s="803">
        <f t="shared" ref="F10428:H10428" si="366">SUM(F10429:F10471)</f>
        <v>12298</v>
      </c>
      <c r="G10428" s="803">
        <f t="shared" si="366"/>
        <v>26720</v>
      </c>
      <c r="H10428" s="803">
        <f t="shared" si="366"/>
        <v>26252</v>
      </c>
      <c r="I10428" s="819">
        <f>E10428+G10428</f>
        <v>35181</v>
      </c>
      <c r="J10428" s="819">
        <f>F10428+H10428</f>
        <v>38550</v>
      </c>
      <c r="L10428" s="834"/>
    </row>
    <row r="10429" spans="1:12">
      <c r="A10429" s="15" t="s">
        <v>17836</v>
      </c>
      <c r="C10429" s="776" t="s">
        <v>8643</v>
      </c>
      <c r="D10429" s="17" t="s">
        <v>8644</v>
      </c>
      <c r="E10429" s="830">
        <v>0</v>
      </c>
      <c r="F10429" s="768">
        <v>220</v>
      </c>
      <c r="G10429" s="825"/>
      <c r="H10429" s="772">
        <v>150</v>
      </c>
      <c r="I10429" s="819">
        <f t="shared" ref="I10429:I10471" si="367">E10429+G10429</f>
        <v>0</v>
      </c>
      <c r="J10429" s="819">
        <f t="shared" ref="J10429:J10471" si="368">F10429+H10429</f>
        <v>370</v>
      </c>
      <c r="L10429" s="834"/>
    </row>
    <row r="10430" spans="1:12">
      <c r="A10430" s="15" t="s">
        <v>17836</v>
      </c>
      <c r="C10430" s="776" t="s">
        <v>8645</v>
      </c>
      <c r="D10430" s="17" t="s">
        <v>8646</v>
      </c>
      <c r="E10430" s="830">
        <v>0</v>
      </c>
      <c r="F10430" s="768">
        <v>70</v>
      </c>
      <c r="G10430" s="825"/>
      <c r="H10430" s="772">
        <v>25</v>
      </c>
      <c r="I10430" s="819">
        <f t="shared" si="367"/>
        <v>0</v>
      </c>
      <c r="J10430" s="819">
        <f t="shared" si="368"/>
        <v>95</v>
      </c>
      <c r="L10430" s="834"/>
    </row>
    <row r="10431" spans="1:12">
      <c r="A10431" s="15" t="s">
        <v>17836</v>
      </c>
      <c r="C10431" s="776" t="s">
        <v>8647</v>
      </c>
      <c r="D10431" s="17" t="s">
        <v>8648</v>
      </c>
      <c r="E10431" s="830">
        <v>0</v>
      </c>
      <c r="F10431" s="768">
        <v>165</v>
      </c>
      <c r="G10431" s="825"/>
      <c r="H10431" s="772">
        <v>205</v>
      </c>
      <c r="I10431" s="819">
        <f t="shared" si="367"/>
        <v>0</v>
      </c>
      <c r="J10431" s="819">
        <f t="shared" si="368"/>
        <v>370</v>
      </c>
      <c r="L10431" s="834"/>
    </row>
    <row r="10432" spans="1:12">
      <c r="A10432" s="15" t="s">
        <v>17836</v>
      </c>
      <c r="C10432" s="776" t="s">
        <v>8649</v>
      </c>
      <c r="D10432" s="17" t="s">
        <v>8650</v>
      </c>
      <c r="E10432" s="830">
        <v>0</v>
      </c>
      <c r="F10432" s="768">
        <v>100</v>
      </c>
      <c r="G10432" s="825"/>
      <c r="H10432" s="772">
        <v>1</v>
      </c>
      <c r="I10432" s="819">
        <f t="shared" si="367"/>
        <v>0</v>
      </c>
      <c r="J10432" s="819">
        <f t="shared" si="368"/>
        <v>101</v>
      </c>
      <c r="L10432" s="834"/>
    </row>
    <row r="10433" spans="1:12">
      <c r="A10433" s="15" t="s">
        <v>17836</v>
      </c>
      <c r="C10433" s="776" t="s">
        <v>8651</v>
      </c>
      <c r="D10433" s="17" t="s">
        <v>8652</v>
      </c>
      <c r="E10433" s="830">
        <v>0</v>
      </c>
      <c r="F10433" s="768">
        <v>190</v>
      </c>
      <c r="G10433" s="825"/>
      <c r="H10433" s="772">
        <v>680</v>
      </c>
      <c r="I10433" s="819">
        <f t="shared" si="367"/>
        <v>0</v>
      </c>
      <c r="J10433" s="819">
        <f t="shared" si="368"/>
        <v>870</v>
      </c>
      <c r="L10433" s="834"/>
    </row>
    <row r="10434" spans="1:12">
      <c r="A10434" s="15" t="s">
        <v>17836</v>
      </c>
      <c r="C10434" s="776" t="s">
        <v>8653</v>
      </c>
      <c r="D10434" s="17" t="s">
        <v>8654</v>
      </c>
      <c r="E10434" s="830">
        <v>0</v>
      </c>
      <c r="F10434" s="768">
        <v>6</v>
      </c>
      <c r="G10434" s="825"/>
      <c r="H10434" s="772">
        <v>103</v>
      </c>
      <c r="I10434" s="819">
        <f t="shared" si="367"/>
        <v>0</v>
      </c>
      <c r="J10434" s="819">
        <f t="shared" si="368"/>
        <v>109</v>
      </c>
      <c r="L10434" s="834"/>
    </row>
    <row r="10435" spans="1:12">
      <c r="A10435" s="15" t="s">
        <v>17836</v>
      </c>
      <c r="C10435" s="776" t="s">
        <v>8655</v>
      </c>
      <c r="D10435" s="17" t="s">
        <v>8656</v>
      </c>
      <c r="E10435" s="830">
        <v>0</v>
      </c>
      <c r="F10435" s="768">
        <v>100</v>
      </c>
      <c r="G10435" s="825"/>
      <c r="H10435" s="772">
        <v>1</v>
      </c>
      <c r="I10435" s="819">
        <f t="shared" si="367"/>
        <v>0</v>
      </c>
      <c r="J10435" s="819">
        <f t="shared" si="368"/>
        <v>101</v>
      </c>
      <c r="L10435" s="834"/>
    </row>
    <row r="10436" spans="1:12">
      <c r="A10436" s="15" t="s">
        <v>17836</v>
      </c>
      <c r="C10436" s="776" t="s">
        <v>8657</v>
      </c>
      <c r="D10436" s="17" t="s">
        <v>8658</v>
      </c>
      <c r="E10436" s="830">
        <v>92</v>
      </c>
      <c r="F10436" s="768">
        <v>120</v>
      </c>
      <c r="G10436" s="825">
        <v>414</v>
      </c>
      <c r="H10436" s="772">
        <v>440</v>
      </c>
      <c r="I10436" s="819">
        <f t="shared" si="367"/>
        <v>506</v>
      </c>
      <c r="J10436" s="819">
        <f t="shared" si="368"/>
        <v>560</v>
      </c>
      <c r="L10436" s="834"/>
    </row>
    <row r="10437" spans="1:12">
      <c r="A10437" s="15" t="s">
        <v>17836</v>
      </c>
      <c r="C10437" s="776" t="s">
        <v>8659</v>
      </c>
      <c r="D10437" s="17" t="s">
        <v>8660</v>
      </c>
      <c r="E10437" s="830">
        <v>9</v>
      </c>
      <c r="F10437" s="768">
        <v>60</v>
      </c>
      <c r="G10437" s="825">
        <v>214</v>
      </c>
      <c r="H10437" s="772">
        <v>70</v>
      </c>
      <c r="I10437" s="819">
        <f t="shared" si="367"/>
        <v>223</v>
      </c>
      <c r="J10437" s="819">
        <f t="shared" si="368"/>
        <v>130</v>
      </c>
      <c r="L10437" s="834"/>
    </row>
    <row r="10438" spans="1:12">
      <c r="A10438" s="15" t="s">
        <v>17836</v>
      </c>
      <c r="C10438" s="776" t="s">
        <v>8661</v>
      </c>
      <c r="D10438" s="17" t="s">
        <v>8662</v>
      </c>
      <c r="E10438" s="830">
        <v>57</v>
      </c>
      <c r="F10438" s="768">
        <v>100</v>
      </c>
      <c r="G10438" s="825">
        <v>1298</v>
      </c>
      <c r="H10438" s="772">
        <v>1300</v>
      </c>
      <c r="I10438" s="819">
        <f t="shared" si="367"/>
        <v>1355</v>
      </c>
      <c r="J10438" s="819">
        <f t="shared" si="368"/>
        <v>1400</v>
      </c>
      <c r="L10438" s="834"/>
    </row>
    <row r="10439" spans="1:12">
      <c r="A10439" s="15" t="s">
        <v>17836</v>
      </c>
      <c r="C10439" s="776" t="s">
        <v>8663</v>
      </c>
      <c r="D10439" s="17" t="s">
        <v>8664</v>
      </c>
      <c r="E10439" s="830">
        <v>413</v>
      </c>
      <c r="F10439" s="768">
        <v>590</v>
      </c>
      <c r="G10439" s="825">
        <v>418</v>
      </c>
      <c r="H10439" s="772">
        <v>500</v>
      </c>
      <c r="I10439" s="819">
        <f t="shared" si="367"/>
        <v>831</v>
      </c>
      <c r="J10439" s="819">
        <f t="shared" si="368"/>
        <v>1090</v>
      </c>
      <c r="L10439" s="834"/>
    </row>
    <row r="10440" spans="1:12">
      <c r="A10440" s="15" t="s">
        <v>17836</v>
      </c>
      <c r="C10440" s="776" t="s">
        <v>8665</v>
      </c>
      <c r="D10440" s="17" t="s">
        <v>8666</v>
      </c>
      <c r="E10440" s="830">
        <v>192</v>
      </c>
      <c r="F10440" s="768">
        <v>300</v>
      </c>
      <c r="G10440" s="825">
        <v>684</v>
      </c>
      <c r="H10440" s="772">
        <v>670</v>
      </c>
      <c r="I10440" s="819">
        <f t="shared" si="367"/>
        <v>876</v>
      </c>
      <c r="J10440" s="819">
        <f t="shared" si="368"/>
        <v>970</v>
      </c>
      <c r="L10440" s="834"/>
    </row>
    <row r="10441" spans="1:12">
      <c r="A10441" s="15" t="s">
        <v>17836</v>
      </c>
      <c r="C10441" s="776" t="s">
        <v>8667</v>
      </c>
      <c r="D10441" s="17" t="s">
        <v>8668</v>
      </c>
      <c r="E10441" s="830">
        <v>732</v>
      </c>
      <c r="F10441" s="768">
        <v>1000</v>
      </c>
      <c r="G10441" s="825">
        <v>2003</v>
      </c>
      <c r="H10441" s="772">
        <v>1890</v>
      </c>
      <c r="I10441" s="819">
        <f t="shared" si="367"/>
        <v>2735</v>
      </c>
      <c r="J10441" s="819">
        <f t="shared" si="368"/>
        <v>2890</v>
      </c>
      <c r="L10441" s="834"/>
    </row>
    <row r="10442" spans="1:12">
      <c r="A10442" s="15" t="s">
        <v>17836</v>
      </c>
      <c r="C10442" s="776" t="s">
        <v>8669</v>
      </c>
      <c r="D10442" s="17" t="s">
        <v>8670</v>
      </c>
      <c r="E10442" s="830">
        <v>2</v>
      </c>
      <c r="F10442" s="768">
        <v>100</v>
      </c>
      <c r="G10442" s="825">
        <v>4</v>
      </c>
      <c r="H10442" s="772">
        <v>20</v>
      </c>
      <c r="I10442" s="819">
        <f t="shared" si="367"/>
        <v>6</v>
      </c>
      <c r="J10442" s="819">
        <f t="shared" si="368"/>
        <v>120</v>
      </c>
      <c r="L10442" s="834"/>
    </row>
    <row r="10443" spans="1:12">
      <c r="A10443" s="15" t="s">
        <v>17836</v>
      </c>
      <c r="C10443" s="776" t="s">
        <v>8671</v>
      </c>
      <c r="D10443" s="17" t="s">
        <v>8672</v>
      </c>
      <c r="E10443" s="830">
        <v>6</v>
      </c>
      <c r="F10443" s="768">
        <v>30</v>
      </c>
      <c r="G10443" s="825">
        <v>38</v>
      </c>
      <c r="H10443" s="772">
        <v>30</v>
      </c>
      <c r="I10443" s="819">
        <f t="shared" si="367"/>
        <v>44</v>
      </c>
      <c r="J10443" s="819">
        <f t="shared" si="368"/>
        <v>60</v>
      </c>
      <c r="L10443" s="834"/>
    </row>
    <row r="10444" spans="1:12">
      <c r="A10444" s="15" t="s">
        <v>17836</v>
      </c>
      <c r="C10444" s="776" t="s">
        <v>8673</v>
      </c>
      <c r="D10444" s="17" t="s">
        <v>8674</v>
      </c>
      <c r="E10444" s="830">
        <v>33</v>
      </c>
      <c r="F10444" s="768">
        <v>140</v>
      </c>
      <c r="G10444" s="825">
        <v>247</v>
      </c>
      <c r="H10444" s="772">
        <v>300</v>
      </c>
      <c r="I10444" s="819">
        <f t="shared" si="367"/>
        <v>280</v>
      </c>
      <c r="J10444" s="819">
        <f t="shared" si="368"/>
        <v>440</v>
      </c>
      <c r="L10444" s="834"/>
    </row>
    <row r="10445" spans="1:12">
      <c r="A10445" s="15" t="s">
        <v>17836</v>
      </c>
      <c r="C10445" s="776" t="s">
        <v>8675</v>
      </c>
      <c r="D10445" s="17" t="s">
        <v>8676</v>
      </c>
      <c r="E10445" s="830">
        <v>241</v>
      </c>
      <c r="F10445" s="768">
        <v>600</v>
      </c>
      <c r="G10445" s="825">
        <v>1469</v>
      </c>
      <c r="H10445" s="772">
        <v>1200</v>
      </c>
      <c r="I10445" s="819">
        <f t="shared" si="367"/>
        <v>1710</v>
      </c>
      <c r="J10445" s="819">
        <f t="shared" si="368"/>
        <v>1800</v>
      </c>
      <c r="L10445" s="834"/>
    </row>
    <row r="10446" spans="1:12">
      <c r="A10446" s="15" t="s">
        <v>17836</v>
      </c>
      <c r="C10446" s="776" t="s">
        <v>8677</v>
      </c>
      <c r="D10446" s="17" t="s">
        <v>8678</v>
      </c>
      <c r="E10446" s="830">
        <v>5</v>
      </c>
      <c r="F10446" s="768">
        <v>20</v>
      </c>
      <c r="G10446" s="825">
        <v>49</v>
      </c>
      <c r="H10446" s="772">
        <v>70</v>
      </c>
      <c r="I10446" s="819">
        <f t="shared" si="367"/>
        <v>54</v>
      </c>
      <c r="J10446" s="819">
        <f t="shared" si="368"/>
        <v>90</v>
      </c>
      <c r="L10446" s="834"/>
    </row>
    <row r="10447" spans="1:12">
      <c r="A10447" s="15" t="s">
        <v>17836</v>
      </c>
      <c r="C10447" s="776" t="s">
        <v>8679</v>
      </c>
      <c r="D10447" s="17" t="s">
        <v>8680</v>
      </c>
      <c r="E10447" s="830">
        <v>126</v>
      </c>
      <c r="F10447" s="768">
        <v>350</v>
      </c>
      <c r="G10447" s="825">
        <v>803</v>
      </c>
      <c r="H10447" s="772">
        <v>650</v>
      </c>
      <c r="I10447" s="819">
        <f t="shared" si="367"/>
        <v>929</v>
      </c>
      <c r="J10447" s="819">
        <f t="shared" si="368"/>
        <v>1000</v>
      </c>
      <c r="L10447" s="834"/>
    </row>
    <row r="10448" spans="1:12">
      <c r="A10448" s="15" t="s">
        <v>17836</v>
      </c>
      <c r="C10448" s="776" t="s">
        <v>8681</v>
      </c>
      <c r="D10448" s="17" t="s">
        <v>8682</v>
      </c>
      <c r="E10448" s="830">
        <v>25</v>
      </c>
      <c r="F10448" s="768">
        <v>60</v>
      </c>
      <c r="G10448" s="825">
        <v>248</v>
      </c>
      <c r="H10448" s="772">
        <v>250</v>
      </c>
      <c r="I10448" s="819">
        <f t="shared" si="367"/>
        <v>273</v>
      </c>
      <c r="J10448" s="819">
        <f t="shared" si="368"/>
        <v>310</v>
      </c>
      <c r="L10448" s="834"/>
    </row>
    <row r="10449" spans="1:12">
      <c r="A10449" s="15" t="s">
        <v>17836</v>
      </c>
      <c r="C10449" s="776" t="s">
        <v>8683</v>
      </c>
      <c r="D10449" s="17" t="s">
        <v>8684</v>
      </c>
      <c r="E10449" s="830">
        <v>5</v>
      </c>
      <c r="F10449" s="768">
        <v>5</v>
      </c>
      <c r="G10449" s="825">
        <v>28</v>
      </c>
      <c r="H10449" s="772">
        <v>5</v>
      </c>
      <c r="I10449" s="819">
        <f t="shared" si="367"/>
        <v>33</v>
      </c>
      <c r="J10449" s="819">
        <f t="shared" si="368"/>
        <v>10</v>
      </c>
      <c r="L10449" s="834"/>
    </row>
    <row r="10450" spans="1:12">
      <c r="A10450" s="15" t="s">
        <v>17836</v>
      </c>
      <c r="C10450" s="776" t="s">
        <v>8685</v>
      </c>
      <c r="D10450" s="17" t="s">
        <v>18982</v>
      </c>
      <c r="E10450" s="830">
        <v>71</v>
      </c>
      <c r="F10450" s="768">
        <v>65</v>
      </c>
      <c r="G10450" s="825">
        <v>277</v>
      </c>
      <c r="H10450" s="772">
        <v>170</v>
      </c>
      <c r="I10450" s="819">
        <f t="shared" si="367"/>
        <v>348</v>
      </c>
      <c r="J10450" s="819">
        <f t="shared" si="368"/>
        <v>235</v>
      </c>
      <c r="L10450" s="834"/>
    </row>
    <row r="10451" spans="1:12">
      <c r="A10451" s="15" t="s">
        <v>17836</v>
      </c>
      <c r="C10451" s="776" t="s">
        <v>8686</v>
      </c>
      <c r="D10451" s="17" t="s">
        <v>8687</v>
      </c>
      <c r="E10451" s="830">
        <v>17</v>
      </c>
      <c r="F10451" s="768">
        <v>15</v>
      </c>
      <c r="G10451" s="825">
        <v>108</v>
      </c>
      <c r="H10451" s="772">
        <v>65</v>
      </c>
      <c r="I10451" s="819">
        <f t="shared" si="367"/>
        <v>125</v>
      </c>
      <c r="J10451" s="819">
        <f t="shared" si="368"/>
        <v>80</v>
      </c>
      <c r="L10451" s="834"/>
    </row>
    <row r="10452" spans="1:12">
      <c r="A10452" s="15" t="s">
        <v>17836</v>
      </c>
      <c r="C10452" s="776" t="s">
        <v>8688</v>
      </c>
      <c r="D10452" s="17" t="s">
        <v>18983</v>
      </c>
      <c r="E10452" s="830">
        <v>30</v>
      </c>
      <c r="F10452" s="768">
        <v>160</v>
      </c>
      <c r="G10452" s="825">
        <v>333</v>
      </c>
      <c r="H10452" s="772">
        <v>285</v>
      </c>
      <c r="I10452" s="819">
        <f t="shared" si="367"/>
        <v>363</v>
      </c>
      <c r="J10452" s="819">
        <f t="shared" si="368"/>
        <v>445</v>
      </c>
      <c r="L10452" s="834"/>
    </row>
    <row r="10453" spans="1:12">
      <c r="A10453" s="15" t="s">
        <v>17836</v>
      </c>
      <c r="C10453" s="776" t="s">
        <v>8689</v>
      </c>
      <c r="D10453" s="17" t="s">
        <v>8690</v>
      </c>
      <c r="E10453" s="830">
        <v>0</v>
      </c>
      <c r="F10453" s="768">
        <v>2</v>
      </c>
      <c r="G10453" s="825">
        <v>2</v>
      </c>
      <c r="H10453" s="772">
        <v>5</v>
      </c>
      <c r="I10453" s="819">
        <f t="shared" si="367"/>
        <v>2</v>
      </c>
      <c r="J10453" s="819">
        <f t="shared" si="368"/>
        <v>7</v>
      </c>
      <c r="L10453" s="834"/>
    </row>
    <row r="10454" spans="1:12">
      <c r="A10454" s="15" t="s">
        <v>17836</v>
      </c>
      <c r="C10454" s="776" t="s">
        <v>8691</v>
      </c>
      <c r="D10454" s="17" t="s">
        <v>8692</v>
      </c>
      <c r="E10454" s="830">
        <v>1151</v>
      </c>
      <c r="F10454" s="768">
        <v>1410</v>
      </c>
      <c r="G10454" s="825">
        <v>582</v>
      </c>
      <c r="H10454" s="772">
        <v>720</v>
      </c>
      <c r="I10454" s="819">
        <f t="shared" si="367"/>
        <v>1733</v>
      </c>
      <c r="J10454" s="819">
        <f t="shared" si="368"/>
        <v>2130</v>
      </c>
      <c r="L10454" s="834"/>
    </row>
    <row r="10455" spans="1:12">
      <c r="A10455" s="15" t="s">
        <v>17836</v>
      </c>
      <c r="C10455" s="776" t="s">
        <v>8693</v>
      </c>
      <c r="D10455" s="17" t="s">
        <v>18984</v>
      </c>
      <c r="E10455" s="830">
        <v>210</v>
      </c>
      <c r="F10455" s="768">
        <v>300</v>
      </c>
      <c r="G10455" s="825"/>
      <c r="H10455" s="772">
        <v>1</v>
      </c>
      <c r="I10455" s="819">
        <f t="shared" si="367"/>
        <v>210</v>
      </c>
      <c r="J10455" s="819">
        <f t="shared" si="368"/>
        <v>301</v>
      </c>
      <c r="L10455" s="834"/>
    </row>
    <row r="10456" spans="1:12">
      <c r="A10456" s="15" t="s">
        <v>17836</v>
      </c>
      <c r="C10456" s="776" t="s">
        <v>8694</v>
      </c>
      <c r="D10456" s="17" t="s">
        <v>8695</v>
      </c>
      <c r="E10456" s="830">
        <v>245</v>
      </c>
      <c r="F10456" s="768">
        <v>270</v>
      </c>
      <c r="G10456" s="825">
        <v>1641</v>
      </c>
      <c r="H10456" s="772">
        <v>1500</v>
      </c>
      <c r="I10456" s="819">
        <f t="shared" si="367"/>
        <v>1886</v>
      </c>
      <c r="J10456" s="819">
        <f t="shared" si="368"/>
        <v>1770</v>
      </c>
      <c r="L10456" s="834"/>
    </row>
    <row r="10457" spans="1:12">
      <c r="A10457" s="15" t="s">
        <v>17836</v>
      </c>
      <c r="C10457" s="776" t="s">
        <v>8696</v>
      </c>
      <c r="D10457" s="17" t="s">
        <v>8697</v>
      </c>
      <c r="E10457" s="830">
        <v>240</v>
      </c>
      <c r="F10457" s="768">
        <v>270</v>
      </c>
      <c r="G10457" s="825">
        <v>1645</v>
      </c>
      <c r="H10457" s="772">
        <v>1500</v>
      </c>
      <c r="I10457" s="819">
        <f t="shared" si="367"/>
        <v>1885</v>
      </c>
      <c r="J10457" s="819">
        <f t="shared" si="368"/>
        <v>1770</v>
      </c>
      <c r="L10457" s="834"/>
    </row>
    <row r="10458" spans="1:12">
      <c r="A10458" s="15" t="s">
        <v>17836</v>
      </c>
      <c r="C10458" s="776" t="s">
        <v>8698</v>
      </c>
      <c r="D10458" s="17" t="s">
        <v>8699</v>
      </c>
      <c r="E10458" s="830">
        <v>209</v>
      </c>
      <c r="F10458" s="768">
        <v>270</v>
      </c>
      <c r="G10458" s="825"/>
      <c r="H10458" s="772">
        <v>1</v>
      </c>
      <c r="I10458" s="819">
        <f t="shared" si="367"/>
        <v>209</v>
      </c>
      <c r="J10458" s="819">
        <f t="shared" si="368"/>
        <v>271</v>
      </c>
      <c r="L10458" s="834"/>
    </row>
    <row r="10459" spans="1:12">
      <c r="A10459" s="15" t="s">
        <v>17836</v>
      </c>
      <c r="C10459" s="776" t="s">
        <v>8700</v>
      </c>
      <c r="D10459" s="17" t="s">
        <v>8701</v>
      </c>
      <c r="E10459" s="830">
        <v>3</v>
      </c>
      <c r="F10459" s="768">
        <v>5</v>
      </c>
      <c r="G10459" s="825">
        <v>30</v>
      </c>
      <c r="H10459" s="772">
        <v>55</v>
      </c>
      <c r="I10459" s="819">
        <f t="shared" si="367"/>
        <v>33</v>
      </c>
      <c r="J10459" s="819">
        <f t="shared" si="368"/>
        <v>60</v>
      </c>
      <c r="L10459" s="834"/>
    </row>
    <row r="10460" spans="1:12">
      <c r="A10460" s="15" t="s">
        <v>17836</v>
      </c>
      <c r="C10460" s="776" t="s">
        <v>8702</v>
      </c>
      <c r="D10460" s="17" t="s">
        <v>8703</v>
      </c>
      <c r="E10460" s="830">
        <v>609</v>
      </c>
      <c r="F10460" s="768">
        <v>600</v>
      </c>
      <c r="G10460" s="825">
        <v>4960</v>
      </c>
      <c r="H10460" s="772">
        <v>3700</v>
      </c>
      <c r="I10460" s="819">
        <f t="shared" si="367"/>
        <v>5569</v>
      </c>
      <c r="J10460" s="819">
        <f t="shared" si="368"/>
        <v>4300</v>
      </c>
      <c r="L10460" s="834"/>
    </row>
    <row r="10461" spans="1:12">
      <c r="A10461" s="15" t="s">
        <v>17836</v>
      </c>
      <c r="C10461" s="776" t="s">
        <v>8704</v>
      </c>
      <c r="D10461" s="17" t="s">
        <v>8705</v>
      </c>
      <c r="E10461" s="830">
        <v>1</v>
      </c>
      <c r="F10461" s="768">
        <v>100</v>
      </c>
      <c r="G10461" s="825">
        <v>26</v>
      </c>
      <c r="H10461" s="772">
        <v>15</v>
      </c>
      <c r="I10461" s="819">
        <f t="shared" si="367"/>
        <v>27</v>
      </c>
      <c r="J10461" s="819">
        <f t="shared" si="368"/>
        <v>115</v>
      </c>
      <c r="L10461" s="834"/>
    </row>
    <row r="10462" spans="1:12">
      <c r="A10462" s="15" t="s">
        <v>17836</v>
      </c>
      <c r="C10462" s="776" t="s">
        <v>8706</v>
      </c>
      <c r="D10462" s="17" t="s">
        <v>18985</v>
      </c>
      <c r="E10462" s="830">
        <v>33</v>
      </c>
      <c r="F10462" s="768">
        <v>140</v>
      </c>
      <c r="G10462" s="825">
        <v>223</v>
      </c>
      <c r="H10462" s="772">
        <v>270</v>
      </c>
      <c r="I10462" s="819">
        <f t="shared" si="367"/>
        <v>256</v>
      </c>
      <c r="J10462" s="819">
        <f t="shared" si="368"/>
        <v>410</v>
      </c>
      <c r="L10462" s="834"/>
    </row>
    <row r="10463" spans="1:12">
      <c r="A10463" s="15" t="s">
        <v>17836</v>
      </c>
      <c r="C10463" s="776" t="s">
        <v>8707</v>
      </c>
      <c r="D10463" s="17" t="s">
        <v>8708</v>
      </c>
      <c r="E10463" s="830">
        <v>916</v>
      </c>
      <c r="F10463" s="768">
        <v>1300</v>
      </c>
      <c r="G10463" s="825">
        <v>578</v>
      </c>
      <c r="H10463" s="772">
        <v>720</v>
      </c>
      <c r="I10463" s="819">
        <f t="shared" si="367"/>
        <v>1494</v>
      </c>
      <c r="J10463" s="819">
        <f t="shared" si="368"/>
        <v>2020</v>
      </c>
      <c r="L10463" s="834"/>
    </row>
    <row r="10464" spans="1:12">
      <c r="A10464" s="15" t="s">
        <v>17836</v>
      </c>
      <c r="C10464" s="776" t="s">
        <v>8709</v>
      </c>
      <c r="D10464" s="17" t="s">
        <v>8710</v>
      </c>
      <c r="E10464" s="830">
        <v>1694</v>
      </c>
      <c r="F10464" s="768">
        <v>1790</v>
      </c>
      <c r="G10464" s="825">
        <v>5989</v>
      </c>
      <c r="H10464" s="772">
        <v>5780</v>
      </c>
      <c r="I10464" s="819">
        <f t="shared" si="367"/>
        <v>7683</v>
      </c>
      <c r="J10464" s="819">
        <f t="shared" si="368"/>
        <v>7570</v>
      </c>
      <c r="L10464" s="834"/>
    </row>
    <row r="10465" spans="1:12">
      <c r="A10465" s="15" t="s">
        <v>17836</v>
      </c>
      <c r="C10465" s="776" t="s">
        <v>8711</v>
      </c>
      <c r="D10465" s="17" t="s">
        <v>8712</v>
      </c>
      <c r="E10465" s="830">
        <v>882</v>
      </c>
      <c r="F10465" s="768">
        <v>750</v>
      </c>
      <c r="G10465" s="825">
        <v>361</v>
      </c>
      <c r="H10465" s="772">
        <v>540</v>
      </c>
      <c r="I10465" s="819">
        <f t="shared" si="367"/>
        <v>1243</v>
      </c>
      <c r="J10465" s="819">
        <f t="shared" si="368"/>
        <v>1290</v>
      </c>
      <c r="L10465" s="834"/>
    </row>
    <row r="10466" spans="1:12">
      <c r="A10466" s="15" t="s">
        <v>17836</v>
      </c>
      <c r="C10466" s="776" t="s">
        <v>8713</v>
      </c>
      <c r="D10466" s="17" t="s">
        <v>8714</v>
      </c>
      <c r="E10466" s="830">
        <v>0</v>
      </c>
      <c r="F10466" s="768">
        <v>5</v>
      </c>
      <c r="G10466" s="825"/>
      <c r="H10466" s="772">
        <v>5</v>
      </c>
      <c r="I10466" s="819">
        <f t="shared" si="367"/>
        <v>0</v>
      </c>
      <c r="J10466" s="819">
        <f t="shared" si="368"/>
        <v>10</v>
      </c>
      <c r="L10466" s="834"/>
    </row>
    <row r="10467" spans="1:12">
      <c r="A10467" s="15" t="s">
        <v>17836</v>
      </c>
      <c r="C10467" s="776" t="s">
        <v>8715</v>
      </c>
      <c r="D10467" s="17" t="s">
        <v>18986</v>
      </c>
      <c r="E10467" s="830">
        <v>37</v>
      </c>
      <c r="F10467" s="768">
        <v>120</v>
      </c>
      <c r="G10467" s="825">
        <v>4</v>
      </c>
      <c r="H10467" s="772">
        <v>10</v>
      </c>
      <c r="I10467" s="819">
        <f t="shared" si="367"/>
        <v>41</v>
      </c>
      <c r="J10467" s="819">
        <f t="shared" si="368"/>
        <v>130</v>
      </c>
      <c r="L10467" s="834"/>
    </row>
    <row r="10468" spans="1:12">
      <c r="A10468" s="15" t="s">
        <v>17836</v>
      </c>
      <c r="C10468" s="776" t="s">
        <v>8716</v>
      </c>
      <c r="D10468" s="17" t="s">
        <v>8717</v>
      </c>
      <c r="E10468" s="830">
        <v>58</v>
      </c>
      <c r="F10468" s="768">
        <v>100</v>
      </c>
      <c r="G10468" s="825">
        <v>1294</v>
      </c>
      <c r="H10468" s="772">
        <v>1390</v>
      </c>
      <c r="I10468" s="819">
        <f t="shared" si="367"/>
        <v>1352</v>
      </c>
      <c r="J10468" s="819">
        <f t="shared" si="368"/>
        <v>1490</v>
      </c>
      <c r="L10468" s="834"/>
    </row>
    <row r="10469" spans="1:12">
      <c r="A10469" s="15" t="s">
        <v>17836</v>
      </c>
      <c r="C10469" s="776" t="s">
        <v>8718</v>
      </c>
      <c r="D10469" s="17" t="s">
        <v>8719</v>
      </c>
      <c r="E10469" s="830">
        <v>52</v>
      </c>
      <c r="F10469" s="768">
        <v>100</v>
      </c>
      <c r="G10469" s="825">
        <v>452</v>
      </c>
      <c r="H10469" s="772">
        <v>650</v>
      </c>
      <c r="I10469" s="819">
        <f t="shared" si="367"/>
        <v>504</v>
      </c>
      <c r="J10469" s="819">
        <f t="shared" si="368"/>
        <v>750</v>
      </c>
      <c r="L10469" s="834"/>
    </row>
    <row r="10470" spans="1:12">
      <c r="A10470" s="15" t="s">
        <v>17836</v>
      </c>
      <c r="C10470" s="776" t="s">
        <v>8720</v>
      </c>
      <c r="D10470" s="17" t="s">
        <v>8721</v>
      </c>
      <c r="E10470" s="830">
        <v>63</v>
      </c>
      <c r="F10470" s="768">
        <v>100</v>
      </c>
      <c r="G10470" s="825">
        <v>244</v>
      </c>
      <c r="H10470" s="772">
        <v>300</v>
      </c>
      <c r="I10470" s="819">
        <f t="shared" si="367"/>
        <v>307</v>
      </c>
      <c r="J10470" s="819">
        <f t="shared" si="368"/>
        <v>400</v>
      </c>
      <c r="L10470" s="834"/>
    </row>
    <row r="10471" spans="1:12">
      <c r="A10471" s="15" t="s">
        <v>17836</v>
      </c>
      <c r="C10471" s="776" t="s">
        <v>8722</v>
      </c>
      <c r="D10471" s="17" t="s">
        <v>18987</v>
      </c>
      <c r="E10471" s="830">
        <v>2</v>
      </c>
      <c r="F10471" s="768">
        <v>100</v>
      </c>
      <c r="G10471" s="825">
        <v>54</v>
      </c>
      <c r="H10471" s="772">
        <v>10</v>
      </c>
      <c r="I10471" s="819">
        <f t="shared" si="367"/>
        <v>56</v>
      </c>
      <c r="J10471" s="819">
        <f t="shared" si="368"/>
        <v>110</v>
      </c>
      <c r="L10471" s="834"/>
    </row>
    <row r="10472" spans="1:12">
      <c r="B10472" s="16" t="s">
        <v>217</v>
      </c>
      <c r="C10472" s="767"/>
      <c r="D10472" s="16"/>
      <c r="E10472" s="834">
        <v>11894</v>
      </c>
      <c r="F10472" s="813"/>
      <c r="G10472" s="834">
        <v>5349</v>
      </c>
      <c r="H10472" s="813"/>
      <c r="I10472" s="844"/>
      <c r="J10472" s="844"/>
      <c r="L10472" s="834"/>
    </row>
    <row r="10473" spans="1:12">
      <c r="B10473" s="16" t="s">
        <v>218</v>
      </c>
      <c r="C10473" s="767"/>
      <c r="D10473" s="16"/>
      <c r="E10473" s="828">
        <v>13471</v>
      </c>
      <c r="F10473" s="803"/>
      <c r="G10473" s="844">
        <v>6102</v>
      </c>
      <c r="H10473" s="767"/>
      <c r="I10473" s="844"/>
      <c r="J10473" s="844"/>
      <c r="L10473" s="834"/>
    </row>
    <row r="10474" spans="1:12">
      <c r="B10474" s="16" t="s">
        <v>220</v>
      </c>
      <c r="C10474" s="767"/>
      <c r="D10474" s="16"/>
      <c r="E10474" s="828">
        <f>SUM(E10475:E10805)</f>
        <v>165593</v>
      </c>
      <c r="F10474" s="828">
        <f t="shared" ref="F10474:H10474" si="369">SUM(F10475:F10805)</f>
        <v>220327</v>
      </c>
      <c r="G10474" s="828">
        <f t="shared" si="369"/>
        <v>117175</v>
      </c>
      <c r="H10474" s="828">
        <f t="shared" si="369"/>
        <v>113316</v>
      </c>
      <c r="I10474" s="828">
        <f>E10474+G10474</f>
        <v>282768</v>
      </c>
      <c r="J10474" s="828">
        <f>F10474+H10474</f>
        <v>333643</v>
      </c>
      <c r="L10474" s="834"/>
    </row>
    <row r="10475" spans="1:12">
      <c r="A10475" s="15" t="s">
        <v>17836</v>
      </c>
      <c r="C10475" s="772" t="s">
        <v>8723</v>
      </c>
      <c r="D10475" s="17" t="s">
        <v>8724</v>
      </c>
      <c r="E10475" s="830">
        <v>0</v>
      </c>
      <c r="F10475" s="768">
        <v>100</v>
      </c>
      <c r="G10475" s="825"/>
      <c r="H10475" s="772">
        <v>1</v>
      </c>
      <c r="I10475" s="819">
        <f>E10475+G10475</f>
        <v>0</v>
      </c>
      <c r="J10475" s="819">
        <f>F10475+H10475</f>
        <v>101</v>
      </c>
      <c r="L10475" s="834"/>
    </row>
    <row r="10476" spans="1:12">
      <c r="A10476" s="15" t="s">
        <v>17836</v>
      </c>
      <c r="C10476" s="772" t="s">
        <v>8725</v>
      </c>
      <c r="D10476" s="17" t="s">
        <v>8726</v>
      </c>
      <c r="E10476" s="830">
        <v>0</v>
      </c>
      <c r="F10476" s="768">
        <v>100</v>
      </c>
      <c r="G10476" s="825"/>
      <c r="H10476" s="772">
        <v>1</v>
      </c>
      <c r="I10476" s="819">
        <f t="shared" ref="I10476:I10539" si="370">E10476+G10476</f>
        <v>0</v>
      </c>
      <c r="J10476" s="819">
        <f t="shared" ref="J10476:J10539" si="371">F10476+H10476</f>
        <v>101</v>
      </c>
      <c r="L10476" s="834"/>
    </row>
    <row r="10477" spans="1:12">
      <c r="A10477" s="15" t="s">
        <v>17836</v>
      </c>
      <c r="C10477" s="772" t="s">
        <v>8727</v>
      </c>
      <c r="D10477" s="17" t="s">
        <v>8728</v>
      </c>
      <c r="E10477" s="830">
        <v>0</v>
      </c>
      <c r="F10477" s="768">
        <v>100</v>
      </c>
      <c r="G10477" s="825"/>
      <c r="H10477" s="772">
        <v>1</v>
      </c>
      <c r="I10477" s="819">
        <f t="shared" si="370"/>
        <v>0</v>
      </c>
      <c r="J10477" s="819">
        <f t="shared" si="371"/>
        <v>101</v>
      </c>
      <c r="L10477" s="834"/>
    </row>
    <row r="10478" spans="1:12">
      <c r="A10478" s="15" t="s">
        <v>17836</v>
      </c>
      <c r="C10478" s="772" t="s">
        <v>8729</v>
      </c>
      <c r="D10478" s="17" t="s">
        <v>18988</v>
      </c>
      <c r="E10478" s="830">
        <v>554</v>
      </c>
      <c r="F10478" s="768">
        <v>570</v>
      </c>
      <c r="G10478" s="825">
        <v>3</v>
      </c>
      <c r="H10478" s="772">
        <v>1</v>
      </c>
      <c r="I10478" s="819">
        <f t="shared" si="370"/>
        <v>557</v>
      </c>
      <c r="J10478" s="819">
        <f t="shared" si="371"/>
        <v>571</v>
      </c>
      <c r="L10478" s="834"/>
    </row>
    <row r="10479" spans="1:12">
      <c r="A10479" s="15" t="s">
        <v>17836</v>
      </c>
      <c r="C10479" s="772" t="s">
        <v>8730</v>
      </c>
      <c r="D10479" s="17" t="s">
        <v>18989</v>
      </c>
      <c r="E10479" s="830">
        <v>1067</v>
      </c>
      <c r="F10479" s="768">
        <v>1150</v>
      </c>
      <c r="G10479" s="825">
        <v>154</v>
      </c>
      <c r="H10479" s="772">
        <v>115</v>
      </c>
      <c r="I10479" s="819">
        <f t="shared" si="370"/>
        <v>1221</v>
      </c>
      <c r="J10479" s="819">
        <f t="shared" si="371"/>
        <v>1265</v>
      </c>
      <c r="L10479" s="834"/>
    </row>
    <row r="10480" spans="1:12">
      <c r="A10480" s="15" t="s">
        <v>17836</v>
      </c>
      <c r="C10480" s="772" t="s">
        <v>8731</v>
      </c>
      <c r="D10480" s="17" t="s">
        <v>18990</v>
      </c>
      <c r="E10480" s="830">
        <v>11198</v>
      </c>
      <c r="F10480" s="768">
        <v>12720</v>
      </c>
      <c r="G10480" s="825">
        <v>3011</v>
      </c>
      <c r="H10480" s="772">
        <v>2200</v>
      </c>
      <c r="I10480" s="819">
        <f t="shared" si="370"/>
        <v>14209</v>
      </c>
      <c r="J10480" s="819">
        <f t="shared" si="371"/>
        <v>14920</v>
      </c>
      <c r="L10480" s="834"/>
    </row>
    <row r="10481" spans="1:12">
      <c r="A10481" s="15" t="s">
        <v>17836</v>
      </c>
      <c r="C10481" s="772" t="s">
        <v>8732</v>
      </c>
      <c r="D10481" s="17" t="s">
        <v>18991</v>
      </c>
      <c r="E10481" s="830">
        <v>36584</v>
      </c>
      <c r="F10481" s="768">
        <v>48100</v>
      </c>
      <c r="G10481" s="825">
        <v>39726</v>
      </c>
      <c r="H10481" s="772">
        <v>40000</v>
      </c>
      <c r="I10481" s="819">
        <f t="shared" si="370"/>
        <v>76310</v>
      </c>
      <c r="J10481" s="819">
        <f t="shared" si="371"/>
        <v>88100</v>
      </c>
      <c r="L10481" s="834"/>
    </row>
    <row r="10482" spans="1:12">
      <c r="A10482" s="15" t="s">
        <v>17836</v>
      </c>
      <c r="C10482" s="772" t="s">
        <v>8733</v>
      </c>
      <c r="D10482" s="17" t="s">
        <v>18992</v>
      </c>
      <c r="E10482" s="830">
        <v>0</v>
      </c>
      <c r="F10482" s="768">
        <v>100</v>
      </c>
      <c r="G10482" s="825"/>
      <c r="H10482" s="772">
        <v>1</v>
      </c>
      <c r="I10482" s="819">
        <f t="shared" si="370"/>
        <v>0</v>
      </c>
      <c r="J10482" s="819">
        <f t="shared" si="371"/>
        <v>101</v>
      </c>
      <c r="L10482" s="834"/>
    </row>
    <row r="10483" spans="1:12">
      <c r="A10483" s="15" t="s">
        <v>17836</v>
      </c>
      <c r="C10483" s="772" t="s">
        <v>8734</v>
      </c>
      <c r="D10483" s="17" t="s">
        <v>18993</v>
      </c>
      <c r="E10483" s="830">
        <v>0</v>
      </c>
      <c r="F10483" s="768">
        <v>100</v>
      </c>
      <c r="G10483" s="825"/>
      <c r="H10483" s="772">
        <v>1</v>
      </c>
      <c r="I10483" s="819">
        <f t="shared" si="370"/>
        <v>0</v>
      </c>
      <c r="J10483" s="819">
        <f t="shared" si="371"/>
        <v>101</v>
      </c>
      <c r="L10483" s="834"/>
    </row>
    <row r="10484" spans="1:12">
      <c r="A10484" s="15" t="s">
        <v>17836</v>
      </c>
      <c r="C10484" s="772" t="s">
        <v>8735</v>
      </c>
      <c r="D10484" s="17" t="s">
        <v>8736</v>
      </c>
      <c r="E10484" s="830">
        <v>0</v>
      </c>
      <c r="F10484" s="768">
        <v>100</v>
      </c>
      <c r="G10484" s="825"/>
      <c r="H10484" s="772">
        <v>1</v>
      </c>
      <c r="I10484" s="819">
        <f t="shared" si="370"/>
        <v>0</v>
      </c>
      <c r="J10484" s="819">
        <f t="shared" si="371"/>
        <v>101</v>
      </c>
      <c r="L10484" s="834"/>
    </row>
    <row r="10485" spans="1:12">
      <c r="A10485" s="15" t="s">
        <v>17836</v>
      </c>
      <c r="C10485" s="772" t="s">
        <v>8737</v>
      </c>
      <c r="D10485" s="17" t="s">
        <v>8738</v>
      </c>
      <c r="E10485" s="830">
        <v>57257</v>
      </c>
      <c r="F10485" s="768">
        <v>72800</v>
      </c>
      <c r="G10485" s="825">
        <v>46719</v>
      </c>
      <c r="H10485" s="772">
        <v>47000</v>
      </c>
      <c r="I10485" s="819">
        <f t="shared" si="370"/>
        <v>103976</v>
      </c>
      <c r="J10485" s="819">
        <f t="shared" si="371"/>
        <v>119800</v>
      </c>
      <c r="L10485" s="834"/>
    </row>
    <row r="10486" spans="1:12">
      <c r="A10486" s="15" t="s">
        <v>17836</v>
      </c>
      <c r="C10486" s="772" t="s">
        <v>8739</v>
      </c>
      <c r="D10486" s="17" t="s">
        <v>8740</v>
      </c>
      <c r="E10486" s="830">
        <v>13499</v>
      </c>
      <c r="F10486" s="768">
        <v>20230</v>
      </c>
      <c r="G10486" s="825">
        <v>4292</v>
      </c>
      <c r="H10486" s="772">
        <v>4450</v>
      </c>
      <c r="I10486" s="819">
        <f t="shared" si="370"/>
        <v>17791</v>
      </c>
      <c r="J10486" s="819">
        <f t="shared" si="371"/>
        <v>24680</v>
      </c>
      <c r="L10486" s="834"/>
    </row>
    <row r="10487" spans="1:12">
      <c r="A10487" s="15" t="s">
        <v>17836</v>
      </c>
      <c r="C10487" s="772" t="s">
        <v>8741</v>
      </c>
      <c r="D10487" s="17" t="s">
        <v>18994</v>
      </c>
      <c r="E10487" s="830">
        <v>6713</v>
      </c>
      <c r="F10487" s="768">
        <v>5160</v>
      </c>
      <c r="G10487" s="825">
        <v>1762</v>
      </c>
      <c r="H10487" s="772">
        <v>100</v>
      </c>
      <c r="I10487" s="819">
        <f t="shared" si="370"/>
        <v>8475</v>
      </c>
      <c r="J10487" s="819">
        <f t="shared" si="371"/>
        <v>5260</v>
      </c>
      <c r="L10487" s="834"/>
    </row>
    <row r="10488" spans="1:12">
      <c r="A10488" s="15" t="s">
        <v>17836</v>
      </c>
      <c r="C10488" s="772" t="s">
        <v>8742</v>
      </c>
      <c r="D10488" s="17" t="s">
        <v>8743</v>
      </c>
      <c r="E10488" s="830">
        <v>17</v>
      </c>
      <c r="F10488" s="768">
        <v>20</v>
      </c>
      <c r="G10488" s="825">
        <v>2</v>
      </c>
      <c r="H10488" s="772">
        <v>1</v>
      </c>
      <c r="I10488" s="819">
        <f t="shared" si="370"/>
        <v>19</v>
      </c>
      <c r="J10488" s="819">
        <f t="shared" si="371"/>
        <v>21</v>
      </c>
      <c r="L10488" s="834"/>
    </row>
    <row r="10489" spans="1:12">
      <c r="A10489" s="15" t="s">
        <v>17836</v>
      </c>
      <c r="C10489" s="772" t="s">
        <v>8744</v>
      </c>
      <c r="D10489" s="17" t="s">
        <v>8745</v>
      </c>
      <c r="E10489" s="830">
        <v>15</v>
      </c>
      <c r="F10489" s="768">
        <v>40</v>
      </c>
      <c r="G10489" s="825">
        <v>2</v>
      </c>
      <c r="H10489" s="772">
        <v>10</v>
      </c>
      <c r="I10489" s="819">
        <f t="shared" si="370"/>
        <v>17</v>
      </c>
      <c r="J10489" s="819">
        <f t="shared" si="371"/>
        <v>50</v>
      </c>
      <c r="L10489" s="834"/>
    </row>
    <row r="10490" spans="1:12">
      <c r="A10490" s="15" t="s">
        <v>17836</v>
      </c>
      <c r="C10490" s="772" t="s">
        <v>8746</v>
      </c>
      <c r="D10490" s="17" t="s">
        <v>8747</v>
      </c>
      <c r="E10490" s="830">
        <v>41</v>
      </c>
      <c r="F10490" s="768">
        <v>45</v>
      </c>
      <c r="G10490" s="825">
        <v>8</v>
      </c>
      <c r="H10490" s="772">
        <v>20</v>
      </c>
      <c r="I10490" s="819">
        <f t="shared" si="370"/>
        <v>49</v>
      </c>
      <c r="J10490" s="819">
        <f t="shared" si="371"/>
        <v>65</v>
      </c>
      <c r="L10490" s="834"/>
    </row>
    <row r="10491" spans="1:12">
      <c r="A10491" s="15" t="s">
        <v>17836</v>
      </c>
      <c r="C10491" s="772" t="s">
        <v>8748</v>
      </c>
      <c r="D10491" s="17" t="s">
        <v>18995</v>
      </c>
      <c r="E10491" s="830">
        <v>21</v>
      </c>
      <c r="F10491" s="768">
        <v>60</v>
      </c>
      <c r="G10491" s="825">
        <v>14</v>
      </c>
      <c r="H10491" s="772">
        <v>20</v>
      </c>
      <c r="I10491" s="819">
        <f t="shared" si="370"/>
        <v>35</v>
      </c>
      <c r="J10491" s="819">
        <f t="shared" si="371"/>
        <v>80</v>
      </c>
      <c r="L10491" s="834"/>
    </row>
    <row r="10492" spans="1:12">
      <c r="A10492" s="15" t="s">
        <v>17836</v>
      </c>
      <c r="C10492" s="772" t="s">
        <v>8749</v>
      </c>
      <c r="D10492" s="17" t="s">
        <v>8750</v>
      </c>
      <c r="E10492" s="830">
        <v>1</v>
      </c>
      <c r="F10492" s="768">
        <v>100</v>
      </c>
      <c r="G10492" s="825"/>
      <c r="H10492" s="772">
        <v>1</v>
      </c>
      <c r="I10492" s="819">
        <f t="shared" si="370"/>
        <v>1</v>
      </c>
      <c r="J10492" s="819">
        <f t="shared" si="371"/>
        <v>101</v>
      </c>
      <c r="L10492" s="834"/>
    </row>
    <row r="10493" spans="1:12">
      <c r="A10493" s="15" t="s">
        <v>17836</v>
      </c>
      <c r="C10493" s="772" t="s">
        <v>8751</v>
      </c>
      <c r="D10493" s="17" t="s">
        <v>8752</v>
      </c>
      <c r="E10493" s="830">
        <v>41</v>
      </c>
      <c r="F10493" s="768">
        <v>60</v>
      </c>
      <c r="G10493" s="825">
        <v>4</v>
      </c>
      <c r="H10493" s="772">
        <v>5</v>
      </c>
      <c r="I10493" s="819">
        <f t="shared" si="370"/>
        <v>45</v>
      </c>
      <c r="J10493" s="819">
        <f t="shared" si="371"/>
        <v>65</v>
      </c>
      <c r="L10493" s="834"/>
    </row>
    <row r="10494" spans="1:12">
      <c r="A10494" s="15" t="s">
        <v>17836</v>
      </c>
      <c r="C10494" s="772" t="s">
        <v>8753</v>
      </c>
      <c r="D10494" s="17" t="s">
        <v>8754</v>
      </c>
      <c r="E10494" s="830">
        <v>122</v>
      </c>
      <c r="F10494" s="768">
        <v>140</v>
      </c>
      <c r="G10494" s="825">
        <v>11</v>
      </c>
      <c r="H10494" s="772">
        <v>5</v>
      </c>
      <c r="I10494" s="819">
        <f t="shared" si="370"/>
        <v>133</v>
      </c>
      <c r="J10494" s="819">
        <f t="shared" si="371"/>
        <v>145</v>
      </c>
      <c r="L10494" s="834"/>
    </row>
    <row r="10495" spans="1:12">
      <c r="A10495" s="15" t="s">
        <v>17836</v>
      </c>
      <c r="C10495" s="772" t="s">
        <v>8755</v>
      </c>
      <c r="D10495" s="17" t="s">
        <v>8756</v>
      </c>
      <c r="E10495" s="830">
        <v>23</v>
      </c>
      <c r="F10495" s="768">
        <v>50</v>
      </c>
      <c r="G10495" s="825">
        <v>27</v>
      </c>
      <c r="H10495" s="772">
        <v>30</v>
      </c>
      <c r="I10495" s="819">
        <f t="shared" si="370"/>
        <v>50</v>
      </c>
      <c r="J10495" s="819">
        <f t="shared" si="371"/>
        <v>80</v>
      </c>
      <c r="L10495" s="834"/>
    </row>
    <row r="10496" spans="1:12">
      <c r="A10496" s="15" t="s">
        <v>17836</v>
      </c>
      <c r="C10496" s="772" t="s">
        <v>8757</v>
      </c>
      <c r="D10496" s="17" t="s">
        <v>8758</v>
      </c>
      <c r="E10496" s="830">
        <v>53</v>
      </c>
      <c r="F10496" s="768">
        <v>90</v>
      </c>
      <c r="G10496" s="825"/>
      <c r="H10496" s="772">
        <v>1</v>
      </c>
      <c r="I10496" s="819">
        <f t="shared" si="370"/>
        <v>53</v>
      </c>
      <c r="J10496" s="819">
        <f t="shared" si="371"/>
        <v>91</v>
      </c>
      <c r="L10496" s="834"/>
    </row>
    <row r="10497" spans="1:12">
      <c r="A10497" s="15" t="s">
        <v>17836</v>
      </c>
      <c r="C10497" s="772" t="s">
        <v>8759</v>
      </c>
      <c r="D10497" s="17" t="s">
        <v>8760</v>
      </c>
      <c r="E10497" s="830">
        <v>107</v>
      </c>
      <c r="F10497" s="768">
        <v>130</v>
      </c>
      <c r="G10497" s="825"/>
      <c r="H10497" s="772">
        <v>1</v>
      </c>
      <c r="I10497" s="819">
        <f t="shared" si="370"/>
        <v>107</v>
      </c>
      <c r="J10497" s="819">
        <f t="shared" si="371"/>
        <v>131</v>
      </c>
      <c r="L10497" s="834"/>
    </row>
    <row r="10498" spans="1:12">
      <c r="A10498" s="15" t="s">
        <v>17836</v>
      </c>
      <c r="C10498" s="772" t="s">
        <v>8761</v>
      </c>
      <c r="D10498" s="17" t="s">
        <v>8762</v>
      </c>
      <c r="E10498" s="830">
        <v>6</v>
      </c>
      <c r="F10498" s="768">
        <v>10</v>
      </c>
      <c r="G10498" s="825"/>
      <c r="H10498" s="772">
        <v>1</v>
      </c>
      <c r="I10498" s="819">
        <f t="shared" si="370"/>
        <v>6</v>
      </c>
      <c r="J10498" s="819">
        <f t="shared" si="371"/>
        <v>11</v>
      </c>
      <c r="L10498" s="834"/>
    </row>
    <row r="10499" spans="1:12">
      <c r="A10499" s="15" t="s">
        <v>17836</v>
      </c>
      <c r="C10499" s="772" t="s">
        <v>8763</v>
      </c>
      <c r="D10499" s="17" t="s">
        <v>8764</v>
      </c>
      <c r="E10499" s="830">
        <v>44</v>
      </c>
      <c r="F10499" s="768">
        <v>50</v>
      </c>
      <c r="G10499" s="825">
        <v>3</v>
      </c>
      <c r="H10499" s="772">
        <v>10</v>
      </c>
      <c r="I10499" s="819">
        <f t="shared" si="370"/>
        <v>47</v>
      </c>
      <c r="J10499" s="819">
        <f t="shared" si="371"/>
        <v>60</v>
      </c>
      <c r="L10499" s="834"/>
    </row>
    <row r="10500" spans="1:12">
      <c r="A10500" s="15" t="s">
        <v>17836</v>
      </c>
      <c r="C10500" s="772" t="s">
        <v>8765</v>
      </c>
      <c r="D10500" s="17" t="s">
        <v>8766</v>
      </c>
      <c r="E10500" s="830">
        <v>140</v>
      </c>
      <c r="F10500" s="768">
        <v>190</v>
      </c>
      <c r="G10500" s="825">
        <v>2</v>
      </c>
      <c r="H10500" s="772">
        <v>10</v>
      </c>
      <c r="I10500" s="819">
        <f t="shared" si="370"/>
        <v>142</v>
      </c>
      <c r="J10500" s="819">
        <f t="shared" si="371"/>
        <v>200</v>
      </c>
      <c r="L10500" s="834"/>
    </row>
    <row r="10501" spans="1:12">
      <c r="A10501" s="15" t="s">
        <v>17836</v>
      </c>
      <c r="C10501" s="772" t="s">
        <v>8767</v>
      </c>
      <c r="D10501" s="17" t="s">
        <v>8768</v>
      </c>
      <c r="E10501" s="830">
        <v>10</v>
      </c>
      <c r="F10501" s="768">
        <v>35</v>
      </c>
      <c r="G10501" s="825">
        <v>30</v>
      </c>
      <c r="H10501" s="772">
        <v>20</v>
      </c>
      <c r="I10501" s="819">
        <f t="shared" si="370"/>
        <v>40</v>
      </c>
      <c r="J10501" s="819">
        <f t="shared" si="371"/>
        <v>55</v>
      </c>
      <c r="L10501" s="834"/>
    </row>
    <row r="10502" spans="1:12">
      <c r="A10502" s="15" t="s">
        <v>17836</v>
      </c>
      <c r="C10502" s="772" t="s">
        <v>8769</v>
      </c>
      <c r="D10502" s="17" t="s">
        <v>8770</v>
      </c>
      <c r="E10502" s="830">
        <v>54</v>
      </c>
      <c r="F10502" s="768">
        <v>100</v>
      </c>
      <c r="G10502" s="825">
        <v>57</v>
      </c>
      <c r="H10502" s="772">
        <v>20</v>
      </c>
      <c r="I10502" s="819">
        <f t="shared" si="370"/>
        <v>111</v>
      </c>
      <c r="J10502" s="819">
        <f t="shared" si="371"/>
        <v>120</v>
      </c>
      <c r="L10502" s="834"/>
    </row>
    <row r="10503" spans="1:12">
      <c r="A10503" s="15" t="s">
        <v>17836</v>
      </c>
      <c r="C10503" s="772" t="s">
        <v>8771</v>
      </c>
      <c r="D10503" s="17" t="s">
        <v>8772</v>
      </c>
      <c r="E10503" s="830">
        <v>149</v>
      </c>
      <c r="F10503" s="768">
        <v>140</v>
      </c>
      <c r="G10503" s="825">
        <v>224</v>
      </c>
      <c r="H10503" s="772">
        <v>125</v>
      </c>
      <c r="I10503" s="819">
        <f t="shared" si="370"/>
        <v>373</v>
      </c>
      <c r="J10503" s="819">
        <f t="shared" si="371"/>
        <v>265</v>
      </c>
      <c r="L10503" s="834"/>
    </row>
    <row r="10504" spans="1:12">
      <c r="A10504" s="15" t="s">
        <v>17836</v>
      </c>
      <c r="C10504" s="772" t="s">
        <v>8773</v>
      </c>
      <c r="D10504" s="17" t="s">
        <v>8774</v>
      </c>
      <c r="E10504" s="830">
        <v>21</v>
      </c>
      <c r="F10504" s="768">
        <v>30</v>
      </c>
      <c r="G10504" s="825">
        <v>11</v>
      </c>
      <c r="H10504" s="772">
        <v>15</v>
      </c>
      <c r="I10504" s="819">
        <f t="shared" si="370"/>
        <v>32</v>
      </c>
      <c r="J10504" s="819">
        <f t="shared" si="371"/>
        <v>45</v>
      </c>
      <c r="L10504" s="834"/>
    </row>
    <row r="10505" spans="1:12">
      <c r="A10505" s="15" t="s">
        <v>17836</v>
      </c>
      <c r="C10505" s="772" t="s">
        <v>8775</v>
      </c>
      <c r="D10505" s="17" t="s">
        <v>8776</v>
      </c>
      <c r="E10505" s="830">
        <v>12</v>
      </c>
      <c r="F10505" s="768">
        <v>35</v>
      </c>
      <c r="G10505" s="825">
        <v>50</v>
      </c>
      <c r="H10505" s="772">
        <v>30</v>
      </c>
      <c r="I10505" s="819">
        <f t="shared" si="370"/>
        <v>62</v>
      </c>
      <c r="J10505" s="819">
        <f t="shared" si="371"/>
        <v>65</v>
      </c>
      <c r="L10505" s="834"/>
    </row>
    <row r="10506" spans="1:12">
      <c r="A10506" s="15" t="s">
        <v>17836</v>
      </c>
      <c r="C10506" s="772" t="s">
        <v>8777</v>
      </c>
      <c r="D10506" s="17" t="s">
        <v>8778</v>
      </c>
      <c r="E10506" s="830">
        <v>12</v>
      </c>
      <c r="F10506" s="768">
        <v>5</v>
      </c>
      <c r="G10506" s="825">
        <v>13</v>
      </c>
      <c r="H10506" s="772">
        <v>10</v>
      </c>
      <c r="I10506" s="819">
        <f t="shared" si="370"/>
        <v>25</v>
      </c>
      <c r="J10506" s="819">
        <f t="shared" si="371"/>
        <v>15</v>
      </c>
      <c r="L10506" s="834"/>
    </row>
    <row r="10507" spans="1:12">
      <c r="A10507" s="15" t="s">
        <v>17836</v>
      </c>
      <c r="C10507" s="772" t="s">
        <v>8779</v>
      </c>
      <c r="D10507" s="17" t="s">
        <v>8780</v>
      </c>
      <c r="E10507" s="830">
        <v>128</v>
      </c>
      <c r="F10507" s="768">
        <v>380</v>
      </c>
      <c r="G10507" s="825">
        <v>595</v>
      </c>
      <c r="H10507" s="772">
        <v>510</v>
      </c>
      <c r="I10507" s="819">
        <f t="shared" si="370"/>
        <v>723</v>
      </c>
      <c r="J10507" s="819">
        <f t="shared" si="371"/>
        <v>890</v>
      </c>
      <c r="L10507" s="834"/>
    </row>
    <row r="10508" spans="1:12">
      <c r="A10508" s="15" t="s">
        <v>17836</v>
      </c>
      <c r="C10508" s="772" t="s">
        <v>8781</v>
      </c>
      <c r="D10508" s="17" t="s">
        <v>8782</v>
      </c>
      <c r="E10508" s="830">
        <v>8</v>
      </c>
      <c r="F10508" s="768">
        <v>15</v>
      </c>
      <c r="G10508" s="825">
        <v>13</v>
      </c>
      <c r="H10508" s="772">
        <v>15</v>
      </c>
      <c r="I10508" s="819">
        <f t="shared" si="370"/>
        <v>21</v>
      </c>
      <c r="J10508" s="819">
        <f t="shared" si="371"/>
        <v>30</v>
      </c>
      <c r="L10508" s="834"/>
    </row>
    <row r="10509" spans="1:12">
      <c r="A10509" s="15" t="s">
        <v>17836</v>
      </c>
      <c r="C10509" s="772" t="s">
        <v>8783</v>
      </c>
      <c r="D10509" s="17" t="s">
        <v>18996</v>
      </c>
      <c r="E10509" s="830">
        <v>8</v>
      </c>
      <c r="F10509" s="768">
        <v>5</v>
      </c>
      <c r="G10509" s="825">
        <v>55</v>
      </c>
      <c r="H10509" s="772">
        <v>35</v>
      </c>
      <c r="I10509" s="819">
        <f t="shared" si="370"/>
        <v>63</v>
      </c>
      <c r="J10509" s="819">
        <f t="shared" si="371"/>
        <v>40</v>
      </c>
      <c r="L10509" s="834"/>
    </row>
    <row r="10510" spans="1:12">
      <c r="A10510" s="15" t="s">
        <v>17836</v>
      </c>
      <c r="C10510" s="772" t="s">
        <v>8784</v>
      </c>
      <c r="D10510" s="17" t="s">
        <v>8785</v>
      </c>
      <c r="E10510" s="830">
        <v>0</v>
      </c>
      <c r="F10510" s="768">
        <v>5</v>
      </c>
      <c r="G10510" s="825">
        <v>33</v>
      </c>
      <c r="H10510" s="772">
        <v>50</v>
      </c>
      <c r="I10510" s="819">
        <f t="shared" si="370"/>
        <v>33</v>
      </c>
      <c r="J10510" s="819">
        <f t="shared" si="371"/>
        <v>55</v>
      </c>
      <c r="L10510" s="834"/>
    </row>
    <row r="10511" spans="1:12">
      <c r="A10511" s="15" t="s">
        <v>17836</v>
      </c>
      <c r="C10511" s="772" t="s">
        <v>8786</v>
      </c>
      <c r="D10511" s="17" t="s">
        <v>18997</v>
      </c>
      <c r="E10511" s="830">
        <v>0</v>
      </c>
      <c r="F10511" s="768">
        <v>100</v>
      </c>
      <c r="G10511" s="825">
        <v>30</v>
      </c>
      <c r="H10511" s="772">
        <v>40</v>
      </c>
      <c r="I10511" s="819">
        <f t="shared" si="370"/>
        <v>30</v>
      </c>
      <c r="J10511" s="819">
        <f t="shared" si="371"/>
        <v>140</v>
      </c>
      <c r="L10511" s="834"/>
    </row>
    <row r="10512" spans="1:12">
      <c r="A10512" s="15" t="s">
        <v>17836</v>
      </c>
      <c r="C10512" s="772" t="s">
        <v>8787</v>
      </c>
      <c r="D10512" s="17" t="s">
        <v>8788</v>
      </c>
      <c r="E10512" s="830">
        <v>27</v>
      </c>
      <c r="F10512" s="768">
        <v>20</v>
      </c>
      <c r="G10512" s="825">
        <v>6</v>
      </c>
      <c r="H10512" s="772">
        <v>15</v>
      </c>
      <c r="I10512" s="819">
        <f t="shared" si="370"/>
        <v>33</v>
      </c>
      <c r="J10512" s="819">
        <f t="shared" si="371"/>
        <v>35</v>
      </c>
      <c r="L10512" s="834"/>
    </row>
    <row r="10513" spans="1:12">
      <c r="A10513" s="15" t="s">
        <v>17836</v>
      </c>
      <c r="C10513" s="772" t="s">
        <v>8789</v>
      </c>
      <c r="D10513" s="17" t="s">
        <v>8790</v>
      </c>
      <c r="E10513" s="830">
        <v>0</v>
      </c>
      <c r="F10513" s="768">
        <v>5</v>
      </c>
      <c r="G10513" s="825">
        <v>2</v>
      </c>
      <c r="H10513" s="772">
        <v>15</v>
      </c>
      <c r="I10513" s="819">
        <f t="shared" si="370"/>
        <v>2</v>
      </c>
      <c r="J10513" s="819">
        <f t="shared" si="371"/>
        <v>20</v>
      </c>
      <c r="L10513" s="834"/>
    </row>
    <row r="10514" spans="1:12">
      <c r="A10514" s="15" t="s">
        <v>17836</v>
      </c>
      <c r="C10514" s="772" t="s">
        <v>8791</v>
      </c>
      <c r="D10514" s="17" t="s">
        <v>8792</v>
      </c>
      <c r="E10514" s="830">
        <v>13</v>
      </c>
      <c r="F10514" s="768">
        <v>15</v>
      </c>
      <c r="G10514" s="825">
        <v>14</v>
      </c>
      <c r="H10514" s="772">
        <v>5</v>
      </c>
      <c r="I10514" s="819">
        <f t="shared" si="370"/>
        <v>27</v>
      </c>
      <c r="J10514" s="819">
        <f t="shared" si="371"/>
        <v>20</v>
      </c>
      <c r="L10514" s="834"/>
    </row>
    <row r="10515" spans="1:12">
      <c r="A10515" s="15" t="s">
        <v>17836</v>
      </c>
      <c r="C10515" s="772" t="s">
        <v>8793</v>
      </c>
      <c r="D10515" s="17" t="s">
        <v>18998</v>
      </c>
      <c r="E10515" s="830">
        <v>0</v>
      </c>
      <c r="F10515" s="768">
        <v>5</v>
      </c>
      <c r="G10515" s="825"/>
      <c r="H10515" s="772">
        <v>1</v>
      </c>
      <c r="I10515" s="819">
        <f t="shared" si="370"/>
        <v>0</v>
      </c>
      <c r="J10515" s="819">
        <f t="shared" si="371"/>
        <v>6</v>
      </c>
      <c r="L10515" s="834"/>
    </row>
    <row r="10516" spans="1:12">
      <c r="A10516" s="15" t="s">
        <v>17836</v>
      </c>
      <c r="C10516" s="772" t="s">
        <v>8794</v>
      </c>
      <c r="D10516" s="17" t="s">
        <v>8795</v>
      </c>
      <c r="E10516" s="830">
        <v>2</v>
      </c>
      <c r="F10516" s="768">
        <v>10</v>
      </c>
      <c r="G10516" s="825">
        <v>5</v>
      </c>
      <c r="H10516" s="772">
        <v>5</v>
      </c>
      <c r="I10516" s="819">
        <f t="shared" si="370"/>
        <v>7</v>
      </c>
      <c r="J10516" s="819">
        <f t="shared" si="371"/>
        <v>15</v>
      </c>
      <c r="L10516" s="834"/>
    </row>
    <row r="10517" spans="1:12">
      <c r="A10517" s="15" t="s">
        <v>17836</v>
      </c>
      <c r="C10517" s="772" t="s">
        <v>8796</v>
      </c>
      <c r="D10517" s="17" t="s">
        <v>18999</v>
      </c>
      <c r="E10517" s="830">
        <v>0</v>
      </c>
      <c r="F10517" s="768">
        <v>100</v>
      </c>
      <c r="G10517" s="825"/>
      <c r="H10517" s="772">
        <v>1</v>
      </c>
      <c r="I10517" s="819">
        <f t="shared" si="370"/>
        <v>0</v>
      </c>
      <c r="J10517" s="819">
        <f t="shared" si="371"/>
        <v>101</v>
      </c>
      <c r="L10517" s="834"/>
    </row>
    <row r="10518" spans="1:12">
      <c r="A10518" s="15" t="s">
        <v>17836</v>
      </c>
      <c r="C10518" s="772" t="s">
        <v>8797</v>
      </c>
      <c r="D10518" s="17" t="s">
        <v>8798</v>
      </c>
      <c r="E10518" s="830">
        <v>18</v>
      </c>
      <c r="F10518" s="768">
        <v>15</v>
      </c>
      <c r="G10518" s="825">
        <v>21</v>
      </c>
      <c r="H10518" s="772">
        <v>25</v>
      </c>
      <c r="I10518" s="819">
        <f t="shared" si="370"/>
        <v>39</v>
      </c>
      <c r="J10518" s="819">
        <f t="shared" si="371"/>
        <v>40</v>
      </c>
      <c r="L10518" s="834"/>
    </row>
    <row r="10519" spans="1:12">
      <c r="A10519" s="15" t="s">
        <v>17836</v>
      </c>
      <c r="C10519" s="772" t="s">
        <v>8799</v>
      </c>
      <c r="D10519" s="17" t="s">
        <v>8800</v>
      </c>
      <c r="E10519" s="830">
        <v>11</v>
      </c>
      <c r="F10519" s="768">
        <v>10</v>
      </c>
      <c r="G10519" s="825">
        <v>28</v>
      </c>
      <c r="H10519" s="772">
        <v>30</v>
      </c>
      <c r="I10519" s="819">
        <f t="shared" si="370"/>
        <v>39</v>
      </c>
      <c r="J10519" s="819">
        <f t="shared" si="371"/>
        <v>40</v>
      </c>
      <c r="L10519" s="834"/>
    </row>
    <row r="10520" spans="1:12">
      <c r="A10520" s="15" t="s">
        <v>17836</v>
      </c>
      <c r="C10520" s="772" t="s">
        <v>8801</v>
      </c>
      <c r="D10520" s="17" t="s">
        <v>8802</v>
      </c>
      <c r="E10520" s="830">
        <v>0</v>
      </c>
      <c r="F10520" s="768">
        <v>100</v>
      </c>
      <c r="G10520" s="825">
        <v>1</v>
      </c>
      <c r="H10520" s="772">
        <v>1</v>
      </c>
      <c r="I10520" s="819">
        <f t="shared" si="370"/>
        <v>1</v>
      </c>
      <c r="J10520" s="819">
        <f t="shared" si="371"/>
        <v>101</v>
      </c>
      <c r="L10520" s="834"/>
    </row>
    <row r="10521" spans="1:12">
      <c r="A10521" s="15" t="s">
        <v>17836</v>
      </c>
      <c r="C10521" s="772" t="s">
        <v>8803</v>
      </c>
      <c r="D10521" s="17" t="s">
        <v>8804</v>
      </c>
      <c r="E10521" s="830">
        <v>395</v>
      </c>
      <c r="F10521" s="768">
        <v>510</v>
      </c>
      <c r="G10521" s="825">
        <v>260</v>
      </c>
      <c r="H10521" s="772">
        <v>180</v>
      </c>
      <c r="I10521" s="819">
        <f t="shared" si="370"/>
        <v>655</v>
      </c>
      <c r="J10521" s="819">
        <f t="shared" si="371"/>
        <v>690</v>
      </c>
      <c r="L10521" s="834"/>
    </row>
    <row r="10522" spans="1:12">
      <c r="A10522" s="15" t="s">
        <v>17836</v>
      </c>
      <c r="C10522" s="772" t="s">
        <v>8805</v>
      </c>
      <c r="D10522" s="17" t="s">
        <v>8806</v>
      </c>
      <c r="E10522" s="830">
        <v>0</v>
      </c>
      <c r="F10522" s="768">
        <v>100</v>
      </c>
      <c r="G10522" s="825"/>
      <c r="H10522" s="772">
        <v>2</v>
      </c>
      <c r="I10522" s="819">
        <f t="shared" si="370"/>
        <v>0</v>
      </c>
      <c r="J10522" s="819">
        <f t="shared" si="371"/>
        <v>102</v>
      </c>
      <c r="L10522" s="834"/>
    </row>
    <row r="10523" spans="1:12">
      <c r="A10523" s="15" t="s">
        <v>17836</v>
      </c>
      <c r="C10523" s="772" t="s">
        <v>8807</v>
      </c>
      <c r="D10523" s="17" t="s">
        <v>8808</v>
      </c>
      <c r="E10523" s="830">
        <v>0</v>
      </c>
      <c r="F10523" s="768">
        <v>100</v>
      </c>
      <c r="G10523" s="825"/>
      <c r="H10523" s="772">
        <v>5</v>
      </c>
      <c r="I10523" s="819">
        <f t="shared" si="370"/>
        <v>0</v>
      </c>
      <c r="J10523" s="819">
        <f t="shared" si="371"/>
        <v>105</v>
      </c>
      <c r="L10523" s="834"/>
    </row>
    <row r="10524" spans="1:12">
      <c r="A10524" s="15" t="s">
        <v>17836</v>
      </c>
      <c r="C10524" s="772" t="s">
        <v>8809</v>
      </c>
      <c r="D10524" s="17" t="s">
        <v>8810</v>
      </c>
      <c r="E10524" s="830">
        <v>4</v>
      </c>
      <c r="F10524" s="768">
        <v>5</v>
      </c>
      <c r="G10524" s="825">
        <v>1</v>
      </c>
      <c r="H10524" s="772">
        <v>6</v>
      </c>
      <c r="I10524" s="819">
        <f t="shared" si="370"/>
        <v>5</v>
      </c>
      <c r="J10524" s="819">
        <f t="shared" si="371"/>
        <v>11</v>
      </c>
      <c r="L10524" s="834"/>
    </row>
    <row r="10525" spans="1:12">
      <c r="A10525" s="15" t="s">
        <v>17836</v>
      </c>
      <c r="C10525" s="772" t="s">
        <v>8811</v>
      </c>
      <c r="D10525" s="17" t="s">
        <v>8812</v>
      </c>
      <c r="E10525" s="830">
        <v>6</v>
      </c>
      <c r="F10525" s="768">
        <v>10</v>
      </c>
      <c r="G10525" s="825">
        <v>1</v>
      </c>
      <c r="H10525" s="772">
        <v>5</v>
      </c>
      <c r="I10525" s="819">
        <f t="shared" si="370"/>
        <v>7</v>
      </c>
      <c r="J10525" s="819">
        <f t="shared" si="371"/>
        <v>15</v>
      </c>
      <c r="L10525" s="834"/>
    </row>
    <row r="10526" spans="1:12">
      <c r="A10526" s="15" t="s">
        <v>17836</v>
      </c>
      <c r="C10526" s="772" t="s">
        <v>8813</v>
      </c>
      <c r="D10526" s="17" t="s">
        <v>8814</v>
      </c>
      <c r="E10526" s="830">
        <v>72</v>
      </c>
      <c r="F10526" s="768">
        <v>50</v>
      </c>
      <c r="G10526" s="825">
        <v>35</v>
      </c>
      <c r="H10526" s="772">
        <v>19</v>
      </c>
      <c r="I10526" s="819">
        <f t="shared" si="370"/>
        <v>107</v>
      </c>
      <c r="J10526" s="819">
        <f t="shared" si="371"/>
        <v>69</v>
      </c>
      <c r="L10526" s="834"/>
    </row>
    <row r="10527" spans="1:12">
      <c r="A10527" s="15" t="s">
        <v>17836</v>
      </c>
      <c r="C10527" s="772" t="s">
        <v>8815</v>
      </c>
      <c r="D10527" s="17" t="s">
        <v>8816</v>
      </c>
      <c r="E10527" s="830">
        <v>8</v>
      </c>
      <c r="F10527" s="768">
        <v>100</v>
      </c>
      <c r="G10527" s="825"/>
      <c r="H10527" s="772">
        <v>5</v>
      </c>
      <c r="I10527" s="819">
        <f t="shared" si="370"/>
        <v>8</v>
      </c>
      <c r="J10527" s="819">
        <f t="shared" si="371"/>
        <v>105</v>
      </c>
      <c r="L10527" s="834"/>
    </row>
    <row r="10528" spans="1:12">
      <c r="A10528" s="15" t="s">
        <v>17836</v>
      </c>
      <c r="C10528" s="772" t="s">
        <v>8817</v>
      </c>
      <c r="D10528" s="17" t="s">
        <v>8818</v>
      </c>
      <c r="E10528" s="830">
        <v>11</v>
      </c>
      <c r="F10528" s="768">
        <v>20</v>
      </c>
      <c r="G10528" s="825">
        <v>16</v>
      </c>
      <c r="H10528" s="772">
        <v>25</v>
      </c>
      <c r="I10528" s="819">
        <f t="shared" si="370"/>
        <v>27</v>
      </c>
      <c r="J10528" s="819">
        <f t="shared" si="371"/>
        <v>45</v>
      </c>
      <c r="L10528" s="834"/>
    </row>
    <row r="10529" spans="1:12">
      <c r="A10529" s="15" t="s">
        <v>17836</v>
      </c>
      <c r="C10529" s="772" t="s">
        <v>8819</v>
      </c>
      <c r="D10529" s="17" t="s">
        <v>8820</v>
      </c>
      <c r="E10529" s="830">
        <v>14</v>
      </c>
      <c r="F10529" s="768">
        <v>50</v>
      </c>
      <c r="G10529" s="825">
        <v>23</v>
      </c>
      <c r="H10529" s="772">
        <v>50</v>
      </c>
      <c r="I10529" s="819">
        <f t="shared" si="370"/>
        <v>37</v>
      </c>
      <c r="J10529" s="819">
        <f t="shared" si="371"/>
        <v>100</v>
      </c>
      <c r="L10529" s="834"/>
    </row>
    <row r="10530" spans="1:12">
      <c r="A10530" s="15" t="s">
        <v>17836</v>
      </c>
      <c r="C10530" s="772" t="s">
        <v>8821</v>
      </c>
      <c r="D10530" s="17" t="s">
        <v>8822</v>
      </c>
      <c r="E10530" s="830">
        <v>1</v>
      </c>
      <c r="F10530" s="768">
        <v>5</v>
      </c>
      <c r="G10530" s="825"/>
      <c r="H10530" s="772">
        <v>1</v>
      </c>
      <c r="I10530" s="819">
        <f t="shared" si="370"/>
        <v>1</v>
      </c>
      <c r="J10530" s="819">
        <f t="shared" si="371"/>
        <v>6</v>
      </c>
      <c r="L10530" s="834"/>
    </row>
    <row r="10531" spans="1:12">
      <c r="A10531" s="15" t="s">
        <v>17836</v>
      </c>
      <c r="C10531" s="772" t="s">
        <v>8823</v>
      </c>
      <c r="D10531" s="17" t="s">
        <v>8824</v>
      </c>
      <c r="E10531" s="830">
        <v>0</v>
      </c>
      <c r="F10531" s="768">
        <v>100</v>
      </c>
      <c r="G10531" s="825">
        <v>1</v>
      </c>
      <c r="H10531" s="772">
        <v>5</v>
      </c>
      <c r="I10531" s="819">
        <f t="shared" si="370"/>
        <v>1</v>
      </c>
      <c r="J10531" s="819">
        <f t="shared" si="371"/>
        <v>105</v>
      </c>
      <c r="L10531" s="834"/>
    </row>
    <row r="10532" spans="1:12">
      <c r="A10532" s="15" t="s">
        <v>17836</v>
      </c>
      <c r="C10532" s="772" t="s">
        <v>8825</v>
      </c>
      <c r="D10532" s="17" t="s">
        <v>8826</v>
      </c>
      <c r="E10532" s="830">
        <v>0</v>
      </c>
      <c r="F10532" s="768">
        <v>5</v>
      </c>
      <c r="G10532" s="825">
        <v>4</v>
      </c>
      <c r="H10532" s="772">
        <v>5</v>
      </c>
      <c r="I10532" s="819">
        <f t="shared" si="370"/>
        <v>4</v>
      </c>
      <c r="J10532" s="819">
        <f t="shared" si="371"/>
        <v>10</v>
      </c>
      <c r="L10532" s="834"/>
    </row>
    <row r="10533" spans="1:12">
      <c r="A10533" s="15" t="s">
        <v>17836</v>
      </c>
      <c r="C10533" s="772" t="s">
        <v>8827</v>
      </c>
      <c r="D10533" s="17" t="s">
        <v>19000</v>
      </c>
      <c r="E10533" s="830">
        <v>0</v>
      </c>
      <c r="F10533" s="768">
        <v>100</v>
      </c>
      <c r="G10533" s="825"/>
      <c r="H10533" s="772">
        <v>5</v>
      </c>
      <c r="I10533" s="819">
        <f t="shared" si="370"/>
        <v>0</v>
      </c>
      <c r="J10533" s="819">
        <f t="shared" si="371"/>
        <v>105</v>
      </c>
      <c r="L10533" s="834"/>
    </row>
    <row r="10534" spans="1:12">
      <c r="A10534" s="15" t="s">
        <v>17836</v>
      </c>
      <c r="C10534" s="772" t="s">
        <v>8828</v>
      </c>
      <c r="D10534" s="17" t="s">
        <v>19001</v>
      </c>
      <c r="E10534" s="830">
        <v>11</v>
      </c>
      <c r="F10534" s="768">
        <v>10</v>
      </c>
      <c r="G10534" s="825">
        <v>28</v>
      </c>
      <c r="H10534" s="772">
        <v>10</v>
      </c>
      <c r="I10534" s="819">
        <f t="shared" si="370"/>
        <v>39</v>
      </c>
      <c r="J10534" s="819">
        <f t="shared" si="371"/>
        <v>20</v>
      </c>
      <c r="L10534" s="834"/>
    </row>
    <row r="10535" spans="1:12">
      <c r="A10535" s="15" t="s">
        <v>17836</v>
      </c>
      <c r="C10535" s="772" t="s">
        <v>8829</v>
      </c>
      <c r="D10535" s="17" t="s">
        <v>19002</v>
      </c>
      <c r="E10535" s="830">
        <v>26</v>
      </c>
      <c r="F10535" s="768">
        <v>25</v>
      </c>
      <c r="G10535" s="825">
        <v>40</v>
      </c>
      <c r="H10535" s="772">
        <v>45</v>
      </c>
      <c r="I10535" s="819">
        <f t="shared" si="370"/>
        <v>66</v>
      </c>
      <c r="J10535" s="819">
        <f t="shared" si="371"/>
        <v>70</v>
      </c>
      <c r="L10535" s="834"/>
    </row>
    <row r="10536" spans="1:12">
      <c r="A10536" s="15" t="s">
        <v>17836</v>
      </c>
      <c r="C10536" s="772" t="s">
        <v>8830</v>
      </c>
      <c r="D10536" s="17" t="s">
        <v>19003</v>
      </c>
      <c r="E10536" s="830">
        <v>0</v>
      </c>
      <c r="F10536" s="768">
        <v>100</v>
      </c>
      <c r="G10536" s="825"/>
      <c r="H10536" s="772">
        <v>1</v>
      </c>
      <c r="I10536" s="819">
        <f t="shared" si="370"/>
        <v>0</v>
      </c>
      <c r="J10536" s="819">
        <f t="shared" si="371"/>
        <v>101</v>
      </c>
      <c r="L10536" s="834"/>
    </row>
    <row r="10537" spans="1:12">
      <c r="A10537" s="15" t="s">
        <v>17836</v>
      </c>
      <c r="C10537" s="772" t="s">
        <v>8831</v>
      </c>
      <c r="D10537" s="17" t="s">
        <v>19004</v>
      </c>
      <c r="E10537" s="830">
        <v>2</v>
      </c>
      <c r="F10537" s="768">
        <v>100</v>
      </c>
      <c r="G10537" s="825">
        <v>7</v>
      </c>
      <c r="H10537" s="772">
        <v>15</v>
      </c>
      <c r="I10537" s="819">
        <f t="shared" si="370"/>
        <v>9</v>
      </c>
      <c r="J10537" s="819">
        <f t="shared" si="371"/>
        <v>115</v>
      </c>
      <c r="L10537" s="834"/>
    </row>
    <row r="10538" spans="1:12">
      <c r="A10538" s="15" t="s">
        <v>17836</v>
      </c>
      <c r="C10538" s="772" t="s">
        <v>8832</v>
      </c>
      <c r="D10538" s="17" t="s">
        <v>19005</v>
      </c>
      <c r="E10538" s="830">
        <v>23</v>
      </c>
      <c r="F10538" s="768">
        <v>30</v>
      </c>
      <c r="G10538" s="825">
        <v>34</v>
      </c>
      <c r="H10538" s="772">
        <v>25</v>
      </c>
      <c r="I10538" s="819">
        <f t="shared" si="370"/>
        <v>57</v>
      </c>
      <c r="J10538" s="819">
        <f t="shared" si="371"/>
        <v>55</v>
      </c>
      <c r="L10538" s="834"/>
    </row>
    <row r="10539" spans="1:12">
      <c r="A10539" s="15" t="s">
        <v>17836</v>
      </c>
      <c r="C10539" s="772" t="s">
        <v>8833</v>
      </c>
      <c r="D10539" s="17" t="s">
        <v>19006</v>
      </c>
      <c r="E10539" s="830">
        <v>38</v>
      </c>
      <c r="F10539" s="768">
        <v>55</v>
      </c>
      <c r="G10539" s="825">
        <v>28</v>
      </c>
      <c r="H10539" s="772">
        <v>45</v>
      </c>
      <c r="I10539" s="819">
        <f t="shared" si="370"/>
        <v>66</v>
      </c>
      <c r="J10539" s="819">
        <f t="shared" si="371"/>
        <v>100</v>
      </c>
      <c r="L10539" s="834"/>
    </row>
    <row r="10540" spans="1:12">
      <c r="A10540" s="15" t="s">
        <v>17836</v>
      </c>
      <c r="C10540" s="772" t="s">
        <v>8834</v>
      </c>
      <c r="D10540" s="17" t="s">
        <v>19007</v>
      </c>
      <c r="E10540" s="830">
        <v>8</v>
      </c>
      <c r="F10540" s="768">
        <v>20</v>
      </c>
      <c r="G10540" s="825">
        <v>25</v>
      </c>
      <c r="H10540" s="772">
        <v>15</v>
      </c>
      <c r="I10540" s="819">
        <f t="shared" ref="I10540:I10603" si="372">E10540+G10540</f>
        <v>33</v>
      </c>
      <c r="J10540" s="819">
        <f t="shared" ref="J10540:J10603" si="373">F10540+H10540</f>
        <v>35</v>
      </c>
      <c r="L10540" s="834"/>
    </row>
    <row r="10541" spans="1:12">
      <c r="A10541" s="15" t="s">
        <v>17836</v>
      </c>
      <c r="C10541" s="772" t="s">
        <v>8835</v>
      </c>
      <c r="D10541" s="17" t="s">
        <v>19008</v>
      </c>
      <c r="E10541" s="830">
        <v>0</v>
      </c>
      <c r="F10541" s="768">
        <v>5</v>
      </c>
      <c r="G10541" s="825">
        <v>1</v>
      </c>
      <c r="H10541" s="772">
        <v>1</v>
      </c>
      <c r="I10541" s="819">
        <f t="shared" si="372"/>
        <v>1</v>
      </c>
      <c r="J10541" s="819">
        <f t="shared" si="373"/>
        <v>6</v>
      </c>
      <c r="L10541" s="834"/>
    </row>
    <row r="10542" spans="1:12">
      <c r="A10542" s="15" t="s">
        <v>17836</v>
      </c>
      <c r="C10542" s="772" t="s">
        <v>8836</v>
      </c>
      <c r="D10542" s="17" t="s">
        <v>19009</v>
      </c>
      <c r="E10542" s="830">
        <v>0</v>
      </c>
      <c r="F10542" s="768">
        <v>100</v>
      </c>
      <c r="G10542" s="825"/>
      <c r="H10542" s="772">
        <v>1</v>
      </c>
      <c r="I10542" s="819">
        <f t="shared" si="372"/>
        <v>0</v>
      </c>
      <c r="J10542" s="819">
        <f t="shared" si="373"/>
        <v>101</v>
      </c>
      <c r="L10542" s="834"/>
    </row>
    <row r="10543" spans="1:12">
      <c r="A10543" s="15" t="s">
        <v>17836</v>
      </c>
      <c r="C10543" s="772" t="s">
        <v>8837</v>
      </c>
      <c r="D10543" s="17" t="s">
        <v>19010</v>
      </c>
      <c r="E10543" s="830">
        <v>0</v>
      </c>
      <c r="F10543" s="768">
        <v>100</v>
      </c>
      <c r="G10543" s="825">
        <v>1</v>
      </c>
      <c r="H10543" s="772">
        <v>1</v>
      </c>
      <c r="I10543" s="819">
        <f t="shared" si="372"/>
        <v>1</v>
      </c>
      <c r="J10543" s="819">
        <f t="shared" si="373"/>
        <v>101</v>
      </c>
      <c r="L10543" s="834"/>
    </row>
    <row r="10544" spans="1:12">
      <c r="A10544" s="15" t="s">
        <v>17836</v>
      </c>
      <c r="C10544" s="772" t="s">
        <v>8838</v>
      </c>
      <c r="D10544" s="17" t="s">
        <v>19011</v>
      </c>
      <c r="E10544" s="830">
        <v>0</v>
      </c>
      <c r="F10544" s="768">
        <v>5</v>
      </c>
      <c r="G10544" s="825">
        <v>1</v>
      </c>
      <c r="H10544" s="772">
        <v>2</v>
      </c>
      <c r="I10544" s="819">
        <f t="shared" si="372"/>
        <v>1</v>
      </c>
      <c r="J10544" s="819">
        <f t="shared" si="373"/>
        <v>7</v>
      </c>
      <c r="L10544" s="834"/>
    </row>
    <row r="10545" spans="1:12">
      <c r="A10545" s="15" t="s">
        <v>17836</v>
      </c>
      <c r="C10545" s="772" t="s">
        <v>8839</v>
      </c>
      <c r="D10545" s="17" t="s">
        <v>19012</v>
      </c>
      <c r="E10545" s="830">
        <v>0</v>
      </c>
      <c r="F10545" s="768">
        <v>100</v>
      </c>
      <c r="G10545" s="825">
        <v>1</v>
      </c>
      <c r="H10545" s="772">
        <v>1</v>
      </c>
      <c r="I10545" s="819">
        <f t="shared" si="372"/>
        <v>1</v>
      </c>
      <c r="J10545" s="819">
        <f t="shared" si="373"/>
        <v>101</v>
      </c>
      <c r="L10545" s="834"/>
    </row>
    <row r="10546" spans="1:12">
      <c r="A10546" s="15" t="s">
        <v>17836</v>
      </c>
      <c r="C10546" s="772" t="s">
        <v>8840</v>
      </c>
      <c r="D10546" s="17" t="s">
        <v>19013</v>
      </c>
      <c r="E10546" s="830">
        <v>0</v>
      </c>
      <c r="F10546" s="768">
        <v>100</v>
      </c>
      <c r="G10546" s="825"/>
      <c r="H10546" s="772">
        <v>1</v>
      </c>
      <c r="I10546" s="819">
        <f t="shared" si="372"/>
        <v>0</v>
      </c>
      <c r="J10546" s="819">
        <f t="shared" si="373"/>
        <v>101</v>
      </c>
      <c r="L10546" s="834"/>
    </row>
    <row r="10547" spans="1:12">
      <c r="A10547" s="15" t="s">
        <v>17836</v>
      </c>
      <c r="C10547" s="772" t="s">
        <v>8841</v>
      </c>
      <c r="D10547" s="17" t="s">
        <v>19014</v>
      </c>
      <c r="E10547" s="830">
        <v>0</v>
      </c>
      <c r="F10547" s="768">
        <v>100</v>
      </c>
      <c r="G10547" s="825"/>
      <c r="H10547" s="772">
        <v>1</v>
      </c>
      <c r="I10547" s="819">
        <f t="shared" si="372"/>
        <v>0</v>
      </c>
      <c r="J10547" s="819">
        <f t="shared" si="373"/>
        <v>101</v>
      </c>
      <c r="L10547" s="834"/>
    </row>
    <row r="10548" spans="1:12">
      <c r="A10548" s="15" t="s">
        <v>17836</v>
      </c>
      <c r="C10548" s="772" t="s">
        <v>8842</v>
      </c>
      <c r="D10548" s="17" t="s">
        <v>19015</v>
      </c>
      <c r="E10548" s="830">
        <v>0</v>
      </c>
      <c r="F10548" s="768">
        <v>100</v>
      </c>
      <c r="G10548" s="825"/>
      <c r="H10548" s="772">
        <v>1</v>
      </c>
      <c r="I10548" s="819">
        <f t="shared" si="372"/>
        <v>0</v>
      </c>
      <c r="J10548" s="819">
        <f t="shared" si="373"/>
        <v>101</v>
      </c>
      <c r="L10548" s="834"/>
    </row>
    <row r="10549" spans="1:12">
      <c r="A10549" s="15" t="s">
        <v>17836</v>
      </c>
      <c r="C10549" s="772" t="s">
        <v>8843</v>
      </c>
      <c r="D10549" s="17" t="s">
        <v>19016</v>
      </c>
      <c r="E10549" s="830">
        <v>0</v>
      </c>
      <c r="F10549" s="768">
        <v>100</v>
      </c>
      <c r="G10549" s="825"/>
      <c r="H10549" s="772">
        <v>1</v>
      </c>
      <c r="I10549" s="819">
        <f t="shared" si="372"/>
        <v>0</v>
      </c>
      <c r="J10549" s="819">
        <f t="shared" si="373"/>
        <v>101</v>
      </c>
      <c r="L10549" s="834"/>
    </row>
    <row r="10550" spans="1:12">
      <c r="A10550" s="15" t="s">
        <v>17836</v>
      </c>
      <c r="C10550" s="772" t="s">
        <v>8844</v>
      </c>
      <c r="D10550" s="17" t="s">
        <v>19017</v>
      </c>
      <c r="E10550" s="830">
        <v>0</v>
      </c>
      <c r="F10550" s="768">
        <v>100</v>
      </c>
      <c r="G10550" s="825"/>
      <c r="H10550" s="772">
        <v>1</v>
      </c>
      <c r="I10550" s="819">
        <f t="shared" si="372"/>
        <v>0</v>
      </c>
      <c r="J10550" s="819">
        <f t="shared" si="373"/>
        <v>101</v>
      </c>
      <c r="L10550" s="834"/>
    </row>
    <row r="10551" spans="1:12">
      <c r="A10551" s="15" t="s">
        <v>17836</v>
      </c>
      <c r="C10551" s="772" t="s">
        <v>8845</v>
      </c>
      <c r="D10551" s="17" t="s">
        <v>19018</v>
      </c>
      <c r="E10551" s="830">
        <v>1</v>
      </c>
      <c r="F10551" s="768">
        <v>5</v>
      </c>
      <c r="G10551" s="825">
        <v>1</v>
      </c>
      <c r="H10551" s="772">
        <v>5</v>
      </c>
      <c r="I10551" s="819">
        <f t="shared" si="372"/>
        <v>2</v>
      </c>
      <c r="J10551" s="819">
        <f t="shared" si="373"/>
        <v>10</v>
      </c>
      <c r="L10551" s="834"/>
    </row>
    <row r="10552" spans="1:12">
      <c r="A10552" s="15" t="s">
        <v>17836</v>
      </c>
      <c r="C10552" s="772" t="s">
        <v>8846</v>
      </c>
      <c r="D10552" s="17" t="s">
        <v>19019</v>
      </c>
      <c r="E10552" s="830">
        <v>4</v>
      </c>
      <c r="F10552" s="768">
        <v>15</v>
      </c>
      <c r="G10552" s="825"/>
      <c r="H10552" s="772">
        <v>10</v>
      </c>
      <c r="I10552" s="819">
        <f t="shared" si="372"/>
        <v>4</v>
      </c>
      <c r="J10552" s="819">
        <f t="shared" si="373"/>
        <v>25</v>
      </c>
      <c r="L10552" s="834"/>
    </row>
    <row r="10553" spans="1:12">
      <c r="A10553" s="15" t="s">
        <v>17836</v>
      </c>
      <c r="C10553" s="772" t="s">
        <v>8847</v>
      </c>
      <c r="D10553" s="17" t="s">
        <v>19020</v>
      </c>
      <c r="E10553" s="830">
        <v>0</v>
      </c>
      <c r="F10553" s="768">
        <v>10</v>
      </c>
      <c r="G10553" s="825"/>
      <c r="H10553" s="772">
        <v>5</v>
      </c>
      <c r="I10553" s="819">
        <f t="shared" si="372"/>
        <v>0</v>
      </c>
      <c r="J10553" s="819">
        <f t="shared" si="373"/>
        <v>15</v>
      </c>
      <c r="L10553" s="834"/>
    </row>
    <row r="10554" spans="1:12">
      <c r="A10554" s="15" t="s">
        <v>17836</v>
      </c>
      <c r="C10554" s="772" t="s">
        <v>8848</v>
      </c>
      <c r="D10554" s="17" t="s">
        <v>19021</v>
      </c>
      <c r="E10554" s="830">
        <v>0</v>
      </c>
      <c r="F10554" s="768">
        <v>100</v>
      </c>
      <c r="G10554" s="825">
        <v>1</v>
      </c>
      <c r="H10554" s="772">
        <v>5</v>
      </c>
      <c r="I10554" s="819">
        <f t="shared" si="372"/>
        <v>1</v>
      </c>
      <c r="J10554" s="819">
        <f t="shared" si="373"/>
        <v>105</v>
      </c>
      <c r="L10554" s="834"/>
    </row>
    <row r="10555" spans="1:12">
      <c r="A10555" s="15" t="s">
        <v>17836</v>
      </c>
      <c r="C10555" s="772" t="s">
        <v>8849</v>
      </c>
      <c r="D10555" s="17" t="s">
        <v>19022</v>
      </c>
      <c r="E10555" s="830">
        <v>1</v>
      </c>
      <c r="F10555" s="768">
        <v>100</v>
      </c>
      <c r="G10555" s="825"/>
      <c r="H10555" s="772">
        <v>5</v>
      </c>
      <c r="I10555" s="819">
        <f t="shared" si="372"/>
        <v>1</v>
      </c>
      <c r="J10555" s="819">
        <f t="shared" si="373"/>
        <v>105</v>
      </c>
      <c r="L10555" s="834"/>
    </row>
    <row r="10556" spans="1:12">
      <c r="A10556" s="15" t="s">
        <v>17836</v>
      </c>
      <c r="C10556" s="772" t="s">
        <v>8850</v>
      </c>
      <c r="D10556" s="17" t="s">
        <v>19023</v>
      </c>
      <c r="E10556" s="830">
        <v>0</v>
      </c>
      <c r="F10556" s="768">
        <v>100</v>
      </c>
      <c r="G10556" s="825"/>
      <c r="H10556" s="772">
        <v>1</v>
      </c>
      <c r="I10556" s="819">
        <f t="shared" si="372"/>
        <v>0</v>
      </c>
      <c r="J10556" s="819">
        <f t="shared" si="373"/>
        <v>101</v>
      </c>
      <c r="L10556" s="834"/>
    </row>
    <row r="10557" spans="1:12">
      <c r="A10557" s="15" t="s">
        <v>17836</v>
      </c>
      <c r="C10557" s="772" t="s">
        <v>8851</v>
      </c>
      <c r="D10557" s="17" t="s">
        <v>19024</v>
      </c>
      <c r="E10557" s="830">
        <v>2</v>
      </c>
      <c r="F10557" s="768">
        <v>100</v>
      </c>
      <c r="G10557" s="825"/>
      <c r="H10557" s="772">
        <v>1</v>
      </c>
      <c r="I10557" s="819">
        <f t="shared" si="372"/>
        <v>2</v>
      </c>
      <c r="J10557" s="819">
        <f t="shared" si="373"/>
        <v>101</v>
      </c>
      <c r="L10557" s="834"/>
    </row>
    <row r="10558" spans="1:12">
      <c r="A10558" s="15" t="s">
        <v>17836</v>
      </c>
      <c r="C10558" s="772" t="s">
        <v>8852</v>
      </c>
      <c r="D10558" s="17" t="s">
        <v>19025</v>
      </c>
      <c r="E10558" s="830">
        <v>0</v>
      </c>
      <c r="F10558" s="768">
        <v>100</v>
      </c>
      <c r="G10558" s="825">
        <v>1</v>
      </c>
      <c r="H10558" s="772">
        <v>1</v>
      </c>
      <c r="I10558" s="819">
        <f t="shared" si="372"/>
        <v>1</v>
      </c>
      <c r="J10558" s="819">
        <f t="shared" si="373"/>
        <v>101</v>
      </c>
      <c r="L10558" s="834"/>
    </row>
    <row r="10559" spans="1:12">
      <c r="A10559" s="15" t="s">
        <v>17836</v>
      </c>
      <c r="C10559" s="772" t="s">
        <v>8853</v>
      </c>
      <c r="D10559" s="17" t="s">
        <v>19026</v>
      </c>
      <c r="E10559" s="830">
        <v>0</v>
      </c>
      <c r="F10559" s="768">
        <v>100</v>
      </c>
      <c r="G10559" s="825"/>
      <c r="H10559" s="772">
        <v>1</v>
      </c>
      <c r="I10559" s="819">
        <f t="shared" si="372"/>
        <v>0</v>
      </c>
      <c r="J10559" s="819">
        <f t="shared" si="373"/>
        <v>101</v>
      </c>
      <c r="L10559" s="834"/>
    </row>
    <row r="10560" spans="1:12">
      <c r="A10560" s="15" t="s">
        <v>17836</v>
      </c>
      <c r="C10560" s="772" t="s">
        <v>8854</v>
      </c>
      <c r="D10560" s="17" t="s">
        <v>19027</v>
      </c>
      <c r="E10560" s="830">
        <v>1</v>
      </c>
      <c r="F10560" s="768">
        <v>100</v>
      </c>
      <c r="G10560" s="825"/>
      <c r="H10560" s="772">
        <v>1</v>
      </c>
      <c r="I10560" s="819">
        <f t="shared" si="372"/>
        <v>1</v>
      </c>
      <c r="J10560" s="819">
        <f t="shared" si="373"/>
        <v>101</v>
      </c>
      <c r="L10560" s="834"/>
    </row>
    <row r="10561" spans="1:12">
      <c r="A10561" s="15" t="s">
        <v>17836</v>
      </c>
      <c r="C10561" s="772" t="s">
        <v>8855</v>
      </c>
      <c r="D10561" s="17" t="s">
        <v>19028</v>
      </c>
      <c r="E10561" s="830">
        <v>1</v>
      </c>
      <c r="F10561" s="768">
        <v>100</v>
      </c>
      <c r="G10561" s="825"/>
      <c r="H10561" s="772">
        <v>1</v>
      </c>
      <c r="I10561" s="819">
        <f t="shared" si="372"/>
        <v>1</v>
      </c>
      <c r="J10561" s="819">
        <f t="shared" si="373"/>
        <v>101</v>
      </c>
      <c r="L10561" s="834"/>
    </row>
    <row r="10562" spans="1:12">
      <c r="A10562" s="15" t="s">
        <v>17836</v>
      </c>
      <c r="C10562" s="772" t="s">
        <v>8856</v>
      </c>
      <c r="D10562" s="17" t="s">
        <v>19029</v>
      </c>
      <c r="E10562" s="830">
        <v>0</v>
      </c>
      <c r="F10562" s="768">
        <v>100</v>
      </c>
      <c r="G10562" s="825"/>
      <c r="H10562" s="772">
        <v>1</v>
      </c>
      <c r="I10562" s="819">
        <f t="shared" si="372"/>
        <v>0</v>
      </c>
      <c r="J10562" s="819">
        <f t="shared" si="373"/>
        <v>101</v>
      </c>
      <c r="L10562" s="834"/>
    </row>
    <row r="10563" spans="1:12">
      <c r="A10563" s="15" t="s">
        <v>17836</v>
      </c>
      <c r="C10563" s="772" t="s">
        <v>8857</v>
      </c>
      <c r="D10563" s="17" t="s">
        <v>19030</v>
      </c>
      <c r="E10563" s="830">
        <v>0</v>
      </c>
      <c r="F10563" s="768">
        <v>100</v>
      </c>
      <c r="G10563" s="825"/>
      <c r="H10563" s="772">
        <v>1</v>
      </c>
      <c r="I10563" s="819">
        <f t="shared" si="372"/>
        <v>0</v>
      </c>
      <c r="J10563" s="819">
        <f t="shared" si="373"/>
        <v>101</v>
      </c>
      <c r="L10563" s="834"/>
    </row>
    <row r="10564" spans="1:12">
      <c r="A10564" s="15" t="s">
        <v>17836</v>
      </c>
      <c r="C10564" s="772" t="s">
        <v>8858</v>
      </c>
      <c r="D10564" s="17" t="s">
        <v>19031</v>
      </c>
      <c r="E10564" s="830">
        <v>0</v>
      </c>
      <c r="F10564" s="768">
        <v>100</v>
      </c>
      <c r="G10564" s="825"/>
      <c r="H10564" s="772">
        <v>1</v>
      </c>
      <c r="I10564" s="819">
        <f t="shared" si="372"/>
        <v>0</v>
      </c>
      <c r="J10564" s="819">
        <f t="shared" si="373"/>
        <v>101</v>
      </c>
      <c r="L10564" s="834"/>
    </row>
    <row r="10565" spans="1:12">
      <c r="A10565" s="15" t="s">
        <v>17836</v>
      </c>
      <c r="C10565" s="772" t="s">
        <v>8859</v>
      </c>
      <c r="D10565" s="17" t="s">
        <v>19032</v>
      </c>
      <c r="E10565" s="830">
        <v>0</v>
      </c>
      <c r="F10565" s="768">
        <v>100</v>
      </c>
      <c r="G10565" s="825"/>
      <c r="H10565" s="772">
        <v>1</v>
      </c>
      <c r="I10565" s="819">
        <f t="shared" si="372"/>
        <v>0</v>
      </c>
      <c r="J10565" s="819">
        <f t="shared" si="373"/>
        <v>101</v>
      </c>
      <c r="L10565" s="834"/>
    </row>
    <row r="10566" spans="1:12">
      <c r="A10566" s="15" t="s">
        <v>17836</v>
      </c>
      <c r="C10566" s="772" t="s">
        <v>8860</v>
      </c>
      <c r="D10566" s="17" t="s">
        <v>19033</v>
      </c>
      <c r="E10566" s="830">
        <v>0</v>
      </c>
      <c r="F10566" s="768">
        <v>100</v>
      </c>
      <c r="G10566" s="825"/>
      <c r="H10566" s="772">
        <v>1</v>
      </c>
      <c r="I10566" s="819">
        <f t="shared" si="372"/>
        <v>0</v>
      </c>
      <c r="J10566" s="819">
        <f t="shared" si="373"/>
        <v>101</v>
      </c>
      <c r="L10566" s="834"/>
    </row>
    <row r="10567" spans="1:12">
      <c r="A10567" s="15" t="s">
        <v>17836</v>
      </c>
      <c r="C10567" s="772" t="s">
        <v>8861</v>
      </c>
      <c r="D10567" s="17" t="s">
        <v>19034</v>
      </c>
      <c r="E10567" s="830">
        <v>2213</v>
      </c>
      <c r="F10567" s="768">
        <v>3690</v>
      </c>
      <c r="G10567" s="825">
        <v>5036</v>
      </c>
      <c r="H10567" s="772">
        <v>5500</v>
      </c>
      <c r="I10567" s="819">
        <f t="shared" si="372"/>
        <v>7249</v>
      </c>
      <c r="J10567" s="819">
        <f t="shared" si="373"/>
        <v>9190</v>
      </c>
      <c r="L10567" s="834"/>
    </row>
    <row r="10568" spans="1:12">
      <c r="A10568" s="15" t="s">
        <v>17836</v>
      </c>
      <c r="C10568" s="772" t="s">
        <v>8862</v>
      </c>
      <c r="D10568" s="17" t="s">
        <v>19035</v>
      </c>
      <c r="E10568" s="830">
        <v>365</v>
      </c>
      <c r="F10568" s="768">
        <v>560</v>
      </c>
      <c r="G10568" s="825">
        <v>429</v>
      </c>
      <c r="H10568" s="772">
        <v>420</v>
      </c>
      <c r="I10568" s="819">
        <f t="shared" si="372"/>
        <v>794</v>
      </c>
      <c r="J10568" s="819">
        <f t="shared" si="373"/>
        <v>980</v>
      </c>
      <c r="L10568" s="834"/>
    </row>
    <row r="10569" spans="1:12">
      <c r="A10569" s="15" t="s">
        <v>17836</v>
      </c>
      <c r="C10569" s="772" t="s">
        <v>8863</v>
      </c>
      <c r="D10569" s="17" t="s">
        <v>19036</v>
      </c>
      <c r="E10569" s="830">
        <v>3</v>
      </c>
      <c r="F10569" s="768">
        <v>20</v>
      </c>
      <c r="G10569" s="825">
        <v>58</v>
      </c>
      <c r="H10569" s="772">
        <v>85</v>
      </c>
      <c r="I10569" s="819">
        <f t="shared" si="372"/>
        <v>61</v>
      </c>
      <c r="J10569" s="819">
        <f t="shared" si="373"/>
        <v>105</v>
      </c>
      <c r="L10569" s="834"/>
    </row>
    <row r="10570" spans="1:12">
      <c r="A10570" s="15" t="s">
        <v>17836</v>
      </c>
      <c r="C10570" s="772" t="s">
        <v>8864</v>
      </c>
      <c r="D10570" s="17" t="s">
        <v>19037</v>
      </c>
      <c r="E10570" s="830">
        <v>7</v>
      </c>
      <c r="F10570" s="768">
        <v>100</v>
      </c>
      <c r="G10570" s="825">
        <v>6</v>
      </c>
      <c r="H10570" s="772">
        <v>10</v>
      </c>
      <c r="I10570" s="819">
        <f t="shared" si="372"/>
        <v>13</v>
      </c>
      <c r="J10570" s="819">
        <f t="shared" si="373"/>
        <v>110</v>
      </c>
      <c r="L10570" s="834"/>
    </row>
    <row r="10571" spans="1:12">
      <c r="A10571" s="15" t="s">
        <v>17836</v>
      </c>
      <c r="C10571" s="772" t="s">
        <v>8865</v>
      </c>
      <c r="D10571" s="17" t="s">
        <v>19038</v>
      </c>
      <c r="E10571" s="830">
        <v>16</v>
      </c>
      <c r="F10571" s="768">
        <v>25</v>
      </c>
      <c r="G10571" s="825">
        <v>22</v>
      </c>
      <c r="H10571" s="772">
        <v>30</v>
      </c>
      <c r="I10571" s="819">
        <f t="shared" si="372"/>
        <v>38</v>
      </c>
      <c r="J10571" s="819">
        <f t="shared" si="373"/>
        <v>55</v>
      </c>
      <c r="L10571" s="834"/>
    </row>
    <row r="10572" spans="1:12">
      <c r="A10572" s="15" t="s">
        <v>17836</v>
      </c>
      <c r="C10572" s="772" t="s">
        <v>8866</v>
      </c>
      <c r="D10572" s="17" t="s">
        <v>19039</v>
      </c>
      <c r="E10572" s="830">
        <v>844</v>
      </c>
      <c r="F10572" s="768">
        <v>840</v>
      </c>
      <c r="G10572" s="825">
        <v>102</v>
      </c>
      <c r="H10572" s="772">
        <v>100</v>
      </c>
      <c r="I10572" s="819">
        <f t="shared" si="372"/>
        <v>946</v>
      </c>
      <c r="J10572" s="819">
        <f t="shared" si="373"/>
        <v>940</v>
      </c>
      <c r="L10572" s="834"/>
    </row>
    <row r="10573" spans="1:12">
      <c r="A10573" s="15" t="s">
        <v>17836</v>
      </c>
      <c r="C10573" s="772" t="s">
        <v>8867</v>
      </c>
      <c r="D10573" s="17" t="s">
        <v>19040</v>
      </c>
      <c r="E10573" s="830">
        <v>1</v>
      </c>
      <c r="F10573" s="768">
        <v>2</v>
      </c>
      <c r="G10573" s="825"/>
      <c r="H10573" s="772">
        <v>5</v>
      </c>
      <c r="I10573" s="819">
        <f t="shared" si="372"/>
        <v>1</v>
      </c>
      <c r="J10573" s="819">
        <f t="shared" si="373"/>
        <v>7</v>
      </c>
      <c r="L10573" s="834"/>
    </row>
    <row r="10574" spans="1:12">
      <c r="A10574" s="15" t="s">
        <v>17836</v>
      </c>
      <c r="C10574" s="772" t="s">
        <v>8868</v>
      </c>
      <c r="D10574" s="17" t="s">
        <v>19041</v>
      </c>
      <c r="E10574" s="830">
        <v>0</v>
      </c>
      <c r="F10574" s="768">
        <v>5</v>
      </c>
      <c r="G10574" s="825">
        <v>2</v>
      </c>
      <c r="H10574" s="772">
        <v>10</v>
      </c>
      <c r="I10574" s="819">
        <f t="shared" si="372"/>
        <v>2</v>
      </c>
      <c r="J10574" s="819">
        <f t="shared" si="373"/>
        <v>15</v>
      </c>
      <c r="L10574" s="834"/>
    </row>
    <row r="10575" spans="1:12">
      <c r="A10575" s="15" t="s">
        <v>17836</v>
      </c>
      <c r="C10575" s="772" t="s">
        <v>8869</v>
      </c>
      <c r="D10575" s="17" t="s">
        <v>19042</v>
      </c>
      <c r="E10575" s="830">
        <v>82</v>
      </c>
      <c r="F10575" s="768">
        <v>100</v>
      </c>
      <c r="G10575" s="825">
        <v>119</v>
      </c>
      <c r="H10575" s="772">
        <v>150</v>
      </c>
      <c r="I10575" s="819">
        <f t="shared" si="372"/>
        <v>201</v>
      </c>
      <c r="J10575" s="819">
        <f t="shared" si="373"/>
        <v>250</v>
      </c>
      <c r="L10575" s="834"/>
    </row>
    <row r="10576" spans="1:12">
      <c r="A10576" s="15" t="s">
        <v>17836</v>
      </c>
      <c r="C10576" s="772" t="s">
        <v>8870</v>
      </c>
      <c r="D10576" s="17" t="s">
        <v>19043</v>
      </c>
      <c r="E10576" s="830">
        <v>27</v>
      </c>
      <c r="F10576" s="768">
        <v>35</v>
      </c>
      <c r="G10576" s="825">
        <v>162</v>
      </c>
      <c r="H10576" s="772">
        <v>190</v>
      </c>
      <c r="I10576" s="819">
        <f t="shared" si="372"/>
        <v>189</v>
      </c>
      <c r="J10576" s="819">
        <f t="shared" si="373"/>
        <v>225</v>
      </c>
      <c r="L10576" s="834"/>
    </row>
    <row r="10577" spans="1:12">
      <c r="A10577" s="15" t="s">
        <v>17836</v>
      </c>
      <c r="C10577" s="772" t="s">
        <v>8871</v>
      </c>
      <c r="D10577" s="17" t="s">
        <v>19044</v>
      </c>
      <c r="E10577" s="830">
        <v>4</v>
      </c>
      <c r="F10577" s="768">
        <v>5</v>
      </c>
      <c r="G10577" s="825">
        <v>2</v>
      </c>
      <c r="H10577" s="772">
        <v>2</v>
      </c>
      <c r="I10577" s="819">
        <f t="shared" si="372"/>
        <v>6</v>
      </c>
      <c r="J10577" s="819">
        <f t="shared" si="373"/>
        <v>7</v>
      </c>
      <c r="L10577" s="834"/>
    </row>
    <row r="10578" spans="1:12">
      <c r="A10578" s="15" t="s">
        <v>17836</v>
      </c>
      <c r="C10578" s="772" t="s">
        <v>8872</v>
      </c>
      <c r="D10578" s="17" t="s">
        <v>19045</v>
      </c>
      <c r="E10578" s="830">
        <v>5</v>
      </c>
      <c r="F10578" s="768">
        <v>20</v>
      </c>
      <c r="G10578" s="825"/>
      <c r="H10578" s="772">
        <v>1</v>
      </c>
      <c r="I10578" s="819">
        <f t="shared" si="372"/>
        <v>5</v>
      </c>
      <c r="J10578" s="819">
        <f t="shared" si="373"/>
        <v>21</v>
      </c>
      <c r="L10578" s="834"/>
    </row>
    <row r="10579" spans="1:12">
      <c r="A10579" s="15" t="s">
        <v>17836</v>
      </c>
      <c r="C10579" s="772" t="s">
        <v>8873</v>
      </c>
      <c r="D10579" s="17" t="s">
        <v>19046</v>
      </c>
      <c r="E10579" s="830">
        <v>6</v>
      </c>
      <c r="F10579" s="768">
        <v>10</v>
      </c>
      <c r="G10579" s="825">
        <v>30</v>
      </c>
      <c r="H10579" s="772">
        <v>60</v>
      </c>
      <c r="I10579" s="819">
        <f t="shared" si="372"/>
        <v>36</v>
      </c>
      <c r="J10579" s="819">
        <f t="shared" si="373"/>
        <v>70</v>
      </c>
      <c r="L10579" s="834"/>
    </row>
    <row r="10580" spans="1:12">
      <c r="A10580" s="15" t="s">
        <v>17836</v>
      </c>
      <c r="C10580" s="772" t="s">
        <v>8874</v>
      </c>
      <c r="D10580" s="17" t="s">
        <v>19047</v>
      </c>
      <c r="E10580" s="830">
        <v>4</v>
      </c>
      <c r="F10580" s="768">
        <v>5</v>
      </c>
      <c r="G10580" s="825">
        <v>40</v>
      </c>
      <c r="H10580" s="772">
        <v>35</v>
      </c>
      <c r="I10580" s="819">
        <f t="shared" si="372"/>
        <v>44</v>
      </c>
      <c r="J10580" s="819">
        <f t="shared" si="373"/>
        <v>40</v>
      </c>
      <c r="L10580" s="834"/>
    </row>
    <row r="10581" spans="1:12">
      <c r="A10581" s="15" t="s">
        <v>17836</v>
      </c>
      <c r="C10581" s="772" t="s">
        <v>8875</v>
      </c>
      <c r="D10581" s="17" t="s">
        <v>19048</v>
      </c>
      <c r="E10581" s="830">
        <v>8</v>
      </c>
      <c r="F10581" s="768">
        <v>10</v>
      </c>
      <c r="G10581" s="825">
        <v>84</v>
      </c>
      <c r="H10581" s="772">
        <v>60</v>
      </c>
      <c r="I10581" s="819">
        <f t="shared" si="372"/>
        <v>92</v>
      </c>
      <c r="J10581" s="819">
        <f t="shared" si="373"/>
        <v>70</v>
      </c>
      <c r="L10581" s="834"/>
    </row>
    <row r="10582" spans="1:12">
      <c r="A10582" s="15" t="s">
        <v>17836</v>
      </c>
      <c r="C10582" s="772" t="s">
        <v>8876</v>
      </c>
      <c r="D10582" s="17" t="s">
        <v>19049</v>
      </c>
      <c r="E10582" s="830">
        <v>10</v>
      </c>
      <c r="F10582" s="768">
        <v>40</v>
      </c>
      <c r="G10582" s="825">
        <v>2</v>
      </c>
      <c r="H10582" s="772">
        <v>10</v>
      </c>
      <c r="I10582" s="819">
        <f t="shared" si="372"/>
        <v>12</v>
      </c>
      <c r="J10582" s="819">
        <f t="shared" si="373"/>
        <v>50</v>
      </c>
      <c r="L10582" s="834"/>
    </row>
    <row r="10583" spans="1:12">
      <c r="A10583" s="15" t="s">
        <v>17836</v>
      </c>
      <c r="C10583" s="772" t="s">
        <v>8877</v>
      </c>
      <c r="D10583" s="17" t="s">
        <v>19050</v>
      </c>
      <c r="E10583" s="830">
        <v>5</v>
      </c>
      <c r="F10583" s="768">
        <v>100</v>
      </c>
      <c r="G10583" s="825">
        <v>27</v>
      </c>
      <c r="H10583" s="772">
        <v>25</v>
      </c>
      <c r="I10583" s="819">
        <f t="shared" si="372"/>
        <v>32</v>
      </c>
      <c r="J10583" s="819">
        <f t="shared" si="373"/>
        <v>125</v>
      </c>
      <c r="L10583" s="834"/>
    </row>
    <row r="10584" spans="1:12">
      <c r="A10584" s="15" t="s">
        <v>17836</v>
      </c>
      <c r="C10584" s="772" t="s">
        <v>8878</v>
      </c>
      <c r="D10584" s="17" t="s">
        <v>19051</v>
      </c>
      <c r="E10584" s="830">
        <v>1</v>
      </c>
      <c r="F10584" s="768">
        <v>100</v>
      </c>
      <c r="G10584" s="825">
        <v>2</v>
      </c>
      <c r="H10584" s="772">
        <v>10</v>
      </c>
      <c r="I10584" s="819">
        <f t="shared" si="372"/>
        <v>3</v>
      </c>
      <c r="J10584" s="819">
        <f t="shared" si="373"/>
        <v>110</v>
      </c>
      <c r="L10584" s="834"/>
    </row>
    <row r="10585" spans="1:12">
      <c r="A10585" s="15" t="s">
        <v>17836</v>
      </c>
      <c r="C10585" s="772" t="s">
        <v>8879</v>
      </c>
      <c r="D10585" s="17" t="s">
        <v>19052</v>
      </c>
      <c r="E10585" s="830">
        <v>4</v>
      </c>
      <c r="F10585" s="768">
        <v>10</v>
      </c>
      <c r="G10585" s="825">
        <v>14</v>
      </c>
      <c r="H10585" s="772">
        <v>15</v>
      </c>
      <c r="I10585" s="819">
        <f t="shared" si="372"/>
        <v>18</v>
      </c>
      <c r="J10585" s="819">
        <f t="shared" si="373"/>
        <v>25</v>
      </c>
      <c r="L10585" s="834"/>
    </row>
    <row r="10586" spans="1:12">
      <c r="A10586" s="15" t="s">
        <v>17836</v>
      </c>
      <c r="C10586" s="772" t="s">
        <v>8880</v>
      </c>
      <c r="D10586" s="17" t="s">
        <v>19053</v>
      </c>
      <c r="E10586" s="830">
        <v>0</v>
      </c>
      <c r="F10586" s="768">
        <v>100</v>
      </c>
      <c r="G10586" s="825"/>
      <c r="H10586" s="772">
        <v>1</v>
      </c>
      <c r="I10586" s="819">
        <f t="shared" si="372"/>
        <v>0</v>
      </c>
      <c r="J10586" s="819">
        <f t="shared" si="373"/>
        <v>101</v>
      </c>
      <c r="L10586" s="834"/>
    </row>
    <row r="10587" spans="1:12">
      <c r="A10587" s="15" t="s">
        <v>17836</v>
      </c>
      <c r="C10587" s="772" t="s">
        <v>8881</v>
      </c>
      <c r="D10587" s="17" t="s">
        <v>19054</v>
      </c>
      <c r="E10587" s="830">
        <v>0</v>
      </c>
      <c r="F10587" s="768">
        <v>100</v>
      </c>
      <c r="G10587" s="825"/>
      <c r="H10587" s="772">
        <v>1</v>
      </c>
      <c r="I10587" s="819">
        <f t="shared" si="372"/>
        <v>0</v>
      </c>
      <c r="J10587" s="819">
        <f t="shared" si="373"/>
        <v>101</v>
      </c>
      <c r="L10587" s="834"/>
    </row>
    <row r="10588" spans="1:12">
      <c r="A10588" s="15" t="s">
        <v>17836</v>
      </c>
      <c r="C10588" s="772" t="s">
        <v>8882</v>
      </c>
      <c r="D10588" s="17" t="s">
        <v>19055</v>
      </c>
      <c r="E10588" s="830">
        <v>0</v>
      </c>
      <c r="F10588" s="768">
        <v>100</v>
      </c>
      <c r="G10588" s="825"/>
      <c r="H10588" s="772">
        <v>1</v>
      </c>
      <c r="I10588" s="819">
        <f t="shared" si="372"/>
        <v>0</v>
      </c>
      <c r="J10588" s="819">
        <f t="shared" si="373"/>
        <v>101</v>
      </c>
      <c r="L10588" s="834"/>
    </row>
    <row r="10589" spans="1:12">
      <c r="A10589" s="15" t="s">
        <v>17836</v>
      </c>
      <c r="C10589" s="772" t="s">
        <v>8883</v>
      </c>
      <c r="D10589" s="17" t="s">
        <v>19056</v>
      </c>
      <c r="E10589" s="830">
        <v>1</v>
      </c>
      <c r="F10589" s="768">
        <v>5</v>
      </c>
      <c r="G10589" s="825">
        <v>1</v>
      </c>
      <c r="H10589" s="772">
        <v>5</v>
      </c>
      <c r="I10589" s="819">
        <f t="shared" si="372"/>
        <v>2</v>
      </c>
      <c r="J10589" s="819">
        <f t="shared" si="373"/>
        <v>10</v>
      </c>
      <c r="L10589" s="834"/>
    </row>
    <row r="10590" spans="1:12">
      <c r="A10590" s="15" t="s">
        <v>17836</v>
      </c>
      <c r="C10590" s="772" t="s">
        <v>8884</v>
      </c>
      <c r="D10590" s="17" t="s">
        <v>19057</v>
      </c>
      <c r="E10590" s="830">
        <v>0</v>
      </c>
      <c r="F10590" s="768">
        <v>100</v>
      </c>
      <c r="G10590" s="825"/>
      <c r="H10590" s="772">
        <v>1</v>
      </c>
      <c r="I10590" s="819">
        <f t="shared" si="372"/>
        <v>0</v>
      </c>
      <c r="J10590" s="819">
        <f t="shared" si="373"/>
        <v>101</v>
      </c>
      <c r="L10590" s="834"/>
    </row>
    <row r="10591" spans="1:12">
      <c r="A10591" s="15" t="s">
        <v>17836</v>
      </c>
      <c r="C10591" s="772" t="s">
        <v>8885</v>
      </c>
      <c r="D10591" s="17" t="s">
        <v>19058</v>
      </c>
      <c r="E10591" s="830">
        <v>0</v>
      </c>
      <c r="F10591" s="768">
        <v>100</v>
      </c>
      <c r="G10591" s="825"/>
      <c r="H10591" s="772">
        <v>1</v>
      </c>
      <c r="I10591" s="819">
        <f t="shared" si="372"/>
        <v>0</v>
      </c>
      <c r="J10591" s="819">
        <f t="shared" si="373"/>
        <v>101</v>
      </c>
      <c r="L10591" s="834"/>
    </row>
    <row r="10592" spans="1:12">
      <c r="A10592" s="15" t="s">
        <v>17836</v>
      </c>
      <c r="C10592" s="772" t="s">
        <v>8886</v>
      </c>
      <c r="D10592" s="17" t="s">
        <v>19059</v>
      </c>
      <c r="E10592" s="830">
        <v>15</v>
      </c>
      <c r="F10592" s="768">
        <v>25</v>
      </c>
      <c r="G10592" s="825">
        <v>47</v>
      </c>
      <c r="H10592" s="772">
        <v>40</v>
      </c>
      <c r="I10592" s="819">
        <f t="shared" si="372"/>
        <v>62</v>
      </c>
      <c r="J10592" s="819">
        <f t="shared" si="373"/>
        <v>65</v>
      </c>
      <c r="L10592" s="834"/>
    </row>
    <row r="10593" spans="1:12">
      <c r="A10593" s="15" t="s">
        <v>17836</v>
      </c>
      <c r="C10593" s="772" t="s">
        <v>8887</v>
      </c>
      <c r="D10593" s="17" t="s">
        <v>19060</v>
      </c>
      <c r="E10593" s="830">
        <v>3</v>
      </c>
      <c r="F10593" s="768">
        <v>10</v>
      </c>
      <c r="G10593" s="825">
        <v>4</v>
      </c>
      <c r="H10593" s="772">
        <v>5</v>
      </c>
      <c r="I10593" s="819">
        <f t="shared" si="372"/>
        <v>7</v>
      </c>
      <c r="J10593" s="819">
        <f t="shared" si="373"/>
        <v>15</v>
      </c>
      <c r="L10593" s="834"/>
    </row>
    <row r="10594" spans="1:12">
      <c r="A10594" s="15" t="s">
        <v>17836</v>
      </c>
      <c r="C10594" s="772" t="s">
        <v>8888</v>
      </c>
      <c r="D10594" s="17" t="s">
        <v>19061</v>
      </c>
      <c r="E10594" s="830">
        <v>1</v>
      </c>
      <c r="F10594" s="768">
        <v>100</v>
      </c>
      <c r="G10594" s="825">
        <v>1</v>
      </c>
      <c r="H10594" s="772">
        <v>5</v>
      </c>
      <c r="I10594" s="819">
        <f t="shared" si="372"/>
        <v>2</v>
      </c>
      <c r="J10594" s="819">
        <f t="shared" si="373"/>
        <v>105</v>
      </c>
      <c r="L10594" s="834"/>
    </row>
    <row r="10595" spans="1:12">
      <c r="A10595" s="15" t="s">
        <v>17836</v>
      </c>
      <c r="C10595" s="772" t="s">
        <v>8889</v>
      </c>
      <c r="D10595" s="17" t="s">
        <v>19062</v>
      </c>
      <c r="E10595" s="830">
        <v>2</v>
      </c>
      <c r="F10595" s="768">
        <v>100</v>
      </c>
      <c r="G10595" s="825">
        <v>1</v>
      </c>
      <c r="H10595" s="772">
        <v>5</v>
      </c>
      <c r="I10595" s="819">
        <f t="shared" si="372"/>
        <v>3</v>
      </c>
      <c r="J10595" s="819">
        <f t="shared" si="373"/>
        <v>105</v>
      </c>
      <c r="L10595" s="834"/>
    </row>
    <row r="10596" spans="1:12">
      <c r="A10596" s="15" t="s">
        <v>17836</v>
      </c>
      <c r="C10596" s="772" t="s">
        <v>8890</v>
      </c>
      <c r="D10596" s="17" t="s">
        <v>19063</v>
      </c>
      <c r="E10596" s="830">
        <v>0</v>
      </c>
      <c r="F10596" s="768">
        <v>100</v>
      </c>
      <c r="G10596" s="825">
        <v>2</v>
      </c>
      <c r="H10596" s="772">
        <v>1</v>
      </c>
      <c r="I10596" s="819">
        <f t="shared" si="372"/>
        <v>2</v>
      </c>
      <c r="J10596" s="819">
        <f t="shared" si="373"/>
        <v>101</v>
      </c>
      <c r="L10596" s="834"/>
    </row>
    <row r="10597" spans="1:12">
      <c r="A10597" s="15" t="s">
        <v>17836</v>
      </c>
      <c r="C10597" s="772" t="s">
        <v>8891</v>
      </c>
      <c r="D10597" s="17" t="s">
        <v>8892</v>
      </c>
      <c r="E10597" s="830">
        <v>1</v>
      </c>
      <c r="F10597" s="768">
        <v>100</v>
      </c>
      <c r="G10597" s="825">
        <v>1</v>
      </c>
      <c r="H10597" s="772">
        <v>5</v>
      </c>
      <c r="I10597" s="819">
        <f t="shared" si="372"/>
        <v>2</v>
      </c>
      <c r="J10597" s="819">
        <f t="shared" si="373"/>
        <v>105</v>
      </c>
      <c r="L10597" s="834"/>
    </row>
    <row r="10598" spans="1:12">
      <c r="A10598" s="15" t="s">
        <v>17836</v>
      </c>
      <c r="C10598" s="772" t="s">
        <v>8893</v>
      </c>
      <c r="D10598" s="17" t="s">
        <v>19064</v>
      </c>
      <c r="E10598" s="830">
        <v>1</v>
      </c>
      <c r="F10598" s="768">
        <v>100</v>
      </c>
      <c r="G10598" s="825">
        <v>8</v>
      </c>
      <c r="H10598" s="772">
        <v>10</v>
      </c>
      <c r="I10598" s="819">
        <f t="shared" si="372"/>
        <v>9</v>
      </c>
      <c r="J10598" s="819">
        <f t="shared" si="373"/>
        <v>110</v>
      </c>
      <c r="L10598" s="834"/>
    </row>
    <row r="10599" spans="1:12">
      <c r="A10599" s="15" t="s">
        <v>17836</v>
      </c>
      <c r="C10599" s="772" t="s">
        <v>8894</v>
      </c>
      <c r="D10599" s="17" t="s">
        <v>19065</v>
      </c>
      <c r="E10599" s="830">
        <v>3</v>
      </c>
      <c r="F10599" s="768">
        <v>100</v>
      </c>
      <c r="G10599" s="825">
        <v>5</v>
      </c>
      <c r="H10599" s="772">
        <v>5</v>
      </c>
      <c r="I10599" s="819">
        <f t="shared" si="372"/>
        <v>8</v>
      </c>
      <c r="J10599" s="819">
        <f t="shared" si="373"/>
        <v>105</v>
      </c>
      <c r="L10599" s="834"/>
    </row>
    <row r="10600" spans="1:12">
      <c r="A10600" s="15" t="s">
        <v>17836</v>
      </c>
      <c r="C10600" s="772" t="s">
        <v>8895</v>
      </c>
      <c r="D10600" s="17" t="s">
        <v>19066</v>
      </c>
      <c r="E10600" s="830">
        <v>104</v>
      </c>
      <c r="F10600" s="768">
        <v>115</v>
      </c>
      <c r="G10600" s="825">
        <v>143</v>
      </c>
      <c r="H10600" s="772">
        <v>100</v>
      </c>
      <c r="I10600" s="819">
        <f t="shared" si="372"/>
        <v>247</v>
      </c>
      <c r="J10600" s="819">
        <f t="shared" si="373"/>
        <v>215</v>
      </c>
      <c r="L10600" s="834"/>
    </row>
    <row r="10601" spans="1:12">
      <c r="A10601" s="15" t="s">
        <v>17836</v>
      </c>
      <c r="C10601" s="772" t="s">
        <v>8896</v>
      </c>
      <c r="D10601" s="17" t="s">
        <v>19067</v>
      </c>
      <c r="E10601" s="830">
        <v>218</v>
      </c>
      <c r="F10601" s="768">
        <v>300</v>
      </c>
      <c r="G10601" s="825">
        <v>312</v>
      </c>
      <c r="H10601" s="772">
        <v>250</v>
      </c>
      <c r="I10601" s="819">
        <f t="shared" si="372"/>
        <v>530</v>
      </c>
      <c r="J10601" s="819">
        <f t="shared" si="373"/>
        <v>550</v>
      </c>
      <c r="L10601" s="834"/>
    </row>
    <row r="10602" spans="1:12">
      <c r="A10602" s="15" t="s">
        <v>17836</v>
      </c>
      <c r="C10602" s="772" t="s">
        <v>8897</v>
      </c>
      <c r="D10602" s="17" t="s">
        <v>19068</v>
      </c>
      <c r="E10602" s="830">
        <v>31</v>
      </c>
      <c r="F10602" s="768">
        <v>100</v>
      </c>
      <c r="G10602" s="825">
        <v>60</v>
      </c>
      <c r="H10602" s="772">
        <v>50</v>
      </c>
      <c r="I10602" s="819">
        <f t="shared" si="372"/>
        <v>91</v>
      </c>
      <c r="J10602" s="819">
        <f t="shared" si="373"/>
        <v>150</v>
      </c>
      <c r="L10602" s="834"/>
    </row>
    <row r="10603" spans="1:12">
      <c r="A10603" s="15" t="s">
        <v>17836</v>
      </c>
      <c r="C10603" s="772" t="s">
        <v>8898</v>
      </c>
      <c r="D10603" s="17" t="s">
        <v>19069</v>
      </c>
      <c r="E10603" s="830">
        <v>0</v>
      </c>
      <c r="F10603" s="768">
        <v>100</v>
      </c>
      <c r="G10603" s="825"/>
      <c r="H10603" s="772">
        <v>1</v>
      </c>
      <c r="I10603" s="819">
        <f t="shared" si="372"/>
        <v>0</v>
      </c>
      <c r="J10603" s="819">
        <f t="shared" si="373"/>
        <v>101</v>
      </c>
      <c r="L10603" s="834"/>
    </row>
    <row r="10604" spans="1:12">
      <c r="A10604" s="15" t="s">
        <v>17836</v>
      </c>
      <c r="C10604" s="772" t="s">
        <v>8899</v>
      </c>
      <c r="D10604" s="17" t="s">
        <v>19070</v>
      </c>
      <c r="E10604" s="830">
        <v>0</v>
      </c>
      <c r="F10604" s="768">
        <v>100</v>
      </c>
      <c r="G10604" s="825"/>
      <c r="H10604" s="772">
        <v>5</v>
      </c>
      <c r="I10604" s="819">
        <f t="shared" ref="I10604:I10667" si="374">E10604+G10604</f>
        <v>0</v>
      </c>
      <c r="J10604" s="819">
        <f t="shared" ref="J10604:J10667" si="375">F10604+H10604</f>
        <v>105</v>
      </c>
      <c r="L10604" s="834"/>
    </row>
    <row r="10605" spans="1:12">
      <c r="A10605" s="15" t="s">
        <v>17836</v>
      </c>
      <c r="C10605" s="772" t="s">
        <v>8900</v>
      </c>
      <c r="D10605" s="17" t="s">
        <v>19071</v>
      </c>
      <c r="E10605" s="830">
        <v>0</v>
      </c>
      <c r="F10605" s="768">
        <v>100</v>
      </c>
      <c r="G10605" s="825"/>
      <c r="H10605" s="772">
        <v>1</v>
      </c>
      <c r="I10605" s="819">
        <f t="shared" si="374"/>
        <v>0</v>
      </c>
      <c r="J10605" s="819">
        <f t="shared" si="375"/>
        <v>101</v>
      </c>
      <c r="L10605" s="834"/>
    </row>
    <row r="10606" spans="1:12">
      <c r="A10606" s="15" t="s">
        <v>17836</v>
      </c>
      <c r="C10606" s="772" t="s">
        <v>8901</v>
      </c>
      <c r="D10606" s="17" t="s">
        <v>19072</v>
      </c>
      <c r="E10606" s="830">
        <v>2</v>
      </c>
      <c r="F10606" s="768">
        <v>5</v>
      </c>
      <c r="G10606" s="825"/>
      <c r="H10606" s="772">
        <v>5</v>
      </c>
      <c r="I10606" s="819">
        <f t="shared" si="374"/>
        <v>2</v>
      </c>
      <c r="J10606" s="819">
        <f t="shared" si="375"/>
        <v>10</v>
      </c>
      <c r="L10606" s="834"/>
    </row>
    <row r="10607" spans="1:12">
      <c r="A10607" s="15" t="s">
        <v>17836</v>
      </c>
      <c r="C10607" s="772" t="s">
        <v>8902</v>
      </c>
      <c r="D10607" s="17" t="s">
        <v>19073</v>
      </c>
      <c r="E10607" s="830">
        <v>23</v>
      </c>
      <c r="F10607" s="768">
        <v>5</v>
      </c>
      <c r="G10607" s="825">
        <v>15</v>
      </c>
      <c r="H10607" s="772">
        <v>40</v>
      </c>
      <c r="I10607" s="819">
        <f t="shared" si="374"/>
        <v>38</v>
      </c>
      <c r="J10607" s="819">
        <f t="shared" si="375"/>
        <v>45</v>
      </c>
      <c r="L10607" s="834"/>
    </row>
    <row r="10608" spans="1:12">
      <c r="A10608" s="15" t="s">
        <v>17836</v>
      </c>
      <c r="C10608" s="772" t="s">
        <v>8903</v>
      </c>
      <c r="D10608" s="17" t="s">
        <v>19074</v>
      </c>
      <c r="E10608" s="830">
        <v>127</v>
      </c>
      <c r="F10608" s="768">
        <v>160</v>
      </c>
      <c r="G10608" s="825">
        <v>42</v>
      </c>
      <c r="H10608" s="772">
        <v>50</v>
      </c>
      <c r="I10608" s="819">
        <f t="shared" si="374"/>
        <v>169</v>
      </c>
      <c r="J10608" s="819">
        <f t="shared" si="375"/>
        <v>210</v>
      </c>
      <c r="L10608" s="834"/>
    </row>
    <row r="10609" spans="1:12">
      <c r="A10609" s="15" t="s">
        <v>17836</v>
      </c>
      <c r="C10609" s="772" t="s">
        <v>8904</v>
      </c>
      <c r="D10609" s="17" t="s">
        <v>19075</v>
      </c>
      <c r="E10609" s="830">
        <v>20</v>
      </c>
      <c r="F10609" s="768">
        <v>60</v>
      </c>
      <c r="G10609" s="825">
        <v>36</v>
      </c>
      <c r="H10609" s="772">
        <v>100</v>
      </c>
      <c r="I10609" s="819">
        <f t="shared" si="374"/>
        <v>56</v>
      </c>
      <c r="J10609" s="819">
        <f t="shared" si="375"/>
        <v>160</v>
      </c>
      <c r="L10609" s="834"/>
    </row>
    <row r="10610" spans="1:12">
      <c r="A10610" s="15" t="s">
        <v>17836</v>
      </c>
      <c r="C10610" s="772" t="s">
        <v>8905</v>
      </c>
      <c r="D10610" s="17" t="s">
        <v>19076</v>
      </c>
      <c r="E10610" s="830">
        <v>20</v>
      </c>
      <c r="F10610" s="768">
        <v>35</v>
      </c>
      <c r="G10610" s="825">
        <v>35</v>
      </c>
      <c r="H10610" s="772">
        <v>60</v>
      </c>
      <c r="I10610" s="819">
        <f t="shared" si="374"/>
        <v>55</v>
      </c>
      <c r="J10610" s="819">
        <f t="shared" si="375"/>
        <v>95</v>
      </c>
      <c r="L10610" s="834"/>
    </row>
    <row r="10611" spans="1:12">
      <c r="A10611" s="15" t="s">
        <v>17836</v>
      </c>
      <c r="C10611" s="772" t="s">
        <v>8906</v>
      </c>
      <c r="D10611" s="17" t="s">
        <v>19077</v>
      </c>
      <c r="E10611" s="830">
        <v>0</v>
      </c>
      <c r="F10611" s="768">
        <v>100</v>
      </c>
      <c r="G10611" s="825"/>
      <c r="H10611" s="772">
        <v>1</v>
      </c>
      <c r="I10611" s="819">
        <f t="shared" si="374"/>
        <v>0</v>
      </c>
      <c r="J10611" s="819">
        <f t="shared" si="375"/>
        <v>101</v>
      </c>
      <c r="L10611" s="834"/>
    </row>
    <row r="10612" spans="1:12">
      <c r="A10612" s="15" t="s">
        <v>17836</v>
      </c>
      <c r="C10612" s="772" t="s">
        <v>8907</v>
      </c>
      <c r="D10612" s="17" t="s">
        <v>19078</v>
      </c>
      <c r="E10612" s="830">
        <v>458</v>
      </c>
      <c r="F10612" s="768">
        <v>570</v>
      </c>
      <c r="G10612" s="825">
        <v>480</v>
      </c>
      <c r="H10612" s="772">
        <v>510</v>
      </c>
      <c r="I10612" s="819">
        <f t="shared" si="374"/>
        <v>938</v>
      </c>
      <c r="J10612" s="819">
        <f t="shared" si="375"/>
        <v>1080</v>
      </c>
      <c r="L10612" s="834"/>
    </row>
    <row r="10613" spans="1:12">
      <c r="A10613" s="15" t="s">
        <v>17836</v>
      </c>
      <c r="C10613" s="772" t="s">
        <v>8908</v>
      </c>
      <c r="D10613" s="17" t="s">
        <v>19079</v>
      </c>
      <c r="E10613" s="830">
        <v>4</v>
      </c>
      <c r="F10613" s="768">
        <v>15</v>
      </c>
      <c r="G10613" s="825">
        <v>19</v>
      </c>
      <c r="H10613" s="772">
        <v>30</v>
      </c>
      <c r="I10613" s="819">
        <f t="shared" si="374"/>
        <v>23</v>
      </c>
      <c r="J10613" s="819">
        <f t="shared" si="375"/>
        <v>45</v>
      </c>
      <c r="L10613" s="834"/>
    </row>
    <row r="10614" spans="1:12">
      <c r="A10614" s="15" t="s">
        <v>17836</v>
      </c>
      <c r="C10614" s="772" t="s">
        <v>8909</v>
      </c>
      <c r="D10614" s="17" t="s">
        <v>19080</v>
      </c>
      <c r="E10614" s="830">
        <v>153</v>
      </c>
      <c r="F10614" s="768">
        <v>150</v>
      </c>
      <c r="G10614" s="825">
        <v>302</v>
      </c>
      <c r="H10614" s="772">
        <v>300</v>
      </c>
      <c r="I10614" s="819">
        <f t="shared" si="374"/>
        <v>455</v>
      </c>
      <c r="J10614" s="819">
        <f t="shared" si="375"/>
        <v>450</v>
      </c>
      <c r="L10614" s="834"/>
    </row>
    <row r="10615" spans="1:12">
      <c r="A10615" s="15" t="s">
        <v>17836</v>
      </c>
      <c r="C10615" s="772" t="s">
        <v>8910</v>
      </c>
      <c r="D10615" s="17" t="s">
        <v>19081</v>
      </c>
      <c r="E10615" s="830">
        <v>53</v>
      </c>
      <c r="F10615" s="768">
        <v>60</v>
      </c>
      <c r="G10615" s="825">
        <v>42</v>
      </c>
      <c r="H10615" s="772">
        <v>50</v>
      </c>
      <c r="I10615" s="819">
        <f t="shared" si="374"/>
        <v>95</v>
      </c>
      <c r="J10615" s="819">
        <f t="shared" si="375"/>
        <v>110</v>
      </c>
      <c r="L10615" s="834"/>
    </row>
    <row r="10616" spans="1:12">
      <c r="A10616" s="15" t="s">
        <v>17836</v>
      </c>
      <c r="C10616" s="772" t="s">
        <v>8911</v>
      </c>
      <c r="D10616" s="17" t="s">
        <v>19082</v>
      </c>
      <c r="E10616" s="830">
        <v>14</v>
      </c>
      <c r="F10616" s="768">
        <v>10</v>
      </c>
      <c r="G10616" s="825">
        <v>14</v>
      </c>
      <c r="H10616" s="772">
        <v>35</v>
      </c>
      <c r="I10616" s="819">
        <f t="shared" si="374"/>
        <v>28</v>
      </c>
      <c r="J10616" s="819">
        <f t="shared" si="375"/>
        <v>45</v>
      </c>
      <c r="L10616" s="834"/>
    </row>
    <row r="10617" spans="1:12">
      <c r="A10617" s="15" t="s">
        <v>17836</v>
      </c>
      <c r="C10617" s="772" t="s">
        <v>8912</v>
      </c>
      <c r="D10617" s="17" t="s">
        <v>19083</v>
      </c>
      <c r="E10617" s="830">
        <v>49</v>
      </c>
      <c r="F10617" s="768">
        <v>90</v>
      </c>
      <c r="G10617" s="825">
        <v>76</v>
      </c>
      <c r="H10617" s="772">
        <v>65</v>
      </c>
      <c r="I10617" s="819">
        <f t="shared" si="374"/>
        <v>125</v>
      </c>
      <c r="J10617" s="819">
        <f t="shared" si="375"/>
        <v>155</v>
      </c>
      <c r="L10617" s="834"/>
    </row>
    <row r="10618" spans="1:12">
      <c r="A10618" s="15" t="s">
        <v>17836</v>
      </c>
      <c r="C10618" s="772" t="s">
        <v>8913</v>
      </c>
      <c r="D10618" s="17" t="s">
        <v>19084</v>
      </c>
      <c r="E10618" s="830">
        <v>50</v>
      </c>
      <c r="F10618" s="768">
        <v>90</v>
      </c>
      <c r="G10618" s="825">
        <v>65</v>
      </c>
      <c r="H10618" s="772">
        <v>50</v>
      </c>
      <c r="I10618" s="819">
        <f t="shared" si="374"/>
        <v>115</v>
      </c>
      <c r="J10618" s="819">
        <f t="shared" si="375"/>
        <v>140</v>
      </c>
      <c r="L10618" s="834"/>
    </row>
    <row r="10619" spans="1:12">
      <c r="A10619" s="15" t="s">
        <v>17836</v>
      </c>
      <c r="C10619" s="772" t="s">
        <v>8914</v>
      </c>
      <c r="D10619" s="17" t="s">
        <v>19085</v>
      </c>
      <c r="E10619" s="830">
        <v>17</v>
      </c>
      <c r="F10619" s="768">
        <v>20</v>
      </c>
      <c r="G10619" s="825">
        <v>44</v>
      </c>
      <c r="H10619" s="772">
        <v>40</v>
      </c>
      <c r="I10619" s="819">
        <f t="shared" si="374"/>
        <v>61</v>
      </c>
      <c r="J10619" s="819">
        <f t="shared" si="375"/>
        <v>60</v>
      </c>
      <c r="L10619" s="834"/>
    </row>
    <row r="10620" spans="1:12">
      <c r="A10620" s="15" t="s">
        <v>17836</v>
      </c>
      <c r="C10620" s="772" t="s">
        <v>8915</v>
      </c>
      <c r="D10620" s="17" t="s">
        <v>19086</v>
      </c>
      <c r="E10620" s="830">
        <v>787</v>
      </c>
      <c r="F10620" s="768">
        <v>790</v>
      </c>
      <c r="G10620" s="825">
        <v>73</v>
      </c>
      <c r="H10620" s="772">
        <v>145</v>
      </c>
      <c r="I10620" s="819">
        <f t="shared" si="374"/>
        <v>860</v>
      </c>
      <c r="J10620" s="819">
        <f t="shared" si="375"/>
        <v>935</v>
      </c>
      <c r="L10620" s="834"/>
    </row>
    <row r="10621" spans="1:12">
      <c r="A10621" s="15" t="s">
        <v>17836</v>
      </c>
      <c r="C10621" s="772" t="s">
        <v>8916</v>
      </c>
      <c r="D10621" s="17" t="s">
        <v>19087</v>
      </c>
      <c r="E10621" s="830">
        <v>78</v>
      </c>
      <c r="F10621" s="768">
        <v>190</v>
      </c>
      <c r="G10621" s="825">
        <v>23</v>
      </c>
      <c r="H10621" s="772">
        <v>30</v>
      </c>
      <c r="I10621" s="819">
        <f t="shared" si="374"/>
        <v>101</v>
      </c>
      <c r="J10621" s="819">
        <f t="shared" si="375"/>
        <v>220</v>
      </c>
      <c r="L10621" s="834"/>
    </row>
    <row r="10622" spans="1:12">
      <c r="A10622" s="15" t="s">
        <v>17836</v>
      </c>
      <c r="C10622" s="772" t="s">
        <v>8917</v>
      </c>
      <c r="D10622" s="17" t="s">
        <v>19088</v>
      </c>
      <c r="E10622" s="830">
        <v>3324</v>
      </c>
      <c r="F10622" s="768">
        <v>3200</v>
      </c>
      <c r="G10622" s="825">
        <v>262</v>
      </c>
      <c r="H10622" s="772">
        <v>260</v>
      </c>
      <c r="I10622" s="819">
        <f t="shared" si="374"/>
        <v>3586</v>
      </c>
      <c r="J10622" s="819">
        <f t="shared" si="375"/>
        <v>3460</v>
      </c>
      <c r="L10622" s="834"/>
    </row>
    <row r="10623" spans="1:12">
      <c r="A10623" s="15" t="s">
        <v>17836</v>
      </c>
      <c r="C10623" s="772" t="s">
        <v>8918</v>
      </c>
      <c r="D10623" s="17" t="s">
        <v>19089</v>
      </c>
      <c r="E10623" s="830">
        <v>63</v>
      </c>
      <c r="F10623" s="768">
        <v>75</v>
      </c>
      <c r="G10623" s="825">
        <v>21</v>
      </c>
      <c r="H10623" s="772">
        <v>90</v>
      </c>
      <c r="I10623" s="819">
        <f t="shared" si="374"/>
        <v>84</v>
      </c>
      <c r="J10623" s="819">
        <f t="shared" si="375"/>
        <v>165</v>
      </c>
      <c r="L10623" s="834"/>
    </row>
    <row r="10624" spans="1:12">
      <c r="A10624" s="15" t="s">
        <v>17836</v>
      </c>
      <c r="C10624" s="772" t="s">
        <v>8919</v>
      </c>
      <c r="D10624" s="17" t="s">
        <v>19090</v>
      </c>
      <c r="E10624" s="830">
        <v>16</v>
      </c>
      <c r="F10624" s="768">
        <v>100</v>
      </c>
      <c r="G10624" s="825"/>
      <c r="H10624" s="772">
        <v>2</v>
      </c>
      <c r="I10624" s="819">
        <f t="shared" si="374"/>
        <v>16</v>
      </c>
      <c r="J10624" s="819">
        <f t="shared" si="375"/>
        <v>102</v>
      </c>
      <c r="L10624" s="834"/>
    </row>
    <row r="10625" spans="1:12">
      <c r="A10625" s="15" t="s">
        <v>17836</v>
      </c>
      <c r="C10625" s="772" t="s">
        <v>8920</v>
      </c>
      <c r="D10625" s="17" t="s">
        <v>19091</v>
      </c>
      <c r="E10625" s="830">
        <v>332</v>
      </c>
      <c r="F10625" s="768">
        <v>250</v>
      </c>
      <c r="G10625" s="825">
        <v>76</v>
      </c>
      <c r="H10625" s="772">
        <v>80</v>
      </c>
      <c r="I10625" s="819">
        <f t="shared" si="374"/>
        <v>408</v>
      </c>
      <c r="J10625" s="819">
        <f t="shared" si="375"/>
        <v>330</v>
      </c>
      <c r="L10625" s="834"/>
    </row>
    <row r="10626" spans="1:12">
      <c r="A10626" s="15" t="s">
        <v>17836</v>
      </c>
      <c r="C10626" s="772" t="s">
        <v>8921</v>
      </c>
      <c r="D10626" s="17" t="s">
        <v>19092</v>
      </c>
      <c r="E10626" s="830">
        <v>59</v>
      </c>
      <c r="F10626" s="768">
        <v>80</v>
      </c>
      <c r="G10626" s="825">
        <v>17</v>
      </c>
      <c r="H10626" s="772">
        <v>50</v>
      </c>
      <c r="I10626" s="819">
        <f t="shared" si="374"/>
        <v>76</v>
      </c>
      <c r="J10626" s="819">
        <f t="shared" si="375"/>
        <v>130</v>
      </c>
      <c r="L10626" s="834"/>
    </row>
    <row r="10627" spans="1:12">
      <c r="A10627" s="15" t="s">
        <v>17836</v>
      </c>
      <c r="C10627" s="772" t="s">
        <v>8922</v>
      </c>
      <c r="D10627" s="17" t="s">
        <v>19093</v>
      </c>
      <c r="E10627" s="830">
        <v>60</v>
      </c>
      <c r="F10627" s="768">
        <v>110</v>
      </c>
      <c r="G10627" s="825">
        <v>11</v>
      </c>
      <c r="H10627" s="772">
        <v>50</v>
      </c>
      <c r="I10627" s="819">
        <f t="shared" si="374"/>
        <v>71</v>
      </c>
      <c r="J10627" s="819">
        <f t="shared" si="375"/>
        <v>160</v>
      </c>
      <c r="L10627" s="834"/>
    </row>
    <row r="10628" spans="1:12">
      <c r="A10628" s="15" t="s">
        <v>17836</v>
      </c>
      <c r="C10628" s="772" t="s">
        <v>8923</v>
      </c>
      <c r="D10628" s="17" t="s">
        <v>19094</v>
      </c>
      <c r="E10628" s="830">
        <v>182</v>
      </c>
      <c r="F10628" s="768">
        <v>125</v>
      </c>
      <c r="G10628" s="825">
        <v>54</v>
      </c>
      <c r="H10628" s="772">
        <v>30</v>
      </c>
      <c r="I10628" s="819">
        <f t="shared" si="374"/>
        <v>236</v>
      </c>
      <c r="J10628" s="819">
        <f t="shared" si="375"/>
        <v>155</v>
      </c>
      <c r="L10628" s="834"/>
    </row>
    <row r="10629" spans="1:12">
      <c r="A10629" s="15" t="s">
        <v>17836</v>
      </c>
      <c r="C10629" s="772" t="s">
        <v>8924</v>
      </c>
      <c r="D10629" s="17" t="s">
        <v>19095</v>
      </c>
      <c r="E10629" s="830">
        <v>4</v>
      </c>
      <c r="F10629" s="768">
        <v>10</v>
      </c>
      <c r="G10629" s="825"/>
      <c r="H10629" s="772">
        <v>15</v>
      </c>
      <c r="I10629" s="819">
        <f t="shared" si="374"/>
        <v>4</v>
      </c>
      <c r="J10629" s="819">
        <f t="shared" si="375"/>
        <v>25</v>
      </c>
      <c r="L10629" s="834"/>
    </row>
    <row r="10630" spans="1:12">
      <c r="A10630" s="15" t="s">
        <v>17836</v>
      </c>
      <c r="C10630" s="772" t="s">
        <v>8925</v>
      </c>
      <c r="D10630" s="17" t="s">
        <v>19096</v>
      </c>
      <c r="E10630" s="830">
        <v>0</v>
      </c>
      <c r="F10630" s="768">
        <v>100</v>
      </c>
      <c r="G10630" s="825"/>
      <c r="H10630" s="772">
        <v>1</v>
      </c>
      <c r="I10630" s="819">
        <f t="shared" si="374"/>
        <v>0</v>
      </c>
      <c r="J10630" s="819">
        <f t="shared" si="375"/>
        <v>101</v>
      </c>
      <c r="L10630" s="834"/>
    </row>
    <row r="10631" spans="1:12">
      <c r="A10631" s="15" t="s">
        <v>17836</v>
      </c>
      <c r="C10631" s="772" t="s">
        <v>8926</v>
      </c>
      <c r="D10631" s="17" t="s">
        <v>19097</v>
      </c>
      <c r="E10631" s="830">
        <v>2</v>
      </c>
      <c r="F10631" s="768">
        <v>15</v>
      </c>
      <c r="G10631" s="825"/>
      <c r="H10631" s="772">
        <v>1</v>
      </c>
      <c r="I10631" s="819">
        <f t="shared" si="374"/>
        <v>2</v>
      </c>
      <c r="J10631" s="819">
        <f t="shared" si="375"/>
        <v>16</v>
      </c>
      <c r="L10631" s="834"/>
    </row>
    <row r="10632" spans="1:12">
      <c r="A10632" s="15" t="s">
        <v>17836</v>
      </c>
      <c r="C10632" s="772" t="s">
        <v>8927</v>
      </c>
      <c r="D10632" s="17" t="s">
        <v>19098</v>
      </c>
      <c r="E10632" s="830">
        <v>501</v>
      </c>
      <c r="F10632" s="768">
        <v>500</v>
      </c>
      <c r="G10632" s="825">
        <v>115</v>
      </c>
      <c r="H10632" s="772">
        <v>110</v>
      </c>
      <c r="I10632" s="819">
        <f t="shared" si="374"/>
        <v>616</v>
      </c>
      <c r="J10632" s="819">
        <f t="shared" si="375"/>
        <v>610</v>
      </c>
      <c r="L10632" s="834"/>
    </row>
    <row r="10633" spans="1:12">
      <c r="A10633" s="15" t="s">
        <v>17836</v>
      </c>
      <c r="C10633" s="772" t="s">
        <v>8928</v>
      </c>
      <c r="D10633" s="17" t="s">
        <v>19099</v>
      </c>
      <c r="E10633" s="830">
        <v>35</v>
      </c>
      <c r="F10633" s="768">
        <v>30</v>
      </c>
      <c r="G10633" s="825">
        <v>14</v>
      </c>
      <c r="H10633" s="772">
        <v>15</v>
      </c>
      <c r="I10633" s="819">
        <f t="shared" si="374"/>
        <v>49</v>
      </c>
      <c r="J10633" s="819">
        <f t="shared" si="375"/>
        <v>45</v>
      </c>
      <c r="L10633" s="834"/>
    </row>
    <row r="10634" spans="1:12">
      <c r="A10634" s="15" t="s">
        <v>17836</v>
      </c>
      <c r="C10634" s="772" t="s">
        <v>8929</v>
      </c>
      <c r="D10634" s="17" t="s">
        <v>19100</v>
      </c>
      <c r="E10634" s="830">
        <v>5</v>
      </c>
      <c r="F10634" s="768">
        <v>10</v>
      </c>
      <c r="G10634" s="825">
        <v>6</v>
      </c>
      <c r="H10634" s="772">
        <v>10</v>
      </c>
      <c r="I10634" s="819">
        <f t="shared" si="374"/>
        <v>11</v>
      </c>
      <c r="J10634" s="819">
        <f t="shared" si="375"/>
        <v>20</v>
      </c>
      <c r="L10634" s="834"/>
    </row>
    <row r="10635" spans="1:12">
      <c r="A10635" s="15" t="s">
        <v>17836</v>
      </c>
      <c r="C10635" s="772" t="s">
        <v>8930</v>
      </c>
      <c r="D10635" s="17" t="s">
        <v>8931</v>
      </c>
      <c r="E10635" s="830">
        <v>6</v>
      </c>
      <c r="F10635" s="768">
        <v>10</v>
      </c>
      <c r="G10635" s="825">
        <v>2</v>
      </c>
      <c r="H10635" s="772">
        <v>20</v>
      </c>
      <c r="I10635" s="819">
        <f t="shared" si="374"/>
        <v>8</v>
      </c>
      <c r="J10635" s="819">
        <f t="shared" si="375"/>
        <v>30</v>
      </c>
      <c r="L10635" s="834"/>
    </row>
    <row r="10636" spans="1:12">
      <c r="A10636" s="15" t="s">
        <v>17836</v>
      </c>
      <c r="C10636" s="772" t="s">
        <v>8932</v>
      </c>
      <c r="D10636" s="17" t="s">
        <v>8933</v>
      </c>
      <c r="E10636" s="830">
        <v>7</v>
      </c>
      <c r="F10636" s="768">
        <v>10</v>
      </c>
      <c r="G10636" s="825">
        <v>1</v>
      </c>
      <c r="H10636" s="772">
        <v>15</v>
      </c>
      <c r="I10636" s="819">
        <f t="shared" si="374"/>
        <v>8</v>
      </c>
      <c r="J10636" s="819">
        <f t="shared" si="375"/>
        <v>25</v>
      </c>
      <c r="L10636" s="834"/>
    </row>
    <row r="10637" spans="1:12">
      <c r="A10637" s="15" t="s">
        <v>17836</v>
      </c>
      <c r="C10637" s="772" t="s">
        <v>8934</v>
      </c>
      <c r="D10637" s="17" t="s">
        <v>19101</v>
      </c>
      <c r="E10637" s="830">
        <v>84</v>
      </c>
      <c r="F10637" s="768">
        <v>90</v>
      </c>
      <c r="G10637" s="825"/>
      <c r="H10637" s="772">
        <v>1</v>
      </c>
      <c r="I10637" s="819">
        <f t="shared" si="374"/>
        <v>84</v>
      </c>
      <c r="J10637" s="819">
        <f t="shared" si="375"/>
        <v>91</v>
      </c>
      <c r="L10637" s="834"/>
    </row>
    <row r="10638" spans="1:12">
      <c r="A10638" s="15" t="s">
        <v>17836</v>
      </c>
      <c r="C10638" s="772" t="s">
        <v>8935</v>
      </c>
      <c r="D10638" s="17" t="s">
        <v>19102</v>
      </c>
      <c r="E10638" s="830">
        <v>1</v>
      </c>
      <c r="F10638" s="768">
        <v>100</v>
      </c>
      <c r="G10638" s="825">
        <v>1</v>
      </c>
      <c r="H10638" s="772">
        <v>1</v>
      </c>
      <c r="I10638" s="819">
        <f t="shared" si="374"/>
        <v>2</v>
      </c>
      <c r="J10638" s="819">
        <f t="shared" si="375"/>
        <v>101</v>
      </c>
      <c r="L10638" s="834"/>
    </row>
    <row r="10639" spans="1:12">
      <c r="A10639" s="15" t="s">
        <v>17836</v>
      </c>
      <c r="C10639" s="772" t="s">
        <v>8936</v>
      </c>
      <c r="D10639" s="17" t="s">
        <v>19103</v>
      </c>
      <c r="E10639" s="830">
        <v>0</v>
      </c>
      <c r="F10639" s="768">
        <v>100</v>
      </c>
      <c r="G10639" s="825">
        <v>1</v>
      </c>
      <c r="H10639" s="772">
        <v>1</v>
      </c>
      <c r="I10639" s="819">
        <f t="shared" si="374"/>
        <v>1</v>
      </c>
      <c r="J10639" s="819">
        <f t="shared" si="375"/>
        <v>101</v>
      </c>
      <c r="L10639" s="834"/>
    </row>
    <row r="10640" spans="1:12">
      <c r="A10640" s="15" t="s">
        <v>17836</v>
      </c>
      <c r="C10640" s="772" t="s">
        <v>8937</v>
      </c>
      <c r="D10640" s="17" t="s">
        <v>19104</v>
      </c>
      <c r="E10640" s="830">
        <v>2</v>
      </c>
      <c r="F10640" s="768">
        <v>100</v>
      </c>
      <c r="G10640" s="825"/>
      <c r="H10640" s="772">
        <v>1</v>
      </c>
      <c r="I10640" s="819">
        <f t="shared" si="374"/>
        <v>2</v>
      </c>
      <c r="J10640" s="819">
        <f t="shared" si="375"/>
        <v>101</v>
      </c>
      <c r="L10640" s="834"/>
    </row>
    <row r="10641" spans="1:12">
      <c r="A10641" s="15" t="s">
        <v>17836</v>
      </c>
      <c r="C10641" s="772" t="s">
        <v>8938</v>
      </c>
      <c r="D10641" s="17" t="s">
        <v>19105</v>
      </c>
      <c r="E10641" s="830">
        <v>0</v>
      </c>
      <c r="F10641" s="768">
        <v>5</v>
      </c>
      <c r="G10641" s="825">
        <v>2</v>
      </c>
      <c r="H10641" s="772">
        <v>1</v>
      </c>
      <c r="I10641" s="819">
        <f t="shared" si="374"/>
        <v>2</v>
      </c>
      <c r="J10641" s="819">
        <f t="shared" si="375"/>
        <v>6</v>
      </c>
      <c r="L10641" s="834"/>
    </row>
    <row r="10642" spans="1:12">
      <c r="A10642" s="15" t="s">
        <v>17836</v>
      </c>
      <c r="C10642" s="772" t="s">
        <v>8939</v>
      </c>
      <c r="D10642" s="17" t="s">
        <v>19106</v>
      </c>
      <c r="E10642" s="830">
        <v>1</v>
      </c>
      <c r="F10642" s="768">
        <v>100</v>
      </c>
      <c r="G10642" s="825"/>
      <c r="H10642" s="772">
        <v>1</v>
      </c>
      <c r="I10642" s="819">
        <f t="shared" si="374"/>
        <v>1</v>
      </c>
      <c r="J10642" s="819">
        <f t="shared" si="375"/>
        <v>101</v>
      </c>
      <c r="L10642" s="834"/>
    </row>
    <row r="10643" spans="1:12">
      <c r="A10643" s="15" t="s">
        <v>17836</v>
      </c>
      <c r="C10643" s="772" t="s">
        <v>8940</v>
      </c>
      <c r="D10643" s="17" t="s">
        <v>19107</v>
      </c>
      <c r="E10643" s="830">
        <v>5</v>
      </c>
      <c r="F10643" s="768">
        <v>10</v>
      </c>
      <c r="G10643" s="825">
        <v>5</v>
      </c>
      <c r="H10643" s="772">
        <v>2</v>
      </c>
      <c r="I10643" s="819">
        <f t="shared" si="374"/>
        <v>10</v>
      </c>
      <c r="J10643" s="819">
        <f t="shared" si="375"/>
        <v>12</v>
      </c>
      <c r="L10643" s="834"/>
    </row>
    <row r="10644" spans="1:12">
      <c r="A10644" s="15" t="s">
        <v>17836</v>
      </c>
      <c r="C10644" s="772" t="s">
        <v>8941</v>
      </c>
      <c r="D10644" s="17" t="s">
        <v>19108</v>
      </c>
      <c r="E10644" s="830">
        <v>10</v>
      </c>
      <c r="F10644" s="768">
        <v>5</v>
      </c>
      <c r="G10644" s="825">
        <v>2</v>
      </c>
      <c r="H10644" s="772">
        <v>1</v>
      </c>
      <c r="I10644" s="819">
        <f t="shared" si="374"/>
        <v>12</v>
      </c>
      <c r="J10644" s="819">
        <f t="shared" si="375"/>
        <v>6</v>
      </c>
      <c r="L10644" s="834"/>
    </row>
    <row r="10645" spans="1:12">
      <c r="A10645" s="15" t="s">
        <v>17836</v>
      </c>
      <c r="C10645" s="772" t="s">
        <v>8942</v>
      </c>
      <c r="D10645" s="17" t="s">
        <v>19109</v>
      </c>
      <c r="E10645" s="830">
        <v>2</v>
      </c>
      <c r="F10645" s="768">
        <v>100</v>
      </c>
      <c r="G10645" s="825"/>
      <c r="H10645" s="772">
        <v>1</v>
      </c>
      <c r="I10645" s="819">
        <f t="shared" si="374"/>
        <v>2</v>
      </c>
      <c r="J10645" s="819">
        <f t="shared" si="375"/>
        <v>101</v>
      </c>
      <c r="L10645" s="834"/>
    </row>
    <row r="10646" spans="1:12">
      <c r="A10646" s="15" t="s">
        <v>17836</v>
      </c>
      <c r="C10646" s="772" t="s">
        <v>8943</v>
      </c>
      <c r="D10646" s="17" t="s">
        <v>19110</v>
      </c>
      <c r="E10646" s="830">
        <v>2</v>
      </c>
      <c r="F10646" s="768">
        <v>100</v>
      </c>
      <c r="G10646" s="825"/>
      <c r="H10646" s="772">
        <v>1</v>
      </c>
      <c r="I10646" s="819">
        <f t="shared" si="374"/>
        <v>2</v>
      </c>
      <c r="J10646" s="819">
        <f t="shared" si="375"/>
        <v>101</v>
      </c>
      <c r="L10646" s="834"/>
    </row>
    <row r="10647" spans="1:12">
      <c r="A10647" s="15" t="s">
        <v>17836</v>
      </c>
      <c r="C10647" s="772" t="s">
        <v>8944</v>
      </c>
      <c r="D10647" s="17" t="s">
        <v>19111</v>
      </c>
      <c r="E10647" s="830">
        <v>2</v>
      </c>
      <c r="F10647" s="768">
        <v>100</v>
      </c>
      <c r="G10647" s="825">
        <v>1</v>
      </c>
      <c r="H10647" s="772">
        <v>1</v>
      </c>
      <c r="I10647" s="819">
        <f t="shared" si="374"/>
        <v>3</v>
      </c>
      <c r="J10647" s="819">
        <f t="shared" si="375"/>
        <v>101</v>
      </c>
      <c r="L10647" s="834"/>
    </row>
    <row r="10648" spans="1:12">
      <c r="A10648" s="15" t="s">
        <v>17836</v>
      </c>
      <c r="C10648" s="772" t="s">
        <v>8945</v>
      </c>
      <c r="D10648" s="17" t="s">
        <v>19112</v>
      </c>
      <c r="E10648" s="830">
        <v>0</v>
      </c>
      <c r="F10648" s="768">
        <v>100</v>
      </c>
      <c r="G10648" s="825"/>
      <c r="H10648" s="772">
        <v>1</v>
      </c>
      <c r="I10648" s="819">
        <f t="shared" si="374"/>
        <v>0</v>
      </c>
      <c r="J10648" s="819">
        <f t="shared" si="375"/>
        <v>101</v>
      </c>
      <c r="L10648" s="834"/>
    </row>
    <row r="10649" spans="1:12">
      <c r="A10649" s="15" t="s">
        <v>17836</v>
      </c>
      <c r="C10649" s="772" t="s">
        <v>8946</v>
      </c>
      <c r="D10649" s="17" t="s">
        <v>19113</v>
      </c>
      <c r="E10649" s="830">
        <v>0</v>
      </c>
      <c r="F10649" s="768">
        <v>100</v>
      </c>
      <c r="G10649" s="825"/>
      <c r="H10649" s="772">
        <v>1</v>
      </c>
      <c r="I10649" s="819">
        <f t="shared" si="374"/>
        <v>0</v>
      </c>
      <c r="J10649" s="819">
        <f t="shared" si="375"/>
        <v>101</v>
      </c>
      <c r="L10649" s="834"/>
    </row>
    <row r="10650" spans="1:12">
      <c r="A10650" s="15" t="s">
        <v>17836</v>
      </c>
      <c r="C10650" s="772" t="s">
        <v>8947</v>
      </c>
      <c r="D10650" s="17" t="s">
        <v>19114</v>
      </c>
      <c r="E10650" s="830">
        <v>1</v>
      </c>
      <c r="F10650" s="768">
        <v>100</v>
      </c>
      <c r="G10650" s="825"/>
      <c r="H10650" s="772">
        <v>1</v>
      </c>
      <c r="I10650" s="819">
        <f t="shared" si="374"/>
        <v>1</v>
      </c>
      <c r="J10650" s="819">
        <f t="shared" si="375"/>
        <v>101</v>
      </c>
      <c r="L10650" s="834"/>
    </row>
    <row r="10651" spans="1:12">
      <c r="A10651" s="15" t="s">
        <v>17836</v>
      </c>
      <c r="C10651" s="772" t="s">
        <v>8948</v>
      </c>
      <c r="D10651" s="17" t="s">
        <v>19115</v>
      </c>
      <c r="E10651" s="830">
        <v>1</v>
      </c>
      <c r="F10651" s="768">
        <v>100</v>
      </c>
      <c r="G10651" s="825"/>
      <c r="H10651" s="772">
        <v>1</v>
      </c>
      <c r="I10651" s="819">
        <f t="shared" si="374"/>
        <v>1</v>
      </c>
      <c r="J10651" s="819">
        <f t="shared" si="375"/>
        <v>101</v>
      </c>
      <c r="L10651" s="834"/>
    </row>
    <row r="10652" spans="1:12">
      <c r="A10652" s="15" t="s">
        <v>17836</v>
      </c>
      <c r="C10652" s="772" t="s">
        <v>8949</v>
      </c>
      <c r="D10652" s="17" t="s">
        <v>19116</v>
      </c>
      <c r="E10652" s="830">
        <v>0</v>
      </c>
      <c r="F10652" s="768">
        <v>100</v>
      </c>
      <c r="G10652" s="825"/>
      <c r="H10652" s="772">
        <v>1</v>
      </c>
      <c r="I10652" s="819">
        <f t="shared" si="374"/>
        <v>0</v>
      </c>
      <c r="J10652" s="819">
        <f t="shared" si="375"/>
        <v>101</v>
      </c>
      <c r="L10652" s="834"/>
    </row>
    <row r="10653" spans="1:12">
      <c r="A10653" s="15" t="s">
        <v>17836</v>
      </c>
      <c r="C10653" s="772" t="s">
        <v>8950</v>
      </c>
      <c r="D10653" s="17" t="s">
        <v>19117</v>
      </c>
      <c r="E10653" s="830">
        <v>1</v>
      </c>
      <c r="F10653" s="768">
        <v>10</v>
      </c>
      <c r="G10653" s="825">
        <v>7</v>
      </c>
      <c r="H10653" s="772">
        <v>5</v>
      </c>
      <c r="I10653" s="819">
        <f t="shared" si="374"/>
        <v>8</v>
      </c>
      <c r="J10653" s="819">
        <f t="shared" si="375"/>
        <v>15</v>
      </c>
      <c r="L10653" s="834"/>
    </row>
    <row r="10654" spans="1:12">
      <c r="A10654" s="15" t="s">
        <v>17836</v>
      </c>
      <c r="C10654" s="772" t="s">
        <v>8951</v>
      </c>
      <c r="D10654" s="17" t="s">
        <v>19118</v>
      </c>
      <c r="E10654" s="830">
        <v>3</v>
      </c>
      <c r="F10654" s="768">
        <v>15</v>
      </c>
      <c r="G10654" s="825">
        <v>7</v>
      </c>
      <c r="H10654" s="772">
        <v>15</v>
      </c>
      <c r="I10654" s="819">
        <f t="shared" si="374"/>
        <v>10</v>
      </c>
      <c r="J10654" s="819">
        <f t="shared" si="375"/>
        <v>30</v>
      </c>
      <c r="L10654" s="834"/>
    </row>
    <row r="10655" spans="1:12">
      <c r="A10655" s="15" t="s">
        <v>17836</v>
      </c>
      <c r="C10655" s="772" t="s">
        <v>8952</v>
      </c>
      <c r="D10655" s="17" t="s">
        <v>19119</v>
      </c>
      <c r="E10655" s="830">
        <v>0</v>
      </c>
      <c r="F10655" s="768">
        <v>100</v>
      </c>
      <c r="G10655" s="825">
        <v>9</v>
      </c>
      <c r="H10655" s="772">
        <v>10</v>
      </c>
      <c r="I10655" s="819">
        <f t="shared" si="374"/>
        <v>9</v>
      </c>
      <c r="J10655" s="819">
        <f t="shared" si="375"/>
        <v>110</v>
      </c>
      <c r="L10655" s="834"/>
    </row>
    <row r="10656" spans="1:12">
      <c r="A10656" s="15" t="s">
        <v>17836</v>
      </c>
      <c r="C10656" s="772" t="s">
        <v>8953</v>
      </c>
      <c r="D10656" s="17" t="s">
        <v>19120</v>
      </c>
      <c r="E10656" s="830">
        <v>1</v>
      </c>
      <c r="F10656" s="768">
        <v>100</v>
      </c>
      <c r="G10656" s="825">
        <v>2</v>
      </c>
      <c r="H10656" s="772">
        <v>5</v>
      </c>
      <c r="I10656" s="819">
        <f t="shared" si="374"/>
        <v>3</v>
      </c>
      <c r="J10656" s="819">
        <f t="shared" si="375"/>
        <v>105</v>
      </c>
      <c r="L10656" s="834"/>
    </row>
    <row r="10657" spans="1:12">
      <c r="A10657" s="15" t="s">
        <v>17836</v>
      </c>
      <c r="C10657" s="772" t="s">
        <v>8954</v>
      </c>
      <c r="D10657" s="17" t="s">
        <v>19121</v>
      </c>
      <c r="E10657" s="830">
        <v>4</v>
      </c>
      <c r="F10657" s="768">
        <v>10</v>
      </c>
      <c r="G10657" s="825">
        <v>9</v>
      </c>
      <c r="H10657" s="772">
        <v>10</v>
      </c>
      <c r="I10657" s="819">
        <f t="shared" si="374"/>
        <v>13</v>
      </c>
      <c r="J10657" s="819">
        <f t="shared" si="375"/>
        <v>20</v>
      </c>
      <c r="L10657" s="834"/>
    </row>
    <row r="10658" spans="1:12">
      <c r="A10658" s="15" t="s">
        <v>17836</v>
      </c>
      <c r="C10658" s="772" t="s">
        <v>8955</v>
      </c>
      <c r="D10658" s="17" t="s">
        <v>19122</v>
      </c>
      <c r="E10658" s="830">
        <v>0</v>
      </c>
      <c r="F10658" s="768">
        <v>100</v>
      </c>
      <c r="G10658" s="825"/>
      <c r="H10658" s="772">
        <v>1</v>
      </c>
      <c r="I10658" s="819">
        <f t="shared" si="374"/>
        <v>0</v>
      </c>
      <c r="J10658" s="819">
        <f t="shared" si="375"/>
        <v>101</v>
      </c>
      <c r="L10658" s="834"/>
    </row>
    <row r="10659" spans="1:12">
      <c r="A10659" s="15" t="s">
        <v>17836</v>
      </c>
      <c r="C10659" s="772" t="s">
        <v>8956</v>
      </c>
      <c r="D10659" s="17" t="s">
        <v>19123</v>
      </c>
      <c r="E10659" s="830">
        <v>3</v>
      </c>
      <c r="F10659" s="768">
        <v>100</v>
      </c>
      <c r="G10659" s="825">
        <v>2</v>
      </c>
      <c r="H10659" s="772">
        <v>10</v>
      </c>
      <c r="I10659" s="819">
        <f t="shared" si="374"/>
        <v>5</v>
      </c>
      <c r="J10659" s="819">
        <f t="shared" si="375"/>
        <v>110</v>
      </c>
      <c r="L10659" s="834"/>
    </row>
    <row r="10660" spans="1:12">
      <c r="A10660" s="15" t="s">
        <v>17836</v>
      </c>
      <c r="C10660" s="772" t="s">
        <v>8957</v>
      </c>
      <c r="D10660" s="17" t="s">
        <v>19124</v>
      </c>
      <c r="E10660" s="830">
        <v>12</v>
      </c>
      <c r="F10660" s="768">
        <v>25</v>
      </c>
      <c r="G10660" s="825">
        <v>5</v>
      </c>
      <c r="H10660" s="772">
        <v>15</v>
      </c>
      <c r="I10660" s="819">
        <f t="shared" si="374"/>
        <v>17</v>
      </c>
      <c r="J10660" s="819">
        <f t="shared" si="375"/>
        <v>40</v>
      </c>
      <c r="L10660" s="834"/>
    </row>
    <row r="10661" spans="1:12">
      <c r="A10661" s="15" t="s">
        <v>17836</v>
      </c>
      <c r="C10661" s="772" t="s">
        <v>8958</v>
      </c>
      <c r="D10661" s="17" t="s">
        <v>19125</v>
      </c>
      <c r="E10661" s="830">
        <v>8</v>
      </c>
      <c r="F10661" s="768">
        <v>10</v>
      </c>
      <c r="G10661" s="825">
        <v>9</v>
      </c>
      <c r="H10661" s="772">
        <v>20</v>
      </c>
      <c r="I10661" s="819">
        <f t="shared" si="374"/>
        <v>17</v>
      </c>
      <c r="J10661" s="819">
        <f t="shared" si="375"/>
        <v>30</v>
      </c>
      <c r="L10661" s="834"/>
    </row>
    <row r="10662" spans="1:12">
      <c r="A10662" s="15" t="s">
        <v>17836</v>
      </c>
      <c r="C10662" s="772" t="s">
        <v>8959</v>
      </c>
      <c r="D10662" s="17" t="s">
        <v>19126</v>
      </c>
      <c r="E10662" s="830">
        <v>12</v>
      </c>
      <c r="F10662" s="768">
        <v>30</v>
      </c>
      <c r="G10662" s="825">
        <v>24</v>
      </c>
      <c r="H10662" s="772">
        <v>35</v>
      </c>
      <c r="I10662" s="819">
        <f t="shared" si="374"/>
        <v>36</v>
      </c>
      <c r="J10662" s="819">
        <f t="shared" si="375"/>
        <v>65</v>
      </c>
      <c r="L10662" s="834"/>
    </row>
    <row r="10663" spans="1:12">
      <c r="A10663" s="15" t="s">
        <v>17836</v>
      </c>
      <c r="C10663" s="772" t="s">
        <v>8960</v>
      </c>
      <c r="D10663" s="17" t="s">
        <v>19127</v>
      </c>
      <c r="E10663" s="830">
        <v>1</v>
      </c>
      <c r="F10663" s="768">
        <v>100</v>
      </c>
      <c r="G10663" s="825">
        <v>1</v>
      </c>
      <c r="H10663" s="772">
        <v>1</v>
      </c>
      <c r="I10663" s="819">
        <f t="shared" si="374"/>
        <v>2</v>
      </c>
      <c r="J10663" s="819">
        <f t="shared" si="375"/>
        <v>101</v>
      </c>
      <c r="L10663" s="834"/>
    </row>
    <row r="10664" spans="1:12">
      <c r="A10664" s="15" t="s">
        <v>17836</v>
      </c>
      <c r="C10664" s="772" t="s">
        <v>8961</v>
      </c>
      <c r="D10664" s="17" t="s">
        <v>19128</v>
      </c>
      <c r="E10664" s="830">
        <v>1</v>
      </c>
      <c r="F10664" s="768">
        <v>100</v>
      </c>
      <c r="G10664" s="825">
        <v>3</v>
      </c>
      <c r="H10664" s="772">
        <v>10</v>
      </c>
      <c r="I10664" s="819">
        <f t="shared" si="374"/>
        <v>4</v>
      </c>
      <c r="J10664" s="819">
        <f t="shared" si="375"/>
        <v>110</v>
      </c>
      <c r="L10664" s="834"/>
    </row>
    <row r="10665" spans="1:12">
      <c r="A10665" s="15" t="s">
        <v>17836</v>
      </c>
      <c r="C10665" s="772" t="s">
        <v>8962</v>
      </c>
      <c r="D10665" s="17" t="s">
        <v>19129</v>
      </c>
      <c r="E10665" s="830">
        <v>87</v>
      </c>
      <c r="F10665" s="768">
        <v>115</v>
      </c>
      <c r="G10665" s="825">
        <v>357</v>
      </c>
      <c r="H10665" s="772">
        <v>315</v>
      </c>
      <c r="I10665" s="819">
        <f t="shared" si="374"/>
        <v>444</v>
      </c>
      <c r="J10665" s="819">
        <f t="shared" si="375"/>
        <v>430</v>
      </c>
      <c r="L10665" s="834"/>
    </row>
    <row r="10666" spans="1:12">
      <c r="A10666" s="15" t="s">
        <v>17836</v>
      </c>
      <c r="C10666" s="772" t="s">
        <v>8963</v>
      </c>
      <c r="D10666" s="17" t="s">
        <v>19130</v>
      </c>
      <c r="E10666" s="830">
        <v>12</v>
      </c>
      <c r="F10666" s="768">
        <v>50</v>
      </c>
      <c r="G10666" s="825">
        <v>58</v>
      </c>
      <c r="H10666" s="772">
        <v>35</v>
      </c>
      <c r="I10666" s="819">
        <f t="shared" si="374"/>
        <v>70</v>
      </c>
      <c r="J10666" s="819">
        <f t="shared" si="375"/>
        <v>85</v>
      </c>
      <c r="L10666" s="834"/>
    </row>
    <row r="10667" spans="1:12">
      <c r="A10667" s="15" t="s">
        <v>17836</v>
      </c>
      <c r="C10667" s="772" t="s">
        <v>8964</v>
      </c>
      <c r="D10667" s="17" t="s">
        <v>19131</v>
      </c>
      <c r="E10667" s="830">
        <v>9</v>
      </c>
      <c r="F10667" s="768">
        <v>10</v>
      </c>
      <c r="G10667" s="825">
        <v>21</v>
      </c>
      <c r="H10667" s="772">
        <v>35</v>
      </c>
      <c r="I10667" s="819">
        <f t="shared" si="374"/>
        <v>30</v>
      </c>
      <c r="J10667" s="819">
        <f t="shared" si="375"/>
        <v>45</v>
      </c>
      <c r="L10667" s="834"/>
    </row>
    <row r="10668" spans="1:12">
      <c r="A10668" s="15" t="s">
        <v>17836</v>
      </c>
      <c r="C10668" s="772" t="s">
        <v>8965</v>
      </c>
      <c r="D10668" s="17" t="s">
        <v>19132</v>
      </c>
      <c r="E10668" s="830">
        <v>4</v>
      </c>
      <c r="F10668" s="768">
        <v>20</v>
      </c>
      <c r="G10668" s="825">
        <v>37</v>
      </c>
      <c r="H10668" s="772">
        <v>50</v>
      </c>
      <c r="I10668" s="819">
        <f t="shared" ref="I10668:I10731" si="376">E10668+G10668</f>
        <v>41</v>
      </c>
      <c r="J10668" s="819">
        <f t="shared" ref="J10668:J10731" si="377">F10668+H10668</f>
        <v>70</v>
      </c>
      <c r="L10668" s="834"/>
    </row>
    <row r="10669" spans="1:12">
      <c r="A10669" s="15" t="s">
        <v>17836</v>
      </c>
      <c r="C10669" s="772" t="s">
        <v>8966</v>
      </c>
      <c r="D10669" s="17" t="s">
        <v>19133</v>
      </c>
      <c r="E10669" s="830">
        <v>0</v>
      </c>
      <c r="F10669" s="768">
        <v>10</v>
      </c>
      <c r="G10669" s="825">
        <v>45</v>
      </c>
      <c r="H10669" s="772">
        <v>50</v>
      </c>
      <c r="I10669" s="819">
        <f t="shared" si="376"/>
        <v>45</v>
      </c>
      <c r="J10669" s="819">
        <f t="shared" si="377"/>
        <v>60</v>
      </c>
      <c r="L10669" s="834"/>
    </row>
    <row r="10670" spans="1:12">
      <c r="A10670" s="15" t="s">
        <v>17836</v>
      </c>
      <c r="C10670" s="772" t="s">
        <v>8967</v>
      </c>
      <c r="D10670" s="17" t="s">
        <v>19134</v>
      </c>
      <c r="E10670" s="830">
        <v>9</v>
      </c>
      <c r="F10670" s="768">
        <v>100</v>
      </c>
      <c r="G10670" s="825">
        <v>103</v>
      </c>
      <c r="H10670" s="772">
        <v>25</v>
      </c>
      <c r="I10670" s="819">
        <f t="shared" si="376"/>
        <v>112</v>
      </c>
      <c r="J10670" s="819">
        <f t="shared" si="377"/>
        <v>125</v>
      </c>
      <c r="L10670" s="834"/>
    </row>
    <row r="10671" spans="1:12">
      <c r="A10671" s="15" t="s">
        <v>17836</v>
      </c>
      <c r="C10671" s="772" t="s">
        <v>8968</v>
      </c>
      <c r="D10671" s="17" t="s">
        <v>19135</v>
      </c>
      <c r="E10671" s="830">
        <v>17</v>
      </c>
      <c r="F10671" s="768">
        <v>130</v>
      </c>
      <c r="G10671" s="825">
        <v>314</v>
      </c>
      <c r="H10671" s="772">
        <v>240</v>
      </c>
      <c r="I10671" s="819">
        <f t="shared" si="376"/>
        <v>331</v>
      </c>
      <c r="J10671" s="819">
        <f t="shared" si="377"/>
        <v>370</v>
      </c>
      <c r="L10671" s="834"/>
    </row>
    <row r="10672" spans="1:12">
      <c r="A10672" s="15" t="s">
        <v>17836</v>
      </c>
      <c r="C10672" s="772" t="s">
        <v>8969</v>
      </c>
      <c r="D10672" s="17" t="s">
        <v>19136</v>
      </c>
      <c r="E10672" s="830">
        <v>1</v>
      </c>
      <c r="F10672" s="768">
        <v>5</v>
      </c>
      <c r="G10672" s="825">
        <v>8</v>
      </c>
      <c r="H10672" s="772">
        <v>15</v>
      </c>
      <c r="I10672" s="819">
        <f t="shared" si="376"/>
        <v>9</v>
      </c>
      <c r="J10672" s="819">
        <f t="shared" si="377"/>
        <v>20</v>
      </c>
      <c r="L10672" s="834"/>
    </row>
    <row r="10673" spans="1:12">
      <c r="A10673" s="15" t="s">
        <v>17836</v>
      </c>
      <c r="C10673" s="772" t="s">
        <v>8970</v>
      </c>
      <c r="D10673" s="17" t="s">
        <v>19137</v>
      </c>
      <c r="E10673" s="830">
        <v>0</v>
      </c>
      <c r="F10673" s="768">
        <v>100</v>
      </c>
      <c r="G10673" s="825">
        <v>23</v>
      </c>
      <c r="H10673" s="772">
        <v>30</v>
      </c>
      <c r="I10673" s="819">
        <f t="shared" si="376"/>
        <v>23</v>
      </c>
      <c r="J10673" s="819">
        <f t="shared" si="377"/>
        <v>130</v>
      </c>
      <c r="L10673" s="834"/>
    </row>
    <row r="10674" spans="1:12">
      <c r="A10674" s="15" t="s">
        <v>17836</v>
      </c>
      <c r="C10674" s="772" t="s">
        <v>8971</v>
      </c>
      <c r="D10674" s="17" t="s">
        <v>19138</v>
      </c>
      <c r="E10674" s="830">
        <v>4</v>
      </c>
      <c r="F10674" s="768">
        <v>25</v>
      </c>
      <c r="G10674" s="825">
        <v>17</v>
      </c>
      <c r="H10674" s="772">
        <v>25</v>
      </c>
      <c r="I10674" s="819">
        <f t="shared" si="376"/>
        <v>21</v>
      </c>
      <c r="J10674" s="819">
        <f t="shared" si="377"/>
        <v>50</v>
      </c>
      <c r="L10674" s="834"/>
    </row>
    <row r="10675" spans="1:12">
      <c r="A10675" s="15" t="s">
        <v>17836</v>
      </c>
      <c r="C10675" s="772" t="s">
        <v>8972</v>
      </c>
      <c r="D10675" s="17" t="s">
        <v>19139</v>
      </c>
      <c r="E10675" s="830">
        <v>0</v>
      </c>
      <c r="F10675" s="768">
        <v>100</v>
      </c>
      <c r="G10675" s="825">
        <v>4</v>
      </c>
      <c r="H10675" s="772">
        <v>5</v>
      </c>
      <c r="I10675" s="819">
        <f t="shared" si="376"/>
        <v>4</v>
      </c>
      <c r="J10675" s="819">
        <f t="shared" si="377"/>
        <v>105</v>
      </c>
      <c r="L10675" s="834"/>
    </row>
    <row r="10676" spans="1:12">
      <c r="A10676" s="15" t="s">
        <v>17836</v>
      </c>
      <c r="C10676" s="772" t="s">
        <v>8973</v>
      </c>
      <c r="D10676" s="17" t="s">
        <v>19140</v>
      </c>
      <c r="E10676" s="830">
        <v>1</v>
      </c>
      <c r="F10676" s="768">
        <v>10</v>
      </c>
      <c r="G10676" s="825">
        <v>4</v>
      </c>
      <c r="H10676" s="772">
        <v>10</v>
      </c>
      <c r="I10676" s="819">
        <f t="shared" si="376"/>
        <v>5</v>
      </c>
      <c r="J10676" s="819">
        <f t="shared" si="377"/>
        <v>20</v>
      </c>
      <c r="L10676" s="834"/>
    </row>
    <row r="10677" spans="1:12">
      <c r="A10677" s="15" t="s">
        <v>17836</v>
      </c>
      <c r="C10677" s="772" t="s">
        <v>8974</v>
      </c>
      <c r="D10677" s="17" t="s">
        <v>19141</v>
      </c>
      <c r="E10677" s="830">
        <v>0</v>
      </c>
      <c r="F10677" s="768">
        <v>10</v>
      </c>
      <c r="G10677" s="825">
        <v>11</v>
      </c>
      <c r="H10677" s="772">
        <v>10</v>
      </c>
      <c r="I10677" s="819">
        <f t="shared" si="376"/>
        <v>11</v>
      </c>
      <c r="J10677" s="819">
        <f t="shared" si="377"/>
        <v>20</v>
      </c>
      <c r="L10677" s="834"/>
    </row>
    <row r="10678" spans="1:12">
      <c r="A10678" s="15" t="s">
        <v>17836</v>
      </c>
      <c r="C10678" s="772" t="s">
        <v>8975</v>
      </c>
      <c r="D10678" s="17" t="s">
        <v>19142</v>
      </c>
      <c r="E10678" s="830">
        <v>0</v>
      </c>
      <c r="F10678" s="768">
        <v>5</v>
      </c>
      <c r="G10678" s="825">
        <v>3</v>
      </c>
      <c r="H10678" s="772">
        <v>5</v>
      </c>
      <c r="I10678" s="819">
        <f t="shared" si="376"/>
        <v>3</v>
      </c>
      <c r="J10678" s="819">
        <f t="shared" si="377"/>
        <v>10</v>
      </c>
      <c r="L10678" s="834"/>
    </row>
    <row r="10679" spans="1:12">
      <c r="A10679" s="15" t="s">
        <v>17836</v>
      </c>
      <c r="C10679" s="772" t="s">
        <v>8976</v>
      </c>
      <c r="D10679" s="17" t="s">
        <v>19143</v>
      </c>
      <c r="E10679" s="830">
        <v>5</v>
      </c>
      <c r="F10679" s="768">
        <v>30</v>
      </c>
      <c r="G10679" s="825">
        <v>90</v>
      </c>
      <c r="H10679" s="772">
        <v>90</v>
      </c>
      <c r="I10679" s="819">
        <f t="shared" si="376"/>
        <v>95</v>
      </c>
      <c r="J10679" s="819">
        <f t="shared" si="377"/>
        <v>120</v>
      </c>
      <c r="L10679" s="834"/>
    </row>
    <row r="10680" spans="1:12">
      <c r="A10680" s="15" t="s">
        <v>17836</v>
      </c>
      <c r="C10680" s="772" t="s">
        <v>8977</v>
      </c>
      <c r="D10680" s="17" t="s">
        <v>19144</v>
      </c>
      <c r="E10680" s="830">
        <v>1</v>
      </c>
      <c r="F10680" s="768">
        <v>100</v>
      </c>
      <c r="G10680" s="825">
        <v>26</v>
      </c>
      <c r="H10680" s="772">
        <v>5</v>
      </c>
      <c r="I10680" s="819">
        <f t="shared" si="376"/>
        <v>27</v>
      </c>
      <c r="J10680" s="819">
        <f t="shared" si="377"/>
        <v>105</v>
      </c>
      <c r="L10680" s="834"/>
    </row>
    <row r="10681" spans="1:12">
      <c r="A10681" s="15" t="s">
        <v>17836</v>
      </c>
      <c r="C10681" s="772" t="s">
        <v>8978</v>
      </c>
      <c r="D10681" s="17" t="s">
        <v>19145</v>
      </c>
      <c r="E10681" s="830">
        <v>1</v>
      </c>
      <c r="F10681" s="768">
        <v>100</v>
      </c>
      <c r="G10681" s="825">
        <v>3</v>
      </c>
      <c r="H10681" s="772">
        <v>3</v>
      </c>
      <c r="I10681" s="819">
        <f t="shared" si="376"/>
        <v>4</v>
      </c>
      <c r="J10681" s="819">
        <f t="shared" si="377"/>
        <v>103</v>
      </c>
      <c r="L10681" s="834"/>
    </row>
    <row r="10682" spans="1:12">
      <c r="A10682" s="15" t="s">
        <v>17836</v>
      </c>
      <c r="C10682" s="772" t="s">
        <v>8979</v>
      </c>
      <c r="D10682" s="17" t="s">
        <v>19146</v>
      </c>
      <c r="E10682" s="830">
        <v>2</v>
      </c>
      <c r="F10682" s="768">
        <v>10</v>
      </c>
      <c r="G10682" s="825">
        <v>60</v>
      </c>
      <c r="H10682" s="772">
        <v>60</v>
      </c>
      <c r="I10682" s="819">
        <f t="shared" si="376"/>
        <v>62</v>
      </c>
      <c r="J10682" s="819">
        <f t="shared" si="377"/>
        <v>70</v>
      </c>
      <c r="L10682" s="834"/>
    </row>
    <row r="10683" spans="1:12">
      <c r="A10683" s="15" t="s">
        <v>17836</v>
      </c>
      <c r="C10683" s="772" t="s">
        <v>8980</v>
      </c>
      <c r="D10683" s="17" t="s">
        <v>19147</v>
      </c>
      <c r="E10683" s="830">
        <v>0</v>
      </c>
      <c r="F10683" s="768">
        <v>100</v>
      </c>
      <c r="G10683" s="825">
        <v>2</v>
      </c>
      <c r="H10683" s="772">
        <v>10</v>
      </c>
      <c r="I10683" s="819">
        <f t="shared" si="376"/>
        <v>2</v>
      </c>
      <c r="J10683" s="819">
        <f t="shared" si="377"/>
        <v>110</v>
      </c>
      <c r="L10683" s="834"/>
    </row>
    <row r="10684" spans="1:12">
      <c r="A10684" s="15" t="s">
        <v>17836</v>
      </c>
      <c r="C10684" s="772" t="s">
        <v>8981</v>
      </c>
      <c r="D10684" s="17" t="s">
        <v>19148</v>
      </c>
      <c r="E10684" s="830">
        <v>0</v>
      </c>
      <c r="F10684" s="768">
        <v>100</v>
      </c>
      <c r="G10684" s="825"/>
      <c r="H10684" s="772">
        <v>1</v>
      </c>
      <c r="I10684" s="819">
        <f t="shared" si="376"/>
        <v>0</v>
      </c>
      <c r="J10684" s="819">
        <f t="shared" si="377"/>
        <v>101</v>
      </c>
      <c r="L10684" s="834"/>
    </row>
    <row r="10685" spans="1:12">
      <c r="A10685" s="15" t="s">
        <v>17836</v>
      </c>
      <c r="C10685" s="772" t="s">
        <v>8982</v>
      </c>
      <c r="D10685" s="17" t="s">
        <v>19149</v>
      </c>
      <c r="E10685" s="830">
        <v>27</v>
      </c>
      <c r="F10685" s="768">
        <v>25</v>
      </c>
      <c r="G10685" s="825">
        <v>4</v>
      </c>
      <c r="H10685" s="772">
        <v>1</v>
      </c>
      <c r="I10685" s="819">
        <f t="shared" si="376"/>
        <v>31</v>
      </c>
      <c r="J10685" s="819">
        <f t="shared" si="377"/>
        <v>26</v>
      </c>
      <c r="L10685" s="834"/>
    </row>
    <row r="10686" spans="1:12">
      <c r="A10686" s="15" t="s">
        <v>17836</v>
      </c>
      <c r="C10686" s="772" t="s">
        <v>8983</v>
      </c>
      <c r="D10686" s="17" t="s">
        <v>19150</v>
      </c>
      <c r="E10686" s="830">
        <v>1</v>
      </c>
      <c r="F10686" s="768">
        <v>15</v>
      </c>
      <c r="G10686" s="825">
        <v>7</v>
      </c>
      <c r="H10686" s="772">
        <v>20</v>
      </c>
      <c r="I10686" s="819">
        <f t="shared" si="376"/>
        <v>8</v>
      </c>
      <c r="J10686" s="819">
        <f t="shared" si="377"/>
        <v>35</v>
      </c>
      <c r="L10686" s="834"/>
    </row>
    <row r="10687" spans="1:12">
      <c r="A10687" s="15" t="s">
        <v>17836</v>
      </c>
      <c r="C10687" s="772" t="s">
        <v>8984</v>
      </c>
      <c r="D10687" s="17" t="s">
        <v>19151</v>
      </c>
      <c r="E10687" s="830">
        <v>10</v>
      </c>
      <c r="F10687" s="768">
        <v>15</v>
      </c>
      <c r="G10687" s="825">
        <v>5</v>
      </c>
      <c r="H10687" s="772">
        <v>20</v>
      </c>
      <c r="I10687" s="819">
        <f t="shared" si="376"/>
        <v>15</v>
      </c>
      <c r="J10687" s="819">
        <f t="shared" si="377"/>
        <v>35</v>
      </c>
      <c r="L10687" s="834"/>
    </row>
    <row r="10688" spans="1:12">
      <c r="A10688" s="15" t="s">
        <v>17836</v>
      </c>
      <c r="C10688" s="772" t="s">
        <v>8985</v>
      </c>
      <c r="D10688" s="17" t="s">
        <v>19152</v>
      </c>
      <c r="E10688" s="830">
        <v>15</v>
      </c>
      <c r="F10688" s="768">
        <v>25</v>
      </c>
      <c r="G10688" s="825">
        <v>8</v>
      </c>
      <c r="H10688" s="772">
        <v>30</v>
      </c>
      <c r="I10688" s="819">
        <f t="shared" si="376"/>
        <v>23</v>
      </c>
      <c r="J10688" s="819">
        <f t="shared" si="377"/>
        <v>55</v>
      </c>
      <c r="L10688" s="834"/>
    </row>
    <row r="10689" spans="1:12">
      <c r="A10689" s="15" t="s">
        <v>17836</v>
      </c>
      <c r="C10689" s="772" t="s">
        <v>8986</v>
      </c>
      <c r="D10689" s="17" t="s">
        <v>19153</v>
      </c>
      <c r="E10689" s="830">
        <v>510</v>
      </c>
      <c r="F10689" s="768">
        <v>550</v>
      </c>
      <c r="G10689" s="825">
        <v>38</v>
      </c>
      <c r="H10689" s="772">
        <v>30</v>
      </c>
      <c r="I10689" s="819">
        <f t="shared" si="376"/>
        <v>548</v>
      </c>
      <c r="J10689" s="819">
        <f t="shared" si="377"/>
        <v>580</v>
      </c>
      <c r="L10689" s="834"/>
    </row>
    <row r="10690" spans="1:12">
      <c r="A10690" s="15" t="s">
        <v>17836</v>
      </c>
      <c r="C10690" s="772" t="s">
        <v>8987</v>
      </c>
      <c r="D10690" s="17" t="s">
        <v>19154</v>
      </c>
      <c r="E10690" s="830">
        <v>408</v>
      </c>
      <c r="F10690" s="768">
        <v>550</v>
      </c>
      <c r="G10690" s="825">
        <v>82</v>
      </c>
      <c r="H10690" s="772">
        <v>50</v>
      </c>
      <c r="I10690" s="819">
        <f t="shared" si="376"/>
        <v>490</v>
      </c>
      <c r="J10690" s="819">
        <f t="shared" si="377"/>
        <v>600</v>
      </c>
      <c r="L10690" s="834"/>
    </row>
    <row r="10691" spans="1:12">
      <c r="A10691" s="15" t="s">
        <v>17836</v>
      </c>
      <c r="C10691" s="772" t="s">
        <v>8988</v>
      </c>
      <c r="D10691" s="17" t="s">
        <v>19155</v>
      </c>
      <c r="E10691" s="830">
        <v>63</v>
      </c>
      <c r="F10691" s="768">
        <v>100</v>
      </c>
      <c r="G10691" s="825">
        <v>9</v>
      </c>
      <c r="H10691" s="772">
        <v>5</v>
      </c>
      <c r="I10691" s="819">
        <f t="shared" si="376"/>
        <v>72</v>
      </c>
      <c r="J10691" s="819">
        <f t="shared" si="377"/>
        <v>105</v>
      </c>
      <c r="L10691" s="834"/>
    </row>
    <row r="10692" spans="1:12">
      <c r="A10692" s="15" t="s">
        <v>17836</v>
      </c>
      <c r="C10692" s="772" t="s">
        <v>8989</v>
      </c>
      <c r="D10692" s="17" t="s">
        <v>19156</v>
      </c>
      <c r="E10692" s="830">
        <v>0</v>
      </c>
      <c r="F10692" s="768">
        <v>100</v>
      </c>
      <c r="G10692" s="825"/>
      <c r="H10692" s="772">
        <v>5</v>
      </c>
      <c r="I10692" s="819">
        <f t="shared" si="376"/>
        <v>0</v>
      </c>
      <c r="J10692" s="819">
        <f t="shared" si="377"/>
        <v>105</v>
      </c>
      <c r="L10692" s="834"/>
    </row>
    <row r="10693" spans="1:12">
      <c r="A10693" s="15" t="s">
        <v>17836</v>
      </c>
      <c r="C10693" s="772" t="s">
        <v>8990</v>
      </c>
      <c r="D10693" s="17" t="s">
        <v>19157</v>
      </c>
      <c r="E10693" s="830">
        <v>23</v>
      </c>
      <c r="F10693" s="768">
        <v>30</v>
      </c>
      <c r="G10693" s="825">
        <v>12</v>
      </c>
      <c r="H10693" s="772">
        <v>50</v>
      </c>
      <c r="I10693" s="819">
        <f t="shared" si="376"/>
        <v>35</v>
      </c>
      <c r="J10693" s="819">
        <f t="shared" si="377"/>
        <v>80</v>
      </c>
      <c r="L10693" s="834"/>
    </row>
    <row r="10694" spans="1:12">
      <c r="A10694" s="15" t="s">
        <v>17836</v>
      </c>
      <c r="C10694" s="772" t="s">
        <v>8991</v>
      </c>
      <c r="D10694" s="17" t="s">
        <v>19158</v>
      </c>
      <c r="E10694" s="830">
        <v>857</v>
      </c>
      <c r="F10694" s="768">
        <v>930</v>
      </c>
      <c r="G10694" s="825">
        <v>108</v>
      </c>
      <c r="H10694" s="772">
        <v>80</v>
      </c>
      <c r="I10694" s="819">
        <f t="shared" si="376"/>
        <v>965</v>
      </c>
      <c r="J10694" s="819">
        <f t="shared" si="377"/>
        <v>1010</v>
      </c>
      <c r="L10694" s="834"/>
    </row>
    <row r="10695" spans="1:12">
      <c r="A10695" s="15" t="s">
        <v>17836</v>
      </c>
      <c r="C10695" s="772" t="s">
        <v>8992</v>
      </c>
      <c r="D10695" s="17" t="s">
        <v>19159</v>
      </c>
      <c r="E10695" s="830">
        <v>41</v>
      </c>
      <c r="F10695" s="768">
        <v>70</v>
      </c>
      <c r="G10695" s="825">
        <v>7</v>
      </c>
      <c r="H10695" s="772">
        <v>15</v>
      </c>
      <c r="I10695" s="819">
        <f t="shared" si="376"/>
        <v>48</v>
      </c>
      <c r="J10695" s="819">
        <f t="shared" si="377"/>
        <v>85</v>
      </c>
      <c r="L10695" s="834"/>
    </row>
    <row r="10696" spans="1:12">
      <c r="A10696" s="15" t="s">
        <v>17836</v>
      </c>
      <c r="C10696" s="772" t="s">
        <v>8993</v>
      </c>
      <c r="D10696" s="17" t="s">
        <v>19160</v>
      </c>
      <c r="E10696" s="830">
        <v>45</v>
      </c>
      <c r="F10696" s="768">
        <v>100</v>
      </c>
      <c r="G10696" s="825">
        <v>91</v>
      </c>
      <c r="H10696" s="772">
        <v>50</v>
      </c>
      <c r="I10696" s="819">
        <f t="shared" si="376"/>
        <v>136</v>
      </c>
      <c r="J10696" s="819">
        <f t="shared" si="377"/>
        <v>150</v>
      </c>
      <c r="L10696" s="834"/>
    </row>
    <row r="10697" spans="1:12">
      <c r="A10697" s="15" t="s">
        <v>17836</v>
      </c>
      <c r="C10697" s="772" t="s">
        <v>8994</v>
      </c>
      <c r="D10697" s="17" t="s">
        <v>19161</v>
      </c>
      <c r="E10697" s="830">
        <v>9</v>
      </c>
      <c r="F10697" s="768">
        <v>100</v>
      </c>
      <c r="G10697" s="825">
        <v>44</v>
      </c>
      <c r="H10697" s="772">
        <v>5</v>
      </c>
      <c r="I10697" s="819">
        <f t="shared" si="376"/>
        <v>53</v>
      </c>
      <c r="J10697" s="819">
        <f t="shared" si="377"/>
        <v>105</v>
      </c>
      <c r="L10697" s="834"/>
    </row>
    <row r="10698" spans="1:12">
      <c r="A10698" s="15" t="s">
        <v>17836</v>
      </c>
      <c r="C10698" s="772" t="s">
        <v>8995</v>
      </c>
      <c r="D10698" s="17" t="s">
        <v>19162</v>
      </c>
      <c r="E10698" s="830">
        <v>8</v>
      </c>
      <c r="F10698" s="768">
        <v>50</v>
      </c>
      <c r="G10698" s="825">
        <v>48</v>
      </c>
      <c r="H10698" s="772">
        <v>45</v>
      </c>
      <c r="I10698" s="819">
        <f t="shared" si="376"/>
        <v>56</v>
      </c>
      <c r="J10698" s="819">
        <f t="shared" si="377"/>
        <v>95</v>
      </c>
      <c r="L10698" s="834"/>
    </row>
    <row r="10699" spans="1:12">
      <c r="A10699" s="15" t="s">
        <v>17836</v>
      </c>
      <c r="C10699" s="772" t="s">
        <v>8996</v>
      </c>
      <c r="D10699" s="17" t="s">
        <v>19163</v>
      </c>
      <c r="E10699" s="830">
        <v>4</v>
      </c>
      <c r="F10699" s="768">
        <v>10</v>
      </c>
      <c r="G10699" s="825">
        <v>16</v>
      </c>
      <c r="H10699" s="772">
        <v>10</v>
      </c>
      <c r="I10699" s="819">
        <f t="shared" si="376"/>
        <v>20</v>
      </c>
      <c r="J10699" s="819">
        <f t="shared" si="377"/>
        <v>20</v>
      </c>
      <c r="L10699" s="834"/>
    </row>
    <row r="10700" spans="1:12">
      <c r="A10700" s="15" t="s">
        <v>17836</v>
      </c>
      <c r="C10700" s="772" t="s">
        <v>8997</v>
      </c>
      <c r="D10700" s="17" t="s">
        <v>19164</v>
      </c>
      <c r="E10700" s="830">
        <v>21</v>
      </c>
      <c r="F10700" s="768">
        <v>150</v>
      </c>
      <c r="G10700" s="825">
        <v>190</v>
      </c>
      <c r="H10700" s="772">
        <v>150</v>
      </c>
      <c r="I10700" s="819">
        <f t="shared" si="376"/>
        <v>211</v>
      </c>
      <c r="J10700" s="819">
        <f t="shared" si="377"/>
        <v>300</v>
      </c>
      <c r="L10700" s="834"/>
    </row>
    <row r="10701" spans="1:12">
      <c r="A10701" s="15" t="s">
        <v>17836</v>
      </c>
      <c r="C10701" s="772" t="s">
        <v>8998</v>
      </c>
      <c r="D10701" s="17" t="s">
        <v>19165</v>
      </c>
      <c r="E10701" s="830">
        <v>0</v>
      </c>
      <c r="F10701" s="768">
        <v>35</v>
      </c>
      <c r="G10701" s="825">
        <v>6</v>
      </c>
      <c r="H10701" s="772">
        <v>30</v>
      </c>
      <c r="I10701" s="819">
        <f t="shared" si="376"/>
        <v>6</v>
      </c>
      <c r="J10701" s="819">
        <f t="shared" si="377"/>
        <v>65</v>
      </c>
      <c r="L10701" s="834"/>
    </row>
    <row r="10702" spans="1:12">
      <c r="A10702" s="15" t="s">
        <v>17836</v>
      </c>
      <c r="C10702" s="772" t="s">
        <v>8999</v>
      </c>
      <c r="D10702" s="17" t="s">
        <v>19166</v>
      </c>
      <c r="E10702" s="830">
        <v>13</v>
      </c>
      <c r="F10702" s="768">
        <v>100</v>
      </c>
      <c r="G10702" s="825">
        <v>92</v>
      </c>
      <c r="H10702" s="772">
        <v>80</v>
      </c>
      <c r="I10702" s="819">
        <f t="shared" si="376"/>
        <v>105</v>
      </c>
      <c r="J10702" s="819">
        <f t="shared" si="377"/>
        <v>180</v>
      </c>
      <c r="L10702" s="834"/>
    </row>
    <row r="10703" spans="1:12">
      <c r="A10703" s="15" t="s">
        <v>17836</v>
      </c>
      <c r="C10703" s="772" t="s">
        <v>9000</v>
      </c>
      <c r="D10703" s="17" t="s">
        <v>19167</v>
      </c>
      <c r="E10703" s="830">
        <v>1</v>
      </c>
      <c r="F10703" s="768">
        <v>10</v>
      </c>
      <c r="G10703" s="825">
        <v>8</v>
      </c>
      <c r="H10703" s="772">
        <v>10</v>
      </c>
      <c r="I10703" s="819">
        <f t="shared" si="376"/>
        <v>9</v>
      </c>
      <c r="J10703" s="819">
        <f t="shared" si="377"/>
        <v>20</v>
      </c>
      <c r="L10703" s="834"/>
    </row>
    <row r="10704" spans="1:12">
      <c r="A10704" s="15" t="s">
        <v>17836</v>
      </c>
      <c r="C10704" s="772" t="s">
        <v>9001</v>
      </c>
      <c r="D10704" s="17" t="s">
        <v>19168</v>
      </c>
      <c r="E10704" s="830">
        <v>23</v>
      </c>
      <c r="F10704" s="768">
        <v>60</v>
      </c>
      <c r="G10704" s="825">
        <v>48</v>
      </c>
      <c r="H10704" s="772">
        <v>45</v>
      </c>
      <c r="I10704" s="819">
        <f t="shared" si="376"/>
        <v>71</v>
      </c>
      <c r="J10704" s="819">
        <f t="shared" si="377"/>
        <v>105</v>
      </c>
      <c r="L10704" s="834"/>
    </row>
    <row r="10705" spans="1:12">
      <c r="A10705" s="15" t="s">
        <v>17836</v>
      </c>
      <c r="C10705" s="772" t="s">
        <v>9002</v>
      </c>
      <c r="D10705" s="17" t="s">
        <v>19169</v>
      </c>
      <c r="E10705" s="830">
        <v>55</v>
      </c>
      <c r="F10705" s="768">
        <v>105</v>
      </c>
      <c r="G10705" s="825">
        <v>87</v>
      </c>
      <c r="H10705" s="772">
        <v>70</v>
      </c>
      <c r="I10705" s="819">
        <f t="shared" si="376"/>
        <v>142</v>
      </c>
      <c r="J10705" s="819">
        <f t="shared" si="377"/>
        <v>175</v>
      </c>
      <c r="L10705" s="834"/>
    </row>
    <row r="10706" spans="1:12">
      <c r="A10706" s="15" t="s">
        <v>17836</v>
      </c>
      <c r="C10706" s="772" t="s">
        <v>9003</v>
      </c>
      <c r="D10706" s="17" t="s">
        <v>19170</v>
      </c>
      <c r="E10706" s="830">
        <v>58</v>
      </c>
      <c r="F10706" s="768">
        <v>130</v>
      </c>
      <c r="G10706" s="825">
        <v>106</v>
      </c>
      <c r="H10706" s="772">
        <v>50</v>
      </c>
      <c r="I10706" s="819">
        <f t="shared" si="376"/>
        <v>164</v>
      </c>
      <c r="J10706" s="819">
        <f t="shared" si="377"/>
        <v>180</v>
      </c>
      <c r="L10706" s="834"/>
    </row>
    <row r="10707" spans="1:12">
      <c r="A10707" s="15" t="s">
        <v>17836</v>
      </c>
      <c r="C10707" s="772" t="s">
        <v>9004</v>
      </c>
      <c r="D10707" s="17" t="s">
        <v>19171</v>
      </c>
      <c r="E10707" s="830">
        <v>0</v>
      </c>
      <c r="F10707" s="768">
        <v>100</v>
      </c>
      <c r="G10707" s="825">
        <v>3</v>
      </c>
      <c r="H10707" s="772">
        <v>1</v>
      </c>
      <c r="I10707" s="819">
        <f t="shared" si="376"/>
        <v>3</v>
      </c>
      <c r="J10707" s="819">
        <f t="shared" si="377"/>
        <v>101</v>
      </c>
      <c r="L10707" s="834"/>
    </row>
    <row r="10708" spans="1:12">
      <c r="A10708" s="15" t="s">
        <v>17836</v>
      </c>
      <c r="C10708" s="772" t="s">
        <v>9005</v>
      </c>
      <c r="D10708" s="17" t="s">
        <v>19172</v>
      </c>
      <c r="E10708" s="830">
        <v>1</v>
      </c>
      <c r="F10708" s="768">
        <v>10</v>
      </c>
      <c r="G10708" s="825">
        <v>5</v>
      </c>
      <c r="H10708" s="772">
        <v>10</v>
      </c>
      <c r="I10708" s="819">
        <f t="shared" si="376"/>
        <v>6</v>
      </c>
      <c r="J10708" s="819">
        <f t="shared" si="377"/>
        <v>20</v>
      </c>
      <c r="L10708" s="834"/>
    </row>
    <row r="10709" spans="1:12">
      <c r="A10709" s="15" t="s">
        <v>17836</v>
      </c>
      <c r="C10709" s="772" t="s">
        <v>9006</v>
      </c>
      <c r="D10709" s="17" t="s">
        <v>19173</v>
      </c>
      <c r="E10709" s="830">
        <v>92</v>
      </c>
      <c r="F10709" s="768">
        <v>205</v>
      </c>
      <c r="G10709" s="825">
        <v>158</v>
      </c>
      <c r="H10709" s="772">
        <v>80</v>
      </c>
      <c r="I10709" s="819">
        <f t="shared" si="376"/>
        <v>250</v>
      </c>
      <c r="J10709" s="819">
        <f t="shared" si="377"/>
        <v>285</v>
      </c>
      <c r="L10709" s="834"/>
    </row>
    <row r="10710" spans="1:12">
      <c r="A10710" s="15" t="s">
        <v>17836</v>
      </c>
      <c r="C10710" s="772" t="s">
        <v>9007</v>
      </c>
      <c r="D10710" s="17" t="s">
        <v>19174</v>
      </c>
      <c r="E10710" s="830">
        <v>34</v>
      </c>
      <c r="F10710" s="768">
        <v>160</v>
      </c>
      <c r="G10710" s="825">
        <v>92</v>
      </c>
      <c r="H10710" s="772">
        <v>90</v>
      </c>
      <c r="I10710" s="819">
        <f t="shared" si="376"/>
        <v>126</v>
      </c>
      <c r="J10710" s="819">
        <f t="shared" si="377"/>
        <v>250</v>
      </c>
      <c r="L10710" s="834"/>
    </row>
    <row r="10711" spans="1:12">
      <c r="A10711" s="15" t="s">
        <v>17836</v>
      </c>
      <c r="C10711" s="772" t="s">
        <v>9008</v>
      </c>
      <c r="D10711" s="17" t="s">
        <v>19175</v>
      </c>
      <c r="E10711" s="830">
        <v>3</v>
      </c>
      <c r="F10711" s="768">
        <v>10</v>
      </c>
      <c r="G10711" s="825">
        <v>7</v>
      </c>
      <c r="H10711" s="772">
        <v>5</v>
      </c>
      <c r="I10711" s="819">
        <f t="shared" si="376"/>
        <v>10</v>
      </c>
      <c r="J10711" s="819">
        <f t="shared" si="377"/>
        <v>15</v>
      </c>
      <c r="L10711" s="834"/>
    </row>
    <row r="10712" spans="1:12">
      <c r="A10712" s="15" t="s">
        <v>17836</v>
      </c>
      <c r="C10712" s="772" t="s">
        <v>9009</v>
      </c>
      <c r="D10712" s="17" t="s">
        <v>19176</v>
      </c>
      <c r="E10712" s="830">
        <v>0</v>
      </c>
      <c r="F10712" s="768">
        <v>100</v>
      </c>
      <c r="G10712" s="825"/>
      <c r="H10712" s="772">
        <v>1</v>
      </c>
      <c r="I10712" s="819">
        <f t="shared" si="376"/>
        <v>0</v>
      </c>
      <c r="J10712" s="819">
        <f t="shared" si="377"/>
        <v>101</v>
      </c>
      <c r="L10712" s="834"/>
    </row>
    <row r="10713" spans="1:12">
      <c r="A10713" s="15" t="s">
        <v>17836</v>
      </c>
      <c r="C10713" s="772" t="s">
        <v>9010</v>
      </c>
      <c r="D10713" s="17" t="s">
        <v>19177</v>
      </c>
      <c r="E10713" s="830">
        <v>208</v>
      </c>
      <c r="F10713" s="768">
        <v>300</v>
      </c>
      <c r="G10713" s="825">
        <v>218</v>
      </c>
      <c r="H10713" s="772">
        <v>150</v>
      </c>
      <c r="I10713" s="819">
        <f t="shared" si="376"/>
        <v>426</v>
      </c>
      <c r="J10713" s="819">
        <f t="shared" si="377"/>
        <v>450</v>
      </c>
      <c r="L10713" s="834"/>
    </row>
    <row r="10714" spans="1:12">
      <c r="A10714" s="15" t="s">
        <v>17836</v>
      </c>
      <c r="C10714" s="772" t="s">
        <v>9011</v>
      </c>
      <c r="D10714" s="17" t="s">
        <v>19178</v>
      </c>
      <c r="E10714" s="830">
        <v>3</v>
      </c>
      <c r="F10714" s="768">
        <v>5</v>
      </c>
      <c r="G10714" s="825">
        <v>1</v>
      </c>
      <c r="H10714" s="772">
        <v>15</v>
      </c>
      <c r="I10714" s="819">
        <f t="shared" si="376"/>
        <v>4</v>
      </c>
      <c r="J10714" s="819">
        <f t="shared" si="377"/>
        <v>20</v>
      </c>
      <c r="L10714" s="834"/>
    </row>
    <row r="10715" spans="1:12">
      <c r="A10715" s="15" t="s">
        <v>17836</v>
      </c>
      <c r="C10715" s="772" t="s">
        <v>9012</v>
      </c>
      <c r="D10715" s="17" t="s">
        <v>19179</v>
      </c>
      <c r="E10715" s="830">
        <v>0</v>
      </c>
      <c r="F10715" s="768">
        <v>100</v>
      </c>
      <c r="G10715" s="825">
        <v>1</v>
      </c>
      <c r="H10715" s="772">
        <v>1</v>
      </c>
      <c r="I10715" s="819">
        <f t="shared" si="376"/>
        <v>1</v>
      </c>
      <c r="J10715" s="819">
        <f t="shared" si="377"/>
        <v>101</v>
      </c>
      <c r="L10715" s="834"/>
    </row>
    <row r="10716" spans="1:12">
      <c r="A10716" s="15" t="s">
        <v>17836</v>
      </c>
      <c r="C10716" s="772" t="s">
        <v>9013</v>
      </c>
      <c r="D10716" s="17" t="s">
        <v>19180</v>
      </c>
      <c r="E10716" s="830">
        <v>6</v>
      </c>
      <c r="F10716" s="768">
        <v>20</v>
      </c>
      <c r="G10716" s="825">
        <v>7</v>
      </c>
      <c r="H10716" s="772">
        <v>35</v>
      </c>
      <c r="I10716" s="819">
        <f t="shared" si="376"/>
        <v>13</v>
      </c>
      <c r="J10716" s="819">
        <f t="shared" si="377"/>
        <v>55</v>
      </c>
      <c r="L10716" s="834"/>
    </row>
    <row r="10717" spans="1:12">
      <c r="A10717" s="15" t="s">
        <v>17836</v>
      </c>
      <c r="C10717" s="772" t="s">
        <v>9014</v>
      </c>
      <c r="D10717" s="17" t="s">
        <v>19181</v>
      </c>
      <c r="E10717" s="830">
        <v>1</v>
      </c>
      <c r="F10717" s="768">
        <v>100</v>
      </c>
      <c r="G10717" s="825">
        <v>4</v>
      </c>
      <c r="H10717" s="772">
        <v>1</v>
      </c>
      <c r="I10717" s="819">
        <f t="shared" si="376"/>
        <v>5</v>
      </c>
      <c r="J10717" s="819">
        <f t="shared" si="377"/>
        <v>101</v>
      </c>
      <c r="L10717" s="834"/>
    </row>
    <row r="10718" spans="1:12">
      <c r="A10718" s="15" t="s">
        <v>17836</v>
      </c>
      <c r="C10718" s="772" t="s">
        <v>9015</v>
      </c>
      <c r="D10718" s="17" t="s">
        <v>19182</v>
      </c>
      <c r="E10718" s="830">
        <v>0</v>
      </c>
      <c r="F10718" s="768">
        <v>100</v>
      </c>
      <c r="G10718" s="825"/>
      <c r="H10718" s="772">
        <v>1</v>
      </c>
      <c r="I10718" s="819">
        <f t="shared" si="376"/>
        <v>0</v>
      </c>
      <c r="J10718" s="819">
        <f t="shared" si="377"/>
        <v>101</v>
      </c>
      <c r="L10718" s="834"/>
    </row>
    <row r="10719" spans="1:12">
      <c r="A10719" s="15" t="s">
        <v>17836</v>
      </c>
      <c r="C10719" s="772" t="s">
        <v>9016</v>
      </c>
      <c r="D10719" s="17" t="s">
        <v>19183</v>
      </c>
      <c r="E10719" s="830">
        <v>53</v>
      </c>
      <c r="F10719" s="768">
        <v>50</v>
      </c>
      <c r="G10719" s="825">
        <v>137</v>
      </c>
      <c r="H10719" s="772">
        <v>130</v>
      </c>
      <c r="I10719" s="819">
        <f t="shared" si="376"/>
        <v>190</v>
      </c>
      <c r="J10719" s="819">
        <f t="shared" si="377"/>
        <v>180</v>
      </c>
      <c r="L10719" s="834"/>
    </row>
    <row r="10720" spans="1:12">
      <c r="A10720" s="15" t="s">
        <v>17836</v>
      </c>
      <c r="C10720" s="772" t="s">
        <v>9017</v>
      </c>
      <c r="D10720" s="17" t="s">
        <v>19184</v>
      </c>
      <c r="E10720" s="830">
        <v>0</v>
      </c>
      <c r="F10720" s="768">
        <v>100</v>
      </c>
      <c r="G10720" s="825"/>
      <c r="H10720" s="772">
        <v>1</v>
      </c>
      <c r="I10720" s="819">
        <f t="shared" si="376"/>
        <v>0</v>
      </c>
      <c r="J10720" s="819">
        <f t="shared" si="377"/>
        <v>101</v>
      </c>
      <c r="L10720" s="834"/>
    </row>
    <row r="10721" spans="1:12">
      <c r="A10721" s="15" t="s">
        <v>17836</v>
      </c>
      <c r="C10721" s="772" t="s">
        <v>9018</v>
      </c>
      <c r="D10721" s="17" t="s">
        <v>19185</v>
      </c>
      <c r="E10721" s="830">
        <v>2</v>
      </c>
      <c r="F10721" s="768">
        <v>100</v>
      </c>
      <c r="G10721" s="825">
        <v>4</v>
      </c>
      <c r="H10721" s="772">
        <v>10</v>
      </c>
      <c r="I10721" s="819">
        <f t="shared" si="376"/>
        <v>6</v>
      </c>
      <c r="J10721" s="819">
        <f t="shared" si="377"/>
        <v>110</v>
      </c>
      <c r="L10721" s="834"/>
    </row>
    <row r="10722" spans="1:12">
      <c r="A10722" s="15" t="s">
        <v>17836</v>
      </c>
      <c r="C10722" s="772" t="s">
        <v>9019</v>
      </c>
      <c r="D10722" s="17" t="s">
        <v>19186</v>
      </c>
      <c r="E10722" s="830">
        <v>0</v>
      </c>
      <c r="F10722" s="768">
        <v>100</v>
      </c>
      <c r="G10722" s="825"/>
      <c r="H10722" s="772">
        <v>1</v>
      </c>
      <c r="I10722" s="819">
        <f t="shared" si="376"/>
        <v>0</v>
      </c>
      <c r="J10722" s="819">
        <f t="shared" si="377"/>
        <v>101</v>
      </c>
      <c r="L10722" s="834"/>
    </row>
    <row r="10723" spans="1:12">
      <c r="A10723" s="15" t="s">
        <v>17836</v>
      </c>
      <c r="C10723" s="772" t="s">
        <v>9020</v>
      </c>
      <c r="D10723" s="17" t="s">
        <v>19187</v>
      </c>
      <c r="E10723" s="830">
        <v>0</v>
      </c>
      <c r="F10723" s="768">
        <v>100</v>
      </c>
      <c r="G10723" s="825"/>
      <c r="H10723" s="772">
        <v>1</v>
      </c>
      <c r="I10723" s="819">
        <f t="shared" si="376"/>
        <v>0</v>
      </c>
      <c r="J10723" s="819">
        <f t="shared" si="377"/>
        <v>101</v>
      </c>
      <c r="L10723" s="834"/>
    </row>
    <row r="10724" spans="1:12">
      <c r="A10724" s="15" t="s">
        <v>17836</v>
      </c>
      <c r="C10724" s="772" t="s">
        <v>9021</v>
      </c>
      <c r="D10724" s="17" t="s">
        <v>19188</v>
      </c>
      <c r="E10724" s="830">
        <v>0</v>
      </c>
      <c r="F10724" s="768">
        <v>100</v>
      </c>
      <c r="G10724" s="825"/>
      <c r="H10724" s="772">
        <v>1</v>
      </c>
      <c r="I10724" s="819">
        <f t="shared" si="376"/>
        <v>0</v>
      </c>
      <c r="J10724" s="819">
        <f t="shared" si="377"/>
        <v>101</v>
      </c>
      <c r="L10724" s="834"/>
    </row>
    <row r="10725" spans="1:12">
      <c r="A10725" s="15" t="s">
        <v>17836</v>
      </c>
      <c r="C10725" s="772" t="s">
        <v>9022</v>
      </c>
      <c r="D10725" s="17" t="s">
        <v>19189</v>
      </c>
      <c r="E10725" s="830">
        <v>2</v>
      </c>
      <c r="F10725" s="768">
        <v>100</v>
      </c>
      <c r="G10725" s="825">
        <v>4</v>
      </c>
      <c r="H10725" s="772">
        <v>1</v>
      </c>
      <c r="I10725" s="819">
        <f t="shared" si="376"/>
        <v>6</v>
      </c>
      <c r="J10725" s="819">
        <f t="shared" si="377"/>
        <v>101</v>
      </c>
      <c r="L10725" s="834"/>
    </row>
    <row r="10726" spans="1:12">
      <c r="A10726" s="15" t="s">
        <v>17836</v>
      </c>
      <c r="C10726" s="772" t="s">
        <v>9023</v>
      </c>
      <c r="D10726" s="17" t="s">
        <v>19190</v>
      </c>
      <c r="E10726" s="830">
        <v>0</v>
      </c>
      <c r="F10726" s="768">
        <v>100</v>
      </c>
      <c r="G10726" s="825"/>
      <c r="H10726" s="772">
        <v>1</v>
      </c>
      <c r="I10726" s="819">
        <f t="shared" si="376"/>
        <v>0</v>
      </c>
      <c r="J10726" s="819">
        <f t="shared" si="377"/>
        <v>101</v>
      </c>
      <c r="L10726" s="834"/>
    </row>
    <row r="10727" spans="1:12">
      <c r="A10727" s="15" t="s">
        <v>17836</v>
      </c>
      <c r="C10727" s="772" t="s">
        <v>9024</v>
      </c>
      <c r="D10727" s="17" t="s">
        <v>19191</v>
      </c>
      <c r="E10727" s="830">
        <v>0</v>
      </c>
      <c r="F10727" s="768">
        <v>5</v>
      </c>
      <c r="G10727" s="825">
        <v>1</v>
      </c>
      <c r="H10727" s="772">
        <v>1</v>
      </c>
      <c r="I10727" s="819">
        <f t="shared" si="376"/>
        <v>1</v>
      </c>
      <c r="J10727" s="819">
        <f t="shared" si="377"/>
        <v>6</v>
      </c>
      <c r="L10727" s="834"/>
    </row>
    <row r="10728" spans="1:12">
      <c r="A10728" s="15" t="s">
        <v>17836</v>
      </c>
      <c r="C10728" s="772" t="s">
        <v>9025</v>
      </c>
      <c r="D10728" s="17" t="s">
        <v>19192</v>
      </c>
      <c r="E10728" s="830">
        <v>0</v>
      </c>
      <c r="F10728" s="768">
        <v>100</v>
      </c>
      <c r="G10728" s="825"/>
      <c r="H10728" s="772">
        <v>1</v>
      </c>
      <c r="I10728" s="819">
        <f t="shared" si="376"/>
        <v>0</v>
      </c>
      <c r="J10728" s="819">
        <f t="shared" si="377"/>
        <v>101</v>
      </c>
      <c r="L10728" s="834"/>
    </row>
    <row r="10729" spans="1:12">
      <c r="A10729" s="15" t="s">
        <v>17836</v>
      </c>
      <c r="C10729" s="772" t="s">
        <v>9026</v>
      </c>
      <c r="D10729" s="17" t="s">
        <v>19193</v>
      </c>
      <c r="E10729" s="830">
        <v>3</v>
      </c>
      <c r="F10729" s="768">
        <v>10</v>
      </c>
      <c r="G10729" s="825">
        <v>1</v>
      </c>
      <c r="H10729" s="772">
        <v>5</v>
      </c>
      <c r="I10729" s="819">
        <f t="shared" si="376"/>
        <v>4</v>
      </c>
      <c r="J10729" s="819">
        <f t="shared" si="377"/>
        <v>15</v>
      </c>
      <c r="L10729" s="834"/>
    </row>
    <row r="10730" spans="1:12">
      <c r="A10730" s="15" t="s">
        <v>17836</v>
      </c>
      <c r="C10730" s="772" t="s">
        <v>9027</v>
      </c>
      <c r="D10730" s="17" t="s">
        <v>19194</v>
      </c>
      <c r="E10730" s="830">
        <v>0</v>
      </c>
      <c r="F10730" s="768">
        <v>100</v>
      </c>
      <c r="G10730" s="825"/>
      <c r="H10730" s="772">
        <v>1</v>
      </c>
      <c r="I10730" s="819">
        <f t="shared" si="376"/>
        <v>0</v>
      </c>
      <c r="J10730" s="819">
        <f t="shared" si="377"/>
        <v>101</v>
      </c>
      <c r="L10730" s="834"/>
    </row>
    <row r="10731" spans="1:12">
      <c r="A10731" s="15" t="s">
        <v>17836</v>
      </c>
      <c r="C10731" s="772" t="s">
        <v>9028</v>
      </c>
      <c r="D10731" s="17" t="s">
        <v>19195</v>
      </c>
      <c r="E10731" s="830">
        <v>0</v>
      </c>
      <c r="F10731" s="768">
        <v>100</v>
      </c>
      <c r="G10731" s="825"/>
      <c r="H10731" s="772">
        <v>1</v>
      </c>
      <c r="I10731" s="819">
        <f t="shared" si="376"/>
        <v>0</v>
      </c>
      <c r="J10731" s="819">
        <f t="shared" si="377"/>
        <v>101</v>
      </c>
      <c r="L10731" s="834"/>
    </row>
    <row r="10732" spans="1:12">
      <c r="A10732" s="15" t="s">
        <v>17836</v>
      </c>
      <c r="C10732" s="772" t="s">
        <v>9029</v>
      </c>
      <c r="D10732" s="17" t="s">
        <v>19196</v>
      </c>
      <c r="E10732" s="830">
        <v>0</v>
      </c>
      <c r="F10732" s="768">
        <v>100</v>
      </c>
      <c r="G10732" s="825"/>
      <c r="H10732" s="772">
        <v>1</v>
      </c>
      <c r="I10732" s="819">
        <f t="shared" ref="I10732:I10795" si="378">E10732+G10732</f>
        <v>0</v>
      </c>
      <c r="J10732" s="819">
        <f t="shared" ref="J10732:J10795" si="379">F10732+H10732</f>
        <v>101</v>
      </c>
      <c r="L10732" s="834"/>
    </row>
    <row r="10733" spans="1:12">
      <c r="A10733" s="15" t="s">
        <v>17836</v>
      </c>
      <c r="C10733" s="772" t="s">
        <v>9030</v>
      </c>
      <c r="D10733" s="17" t="s">
        <v>19197</v>
      </c>
      <c r="E10733" s="830">
        <v>1</v>
      </c>
      <c r="F10733" s="768">
        <v>100</v>
      </c>
      <c r="G10733" s="825"/>
      <c r="H10733" s="772">
        <v>1</v>
      </c>
      <c r="I10733" s="819">
        <f t="shared" si="378"/>
        <v>1</v>
      </c>
      <c r="J10733" s="819">
        <f t="shared" si="379"/>
        <v>101</v>
      </c>
      <c r="L10733" s="834"/>
    </row>
    <row r="10734" spans="1:12">
      <c r="A10734" s="15" t="s">
        <v>17836</v>
      </c>
      <c r="C10734" s="772" t="s">
        <v>9031</v>
      </c>
      <c r="D10734" s="17" t="s">
        <v>19198</v>
      </c>
      <c r="E10734" s="830">
        <v>0</v>
      </c>
      <c r="F10734" s="768">
        <v>100</v>
      </c>
      <c r="G10734" s="825"/>
      <c r="H10734" s="772">
        <v>1</v>
      </c>
      <c r="I10734" s="819">
        <f t="shared" si="378"/>
        <v>0</v>
      </c>
      <c r="J10734" s="819">
        <f t="shared" si="379"/>
        <v>101</v>
      </c>
      <c r="L10734" s="834"/>
    </row>
    <row r="10735" spans="1:12">
      <c r="A10735" s="15" t="s">
        <v>17836</v>
      </c>
      <c r="C10735" s="772" t="s">
        <v>9032</v>
      </c>
      <c r="D10735" s="17" t="s">
        <v>19199</v>
      </c>
      <c r="E10735" s="830">
        <v>0</v>
      </c>
      <c r="F10735" s="768">
        <v>100</v>
      </c>
      <c r="G10735" s="825"/>
      <c r="H10735" s="772">
        <v>1</v>
      </c>
      <c r="I10735" s="819">
        <f t="shared" si="378"/>
        <v>0</v>
      </c>
      <c r="J10735" s="819">
        <f t="shared" si="379"/>
        <v>101</v>
      </c>
      <c r="L10735" s="834"/>
    </row>
    <row r="10736" spans="1:12">
      <c r="A10736" s="15" t="s">
        <v>17836</v>
      </c>
      <c r="C10736" s="772" t="s">
        <v>9033</v>
      </c>
      <c r="D10736" s="17" t="s">
        <v>9034</v>
      </c>
      <c r="E10736" s="830">
        <v>5</v>
      </c>
      <c r="F10736" s="768">
        <v>100</v>
      </c>
      <c r="G10736" s="825"/>
      <c r="H10736" s="772">
        <v>1</v>
      </c>
      <c r="I10736" s="819">
        <f t="shared" si="378"/>
        <v>5</v>
      </c>
      <c r="J10736" s="819">
        <f t="shared" si="379"/>
        <v>101</v>
      </c>
      <c r="L10736" s="834"/>
    </row>
    <row r="10737" spans="1:12">
      <c r="A10737" s="15" t="s">
        <v>17836</v>
      </c>
      <c r="C10737" s="772" t="s">
        <v>9035</v>
      </c>
      <c r="D10737" s="17" t="s">
        <v>9036</v>
      </c>
      <c r="E10737" s="830">
        <v>0</v>
      </c>
      <c r="F10737" s="768">
        <v>5</v>
      </c>
      <c r="G10737" s="825"/>
      <c r="H10737" s="772">
        <v>1</v>
      </c>
      <c r="I10737" s="819">
        <f t="shared" si="378"/>
        <v>0</v>
      </c>
      <c r="J10737" s="819">
        <f t="shared" si="379"/>
        <v>6</v>
      </c>
      <c r="L10737" s="834"/>
    </row>
    <row r="10738" spans="1:12">
      <c r="A10738" s="15" t="s">
        <v>17836</v>
      </c>
      <c r="C10738" s="772" t="s">
        <v>9037</v>
      </c>
      <c r="D10738" s="17" t="s">
        <v>9038</v>
      </c>
      <c r="E10738" s="830">
        <v>0</v>
      </c>
      <c r="F10738" s="768">
        <v>100</v>
      </c>
      <c r="G10738" s="825"/>
      <c r="H10738" s="772">
        <v>1</v>
      </c>
      <c r="I10738" s="819">
        <f t="shared" si="378"/>
        <v>0</v>
      </c>
      <c r="J10738" s="819">
        <f t="shared" si="379"/>
        <v>101</v>
      </c>
      <c r="L10738" s="834"/>
    </row>
    <row r="10739" spans="1:12">
      <c r="A10739" s="15" t="s">
        <v>17836</v>
      </c>
      <c r="C10739" s="772" t="s">
        <v>9039</v>
      </c>
      <c r="D10739" s="17" t="s">
        <v>9040</v>
      </c>
      <c r="E10739" s="830">
        <v>0</v>
      </c>
      <c r="F10739" s="768">
        <v>100</v>
      </c>
      <c r="G10739" s="825"/>
      <c r="H10739" s="772">
        <v>1</v>
      </c>
      <c r="I10739" s="819">
        <f t="shared" si="378"/>
        <v>0</v>
      </c>
      <c r="J10739" s="819">
        <f t="shared" si="379"/>
        <v>101</v>
      </c>
      <c r="L10739" s="834"/>
    </row>
    <row r="10740" spans="1:12">
      <c r="A10740" s="15" t="s">
        <v>17836</v>
      </c>
      <c r="C10740" s="772" t="s">
        <v>9041</v>
      </c>
      <c r="D10740" s="17" t="s">
        <v>9042</v>
      </c>
      <c r="E10740" s="830">
        <v>0</v>
      </c>
      <c r="F10740" s="768">
        <v>100</v>
      </c>
      <c r="G10740" s="825"/>
      <c r="H10740" s="772">
        <v>1</v>
      </c>
      <c r="I10740" s="819">
        <f t="shared" si="378"/>
        <v>0</v>
      </c>
      <c r="J10740" s="819">
        <f t="shared" si="379"/>
        <v>101</v>
      </c>
      <c r="L10740" s="834"/>
    </row>
    <row r="10741" spans="1:12">
      <c r="A10741" s="15" t="s">
        <v>17836</v>
      </c>
      <c r="C10741" s="772" t="s">
        <v>9043</v>
      </c>
      <c r="D10741" s="17" t="s">
        <v>9044</v>
      </c>
      <c r="E10741" s="830">
        <v>0</v>
      </c>
      <c r="F10741" s="768">
        <v>100</v>
      </c>
      <c r="G10741" s="825"/>
      <c r="H10741" s="772">
        <v>1</v>
      </c>
      <c r="I10741" s="819">
        <f t="shared" si="378"/>
        <v>0</v>
      </c>
      <c r="J10741" s="819">
        <f t="shared" si="379"/>
        <v>101</v>
      </c>
      <c r="L10741" s="834"/>
    </row>
    <row r="10742" spans="1:12">
      <c r="A10742" s="15" t="s">
        <v>17836</v>
      </c>
      <c r="C10742" s="772" t="s">
        <v>9045</v>
      </c>
      <c r="D10742" s="17" t="s">
        <v>9046</v>
      </c>
      <c r="E10742" s="830">
        <v>0</v>
      </c>
      <c r="F10742" s="768">
        <v>5</v>
      </c>
      <c r="G10742" s="825"/>
      <c r="H10742" s="772">
        <v>1</v>
      </c>
      <c r="I10742" s="819">
        <f t="shared" si="378"/>
        <v>0</v>
      </c>
      <c r="J10742" s="819">
        <f t="shared" si="379"/>
        <v>6</v>
      </c>
      <c r="L10742" s="834"/>
    </row>
    <row r="10743" spans="1:12">
      <c r="A10743" s="15" t="s">
        <v>17836</v>
      </c>
      <c r="C10743" s="772" t="s">
        <v>9047</v>
      </c>
      <c r="D10743" s="17" t="s">
        <v>9048</v>
      </c>
      <c r="E10743" s="830">
        <v>0</v>
      </c>
      <c r="F10743" s="768">
        <v>100</v>
      </c>
      <c r="G10743" s="825"/>
      <c r="H10743" s="772">
        <v>1</v>
      </c>
      <c r="I10743" s="819">
        <f t="shared" si="378"/>
        <v>0</v>
      </c>
      <c r="J10743" s="819">
        <f t="shared" si="379"/>
        <v>101</v>
      </c>
      <c r="L10743" s="834"/>
    </row>
    <row r="10744" spans="1:12">
      <c r="A10744" s="15" t="s">
        <v>17836</v>
      </c>
      <c r="C10744" s="772" t="s">
        <v>9049</v>
      </c>
      <c r="D10744" s="17" t="s">
        <v>9050</v>
      </c>
      <c r="E10744" s="830">
        <v>0</v>
      </c>
      <c r="F10744" s="768">
        <v>100</v>
      </c>
      <c r="G10744" s="825"/>
      <c r="H10744" s="772">
        <v>1</v>
      </c>
      <c r="I10744" s="819">
        <f t="shared" si="378"/>
        <v>0</v>
      </c>
      <c r="J10744" s="819">
        <f t="shared" si="379"/>
        <v>101</v>
      </c>
      <c r="L10744" s="834"/>
    </row>
    <row r="10745" spans="1:12">
      <c r="A10745" s="15" t="s">
        <v>17836</v>
      </c>
      <c r="C10745" s="772" t="s">
        <v>9051</v>
      </c>
      <c r="D10745" s="17" t="s">
        <v>9052</v>
      </c>
      <c r="E10745" s="830">
        <v>0</v>
      </c>
      <c r="F10745" s="768">
        <v>100</v>
      </c>
      <c r="G10745" s="825"/>
      <c r="H10745" s="772">
        <v>1</v>
      </c>
      <c r="I10745" s="819">
        <f t="shared" si="378"/>
        <v>0</v>
      </c>
      <c r="J10745" s="819">
        <f t="shared" si="379"/>
        <v>101</v>
      </c>
      <c r="L10745" s="834"/>
    </row>
    <row r="10746" spans="1:12">
      <c r="A10746" s="15" t="s">
        <v>17836</v>
      </c>
      <c r="C10746" s="772" t="s">
        <v>9053</v>
      </c>
      <c r="D10746" s="17" t="s">
        <v>9054</v>
      </c>
      <c r="E10746" s="830">
        <v>0</v>
      </c>
      <c r="F10746" s="768">
        <v>100</v>
      </c>
      <c r="G10746" s="825"/>
      <c r="H10746" s="772">
        <v>1</v>
      </c>
      <c r="I10746" s="819">
        <f t="shared" si="378"/>
        <v>0</v>
      </c>
      <c r="J10746" s="819">
        <f t="shared" si="379"/>
        <v>101</v>
      </c>
      <c r="L10746" s="834"/>
    </row>
    <row r="10747" spans="1:12">
      <c r="A10747" s="15" t="s">
        <v>17836</v>
      </c>
      <c r="C10747" s="772" t="s">
        <v>9055</v>
      </c>
      <c r="D10747" s="17" t="s">
        <v>9056</v>
      </c>
      <c r="E10747" s="830">
        <v>0</v>
      </c>
      <c r="F10747" s="768">
        <v>100</v>
      </c>
      <c r="G10747" s="825"/>
      <c r="H10747" s="772">
        <v>1</v>
      </c>
      <c r="I10747" s="819">
        <f t="shared" si="378"/>
        <v>0</v>
      </c>
      <c r="J10747" s="819">
        <f t="shared" si="379"/>
        <v>101</v>
      </c>
      <c r="L10747" s="834"/>
    </row>
    <row r="10748" spans="1:12">
      <c r="A10748" s="15" t="s">
        <v>17836</v>
      </c>
      <c r="C10748" s="772" t="s">
        <v>9057</v>
      </c>
      <c r="D10748" s="17" t="s">
        <v>9058</v>
      </c>
      <c r="E10748" s="830">
        <v>0</v>
      </c>
      <c r="F10748" s="768">
        <v>100</v>
      </c>
      <c r="G10748" s="825"/>
      <c r="H10748" s="772">
        <v>1</v>
      </c>
      <c r="I10748" s="819">
        <f t="shared" si="378"/>
        <v>0</v>
      </c>
      <c r="J10748" s="819">
        <f t="shared" si="379"/>
        <v>101</v>
      </c>
      <c r="L10748" s="834"/>
    </row>
    <row r="10749" spans="1:12">
      <c r="A10749" s="15" t="s">
        <v>17836</v>
      </c>
      <c r="C10749" s="772" t="s">
        <v>9059</v>
      </c>
      <c r="D10749" s="17" t="s">
        <v>9060</v>
      </c>
      <c r="E10749" s="830">
        <v>0</v>
      </c>
      <c r="F10749" s="768">
        <v>100</v>
      </c>
      <c r="G10749" s="825"/>
      <c r="H10749" s="772">
        <v>1</v>
      </c>
      <c r="I10749" s="819">
        <f t="shared" si="378"/>
        <v>0</v>
      </c>
      <c r="J10749" s="819">
        <f t="shared" si="379"/>
        <v>101</v>
      </c>
      <c r="L10749" s="834"/>
    </row>
    <row r="10750" spans="1:12">
      <c r="A10750" s="15" t="s">
        <v>17836</v>
      </c>
      <c r="C10750" s="772" t="s">
        <v>9061</v>
      </c>
      <c r="D10750" s="17" t="s">
        <v>9062</v>
      </c>
      <c r="E10750" s="830">
        <v>1</v>
      </c>
      <c r="F10750" s="768">
        <v>10</v>
      </c>
      <c r="G10750" s="825"/>
      <c r="H10750" s="772">
        <v>1</v>
      </c>
      <c r="I10750" s="819">
        <f t="shared" si="378"/>
        <v>1</v>
      </c>
      <c r="J10750" s="819">
        <f t="shared" si="379"/>
        <v>11</v>
      </c>
      <c r="L10750" s="834"/>
    </row>
    <row r="10751" spans="1:12">
      <c r="A10751" s="15" t="s">
        <v>17836</v>
      </c>
      <c r="C10751" s="772" t="s">
        <v>9063</v>
      </c>
      <c r="D10751" s="17" t="s">
        <v>9064</v>
      </c>
      <c r="E10751" s="830">
        <v>0</v>
      </c>
      <c r="F10751" s="768">
        <v>100</v>
      </c>
      <c r="G10751" s="825"/>
      <c r="H10751" s="772">
        <v>1</v>
      </c>
      <c r="I10751" s="819">
        <f t="shared" si="378"/>
        <v>0</v>
      </c>
      <c r="J10751" s="819">
        <f t="shared" si="379"/>
        <v>101</v>
      </c>
      <c r="L10751" s="834"/>
    </row>
    <row r="10752" spans="1:12">
      <c r="A10752" s="15" t="s">
        <v>17836</v>
      </c>
      <c r="C10752" s="772" t="s">
        <v>9065</v>
      </c>
      <c r="D10752" s="17" t="s">
        <v>9066</v>
      </c>
      <c r="E10752" s="830">
        <v>0</v>
      </c>
      <c r="F10752" s="768">
        <v>100</v>
      </c>
      <c r="G10752" s="825"/>
      <c r="H10752" s="772">
        <v>1</v>
      </c>
      <c r="I10752" s="819">
        <f t="shared" si="378"/>
        <v>0</v>
      </c>
      <c r="J10752" s="819">
        <f t="shared" si="379"/>
        <v>101</v>
      </c>
      <c r="L10752" s="834"/>
    </row>
    <row r="10753" spans="1:12">
      <c r="A10753" s="15" t="s">
        <v>17836</v>
      </c>
      <c r="C10753" s="772" t="s">
        <v>9067</v>
      </c>
      <c r="D10753" s="17" t="s">
        <v>9068</v>
      </c>
      <c r="E10753" s="830">
        <v>0</v>
      </c>
      <c r="F10753" s="768">
        <v>100</v>
      </c>
      <c r="G10753" s="825"/>
      <c r="H10753" s="772">
        <v>1</v>
      </c>
      <c r="I10753" s="819">
        <f t="shared" si="378"/>
        <v>0</v>
      </c>
      <c r="J10753" s="819">
        <f t="shared" si="379"/>
        <v>101</v>
      </c>
      <c r="L10753" s="834"/>
    </row>
    <row r="10754" spans="1:12">
      <c r="A10754" s="15" t="s">
        <v>17836</v>
      </c>
      <c r="C10754" s="772" t="s">
        <v>9069</v>
      </c>
      <c r="D10754" s="17" t="s">
        <v>9070</v>
      </c>
      <c r="E10754" s="830">
        <v>1</v>
      </c>
      <c r="F10754" s="768">
        <v>100</v>
      </c>
      <c r="G10754" s="825"/>
      <c r="H10754" s="772">
        <v>1</v>
      </c>
      <c r="I10754" s="819">
        <f t="shared" si="378"/>
        <v>1</v>
      </c>
      <c r="J10754" s="819">
        <f t="shared" si="379"/>
        <v>101</v>
      </c>
      <c r="L10754" s="834"/>
    </row>
    <row r="10755" spans="1:12">
      <c r="A10755" s="15" t="s">
        <v>17836</v>
      </c>
      <c r="C10755" s="772" t="s">
        <v>9071</v>
      </c>
      <c r="D10755" s="17" t="s">
        <v>9072</v>
      </c>
      <c r="E10755" s="830">
        <v>0</v>
      </c>
      <c r="F10755" s="768">
        <v>100</v>
      </c>
      <c r="G10755" s="825"/>
      <c r="H10755" s="772">
        <v>1</v>
      </c>
      <c r="I10755" s="819">
        <f t="shared" si="378"/>
        <v>0</v>
      </c>
      <c r="J10755" s="819">
        <f t="shared" si="379"/>
        <v>101</v>
      </c>
      <c r="L10755" s="834"/>
    </row>
    <row r="10756" spans="1:12">
      <c r="A10756" s="15" t="s">
        <v>17836</v>
      </c>
      <c r="C10756" s="772" t="s">
        <v>9073</v>
      </c>
      <c r="D10756" s="17" t="s">
        <v>9074</v>
      </c>
      <c r="E10756" s="830">
        <v>0</v>
      </c>
      <c r="F10756" s="768">
        <v>100</v>
      </c>
      <c r="G10756" s="825">
        <v>1</v>
      </c>
      <c r="H10756" s="772">
        <v>1</v>
      </c>
      <c r="I10756" s="819">
        <f t="shared" si="378"/>
        <v>1</v>
      </c>
      <c r="J10756" s="819">
        <f t="shared" si="379"/>
        <v>101</v>
      </c>
      <c r="L10756" s="834"/>
    </row>
    <row r="10757" spans="1:12">
      <c r="A10757" s="15" t="s">
        <v>17836</v>
      </c>
      <c r="C10757" s="772" t="s">
        <v>9075</v>
      </c>
      <c r="D10757" s="17" t="s">
        <v>9076</v>
      </c>
      <c r="E10757" s="830">
        <v>0</v>
      </c>
      <c r="F10757" s="768">
        <v>100</v>
      </c>
      <c r="G10757" s="825">
        <v>2</v>
      </c>
      <c r="H10757" s="772">
        <v>1</v>
      </c>
      <c r="I10757" s="819">
        <f t="shared" si="378"/>
        <v>2</v>
      </c>
      <c r="J10757" s="819">
        <f t="shared" si="379"/>
        <v>101</v>
      </c>
      <c r="L10757" s="834"/>
    </row>
    <row r="10758" spans="1:12">
      <c r="A10758" s="15" t="s">
        <v>17836</v>
      </c>
      <c r="C10758" s="772" t="s">
        <v>9077</v>
      </c>
      <c r="D10758" s="17" t="s">
        <v>9078</v>
      </c>
      <c r="E10758" s="830">
        <v>4</v>
      </c>
      <c r="F10758" s="768">
        <v>100</v>
      </c>
      <c r="G10758" s="825">
        <v>1</v>
      </c>
      <c r="H10758" s="772">
        <v>1</v>
      </c>
      <c r="I10758" s="819">
        <f t="shared" si="378"/>
        <v>5</v>
      </c>
      <c r="J10758" s="819">
        <f t="shared" si="379"/>
        <v>101</v>
      </c>
      <c r="L10758" s="834"/>
    </row>
    <row r="10759" spans="1:12">
      <c r="A10759" s="15" t="s">
        <v>17836</v>
      </c>
      <c r="C10759" s="772" t="s">
        <v>9079</v>
      </c>
      <c r="D10759" s="17" t="s">
        <v>9080</v>
      </c>
      <c r="E10759" s="830">
        <v>0</v>
      </c>
      <c r="F10759" s="768">
        <v>5</v>
      </c>
      <c r="G10759" s="825"/>
      <c r="H10759" s="772">
        <v>1</v>
      </c>
      <c r="I10759" s="819">
        <f t="shared" si="378"/>
        <v>0</v>
      </c>
      <c r="J10759" s="819">
        <f t="shared" si="379"/>
        <v>6</v>
      </c>
      <c r="L10759" s="834"/>
    </row>
    <row r="10760" spans="1:12">
      <c r="A10760" s="15" t="s">
        <v>17836</v>
      </c>
      <c r="C10760" s="772" t="s">
        <v>9081</v>
      </c>
      <c r="D10760" s="17" t="s">
        <v>9082</v>
      </c>
      <c r="E10760" s="830">
        <v>0</v>
      </c>
      <c r="F10760" s="768">
        <v>100</v>
      </c>
      <c r="G10760" s="825"/>
      <c r="H10760" s="772">
        <v>1</v>
      </c>
      <c r="I10760" s="819">
        <f t="shared" si="378"/>
        <v>0</v>
      </c>
      <c r="J10760" s="819">
        <f t="shared" si="379"/>
        <v>101</v>
      </c>
      <c r="L10760" s="834"/>
    </row>
    <row r="10761" spans="1:12">
      <c r="A10761" s="15" t="s">
        <v>17836</v>
      </c>
      <c r="C10761" s="772" t="s">
        <v>9083</v>
      </c>
      <c r="D10761" s="17" t="s">
        <v>9084</v>
      </c>
      <c r="E10761" s="830">
        <v>391</v>
      </c>
      <c r="F10761" s="768">
        <v>405</v>
      </c>
      <c r="G10761" s="825">
        <v>293</v>
      </c>
      <c r="H10761" s="772">
        <v>300</v>
      </c>
      <c r="I10761" s="819">
        <f t="shared" si="378"/>
        <v>684</v>
      </c>
      <c r="J10761" s="819">
        <f t="shared" si="379"/>
        <v>705</v>
      </c>
      <c r="L10761" s="834"/>
    </row>
    <row r="10762" spans="1:12">
      <c r="A10762" s="15" t="s">
        <v>17836</v>
      </c>
      <c r="C10762" s="772" t="s">
        <v>9085</v>
      </c>
      <c r="D10762" s="17" t="s">
        <v>9086</v>
      </c>
      <c r="E10762" s="830">
        <v>0</v>
      </c>
      <c r="F10762" s="768">
        <v>100</v>
      </c>
      <c r="G10762" s="825"/>
      <c r="H10762" s="772">
        <v>1</v>
      </c>
      <c r="I10762" s="819">
        <f t="shared" si="378"/>
        <v>0</v>
      </c>
      <c r="J10762" s="819">
        <f t="shared" si="379"/>
        <v>101</v>
      </c>
      <c r="L10762" s="834"/>
    </row>
    <row r="10763" spans="1:12">
      <c r="A10763" s="15" t="s">
        <v>17836</v>
      </c>
      <c r="C10763" s="772" t="s">
        <v>9087</v>
      </c>
      <c r="D10763" s="17" t="s">
        <v>9088</v>
      </c>
      <c r="E10763" s="830">
        <v>0</v>
      </c>
      <c r="F10763" s="768">
        <v>100</v>
      </c>
      <c r="G10763" s="825"/>
      <c r="H10763" s="772">
        <v>1</v>
      </c>
      <c r="I10763" s="819">
        <f t="shared" si="378"/>
        <v>0</v>
      </c>
      <c r="J10763" s="819">
        <f t="shared" si="379"/>
        <v>101</v>
      </c>
      <c r="L10763" s="834"/>
    </row>
    <row r="10764" spans="1:12">
      <c r="A10764" s="15" t="s">
        <v>17836</v>
      </c>
      <c r="C10764" s="772" t="s">
        <v>9089</v>
      </c>
      <c r="D10764" s="17" t="s">
        <v>9090</v>
      </c>
      <c r="E10764" s="830">
        <v>110</v>
      </c>
      <c r="F10764" s="768">
        <v>100</v>
      </c>
      <c r="G10764" s="825">
        <v>2</v>
      </c>
      <c r="H10764" s="772">
        <v>1</v>
      </c>
      <c r="I10764" s="819">
        <f t="shared" si="378"/>
        <v>112</v>
      </c>
      <c r="J10764" s="819">
        <f t="shared" si="379"/>
        <v>101</v>
      </c>
      <c r="L10764" s="834"/>
    </row>
    <row r="10765" spans="1:12">
      <c r="A10765" s="15" t="s">
        <v>17836</v>
      </c>
      <c r="C10765" s="772" t="s">
        <v>9091</v>
      </c>
      <c r="D10765" s="17" t="s">
        <v>9092</v>
      </c>
      <c r="E10765" s="830">
        <v>494</v>
      </c>
      <c r="F10765" s="768">
        <v>515</v>
      </c>
      <c r="G10765" s="825">
        <v>261</v>
      </c>
      <c r="H10765" s="772">
        <v>105</v>
      </c>
      <c r="I10765" s="819">
        <f t="shared" si="378"/>
        <v>755</v>
      </c>
      <c r="J10765" s="819">
        <f t="shared" si="379"/>
        <v>620</v>
      </c>
      <c r="L10765" s="834"/>
    </row>
    <row r="10766" spans="1:12">
      <c r="A10766" s="15" t="s">
        <v>17836</v>
      </c>
      <c r="C10766" s="772" t="s">
        <v>9093</v>
      </c>
      <c r="D10766" s="17" t="s">
        <v>9094</v>
      </c>
      <c r="E10766" s="830">
        <v>11792</v>
      </c>
      <c r="F10766" s="768">
        <v>12250</v>
      </c>
      <c r="G10766" s="825">
        <v>4693</v>
      </c>
      <c r="H10766" s="772">
        <v>2850</v>
      </c>
      <c r="I10766" s="819">
        <f t="shared" si="378"/>
        <v>16485</v>
      </c>
      <c r="J10766" s="819">
        <f t="shared" si="379"/>
        <v>15100</v>
      </c>
      <c r="L10766" s="834"/>
    </row>
    <row r="10767" spans="1:12">
      <c r="A10767" s="15" t="s">
        <v>17836</v>
      </c>
      <c r="C10767" s="772" t="s">
        <v>9095</v>
      </c>
      <c r="D10767" s="17" t="s">
        <v>9096</v>
      </c>
      <c r="E10767" s="830">
        <v>8265</v>
      </c>
      <c r="F10767" s="768">
        <v>9380</v>
      </c>
      <c r="G10767" s="825">
        <v>2367</v>
      </c>
      <c r="H10767" s="772">
        <v>1800</v>
      </c>
      <c r="I10767" s="819">
        <f t="shared" si="378"/>
        <v>10632</v>
      </c>
      <c r="J10767" s="819">
        <f t="shared" si="379"/>
        <v>11180</v>
      </c>
      <c r="L10767" s="834"/>
    </row>
    <row r="10768" spans="1:12">
      <c r="A10768" s="15" t="s">
        <v>17836</v>
      </c>
      <c r="C10768" s="772" t="s">
        <v>9097</v>
      </c>
      <c r="D10768" s="17" t="s">
        <v>9098</v>
      </c>
      <c r="E10768" s="830">
        <v>0</v>
      </c>
      <c r="F10768" s="768">
        <v>100</v>
      </c>
      <c r="G10768" s="825"/>
      <c r="H10768" s="772">
        <v>1</v>
      </c>
      <c r="I10768" s="819">
        <f t="shared" si="378"/>
        <v>0</v>
      </c>
      <c r="J10768" s="819">
        <f t="shared" si="379"/>
        <v>101</v>
      </c>
      <c r="L10768" s="834"/>
    </row>
    <row r="10769" spans="1:12">
      <c r="A10769" s="15" t="s">
        <v>17836</v>
      </c>
      <c r="C10769" s="772" t="s">
        <v>9099</v>
      </c>
      <c r="D10769" s="17" t="s">
        <v>9100</v>
      </c>
      <c r="E10769" s="830">
        <v>90</v>
      </c>
      <c r="F10769" s="768">
        <v>175</v>
      </c>
      <c r="G10769" s="825">
        <v>24</v>
      </c>
      <c r="H10769" s="772">
        <v>90</v>
      </c>
      <c r="I10769" s="819">
        <f t="shared" si="378"/>
        <v>114</v>
      </c>
      <c r="J10769" s="819">
        <f t="shared" si="379"/>
        <v>265</v>
      </c>
      <c r="L10769" s="834"/>
    </row>
    <row r="10770" spans="1:12">
      <c r="A10770" s="15" t="s">
        <v>17836</v>
      </c>
      <c r="C10770" s="772" t="s">
        <v>9101</v>
      </c>
      <c r="D10770" s="17" t="s">
        <v>9102</v>
      </c>
      <c r="E10770" s="830">
        <v>0</v>
      </c>
      <c r="F10770" s="768">
        <v>100</v>
      </c>
      <c r="G10770" s="825"/>
      <c r="H10770" s="772">
        <v>1</v>
      </c>
      <c r="I10770" s="819">
        <f t="shared" si="378"/>
        <v>0</v>
      </c>
      <c r="J10770" s="819">
        <f t="shared" si="379"/>
        <v>101</v>
      </c>
      <c r="L10770" s="834"/>
    </row>
    <row r="10771" spans="1:12">
      <c r="A10771" s="15" t="s">
        <v>17836</v>
      </c>
      <c r="C10771" s="772" t="s">
        <v>9103</v>
      </c>
      <c r="D10771" s="17" t="s">
        <v>9104</v>
      </c>
      <c r="E10771" s="830">
        <v>5</v>
      </c>
      <c r="F10771" s="768">
        <v>100</v>
      </c>
      <c r="G10771" s="825">
        <v>7</v>
      </c>
      <c r="H10771" s="772">
        <v>5</v>
      </c>
      <c r="I10771" s="819">
        <f t="shared" si="378"/>
        <v>12</v>
      </c>
      <c r="J10771" s="819">
        <f t="shared" si="379"/>
        <v>105</v>
      </c>
      <c r="L10771" s="834"/>
    </row>
    <row r="10772" spans="1:12">
      <c r="A10772" s="15" t="s">
        <v>17836</v>
      </c>
      <c r="C10772" s="772" t="s">
        <v>9105</v>
      </c>
      <c r="D10772" s="17" t="s">
        <v>9106</v>
      </c>
      <c r="E10772" s="830">
        <v>5</v>
      </c>
      <c r="F10772" s="768">
        <v>100</v>
      </c>
      <c r="G10772" s="825"/>
      <c r="H10772" s="772">
        <v>1</v>
      </c>
      <c r="I10772" s="819">
        <f t="shared" si="378"/>
        <v>5</v>
      </c>
      <c r="J10772" s="819">
        <f t="shared" si="379"/>
        <v>101</v>
      </c>
      <c r="L10772" s="834"/>
    </row>
    <row r="10773" spans="1:12">
      <c r="A10773" s="15" t="s">
        <v>17836</v>
      </c>
      <c r="C10773" s="772" t="s">
        <v>9107</v>
      </c>
      <c r="D10773" s="17" t="s">
        <v>9108</v>
      </c>
      <c r="E10773" s="830">
        <v>1</v>
      </c>
      <c r="F10773" s="768">
        <v>15</v>
      </c>
      <c r="G10773" s="825">
        <v>1</v>
      </c>
      <c r="H10773" s="772">
        <v>1</v>
      </c>
      <c r="I10773" s="819">
        <f t="shared" si="378"/>
        <v>2</v>
      </c>
      <c r="J10773" s="819">
        <f t="shared" si="379"/>
        <v>16</v>
      </c>
      <c r="L10773" s="834"/>
    </row>
    <row r="10774" spans="1:12">
      <c r="A10774" s="15" t="s">
        <v>17836</v>
      </c>
      <c r="C10774" s="772" t="s">
        <v>9109</v>
      </c>
      <c r="D10774" s="17" t="s">
        <v>9110</v>
      </c>
      <c r="E10774" s="830">
        <v>2</v>
      </c>
      <c r="F10774" s="768">
        <v>5</v>
      </c>
      <c r="G10774" s="825"/>
      <c r="H10774" s="772">
        <v>1</v>
      </c>
      <c r="I10774" s="819">
        <f t="shared" si="378"/>
        <v>2</v>
      </c>
      <c r="J10774" s="819">
        <f t="shared" si="379"/>
        <v>6</v>
      </c>
      <c r="L10774" s="834"/>
    </row>
    <row r="10775" spans="1:12">
      <c r="A10775" s="15" t="s">
        <v>17836</v>
      </c>
      <c r="C10775" s="772" t="s">
        <v>9111</v>
      </c>
      <c r="D10775" s="17" t="s">
        <v>9112</v>
      </c>
      <c r="E10775" s="830">
        <v>0</v>
      </c>
      <c r="F10775" s="768">
        <v>100</v>
      </c>
      <c r="G10775" s="825"/>
      <c r="H10775" s="772">
        <v>1</v>
      </c>
      <c r="I10775" s="819">
        <f t="shared" si="378"/>
        <v>0</v>
      </c>
      <c r="J10775" s="819">
        <f t="shared" si="379"/>
        <v>101</v>
      </c>
      <c r="L10775" s="834"/>
    </row>
    <row r="10776" spans="1:12">
      <c r="A10776" s="15" t="s">
        <v>17836</v>
      </c>
      <c r="C10776" s="772" t="s">
        <v>9113</v>
      </c>
      <c r="D10776" s="17" t="s">
        <v>9114</v>
      </c>
      <c r="E10776" s="830">
        <v>1</v>
      </c>
      <c r="F10776" s="768">
        <v>100</v>
      </c>
      <c r="G10776" s="825">
        <v>1</v>
      </c>
      <c r="H10776" s="772">
        <v>1</v>
      </c>
      <c r="I10776" s="819">
        <f t="shared" si="378"/>
        <v>2</v>
      </c>
      <c r="J10776" s="819">
        <f t="shared" si="379"/>
        <v>101</v>
      </c>
      <c r="L10776" s="834"/>
    </row>
    <row r="10777" spans="1:12">
      <c r="A10777" s="15" t="s">
        <v>17836</v>
      </c>
      <c r="C10777" s="772" t="s">
        <v>9115</v>
      </c>
      <c r="D10777" s="17" t="s">
        <v>19200</v>
      </c>
      <c r="E10777" s="830">
        <v>465</v>
      </c>
      <c r="F10777" s="768">
        <v>370</v>
      </c>
      <c r="G10777" s="825">
        <v>105</v>
      </c>
      <c r="H10777" s="772">
        <v>120</v>
      </c>
      <c r="I10777" s="819">
        <f t="shared" si="378"/>
        <v>570</v>
      </c>
      <c r="J10777" s="819">
        <f t="shared" si="379"/>
        <v>490</v>
      </c>
      <c r="L10777" s="834"/>
    </row>
    <row r="10778" spans="1:12">
      <c r="A10778" s="15" t="s">
        <v>17836</v>
      </c>
      <c r="C10778" s="772" t="s">
        <v>9116</v>
      </c>
      <c r="D10778" s="17" t="s">
        <v>9117</v>
      </c>
      <c r="E10778" s="830">
        <v>0</v>
      </c>
      <c r="F10778" s="768">
        <v>100</v>
      </c>
      <c r="G10778" s="825"/>
      <c r="H10778" s="772">
        <v>1</v>
      </c>
      <c r="I10778" s="819">
        <f t="shared" si="378"/>
        <v>0</v>
      </c>
      <c r="J10778" s="819">
        <f t="shared" si="379"/>
        <v>101</v>
      </c>
      <c r="L10778" s="834"/>
    </row>
    <row r="10779" spans="1:12">
      <c r="A10779" s="15" t="s">
        <v>17836</v>
      </c>
      <c r="C10779" s="772" t="s">
        <v>9118</v>
      </c>
      <c r="D10779" s="17" t="s">
        <v>19201</v>
      </c>
      <c r="E10779" s="830">
        <v>52</v>
      </c>
      <c r="F10779" s="768">
        <v>90</v>
      </c>
      <c r="G10779" s="825">
        <v>13</v>
      </c>
      <c r="H10779" s="772">
        <v>30</v>
      </c>
      <c r="I10779" s="819">
        <f t="shared" si="378"/>
        <v>65</v>
      </c>
      <c r="J10779" s="819">
        <f t="shared" si="379"/>
        <v>120</v>
      </c>
      <c r="L10779" s="834"/>
    </row>
    <row r="10780" spans="1:12">
      <c r="A10780" s="15" t="s">
        <v>17836</v>
      </c>
      <c r="C10780" s="772" t="s">
        <v>9119</v>
      </c>
      <c r="D10780" s="17" t="s">
        <v>9120</v>
      </c>
      <c r="E10780" s="830">
        <v>30</v>
      </c>
      <c r="F10780" s="768">
        <v>20</v>
      </c>
      <c r="G10780" s="825">
        <v>3</v>
      </c>
      <c r="H10780" s="772">
        <v>1</v>
      </c>
      <c r="I10780" s="819">
        <f t="shared" si="378"/>
        <v>33</v>
      </c>
      <c r="J10780" s="819">
        <f t="shared" si="379"/>
        <v>21</v>
      </c>
      <c r="L10780" s="834"/>
    </row>
    <row r="10781" spans="1:12">
      <c r="A10781" s="15" t="s">
        <v>17836</v>
      </c>
      <c r="C10781" s="772" t="s">
        <v>9121</v>
      </c>
      <c r="D10781" s="17" t="s">
        <v>19202</v>
      </c>
      <c r="E10781" s="830">
        <v>0</v>
      </c>
      <c r="F10781" s="768">
        <v>5</v>
      </c>
      <c r="G10781" s="825"/>
      <c r="H10781" s="772">
        <v>1</v>
      </c>
      <c r="I10781" s="819">
        <f t="shared" si="378"/>
        <v>0</v>
      </c>
      <c r="J10781" s="819">
        <f t="shared" si="379"/>
        <v>6</v>
      </c>
      <c r="L10781" s="834"/>
    </row>
    <row r="10782" spans="1:12">
      <c r="A10782" s="15" t="s">
        <v>17836</v>
      </c>
      <c r="C10782" s="772" t="s">
        <v>9122</v>
      </c>
      <c r="D10782" s="17" t="s">
        <v>9123</v>
      </c>
      <c r="E10782" s="830">
        <v>0</v>
      </c>
      <c r="F10782" s="768">
        <v>100</v>
      </c>
      <c r="G10782" s="825"/>
      <c r="H10782" s="772">
        <v>1</v>
      </c>
      <c r="I10782" s="819">
        <f t="shared" si="378"/>
        <v>0</v>
      </c>
      <c r="J10782" s="819">
        <f t="shared" si="379"/>
        <v>101</v>
      </c>
      <c r="L10782" s="834"/>
    </row>
    <row r="10783" spans="1:12">
      <c r="A10783" s="15" t="s">
        <v>17836</v>
      </c>
      <c r="C10783" s="772" t="s">
        <v>9124</v>
      </c>
      <c r="D10783" s="17" t="s">
        <v>9125</v>
      </c>
      <c r="E10783" s="830">
        <v>338</v>
      </c>
      <c r="F10783" s="768">
        <v>540</v>
      </c>
      <c r="G10783" s="825">
        <v>53</v>
      </c>
      <c r="H10783" s="772">
        <v>100</v>
      </c>
      <c r="I10783" s="819">
        <f t="shared" si="378"/>
        <v>391</v>
      </c>
      <c r="J10783" s="819">
        <f t="shared" si="379"/>
        <v>640</v>
      </c>
      <c r="L10783" s="834"/>
    </row>
    <row r="10784" spans="1:12">
      <c r="A10784" s="15" t="s">
        <v>17836</v>
      </c>
      <c r="C10784" s="772" t="s">
        <v>9126</v>
      </c>
      <c r="D10784" s="17" t="s">
        <v>9127</v>
      </c>
      <c r="E10784" s="830">
        <v>12</v>
      </c>
      <c r="F10784" s="768">
        <v>20</v>
      </c>
      <c r="G10784" s="825">
        <v>4</v>
      </c>
      <c r="H10784" s="772">
        <v>1</v>
      </c>
      <c r="I10784" s="819">
        <f t="shared" si="378"/>
        <v>16</v>
      </c>
      <c r="J10784" s="819">
        <f t="shared" si="379"/>
        <v>21</v>
      </c>
      <c r="L10784" s="834"/>
    </row>
    <row r="10785" spans="1:12">
      <c r="A10785" s="15" t="s">
        <v>17836</v>
      </c>
      <c r="C10785" s="772" t="s">
        <v>9128</v>
      </c>
      <c r="D10785" s="17" t="s">
        <v>9129</v>
      </c>
      <c r="E10785" s="830">
        <v>604</v>
      </c>
      <c r="F10785" s="768">
        <v>450</v>
      </c>
      <c r="G10785" s="825">
        <v>114</v>
      </c>
      <c r="H10785" s="772">
        <v>80</v>
      </c>
      <c r="I10785" s="819">
        <f t="shared" si="378"/>
        <v>718</v>
      </c>
      <c r="J10785" s="819">
        <f t="shared" si="379"/>
        <v>530</v>
      </c>
      <c r="L10785" s="834"/>
    </row>
    <row r="10786" spans="1:12">
      <c r="A10786" s="15" t="s">
        <v>17836</v>
      </c>
      <c r="C10786" s="772" t="s">
        <v>9130</v>
      </c>
      <c r="D10786" s="17" t="s">
        <v>9131</v>
      </c>
      <c r="E10786" s="830">
        <v>0</v>
      </c>
      <c r="F10786" s="768">
        <v>100</v>
      </c>
      <c r="G10786" s="825"/>
      <c r="H10786" s="772">
        <v>1</v>
      </c>
      <c r="I10786" s="819">
        <f t="shared" si="378"/>
        <v>0</v>
      </c>
      <c r="J10786" s="819">
        <f t="shared" si="379"/>
        <v>101</v>
      </c>
      <c r="L10786" s="834"/>
    </row>
    <row r="10787" spans="1:12">
      <c r="A10787" s="15" t="s">
        <v>17836</v>
      </c>
      <c r="C10787" s="772" t="s">
        <v>9132</v>
      </c>
      <c r="D10787" s="17" t="s">
        <v>9133</v>
      </c>
      <c r="E10787" s="830">
        <v>38</v>
      </c>
      <c r="F10787" s="768">
        <v>60</v>
      </c>
      <c r="G10787" s="825">
        <v>21</v>
      </c>
      <c r="H10787" s="772">
        <v>30</v>
      </c>
      <c r="I10787" s="819">
        <f t="shared" si="378"/>
        <v>59</v>
      </c>
      <c r="J10787" s="819">
        <f t="shared" si="379"/>
        <v>90</v>
      </c>
      <c r="L10787" s="834"/>
    </row>
    <row r="10788" spans="1:12">
      <c r="A10788" s="15" t="s">
        <v>17836</v>
      </c>
      <c r="C10788" s="772" t="s">
        <v>9134</v>
      </c>
      <c r="D10788" s="17" t="s">
        <v>19203</v>
      </c>
      <c r="E10788" s="830">
        <v>681</v>
      </c>
      <c r="F10788" s="768">
        <v>555</v>
      </c>
      <c r="G10788" s="825">
        <v>214</v>
      </c>
      <c r="H10788" s="772">
        <v>210</v>
      </c>
      <c r="I10788" s="819">
        <f t="shared" si="378"/>
        <v>895</v>
      </c>
      <c r="J10788" s="819">
        <f t="shared" si="379"/>
        <v>765</v>
      </c>
      <c r="L10788" s="834"/>
    </row>
    <row r="10789" spans="1:12">
      <c r="A10789" s="15" t="s">
        <v>17836</v>
      </c>
      <c r="C10789" s="772" t="s">
        <v>9135</v>
      </c>
      <c r="D10789" s="17" t="s">
        <v>19204</v>
      </c>
      <c r="E10789" s="830">
        <v>58</v>
      </c>
      <c r="F10789" s="768">
        <v>120</v>
      </c>
      <c r="G10789" s="825">
        <v>44</v>
      </c>
      <c r="H10789" s="772">
        <v>15</v>
      </c>
      <c r="I10789" s="819">
        <f t="shared" si="378"/>
        <v>102</v>
      </c>
      <c r="J10789" s="819">
        <f t="shared" si="379"/>
        <v>135</v>
      </c>
      <c r="L10789" s="834"/>
    </row>
    <row r="10790" spans="1:12">
      <c r="A10790" s="15" t="s">
        <v>17836</v>
      </c>
      <c r="C10790" s="772" t="s">
        <v>9136</v>
      </c>
      <c r="D10790" s="17" t="s">
        <v>19205</v>
      </c>
      <c r="E10790" s="830">
        <v>52</v>
      </c>
      <c r="F10790" s="768">
        <v>70</v>
      </c>
      <c r="G10790" s="825">
        <v>1</v>
      </c>
      <c r="H10790" s="772">
        <v>1</v>
      </c>
      <c r="I10790" s="819">
        <f t="shared" si="378"/>
        <v>53</v>
      </c>
      <c r="J10790" s="819">
        <f t="shared" si="379"/>
        <v>71</v>
      </c>
      <c r="L10790" s="834"/>
    </row>
    <row r="10791" spans="1:12">
      <c r="A10791" s="15" t="s">
        <v>17836</v>
      </c>
      <c r="C10791" s="772" t="s">
        <v>9137</v>
      </c>
      <c r="D10791" s="17" t="s">
        <v>19206</v>
      </c>
      <c r="E10791" s="830">
        <v>0</v>
      </c>
      <c r="F10791" s="768">
        <v>100</v>
      </c>
      <c r="G10791" s="825"/>
      <c r="H10791" s="772">
        <v>1</v>
      </c>
      <c r="I10791" s="819">
        <f t="shared" si="378"/>
        <v>0</v>
      </c>
      <c r="J10791" s="819">
        <f t="shared" si="379"/>
        <v>101</v>
      </c>
      <c r="L10791" s="834"/>
    </row>
    <row r="10792" spans="1:12">
      <c r="A10792" s="15" t="s">
        <v>17836</v>
      </c>
      <c r="C10792" s="772" t="s">
        <v>9138</v>
      </c>
      <c r="D10792" s="17" t="s">
        <v>19207</v>
      </c>
      <c r="E10792" s="830">
        <v>3</v>
      </c>
      <c r="F10792" s="768">
        <v>50</v>
      </c>
      <c r="G10792" s="825">
        <v>3</v>
      </c>
      <c r="H10792" s="772">
        <v>1</v>
      </c>
      <c r="I10792" s="819">
        <f t="shared" si="378"/>
        <v>6</v>
      </c>
      <c r="J10792" s="819">
        <f t="shared" si="379"/>
        <v>51</v>
      </c>
      <c r="L10792" s="834"/>
    </row>
    <row r="10793" spans="1:12">
      <c r="A10793" s="15" t="s">
        <v>17836</v>
      </c>
      <c r="C10793" s="772" t="s">
        <v>9139</v>
      </c>
      <c r="D10793" s="17" t="s">
        <v>19208</v>
      </c>
      <c r="E10793" s="830">
        <v>0</v>
      </c>
      <c r="F10793" s="768">
        <v>100</v>
      </c>
      <c r="G10793" s="825"/>
      <c r="H10793" s="772">
        <v>1</v>
      </c>
      <c r="I10793" s="819">
        <f t="shared" si="378"/>
        <v>0</v>
      </c>
      <c r="J10793" s="819">
        <f t="shared" si="379"/>
        <v>101</v>
      </c>
      <c r="L10793" s="834"/>
    </row>
    <row r="10794" spans="1:12">
      <c r="A10794" s="15" t="s">
        <v>17836</v>
      </c>
      <c r="C10794" s="772" t="s">
        <v>9140</v>
      </c>
      <c r="D10794" s="17" t="s">
        <v>9141</v>
      </c>
      <c r="E10794" s="830">
        <v>1</v>
      </c>
      <c r="F10794" s="768">
        <v>100</v>
      </c>
      <c r="G10794" s="825"/>
      <c r="H10794" s="772">
        <v>1</v>
      </c>
      <c r="I10794" s="819">
        <f t="shared" si="378"/>
        <v>1</v>
      </c>
      <c r="J10794" s="819">
        <f t="shared" si="379"/>
        <v>101</v>
      </c>
      <c r="L10794" s="834"/>
    </row>
    <row r="10795" spans="1:12">
      <c r="A10795" s="15" t="s">
        <v>17836</v>
      </c>
      <c r="C10795" s="772" t="s">
        <v>9142</v>
      </c>
      <c r="D10795" s="17" t="s">
        <v>9143</v>
      </c>
      <c r="E10795" s="830">
        <v>0</v>
      </c>
      <c r="F10795" s="768">
        <v>100</v>
      </c>
      <c r="G10795" s="825"/>
      <c r="H10795" s="772">
        <v>1</v>
      </c>
      <c r="I10795" s="819">
        <f t="shared" si="378"/>
        <v>0</v>
      </c>
      <c r="J10795" s="819">
        <f t="shared" si="379"/>
        <v>101</v>
      </c>
      <c r="L10795" s="834"/>
    </row>
    <row r="10796" spans="1:12">
      <c r="A10796" s="15" t="s">
        <v>17836</v>
      </c>
      <c r="C10796" s="772" t="s">
        <v>9144</v>
      </c>
      <c r="D10796" s="17" t="s">
        <v>9145</v>
      </c>
      <c r="E10796" s="830">
        <v>6</v>
      </c>
      <c r="F10796" s="768">
        <v>100</v>
      </c>
      <c r="G10796" s="825">
        <v>1</v>
      </c>
      <c r="H10796" s="772">
        <v>1</v>
      </c>
      <c r="I10796" s="819">
        <f t="shared" ref="I10796:I10805" si="380">E10796+G10796</f>
        <v>7</v>
      </c>
      <c r="J10796" s="819">
        <f t="shared" ref="J10796:J10805" si="381">F10796+H10796</f>
        <v>101</v>
      </c>
      <c r="L10796" s="834"/>
    </row>
    <row r="10797" spans="1:12">
      <c r="A10797" s="15" t="s">
        <v>17836</v>
      </c>
      <c r="C10797" s="772" t="s">
        <v>9146</v>
      </c>
      <c r="D10797" s="17" t="s">
        <v>9147</v>
      </c>
      <c r="E10797" s="830">
        <v>4</v>
      </c>
      <c r="F10797" s="768">
        <v>100</v>
      </c>
      <c r="G10797" s="825"/>
      <c r="H10797" s="772">
        <v>1</v>
      </c>
      <c r="I10797" s="819">
        <f t="shared" si="380"/>
        <v>4</v>
      </c>
      <c r="J10797" s="819">
        <f t="shared" si="381"/>
        <v>101</v>
      </c>
      <c r="L10797" s="834"/>
    </row>
    <row r="10798" spans="1:12">
      <c r="A10798" s="15" t="s">
        <v>17836</v>
      </c>
      <c r="C10798" s="772" t="s">
        <v>9148</v>
      </c>
      <c r="D10798" s="17" t="s">
        <v>19209</v>
      </c>
      <c r="E10798" s="830">
        <v>0</v>
      </c>
      <c r="F10798" s="768">
        <v>100</v>
      </c>
      <c r="G10798" s="825"/>
      <c r="H10798" s="772">
        <v>1</v>
      </c>
      <c r="I10798" s="819">
        <f t="shared" si="380"/>
        <v>0</v>
      </c>
      <c r="J10798" s="819">
        <f t="shared" si="381"/>
        <v>101</v>
      </c>
      <c r="L10798" s="834"/>
    </row>
    <row r="10799" spans="1:12">
      <c r="A10799" s="15" t="s">
        <v>17836</v>
      </c>
      <c r="C10799" s="772" t="s">
        <v>9149</v>
      </c>
      <c r="D10799" s="17" t="s">
        <v>9150</v>
      </c>
      <c r="E10799" s="830">
        <v>55</v>
      </c>
      <c r="F10799" s="768">
        <v>50</v>
      </c>
      <c r="G10799" s="825">
        <v>1</v>
      </c>
      <c r="H10799" s="772">
        <v>1</v>
      </c>
      <c r="I10799" s="819">
        <f t="shared" si="380"/>
        <v>56</v>
      </c>
      <c r="J10799" s="819">
        <f t="shared" si="381"/>
        <v>51</v>
      </c>
      <c r="L10799" s="834"/>
    </row>
    <row r="10800" spans="1:12">
      <c r="A10800" s="15" t="s">
        <v>17836</v>
      </c>
      <c r="C10800" s="772" t="s">
        <v>9151</v>
      </c>
      <c r="D10800" s="17" t="s">
        <v>9152</v>
      </c>
      <c r="E10800" s="830">
        <v>0</v>
      </c>
      <c r="F10800" s="768">
        <v>100</v>
      </c>
      <c r="G10800" s="825"/>
      <c r="H10800" s="772">
        <v>1</v>
      </c>
      <c r="I10800" s="819">
        <f t="shared" si="380"/>
        <v>0</v>
      </c>
      <c r="J10800" s="819">
        <f t="shared" si="381"/>
        <v>101</v>
      </c>
      <c r="L10800" s="834"/>
    </row>
    <row r="10801" spans="1:12">
      <c r="A10801" s="15" t="s">
        <v>17836</v>
      </c>
      <c r="C10801" s="772" t="s">
        <v>9153</v>
      </c>
      <c r="D10801" s="17" t="s">
        <v>9154</v>
      </c>
      <c r="E10801" s="830">
        <v>0</v>
      </c>
      <c r="F10801" s="768">
        <v>100</v>
      </c>
      <c r="G10801" s="825"/>
      <c r="H10801" s="772">
        <v>1</v>
      </c>
      <c r="I10801" s="819">
        <f t="shared" si="380"/>
        <v>0</v>
      </c>
      <c r="J10801" s="819">
        <f t="shared" si="381"/>
        <v>101</v>
      </c>
      <c r="L10801" s="834"/>
    </row>
    <row r="10802" spans="1:12">
      <c r="A10802" s="15" t="s">
        <v>17836</v>
      </c>
      <c r="C10802" s="772" t="s">
        <v>9155</v>
      </c>
      <c r="D10802" s="17" t="s">
        <v>9156</v>
      </c>
      <c r="E10802" s="830">
        <v>0</v>
      </c>
      <c r="F10802" s="768">
        <v>100</v>
      </c>
      <c r="G10802" s="825"/>
      <c r="H10802" s="772">
        <v>1</v>
      </c>
      <c r="I10802" s="819">
        <f t="shared" si="380"/>
        <v>0</v>
      </c>
      <c r="J10802" s="819">
        <f t="shared" si="381"/>
        <v>101</v>
      </c>
      <c r="L10802" s="834"/>
    </row>
    <row r="10803" spans="1:12">
      <c r="A10803" s="15" t="s">
        <v>17836</v>
      </c>
      <c r="C10803" s="772" t="s">
        <v>9157</v>
      </c>
      <c r="D10803" s="17" t="s">
        <v>9158</v>
      </c>
      <c r="E10803" s="830">
        <v>17</v>
      </c>
      <c r="F10803" s="768">
        <v>20</v>
      </c>
      <c r="G10803" s="825">
        <v>4</v>
      </c>
      <c r="H10803" s="772">
        <v>5</v>
      </c>
      <c r="I10803" s="819">
        <f t="shared" si="380"/>
        <v>21</v>
      </c>
      <c r="J10803" s="819">
        <f t="shared" si="381"/>
        <v>25</v>
      </c>
      <c r="L10803" s="834"/>
    </row>
    <row r="10804" spans="1:12">
      <c r="A10804" s="15" t="s">
        <v>17836</v>
      </c>
      <c r="C10804" s="772" t="s">
        <v>9159</v>
      </c>
      <c r="D10804" s="17" t="s">
        <v>9160</v>
      </c>
      <c r="E10804" s="830">
        <v>3</v>
      </c>
      <c r="F10804" s="768">
        <v>25</v>
      </c>
      <c r="G10804" s="825"/>
      <c r="H10804" s="772">
        <v>1</v>
      </c>
      <c r="I10804" s="819">
        <f t="shared" si="380"/>
        <v>3</v>
      </c>
      <c r="J10804" s="819">
        <f t="shared" si="381"/>
        <v>26</v>
      </c>
      <c r="L10804" s="834"/>
    </row>
    <row r="10805" spans="1:12">
      <c r="A10805" s="15" t="s">
        <v>17836</v>
      </c>
      <c r="C10805" s="772" t="s">
        <v>9161</v>
      </c>
      <c r="D10805" s="17" t="s">
        <v>9162</v>
      </c>
      <c r="E10805" s="830">
        <v>55</v>
      </c>
      <c r="F10805" s="768">
        <v>50</v>
      </c>
      <c r="G10805" s="825">
        <v>1</v>
      </c>
      <c r="H10805" s="772">
        <v>1</v>
      </c>
      <c r="I10805" s="819">
        <f t="shared" si="380"/>
        <v>56</v>
      </c>
      <c r="J10805" s="819">
        <f t="shared" si="381"/>
        <v>51</v>
      </c>
      <c r="L10805" s="834"/>
    </row>
    <row r="10806" spans="1:12">
      <c r="B10806" s="16" t="s">
        <v>217</v>
      </c>
      <c r="C10806" s="767"/>
      <c r="D10806" s="16"/>
      <c r="E10806" s="829">
        <v>1865</v>
      </c>
      <c r="F10806" s="804"/>
      <c r="G10806" s="844">
        <v>285</v>
      </c>
      <c r="H10806" s="767"/>
      <c r="I10806" s="844"/>
      <c r="J10806" s="844"/>
      <c r="L10806" s="834"/>
    </row>
    <row r="10807" spans="1:12">
      <c r="B10807" s="16" t="s">
        <v>218</v>
      </c>
      <c r="C10807" s="767"/>
      <c r="D10807" s="16"/>
      <c r="E10807" s="829">
        <v>2024</v>
      </c>
      <c r="F10807" s="804"/>
      <c r="G10807" s="844">
        <v>300</v>
      </c>
      <c r="H10807" s="767"/>
      <c r="I10807" s="844"/>
      <c r="J10807" s="844"/>
      <c r="L10807" s="834"/>
    </row>
    <row r="10808" spans="1:12">
      <c r="B10808" s="97" t="s">
        <v>223</v>
      </c>
      <c r="C10808" s="767"/>
      <c r="D10808" s="97"/>
      <c r="E10808" s="828">
        <f>SUM(E10809:E10813)</f>
        <v>2950</v>
      </c>
      <c r="F10808" s="828">
        <f t="shared" ref="F10808:H10808" si="382">SUM(F10809:F10813)</f>
        <v>2785</v>
      </c>
      <c r="G10808" s="828">
        <f t="shared" si="382"/>
        <v>514</v>
      </c>
      <c r="H10808" s="828">
        <f t="shared" si="382"/>
        <v>505</v>
      </c>
      <c r="I10808" s="828">
        <f>E10808+G10808</f>
        <v>3464</v>
      </c>
      <c r="J10808" s="828">
        <f>F10808+H10808</f>
        <v>3290</v>
      </c>
      <c r="K10808" s="102"/>
      <c r="L10808" s="834"/>
    </row>
    <row r="10809" spans="1:12">
      <c r="A10809" s="15" t="s">
        <v>17836</v>
      </c>
      <c r="C10809" s="779" t="s">
        <v>224</v>
      </c>
      <c r="D10809" s="22" t="s">
        <v>1837</v>
      </c>
      <c r="E10809" s="830">
        <v>382</v>
      </c>
      <c r="F10809" s="768">
        <v>415</v>
      </c>
      <c r="G10809" s="825">
        <v>47</v>
      </c>
      <c r="H10809" s="772">
        <v>20</v>
      </c>
      <c r="I10809" s="819">
        <f>E10809+G10809</f>
        <v>429</v>
      </c>
      <c r="J10809" s="819">
        <f>F10809+H10809</f>
        <v>435</v>
      </c>
      <c r="L10809" s="834"/>
    </row>
    <row r="10810" spans="1:12">
      <c r="A10810" s="15" t="s">
        <v>17836</v>
      </c>
      <c r="C10810" s="779" t="s">
        <v>225</v>
      </c>
      <c r="D10810" s="22" t="s">
        <v>1836</v>
      </c>
      <c r="E10810" s="830">
        <v>45</v>
      </c>
      <c r="F10810" s="768">
        <v>15</v>
      </c>
      <c r="G10810" s="825">
        <v>1</v>
      </c>
      <c r="H10810" s="772">
        <v>5</v>
      </c>
      <c r="I10810" s="819">
        <f t="shared" ref="I10810:I10813" si="383">E10810+G10810</f>
        <v>46</v>
      </c>
      <c r="J10810" s="819">
        <f t="shared" ref="J10810:J10813" si="384">F10810+H10810</f>
        <v>20</v>
      </c>
      <c r="L10810" s="834"/>
    </row>
    <row r="10811" spans="1:12" ht="25.5">
      <c r="A10811" s="15" t="s">
        <v>17836</v>
      </c>
      <c r="C10811" s="779" t="s">
        <v>226</v>
      </c>
      <c r="D10811" s="22" t="s">
        <v>146</v>
      </c>
      <c r="E10811" s="830">
        <v>61</v>
      </c>
      <c r="F10811" s="768">
        <v>55</v>
      </c>
      <c r="G10811" s="825">
        <v>65</v>
      </c>
      <c r="H10811" s="772">
        <v>110</v>
      </c>
      <c r="I10811" s="819">
        <f t="shared" si="383"/>
        <v>126</v>
      </c>
      <c r="J10811" s="819">
        <f t="shared" si="384"/>
        <v>165</v>
      </c>
      <c r="L10811" s="834"/>
    </row>
    <row r="10812" spans="1:12" ht="89.25">
      <c r="A10812" s="15" t="s">
        <v>17836</v>
      </c>
      <c r="C10812" s="779" t="s">
        <v>227</v>
      </c>
      <c r="D10812" s="22" t="s">
        <v>151</v>
      </c>
      <c r="E10812" s="830">
        <v>880</v>
      </c>
      <c r="F10812" s="768">
        <v>700</v>
      </c>
      <c r="G10812" s="825">
        <v>149</v>
      </c>
      <c r="H10812" s="772">
        <v>80</v>
      </c>
      <c r="I10812" s="819">
        <f t="shared" si="383"/>
        <v>1029</v>
      </c>
      <c r="J10812" s="819">
        <f t="shared" si="384"/>
        <v>780</v>
      </c>
      <c r="K10812" s="80"/>
      <c r="L10812" s="834"/>
    </row>
    <row r="10813" spans="1:12" ht="140.25">
      <c r="A10813" s="15" t="s">
        <v>17836</v>
      </c>
      <c r="C10813" s="779" t="s">
        <v>228</v>
      </c>
      <c r="D10813" s="22" t="s">
        <v>150</v>
      </c>
      <c r="E10813" s="830">
        <v>1582</v>
      </c>
      <c r="F10813" s="768">
        <v>1600</v>
      </c>
      <c r="G10813" s="825">
        <v>252</v>
      </c>
      <c r="H10813" s="772">
        <v>290</v>
      </c>
      <c r="I10813" s="819">
        <f t="shared" si="383"/>
        <v>1834</v>
      </c>
      <c r="J10813" s="819">
        <f t="shared" si="384"/>
        <v>1890</v>
      </c>
      <c r="K10813" s="80"/>
      <c r="L10813" s="834"/>
    </row>
    <row r="10814" spans="1:12">
      <c r="B10814" s="16" t="s">
        <v>217</v>
      </c>
      <c r="C10814" s="767"/>
      <c r="D10814" s="16"/>
      <c r="E10814" s="829">
        <v>636</v>
      </c>
      <c r="F10814" s="804"/>
      <c r="G10814" s="844">
        <v>170</v>
      </c>
      <c r="H10814" s="767"/>
      <c r="I10814" s="844"/>
      <c r="J10814" s="844"/>
      <c r="L10814" s="834"/>
    </row>
    <row r="10815" spans="1:12">
      <c r="B10815" s="16" t="s">
        <v>218</v>
      </c>
      <c r="C10815" s="767"/>
      <c r="D10815" s="16"/>
      <c r="E10815" s="829">
        <v>660</v>
      </c>
      <c r="F10815" s="804"/>
      <c r="G10815" s="844">
        <v>175</v>
      </c>
      <c r="H10815" s="767"/>
      <c r="I10815" s="844"/>
      <c r="J10815" s="844"/>
      <c r="L10815" s="834"/>
    </row>
    <row r="10816" spans="1:12">
      <c r="B10816" s="101" t="s">
        <v>222</v>
      </c>
      <c r="C10816" s="767"/>
      <c r="D10816" s="97"/>
      <c r="E10816" s="828">
        <f>SUM(E10817:E10819)</f>
        <v>134</v>
      </c>
      <c r="F10816" s="828">
        <f t="shared" ref="F10816:H10816" si="385">SUM(F10817:F10819)</f>
        <v>205</v>
      </c>
      <c r="G10816" s="828">
        <f t="shared" si="385"/>
        <v>75</v>
      </c>
      <c r="H10816" s="828">
        <f t="shared" si="385"/>
        <v>35</v>
      </c>
      <c r="I10816" s="828">
        <f>E10816+G10816</f>
        <v>209</v>
      </c>
      <c r="J10816" s="828">
        <f>F10816+H10816</f>
        <v>240</v>
      </c>
      <c r="K10816" s="102"/>
      <c r="L10816" s="834"/>
    </row>
    <row r="10817" spans="1:12" ht="63.75">
      <c r="A10817" s="15" t="s">
        <v>17836</v>
      </c>
      <c r="C10817" s="779" t="s">
        <v>229</v>
      </c>
      <c r="D10817" s="22" t="s">
        <v>147</v>
      </c>
      <c r="E10817" s="830">
        <v>0</v>
      </c>
      <c r="F10817" s="768"/>
      <c r="G10817" s="825">
        <v>0</v>
      </c>
      <c r="H10817" s="772"/>
      <c r="I10817" s="819">
        <f>E10817+G10817</f>
        <v>0</v>
      </c>
      <c r="J10817" s="819">
        <f>F10817+H10817</f>
        <v>0</v>
      </c>
      <c r="K10817" s="80"/>
      <c r="L10817" s="834"/>
    </row>
    <row r="10818" spans="1:12">
      <c r="A10818" s="15" t="s">
        <v>17836</v>
      </c>
      <c r="C10818" s="779" t="s">
        <v>230</v>
      </c>
      <c r="D10818" s="17" t="s">
        <v>148</v>
      </c>
      <c r="E10818" s="830">
        <v>77</v>
      </c>
      <c r="F10818" s="768">
        <v>100</v>
      </c>
      <c r="G10818" s="825">
        <v>12</v>
      </c>
      <c r="H10818" s="772">
        <v>5</v>
      </c>
      <c r="I10818" s="819">
        <f t="shared" ref="I10818:I10819" si="386">E10818+G10818</f>
        <v>89</v>
      </c>
      <c r="J10818" s="819">
        <f t="shared" ref="J10818:J10819" si="387">F10818+H10818</f>
        <v>105</v>
      </c>
      <c r="L10818" s="834"/>
    </row>
    <row r="10819" spans="1:12">
      <c r="A10819" s="15" t="s">
        <v>17836</v>
      </c>
      <c r="C10819" s="779" t="s">
        <v>231</v>
      </c>
      <c r="D10819" s="22" t="s">
        <v>149</v>
      </c>
      <c r="E10819" s="830">
        <v>57</v>
      </c>
      <c r="F10819" s="768">
        <v>105</v>
      </c>
      <c r="G10819" s="825">
        <v>63</v>
      </c>
      <c r="H10819" s="772">
        <v>30</v>
      </c>
      <c r="I10819" s="819">
        <f t="shared" si="386"/>
        <v>120</v>
      </c>
      <c r="J10819" s="819">
        <f t="shared" si="387"/>
        <v>135</v>
      </c>
      <c r="L10819" s="834"/>
    </row>
    <row r="10820" spans="1:12">
      <c r="B10820" s="16" t="s">
        <v>217</v>
      </c>
      <c r="C10820" s="767"/>
      <c r="D10820" s="16"/>
      <c r="E10820" s="829">
        <v>24117</v>
      </c>
      <c r="F10820" s="804">
        <v>23210</v>
      </c>
      <c r="G10820" s="844">
        <v>3360</v>
      </c>
      <c r="H10820" s="767">
        <v>3000</v>
      </c>
      <c r="I10820" s="844">
        <v>27477</v>
      </c>
      <c r="J10820" s="844">
        <v>26210</v>
      </c>
      <c r="L10820" s="834"/>
    </row>
    <row r="10821" spans="1:12">
      <c r="B10821" s="16" t="s">
        <v>218</v>
      </c>
      <c r="C10821" s="767"/>
      <c r="D10821" s="16"/>
      <c r="E10821" s="829">
        <v>0</v>
      </c>
      <c r="F10821" s="804"/>
      <c r="G10821" s="844">
        <v>0</v>
      </c>
      <c r="H10821" s="767"/>
      <c r="I10821" s="844"/>
      <c r="J10821" s="844"/>
      <c r="L10821" s="834"/>
    </row>
    <row r="10822" spans="1:12">
      <c r="B10822" s="16" t="s">
        <v>221</v>
      </c>
      <c r="C10822" s="767"/>
      <c r="D10822" s="16"/>
      <c r="E10822" s="828">
        <f>SUM(E10823:E10841)</f>
        <v>8359</v>
      </c>
      <c r="F10822" s="828">
        <f t="shared" ref="F10822:H10822" si="388">SUM(F10823:F10841)</f>
        <v>9790</v>
      </c>
      <c r="G10822" s="828">
        <f t="shared" si="388"/>
        <v>3500</v>
      </c>
      <c r="H10822" s="828">
        <f t="shared" si="388"/>
        <v>2255</v>
      </c>
      <c r="I10822" s="828">
        <f>E10822+G10822</f>
        <v>11859</v>
      </c>
      <c r="J10822" s="828">
        <f>F10822+H10822</f>
        <v>12045</v>
      </c>
      <c r="L10822" s="834"/>
    </row>
    <row r="10823" spans="1:12">
      <c r="A10823" s="15" t="s">
        <v>17836</v>
      </c>
      <c r="C10823" s="776" t="s">
        <v>9163</v>
      </c>
      <c r="D10823" s="17" t="s">
        <v>9164</v>
      </c>
      <c r="E10823" s="830">
        <v>66</v>
      </c>
      <c r="F10823" s="768">
        <v>110</v>
      </c>
      <c r="G10823" s="825">
        <v>34</v>
      </c>
      <c r="H10823" s="772">
        <v>50</v>
      </c>
      <c r="I10823" s="819">
        <f>E10823+G10823</f>
        <v>100</v>
      </c>
      <c r="J10823" s="819">
        <f>F10823+H10823</f>
        <v>160</v>
      </c>
      <c r="L10823" s="834"/>
    </row>
    <row r="10824" spans="1:12">
      <c r="A10824" s="15" t="s">
        <v>17836</v>
      </c>
      <c r="C10824" s="776" t="s">
        <v>9165</v>
      </c>
      <c r="D10824" s="17" t="s">
        <v>9166</v>
      </c>
      <c r="E10824" s="830">
        <v>0</v>
      </c>
      <c r="F10824" s="768">
        <v>100</v>
      </c>
      <c r="G10824" s="825"/>
      <c r="H10824" s="772">
        <v>1</v>
      </c>
      <c r="I10824" s="819">
        <f t="shared" ref="I10824:I10841" si="389">E10824+G10824</f>
        <v>0</v>
      </c>
      <c r="J10824" s="819">
        <f t="shared" ref="J10824:J10841" si="390">F10824+H10824</f>
        <v>101</v>
      </c>
      <c r="L10824" s="834"/>
    </row>
    <row r="10825" spans="1:12">
      <c r="A10825" s="15" t="s">
        <v>17836</v>
      </c>
      <c r="C10825" s="776" t="s">
        <v>9167</v>
      </c>
      <c r="D10825" s="17" t="s">
        <v>9168</v>
      </c>
      <c r="E10825" s="830">
        <v>0</v>
      </c>
      <c r="F10825" s="768">
        <v>100</v>
      </c>
      <c r="G10825" s="825"/>
      <c r="H10825" s="772">
        <v>1</v>
      </c>
      <c r="I10825" s="819">
        <f t="shared" si="389"/>
        <v>0</v>
      </c>
      <c r="J10825" s="819">
        <f t="shared" si="390"/>
        <v>101</v>
      </c>
      <c r="L10825" s="834"/>
    </row>
    <row r="10826" spans="1:12">
      <c r="A10826" s="15" t="s">
        <v>17836</v>
      </c>
      <c r="C10826" s="776" t="s">
        <v>9169</v>
      </c>
      <c r="D10826" s="17" t="s">
        <v>9170</v>
      </c>
      <c r="E10826" s="830">
        <v>1788</v>
      </c>
      <c r="F10826" s="768">
        <v>1750</v>
      </c>
      <c r="G10826" s="825">
        <v>495</v>
      </c>
      <c r="H10826" s="772">
        <v>500</v>
      </c>
      <c r="I10826" s="819">
        <f t="shared" si="389"/>
        <v>2283</v>
      </c>
      <c r="J10826" s="819">
        <f t="shared" si="390"/>
        <v>2250</v>
      </c>
      <c r="L10826" s="834"/>
    </row>
    <row r="10827" spans="1:12">
      <c r="A10827" s="15" t="s">
        <v>17836</v>
      </c>
      <c r="C10827" s="776" t="s">
        <v>9171</v>
      </c>
      <c r="D10827" s="17" t="s">
        <v>9172</v>
      </c>
      <c r="E10827" s="830">
        <v>0</v>
      </c>
      <c r="F10827" s="768">
        <v>100</v>
      </c>
      <c r="G10827" s="825"/>
      <c r="H10827" s="772">
        <v>1</v>
      </c>
      <c r="I10827" s="819">
        <f t="shared" si="389"/>
        <v>0</v>
      </c>
      <c r="J10827" s="819">
        <f t="shared" si="390"/>
        <v>101</v>
      </c>
      <c r="L10827" s="834"/>
    </row>
    <row r="10828" spans="1:12">
      <c r="A10828" s="15" t="s">
        <v>17836</v>
      </c>
      <c r="C10828" s="776" t="s">
        <v>9173</v>
      </c>
      <c r="D10828" s="17" t="s">
        <v>9174</v>
      </c>
      <c r="E10828" s="830">
        <v>2051</v>
      </c>
      <c r="F10828" s="768">
        <v>2150</v>
      </c>
      <c r="G10828" s="825">
        <v>1262</v>
      </c>
      <c r="H10828" s="772">
        <v>600</v>
      </c>
      <c r="I10828" s="819">
        <f t="shared" si="389"/>
        <v>3313</v>
      </c>
      <c r="J10828" s="819">
        <f t="shared" si="390"/>
        <v>2750</v>
      </c>
      <c r="L10828" s="834"/>
    </row>
    <row r="10829" spans="1:12">
      <c r="A10829" s="15" t="s">
        <v>17836</v>
      </c>
      <c r="C10829" s="776" t="s">
        <v>9175</v>
      </c>
      <c r="D10829" s="17" t="s">
        <v>9176</v>
      </c>
      <c r="E10829" s="830">
        <v>0</v>
      </c>
      <c r="F10829" s="768">
        <v>100</v>
      </c>
      <c r="G10829" s="825"/>
      <c r="H10829" s="772">
        <v>1</v>
      </c>
      <c r="I10829" s="819">
        <f t="shared" si="389"/>
        <v>0</v>
      </c>
      <c r="J10829" s="819">
        <f t="shared" si="390"/>
        <v>101</v>
      </c>
      <c r="L10829" s="834"/>
    </row>
    <row r="10830" spans="1:12">
      <c r="A10830" s="15" t="s">
        <v>17836</v>
      </c>
      <c r="C10830" s="776" t="s">
        <v>9177</v>
      </c>
      <c r="D10830" s="17" t="s">
        <v>9178</v>
      </c>
      <c r="E10830" s="830">
        <v>2051</v>
      </c>
      <c r="F10830" s="768">
        <v>2250</v>
      </c>
      <c r="G10830" s="825">
        <v>1263</v>
      </c>
      <c r="H10830" s="772">
        <v>650</v>
      </c>
      <c r="I10830" s="819">
        <f t="shared" si="389"/>
        <v>3314</v>
      </c>
      <c r="J10830" s="819">
        <f t="shared" si="390"/>
        <v>2900</v>
      </c>
      <c r="L10830" s="834"/>
    </row>
    <row r="10831" spans="1:12">
      <c r="A10831" s="15" t="s">
        <v>17836</v>
      </c>
      <c r="C10831" s="776" t="s">
        <v>9179</v>
      </c>
      <c r="D10831" s="17" t="s">
        <v>9180</v>
      </c>
      <c r="E10831" s="830">
        <v>1</v>
      </c>
      <c r="F10831" s="768">
        <v>100</v>
      </c>
      <c r="G10831" s="825"/>
      <c r="H10831" s="772">
        <v>1</v>
      </c>
      <c r="I10831" s="819">
        <f t="shared" si="389"/>
        <v>1</v>
      </c>
      <c r="J10831" s="819">
        <f t="shared" si="390"/>
        <v>101</v>
      </c>
      <c r="L10831" s="834"/>
    </row>
    <row r="10832" spans="1:12">
      <c r="A10832" s="15" t="s">
        <v>17836</v>
      </c>
      <c r="C10832" s="776" t="s">
        <v>9181</v>
      </c>
      <c r="D10832" s="17" t="s">
        <v>9182</v>
      </c>
      <c r="E10832" s="830">
        <v>0</v>
      </c>
      <c r="F10832" s="768">
        <v>100</v>
      </c>
      <c r="G10832" s="825"/>
      <c r="H10832" s="772">
        <v>1</v>
      </c>
      <c r="I10832" s="819">
        <f t="shared" si="389"/>
        <v>0</v>
      </c>
      <c r="J10832" s="819">
        <f t="shared" si="390"/>
        <v>101</v>
      </c>
      <c r="L10832" s="834"/>
    </row>
    <row r="10833" spans="1:15">
      <c r="A10833" s="15" t="s">
        <v>17836</v>
      </c>
      <c r="C10833" s="776" t="s">
        <v>9183</v>
      </c>
      <c r="D10833" s="17" t="s">
        <v>9184</v>
      </c>
      <c r="E10833" s="830">
        <v>0</v>
      </c>
      <c r="F10833" s="768">
        <v>100</v>
      </c>
      <c r="G10833" s="825"/>
      <c r="H10833" s="772">
        <v>1</v>
      </c>
      <c r="I10833" s="819">
        <f t="shared" si="389"/>
        <v>0</v>
      </c>
      <c r="J10833" s="819">
        <f t="shared" si="390"/>
        <v>101</v>
      </c>
      <c r="L10833" s="834"/>
    </row>
    <row r="10834" spans="1:15">
      <c r="A10834" s="15" t="s">
        <v>17836</v>
      </c>
      <c r="C10834" s="776" t="s">
        <v>9185</v>
      </c>
      <c r="D10834" s="17" t="s">
        <v>9186</v>
      </c>
      <c r="E10834" s="830">
        <v>405</v>
      </c>
      <c r="F10834" s="768">
        <v>500</v>
      </c>
      <c r="G10834" s="825">
        <v>25</v>
      </c>
      <c r="H10834" s="772">
        <v>1</v>
      </c>
      <c r="I10834" s="819">
        <f t="shared" si="389"/>
        <v>430</v>
      </c>
      <c r="J10834" s="819">
        <f t="shared" si="390"/>
        <v>501</v>
      </c>
      <c r="L10834" s="834"/>
    </row>
    <row r="10835" spans="1:15">
      <c r="A10835" s="15" t="s">
        <v>17836</v>
      </c>
      <c r="C10835" s="776" t="s">
        <v>9187</v>
      </c>
      <c r="D10835" s="17" t="s">
        <v>9188</v>
      </c>
      <c r="E10835" s="830">
        <v>248</v>
      </c>
      <c r="F10835" s="768">
        <v>250</v>
      </c>
      <c r="G10835" s="825">
        <v>119</v>
      </c>
      <c r="H10835" s="772">
        <v>105</v>
      </c>
      <c r="I10835" s="819">
        <f t="shared" si="389"/>
        <v>367</v>
      </c>
      <c r="J10835" s="819">
        <f t="shared" si="390"/>
        <v>355</v>
      </c>
      <c r="L10835" s="834"/>
    </row>
    <row r="10836" spans="1:15">
      <c r="A10836" s="15" t="s">
        <v>17836</v>
      </c>
      <c r="C10836" s="776" t="s">
        <v>9189</v>
      </c>
      <c r="D10836" s="17" t="s">
        <v>9190</v>
      </c>
      <c r="E10836" s="830">
        <v>0</v>
      </c>
      <c r="F10836" s="768">
        <v>100</v>
      </c>
      <c r="G10836" s="825"/>
      <c r="H10836" s="772">
        <v>1</v>
      </c>
      <c r="I10836" s="819">
        <f t="shared" si="389"/>
        <v>0</v>
      </c>
      <c r="J10836" s="819">
        <f t="shared" si="390"/>
        <v>101</v>
      </c>
      <c r="L10836" s="834"/>
    </row>
    <row r="10837" spans="1:15">
      <c r="A10837" s="15" t="s">
        <v>17836</v>
      </c>
      <c r="C10837" s="776" t="s">
        <v>9191</v>
      </c>
      <c r="D10837" s="17" t="s">
        <v>9192</v>
      </c>
      <c r="E10837" s="830">
        <v>80</v>
      </c>
      <c r="F10837" s="768">
        <v>150</v>
      </c>
      <c r="G10837" s="825">
        <v>63</v>
      </c>
      <c r="H10837" s="772">
        <v>100</v>
      </c>
      <c r="I10837" s="819">
        <f t="shared" si="389"/>
        <v>143</v>
      </c>
      <c r="J10837" s="819">
        <f t="shared" si="390"/>
        <v>250</v>
      </c>
      <c r="L10837" s="834"/>
    </row>
    <row r="10838" spans="1:15">
      <c r="A10838" s="15" t="s">
        <v>17836</v>
      </c>
      <c r="C10838" s="776" t="s">
        <v>9193</v>
      </c>
      <c r="D10838" s="17" t="s">
        <v>9194</v>
      </c>
      <c r="E10838" s="830">
        <v>0</v>
      </c>
      <c r="F10838" s="768">
        <v>100</v>
      </c>
      <c r="G10838" s="825"/>
      <c r="H10838" s="772">
        <v>1</v>
      </c>
      <c r="I10838" s="819">
        <f t="shared" si="389"/>
        <v>0</v>
      </c>
      <c r="J10838" s="819">
        <f t="shared" si="390"/>
        <v>101</v>
      </c>
      <c r="L10838" s="834"/>
    </row>
    <row r="10839" spans="1:15">
      <c r="A10839" s="15" t="s">
        <v>17836</v>
      </c>
      <c r="C10839" s="776" t="s">
        <v>9195</v>
      </c>
      <c r="D10839" s="17" t="s">
        <v>9196</v>
      </c>
      <c r="E10839" s="830">
        <v>712</v>
      </c>
      <c r="F10839" s="768">
        <v>840</v>
      </c>
      <c r="G10839" s="825">
        <v>207</v>
      </c>
      <c r="H10839" s="772">
        <v>200</v>
      </c>
      <c r="I10839" s="819">
        <f t="shared" si="389"/>
        <v>919</v>
      </c>
      <c r="J10839" s="819">
        <f t="shared" si="390"/>
        <v>1040</v>
      </c>
      <c r="L10839" s="834"/>
    </row>
    <row r="10840" spans="1:15">
      <c r="A10840" s="15" t="s">
        <v>17836</v>
      </c>
      <c r="C10840" s="776" t="s">
        <v>9197</v>
      </c>
      <c r="D10840" s="17" t="s">
        <v>9198</v>
      </c>
      <c r="E10840" s="830">
        <v>623</v>
      </c>
      <c r="F10840" s="768">
        <v>530</v>
      </c>
      <c r="G10840" s="825">
        <v>30</v>
      </c>
      <c r="H10840" s="772">
        <v>30</v>
      </c>
      <c r="I10840" s="819">
        <f t="shared" si="389"/>
        <v>653</v>
      </c>
      <c r="J10840" s="819">
        <f t="shared" si="390"/>
        <v>560</v>
      </c>
      <c r="L10840" s="834"/>
    </row>
    <row r="10841" spans="1:15">
      <c r="A10841" s="15" t="s">
        <v>17836</v>
      </c>
      <c r="C10841" s="776" t="s">
        <v>9199</v>
      </c>
      <c r="D10841" s="17" t="s">
        <v>9200</v>
      </c>
      <c r="E10841" s="830">
        <v>334</v>
      </c>
      <c r="F10841" s="768">
        <v>360</v>
      </c>
      <c r="G10841" s="825">
        <v>2</v>
      </c>
      <c r="H10841" s="772">
        <v>10</v>
      </c>
      <c r="I10841" s="819">
        <f t="shared" si="389"/>
        <v>336</v>
      </c>
      <c r="J10841" s="819">
        <f t="shared" si="390"/>
        <v>370</v>
      </c>
      <c r="L10841" s="834"/>
    </row>
    <row r="10842" spans="1:15">
      <c r="B10842" s="16" t="s">
        <v>7</v>
      </c>
      <c r="C10842" s="767"/>
      <c r="D10842" s="16"/>
      <c r="E10842" s="829">
        <v>14563</v>
      </c>
      <c r="F10842" s="804">
        <v>33200</v>
      </c>
      <c r="G10842" s="844">
        <v>6087</v>
      </c>
      <c r="H10842" s="767">
        <v>33200</v>
      </c>
      <c r="I10842" s="844">
        <v>20650</v>
      </c>
      <c r="J10842" s="844">
        <v>66400</v>
      </c>
      <c r="L10842" s="834"/>
    </row>
    <row r="10843" spans="1:15">
      <c r="B10843" s="16" t="s">
        <v>8</v>
      </c>
      <c r="C10843" s="767"/>
      <c r="D10843" s="16"/>
      <c r="E10843" s="829">
        <v>0</v>
      </c>
      <c r="F10843" s="804"/>
      <c r="G10843" s="844">
        <v>0</v>
      </c>
      <c r="H10843" s="767"/>
      <c r="I10843" s="844"/>
      <c r="J10843" s="844"/>
      <c r="L10843" s="834"/>
    </row>
    <row r="10844" spans="1:15">
      <c r="B10844" s="16" t="s">
        <v>9692</v>
      </c>
      <c r="C10844" s="767"/>
      <c r="D10844" s="16"/>
      <c r="E10844" s="803">
        <f>SUM(E10845:E11136)</f>
        <v>68311</v>
      </c>
      <c r="F10844" s="803">
        <f>SUM(F10845:F11136)</f>
        <v>107367</v>
      </c>
      <c r="G10844" s="803">
        <f>SUM(G10845:G11136)</f>
        <v>21016</v>
      </c>
      <c r="H10844" s="803">
        <f>SUM(H10845:H11136)</f>
        <v>58419</v>
      </c>
      <c r="I10844" s="844">
        <f>E10844+G10844</f>
        <v>89327</v>
      </c>
      <c r="J10844" s="844">
        <f>F10844+H10844</f>
        <v>165786</v>
      </c>
      <c r="L10844" s="834"/>
    </row>
    <row r="10845" spans="1:15">
      <c r="A10845" s="15" t="s">
        <v>17836</v>
      </c>
      <c r="C10845" s="776" t="s">
        <v>9201</v>
      </c>
      <c r="D10845" s="17" t="s">
        <v>19210</v>
      </c>
      <c r="E10845" s="830">
        <v>0</v>
      </c>
      <c r="F10845" s="768">
        <v>100</v>
      </c>
      <c r="G10845" s="825">
        <v>907</v>
      </c>
      <c r="H10845" s="772">
        <v>250</v>
      </c>
      <c r="I10845" s="819">
        <f>E10845+G10845</f>
        <v>907</v>
      </c>
      <c r="J10845" s="819">
        <f>F10845+H10845</f>
        <v>350</v>
      </c>
      <c r="L10845" s="834"/>
    </row>
    <row r="10846" spans="1:15">
      <c r="A10846" s="15" t="s">
        <v>17836</v>
      </c>
      <c r="C10846" s="776" t="s">
        <v>9202</v>
      </c>
      <c r="D10846" s="17" t="s">
        <v>19211</v>
      </c>
      <c r="E10846" s="830">
        <v>476</v>
      </c>
      <c r="F10846" s="768">
        <v>350</v>
      </c>
      <c r="G10846" s="825">
        <v>30</v>
      </c>
      <c r="H10846" s="772">
        <v>50</v>
      </c>
      <c r="I10846" s="819">
        <f t="shared" ref="I10846:I10909" si="391">E10846+G10846</f>
        <v>506</v>
      </c>
      <c r="J10846" s="819">
        <f t="shared" ref="J10846:J10909" si="392">F10846+H10846</f>
        <v>400</v>
      </c>
      <c r="L10846" s="834"/>
    </row>
    <row r="10847" spans="1:15">
      <c r="A10847" s="15" t="s">
        <v>17836</v>
      </c>
      <c r="C10847" s="776" t="s">
        <v>9203</v>
      </c>
      <c r="D10847" s="17" t="s">
        <v>9204</v>
      </c>
      <c r="E10847" s="830">
        <v>93</v>
      </c>
      <c r="F10847" s="768">
        <v>5</v>
      </c>
      <c r="G10847" s="825">
        <v>49</v>
      </c>
      <c r="H10847" s="772">
        <v>5</v>
      </c>
      <c r="I10847" s="819">
        <f t="shared" si="391"/>
        <v>142</v>
      </c>
      <c r="J10847" s="819">
        <f t="shared" si="392"/>
        <v>10</v>
      </c>
      <c r="L10847" s="834"/>
      <c r="O10847" s="118"/>
    </row>
    <row r="10848" spans="1:15">
      <c r="A10848" s="15" t="s">
        <v>17836</v>
      </c>
      <c r="C10848" s="776" t="s">
        <v>9205</v>
      </c>
      <c r="D10848" s="17" t="s">
        <v>9206</v>
      </c>
      <c r="E10848" s="830">
        <v>1468</v>
      </c>
      <c r="F10848" s="768">
        <v>1350</v>
      </c>
      <c r="G10848" s="825">
        <v>6944</v>
      </c>
      <c r="H10848" s="772">
        <v>6900</v>
      </c>
      <c r="I10848" s="819">
        <f t="shared" si="391"/>
        <v>8412</v>
      </c>
      <c r="J10848" s="819">
        <f t="shared" si="392"/>
        <v>8250</v>
      </c>
      <c r="L10848" s="834"/>
    </row>
    <row r="10849" spans="1:12">
      <c r="A10849" s="15" t="s">
        <v>17836</v>
      </c>
      <c r="C10849" s="776" t="s">
        <v>9207</v>
      </c>
      <c r="D10849" s="17" t="s">
        <v>9208</v>
      </c>
      <c r="E10849" s="830">
        <v>475</v>
      </c>
      <c r="F10849" s="768">
        <v>380</v>
      </c>
      <c r="G10849" s="825">
        <v>30</v>
      </c>
      <c r="H10849" s="772">
        <v>20</v>
      </c>
      <c r="I10849" s="819">
        <f t="shared" si="391"/>
        <v>505</v>
      </c>
      <c r="J10849" s="819">
        <f t="shared" si="392"/>
        <v>400</v>
      </c>
      <c r="L10849" s="834"/>
    </row>
    <row r="10850" spans="1:12">
      <c r="A10850" s="15" t="s">
        <v>17836</v>
      </c>
      <c r="C10850" s="776" t="s">
        <v>9209</v>
      </c>
      <c r="D10850" s="17" t="s">
        <v>9210</v>
      </c>
      <c r="E10850" s="830">
        <v>0</v>
      </c>
      <c r="F10850" s="768">
        <v>10</v>
      </c>
      <c r="G10850" s="825"/>
      <c r="H10850" s="772">
        <v>1</v>
      </c>
      <c r="I10850" s="819">
        <f t="shared" si="391"/>
        <v>0</v>
      </c>
      <c r="J10850" s="819">
        <f t="shared" si="392"/>
        <v>11</v>
      </c>
      <c r="L10850" s="834"/>
    </row>
    <row r="10851" spans="1:12">
      <c r="A10851" s="15" t="s">
        <v>17836</v>
      </c>
      <c r="C10851" s="776" t="s">
        <v>9211</v>
      </c>
      <c r="D10851" s="17" t="s">
        <v>9212</v>
      </c>
      <c r="E10851" s="830">
        <v>0</v>
      </c>
      <c r="F10851" s="768">
        <v>10</v>
      </c>
      <c r="G10851" s="825">
        <v>1</v>
      </c>
      <c r="H10851" s="772">
        <v>5</v>
      </c>
      <c r="I10851" s="819">
        <f t="shared" si="391"/>
        <v>1</v>
      </c>
      <c r="J10851" s="819">
        <f t="shared" si="392"/>
        <v>15</v>
      </c>
      <c r="L10851" s="834"/>
    </row>
    <row r="10852" spans="1:12">
      <c r="A10852" s="15" t="s">
        <v>17836</v>
      </c>
      <c r="C10852" s="776" t="s">
        <v>9213</v>
      </c>
      <c r="D10852" s="17" t="s">
        <v>9214</v>
      </c>
      <c r="E10852" s="830">
        <v>0</v>
      </c>
      <c r="F10852" s="768">
        <v>10</v>
      </c>
      <c r="G10852" s="825"/>
      <c r="H10852" s="772">
        <v>1</v>
      </c>
      <c r="I10852" s="819">
        <f t="shared" si="391"/>
        <v>0</v>
      </c>
      <c r="J10852" s="819">
        <f t="shared" si="392"/>
        <v>11</v>
      </c>
      <c r="L10852" s="834"/>
    </row>
    <row r="10853" spans="1:12">
      <c r="A10853" s="15" t="s">
        <v>17836</v>
      </c>
      <c r="C10853" s="776" t="s">
        <v>9215</v>
      </c>
      <c r="D10853" s="17" t="s">
        <v>9216</v>
      </c>
      <c r="E10853" s="830">
        <v>0</v>
      </c>
      <c r="F10853" s="768">
        <v>10</v>
      </c>
      <c r="G10853" s="825"/>
      <c r="H10853" s="772">
        <v>1</v>
      </c>
      <c r="I10853" s="819">
        <f t="shared" si="391"/>
        <v>0</v>
      </c>
      <c r="J10853" s="819">
        <f t="shared" si="392"/>
        <v>11</v>
      </c>
      <c r="L10853" s="834"/>
    </row>
    <row r="10854" spans="1:12">
      <c r="A10854" s="15" t="s">
        <v>17836</v>
      </c>
      <c r="C10854" s="776" t="s">
        <v>9217</v>
      </c>
      <c r="D10854" s="17" t="s">
        <v>9218</v>
      </c>
      <c r="E10854" s="830">
        <v>143</v>
      </c>
      <c r="F10854" s="768">
        <v>140</v>
      </c>
      <c r="G10854" s="825">
        <v>83</v>
      </c>
      <c r="H10854" s="772">
        <v>65</v>
      </c>
      <c r="I10854" s="819">
        <f t="shared" si="391"/>
        <v>226</v>
      </c>
      <c r="J10854" s="819">
        <f t="shared" si="392"/>
        <v>205</v>
      </c>
      <c r="L10854" s="834"/>
    </row>
    <row r="10855" spans="1:12">
      <c r="A10855" s="15" t="s">
        <v>17836</v>
      </c>
      <c r="C10855" s="776" t="s">
        <v>9219</v>
      </c>
      <c r="D10855" s="17" t="s">
        <v>9220</v>
      </c>
      <c r="E10855" s="830">
        <v>74</v>
      </c>
      <c r="F10855" s="768">
        <v>40</v>
      </c>
      <c r="G10855" s="825">
        <v>5</v>
      </c>
      <c r="H10855" s="772">
        <v>5</v>
      </c>
      <c r="I10855" s="819">
        <f t="shared" si="391"/>
        <v>79</v>
      </c>
      <c r="J10855" s="819">
        <f t="shared" si="392"/>
        <v>45</v>
      </c>
      <c r="L10855" s="834"/>
    </row>
    <row r="10856" spans="1:12">
      <c r="A10856" s="15" t="s">
        <v>17836</v>
      </c>
      <c r="C10856" s="776" t="s">
        <v>9221</v>
      </c>
      <c r="D10856" s="17" t="s">
        <v>9222</v>
      </c>
      <c r="E10856" s="830">
        <v>118</v>
      </c>
      <c r="F10856" s="768">
        <v>140</v>
      </c>
      <c r="G10856" s="825">
        <v>8</v>
      </c>
      <c r="H10856" s="772">
        <v>5</v>
      </c>
      <c r="I10856" s="819">
        <f t="shared" si="391"/>
        <v>126</v>
      </c>
      <c r="J10856" s="819">
        <f t="shared" si="392"/>
        <v>145</v>
      </c>
      <c r="L10856" s="834"/>
    </row>
    <row r="10857" spans="1:12">
      <c r="A10857" s="15" t="s">
        <v>17836</v>
      </c>
      <c r="C10857" s="776" t="s">
        <v>9223</v>
      </c>
      <c r="D10857" s="17" t="s">
        <v>19212</v>
      </c>
      <c r="E10857" s="830">
        <v>0</v>
      </c>
      <c r="F10857" s="768">
        <v>35</v>
      </c>
      <c r="G10857" s="825"/>
      <c r="H10857" s="772">
        <v>1</v>
      </c>
      <c r="I10857" s="819">
        <f t="shared" si="391"/>
        <v>0</v>
      </c>
      <c r="J10857" s="819">
        <f t="shared" si="392"/>
        <v>36</v>
      </c>
      <c r="L10857" s="834"/>
    </row>
    <row r="10858" spans="1:12">
      <c r="A10858" s="15" t="s">
        <v>17836</v>
      </c>
      <c r="C10858" s="776" t="s">
        <v>9224</v>
      </c>
      <c r="D10858" s="17" t="s">
        <v>19213</v>
      </c>
      <c r="E10858" s="830">
        <v>0</v>
      </c>
      <c r="F10858" s="768">
        <v>100</v>
      </c>
      <c r="G10858" s="825"/>
      <c r="H10858" s="772">
        <v>1</v>
      </c>
      <c r="I10858" s="819">
        <f t="shared" si="391"/>
        <v>0</v>
      </c>
      <c r="J10858" s="819">
        <f t="shared" si="392"/>
        <v>101</v>
      </c>
      <c r="L10858" s="834"/>
    </row>
    <row r="10859" spans="1:12">
      <c r="A10859" s="15" t="s">
        <v>17836</v>
      </c>
      <c r="C10859" s="776" t="s">
        <v>9225</v>
      </c>
      <c r="D10859" s="17" t="s">
        <v>19214</v>
      </c>
      <c r="E10859" s="830">
        <v>0</v>
      </c>
      <c r="F10859" s="768">
        <v>100</v>
      </c>
      <c r="G10859" s="825"/>
      <c r="H10859" s="772">
        <v>1</v>
      </c>
      <c r="I10859" s="819">
        <f t="shared" si="391"/>
        <v>0</v>
      </c>
      <c r="J10859" s="819">
        <f t="shared" si="392"/>
        <v>101</v>
      </c>
      <c r="L10859" s="834"/>
    </row>
    <row r="10860" spans="1:12">
      <c r="A10860" s="15" t="s">
        <v>17836</v>
      </c>
      <c r="C10860" s="776" t="s">
        <v>9226</v>
      </c>
      <c r="D10860" s="17" t="s">
        <v>19215</v>
      </c>
      <c r="E10860" s="830">
        <v>0</v>
      </c>
      <c r="F10860" s="768">
        <v>100</v>
      </c>
      <c r="G10860" s="825"/>
      <c r="H10860" s="772">
        <v>1</v>
      </c>
      <c r="I10860" s="819">
        <f t="shared" si="391"/>
        <v>0</v>
      </c>
      <c r="J10860" s="819">
        <f t="shared" si="392"/>
        <v>101</v>
      </c>
      <c r="L10860" s="834"/>
    </row>
    <row r="10861" spans="1:12">
      <c r="A10861" s="15" t="s">
        <v>17836</v>
      </c>
      <c r="C10861" s="776" t="s">
        <v>9227</v>
      </c>
      <c r="D10861" s="17" t="s">
        <v>19216</v>
      </c>
      <c r="E10861" s="830">
        <v>5365</v>
      </c>
      <c r="F10861" s="768">
        <v>4900</v>
      </c>
      <c r="G10861" s="825">
        <v>247</v>
      </c>
      <c r="H10861" s="772">
        <v>280</v>
      </c>
      <c r="I10861" s="819">
        <f t="shared" si="391"/>
        <v>5612</v>
      </c>
      <c r="J10861" s="819">
        <f t="shared" si="392"/>
        <v>5180</v>
      </c>
      <c r="L10861" s="834"/>
    </row>
    <row r="10862" spans="1:12">
      <c r="A10862" s="15" t="s">
        <v>17836</v>
      </c>
      <c r="C10862" s="776" t="s">
        <v>9228</v>
      </c>
      <c r="D10862" s="17" t="s">
        <v>19217</v>
      </c>
      <c r="E10862" s="830">
        <v>5564</v>
      </c>
      <c r="F10862" s="768">
        <v>5150</v>
      </c>
      <c r="G10862" s="825">
        <v>338</v>
      </c>
      <c r="H10862" s="772">
        <v>400</v>
      </c>
      <c r="I10862" s="819">
        <f t="shared" si="391"/>
        <v>5902</v>
      </c>
      <c r="J10862" s="819">
        <f t="shared" si="392"/>
        <v>5550</v>
      </c>
      <c r="L10862" s="834"/>
    </row>
    <row r="10863" spans="1:12">
      <c r="A10863" s="15" t="s">
        <v>17836</v>
      </c>
      <c r="C10863" s="776" t="s">
        <v>9229</v>
      </c>
      <c r="D10863" s="17" t="s">
        <v>19218</v>
      </c>
      <c r="E10863" s="830">
        <v>1032</v>
      </c>
      <c r="F10863" s="768">
        <v>900</v>
      </c>
      <c r="G10863" s="825">
        <v>124</v>
      </c>
      <c r="H10863" s="772">
        <v>120</v>
      </c>
      <c r="I10863" s="819">
        <f t="shared" si="391"/>
        <v>1156</v>
      </c>
      <c r="J10863" s="819">
        <f t="shared" si="392"/>
        <v>1020</v>
      </c>
      <c r="L10863" s="834"/>
    </row>
    <row r="10864" spans="1:12">
      <c r="A10864" s="15" t="s">
        <v>17836</v>
      </c>
      <c r="C10864" s="776" t="s">
        <v>9230</v>
      </c>
      <c r="D10864" s="17" t="s">
        <v>19219</v>
      </c>
      <c r="E10864" s="830">
        <v>0</v>
      </c>
      <c r="F10864" s="768">
        <v>10</v>
      </c>
      <c r="G10864" s="825"/>
      <c r="H10864" s="772">
        <v>1</v>
      </c>
      <c r="I10864" s="819">
        <f t="shared" si="391"/>
        <v>0</v>
      </c>
      <c r="J10864" s="819">
        <f t="shared" si="392"/>
        <v>11</v>
      </c>
      <c r="L10864" s="834"/>
    </row>
    <row r="10865" spans="1:12">
      <c r="A10865" s="15" t="s">
        <v>17836</v>
      </c>
      <c r="C10865" s="776" t="s">
        <v>9231</v>
      </c>
      <c r="D10865" s="17" t="s">
        <v>19220</v>
      </c>
      <c r="E10865" s="830">
        <v>0</v>
      </c>
      <c r="F10865" s="768">
        <v>10</v>
      </c>
      <c r="G10865" s="825"/>
      <c r="H10865" s="772">
        <v>1</v>
      </c>
      <c r="I10865" s="819">
        <f t="shared" si="391"/>
        <v>0</v>
      </c>
      <c r="J10865" s="819">
        <f t="shared" si="392"/>
        <v>11</v>
      </c>
      <c r="L10865" s="834"/>
    </row>
    <row r="10866" spans="1:12">
      <c r="A10866" s="15" t="s">
        <v>17836</v>
      </c>
      <c r="C10866" s="776" t="s">
        <v>9232</v>
      </c>
      <c r="D10866" s="17" t="s">
        <v>19221</v>
      </c>
      <c r="E10866" s="830">
        <v>0</v>
      </c>
      <c r="F10866" s="768">
        <v>10</v>
      </c>
      <c r="G10866" s="825"/>
      <c r="H10866" s="772">
        <v>1</v>
      </c>
      <c r="I10866" s="819">
        <f t="shared" si="391"/>
        <v>0</v>
      </c>
      <c r="J10866" s="819">
        <f t="shared" si="392"/>
        <v>11</v>
      </c>
      <c r="L10866" s="834"/>
    </row>
    <row r="10867" spans="1:12">
      <c r="A10867" s="15" t="s">
        <v>17836</v>
      </c>
      <c r="C10867" s="776" t="s">
        <v>9233</v>
      </c>
      <c r="D10867" s="17" t="s">
        <v>19222</v>
      </c>
      <c r="E10867" s="830">
        <v>0</v>
      </c>
      <c r="F10867" s="768">
        <v>120</v>
      </c>
      <c r="G10867" s="825"/>
      <c r="H10867" s="772">
        <v>1600</v>
      </c>
      <c r="I10867" s="819">
        <f t="shared" si="391"/>
        <v>0</v>
      </c>
      <c r="J10867" s="819">
        <f t="shared" si="392"/>
        <v>1720</v>
      </c>
      <c r="L10867" s="834"/>
    </row>
    <row r="10868" spans="1:12">
      <c r="A10868" s="15" t="s">
        <v>17836</v>
      </c>
      <c r="C10868" s="776" t="s">
        <v>9234</v>
      </c>
      <c r="D10868" s="17" t="s">
        <v>19223</v>
      </c>
      <c r="E10868" s="830">
        <v>1806</v>
      </c>
      <c r="F10868" s="768">
        <v>1900</v>
      </c>
      <c r="G10868" s="825">
        <v>253</v>
      </c>
      <c r="H10868" s="772">
        <v>300</v>
      </c>
      <c r="I10868" s="819">
        <f t="shared" si="391"/>
        <v>2059</v>
      </c>
      <c r="J10868" s="819">
        <f t="shared" si="392"/>
        <v>2200</v>
      </c>
      <c r="L10868" s="834"/>
    </row>
    <row r="10869" spans="1:12">
      <c r="A10869" s="15" t="s">
        <v>17836</v>
      </c>
      <c r="C10869" s="776" t="s">
        <v>9235</v>
      </c>
      <c r="D10869" s="17" t="s">
        <v>19224</v>
      </c>
      <c r="E10869" s="830">
        <v>2539</v>
      </c>
      <c r="F10869" s="768">
        <v>2260</v>
      </c>
      <c r="G10869" s="825">
        <v>155</v>
      </c>
      <c r="H10869" s="772">
        <v>140</v>
      </c>
      <c r="I10869" s="819">
        <f t="shared" si="391"/>
        <v>2694</v>
      </c>
      <c r="J10869" s="819">
        <f t="shared" si="392"/>
        <v>2400</v>
      </c>
      <c r="L10869" s="834"/>
    </row>
    <row r="10870" spans="1:12">
      <c r="A10870" s="15" t="s">
        <v>17836</v>
      </c>
      <c r="C10870" s="776" t="s">
        <v>9236</v>
      </c>
      <c r="D10870" s="17" t="s">
        <v>19225</v>
      </c>
      <c r="E10870" s="830">
        <v>3139</v>
      </c>
      <c r="F10870" s="768">
        <v>10750</v>
      </c>
      <c r="G10870" s="825">
        <v>506</v>
      </c>
      <c r="H10870" s="772">
        <v>450</v>
      </c>
      <c r="I10870" s="819">
        <f t="shared" si="391"/>
        <v>3645</v>
      </c>
      <c r="J10870" s="819">
        <f t="shared" si="392"/>
        <v>11200</v>
      </c>
      <c r="L10870" s="834"/>
    </row>
    <row r="10871" spans="1:12">
      <c r="A10871" s="15" t="s">
        <v>17836</v>
      </c>
      <c r="C10871" s="776" t="s">
        <v>9237</v>
      </c>
      <c r="D10871" s="17" t="s">
        <v>19226</v>
      </c>
      <c r="E10871" s="830">
        <v>0</v>
      </c>
      <c r="F10871" s="768">
        <v>10</v>
      </c>
      <c r="G10871" s="825"/>
      <c r="H10871" s="772">
        <v>1</v>
      </c>
      <c r="I10871" s="819">
        <f t="shared" si="391"/>
        <v>0</v>
      </c>
      <c r="J10871" s="819">
        <f t="shared" si="392"/>
        <v>11</v>
      </c>
      <c r="L10871" s="834"/>
    </row>
    <row r="10872" spans="1:12">
      <c r="A10872" s="15" t="s">
        <v>17836</v>
      </c>
      <c r="C10872" s="776" t="s">
        <v>9238</v>
      </c>
      <c r="D10872" s="17" t="s">
        <v>19227</v>
      </c>
      <c r="E10872" s="830">
        <v>0</v>
      </c>
      <c r="F10872" s="768">
        <v>10</v>
      </c>
      <c r="G10872" s="825"/>
      <c r="H10872" s="772">
        <v>1</v>
      </c>
      <c r="I10872" s="819">
        <f t="shared" si="391"/>
        <v>0</v>
      </c>
      <c r="J10872" s="819">
        <f t="shared" si="392"/>
        <v>11</v>
      </c>
      <c r="L10872" s="834"/>
    </row>
    <row r="10873" spans="1:12">
      <c r="A10873" s="15" t="s">
        <v>17836</v>
      </c>
      <c r="C10873" s="776" t="s">
        <v>9239</v>
      </c>
      <c r="D10873" s="17" t="s">
        <v>19228</v>
      </c>
      <c r="E10873" s="830">
        <v>5522</v>
      </c>
      <c r="F10873" s="768">
        <v>5100</v>
      </c>
      <c r="G10873" s="825">
        <v>337</v>
      </c>
      <c r="H10873" s="772">
        <v>390</v>
      </c>
      <c r="I10873" s="819">
        <f t="shared" si="391"/>
        <v>5859</v>
      </c>
      <c r="J10873" s="819">
        <f t="shared" si="392"/>
        <v>5490</v>
      </c>
      <c r="L10873" s="834"/>
    </row>
    <row r="10874" spans="1:12">
      <c r="A10874" s="15" t="s">
        <v>17836</v>
      </c>
      <c r="C10874" s="776" t="s">
        <v>9240</v>
      </c>
      <c r="D10874" s="17" t="s">
        <v>19229</v>
      </c>
      <c r="E10874" s="830">
        <v>0</v>
      </c>
      <c r="F10874" s="768">
        <v>10</v>
      </c>
      <c r="G10874" s="825"/>
      <c r="H10874" s="772">
        <v>1</v>
      </c>
      <c r="I10874" s="819">
        <f t="shared" si="391"/>
        <v>0</v>
      </c>
      <c r="J10874" s="819">
        <f t="shared" si="392"/>
        <v>11</v>
      </c>
      <c r="L10874" s="834"/>
    </row>
    <row r="10875" spans="1:12">
      <c r="A10875" s="15" t="s">
        <v>17836</v>
      </c>
      <c r="C10875" s="776" t="s">
        <v>9241</v>
      </c>
      <c r="D10875" s="17" t="s">
        <v>9242</v>
      </c>
      <c r="E10875" s="830">
        <v>0</v>
      </c>
      <c r="F10875" s="768">
        <v>10</v>
      </c>
      <c r="G10875" s="825"/>
      <c r="H10875" s="772">
        <v>260</v>
      </c>
      <c r="I10875" s="819">
        <f t="shared" si="391"/>
        <v>0</v>
      </c>
      <c r="J10875" s="819">
        <f t="shared" si="392"/>
        <v>270</v>
      </c>
      <c r="L10875" s="834"/>
    </row>
    <row r="10876" spans="1:12">
      <c r="A10876" s="15" t="s">
        <v>17836</v>
      </c>
      <c r="C10876" s="776" t="s">
        <v>9243</v>
      </c>
      <c r="D10876" s="17" t="s">
        <v>19230</v>
      </c>
      <c r="E10876" s="830">
        <v>5022</v>
      </c>
      <c r="F10876" s="768">
        <v>4610</v>
      </c>
      <c r="G10876" s="825">
        <v>217</v>
      </c>
      <c r="H10876" s="772">
        <v>150</v>
      </c>
      <c r="I10876" s="819">
        <f t="shared" si="391"/>
        <v>5239</v>
      </c>
      <c r="J10876" s="819">
        <f t="shared" si="392"/>
        <v>4760</v>
      </c>
      <c r="L10876" s="834"/>
    </row>
    <row r="10877" spans="1:12">
      <c r="A10877" s="15" t="s">
        <v>17836</v>
      </c>
      <c r="C10877" s="776" t="s">
        <v>9244</v>
      </c>
      <c r="D10877" s="17" t="s">
        <v>19231</v>
      </c>
      <c r="E10877" s="830">
        <v>6622</v>
      </c>
      <c r="F10877" s="768">
        <v>6100</v>
      </c>
      <c r="G10877" s="825">
        <v>972</v>
      </c>
      <c r="H10877" s="772">
        <v>850</v>
      </c>
      <c r="I10877" s="819">
        <f t="shared" si="391"/>
        <v>7594</v>
      </c>
      <c r="J10877" s="819">
        <f t="shared" si="392"/>
        <v>6950</v>
      </c>
      <c r="L10877" s="834"/>
    </row>
    <row r="10878" spans="1:12">
      <c r="A10878" s="15" t="s">
        <v>17836</v>
      </c>
      <c r="C10878" s="776" t="s">
        <v>9245</v>
      </c>
      <c r="D10878" s="17" t="s">
        <v>19232</v>
      </c>
      <c r="E10878" s="830">
        <v>0</v>
      </c>
      <c r="F10878" s="768">
        <v>10</v>
      </c>
      <c r="G10878" s="825"/>
      <c r="H10878" s="772">
        <v>1</v>
      </c>
      <c r="I10878" s="819">
        <f t="shared" si="391"/>
        <v>0</v>
      </c>
      <c r="J10878" s="819">
        <f t="shared" si="392"/>
        <v>11</v>
      </c>
      <c r="L10878" s="834"/>
    </row>
    <row r="10879" spans="1:12">
      <c r="A10879" s="15" t="s">
        <v>17836</v>
      </c>
      <c r="C10879" s="776" t="s">
        <v>9246</v>
      </c>
      <c r="D10879" s="17" t="s">
        <v>19233</v>
      </c>
      <c r="E10879" s="830">
        <v>0</v>
      </c>
      <c r="F10879" s="768">
        <v>10</v>
      </c>
      <c r="G10879" s="825"/>
      <c r="H10879" s="772">
        <v>1</v>
      </c>
      <c r="I10879" s="819">
        <f t="shared" si="391"/>
        <v>0</v>
      </c>
      <c r="J10879" s="819">
        <f t="shared" si="392"/>
        <v>11</v>
      </c>
      <c r="L10879" s="834"/>
    </row>
    <row r="10880" spans="1:12">
      <c r="A10880" s="15" t="s">
        <v>17836</v>
      </c>
      <c r="C10880" s="776" t="s">
        <v>9247</v>
      </c>
      <c r="D10880" s="17" t="s">
        <v>9248</v>
      </c>
      <c r="E10880" s="830">
        <v>4257</v>
      </c>
      <c r="F10880" s="768">
        <v>4055</v>
      </c>
      <c r="G10880" s="825">
        <v>128</v>
      </c>
      <c r="H10880" s="772">
        <v>150</v>
      </c>
      <c r="I10880" s="819">
        <f t="shared" si="391"/>
        <v>4385</v>
      </c>
      <c r="J10880" s="819">
        <f t="shared" si="392"/>
        <v>4205</v>
      </c>
      <c r="L10880" s="834"/>
    </row>
    <row r="10881" spans="1:12">
      <c r="A10881" s="15" t="s">
        <v>17836</v>
      </c>
      <c r="C10881" s="776" t="s">
        <v>9249</v>
      </c>
      <c r="D10881" s="17" t="s">
        <v>19234</v>
      </c>
      <c r="E10881" s="830">
        <v>0</v>
      </c>
      <c r="F10881" s="768">
        <v>10</v>
      </c>
      <c r="G10881" s="825"/>
      <c r="H10881" s="772">
        <v>1</v>
      </c>
      <c r="I10881" s="819">
        <f t="shared" si="391"/>
        <v>0</v>
      </c>
      <c r="J10881" s="819">
        <f t="shared" si="392"/>
        <v>11</v>
      </c>
      <c r="L10881" s="834"/>
    </row>
    <row r="10882" spans="1:12">
      <c r="A10882" s="15" t="s">
        <v>17836</v>
      </c>
      <c r="C10882" s="776" t="s">
        <v>9250</v>
      </c>
      <c r="D10882" s="17" t="s">
        <v>19235</v>
      </c>
      <c r="E10882" s="830">
        <v>0</v>
      </c>
      <c r="F10882" s="768">
        <v>10</v>
      </c>
      <c r="G10882" s="825"/>
      <c r="H10882" s="772">
        <v>1</v>
      </c>
      <c r="I10882" s="819">
        <f t="shared" si="391"/>
        <v>0</v>
      </c>
      <c r="J10882" s="819">
        <f t="shared" si="392"/>
        <v>11</v>
      </c>
      <c r="L10882" s="834"/>
    </row>
    <row r="10883" spans="1:12">
      <c r="A10883" s="15" t="s">
        <v>17836</v>
      </c>
      <c r="C10883" s="776" t="s">
        <v>9251</v>
      </c>
      <c r="D10883" s="17" t="s">
        <v>9252</v>
      </c>
      <c r="E10883" s="830">
        <v>0</v>
      </c>
      <c r="F10883" s="768">
        <v>10</v>
      </c>
      <c r="G10883" s="825"/>
      <c r="H10883" s="772">
        <v>1</v>
      </c>
      <c r="I10883" s="819">
        <f t="shared" si="391"/>
        <v>0</v>
      </c>
      <c r="J10883" s="819">
        <f t="shared" si="392"/>
        <v>11</v>
      </c>
      <c r="L10883" s="834"/>
    </row>
    <row r="10884" spans="1:12">
      <c r="A10884" s="15" t="s">
        <v>17836</v>
      </c>
      <c r="C10884" s="776" t="s">
        <v>9253</v>
      </c>
      <c r="D10884" s="17" t="s">
        <v>9254</v>
      </c>
      <c r="E10884" s="830">
        <v>143</v>
      </c>
      <c r="F10884" s="768">
        <v>50</v>
      </c>
      <c r="G10884" s="825">
        <v>86</v>
      </c>
      <c r="H10884" s="772">
        <v>50</v>
      </c>
      <c r="I10884" s="819">
        <f t="shared" si="391"/>
        <v>229</v>
      </c>
      <c r="J10884" s="819">
        <f t="shared" si="392"/>
        <v>100</v>
      </c>
      <c r="L10884" s="834"/>
    </row>
    <row r="10885" spans="1:12">
      <c r="A10885" s="15" t="s">
        <v>17836</v>
      </c>
      <c r="C10885" s="776" t="s">
        <v>9255</v>
      </c>
      <c r="D10885" s="17" t="s">
        <v>19236</v>
      </c>
      <c r="E10885" s="830">
        <v>0</v>
      </c>
      <c r="F10885" s="768">
        <v>10</v>
      </c>
      <c r="G10885" s="825"/>
      <c r="H10885" s="772">
        <v>1</v>
      </c>
      <c r="I10885" s="819">
        <f t="shared" si="391"/>
        <v>0</v>
      </c>
      <c r="J10885" s="819">
        <f t="shared" si="392"/>
        <v>11</v>
      </c>
      <c r="L10885" s="834"/>
    </row>
    <row r="10886" spans="1:12">
      <c r="A10886" s="15" t="s">
        <v>17836</v>
      </c>
      <c r="C10886" s="776" t="s">
        <v>9256</v>
      </c>
      <c r="D10886" s="17" t="s">
        <v>9257</v>
      </c>
      <c r="E10886" s="830">
        <v>0</v>
      </c>
      <c r="F10886" s="768">
        <v>10</v>
      </c>
      <c r="G10886" s="825"/>
      <c r="H10886" s="772">
        <v>40</v>
      </c>
      <c r="I10886" s="819">
        <f t="shared" si="391"/>
        <v>0</v>
      </c>
      <c r="J10886" s="819">
        <f t="shared" si="392"/>
        <v>50</v>
      </c>
      <c r="L10886" s="834"/>
    </row>
    <row r="10887" spans="1:12">
      <c r="A10887" s="15" t="s">
        <v>17836</v>
      </c>
      <c r="C10887" s="776" t="s">
        <v>9258</v>
      </c>
      <c r="D10887" s="17" t="s">
        <v>19237</v>
      </c>
      <c r="E10887" s="830">
        <v>0</v>
      </c>
      <c r="F10887" s="768">
        <v>10</v>
      </c>
      <c r="G10887" s="825"/>
      <c r="H10887" s="772">
        <v>1</v>
      </c>
      <c r="I10887" s="819">
        <f t="shared" si="391"/>
        <v>0</v>
      </c>
      <c r="J10887" s="819">
        <f t="shared" si="392"/>
        <v>11</v>
      </c>
      <c r="L10887" s="834"/>
    </row>
    <row r="10888" spans="1:12">
      <c r="A10888" s="15" t="s">
        <v>17836</v>
      </c>
      <c r="C10888" s="776" t="s">
        <v>9259</v>
      </c>
      <c r="D10888" s="17" t="s">
        <v>19238</v>
      </c>
      <c r="E10888" s="830">
        <v>0</v>
      </c>
      <c r="F10888" s="768">
        <v>10</v>
      </c>
      <c r="G10888" s="825"/>
      <c r="H10888" s="772">
        <v>1</v>
      </c>
      <c r="I10888" s="819">
        <f t="shared" si="391"/>
        <v>0</v>
      </c>
      <c r="J10888" s="819">
        <f t="shared" si="392"/>
        <v>11</v>
      </c>
      <c r="L10888" s="834"/>
    </row>
    <row r="10889" spans="1:12">
      <c r="A10889" s="15" t="s">
        <v>17836</v>
      </c>
      <c r="C10889" s="776" t="s">
        <v>9260</v>
      </c>
      <c r="D10889" s="17" t="s">
        <v>19239</v>
      </c>
      <c r="E10889" s="830">
        <v>0</v>
      </c>
      <c r="F10889" s="768">
        <v>10</v>
      </c>
      <c r="G10889" s="825"/>
      <c r="H10889" s="772">
        <v>1</v>
      </c>
      <c r="I10889" s="819">
        <f t="shared" si="391"/>
        <v>0</v>
      </c>
      <c r="J10889" s="819">
        <f t="shared" si="392"/>
        <v>11</v>
      </c>
      <c r="L10889" s="834"/>
    </row>
    <row r="10890" spans="1:12">
      <c r="A10890" s="15" t="s">
        <v>17836</v>
      </c>
      <c r="C10890" s="776" t="s">
        <v>9261</v>
      </c>
      <c r="D10890" s="17" t="s">
        <v>9262</v>
      </c>
      <c r="E10890" s="830">
        <v>0</v>
      </c>
      <c r="F10890" s="768">
        <v>10</v>
      </c>
      <c r="G10890" s="825"/>
      <c r="H10890" s="772">
        <v>40</v>
      </c>
      <c r="I10890" s="819">
        <f t="shared" si="391"/>
        <v>0</v>
      </c>
      <c r="J10890" s="819">
        <f t="shared" si="392"/>
        <v>50</v>
      </c>
      <c r="L10890" s="834"/>
    </row>
    <row r="10891" spans="1:12">
      <c r="A10891" s="15" t="s">
        <v>17836</v>
      </c>
      <c r="C10891" s="776" t="s">
        <v>9263</v>
      </c>
      <c r="D10891" s="17" t="s">
        <v>9264</v>
      </c>
      <c r="E10891" s="830">
        <v>0</v>
      </c>
      <c r="F10891" s="768">
        <v>10</v>
      </c>
      <c r="G10891" s="825"/>
      <c r="H10891" s="772">
        <v>40</v>
      </c>
      <c r="I10891" s="819">
        <f t="shared" si="391"/>
        <v>0</v>
      </c>
      <c r="J10891" s="819">
        <f t="shared" si="392"/>
        <v>50</v>
      </c>
      <c r="L10891" s="834"/>
    </row>
    <row r="10892" spans="1:12">
      <c r="A10892" s="15" t="s">
        <v>17836</v>
      </c>
      <c r="C10892" s="776" t="s">
        <v>9265</v>
      </c>
      <c r="D10892" s="17" t="s">
        <v>19240</v>
      </c>
      <c r="E10892" s="830">
        <v>0</v>
      </c>
      <c r="F10892" s="768">
        <v>10</v>
      </c>
      <c r="G10892" s="825"/>
      <c r="H10892" s="772">
        <v>1</v>
      </c>
      <c r="I10892" s="819">
        <f t="shared" si="391"/>
        <v>0</v>
      </c>
      <c r="J10892" s="819">
        <f t="shared" si="392"/>
        <v>11</v>
      </c>
      <c r="L10892" s="834"/>
    </row>
    <row r="10893" spans="1:12">
      <c r="A10893" s="15" t="s">
        <v>17836</v>
      </c>
      <c r="C10893" s="776" t="s">
        <v>9266</v>
      </c>
      <c r="D10893" s="17" t="s">
        <v>19241</v>
      </c>
      <c r="E10893" s="830">
        <v>0</v>
      </c>
      <c r="F10893" s="768">
        <v>10</v>
      </c>
      <c r="G10893" s="825"/>
      <c r="H10893" s="772">
        <v>1</v>
      </c>
      <c r="I10893" s="819">
        <f t="shared" si="391"/>
        <v>0</v>
      </c>
      <c r="J10893" s="819">
        <f t="shared" si="392"/>
        <v>11</v>
      </c>
      <c r="L10893" s="834"/>
    </row>
    <row r="10894" spans="1:12">
      <c r="A10894" s="15" t="s">
        <v>17836</v>
      </c>
      <c r="C10894" s="776" t="s">
        <v>9267</v>
      </c>
      <c r="D10894" s="17" t="s">
        <v>19242</v>
      </c>
      <c r="E10894" s="830">
        <v>981</v>
      </c>
      <c r="F10894" s="768">
        <v>1400</v>
      </c>
      <c r="G10894" s="825"/>
      <c r="H10894" s="772">
        <v>1</v>
      </c>
      <c r="I10894" s="819">
        <f t="shared" si="391"/>
        <v>981</v>
      </c>
      <c r="J10894" s="819">
        <f t="shared" si="392"/>
        <v>1401</v>
      </c>
      <c r="L10894" s="834"/>
    </row>
    <row r="10895" spans="1:12">
      <c r="A10895" s="15" t="s">
        <v>17836</v>
      </c>
      <c r="C10895" s="776" t="s">
        <v>9268</v>
      </c>
      <c r="D10895" s="17" t="s">
        <v>19243</v>
      </c>
      <c r="E10895" s="830">
        <v>981</v>
      </c>
      <c r="F10895" s="768">
        <v>1400</v>
      </c>
      <c r="G10895" s="825"/>
      <c r="H10895" s="772">
        <v>1</v>
      </c>
      <c r="I10895" s="819">
        <f t="shared" si="391"/>
        <v>981</v>
      </c>
      <c r="J10895" s="819">
        <f t="shared" si="392"/>
        <v>1401</v>
      </c>
      <c r="L10895" s="834"/>
    </row>
    <row r="10896" spans="1:12">
      <c r="A10896" s="15" t="s">
        <v>17836</v>
      </c>
      <c r="C10896" s="776" t="s">
        <v>9269</v>
      </c>
      <c r="D10896" s="17" t="s">
        <v>19244</v>
      </c>
      <c r="E10896" s="830">
        <v>0</v>
      </c>
      <c r="F10896" s="768">
        <v>10</v>
      </c>
      <c r="G10896" s="825"/>
      <c r="H10896" s="772">
        <v>1</v>
      </c>
      <c r="I10896" s="819">
        <f t="shared" si="391"/>
        <v>0</v>
      </c>
      <c r="J10896" s="819">
        <f t="shared" si="392"/>
        <v>11</v>
      </c>
      <c r="L10896" s="834"/>
    </row>
    <row r="10897" spans="1:12">
      <c r="A10897" s="15" t="s">
        <v>17836</v>
      </c>
      <c r="C10897" s="776" t="s">
        <v>9270</v>
      </c>
      <c r="D10897" s="17" t="s">
        <v>19245</v>
      </c>
      <c r="E10897" s="830">
        <v>981</v>
      </c>
      <c r="F10897" s="768">
        <v>1400</v>
      </c>
      <c r="G10897" s="825"/>
      <c r="H10897" s="772">
        <v>1</v>
      </c>
      <c r="I10897" s="819">
        <f t="shared" si="391"/>
        <v>981</v>
      </c>
      <c r="J10897" s="819">
        <f t="shared" si="392"/>
        <v>1401</v>
      </c>
      <c r="L10897" s="834"/>
    </row>
    <row r="10898" spans="1:12">
      <c r="A10898" s="15" t="s">
        <v>17836</v>
      </c>
      <c r="C10898" s="776" t="s">
        <v>9271</v>
      </c>
      <c r="D10898" s="17" t="s">
        <v>19246</v>
      </c>
      <c r="E10898" s="830">
        <v>980</v>
      </c>
      <c r="F10898" s="768">
        <v>1400</v>
      </c>
      <c r="G10898" s="825"/>
      <c r="H10898" s="772">
        <v>1</v>
      </c>
      <c r="I10898" s="819">
        <f t="shared" si="391"/>
        <v>980</v>
      </c>
      <c r="J10898" s="819">
        <f t="shared" si="392"/>
        <v>1401</v>
      </c>
      <c r="L10898" s="834"/>
    </row>
    <row r="10899" spans="1:12">
      <c r="A10899" s="15" t="s">
        <v>17836</v>
      </c>
      <c r="C10899" s="776" t="s">
        <v>9272</v>
      </c>
      <c r="D10899" s="17" t="s">
        <v>19247</v>
      </c>
      <c r="E10899" s="830">
        <v>981</v>
      </c>
      <c r="F10899" s="768">
        <v>1400</v>
      </c>
      <c r="G10899" s="825"/>
      <c r="H10899" s="772">
        <v>1</v>
      </c>
      <c r="I10899" s="819">
        <f t="shared" si="391"/>
        <v>981</v>
      </c>
      <c r="J10899" s="819">
        <f t="shared" si="392"/>
        <v>1401</v>
      </c>
      <c r="L10899" s="834"/>
    </row>
    <row r="10900" spans="1:12">
      <c r="A10900" s="15" t="s">
        <v>17836</v>
      </c>
      <c r="C10900" s="776" t="s">
        <v>9273</v>
      </c>
      <c r="D10900" s="17" t="s">
        <v>19248</v>
      </c>
      <c r="E10900" s="830">
        <v>981</v>
      </c>
      <c r="F10900" s="768">
        <v>1400</v>
      </c>
      <c r="G10900" s="825"/>
      <c r="H10900" s="772">
        <v>1</v>
      </c>
      <c r="I10900" s="819">
        <f t="shared" si="391"/>
        <v>981</v>
      </c>
      <c r="J10900" s="819">
        <f t="shared" si="392"/>
        <v>1401</v>
      </c>
      <c r="L10900" s="834"/>
    </row>
    <row r="10901" spans="1:12">
      <c r="A10901" s="15" t="s">
        <v>17836</v>
      </c>
      <c r="C10901" s="776" t="s">
        <v>9274</v>
      </c>
      <c r="D10901" s="17" t="s">
        <v>19249</v>
      </c>
      <c r="E10901" s="830">
        <v>981</v>
      </c>
      <c r="F10901" s="768">
        <v>1400</v>
      </c>
      <c r="G10901" s="825"/>
      <c r="H10901" s="772">
        <v>1</v>
      </c>
      <c r="I10901" s="819">
        <f t="shared" si="391"/>
        <v>981</v>
      </c>
      <c r="J10901" s="819">
        <f t="shared" si="392"/>
        <v>1401</v>
      </c>
      <c r="L10901" s="834"/>
    </row>
    <row r="10902" spans="1:12">
      <c r="A10902" s="15" t="s">
        <v>17836</v>
      </c>
      <c r="C10902" s="776" t="s">
        <v>9275</v>
      </c>
      <c r="D10902" s="17" t="s">
        <v>19250</v>
      </c>
      <c r="E10902" s="830">
        <v>0</v>
      </c>
      <c r="F10902" s="768">
        <v>10</v>
      </c>
      <c r="G10902" s="825"/>
      <c r="H10902" s="772">
        <v>1</v>
      </c>
      <c r="I10902" s="819">
        <f t="shared" si="391"/>
        <v>0</v>
      </c>
      <c r="J10902" s="819">
        <f t="shared" si="392"/>
        <v>11</v>
      </c>
      <c r="L10902" s="834"/>
    </row>
    <row r="10903" spans="1:12">
      <c r="A10903" s="15" t="s">
        <v>17836</v>
      </c>
      <c r="C10903" s="776" t="s">
        <v>9276</v>
      </c>
      <c r="D10903" s="17" t="s">
        <v>19251</v>
      </c>
      <c r="E10903" s="830">
        <v>0</v>
      </c>
      <c r="F10903" s="768">
        <v>10</v>
      </c>
      <c r="G10903" s="825"/>
      <c r="H10903" s="772">
        <v>1</v>
      </c>
      <c r="I10903" s="819">
        <f t="shared" si="391"/>
        <v>0</v>
      </c>
      <c r="J10903" s="819">
        <f t="shared" si="392"/>
        <v>11</v>
      </c>
      <c r="L10903" s="834"/>
    </row>
    <row r="10904" spans="1:12">
      <c r="A10904" s="15" t="s">
        <v>17836</v>
      </c>
      <c r="C10904" s="776" t="s">
        <v>9277</v>
      </c>
      <c r="D10904" s="17" t="s">
        <v>19252</v>
      </c>
      <c r="E10904" s="830">
        <v>0</v>
      </c>
      <c r="F10904" s="768">
        <v>10</v>
      </c>
      <c r="G10904" s="825"/>
      <c r="H10904" s="772">
        <v>1</v>
      </c>
      <c r="I10904" s="819">
        <f t="shared" si="391"/>
        <v>0</v>
      </c>
      <c r="J10904" s="819">
        <f t="shared" si="392"/>
        <v>11</v>
      </c>
      <c r="L10904" s="834"/>
    </row>
    <row r="10905" spans="1:12">
      <c r="A10905" s="15" t="s">
        <v>17836</v>
      </c>
      <c r="C10905" s="776" t="s">
        <v>9278</v>
      </c>
      <c r="D10905" s="17" t="s">
        <v>19253</v>
      </c>
      <c r="E10905" s="830">
        <v>0</v>
      </c>
      <c r="F10905" s="768">
        <v>10</v>
      </c>
      <c r="G10905" s="825"/>
      <c r="H10905" s="772">
        <v>1</v>
      </c>
      <c r="I10905" s="819">
        <f t="shared" si="391"/>
        <v>0</v>
      </c>
      <c r="J10905" s="819">
        <f t="shared" si="392"/>
        <v>11</v>
      </c>
      <c r="L10905" s="834"/>
    </row>
    <row r="10906" spans="1:12">
      <c r="A10906" s="15" t="s">
        <v>17836</v>
      </c>
      <c r="C10906" s="776" t="s">
        <v>9279</v>
      </c>
      <c r="D10906" s="17" t="s">
        <v>19254</v>
      </c>
      <c r="E10906" s="830">
        <v>0</v>
      </c>
      <c r="F10906" s="768">
        <v>10</v>
      </c>
      <c r="G10906" s="825"/>
      <c r="H10906" s="772">
        <v>1</v>
      </c>
      <c r="I10906" s="819">
        <f t="shared" si="391"/>
        <v>0</v>
      </c>
      <c r="J10906" s="819">
        <f t="shared" si="392"/>
        <v>11</v>
      </c>
      <c r="L10906" s="834"/>
    </row>
    <row r="10907" spans="1:12">
      <c r="A10907" s="15" t="s">
        <v>17836</v>
      </c>
      <c r="C10907" s="776" t="s">
        <v>9280</v>
      </c>
      <c r="D10907" s="17" t="s">
        <v>19255</v>
      </c>
      <c r="E10907" s="830">
        <v>0</v>
      </c>
      <c r="F10907" s="768">
        <v>10</v>
      </c>
      <c r="G10907" s="825"/>
      <c r="H10907" s="772">
        <v>1</v>
      </c>
      <c r="I10907" s="819">
        <f t="shared" si="391"/>
        <v>0</v>
      </c>
      <c r="J10907" s="819">
        <f t="shared" si="392"/>
        <v>11</v>
      </c>
      <c r="L10907" s="834"/>
    </row>
    <row r="10908" spans="1:12">
      <c r="A10908" s="15" t="s">
        <v>17836</v>
      </c>
      <c r="C10908" s="776" t="s">
        <v>9281</v>
      </c>
      <c r="D10908" s="17" t="s">
        <v>19256</v>
      </c>
      <c r="E10908" s="830">
        <v>0</v>
      </c>
      <c r="F10908" s="768">
        <v>10</v>
      </c>
      <c r="G10908" s="825"/>
      <c r="H10908" s="772">
        <v>1</v>
      </c>
      <c r="I10908" s="819">
        <f t="shared" si="391"/>
        <v>0</v>
      </c>
      <c r="J10908" s="819">
        <f t="shared" si="392"/>
        <v>11</v>
      </c>
      <c r="L10908" s="834"/>
    </row>
    <row r="10909" spans="1:12">
      <c r="A10909" s="15" t="s">
        <v>17836</v>
      </c>
      <c r="C10909" s="776" t="s">
        <v>9282</v>
      </c>
      <c r="D10909" s="17" t="s">
        <v>19257</v>
      </c>
      <c r="E10909" s="830">
        <v>0</v>
      </c>
      <c r="F10909" s="768">
        <v>10</v>
      </c>
      <c r="G10909" s="825"/>
      <c r="H10909" s="772">
        <v>5</v>
      </c>
      <c r="I10909" s="819">
        <f t="shared" si="391"/>
        <v>0</v>
      </c>
      <c r="J10909" s="819">
        <f t="shared" si="392"/>
        <v>15</v>
      </c>
      <c r="L10909" s="834"/>
    </row>
    <row r="10910" spans="1:12">
      <c r="A10910" s="15" t="s">
        <v>17836</v>
      </c>
      <c r="C10910" s="776" t="s">
        <v>9283</v>
      </c>
      <c r="D10910" s="17" t="s">
        <v>19258</v>
      </c>
      <c r="E10910" s="830">
        <v>1</v>
      </c>
      <c r="F10910" s="768">
        <v>5</v>
      </c>
      <c r="G10910" s="825">
        <v>53</v>
      </c>
      <c r="H10910" s="772">
        <v>60</v>
      </c>
      <c r="I10910" s="819">
        <f t="shared" ref="I10910:I10976" si="393">E10910+G10910</f>
        <v>54</v>
      </c>
      <c r="J10910" s="819">
        <f t="shared" ref="J10910:J10976" si="394">F10910+H10910</f>
        <v>65</v>
      </c>
      <c r="L10910" s="834"/>
    </row>
    <row r="10911" spans="1:12">
      <c r="A10911" s="15" t="s">
        <v>17836</v>
      </c>
      <c r="C10911" s="776" t="s">
        <v>9284</v>
      </c>
      <c r="D10911" s="17" t="s">
        <v>19259</v>
      </c>
      <c r="E10911" s="830">
        <v>1</v>
      </c>
      <c r="F10911" s="768">
        <v>100</v>
      </c>
      <c r="G10911" s="825">
        <v>45</v>
      </c>
      <c r="H10911" s="772">
        <v>60</v>
      </c>
      <c r="I10911" s="819">
        <f t="shared" si="393"/>
        <v>46</v>
      </c>
      <c r="J10911" s="819">
        <f t="shared" si="394"/>
        <v>160</v>
      </c>
      <c r="L10911" s="834"/>
    </row>
    <row r="10912" spans="1:12">
      <c r="A10912" s="15" t="s">
        <v>17836</v>
      </c>
      <c r="C10912" s="776" t="s">
        <v>9285</v>
      </c>
      <c r="D10912" s="17" t="s">
        <v>19260</v>
      </c>
      <c r="E10912" s="830">
        <v>0</v>
      </c>
      <c r="F10912" s="768">
        <v>5</v>
      </c>
      <c r="G10912" s="825"/>
      <c r="H10912" s="772">
        <v>1</v>
      </c>
      <c r="I10912" s="819">
        <f t="shared" si="393"/>
        <v>0</v>
      </c>
      <c r="J10912" s="819">
        <f t="shared" si="394"/>
        <v>6</v>
      </c>
      <c r="L10912" s="834"/>
    </row>
    <row r="10913" spans="1:12">
      <c r="A10913" s="15" t="s">
        <v>17836</v>
      </c>
      <c r="C10913" s="776" t="s">
        <v>9286</v>
      </c>
      <c r="D10913" s="17" t="s">
        <v>19261</v>
      </c>
      <c r="E10913" s="830">
        <v>0</v>
      </c>
      <c r="F10913" s="768">
        <v>10</v>
      </c>
      <c r="G10913" s="825"/>
      <c r="H10913" s="772">
        <v>1</v>
      </c>
      <c r="I10913" s="819">
        <f t="shared" si="393"/>
        <v>0</v>
      </c>
      <c r="J10913" s="819">
        <f t="shared" si="394"/>
        <v>11</v>
      </c>
      <c r="L10913" s="834"/>
    </row>
    <row r="10914" spans="1:12">
      <c r="A10914" s="15" t="s">
        <v>17836</v>
      </c>
      <c r="C10914" s="776" t="s">
        <v>9287</v>
      </c>
      <c r="D10914" s="17" t="s">
        <v>9288</v>
      </c>
      <c r="E10914" s="830">
        <v>41</v>
      </c>
      <c r="F10914" s="768">
        <v>50</v>
      </c>
      <c r="G10914" s="825">
        <v>5</v>
      </c>
      <c r="H10914" s="772">
        <v>10</v>
      </c>
      <c r="I10914" s="819">
        <f t="shared" si="393"/>
        <v>46</v>
      </c>
      <c r="J10914" s="819">
        <f t="shared" si="394"/>
        <v>60</v>
      </c>
      <c r="L10914" s="834"/>
    </row>
    <row r="10915" spans="1:12">
      <c r="A10915" s="15" t="s">
        <v>17836</v>
      </c>
      <c r="C10915" s="776" t="s">
        <v>9289</v>
      </c>
      <c r="D10915" s="17" t="s">
        <v>9290</v>
      </c>
      <c r="E10915" s="830">
        <v>0</v>
      </c>
      <c r="F10915" s="768">
        <v>10</v>
      </c>
      <c r="G10915" s="825"/>
      <c r="H10915" s="772">
        <v>1</v>
      </c>
      <c r="I10915" s="819">
        <f t="shared" si="393"/>
        <v>0</v>
      </c>
      <c r="J10915" s="819">
        <f t="shared" si="394"/>
        <v>11</v>
      </c>
      <c r="L10915" s="834"/>
    </row>
    <row r="10916" spans="1:12">
      <c r="A10916" s="15" t="s">
        <v>17836</v>
      </c>
      <c r="C10916" s="776" t="s">
        <v>9291</v>
      </c>
      <c r="D10916" s="17" t="s">
        <v>9292</v>
      </c>
      <c r="E10916" s="830">
        <v>0</v>
      </c>
      <c r="F10916" s="768">
        <v>10</v>
      </c>
      <c r="G10916" s="825"/>
      <c r="H10916" s="772">
        <v>1</v>
      </c>
      <c r="I10916" s="819">
        <f t="shared" si="393"/>
        <v>0</v>
      </c>
      <c r="J10916" s="819">
        <f t="shared" si="394"/>
        <v>11</v>
      </c>
      <c r="L10916" s="834"/>
    </row>
    <row r="10917" spans="1:12">
      <c r="A10917" s="15" t="s">
        <v>17836</v>
      </c>
      <c r="C10917" s="776" t="s">
        <v>9293</v>
      </c>
      <c r="D10917" s="17" t="s">
        <v>19262</v>
      </c>
      <c r="E10917" s="830">
        <v>0</v>
      </c>
      <c r="F10917" s="768">
        <v>10</v>
      </c>
      <c r="G10917" s="825"/>
      <c r="H10917" s="772">
        <v>1</v>
      </c>
      <c r="I10917" s="819">
        <f t="shared" si="393"/>
        <v>0</v>
      </c>
      <c r="J10917" s="819">
        <f t="shared" si="394"/>
        <v>11</v>
      </c>
      <c r="L10917" s="834"/>
    </row>
    <row r="10918" spans="1:12">
      <c r="A10918" s="15" t="s">
        <v>17836</v>
      </c>
      <c r="C10918" s="776" t="s">
        <v>9294</v>
      </c>
      <c r="D10918" s="17" t="s">
        <v>9295</v>
      </c>
      <c r="E10918" s="830">
        <v>0</v>
      </c>
      <c r="F10918" s="768">
        <v>10</v>
      </c>
      <c r="G10918" s="825"/>
      <c r="H10918" s="772">
        <v>1</v>
      </c>
      <c r="I10918" s="819">
        <f t="shared" si="393"/>
        <v>0</v>
      </c>
      <c r="J10918" s="819">
        <f t="shared" si="394"/>
        <v>11</v>
      </c>
      <c r="L10918" s="834"/>
    </row>
    <row r="10919" spans="1:12">
      <c r="A10919" s="15" t="s">
        <v>17836</v>
      </c>
      <c r="C10919" s="776" t="s">
        <v>9296</v>
      </c>
      <c r="D10919" s="17" t="s">
        <v>9297</v>
      </c>
      <c r="E10919" s="830">
        <v>0</v>
      </c>
      <c r="F10919" s="768">
        <v>10</v>
      </c>
      <c r="G10919" s="825"/>
      <c r="H10919" s="772">
        <v>1</v>
      </c>
      <c r="I10919" s="819">
        <f t="shared" si="393"/>
        <v>0</v>
      </c>
      <c r="J10919" s="819">
        <f t="shared" si="394"/>
        <v>11</v>
      </c>
      <c r="L10919" s="834"/>
    </row>
    <row r="10920" spans="1:12">
      <c r="A10920" s="15" t="s">
        <v>17836</v>
      </c>
      <c r="C10920" s="776" t="s">
        <v>9298</v>
      </c>
      <c r="D10920" s="17" t="s">
        <v>9299</v>
      </c>
      <c r="E10920" s="830">
        <v>0</v>
      </c>
      <c r="F10920" s="768">
        <v>10</v>
      </c>
      <c r="G10920" s="825"/>
      <c r="H10920" s="772">
        <v>1</v>
      </c>
      <c r="I10920" s="819">
        <f t="shared" si="393"/>
        <v>0</v>
      </c>
      <c r="J10920" s="819">
        <f t="shared" si="394"/>
        <v>11</v>
      </c>
      <c r="L10920" s="834"/>
    </row>
    <row r="10921" spans="1:12">
      <c r="A10921" s="15" t="s">
        <v>17836</v>
      </c>
      <c r="C10921" s="776" t="s">
        <v>9300</v>
      </c>
      <c r="D10921" s="17" t="s">
        <v>9301</v>
      </c>
      <c r="E10921" s="830">
        <v>0</v>
      </c>
      <c r="F10921" s="768">
        <v>10</v>
      </c>
      <c r="G10921" s="825"/>
      <c r="H10921" s="772">
        <v>1</v>
      </c>
      <c r="I10921" s="819">
        <f t="shared" si="393"/>
        <v>0</v>
      </c>
      <c r="J10921" s="819">
        <f t="shared" si="394"/>
        <v>11</v>
      </c>
      <c r="L10921" s="834"/>
    </row>
    <row r="10922" spans="1:12">
      <c r="A10922" s="15" t="s">
        <v>17836</v>
      </c>
      <c r="C10922" s="776" t="s">
        <v>9302</v>
      </c>
      <c r="D10922" s="17" t="s">
        <v>9303</v>
      </c>
      <c r="E10922" s="830">
        <v>0</v>
      </c>
      <c r="F10922" s="768">
        <v>10</v>
      </c>
      <c r="G10922" s="825"/>
      <c r="H10922" s="772">
        <v>1</v>
      </c>
      <c r="I10922" s="819">
        <f t="shared" si="393"/>
        <v>0</v>
      </c>
      <c r="J10922" s="819">
        <f t="shared" si="394"/>
        <v>11</v>
      </c>
      <c r="L10922" s="834"/>
    </row>
    <row r="10923" spans="1:12">
      <c r="A10923" s="15" t="s">
        <v>17836</v>
      </c>
      <c r="C10923" s="776" t="s">
        <v>9304</v>
      </c>
      <c r="D10923" s="17" t="s">
        <v>9305</v>
      </c>
      <c r="E10923" s="830">
        <v>0</v>
      </c>
      <c r="F10923" s="768">
        <v>10</v>
      </c>
      <c r="G10923" s="825"/>
      <c r="H10923" s="772">
        <v>1</v>
      </c>
      <c r="I10923" s="819">
        <f t="shared" si="393"/>
        <v>0</v>
      </c>
      <c r="J10923" s="819">
        <f t="shared" si="394"/>
        <v>11</v>
      </c>
      <c r="L10923" s="834"/>
    </row>
    <row r="10924" spans="1:12">
      <c r="A10924" s="15" t="s">
        <v>17836</v>
      </c>
      <c r="C10924" s="776" t="s">
        <v>9306</v>
      </c>
      <c r="D10924" s="17" t="s">
        <v>9307</v>
      </c>
      <c r="E10924" s="830">
        <v>0</v>
      </c>
      <c r="F10924" s="768">
        <v>10</v>
      </c>
      <c r="G10924" s="825"/>
      <c r="H10924" s="772">
        <v>1</v>
      </c>
      <c r="I10924" s="819">
        <f t="shared" si="393"/>
        <v>0</v>
      </c>
      <c r="J10924" s="819">
        <f t="shared" si="394"/>
        <v>11</v>
      </c>
      <c r="L10924" s="834"/>
    </row>
    <row r="10925" spans="1:12">
      <c r="A10925" s="15" t="s">
        <v>17836</v>
      </c>
      <c r="C10925" s="776" t="s">
        <v>8141</v>
      </c>
      <c r="D10925" s="17" t="s">
        <v>8142</v>
      </c>
      <c r="E10925" s="830">
        <v>0</v>
      </c>
      <c r="F10925" s="768">
        <v>10</v>
      </c>
      <c r="G10925" s="825"/>
      <c r="H10925" s="772">
        <v>1</v>
      </c>
      <c r="I10925" s="819">
        <f t="shared" si="393"/>
        <v>0</v>
      </c>
      <c r="J10925" s="819">
        <f t="shared" si="394"/>
        <v>11</v>
      </c>
      <c r="L10925" s="834"/>
    </row>
    <row r="10926" spans="1:12">
      <c r="A10926" s="15" t="s">
        <v>17836</v>
      </c>
      <c r="C10926" s="776" t="s">
        <v>20694</v>
      </c>
      <c r="D10926" s="17" t="s">
        <v>20695</v>
      </c>
      <c r="E10926" s="830">
        <v>0</v>
      </c>
      <c r="F10926" s="768">
        <v>10</v>
      </c>
      <c r="G10926" s="825"/>
      <c r="H10926" s="772">
        <v>1</v>
      </c>
      <c r="I10926" s="819">
        <f t="shared" si="393"/>
        <v>0</v>
      </c>
      <c r="J10926" s="819">
        <f t="shared" si="394"/>
        <v>11</v>
      </c>
      <c r="L10926" s="834"/>
    </row>
    <row r="10927" spans="1:12">
      <c r="A10927" s="15" t="s">
        <v>17836</v>
      </c>
      <c r="C10927" s="776" t="s">
        <v>8143</v>
      </c>
      <c r="D10927" s="17" t="s">
        <v>9308</v>
      </c>
      <c r="E10927" s="830">
        <v>0</v>
      </c>
      <c r="F10927" s="768">
        <v>10</v>
      </c>
      <c r="G10927" s="825"/>
      <c r="H10927" s="772">
        <v>20</v>
      </c>
      <c r="I10927" s="819">
        <f t="shared" si="393"/>
        <v>0</v>
      </c>
      <c r="J10927" s="819">
        <f t="shared" si="394"/>
        <v>30</v>
      </c>
      <c r="L10927" s="834"/>
    </row>
    <row r="10928" spans="1:12">
      <c r="A10928" s="15" t="s">
        <v>17836</v>
      </c>
      <c r="C10928" s="776" t="s">
        <v>20690</v>
      </c>
      <c r="D10928" s="17" t="s">
        <v>20691</v>
      </c>
      <c r="E10928" s="830">
        <v>0</v>
      </c>
      <c r="F10928" s="768">
        <v>10</v>
      </c>
      <c r="G10928" s="825"/>
      <c r="H10928" s="772">
        <v>1</v>
      </c>
      <c r="I10928" s="819">
        <f t="shared" si="393"/>
        <v>0</v>
      </c>
      <c r="J10928" s="819">
        <f t="shared" si="394"/>
        <v>11</v>
      </c>
      <c r="L10928" s="834"/>
    </row>
    <row r="10929" spans="1:12">
      <c r="A10929" s="15" t="s">
        <v>17836</v>
      </c>
      <c r="C10929" s="776" t="s">
        <v>20692</v>
      </c>
      <c r="D10929" s="17" t="s">
        <v>20693</v>
      </c>
      <c r="E10929" s="830">
        <v>0</v>
      </c>
      <c r="F10929" s="768">
        <v>10</v>
      </c>
      <c r="G10929" s="825"/>
      <c r="H10929" s="772">
        <v>1</v>
      </c>
      <c r="I10929" s="819">
        <f t="shared" si="393"/>
        <v>0</v>
      </c>
      <c r="J10929" s="819">
        <f t="shared" si="394"/>
        <v>11</v>
      </c>
      <c r="L10929" s="834"/>
    </row>
    <row r="10930" spans="1:12">
      <c r="A10930" s="15" t="s">
        <v>17836</v>
      </c>
      <c r="C10930" s="776" t="s">
        <v>9309</v>
      </c>
      <c r="D10930" s="17" t="s">
        <v>9310</v>
      </c>
      <c r="E10930" s="830">
        <v>0</v>
      </c>
      <c r="F10930" s="768">
        <v>10</v>
      </c>
      <c r="G10930" s="825"/>
      <c r="H10930" s="772">
        <v>1</v>
      </c>
      <c r="I10930" s="819">
        <f t="shared" si="393"/>
        <v>0</v>
      </c>
      <c r="J10930" s="819">
        <f t="shared" si="394"/>
        <v>11</v>
      </c>
      <c r="L10930" s="834"/>
    </row>
    <row r="10931" spans="1:12">
      <c r="A10931" s="15" t="s">
        <v>17836</v>
      </c>
      <c r="C10931" s="776" t="s">
        <v>9311</v>
      </c>
      <c r="D10931" s="17" t="s">
        <v>19263</v>
      </c>
      <c r="E10931" s="830">
        <v>0</v>
      </c>
      <c r="F10931" s="768">
        <v>10</v>
      </c>
      <c r="G10931" s="825"/>
      <c r="H10931" s="772">
        <v>1</v>
      </c>
      <c r="I10931" s="819">
        <f t="shared" si="393"/>
        <v>0</v>
      </c>
      <c r="J10931" s="819">
        <f t="shared" si="394"/>
        <v>11</v>
      </c>
      <c r="L10931" s="834"/>
    </row>
    <row r="10932" spans="1:12">
      <c r="A10932" s="15" t="s">
        <v>17836</v>
      </c>
      <c r="C10932" s="776" t="s">
        <v>9312</v>
      </c>
      <c r="D10932" s="17" t="s">
        <v>19264</v>
      </c>
      <c r="E10932" s="830">
        <v>885</v>
      </c>
      <c r="F10932" s="768">
        <v>750</v>
      </c>
      <c r="G10932" s="825">
        <v>107</v>
      </c>
      <c r="H10932" s="772">
        <v>100</v>
      </c>
      <c r="I10932" s="819">
        <f t="shared" si="393"/>
        <v>992</v>
      </c>
      <c r="J10932" s="819">
        <f t="shared" si="394"/>
        <v>850</v>
      </c>
      <c r="L10932" s="834"/>
    </row>
    <row r="10933" spans="1:12">
      <c r="A10933" s="15" t="s">
        <v>17836</v>
      </c>
      <c r="C10933" s="776" t="s">
        <v>9313</v>
      </c>
      <c r="D10933" s="17" t="s">
        <v>19265</v>
      </c>
      <c r="E10933" s="830">
        <v>0</v>
      </c>
      <c r="F10933" s="768">
        <v>10</v>
      </c>
      <c r="G10933" s="825"/>
      <c r="H10933" s="772">
        <v>1</v>
      </c>
      <c r="I10933" s="819">
        <f t="shared" si="393"/>
        <v>0</v>
      </c>
      <c r="J10933" s="819">
        <f t="shared" si="394"/>
        <v>11</v>
      </c>
      <c r="L10933" s="834"/>
    </row>
    <row r="10934" spans="1:12">
      <c r="A10934" s="15" t="s">
        <v>17836</v>
      </c>
      <c r="C10934" s="776" t="s">
        <v>9314</v>
      </c>
      <c r="D10934" s="17" t="s">
        <v>19266</v>
      </c>
      <c r="E10934" s="830">
        <v>0</v>
      </c>
      <c r="F10934" s="768">
        <v>10</v>
      </c>
      <c r="G10934" s="825"/>
      <c r="H10934" s="772">
        <v>1</v>
      </c>
      <c r="I10934" s="819">
        <f t="shared" si="393"/>
        <v>0</v>
      </c>
      <c r="J10934" s="819">
        <f t="shared" si="394"/>
        <v>11</v>
      </c>
      <c r="L10934" s="834"/>
    </row>
    <row r="10935" spans="1:12">
      <c r="A10935" s="15" t="s">
        <v>17836</v>
      </c>
      <c r="C10935" s="776" t="s">
        <v>9315</v>
      </c>
      <c r="D10935" s="17" t="s">
        <v>19267</v>
      </c>
      <c r="E10935" s="830">
        <v>0</v>
      </c>
      <c r="F10935" s="768">
        <v>10</v>
      </c>
      <c r="G10935" s="825"/>
      <c r="H10935" s="772">
        <v>1</v>
      </c>
      <c r="I10935" s="819">
        <f t="shared" si="393"/>
        <v>0</v>
      </c>
      <c r="J10935" s="819">
        <f t="shared" si="394"/>
        <v>11</v>
      </c>
      <c r="L10935" s="834"/>
    </row>
    <row r="10936" spans="1:12">
      <c r="A10936" s="15" t="s">
        <v>17836</v>
      </c>
      <c r="C10936" s="776" t="s">
        <v>9316</v>
      </c>
      <c r="D10936" s="17" t="s">
        <v>19268</v>
      </c>
      <c r="E10936" s="830">
        <v>0</v>
      </c>
      <c r="F10936" s="768">
        <v>10</v>
      </c>
      <c r="G10936" s="825"/>
      <c r="H10936" s="772">
        <v>1</v>
      </c>
      <c r="I10936" s="819">
        <f t="shared" si="393"/>
        <v>0</v>
      </c>
      <c r="J10936" s="819">
        <f t="shared" si="394"/>
        <v>11</v>
      </c>
      <c r="L10936" s="834"/>
    </row>
    <row r="10937" spans="1:12">
      <c r="A10937" s="15" t="s">
        <v>17836</v>
      </c>
      <c r="C10937" s="776" t="s">
        <v>9317</v>
      </c>
      <c r="D10937" s="17" t="s">
        <v>9318</v>
      </c>
      <c r="E10937" s="830">
        <v>191</v>
      </c>
      <c r="F10937" s="768">
        <v>170</v>
      </c>
      <c r="G10937" s="825">
        <v>13</v>
      </c>
      <c r="H10937" s="772">
        <v>10</v>
      </c>
      <c r="I10937" s="819">
        <f t="shared" si="393"/>
        <v>204</v>
      </c>
      <c r="J10937" s="819">
        <f t="shared" si="394"/>
        <v>180</v>
      </c>
      <c r="L10937" s="834"/>
    </row>
    <row r="10938" spans="1:12">
      <c r="A10938" s="15" t="s">
        <v>17836</v>
      </c>
      <c r="C10938" s="776" t="s">
        <v>9319</v>
      </c>
      <c r="D10938" s="17" t="s">
        <v>9320</v>
      </c>
      <c r="E10938" s="830">
        <v>0</v>
      </c>
      <c r="F10938" s="768">
        <v>10</v>
      </c>
      <c r="G10938" s="825">
        <v>96</v>
      </c>
      <c r="H10938" s="772">
        <v>140</v>
      </c>
      <c r="I10938" s="819">
        <f t="shared" si="393"/>
        <v>96</v>
      </c>
      <c r="J10938" s="819">
        <f t="shared" si="394"/>
        <v>150</v>
      </c>
      <c r="L10938" s="834"/>
    </row>
    <row r="10939" spans="1:12">
      <c r="A10939" s="15" t="s">
        <v>17836</v>
      </c>
      <c r="C10939" s="776" t="s">
        <v>9321</v>
      </c>
      <c r="D10939" s="17" t="s">
        <v>9322</v>
      </c>
      <c r="E10939" s="830">
        <v>0</v>
      </c>
      <c r="F10939" s="768">
        <v>10</v>
      </c>
      <c r="G10939" s="825"/>
      <c r="H10939" s="772">
        <v>1</v>
      </c>
      <c r="I10939" s="819">
        <f t="shared" si="393"/>
        <v>0</v>
      </c>
      <c r="J10939" s="819">
        <f t="shared" si="394"/>
        <v>11</v>
      </c>
      <c r="L10939" s="834"/>
    </row>
    <row r="10940" spans="1:12">
      <c r="A10940" s="15" t="s">
        <v>17836</v>
      </c>
      <c r="C10940" s="776" t="s">
        <v>9323</v>
      </c>
      <c r="D10940" s="17" t="s">
        <v>9324</v>
      </c>
      <c r="E10940" s="830">
        <v>0</v>
      </c>
      <c r="F10940" s="768">
        <v>10</v>
      </c>
      <c r="G10940" s="825"/>
      <c r="H10940" s="772">
        <v>1</v>
      </c>
      <c r="I10940" s="819">
        <f t="shared" si="393"/>
        <v>0</v>
      </c>
      <c r="J10940" s="819">
        <f t="shared" si="394"/>
        <v>11</v>
      </c>
      <c r="L10940" s="834"/>
    </row>
    <row r="10941" spans="1:12">
      <c r="A10941" s="15" t="s">
        <v>17836</v>
      </c>
      <c r="C10941" s="776" t="s">
        <v>9325</v>
      </c>
      <c r="D10941" s="17" t="s">
        <v>9326</v>
      </c>
      <c r="E10941" s="830">
        <v>0</v>
      </c>
      <c r="F10941" s="768">
        <v>10</v>
      </c>
      <c r="G10941" s="825"/>
      <c r="H10941" s="772">
        <v>1</v>
      </c>
      <c r="I10941" s="819">
        <f t="shared" si="393"/>
        <v>0</v>
      </c>
      <c r="J10941" s="819">
        <f t="shared" si="394"/>
        <v>11</v>
      </c>
      <c r="L10941" s="834"/>
    </row>
    <row r="10942" spans="1:12">
      <c r="A10942" s="15" t="s">
        <v>17836</v>
      </c>
      <c r="C10942" s="776" t="s">
        <v>9327</v>
      </c>
      <c r="D10942" s="17" t="s">
        <v>9328</v>
      </c>
      <c r="E10942" s="830">
        <v>0</v>
      </c>
      <c r="F10942" s="768">
        <v>10</v>
      </c>
      <c r="G10942" s="825">
        <v>3</v>
      </c>
      <c r="H10942" s="772">
        <v>1</v>
      </c>
      <c r="I10942" s="819">
        <f t="shared" si="393"/>
        <v>3</v>
      </c>
      <c r="J10942" s="819">
        <f t="shared" si="394"/>
        <v>11</v>
      </c>
      <c r="L10942" s="834"/>
    </row>
    <row r="10943" spans="1:12">
      <c r="A10943" s="15" t="s">
        <v>17836</v>
      </c>
      <c r="C10943" s="776" t="s">
        <v>9329</v>
      </c>
      <c r="D10943" s="17" t="s">
        <v>9330</v>
      </c>
      <c r="E10943" s="830">
        <v>0</v>
      </c>
      <c r="F10943" s="768">
        <v>10</v>
      </c>
      <c r="G10943" s="825"/>
      <c r="H10943" s="772">
        <v>1</v>
      </c>
      <c r="I10943" s="819">
        <f t="shared" si="393"/>
        <v>0</v>
      </c>
      <c r="J10943" s="819">
        <f t="shared" si="394"/>
        <v>11</v>
      </c>
      <c r="L10943" s="834"/>
    </row>
    <row r="10944" spans="1:12">
      <c r="A10944" s="15" t="s">
        <v>17836</v>
      </c>
      <c r="C10944" s="776" t="s">
        <v>9331</v>
      </c>
      <c r="D10944" s="17" t="s">
        <v>9332</v>
      </c>
      <c r="E10944" s="830">
        <v>0</v>
      </c>
      <c r="F10944" s="768">
        <v>10</v>
      </c>
      <c r="G10944" s="825">
        <v>21</v>
      </c>
      <c r="H10944" s="772">
        <v>35</v>
      </c>
      <c r="I10944" s="819">
        <f t="shared" si="393"/>
        <v>21</v>
      </c>
      <c r="J10944" s="819">
        <f t="shared" si="394"/>
        <v>45</v>
      </c>
      <c r="L10944" s="834"/>
    </row>
    <row r="10945" spans="1:12">
      <c r="A10945" s="15" t="s">
        <v>17836</v>
      </c>
      <c r="C10945" s="776" t="s">
        <v>9333</v>
      </c>
      <c r="D10945" s="17" t="s">
        <v>9334</v>
      </c>
      <c r="E10945" s="830">
        <v>0</v>
      </c>
      <c r="F10945" s="768">
        <v>10</v>
      </c>
      <c r="G10945" s="825"/>
      <c r="H10945" s="772">
        <v>1</v>
      </c>
      <c r="I10945" s="819">
        <f t="shared" si="393"/>
        <v>0</v>
      </c>
      <c r="J10945" s="819">
        <f t="shared" si="394"/>
        <v>11</v>
      </c>
      <c r="L10945" s="834"/>
    </row>
    <row r="10946" spans="1:12">
      <c r="A10946" s="15" t="s">
        <v>17836</v>
      </c>
      <c r="C10946" s="776" t="s">
        <v>9335</v>
      </c>
      <c r="D10946" s="17" t="s">
        <v>9336</v>
      </c>
      <c r="E10946" s="830">
        <v>0</v>
      </c>
      <c r="F10946" s="768">
        <v>10</v>
      </c>
      <c r="G10946" s="825"/>
      <c r="H10946" s="772">
        <v>1</v>
      </c>
      <c r="I10946" s="819">
        <f t="shared" si="393"/>
        <v>0</v>
      </c>
      <c r="J10946" s="819">
        <f t="shared" si="394"/>
        <v>11</v>
      </c>
      <c r="L10946" s="834"/>
    </row>
    <row r="10947" spans="1:12">
      <c r="A10947" s="15" t="s">
        <v>17836</v>
      </c>
      <c r="C10947" s="776" t="s">
        <v>9337</v>
      </c>
      <c r="D10947" s="17" t="s">
        <v>9338</v>
      </c>
      <c r="E10947" s="830">
        <v>0</v>
      </c>
      <c r="F10947" s="768">
        <v>10</v>
      </c>
      <c r="G10947" s="825"/>
      <c r="H10947" s="772">
        <v>1</v>
      </c>
      <c r="I10947" s="819">
        <f t="shared" si="393"/>
        <v>0</v>
      </c>
      <c r="J10947" s="819">
        <f t="shared" si="394"/>
        <v>11</v>
      </c>
      <c r="L10947" s="834"/>
    </row>
    <row r="10948" spans="1:12">
      <c r="A10948" s="15" t="s">
        <v>17836</v>
      </c>
      <c r="C10948" s="776" t="s">
        <v>9339</v>
      </c>
      <c r="D10948" s="17" t="s">
        <v>9340</v>
      </c>
      <c r="E10948" s="830">
        <v>0</v>
      </c>
      <c r="F10948" s="768">
        <v>10</v>
      </c>
      <c r="G10948" s="825"/>
      <c r="H10948" s="772">
        <v>1</v>
      </c>
      <c r="I10948" s="819">
        <f t="shared" si="393"/>
        <v>0</v>
      </c>
      <c r="J10948" s="819">
        <f t="shared" si="394"/>
        <v>11</v>
      </c>
      <c r="L10948" s="834"/>
    </row>
    <row r="10949" spans="1:12">
      <c r="A10949" s="15" t="s">
        <v>17836</v>
      </c>
      <c r="C10949" s="776" t="s">
        <v>9341</v>
      </c>
      <c r="D10949" s="17" t="s">
        <v>9342</v>
      </c>
      <c r="E10949" s="830">
        <v>0</v>
      </c>
      <c r="F10949" s="768">
        <v>10</v>
      </c>
      <c r="G10949" s="825"/>
      <c r="H10949" s="772">
        <v>1</v>
      </c>
      <c r="I10949" s="819">
        <f t="shared" si="393"/>
        <v>0</v>
      </c>
      <c r="J10949" s="819">
        <f t="shared" si="394"/>
        <v>11</v>
      </c>
      <c r="L10949" s="834"/>
    </row>
    <row r="10950" spans="1:12">
      <c r="A10950" s="15" t="s">
        <v>17836</v>
      </c>
      <c r="C10950" s="776" t="s">
        <v>9343</v>
      </c>
      <c r="D10950" s="17" t="s">
        <v>9344</v>
      </c>
      <c r="E10950" s="830">
        <v>0</v>
      </c>
      <c r="F10950" s="768">
        <v>10</v>
      </c>
      <c r="G10950" s="825"/>
      <c r="H10950" s="772">
        <v>1</v>
      </c>
      <c r="I10950" s="819">
        <f t="shared" si="393"/>
        <v>0</v>
      </c>
      <c r="J10950" s="819">
        <f t="shared" si="394"/>
        <v>11</v>
      </c>
      <c r="L10950" s="834"/>
    </row>
    <row r="10951" spans="1:12">
      <c r="A10951" s="15" t="s">
        <v>17836</v>
      </c>
      <c r="C10951" s="776" t="s">
        <v>9345</v>
      </c>
      <c r="D10951" s="17" t="s">
        <v>9346</v>
      </c>
      <c r="E10951" s="830">
        <v>0</v>
      </c>
      <c r="F10951" s="768">
        <v>10</v>
      </c>
      <c r="G10951" s="825"/>
      <c r="H10951" s="772">
        <v>1</v>
      </c>
      <c r="I10951" s="819">
        <f t="shared" si="393"/>
        <v>0</v>
      </c>
      <c r="J10951" s="819">
        <f t="shared" si="394"/>
        <v>11</v>
      </c>
      <c r="L10951" s="834"/>
    </row>
    <row r="10952" spans="1:12">
      <c r="A10952" s="15" t="s">
        <v>17836</v>
      </c>
      <c r="C10952" s="776" t="s">
        <v>9347</v>
      </c>
      <c r="D10952" s="17" t="s">
        <v>9348</v>
      </c>
      <c r="E10952" s="830">
        <v>0</v>
      </c>
      <c r="F10952" s="768">
        <v>10</v>
      </c>
      <c r="G10952" s="825"/>
      <c r="H10952" s="772">
        <v>1</v>
      </c>
      <c r="I10952" s="819">
        <f t="shared" si="393"/>
        <v>0</v>
      </c>
      <c r="J10952" s="819">
        <f t="shared" si="394"/>
        <v>11</v>
      </c>
      <c r="L10952" s="834"/>
    </row>
    <row r="10953" spans="1:12">
      <c r="A10953" s="15" t="s">
        <v>17836</v>
      </c>
      <c r="C10953" s="776" t="s">
        <v>9349</v>
      </c>
      <c r="D10953" s="17" t="s">
        <v>9350</v>
      </c>
      <c r="E10953" s="830">
        <v>0</v>
      </c>
      <c r="F10953" s="768">
        <v>10</v>
      </c>
      <c r="G10953" s="825"/>
      <c r="H10953" s="772">
        <v>1</v>
      </c>
      <c r="I10953" s="819">
        <f t="shared" si="393"/>
        <v>0</v>
      </c>
      <c r="J10953" s="819">
        <f t="shared" si="394"/>
        <v>11</v>
      </c>
      <c r="L10953" s="834"/>
    </row>
    <row r="10954" spans="1:12">
      <c r="A10954" s="15" t="s">
        <v>17836</v>
      </c>
      <c r="C10954" s="776" t="s">
        <v>9351</v>
      </c>
      <c r="D10954" s="17" t="s">
        <v>9352</v>
      </c>
      <c r="E10954" s="830">
        <v>0</v>
      </c>
      <c r="F10954" s="768">
        <v>10</v>
      </c>
      <c r="G10954" s="825"/>
      <c r="H10954" s="772">
        <v>1</v>
      </c>
      <c r="I10954" s="819">
        <f t="shared" si="393"/>
        <v>0</v>
      </c>
      <c r="J10954" s="819">
        <f t="shared" si="394"/>
        <v>11</v>
      </c>
      <c r="L10954" s="834"/>
    </row>
    <row r="10955" spans="1:12">
      <c r="A10955" s="15" t="s">
        <v>17836</v>
      </c>
      <c r="C10955" s="776" t="s">
        <v>9353</v>
      </c>
      <c r="D10955" s="17" t="s">
        <v>9354</v>
      </c>
      <c r="E10955" s="830">
        <v>0</v>
      </c>
      <c r="F10955" s="768">
        <v>10</v>
      </c>
      <c r="G10955" s="825"/>
      <c r="H10955" s="772">
        <v>1</v>
      </c>
      <c r="I10955" s="819">
        <f t="shared" si="393"/>
        <v>0</v>
      </c>
      <c r="J10955" s="819">
        <f t="shared" si="394"/>
        <v>11</v>
      </c>
      <c r="L10955" s="834"/>
    </row>
    <row r="10956" spans="1:12">
      <c r="A10956" s="15" t="s">
        <v>17836</v>
      </c>
      <c r="C10956" s="776" t="s">
        <v>9355</v>
      </c>
      <c r="D10956" s="17" t="s">
        <v>9356</v>
      </c>
      <c r="E10956" s="830">
        <v>0</v>
      </c>
      <c r="F10956" s="768">
        <v>10</v>
      </c>
      <c r="G10956" s="825"/>
      <c r="H10956" s="772">
        <v>1</v>
      </c>
      <c r="I10956" s="819">
        <f t="shared" si="393"/>
        <v>0</v>
      </c>
      <c r="J10956" s="819">
        <f t="shared" si="394"/>
        <v>11</v>
      </c>
      <c r="L10956" s="834"/>
    </row>
    <row r="10957" spans="1:12">
      <c r="A10957" s="15" t="s">
        <v>17836</v>
      </c>
      <c r="C10957" s="776" t="s">
        <v>9357</v>
      </c>
      <c r="D10957" s="17" t="s">
        <v>9358</v>
      </c>
      <c r="E10957" s="830">
        <v>0</v>
      </c>
      <c r="F10957" s="768">
        <v>10</v>
      </c>
      <c r="G10957" s="825"/>
      <c r="H10957" s="772">
        <v>1</v>
      </c>
      <c r="I10957" s="819">
        <f t="shared" si="393"/>
        <v>0</v>
      </c>
      <c r="J10957" s="819">
        <f t="shared" si="394"/>
        <v>11</v>
      </c>
      <c r="L10957" s="834"/>
    </row>
    <row r="10958" spans="1:12">
      <c r="A10958" s="15" t="s">
        <v>17836</v>
      </c>
      <c r="C10958" s="776" t="s">
        <v>9359</v>
      </c>
      <c r="D10958" s="17" t="s">
        <v>9360</v>
      </c>
      <c r="E10958" s="830">
        <v>0</v>
      </c>
      <c r="F10958" s="768">
        <v>10</v>
      </c>
      <c r="G10958" s="825"/>
      <c r="H10958" s="772">
        <v>1</v>
      </c>
      <c r="I10958" s="819">
        <f t="shared" si="393"/>
        <v>0</v>
      </c>
      <c r="J10958" s="819">
        <f t="shared" si="394"/>
        <v>11</v>
      </c>
      <c r="L10958" s="834"/>
    </row>
    <row r="10959" spans="1:12">
      <c r="A10959" s="15" t="s">
        <v>17836</v>
      </c>
      <c r="C10959" s="776" t="s">
        <v>9361</v>
      </c>
      <c r="D10959" s="17" t="s">
        <v>9362</v>
      </c>
      <c r="E10959" s="830">
        <v>0</v>
      </c>
      <c r="F10959" s="768">
        <v>10</v>
      </c>
      <c r="G10959" s="825"/>
      <c r="H10959" s="772">
        <v>1</v>
      </c>
      <c r="I10959" s="819">
        <f t="shared" si="393"/>
        <v>0</v>
      </c>
      <c r="J10959" s="819">
        <f t="shared" si="394"/>
        <v>11</v>
      </c>
      <c r="L10959" s="834"/>
    </row>
    <row r="10960" spans="1:12">
      <c r="A10960" s="15" t="s">
        <v>17836</v>
      </c>
      <c r="C10960" s="776" t="s">
        <v>9363</v>
      </c>
      <c r="D10960" s="17" t="s">
        <v>9364</v>
      </c>
      <c r="E10960" s="830">
        <v>0</v>
      </c>
      <c r="F10960" s="768">
        <v>10</v>
      </c>
      <c r="G10960" s="825"/>
      <c r="H10960" s="772">
        <v>1</v>
      </c>
      <c r="I10960" s="819">
        <f t="shared" si="393"/>
        <v>0</v>
      </c>
      <c r="J10960" s="819">
        <f t="shared" si="394"/>
        <v>11</v>
      </c>
      <c r="L10960" s="834"/>
    </row>
    <row r="10961" spans="1:12">
      <c r="A10961" s="15" t="s">
        <v>17836</v>
      </c>
      <c r="C10961" s="776" t="s">
        <v>9365</v>
      </c>
      <c r="D10961" s="17" t="s">
        <v>9366</v>
      </c>
      <c r="E10961" s="830">
        <v>0</v>
      </c>
      <c r="F10961" s="768">
        <v>10</v>
      </c>
      <c r="G10961" s="825"/>
      <c r="H10961" s="772">
        <v>1</v>
      </c>
      <c r="I10961" s="819">
        <f t="shared" si="393"/>
        <v>0</v>
      </c>
      <c r="J10961" s="819">
        <f t="shared" si="394"/>
        <v>11</v>
      </c>
      <c r="L10961" s="834"/>
    </row>
    <row r="10962" spans="1:12">
      <c r="A10962" s="15" t="s">
        <v>17836</v>
      </c>
      <c r="C10962" s="776" t="s">
        <v>9367</v>
      </c>
      <c r="D10962" s="17" t="s">
        <v>9368</v>
      </c>
      <c r="E10962" s="830">
        <v>0</v>
      </c>
      <c r="F10962" s="768">
        <v>10</v>
      </c>
      <c r="G10962" s="825"/>
      <c r="H10962" s="772">
        <v>1</v>
      </c>
      <c r="I10962" s="819">
        <f t="shared" si="393"/>
        <v>0</v>
      </c>
      <c r="J10962" s="819">
        <f t="shared" si="394"/>
        <v>11</v>
      </c>
      <c r="L10962" s="834"/>
    </row>
    <row r="10963" spans="1:12">
      <c r="A10963" s="15" t="s">
        <v>17836</v>
      </c>
      <c r="C10963" s="776" t="s">
        <v>9369</v>
      </c>
      <c r="D10963" s="17" t="s">
        <v>9370</v>
      </c>
      <c r="E10963" s="830">
        <v>0</v>
      </c>
      <c r="F10963" s="768">
        <v>10</v>
      </c>
      <c r="G10963" s="825"/>
      <c r="H10963" s="772">
        <v>1</v>
      </c>
      <c r="I10963" s="819">
        <f t="shared" si="393"/>
        <v>0</v>
      </c>
      <c r="J10963" s="819">
        <f t="shared" si="394"/>
        <v>11</v>
      </c>
      <c r="L10963" s="834"/>
    </row>
    <row r="10964" spans="1:12">
      <c r="A10964" s="15" t="s">
        <v>17836</v>
      </c>
      <c r="C10964" s="776" t="s">
        <v>9371</v>
      </c>
      <c r="D10964" s="17" t="s">
        <v>9372</v>
      </c>
      <c r="E10964" s="830">
        <v>0</v>
      </c>
      <c r="F10964" s="768">
        <v>10</v>
      </c>
      <c r="G10964" s="825"/>
      <c r="H10964" s="772">
        <v>2</v>
      </c>
      <c r="I10964" s="819">
        <f t="shared" si="393"/>
        <v>0</v>
      </c>
      <c r="J10964" s="819">
        <f t="shared" si="394"/>
        <v>12</v>
      </c>
      <c r="L10964" s="834"/>
    </row>
    <row r="10965" spans="1:12">
      <c r="A10965" s="15" t="s">
        <v>17836</v>
      </c>
      <c r="C10965" s="776" t="s">
        <v>9373</v>
      </c>
      <c r="D10965" s="17" t="s">
        <v>9374</v>
      </c>
      <c r="E10965" s="830">
        <v>0</v>
      </c>
      <c r="F10965" s="768">
        <v>10</v>
      </c>
      <c r="G10965" s="825">
        <v>94</v>
      </c>
      <c r="H10965" s="772">
        <v>130</v>
      </c>
      <c r="I10965" s="819">
        <f t="shared" si="393"/>
        <v>94</v>
      </c>
      <c r="J10965" s="819">
        <f t="shared" si="394"/>
        <v>140</v>
      </c>
      <c r="L10965" s="834"/>
    </row>
    <row r="10966" spans="1:12">
      <c r="A10966" s="15" t="s">
        <v>17836</v>
      </c>
      <c r="C10966" s="776" t="s">
        <v>9375</v>
      </c>
      <c r="D10966" s="17" t="s">
        <v>9376</v>
      </c>
      <c r="E10966" s="830">
        <v>0</v>
      </c>
      <c r="F10966" s="768">
        <v>10</v>
      </c>
      <c r="G10966" s="825"/>
      <c r="H10966" s="772">
        <v>1</v>
      </c>
      <c r="I10966" s="819">
        <f t="shared" si="393"/>
        <v>0</v>
      </c>
      <c r="J10966" s="819">
        <f t="shared" si="394"/>
        <v>11</v>
      </c>
      <c r="L10966" s="834"/>
    </row>
    <row r="10967" spans="1:12">
      <c r="A10967" s="15" t="s">
        <v>17836</v>
      </c>
      <c r="C10967" s="776" t="s">
        <v>9377</v>
      </c>
      <c r="D10967" s="17" t="s">
        <v>9378</v>
      </c>
      <c r="E10967" s="830">
        <v>0</v>
      </c>
      <c r="F10967" s="768">
        <v>10</v>
      </c>
      <c r="G10967" s="825"/>
      <c r="H10967" s="772">
        <v>1</v>
      </c>
      <c r="I10967" s="819">
        <f t="shared" si="393"/>
        <v>0</v>
      </c>
      <c r="J10967" s="819">
        <f t="shared" si="394"/>
        <v>11</v>
      </c>
      <c r="L10967" s="834"/>
    </row>
    <row r="10968" spans="1:12">
      <c r="A10968" s="15" t="s">
        <v>17836</v>
      </c>
      <c r="C10968" s="776" t="s">
        <v>9379</v>
      </c>
      <c r="D10968" s="17" t="s">
        <v>9380</v>
      </c>
      <c r="E10968" s="830">
        <v>0</v>
      </c>
      <c r="F10968" s="768">
        <v>10</v>
      </c>
      <c r="G10968" s="825"/>
      <c r="H10968" s="772">
        <v>1</v>
      </c>
      <c r="I10968" s="819">
        <f t="shared" si="393"/>
        <v>0</v>
      </c>
      <c r="J10968" s="819">
        <f t="shared" si="394"/>
        <v>11</v>
      </c>
      <c r="L10968" s="834"/>
    </row>
    <row r="10969" spans="1:12">
      <c r="A10969" s="15" t="s">
        <v>17836</v>
      </c>
      <c r="C10969" s="776" t="s">
        <v>9381</v>
      </c>
      <c r="D10969" s="17" t="s">
        <v>9382</v>
      </c>
      <c r="E10969" s="830">
        <v>0</v>
      </c>
      <c r="F10969" s="768">
        <v>10</v>
      </c>
      <c r="G10969" s="825"/>
      <c r="H10969" s="772">
        <v>1</v>
      </c>
      <c r="I10969" s="819">
        <f t="shared" si="393"/>
        <v>0</v>
      </c>
      <c r="J10969" s="819">
        <f t="shared" si="394"/>
        <v>11</v>
      </c>
      <c r="L10969" s="834"/>
    </row>
    <row r="10970" spans="1:12">
      <c r="A10970" s="15" t="s">
        <v>17836</v>
      </c>
      <c r="C10970" s="776" t="s">
        <v>9383</v>
      </c>
      <c r="D10970" s="17" t="s">
        <v>9384</v>
      </c>
      <c r="E10970" s="830">
        <v>0</v>
      </c>
      <c r="F10970" s="768">
        <v>10</v>
      </c>
      <c r="G10970" s="825">
        <v>1</v>
      </c>
      <c r="H10970" s="772">
        <v>1</v>
      </c>
      <c r="I10970" s="819">
        <f t="shared" si="393"/>
        <v>1</v>
      </c>
      <c r="J10970" s="819">
        <f t="shared" si="394"/>
        <v>11</v>
      </c>
      <c r="L10970" s="834"/>
    </row>
    <row r="10971" spans="1:12">
      <c r="A10971" s="15" t="s">
        <v>17836</v>
      </c>
      <c r="C10971" s="776" t="s">
        <v>9385</v>
      </c>
      <c r="D10971" s="17" t="s">
        <v>9386</v>
      </c>
      <c r="E10971" s="830">
        <v>0</v>
      </c>
      <c r="F10971" s="768">
        <v>10</v>
      </c>
      <c r="G10971" s="825"/>
      <c r="H10971" s="772">
        <v>1</v>
      </c>
      <c r="I10971" s="819">
        <f t="shared" si="393"/>
        <v>0</v>
      </c>
      <c r="J10971" s="819">
        <f t="shared" si="394"/>
        <v>11</v>
      </c>
      <c r="L10971" s="834"/>
    </row>
    <row r="10972" spans="1:12">
      <c r="A10972" s="15" t="s">
        <v>17836</v>
      </c>
      <c r="C10972" s="776" t="s">
        <v>9387</v>
      </c>
      <c r="D10972" s="17" t="s">
        <v>9388</v>
      </c>
      <c r="E10972" s="830">
        <v>0</v>
      </c>
      <c r="F10972" s="768">
        <v>10</v>
      </c>
      <c r="G10972" s="825"/>
      <c r="H10972" s="772">
        <v>1</v>
      </c>
      <c r="I10972" s="819">
        <f t="shared" si="393"/>
        <v>0</v>
      </c>
      <c r="J10972" s="819">
        <f t="shared" si="394"/>
        <v>11</v>
      </c>
      <c r="L10972" s="834"/>
    </row>
    <row r="10973" spans="1:12">
      <c r="A10973" s="15" t="s">
        <v>17836</v>
      </c>
      <c r="C10973" s="776" t="s">
        <v>9389</v>
      </c>
      <c r="D10973" s="17" t="s">
        <v>9390</v>
      </c>
      <c r="E10973" s="830">
        <v>0</v>
      </c>
      <c r="F10973" s="768">
        <v>10</v>
      </c>
      <c r="G10973" s="825"/>
      <c r="H10973" s="772">
        <v>1</v>
      </c>
      <c r="I10973" s="819">
        <f t="shared" si="393"/>
        <v>0</v>
      </c>
      <c r="J10973" s="819">
        <f t="shared" si="394"/>
        <v>11</v>
      </c>
      <c r="L10973" s="834"/>
    </row>
    <row r="10974" spans="1:12">
      <c r="A10974" s="15" t="s">
        <v>17836</v>
      </c>
      <c r="C10974" s="776" t="s">
        <v>9391</v>
      </c>
      <c r="D10974" s="17" t="s">
        <v>9392</v>
      </c>
      <c r="E10974" s="830">
        <v>0</v>
      </c>
      <c r="F10974" s="768">
        <v>10</v>
      </c>
      <c r="G10974" s="825"/>
      <c r="H10974" s="772">
        <v>1</v>
      </c>
      <c r="I10974" s="819">
        <f t="shared" si="393"/>
        <v>0</v>
      </c>
      <c r="J10974" s="819">
        <f t="shared" si="394"/>
        <v>11</v>
      </c>
      <c r="L10974" s="834"/>
    </row>
    <row r="10975" spans="1:12">
      <c r="A10975" s="15" t="s">
        <v>17836</v>
      </c>
      <c r="C10975" s="776" t="s">
        <v>9393</v>
      </c>
      <c r="D10975" s="17" t="s">
        <v>9394</v>
      </c>
      <c r="E10975" s="830">
        <v>0</v>
      </c>
      <c r="F10975" s="768">
        <v>10</v>
      </c>
      <c r="G10975" s="825"/>
      <c r="H10975" s="772">
        <v>1</v>
      </c>
      <c r="I10975" s="819">
        <f t="shared" si="393"/>
        <v>0</v>
      </c>
      <c r="J10975" s="819">
        <f t="shared" si="394"/>
        <v>11</v>
      </c>
      <c r="L10975" s="834"/>
    </row>
    <row r="10976" spans="1:12">
      <c r="A10976" s="15" t="s">
        <v>17836</v>
      </c>
      <c r="C10976" s="776" t="s">
        <v>9395</v>
      </c>
      <c r="D10976" s="17" t="s">
        <v>9396</v>
      </c>
      <c r="E10976" s="830">
        <v>0</v>
      </c>
      <c r="F10976" s="768">
        <v>10</v>
      </c>
      <c r="G10976" s="825"/>
      <c r="H10976" s="772">
        <v>1</v>
      </c>
      <c r="I10976" s="819">
        <f t="shared" si="393"/>
        <v>0</v>
      </c>
      <c r="J10976" s="819">
        <f t="shared" si="394"/>
        <v>11</v>
      </c>
      <c r="L10976" s="834"/>
    </row>
    <row r="10977" spans="1:12">
      <c r="A10977" s="15" t="s">
        <v>17836</v>
      </c>
      <c r="C10977" s="776" t="s">
        <v>9397</v>
      </c>
      <c r="D10977" s="17" t="s">
        <v>9398</v>
      </c>
      <c r="E10977" s="830">
        <v>0</v>
      </c>
      <c r="F10977" s="768">
        <v>10</v>
      </c>
      <c r="G10977" s="825"/>
      <c r="H10977" s="772">
        <v>1</v>
      </c>
      <c r="I10977" s="819">
        <f t="shared" ref="I10977:I11040" si="395">E10977+G10977</f>
        <v>0</v>
      </c>
      <c r="J10977" s="819">
        <f t="shared" ref="J10977:J11040" si="396">F10977+H10977</f>
        <v>11</v>
      </c>
      <c r="L10977" s="834"/>
    </row>
    <row r="10978" spans="1:12">
      <c r="A10978" s="15" t="s">
        <v>17836</v>
      </c>
      <c r="C10978" s="776" t="s">
        <v>9399</v>
      </c>
      <c r="D10978" s="17" t="s">
        <v>9400</v>
      </c>
      <c r="E10978" s="830">
        <v>0</v>
      </c>
      <c r="F10978" s="768">
        <v>10</v>
      </c>
      <c r="G10978" s="825"/>
      <c r="H10978" s="772">
        <v>1</v>
      </c>
      <c r="I10978" s="819">
        <f t="shared" si="395"/>
        <v>0</v>
      </c>
      <c r="J10978" s="819">
        <f t="shared" si="396"/>
        <v>11</v>
      </c>
      <c r="L10978" s="834"/>
    </row>
    <row r="10979" spans="1:12">
      <c r="A10979" s="15" t="s">
        <v>17836</v>
      </c>
      <c r="C10979" s="776" t="s">
        <v>9401</v>
      </c>
      <c r="D10979" s="17" t="s">
        <v>9402</v>
      </c>
      <c r="E10979" s="830">
        <v>0</v>
      </c>
      <c r="F10979" s="768">
        <v>10</v>
      </c>
      <c r="G10979" s="825"/>
      <c r="H10979" s="772">
        <v>1</v>
      </c>
      <c r="I10979" s="819">
        <f t="shared" si="395"/>
        <v>0</v>
      </c>
      <c r="J10979" s="819">
        <f t="shared" si="396"/>
        <v>11</v>
      </c>
      <c r="L10979" s="834"/>
    </row>
    <row r="10980" spans="1:12">
      <c r="A10980" s="15" t="s">
        <v>17836</v>
      </c>
      <c r="C10980" s="776" t="s">
        <v>9403</v>
      </c>
      <c r="D10980" s="17" t="s">
        <v>9404</v>
      </c>
      <c r="E10980" s="830">
        <v>0</v>
      </c>
      <c r="F10980" s="768">
        <v>10</v>
      </c>
      <c r="G10980" s="825"/>
      <c r="H10980" s="772">
        <v>1</v>
      </c>
      <c r="I10980" s="819">
        <f t="shared" si="395"/>
        <v>0</v>
      </c>
      <c r="J10980" s="819">
        <f t="shared" si="396"/>
        <v>11</v>
      </c>
      <c r="L10980" s="834"/>
    </row>
    <row r="10981" spans="1:12">
      <c r="A10981" s="15" t="s">
        <v>17836</v>
      </c>
      <c r="C10981" s="776" t="s">
        <v>9405</v>
      </c>
      <c r="D10981" s="17" t="s">
        <v>9406</v>
      </c>
      <c r="E10981" s="830">
        <v>0</v>
      </c>
      <c r="F10981" s="768">
        <v>10</v>
      </c>
      <c r="G10981" s="825"/>
      <c r="H10981" s="772">
        <v>1</v>
      </c>
      <c r="I10981" s="819">
        <f t="shared" si="395"/>
        <v>0</v>
      </c>
      <c r="J10981" s="819">
        <f t="shared" si="396"/>
        <v>11</v>
      </c>
      <c r="L10981" s="834"/>
    </row>
    <row r="10982" spans="1:12">
      <c r="A10982" s="15" t="s">
        <v>17836</v>
      </c>
      <c r="C10982" s="776" t="s">
        <v>9407</v>
      </c>
      <c r="D10982" s="17" t="s">
        <v>9408</v>
      </c>
      <c r="E10982" s="830">
        <v>0</v>
      </c>
      <c r="F10982" s="768">
        <v>10</v>
      </c>
      <c r="G10982" s="825"/>
      <c r="H10982" s="772">
        <v>1</v>
      </c>
      <c r="I10982" s="819">
        <f t="shared" si="395"/>
        <v>0</v>
      </c>
      <c r="J10982" s="819">
        <f t="shared" si="396"/>
        <v>11</v>
      </c>
      <c r="L10982" s="834"/>
    </row>
    <row r="10983" spans="1:12">
      <c r="A10983" s="15" t="s">
        <v>17836</v>
      </c>
      <c r="C10983" s="776" t="s">
        <v>9409</v>
      </c>
      <c r="D10983" s="17" t="s">
        <v>9410</v>
      </c>
      <c r="E10983" s="830">
        <v>0</v>
      </c>
      <c r="F10983" s="768">
        <v>10</v>
      </c>
      <c r="G10983" s="825"/>
      <c r="H10983" s="772">
        <v>1</v>
      </c>
      <c r="I10983" s="819">
        <f t="shared" si="395"/>
        <v>0</v>
      </c>
      <c r="J10983" s="819">
        <f t="shared" si="396"/>
        <v>11</v>
      </c>
      <c r="L10983" s="834"/>
    </row>
    <row r="10984" spans="1:12">
      <c r="A10984" s="15" t="s">
        <v>17836</v>
      </c>
      <c r="C10984" s="776" t="s">
        <v>9411</v>
      </c>
      <c r="D10984" s="17" t="s">
        <v>9412</v>
      </c>
      <c r="E10984" s="830">
        <v>1683</v>
      </c>
      <c r="F10984" s="768">
        <v>1520</v>
      </c>
      <c r="G10984" s="825">
        <v>180</v>
      </c>
      <c r="H10984" s="772">
        <v>200</v>
      </c>
      <c r="I10984" s="819">
        <f t="shared" si="395"/>
        <v>1863</v>
      </c>
      <c r="J10984" s="819">
        <f t="shared" si="396"/>
        <v>1720</v>
      </c>
      <c r="L10984" s="834"/>
    </row>
    <row r="10985" spans="1:12">
      <c r="A10985" s="15" t="s">
        <v>17836</v>
      </c>
      <c r="C10985" s="776" t="s">
        <v>9413</v>
      </c>
      <c r="D10985" s="17" t="s">
        <v>9414</v>
      </c>
      <c r="E10985" s="830">
        <v>0</v>
      </c>
      <c r="F10985" s="768">
        <v>10</v>
      </c>
      <c r="G10985" s="825"/>
      <c r="H10985" s="772">
        <v>1</v>
      </c>
      <c r="I10985" s="819">
        <f t="shared" si="395"/>
        <v>0</v>
      </c>
      <c r="J10985" s="819">
        <f t="shared" si="396"/>
        <v>11</v>
      </c>
      <c r="L10985" s="834"/>
    </row>
    <row r="10986" spans="1:12">
      <c r="A10986" s="15" t="s">
        <v>17836</v>
      </c>
      <c r="C10986" s="776" t="s">
        <v>9415</v>
      </c>
      <c r="D10986" s="17" t="s">
        <v>9416</v>
      </c>
      <c r="E10986" s="830">
        <v>0</v>
      </c>
      <c r="F10986" s="768">
        <v>10</v>
      </c>
      <c r="G10986" s="825"/>
      <c r="H10986" s="772">
        <v>1</v>
      </c>
      <c r="I10986" s="819">
        <f t="shared" si="395"/>
        <v>0</v>
      </c>
      <c r="J10986" s="819">
        <f t="shared" si="396"/>
        <v>11</v>
      </c>
      <c r="L10986" s="834"/>
    </row>
    <row r="10987" spans="1:12">
      <c r="A10987" s="15" t="s">
        <v>17836</v>
      </c>
      <c r="C10987" s="776" t="s">
        <v>9417</v>
      </c>
      <c r="D10987" s="17" t="s">
        <v>9418</v>
      </c>
      <c r="E10987" s="830">
        <v>0</v>
      </c>
      <c r="F10987" s="768">
        <v>10</v>
      </c>
      <c r="G10987" s="825"/>
      <c r="H10987" s="772">
        <v>1</v>
      </c>
      <c r="I10987" s="819">
        <f t="shared" si="395"/>
        <v>0</v>
      </c>
      <c r="J10987" s="819">
        <f t="shared" si="396"/>
        <v>11</v>
      </c>
      <c r="L10987" s="834"/>
    </row>
    <row r="10988" spans="1:12">
      <c r="A10988" s="15" t="s">
        <v>17836</v>
      </c>
      <c r="C10988" s="776" t="s">
        <v>9419</v>
      </c>
      <c r="D10988" s="17" t="s">
        <v>9420</v>
      </c>
      <c r="E10988" s="830">
        <v>53</v>
      </c>
      <c r="F10988" s="768">
        <v>130</v>
      </c>
      <c r="G10988" s="825">
        <v>2346</v>
      </c>
      <c r="H10988" s="772">
        <v>1900</v>
      </c>
      <c r="I10988" s="819">
        <f t="shared" si="395"/>
        <v>2399</v>
      </c>
      <c r="J10988" s="819">
        <f t="shared" si="396"/>
        <v>2030</v>
      </c>
      <c r="L10988" s="834"/>
    </row>
    <row r="10989" spans="1:12">
      <c r="A10989" s="15" t="s">
        <v>17836</v>
      </c>
      <c r="C10989" s="776" t="s">
        <v>9421</v>
      </c>
      <c r="D10989" s="17" t="s">
        <v>19269</v>
      </c>
      <c r="E10989" s="830">
        <v>0</v>
      </c>
      <c r="F10989" s="768">
        <v>10</v>
      </c>
      <c r="G10989" s="825"/>
      <c r="H10989" s="772">
        <v>5</v>
      </c>
      <c r="I10989" s="819">
        <f t="shared" si="395"/>
        <v>0</v>
      </c>
      <c r="J10989" s="819">
        <f t="shared" si="396"/>
        <v>15</v>
      </c>
      <c r="L10989" s="834"/>
    </row>
    <row r="10990" spans="1:12">
      <c r="A10990" s="15" t="s">
        <v>17836</v>
      </c>
      <c r="C10990" s="776" t="s">
        <v>19895</v>
      </c>
      <c r="D10990" s="17" t="s">
        <v>19896</v>
      </c>
      <c r="E10990" s="830">
        <v>0</v>
      </c>
      <c r="F10990" s="768">
        <v>10</v>
      </c>
      <c r="G10990" s="825"/>
      <c r="H10990" s="772">
        <v>1</v>
      </c>
      <c r="I10990" s="819">
        <f t="shared" si="395"/>
        <v>0</v>
      </c>
      <c r="J10990" s="819">
        <f t="shared" si="396"/>
        <v>11</v>
      </c>
      <c r="L10990" s="834"/>
    </row>
    <row r="10991" spans="1:12">
      <c r="A10991" s="15" t="s">
        <v>17836</v>
      </c>
      <c r="C10991" s="776" t="s">
        <v>9422</v>
      </c>
      <c r="D10991" s="17" t="s">
        <v>9423</v>
      </c>
      <c r="E10991" s="830">
        <v>0</v>
      </c>
      <c r="F10991" s="768">
        <v>10</v>
      </c>
      <c r="G10991" s="825"/>
      <c r="H10991" s="772">
        <v>5</v>
      </c>
      <c r="I10991" s="819">
        <f t="shared" si="395"/>
        <v>0</v>
      </c>
      <c r="J10991" s="819">
        <f t="shared" si="396"/>
        <v>15</v>
      </c>
      <c r="L10991" s="834"/>
    </row>
    <row r="10992" spans="1:12">
      <c r="A10992" s="15" t="s">
        <v>17836</v>
      </c>
      <c r="C10992" s="776" t="s">
        <v>9424</v>
      </c>
      <c r="D10992" s="17" t="s">
        <v>9425</v>
      </c>
      <c r="E10992" s="830">
        <v>0</v>
      </c>
      <c r="F10992" s="768">
        <v>10</v>
      </c>
      <c r="G10992" s="825"/>
      <c r="H10992" s="772">
        <v>1</v>
      </c>
      <c r="I10992" s="819">
        <f t="shared" si="395"/>
        <v>0</v>
      </c>
      <c r="J10992" s="819">
        <f t="shared" si="396"/>
        <v>11</v>
      </c>
      <c r="L10992" s="834"/>
    </row>
    <row r="10993" spans="1:12">
      <c r="A10993" s="15" t="s">
        <v>17836</v>
      </c>
      <c r="C10993" s="776" t="s">
        <v>9426</v>
      </c>
      <c r="D10993" s="17" t="s">
        <v>9427</v>
      </c>
      <c r="E10993" s="830">
        <v>0</v>
      </c>
      <c r="F10993" s="768">
        <v>10</v>
      </c>
      <c r="G10993" s="825"/>
      <c r="H10993" s="772">
        <v>1</v>
      </c>
      <c r="I10993" s="819">
        <f t="shared" si="395"/>
        <v>0</v>
      </c>
      <c r="J10993" s="819">
        <f t="shared" si="396"/>
        <v>11</v>
      </c>
      <c r="L10993" s="834"/>
    </row>
    <row r="10994" spans="1:12">
      <c r="A10994" s="15" t="s">
        <v>17836</v>
      </c>
      <c r="C10994" s="776" t="s">
        <v>9428</v>
      </c>
      <c r="D10994" s="17" t="s">
        <v>9429</v>
      </c>
      <c r="E10994" s="830">
        <v>0</v>
      </c>
      <c r="F10994" s="768">
        <v>10</v>
      </c>
      <c r="G10994" s="825"/>
      <c r="H10994" s="772">
        <v>1</v>
      </c>
      <c r="I10994" s="819">
        <f t="shared" si="395"/>
        <v>0</v>
      </c>
      <c r="J10994" s="819">
        <f t="shared" si="396"/>
        <v>11</v>
      </c>
      <c r="L10994" s="834"/>
    </row>
    <row r="10995" spans="1:12">
      <c r="A10995" s="15" t="s">
        <v>17836</v>
      </c>
      <c r="C10995" s="776" t="s">
        <v>9430</v>
      </c>
      <c r="D10995" s="17" t="s">
        <v>9431</v>
      </c>
      <c r="E10995" s="830">
        <v>0</v>
      </c>
      <c r="F10995" s="768">
        <v>10</v>
      </c>
      <c r="G10995" s="825"/>
      <c r="H10995" s="772">
        <v>1</v>
      </c>
      <c r="I10995" s="819">
        <f t="shared" si="395"/>
        <v>0</v>
      </c>
      <c r="J10995" s="819">
        <f t="shared" si="396"/>
        <v>11</v>
      </c>
      <c r="L10995" s="834"/>
    </row>
    <row r="10996" spans="1:12">
      <c r="A10996" s="15" t="s">
        <v>17836</v>
      </c>
      <c r="C10996" s="776" t="s">
        <v>9432</v>
      </c>
      <c r="D10996" s="17" t="s">
        <v>9433</v>
      </c>
      <c r="E10996" s="830">
        <v>0</v>
      </c>
      <c r="F10996" s="768">
        <v>10</v>
      </c>
      <c r="G10996" s="825"/>
      <c r="H10996" s="772">
        <v>1</v>
      </c>
      <c r="I10996" s="819">
        <f t="shared" si="395"/>
        <v>0</v>
      </c>
      <c r="J10996" s="819">
        <f t="shared" si="396"/>
        <v>11</v>
      </c>
      <c r="L10996" s="834"/>
    </row>
    <row r="10997" spans="1:12">
      <c r="A10997" s="15" t="s">
        <v>17836</v>
      </c>
      <c r="C10997" s="776" t="s">
        <v>9434</v>
      </c>
      <c r="D10997" s="17" t="s">
        <v>9435</v>
      </c>
      <c r="E10997" s="830">
        <v>0</v>
      </c>
      <c r="F10997" s="768">
        <v>10</v>
      </c>
      <c r="G10997" s="825"/>
      <c r="H10997" s="772">
        <v>1</v>
      </c>
      <c r="I10997" s="819">
        <f t="shared" si="395"/>
        <v>0</v>
      </c>
      <c r="J10997" s="819">
        <f t="shared" si="396"/>
        <v>11</v>
      </c>
      <c r="L10997" s="834"/>
    </row>
    <row r="10998" spans="1:12">
      <c r="A10998" s="15" t="s">
        <v>17836</v>
      </c>
      <c r="C10998" s="776" t="s">
        <v>9436</v>
      </c>
      <c r="D10998" s="17" t="s">
        <v>9437</v>
      </c>
      <c r="E10998" s="830">
        <v>96</v>
      </c>
      <c r="F10998" s="768">
        <v>180</v>
      </c>
      <c r="G10998" s="825">
        <v>1164</v>
      </c>
      <c r="H10998" s="772">
        <v>1250</v>
      </c>
      <c r="I10998" s="819">
        <f t="shared" si="395"/>
        <v>1260</v>
      </c>
      <c r="J10998" s="819">
        <f t="shared" si="396"/>
        <v>1430</v>
      </c>
      <c r="L10998" s="834"/>
    </row>
    <row r="10999" spans="1:12">
      <c r="A10999" s="15" t="s">
        <v>17836</v>
      </c>
      <c r="C10999" s="776" t="s">
        <v>9438</v>
      </c>
      <c r="D10999" s="17" t="s">
        <v>9439</v>
      </c>
      <c r="E10999" s="830">
        <v>0</v>
      </c>
      <c r="F10999" s="768">
        <v>10</v>
      </c>
      <c r="G10999" s="825"/>
      <c r="H10999" s="772">
        <v>1</v>
      </c>
      <c r="I10999" s="819">
        <f t="shared" si="395"/>
        <v>0</v>
      </c>
      <c r="J10999" s="819">
        <f t="shared" si="396"/>
        <v>11</v>
      </c>
      <c r="L10999" s="834"/>
    </row>
    <row r="11000" spans="1:12">
      <c r="A11000" s="15" t="s">
        <v>17836</v>
      </c>
      <c r="C11000" s="776" t="s">
        <v>9440</v>
      </c>
      <c r="D11000" s="17" t="s">
        <v>9441</v>
      </c>
      <c r="E11000" s="830">
        <v>0</v>
      </c>
      <c r="F11000" s="768">
        <v>10</v>
      </c>
      <c r="G11000" s="825"/>
      <c r="H11000" s="772">
        <v>1</v>
      </c>
      <c r="I11000" s="819">
        <f t="shared" si="395"/>
        <v>0</v>
      </c>
      <c r="J11000" s="819">
        <f t="shared" si="396"/>
        <v>11</v>
      </c>
      <c r="L11000" s="834"/>
    </row>
    <row r="11001" spans="1:12">
      <c r="A11001" s="15" t="s">
        <v>17836</v>
      </c>
      <c r="C11001" s="776" t="s">
        <v>9442</v>
      </c>
      <c r="D11001" s="17" t="s">
        <v>9443</v>
      </c>
      <c r="E11001" s="830">
        <v>0</v>
      </c>
      <c r="F11001" s="768">
        <v>10</v>
      </c>
      <c r="G11001" s="825"/>
      <c r="H11001" s="772">
        <v>1</v>
      </c>
      <c r="I11001" s="819">
        <f t="shared" si="395"/>
        <v>0</v>
      </c>
      <c r="J11001" s="819">
        <f t="shared" si="396"/>
        <v>11</v>
      </c>
      <c r="L11001" s="834"/>
    </row>
    <row r="11002" spans="1:12">
      <c r="A11002" s="15" t="s">
        <v>17836</v>
      </c>
      <c r="C11002" s="776" t="s">
        <v>9444</v>
      </c>
      <c r="D11002" s="17" t="s">
        <v>9445</v>
      </c>
      <c r="E11002" s="830">
        <v>7</v>
      </c>
      <c r="F11002" s="768">
        <v>15</v>
      </c>
      <c r="G11002" s="825">
        <v>3395</v>
      </c>
      <c r="H11002" s="772">
        <v>3800</v>
      </c>
      <c r="I11002" s="819">
        <f t="shared" si="395"/>
        <v>3402</v>
      </c>
      <c r="J11002" s="819">
        <f t="shared" si="396"/>
        <v>3815</v>
      </c>
      <c r="L11002" s="834"/>
    </row>
    <row r="11003" spans="1:12">
      <c r="A11003" s="15" t="s">
        <v>17836</v>
      </c>
      <c r="C11003" s="776" t="s">
        <v>9446</v>
      </c>
      <c r="D11003" s="17" t="s">
        <v>9447</v>
      </c>
      <c r="E11003" s="830">
        <v>101</v>
      </c>
      <c r="F11003" s="768">
        <v>70</v>
      </c>
      <c r="G11003" s="825">
        <v>2</v>
      </c>
      <c r="H11003" s="772">
        <v>1</v>
      </c>
      <c r="I11003" s="819">
        <f t="shared" si="395"/>
        <v>103</v>
      </c>
      <c r="J11003" s="819">
        <f t="shared" si="396"/>
        <v>71</v>
      </c>
      <c r="L11003" s="834"/>
    </row>
    <row r="11004" spans="1:12">
      <c r="A11004" s="15" t="s">
        <v>17836</v>
      </c>
      <c r="C11004" s="776" t="s">
        <v>9448</v>
      </c>
      <c r="D11004" s="17" t="s">
        <v>9449</v>
      </c>
      <c r="E11004" s="830">
        <v>0</v>
      </c>
      <c r="F11004" s="768">
        <v>10</v>
      </c>
      <c r="G11004" s="825"/>
      <c r="H11004" s="772">
        <v>1</v>
      </c>
      <c r="I11004" s="819">
        <f t="shared" si="395"/>
        <v>0</v>
      </c>
      <c r="J11004" s="819">
        <f t="shared" si="396"/>
        <v>11</v>
      </c>
      <c r="L11004" s="834"/>
    </row>
    <row r="11005" spans="1:12">
      <c r="A11005" s="15" t="s">
        <v>17836</v>
      </c>
      <c r="C11005" s="776" t="s">
        <v>9450</v>
      </c>
      <c r="D11005" s="17" t="s">
        <v>9451</v>
      </c>
      <c r="E11005" s="830">
        <v>0</v>
      </c>
      <c r="F11005" s="768">
        <v>10</v>
      </c>
      <c r="G11005" s="825"/>
      <c r="H11005" s="772">
        <v>1</v>
      </c>
      <c r="I11005" s="819">
        <f t="shared" si="395"/>
        <v>0</v>
      </c>
      <c r="J11005" s="819">
        <f t="shared" si="396"/>
        <v>11</v>
      </c>
      <c r="L11005" s="834"/>
    </row>
    <row r="11006" spans="1:12">
      <c r="A11006" s="15" t="s">
        <v>17836</v>
      </c>
      <c r="C11006" s="776" t="s">
        <v>9452</v>
      </c>
      <c r="D11006" s="17" t="s">
        <v>9453</v>
      </c>
      <c r="E11006" s="830">
        <v>0</v>
      </c>
      <c r="F11006" s="768">
        <v>10</v>
      </c>
      <c r="G11006" s="825"/>
      <c r="H11006" s="772">
        <v>1</v>
      </c>
      <c r="I11006" s="819">
        <f t="shared" si="395"/>
        <v>0</v>
      </c>
      <c r="J11006" s="819">
        <f t="shared" si="396"/>
        <v>11</v>
      </c>
      <c r="L11006" s="834"/>
    </row>
    <row r="11007" spans="1:12">
      <c r="A11007" s="15" t="s">
        <v>17836</v>
      </c>
      <c r="C11007" s="776" t="s">
        <v>9454</v>
      </c>
      <c r="D11007" s="17" t="s">
        <v>9455</v>
      </c>
      <c r="E11007" s="830">
        <v>0</v>
      </c>
      <c r="F11007" s="768">
        <v>10</v>
      </c>
      <c r="G11007" s="825"/>
      <c r="H11007" s="772">
        <v>1</v>
      </c>
      <c r="I11007" s="819">
        <f t="shared" si="395"/>
        <v>0</v>
      </c>
      <c r="J11007" s="819">
        <f t="shared" si="396"/>
        <v>11</v>
      </c>
      <c r="L11007" s="834"/>
    </row>
    <row r="11008" spans="1:12">
      <c r="A11008" s="15" t="s">
        <v>17836</v>
      </c>
      <c r="C11008" s="776" t="s">
        <v>9456</v>
      </c>
      <c r="D11008" s="17" t="s">
        <v>9457</v>
      </c>
      <c r="E11008" s="830">
        <v>0</v>
      </c>
      <c r="F11008" s="768">
        <v>10</v>
      </c>
      <c r="G11008" s="825"/>
      <c r="H11008" s="772">
        <v>1</v>
      </c>
      <c r="I11008" s="819">
        <f t="shared" si="395"/>
        <v>0</v>
      </c>
      <c r="J11008" s="819">
        <f t="shared" si="396"/>
        <v>11</v>
      </c>
      <c r="L11008" s="834"/>
    </row>
    <row r="11009" spans="1:12">
      <c r="A11009" s="15" t="s">
        <v>17836</v>
      </c>
      <c r="C11009" s="776" t="s">
        <v>9458</v>
      </c>
      <c r="D11009" s="17" t="s">
        <v>9459</v>
      </c>
      <c r="E11009" s="830">
        <v>0</v>
      </c>
      <c r="F11009" s="768">
        <v>10</v>
      </c>
      <c r="G11009" s="825"/>
      <c r="H11009" s="772">
        <v>1</v>
      </c>
      <c r="I11009" s="819">
        <f t="shared" si="395"/>
        <v>0</v>
      </c>
      <c r="J11009" s="819">
        <f t="shared" si="396"/>
        <v>11</v>
      </c>
      <c r="L11009" s="834"/>
    </row>
    <row r="11010" spans="1:12">
      <c r="A11010" s="15" t="s">
        <v>17836</v>
      </c>
      <c r="C11010" s="776" t="s">
        <v>9460</v>
      </c>
      <c r="D11010" s="17" t="s">
        <v>9461</v>
      </c>
      <c r="E11010" s="830">
        <v>0</v>
      </c>
      <c r="F11010" s="768">
        <v>10</v>
      </c>
      <c r="G11010" s="825"/>
      <c r="H11010" s="772">
        <v>1</v>
      </c>
      <c r="I11010" s="819">
        <f t="shared" si="395"/>
        <v>0</v>
      </c>
      <c r="J11010" s="819">
        <f t="shared" si="396"/>
        <v>11</v>
      </c>
      <c r="L11010" s="834"/>
    </row>
    <row r="11011" spans="1:12">
      <c r="A11011" s="15" t="s">
        <v>17836</v>
      </c>
      <c r="C11011" s="776" t="s">
        <v>9462</v>
      </c>
      <c r="D11011" s="17" t="s">
        <v>9463</v>
      </c>
      <c r="E11011" s="830">
        <v>0</v>
      </c>
      <c r="F11011" s="768">
        <v>10</v>
      </c>
      <c r="G11011" s="825"/>
      <c r="H11011" s="772">
        <v>1</v>
      </c>
      <c r="I11011" s="819">
        <f t="shared" si="395"/>
        <v>0</v>
      </c>
      <c r="J11011" s="819">
        <f t="shared" si="396"/>
        <v>11</v>
      </c>
      <c r="L11011" s="834"/>
    </row>
    <row r="11012" spans="1:12">
      <c r="A11012" s="15" t="s">
        <v>17836</v>
      </c>
      <c r="C11012" s="776" t="s">
        <v>9464</v>
      </c>
      <c r="D11012" s="17" t="s">
        <v>9465</v>
      </c>
      <c r="E11012" s="830">
        <v>0</v>
      </c>
      <c r="F11012" s="768">
        <v>10</v>
      </c>
      <c r="G11012" s="825">
        <v>1</v>
      </c>
      <c r="H11012" s="772">
        <v>5</v>
      </c>
      <c r="I11012" s="819">
        <f t="shared" si="395"/>
        <v>1</v>
      </c>
      <c r="J11012" s="819">
        <f t="shared" si="396"/>
        <v>15</v>
      </c>
      <c r="L11012" s="834"/>
    </row>
    <row r="11013" spans="1:12">
      <c r="A11013" s="15" t="s">
        <v>17836</v>
      </c>
      <c r="C11013" s="776" t="s">
        <v>9466</v>
      </c>
      <c r="D11013" s="17" t="s">
        <v>9467</v>
      </c>
      <c r="E11013" s="830">
        <v>0</v>
      </c>
      <c r="F11013" s="768">
        <v>10</v>
      </c>
      <c r="G11013" s="825"/>
      <c r="H11013" s="772">
        <v>1</v>
      </c>
      <c r="I11013" s="819">
        <f t="shared" si="395"/>
        <v>0</v>
      </c>
      <c r="J11013" s="819">
        <f t="shared" si="396"/>
        <v>11</v>
      </c>
      <c r="L11013" s="834"/>
    </row>
    <row r="11014" spans="1:12">
      <c r="A11014" s="15" t="s">
        <v>17836</v>
      </c>
      <c r="C11014" s="776" t="s">
        <v>9468</v>
      </c>
      <c r="D11014" s="17" t="s">
        <v>9469</v>
      </c>
      <c r="E11014" s="830">
        <v>0</v>
      </c>
      <c r="F11014" s="768">
        <v>10</v>
      </c>
      <c r="G11014" s="825"/>
      <c r="H11014" s="772">
        <v>1</v>
      </c>
      <c r="I11014" s="819">
        <f t="shared" si="395"/>
        <v>0</v>
      </c>
      <c r="J11014" s="819">
        <f t="shared" si="396"/>
        <v>11</v>
      </c>
      <c r="L11014" s="834"/>
    </row>
    <row r="11015" spans="1:12">
      <c r="A11015" s="15" t="s">
        <v>17836</v>
      </c>
      <c r="C11015" s="776" t="s">
        <v>9470</v>
      </c>
      <c r="D11015" s="17" t="s">
        <v>9471</v>
      </c>
      <c r="E11015" s="830">
        <v>0</v>
      </c>
      <c r="F11015" s="768">
        <v>10</v>
      </c>
      <c r="G11015" s="825"/>
      <c r="H11015" s="772">
        <v>30</v>
      </c>
      <c r="I11015" s="819">
        <f t="shared" si="395"/>
        <v>0</v>
      </c>
      <c r="J11015" s="819">
        <f t="shared" si="396"/>
        <v>40</v>
      </c>
      <c r="L11015" s="834"/>
    </row>
    <row r="11016" spans="1:12">
      <c r="A11016" s="15" t="s">
        <v>17836</v>
      </c>
      <c r="C11016" s="776" t="s">
        <v>9472</v>
      </c>
      <c r="D11016" s="17" t="s">
        <v>9473</v>
      </c>
      <c r="E11016" s="830">
        <v>0</v>
      </c>
      <c r="F11016" s="768">
        <v>10</v>
      </c>
      <c r="G11016" s="825">
        <v>2</v>
      </c>
      <c r="H11016" s="772">
        <v>5</v>
      </c>
      <c r="I11016" s="819">
        <f t="shared" si="395"/>
        <v>2</v>
      </c>
      <c r="J11016" s="819">
        <f t="shared" si="396"/>
        <v>15</v>
      </c>
      <c r="L11016" s="834"/>
    </row>
    <row r="11017" spans="1:12">
      <c r="A11017" s="15" t="s">
        <v>17836</v>
      </c>
      <c r="C11017" s="776" t="s">
        <v>9474</v>
      </c>
      <c r="D11017" s="17" t="s">
        <v>9475</v>
      </c>
      <c r="E11017" s="830">
        <v>1</v>
      </c>
      <c r="F11017" s="768">
        <v>280</v>
      </c>
      <c r="G11017" s="825"/>
      <c r="H11017" s="772">
        <v>200</v>
      </c>
      <c r="I11017" s="819">
        <f t="shared" si="395"/>
        <v>1</v>
      </c>
      <c r="J11017" s="819">
        <f t="shared" si="396"/>
        <v>480</v>
      </c>
      <c r="L11017" s="834"/>
    </row>
    <row r="11018" spans="1:12">
      <c r="A11018" s="15" t="s">
        <v>17836</v>
      </c>
      <c r="C11018" s="776" t="s">
        <v>9476</v>
      </c>
      <c r="D11018" s="17" t="s">
        <v>9477</v>
      </c>
      <c r="E11018" s="830">
        <v>0</v>
      </c>
      <c r="F11018" s="768">
        <v>10</v>
      </c>
      <c r="G11018" s="825"/>
      <c r="H11018" s="772">
        <v>1</v>
      </c>
      <c r="I11018" s="819">
        <f t="shared" si="395"/>
        <v>0</v>
      </c>
      <c r="J11018" s="819">
        <f t="shared" si="396"/>
        <v>11</v>
      </c>
      <c r="L11018" s="834"/>
    </row>
    <row r="11019" spans="1:12">
      <c r="A11019" s="15" t="s">
        <v>17836</v>
      </c>
      <c r="C11019" s="776" t="s">
        <v>9478</v>
      </c>
      <c r="D11019" s="17" t="s">
        <v>9479</v>
      </c>
      <c r="E11019" s="830">
        <v>0</v>
      </c>
      <c r="F11019" s="768">
        <v>10</v>
      </c>
      <c r="G11019" s="825"/>
      <c r="H11019" s="772">
        <v>1</v>
      </c>
      <c r="I11019" s="819">
        <f t="shared" si="395"/>
        <v>0</v>
      </c>
      <c r="J11019" s="819">
        <f t="shared" si="396"/>
        <v>11</v>
      </c>
      <c r="L11019" s="834"/>
    </row>
    <row r="11020" spans="1:12">
      <c r="A11020" s="15" t="s">
        <v>17836</v>
      </c>
      <c r="C11020" s="776" t="s">
        <v>9480</v>
      </c>
      <c r="D11020" s="17" t="s">
        <v>9481</v>
      </c>
      <c r="E11020" s="830">
        <v>0</v>
      </c>
      <c r="F11020" s="768">
        <v>10</v>
      </c>
      <c r="G11020" s="825"/>
      <c r="H11020" s="772">
        <v>1</v>
      </c>
      <c r="I11020" s="819">
        <f t="shared" si="395"/>
        <v>0</v>
      </c>
      <c r="J11020" s="819">
        <f t="shared" si="396"/>
        <v>11</v>
      </c>
      <c r="L11020" s="834"/>
    </row>
    <row r="11021" spans="1:12">
      <c r="A11021" s="15" t="s">
        <v>17836</v>
      </c>
      <c r="C11021" s="776" t="s">
        <v>9482</v>
      </c>
      <c r="D11021" s="17" t="s">
        <v>9483</v>
      </c>
      <c r="E11021" s="830">
        <v>0</v>
      </c>
      <c r="F11021" s="768">
        <v>10</v>
      </c>
      <c r="G11021" s="825"/>
      <c r="H11021" s="772">
        <v>1</v>
      </c>
      <c r="I11021" s="819">
        <f t="shared" si="395"/>
        <v>0</v>
      </c>
      <c r="J11021" s="819">
        <f t="shared" si="396"/>
        <v>11</v>
      </c>
      <c r="L11021" s="834"/>
    </row>
    <row r="11022" spans="1:12">
      <c r="A11022" s="15" t="s">
        <v>17836</v>
      </c>
      <c r="C11022" s="776" t="s">
        <v>9484</v>
      </c>
      <c r="D11022" s="17" t="s">
        <v>9485</v>
      </c>
      <c r="E11022" s="830">
        <v>0</v>
      </c>
      <c r="F11022" s="768">
        <v>10</v>
      </c>
      <c r="G11022" s="825"/>
      <c r="H11022" s="772">
        <v>1</v>
      </c>
      <c r="I11022" s="819">
        <f t="shared" si="395"/>
        <v>0</v>
      </c>
      <c r="J11022" s="819">
        <f t="shared" si="396"/>
        <v>11</v>
      </c>
      <c r="L11022" s="834"/>
    </row>
    <row r="11023" spans="1:12">
      <c r="A11023" s="15" t="s">
        <v>17836</v>
      </c>
      <c r="C11023" s="776" t="s">
        <v>9486</v>
      </c>
      <c r="D11023" s="17" t="s">
        <v>9487</v>
      </c>
      <c r="E11023" s="830">
        <v>0</v>
      </c>
      <c r="F11023" s="768">
        <v>10</v>
      </c>
      <c r="G11023" s="825"/>
      <c r="H11023" s="772">
        <v>1</v>
      </c>
      <c r="I11023" s="819">
        <f t="shared" si="395"/>
        <v>0</v>
      </c>
      <c r="J11023" s="819">
        <f t="shared" si="396"/>
        <v>11</v>
      </c>
      <c r="L11023" s="834"/>
    </row>
    <row r="11024" spans="1:12">
      <c r="A11024" s="15" t="s">
        <v>17836</v>
      </c>
      <c r="C11024" s="776" t="s">
        <v>9488</v>
      </c>
      <c r="D11024" s="17" t="s">
        <v>9489</v>
      </c>
      <c r="E11024" s="830">
        <v>0</v>
      </c>
      <c r="F11024" s="768">
        <v>10</v>
      </c>
      <c r="G11024" s="825"/>
      <c r="H11024" s="772">
        <v>1</v>
      </c>
      <c r="I11024" s="819">
        <f t="shared" si="395"/>
        <v>0</v>
      </c>
      <c r="J11024" s="819">
        <f t="shared" si="396"/>
        <v>11</v>
      </c>
      <c r="L11024" s="834"/>
    </row>
    <row r="11025" spans="1:12">
      <c r="A11025" s="15" t="s">
        <v>17836</v>
      </c>
      <c r="C11025" s="776" t="s">
        <v>9490</v>
      </c>
      <c r="D11025" s="17" t="s">
        <v>9491</v>
      </c>
      <c r="E11025" s="830">
        <v>0</v>
      </c>
      <c r="F11025" s="768">
        <v>10</v>
      </c>
      <c r="G11025" s="825"/>
      <c r="H11025" s="772">
        <v>1</v>
      </c>
      <c r="I11025" s="819">
        <f t="shared" si="395"/>
        <v>0</v>
      </c>
      <c r="J11025" s="819">
        <f t="shared" si="396"/>
        <v>11</v>
      </c>
      <c r="L11025" s="834"/>
    </row>
    <row r="11026" spans="1:12">
      <c r="A11026" s="15" t="s">
        <v>17836</v>
      </c>
      <c r="C11026" s="776" t="s">
        <v>9492</v>
      </c>
      <c r="D11026" s="17" t="s">
        <v>9493</v>
      </c>
      <c r="E11026" s="830">
        <v>0</v>
      </c>
      <c r="F11026" s="768">
        <v>10</v>
      </c>
      <c r="G11026" s="825"/>
      <c r="H11026" s="772">
        <v>1</v>
      </c>
      <c r="I11026" s="819">
        <f t="shared" si="395"/>
        <v>0</v>
      </c>
      <c r="J11026" s="819">
        <f t="shared" si="396"/>
        <v>11</v>
      </c>
      <c r="L11026" s="834"/>
    </row>
    <row r="11027" spans="1:12">
      <c r="A11027" s="15" t="s">
        <v>17836</v>
      </c>
      <c r="C11027" s="776" t="s">
        <v>9494</v>
      </c>
      <c r="D11027" s="17" t="s">
        <v>9495</v>
      </c>
      <c r="E11027" s="830">
        <v>0</v>
      </c>
      <c r="F11027" s="768">
        <v>10</v>
      </c>
      <c r="G11027" s="825"/>
      <c r="H11027" s="772">
        <v>1</v>
      </c>
      <c r="I11027" s="819">
        <f t="shared" si="395"/>
        <v>0</v>
      </c>
      <c r="J11027" s="819">
        <f t="shared" si="396"/>
        <v>11</v>
      </c>
      <c r="L11027" s="834"/>
    </row>
    <row r="11028" spans="1:12">
      <c r="A11028" s="15" t="s">
        <v>17836</v>
      </c>
      <c r="C11028" s="776" t="s">
        <v>9496</v>
      </c>
      <c r="D11028" s="17" t="s">
        <v>9497</v>
      </c>
      <c r="E11028" s="830">
        <v>0</v>
      </c>
      <c r="F11028" s="768">
        <v>10</v>
      </c>
      <c r="G11028" s="825"/>
      <c r="H11028" s="772">
        <v>1</v>
      </c>
      <c r="I11028" s="819">
        <f t="shared" si="395"/>
        <v>0</v>
      </c>
      <c r="J11028" s="819">
        <f t="shared" si="396"/>
        <v>11</v>
      </c>
      <c r="L11028" s="834"/>
    </row>
    <row r="11029" spans="1:12">
      <c r="A11029" s="15" t="s">
        <v>17836</v>
      </c>
      <c r="C11029" s="776" t="s">
        <v>9498</v>
      </c>
      <c r="D11029" s="17" t="s">
        <v>9499</v>
      </c>
      <c r="E11029" s="830">
        <v>0</v>
      </c>
      <c r="F11029" s="768">
        <v>10</v>
      </c>
      <c r="G11029" s="825"/>
      <c r="H11029" s="772">
        <v>1</v>
      </c>
      <c r="I11029" s="819">
        <f t="shared" si="395"/>
        <v>0</v>
      </c>
      <c r="J11029" s="819">
        <f t="shared" si="396"/>
        <v>11</v>
      </c>
      <c r="L11029" s="834"/>
    </row>
    <row r="11030" spans="1:12">
      <c r="A11030" s="15" t="s">
        <v>17836</v>
      </c>
      <c r="C11030" s="776" t="s">
        <v>9500</v>
      </c>
      <c r="D11030" s="17" t="s">
        <v>9501</v>
      </c>
      <c r="E11030" s="830">
        <v>0</v>
      </c>
      <c r="F11030" s="768">
        <v>10</v>
      </c>
      <c r="G11030" s="825"/>
      <c r="H11030" s="772">
        <v>1</v>
      </c>
      <c r="I11030" s="819">
        <f t="shared" si="395"/>
        <v>0</v>
      </c>
      <c r="J11030" s="819">
        <f t="shared" si="396"/>
        <v>11</v>
      </c>
      <c r="L11030" s="834"/>
    </row>
    <row r="11031" spans="1:12">
      <c r="A11031" s="15" t="s">
        <v>17836</v>
      </c>
      <c r="C11031" s="776" t="s">
        <v>9502</v>
      </c>
      <c r="D11031" s="17" t="s">
        <v>9503</v>
      </c>
      <c r="E11031" s="830">
        <v>0</v>
      </c>
      <c r="F11031" s="768">
        <v>10</v>
      </c>
      <c r="G11031" s="825"/>
      <c r="H11031" s="772">
        <v>1</v>
      </c>
      <c r="I11031" s="819">
        <f t="shared" si="395"/>
        <v>0</v>
      </c>
      <c r="J11031" s="819">
        <f t="shared" si="396"/>
        <v>11</v>
      </c>
      <c r="L11031" s="834"/>
    </row>
    <row r="11032" spans="1:12">
      <c r="A11032" s="15" t="s">
        <v>17836</v>
      </c>
      <c r="C11032" s="776" t="s">
        <v>9504</v>
      </c>
      <c r="D11032" s="17" t="s">
        <v>9505</v>
      </c>
      <c r="E11032" s="830">
        <v>0</v>
      </c>
      <c r="F11032" s="768">
        <v>10</v>
      </c>
      <c r="G11032" s="825"/>
      <c r="H11032" s="772">
        <v>1</v>
      </c>
      <c r="I11032" s="819">
        <f t="shared" si="395"/>
        <v>0</v>
      </c>
      <c r="J11032" s="819">
        <f t="shared" si="396"/>
        <v>11</v>
      </c>
      <c r="L11032" s="834"/>
    </row>
    <row r="11033" spans="1:12">
      <c r="A11033" s="15" t="s">
        <v>17836</v>
      </c>
      <c r="C11033" s="776" t="s">
        <v>9506</v>
      </c>
      <c r="D11033" s="17" t="s">
        <v>9507</v>
      </c>
      <c r="E11033" s="830">
        <v>0</v>
      </c>
      <c r="F11033" s="768">
        <v>10</v>
      </c>
      <c r="G11033" s="825"/>
      <c r="H11033" s="772">
        <v>1</v>
      </c>
      <c r="I11033" s="819">
        <f t="shared" si="395"/>
        <v>0</v>
      </c>
      <c r="J11033" s="819">
        <f t="shared" si="396"/>
        <v>11</v>
      </c>
      <c r="L11033" s="834"/>
    </row>
    <row r="11034" spans="1:12">
      <c r="A11034" s="15" t="s">
        <v>17836</v>
      </c>
      <c r="C11034" s="776" t="s">
        <v>9508</v>
      </c>
      <c r="D11034" s="17" t="s">
        <v>9509</v>
      </c>
      <c r="E11034" s="830">
        <v>0</v>
      </c>
      <c r="F11034" s="768">
        <v>10</v>
      </c>
      <c r="G11034" s="825"/>
      <c r="H11034" s="772">
        <v>1</v>
      </c>
      <c r="I11034" s="819">
        <f t="shared" si="395"/>
        <v>0</v>
      </c>
      <c r="J11034" s="819">
        <f t="shared" si="396"/>
        <v>11</v>
      </c>
      <c r="L11034" s="834"/>
    </row>
    <row r="11035" spans="1:12">
      <c r="A11035" s="15" t="s">
        <v>17836</v>
      </c>
      <c r="C11035" s="776" t="s">
        <v>9510</v>
      </c>
      <c r="D11035" s="17" t="s">
        <v>9511</v>
      </c>
      <c r="E11035" s="830">
        <v>0</v>
      </c>
      <c r="F11035" s="768">
        <v>10</v>
      </c>
      <c r="G11035" s="825"/>
      <c r="H11035" s="772">
        <v>1</v>
      </c>
      <c r="I11035" s="819">
        <f t="shared" si="395"/>
        <v>0</v>
      </c>
      <c r="J11035" s="819">
        <f t="shared" si="396"/>
        <v>11</v>
      </c>
      <c r="L11035" s="834"/>
    </row>
    <row r="11036" spans="1:12">
      <c r="A11036" s="15" t="s">
        <v>17836</v>
      </c>
      <c r="C11036" s="776" t="s">
        <v>9512</v>
      </c>
      <c r="D11036" s="17" t="s">
        <v>9513</v>
      </c>
      <c r="E11036" s="830">
        <v>0</v>
      </c>
      <c r="F11036" s="768">
        <v>10</v>
      </c>
      <c r="G11036" s="825"/>
      <c r="H11036" s="772">
        <v>1</v>
      </c>
      <c r="I11036" s="819">
        <f t="shared" si="395"/>
        <v>0</v>
      </c>
      <c r="J11036" s="819">
        <f t="shared" si="396"/>
        <v>11</v>
      </c>
      <c r="L11036" s="834"/>
    </row>
    <row r="11037" spans="1:12">
      <c r="A11037" s="15" t="s">
        <v>17836</v>
      </c>
      <c r="C11037" s="776" t="s">
        <v>9514</v>
      </c>
      <c r="D11037" s="17" t="s">
        <v>9515</v>
      </c>
      <c r="E11037" s="830">
        <v>475</v>
      </c>
      <c r="F11037" s="768">
        <v>370</v>
      </c>
      <c r="G11037" s="825">
        <v>30</v>
      </c>
      <c r="H11037" s="772">
        <v>25</v>
      </c>
      <c r="I11037" s="819">
        <f t="shared" si="395"/>
        <v>505</v>
      </c>
      <c r="J11037" s="819">
        <f t="shared" si="396"/>
        <v>395</v>
      </c>
      <c r="L11037" s="834"/>
    </row>
    <row r="11038" spans="1:12">
      <c r="A11038" s="15" t="s">
        <v>17836</v>
      </c>
      <c r="C11038" s="776" t="s">
        <v>8146</v>
      </c>
      <c r="D11038" s="17" t="s">
        <v>18824</v>
      </c>
      <c r="E11038" s="830">
        <v>3017</v>
      </c>
      <c r="F11038" s="768">
        <v>2350</v>
      </c>
      <c r="G11038" s="825">
        <v>212</v>
      </c>
      <c r="H11038" s="772">
        <v>170</v>
      </c>
      <c r="I11038" s="819">
        <f t="shared" si="395"/>
        <v>3229</v>
      </c>
      <c r="J11038" s="819">
        <f t="shared" si="396"/>
        <v>2520</v>
      </c>
      <c r="L11038" s="834"/>
    </row>
    <row r="11039" spans="1:12">
      <c r="A11039" s="15" t="s">
        <v>17836</v>
      </c>
      <c r="C11039" s="776" t="s">
        <v>9516</v>
      </c>
      <c r="D11039" s="17" t="s">
        <v>9517</v>
      </c>
      <c r="E11039" s="830">
        <v>0</v>
      </c>
      <c r="F11039" s="768">
        <v>10</v>
      </c>
      <c r="G11039" s="825"/>
      <c r="H11039" s="772">
        <v>1</v>
      </c>
      <c r="I11039" s="819">
        <f t="shared" si="395"/>
        <v>0</v>
      </c>
      <c r="J11039" s="819">
        <f t="shared" si="396"/>
        <v>11</v>
      </c>
      <c r="L11039" s="834"/>
    </row>
    <row r="11040" spans="1:12">
      <c r="A11040" s="15" t="s">
        <v>17836</v>
      </c>
      <c r="C11040" s="776" t="s">
        <v>9518</v>
      </c>
      <c r="D11040" s="17" t="s">
        <v>9519</v>
      </c>
      <c r="E11040" s="830">
        <v>0</v>
      </c>
      <c r="F11040" s="768">
        <v>10</v>
      </c>
      <c r="G11040" s="825"/>
      <c r="H11040" s="772">
        <v>1</v>
      </c>
      <c r="I11040" s="819">
        <f t="shared" si="395"/>
        <v>0</v>
      </c>
      <c r="J11040" s="819">
        <f t="shared" si="396"/>
        <v>11</v>
      </c>
      <c r="L11040" s="834"/>
    </row>
    <row r="11041" spans="1:12">
      <c r="A11041" s="15" t="s">
        <v>17836</v>
      </c>
      <c r="C11041" s="776" t="s">
        <v>9520</v>
      </c>
      <c r="D11041" s="17" t="s">
        <v>9521</v>
      </c>
      <c r="E11041" s="830">
        <v>0</v>
      </c>
      <c r="F11041" s="768">
        <v>10</v>
      </c>
      <c r="G11041" s="825"/>
      <c r="H11041" s="772">
        <v>1</v>
      </c>
      <c r="I11041" s="819">
        <f t="shared" ref="I11041:I11104" si="397">E11041+G11041</f>
        <v>0</v>
      </c>
      <c r="J11041" s="819">
        <f t="shared" ref="J11041:J11104" si="398">F11041+H11041</f>
        <v>11</v>
      </c>
      <c r="L11041" s="834"/>
    </row>
    <row r="11042" spans="1:12">
      <c r="A11042" s="15" t="s">
        <v>17836</v>
      </c>
      <c r="C11042" s="776" t="s">
        <v>9522</v>
      </c>
      <c r="D11042" s="17" t="s">
        <v>9523</v>
      </c>
      <c r="E11042" s="830">
        <v>0</v>
      </c>
      <c r="F11042" s="768">
        <v>10</v>
      </c>
      <c r="G11042" s="825"/>
      <c r="H11042" s="772">
        <v>1</v>
      </c>
      <c r="I11042" s="819">
        <f t="shared" si="397"/>
        <v>0</v>
      </c>
      <c r="J11042" s="819">
        <f t="shared" si="398"/>
        <v>11</v>
      </c>
      <c r="L11042" s="834"/>
    </row>
    <row r="11043" spans="1:12">
      <c r="A11043" s="15" t="s">
        <v>17836</v>
      </c>
      <c r="C11043" s="776" t="s">
        <v>9524</v>
      </c>
      <c r="D11043" s="17" t="s">
        <v>9525</v>
      </c>
      <c r="E11043" s="830">
        <v>0</v>
      </c>
      <c r="F11043" s="768">
        <v>10</v>
      </c>
      <c r="G11043" s="825"/>
      <c r="H11043" s="772">
        <v>1</v>
      </c>
      <c r="I11043" s="819">
        <f t="shared" si="397"/>
        <v>0</v>
      </c>
      <c r="J11043" s="819">
        <f t="shared" si="398"/>
        <v>11</v>
      </c>
      <c r="L11043" s="834"/>
    </row>
    <row r="11044" spans="1:12">
      <c r="A11044" s="15" t="s">
        <v>17836</v>
      </c>
      <c r="C11044" s="776" t="s">
        <v>9526</v>
      </c>
      <c r="D11044" s="17" t="s">
        <v>9527</v>
      </c>
      <c r="E11044" s="830">
        <v>0</v>
      </c>
      <c r="F11044" s="768">
        <v>10</v>
      </c>
      <c r="G11044" s="825"/>
      <c r="H11044" s="772">
        <v>1</v>
      </c>
      <c r="I11044" s="819">
        <f t="shared" si="397"/>
        <v>0</v>
      </c>
      <c r="J11044" s="819">
        <f t="shared" si="398"/>
        <v>11</v>
      </c>
      <c r="L11044" s="834"/>
    </row>
    <row r="11045" spans="1:12">
      <c r="A11045" s="15" t="s">
        <v>17836</v>
      </c>
      <c r="C11045" s="776" t="s">
        <v>9528</v>
      </c>
      <c r="D11045" s="17" t="s">
        <v>9529</v>
      </c>
      <c r="E11045" s="830">
        <v>0</v>
      </c>
      <c r="F11045" s="768">
        <v>10</v>
      </c>
      <c r="G11045" s="825"/>
      <c r="H11045" s="772">
        <v>1</v>
      </c>
      <c r="I11045" s="819">
        <f t="shared" si="397"/>
        <v>0</v>
      </c>
      <c r="J11045" s="819">
        <f t="shared" si="398"/>
        <v>11</v>
      </c>
      <c r="L11045" s="834"/>
    </row>
    <row r="11046" spans="1:12">
      <c r="A11046" s="15" t="s">
        <v>17836</v>
      </c>
      <c r="C11046" s="776" t="s">
        <v>9530</v>
      </c>
      <c r="D11046" s="17" t="s">
        <v>9531</v>
      </c>
      <c r="E11046" s="830">
        <v>474</v>
      </c>
      <c r="F11046" s="768">
        <v>370</v>
      </c>
      <c r="G11046" s="825">
        <v>30</v>
      </c>
      <c r="H11046" s="772">
        <v>25</v>
      </c>
      <c r="I11046" s="819">
        <f t="shared" si="397"/>
        <v>504</v>
      </c>
      <c r="J11046" s="819">
        <f t="shared" si="398"/>
        <v>395</v>
      </c>
      <c r="L11046" s="834"/>
    </row>
    <row r="11047" spans="1:12">
      <c r="A11047" s="15" t="s">
        <v>17836</v>
      </c>
      <c r="C11047" s="776" t="s">
        <v>9532</v>
      </c>
      <c r="D11047" s="17" t="s">
        <v>9533</v>
      </c>
      <c r="E11047" s="830">
        <v>0</v>
      </c>
      <c r="F11047" s="768">
        <v>10</v>
      </c>
      <c r="G11047" s="825"/>
      <c r="H11047" s="772">
        <v>1</v>
      </c>
      <c r="I11047" s="819">
        <f t="shared" si="397"/>
        <v>0</v>
      </c>
      <c r="J11047" s="819">
        <f t="shared" si="398"/>
        <v>11</v>
      </c>
      <c r="L11047" s="834"/>
    </row>
    <row r="11048" spans="1:12">
      <c r="A11048" s="15" t="s">
        <v>17836</v>
      </c>
      <c r="C11048" s="776" t="s">
        <v>9534</v>
      </c>
      <c r="D11048" s="17" t="s">
        <v>9535</v>
      </c>
      <c r="E11048" s="830">
        <v>476</v>
      </c>
      <c r="F11048" s="768">
        <v>370</v>
      </c>
      <c r="G11048" s="825">
        <v>30</v>
      </c>
      <c r="H11048" s="772">
        <v>25</v>
      </c>
      <c r="I11048" s="819">
        <f t="shared" si="397"/>
        <v>506</v>
      </c>
      <c r="J11048" s="819">
        <f t="shared" si="398"/>
        <v>395</v>
      </c>
      <c r="L11048" s="834"/>
    </row>
    <row r="11049" spans="1:12">
      <c r="A11049" s="15" t="s">
        <v>17836</v>
      </c>
      <c r="C11049" s="776" t="s">
        <v>9536</v>
      </c>
      <c r="D11049" s="17" t="s">
        <v>9537</v>
      </c>
      <c r="E11049" s="830">
        <v>0</v>
      </c>
      <c r="F11049" s="768">
        <v>10</v>
      </c>
      <c r="G11049" s="825"/>
      <c r="H11049" s="772">
        <v>1</v>
      </c>
      <c r="I11049" s="819">
        <f t="shared" si="397"/>
        <v>0</v>
      </c>
      <c r="J11049" s="819">
        <f t="shared" si="398"/>
        <v>11</v>
      </c>
      <c r="L11049" s="834"/>
    </row>
    <row r="11050" spans="1:12">
      <c r="A11050" s="15" t="s">
        <v>17836</v>
      </c>
      <c r="C11050" s="776" t="s">
        <v>9538</v>
      </c>
      <c r="D11050" s="17" t="s">
        <v>9539</v>
      </c>
      <c r="E11050" s="830">
        <v>0</v>
      </c>
      <c r="F11050" s="768">
        <v>10</v>
      </c>
      <c r="G11050" s="825"/>
      <c r="H11050" s="772">
        <v>1</v>
      </c>
      <c r="I11050" s="819">
        <f t="shared" si="397"/>
        <v>0</v>
      </c>
      <c r="J11050" s="819">
        <f t="shared" si="398"/>
        <v>11</v>
      </c>
      <c r="L11050" s="834"/>
    </row>
    <row r="11051" spans="1:12">
      <c r="A11051" s="15" t="s">
        <v>17836</v>
      </c>
      <c r="C11051" s="776" t="s">
        <v>9540</v>
      </c>
      <c r="D11051" s="17" t="s">
        <v>9541</v>
      </c>
      <c r="E11051" s="830">
        <v>0</v>
      </c>
      <c r="F11051" s="768">
        <v>10</v>
      </c>
      <c r="G11051" s="825"/>
      <c r="H11051" s="772">
        <v>1</v>
      </c>
      <c r="I11051" s="819">
        <f t="shared" si="397"/>
        <v>0</v>
      </c>
      <c r="J11051" s="819">
        <f t="shared" si="398"/>
        <v>11</v>
      </c>
      <c r="L11051" s="834"/>
    </row>
    <row r="11052" spans="1:12">
      <c r="A11052" s="15" t="s">
        <v>17836</v>
      </c>
      <c r="C11052" s="776" t="s">
        <v>9542</v>
      </c>
      <c r="D11052" s="17" t="s">
        <v>9543</v>
      </c>
      <c r="E11052" s="830">
        <v>0</v>
      </c>
      <c r="F11052" s="768">
        <v>10</v>
      </c>
      <c r="G11052" s="825"/>
      <c r="H11052" s="772">
        <v>1</v>
      </c>
      <c r="I11052" s="819">
        <f t="shared" si="397"/>
        <v>0</v>
      </c>
      <c r="J11052" s="819">
        <f t="shared" si="398"/>
        <v>11</v>
      </c>
      <c r="L11052" s="834"/>
    </row>
    <row r="11053" spans="1:12">
      <c r="A11053" s="15" t="s">
        <v>17836</v>
      </c>
      <c r="C11053" s="776" t="s">
        <v>9544</v>
      </c>
      <c r="D11053" s="17" t="s">
        <v>9545</v>
      </c>
      <c r="E11053" s="830">
        <v>0</v>
      </c>
      <c r="F11053" s="768">
        <v>10</v>
      </c>
      <c r="G11053" s="825"/>
      <c r="H11053" s="772">
        <v>1</v>
      </c>
      <c r="I11053" s="819">
        <f t="shared" si="397"/>
        <v>0</v>
      </c>
      <c r="J11053" s="819">
        <f t="shared" si="398"/>
        <v>11</v>
      </c>
      <c r="L11053" s="834"/>
    </row>
    <row r="11054" spans="1:12">
      <c r="A11054" s="15" t="s">
        <v>17836</v>
      </c>
      <c r="C11054" s="776" t="s">
        <v>9546</v>
      </c>
      <c r="D11054" s="17" t="s">
        <v>9547</v>
      </c>
      <c r="E11054" s="830">
        <v>0</v>
      </c>
      <c r="F11054" s="768">
        <v>10</v>
      </c>
      <c r="G11054" s="825"/>
      <c r="H11054" s="772">
        <v>1</v>
      </c>
      <c r="I11054" s="819">
        <f t="shared" si="397"/>
        <v>0</v>
      </c>
      <c r="J11054" s="819">
        <f t="shared" si="398"/>
        <v>11</v>
      </c>
      <c r="L11054" s="834"/>
    </row>
    <row r="11055" spans="1:12">
      <c r="A11055" s="15" t="s">
        <v>17836</v>
      </c>
      <c r="C11055" s="776" t="s">
        <v>9548</v>
      </c>
      <c r="D11055" s="17" t="s">
        <v>9549</v>
      </c>
      <c r="E11055" s="830">
        <v>0</v>
      </c>
      <c r="F11055" s="768">
        <v>10</v>
      </c>
      <c r="G11055" s="825"/>
      <c r="H11055" s="772">
        <v>1</v>
      </c>
      <c r="I11055" s="819">
        <f t="shared" si="397"/>
        <v>0</v>
      </c>
      <c r="J11055" s="819">
        <f t="shared" si="398"/>
        <v>11</v>
      </c>
      <c r="L11055" s="834"/>
    </row>
    <row r="11056" spans="1:12">
      <c r="A11056" s="15" t="s">
        <v>17836</v>
      </c>
      <c r="C11056" s="776" t="s">
        <v>9550</v>
      </c>
      <c r="D11056" s="17" t="s">
        <v>9551</v>
      </c>
      <c r="E11056" s="830">
        <v>0</v>
      </c>
      <c r="F11056" s="768">
        <v>10</v>
      </c>
      <c r="G11056" s="825"/>
      <c r="H11056" s="772">
        <v>1</v>
      </c>
      <c r="I11056" s="819">
        <f t="shared" si="397"/>
        <v>0</v>
      </c>
      <c r="J11056" s="819">
        <f t="shared" si="398"/>
        <v>11</v>
      </c>
      <c r="L11056" s="834"/>
    </row>
    <row r="11057" spans="1:12">
      <c r="A11057" s="15" t="s">
        <v>17836</v>
      </c>
      <c r="C11057" s="776" t="s">
        <v>9552</v>
      </c>
      <c r="D11057" s="17" t="s">
        <v>9553</v>
      </c>
      <c r="E11057" s="830">
        <v>0</v>
      </c>
      <c r="F11057" s="768">
        <v>10</v>
      </c>
      <c r="G11057" s="825"/>
      <c r="H11057" s="772">
        <v>1</v>
      </c>
      <c r="I11057" s="819">
        <f t="shared" si="397"/>
        <v>0</v>
      </c>
      <c r="J11057" s="819">
        <f t="shared" si="398"/>
        <v>11</v>
      </c>
      <c r="L11057" s="834"/>
    </row>
    <row r="11058" spans="1:12">
      <c r="A11058" s="15" t="s">
        <v>17836</v>
      </c>
      <c r="C11058" s="776" t="s">
        <v>9554</v>
      </c>
      <c r="D11058" s="17" t="s">
        <v>9555</v>
      </c>
      <c r="E11058" s="830">
        <v>0</v>
      </c>
      <c r="F11058" s="768">
        <v>10</v>
      </c>
      <c r="G11058" s="825"/>
      <c r="H11058" s="772">
        <v>1</v>
      </c>
      <c r="I11058" s="819">
        <f t="shared" si="397"/>
        <v>0</v>
      </c>
      <c r="J11058" s="819">
        <f t="shared" si="398"/>
        <v>11</v>
      </c>
      <c r="L11058" s="834"/>
    </row>
    <row r="11059" spans="1:12">
      <c r="A11059" s="15" t="s">
        <v>17836</v>
      </c>
      <c r="C11059" s="776" t="s">
        <v>9556</v>
      </c>
      <c r="D11059" s="17" t="s">
        <v>9557</v>
      </c>
      <c r="E11059" s="830">
        <v>0</v>
      </c>
      <c r="F11059" s="768">
        <v>10</v>
      </c>
      <c r="G11059" s="825"/>
      <c r="H11059" s="772">
        <v>1</v>
      </c>
      <c r="I11059" s="819">
        <f t="shared" si="397"/>
        <v>0</v>
      </c>
      <c r="J11059" s="819">
        <f t="shared" si="398"/>
        <v>11</v>
      </c>
      <c r="L11059" s="834"/>
    </row>
    <row r="11060" spans="1:12">
      <c r="A11060" s="15" t="s">
        <v>17836</v>
      </c>
      <c r="C11060" s="776" t="s">
        <v>9558</v>
      </c>
      <c r="D11060" s="17" t="s">
        <v>9559</v>
      </c>
      <c r="E11060" s="830">
        <v>0</v>
      </c>
      <c r="F11060" s="768">
        <v>10</v>
      </c>
      <c r="G11060" s="825"/>
      <c r="H11060" s="772">
        <v>1</v>
      </c>
      <c r="I11060" s="819">
        <f t="shared" si="397"/>
        <v>0</v>
      </c>
      <c r="J11060" s="819">
        <f t="shared" si="398"/>
        <v>11</v>
      </c>
      <c r="L11060" s="834"/>
    </row>
    <row r="11061" spans="1:12">
      <c r="A11061" s="15" t="s">
        <v>17836</v>
      </c>
      <c r="C11061" s="776" t="s">
        <v>9560</v>
      </c>
      <c r="D11061" s="17" t="s">
        <v>9561</v>
      </c>
      <c r="E11061" s="830">
        <v>0</v>
      </c>
      <c r="F11061" s="768">
        <v>10</v>
      </c>
      <c r="G11061" s="825"/>
      <c r="H11061" s="772">
        <v>1</v>
      </c>
      <c r="I11061" s="819">
        <f t="shared" si="397"/>
        <v>0</v>
      </c>
      <c r="J11061" s="819">
        <f t="shared" si="398"/>
        <v>11</v>
      </c>
      <c r="L11061" s="834"/>
    </row>
    <row r="11062" spans="1:12">
      <c r="A11062" s="15" t="s">
        <v>17836</v>
      </c>
      <c r="C11062" s="776" t="s">
        <v>9562</v>
      </c>
      <c r="D11062" s="17" t="s">
        <v>9563</v>
      </c>
      <c r="E11062" s="830">
        <v>0</v>
      </c>
      <c r="F11062" s="768">
        <v>10</v>
      </c>
      <c r="G11062" s="825"/>
      <c r="H11062" s="772">
        <v>1</v>
      </c>
      <c r="I11062" s="819">
        <f t="shared" si="397"/>
        <v>0</v>
      </c>
      <c r="J11062" s="819">
        <f t="shared" si="398"/>
        <v>11</v>
      </c>
      <c r="L11062" s="834"/>
    </row>
    <row r="11063" spans="1:12">
      <c r="A11063" s="15" t="s">
        <v>17836</v>
      </c>
      <c r="C11063" s="776" t="s">
        <v>9564</v>
      </c>
      <c r="D11063" s="17" t="s">
        <v>9565</v>
      </c>
      <c r="E11063" s="830">
        <v>0</v>
      </c>
      <c r="F11063" s="768">
        <v>10</v>
      </c>
      <c r="G11063" s="825"/>
      <c r="H11063" s="772">
        <v>1</v>
      </c>
      <c r="I11063" s="819">
        <f t="shared" si="397"/>
        <v>0</v>
      </c>
      <c r="J11063" s="819">
        <f t="shared" si="398"/>
        <v>11</v>
      </c>
      <c r="L11063" s="834"/>
    </row>
    <row r="11064" spans="1:12">
      <c r="A11064" s="15" t="s">
        <v>17836</v>
      </c>
      <c r="C11064" s="776" t="s">
        <v>9566</v>
      </c>
      <c r="D11064" s="17" t="s">
        <v>9567</v>
      </c>
      <c r="E11064" s="830">
        <v>0</v>
      </c>
      <c r="F11064" s="768">
        <v>10</v>
      </c>
      <c r="G11064" s="825"/>
      <c r="H11064" s="772">
        <v>1</v>
      </c>
      <c r="I11064" s="819">
        <f t="shared" si="397"/>
        <v>0</v>
      </c>
      <c r="J11064" s="819">
        <f t="shared" si="398"/>
        <v>11</v>
      </c>
      <c r="L11064" s="834"/>
    </row>
    <row r="11065" spans="1:12">
      <c r="A11065" s="15" t="s">
        <v>17836</v>
      </c>
      <c r="C11065" s="776" t="s">
        <v>9568</v>
      </c>
      <c r="D11065" s="17" t="s">
        <v>9569</v>
      </c>
      <c r="E11065" s="830">
        <v>0</v>
      </c>
      <c r="F11065" s="768">
        <v>10</v>
      </c>
      <c r="G11065" s="825"/>
      <c r="H11065" s="772">
        <v>1</v>
      </c>
      <c r="I11065" s="819">
        <f t="shared" si="397"/>
        <v>0</v>
      </c>
      <c r="J11065" s="819">
        <f t="shared" si="398"/>
        <v>11</v>
      </c>
      <c r="L11065" s="834"/>
    </row>
    <row r="11066" spans="1:12">
      <c r="A11066" s="15" t="s">
        <v>17836</v>
      </c>
      <c r="C11066" s="776" t="s">
        <v>9570</v>
      </c>
      <c r="D11066" s="17" t="s">
        <v>9571</v>
      </c>
      <c r="E11066" s="830">
        <v>0</v>
      </c>
      <c r="F11066" s="768">
        <v>10</v>
      </c>
      <c r="G11066" s="825"/>
      <c r="H11066" s="772">
        <v>1</v>
      </c>
      <c r="I11066" s="819">
        <f t="shared" si="397"/>
        <v>0</v>
      </c>
      <c r="J11066" s="819">
        <f t="shared" si="398"/>
        <v>11</v>
      </c>
      <c r="L11066" s="834"/>
    </row>
    <row r="11067" spans="1:12">
      <c r="A11067" s="15" t="s">
        <v>17836</v>
      </c>
      <c r="C11067" s="776" t="s">
        <v>9572</v>
      </c>
      <c r="D11067" s="17" t="s">
        <v>9573</v>
      </c>
      <c r="E11067" s="830">
        <v>0</v>
      </c>
      <c r="F11067" s="768">
        <v>10</v>
      </c>
      <c r="G11067" s="825"/>
      <c r="H11067" s="772">
        <v>1</v>
      </c>
      <c r="I11067" s="819">
        <f t="shared" si="397"/>
        <v>0</v>
      </c>
      <c r="J11067" s="819">
        <f t="shared" si="398"/>
        <v>11</v>
      </c>
      <c r="L11067" s="834"/>
    </row>
    <row r="11068" spans="1:12">
      <c r="A11068" s="15" t="s">
        <v>17836</v>
      </c>
      <c r="C11068" s="776" t="s">
        <v>9574</v>
      </c>
      <c r="D11068" s="17" t="s">
        <v>9573</v>
      </c>
      <c r="E11068" s="830">
        <v>0</v>
      </c>
      <c r="F11068" s="768">
        <v>10</v>
      </c>
      <c r="G11068" s="825"/>
      <c r="H11068" s="772">
        <v>1</v>
      </c>
      <c r="I11068" s="819">
        <f t="shared" si="397"/>
        <v>0</v>
      </c>
      <c r="J11068" s="819">
        <f t="shared" si="398"/>
        <v>11</v>
      </c>
      <c r="L11068" s="834"/>
    </row>
    <row r="11069" spans="1:12">
      <c r="A11069" s="15" t="s">
        <v>17836</v>
      </c>
      <c r="C11069" s="776" t="s">
        <v>9575</v>
      </c>
      <c r="D11069" s="17" t="s">
        <v>9576</v>
      </c>
      <c r="E11069" s="830">
        <v>0</v>
      </c>
      <c r="F11069" s="768">
        <v>10</v>
      </c>
      <c r="G11069" s="825"/>
      <c r="H11069" s="772">
        <v>1</v>
      </c>
      <c r="I11069" s="819">
        <f t="shared" si="397"/>
        <v>0</v>
      </c>
      <c r="J11069" s="819">
        <f t="shared" si="398"/>
        <v>11</v>
      </c>
      <c r="L11069" s="834"/>
    </row>
    <row r="11070" spans="1:12">
      <c r="A11070" s="15" t="s">
        <v>17836</v>
      </c>
      <c r="C11070" s="776" t="s">
        <v>9577</v>
      </c>
      <c r="D11070" s="17" t="s">
        <v>9578</v>
      </c>
      <c r="E11070" s="830">
        <v>0</v>
      </c>
      <c r="F11070" s="768">
        <v>10</v>
      </c>
      <c r="G11070" s="825"/>
      <c r="H11070" s="772">
        <v>1</v>
      </c>
      <c r="I11070" s="819">
        <f t="shared" si="397"/>
        <v>0</v>
      </c>
      <c r="J11070" s="819">
        <f t="shared" si="398"/>
        <v>11</v>
      </c>
      <c r="L11070" s="834"/>
    </row>
    <row r="11071" spans="1:12">
      <c r="A11071" s="15" t="s">
        <v>17836</v>
      </c>
      <c r="C11071" s="776" t="s">
        <v>9579</v>
      </c>
      <c r="D11071" s="17" t="s">
        <v>9580</v>
      </c>
      <c r="E11071" s="830">
        <v>0</v>
      </c>
      <c r="F11071" s="768">
        <v>10</v>
      </c>
      <c r="G11071" s="825"/>
      <c r="H11071" s="772">
        <v>1</v>
      </c>
      <c r="I11071" s="819">
        <f t="shared" si="397"/>
        <v>0</v>
      </c>
      <c r="J11071" s="819">
        <f t="shared" si="398"/>
        <v>11</v>
      </c>
      <c r="L11071" s="834"/>
    </row>
    <row r="11072" spans="1:12">
      <c r="A11072" s="15" t="s">
        <v>17836</v>
      </c>
      <c r="C11072" s="776" t="s">
        <v>9581</v>
      </c>
      <c r="D11072" s="17" t="s">
        <v>9582</v>
      </c>
      <c r="E11072" s="830">
        <v>0</v>
      </c>
      <c r="F11072" s="768">
        <v>10</v>
      </c>
      <c r="G11072" s="825"/>
      <c r="H11072" s="772">
        <v>1</v>
      </c>
      <c r="I11072" s="819">
        <f t="shared" si="397"/>
        <v>0</v>
      </c>
      <c r="J11072" s="819">
        <f t="shared" si="398"/>
        <v>11</v>
      </c>
      <c r="L11072" s="834"/>
    </row>
    <row r="11073" spans="1:12">
      <c r="A11073" s="15" t="s">
        <v>17836</v>
      </c>
      <c r="C11073" s="776" t="s">
        <v>9583</v>
      </c>
      <c r="D11073" s="17" t="s">
        <v>9584</v>
      </c>
      <c r="E11073" s="830">
        <v>0</v>
      </c>
      <c r="F11073" s="768">
        <v>10</v>
      </c>
      <c r="G11073" s="825"/>
      <c r="H11073" s="772">
        <v>1</v>
      </c>
      <c r="I11073" s="819">
        <f t="shared" si="397"/>
        <v>0</v>
      </c>
      <c r="J11073" s="819">
        <f t="shared" si="398"/>
        <v>11</v>
      </c>
      <c r="L11073" s="834"/>
    </row>
    <row r="11074" spans="1:12">
      <c r="A11074" s="15" t="s">
        <v>17836</v>
      </c>
      <c r="C11074" s="776" t="s">
        <v>9585</v>
      </c>
      <c r="D11074" s="17" t="s">
        <v>9586</v>
      </c>
      <c r="E11074" s="830">
        <v>0</v>
      </c>
      <c r="F11074" s="768">
        <v>10</v>
      </c>
      <c r="G11074" s="825"/>
      <c r="H11074" s="772">
        <v>1</v>
      </c>
      <c r="I11074" s="819">
        <f t="shared" si="397"/>
        <v>0</v>
      </c>
      <c r="J11074" s="819">
        <f t="shared" si="398"/>
        <v>11</v>
      </c>
      <c r="L11074" s="834"/>
    </row>
    <row r="11075" spans="1:12">
      <c r="A11075" s="15" t="s">
        <v>17836</v>
      </c>
      <c r="C11075" s="776" t="s">
        <v>9587</v>
      </c>
      <c r="D11075" s="17" t="s">
        <v>9588</v>
      </c>
      <c r="E11075" s="830">
        <v>0</v>
      </c>
      <c r="F11075" s="768">
        <v>10</v>
      </c>
      <c r="G11075" s="825"/>
      <c r="H11075" s="772">
        <v>1</v>
      </c>
      <c r="I11075" s="819">
        <f t="shared" si="397"/>
        <v>0</v>
      </c>
      <c r="J11075" s="819">
        <f t="shared" si="398"/>
        <v>11</v>
      </c>
      <c r="L11075" s="834"/>
    </row>
    <row r="11076" spans="1:12">
      <c r="A11076" s="15" t="s">
        <v>17836</v>
      </c>
      <c r="C11076" s="776" t="s">
        <v>9589</v>
      </c>
      <c r="D11076" s="17" t="s">
        <v>9590</v>
      </c>
      <c r="E11076" s="830">
        <v>0</v>
      </c>
      <c r="F11076" s="768">
        <v>10</v>
      </c>
      <c r="G11076" s="825"/>
      <c r="H11076" s="772">
        <v>1</v>
      </c>
      <c r="I11076" s="819">
        <f t="shared" si="397"/>
        <v>0</v>
      </c>
      <c r="J11076" s="819">
        <f t="shared" si="398"/>
        <v>11</v>
      </c>
      <c r="L11076" s="834"/>
    </row>
    <row r="11077" spans="1:12">
      <c r="A11077" s="15" t="s">
        <v>17836</v>
      </c>
      <c r="C11077" s="776" t="s">
        <v>9591</v>
      </c>
      <c r="D11077" s="17" t="s">
        <v>9592</v>
      </c>
      <c r="E11077" s="830">
        <v>0</v>
      </c>
      <c r="F11077" s="768">
        <v>10</v>
      </c>
      <c r="G11077" s="825"/>
      <c r="H11077" s="772">
        <v>1</v>
      </c>
      <c r="I11077" s="819">
        <f t="shared" si="397"/>
        <v>0</v>
      </c>
      <c r="J11077" s="819">
        <f t="shared" si="398"/>
        <v>11</v>
      </c>
      <c r="L11077" s="834"/>
    </row>
    <row r="11078" spans="1:12">
      <c r="A11078" s="15" t="s">
        <v>17836</v>
      </c>
      <c r="C11078" s="776" t="s">
        <v>9593</v>
      </c>
      <c r="D11078" s="17" t="s">
        <v>9594</v>
      </c>
      <c r="E11078" s="830">
        <v>0</v>
      </c>
      <c r="F11078" s="768">
        <v>10</v>
      </c>
      <c r="G11078" s="825"/>
      <c r="H11078" s="772">
        <v>1</v>
      </c>
      <c r="I11078" s="819">
        <f t="shared" si="397"/>
        <v>0</v>
      </c>
      <c r="J11078" s="819">
        <f t="shared" si="398"/>
        <v>11</v>
      </c>
      <c r="L11078" s="834"/>
    </row>
    <row r="11079" spans="1:12">
      <c r="A11079" s="15" t="s">
        <v>17836</v>
      </c>
      <c r="C11079" s="776" t="s">
        <v>9595</v>
      </c>
      <c r="D11079" s="17" t="s">
        <v>9596</v>
      </c>
      <c r="E11079" s="830">
        <v>0</v>
      </c>
      <c r="F11079" s="768">
        <v>10</v>
      </c>
      <c r="G11079" s="825"/>
      <c r="H11079" s="772">
        <v>1</v>
      </c>
      <c r="I11079" s="819">
        <f t="shared" si="397"/>
        <v>0</v>
      </c>
      <c r="J11079" s="819">
        <f t="shared" si="398"/>
        <v>11</v>
      </c>
      <c r="L11079" s="834"/>
    </row>
    <row r="11080" spans="1:12">
      <c r="A11080" s="15" t="s">
        <v>17836</v>
      </c>
      <c r="C11080" s="776" t="s">
        <v>9597</v>
      </c>
      <c r="D11080" s="17" t="s">
        <v>9578</v>
      </c>
      <c r="E11080" s="830">
        <v>0</v>
      </c>
      <c r="F11080" s="768">
        <v>10</v>
      </c>
      <c r="G11080" s="825"/>
      <c r="H11080" s="772">
        <v>1</v>
      </c>
      <c r="I11080" s="819">
        <f t="shared" si="397"/>
        <v>0</v>
      </c>
      <c r="J11080" s="819">
        <f t="shared" si="398"/>
        <v>11</v>
      </c>
      <c r="L11080" s="834"/>
    </row>
    <row r="11081" spans="1:12">
      <c r="A11081" s="15" t="s">
        <v>17836</v>
      </c>
      <c r="C11081" s="776" t="s">
        <v>9598</v>
      </c>
      <c r="D11081" s="17" t="s">
        <v>9599</v>
      </c>
      <c r="E11081" s="830">
        <v>0</v>
      </c>
      <c r="F11081" s="768">
        <v>10</v>
      </c>
      <c r="G11081" s="825"/>
      <c r="H11081" s="772">
        <v>1</v>
      </c>
      <c r="I11081" s="819">
        <f t="shared" si="397"/>
        <v>0</v>
      </c>
      <c r="J11081" s="819">
        <f t="shared" si="398"/>
        <v>11</v>
      </c>
      <c r="L11081" s="834"/>
    </row>
    <row r="11082" spans="1:12">
      <c r="A11082" s="15" t="s">
        <v>17836</v>
      </c>
      <c r="C11082" s="776" t="s">
        <v>9600</v>
      </c>
      <c r="D11082" s="17" t="s">
        <v>9601</v>
      </c>
      <c r="E11082" s="830">
        <v>0</v>
      </c>
      <c r="F11082" s="768">
        <v>10</v>
      </c>
      <c r="G11082" s="825"/>
      <c r="H11082" s="772">
        <v>1</v>
      </c>
      <c r="I11082" s="819">
        <f t="shared" si="397"/>
        <v>0</v>
      </c>
      <c r="J11082" s="819">
        <f t="shared" si="398"/>
        <v>11</v>
      </c>
      <c r="L11082" s="834"/>
    </row>
    <row r="11083" spans="1:12">
      <c r="A11083" s="15" t="s">
        <v>17836</v>
      </c>
      <c r="C11083" s="776" t="s">
        <v>9602</v>
      </c>
      <c r="D11083" s="17" t="s">
        <v>9603</v>
      </c>
      <c r="E11083" s="830">
        <v>0</v>
      </c>
      <c r="F11083" s="768">
        <v>10</v>
      </c>
      <c r="G11083" s="825"/>
      <c r="H11083" s="772">
        <v>1</v>
      </c>
      <c r="I11083" s="819">
        <f t="shared" si="397"/>
        <v>0</v>
      </c>
      <c r="J11083" s="819">
        <f t="shared" si="398"/>
        <v>11</v>
      </c>
      <c r="L11083" s="834"/>
    </row>
    <row r="11084" spans="1:12">
      <c r="A11084" s="15" t="s">
        <v>17836</v>
      </c>
      <c r="C11084" s="776" t="s">
        <v>9604</v>
      </c>
      <c r="D11084" s="17" t="s">
        <v>9605</v>
      </c>
      <c r="E11084" s="830">
        <v>0</v>
      </c>
      <c r="F11084" s="768">
        <v>10</v>
      </c>
      <c r="G11084" s="825"/>
      <c r="H11084" s="772">
        <v>1</v>
      </c>
      <c r="I11084" s="819">
        <f t="shared" si="397"/>
        <v>0</v>
      </c>
      <c r="J11084" s="819">
        <f t="shared" si="398"/>
        <v>11</v>
      </c>
      <c r="L11084" s="834"/>
    </row>
    <row r="11085" spans="1:12">
      <c r="A11085" s="15" t="s">
        <v>17836</v>
      </c>
      <c r="C11085" s="776" t="s">
        <v>9606</v>
      </c>
      <c r="D11085" s="17" t="s">
        <v>9607</v>
      </c>
      <c r="E11085" s="830">
        <v>0</v>
      </c>
      <c r="F11085" s="768">
        <v>10</v>
      </c>
      <c r="G11085" s="825"/>
      <c r="H11085" s="772">
        <v>1</v>
      </c>
      <c r="I11085" s="819">
        <f t="shared" si="397"/>
        <v>0</v>
      </c>
      <c r="J11085" s="819">
        <f t="shared" si="398"/>
        <v>11</v>
      </c>
      <c r="L11085" s="834"/>
    </row>
    <row r="11086" spans="1:12">
      <c r="A11086" s="15" t="s">
        <v>17836</v>
      </c>
      <c r="C11086" s="776" t="s">
        <v>9608</v>
      </c>
      <c r="D11086" s="17" t="s">
        <v>9609</v>
      </c>
      <c r="E11086" s="830">
        <v>0</v>
      </c>
      <c r="F11086" s="768">
        <v>10</v>
      </c>
      <c r="G11086" s="825"/>
      <c r="H11086" s="772">
        <v>1</v>
      </c>
      <c r="I11086" s="819">
        <f t="shared" si="397"/>
        <v>0</v>
      </c>
      <c r="J11086" s="819">
        <f t="shared" si="398"/>
        <v>11</v>
      </c>
      <c r="L11086" s="834"/>
    </row>
    <row r="11087" spans="1:12">
      <c r="A11087" s="15" t="s">
        <v>17836</v>
      </c>
      <c r="C11087" s="776" t="s">
        <v>9610</v>
      </c>
      <c r="D11087" s="17" t="s">
        <v>9611</v>
      </c>
      <c r="E11087" s="830">
        <v>0</v>
      </c>
      <c r="F11087" s="768">
        <v>10</v>
      </c>
      <c r="G11087" s="825"/>
      <c r="H11087" s="772">
        <v>1</v>
      </c>
      <c r="I11087" s="819">
        <f t="shared" si="397"/>
        <v>0</v>
      </c>
      <c r="J11087" s="819">
        <f t="shared" si="398"/>
        <v>11</v>
      </c>
      <c r="L11087" s="834"/>
    </row>
    <row r="11088" spans="1:12">
      <c r="A11088" s="15" t="s">
        <v>17836</v>
      </c>
      <c r="C11088" s="776" t="s">
        <v>9612</v>
      </c>
      <c r="D11088" s="17" t="s">
        <v>9613</v>
      </c>
      <c r="E11088" s="830">
        <v>0</v>
      </c>
      <c r="F11088" s="768">
        <v>10</v>
      </c>
      <c r="G11088" s="825"/>
      <c r="H11088" s="772">
        <v>1</v>
      </c>
      <c r="I11088" s="819">
        <f t="shared" si="397"/>
        <v>0</v>
      </c>
      <c r="J11088" s="819">
        <f t="shared" si="398"/>
        <v>11</v>
      </c>
      <c r="L11088" s="834"/>
    </row>
    <row r="11089" spans="1:12">
      <c r="A11089" s="15" t="s">
        <v>17836</v>
      </c>
      <c r="C11089" s="776" t="s">
        <v>9614</v>
      </c>
      <c r="D11089" s="17" t="s">
        <v>9615</v>
      </c>
      <c r="E11089" s="830">
        <v>0</v>
      </c>
      <c r="F11089" s="768">
        <v>10</v>
      </c>
      <c r="G11089" s="825"/>
      <c r="H11089" s="772">
        <v>1</v>
      </c>
      <c r="I11089" s="819">
        <f t="shared" si="397"/>
        <v>0</v>
      </c>
      <c r="J11089" s="819">
        <f t="shared" si="398"/>
        <v>11</v>
      </c>
      <c r="L11089" s="834"/>
    </row>
    <row r="11090" spans="1:12">
      <c r="A11090" s="15" t="s">
        <v>17836</v>
      </c>
      <c r="C11090" s="776" t="s">
        <v>9616</v>
      </c>
      <c r="D11090" s="17" t="s">
        <v>9617</v>
      </c>
      <c r="E11090" s="830">
        <v>0</v>
      </c>
      <c r="F11090" s="768">
        <v>10</v>
      </c>
      <c r="G11090" s="825"/>
      <c r="H11090" s="772">
        <v>1</v>
      </c>
      <c r="I11090" s="819">
        <f t="shared" si="397"/>
        <v>0</v>
      </c>
      <c r="J11090" s="819">
        <f t="shared" si="398"/>
        <v>11</v>
      </c>
      <c r="L11090" s="834"/>
    </row>
    <row r="11091" spans="1:12">
      <c r="A11091" s="15" t="s">
        <v>17836</v>
      </c>
      <c r="C11091" s="776" t="s">
        <v>9618</v>
      </c>
      <c r="D11091" s="17" t="s">
        <v>9619</v>
      </c>
      <c r="E11091" s="830">
        <v>0</v>
      </c>
      <c r="F11091" s="768">
        <v>10</v>
      </c>
      <c r="G11091" s="825"/>
      <c r="H11091" s="772">
        <v>1</v>
      </c>
      <c r="I11091" s="819">
        <f t="shared" si="397"/>
        <v>0</v>
      </c>
      <c r="J11091" s="819">
        <f t="shared" si="398"/>
        <v>11</v>
      </c>
      <c r="L11091" s="834"/>
    </row>
    <row r="11092" spans="1:12">
      <c r="A11092" s="15" t="s">
        <v>17836</v>
      </c>
      <c r="C11092" s="776" t="s">
        <v>9620</v>
      </c>
      <c r="D11092" s="17" t="s">
        <v>9621</v>
      </c>
      <c r="E11092" s="830">
        <v>0</v>
      </c>
      <c r="F11092" s="768">
        <v>10</v>
      </c>
      <c r="G11092" s="825"/>
      <c r="H11092" s="772">
        <v>1</v>
      </c>
      <c r="I11092" s="819">
        <f t="shared" si="397"/>
        <v>0</v>
      </c>
      <c r="J11092" s="819">
        <f t="shared" si="398"/>
        <v>11</v>
      </c>
      <c r="L11092" s="834"/>
    </row>
    <row r="11093" spans="1:12">
      <c r="A11093" s="15" t="s">
        <v>17836</v>
      </c>
      <c r="C11093" s="776" t="s">
        <v>9622</v>
      </c>
      <c r="D11093" s="17" t="s">
        <v>9623</v>
      </c>
      <c r="E11093" s="830">
        <v>0</v>
      </c>
      <c r="F11093" s="768">
        <v>10</v>
      </c>
      <c r="G11093" s="825"/>
      <c r="H11093" s="772">
        <v>1</v>
      </c>
      <c r="I11093" s="819">
        <f t="shared" si="397"/>
        <v>0</v>
      </c>
      <c r="J11093" s="819">
        <f t="shared" si="398"/>
        <v>11</v>
      </c>
      <c r="L11093" s="834"/>
    </row>
    <row r="11094" spans="1:12">
      <c r="A11094" s="15" t="s">
        <v>17836</v>
      </c>
      <c r="C11094" s="776" t="s">
        <v>9624</v>
      </c>
      <c r="D11094" s="17" t="s">
        <v>9625</v>
      </c>
      <c r="E11094" s="830">
        <v>0</v>
      </c>
      <c r="F11094" s="768">
        <v>10</v>
      </c>
      <c r="G11094" s="825"/>
      <c r="H11094" s="772">
        <v>1</v>
      </c>
      <c r="I11094" s="819">
        <f t="shared" si="397"/>
        <v>0</v>
      </c>
      <c r="J11094" s="819">
        <f t="shared" si="398"/>
        <v>11</v>
      </c>
      <c r="L11094" s="834"/>
    </row>
    <row r="11095" spans="1:12">
      <c r="A11095" s="15" t="s">
        <v>17836</v>
      </c>
      <c r="C11095" s="776" t="s">
        <v>9626</v>
      </c>
      <c r="D11095" s="17" t="s">
        <v>9627</v>
      </c>
      <c r="E11095" s="830">
        <v>0</v>
      </c>
      <c r="F11095" s="768">
        <v>10</v>
      </c>
      <c r="G11095" s="825"/>
      <c r="H11095" s="772">
        <v>1</v>
      </c>
      <c r="I11095" s="819">
        <f t="shared" si="397"/>
        <v>0</v>
      </c>
      <c r="J11095" s="819">
        <f t="shared" si="398"/>
        <v>11</v>
      </c>
      <c r="L11095" s="834"/>
    </row>
    <row r="11096" spans="1:12">
      <c r="A11096" s="15" t="s">
        <v>17836</v>
      </c>
      <c r="C11096" s="776" t="s">
        <v>9628</v>
      </c>
      <c r="D11096" s="17" t="s">
        <v>9629</v>
      </c>
      <c r="E11096" s="830">
        <v>0</v>
      </c>
      <c r="F11096" s="768">
        <v>10</v>
      </c>
      <c r="G11096" s="825"/>
      <c r="H11096" s="772">
        <v>1</v>
      </c>
      <c r="I11096" s="819">
        <f t="shared" si="397"/>
        <v>0</v>
      </c>
      <c r="J11096" s="819">
        <f t="shared" si="398"/>
        <v>11</v>
      </c>
      <c r="L11096" s="834"/>
    </row>
    <row r="11097" spans="1:12">
      <c r="A11097" s="15" t="s">
        <v>17836</v>
      </c>
      <c r="C11097" s="776" t="s">
        <v>9630</v>
      </c>
      <c r="D11097" s="17" t="s">
        <v>9631</v>
      </c>
      <c r="E11097" s="830">
        <v>0</v>
      </c>
      <c r="F11097" s="768">
        <v>10</v>
      </c>
      <c r="G11097" s="825"/>
      <c r="H11097" s="772">
        <v>1</v>
      </c>
      <c r="I11097" s="819">
        <f t="shared" si="397"/>
        <v>0</v>
      </c>
      <c r="J11097" s="819">
        <f t="shared" si="398"/>
        <v>11</v>
      </c>
      <c r="L11097" s="834"/>
    </row>
    <row r="11098" spans="1:12">
      <c r="A11098" s="15" t="s">
        <v>17836</v>
      </c>
      <c r="C11098" s="776" t="s">
        <v>9632</v>
      </c>
      <c r="D11098" s="17" t="s">
        <v>9633</v>
      </c>
      <c r="E11098" s="830">
        <v>0</v>
      </c>
      <c r="F11098" s="768">
        <v>10</v>
      </c>
      <c r="G11098" s="825"/>
      <c r="H11098" s="772">
        <v>1</v>
      </c>
      <c r="I11098" s="819">
        <f t="shared" si="397"/>
        <v>0</v>
      </c>
      <c r="J11098" s="819">
        <f t="shared" si="398"/>
        <v>11</v>
      </c>
      <c r="L11098" s="834"/>
    </row>
    <row r="11099" spans="1:12">
      <c r="A11099" s="15" t="s">
        <v>17836</v>
      </c>
      <c r="C11099" s="776" t="s">
        <v>9634</v>
      </c>
      <c r="D11099" s="17" t="s">
        <v>9635</v>
      </c>
      <c r="E11099" s="830">
        <v>0</v>
      </c>
      <c r="F11099" s="768">
        <v>10</v>
      </c>
      <c r="G11099" s="825"/>
      <c r="H11099" s="772">
        <v>1</v>
      </c>
      <c r="I11099" s="819">
        <f t="shared" si="397"/>
        <v>0</v>
      </c>
      <c r="J11099" s="819">
        <f t="shared" si="398"/>
        <v>11</v>
      </c>
      <c r="L11099" s="834"/>
    </row>
    <row r="11100" spans="1:12">
      <c r="A11100" s="15" t="s">
        <v>17836</v>
      </c>
      <c r="C11100" s="776" t="s">
        <v>9636</v>
      </c>
      <c r="D11100" s="17" t="s">
        <v>9637</v>
      </c>
      <c r="E11100" s="830">
        <v>0</v>
      </c>
      <c r="F11100" s="768">
        <v>10</v>
      </c>
      <c r="G11100" s="825"/>
      <c r="H11100" s="772">
        <v>1</v>
      </c>
      <c r="I11100" s="819">
        <f t="shared" si="397"/>
        <v>0</v>
      </c>
      <c r="J11100" s="819">
        <f t="shared" si="398"/>
        <v>11</v>
      </c>
      <c r="L11100" s="834"/>
    </row>
    <row r="11101" spans="1:12">
      <c r="A11101" s="15" t="s">
        <v>17836</v>
      </c>
      <c r="C11101" s="776" t="s">
        <v>19907</v>
      </c>
      <c r="D11101" s="17" t="s">
        <v>19908</v>
      </c>
      <c r="E11101" s="830">
        <v>0</v>
      </c>
      <c r="F11101" s="768">
        <v>10</v>
      </c>
      <c r="G11101" s="825"/>
      <c r="H11101" s="772">
        <v>1</v>
      </c>
      <c r="I11101" s="819">
        <f t="shared" si="397"/>
        <v>0</v>
      </c>
      <c r="J11101" s="819">
        <f t="shared" si="398"/>
        <v>11</v>
      </c>
      <c r="L11101" s="834"/>
    </row>
    <row r="11102" spans="1:12">
      <c r="A11102" s="15" t="s">
        <v>17836</v>
      </c>
      <c r="C11102" s="776" t="s">
        <v>9638</v>
      </c>
      <c r="D11102" s="17" t="s">
        <v>9639</v>
      </c>
      <c r="E11102" s="830">
        <v>0</v>
      </c>
      <c r="F11102" s="768">
        <v>10</v>
      </c>
      <c r="G11102" s="825"/>
      <c r="H11102" s="772">
        <v>1</v>
      </c>
      <c r="I11102" s="819">
        <f t="shared" si="397"/>
        <v>0</v>
      </c>
      <c r="J11102" s="819">
        <f t="shared" si="398"/>
        <v>11</v>
      </c>
      <c r="L11102" s="834"/>
    </row>
    <row r="11103" spans="1:12">
      <c r="A11103" s="15" t="s">
        <v>17836</v>
      </c>
      <c r="C11103" s="776" t="s">
        <v>9640</v>
      </c>
      <c r="D11103" s="17" t="s">
        <v>9641</v>
      </c>
      <c r="E11103" s="830">
        <v>9</v>
      </c>
      <c r="F11103" s="768">
        <v>260</v>
      </c>
      <c r="G11103" s="825">
        <v>44</v>
      </c>
      <c r="H11103" s="772">
        <v>500</v>
      </c>
      <c r="I11103" s="819">
        <f t="shared" si="397"/>
        <v>53</v>
      </c>
      <c r="J11103" s="819">
        <f t="shared" si="398"/>
        <v>760</v>
      </c>
      <c r="L11103" s="834"/>
    </row>
    <row r="11104" spans="1:12">
      <c r="A11104" s="15" t="s">
        <v>17836</v>
      </c>
      <c r="C11104" s="776" t="s">
        <v>9642</v>
      </c>
      <c r="D11104" s="17" t="s">
        <v>19270</v>
      </c>
      <c r="E11104" s="830">
        <v>0</v>
      </c>
      <c r="F11104" s="768">
        <v>10</v>
      </c>
      <c r="G11104" s="825"/>
      <c r="H11104" s="772">
        <v>1</v>
      </c>
      <c r="I11104" s="819">
        <f t="shared" si="397"/>
        <v>0</v>
      </c>
      <c r="J11104" s="819">
        <f t="shared" si="398"/>
        <v>11</v>
      </c>
      <c r="L11104" s="834"/>
    </row>
    <row r="11105" spans="1:12">
      <c r="A11105" s="15" t="s">
        <v>17836</v>
      </c>
      <c r="C11105" s="776" t="s">
        <v>9643</v>
      </c>
      <c r="D11105" s="17" t="s">
        <v>19271</v>
      </c>
      <c r="E11105" s="830">
        <v>3472</v>
      </c>
      <c r="F11105" s="768">
        <v>16835</v>
      </c>
      <c r="G11105" s="825"/>
      <c r="H11105" s="772">
        <v>12035</v>
      </c>
      <c r="I11105" s="819">
        <f t="shared" ref="I11105:I11136" si="399">E11105+G11105</f>
        <v>3472</v>
      </c>
      <c r="J11105" s="819">
        <f t="shared" ref="J11105:J11136" si="400">F11105+H11105</f>
        <v>28870</v>
      </c>
      <c r="L11105" s="834"/>
    </row>
    <row r="11106" spans="1:12">
      <c r="A11106" s="15" t="s">
        <v>17836</v>
      </c>
      <c r="C11106" s="776" t="s">
        <v>9644</v>
      </c>
      <c r="D11106" s="17" t="s">
        <v>9645</v>
      </c>
      <c r="E11106" s="830">
        <v>0</v>
      </c>
      <c r="F11106" s="768">
        <v>10</v>
      </c>
      <c r="G11106" s="825"/>
      <c r="H11106" s="772">
        <v>1</v>
      </c>
      <c r="I11106" s="819">
        <f t="shared" si="399"/>
        <v>0</v>
      </c>
      <c r="J11106" s="819">
        <f t="shared" si="400"/>
        <v>11</v>
      </c>
      <c r="L11106" s="834"/>
    </row>
    <row r="11107" spans="1:12">
      <c r="A11107" s="15" t="s">
        <v>17836</v>
      </c>
      <c r="C11107" s="776" t="s">
        <v>9646</v>
      </c>
      <c r="D11107" s="17" t="s">
        <v>9647</v>
      </c>
      <c r="E11107" s="830">
        <v>0</v>
      </c>
      <c r="F11107" s="768">
        <v>10</v>
      </c>
      <c r="G11107" s="825"/>
      <c r="H11107" s="772">
        <v>10</v>
      </c>
      <c r="I11107" s="819">
        <f t="shared" si="399"/>
        <v>0</v>
      </c>
      <c r="J11107" s="819">
        <f t="shared" si="400"/>
        <v>20</v>
      </c>
      <c r="L11107" s="834"/>
    </row>
    <row r="11108" spans="1:12">
      <c r="A11108" s="15" t="s">
        <v>17836</v>
      </c>
      <c r="C11108" s="776" t="s">
        <v>9648</v>
      </c>
      <c r="D11108" s="17" t="s">
        <v>9649</v>
      </c>
      <c r="E11108" s="830">
        <v>0</v>
      </c>
      <c r="F11108" s="768">
        <v>10</v>
      </c>
      <c r="G11108" s="825"/>
      <c r="H11108" s="772">
        <v>1</v>
      </c>
      <c r="I11108" s="819">
        <f t="shared" si="399"/>
        <v>0</v>
      </c>
      <c r="J11108" s="819">
        <f t="shared" si="400"/>
        <v>11</v>
      </c>
      <c r="L11108" s="834"/>
    </row>
    <row r="11109" spans="1:12">
      <c r="A11109" s="15" t="s">
        <v>17836</v>
      </c>
      <c r="C11109" s="776" t="s">
        <v>9650</v>
      </c>
      <c r="D11109" s="17" t="s">
        <v>9651</v>
      </c>
      <c r="E11109" s="830">
        <v>0</v>
      </c>
      <c r="F11109" s="768">
        <v>10</v>
      </c>
      <c r="G11109" s="825"/>
      <c r="H11109" s="772">
        <v>1</v>
      </c>
      <c r="I11109" s="819">
        <f t="shared" si="399"/>
        <v>0</v>
      </c>
      <c r="J11109" s="819">
        <f t="shared" si="400"/>
        <v>11</v>
      </c>
      <c r="L11109" s="834"/>
    </row>
    <row r="11110" spans="1:12">
      <c r="A11110" s="15" t="s">
        <v>17836</v>
      </c>
      <c r="C11110" s="776" t="s">
        <v>9652</v>
      </c>
      <c r="D11110" s="17" t="s">
        <v>9653</v>
      </c>
      <c r="E11110" s="830">
        <v>0</v>
      </c>
      <c r="F11110" s="768">
        <v>10</v>
      </c>
      <c r="G11110" s="825"/>
      <c r="H11110" s="772">
        <v>1</v>
      </c>
      <c r="I11110" s="819">
        <f t="shared" si="399"/>
        <v>0</v>
      </c>
      <c r="J11110" s="819">
        <f t="shared" si="400"/>
        <v>11</v>
      </c>
      <c r="L11110" s="834"/>
    </row>
    <row r="11111" spans="1:12">
      <c r="A11111" s="15" t="s">
        <v>17836</v>
      </c>
      <c r="C11111" s="776" t="s">
        <v>9654</v>
      </c>
      <c r="D11111" s="17" t="s">
        <v>9655</v>
      </c>
      <c r="E11111" s="830">
        <v>0</v>
      </c>
      <c r="F11111" s="768">
        <v>10</v>
      </c>
      <c r="G11111" s="825"/>
      <c r="H11111" s="772">
        <v>1</v>
      </c>
      <c r="I11111" s="819">
        <f t="shared" si="399"/>
        <v>0</v>
      </c>
      <c r="J11111" s="819">
        <f t="shared" si="400"/>
        <v>11</v>
      </c>
      <c r="L11111" s="834"/>
    </row>
    <row r="11112" spans="1:12">
      <c r="A11112" s="15" t="s">
        <v>17836</v>
      </c>
      <c r="C11112" s="776" t="s">
        <v>9656</v>
      </c>
      <c r="D11112" s="17" t="s">
        <v>19272</v>
      </c>
      <c r="E11112" s="830">
        <v>0</v>
      </c>
      <c r="F11112" s="768">
        <v>10</v>
      </c>
      <c r="G11112" s="825"/>
      <c r="H11112" s="772">
        <v>1</v>
      </c>
      <c r="I11112" s="819">
        <f t="shared" si="399"/>
        <v>0</v>
      </c>
      <c r="J11112" s="819">
        <f t="shared" si="400"/>
        <v>11</v>
      </c>
      <c r="L11112" s="834"/>
    </row>
    <row r="11113" spans="1:12">
      <c r="A11113" s="15" t="s">
        <v>17836</v>
      </c>
      <c r="C11113" s="776" t="s">
        <v>9657</v>
      </c>
      <c r="D11113" s="17" t="s">
        <v>9658</v>
      </c>
      <c r="E11113" s="830">
        <v>0</v>
      </c>
      <c r="F11113" s="768">
        <v>10</v>
      </c>
      <c r="G11113" s="825"/>
      <c r="H11113" s="772">
        <v>50</v>
      </c>
      <c r="I11113" s="819">
        <f t="shared" si="399"/>
        <v>0</v>
      </c>
      <c r="J11113" s="819">
        <f t="shared" si="400"/>
        <v>60</v>
      </c>
      <c r="L11113" s="834"/>
    </row>
    <row r="11114" spans="1:12">
      <c r="A11114" s="15" t="s">
        <v>17836</v>
      </c>
      <c r="C11114" s="776" t="s">
        <v>9659</v>
      </c>
      <c r="D11114" s="17" t="s">
        <v>19273</v>
      </c>
      <c r="E11114" s="830">
        <v>0</v>
      </c>
      <c r="F11114" s="768">
        <v>10</v>
      </c>
      <c r="G11114" s="825"/>
      <c r="H11114" s="772">
        <v>1</v>
      </c>
      <c r="I11114" s="819">
        <f t="shared" si="399"/>
        <v>0</v>
      </c>
      <c r="J11114" s="819">
        <f t="shared" si="400"/>
        <v>11</v>
      </c>
      <c r="L11114" s="834"/>
    </row>
    <row r="11115" spans="1:12">
      <c r="A11115" s="15" t="s">
        <v>17836</v>
      </c>
      <c r="C11115" s="776" t="s">
        <v>9660</v>
      </c>
      <c r="D11115" s="17" t="s">
        <v>9661</v>
      </c>
      <c r="E11115" s="830">
        <v>0</v>
      </c>
      <c r="F11115" s="768">
        <v>10</v>
      </c>
      <c r="G11115" s="825"/>
      <c r="H11115" s="772">
        <v>1</v>
      </c>
      <c r="I11115" s="819">
        <f t="shared" si="399"/>
        <v>0</v>
      </c>
      <c r="J11115" s="819">
        <f t="shared" si="400"/>
        <v>11</v>
      </c>
      <c r="L11115" s="834"/>
    </row>
    <row r="11116" spans="1:12">
      <c r="A11116" s="15" t="s">
        <v>17836</v>
      </c>
      <c r="C11116" s="776" t="s">
        <v>9662</v>
      </c>
      <c r="D11116" s="17" t="s">
        <v>19274</v>
      </c>
      <c r="E11116" s="830">
        <v>2409</v>
      </c>
      <c r="F11116" s="768">
        <v>3042</v>
      </c>
      <c r="G11116" s="825">
        <v>1561</v>
      </c>
      <c r="H11116" s="772">
        <v>2690</v>
      </c>
      <c r="I11116" s="819">
        <f t="shared" si="399"/>
        <v>3970</v>
      </c>
      <c r="J11116" s="819">
        <f t="shared" si="400"/>
        <v>5732</v>
      </c>
      <c r="L11116" s="834"/>
    </row>
    <row r="11117" spans="1:12">
      <c r="A11117" s="15" t="s">
        <v>17836</v>
      </c>
      <c r="C11117" s="776" t="s">
        <v>9663</v>
      </c>
      <c r="D11117" s="17" t="s">
        <v>19275</v>
      </c>
      <c r="E11117" s="830">
        <v>0</v>
      </c>
      <c r="F11117" s="768">
        <v>10</v>
      </c>
      <c r="G11117" s="825"/>
      <c r="H11117" s="772">
        <v>1</v>
      </c>
      <c r="I11117" s="819">
        <f t="shared" si="399"/>
        <v>0</v>
      </c>
      <c r="J11117" s="819">
        <f t="shared" si="400"/>
        <v>11</v>
      </c>
      <c r="L11117" s="834"/>
    </row>
    <row r="11118" spans="1:12">
      <c r="A11118" s="15" t="s">
        <v>17836</v>
      </c>
      <c r="C11118" s="776" t="s">
        <v>9664</v>
      </c>
      <c r="D11118" s="17" t="s">
        <v>19276</v>
      </c>
      <c r="E11118" s="830">
        <v>3437</v>
      </c>
      <c r="F11118" s="768">
        <v>16770</v>
      </c>
      <c r="G11118" s="825"/>
      <c r="H11118" s="772">
        <v>11890</v>
      </c>
      <c r="I11118" s="819">
        <f t="shared" si="399"/>
        <v>3437</v>
      </c>
      <c r="J11118" s="819">
        <f t="shared" si="400"/>
        <v>28660</v>
      </c>
      <c r="L11118" s="834"/>
    </row>
    <row r="11119" spans="1:12">
      <c r="A11119" s="15" t="s">
        <v>17836</v>
      </c>
      <c r="C11119" s="776" t="s">
        <v>9665</v>
      </c>
      <c r="D11119" s="17" t="s">
        <v>9666</v>
      </c>
      <c r="E11119" s="830">
        <v>0</v>
      </c>
      <c r="F11119" s="768">
        <v>10</v>
      </c>
      <c r="G11119" s="825"/>
      <c r="H11119" s="772">
        <v>1</v>
      </c>
      <c r="I11119" s="819">
        <f t="shared" si="399"/>
        <v>0</v>
      </c>
      <c r="J11119" s="819">
        <f t="shared" si="400"/>
        <v>11</v>
      </c>
      <c r="L11119" s="834"/>
    </row>
    <row r="11120" spans="1:12">
      <c r="A11120" s="15" t="s">
        <v>17836</v>
      </c>
      <c r="C11120" s="776" t="s">
        <v>9667</v>
      </c>
      <c r="D11120" s="17" t="s">
        <v>19277</v>
      </c>
      <c r="E11120" s="830">
        <v>0</v>
      </c>
      <c r="F11120" s="768">
        <v>10</v>
      </c>
      <c r="G11120" s="825"/>
      <c r="H11120" s="772">
        <v>1</v>
      </c>
      <c r="I11120" s="819">
        <f t="shared" si="399"/>
        <v>0</v>
      </c>
      <c r="J11120" s="819">
        <f t="shared" si="400"/>
        <v>11</v>
      </c>
      <c r="L11120" s="834"/>
    </row>
    <row r="11121" spans="1:12">
      <c r="A11121" s="15" t="s">
        <v>17836</v>
      </c>
      <c r="C11121" s="776" t="s">
        <v>9668</v>
      </c>
      <c r="D11121" s="17" t="s">
        <v>9669</v>
      </c>
      <c r="E11121" s="830">
        <v>0</v>
      </c>
      <c r="F11121" s="768">
        <v>80</v>
      </c>
      <c r="G11121" s="825"/>
      <c r="H11121" s="772">
        <v>50</v>
      </c>
      <c r="I11121" s="819">
        <f t="shared" si="399"/>
        <v>0</v>
      </c>
      <c r="J11121" s="819">
        <f t="shared" si="400"/>
        <v>130</v>
      </c>
      <c r="L11121" s="834"/>
    </row>
    <row r="11122" spans="1:12">
      <c r="A11122" s="15" t="s">
        <v>17836</v>
      </c>
      <c r="C11122" s="776" t="s">
        <v>9670</v>
      </c>
      <c r="D11122" s="17" t="s">
        <v>8451</v>
      </c>
      <c r="E11122" s="830">
        <v>0</v>
      </c>
      <c r="F11122" s="768">
        <v>5</v>
      </c>
      <c r="G11122" s="825"/>
      <c r="H11122" s="772">
        <v>5</v>
      </c>
      <c r="I11122" s="819">
        <f t="shared" si="399"/>
        <v>0</v>
      </c>
      <c r="J11122" s="819">
        <f t="shared" si="400"/>
        <v>10</v>
      </c>
      <c r="L11122" s="834"/>
    </row>
    <row r="11123" spans="1:12">
      <c r="A11123" s="15" t="s">
        <v>17836</v>
      </c>
      <c r="C11123" s="776" t="s">
        <v>9671</v>
      </c>
      <c r="D11123" s="17" t="s">
        <v>8453</v>
      </c>
      <c r="E11123" s="830">
        <v>0</v>
      </c>
      <c r="F11123" s="768">
        <v>350</v>
      </c>
      <c r="G11123" s="825"/>
      <c r="H11123" s="772">
        <v>150</v>
      </c>
      <c r="I11123" s="819">
        <f t="shared" si="399"/>
        <v>0</v>
      </c>
      <c r="J11123" s="819">
        <f t="shared" si="400"/>
        <v>500</v>
      </c>
      <c r="L11123" s="834"/>
    </row>
    <row r="11124" spans="1:12">
      <c r="A11124" s="15" t="s">
        <v>17836</v>
      </c>
      <c r="C11124" s="776" t="s">
        <v>9672</v>
      </c>
      <c r="D11124" s="17" t="s">
        <v>9673</v>
      </c>
      <c r="E11124" s="830">
        <v>0</v>
      </c>
      <c r="F11124" s="768">
        <v>100</v>
      </c>
      <c r="G11124" s="825"/>
      <c r="H11124" s="772">
        <v>1</v>
      </c>
      <c r="I11124" s="819">
        <f t="shared" si="399"/>
        <v>0</v>
      </c>
      <c r="J11124" s="819">
        <f t="shared" si="400"/>
        <v>101</v>
      </c>
      <c r="L11124" s="834"/>
    </row>
    <row r="11125" spans="1:12">
      <c r="A11125" s="15" t="s">
        <v>17836</v>
      </c>
      <c r="C11125" s="776" t="s">
        <v>9674</v>
      </c>
      <c r="D11125" s="17" t="s">
        <v>9675</v>
      </c>
      <c r="E11125" s="830">
        <v>0</v>
      </c>
      <c r="F11125" s="768">
        <v>100</v>
      </c>
      <c r="G11125" s="825"/>
      <c r="H11125" s="772">
        <v>1</v>
      </c>
      <c r="I11125" s="819">
        <f t="shared" si="399"/>
        <v>0</v>
      </c>
      <c r="J11125" s="819">
        <f t="shared" si="400"/>
        <v>101</v>
      </c>
      <c r="L11125" s="834"/>
    </row>
    <row r="11126" spans="1:12">
      <c r="A11126" s="15" t="s">
        <v>17836</v>
      </c>
      <c r="C11126" s="776" t="s">
        <v>9676</v>
      </c>
      <c r="D11126" s="17" t="s">
        <v>9677</v>
      </c>
      <c r="E11126" s="830">
        <v>0</v>
      </c>
      <c r="F11126" s="768">
        <v>100</v>
      </c>
      <c r="G11126" s="825"/>
      <c r="H11126" s="772">
        <v>1</v>
      </c>
      <c r="I11126" s="819">
        <f t="shared" si="399"/>
        <v>0</v>
      </c>
      <c r="J11126" s="819">
        <f t="shared" si="400"/>
        <v>101</v>
      </c>
      <c r="L11126" s="834"/>
    </row>
    <row r="11127" spans="1:12">
      <c r="A11127" s="15" t="s">
        <v>17836</v>
      </c>
      <c r="C11127" s="776" t="s">
        <v>9678</v>
      </c>
      <c r="D11127" s="17" t="s">
        <v>19278</v>
      </c>
      <c r="E11127" s="830">
        <v>0</v>
      </c>
      <c r="F11127" s="768">
        <v>15</v>
      </c>
      <c r="G11127" s="825"/>
      <c r="H11127" s="772">
        <v>15</v>
      </c>
      <c r="I11127" s="819">
        <f t="shared" si="399"/>
        <v>0</v>
      </c>
      <c r="J11127" s="819">
        <f t="shared" si="400"/>
        <v>30</v>
      </c>
      <c r="L11127" s="834"/>
    </row>
    <row r="11128" spans="1:12">
      <c r="A11128" s="15" t="s">
        <v>17836</v>
      </c>
      <c r="C11128" s="776" t="s">
        <v>9679</v>
      </c>
      <c r="D11128" s="17" t="s">
        <v>19279</v>
      </c>
      <c r="E11128" s="830">
        <v>0</v>
      </c>
      <c r="F11128" s="768">
        <v>100</v>
      </c>
      <c r="G11128" s="825"/>
      <c r="H11128" s="772">
        <v>6890</v>
      </c>
      <c r="I11128" s="819">
        <f t="shared" si="399"/>
        <v>0</v>
      </c>
      <c r="J11128" s="819">
        <f t="shared" si="400"/>
        <v>6990</v>
      </c>
      <c r="L11128" s="834"/>
    </row>
    <row r="11129" spans="1:12">
      <c r="A11129" s="15" t="s">
        <v>17836</v>
      </c>
      <c r="C11129" s="776" t="s">
        <v>9680</v>
      </c>
      <c r="D11129" s="17" t="s">
        <v>19280</v>
      </c>
      <c r="E11129" s="830">
        <v>0</v>
      </c>
      <c r="F11129" s="768">
        <v>25</v>
      </c>
      <c r="G11129" s="825"/>
      <c r="H11129" s="772">
        <v>60</v>
      </c>
      <c r="I11129" s="819">
        <f t="shared" si="399"/>
        <v>0</v>
      </c>
      <c r="J11129" s="819">
        <f t="shared" si="400"/>
        <v>85</v>
      </c>
      <c r="L11129" s="834"/>
    </row>
    <row r="11130" spans="1:12">
      <c r="A11130" s="15" t="s">
        <v>17836</v>
      </c>
      <c r="C11130" s="776" t="s">
        <v>9681</v>
      </c>
      <c r="D11130" s="17" t="s">
        <v>19281</v>
      </c>
      <c r="E11130" s="830">
        <v>135</v>
      </c>
      <c r="F11130" s="768">
        <v>1025</v>
      </c>
      <c r="G11130" s="825">
        <v>131</v>
      </c>
      <c r="H11130" s="772">
        <v>1400</v>
      </c>
      <c r="I11130" s="819">
        <f t="shared" si="399"/>
        <v>266</v>
      </c>
      <c r="J11130" s="819">
        <f t="shared" si="400"/>
        <v>2425</v>
      </c>
      <c r="L11130" s="834"/>
    </row>
    <row r="11131" spans="1:12">
      <c r="A11131" s="15" t="s">
        <v>17836</v>
      </c>
      <c r="C11131" s="776" t="s">
        <v>9682</v>
      </c>
      <c r="D11131" s="17" t="s">
        <v>9683</v>
      </c>
      <c r="E11131" s="830">
        <v>0</v>
      </c>
      <c r="F11131" s="768">
        <v>110</v>
      </c>
      <c r="G11131" s="825"/>
      <c r="H11131" s="772">
        <v>1635</v>
      </c>
      <c r="I11131" s="819">
        <f t="shared" si="399"/>
        <v>0</v>
      </c>
      <c r="J11131" s="819">
        <f t="shared" si="400"/>
        <v>1745</v>
      </c>
      <c r="L11131" s="834"/>
    </row>
    <row r="11132" spans="1:12">
      <c r="A11132" s="15" t="s">
        <v>17836</v>
      </c>
      <c r="C11132" s="776" t="s">
        <v>9197</v>
      </c>
      <c r="D11132" s="17" t="s">
        <v>9198</v>
      </c>
      <c r="E11132" s="830">
        <v>623</v>
      </c>
      <c r="F11132" s="768">
        <v>530</v>
      </c>
      <c r="G11132" s="825">
        <v>30</v>
      </c>
      <c r="H11132" s="772">
        <v>30</v>
      </c>
      <c r="I11132" s="819">
        <f t="shared" si="399"/>
        <v>653</v>
      </c>
      <c r="J11132" s="819">
        <f t="shared" si="400"/>
        <v>560</v>
      </c>
      <c r="L11132" s="834"/>
    </row>
    <row r="11133" spans="1:12">
      <c r="A11133" s="15" t="s">
        <v>17836</v>
      </c>
      <c r="C11133" s="776" t="s">
        <v>9684</v>
      </c>
      <c r="D11133" s="17" t="s">
        <v>9685</v>
      </c>
      <c r="E11133" s="830">
        <v>0</v>
      </c>
      <c r="F11133" s="768">
        <v>100</v>
      </c>
      <c r="G11133" s="825"/>
      <c r="H11133" s="772">
        <v>1</v>
      </c>
      <c r="I11133" s="819">
        <f t="shared" si="399"/>
        <v>0</v>
      </c>
      <c r="J11133" s="819">
        <f t="shared" si="400"/>
        <v>101</v>
      </c>
      <c r="L11133" s="834"/>
    </row>
    <row r="11134" spans="1:12">
      <c r="A11134" s="15" t="s">
        <v>17836</v>
      </c>
      <c r="C11134" s="776" t="s">
        <v>9686</v>
      </c>
      <c r="D11134" s="17" t="s">
        <v>9687</v>
      </c>
      <c r="E11134" s="830">
        <v>0</v>
      </c>
      <c r="F11134" s="768">
        <v>100</v>
      </c>
      <c r="G11134" s="825"/>
      <c r="H11134" s="772">
        <v>1</v>
      </c>
      <c r="I11134" s="819">
        <f t="shared" si="399"/>
        <v>0</v>
      </c>
      <c r="J11134" s="819">
        <f t="shared" si="400"/>
        <v>101</v>
      </c>
      <c r="L11134" s="834"/>
    </row>
    <row r="11135" spans="1:12">
      <c r="A11135" s="15" t="s">
        <v>17836</v>
      </c>
      <c r="C11135" s="776" t="s">
        <v>9688</v>
      </c>
      <c r="D11135" s="17" t="s">
        <v>9689</v>
      </c>
      <c r="E11135" s="830">
        <v>0</v>
      </c>
      <c r="F11135" s="768">
        <v>100</v>
      </c>
      <c r="G11135" s="825"/>
      <c r="H11135" s="772">
        <v>1</v>
      </c>
      <c r="I11135" s="819">
        <f t="shared" si="399"/>
        <v>0</v>
      </c>
      <c r="J11135" s="819">
        <f t="shared" si="400"/>
        <v>101</v>
      </c>
      <c r="L11135" s="834"/>
    </row>
    <row r="11136" spans="1:12">
      <c r="A11136" s="15" t="s">
        <v>17836</v>
      </c>
      <c r="C11136" s="776" t="s">
        <v>9690</v>
      </c>
      <c r="D11136" s="17" t="s">
        <v>9691</v>
      </c>
      <c r="E11136" s="830">
        <v>0</v>
      </c>
      <c r="F11136" s="768">
        <v>100</v>
      </c>
      <c r="G11136" s="825"/>
      <c r="H11136" s="772">
        <v>1</v>
      </c>
      <c r="I11136" s="819">
        <f t="shared" si="399"/>
        <v>0</v>
      </c>
      <c r="J11136" s="819">
        <f t="shared" si="400"/>
        <v>101</v>
      </c>
      <c r="L11136" s="834"/>
    </row>
    <row r="11137" spans="1:11">
      <c r="F11137" s="771"/>
      <c r="H11137" s="771"/>
    </row>
    <row r="11138" spans="1:11" ht="14.25">
      <c r="B11138" s="81" t="s">
        <v>126</v>
      </c>
      <c r="C11138" s="780"/>
      <c r="D11138" s="92"/>
      <c r="E11138" s="835"/>
      <c r="F11138" s="808"/>
      <c r="G11138" s="835"/>
      <c r="H11138" s="808"/>
      <c r="I11138" s="835"/>
      <c r="J11138" s="835"/>
      <c r="K11138" s="28"/>
    </row>
    <row r="11139" spans="1:11">
      <c r="B11139" s="15" t="s">
        <v>86</v>
      </c>
      <c r="E11139" s="836"/>
      <c r="F11139" s="781"/>
      <c r="G11139" s="836"/>
      <c r="H11139" s="781"/>
      <c r="I11139" s="836"/>
      <c r="J11139" s="836"/>
    </row>
    <row r="11140" spans="1:11">
      <c r="B11140" s="15" t="s">
        <v>216</v>
      </c>
      <c r="C11140" s="781"/>
      <c r="D11140" s="103"/>
      <c r="E11140" s="836"/>
      <c r="F11140" s="781"/>
      <c r="G11140" s="836"/>
      <c r="H11140" s="781"/>
      <c r="I11140" s="836"/>
      <c r="J11140" s="836"/>
      <c r="K11140" s="27"/>
    </row>
    <row r="11141" spans="1:11">
      <c r="B11141" s="19" t="s">
        <v>1797</v>
      </c>
      <c r="C11141" s="782"/>
      <c r="D11141" s="93"/>
      <c r="E11141" s="837"/>
      <c r="F11141" s="809"/>
      <c r="G11141" s="837"/>
      <c r="H11141" s="809"/>
      <c r="I11141" s="837"/>
      <c r="J11141" s="837"/>
    </row>
    <row r="11142" spans="1:11">
      <c r="B11142" s="19" t="s">
        <v>1798</v>
      </c>
      <c r="C11142" s="782"/>
      <c r="D11142" s="93"/>
      <c r="E11142" s="837"/>
      <c r="F11142" s="809"/>
      <c r="G11142" s="837"/>
      <c r="H11142" s="809"/>
      <c r="I11142" s="837"/>
      <c r="J11142" s="837"/>
    </row>
    <row r="11143" spans="1:11">
      <c r="B11143" s="15" t="s">
        <v>152</v>
      </c>
      <c r="D11143" s="80"/>
      <c r="F11143" s="771"/>
      <c r="H11143" s="771"/>
    </row>
    <row r="11144" spans="1:11">
      <c r="A11144" s="15" t="s">
        <v>6314</v>
      </c>
      <c r="B11144" s="15" t="s">
        <v>2624</v>
      </c>
      <c r="C11144" s="783" t="s">
        <v>153</v>
      </c>
      <c r="D11144" s="20" t="s">
        <v>17347</v>
      </c>
      <c r="E11144" s="825">
        <v>9</v>
      </c>
      <c r="F11144" s="772">
        <v>10</v>
      </c>
      <c r="G11144" s="845">
        <v>32467</v>
      </c>
      <c r="H11144" s="814">
        <v>30000</v>
      </c>
      <c r="I11144" s="819">
        <f>+E11144+G11144</f>
        <v>32476</v>
      </c>
      <c r="J11144" s="819">
        <f>+F11144+H11144</f>
        <v>30010</v>
      </c>
    </row>
    <row r="11145" spans="1:11">
      <c r="A11145" s="15" t="s">
        <v>6314</v>
      </c>
      <c r="B11145" s="15" t="s">
        <v>2624</v>
      </c>
      <c r="C11145" s="783" t="s">
        <v>156</v>
      </c>
      <c r="D11145" s="20" t="s">
        <v>17348</v>
      </c>
      <c r="E11145" s="825">
        <v>1</v>
      </c>
      <c r="F11145" s="772">
        <v>1</v>
      </c>
      <c r="G11145" s="845">
        <v>11985</v>
      </c>
      <c r="H11145" s="814">
        <v>9100</v>
      </c>
      <c r="I11145" s="819">
        <f>+E11145+G11145</f>
        <v>11986</v>
      </c>
      <c r="J11145" s="819">
        <f>+F11145+H11145</f>
        <v>9101</v>
      </c>
    </row>
    <row r="11146" spans="1:11">
      <c r="B11146" s="91" t="s">
        <v>158</v>
      </c>
      <c r="D11146" s="94"/>
      <c r="F11146" s="771"/>
      <c r="H11146" s="771"/>
      <c r="I11146" s="819"/>
      <c r="J11146" s="819"/>
    </row>
    <row r="11147" spans="1:11" ht="25.5">
      <c r="A11147" s="15" t="s">
        <v>6314</v>
      </c>
      <c r="B11147" s="15" t="s">
        <v>2624</v>
      </c>
      <c r="C11147" s="783" t="s">
        <v>159</v>
      </c>
      <c r="D11147" s="30" t="s">
        <v>17366</v>
      </c>
      <c r="E11147" s="825">
        <v>0</v>
      </c>
      <c r="F11147" s="772"/>
      <c r="G11147" s="845">
        <v>1421</v>
      </c>
      <c r="H11147" s="814">
        <v>1300</v>
      </c>
      <c r="I11147" s="819">
        <f t="shared" ref="I11147:I11148" si="401">+E11147+G11147</f>
        <v>1421</v>
      </c>
      <c r="J11147" s="819">
        <f t="shared" ref="J11147:J11148" si="402">+F11147+H11147</f>
        <v>1300</v>
      </c>
    </row>
    <row r="11148" spans="1:11" ht="25.5">
      <c r="A11148" s="15" t="s">
        <v>6314</v>
      </c>
      <c r="B11148" s="15" t="s">
        <v>2624</v>
      </c>
      <c r="C11148" s="783" t="s">
        <v>160</v>
      </c>
      <c r="D11148" s="30" t="s">
        <v>17365</v>
      </c>
      <c r="E11148" s="825">
        <v>0</v>
      </c>
      <c r="F11148" s="772"/>
      <c r="G11148" s="845">
        <v>0</v>
      </c>
      <c r="H11148" s="814">
        <v>1</v>
      </c>
      <c r="I11148" s="819">
        <f t="shared" si="401"/>
        <v>0</v>
      </c>
      <c r="J11148" s="819">
        <f t="shared" si="402"/>
        <v>1</v>
      </c>
    </row>
    <row r="11149" spans="1:11">
      <c r="B11149" s="19" t="s">
        <v>270</v>
      </c>
      <c r="E11149" s="838">
        <v>0</v>
      </c>
      <c r="F11149" s="810"/>
      <c r="G11149" s="838">
        <v>0</v>
      </c>
      <c r="H11149" s="810"/>
      <c r="I11149" s="838"/>
      <c r="J11149" s="838"/>
    </row>
    <row r="11150" spans="1:11">
      <c r="A11150" s="15" t="s">
        <v>6314</v>
      </c>
      <c r="C11150" s="784" t="s">
        <v>161</v>
      </c>
      <c r="D11150" s="20" t="s">
        <v>17643</v>
      </c>
      <c r="E11150" s="839">
        <v>0</v>
      </c>
      <c r="F11150" s="811"/>
      <c r="G11150" s="839">
        <v>184</v>
      </c>
      <c r="H11150" s="811">
        <v>124</v>
      </c>
      <c r="I11150" s="819">
        <f t="shared" ref="I11150" si="403">+E11150+G11150</f>
        <v>184</v>
      </c>
      <c r="J11150" s="819">
        <f t="shared" ref="J11150" si="404">+F11150+H11150</f>
        <v>124</v>
      </c>
    </row>
  </sheetData>
  <autoFilter ref="A4694:O9286" xr:uid="{00000000-0001-0000-0A00-000000000000}"/>
  <phoneticPr fontId="14" type="noConversion"/>
  <conditionalFormatting sqref="C214:C1042">
    <cfRule type="duplicateValues" dxfId="20" priority="43"/>
  </conditionalFormatting>
  <conditionalFormatting sqref="C1043:C1643">
    <cfRule type="duplicateValues" dxfId="19" priority="11"/>
    <cfRule type="duplicateValues" dxfId="18" priority="12"/>
  </conditionalFormatting>
  <conditionalFormatting sqref="C6086:C6294">
    <cfRule type="duplicateValues" dxfId="17" priority="119"/>
  </conditionalFormatting>
  <conditionalFormatting sqref="C6295:C6814">
    <cfRule type="duplicateValues" dxfId="16" priority="81"/>
  </conditionalFormatting>
  <conditionalFormatting sqref="C7002:C7131">
    <cfRule type="duplicateValues" dxfId="15" priority="117"/>
  </conditionalFormatting>
  <conditionalFormatting sqref="C7435:C7574">
    <cfRule type="duplicateValues" dxfId="14" priority="90"/>
  </conditionalFormatting>
  <conditionalFormatting sqref="C7575:C7832">
    <cfRule type="duplicateValues" dxfId="13" priority="118"/>
  </conditionalFormatting>
  <conditionalFormatting sqref="C7833:C7948">
    <cfRule type="duplicateValues" dxfId="12" priority="106"/>
  </conditionalFormatting>
  <conditionalFormatting sqref="C7949:C8027">
    <cfRule type="duplicateValues" dxfId="11" priority="107"/>
  </conditionalFormatting>
  <conditionalFormatting sqref="C8276:C8368">
    <cfRule type="duplicateValues" dxfId="10" priority="121"/>
  </conditionalFormatting>
  <conditionalFormatting sqref="C8585:C8769">
    <cfRule type="duplicateValues" dxfId="9" priority="113"/>
  </conditionalFormatting>
  <conditionalFormatting sqref="C8770:C8930">
    <cfRule type="duplicateValues" dxfId="8" priority="115"/>
  </conditionalFormatting>
  <conditionalFormatting sqref="C10845:C11136">
    <cfRule type="duplicateValues" dxfId="7" priority="116"/>
  </conditionalFormatting>
  <pageMargins left="0.74803149606299213" right="0.74803149606299213" top="0.98425196850393704" bottom="0.98425196850393704" header="0.51181102362204722" footer="0.51181102362204722"/>
  <pageSetup paperSize="9" scale="70" orientation="landscape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57F6E-F1A7-4C81-A21C-2C50B604EF8A}">
  <sheetPr codeName="Sheet12"/>
  <dimension ref="A1:K6396"/>
  <sheetViews>
    <sheetView workbookViewId="0">
      <selection activeCell="F25" sqref="F25"/>
    </sheetView>
  </sheetViews>
  <sheetFormatPr defaultRowHeight="12.75"/>
  <cols>
    <col min="1" max="1" width="11.85546875" customWidth="1"/>
    <col min="2" max="2" width="100.7109375" customWidth="1"/>
    <col min="3" max="3" width="16.85546875" customWidth="1"/>
    <col min="4" max="4" width="16.7109375" style="119" customWidth="1"/>
    <col min="5" max="5" width="11.5703125" customWidth="1"/>
    <col min="6" max="6" width="15.42578125" customWidth="1"/>
    <col min="7" max="7" width="13.5703125" customWidth="1"/>
  </cols>
  <sheetData>
    <row r="1" spans="1:11">
      <c r="A1" s="39"/>
      <c r="B1" s="40" t="s">
        <v>165</v>
      </c>
      <c r="C1" s="85" t="e">
        <f>#REF!</f>
        <v>#REF!</v>
      </c>
      <c r="D1" s="671"/>
      <c r="E1" s="35"/>
      <c r="F1" s="35"/>
      <c r="G1" s="37"/>
      <c r="H1" s="15"/>
      <c r="I1" s="15"/>
      <c r="J1" s="15"/>
      <c r="K1" s="15"/>
    </row>
    <row r="2" spans="1:11">
      <c r="A2" s="39"/>
      <c r="B2" s="40" t="s">
        <v>166</v>
      </c>
      <c r="C2" s="793">
        <v>7370989</v>
      </c>
      <c r="D2" s="671"/>
      <c r="E2" s="35"/>
      <c r="F2" s="35"/>
      <c r="G2" s="37"/>
      <c r="H2" s="15"/>
      <c r="I2" s="15"/>
      <c r="J2" s="15"/>
      <c r="K2" s="15"/>
    </row>
    <row r="3" spans="1:11">
      <c r="A3" s="39"/>
      <c r="B3" s="40"/>
      <c r="C3" s="85"/>
      <c r="D3" s="671"/>
      <c r="E3" s="35"/>
      <c r="F3" s="35"/>
      <c r="G3" s="82"/>
      <c r="H3" s="15"/>
      <c r="I3" s="15"/>
      <c r="J3" s="15"/>
      <c r="K3" s="15"/>
    </row>
    <row r="4" spans="1:11" ht="14.25">
      <c r="A4" s="39"/>
      <c r="B4" s="40" t="s">
        <v>1824</v>
      </c>
      <c r="C4" s="34" t="s">
        <v>1823</v>
      </c>
      <c r="D4" s="673"/>
      <c r="E4" s="36"/>
      <c r="F4" s="38"/>
      <c r="G4" s="2"/>
      <c r="H4" s="2"/>
      <c r="I4" s="2"/>
      <c r="J4" s="2"/>
      <c r="K4" s="2"/>
    </row>
    <row r="5" spans="1:11">
      <c r="A5" s="105" t="s">
        <v>1825</v>
      </c>
    </row>
    <row r="6" spans="1:11">
      <c r="A6" s="105" t="s">
        <v>1826</v>
      </c>
    </row>
    <row r="7" spans="1:11">
      <c r="A7" s="104" t="s">
        <v>53</v>
      </c>
      <c r="B7" s="104" t="s">
        <v>208</v>
      </c>
      <c r="C7" t="s">
        <v>19305</v>
      </c>
      <c r="D7" s="119" t="s">
        <v>20678</v>
      </c>
    </row>
    <row r="8" spans="1:11">
      <c r="A8" t="s">
        <v>153</v>
      </c>
      <c r="B8" t="s">
        <v>17347</v>
      </c>
      <c r="C8">
        <v>64958</v>
      </c>
      <c r="D8" s="119">
        <v>62523.466999999997</v>
      </c>
    </row>
    <row r="9" spans="1:11">
      <c r="A9" t="s">
        <v>156</v>
      </c>
      <c r="B9" t="s">
        <v>17348</v>
      </c>
      <c r="C9">
        <v>23972</v>
      </c>
      <c r="D9" s="119">
        <v>21102.985000000001</v>
      </c>
    </row>
    <row r="10" spans="1:11">
      <c r="A10" t="s">
        <v>160</v>
      </c>
      <c r="B10" t="s">
        <v>17365</v>
      </c>
      <c r="C10">
        <v>0</v>
      </c>
      <c r="D10" s="119">
        <v>3</v>
      </c>
    </row>
    <row r="11" spans="1:11">
      <c r="A11" t="s">
        <v>159</v>
      </c>
      <c r="B11" t="s">
        <v>17366</v>
      </c>
      <c r="C11">
        <v>2842</v>
      </c>
      <c r="D11" s="119">
        <v>2724.4209999999998</v>
      </c>
    </row>
    <row r="12" spans="1:11">
      <c r="A12" t="s">
        <v>161</v>
      </c>
      <c r="B12" t="s">
        <v>17643</v>
      </c>
      <c r="C12">
        <v>368</v>
      </c>
      <c r="D12" s="119">
        <v>309.18399999999997</v>
      </c>
    </row>
    <row r="13" spans="1:11">
      <c r="A13" t="s">
        <v>1800</v>
      </c>
      <c r="B13" t="s">
        <v>1772</v>
      </c>
      <c r="C13">
        <v>0</v>
      </c>
      <c r="D13" s="119">
        <v>0</v>
      </c>
    </row>
    <row r="14" spans="1:11">
      <c r="A14" t="s">
        <v>1801</v>
      </c>
      <c r="B14" t="s">
        <v>1773</v>
      </c>
      <c r="C14">
        <v>0</v>
      </c>
      <c r="D14" s="119">
        <v>0</v>
      </c>
    </row>
    <row r="15" spans="1:11">
      <c r="A15" t="s">
        <v>1802</v>
      </c>
      <c r="B15" t="s">
        <v>1774</v>
      </c>
      <c r="C15">
        <v>0</v>
      </c>
      <c r="D15" s="119">
        <v>50</v>
      </c>
    </row>
    <row r="16" spans="1:11">
      <c r="A16" t="s">
        <v>1803</v>
      </c>
      <c r="B16" t="s">
        <v>1775</v>
      </c>
      <c r="C16">
        <v>0</v>
      </c>
      <c r="D16" s="119">
        <v>50</v>
      </c>
    </row>
    <row r="17" spans="1:4">
      <c r="A17" t="s">
        <v>138</v>
      </c>
      <c r="B17" t="s">
        <v>17468</v>
      </c>
      <c r="C17">
        <v>26</v>
      </c>
      <c r="D17" s="119">
        <v>1</v>
      </c>
    </row>
    <row r="18" spans="1:4">
      <c r="A18" t="s">
        <v>134</v>
      </c>
      <c r="B18" t="s">
        <v>135</v>
      </c>
      <c r="C18">
        <v>345</v>
      </c>
      <c r="D18" s="119">
        <v>420</v>
      </c>
    </row>
    <row r="19" spans="1:4">
      <c r="A19" t="s">
        <v>136</v>
      </c>
      <c r="B19" t="s">
        <v>137</v>
      </c>
      <c r="C19">
        <v>38</v>
      </c>
      <c r="D19" s="119">
        <v>10</v>
      </c>
    </row>
    <row r="20" spans="1:4">
      <c r="A20" t="s">
        <v>142</v>
      </c>
      <c r="B20" t="s">
        <v>18806</v>
      </c>
      <c r="C20">
        <v>127</v>
      </c>
      <c r="D20" s="119">
        <v>150</v>
      </c>
    </row>
    <row r="21" spans="1:4">
      <c r="A21" t="s">
        <v>140</v>
      </c>
      <c r="B21" t="s">
        <v>143</v>
      </c>
      <c r="C21">
        <v>1044</v>
      </c>
      <c r="D21" s="119">
        <v>1030</v>
      </c>
    </row>
    <row r="22" spans="1:4">
      <c r="A22" t="s">
        <v>141</v>
      </c>
      <c r="B22" t="s">
        <v>18805</v>
      </c>
      <c r="C22">
        <v>315</v>
      </c>
      <c r="D22" s="119">
        <v>280</v>
      </c>
    </row>
    <row r="23" spans="1:4">
      <c r="A23" t="s">
        <v>139</v>
      </c>
      <c r="B23" t="s">
        <v>1804</v>
      </c>
      <c r="C23">
        <v>521</v>
      </c>
      <c r="D23" s="119">
        <v>552</v>
      </c>
    </row>
    <row r="24" spans="1:4">
      <c r="A24" t="s">
        <v>145</v>
      </c>
      <c r="B24" t="s">
        <v>1835</v>
      </c>
      <c r="C24">
        <v>2138</v>
      </c>
      <c r="D24" s="119">
        <v>1900</v>
      </c>
    </row>
    <row r="25" spans="1:4">
      <c r="A25" t="s">
        <v>144</v>
      </c>
      <c r="B25" t="s">
        <v>1834</v>
      </c>
      <c r="C25">
        <v>30</v>
      </c>
      <c r="D25" s="119">
        <v>40</v>
      </c>
    </row>
    <row r="26" spans="1:4">
      <c r="A26" t="s">
        <v>226</v>
      </c>
      <c r="B26" t="s">
        <v>146</v>
      </c>
      <c r="C26">
        <v>126</v>
      </c>
      <c r="D26" s="119">
        <v>165</v>
      </c>
    </row>
    <row r="27" spans="1:4">
      <c r="A27" t="s">
        <v>224</v>
      </c>
      <c r="B27" t="s">
        <v>1837</v>
      </c>
      <c r="C27">
        <v>429</v>
      </c>
      <c r="D27" s="119">
        <v>435</v>
      </c>
    </row>
    <row r="28" spans="1:4">
      <c r="A28" t="s">
        <v>225</v>
      </c>
      <c r="B28" t="s">
        <v>1836</v>
      </c>
      <c r="C28">
        <v>46</v>
      </c>
      <c r="D28" s="119">
        <v>20</v>
      </c>
    </row>
    <row r="29" spans="1:4">
      <c r="A29" t="s">
        <v>228</v>
      </c>
      <c r="B29" t="s">
        <v>150</v>
      </c>
      <c r="C29">
        <v>1834</v>
      </c>
      <c r="D29" s="119">
        <v>1890</v>
      </c>
    </row>
    <row r="30" spans="1:4">
      <c r="A30" t="s">
        <v>227</v>
      </c>
      <c r="B30" t="s">
        <v>151</v>
      </c>
      <c r="C30">
        <v>1029</v>
      </c>
      <c r="D30" s="119">
        <v>780</v>
      </c>
    </row>
    <row r="31" spans="1:4">
      <c r="A31" t="s">
        <v>230</v>
      </c>
      <c r="B31" t="s">
        <v>148</v>
      </c>
      <c r="C31">
        <v>89</v>
      </c>
      <c r="D31" s="119">
        <v>105</v>
      </c>
    </row>
    <row r="32" spans="1:4">
      <c r="A32" t="s">
        <v>231</v>
      </c>
      <c r="B32" t="s">
        <v>149</v>
      </c>
      <c r="C32">
        <v>120</v>
      </c>
      <c r="D32" s="119">
        <v>135</v>
      </c>
    </row>
    <row r="33" spans="1:4">
      <c r="A33" t="s">
        <v>229</v>
      </c>
      <c r="B33" t="s">
        <v>147</v>
      </c>
      <c r="C33">
        <v>0</v>
      </c>
      <c r="D33" s="119">
        <v>0</v>
      </c>
    </row>
    <row r="34" spans="1:4">
      <c r="A34" t="s">
        <v>20724</v>
      </c>
      <c r="B34" t="s">
        <v>20724</v>
      </c>
      <c r="C34">
        <v>6324872</v>
      </c>
      <c r="D34" s="119">
        <v>6462915</v>
      </c>
    </row>
    <row r="35" spans="1:4">
      <c r="A35" t="s">
        <v>1842</v>
      </c>
      <c r="B35" t="s">
        <v>14602</v>
      </c>
      <c r="C35">
        <v>0</v>
      </c>
      <c r="D35" s="119">
        <v>2</v>
      </c>
    </row>
    <row r="36" spans="1:4">
      <c r="A36" t="s">
        <v>1843</v>
      </c>
      <c r="B36" t="s">
        <v>14603</v>
      </c>
      <c r="C36">
        <v>45</v>
      </c>
      <c r="D36" s="119">
        <v>54</v>
      </c>
    </row>
    <row r="37" spans="1:4">
      <c r="A37" t="s">
        <v>1844</v>
      </c>
      <c r="B37" t="s">
        <v>14604</v>
      </c>
      <c r="C37">
        <v>425</v>
      </c>
      <c r="D37" s="119">
        <v>364</v>
      </c>
    </row>
    <row r="38" spans="1:4">
      <c r="A38" t="s">
        <v>1845</v>
      </c>
      <c r="B38" t="s">
        <v>14605</v>
      </c>
      <c r="C38">
        <v>27</v>
      </c>
      <c r="D38" s="119">
        <v>32</v>
      </c>
    </row>
    <row r="39" spans="1:4">
      <c r="A39" t="s">
        <v>1846</v>
      </c>
      <c r="B39" t="s">
        <v>14606</v>
      </c>
      <c r="C39">
        <v>16</v>
      </c>
      <c r="D39" s="119">
        <v>50</v>
      </c>
    </row>
    <row r="40" spans="1:4">
      <c r="A40" t="s">
        <v>1847</v>
      </c>
      <c r="B40" t="s">
        <v>14607</v>
      </c>
      <c r="C40">
        <v>129</v>
      </c>
      <c r="D40" s="119">
        <v>157</v>
      </c>
    </row>
    <row r="41" spans="1:4">
      <c r="A41" t="s">
        <v>1848</v>
      </c>
      <c r="B41" t="s">
        <v>14608</v>
      </c>
      <c r="C41">
        <v>11</v>
      </c>
      <c r="D41" s="119">
        <v>14</v>
      </c>
    </row>
    <row r="42" spans="1:4">
      <c r="A42" t="s">
        <v>1849</v>
      </c>
      <c r="B42" t="s">
        <v>14610</v>
      </c>
      <c r="C42">
        <v>5</v>
      </c>
      <c r="D42" s="119">
        <v>17</v>
      </c>
    </row>
    <row r="43" spans="1:4">
      <c r="A43" t="s">
        <v>1850</v>
      </c>
      <c r="B43" t="s">
        <v>14611</v>
      </c>
      <c r="C43">
        <v>6</v>
      </c>
      <c r="D43" s="119">
        <v>7</v>
      </c>
    </row>
    <row r="44" spans="1:4">
      <c r="A44" t="s">
        <v>1851</v>
      </c>
      <c r="B44" t="s">
        <v>14612</v>
      </c>
      <c r="C44">
        <v>2</v>
      </c>
      <c r="D44" s="119">
        <v>3</v>
      </c>
    </row>
    <row r="45" spans="1:4">
      <c r="A45" t="s">
        <v>1852</v>
      </c>
      <c r="B45" t="s">
        <v>14613</v>
      </c>
      <c r="C45">
        <v>0</v>
      </c>
      <c r="D45" s="119">
        <v>2</v>
      </c>
    </row>
    <row r="46" spans="1:4">
      <c r="A46" t="s">
        <v>1853</v>
      </c>
      <c r="B46" t="s">
        <v>14615</v>
      </c>
      <c r="C46">
        <v>0</v>
      </c>
      <c r="D46" s="119">
        <v>8</v>
      </c>
    </row>
    <row r="47" spans="1:4">
      <c r="A47" t="s">
        <v>1854</v>
      </c>
      <c r="B47" t="s">
        <v>14617</v>
      </c>
      <c r="C47">
        <v>3</v>
      </c>
      <c r="D47" s="119">
        <v>7</v>
      </c>
    </row>
    <row r="48" spans="1:4">
      <c r="A48" t="s">
        <v>1855</v>
      </c>
      <c r="B48" t="s">
        <v>14619</v>
      </c>
      <c r="C48">
        <v>0</v>
      </c>
      <c r="D48" s="119">
        <v>3</v>
      </c>
    </row>
    <row r="49" spans="1:4">
      <c r="A49" t="s">
        <v>1856</v>
      </c>
      <c r="B49" t="s">
        <v>14620</v>
      </c>
      <c r="C49">
        <v>0</v>
      </c>
      <c r="D49" s="119">
        <v>6</v>
      </c>
    </row>
    <row r="50" spans="1:4">
      <c r="A50" t="s">
        <v>1857</v>
      </c>
      <c r="B50" t="s">
        <v>14621</v>
      </c>
      <c r="C50">
        <v>8</v>
      </c>
      <c r="D50" s="119">
        <v>8</v>
      </c>
    </row>
    <row r="51" spans="1:4">
      <c r="A51" t="s">
        <v>1858</v>
      </c>
      <c r="B51" t="s">
        <v>14622</v>
      </c>
      <c r="C51">
        <v>110</v>
      </c>
      <c r="D51" s="119">
        <v>172</v>
      </c>
    </row>
    <row r="52" spans="1:4">
      <c r="A52" t="s">
        <v>1859</v>
      </c>
      <c r="B52" t="s">
        <v>14623</v>
      </c>
      <c r="C52">
        <v>2695</v>
      </c>
      <c r="D52" s="119">
        <v>2762</v>
      </c>
    </row>
    <row r="53" spans="1:4">
      <c r="A53" t="s">
        <v>1860</v>
      </c>
      <c r="B53" t="s">
        <v>14624</v>
      </c>
      <c r="C53">
        <v>32</v>
      </c>
      <c r="D53" s="119">
        <v>54</v>
      </c>
    </row>
    <row r="54" spans="1:4">
      <c r="A54" t="s">
        <v>1861</v>
      </c>
      <c r="B54" t="s">
        <v>14625</v>
      </c>
      <c r="C54">
        <v>27</v>
      </c>
      <c r="D54" s="119">
        <v>58</v>
      </c>
    </row>
    <row r="55" spans="1:4">
      <c r="A55" t="s">
        <v>1862</v>
      </c>
      <c r="B55" t="s">
        <v>14626</v>
      </c>
      <c r="C55">
        <v>253</v>
      </c>
      <c r="D55" s="119">
        <v>240</v>
      </c>
    </row>
    <row r="56" spans="1:4">
      <c r="A56" t="s">
        <v>1863</v>
      </c>
      <c r="B56" t="s">
        <v>14627</v>
      </c>
      <c r="C56">
        <v>47</v>
      </c>
      <c r="D56" s="119">
        <v>45</v>
      </c>
    </row>
    <row r="57" spans="1:4">
      <c r="A57" t="s">
        <v>1864</v>
      </c>
      <c r="B57" t="s">
        <v>17834</v>
      </c>
      <c r="C57">
        <v>1159</v>
      </c>
      <c r="D57" s="119">
        <v>1370</v>
      </c>
    </row>
    <row r="58" spans="1:4">
      <c r="A58" t="s">
        <v>1865</v>
      </c>
      <c r="B58" t="s">
        <v>14630</v>
      </c>
      <c r="C58">
        <v>5</v>
      </c>
      <c r="D58" s="119">
        <v>7</v>
      </c>
    </row>
    <row r="59" spans="1:4">
      <c r="A59" t="s">
        <v>1866</v>
      </c>
      <c r="B59" t="s">
        <v>14631</v>
      </c>
      <c r="C59">
        <v>30</v>
      </c>
      <c r="D59" s="119">
        <v>19</v>
      </c>
    </row>
    <row r="60" spans="1:4">
      <c r="A60" t="s">
        <v>1867</v>
      </c>
      <c r="B60" t="s">
        <v>14632</v>
      </c>
      <c r="C60">
        <v>8</v>
      </c>
      <c r="D60" s="119">
        <v>14</v>
      </c>
    </row>
    <row r="61" spans="1:4">
      <c r="A61" t="s">
        <v>1868</v>
      </c>
      <c r="B61" t="s">
        <v>14635</v>
      </c>
      <c r="C61">
        <v>0</v>
      </c>
      <c r="D61" s="119">
        <v>3</v>
      </c>
    </row>
    <row r="62" spans="1:4">
      <c r="A62" t="s">
        <v>1869</v>
      </c>
      <c r="B62" t="s">
        <v>14636</v>
      </c>
      <c r="C62">
        <v>1</v>
      </c>
      <c r="D62" s="119">
        <v>7</v>
      </c>
    </row>
    <row r="63" spans="1:4">
      <c r="A63" t="s">
        <v>1870</v>
      </c>
      <c r="B63" t="s">
        <v>14638</v>
      </c>
      <c r="C63">
        <v>0</v>
      </c>
      <c r="D63" s="119">
        <v>1</v>
      </c>
    </row>
    <row r="64" spans="1:4">
      <c r="A64" t="s">
        <v>1871</v>
      </c>
      <c r="B64" t="s">
        <v>14639</v>
      </c>
      <c r="C64">
        <v>0</v>
      </c>
      <c r="D64" s="119">
        <v>1</v>
      </c>
    </row>
    <row r="65" spans="1:4">
      <c r="A65" t="s">
        <v>1872</v>
      </c>
      <c r="B65" t="s">
        <v>14640</v>
      </c>
      <c r="C65">
        <v>99</v>
      </c>
      <c r="D65" s="119">
        <v>107</v>
      </c>
    </row>
    <row r="66" spans="1:4">
      <c r="A66" t="s">
        <v>1873</v>
      </c>
      <c r="B66" t="s">
        <v>14641</v>
      </c>
      <c r="C66">
        <v>1</v>
      </c>
      <c r="D66" s="119">
        <v>3</v>
      </c>
    </row>
    <row r="67" spans="1:4">
      <c r="A67" t="s">
        <v>1874</v>
      </c>
      <c r="B67" t="s">
        <v>14642</v>
      </c>
      <c r="C67">
        <v>0</v>
      </c>
      <c r="D67" s="119">
        <v>2</v>
      </c>
    </row>
    <row r="68" spans="1:4">
      <c r="A68" t="s">
        <v>1875</v>
      </c>
      <c r="B68" t="s">
        <v>14644</v>
      </c>
      <c r="C68">
        <v>0</v>
      </c>
      <c r="D68" s="119">
        <v>3</v>
      </c>
    </row>
    <row r="69" spans="1:4">
      <c r="A69" t="s">
        <v>1876</v>
      </c>
      <c r="B69" t="s">
        <v>14646</v>
      </c>
      <c r="C69">
        <v>88</v>
      </c>
      <c r="D69" s="119">
        <v>93</v>
      </c>
    </row>
    <row r="70" spans="1:4">
      <c r="A70" t="s">
        <v>1877</v>
      </c>
      <c r="B70" t="s">
        <v>14647</v>
      </c>
      <c r="C70">
        <v>0</v>
      </c>
      <c r="D70" s="119">
        <v>3</v>
      </c>
    </row>
    <row r="71" spans="1:4">
      <c r="A71" t="s">
        <v>1878</v>
      </c>
      <c r="B71" t="s">
        <v>14648</v>
      </c>
      <c r="C71">
        <v>18</v>
      </c>
      <c r="D71" s="119">
        <v>33</v>
      </c>
    </row>
    <row r="72" spans="1:4">
      <c r="A72" t="s">
        <v>1879</v>
      </c>
      <c r="B72" t="s">
        <v>14649</v>
      </c>
      <c r="C72">
        <v>6</v>
      </c>
      <c r="D72" s="119">
        <v>4</v>
      </c>
    </row>
    <row r="73" spans="1:4">
      <c r="A73" t="s">
        <v>1880</v>
      </c>
      <c r="B73" t="s">
        <v>14650</v>
      </c>
      <c r="C73">
        <v>0</v>
      </c>
      <c r="D73" s="119">
        <v>1</v>
      </c>
    </row>
    <row r="74" spans="1:4">
      <c r="A74" t="s">
        <v>1881</v>
      </c>
      <c r="B74" t="s">
        <v>1882</v>
      </c>
      <c r="C74">
        <v>5</v>
      </c>
      <c r="D74" s="119">
        <v>12</v>
      </c>
    </row>
    <row r="75" spans="1:4">
      <c r="A75" t="s">
        <v>1883</v>
      </c>
      <c r="B75" t="s">
        <v>14651</v>
      </c>
      <c r="C75">
        <v>20</v>
      </c>
      <c r="D75" s="119">
        <v>27</v>
      </c>
    </row>
    <row r="76" spans="1:4">
      <c r="A76" t="s">
        <v>1884</v>
      </c>
      <c r="B76" t="s">
        <v>14652</v>
      </c>
      <c r="C76">
        <v>68</v>
      </c>
      <c r="D76" s="119">
        <v>106</v>
      </c>
    </row>
    <row r="77" spans="1:4">
      <c r="A77" t="s">
        <v>1885</v>
      </c>
      <c r="B77" t="s">
        <v>14653</v>
      </c>
      <c r="C77">
        <v>0</v>
      </c>
      <c r="D77" s="119">
        <v>3</v>
      </c>
    </row>
    <row r="78" spans="1:4">
      <c r="A78" t="s">
        <v>1886</v>
      </c>
      <c r="B78" t="s">
        <v>14654</v>
      </c>
      <c r="C78">
        <v>0</v>
      </c>
      <c r="D78" s="119">
        <v>3</v>
      </c>
    </row>
    <row r="79" spans="1:4">
      <c r="A79" t="s">
        <v>1887</v>
      </c>
      <c r="B79" t="s">
        <v>14655</v>
      </c>
      <c r="C79">
        <v>0</v>
      </c>
      <c r="D79" s="119">
        <v>2</v>
      </c>
    </row>
    <row r="80" spans="1:4">
      <c r="A80" t="s">
        <v>1888</v>
      </c>
      <c r="B80" t="s">
        <v>14656</v>
      </c>
      <c r="C80">
        <v>0</v>
      </c>
      <c r="D80" s="119">
        <v>1</v>
      </c>
    </row>
    <row r="81" spans="1:4">
      <c r="A81" t="s">
        <v>1889</v>
      </c>
      <c r="B81" t="s">
        <v>14660</v>
      </c>
      <c r="C81">
        <v>0</v>
      </c>
      <c r="D81" s="119">
        <v>1</v>
      </c>
    </row>
    <row r="82" spans="1:4">
      <c r="A82" t="s">
        <v>1890</v>
      </c>
      <c r="B82" t="s">
        <v>14664</v>
      </c>
      <c r="C82">
        <v>0</v>
      </c>
      <c r="D82" s="119">
        <v>1</v>
      </c>
    </row>
    <row r="83" spans="1:4">
      <c r="A83" t="s">
        <v>1891</v>
      </c>
      <c r="B83" t="s">
        <v>14670</v>
      </c>
      <c r="C83">
        <v>0</v>
      </c>
      <c r="D83" s="119">
        <v>1</v>
      </c>
    </row>
    <row r="84" spans="1:4">
      <c r="A84" t="s">
        <v>1892</v>
      </c>
      <c r="B84" t="s">
        <v>14672</v>
      </c>
      <c r="C84">
        <v>0</v>
      </c>
      <c r="D84" s="119">
        <v>2</v>
      </c>
    </row>
    <row r="85" spans="1:4">
      <c r="A85" t="s">
        <v>1893</v>
      </c>
      <c r="B85" t="s">
        <v>14682</v>
      </c>
      <c r="C85">
        <v>0</v>
      </c>
      <c r="D85" s="119">
        <v>3</v>
      </c>
    </row>
    <row r="86" spans="1:4">
      <c r="A86" t="s">
        <v>1894</v>
      </c>
      <c r="B86" t="s">
        <v>14683</v>
      </c>
      <c r="C86">
        <v>0</v>
      </c>
      <c r="D86" s="119">
        <v>2</v>
      </c>
    </row>
    <row r="87" spans="1:4">
      <c r="A87" t="s">
        <v>1895</v>
      </c>
      <c r="B87" t="s">
        <v>14685</v>
      </c>
      <c r="C87">
        <v>0</v>
      </c>
      <c r="D87" s="119">
        <v>2</v>
      </c>
    </row>
    <row r="88" spans="1:4">
      <c r="A88" t="s">
        <v>1896</v>
      </c>
      <c r="B88" t="s">
        <v>14691</v>
      </c>
      <c r="C88">
        <v>58</v>
      </c>
      <c r="D88" s="119">
        <v>51</v>
      </c>
    </row>
    <row r="89" spans="1:4">
      <c r="A89" t="s">
        <v>1897</v>
      </c>
      <c r="B89" t="s">
        <v>14692</v>
      </c>
      <c r="C89">
        <v>4</v>
      </c>
      <c r="D89" s="119">
        <v>6</v>
      </c>
    </row>
    <row r="90" spans="1:4">
      <c r="A90" t="s">
        <v>1898</v>
      </c>
      <c r="B90" t="s">
        <v>14699</v>
      </c>
      <c r="C90">
        <v>0</v>
      </c>
      <c r="D90" s="119">
        <v>2</v>
      </c>
    </row>
    <row r="91" spans="1:4">
      <c r="A91" t="s">
        <v>1899</v>
      </c>
      <c r="B91" t="s">
        <v>14702</v>
      </c>
      <c r="C91">
        <v>7</v>
      </c>
      <c r="D91" s="119">
        <v>8</v>
      </c>
    </row>
    <row r="92" spans="1:4">
      <c r="A92" t="s">
        <v>1900</v>
      </c>
      <c r="B92" t="s">
        <v>14704</v>
      </c>
      <c r="C92">
        <v>0</v>
      </c>
      <c r="D92" s="119">
        <v>3</v>
      </c>
    </row>
    <row r="93" spans="1:4">
      <c r="A93" t="s">
        <v>1901</v>
      </c>
      <c r="B93" t="s">
        <v>14705</v>
      </c>
      <c r="C93">
        <v>0</v>
      </c>
      <c r="D93" s="119">
        <v>3</v>
      </c>
    </row>
    <row r="94" spans="1:4">
      <c r="A94" t="s">
        <v>1902</v>
      </c>
      <c r="B94" t="s">
        <v>14706</v>
      </c>
      <c r="C94">
        <v>0</v>
      </c>
      <c r="D94" s="119">
        <v>3</v>
      </c>
    </row>
    <row r="95" spans="1:4">
      <c r="A95" t="s">
        <v>1903</v>
      </c>
      <c r="B95" t="s">
        <v>14707</v>
      </c>
      <c r="C95">
        <v>0</v>
      </c>
      <c r="D95" s="119">
        <v>3</v>
      </c>
    </row>
    <row r="96" spans="1:4">
      <c r="A96" t="s">
        <v>1904</v>
      </c>
      <c r="B96" t="s">
        <v>14708</v>
      </c>
      <c r="C96">
        <v>0</v>
      </c>
      <c r="D96" s="119">
        <v>3</v>
      </c>
    </row>
    <row r="97" spans="1:4">
      <c r="A97" t="s">
        <v>1905</v>
      </c>
      <c r="B97" t="s">
        <v>14709</v>
      </c>
      <c r="C97">
        <v>0</v>
      </c>
      <c r="D97" s="119">
        <v>2</v>
      </c>
    </row>
    <row r="98" spans="1:4">
      <c r="A98" t="s">
        <v>1906</v>
      </c>
      <c r="B98" t="s">
        <v>14710</v>
      </c>
      <c r="C98">
        <v>0</v>
      </c>
      <c r="D98" s="119">
        <v>2</v>
      </c>
    </row>
    <row r="99" spans="1:4">
      <c r="A99" t="s">
        <v>1907</v>
      </c>
      <c r="B99" t="s">
        <v>14711</v>
      </c>
      <c r="C99">
        <v>0</v>
      </c>
      <c r="D99" s="119">
        <v>2</v>
      </c>
    </row>
    <row r="100" spans="1:4">
      <c r="A100" t="s">
        <v>1908</v>
      </c>
      <c r="B100" t="s">
        <v>14712</v>
      </c>
      <c r="C100">
        <v>0</v>
      </c>
      <c r="D100" s="119">
        <v>2</v>
      </c>
    </row>
    <row r="101" spans="1:4">
      <c r="A101" t="s">
        <v>1909</v>
      </c>
      <c r="B101" t="s">
        <v>14715</v>
      </c>
      <c r="C101">
        <v>0</v>
      </c>
      <c r="D101" s="119">
        <v>2</v>
      </c>
    </row>
    <row r="102" spans="1:4">
      <c r="A102" t="s">
        <v>1910</v>
      </c>
      <c r="B102" t="s">
        <v>14717</v>
      </c>
      <c r="C102">
        <v>16</v>
      </c>
      <c r="D102" s="119">
        <v>17</v>
      </c>
    </row>
    <row r="103" spans="1:4">
      <c r="A103" t="s">
        <v>1911</v>
      </c>
      <c r="B103" t="s">
        <v>14723</v>
      </c>
      <c r="C103">
        <v>3</v>
      </c>
      <c r="D103" s="119">
        <v>5</v>
      </c>
    </row>
    <row r="104" spans="1:4">
      <c r="A104" t="s">
        <v>1912</v>
      </c>
      <c r="B104" t="s">
        <v>14726</v>
      </c>
      <c r="C104">
        <v>0</v>
      </c>
      <c r="D104" s="119">
        <v>3</v>
      </c>
    </row>
    <row r="105" spans="1:4">
      <c r="A105" t="s">
        <v>1913</v>
      </c>
      <c r="B105" t="s">
        <v>14727</v>
      </c>
      <c r="C105">
        <v>0</v>
      </c>
      <c r="D105" s="119">
        <v>3</v>
      </c>
    </row>
    <row r="106" spans="1:4">
      <c r="A106" t="s">
        <v>1914</v>
      </c>
      <c r="B106" t="s">
        <v>14728</v>
      </c>
      <c r="C106">
        <v>3</v>
      </c>
      <c r="D106" s="119">
        <v>3</v>
      </c>
    </row>
    <row r="107" spans="1:4">
      <c r="A107" t="s">
        <v>1915</v>
      </c>
      <c r="B107" t="s">
        <v>14729</v>
      </c>
      <c r="C107">
        <v>0</v>
      </c>
      <c r="D107" s="119">
        <v>3</v>
      </c>
    </row>
    <row r="108" spans="1:4">
      <c r="A108" t="s">
        <v>1916</v>
      </c>
      <c r="B108" t="s">
        <v>14640</v>
      </c>
      <c r="C108">
        <v>24</v>
      </c>
      <c r="D108" s="119">
        <v>35</v>
      </c>
    </row>
    <row r="109" spans="1:4">
      <c r="A109" t="s">
        <v>1917</v>
      </c>
      <c r="B109" t="s">
        <v>14732</v>
      </c>
      <c r="C109">
        <v>5</v>
      </c>
      <c r="D109" s="119">
        <v>4</v>
      </c>
    </row>
    <row r="110" spans="1:4">
      <c r="A110" t="s">
        <v>1918</v>
      </c>
      <c r="B110" t="s">
        <v>14733</v>
      </c>
      <c r="C110">
        <v>2</v>
      </c>
      <c r="D110" s="119">
        <v>3</v>
      </c>
    </row>
    <row r="111" spans="1:4">
      <c r="A111" t="s">
        <v>1919</v>
      </c>
      <c r="B111" t="s">
        <v>14734</v>
      </c>
      <c r="C111">
        <v>1</v>
      </c>
      <c r="D111" s="119">
        <v>2</v>
      </c>
    </row>
    <row r="112" spans="1:4">
      <c r="A112" t="s">
        <v>1920</v>
      </c>
      <c r="B112" t="s">
        <v>14735</v>
      </c>
      <c r="C112">
        <v>0</v>
      </c>
      <c r="D112" s="119">
        <v>2</v>
      </c>
    </row>
    <row r="113" spans="1:4">
      <c r="A113" t="s">
        <v>1921</v>
      </c>
      <c r="B113" t="s">
        <v>14745</v>
      </c>
      <c r="C113">
        <v>0</v>
      </c>
      <c r="D113" s="119">
        <v>3</v>
      </c>
    </row>
    <row r="114" spans="1:4">
      <c r="A114" t="s">
        <v>1922</v>
      </c>
      <c r="B114" t="s">
        <v>14746</v>
      </c>
      <c r="C114">
        <v>0</v>
      </c>
      <c r="D114" s="119">
        <v>3</v>
      </c>
    </row>
    <row r="115" spans="1:4">
      <c r="A115" t="s">
        <v>1923</v>
      </c>
      <c r="B115" t="s">
        <v>14747</v>
      </c>
      <c r="C115">
        <v>0</v>
      </c>
      <c r="D115" s="119">
        <v>3</v>
      </c>
    </row>
    <row r="116" spans="1:4">
      <c r="A116" t="s">
        <v>1924</v>
      </c>
      <c r="B116" t="s">
        <v>14748</v>
      </c>
      <c r="C116">
        <v>0</v>
      </c>
      <c r="D116" s="119">
        <v>2</v>
      </c>
    </row>
    <row r="117" spans="1:4">
      <c r="A117" t="s">
        <v>1925</v>
      </c>
      <c r="B117" t="s">
        <v>14749</v>
      </c>
      <c r="C117">
        <v>0</v>
      </c>
      <c r="D117" s="119">
        <v>2</v>
      </c>
    </row>
    <row r="118" spans="1:4">
      <c r="A118" t="s">
        <v>1926</v>
      </c>
      <c r="B118" t="s">
        <v>14750</v>
      </c>
      <c r="C118">
        <v>0</v>
      </c>
      <c r="D118" s="119">
        <v>2</v>
      </c>
    </row>
    <row r="119" spans="1:4">
      <c r="A119" t="s">
        <v>1927</v>
      </c>
      <c r="B119" t="s">
        <v>14751</v>
      </c>
      <c r="C119">
        <v>3</v>
      </c>
      <c r="D119" s="119">
        <v>2</v>
      </c>
    </row>
    <row r="120" spans="1:4">
      <c r="A120" t="s">
        <v>1928</v>
      </c>
      <c r="B120" t="s">
        <v>14752</v>
      </c>
      <c r="C120">
        <v>1</v>
      </c>
      <c r="D120" s="119">
        <v>2</v>
      </c>
    </row>
    <row r="121" spans="1:4">
      <c r="A121" t="s">
        <v>1929</v>
      </c>
      <c r="B121" t="s">
        <v>14753</v>
      </c>
      <c r="C121">
        <v>0</v>
      </c>
      <c r="D121" s="119">
        <v>3</v>
      </c>
    </row>
    <row r="122" spans="1:4">
      <c r="A122" t="s">
        <v>1930</v>
      </c>
      <c r="B122" t="s">
        <v>14754</v>
      </c>
      <c r="C122">
        <v>1</v>
      </c>
      <c r="D122" s="119">
        <v>2</v>
      </c>
    </row>
    <row r="123" spans="1:4">
      <c r="A123" t="s">
        <v>1931</v>
      </c>
      <c r="B123" t="s">
        <v>14755</v>
      </c>
      <c r="C123">
        <v>0</v>
      </c>
      <c r="D123" s="119">
        <v>2</v>
      </c>
    </row>
    <row r="124" spans="1:4">
      <c r="A124" t="s">
        <v>1932</v>
      </c>
      <c r="B124" t="s">
        <v>14756</v>
      </c>
      <c r="C124">
        <v>2</v>
      </c>
      <c r="D124" s="119">
        <v>2</v>
      </c>
    </row>
    <row r="125" spans="1:4">
      <c r="A125" t="s">
        <v>1933</v>
      </c>
      <c r="B125" t="s">
        <v>14757</v>
      </c>
      <c r="C125">
        <v>0</v>
      </c>
      <c r="D125" s="119">
        <v>2</v>
      </c>
    </row>
    <row r="126" spans="1:4">
      <c r="A126" t="s">
        <v>1934</v>
      </c>
      <c r="B126" t="s">
        <v>14758</v>
      </c>
      <c r="C126">
        <v>0</v>
      </c>
      <c r="D126" s="119">
        <v>2</v>
      </c>
    </row>
    <row r="127" spans="1:4">
      <c r="A127" t="s">
        <v>1935</v>
      </c>
      <c r="B127" t="s">
        <v>14759</v>
      </c>
      <c r="C127">
        <v>0</v>
      </c>
      <c r="D127" s="119">
        <v>2</v>
      </c>
    </row>
    <row r="128" spans="1:4">
      <c r="A128" t="s">
        <v>1936</v>
      </c>
      <c r="B128" t="s">
        <v>14760</v>
      </c>
      <c r="C128">
        <v>1</v>
      </c>
      <c r="D128" s="119">
        <v>2</v>
      </c>
    </row>
    <row r="129" spans="1:4">
      <c r="A129" t="s">
        <v>1937</v>
      </c>
      <c r="B129" t="s">
        <v>14761</v>
      </c>
      <c r="C129">
        <v>1</v>
      </c>
      <c r="D129" s="119">
        <v>2</v>
      </c>
    </row>
    <row r="130" spans="1:4">
      <c r="A130" t="s">
        <v>1938</v>
      </c>
      <c r="B130" t="s">
        <v>14762</v>
      </c>
      <c r="C130">
        <v>0</v>
      </c>
      <c r="D130" s="119">
        <v>2</v>
      </c>
    </row>
    <row r="131" spans="1:4">
      <c r="A131" t="s">
        <v>1939</v>
      </c>
      <c r="B131" t="s">
        <v>14763</v>
      </c>
      <c r="C131">
        <v>0</v>
      </c>
      <c r="D131" s="119">
        <v>3</v>
      </c>
    </row>
    <row r="132" spans="1:4">
      <c r="A132" t="s">
        <v>1940</v>
      </c>
      <c r="B132" t="s">
        <v>14764</v>
      </c>
      <c r="C132">
        <v>0</v>
      </c>
      <c r="D132" s="119">
        <v>3</v>
      </c>
    </row>
    <row r="133" spans="1:4">
      <c r="A133" t="s">
        <v>1941</v>
      </c>
      <c r="B133" t="s">
        <v>14765</v>
      </c>
      <c r="C133">
        <v>49</v>
      </c>
      <c r="D133" s="119">
        <v>29</v>
      </c>
    </row>
    <row r="134" spans="1:4">
      <c r="A134" t="s">
        <v>1942</v>
      </c>
      <c r="B134" t="s">
        <v>14766</v>
      </c>
      <c r="C134">
        <v>3</v>
      </c>
      <c r="D134" s="119">
        <v>11</v>
      </c>
    </row>
    <row r="135" spans="1:4">
      <c r="A135" t="s">
        <v>1943</v>
      </c>
      <c r="B135" t="s">
        <v>14767</v>
      </c>
      <c r="C135">
        <v>0</v>
      </c>
      <c r="D135" s="119">
        <v>2</v>
      </c>
    </row>
    <row r="136" spans="1:4">
      <c r="A136" t="s">
        <v>1944</v>
      </c>
      <c r="B136" t="s">
        <v>14768</v>
      </c>
      <c r="C136">
        <v>0</v>
      </c>
      <c r="D136" s="119">
        <v>2</v>
      </c>
    </row>
    <row r="137" spans="1:4">
      <c r="A137" t="s">
        <v>1945</v>
      </c>
      <c r="B137" t="s">
        <v>14769</v>
      </c>
      <c r="C137">
        <v>0</v>
      </c>
      <c r="D137" s="119">
        <v>7</v>
      </c>
    </row>
    <row r="138" spans="1:4">
      <c r="A138" t="s">
        <v>1946</v>
      </c>
      <c r="B138" t="s">
        <v>14770</v>
      </c>
      <c r="C138">
        <v>1</v>
      </c>
      <c r="D138" s="119">
        <v>2</v>
      </c>
    </row>
    <row r="139" spans="1:4">
      <c r="A139" t="s">
        <v>1947</v>
      </c>
      <c r="B139" t="s">
        <v>14771</v>
      </c>
      <c r="C139">
        <v>1</v>
      </c>
      <c r="D139" s="119">
        <v>2</v>
      </c>
    </row>
    <row r="140" spans="1:4">
      <c r="A140" t="s">
        <v>1948</v>
      </c>
      <c r="B140" t="s">
        <v>14772</v>
      </c>
      <c r="C140">
        <v>0</v>
      </c>
      <c r="D140" s="119">
        <v>2</v>
      </c>
    </row>
    <row r="141" spans="1:4">
      <c r="A141" t="s">
        <v>1949</v>
      </c>
      <c r="B141" t="s">
        <v>14773</v>
      </c>
      <c r="C141">
        <v>0</v>
      </c>
      <c r="D141" s="119">
        <v>2</v>
      </c>
    </row>
    <row r="142" spans="1:4">
      <c r="A142" t="s">
        <v>1950</v>
      </c>
      <c r="B142" t="s">
        <v>14774</v>
      </c>
      <c r="C142">
        <v>3</v>
      </c>
      <c r="D142" s="119">
        <v>3</v>
      </c>
    </row>
    <row r="143" spans="1:4">
      <c r="A143" t="s">
        <v>1951</v>
      </c>
      <c r="B143" t="s">
        <v>14775</v>
      </c>
      <c r="C143">
        <v>1</v>
      </c>
      <c r="D143" s="119">
        <v>3</v>
      </c>
    </row>
    <row r="144" spans="1:4">
      <c r="A144" t="s">
        <v>1952</v>
      </c>
      <c r="B144" t="s">
        <v>14776</v>
      </c>
      <c r="C144">
        <v>1</v>
      </c>
      <c r="D144" s="119">
        <v>4</v>
      </c>
    </row>
    <row r="145" spans="1:4">
      <c r="A145" t="s">
        <v>1953</v>
      </c>
      <c r="B145" t="s">
        <v>14777</v>
      </c>
      <c r="C145">
        <v>5</v>
      </c>
      <c r="D145" s="119">
        <v>10</v>
      </c>
    </row>
    <row r="146" spans="1:4">
      <c r="A146" t="s">
        <v>1954</v>
      </c>
      <c r="B146" t="s">
        <v>14778</v>
      </c>
      <c r="C146">
        <v>1</v>
      </c>
      <c r="D146" s="119">
        <v>3</v>
      </c>
    </row>
    <row r="147" spans="1:4">
      <c r="A147" t="s">
        <v>1955</v>
      </c>
      <c r="B147" t="s">
        <v>14779</v>
      </c>
      <c r="C147">
        <v>2</v>
      </c>
      <c r="D147" s="119">
        <v>3</v>
      </c>
    </row>
    <row r="148" spans="1:4">
      <c r="A148" t="s">
        <v>1956</v>
      </c>
      <c r="B148" t="s">
        <v>14780</v>
      </c>
      <c r="C148">
        <v>1</v>
      </c>
      <c r="D148" s="119">
        <v>3</v>
      </c>
    </row>
    <row r="149" spans="1:4">
      <c r="A149" t="s">
        <v>1957</v>
      </c>
      <c r="B149" t="s">
        <v>14781</v>
      </c>
      <c r="C149">
        <v>0</v>
      </c>
      <c r="D149" s="119">
        <v>3</v>
      </c>
    </row>
    <row r="150" spans="1:4">
      <c r="A150" t="s">
        <v>1958</v>
      </c>
      <c r="B150" t="s">
        <v>14782</v>
      </c>
      <c r="C150">
        <v>0</v>
      </c>
      <c r="D150" s="119">
        <v>3</v>
      </c>
    </row>
    <row r="151" spans="1:4">
      <c r="A151" t="s">
        <v>1959</v>
      </c>
      <c r="B151" t="s">
        <v>14783</v>
      </c>
      <c r="C151">
        <v>3</v>
      </c>
      <c r="D151" s="119">
        <v>4</v>
      </c>
    </row>
    <row r="152" spans="1:4">
      <c r="A152" t="s">
        <v>1960</v>
      </c>
      <c r="B152" t="s">
        <v>14784</v>
      </c>
      <c r="C152">
        <v>0</v>
      </c>
      <c r="D152" s="119">
        <v>3</v>
      </c>
    </row>
    <row r="153" spans="1:4">
      <c r="A153" t="s">
        <v>1961</v>
      </c>
      <c r="B153" t="s">
        <v>14785</v>
      </c>
      <c r="C153">
        <v>2</v>
      </c>
      <c r="D153" s="119">
        <v>3</v>
      </c>
    </row>
    <row r="154" spans="1:4">
      <c r="A154" t="s">
        <v>1962</v>
      </c>
      <c r="B154" t="s">
        <v>14786</v>
      </c>
      <c r="C154">
        <v>7</v>
      </c>
      <c r="D154" s="119">
        <v>3</v>
      </c>
    </row>
    <row r="155" spans="1:4">
      <c r="A155" t="s">
        <v>1963</v>
      </c>
      <c r="B155" t="s">
        <v>14787</v>
      </c>
      <c r="C155">
        <v>0</v>
      </c>
      <c r="D155" s="119">
        <v>3</v>
      </c>
    </row>
    <row r="156" spans="1:4">
      <c r="A156" t="s">
        <v>1964</v>
      </c>
      <c r="B156" t="s">
        <v>14788</v>
      </c>
      <c r="C156">
        <v>1</v>
      </c>
      <c r="D156" s="119">
        <v>3</v>
      </c>
    </row>
    <row r="157" spans="1:4">
      <c r="A157" t="s">
        <v>1965</v>
      </c>
      <c r="B157" t="s">
        <v>14789</v>
      </c>
      <c r="C157">
        <v>2</v>
      </c>
      <c r="D157" s="119">
        <v>7</v>
      </c>
    </row>
    <row r="158" spans="1:4">
      <c r="A158" t="s">
        <v>1966</v>
      </c>
      <c r="B158" t="s">
        <v>14790</v>
      </c>
      <c r="C158">
        <v>0</v>
      </c>
      <c r="D158" s="119">
        <v>3</v>
      </c>
    </row>
    <row r="159" spans="1:4">
      <c r="A159" t="s">
        <v>1967</v>
      </c>
      <c r="B159" t="s">
        <v>14791</v>
      </c>
      <c r="C159">
        <v>0</v>
      </c>
      <c r="D159" s="119">
        <v>3</v>
      </c>
    </row>
    <row r="160" spans="1:4">
      <c r="A160" t="s">
        <v>1968</v>
      </c>
      <c r="B160" t="s">
        <v>14792</v>
      </c>
      <c r="C160">
        <v>20</v>
      </c>
      <c r="D160" s="119">
        <v>17</v>
      </c>
    </row>
    <row r="161" spans="1:4">
      <c r="A161" t="s">
        <v>1969</v>
      </c>
      <c r="B161" t="s">
        <v>14793</v>
      </c>
      <c r="C161">
        <v>2</v>
      </c>
      <c r="D161" s="119">
        <v>3</v>
      </c>
    </row>
    <row r="162" spans="1:4">
      <c r="A162" t="s">
        <v>1970</v>
      </c>
      <c r="B162" t="s">
        <v>14794</v>
      </c>
      <c r="C162">
        <v>0</v>
      </c>
      <c r="D162" s="119">
        <v>3</v>
      </c>
    </row>
    <row r="163" spans="1:4">
      <c r="A163" t="s">
        <v>1971</v>
      </c>
      <c r="B163" t="s">
        <v>14795</v>
      </c>
      <c r="C163">
        <v>19</v>
      </c>
      <c r="D163" s="119">
        <v>26</v>
      </c>
    </row>
    <row r="164" spans="1:4">
      <c r="A164" t="s">
        <v>1972</v>
      </c>
      <c r="B164" t="s">
        <v>14796</v>
      </c>
      <c r="C164">
        <v>0</v>
      </c>
      <c r="D164" s="119">
        <v>3</v>
      </c>
    </row>
    <row r="165" spans="1:4">
      <c r="A165" t="s">
        <v>1973</v>
      </c>
      <c r="B165" t="s">
        <v>14797</v>
      </c>
      <c r="C165">
        <v>0</v>
      </c>
      <c r="D165" s="119">
        <v>3</v>
      </c>
    </row>
    <row r="166" spans="1:4">
      <c r="A166" t="s">
        <v>1974</v>
      </c>
      <c r="B166" t="s">
        <v>14798</v>
      </c>
      <c r="C166">
        <v>1</v>
      </c>
      <c r="D166" s="119">
        <v>3</v>
      </c>
    </row>
    <row r="167" spans="1:4">
      <c r="A167" t="s">
        <v>1975</v>
      </c>
      <c r="B167" t="s">
        <v>14799</v>
      </c>
      <c r="C167">
        <v>0</v>
      </c>
      <c r="D167" s="119">
        <v>3</v>
      </c>
    </row>
    <row r="168" spans="1:4">
      <c r="A168" t="s">
        <v>1976</v>
      </c>
      <c r="B168" t="s">
        <v>14800</v>
      </c>
      <c r="C168">
        <v>0</v>
      </c>
      <c r="D168" s="119">
        <v>3</v>
      </c>
    </row>
    <row r="169" spans="1:4">
      <c r="A169" t="s">
        <v>1977</v>
      </c>
      <c r="B169" t="s">
        <v>14801</v>
      </c>
      <c r="C169">
        <v>0</v>
      </c>
      <c r="D169" s="119">
        <v>2</v>
      </c>
    </row>
    <row r="170" spans="1:4">
      <c r="A170" t="s">
        <v>1978</v>
      </c>
      <c r="B170" t="s">
        <v>14802</v>
      </c>
      <c r="C170">
        <v>0</v>
      </c>
      <c r="D170" s="119">
        <v>2</v>
      </c>
    </row>
    <row r="171" spans="1:4">
      <c r="A171" t="s">
        <v>1979</v>
      </c>
      <c r="B171" t="s">
        <v>14803</v>
      </c>
      <c r="C171">
        <v>1</v>
      </c>
      <c r="D171" s="119">
        <v>2</v>
      </c>
    </row>
    <row r="172" spans="1:4">
      <c r="A172" t="s">
        <v>1980</v>
      </c>
      <c r="B172" t="s">
        <v>14804</v>
      </c>
      <c r="C172">
        <v>1212</v>
      </c>
      <c r="D172" s="119">
        <v>1203</v>
      </c>
    </row>
    <row r="173" spans="1:4">
      <c r="A173" t="s">
        <v>1981</v>
      </c>
      <c r="B173" t="s">
        <v>14805</v>
      </c>
      <c r="C173">
        <v>29</v>
      </c>
      <c r="D173" s="119">
        <v>31</v>
      </c>
    </row>
    <row r="174" spans="1:4">
      <c r="A174" t="s">
        <v>1982</v>
      </c>
      <c r="B174" t="s">
        <v>14806</v>
      </c>
      <c r="C174">
        <v>2</v>
      </c>
      <c r="D174" s="119">
        <v>16</v>
      </c>
    </row>
    <row r="175" spans="1:4">
      <c r="A175" t="s">
        <v>1983</v>
      </c>
      <c r="B175" t="s">
        <v>14807</v>
      </c>
      <c r="C175">
        <v>4</v>
      </c>
      <c r="D175" s="119">
        <v>2</v>
      </c>
    </row>
    <row r="176" spans="1:4">
      <c r="A176" t="s">
        <v>1984</v>
      </c>
      <c r="B176" t="s">
        <v>14808</v>
      </c>
      <c r="C176">
        <v>1</v>
      </c>
      <c r="D176" s="119">
        <v>2</v>
      </c>
    </row>
    <row r="177" spans="1:4">
      <c r="A177" t="s">
        <v>1985</v>
      </c>
      <c r="B177" t="s">
        <v>14809</v>
      </c>
      <c r="C177">
        <v>22</v>
      </c>
      <c r="D177" s="119">
        <v>41</v>
      </c>
    </row>
    <row r="178" spans="1:4">
      <c r="A178" t="s">
        <v>1986</v>
      </c>
      <c r="B178" t="s">
        <v>14810</v>
      </c>
      <c r="C178">
        <v>1</v>
      </c>
      <c r="D178" s="119">
        <v>6</v>
      </c>
    </row>
    <row r="179" spans="1:4">
      <c r="A179" t="s">
        <v>1987</v>
      </c>
      <c r="B179" t="s">
        <v>14811</v>
      </c>
      <c r="C179">
        <v>40</v>
      </c>
      <c r="D179" s="119">
        <v>67</v>
      </c>
    </row>
    <row r="180" spans="1:4">
      <c r="A180" t="s">
        <v>1988</v>
      </c>
      <c r="B180" t="s">
        <v>14812</v>
      </c>
      <c r="C180">
        <v>12</v>
      </c>
      <c r="D180" s="119">
        <v>22</v>
      </c>
    </row>
    <row r="181" spans="1:4">
      <c r="A181" t="s">
        <v>1989</v>
      </c>
      <c r="B181" t="s">
        <v>14813</v>
      </c>
      <c r="C181">
        <v>39</v>
      </c>
      <c r="D181" s="119">
        <v>31</v>
      </c>
    </row>
    <row r="182" spans="1:4">
      <c r="A182" t="s">
        <v>1990</v>
      </c>
      <c r="B182" t="s">
        <v>14814</v>
      </c>
      <c r="C182">
        <v>31</v>
      </c>
      <c r="D182" s="119">
        <v>31</v>
      </c>
    </row>
    <row r="183" spans="1:4">
      <c r="A183" t="s">
        <v>1991</v>
      </c>
      <c r="B183" t="s">
        <v>14815</v>
      </c>
      <c r="C183">
        <v>0</v>
      </c>
      <c r="D183" s="119">
        <v>2</v>
      </c>
    </row>
    <row r="184" spans="1:4">
      <c r="A184" t="s">
        <v>1992</v>
      </c>
      <c r="B184" t="s">
        <v>14816</v>
      </c>
      <c r="C184">
        <v>2</v>
      </c>
      <c r="D184" s="119">
        <v>2</v>
      </c>
    </row>
    <row r="185" spans="1:4">
      <c r="A185" t="s">
        <v>1993</v>
      </c>
      <c r="B185" t="s">
        <v>14817</v>
      </c>
      <c r="C185">
        <v>22</v>
      </c>
      <c r="D185" s="119">
        <v>41</v>
      </c>
    </row>
    <row r="186" spans="1:4">
      <c r="A186" t="s">
        <v>1994</v>
      </c>
      <c r="B186" t="s">
        <v>14818</v>
      </c>
      <c r="C186">
        <v>29</v>
      </c>
      <c r="D186" s="119">
        <v>41</v>
      </c>
    </row>
    <row r="187" spans="1:4">
      <c r="A187" t="s">
        <v>1995</v>
      </c>
      <c r="B187" t="s">
        <v>14819</v>
      </c>
      <c r="C187">
        <v>0</v>
      </c>
      <c r="D187" s="119">
        <v>2</v>
      </c>
    </row>
    <row r="188" spans="1:4">
      <c r="A188" t="s">
        <v>1996</v>
      </c>
      <c r="B188" t="s">
        <v>14820</v>
      </c>
      <c r="C188">
        <v>0</v>
      </c>
      <c r="D188" s="119">
        <v>2</v>
      </c>
    </row>
    <row r="189" spans="1:4">
      <c r="A189" t="s">
        <v>1997</v>
      </c>
      <c r="B189" t="s">
        <v>14821</v>
      </c>
      <c r="C189">
        <v>0</v>
      </c>
      <c r="D189" s="119">
        <v>2</v>
      </c>
    </row>
    <row r="190" spans="1:4">
      <c r="A190" t="s">
        <v>1998</v>
      </c>
      <c r="B190" t="s">
        <v>14822</v>
      </c>
      <c r="C190">
        <v>0</v>
      </c>
      <c r="D190" s="119">
        <v>2</v>
      </c>
    </row>
    <row r="191" spans="1:4">
      <c r="A191" t="s">
        <v>1999</v>
      </c>
      <c r="B191" t="s">
        <v>14823</v>
      </c>
      <c r="C191">
        <v>0</v>
      </c>
      <c r="D191" s="119">
        <v>2</v>
      </c>
    </row>
    <row r="192" spans="1:4">
      <c r="A192" t="s">
        <v>2000</v>
      </c>
      <c r="B192" t="s">
        <v>14824</v>
      </c>
      <c r="C192">
        <v>0</v>
      </c>
      <c r="D192" s="119">
        <v>2</v>
      </c>
    </row>
    <row r="193" spans="1:4">
      <c r="A193" t="s">
        <v>2001</v>
      </c>
      <c r="B193" t="s">
        <v>14825</v>
      </c>
      <c r="C193">
        <v>33</v>
      </c>
      <c r="D193" s="119">
        <v>42</v>
      </c>
    </row>
    <row r="194" spans="1:4">
      <c r="A194" t="s">
        <v>2002</v>
      </c>
      <c r="B194" t="s">
        <v>14826</v>
      </c>
      <c r="C194">
        <v>0</v>
      </c>
      <c r="D194" s="119">
        <v>2</v>
      </c>
    </row>
    <row r="195" spans="1:4">
      <c r="A195" t="s">
        <v>2003</v>
      </c>
      <c r="B195" t="s">
        <v>14827</v>
      </c>
      <c r="C195">
        <v>9</v>
      </c>
      <c r="D195" s="119">
        <v>20</v>
      </c>
    </row>
    <row r="196" spans="1:4">
      <c r="A196" t="s">
        <v>2004</v>
      </c>
      <c r="B196" t="s">
        <v>14828</v>
      </c>
      <c r="C196">
        <v>1</v>
      </c>
      <c r="D196" s="119">
        <v>2</v>
      </c>
    </row>
    <row r="197" spans="1:4">
      <c r="A197" t="s">
        <v>2005</v>
      </c>
      <c r="B197" t="s">
        <v>14829</v>
      </c>
      <c r="C197">
        <v>0</v>
      </c>
      <c r="D197" s="119">
        <v>2</v>
      </c>
    </row>
    <row r="198" spans="1:4">
      <c r="A198" t="s">
        <v>2006</v>
      </c>
      <c r="B198" t="s">
        <v>14830</v>
      </c>
      <c r="C198">
        <v>38</v>
      </c>
      <c r="D198" s="119">
        <v>56</v>
      </c>
    </row>
    <row r="199" spans="1:4">
      <c r="A199" t="s">
        <v>2007</v>
      </c>
      <c r="B199" t="s">
        <v>14831</v>
      </c>
      <c r="C199">
        <v>0</v>
      </c>
      <c r="D199" s="119">
        <v>2</v>
      </c>
    </row>
    <row r="200" spans="1:4">
      <c r="A200" t="s">
        <v>2008</v>
      </c>
      <c r="B200" t="s">
        <v>14832</v>
      </c>
      <c r="C200">
        <v>0</v>
      </c>
      <c r="D200" s="119">
        <v>2</v>
      </c>
    </row>
    <row r="201" spans="1:4">
      <c r="A201" t="s">
        <v>2009</v>
      </c>
      <c r="B201" t="s">
        <v>14833</v>
      </c>
      <c r="C201">
        <v>3</v>
      </c>
      <c r="D201" s="119">
        <v>11</v>
      </c>
    </row>
    <row r="202" spans="1:4">
      <c r="A202" t="s">
        <v>2010</v>
      </c>
      <c r="B202" t="s">
        <v>14834</v>
      </c>
      <c r="C202">
        <v>0</v>
      </c>
      <c r="D202" s="119">
        <v>2</v>
      </c>
    </row>
    <row r="203" spans="1:4">
      <c r="A203" t="s">
        <v>2011</v>
      </c>
      <c r="B203" t="s">
        <v>14835</v>
      </c>
      <c r="C203">
        <v>2</v>
      </c>
      <c r="D203" s="119">
        <v>6</v>
      </c>
    </row>
    <row r="204" spans="1:4">
      <c r="A204" t="s">
        <v>2012</v>
      </c>
      <c r="B204" t="s">
        <v>14837</v>
      </c>
      <c r="C204">
        <v>13</v>
      </c>
      <c r="D204" s="119">
        <v>11</v>
      </c>
    </row>
    <row r="205" spans="1:4">
      <c r="A205" t="s">
        <v>2013</v>
      </c>
      <c r="B205" t="s">
        <v>14838</v>
      </c>
      <c r="C205">
        <v>0</v>
      </c>
      <c r="D205" s="119">
        <v>3</v>
      </c>
    </row>
    <row r="206" spans="1:4">
      <c r="A206" t="s">
        <v>2014</v>
      </c>
      <c r="B206" t="s">
        <v>14839</v>
      </c>
      <c r="C206">
        <v>25</v>
      </c>
      <c r="D206" s="119">
        <v>22</v>
      </c>
    </row>
    <row r="207" spans="1:4">
      <c r="A207" t="s">
        <v>2015</v>
      </c>
      <c r="B207" t="s">
        <v>14840</v>
      </c>
      <c r="C207">
        <v>0</v>
      </c>
      <c r="D207" s="119">
        <v>2</v>
      </c>
    </row>
    <row r="208" spans="1:4">
      <c r="A208" t="s">
        <v>2016</v>
      </c>
      <c r="B208" t="s">
        <v>14841</v>
      </c>
      <c r="C208">
        <v>1</v>
      </c>
      <c r="D208" s="119">
        <v>2</v>
      </c>
    </row>
    <row r="209" spans="1:4">
      <c r="A209" t="s">
        <v>2017</v>
      </c>
      <c r="B209" t="s">
        <v>14842</v>
      </c>
      <c r="C209">
        <v>47</v>
      </c>
      <c r="D209" s="119">
        <v>61</v>
      </c>
    </row>
    <row r="210" spans="1:4">
      <c r="A210" t="s">
        <v>2018</v>
      </c>
      <c r="B210" t="s">
        <v>14843</v>
      </c>
      <c r="C210">
        <v>1</v>
      </c>
      <c r="D210" s="119">
        <v>2</v>
      </c>
    </row>
    <row r="211" spans="1:4">
      <c r="A211" t="s">
        <v>2019</v>
      </c>
      <c r="B211" t="s">
        <v>14844</v>
      </c>
      <c r="C211">
        <v>17</v>
      </c>
      <c r="D211" s="119">
        <v>25</v>
      </c>
    </row>
    <row r="212" spans="1:4">
      <c r="A212" t="s">
        <v>2020</v>
      </c>
      <c r="B212" t="s">
        <v>14845</v>
      </c>
      <c r="C212">
        <v>68</v>
      </c>
      <c r="D212" s="119">
        <v>60</v>
      </c>
    </row>
    <row r="213" spans="1:4">
      <c r="A213" t="s">
        <v>2021</v>
      </c>
      <c r="B213" t="s">
        <v>14847</v>
      </c>
      <c r="C213">
        <v>39</v>
      </c>
      <c r="D213" s="119">
        <v>41</v>
      </c>
    </row>
    <row r="214" spans="1:4">
      <c r="A214" t="s">
        <v>2022</v>
      </c>
      <c r="B214" t="s">
        <v>14848</v>
      </c>
      <c r="C214">
        <v>1</v>
      </c>
      <c r="D214" s="119">
        <v>3</v>
      </c>
    </row>
    <row r="215" spans="1:4">
      <c r="A215" t="s">
        <v>2023</v>
      </c>
      <c r="B215" t="s">
        <v>14849</v>
      </c>
      <c r="C215">
        <v>44</v>
      </c>
      <c r="D215" s="119">
        <v>80</v>
      </c>
    </row>
    <row r="216" spans="1:4">
      <c r="A216" t="s">
        <v>2024</v>
      </c>
      <c r="B216" t="s">
        <v>14850</v>
      </c>
      <c r="C216">
        <v>0</v>
      </c>
      <c r="D216" s="119">
        <v>2</v>
      </c>
    </row>
    <row r="217" spans="1:4">
      <c r="A217" t="s">
        <v>2025</v>
      </c>
      <c r="B217" t="s">
        <v>14852</v>
      </c>
      <c r="C217">
        <v>10</v>
      </c>
      <c r="D217" s="119">
        <v>11</v>
      </c>
    </row>
    <row r="218" spans="1:4">
      <c r="A218" t="s">
        <v>2026</v>
      </c>
      <c r="B218" t="s">
        <v>14853</v>
      </c>
      <c r="C218">
        <v>0</v>
      </c>
      <c r="D218" s="119">
        <v>2</v>
      </c>
    </row>
    <row r="219" spans="1:4">
      <c r="A219" t="s">
        <v>2027</v>
      </c>
      <c r="B219" t="s">
        <v>14855</v>
      </c>
      <c r="C219">
        <v>0</v>
      </c>
      <c r="D219" s="119">
        <v>2</v>
      </c>
    </row>
    <row r="220" spans="1:4">
      <c r="A220" t="s">
        <v>2028</v>
      </c>
      <c r="B220" t="s">
        <v>14856</v>
      </c>
      <c r="C220">
        <v>0</v>
      </c>
      <c r="D220" s="119">
        <v>2</v>
      </c>
    </row>
    <row r="221" spans="1:4">
      <c r="A221" t="s">
        <v>2029</v>
      </c>
      <c r="B221" t="s">
        <v>14857</v>
      </c>
      <c r="C221">
        <v>3</v>
      </c>
      <c r="D221" s="119">
        <v>6</v>
      </c>
    </row>
    <row r="222" spans="1:4">
      <c r="A222" t="s">
        <v>2030</v>
      </c>
      <c r="B222" t="s">
        <v>14858</v>
      </c>
      <c r="C222">
        <v>2</v>
      </c>
      <c r="D222" s="119">
        <v>3</v>
      </c>
    </row>
    <row r="223" spans="1:4">
      <c r="A223" t="s">
        <v>2031</v>
      </c>
      <c r="B223" t="s">
        <v>14859</v>
      </c>
      <c r="C223">
        <v>0</v>
      </c>
      <c r="D223" s="119">
        <v>2</v>
      </c>
    </row>
    <row r="224" spans="1:4">
      <c r="A224" t="s">
        <v>2032</v>
      </c>
      <c r="B224" t="s">
        <v>14860</v>
      </c>
      <c r="C224">
        <v>16</v>
      </c>
      <c r="D224" s="119">
        <v>12</v>
      </c>
    </row>
    <row r="225" spans="1:4">
      <c r="A225" t="s">
        <v>2033</v>
      </c>
      <c r="B225" t="s">
        <v>14861</v>
      </c>
      <c r="C225">
        <v>0</v>
      </c>
      <c r="D225" s="119">
        <v>2</v>
      </c>
    </row>
    <row r="226" spans="1:4">
      <c r="A226" t="s">
        <v>2034</v>
      </c>
      <c r="B226" t="s">
        <v>14862</v>
      </c>
      <c r="C226">
        <v>4</v>
      </c>
      <c r="D226" s="119">
        <v>6</v>
      </c>
    </row>
    <row r="227" spans="1:4">
      <c r="A227" t="s">
        <v>2035</v>
      </c>
      <c r="B227" t="s">
        <v>14863</v>
      </c>
      <c r="C227">
        <v>6</v>
      </c>
      <c r="D227" s="119">
        <v>6</v>
      </c>
    </row>
    <row r="228" spans="1:4">
      <c r="A228" t="s">
        <v>2036</v>
      </c>
      <c r="B228" t="s">
        <v>14864</v>
      </c>
      <c r="C228">
        <v>0</v>
      </c>
      <c r="D228" s="119">
        <v>2</v>
      </c>
    </row>
    <row r="229" spans="1:4">
      <c r="A229" t="s">
        <v>2037</v>
      </c>
      <c r="B229" t="s">
        <v>14865</v>
      </c>
      <c r="C229">
        <v>144</v>
      </c>
      <c r="D229" s="119">
        <v>121</v>
      </c>
    </row>
    <row r="230" spans="1:4">
      <c r="A230" t="s">
        <v>2038</v>
      </c>
      <c r="B230" t="s">
        <v>14866</v>
      </c>
      <c r="C230">
        <v>0</v>
      </c>
      <c r="D230" s="119">
        <v>5</v>
      </c>
    </row>
    <row r="231" spans="1:4">
      <c r="A231" t="s">
        <v>2039</v>
      </c>
      <c r="B231" t="s">
        <v>2040</v>
      </c>
      <c r="C231">
        <v>0</v>
      </c>
      <c r="D231" s="119">
        <v>2</v>
      </c>
    </row>
    <row r="232" spans="1:4">
      <c r="A232" t="s">
        <v>2041</v>
      </c>
      <c r="B232" t="s">
        <v>14867</v>
      </c>
      <c r="C232">
        <v>1</v>
      </c>
      <c r="D232" s="119">
        <v>3</v>
      </c>
    </row>
    <row r="233" spans="1:4">
      <c r="A233" t="s">
        <v>2042</v>
      </c>
      <c r="B233" t="s">
        <v>14868</v>
      </c>
      <c r="C233">
        <v>84</v>
      </c>
      <c r="D233" s="119">
        <v>95</v>
      </c>
    </row>
    <row r="234" spans="1:4">
      <c r="A234" t="s">
        <v>2043</v>
      </c>
      <c r="B234" t="s">
        <v>14869</v>
      </c>
      <c r="C234">
        <v>249</v>
      </c>
      <c r="D234" s="119">
        <v>236</v>
      </c>
    </row>
    <row r="235" spans="1:4">
      <c r="A235" t="s">
        <v>2044</v>
      </c>
      <c r="B235" t="s">
        <v>14870</v>
      </c>
      <c r="C235">
        <v>1</v>
      </c>
      <c r="D235" s="119">
        <v>2</v>
      </c>
    </row>
    <row r="236" spans="1:4">
      <c r="A236" t="s">
        <v>2045</v>
      </c>
      <c r="B236" t="s">
        <v>14871</v>
      </c>
      <c r="C236">
        <v>21</v>
      </c>
      <c r="D236" s="119">
        <v>25</v>
      </c>
    </row>
    <row r="237" spans="1:4">
      <c r="A237" t="s">
        <v>2046</v>
      </c>
      <c r="B237" t="s">
        <v>14872</v>
      </c>
      <c r="C237">
        <v>145</v>
      </c>
      <c r="D237" s="119">
        <v>204</v>
      </c>
    </row>
    <row r="238" spans="1:4">
      <c r="A238" t="s">
        <v>2047</v>
      </c>
      <c r="B238" t="s">
        <v>14873</v>
      </c>
      <c r="C238">
        <v>0</v>
      </c>
      <c r="D238" s="119">
        <v>2</v>
      </c>
    </row>
    <row r="239" spans="1:4">
      <c r="A239" t="s">
        <v>2048</v>
      </c>
      <c r="B239" t="s">
        <v>14874</v>
      </c>
      <c r="C239">
        <v>0</v>
      </c>
      <c r="D239" s="119">
        <v>3</v>
      </c>
    </row>
    <row r="240" spans="1:4">
      <c r="A240" t="s">
        <v>2049</v>
      </c>
      <c r="B240" t="s">
        <v>14875</v>
      </c>
      <c r="C240">
        <v>28</v>
      </c>
      <c r="D240" s="119">
        <v>31</v>
      </c>
    </row>
    <row r="241" spans="1:4">
      <c r="A241" t="s">
        <v>2050</v>
      </c>
      <c r="B241" t="s">
        <v>14876</v>
      </c>
      <c r="C241">
        <v>0</v>
      </c>
      <c r="D241" s="119">
        <v>6</v>
      </c>
    </row>
    <row r="242" spans="1:4">
      <c r="A242" t="s">
        <v>2051</v>
      </c>
      <c r="B242" t="s">
        <v>14877</v>
      </c>
      <c r="C242">
        <v>0</v>
      </c>
      <c r="D242" s="119">
        <v>2</v>
      </c>
    </row>
    <row r="243" spans="1:4">
      <c r="A243" t="s">
        <v>2052</v>
      </c>
      <c r="B243" t="s">
        <v>14878</v>
      </c>
      <c r="C243">
        <v>0</v>
      </c>
      <c r="D243" s="119">
        <v>2</v>
      </c>
    </row>
    <row r="244" spans="1:4">
      <c r="A244" t="s">
        <v>2053</v>
      </c>
      <c r="B244" t="s">
        <v>14879</v>
      </c>
      <c r="C244">
        <v>0</v>
      </c>
      <c r="D244" s="119">
        <v>2</v>
      </c>
    </row>
    <row r="245" spans="1:4">
      <c r="A245" t="s">
        <v>2054</v>
      </c>
      <c r="B245" t="s">
        <v>14880</v>
      </c>
      <c r="C245">
        <v>66</v>
      </c>
      <c r="D245" s="119">
        <v>60</v>
      </c>
    </row>
    <row r="246" spans="1:4">
      <c r="A246" t="s">
        <v>2055</v>
      </c>
      <c r="B246" t="s">
        <v>14881</v>
      </c>
      <c r="C246">
        <v>54</v>
      </c>
      <c r="D246" s="119">
        <v>58</v>
      </c>
    </row>
    <row r="247" spans="1:4">
      <c r="A247" t="s">
        <v>2056</v>
      </c>
      <c r="B247" t="s">
        <v>14882</v>
      </c>
      <c r="C247">
        <v>3</v>
      </c>
      <c r="D247" s="119">
        <v>3</v>
      </c>
    </row>
    <row r="248" spans="1:4">
      <c r="A248" t="s">
        <v>2057</v>
      </c>
      <c r="B248" t="s">
        <v>14883</v>
      </c>
      <c r="C248">
        <v>33</v>
      </c>
      <c r="D248" s="119">
        <v>12</v>
      </c>
    </row>
    <row r="249" spans="1:4">
      <c r="A249" t="s">
        <v>2058</v>
      </c>
      <c r="B249" t="s">
        <v>14884</v>
      </c>
      <c r="C249">
        <v>5</v>
      </c>
      <c r="D249" s="119">
        <v>6</v>
      </c>
    </row>
    <row r="250" spans="1:4">
      <c r="A250" t="s">
        <v>2059</v>
      </c>
      <c r="B250" t="s">
        <v>14885</v>
      </c>
      <c r="C250">
        <v>21</v>
      </c>
      <c r="D250" s="119">
        <v>28</v>
      </c>
    </row>
    <row r="251" spans="1:4">
      <c r="A251" t="s">
        <v>2060</v>
      </c>
      <c r="B251" t="s">
        <v>14886</v>
      </c>
      <c r="C251">
        <v>0</v>
      </c>
      <c r="D251" s="119">
        <v>3</v>
      </c>
    </row>
    <row r="252" spans="1:4">
      <c r="A252" t="s">
        <v>2061</v>
      </c>
      <c r="B252" t="s">
        <v>14887</v>
      </c>
      <c r="C252">
        <v>0</v>
      </c>
      <c r="D252" s="119">
        <v>2</v>
      </c>
    </row>
    <row r="253" spans="1:4">
      <c r="A253" t="s">
        <v>2062</v>
      </c>
      <c r="B253" t="s">
        <v>14888</v>
      </c>
      <c r="C253">
        <v>0</v>
      </c>
      <c r="D253" s="119">
        <v>2</v>
      </c>
    </row>
    <row r="254" spans="1:4">
      <c r="A254" t="s">
        <v>2063</v>
      </c>
      <c r="B254" t="s">
        <v>14889</v>
      </c>
      <c r="C254">
        <v>139</v>
      </c>
      <c r="D254" s="119">
        <v>243</v>
      </c>
    </row>
    <row r="255" spans="1:4">
      <c r="A255" t="s">
        <v>2064</v>
      </c>
      <c r="B255" t="s">
        <v>14890</v>
      </c>
      <c r="C255">
        <v>0</v>
      </c>
      <c r="D255" s="119">
        <v>2</v>
      </c>
    </row>
    <row r="256" spans="1:4">
      <c r="A256" t="s">
        <v>2065</v>
      </c>
      <c r="B256" t="s">
        <v>14891</v>
      </c>
      <c r="C256">
        <v>27</v>
      </c>
      <c r="D256" s="119">
        <v>22</v>
      </c>
    </row>
    <row r="257" spans="1:4">
      <c r="A257" t="s">
        <v>2066</v>
      </c>
      <c r="B257" t="s">
        <v>14894</v>
      </c>
      <c r="C257">
        <v>0</v>
      </c>
      <c r="D257" s="119">
        <v>2</v>
      </c>
    </row>
    <row r="258" spans="1:4">
      <c r="A258" t="s">
        <v>2067</v>
      </c>
      <c r="B258" t="s">
        <v>14896</v>
      </c>
      <c r="C258">
        <v>2</v>
      </c>
      <c r="D258" s="119">
        <v>1</v>
      </c>
    </row>
    <row r="259" spans="1:4">
      <c r="A259" t="s">
        <v>2068</v>
      </c>
      <c r="B259" t="s">
        <v>14897</v>
      </c>
      <c r="C259">
        <v>123</v>
      </c>
      <c r="D259" s="119">
        <v>88</v>
      </c>
    </row>
    <row r="260" spans="1:4">
      <c r="A260" t="s">
        <v>2069</v>
      </c>
      <c r="B260" t="s">
        <v>14898</v>
      </c>
      <c r="C260">
        <v>0</v>
      </c>
      <c r="D260" s="119">
        <v>2</v>
      </c>
    </row>
    <row r="261" spans="1:4">
      <c r="A261" t="s">
        <v>2070</v>
      </c>
      <c r="B261" t="s">
        <v>14899</v>
      </c>
      <c r="C261">
        <v>1</v>
      </c>
      <c r="D261" s="119">
        <v>2</v>
      </c>
    </row>
    <row r="262" spans="1:4">
      <c r="A262" t="s">
        <v>2071</v>
      </c>
      <c r="B262" t="s">
        <v>14900</v>
      </c>
      <c r="C262">
        <v>4</v>
      </c>
      <c r="D262" s="119">
        <v>4</v>
      </c>
    </row>
    <row r="263" spans="1:4">
      <c r="A263" t="s">
        <v>2072</v>
      </c>
      <c r="B263" t="s">
        <v>14901</v>
      </c>
      <c r="C263">
        <v>1</v>
      </c>
      <c r="D263" s="119">
        <v>3</v>
      </c>
    </row>
    <row r="264" spans="1:4">
      <c r="A264" t="s">
        <v>2073</v>
      </c>
      <c r="B264" t="s">
        <v>14902</v>
      </c>
      <c r="C264">
        <v>0</v>
      </c>
      <c r="D264" s="119">
        <v>3</v>
      </c>
    </row>
    <row r="265" spans="1:4">
      <c r="A265" t="s">
        <v>2074</v>
      </c>
      <c r="B265" t="s">
        <v>14904</v>
      </c>
      <c r="C265">
        <v>5</v>
      </c>
      <c r="D265" s="119">
        <v>7</v>
      </c>
    </row>
    <row r="266" spans="1:4">
      <c r="A266" t="s">
        <v>2075</v>
      </c>
      <c r="B266" t="s">
        <v>14906</v>
      </c>
      <c r="C266">
        <v>0</v>
      </c>
      <c r="D266" s="119">
        <v>2</v>
      </c>
    </row>
    <row r="267" spans="1:4">
      <c r="A267" t="s">
        <v>2076</v>
      </c>
      <c r="B267" t="s">
        <v>14907</v>
      </c>
      <c r="C267">
        <v>0</v>
      </c>
      <c r="D267" s="119">
        <v>2</v>
      </c>
    </row>
    <row r="268" spans="1:4">
      <c r="A268" t="s">
        <v>2077</v>
      </c>
      <c r="B268" t="s">
        <v>14909</v>
      </c>
      <c r="C268">
        <v>0</v>
      </c>
      <c r="D268" s="119">
        <v>2</v>
      </c>
    </row>
    <row r="269" spans="1:4">
      <c r="A269" t="s">
        <v>2078</v>
      </c>
      <c r="B269" t="s">
        <v>14910</v>
      </c>
      <c r="C269">
        <v>0</v>
      </c>
      <c r="D269" s="119">
        <v>2</v>
      </c>
    </row>
    <row r="270" spans="1:4">
      <c r="A270" t="s">
        <v>2079</v>
      </c>
      <c r="B270" t="s">
        <v>14911</v>
      </c>
      <c r="C270">
        <v>0</v>
      </c>
      <c r="D270" s="119">
        <v>2</v>
      </c>
    </row>
    <row r="271" spans="1:4">
      <c r="A271" t="s">
        <v>2080</v>
      </c>
      <c r="B271" t="s">
        <v>14912</v>
      </c>
      <c r="C271">
        <v>0</v>
      </c>
      <c r="D271" s="119">
        <v>2</v>
      </c>
    </row>
    <row r="272" spans="1:4">
      <c r="A272" t="s">
        <v>2081</v>
      </c>
      <c r="B272" t="s">
        <v>14913</v>
      </c>
      <c r="C272">
        <v>1</v>
      </c>
      <c r="D272" s="119">
        <v>2</v>
      </c>
    </row>
    <row r="273" spans="1:4">
      <c r="A273" t="s">
        <v>2082</v>
      </c>
      <c r="B273" t="s">
        <v>14914</v>
      </c>
      <c r="C273">
        <v>0</v>
      </c>
      <c r="D273" s="119">
        <v>2</v>
      </c>
    </row>
    <row r="274" spans="1:4">
      <c r="A274" t="s">
        <v>2083</v>
      </c>
      <c r="B274" t="s">
        <v>14915</v>
      </c>
      <c r="C274">
        <v>1</v>
      </c>
      <c r="D274" s="119">
        <v>1</v>
      </c>
    </row>
    <row r="275" spans="1:4">
      <c r="A275" t="s">
        <v>2084</v>
      </c>
      <c r="B275" t="s">
        <v>14916</v>
      </c>
      <c r="C275">
        <v>0</v>
      </c>
      <c r="D275" s="119">
        <v>2</v>
      </c>
    </row>
    <row r="276" spans="1:4">
      <c r="A276" t="s">
        <v>2085</v>
      </c>
      <c r="B276" t="s">
        <v>14917</v>
      </c>
      <c r="C276">
        <v>0</v>
      </c>
      <c r="D276" s="119">
        <v>2</v>
      </c>
    </row>
    <row r="277" spans="1:4">
      <c r="A277" t="s">
        <v>2086</v>
      </c>
      <c r="B277" t="s">
        <v>14918</v>
      </c>
      <c r="C277">
        <v>0</v>
      </c>
      <c r="D277" s="119">
        <v>2</v>
      </c>
    </row>
    <row r="278" spans="1:4">
      <c r="A278" t="s">
        <v>2087</v>
      </c>
      <c r="B278" t="s">
        <v>14919</v>
      </c>
      <c r="C278">
        <v>0</v>
      </c>
      <c r="D278" s="119">
        <v>2</v>
      </c>
    </row>
    <row r="279" spans="1:4">
      <c r="A279" t="s">
        <v>2088</v>
      </c>
      <c r="B279" t="s">
        <v>14920</v>
      </c>
      <c r="C279">
        <v>0</v>
      </c>
      <c r="D279" s="119">
        <v>2</v>
      </c>
    </row>
    <row r="280" spans="1:4">
      <c r="A280" t="s">
        <v>2089</v>
      </c>
      <c r="B280" t="s">
        <v>14921</v>
      </c>
      <c r="C280">
        <v>0</v>
      </c>
      <c r="D280" s="119">
        <v>2</v>
      </c>
    </row>
    <row r="281" spans="1:4">
      <c r="A281" t="s">
        <v>2090</v>
      </c>
      <c r="B281" t="s">
        <v>14922</v>
      </c>
      <c r="C281">
        <v>0</v>
      </c>
      <c r="D281" s="119">
        <v>2</v>
      </c>
    </row>
    <row r="282" spans="1:4">
      <c r="A282" t="s">
        <v>2091</v>
      </c>
      <c r="B282" t="s">
        <v>14924</v>
      </c>
      <c r="C282">
        <v>0</v>
      </c>
      <c r="D282" s="119">
        <v>2</v>
      </c>
    </row>
    <row r="283" spans="1:4">
      <c r="A283" t="s">
        <v>2092</v>
      </c>
      <c r="B283" t="s">
        <v>14925</v>
      </c>
      <c r="C283">
        <v>0</v>
      </c>
      <c r="D283" s="119">
        <v>2</v>
      </c>
    </row>
    <row r="284" spans="1:4">
      <c r="A284" t="s">
        <v>2093</v>
      </c>
      <c r="B284" t="s">
        <v>14926</v>
      </c>
      <c r="C284">
        <v>0</v>
      </c>
      <c r="D284" s="119">
        <v>2</v>
      </c>
    </row>
    <row r="285" spans="1:4">
      <c r="A285" t="s">
        <v>2094</v>
      </c>
      <c r="B285" t="s">
        <v>14927</v>
      </c>
      <c r="C285">
        <v>6</v>
      </c>
      <c r="D285" s="119">
        <v>3</v>
      </c>
    </row>
    <row r="286" spans="1:4">
      <c r="A286" t="s">
        <v>2095</v>
      </c>
      <c r="B286" t="s">
        <v>14929</v>
      </c>
      <c r="C286">
        <v>0</v>
      </c>
      <c r="D286" s="119">
        <v>2</v>
      </c>
    </row>
    <row r="287" spans="1:4">
      <c r="A287" t="s">
        <v>2096</v>
      </c>
      <c r="B287" t="s">
        <v>14930</v>
      </c>
      <c r="C287">
        <v>1</v>
      </c>
      <c r="D287" s="119">
        <v>2</v>
      </c>
    </row>
    <row r="288" spans="1:4">
      <c r="A288" t="s">
        <v>2097</v>
      </c>
      <c r="B288" t="s">
        <v>14931</v>
      </c>
      <c r="C288">
        <v>4</v>
      </c>
      <c r="D288" s="119">
        <v>6</v>
      </c>
    </row>
    <row r="289" spans="1:4">
      <c r="A289" t="s">
        <v>2098</v>
      </c>
      <c r="B289" t="s">
        <v>14932</v>
      </c>
      <c r="C289">
        <v>0</v>
      </c>
      <c r="D289" s="119">
        <v>2</v>
      </c>
    </row>
    <row r="290" spans="1:4">
      <c r="A290" t="s">
        <v>2099</v>
      </c>
      <c r="B290" t="s">
        <v>14933</v>
      </c>
      <c r="C290">
        <v>1</v>
      </c>
      <c r="D290" s="119">
        <v>2</v>
      </c>
    </row>
    <row r="291" spans="1:4">
      <c r="A291" t="s">
        <v>2100</v>
      </c>
      <c r="B291" t="s">
        <v>14934</v>
      </c>
      <c r="C291">
        <v>49</v>
      </c>
      <c r="D291" s="119">
        <v>42</v>
      </c>
    </row>
    <row r="292" spans="1:4">
      <c r="A292" t="s">
        <v>2101</v>
      </c>
      <c r="B292" t="s">
        <v>14935</v>
      </c>
      <c r="C292">
        <v>1</v>
      </c>
      <c r="D292" s="119">
        <v>11</v>
      </c>
    </row>
    <row r="293" spans="1:4">
      <c r="A293" t="s">
        <v>2102</v>
      </c>
      <c r="B293" t="s">
        <v>14936</v>
      </c>
      <c r="C293">
        <v>0</v>
      </c>
      <c r="D293" s="119">
        <v>2</v>
      </c>
    </row>
    <row r="294" spans="1:4">
      <c r="A294" t="s">
        <v>2103</v>
      </c>
      <c r="B294" t="s">
        <v>14937</v>
      </c>
      <c r="C294">
        <v>7</v>
      </c>
      <c r="D294" s="119">
        <v>17</v>
      </c>
    </row>
    <row r="295" spans="1:4">
      <c r="A295" t="s">
        <v>2104</v>
      </c>
      <c r="B295" t="s">
        <v>14938</v>
      </c>
      <c r="C295">
        <v>1</v>
      </c>
      <c r="D295" s="119">
        <v>3</v>
      </c>
    </row>
    <row r="296" spans="1:4">
      <c r="A296" t="s">
        <v>2105</v>
      </c>
      <c r="B296" t="s">
        <v>14939</v>
      </c>
      <c r="C296">
        <v>0</v>
      </c>
      <c r="D296" s="119">
        <v>3</v>
      </c>
    </row>
    <row r="297" spans="1:4">
      <c r="A297" t="s">
        <v>2106</v>
      </c>
      <c r="B297" t="s">
        <v>14940</v>
      </c>
      <c r="C297">
        <v>0</v>
      </c>
      <c r="D297" s="119">
        <v>3</v>
      </c>
    </row>
    <row r="298" spans="1:4">
      <c r="A298" t="s">
        <v>2107</v>
      </c>
      <c r="B298" t="s">
        <v>14941</v>
      </c>
      <c r="C298">
        <v>1</v>
      </c>
      <c r="D298" s="119">
        <v>3</v>
      </c>
    </row>
    <row r="299" spans="1:4">
      <c r="A299" t="s">
        <v>2108</v>
      </c>
      <c r="B299" t="s">
        <v>14942</v>
      </c>
      <c r="C299">
        <v>0</v>
      </c>
      <c r="D299" s="119">
        <v>3</v>
      </c>
    </row>
    <row r="300" spans="1:4">
      <c r="A300" t="s">
        <v>2109</v>
      </c>
      <c r="B300" t="s">
        <v>14943</v>
      </c>
      <c r="C300">
        <v>0</v>
      </c>
      <c r="D300" s="119">
        <v>3</v>
      </c>
    </row>
    <row r="301" spans="1:4">
      <c r="A301" t="s">
        <v>2110</v>
      </c>
      <c r="B301" t="s">
        <v>14944</v>
      </c>
      <c r="C301">
        <v>0</v>
      </c>
      <c r="D301" s="119">
        <v>2</v>
      </c>
    </row>
    <row r="302" spans="1:4">
      <c r="A302" t="s">
        <v>2111</v>
      </c>
      <c r="B302" t="s">
        <v>14945</v>
      </c>
      <c r="C302">
        <v>0</v>
      </c>
      <c r="D302" s="119">
        <v>1</v>
      </c>
    </row>
    <row r="303" spans="1:4">
      <c r="A303" t="s">
        <v>2112</v>
      </c>
      <c r="B303" t="s">
        <v>14946</v>
      </c>
      <c r="C303">
        <v>0</v>
      </c>
      <c r="D303" s="119">
        <v>3</v>
      </c>
    </row>
    <row r="304" spans="1:4">
      <c r="A304" t="s">
        <v>2113</v>
      </c>
      <c r="B304" t="s">
        <v>14947</v>
      </c>
      <c r="C304">
        <v>0</v>
      </c>
      <c r="D304" s="119">
        <v>2</v>
      </c>
    </row>
    <row r="305" spans="1:4">
      <c r="A305" t="s">
        <v>2114</v>
      </c>
      <c r="B305" t="s">
        <v>14948</v>
      </c>
      <c r="C305">
        <v>0</v>
      </c>
      <c r="D305" s="119">
        <v>1</v>
      </c>
    </row>
    <row r="306" spans="1:4">
      <c r="A306" t="s">
        <v>2115</v>
      </c>
      <c r="B306" t="s">
        <v>14949</v>
      </c>
      <c r="C306">
        <v>0</v>
      </c>
      <c r="D306" s="119">
        <v>1</v>
      </c>
    </row>
    <row r="307" spans="1:4">
      <c r="A307" t="s">
        <v>2116</v>
      </c>
      <c r="B307" t="s">
        <v>14950</v>
      </c>
      <c r="C307">
        <v>4</v>
      </c>
      <c r="D307" s="119">
        <v>6</v>
      </c>
    </row>
    <row r="308" spans="1:4">
      <c r="A308" t="s">
        <v>2117</v>
      </c>
      <c r="B308" t="s">
        <v>14952</v>
      </c>
      <c r="C308">
        <v>2</v>
      </c>
      <c r="D308" s="119">
        <v>6</v>
      </c>
    </row>
    <row r="309" spans="1:4">
      <c r="A309" t="s">
        <v>2118</v>
      </c>
      <c r="B309" t="s">
        <v>14953</v>
      </c>
      <c r="C309">
        <v>0</v>
      </c>
      <c r="D309" s="119">
        <v>2</v>
      </c>
    </row>
    <row r="310" spans="1:4">
      <c r="A310" t="s">
        <v>2119</v>
      </c>
      <c r="B310" t="s">
        <v>14955</v>
      </c>
      <c r="C310">
        <v>12</v>
      </c>
      <c r="D310" s="119">
        <v>16</v>
      </c>
    </row>
    <row r="311" spans="1:4">
      <c r="A311" t="s">
        <v>2120</v>
      </c>
      <c r="B311" t="s">
        <v>14957</v>
      </c>
      <c r="C311">
        <v>1</v>
      </c>
      <c r="D311" s="119">
        <v>2</v>
      </c>
    </row>
    <row r="312" spans="1:4">
      <c r="A312" t="s">
        <v>2121</v>
      </c>
      <c r="B312" t="s">
        <v>14958</v>
      </c>
      <c r="C312">
        <v>253</v>
      </c>
      <c r="D312" s="119">
        <v>231</v>
      </c>
    </row>
    <row r="313" spans="1:4">
      <c r="A313" t="s">
        <v>2122</v>
      </c>
      <c r="B313" t="s">
        <v>14959</v>
      </c>
      <c r="C313">
        <v>38</v>
      </c>
      <c r="D313" s="119">
        <v>64</v>
      </c>
    </row>
    <row r="314" spans="1:4">
      <c r="A314" t="s">
        <v>2123</v>
      </c>
      <c r="B314" t="s">
        <v>14960</v>
      </c>
      <c r="C314">
        <v>87</v>
      </c>
      <c r="D314" s="119">
        <v>70</v>
      </c>
    </row>
    <row r="315" spans="1:4">
      <c r="A315" t="s">
        <v>2124</v>
      </c>
      <c r="B315" t="s">
        <v>14961</v>
      </c>
      <c r="C315">
        <v>31</v>
      </c>
      <c r="D315" s="119">
        <v>42</v>
      </c>
    </row>
    <row r="316" spans="1:4">
      <c r="A316" t="s">
        <v>2125</v>
      </c>
      <c r="B316" t="s">
        <v>14962</v>
      </c>
      <c r="C316">
        <v>1</v>
      </c>
      <c r="D316" s="119">
        <v>2</v>
      </c>
    </row>
    <row r="317" spans="1:4">
      <c r="A317" t="s">
        <v>2126</v>
      </c>
      <c r="B317" t="s">
        <v>14963</v>
      </c>
      <c r="C317">
        <v>2</v>
      </c>
      <c r="D317" s="119">
        <v>10</v>
      </c>
    </row>
    <row r="318" spans="1:4">
      <c r="A318" t="s">
        <v>2127</v>
      </c>
      <c r="B318" t="s">
        <v>14964</v>
      </c>
      <c r="C318">
        <v>3</v>
      </c>
      <c r="D318" s="119">
        <v>9</v>
      </c>
    </row>
    <row r="319" spans="1:4">
      <c r="A319" t="s">
        <v>2128</v>
      </c>
      <c r="B319" t="s">
        <v>14965</v>
      </c>
      <c r="C319">
        <v>13</v>
      </c>
      <c r="D319" s="119">
        <v>19</v>
      </c>
    </row>
    <row r="320" spans="1:4">
      <c r="A320" t="s">
        <v>2129</v>
      </c>
      <c r="B320" t="s">
        <v>14967</v>
      </c>
      <c r="C320">
        <v>8</v>
      </c>
      <c r="D320" s="119">
        <v>7</v>
      </c>
    </row>
    <row r="321" spans="1:4">
      <c r="A321" t="s">
        <v>2130</v>
      </c>
      <c r="B321" t="s">
        <v>14968</v>
      </c>
      <c r="C321">
        <v>2</v>
      </c>
      <c r="D321" s="119">
        <v>3</v>
      </c>
    </row>
    <row r="322" spans="1:4">
      <c r="A322" t="s">
        <v>2131</v>
      </c>
      <c r="B322" t="s">
        <v>14969</v>
      </c>
      <c r="C322">
        <v>1</v>
      </c>
      <c r="D322" s="119">
        <v>3</v>
      </c>
    </row>
    <row r="323" spans="1:4">
      <c r="A323" t="s">
        <v>2132</v>
      </c>
      <c r="B323" t="s">
        <v>14970</v>
      </c>
      <c r="C323">
        <v>6</v>
      </c>
      <c r="D323" s="119">
        <v>15</v>
      </c>
    </row>
    <row r="324" spans="1:4">
      <c r="A324" t="s">
        <v>2133</v>
      </c>
      <c r="B324" t="s">
        <v>14971</v>
      </c>
      <c r="C324">
        <v>0</v>
      </c>
      <c r="D324" s="119">
        <v>2</v>
      </c>
    </row>
    <row r="325" spans="1:4">
      <c r="A325" t="s">
        <v>2134</v>
      </c>
      <c r="B325" t="s">
        <v>14972</v>
      </c>
      <c r="C325">
        <v>0</v>
      </c>
      <c r="D325" s="119">
        <v>2</v>
      </c>
    </row>
    <row r="326" spans="1:4">
      <c r="A326" t="s">
        <v>2135</v>
      </c>
      <c r="B326" t="s">
        <v>14974</v>
      </c>
      <c r="C326">
        <v>0</v>
      </c>
      <c r="D326" s="119">
        <v>3</v>
      </c>
    </row>
    <row r="327" spans="1:4">
      <c r="A327" t="s">
        <v>2136</v>
      </c>
      <c r="B327" t="s">
        <v>14977</v>
      </c>
      <c r="C327">
        <v>1</v>
      </c>
      <c r="D327" s="119">
        <v>3</v>
      </c>
    </row>
    <row r="328" spans="1:4">
      <c r="A328" t="s">
        <v>2137</v>
      </c>
      <c r="B328" t="s">
        <v>14978</v>
      </c>
      <c r="C328">
        <v>0</v>
      </c>
      <c r="D328" s="119">
        <v>3</v>
      </c>
    </row>
    <row r="329" spans="1:4">
      <c r="A329" t="s">
        <v>2138</v>
      </c>
      <c r="B329" t="s">
        <v>14979</v>
      </c>
      <c r="C329">
        <v>1</v>
      </c>
      <c r="D329" s="119">
        <v>3</v>
      </c>
    </row>
    <row r="330" spans="1:4">
      <c r="A330" t="s">
        <v>2139</v>
      </c>
      <c r="B330" t="s">
        <v>14980</v>
      </c>
      <c r="C330">
        <v>0</v>
      </c>
      <c r="D330" s="119">
        <v>3</v>
      </c>
    </row>
    <row r="331" spans="1:4">
      <c r="A331" t="s">
        <v>2140</v>
      </c>
      <c r="B331" t="s">
        <v>14981</v>
      </c>
      <c r="C331">
        <v>0</v>
      </c>
      <c r="D331" s="119">
        <v>2</v>
      </c>
    </row>
    <row r="332" spans="1:4">
      <c r="A332" t="s">
        <v>2141</v>
      </c>
      <c r="B332" t="s">
        <v>14982</v>
      </c>
      <c r="C332">
        <v>0</v>
      </c>
      <c r="D332" s="119">
        <v>4</v>
      </c>
    </row>
    <row r="333" spans="1:4">
      <c r="A333" t="s">
        <v>2142</v>
      </c>
      <c r="B333" t="s">
        <v>14983</v>
      </c>
      <c r="C333">
        <v>0</v>
      </c>
      <c r="D333" s="119">
        <v>2</v>
      </c>
    </row>
    <row r="334" spans="1:4">
      <c r="A334" t="s">
        <v>2143</v>
      </c>
      <c r="B334" t="s">
        <v>14984</v>
      </c>
      <c r="C334">
        <v>0</v>
      </c>
      <c r="D334" s="119">
        <v>2</v>
      </c>
    </row>
    <row r="335" spans="1:4">
      <c r="A335" t="s">
        <v>2144</v>
      </c>
      <c r="B335" t="s">
        <v>14985</v>
      </c>
      <c r="C335">
        <v>6</v>
      </c>
      <c r="D335" s="119">
        <v>2</v>
      </c>
    </row>
    <row r="336" spans="1:4">
      <c r="A336" t="s">
        <v>2145</v>
      </c>
      <c r="B336" t="s">
        <v>14986</v>
      </c>
      <c r="C336">
        <v>0</v>
      </c>
      <c r="D336" s="119">
        <v>2</v>
      </c>
    </row>
    <row r="337" spans="1:4">
      <c r="A337" t="s">
        <v>2146</v>
      </c>
      <c r="B337" t="s">
        <v>14987</v>
      </c>
      <c r="C337">
        <v>0</v>
      </c>
      <c r="D337" s="119">
        <v>5</v>
      </c>
    </row>
    <row r="338" spans="1:4">
      <c r="A338" t="s">
        <v>2147</v>
      </c>
      <c r="B338" t="s">
        <v>14988</v>
      </c>
      <c r="C338">
        <v>0</v>
      </c>
      <c r="D338" s="119">
        <v>2</v>
      </c>
    </row>
    <row r="339" spans="1:4">
      <c r="A339" t="s">
        <v>2148</v>
      </c>
      <c r="B339" t="s">
        <v>14989</v>
      </c>
      <c r="C339">
        <v>0</v>
      </c>
      <c r="D339" s="119">
        <v>2</v>
      </c>
    </row>
    <row r="340" spans="1:4">
      <c r="A340" t="s">
        <v>2149</v>
      </c>
      <c r="B340" t="s">
        <v>14990</v>
      </c>
      <c r="C340">
        <v>0</v>
      </c>
      <c r="D340" s="119">
        <v>4</v>
      </c>
    </row>
    <row r="341" spans="1:4">
      <c r="A341" t="s">
        <v>2150</v>
      </c>
      <c r="B341" t="s">
        <v>14991</v>
      </c>
      <c r="C341">
        <v>1</v>
      </c>
      <c r="D341" s="119">
        <v>2</v>
      </c>
    </row>
    <row r="342" spans="1:4">
      <c r="A342" t="s">
        <v>2151</v>
      </c>
      <c r="B342" t="s">
        <v>14992</v>
      </c>
      <c r="C342">
        <v>0</v>
      </c>
      <c r="D342" s="119">
        <v>2</v>
      </c>
    </row>
    <row r="343" spans="1:4">
      <c r="A343" t="s">
        <v>2152</v>
      </c>
      <c r="B343" t="s">
        <v>14993</v>
      </c>
      <c r="C343">
        <v>0</v>
      </c>
      <c r="D343" s="119">
        <v>2</v>
      </c>
    </row>
    <row r="344" spans="1:4">
      <c r="A344" t="s">
        <v>2153</v>
      </c>
      <c r="B344" t="s">
        <v>14994</v>
      </c>
      <c r="C344">
        <v>0</v>
      </c>
      <c r="D344" s="119">
        <v>2</v>
      </c>
    </row>
    <row r="345" spans="1:4">
      <c r="A345" t="s">
        <v>2154</v>
      </c>
      <c r="B345" t="s">
        <v>14995</v>
      </c>
      <c r="C345">
        <v>0</v>
      </c>
      <c r="D345" s="119">
        <v>2</v>
      </c>
    </row>
    <row r="346" spans="1:4">
      <c r="A346" t="s">
        <v>2155</v>
      </c>
      <c r="B346" t="s">
        <v>14996</v>
      </c>
      <c r="C346">
        <v>0</v>
      </c>
      <c r="D346" s="119">
        <v>2</v>
      </c>
    </row>
    <row r="347" spans="1:4">
      <c r="A347" t="s">
        <v>2156</v>
      </c>
      <c r="B347" t="s">
        <v>14997</v>
      </c>
      <c r="C347">
        <v>0</v>
      </c>
      <c r="D347" s="119">
        <v>2</v>
      </c>
    </row>
    <row r="348" spans="1:4">
      <c r="A348" t="s">
        <v>2157</v>
      </c>
      <c r="B348" t="s">
        <v>15001</v>
      </c>
      <c r="C348">
        <v>0</v>
      </c>
      <c r="D348" s="119">
        <v>2</v>
      </c>
    </row>
    <row r="349" spans="1:4">
      <c r="A349" t="s">
        <v>2158</v>
      </c>
      <c r="B349" t="s">
        <v>15002</v>
      </c>
      <c r="C349">
        <v>0</v>
      </c>
      <c r="D349" s="119">
        <v>2</v>
      </c>
    </row>
    <row r="350" spans="1:4">
      <c r="A350" t="s">
        <v>2159</v>
      </c>
      <c r="B350" t="s">
        <v>15005</v>
      </c>
      <c r="C350">
        <v>0</v>
      </c>
      <c r="D350" s="119">
        <v>2</v>
      </c>
    </row>
    <row r="351" spans="1:4">
      <c r="A351" t="s">
        <v>2160</v>
      </c>
      <c r="B351" t="s">
        <v>15009</v>
      </c>
      <c r="C351">
        <v>0</v>
      </c>
      <c r="D351" s="119">
        <v>2</v>
      </c>
    </row>
    <row r="352" spans="1:4">
      <c r="A352" t="s">
        <v>2161</v>
      </c>
      <c r="B352" t="s">
        <v>15010</v>
      </c>
      <c r="C352">
        <v>4</v>
      </c>
      <c r="D352" s="119">
        <v>11</v>
      </c>
    </row>
    <row r="353" spans="1:4">
      <c r="A353" t="s">
        <v>2162</v>
      </c>
      <c r="B353" t="s">
        <v>15011</v>
      </c>
      <c r="C353">
        <v>0</v>
      </c>
      <c r="D353" s="119">
        <v>2</v>
      </c>
    </row>
    <row r="354" spans="1:4">
      <c r="A354" t="s">
        <v>2163</v>
      </c>
      <c r="B354" t="s">
        <v>15012</v>
      </c>
      <c r="C354">
        <v>0</v>
      </c>
      <c r="D354" s="119">
        <v>2</v>
      </c>
    </row>
    <row r="355" spans="1:4">
      <c r="A355" t="s">
        <v>2164</v>
      </c>
      <c r="B355" t="s">
        <v>15013</v>
      </c>
      <c r="C355">
        <v>3</v>
      </c>
      <c r="D355" s="119">
        <v>3</v>
      </c>
    </row>
    <row r="356" spans="1:4">
      <c r="A356" t="s">
        <v>2165</v>
      </c>
      <c r="B356" t="s">
        <v>15014</v>
      </c>
      <c r="C356">
        <v>0</v>
      </c>
      <c r="D356" s="119">
        <v>2</v>
      </c>
    </row>
    <row r="357" spans="1:4">
      <c r="A357" t="s">
        <v>2166</v>
      </c>
      <c r="B357" t="s">
        <v>15015</v>
      </c>
      <c r="C357">
        <v>0</v>
      </c>
      <c r="D357" s="119">
        <v>2</v>
      </c>
    </row>
    <row r="358" spans="1:4">
      <c r="A358" t="s">
        <v>2167</v>
      </c>
      <c r="B358" t="s">
        <v>15017</v>
      </c>
      <c r="C358">
        <v>0</v>
      </c>
      <c r="D358" s="119">
        <v>1</v>
      </c>
    </row>
    <row r="359" spans="1:4">
      <c r="A359" t="s">
        <v>2168</v>
      </c>
      <c r="B359" t="s">
        <v>15018</v>
      </c>
      <c r="C359">
        <v>1</v>
      </c>
      <c r="D359" s="119">
        <v>1</v>
      </c>
    </row>
    <row r="360" spans="1:4">
      <c r="A360" t="s">
        <v>2169</v>
      </c>
      <c r="B360" t="s">
        <v>15019</v>
      </c>
      <c r="C360">
        <v>0</v>
      </c>
      <c r="D360" s="119">
        <v>1</v>
      </c>
    </row>
    <row r="361" spans="1:4">
      <c r="A361" t="s">
        <v>2170</v>
      </c>
      <c r="B361" t="s">
        <v>15022</v>
      </c>
      <c r="C361">
        <v>0</v>
      </c>
      <c r="D361" s="119">
        <v>2</v>
      </c>
    </row>
    <row r="362" spans="1:4">
      <c r="A362" t="s">
        <v>2171</v>
      </c>
      <c r="B362" t="s">
        <v>15023</v>
      </c>
      <c r="C362">
        <v>0</v>
      </c>
      <c r="D362" s="119">
        <v>2</v>
      </c>
    </row>
    <row r="363" spans="1:4">
      <c r="A363" t="s">
        <v>2172</v>
      </c>
      <c r="B363" t="s">
        <v>15024</v>
      </c>
      <c r="C363">
        <v>1</v>
      </c>
      <c r="D363" s="119">
        <v>2</v>
      </c>
    </row>
    <row r="364" spans="1:4">
      <c r="A364" t="s">
        <v>2173</v>
      </c>
      <c r="B364" t="s">
        <v>15025</v>
      </c>
      <c r="C364">
        <v>0</v>
      </c>
      <c r="D364" s="119">
        <v>2</v>
      </c>
    </row>
    <row r="365" spans="1:4">
      <c r="A365" t="s">
        <v>2174</v>
      </c>
      <c r="B365" t="s">
        <v>15026</v>
      </c>
      <c r="C365">
        <v>1</v>
      </c>
      <c r="D365" s="119">
        <v>2</v>
      </c>
    </row>
    <row r="366" spans="1:4">
      <c r="A366" t="s">
        <v>2175</v>
      </c>
      <c r="B366" t="s">
        <v>15027</v>
      </c>
      <c r="C366">
        <v>0</v>
      </c>
      <c r="D366" s="119">
        <v>2</v>
      </c>
    </row>
    <row r="367" spans="1:4">
      <c r="A367" t="s">
        <v>2176</v>
      </c>
      <c r="B367" t="s">
        <v>15028</v>
      </c>
      <c r="C367">
        <v>2</v>
      </c>
      <c r="D367" s="119">
        <v>6</v>
      </c>
    </row>
    <row r="368" spans="1:4">
      <c r="A368" t="s">
        <v>2177</v>
      </c>
      <c r="B368" t="s">
        <v>15029</v>
      </c>
      <c r="C368">
        <v>1</v>
      </c>
      <c r="D368" s="119">
        <v>2</v>
      </c>
    </row>
    <row r="369" spans="1:4">
      <c r="A369" t="s">
        <v>2178</v>
      </c>
      <c r="B369" t="s">
        <v>15030</v>
      </c>
      <c r="C369">
        <v>0</v>
      </c>
      <c r="D369" s="119">
        <v>1</v>
      </c>
    </row>
    <row r="370" spans="1:4">
      <c r="A370" t="s">
        <v>2179</v>
      </c>
      <c r="B370" t="s">
        <v>15031</v>
      </c>
      <c r="C370">
        <v>0</v>
      </c>
      <c r="D370" s="119">
        <v>1</v>
      </c>
    </row>
    <row r="371" spans="1:4">
      <c r="A371" t="s">
        <v>2180</v>
      </c>
      <c r="B371" t="s">
        <v>15032</v>
      </c>
      <c r="C371">
        <v>0</v>
      </c>
      <c r="D371" s="119">
        <v>1</v>
      </c>
    </row>
    <row r="372" spans="1:4">
      <c r="A372" t="s">
        <v>2181</v>
      </c>
      <c r="B372" t="s">
        <v>15033</v>
      </c>
      <c r="C372">
        <v>0</v>
      </c>
      <c r="D372" s="119">
        <v>1</v>
      </c>
    </row>
    <row r="373" spans="1:4">
      <c r="A373" t="s">
        <v>2182</v>
      </c>
      <c r="B373" t="s">
        <v>15038</v>
      </c>
      <c r="C373">
        <v>1</v>
      </c>
      <c r="D373" s="119">
        <v>2</v>
      </c>
    </row>
    <row r="374" spans="1:4">
      <c r="A374" t="s">
        <v>2183</v>
      </c>
      <c r="B374" t="s">
        <v>15039</v>
      </c>
      <c r="C374">
        <v>0</v>
      </c>
      <c r="D374" s="119">
        <v>2</v>
      </c>
    </row>
    <row r="375" spans="1:4">
      <c r="A375" t="s">
        <v>2184</v>
      </c>
      <c r="B375" t="s">
        <v>15040</v>
      </c>
      <c r="C375">
        <v>0</v>
      </c>
      <c r="D375" s="119">
        <v>2</v>
      </c>
    </row>
    <row r="376" spans="1:4">
      <c r="A376" t="s">
        <v>2185</v>
      </c>
      <c r="B376" t="s">
        <v>15041</v>
      </c>
      <c r="C376">
        <v>0</v>
      </c>
      <c r="D376" s="119">
        <v>2</v>
      </c>
    </row>
    <row r="377" spans="1:4">
      <c r="A377" t="s">
        <v>2186</v>
      </c>
      <c r="B377" t="s">
        <v>15042</v>
      </c>
      <c r="C377">
        <v>1</v>
      </c>
      <c r="D377" s="119">
        <v>3</v>
      </c>
    </row>
    <row r="378" spans="1:4">
      <c r="A378" t="s">
        <v>2187</v>
      </c>
      <c r="B378" t="s">
        <v>15043</v>
      </c>
      <c r="C378">
        <v>0</v>
      </c>
      <c r="D378" s="119">
        <v>2</v>
      </c>
    </row>
    <row r="379" spans="1:4">
      <c r="A379" t="s">
        <v>2188</v>
      </c>
      <c r="B379" t="s">
        <v>15044</v>
      </c>
      <c r="C379">
        <v>1</v>
      </c>
      <c r="D379" s="119">
        <v>6</v>
      </c>
    </row>
    <row r="380" spans="1:4">
      <c r="A380" t="s">
        <v>2189</v>
      </c>
      <c r="B380" t="s">
        <v>15045</v>
      </c>
      <c r="C380">
        <v>0</v>
      </c>
      <c r="D380" s="119">
        <v>2</v>
      </c>
    </row>
    <row r="381" spans="1:4">
      <c r="A381" t="s">
        <v>2190</v>
      </c>
      <c r="B381" t="s">
        <v>15046</v>
      </c>
      <c r="C381">
        <v>0</v>
      </c>
      <c r="D381" s="119">
        <v>2</v>
      </c>
    </row>
    <row r="382" spans="1:4">
      <c r="A382" t="s">
        <v>2191</v>
      </c>
      <c r="B382" t="s">
        <v>15047</v>
      </c>
      <c r="C382">
        <v>0</v>
      </c>
      <c r="D382" s="119">
        <v>2</v>
      </c>
    </row>
    <row r="383" spans="1:4">
      <c r="A383" t="s">
        <v>2192</v>
      </c>
      <c r="B383" t="s">
        <v>15048</v>
      </c>
      <c r="C383">
        <v>0</v>
      </c>
      <c r="D383" s="119">
        <v>6</v>
      </c>
    </row>
    <row r="384" spans="1:4">
      <c r="A384" t="s">
        <v>2193</v>
      </c>
      <c r="B384" t="s">
        <v>15049</v>
      </c>
      <c r="C384">
        <v>0</v>
      </c>
      <c r="D384" s="119">
        <v>2</v>
      </c>
    </row>
    <row r="385" spans="1:4">
      <c r="A385" t="s">
        <v>2194</v>
      </c>
      <c r="B385" t="s">
        <v>15050</v>
      </c>
      <c r="C385">
        <v>1</v>
      </c>
      <c r="D385" s="119">
        <v>3</v>
      </c>
    </row>
    <row r="386" spans="1:4">
      <c r="A386" t="s">
        <v>2195</v>
      </c>
      <c r="B386" t="s">
        <v>15051</v>
      </c>
      <c r="C386">
        <v>0</v>
      </c>
      <c r="D386" s="119">
        <v>2</v>
      </c>
    </row>
    <row r="387" spans="1:4">
      <c r="A387" t="s">
        <v>2196</v>
      </c>
      <c r="B387" t="s">
        <v>15052</v>
      </c>
      <c r="C387">
        <v>1</v>
      </c>
      <c r="D387" s="119">
        <v>2</v>
      </c>
    </row>
    <row r="388" spans="1:4">
      <c r="A388" t="s">
        <v>2197</v>
      </c>
      <c r="B388" t="s">
        <v>15053</v>
      </c>
      <c r="C388">
        <v>0</v>
      </c>
      <c r="D388" s="119">
        <v>2</v>
      </c>
    </row>
    <row r="389" spans="1:4">
      <c r="A389" t="s">
        <v>2198</v>
      </c>
      <c r="B389" t="s">
        <v>15054</v>
      </c>
      <c r="C389">
        <v>0</v>
      </c>
      <c r="D389" s="119">
        <v>2</v>
      </c>
    </row>
    <row r="390" spans="1:4">
      <c r="A390" t="s">
        <v>2199</v>
      </c>
      <c r="B390" t="s">
        <v>15055</v>
      </c>
      <c r="C390">
        <v>1</v>
      </c>
      <c r="D390" s="119">
        <v>6</v>
      </c>
    </row>
    <row r="391" spans="1:4">
      <c r="A391" t="s">
        <v>2200</v>
      </c>
      <c r="B391" t="s">
        <v>15048</v>
      </c>
      <c r="C391">
        <v>0</v>
      </c>
      <c r="D391" s="119">
        <v>2</v>
      </c>
    </row>
    <row r="392" spans="1:4">
      <c r="A392" t="s">
        <v>2201</v>
      </c>
      <c r="B392" t="s">
        <v>15056</v>
      </c>
      <c r="C392">
        <v>0</v>
      </c>
      <c r="D392" s="119">
        <v>2</v>
      </c>
    </row>
    <row r="393" spans="1:4">
      <c r="A393" t="s">
        <v>2202</v>
      </c>
      <c r="B393" t="s">
        <v>15057</v>
      </c>
      <c r="C393">
        <v>0</v>
      </c>
      <c r="D393" s="119">
        <v>2</v>
      </c>
    </row>
    <row r="394" spans="1:4">
      <c r="A394" t="s">
        <v>2203</v>
      </c>
      <c r="B394" t="s">
        <v>15058</v>
      </c>
      <c r="C394">
        <v>0</v>
      </c>
      <c r="D394" s="119">
        <v>2</v>
      </c>
    </row>
    <row r="395" spans="1:4">
      <c r="A395" t="s">
        <v>2204</v>
      </c>
      <c r="B395" t="s">
        <v>15059</v>
      </c>
      <c r="C395">
        <v>0</v>
      </c>
      <c r="D395" s="119">
        <v>2</v>
      </c>
    </row>
    <row r="396" spans="1:4">
      <c r="A396" t="s">
        <v>2205</v>
      </c>
      <c r="B396" t="s">
        <v>15060</v>
      </c>
      <c r="C396">
        <v>0</v>
      </c>
      <c r="D396" s="119">
        <v>2</v>
      </c>
    </row>
    <row r="397" spans="1:4">
      <c r="A397" t="s">
        <v>2206</v>
      </c>
      <c r="B397" t="s">
        <v>15066</v>
      </c>
      <c r="C397">
        <v>0</v>
      </c>
      <c r="D397" s="119">
        <v>1</v>
      </c>
    </row>
    <row r="398" spans="1:4">
      <c r="A398" t="s">
        <v>2207</v>
      </c>
      <c r="B398" t="s">
        <v>15067</v>
      </c>
      <c r="C398">
        <v>1</v>
      </c>
      <c r="D398" s="119">
        <v>3</v>
      </c>
    </row>
    <row r="399" spans="1:4">
      <c r="A399" t="s">
        <v>2208</v>
      </c>
      <c r="B399" t="s">
        <v>15068</v>
      </c>
      <c r="C399">
        <v>2</v>
      </c>
      <c r="D399" s="119">
        <v>6</v>
      </c>
    </row>
    <row r="400" spans="1:4">
      <c r="A400" t="s">
        <v>2209</v>
      </c>
      <c r="B400" t="s">
        <v>15070</v>
      </c>
      <c r="C400">
        <v>3</v>
      </c>
      <c r="D400" s="119">
        <v>1</v>
      </c>
    </row>
    <row r="401" spans="1:4">
      <c r="A401" t="s">
        <v>2210</v>
      </c>
      <c r="B401" t="s">
        <v>15071</v>
      </c>
      <c r="C401">
        <v>2</v>
      </c>
      <c r="D401" s="119">
        <v>1</v>
      </c>
    </row>
    <row r="402" spans="1:4">
      <c r="A402" t="s">
        <v>2211</v>
      </c>
      <c r="B402" t="s">
        <v>15072</v>
      </c>
      <c r="C402">
        <v>6</v>
      </c>
      <c r="D402" s="119">
        <v>5</v>
      </c>
    </row>
    <row r="403" spans="1:4">
      <c r="A403" t="s">
        <v>2212</v>
      </c>
      <c r="B403" t="s">
        <v>15073</v>
      </c>
      <c r="C403">
        <v>1</v>
      </c>
      <c r="D403" s="119">
        <v>1</v>
      </c>
    </row>
    <row r="404" spans="1:4">
      <c r="A404" t="s">
        <v>2213</v>
      </c>
      <c r="B404" t="s">
        <v>15074</v>
      </c>
      <c r="C404">
        <v>0</v>
      </c>
      <c r="D404" s="119">
        <v>1</v>
      </c>
    </row>
    <row r="405" spans="1:4">
      <c r="A405" t="s">
        <v>2214</v>
      </c>
      <c r="B405" t="s">
        <v>15075</v>
      </c>
      <c r="C405">
        <v>2</v>
      </c>
      <c r="D405" s="119">
        <v>5</v>
      </c>
    </row>
    <row r="406" spans="1:4">
      <c r="A406" t="s">
        <v>2215</v>
      </c>
      <c r="B406" t="s">
        <v>15076</v>
      </c>
      <c r="C406">
        <v>12</v>
      </c>
      <c r="D406" s="119">
        <v>10</v>
      </c>
    </row>
    <row r="407" spans="1:4">
      <c r="A407" t="s">
        <v>2216</v>
      </c>
      <c r="B407" t="s">
        <v>15077</v>
      </c>
      <c r="C407">
        <v>0</v>
      </c>
      <c r="D407" s="119">
        <v>1</v>
      </c>
    </row>
    <row r="408" spans="1:4">
      <c r="A408" t="s">
        <v>2217</v>
      </c>
      <c r="B408" t="s">
        <v>15078</v>
      </c>
      <c r="C408">
        <v>0</v>
      </c>
      <c r="D408" s="119">
        <v>1</v>
      </c>
    </row>
    <row r="409" spans="1:4">
      <c r="A409" t="s">
        <v>2218</v>
      </c>
      <c r="B409" t="s">
        <v>15079</v>
      </c>
      <c r="C409">
        <v>0</v>
      </c>
      <c r="D409" s="119">
        <v>1</v>
      </c>
    </row>
    <row r="410" spans="1:4">
      <c r="A410" t="s">
        <v>2219</v>
      </c>
      <c r="B410" t="s">
        <v>15080</v>
      </c>
      <c r="C410">
        <v>0</v>
      </c>
      <c r="D410" s="119">
        <v>2</v>
      </c>
    </row>
    <row r="411" spans="1:4">
      <c r="A411" t="s">
        <v>2220</v>
      </c>
      <c r="B411" t="s">
        <v>15081</v>
      </c>
      <c r="C411">
        <v>0</v>
      </c>
      <c r="D411" s="119">
        <v>1</v>
      </c>
    </row>
    <row r="412" spans="1:4">
      <c r="A412" t="s">
        <v>2221</v>
      </c>
      <c r="B412" t="s">
        <v>15082</v>
      </c>
      <c r="C412">
        <v>0</v>
      </c>
      <c r="D412" s="119">
        <v>1</v>
      </c>
    </row>
    <row r="413" spans="1:4">
      <c r="A413" t="s">
        <v>2222</v>
      </c>
      <c r="B413" t="s">
        <v>15083</v>
      </c>
      <c r="C413">
        <v>0</v>
      </c>
      <c r="D413" s="119">
        <v>1</v>
      </c>
    </row>
    <row r="414" spans="1:4">
      <c r="A414" t="s">
        <v>2223</v>
      </c>
      <c r="B414" t="s">
        <v>15084</v>
      </c>
      <c r="C414">
        <v>3</v>
      </c>
      <c r="D414" s="119">
        <v>1</v>
      </c>
    </row>
    <row r="415" spans="1:4">
      <c r="A415" t="s">
        <v>2224</v>
      </c>
      <c r="B415" t="s">
        <v>15086</v>
      </c>
      <c r="C415">
        <v>0</v>
      </c>
      <c r="D415" s="119">
        <v>1</v>
      </c>
    </row>
    <row r="416" spans="1:4">
      <c r="A416" t="s">
        <v>2225</v>
      </c>
      <c r="B416" t="s">
        <v>15087</v>
      </c>
      <c r="C416">
        <v>0</v>
      </c>
      <c r="D416" s="119">
        <v>1</v>
      </c>
    </row>
    <row r="417" spans="1:4">
      <c r="A417" t="s">
        <v>2226</v>
      </c>
      <c r="B417" t="s">
        <v>15090</v>
      </c>
      <c r="C417">
        <v>0</v>
      </c>
      <c r="D417" s="119">
        <v>1</v>
      </c>
    </row>
    <row r="418" spans="1:4">
      <c r="A418" t="s">
        <v>2227</v>
      </c>
      <c r="B418" t="s">
        <v>15091</v>
      </c>
      <c r="C418">
        <v>7</v>
      </c>
      <c r="D418" s="119">
        <v>10</v>
      </c>
    </row>
    <row r="419" spans="1:4">
      <c r="A419" t="s">
        <v>2228</v>
      </c>
      <c r="B419" t="s">
        <v>15092</v>
      </c>
      <c r="C419">
        <v>0</v>
      </c>
      <c r="D419" s="119">
        <v>1</v>
      </c>
    </row>
    <row r="420" spans="1:4">
      <c r="A420" t="s">
        <v>2229</v>
      </c>
      <c r="B420" t="s">
        <v>15093</v>
      </c>
      <c r="C420">
        <v>5</v>
      </c>
      <c r="D420" s="119">
        <v>2</v>
      </c>
    </row>
    <row r="421" spans="1:4">
      <c r="A421" t="s">
        <v>2230</v>
      </c>
      <c r="B421" t="s">
        <v>15094</v>
      </c>
      <c r="C421">
        <v>56</v>
      </c>
      <c r="D421" s="119">
        <v>47</v>
      </c>
    </row>
    <row r="422" spans="1:4">
      <c r="A422" t="s">
        <v>2231</v>
      </c>
      <c r="B422" t="s">
        <v>15095</v>
      </c>
      <c r="C422">
        <v>2</v>
      </c>
      <c r="D422" s="119">
        <v>7</v>
      </c>
    </row>
    <row r="423" spans="1:4">
      <c r="A423" t="s">
        <v>2232</v>
      </c>
      <c r="B423" t="s">
        <v>15096</v>
      </c>
      <c r="C423">
        <v>0</v>
      </c>
      <c r="D423" s="119">
        <v>2</v>
      </c>
    </row>
    <row r="424" spans="1:4">
      <c r="A424" t="s">
        <v>2233</v>
      </c>
      <c r="B424" t="s">
        <v>15097</v>
      </c>
      <c r="C424">
        <v>0</v>
      </c>
      <c r="D424" s="119">
        <v>1</v>
      </c>
    </row>
    <row r="425" spans="1:4">
      <c r="A425" t="s">
        <v>2234</v>
      </c>
      <c r="B425" t="s">
        <v>15098</v>
      </c>
      <c r="C425">
        <v>0</v>
      </c>
      <c r="D425" s="119">
        <v>1</v>
      </c>
    </row>
    <row r="426" spans="1:4">
      <c r="A426" t="s">
        <v>2235</v>
      </c>
      <c r="B426" t="s">
        <v>15099</v>
      </c>
      <c r="C426">
        <v>0</v>
      </c>
      <c r="D426" s="119">
        <v>2</v>
      </c>
    </row>
    <row r="427" spans="1:4">
      <c r="A427" t="s">
        <v>2236</v>
      </c>
      <c r="B427" t="s">
        <v>15100</v>
      </c>
      <c r="C427">
        <v>0</v>
      </c>
      <c r="D427" s="119">
        <v>1</v>
      </c>
    </row>
    <row r="428" spans="1:4">
      <c r="A428" t="s">
        <v>2237</v>
      </c>
      <c r="B428" t="s">
        <v>15101</v>
      </c>
      <c r="C428">
        <v>0</v>
      </c>
      <c r="D428" s="119">
        <v>1</v>
      </c>
    </row>
    <row r="429" spans="1:4">
      <c r="A429" t="s">
        <v>2238</v>
      </c>
      <c r="B429" t="s">
        <v>15102</v>
      </c>
      <c r="C429">
        <v>0</v>
      </c>
      <c r="D429" s="119">
        <v>1</v>
      </c>
    </row>
    <row r="430" spans="1:4">
      <c r="A430" t="s">
        <v>2239</v>
      </c>
      <c r="B430" t="s">
        <v>15103</v>
      </c>
      <c r="C430">
        <v>0</v>
      </c>
      <c r="D430" s="119">
        <v>1</v>
      </c>
    </row>
    <row r="431" spans="1:4">
      <c r="A431" t="s">
        <v>2240</v>
      </c>
      <c r="B431" t="s">
        <v>15104</v>
      </c>
      <c r="C431">
        <v>0</v>
      </c>
      <c r="D431" s="119">
        <v>1</v>
      </c>
    </row>
    <row r="432" spans="1:4">
      <c r="A432" t="s">
        <v>2241</v>
      </c>
      <c r="B432" t="s">
        <v>15105</v>
      </c>
      <c r="C432">
        <v>0</v>
      </c>
      <c r="D432" s="119">
        <v>1</v>
      </c>
    </row>
    <row r="433" spans="1:4">
      <c r="A433" t="s">
        <v>2242</v>
      </c>
      <c r="B433" t="s">
        <v>15106</v>
      </c>
      <c r="C433">
        <v>0</v>
      </c>
      <c r="D433" s="119">
        <v>1</v>
      </c>
    </row>
    <row r="434" spans="1:4">
      <c r="A434" t="s">
        <v>2243</v>
      </c>
      <c r="B434" t="s">
        <v>15107</v>
      </c>
      <c r="C434">
        <v>0</v>
      </c>
      <c r="D434" s="119">
        <v>1</v>
      </c>
    </row>
    <row r="435" spans="1:4">
      <c r="A435" t="s">
        <v>2244</v>
      </c>
      <c r="B435" t="s">
        <v>15108</v>
      </c>
      <c r="C435">
        <v>0</v>
      </c>
      <c r="D435" s="119">
        <v>1</v>
      </c>
    </row>
    <row r="436" spans="1:4">
      <c r="A436" t="s">
        <v>2245</v>
      </c>
      <c r="B436" t="s">
        <v>15109</v>
      </c>
      <c r="C436">
        <v>0</v>
      </c>
      <c r="D436" s="119">
        <v>1</v>
      </c>
    </row>
    <row r="437" spans="1:4">
      <c r="A437" t="s">
        <v>2246</v>
      </c>
      <c r="B437" t="s">
        <v>15110</v>
      </c>
      <c r="C437">
        <v>0</v>
      </c>
      <c r="D437" s="119">
        <v>1</v>
      </c>
    </row>
    <row r="438" spans="1:4">
      <c r="A438" t="s">
        <v>2247</v>
      </c>
      <c r="B438" t="s">
        <v>15112</v>
      </c>
      <c r="C438">
        <v>0</v>
      </c>
      <c r="D438" s="119">
        <v>2</v>
      </c>
    </row>
    <row r="439" spans="1:4">
      <c r="A439" t="s">
        <v>2248</v>
      </c>
      <c r="B439" t="s">
        <v>15114</v>
      </c>
      <c r="C439">
        <v>0</v>
      </c>
      <c r="D439" s="119">
        <v>1</v>
      </c>
    </row>
    <row r="440" spans="1:4">
      <c r="A440" t="s">
        <v>2249</v>
      </c>
      <c r="B440" t="s">
        <v>15115</v>
      </c>
      <c r="C440">
        <v>0</v>
      </c>
      <c r="D440" s="119">
        <v>1</v>
      </c>
    </row>
    <row r="441" spans="1:4">
      <c r="A441" t="s">
        <v>2250</v>
      </c>
      <c r="B441" t="s">
        <v>15118</v>
      </c>
      <c r="C441">
        <v>0</v>
      </c>
      <c r="D441" s="119">
        <v>2</v>
      </c>
    </row>
    <row r="442" spans="1:4">
      <c r="A442" t="s">
        <v>2251</v>
      </c>
      <c r="B442" t="s">
        <v>15120</v>
      </c>
      <c r="C442">
        <v>0</v>
      </c>
      <c r="D442" s="119">
        <v>1</v>
      </c>
    </row>
    <row r="443" spans="1:4">
      <c r="A443" t="s">
        <v>2252</v>
      </c>
      <c r="B443" t="s">
        <v>15123</v>
      </c>
      <c r="C443">
        <v>0</v>
      </c>
      <c r="D443" s="119">
        <v>1</v>
      </c>
    </row>
    <row r="444" spans="1:4">
      <c r="A444" t="s">
        <v>2253</v>
      </c>
      <c r="B444" t="s">
        <v>15129</v>
      </c>
      <c r="C444">
        <v>1</v>
      </c>
      <c r="D444" s="119">
        <v>2</v>
      </c>
    </row>
    <row r="445" spans="1:4">
      <c r="A445" t="s">
        <v>2254</v>
      </c>
      <c r="B445" t="s">
        <v>15131</v>
      </c>
      <c r="C445">
        <v>0</v>
      </c>
      <c r="D445" s="119">
        <v>1</v>
      </c>
    </row>
    <row r="446" spans="1:4">
      <c r="A446" t="s">
        <v>2255</v>
      </c>
      <c r="B446" t="s">
        <v>15132</v>
      </c>
      <c r="C446">
        <v>117</v>
      </c>
      <c r="D446" s="119">
        <v>130</v>
      </c>
    </row>
    <row r="447" spans="1:4">
      <c r="A447" t="s">
        <v>2256</v>
      </c>
      <c r="B447" t="s">
        <v>15133</v>
      </c>
      <c r="C447">
        <v>405</v>
      </c>
      <c r="D447" s="119">
        <v>442</v>
      </c>
    </row>
    <row r="448" spans="1:4">
      <c r="A448" t="s">
        <v>2257</v>
      </c>
      <c r="B448" t="s">
        <v>15134</v>
      </c>
      <c r="C448">
        <v>0</v>
      </c>
      <c r="D448" s="119">
        <v>1</v>
      </c>
    </row>
    <row r="449" spans="1:4">
      <c r="A449" t="s">
        <v>2258</v>
      </c>
      <c r="B449" t="s">
        <v>15135</v>
      </c>
      <c r="C449">
        <v>26</v>
      </c>
      <c r="D449" s="119">
        <v>25</v>
      </c>
    </row>
    <row r="450" spans="1:4">
      <c r="A450" t="s">
        <v>2259</v>
      </c>
      <c r="B450" t="s">
        <v>15136</v>
      </c>
      <c r="C450">
        <v>0</v>
      </c>
      <c r="D450" s="119">
        <v>1</v>
      </c>
    </row>
    <row r="451" spans="1:4">
      <c r="A451" t="s">
        <v>2260</v>
      </c>
      <c r="B451" t="s">
        <v>15137</v>
      </c>
      <c r="C451">
        <v>0</v>
      </c>
      <c r="D451" s="119">
        <v>1</v>
      </c>
    </row>
    <row r="452" spans="1:4">
      <c r="A452" t="s">
        <v>2261</v>
      </c>
      <c r="B452" t="s">
        <v>15138</v>
      </c>
      <c r="C452">
        <v>0</v>
      </c>
      <c r="D452" s="119">
        <v>1</v>
      </c>
    </row>
    <row r="453" spans="1:4">
      <c r="A453" t="s">
        <v>2262</v>
      </c>
      <c r="B453" t="s">
        <v>15139</v>
      </c>
      <c r="C453">
        <v>0</v>
      </c>
      <c r="D453" s="119">
        <v>1</v>
      </c>
    </row>
    <row r="454" spans="1:4">
      <c r="A454" t="s">
        <v>2263</v>
      </c>
      <c r="B454" t="s">
        <v>15140</v>
      </c>
      <c r="C454">
        <v>0</v>
      </c>
      <c r="D454" s="119">
        <v>1</v>
      </c>
    </row>
    <row r="455" spans="1:4">
      <c r="A455" t="s">
        <v>2264</v>
      </c>
      <c r="B455" t="s">
        <v>15142</v>
      </c>
      <c r="C455">
        <v>30</v>
      </c>
      <c r="D455" s="119">
        <v>30</v>
      </c>
    </row>
    <row r="456" spans="1:4">
      <c r="A456" t="s">
        <v>2265</v>
      </c>
      <c r="B456" t="s">
        <v>15143</v>
      </c>
      <c r="C456">
        <v>0</v>
      </c>
      <c r="D456" s="119">
        <v>1</v>
      </c>
    </row>
    <row r="457" spans="1:4">
      <c r="A457" t="s">
        <v>2266</v>
      </c>
      <c r="B457" t="s">
        <v>15144</v>
      </c>
      <c r="C457">
        <v>0</v>
      </c>
      <c r="D457" s="119">
        <v>1</v>
      </c>
    </row>
    <row r="458" spans="1:4">
      <c r="A458" t="s">
        <v>2267</v>
      </c>
      <c r="B458" t="s">
        <v>15145</v>
      </c>
      <c r="C458">
        <v>0</v>
      </c>
      <c r="D458" s="119">
        <v>1</v>
      </c>
    </row>
    <row r="459" spans="1:4">
      <c r="A459" t="s">
        <v>2268</v>
      </c>
      <c r="B459" t="s">
        <v>15146</v>
      </c>
      <c r="C459">
        <v>2</v>
      </c>
      <c r="D459" s="119">
        <v>2</v>
      </c>
    </row>
    <row r="460" spans="1:4">
      <c r="A460" t="s">
        <v>2269</v>
      </c>
      <c r="B460" t="s">
        <v>15147</v>
      </c>
      <c r="C460">
        <v>3</v>
      </c>
      <c r="D460" s="119">
        <v>2</v>
      </c>
    </row>
    <row r="461" spans="1:4">
      <c r="A461" t="s">
        <v>2270</v>
      </c>
      <c r="B461" t="s">
        <v>15148</v>
      </c>
      <c r="C461">
        <v>5</v>
      </c>
      <c r="D461" s="119">
        <v>5</v>
      </c>
    </row>
    <row r="462" spans="1:4">
      <c r="A462" t="s">
        <v>2271</v>
      </c>
      <c r="B462" t="s">
        <v>16412</v>
      </c>
      <c r="C462">
        <v>0</v>
      </c>
      <c r="D462" s="119">
        <v>2</v>
      </c>
    </row>
    <row r="463" spans="1:4">
      <c r="A463" t="s">
        <v>2272</v>
      </c>
      <c r="B463" t="s">
        <v>15149</v>
      </c>
      <c r="C463">
        <v>2</v>
      </c>
      <c r="D463" s="119">
        <v>2</v>
      </c>
    </row>
    <row r="464" spans="1:4">
      <c r="A464" t="s">
        <v>2273</v>
      </c>
      <c r="B464" t="s">
        <v>15150</v>
      </c>
      <c r="C464">
        <v>15</v>
      </c>
      <c r="D464" s="119">
        <v>3</v>
      </c>
    </row>
    <row r="465" spans="1:4">
      <c r="A465" t="s">
        <v>2274</v>
      </c>
      <c r="B465" t="s">
        <v>15152</v>
      </c>
      <c r="C465">
        <v>3</v>
      </c>
      <c r="D465" s="119">
        <v>8</v>
      </c>
    </row>
    <row r="466" spans="1:4">
      <c r="A466" t="s">
        <v>2275</v>
      </c>
      <c r="B466" t="s">
        <v>15153</v>
      </c>
      <c r="C466">
        <v>0</v>
      </c>
      <c r="D466" s="119">
        <v>2</v>
      </c>
    </row>
    <row r="467" spans="1:4">
      <c r="A467" t="s">
        <v>2276</v>
      </c>
      <c r="B467" t="s">
        <v>15154</v>
      </c>
      <c r="C467">
        <v>0</v>
      </c>
      <c r="D467" s="119">
        <v>1</v>
      </c>
    </row>
    <row r="468" spans="1:4">
      <c r="A468" t="s">
        <v>2277</v>
      </c>
      <c r="B468" t="s">
        <v>15155</v>
      </c>
      <c r="C468">
        <v>2</v>
      </c>
      <c r="D468" s="119">
        <v>2</v>
      </c>
    </row>
    <row r="469" spans="1:4">
      <c r="A469" t="s">
        <v>2278</v>
      </c>
      <c r="B469" t="s">
        <v>15156</v>
      </c>
      <c r="C469">
        <v>0</v>
      </c>
      <c r="D469" s="119">
        <v>1</v>
      </c>
    </row>
    <row r="470" spans="1:4">
      <c r="A470" t="s">
        <v>2279</v>
      </c>
      <c r="B470" t="s">
        <v>15157</v>
      </c>
      <c r="C470">
        <v>0</v>
      </c>
      <c r="D470" s="119">
        <v>1</v>
      </c>
    </row>
    <row r="471" spans="1:4">
      <c r="A471" t="s">
        <v>2280</v>
      </c>
      <c r="B471" t="s">
        <v>15158</v>
      </c>
      <c r="C471">
        <v>4</v>
      </c>
      <c r="D471" s="119">
        <v>1</v>
      </c>
    </row>
    <row r="472" spans="1:4">
      <c r="A472" t="s">
        <v>2281</v>
      </c>
      <c r="B472" t="s">
        <v>15160</v>
      </c>
      <c r="C472">
        <v>564</v>
      </c>
      <c r="D472" s="119">
        <v>400</v>
      </c>
    </row>
    <row r="473" spans="1:4">
      <c r="A473" t="s">
        <v>2282</v>
      </c>
      <c r="B473" t="s">
        <v>15161</v>
      </c>
      <c r="C473">
        <v>0</v>
      </c>
      <c r="D473" s="119">
        <v>1</v>
      </c>
    </row>
    <row r="474" spans="1:4">
      <c r="A474" t="s">
        <v>2283</v>
      </c>
      <c r="B474" t="s">
        <v>15168</v>
      </c>
      <c r="C474">
        <v>38</v>
      </c>
      <c r="D474" s="119">
        <v>20</v>
      </c>
    </row>
    <row r="475" spans="1:4">
      <c r="A475" t="s">
        <v>2284</v>
      </c>
      <c r="B475" t="s">
        <v>15169</v>
      </c>
      <c r="C475">
        <v>0</v>
      </c>
      <c r="D475" s="119">
        <v>1</v>
      </c>
    </row>
    <row r="476" spans="1:4">
      <c r="A476" t="s">
        <v>2285</v>
      </c>
      <c r="B476" t="s">
        <v>15170</v>
      </c>
      <c r="C476">
        <v>0</v>
      </c>
      <c r="D476" s="119">
        <v>1</v>
      </c>
    </row>
    <row r="477" spans="1:4">
      <c r="A477" t="s">
        <v>2286</v>
      </c>
      <c r="B477" t="s">
        <v>2287</v>
      </c>
      <c r="C477">
        <v>2</v>
      </c>
      <c r="D477" s="119">
        <v>2</v>
      </c>
    </row>
    <row r="478" spans="1:4">
      <c r="A478" t="s">
        <v>2288</v>
      </c>
      <c r="B478" t="s">
        <v>15173</v>
      </c>
      <c r="C478">
        <v>0</v>
      </c>
      <c r="D478" s="119">
        <v>2</v>
      </c>
    </row>
    <row r="479" spans="1:4">
      <c r="A479" t="s">
        <v>2289</v>
      </c>
      <c r="B479" t="s">
        <v>15174</v>
      </c>
      <c r="C479">
        <v>46</v>
      </c>
      <c r="D479" s="119">
        <v>46</v>
      </c>
    </row>
    <row r="480" spans="1:4">
      <c r="A480" t="s">
        <v>2290</v>
      </c>
      <c r="B480" t="s">
        <v>15176</v>
      </c>
      <c r="C480">
        <v>0</v>
      </c>
      <c r="D480" s="119">
        <v>1</v>
      </c>
    </row>
    <row r="481" spans="1:4">
      <c r="A481" t="s">
        <v>2291</v>
      </c>
      <c r="B481" t="s">
        <v>15178</v>
      </c>
      <c r="C481">
        <v>0</v>
      </c>
      <c r="D481" s="119">
        <v>2</v>
      </c>
    </row>
    <row r="482" spans="1:4">
      <c r="A482" t="s">
        <v>2292</v>
      </c>
      <c r="B482" t="s">
        <v>15180</v>
      </c>
      <c r="C482">
        <v>116</v>
      </c>
      <c r="D482" s="119">
        <v>96</v>
      </c>
    </row>
    <row r="483" spans="1:4">
      <c r="A483" t="s">
        <v>2293</v>
      </c>
      <c r="B483" t="s">
        <v>15181</v>
      </c>
      <c r="C483">
        <v>0</v>
      </c>
      <c r="D483" s="119">
        <v>2</v>
      </c>
    </row>
    <row r="484" spans="1:4">
      <c r="A484" t="s">
        <v>2294</v>
      </c>
      <c r="B484" t="s">
        <v>15182</v>
      </c>
      <c r="C484">
        <v>4</v>
      </c>
      <c r="D484" s="119">
        <v>11</v>
      </c>
    </row>
    <row r="485" spans="1:4">
      <c r="A485" t="s">
        <v>2295</v>
      </c>
      <c r="B485" t="s">
        <v>15183</v>
      </c>
      <c r="C485">
        <v>32</v>
      </c>
      <c r="D485" s="119">
        <v>21</v>
      </c>
    </row>
    <row r="486" spans="1:4">
      <c r="A486" t="s">
        <v>2296</v>
      </c>
      <c r="B486" t="s">
        <v>15185</v>
      </c>
      <c r="C486">
        <v>0</v>
      </c>
      <c r="D486" s="119">
        <v>1</v>
      </c>
    </row>
    <row r="487" spans="1:4">
      <c r="A487" t="s">
        <v>2297</v>
      </c>
      <c r="B487" t="s">
        <v>15187</v>
      </c>
      <c r="C487">
        <v>6</v>
      </c>
      <c r="D487" s="119">
        <v>6</v>
      </c>
    </row>
    <row r="488" spans="1:4">
      <c r="A488" t="s">
        <v>2298</v>
      </c>
      <c r="B488" t="s">
        <v>15188</v>
      </c>
      <c r="C488">
        <v>3</v>
      </c>
      <c r="D488" s="119">
        <v>2</v>
      </c>
    </row>
    <row r="489" spans="1:4">
      <c r="A489" t="s">
        <v>2299</v>
      </c>
      <c r="B489" t="s">
        <v>15189</v>
      </c>
      <c r="C489">
        <v>0</v>
      </c>
      <c r="D489" s="119">
        <v>2</v>
      </c>
    </row>
    <row r="490" spans="1:4">
      <c r="A490" t="s">
        <v>2300</v>
      </c>
      <c r="B490" t="s">
        <v>15190</v>
      </c>
      <c r="C490">
        <v>104</v>
      </c>
      <c r="D490" s="119">
        <v>81</v>
      </c>
    </row>
    <row r="491" spans="1:4">
      <c r="A491" t="s">
        <v>2301</v>
      </c>
      <c r="B491" t="s">
        <v>15191</v>
      </c>
      <c r="C491">
        <v>0</v>
      </c>
      <c r="D491" s="119">
        <v>2</v>
      </c>
    </row>
    <row r="492" spans="1:4">
      <c r="A492" t="s">
        <v>2302</v>
      </c>
      <c r="B492" t="s">
        <v>15192</v>
      </c>
      <c r="C492">
        <v>2</v>
      </c>
      <c r="D492" s="119">
        <v>2</v>
      </c>
    </row>
    <row r="493" spans="1:4">
      <c r="A493" t="s">
        <v>2303</v>
      </c>
      <c r="B493" t="s">
        <v>15193</v>
      </c>
      <c r="C493">
        <v>0</v>
      </c>
      <c r="D493" s="119">
        <v>2</v>
      </c>
    </row>
    <row r="494" spans="1:4">
      <c r="A494" t="s">
        <v>2304</v>
      </c>
      <c r="B494" t="s">
        <v>15194</v>
      </c>
      <c r="C494">
        <v>0</v>
      </c>
      <c r="D494" s="119">
        <v>1</v>
      </c>
    </row>
    <row r="495" spans="1:4">
      <c r="A495" t="s">
        <v>2305</v>
      </c>
      <c r="B495" t="s">
        <v>15195</v>
      </c>
      <c r="C495">
        <v>0</v>
      </c>
      <c r="D495" s="119">
        <v>2</v>
      </c>
    </row>
    <row r="496" spans="1:4">
      <c r="A496" t="s">
        <v>2306</v>
      </c>
      <c r="B496" t="s">
        <v>15196</v>
      </c>
      <c r="C496">
        <v>0</v>
      </c>
      <c r="D496" s="119">
        <v>2</v>
      </c>
    </row>
    <row r="497" spans="1:4">
      <c r="A497" t="s">
        <v>2307</v>
      </c>
      <c r="B497" t="s">
        <v>15197</v>
      </c>
      <c r="C497">
        <v>0</v>
      </c>
      <c r="D497" s="119">
        <v>2</v>
      </c>
    </row>
    <row r="498" spans="1:4">
      <c r="A498" t="s">
        <v>2308</v>
      </c>
      <c r="B498" t="s">
        <v>15198</v>
      </c>
      <c r="C498">
        <v>0</v>
      </c>
      <c r="D498" s="119">
        <v>2</v>
      </c>
    </row>
    <row r="499" spans="1:4">
      <c r="A499" t="s">
        <v>2309</v>
      </c>
      <c r="B499" t="s">
        <v>15199</v>
      </c>
      <c r="C499">
        <v>1</v>
      </c>
      <c r="D499" s="119">
        <v>2</v>
      </c>
    </row>
    <row r="500" spans="1:4">
      <c r="A500" t="s">
        <v>2310</v>
      </c>
      <c r="B500" t="s">
        <v>2311</v>
      </c>
      <c r="C500">
        <v>0</v>
      </c>
      <c r="D500" s="119">
        <v>1</v>
      </c>
    </row>
    <row r="501" spans="1:4">
      <c r="A501" t="s">
        <v>2312</v>
      </c>
      <c r="B501" t="s">
        <v>15203</v>
      </c>
      <c r="C501">
        <v>0</v>
      </c>
      <c r="D501" s="119">
        <v>1</v>
      </c>
    </row>
    <row r="502" spans="1:4">
      <c r="A502" t="s">
        <v>2313</v>
      </c>
      <c r="B502" t="s">
        <v>15205</v>
      </c>
      <c r="C502">
        <v>0</v>
      </c>
      <c r="D502" s="119">
        <v>1</v>
      </c>
    </row>
    <row r="503" spans="1:4">
      <c r="A503" t="s">
        <v>2314</v>
      </c>
      <c r="B503" t="s">
        <v>15208</v>
      </c>
      <c r="C503">
        <v>0</v>
      </c>
      <c r="D503" s="119">
        <v>2</v>
      </c>
    </row>
    <row r="504" spans="1:4">
      <c r="A504" t="s">
        <v>2315</v>
      </c>
      <c r="B504" t="s">
        <v>15209</v>
      </c>
      <c r="C504">
        <v>0</v>
      </c>
      <c r="D504" s="119">
        <v>2</v>
      </c>
    </row>
    <row r="505" spans="1:4">
      <c r="A505" t="s">
        <v>2316</v>
      </c>
      <c r="B505" t="s">
        <v>15210</v>
      </c>
      <c r="C505">
        <v>4</v>
      </c>
      <c r="D505" s="119">
        <v>6</v>
      </c>
    </row>
    <row r="506" spans="1:4">
      <c r="A506" t="s">
        <v>2317</v>
      </c>
      <c r="B506" t="s">
        <v>15211</v>
      </c>
      <c r="C506">
        <v>0</v>
      </c>
      <c r="D506" s="119">
        <v>1</v>
      </c>
    </row>
    <row r="507" spans="1:4">
      <c r="A507" t="s">
        <v>2318</v>
      </c>
      <c r="B507" t="s">
        <v>15212</v>
      </c>
      <c r="C507">
        <v>0</v>
      </c>
      <c r="D507" s="119">
        <v>1</v>
      </c>
    </row>
    <row r="508" spans="1:4">
      <c r="A508" t="s">
        <v>2319</v>
      </c>
      <c r="B508" t="s">
        <v>15213</v>
      </c>
      <c r="C508">
        <v>0</v>
      </c>
      <c r="D508" s="119">
        <v>1</v>
      </c>
    </row>
    <row r="509" spans="1:4">
      <c r="A509" t="s">
        <v>2320</v>
      </c>
      <c r="B509" t="s">
        <v>15214</v>
      </c>
      <c r="C509">
        <v>0</v>
      </c>
      <c r="D509" s="119">
        <v>2</v>
      </c>
    </row>
    <row r="510" spans="1:4">
      <c r="A510" t="s">
        <v>2321</v>
      </c>
      <c r="B510" t="s">
        <v>15215</v>
      </c>
      <c r="C510">
        <v>1</v>
      </c>
      <c r="D510" s="119">
        <v>3</v>
      </c>
    </row>
    <row r="511" spans="1:4">
      <c r="A511" t="s">
        <v>2322</v>
      </c>
      <c r="B511" t="s">
        <v>15217</v>
      </c>
      <c r="C511">
        <v>0</v>
      </c>
      <c r="D511" s="119">
        <v>2</v>
      </c>
    </row>
    <row r="512" spans="1:4">
      <c r="A512" t="s">
        <v>2323</v>
      </c>
      <c r="B512" t="s">
        <v>15218</v>
      </c>
      <c r="C512">
        <v>0</v>
      </c>
      <c r="D512" s="119">
        <v>2</v>
      </c>
    </row>
    <row r="513" spans="1:4">
      <c r="A513" t="s">
        <v>2324</v>
      </c>
      <c r="B513" t="s">
        <v>15219</v>
      </c>
      <c r="C513">
        <v>5</v>
      </c>
      <c r="D513" s="119">
        <v>11</v>
      </c>
    </row>
    <row r="514" spans="1:4">
      <c r="A514" t="s">
        <v>2325</v>
      </c>
      <c r="B514" t="s">
        <v>15220</v>
      </c>
      <c r="C514">
        <v>0</v>
      </c>
      <c r="D514" s="119">
        <v>2</v>
      </c>
    </row>
    <row r="515" spans="1:4">
      <c r="A515" t="s">
        <v>2326</v>
      </c>
      <c r="B515" t="s">
        <v>15221</v>
      </c>
      <c r="C515">
        <v>3</v>
      </c>
      <c r="D515" s="119">
        <v>3</v>
      </c>
    </row>
    <row r="516" spans="1:4">
      <c r="A516" t="s">
        <v>2327</v>
      </c>
      <c r="B516" t="s">
        <v>15222</v>
      </c>
      <c r="C516">
        <v>1</v>
      </c>
      <c r="D516" s="119">
        <v>3</v>
      </c>
    </row>
    <row r="517" spans="1:4">
      <c r="A517" t="s">
        <v>2328</v>
      </c>
      <c r="B517" t="s">
        <v>15223</v>
      </c>
      <c r="C517">
        <v>0</v>
      </c>
      <c r="D517" s="119">
        <v>2</v>
      </c>
    </row>
    <row r="518" spans="1:4">
      <c r="A518" t="s">
        <v>2329</v>
      </c>
      <c r="B518" t="s">
        <v>15224</v>
      </c>
      <c r="C518">
        <v>3</v>
      </c>
      <c r="D518" s="119">
        <v>2</v>
      </c>
    </row>
    <row r="519" spans="1:4">
      <c r="A519" t="s">
        <v>2330</v>
      </c>
      <c r="B519" t="s">
        <v>15225</v>
      </c>
      <c r="C519">
        <v>0</v>
      </c>
      <c r="D519" s="119">
        <v>2</v>
      </c>
    </row>
    <row r="520" spans="1:4">
      <c r="A520" t="s">
        <v>2331</v>
      </c>
      <c r="B520" t="s">
        <v>15226</v>
      </c>
      <c r="C520">
        <v>0</v>
      </c>
      <c r="D520" s="119">
        <v>2</v>
      </c>
    </row>
    <row r="521" spans="1:4">
      <c r="A521" t="s">
        <v>2332</v>
      </c>
      <c r="B521" t="s">
        <v>15227</v>
      </c>
      <c r="C521">
        <v>2</v>
      </c>
      <c r="D521" s="119">
        <v>2</v>
      </c>
    </row>
    <row r="522" spans="1:4">
      <c r="A522" t="s">
        <v>2333</v>
      </c>
      <c r="B522" t="s">
        <v>15229</v>
      </c>
      <c r="C522">
        <v>0</v>
      </c>
      <c r="D522" s="119">
        <v>1</v>
      </c>
    </row>
    <row r="523" spans="1:4">
      <c r="A523" t="s">
        <v>2334</v>
      </c>
      <c r="B523" t="s">
        <v>15230</v>
      </c>
      <c r="C523">
        <v>0</v>
      </c>
      <c r="D523" s="119">
        <v>1</v>
      </c>
    </row>
    <row r="524" spans="1:4">
      <c r="A524" t="s">
        <v>2335</v>
      </c>
      <c r="B524" t="s">
        <v>15231</v>
      </c>
      <c r="C524">
        <v>0</v>
      </c>
      <c r="D524" s="119">
        <v>2</v>
      </c>
    </row>
    <row r="525" spans="1:4">
      <c r="A525" t="s">
        <v>2336</v>
      </c>
      <c r="B525" t="s">
        <v>15232</v>
      </c>
      <c r="C525">
        <v>0</v>
      </c>
      <c r="D525" s="119">
        <v>2</v>
      </c>
    </row>
    <row r="526" spans="1:4">
      <c r="A526" t="s">
        <v>2337</v>
      </c>
      <c r="B526" t="s">
        <v>15233</v>
      </c>
      <c r="C526">
        <v>8</v>
      </c>
      <c r="D526" s="119">
        <v>9</v>
      </c>
    </row>
    <row r="527" spans="1:4">
      <c r="A527" t="s">
        <v>2338</v>
      </c>
      <c r="B527" t="s">
        <v>15234</v>
      </c>
      <c r="C527">
        <v>1</v>
      </c>
      <c r="D527" s="119">
        <v>6</v>
      </c>
    </row>
    <row r="528" spans="1:4">
      <c r="A528" t="s">
        <v>2339</v>
      </c>
      <c r="B528" t="s">
        <v>15235</v>
      </c>
      <c r="C528">
        <v>0</v>
      </c>
      <c r="D528" s="119">
        <v>2</v>
      </c>
    </row>
    <row r="529" spans="1:4">
      <c r="A529" t="s">
        <v>2340</v>
      </c>
      <c r="B529" t="s">
        <v>15236</v>
      </c>
      <c r="C529">
        <v>0</v>
      </c>
      <c r="D529" s="119">
        <v>2</v>
      </c>
    </row>
    <row r="530" spans="1:4">
      <c r="A530" t="s">
        <v>2341</v>
      </c>
      <c r="B530" t="s">
        <v>15237</v>
      </c>
      <c r="C530">
        <v>0</v>
      </c>
      <c r="D530" s="119">
        <v>1</v>
      </c>
    </row>
    <row r="531" spans="1:4">
      <c r="A531" t="s">
        <v>2342</v>
      </c>
      <c r="B531" t="s">
        <v>15238</v>
      </c>
      <c r="C531">
        <v>0</v>
      </c>
      <c r="D531" s="119">
        <v>1</v>
      </c>
    </row>
    <row r="532" spans="1:4">
      <c r="A532" t="s">
        <v>2343</v>
      </c>
      <c r="B532" t="s">
        <v>15239</v>
      </c>
      <c r="C532">
        <v>1</v>
      </c>
      <c r="D532" s="119">
        <v>2</v>
      </c>
    </row>
    <row r="533" spans="1:4">
      <c r="A533" t="s">
        <v>2344</v>
      </c>
      <c r="B533" t="s">
        <v>15240</v>
      </c>
      <c r="C533">
        <v>0</v>
      </c>
      <c r="D533" s="119">
        <v>2</v>
      </c>
    </row>
    <row r="534" spans="1:4">
      <c r="A534" t="s">
        <v>2345</v>
      </c>
      <c r="B534" t="s">
        <v>15241</v>
      </c>
      <c r="C534">
        <v>0</v>
      </c>
      <c r="D534" s="119">
        <v>2</v>
      </c>
    </row>
    <row r="535" spans="1:4">
      <c r="A535" t="s">
        <v>2346</v>
      </c>
      <c r="B535" t="s">
        <v>15242</v>
      </c>
      <c r="C535">
        <v>0</v>
      </c>
      <c r="D535" s="119">
        <v>2</v>
      </c>
    </row>
    <row r="536" spans="1:4">
      <c r="A536" t="s">
        <v>2347</v>
      </c>
      <c r="B536" t="s">
        <v>15243</v>
      </c>
      <c r="C536">
        <v>0</v>
      </c>
      <c r="D536" s="119">
        <v>2</v>
      </c>
    </row>
    <row r="537" spans="1:4">
      <c r="A537" t="s">
        <v>2348</v>
      </c>
      <c r="B537" t="s">
        <v>15244</v>
      </c>
      <c r="C537">
        <v>1</v>
      </c>
      <c r="D537" s="119">
        <v>3</v>
      </c>
    </row>
    <row r="538" spans="1:4">
      <c r="A538" t="s">
        <v>2349</v>
      </c>
      <c r="B538" t="s">
        <v>15246</v>
      </c>
      <c r="C538">
        <v>0</v>
      </c>
      <c r="D538" s="119">
        <v>1</v>
      </c>
    </row>
    <row r="539" spans="1:4">
      <c r="A539" t="s">
        <v>2350</v>
      </c>
      <c r="B539" t="s">
        <v>15251</v>
      </c>
      <c r="C539">
        <v>0</v>
      </c>
      <c r="D539" s="119">
        <v>2</v>
      </c>
    </row>
    <row r="540" spans="1:4">
      <c r="A540" t="s">
        <v>2351</v>
      </c>
      <c r="B540" t="s">
        <v>15254</v>
      </c>
      <c r="C540">
        <v>2644</v>
      </c>
      <c r="D540" s="119">
        <v>2416</v>
      </c>
    </row>
    <row r="541" spans="1:4">
      <c r="A541" t="s">
        <v>2352</v>
      </c>
      <c r="B541" t="s">
        <v>15257</v>
      </c>
      <c r="C541">
        <v>1</v>
      </c>
      <c r="D541" s="119">
        <v>2</v>
      </c>
    </row>
    <row r="542" spans="1:4">
      <c r="A542" t="s">
        <v>2353</v>
      </c>
      <c r="B542" t="s">
        <v>15261</v>
      </c>
      <c r="C542">
        <v>0</v>
      </c>
      <c r="D542" s="119">
        <v>6</v>
      </c>
    </row>
    <row r="543" spans="1:4">
      <c r="A543" t="s">
        <v>2354</v>
      </c>
      <c r="B543" t="s">
        <v>15262</v>
      </c>
      <c r="C543">
        <v>118</v>
      </c>
      <c r="D543" s="119">
        <v>90</v>
      </c>
    </row>
    <row r="544" spans="1:4">
      <c r="A544" t="s">
        <v>2355</v>
      </c>
      <c r="B544" t="s">
        <v>15281</v>
      </c>
      <c r="C544">
        <v>0</v>
      </c>
      <c r="D544" s="119">
        <v>2</v>
      </c>
    </row>
    <row r="545" spans="1:4">
      <c r="A545" t="s">
        <v>2356</v>
      </c>
      <c r="B545" t="s">
        <v>15282</v>
      </c>
      <c r="C545">
        <v>0</v>
      </c>
      <c r="D545" s="119">
        <v>1</v>
      </c>
    </row>
    <row r="546" spans="1:4">
      <c r="A546" t="s">
        <v>2357</v>
      </c>
      <c r="B546" t="s">
        <v>15283</v>
      </c>
      <c r="C546">
        <v>0</v>
      </c>
      <c r="D546" s="119">
        <v>1</v>
      </c>
    </row>
    <row r="547" spans="1:4">
      <c r="A547" t="s">
        <v>2358</v>
      </c>
      <c r="B547" t="s">
        <v>15291</v>
      </c>
      <c r="C547">
        <v>2</v>
      </c>
      <c r="D547" s="119">
        <v>2</v>
      </c>
    </row>
    <row r="548" spans="1:4">
      <c r="A548" t="s">
        <v>2359</v>
      </c>
      <c r="B548" t="s">
        <v>15292</v>
      </c>
      <c r="C548">
        <v>0</v>
      </c>
      <c r="D548" s="119">
        <v>2</v>
      </c>
    </row>
    <row r="549" spans="1:4">
      <c r="A549" t="s">
        <v>2360</v>
      </c>
      <c r="B549" t="s">
        <v>15293</v>
      </c>
      <c r="C549">
        <v>2</v>
      </c>
      <c r="D549" s="119">
        <v>4</v>
      </c>
    </row>
    <row r="550" spans="1:4">
      <c r="A550" t="s">
        <v>2361</v>
      </c>
      <c r="B550" t="s">
        <v>15294</v>
      </c>
      <c r="C550">
        <v>1</v>
      </c>
      <c r="D550" s="119">
        <v>2</v>
      </c>
    </row>
    <row r="551" spans="1:4">
      <c r="A551" t="s">
        <v>2362</v>
      </c>
      <c r="B551" t="s">
        <v>15297</v>
      </c>
      <c r="C551">
        <v>2</v>
      </c>
      <c r="D551" s="119">
        <v>16</v>
      </c>
    </row>
    <row r="552" spans="1:4">
      <c r="A552" t="s">
        <v>2363</v>
      </c>
      <c r="B552" t="s">
        <v>15298</v>
      </c>
      <c r="C552">
        <v>1</v>
      </c>
      <c r="D552" s="119">
        <v>2</v>
      </c>
    </row>
    <row r="553" spans="1:4">
      <c r="A553" t="s">
        <v>2364</v>
      </c>
      <c r="B553" t="s">
        <v>15299</v>
      </c>
      <c r="C553">
        <v>1</v>
      </c>
      <c r="D553" s="119">
        <v>2</v>
      </c>
    </row>
    <row r="554" spans="1:4">
      <c r="A554" t="s">
        <v>2365</v>
      </c>
      <c r="B554" t="s">
        <v>15300</v>
      </c>
      <c r="C554">
        <v>0</v>
      </c>
      <c r="D554" s="119">
        <v>2</v>
      </c>
    </row>
    <row r="555" spans="1:4">
      <c r="A555" t="s">
        <v>2366</v>
      </c>
      <c r="B555" t="s">
        <v>15302</v>
      </c>
      <c r="C555">
        <v>0</v>
      </c>
      <c r="D555" s="119">
        <v>2</v>
      </c>
    </row>
    <row r="556" spans="1:4">
      <c r="A556" t="s">
        <v>2367</v>
      </c>
      <c r="B556" t="s">
        <v>15303</v>
      </c>
      <c r="C556">
        <v>0</v>
      </c>
      <c r="D556" s="119">
        <v>2</v>
      </c>
    </row>
    <row r="557" spans="1:4">
      <c r="A557" t="s">
        <v>2368</v>
      </c>
      <c r="B557" t="s">
        <v>15304</v>
      </c>
      <c r="C557">
        <v>0</v>
      </c>
      <c r="D557" s="119">
        <v>2</v>
      </c>
    </row>
    <row r="558" spans="1:4">
      <c r="A558" t="s">
        <v>2369</v>
      </c>
      <c r="B558" t="s">
        <v>15305</v>
      </c>
      <c r="C558">
        <v>0</v>
      </c>
      <c r="D558" s="119">
        <v>2</v>
      </c>
    </row>
    <row r="559" spans="1:4">
      <c r="A559" t="s">
        <v>2370</v>
      </c>
      <c r="B559" t="s">
        <v>15307</v>
      </c>
      <c r="C559">
        <v>0</v>
      </c>
      <c r="D559" s="119">
        <v>2</v>
      </c>
    </row>
    <row r="560" spans="1:4">
      <c r="A560" t="s">
        <v>2371</v>
      </c>
      <c r="B560" t="s">
        <v>15308</v>
      </c>
      <c r="C560">
        <v>0</v>
      </c>
      <c r="D560" s="119">
        <v>2</v>
      </c>
    </row>
    <row r="561" spans="1:4">
      <c r="A561" t="s">
        <v>2372</v>
      </c>
      <c r="B561" t="s">
        <v>15309</v>
      </c>
      <c r="C561">
        <v>0</v>
      </c>
      <c r="D561" s="119">
        <v>2</v>
      </c>
    </row>
    <row r="562" spans="1:4">
      <c r="A562" t="s">
        <v>2373</v>
      </c>
      <c r="B562" t="s">
        <v>15310</v>
      </c>
      <c r="C562">
        <v>0</v>
      </c>
      <c r="D562" s="119">
        <v>2</v>
      </c>
    </row>
    <row r="563" spans="1:4">
      <c r="A563" t="s">
        <v>2374</v>
      </c>
      <c r="B563" t="s">
        <v>15311</v>
      </c>
      <c r="C563">
        <v>0</v>
      </c>
      <c r="D563" s="119">
        <v>2</v>
      </c>
    </row>
    <row r="564" spans="1:4">
      <c r="A564" t="s">
        <v>2375</v>
      </c>
      <c r="B564" t="s">
        <v>15312</v>
      </c>
      <c r="C564">
        <v>0</v>
      </c>
      <c r="D564" s="119">
        <v>2</v>
      </c>
    </row>
    <row r="565" spans="1:4">
      <c r="A565" t="s">
        <v>2376</v>
      </c>
      <c r="B565" t="s">
        <v>15313</v>
      </c>
      <c r="C565">
        <v>0</v>
      </c>
      <c r="D565" s="119">
        <v>2</v>
      </c>
    </row>
    <row r="566" spans="1:4">
      <c r="A566" t="s">
        <v>2377</v>
      </c>
      <c r="B566" t="s">
        <v>15314</v>
      </c>
      <c r="C566">
        <v>0</v>
      </c>
      <c r="D566" s="119">
        <v>2</v>
      </c>
    </row>
    <row r="567" spans="1:4">
      <c r="A567" t="s">
        <v>2378</v>
      </c>
      <c r="B567" t="s">
        <v>15315</v>
      </c>
      <c r="C567">
        <v>0</v>
      </c>
      <c r="D567" s="119">
        <v>2</v>
      </c>
    </row>
    <row r="568" spans="1:4">
      <c r="A568" t="s">
        <v>2379</v>
      </c>
      <c r="B568" t="s">
        <v>15316</v>
      </c>
      <c r="C568">
        <v>0</v>
      </c>
      <c r="D568" s="119">
        <v>2</v>
      </c>
    </row>
    <row r="569" spans="1:4">
      <c r="A569" t="s">
        <v>2380</v>
      </c>
      <c r="B569" t="s">
        <v>15317</v>
      </c>
      <c r="C569">
        <v>0</v>
      </c>
      <c r="D569" s="119">
        <v>2</v>
      </c>
    </row>
    <row r="570" spans="1:4">
      <c r="A570" t="s">
        <v>2381</v>
      </c>
      <c r="B570" t="s">
        <v>15318</v>
      </c>
      <c r="C570">
        <v>0</v>
      </c>
      <c r="D570" s="119">
        <v>2</v>
      </c>
    </row>
    <row r="571" spans="1:4">
      <c r="A571" t="s">
        <v>2382</v>
      </c>
      <c r="B571" t="s">
        <v>15319</v>
      </c>
      <c r="C571">
        <v>0</v>
      </c>
      <c r="D571" s="119">
        <v>2</v>
      </c>
    </row>
    <row r="572" spans="1:4">
      <c r="A572" t="s">
        <v>2383</v>
      </c>
      <c r="B572" t="s">
        <v>15323</v>
      </c>
      <c r="C572">
        <v>0</v>
      </c>
      <c r="D572" s="119">
        <v>2</v>
      </c>
    </row>
    <row r="573" spans="1:4">
      <c r="A573" t="s">
        <v>2384</v>
      </c>
      <c r="B573" t="s">
        <v>15324</v>
      </c>
      <c r="C573">
        <v>1</v>
      </c>
      <c r="D573" s="119">
        <v>2</v>
      </c>
    </row>
    <row r="574" spans="1:4">
      <c r="A574" t="s">
        <v>2385</v>
      </c>
      <c r="B574" t="s">
        <v>15326</v>
      </c>
      <c r="C574">
        <v>2</v>
      </c>
      <c r="D574" s="119">
        <v>2</v>
      </c>
    </row>
    <row r="575" spans="1:4">
      <c r="A575" t="s">
        <v>2386</v>
      </c>
      <c r="B575" t="s">
        <v>15327</v>
      </c>
      <c r="C575">
        <v>0</v>
      </c>
      <c r="D575" s="119">
        <v>2</v>
      </c>
    </row>
    <row r="576" spans="1:4">
      <c r="A576" t="s">
        <v>2387</v>
      </c>
      <c r="B576" t="s">
        <v>15328</v>
      </c>
      <c r="C576">
        <v>0</v>
      </c>
      <c r="D576" s="119">
        <v>2</v>
      </c>
    </row>
    <row r="577" spans="1:4">
      <c r="A577" t="s">
        <v>2388</v>
      </c>
      <c r="B577" t="s">
        <v>15330</v>
      </c>
      <c r="C577">
        <v>0</v>
      </c>
      <c r="D577" s="119">
        <v>2</v>
      </c>
    </row>
    <row r="578" spans="1:4">
      <c r="A578" t="s">
        <v>2389</v>
      </c>
      <c r="B578" t="s">
        <v>15334</v>
      </c>
      <c r="C578">
        <v>0</v>
      </c>
      <c r="D578" s="119">
        <v>1</v>
      </c>
    </row>
    <row r="579" spans="1:4">
      <c r="A579" t="s">
        <v>2390</v>
      </c>
      <c r="B579" t="s">
        <v>15335</v>
      </c>
      <c r="C579">
        <v>0</v>
      </c>
      <c r="D579" s="119">
        <v>2</v>
      </c>
    </row>
    <row r="580" spans="1:4">
      <c r="A580" t="s">
        <v>2391</v>
      </c>
      <c r="B580" t="s">
        <v>15336</v>
      </c>
      <c r="C580">
        <v>0</v>
      </c>
      <c r="D580" s="119">
        <v>2</v>
      </c>
    </row>
    <row r="581" spans="1:4">
      <c r="A581" t="s">
        <v>2392</v>
      </c>
      <c r="B581" t="s">
        <v>15337</v>
      </c>
      <c r="C581">
        <v>0</v>
      </c>
      <c r="D581" s="119">
        <v>1</v>
      </c>
    </row>
    <row r="582" spans="1:4">
      <c r="A582" t="s">
        <v>2393</v>
      </c>
      <c r="B582" t="s">
        <v>15338</v>
      </c>
      <c r="C582">
        <v>0</v>
      </c>
      <c r="D582" s="119">
        <v>2</v>
      </c>
    </row>
    <row r="583" spans="1:4">
      <c r="A583" t="s">
        <v>2394</v>
      </c>
      <c r="B583" t="s">
        <v>15339</v>
      </c>
      <c r="C583">
        <v>0</v>
      </c>
      <c r="D583" s="119">
        <v>2</v>
      </c>
    </row>
    <row r="584" spans="1:4">
      <c r="A584" t="s">
        <v>2395</v>
      </c>
      <c r="B584" t="s">
        <v>15340</v>
      </c>
      <c r="C584">
        <v>0</v>
      </c>
      <c r="D584" s="119">
        <v>1</v>
      </c>
    </row>
    <row r="585" spans="1:4">
      <c r="A585" t="s">
        <v>2396</v>
      </c>
      <c r="B585" t="s">
        <v>15341</v>
      </c>
      <c r="C585">
        <v>0</v>
      </c>
      <c r="D585" s="119">
        <v>3</v>
      </c>
    </row>
    <row r="586" spans="1:4">
      <c r="A586" t="s">
        <v>2397</v>
      </c>
      <c r="B586" t="s">
        <v>15342</v>
      </c>
      <c r="C586">
        <v>0</v>
      </c>
      <c r="D586" s="119">
        <v>3</v>
      </c>
    </row>
    <row r="587" spans="1:4">
      <c r="A587" t="s">
        <v>2398</v>
      </c>
      <c r="B587" t="s">
        <v>15344</v>
      </c>
      <c r="C587">
        <v>0</v>
      </c>
      <c r="D587" s="119">
        <v>2</v>
      </c>
    </row>
    <row r="588" spans="1:4">
      <c r="A588" t="s">
        <v>2399</v>
      </c>
      <c r="B588" t="s">
        <v>15345</v>
      </c>
      <c r="C588">
        <v>0</v>
      </c>
      <c r="D588" s="119">
        <v>1</v>
      </c>
    </row>
    <row r="589" spans="1:4">
      <c r="A589" t="s">
        <v>2400</v>
      </c>
      <c r="B589" t="s">
        <v>15346</v>
      </c>
      <c r="C589">
        <v>0</v>
      </c>
      <c r="D589" s="119">
        <v>2</v>
      </c>
    </row>
    <row r="590" spans="1:4">
      <c r="A590" t="s">
        <v>2401</v>
      </c>
      <c r="B590" t="s">
        <v>15347</v>
      </c>
      <c r="C590">
        <v>0</v>
      </c>
      <c r="D590" s="119">
        <v>2</v>
      </c>
    </row>
    <row r="591" spans="1:4">
      <c r="A591" t="s">
        <v>2402</v>
      </c>
      <c r="B591" t="s">
        <v>15348</v>
      </c>
      <c r="C591">
        <v>2</v>
      </c>
      <c r="D591" s="119">
        <v>4</v>
      </c>
    </row>
    <row r="592" spans="1:4">
      <c r="A592" t="s">
        <v>2403</v>
      </c>
      <c r="B592" t="s">
        <v>15349</v>
      </c>
      <c r="C592">
        <v>0</v>
      </c>
      <c r="D592" s="119">
        <v>2</v>
      </c>
    </row>
    <row r="593" spans="1:4">
      <c r="A593" t="s">
        <v>2404</v>
      </c>
      <c r="B593" t="s">
        <v>15350</v>
      </c>
      <c r="C593">
        <v>0</v>
      </c>
      <c r="D593" s="119">
        <v>2</v>
      </c>
    </row>
    <row r="594" spans="1:4">
      <c r="A594" t="s">
        <v>2405</v>
      </c>
      <c r="B594" t="s">
        <v>15351</v>
      </c>
      <c r="C594">
        <v>1</v>
      </c>
      <c r="D594" s="119">
        <v>2</v>
      </c>
    </row>
    <row r="595" spans="1:4">
      <c r="A595" t="s">
        <v>2406</v>
      </c>
      <c r="B595" t="s">
        <v>15355</v>
      </c>
      <c r="C595">
        <v>2</v>
      </c>
      <c r="D595" s="119">
        <v>3</v>
      </c>
    </row>
    <row r="596" spans="1:4">
      <c r="A596" t="s">
        <v>2407</v>
      </c>
      <c r="B596" t="s">
        <v>15356</v>
      </c>
      <c r="C596">
        <v>0</v>
      </c>
      <c r="D596" s="119">
        <v>1</v>
      </c>
    </row>
    <row r="597" spans="1:4">
      <c r="A597" t="s">
        <v>2408</v>
      </c>
      <c r="B597" t="s">
        <v>15358</v>
      </c>
      <c r="C597">
        <v>1</v>
      </c>
      <c r="D597" s="119">
        <v>3</v>
      </c>
    </row>
    <row r="598" spans="1:4">
      <c r="A598" t="s">
        <v>2409</v>
      </c>
      <c r="B598" t="s">
        <v>15360</v>
      </c>
      <c r="C598">
        <v>0</v>
      </c>
      <c r="D598" s="119">
        <v>5</v>
      </c>
    </row>
    <row r="599" spans="1:4">
      <c r="A599" t="s">
        <v>2410</v>
      </c>
      <c r="B599" t="s">
        <v>15362</v>
      </c>
      <c r="C599">
        <v>0</v>
      </c>
      <c r="D599" s="119">
        <v>3</v>
      </c>
    </row>
    <row r="600" spans="1:4">
      <c r="A600" t="s">
        <v>2411</v>
      </c>
      <c r="B600" t="s">
        <v>15364</v>
      </c>
      <c r="C600">
        <v>0</v>
      </c>
      <c r="D600" s="119">
        <v>2</v>
      </c>
    </row>
    <row r="601" spans="1:4">
      <c r="A601" t="s">
        <v>2412</v>
      </c>
      <c r="B601" t="s">
        <v>15365</v>
      </c>
      <c r="C601">
        <v>0</v>
      </c>
      <c r="D601" s="119">
        <v>2</v>
      </c>
    </row>
    <row r="602" spans="1:4">
      <c r="A602" t="s">
        <v>2413</v>
      </c>
      <c r="B602" t="s">
        <v>15366</v>
      </c>
      <c r="C602">
        <v>0</v>
      </c>
      <c r="D602" s="119">
        <v>2</v>
      </c>
    </row>
    <row r="603" spans="1:4">
      <c r="A603" t="s">
        <v>2414</v>
      </c>
      <c r="B603" t="s">
        <v>15367</v>
      </c>
      <c r="C603">
        <v>0</v>
      </c>
      <c r="D603" s="119">
        <v>2</v>
      </c>
    </row>
    <row r="604" spans="1:4">
      <c r="A604" t="s">
        <v>2415</v>
      </c>
      <c r="B604" t="s">
        <v>15368</v>
      </c>
      <c r="C604">
        <v>0</v>
      </c>
      <c r="D604" s="119">
        <v>2</v>
      </c>
    </row>
    <row r="605" spans="1:4">
      <c r="A605" t="s">
        <v>2416</v>
      </c>
      <c r="B605" t="s">
        <v>17833</v>
      </c>
      <c r="C605">
        <v>4</v>
      </c>
      <c r="D605" s="119">
        <v>17</v>
      </c>
    </row>
    <row r="606" spans="1:4">
      <c r="A606" t="s">
        <v>2417</v>
      </c>
      <c r="B606" t="s">
        <v>15371</v>
      </c>
      <c r="C606">
        <v>0</v>
      </c>
      <c r="D606" s="119">
        <v>3</v>
      </c>
    </row>
    <row r="607" spans="1:4">
      <c r="A607" t="s">
        <v>2418</v>
      </c>
      <c r="B607" t="s">
        <v>15372</v>
      </c>
      <c r="C607">
        <v>10</v>
      </c>
      <c r="D607" s="119">
        <v>5</v>
      </c>
    </row>
    <row r="608" spans="1:4">
      <c r="A608" t="s">
        <v>2419</v>
      </c>
      <c r="B608" t="s">
        <v>15374</v>
      </c>
      <c r="C608">
        <v>0</v>
      </c>
      <c r="D608" s="119">
        <v>2</v>
      </c>
    </row>
    <row r="609" spans="1:4">
      <c r="A609" t="s">
        <v>2420</v>
      </c>
      <c r="B609" t="s">
        <v>15375</v>
      </c>
      <c r="C609">
        <v>2</v>
      </c>
      <c r="D609" s="119">
        <v>7</v>
      </c>
    </row>
    <row r="610" spans="1:4">
      <c r="A610" t="s">
        <v>2421</v>
      </c>
      <c r="B610" t="s">
        <v>15376</v>
      </c>
      <c r="C610">
        <v>4</v>
      </c>
      <c r="D610" s="119">
        <v>8</v>
      </c>
    </row>
    <row r="611" spans="1:4">
      <c r="A611" t="s">
        <v>2422</v>
      </c>
      <c r="B611" t="s">
        <v>15377</v>
      </c>
      <c r="C611">
        <v>0</v>
      </c>
      <c r="D611" s="119">
        <v>3</v>
      </c>
    </row>
    <row r="612" spans="1:4">
      <c r="A612" t="s">
        <v>2423</v>
      </c>
      <c r="B612" t="s">
        <v>15379</v>
      </c>
      <c r="C612">
        <v>10</v>
      </c>
      <c r="D612" s="119">
        <v>8</v>
      </c>
    </row>
    <row r="613" spans="1:4">
      <c r="A613" t="s">
        <v>2424</v>
      </c>
      <c r="B613" t="s">
        <v>15380</v>
      </c>
      <c r="C613">
        <v>0</v>
      </c>
      <c r="D613" s="119">
        <v>3</v>
      </c>
    </row>
    <row r="614" spans="1:4">
      <c r="A614" t="s">
        <v>2425</v>
      </c>
      <c r="B614" t="s">
        <v>15381</v>
      </c>
      <c r="C614">
        <v>1</v>
      </c>
      <c r="D614" s="119">
        <v>2</v>
      </c>
    </row>
    <row r="615" spans="1:4">
      <c r="A615" t="s">
        <v>2426</v>
      </c>
      <c r="B615" t="s">
        <v>15382</v>
      </c>
      <c r="C615">
        <v>0</v>
      </c>
      <c r="D615" s="119">
        <v>2</v>
      </c>
    </row>
    <row r="616" spans="1:4">
      <c r="A616" t="s">
        <v>2427</v>
      </c>
      <c r="B616" t="s">
        <v>15383</v>
      </c>
      <c r="C616">
        <v>0</v>
      </c>
      <c r="D616" s="119">
        <v>4</v>
      </c>
    </row>
    <row r="617" spans="1:4">
      <c r="A617" t="s">
        <v>2428</v>
      </c>
      <c r="B617" t="s">
        <v>15384</v>
      </c>
      <c r="C617">
        <v>0</v>
      </c>
      <c r="D617" s="119">
        <v>2</v>
      </c>
    </row>
    <row r="618" spans="1:4">
      <c r="A618" t="s">
        <v>2429</v>
      </c>
      <c r="B618" t="s">
        <v>15385</v>
      </c>
      <c r="C618">
        <v>0</v>
      </c>
      <c r="D618" s="119">
        <v>2</v>
      </c>
    </row>
    <row r="619" spans="1:4">
      <c r="A619" t="s">
        <v>2430</v>
      </c>
      <c r="B619" t="s">
        <v>15386</v>
      </c>
      <c r="C619">
        <v>0</v>
      </c>
      <c r="D619" s="119">
        <v>2</v>
      </c>
    </row>
    <row r="620" spans="1:4">
      <c r="A620" t="s">
        <v>2431</v>
      </c>
      <c r="B620" t="s">
        <v>15387</v>
      </c>
      <c r="C620">
        <v>0</v>
      </c>
      <c r="D620" s="119">
        <v>1</v>
      </c>
    </row>
    <row r="621" spans="1:4">
      <c r="A621" t="s">
        <v>2432</v>
      </c>
      <c r="B621" t="s">
        <v>15388</v>
      </c>
      <c r="C621">
        <v>0</v>
      </c>
      <c r="D621" s="119">
        <v>1</v>
      </c>
    </row>
    <row r="622" spans="1:4">
      <c r="A622" t="s">
        <v>2433</v>
      </c>
      <c r="B622" t="s">
        <v>15389</v>
      </c>
      <c r="C622">
        <v>0</v>
      </c>
      <c r="D622" s="119">
        <v>3</v>
      </c>
    </row>
    <row r="623" spans="1:4">
      <c r="A623" t="s">
        <v>2434</v>
      </c>
      <c r="B623" t="s">
        <v>15390</v>
      </c>
      <c r="C623">
        <v>2</v>
      </c>
      <c r="D623" s="119">
        <v>3</v>
      </c>
    </row>
    <row r="624" spans="1:4">
      <c r="A624" t="s">
        <v>2435</v>
      </c>
      <c r="B624" t="s">
        <v>15391</v>
      </c>
      <c r="C624">
        <v>0</v>
      </c>
      <c r="D624" s="119">
        <v>2</v>
      </c>
    </row>
    <row r="625" spans="1:4">
      <c r="A625" t="s">
        <v>2436</v>
      </c>
      <c r="B625" t="s">
        <v>15392</v>
      </c>
      <c r="C625">
        <v>121</v>
      </c>
      <c r="D625" s="119">
        <v>117</v>
      </c>
    </row>
    <row r="626" spans="1:4">
      <c r="A626" t="s">
        <v>2437</v>
      </c>
      <c r="B626" t="s">
        <v>15393</v>
      </c>
      <c r="C626">
        <v>0</v>
      </c>
      <c r="D626" s="119">
        <v>1</v>
      </c>
    </row>
    <row r="627" spans="1:4">
      <c r="A627" t="s">
        <v>2438</v>
      </c>
      <c r="B627" t="s">
        <v>15394</v>
      </c>
      <c r="C627">
        <v>1</v>
      </c>
      <c r="D627" s="119">
        <v>12</v>
      </c>
    </row>
    <row r="628" spans="1:4">
      <c r="A628" t="s">
        <v>2439</v>
      </c>
      <c r="B628" t="s">
        <v>15395</v>
      </c>
      <c r="C628">
        <v>0</v>
      </c>
      <c r="D628" s="119">
        <v>2</v>
      </c>
    </row>
    <row r="629" spans="1:4">
      <c r="A629" t="s">
        <v>2440</v>
      </c>
      <c r="B629" t="s">
        <v>15397</v>
      </c>
      <c r="C629">
        <v>0</v>
      </c>
      <c r="D629" s="119">
        <v>1</v>
      </c>
    </row>
    <row r="630" spans="1:4">
      <c r="A630" t="s">
        <v>2441</v>
      </c>
      <c r="B630" t="s">
        <v>15400</v>
      </c>
      <c r="C630">
        <v>0</v>
      </c>
      <c r="D630" s="119">
        <v>2</v>
      </c>
    </row>
    <row r="631" spans="1:4">
      <c r="A631" t="s">
        <v>2442</v>
      </c>
      <c r="B631" t="s">
        <v>15401</v>
      </c>
      <c r="C631">
        <v>1</v>
      </c>
      <c r="D631" s="119">
        <v>2</v>
      </c>
    </row>
    <row r="632" spans="1:4">
      <c r="A632" t="s">
        <v>2443</v>
      </c>
      <c r="B632" t="s">
        <v>15402</v>
      </c>
      <c r="C632">
        <v>0</v>
      </c>
      <c r="D632" s="119">
        <v>2</v>
      </c>
    </row>
    <row r="633" spans="1:4">
      <c r="A633" t="s">
        <v>2444</v>
      </c>
      <c r="B633" t="s">
        <v>15403</v>
      </c>
      <c r="C633">
        <v>0</v>
      </c>
      <c r="D633" s="119">
        <v>2</v>
      </c>
    </row>
    <row r="634" spans="1:4">
      <c r="A634" t="s">
        <v>2445</v>
      </c>
      <c r="B634" t="s">
        <v>15406</v>
      </c>
      <c r="C634">
        <v>0</v>
      </c>
      <c r="D634" s="119">
        <v>2</v>
      </c>
    </row>
    <row r="635" spans="1:4">
      <c r="A635" t="s">
        <v>2446</v>
      </c>
      <c r="B635" t="s">
        <v>15407</v>
      </c>
      <c r="C635">
        <v>0</v>
      </c>
      <c r="D635" s="119">
        <v>2</v>
      </c>
    </row>
    <row r="636" spans="1:4">
      <c r="A636" t="s">
        <v>2447</v>
      </c>
      <c r="B636" t="s">
        <v>15408</v>
      </c>
      <c r="C636">
        <v>0</v>
      </c>
      <c r="D636" s="119">
        <v>2</v>
      </c>
    </row>
    <row r="637" spans="1:4">
      <c r="A637" t="s">
        <v>2448</v>
      </c>
      <c r="B637" t="s">
        <v>15409</v>
      </c>
      <c r="C637">
        <v>0</v>
      </c>
      <c r="D637" s="119">
        <v>2</v>
      </c>
    </row>
    <row r="638" spans="1:4">
      <c r="A638" t="s">
        <v>2449</v>
      </c>
      <c r="B638" t="s">
        <v>15410</v>
      </c>
      <c r="C638">
        <v>0</v>
      </c>
      <c r="D638" s="119">
        <v>2</v>
      </c>
    </row>
    <row r="639" spans="1:4">
      <c r="A639" t="s">
        <v>2450</v>
      </c>
      <c r="B639" t="s">
        <v>15412</v>
      </c>
      <c r="C639">
        <v>0</v>
      </c>
      <c r="D639" s="119">
        <v>2</v>
      </c>
    </row>
    <row r="640" spans="1:4">
      <c r="A640" t="s">
        <v>2451</v>
      </c>
      <c r="B640" t="s">
        <v>15413</v>
      </c>
      <c r="C640">
        <v>0</v>
      </c>
      <c r="D640" s="119">
        <v>2</v>
      </c>
    </row>
    <row r="641" spans="1:4">
      <c r="A641" t="s">
        <v>2452</v>
      </c>
      <c r="B641" t="s">
        <v>15414</v>
      </c>
      <c r="C641">
        <v>0</v>
      </c>
      <c r="D641" s="119">
        <v>2</v>
      </c>
    </row>
    <row r="642" spans="1:4">
      <c r="A642" t="s">
        <v>2453</v>
      </c>
      <c r="B642" t="s">
        <v>15415</v>
      </c>
      <c r="C642">
        <v>4</v>
      </c>
      <c r="D642" s="119">
        <v>6</v>
      </c>
    </row>
    <row r="643" spans="1:4">
      <c r="A643" t="s">
        <v>2454</v>
      </c>
      <c r="B643" t="s">
        <v>15420</v>
      </c>
      <c r="C643">
        <v>0</v>
      </c>
      <c r="D643" s="119">
        <v>1</v>
      </c>
    </row>
    <row r="644" spans="1:4">
      <c r="A644" t="s">
        <v>2757</v>
      </c>
      <c r="B644" t="s">
        <v>2758</v>
      </c>
      <c r="C644">
        <v>0</v>
      </c>
      <c r="D644" s="119">
        <v>1</v>
      </c>
    </row>
    <row r="645" spans="1:4">
      <c r="A645" t="s">
        <v>2759</v>
      </c>
      <c r="B645" t="s">
        <v>2760</v>
      </c>
      <c r="C645">
        <v>378</v>
      </c>
      <c r="D645" s="119">
        <v>1</v>
      </c>
    </row>
    <row r="646" spans="1:4">
      <c r="A646" t="s">
        <v>2631</v>
      </c>
      <c r="B646" t="s">
        <v>2761</v>
      </c>
      <c r="C646">
        <v>3359</v>
      </c>
      <c r="D646" s="119">
        <v>3203</v>
      </c>
    </row>
    <row r="647" spans="1:4">
      <c r="A647" t="s">
        <v>2762</v>
      </c>
      <c r="B647" t="s">
        <v>15421</v>
      </c>
      <c r="C647">
        <v>754</v>
      </c>
      <c r="D647" s="119">
        <v>806</v>
      </c>
    </row>
    <row r="648" spans="1:4">
      <c r="A648" t="s">
        <v>2763</v>
      </c>
      <c r="B648" t="s">
        <v>15422</v>
      </c>
      <c r="C648">
        <v>67</v>
      </c>
      <c r="D648" s="119">
        <v>78</v>
      </c>
    </row>
    <row r="649" spans="1:4">
      <c r="A649" t="s">
        <v>2764</v>
      </c>
      <c r="B649" t="s">
        <v>15423</v>
      </c>
      <c r="C649">
        <v>16</v>
      </c>
      <c r="D649" s="119">
        <v>15</v>
      </c>
    </row>
    <row r="650" spans="1:4">
      <c r="A650" t="s">
        <v>2765</v>
      </c>
      <c r="B650" t="s">
        <v>15424</v>
      </c>
      <c r="C650">
        <v>784</v>
      </c>
      <c r="D650" s="119">
        <v>906</v>
      </c>
    </row>
    <row r="651" spans="1:4">
      <c r="A651" t="s">
        <v>2766</v>
      </c>
      <c r="B651" t="s">
        <v>15425</v>
      </c>
      <c r="C651">
        <v>191</v>
      </c>
      <c r="D651" s="119">
        <v>91</v>
      </c>
    </row>
    <row r="652" spans="1:4">
      <c r="A652" t="s">
        <v>2767</v>
      </c>
      <c r="B652" t="s">
        <v>2768</v>
      </c>
      <c r="C652">
        <v>0</v>
      </c>
      <c r="D652" s="119">
        <v>1</v>
      </c>
    </row>
    <row r="653" spans="1:4">
      <c r="A653" t="s">
        <v>2769</v>
      </c>
      <c r="B653" t="s">
        <v>15426</v>
      </c>
      <c r="C653">
        <v>172</v>
      </c>
      <c r="D653" s="119">
        <v>76</v>
      </c>
    </row>
    <row r="654" spans="1:4">
      <c r="A654" t="s">
        <v>2770</v>
      </c>
      <c r="B654" t="s">
        <v>15427</v>
      </c>
      <c r="C654">
        <v>1</v>
      </c>
      <c r="D654" s="119">
        <v>1</v>
      </c>
    </row>
    <row r="655" spans="1:4">
      <c r="A655" t="s">
        <v>2771</v>
      </c>
      <c r="B655" t="s">
        <v>2772</v>
      </c>
      <c r="C655">
        <v>0</v>
      </c>
      <c r="D655" s="119">
        <v>1</v>
      </c>
    </row>
    <row r="656" spans="1:4">
      <c r="A656" t="s">
        <v>2773</v>
      </c>
      <c r="B656" t="s">
        <v>15428</v>
      </c>
      <c r="C656">
        <v>0</v>
      </c>
      <c r="D656" s="119">
        <v>2</v>
      </c>
    </row>
    <row r="657" spans="1:4">
      <c r="A657" t="s">
        <v>2774</v>
      </c>
      <c r="B657" t="s">
        <v>15429</v>
      </c>
      <c r="C657">
        <v>0</v>
      </c>
      <c r="D657" s="119">
        <v>2</v>
      </c>
    </row>
    <row r="658" spans="1:4">
      <c r="A658" t="s">
        <v>2775</v>
      </c>
      <c r="B658" t="s">
        <v>15430</v>
      </c>
      <c r="C658">
        <v>0</v>
      </c>
      <c r="D658" s="119">
        <v>2</v>
      </c>
    </row>
    <row r="659" spans="1:4">
      <c r="A659" t="s">
        <v>2776</v>
      </c>
      <c r="B659" t="s">
        <v>15431</v>
      </c>
      <c r="C659">
        <v>0</v>
      </c>
      <c r="D659" s="119">
        <v>2</v>
      </c>
    </row>
    <row r="660" spans="1:4">
      <c r="A660" t="s">
        <v>2777</v>
      </c>
      <c r="B660" t="s">
        <v>15432</v>
      </c>
      <c r="C660">
        <v>0</v>
      </c>
      <c r="D660" s="119">
        <v>1</v>
      </c>
    </row>
    <row r="661" spans="1:4">
      <c r="A661" t="s">
        <v>2778</v>
      </c>
      <c r="B661" t="s">
        <v>15433</v>
      </c>
      <c r="C661">
        <v>0</v>
      </c>
      <c r="D661" s="119">
        <v>1</v>
      </c>
    </row>
    <row r="662" spans="1:4">
      <c r="A662" t="s">
        <v>2779</v>
      </c>
      <c r="B662" t="s">
        <v>15434</v>
      </c>
      <c r="C662">
        <v>0</v>
      </c>
      <c r="D662" s="119">
        <v>1</v>
      </c>
    </row>
    <row r="663" spans="1:4">
      <c r="A663" t="s">
        <v>2780</v>
      </c>
      <c r="B663" t="s">
        <v>15435</v>
      </c>
      <c r="C663">
        <v>2</v>
      </c>
      <c r="D663" s="119">
        <v>3</v>
      </c>
    </row>
    <row r="664" spans="1:4">
      <c r="A664" t="s">
        <v>2781</v>
      </c>
      <c r="B664" t="s">
        <v>15436</v>
      </c>
      <c r="C664">
        <v>15</v>
      </c>
      <c r="D664" s="119">
        <v>6</v>
      </c>
    </row>
    <row r="665" spans="1:4">
      <c r="A665" t="s">
        <v>2782</v>
      </c>
      <c r="B665" t="s">
        <v>15437</v>
      </c>
      <c r="C665">
        <v>1</v>
      </c>
      <c r="D665" s="119">
        <v>3</v>
      </c>
    </row>
    <row r="666" spans="1:4">
      <c r="A666" t="s">
        <v>2783</v>
      </c>
      <c r="B666" t="s">
        <v>2784</v>
      </c>
      <c r="C666">
        <v>0</v>
      </c>
      <c r="D666" s="119">
        <v>3</v>
      </c>
    </row>
    <row r="667" spans="1:4">
      <c r="A667" t="s">
        <v>2785</v>
      </c>
      <c r="B667" t="s">
        <v>15438</v>
      </c>
      <c r="C667">
        <v>2</v>
      </c>
      <c r="D667" s="119">
        <v>3</v>
      </c>
    </row>
    <row r="668" spans="1:4">
      <c r="A668" t="s">
        <v>2786</v>
      </c>
      <c r="B668" t="s">
        <v>15439</v>
      </c>
      <c r="C668">
        <v>0</v>
      </c>
      <c r="D668" s="119">
        <v>2</v>
      </c>
    </row>
    <row r="669" spans="1:4">
      <c r="A669" t="s">
        <v>2787</v>
      </c>
      <c r="B669" t="s">
        <v>15440</v>
      </c>
      <c r="C669">
        <v>3</v>
      </c>
      <c r="D669" s="119">
        <v>2</v>
      </c>
    </row>
    <row r="670" spans="1:4">
      <c r="A670" t="s">
        <v>2788</v>
      </c>
      <c r="B670" t="s">
        <v>15441</v>
      </c>
      <c r="C670">
        <v>0</v>
      </c>
      <c r="D670" s="119">
        <v>2</v>
      </c>
    </row>
    <row r="671" spans="1:4">
      <c r="A671" t="s">
        <v>2789</v>
      </c>
      <c r="B671" t="s">
        <v>2790</v>
      </c>
      <c r="C671">
        <v>2</v>
      </c>
      <c r="D671" s="119">
        <v>2</v>
      </c>
    </row>
    <row r="672" spans="1:4">
      <c r="A672" t="s">
        <v>2791</v>
      </c>
      <c r="B672" t="s">
        <v>15442</v>
      </c>
      <c r="C672">
        <v>15</v>
      </c>
      <c r="D672" s="119">
        <v>6</v>
      </c>
    </row>
    <row r="673" spans="1:4">
      <c r="A673" t="s">
        <v>2792</v>
      </c>
      <c r="B673" t="s">
        <v>15443</v>
      </c>
      <c r="C673">
        <v>4</v>
      </c>
      <c r="D673" s="119">
        <v>2</v>
      </c>
    </row>
    <row r="674" spans="1:4">
      <c r="A674" t="s">
        <v>2793</v>
      </c>
      <c r="B674" t="s">
        <v>15444</v>
      </c>
      <c r="C674">
        <v>0</v>
      </c>
      <c r="D674" s="119">
        <v>2</v>
      </c>
    </row>
    <row r="675" spans="1:4">
      <c r="A675" t="s">
        <v>2794</v>
      </c>
      <c r="B675" t="s">
        <v>15445</v>
      </c>
      <c r="C675">
        <v>0</v>
      </c>
      <c r="D675" s="119">
        <v>2</v>
      </c>
    </row>
    <row r="676" spans="1:4">
      <c r="A676" t="s">
        <v>2795</v>
      </c>
      <c r="B676" t="s">
        <v>15446</v>
      </c>
      <c r="C676">
        <v>0</v>
      </c>
      <c r="D676" s="119">
        <v>2</v>
      </c>
    </row>
    <row r="677" spans="1:4">
      <c r="A677" t="s">
        <v>2796</v>
      </c>
      <c r="B677" t="s">
        <v>14548</v>
      </c>
      <c r="C677">
        <v>0</v>
      </c>
      <c r="D677" s="119">
        <v>1</v>
      </c>
    </row>
    <row r="678" spans="1:4">
      <c r="A678" t="s">
        <v>2797</v>
      </c>
      <c r="B678" t="s">
        <v>15447</v>
      </c>
      <c r="C678">
        <v>0</v>
      </c>
      <c r="D678" s="119">
        <v>2</v>
      </c>
    </row>
    <row r="679" spans="1:4">
      <c r="A679" t="s">
        <v>2798</v>
      </c>
      <c r="B679" t="s">
        <v>15448</v>
      </c>
      <c r="C679">
        <v>0</v>
      </c>
      <c r="D679" s="119">
        <v>2</v>
      </c>
    </row>
    <row r="680" spans="1:4">
      <c r="A680" t="s">
        <v>2799</v>
      </c>
      <c r="B680" t="s">
        <v>15449</v>
      </c>
      <c r="C680">
        <v>0</v>
      </c>
      <c r="D680" s="119">
        <v>2</v>
      </c>
    </row>
    <row r="681" spans="1:4">
      <c r="A681" t="s">
        <v>2800</v>
      </c>
      <c r="B681" t="s">
        <v>15450</v>
      </c>
      <c r="C681">
        <v>0</v>
      </c>
      <c r="D681" s="119">
        <v>1</v>
      </c>
    </row>
    <row r="682" spans="1:4">
      <c r="A682" t="s">
        <v>2801</v>
      </c>
      <c r="B682" t="s">
        <v>15451</v>
      </c>
      <c r="C682">
        <v>0</v>
      </c>
      <c r="D682" s="119">
        <v>1</v>
      </c>
    </row>
    <row r="683" spans="1:4">
      <c r="A683" t="s">
        <v>2802</v>
      </c>
      <c r="B683" t="s">
        <v>15452</v>
      </c>
      <c r="C683">
        <v>0</v>
      </c>
      <c r="D683" s="119">
        <v>2</v>
      </c>
    </row>
    <row r="684" spans="1:4">
      <c r="A684" t="s">
        <v>2803</v>
      </c>
      <c r="B684" t="s">
        <v>15453</v>
      </c>
      <c r="C684">
        <v>0</v>
      </c>
      <c r="D684" s="119">
        <v>2</v>
      </c>
    </row>
    <row r="685" spans="1:4">
      <c r="A685" t="s">
        <v>2804</v>
      </c>
      <c r="B685" t="s">
        <v>15454</v>
      </c>
      <c r="C685">
        <v>0</v>
      </c>
      <c r="D685" s="119">
        <v>2</v>
      </c>
    </row>
    <row r="686" spans="1:4">
      <c r="A686" t="s">
        <v>2805</v>
      </c>
      <c r="B686" t="s">
        <v>15455</v>
      </c>
      <c r="C686">
        <v>0</v>
      </c>
      <c r="D686" s="119">
        <v>2</v>
      </c>
    </row>
    <row r="687" spans="1:4">
      <c r="A687" t="s">
        <v>2806</v>
      </c>
      <c r="B687" t="s">
        <v>15456</v>
      </c>
      <c r="C687">
        <v>0</v>
      </c>
      <c r="D687" s="119">
        <v>2</v>
      </c>
    </row>
    <row r="688" spans="1:4">
      <c r="A688" t="s">
        <v>2807</v>
      </c>
      <c r="B688" t="s">
        <v>15457</v>
      </c>
      <c r="C688">
        <v>0</v>
      </c>
      <c r="D688" s="119">
        <v>2</v>
      </c>
    </row>
    <row r="689" spans="1:4">
      <c r="A689" t="s">
        <v>2808</v>
      </c>
      <c r="B689" t="s">
        <v>15458</v>
      </c>
      <c r="C689">
        <v>0</v>
      </c>
      <c r="D689" s="119">
        <v>3</v>
      </c>
    </row>
    <row r="690" spans="1:4">
      <c r="A690" t="s">
        <v>2809</v>
      </c>
      <c r="B690" t="s">
        <v>15459</v>
      </c>
      <c r="C690">
        <v>0</v>
      </c>
      <c r="D690" s="119">
        <v>1</v>
      </c>
    </row>
    <row r="691" spans="1:4">
      <c r="A691" t="s">
        <v>2810</v>
      </c>
      <c r="B691" t="s">
        <v>2811</v>
      </c>
      <c r="C691">
        <v>1</v>
      </c>
      <c r="D691" s="119">
        <v>2</v>
      </c>
    </row>
    <row r="692" spans="1:4">
      <c r="A692" t="s">
        <v>2812</v>
      </c>
      <c r="B692" t="s">
        <v>15460</v>
      </c>
      <c r="C692">
        <v>1</v>
      </c>
      <c r="D692" s="119">
        <v>5</v>
      </c>
    </row>
    <row r="693" spans="1:4">
      <c r="A693" t="s">
        <v>2813</v>
      </c>
      <c r="B693" t="s">
        <v>15461</v>
      </c>
      <c r="C693">
        <v>0</v>
      </c>
      <c r="D693" s="119">
        <v>2</v>
      </c>
    </row>
    <row r="694" spans="1:4">
      <c r="A694" t="s">
        <v>2814</v>
      </c>
      <c r="B694" t="s">
        <v>15462</v>
      </c>
      <c r="C694">
        <v>0</v>
      </c>
      <c r="D694" s="119">
        <v>2</v>
      </c>
    </row>
    <row r="695" spans="1:4">
      <c r="A695" t="s">
        <v>2815</v>
      </c>
      <c r="B695" t="s">
        <v>15463</v>
      </c>
      <c r="C695">
        <v>0</v>
      </c>
      <c r="D695" s="119">
        <v>2</v>
      </c>
    </row>
    <row r="696" spans="1:4">
      <c r="A696" t="s">
        <v>2816</v>
      </c>
      <c r="B696" t="s">
        <v>15464</v>
      </c>
      <c r="C696">
        <v>19</v>
      </c>
      <c r="D696" s="119">
        <v>11</v>
      </c>
    </row>
    <row r="697" spans="1:4">
      <c r="A697" t="s">
        <v>2817</v>
      </c>
      <c r="B697" t="s">
        <v>20655</v>
      </c>
      <c r="C697">
        <v>9</v>
      </c>
      <c r="D697" s="119">
        <v>2</v>
      </c>
    </row>
    <row r="698" spans="1:4">
      <c r="A698" t="s">
        <v>2818</v>
      </c>
      <c r="B698" t="s">
        <v>15465</v>
      </c>
      <c r="C698">
        <v>15</v>
      </c>
      <c r="D698" s="119">
        <v>6</v>
      </c>
    </row>
    <row r="699" spans="1:4">
      <c r="A699" t="s">
        <v>2819</v>
      </c>
      <c r="B699" t="s">
        <v>15466</v>
      </c>
      <c r="C699">
        <v>7</v>
      </c>
      <c r="D699" s="119">
        <v>6</v>
      </c>
    </row>
    <row r="700" spans="1:4">
      <c r="A700" t="s">
        <v>2820</v>
      </c>
      <c r="B700" t="s">
        <v>15467</v>
      </c>
      <c r="C700">
        <v>0</v>
      </c>
      <c r="D700" s="119">
        <v>1</v>
      </c>
    </row>
    <row r="701" spans="1:4">
      <c r="A701" t="s">
        <v>2821</v>
      </c>
      <c r="B701" t="s">
        <v>15468</v>
      </c>
      <c r="C701">
        <v>0</v>
      </c>
      <c r="D701" s="119">
        <v>2</v>
      </c>
    </row>
    <row r="702" spans="1:4">
      <c r="A702" t="s">
        <v>2822</v>
      </c>
      <c r="B702" t="s">
        <v>15469</v>
      </c>
      <c r="C702">
        <v>0</v>
      </c>
      <c r="D702" s="119">
        <v>2</v>
      </c>
    </row>
    <row r="703" spans="1:4">
      <c r="A703" t="s">
        <v>2823</v>
      </c>
      <c r="B703" t="s">
        <v>15470</v>
      </c>
      <c r="C703">
        <v>0</v>
      </c>
      <c r="D703" s="119">
        <v>2</v>
      </c>
    </row>
    <row r="704" spans="1:4">
      <c r="A704" t="s">
        <v>2824</v>
      </c>
      <c r="B704" t="s">
        <v>15471</v>
      </c>
      <c r="C704">
        <v>0</v>
      </c>
      <c r="D704" s="119">
        <v>2</v>
      </c>
    </row>
    <row r="705" spans="1:4">
      <c r="A705" t="s">
        <v>2825</v>
      </c>
      <c r="B705" t="s">
        <v>15472</v>
      </c>
      <c r="C705">
        <v>1</v>
      </c>
      <c r="D705" s="119">
        <v>2</v>
      </c>
    </row>
    <row r="706" spans="1:4">
      <c r="A706" t="s">
        <v>2826</v>
      </c>
      <c r="B706" t="s">
        <v>2827</v>
      </c>
      <c r="C706">
        <v>3</v>
      </c>
      <c r="D706" s="119">
        <v>9</v>
      </c>
    </row>
    <row r="707" spans="1:4">
      <c r="A707" t="s">
        <v>2828</v>
      </c>
      <c r="B707" t="s">
        <v>15473</v>
      </c>
      <c r="C707">
        <v>11</v>
      </c>
      <c r="D707" s="119">
        <v>7</v>
      </c>
    </row>
    <row r="708" spans="1:4">
      <c r="A708" t="s">
        <v>2829</v>
      </c>
      <c r="B708" t="s">
        <v>15474</v>
      </c>
      <c r="C708">
        <v>6</v>
      </c>
      <c r="D708" s="119">
        <v>6</v>
      </c>
    </row>
    <row r="709" spans="1:4">
      <c r="A709" t="s">
        <v>2830</v>
      </c>
      <c r="B709" t="s">
        <v>2831</v>
      </c>
      <c r="C709">
        <v>1</v>
      </c>
      <c r="D709" s="119">
        <v>2</v>
      </c>
    </row>
    <row r="710" spans="1:4">
      <c r="A710" t="s">
        <v>2832</v>
      </c>
      <c r="B710" t="s">
        <v>15475</v>
      </c>
      <c r="C710">
        <v>76</v>
      </c>
      <c r="D710" s="119">
        <v>21</v>
      </c>
    </row>
    <row r="711" spans="1:4">
      <c r="A711" t="s">
        <v>2833</v>
      </c>
      <c r="B711" t="s">
        <v>15476</v>
      </c>
      <c r="C711">
        <v>0</v>
      </c>
      <c r="D711" s="119">
        <v>1</v>
      </c>
    </row>
    <row r="712" spans="1:4">
      <c r="A712" t="s">
        <v>2834</v>
      </c>
      <c r="B712" t="s">
        <v>15477</v>
      </c>
      <c r="C712">
        <v>0</v>
      </c>
      <c r="D712" s="119">
        <v>2</v>
      </c>
    </row>
    <row r="713" spans="1:4">
      <c r="A713" t="s">
        <v>2835</v>
      </c>
      <c r="B713" t="s">
        <v>15478</v>
      </c>
      <c r="C713">
        <v>57</v>
      </c>
      <c r="D713" s="119">
        <v>26</v>
      </c>
    </row>
    <row r="714" spans="1:4">
      <c r="A714" t="s">
        <v>2836</v>
      </c>
      <c r="B714" t="s">
        <v>15479</v>
      </c>
      <c r="C714">
        <v>2</v>
      </c>
      <c r="D714" s="119">
        <v>1</v>
      </c>
    </row>
    <row r="715" spans="1:4">
      <c r="A715" t="s">
        <v>2837</v>
      </c>
      <c r="B715" t="s">
        <v>15480</v>
      </c>
      <c r="C715">
        <v>8</v>
      </c>
      <c r="D715" s="119">
        <v>11</v>
      </c>
    </row>
    <row r="716" spans="1:4">
      <c r="A716" t="s">
        <v>2838</v>
      </c>
      <c r="B716" t="s">
        <v>15481</v>
      </c>
      <c r="C716">
        <v>0</v>
      </c>
      <c r="D716" s="119">
        <v>1</v>
      </c>
    </row>
    <row r="717" spans="1:4">
      <c r="A717" t="s">
        <v>2839</v>
      </c>
      <c r="B717" t="s">
        <v>2840</v>
      </c>
      <c r="C717">
        <v>0</v>
      </c>
      <c r="D717" s="119">
        <v>5</v>
      </c>
    </row>
    <row r="718" spans="1:4">
      <c r="A718" t="s">
        <v>2841</v>
      </c>
      <c r="B718" t="s">
        <v>2842</v>
      </c>
      <c r="C718">
        <v>0</v>
      </c>
      <c r="D718" s="119">
        <v>2</v>
      </c>
    </row>
    <row r="719" spans="1:4">
      <c r="A719" t="s">
        <v>2843</v>
      </c>
      <c r="B719" t="s">
        <v>15482</v>
      </c>
      <c r="C719">
        <v>0</v>
      </c>
      <c r="D719" s="119">
        <v>1</v>
      </c>
    </row>
    <row r="720" spans="1:4">
      <c r="A720" t="s">
        <v>2844</v>
      </c>
      <c r="B720" t="s">
        <v>2845</v>
      </c>
      <c r="C720">
        <v>23</v>
      </c>
      <c r="D720" s="119">
        <v>16</v>
      </c>
    </row>
    <row r="721" spans="1:4">
      <c r="A721" t="s">
        <v>2846</v>
      </c>
      <c r="B721" t="s">
        <v>2847</v>
      </c>
      <c r="C721">
        <v>17</v>
      </c>
      <c r="D721" s="119">
        <v>11</v>
      </c>
    </row>
    <row r="722" spans="1:4">
      <c r="A722" t="s">
        <v>2848</v>
      </c>
      <c r="B722" t="s">
        <v>2849</v>
      </c>
      <c r="C722">
        <v>0</v>
      </c>
      <c r="D722" s="119">
        <v>1</v>
      </c>
    </row>
    <row r="723" spans="1:4">
      <c r="A723" t="s">
        <v>2850</v>
      </c>
      <c r="B723" t="s">
        <v>2851</v>
      </c>
      <c r="C723">
        <v>11</v>
      </c>
      <c r="D723" s="119">
        <v>8</v>
      </c>
    </row>
    <row r="724" spans="1:4">
      <c r="A724" t="s">
        <v>2852</v>
      </c>
      <c r="B724" t="s">
        <v>15483</v>
      </c>
      <c r="C724">
        <v>23</v>
      </c>
      <c r="D724" s="119">
        <v>11</v>
      </c>
    </row>
    <row r="725" spans="1:4">
      <c r="A725" t="s">
        <v>2853</v>
      </c>
      <c r="B725" t="s">
        <v>15484</v>
      </c>
      <c r="C725">
        <v>0</v>
      </c>
      <c r="D725" s="119">
        <v>1</v>
      </c>
    </row>
    <row r="726" spans="1:4">
      <c r="A726" t="s">
        <v>2854</v>
      </c>
      <c r="B726" t="s">
        <v>15485</v>
      </c>
      <c r="C726">
        <v>1</v>
      </c>
      <c r="D726" s="119">
        <v>3</v>
      </c>
    </row>
    <row r="727" spans="1:4">
      <c r="A727" t="s">
        <v>2855</v>
      </c>
      <c r="B727" t="s">
        <v>15486</v>
      </c>
      <c r="C727">
        <v>0</v>
      </c>
      <c r="D727" s="119">
        <v>1</v>
      </c>
    </row>
    <row r="728" spans="1:4">
      <c r="A728" t="s">
        <v>2648</v>
      </c>
      <c r="B728" t="s">
        <v>2856</v>
      </c>
      <c r="C728">
        <v>0</v>
      </c>
      <c r="D728" s="119">
        <v>3</v>
      </c>
    </row>
    <row r="729" spans="1:4">
      <c r="A729" t="s">
        <v>2857</v>
      </c>
      <c r="B729" t="s">
        <v>15487</v>
      </c>
      <c r="C729">
        <v>0</v>
      </c>
      <c r="D729" s="119">
        <v>2</v>
      </c>
    </row>
    <row r="730" spans="1:4">
      <c r="A730" t="s">
        <v>2858</v>
      </c>
      <c r="B730" t="s">
        <v>15488</v>
      </c>
      <c r="C730">
        <v>0</v>
      </c>
      <c r="D730" s="119">
        <v>1</v>
      </c>
    </row>
    <row r="731" spans="1:4">
      <c r="A731" t="s">
        <v>2859</v>
      </c>
      <c r="B731" t="s">
        <v>15489</v>
      </c>
      <c r="C731">
        <v>0</v>
      </c>
      <c r="D731" s="119">
        <v>1</v>
      </c>
    </row>
    <row r="732" spans="1:4">
      <c r="A732" t="s">
        <v>2860</v>
      </c>
      <c r="B732" t="s">
        <v>15490</v>
      </c>
      <c r="C732">
        <v>0</v>
      </c>
      <c r="D732" s="119">
        <v>1</v>
      </c>
    </row>
    <row r="733" spans="1:4">
      <c r="A733" t="s">
        <v>2861</v>
      </c>
      <c r="B733" t="s">
        <v>15491</v>
      </c>
      <c r="C733">
        <v>0</v>
      </c>
      <c r="D733" s="119">
        <v>1</v>
      </c>
    </row>
    <row r="734" spans="1:4">
      <c r="A734" t="s">
        <v>2862</v>
      </c>
      <c r="B734" t="s">
        <v>15492</v>
      </c>
      <c r="C734">
        <v>1</v>
      </c>
      <c r="D734" s="119">
        <v>2</v>
      </c>
    </row>
    <row r="735" spans="1:4">
      <c r="A735" t="s">
        <v>2863</v>
      </c>
      <c r="B735" t="s">
        <v>2864</v>
      </c>
      <c r="C735">
        <v>0</v>
      </c>
      <c r="D735" s="119">
        <v>1</v>
      </c>
    </row>
    <row r="736" spans="1:4">
      <c r="A736" t="s">
        <v>2865</v>
      </c>
      <c r="B736" t="s">
        <v>2866</v>
      </c>
      <c r="C736">
        <v>0</v>
      </c>
      <c r="D736" s="119">
        <v>2</v>
      </c>
    </row>
    <row r="737" spans="1:4">
      <c r="A737" t="s">
        <v>2867</v>
      </c>
      <c r="B737" t="s">
        <v>15493</v>
      </c>
      <c r="C737">
        <v>0</v>
      </c>
      <c r="D737" s="119">
        <v>1</v>
      </c>
    </row>
    <row r="738" spans="1:4">
      <c r="A738" t="s">
        <v>2868</v>
      </c>
      <c r="B738" t="s">
        <v>15494</v>
      </c>
      <c r="C738">
        <v>0</v>
      </c>
      <c r="D738" s="119">
        <v>1</v>
      </c>
    </row>
    <row r="739" spans="1:4">
      <c r="A739" t="s">
        <v>2869</v>
      </c>
      <c r="B739" t="s">
        <v>15495</v>
      </c>
      <c r="C739">
        <v>0</v>
      </c>
      <c r="D739" s="119">
        <v>1</v>
      </c>
    </row>
    <row r="740" spans="1:4">
      <c r="A740" t="s">
        <v>2870</v>
      </c>
      <c r="B740" t="s">
        <v>15496</v>
      </c>
      <c r="C740">
        <v>0</v>
      </c>
      <c r="D740" s="119">
        <v>2</v>
      </c>
    </row>
    <row r="741" spans="1:4">
      <c r="A741" t="s">
        <v>2871</v>
      </c>
      <c r="B741" t="s">
        <v>15497</v>
      </c>
      <c r="C741">
        <v>0</v>
      </c>
      <c r="D741" s="119">
        <v>2</v>
      </c>
    </row>
    <row r="742" spans="1:4">
      <c r="A742" t="s">
        <v>2872</v>
      </c>
      <c r="B742" t="s">
        <v>15498</v>
      </c>
      <c r="C742">
        <v>0</v>
      </c>
      <c r="D742" s="119">
        <v>1</v>
      </c>
    </row>
    <row r="743" spans="1:4">
      <c r="A743" t="s">
        <v>2873</v>
      </c>
      <c r="B743" t="s">
        <v>15499</v>
      </c>
      <c r="C743">
        <v>0</v>
      </c>
      <c r="D743" s="119">
        <v>2</v>
      </c>
    </row>
    <row r="744" spans="1:4">
      <c r="A744" t="s">
        <v>2874</v>
      </c>
      <c r="B744" t="s">
        <v>15500</v>
      </c>
      <c r="C744">
        <v>0</v>
      </c>
      <c r="D744" s="119">
        <v>1</v>
      </c>
    </row>
    <row r="745" spans="1:4">
      <c r="A745" t="s">
        <v>2875</v>
      </c>
      <c r="B745" t="s">
        <v>15501</v>
      </c>
      <c r="C745">
        <v>0</v>
      </c>
      <c r="D745" s="119">
        <v>1</v>
      </c>
    </row>
    <row r="746" spans="1:4">
      <c r="A746" t="s">
        <v>2876</v>
      </c>
      <c r="B746" t="s">
        <v>15502</v>
      </c>
      <c r="C746">
        <v>4</v>
      </c>
      <c r="D746" s="119">
        <v>2</v>
      </c>
    </row>
    <row r="747" spans="1:4">
      <c r="A747" t="s">
        <v>2877</v>
      </c>
      <c r="B747" t="s">
        <v>2878</v>
      </c>
      <c r="C747">
        <v>0</v>
      </c>
      <c r="D747" s="119">
        <v>2</v>
      </c>
    </row>
    <row r="748" spans="1:4">
      <c r="A748" t="s">
        <v>2879</v>
      </c>
      <c r="B748" t="s">
        <v>15503</v>
      </c>
      <c r="C748">
        <v>0</v>
      </c>
      <c r="D748" s="119">
        <v>1</v>
      </c>
    </row>
    <row r="749" spans="1:4">
      <c r="A749" t="s">
        <v>2880</v>
      </c>
      <c r="B749" t="s">
        <v>15504</v>
      </c>
      <c r="C749">
        <v>6</v>
      </c>
      <c r="D749" s="119">
        <v>6</v>
      </c>
    </row>
    <row r="750" spans="1:4">
      <c r="A750" t="s">
        <v>2881</v>
      </c>
      <c r="B750" t="s">
        <v>15505</v>
      </c>
      <c r="C750">
        <v>0</v>
      </c>
      <c r="D750" s="119">
        <v>6</v>
      </c>
    </row>
    <row r="751" spans="1:4">
      <c r="A751" t="s">
        <v>2882</v>
      </c>
      <c r="B751" t="s">
        <v>2883</v>
      </c>
      <c r="C751">
        <v>0</v>
      </c>
      <c r="D751" s="119">
        <v>1</v>
      </c>
    </row>
    <row r="752" spans="1:4">
      <c r="A752" t="s">
        <v>2884</v>
      </c>
      <c r="B752" t="s">
        <v>15506</v>
      </c>
      <c r="C752">
        <v>0</v>
      </c>
      <c r="D752" s="119">
        <v>1</v>
      </c>
    </row>
    <row r="753" spans="1:4">
      <c r="A753" t="s">
        <v>2885</v>
      </c>
      <c r="B753" t="s">
        <v>15507</v>
      </c>
      <c r="C753">
        <v>0</v>
      </c>
      <c r="D753" s="119">
        <v>1</v>
      </c>
    </row>
    <row r="754" spans="1:4">
      <c r="A754" t="s">
        <v>2886</v>
      </c>
      <c r="B754" t="s">
        <v>15508</v>
      </c>
      <c r="C754">
        <v>0</v>
      </c>
      <c r="D754" s="119">
        <v>1</v>
      </c>
    </row>
    <row r="755" spans="1:4">
      <c r="A755" t="s">
        <v>2887</v>
      </c>
      <c r="B755" t="s">
        <v>15509</v>
      </c>
      <c r="C755">
        <v>0</v>
      </c>
      <c r="D755" s="119">
        <v>1</v>
      </c>
    </row>
    <row r="756" spans="1:4">
      <c r="A756" t="s">
        <v>2888</v>
      </c>
      <c r="B756" t="s">
        <v>15510</v>
      </c>
      <c r="C756">
        <v>0</v>
      </c>
      <c r="D756" s="119">
        <v>2</v>
      </c>
    </row>
    <row r="757" spans="1:4">
      <c r="A757" t="s">
        <v>2889</v>
      </c>
      <c r="B757" t="s">
        <v>15511</v>
      </c>
      <c r="C757">
        <v>700</v>
      </c>
      <c r="D757" s="119">
        <v>82</v>
      </c>
    </row>
    <row r="758" spans="1:4">
      <c r="A758" t="s">
        <v>2890</v>
      </c>
      <c r="B758" t="s">
        <v>15512</v>
      </c>
      <c r="C758">
        <v>0</v>
      </c>
      <c r="D758" s="119">
        <v>2</v>
      </c>
    </row>
    <row r="759" spans="1:4">
      <c r="A759" t="s">
        <v>2891</v>
      </c>
      <c r="B759" t="s">
        <v>15513</v>
      </c>
      <c r="C759">
        <v>0</v>
      </c>
      <c r="D759" s="119">
        <v>3</v>
      </c>
    </row>
    <row r="760" spans="1:4">
      <c r="A760" t="s">
        <v>2892</v>
      </c>
      <c r="B760" t="s">
        <v>2893</v>
      </c>
      <c r="C760">
        <v>0</v>
      </c>
      <c r="D760" s="119">
        <v>2</v>
      </c>
    </row>
    <row r="761" spans="1:4">
      <c r="A761" t="s">
        <v>2894</v>
      </c>
      <c r="B761" t="s">
        <v>15514</v>
      </c>
      <c r="C761">
        <v>0</v>
      </c>
      <c r="D761" s="119">
        <v>4</v>
      </c>
    </row>
    <row r="762" spans="1:4">
      <c r="A762" t="s">
        <v>2657</v>
      </c>
      <c r="B762" t="s">
        <v>15515</v>
      </c>
      <c r="C762">
        <v>19013</v>
      </c>
      <c r="D762" s="119">
        <v>18273.209000000003</v>
      </c>
    </row>
    <row r="763" spans="1:4">
      <c r="A763" t="s">
        <v>2487</v>
      </c>
      <c r="B763" t="s">
        <v>15516</v>
      </c>
      <c r="C763">
        <v>5241</v>
      </c>
      <c r="D763" s="119">
        <v>4612</v>
      </c>
    </row>
    <row r="764" spans="1:4">
      <c r="A764" t="s">
        <v>2659</v>
      </c>
      <c r="B764" t="s">
        <v>15517</v>
      </c>
      <c r="C764">
        <v>1292</v>
      </c>
      <c r="D764" s="119">
        <v>753</v>
      </c>
    </row>
    <row r="765" spans="1:4">
      <c r="A765" t="s">
        <v>2895</v>
      </c>
      <c r="B765" t="s">
        <v>15518</v>
      </c>
      <c r="C765">
        <v>13</v>
      </c>
      <c r="D765" s="119">
        <v>12</v>
      </c>
    </row>
    <row r="766" spans="1:4">
      <c r="A766" t="s">
        <v>2896</v>
      </c>
      <c r="B766" t="s">
        <v>15519</v>
      </c>
      <c r="C766">
        <v>2</v>
      </c>
      <c r="D766" s="119">
        <v>3</v>
      </c>
    </row>
    <row r="767" spans="1:4">
      <c r="A767" t="s">
        <v>2897</v>
      </c>
      <c r="B767" t="s">
        <v>2898</v>
      </c>
      <c r="C767">
        <v>0</v>
      </c>
      <c r="D767" s="119">
        <v>1</v>
      </c>
    </row>
    <row r="768" spans="1:4">
      <c r="A768" t="s">
        <v>2899</v>
      </c>
      <c r="B768" t="s">
        <v>2900</v>
      </c>
      <c r="C768">
        <v>0</v>
      </c>
      <c r="D768" s="119">
        <v>1</v>
      </c>
    </row>
    <row r="769" spans="1:4">
      <c r="A769" t="s">
        <v>2901</v>
      </c>
      <c r="B769" t="s">
        <v>15520</v>
      </c>
      <c r="C769">
        <v>428</v>
      </c>
      <c r="D769" s="119">
        <v>378</v>
      </c>
    </row>
    <row r="770" spans="1:4">
      <c r="A770" t="s">
        <v>2902</v>
      </c>
      <c r="B770" t="s">
        <v>2903</v>
      </c>
      <c r="C770">
        <v>1</v>
      </c>
      <c r="D770" s="119">
        <v>2</v>
      </c>
    </row>
    <row r="771" spans="1:4">
      <c r="A771" t="s">
        <v>2904</v>
      </c>
      <c r="B771" t="s">
        <v>2905</v>
      </c>
      <c r="C771">
        <v>1</v>
      </c>
      <c r="D771" s="119">
        <v>1</v>
      </c>
    </row>
    <row r="772" spans="1:4">
      <c r="A772" t="s">
        <v>2906</v>
      </c>
      <c r="B772" t="s">
        <v>15521</v>
      </c>
      <c r="C772">
        <v>0</v>
      </c>
      <c r="D772" s="119">
        <v>1</v>
      </c>
    </row>
    <row r="773" spans="1:4">
      <c r="A773" t="s">
        <v>2907</v>
      </c>
      <c r="B773" t="s">
        <v>2908</v>
      </c>
      <c r="C773">
        <v>0</v>
      </c>
      <c r="D773" s="119">
        <v>2</v>
      </c>
    </row>
    <row r="774" spans="1:4">
      <c r="A774" t="s">
        <v>2909</v>
      </c>
      <c r="B774" t="s">
        <v>15522</v>
      </c>
      <c r="C774">
        <v>0</v>
      </c>
      <c r="D774" s="119">
        <v>2</v>
      </c>
    </row>
    <row r="775" spans="1:4">
      <c r="A775" t="s">
        <v>2910</v>
      </c>
      <c r="B775" t="s">
        <v>15523</v>
      </c>
      <c r="C775">
        <v>57</v>
      </c>
      <c r="D775" s="119">
        <v>1</v>
      </c>
    </row>
    <row r="776" spans="1:4">
      <c r="A776" t="s">
        <v>2911</v>
      </c>
      <c r="B776" t="s">
        <v>2912</v>
      </c>
      <c r="C776">
        <v>8</v>
      </c>
      <c r="D776" s="119">
        <v>1</v>
      </c>
    </row>
    <row r="777" spans="1:4">
      <c r="A777" t="s">
        <v>2913</v>
      </c>
      <c r="B777" t="s">
        <v>2914</v>
      </c>
      <c r="C777">
        <v>0</v>
      </c>
      <c r="D777" s="119">
        <v>1</v>
      </c>
    </row>
    <row r="778" spans="1:4">
      <c r="A778" t="s">
        <v>2915</v>
      </c>
      <c r="B778" t="s">
        <v>2916</v>
      </c>
      <c r="C778">
        <v>0</v>
      </c>
      <c r="D778" s="119">
        <v>1</v>
      </c>
    </row>
    <row r="779" spans="1:4">
      <c r="A779" t="s">
        <v>2917</v>
      </c>
      <c r="B779" t="s">
        <v>15524</v>
      </c>
      <c r="C779">
        <v>91</v>
      </c>
      <c r="D779" s="119">
        <v>1</v>
      </c>
    </row>
    <row r="780" spans="1:4">
      <c r="A780" t="s">
        <v>2918</v>
      </c>
      <c r="B780" t="s">
        <v>15525</v>
      </c>
      <c r="C780">
        <v>197</v>
      </c>
      <c r="D780" s="119">
        <v>1</v>
      </c>
    </row>
    <row r="781" spans="1:4">
      <c r="A781" t="s">
        <v>2919</v>
      </c>
      <c r="B781" t="s">
        <v>15526</v>
      </c>
      <c r="C781">
        <v>43</v>
      </c>
      <c r="D781" s="119">
        <v>1</v>
      </c>
    </row>
    <row r="782" spans="1:4">
      <c r="A782" t="s">
        <v>2920</v>
      </c>
      <c r="B782" t="s">
        <v>2921</v>
      </c>
      <c r="C782">
        <v>0</v>
      </c>
      <c r="D782" s="119">
        <v>1</v>
      </c>
    </row>
    <row r="783" spans="1:4">
      <c r="A783" t="s">
        <v>2922</v>
      </c>
      <c r="B783" t="s">
        <v>15527</v>
      </c>
      <c r="C783">
        <v>265</v>
      </c>
      <c r="D783" s="119">
        <v>1</v>
      </c>
    </row>
    <row r="784" spans="1:4">
      <c r="A784" t="s">
        <v>2923</v>
      </c>
      <c r="B784" t="s">
        <v>2924</v>
      </c>
      <c r="C784">
        <v>0</v>
      </c>
      <c r="D784" s="119">
        <v>1</v>
      </c>
    </row>
    <row r="785" spans="1:4">
      <c r="A785" t="s">
        <v>2925</v>
      </c>
      <c r="B785" t="s">
        <v>2926</v>
      </c>
      <c r="C785">
        <v>0</v>
      </c>
      <c r="D785" s="119">
        <v>1</v>
      </c>
    </row>
    <row r="786" spans="1:4">
      <c r="A786" t="s">
        <v>2927</v>
      </c>
      <c r="B786" t="s">
        <v>2928</v>
      </c>
      <c r="C786">
        <v>0</v>
      </c>
      <c r="D786" s="119">
        <v>3</v>
      </c>
    </row>
    <row r="787" spans="1:4">
      <c r="A787" t="s">
        <v>2929</v>
      </c>
      <c r="B787" t="s">
        <v>15528</v>
      </c>
      <c r="C787">
        <v>368</v>
      </c>
      <c r="D787" s="119">
        <v>1</v>
      </c>
    </row>
    <row r="788" spans="1:4">
      <c r="A788" t="s">
        <v>2930</v>
      </c>
      <c r="B788" t="s">
        <v>2931</v>
      </c>
      <c r="C788">
        <v>2</v>
      </c>
      <c r="D788" s="119">
        <v>1</v>
      </c>
    </row>
    <row r="789" spans="1:4">
      <c r="A789" t="s">
        <v>2932</v>
      </c>
      <c r="B789" t="s">
        <v>2933</v>
      </c>
      <c r="C789">
        <v>2</v>
      </c>
      <c r="D789" s="119">
        <v>3</v>
      </c>
    </row>
    <row r="790" spans="1:4">
      <c r="A790" t="s">
        <v>2934</v>
      </c>
      <c r="B790" t="s">
        <v>2935</v>
      </c>
      <c r="C790">
        <v>1</v>
      </c>
      <c r="D790" s="119">
        <v>1</v>
      </c>
    </row>
    <row r="791" spans="1:4">
      <c r="A791" t="s">
        <v>2936</v>
      </c>
      <c r="B791" t="s">
        <v>2937</v>
      </c>
      <c r="C791">
        <v>0</v>
      </c>
      <c r="D791" s="119">
        <v>1</v>
      </c>
    </row>
    <row r="792" spans="1:4">
      <c r="A792" t="s">
        <v>2938</v>
      </c>
      <c r="B792" t="s">
        <v>2939</v>
      </c>
      <c r="C792">
        <v>51</v>
      </c>
      <c r="D792" s="119">
        <v>3</v>
      </c>
    </row>
    <row r="793" spans="1:4">
      <c r="A793" t="s">
        <v>2661</v>
      </c>
      <c r="B793" t="s">
        <v>15529</v>
      </c>
      <c r="C793">
        <v>1626</v>
      </c>
      <c r="D793" s="119">
        <v>1507</v>
      </c>
    </row>
    <row r="794" spans="1:4">
      <c r="A794" t="s">
        <v>2663</v>
      </c>
      <c r="B794" t="s">
        <v>15530</v>
      </c>
      <c r="C794">
        <v>12</v>
      </c>
      <c r="D794" s="119">
        <v>7</v>
      </c>
    </row>
    <row r="795" spans="1:4">
      <c r="A795" t="s">
        <v>2940</v>
      </c>
      <c r="B795" t="s">
        <v>2941</v>
      </c>
      <c r="C795">
        <v>42</v>
      </c>
      <c r="D795" s="119">
        <v>66</v>
      </c>
    </row>
    <row r="796" spans="1:4">
      <c r="A796" t="s">
        <v>2942</v>
      </c>
      <c r="B796" t="s">
        <v>14645</v>
      </c>
      <c r="C796">
        <v>29</v>
      </c>
      <c r="D796" s="119">
        <v>19</v>
      </c>
    </row>
    <row r="797" spans="1:4">
      <c r="A797" t="s">
        <v>2943</v>
      </c>
      <c r="B797" t="s">
        <v>2944</v>
      </c>
      <c r="C797">
        <v>27817</v>
      </c>
      <c r="D797" s="119">
        <v>23082</v>
      </c>
    </row>
    <row r="798" spans="1:4">
      <c r="A798" t="s">
        <v>2945</v>
      </c>
      <c r="B798" t="s">
        <v>15531</v>
      </c>
      <c r="C798">
        <v>10</v>
      </c>
      <c r="D798" s="119">
        <v>4</v>
      </c>
    </row>
    <row r="799" spans="1:4">
      <c r="A799" t="s">
        <v>2946</v>
      </c>
      <c r="B799" t="s">
        <v>2947</v>
      </c>
      <c r="C799">
        <v>2</v>
      </c>
      <c r="D799" s="119">
        <v>3</v>
      </c>
    </row>
    <row r="800" spans="1:4">
      <c r="A800" t="s">
        <v>2948</v>
      </c>
      <c r="B800" t="s">
        <v>2949</v>
      </c>
      <c r="C800">
        <v>0</v>
      </c>
      <c r="D800" s="119">
        <v>1</v>
      </c>
    </row>
    <row r="801" spans="1:4">
      <c r="A801" t="s">
        <v>3052</v>
      </c>
      <c r="B801" t="s">
        <v>15532</v>
      </c>
      <c r="C801">
        <v>0</v>
      </c>
      <c r="D801" s="119">
        <v>2</v>
      </c>
    </row>
    <row r="802" spans="1:4">
      <c r="A802" t="s">
        <v>3053</v>
      </c>
      <c r="B802" t="s">
        <v>15533</v>
      </c>
      <c r="C802">
        <v>43</v>
      </c>
      <c r="D802" s="119">
        <v>61</v>
      </c>
    </row>
    <row r="803" spans="1:4">
      <c r="A803" t="s">
        <v>3054</v>
      </c>
      <c r="B803" t="s">
        <v>15534</v>
      </c>
      <c r="C803">
        <v>45</v>
      </c>
      <c r="D803" s="119">
        <v>65</v>
      </c>
    </row>
    <row r="804" spans="1:4">
      <c r="A804" t="s">
        <v>3055</v>
      </c>
      <c r="B804" t="s">
        <v>15535</v>
      </c>
      <c r="C804">
        <v>0</v>
      </c>
      <c r="D804" s="119">
        <v>2</v>
      </c>
    </row>
    <row r="805" spans="1:4">
      <c r="A805" t="s">
        <v>3056</v>
      </c>
      <c r="B805" t="s">
        <v>3057</v>
      </c>
      <c r="C805">
        <v>0</v>
      </c>
      <c r="D805" s="119">
        <v>2</v>
      </c>
    </row>
    <row r="806" spans="1:4">
      <c r="A806" t="s">
        <v>3058</v>
      </c>
      <c r="B806" t="s">
        <v>15536</v>
      </c>
      <c r="C806">
        <v>0</v>
      </c>
      <c r="D806" s="119">
        <v>2</v>
      </c>
    </row>
    <row r="807" spans="1:4">
      <c r="A807" t="s">
        <v>3059</v>
      </c>
      <c r="B807" t="s">
        <v>15537</v>
      </c>
      <c r="C807">
        <v>0</v>
      </c>
      <c r="D807" s="119">
        <v>2</v>
      </c>
    </row>
    <row r="808" spans="1:4">
      <c r="A808" t="s">
        <v>3060</v>
      </c>
      <c r="B808" t="s">
        <v>15538</v>
      </c>
      <c r="C808">
        <v>0</v>
      </c>
      <c r="D808" s="119">
        <v>2</v>
      </c>
    </row>
    <row r="809" spans="1:4">
      <c r="A809" t="s">
        <v>3061</v>
      </c>
      <c r="B809" t="s">
        <v>15539</v>
      </c>
      <c r="C809">
        <v>7</v>
      </c>
      <c r="D809" s="119">
        <v>11</v>
      </c>
    </row>
    <row r="810" spans="1:4">
      <c r="A810" t="s">
        <v>3062</v>
      </c>
      <c r="B810" t="s">
        <v>15540</v>
      </c>
      <c r="C810">
        <v>0</v>
      </c>
      <c r="D810" s="119">
        <v>2</v>
      </c>
    </row>
    <row r="811" spans="1:4">
      <c r="A811" t="s">
        <v>3063</v>
      </c>
      <c r="B811" t="s">
        <v>15541</v>
      </c>
      <c r="C811">
        <v>0</v>
      </c>
      <c r="D811" s="119">
        <v>2</v>
      </c>
    </row>
    <row r="812" spans="1:4">
      <c r="A812" t="s">
        <v>3064</v>
      </c>
      <c r="B812" t="s">
        <v>15542</v>
      </c>
      <c r="C812">
        <v>0</v>
      </c>
      <c r="D812" s="119">
        <v>2</v>
      </c>
    </row>
    <row r="813" spans="1:4">
      <c r="A813" t="s">
        <v>3065</v>
      </c>
      <c r="B813" t="s">
        <v>15543</v>
      </c>
      <c r="C813">
        <v>0</v>
      </c>
      <c r="D813" s="119">
        <v>2</v>
      </c>
    </row>
    <row r="814" spans="1:4">
      <c r="A814" t="s">
        <v>3066</v>
      </c>
      <c r="B814" t="s">
        <v>15544</v>
      </c>
      <c r="C814">
        <v>0</v>
      </c>
      <c r="D814" s="119">
        <v>2</v>
      </c>
    </row>
    <row r="815" spans="1:4">
      <c r="A815" t="s">
        <v>3067</v>
      </c>
      <c r="B815" t="s">
        <v>15545</v>
      </c>
      <c r="C815">
        <v>0</v>
      </c>
      <c r="D815" s="119">
        <v>2</v>
      </c>
    </row>
    <row r="816" spans="1:4">
      <c r="A816" t="s">
        <v>3068</v>
      </c>
      <c r="B816" t="s">
        <v>15546</v>
      </c>
      <c r="C816">
        <v>0</v>
      </c>
      <c r="D816" s="119">
        <v>3</v>
      </c>
    </row>
    <row r="817" spans="1:4">
      <c r="A817" t="s">
        <v>3069</v>
      </c>
      <c r="B817" t="s">
        <v>15547</v>
      </c>
      <c r="C817">
        <v>0</v>
      </c>
      <c r="D817" s="119">
        <v>4</v>
      </c>
    </row>
    <row r="818" spans="1:4">
      <c r="A818" t="s">
        <v>3070</v>
      </c>
      <c r="B818" t="s">
        <v>15548</v>
      </c>
      <c r="C818">
        <v>0</v>
      </c>
      <c r="D818" s="119">
        <v>4</v>
      </c>
    </row>
    <row r="819" spans="1:4">
      <c r="A819" t="s">
        <v>3071</v>
      </c>
      <c r="B819" t="s">
        <v>15549</v>
      </c>
      <c r="C819">
        <v>0</v>
      </c>
      <c r="D819" s="119">
        <v>3</v>
      </c>
    </row>
    <row r="820" spans="1:4">
      <c r="A820" t="s">
        <v>3072</v>
      </c>
      <c r="B820" t="s">
        <v>15550</v>
      </c>
      <c r="C820">
        <v>0</v>
      </c>
      <c r="D820" s="119">
        <v>4</v>
      </c>
    </row>
    <row r="821" spans="1:4">
      <c r="A821" t="s">
        <v>3073</v>
      </c>
      <c r="B821" t="s">
        <v>15551</v>
      </c>
      <c r="C821">
        <v>0</v>
      </c>
      <c r="D821" s="119">
        <v>2</v>
      </c>
    </row>
    <row r="822" spans="1:4">
      <c r="A822" t="s">
        <v>3074</v>
      </c>
      <c r="B822" t="s">
        <v>15552</v>
      </c>
      <c r="C822">
        <v>0</v>
      </c>
      <c r="D822" s="119">
        <v>2</v>
      </c>
    </row>
    <row r="823" spans="1:4">
      <c r="A823" t="s">
        <v>3075</v>
      </c>
      <c r="B823" t="s">
        <v>15553</v>
      </c>
      <c r="C823">
        <v>0</v>
      </c>
      <c r="D823" s="119">
        <v>2</v>
      </c>
    </row>
    <row r="824" spans="1:4">
      <c r="A824" t="s">
        <v>3076</v>
      </c>
      <c r="B824" t="s">
        <v>15554</v>
      </c>
      <c r="C824">
        <v>0</v>
      </c>
      <c r="D824" s="119">
        <v>2</v>
      </c>
    </row>
    <row r="825" spans="1:4">
      <c r="A825" t="s">
        <v>3077</v>
      </c>
      <c r="B825" t="s">
        <v>15555</v>
      </c>
      <c r="C825">
        <v>0</v>
      </c>
      <c r="D825" s="119">
        <v>2</v>
      </c>
    </row>
    <row r="826" spans="1:4">
      <c r="A826" t="s">
        <v>3078</v>
      </c>
      <c r="B826" t="s">
        <v>15556</v>
      </c>
      <c r="C826">
        <v>0</v>
      </c>
      <c r="D826" s="119">
        <v>2</v>
      </c>
    </row>
    <row r="827" spans="1:4">
      <c r="A827" t="s">
        <v>3079</v>
      </c>
      <c r="B827" t="s">
        <v>15557</v>
      </c>
      <c r="C827">
        <v>0</v>
      </c>
      <c r="D827" s="119">
        <v>3</v>
      </c>
    </row>
    <row r="828" spans="1:4">
      <c r="A828" t="s">
        <v>3080</v>
      </c>
      <c r="B828" t="s">
        <v>15558</v>
      </c>
      <c r="C828">
        <v>0</v>
      </c>
      <c r="D828" s="119">
        <v>2</v>
      </c>
    </row>
    <row r="829" spans="1:4">
      <c r="A829" t="s">
        <v>3081</v>
      </c>
      <c r="B829" t="s">
        <v>15559</v>
      </c>
      <c r="C829">
        <v>0</v>
      </c>
      <c r="D829" s="119">
        <v>4</v>
      </c>
    </row>
    <row r="830" spans="1:4">
      <c r="A830" t="s">
        <v>3082</v>
      </c>
      <c r="B830" t="s">
        <v>15560</v>
      </c>
      <c r="C830">
        <v>23</v>
      </c>
      <c r="D830" s="119">
        <v>25</v>
      </c>
    </row>
    <row r="831" spans="1:4">
      <c r="A831" t="s">
        <v>3083</v>
      </c>
      <c r="B831" t="s">
        <v>15561</v>
      </c>
      <c r="C831">
        <v>13</v>
      </c>
      <c r="D831" s="119">
        <v>27</v>
      </c>
    </row>
    <row r="832" spans="1:4">
      <c r="A832" t="s">
        <v>3084</v>
      </c>
      <c r="B832" t="s">
        <v>3085</v>
      </c>
      <c r="C832">
        <v>0</v>
      </c>
      <c r="D832" s="119">
        <v>1</v>
      </c>
    </row>
    <row r="833" spans="1:4">
      <c r="A833" t="s">
        <v>3086</v>
      </c>
      <c r="B833" t="s">
        <v>15562</v>
      </c>
      <c r="C833">
        <v>0</v>
      </c>
      <c r="D833" s="119">
        <v>1</v>
      </c>
    </row>
    <row r="834" spans="1:4">
      <c r="A834" t="s">
        <v>3087</v>
      </c>
      <c r="B834" t="s">
        <v>15563</v>
      </c>
      <c r="C834">
        <v>1</v>
      </c>
      <c r="D834" s="119">
        <v>1</v>
      </c>
    </row>
    <row r="835" spans="1:4">
      <c r="A835" t="s">
        <v>3088</v>
      </c>
      <c r="B835" t="s">
        <v>15564</v>
      </c>
      <c r="C835">
        <v>0</v>
      </c>
      <c r="D835" s="119">
        <v>2</v>
      </c>
    </row>
    <row r="836" spans="1:4">
      <c r="A836" t="s">
        <v>3089</v>
      </c>
      <c r="B836" t="s">
        <v>15565</v>
      </c>
      <c r="C836">
        <v>0</v>
      </c>
      <c r="D836" s="119">
        <v>2</v>
      </c>
    </row>
    <row r="837" spans="1:4">
      <c r="A837" t="s">
        <v>3090</v>
      </c>
      <c r="B837" t="s">
        <v>15566</v>
      </c>
      <c r="C837">
        <v>0</v>
      </c>
      <c r="D837" s="119">
        <v>3</v>
      </c>
    </row>
    <row r="838" spans="1:4">
      <c r="A838" t="s">
        <v>3091</v>
      </c>
      <c r="B838" t="s">
        <v>15567</v>
      </c>
      <c r="C838">
        <v>0</v>
      </c>
      <c r="D838" s="119">
        <v>3</v>
      </c>
    </row>
    <row r="839" spans="1:4">
      <c r="A839" t="s">
        <v>3092</v>
      </c>
      <c r="B839" t="s">
        <v>15568</v>
      </c>
      <c r="C839">
        <v>93</v>
      </c>
      <c r="D839" s="119">
        <v>85</v>
      </c>
    </row>
    <row r="840" spans="1:4">
      <c r="A840" t="s">
        <v>3093</v>
      </c>
      <c r="B840" t="s">
        <v>15569</v>
      </c>
      <c r="C840">
        <v>0</v>
      </c>
      <c r="D840" s="119">
        <v>2</v>
      </c>
    </row>
    <row r="841" spans="1:4">
      <c r="A841" t="s">
        <v>3094</v>
      </c>
      <c r="B841" t="s">
        <v>15570</v>
      </c>
      <c r="C841">
        <v>0</v>
      </c>
      <c r="D841" s="119">
        <v>2</v>
      </c>
    </row>
    <row r="842" spans="1:4">
      <c r="A842" t="s">
        <v>3095</v>
      </c>
      <c r="B842" t="s">
        <v>15571</v>
      </c>
      <c r="C842">
        <v>0</v>
      </c>
      <c r="D842" s="119">
        <v>3</v>
      </c>
    </row>
    <row r="843" spans="1:4">
      <c r="A843" t="s">
        <v>3096</v>
      </c>
      <c r="B843" t="s">
        <v>15572</v>
      </c>
      <c r="C843">
        <v>0</v>
      </c>
      <c r="D843" s="119">
        <v>2</v>
      </c>
    </row>
    <row r="844" spans="1:4">
      <c r="A844" t="s">
        <v>3097</v>
      </c>
      <c r="B844" t="s">
        <v>15573</v>
      </c>
      <c r="C844">
        <v>0</v>
      </c>
      <c r="D844" s="119">
        <v>2</v>
      </c>
    </row>
    <row r="845" spans="1:4">
      <c r="A845" t="s">
        <v>3098</v>
      </c>
      <c r="B845" t="s">
        <v>15574</v>
      </c>
      <c r="C845">
        <v>0</v>
      </c>
      <c r="D845" s="119">
        <v>2</v>
      </c>
    </row>
    <row r="846" spans="1:4">
      <c r="A846" t="s">
        <v>3099</v>
      </c>
      <c r="B846" t="s">
        <v>15575</v>
      </c>
      <c r="C846">
        <v>0</v>
      </c>
      <c r="D846" s="119">
        <v>2</v>
      </c>
    </row>
    <row r="847" spans="1:4">
      <c r="A847" t="s">
        <v>3100</v>
      </c>
      <c r="B847" t="s">
        <v>15576</v>
      </c>
      <c r="C847">
        <v>0</v>
      </c>
      <c r="D847" s="119">
        <v>2</v>
      </c>
    </row>
    <row r="848" spans="1:4">
      <c r="A848" t="s">
        <v>3101</v>
      </c>
      <c r="B848" t="s">
        <v>15577</v>
      </c>
      <c r="C848">
        <v>0</v>
      </c>
      <c r="D848" s="119">
        <v>2</v>
      </c>
    </row>
    <row r="849" spans="1:4">
      <c r="A849" t="s">
        <v>3102</v>
      </c>
      <c r="B849" t="s">
        <v>15578</v>
      </c>
      <c r="C849">
        <v>1</v>
      </c>
      <c r="D849" s="119">
        <v>3</v>
      </c>
    </row>
    <row r="850" spans="1:4">
      <c r="A850" t="s">
        <v>3103</v>
      </c>
      <c r="B850" t="s">
        <v>15579</v>
      </c>
      <c r="C850">
        <v>0</v>
      </c>
      <c r="D850" s="119">
        <v>3</v>
      </c>
    </row>
    <row r="851" spans="1:4">
      <c r="A851" t="s">
        <v>3104</v>
      </c>
      <c r="B851" t="s">
        <v>15580</v>
      </c>
      <c r="C851">
        <v>0</v>
      </c>
      <c r="D851" s="119">
        <v>2</v>
      </c>
    </row>
    <row r="852" spans="1:4">
      <c r="A852" t="s">
        <v>3105</v>
      </c>
      <c r="B852" t="s">
        <v>15581</v>
      </c>
      <c r="C852">
        <v>37</v>
      </c>
      <c r="D852" s="119">
        <v>50</v>
      </c>
    </row>
    <row r="853" spans="1:4">
      <c r="A853" t="s">
        <v>3106</v>
      </c>
      <c r="B853" t="s">
        <v>15582</v>
      </c>
      <c r="C853">
        <v>31</v>
      </c>
      <c r="D853" s="119">
        <v>55</v>
      </c>
    </row>
    <row r="854" spans="1:4">
      <c r="A854" t="s">
        <v>3107</v>
      </c>
      <c r="B854" t="s">
        <v>15583</v>
      </c>
      <c r="C854">
        <v>0</v>
      </c>
      <c r="D854" s="119">
        <v>2</v>
      </c>
    </row>
    <row r="855" spans="1:4">
      <c r="A855" t="s">
        <v>3108</v>
      </c>
      <c r="B855" t="s">
        <v>15584</v>
      </c>
      <c r="C855">
        <v>7</v>
      </c>
      <c r="D855" s="119">
        <v>16</v>
      </c>
    </row>
    <row r="856" spans="1:4">
      <c r="A856" t="s">
        <v>3109</v>
      </c>
      <c r="B856" t="s">
        <v>15585</v>
      </c>
      <c r="C856">
        <v>0</v>
      </c>
      <c r="D856" s="119">
        <v>2</v>
      </c>
    </row>
    <row r="857" spans="1:4">
      <c r="A857" t="s">
        <v>3110</v>
      </c>
      <c r="B857" t="s">
        <v>15586</v>
      </c>
      <c r="C857">
        <v>0</v>
      </c>
      <c r="D857" s="119">
        <v>2</v>
      </c>
    </row>
    <row r="858" spans="1:4">
      <c r="A858" t="s">
        <v>3111</v>
      </c>
      <c r="B858" t="s">
        <v>15587</v>
      </c>
      <c r="C858">
        <v>0</v>
      </c>
      <c r="D858" s="119">
        <v>2</v>
      </c>
    </row>
    <row r="859" spans="1:4">
      <c r="A859" t="s">
        <v>3112</v>
      </c>
      <c r="B859" t="s">
        <v>15588</v>
      </c>
      <c r="C859">
        <v>0</v>
      </c>
      <c r="D859" s="119">
        <v>2</v>
      </c>
    </row>
    <row r="860" spans="1:4">
      <c r="A860" t="s">
        <v>3113</v>
      </c>
      <c r="B860" t="s">
        <v>15589</v>
      </c>
      <c r="C860">
        <v>0</v>
      </c>
      <c r="D860" s="119">
        <v>2</v>
      </c>
    </row>
    <row r="861" spans="1:4">
      <c r="A861" t="s">
        <v>3114</v>
      </c>
      <c r="B861" t="s">
        <v>15590</v>
      </c>
      <c r="C861">
        <v>0</v>
      </c>
      <c r="D861" s="119">
        <v>2</v>
      </c>
    </row>
    <row r="862" spans="1:4">
      <c r="A862" t="s">
        <v>3115</v>
      </c>
      <c r="B862" t="s">
        <v>15591</v>
      </c>
      <c r="C862">
        <v>0</v>
      </c>
      <c r="D862" s="119">
        <v>2</v>
      </c>
    </row>
    <row r="863" spans="1:4">
      <c r="A863" t="s">
        <v>3116</v>
      </c>
      <c r="B863" t="s">
        <v>15592</v>
      </c>
      <c r="C863">
        <v>0</v>
      </c>
      <c r="D863" s="119">
        <v>2</v>
      </c>
    </row>
    <row r="864" spans="1:4">
      <c r="A864" t="s">
        <v>3117</v>
      </c>
      <c r="B864" t="s">
        <v>15593</v>
      </c>
      <c r="C864">
        <v>0</v>
      </c>
      <c r="D864" s="119">
        <v>6</v>
      </c>
    </row>
    <row r="865" spans="1:4">
      <c r="A865" t="s">
        <v>3118</v>
      </c>
      <c r="B865" t="s">
        <v>15594</v>
      </c>
      <c r="C865">
        <v>14</v>
      </c>
      <c r="D865" s="119">
        <v>11</v>
      </c>
    </row>
    <row r="866" spans="1:4">
      <c r="A866" t="s">
        <v>3119</v>
      </c>
      <c r="B866" t="s">
        <v>15595</v>
      </c>
      <c r="C866">
        <v>14</v>
      </c>
      <c r="D866" s="119">
        <v>16</v>
      </c>
    </row>
    <row r="867" spans="1:4">
      <c r="A867" t="s">
        <v>3120</v>
      </c>
      <c r="B867" t="s">
        <v>15596</v>
      </c>
      <c r="C867">
        <v>0</v>
      </c>
      <c r="D867" s="119">
        <v>2</v>
      </c>
    </row>
    <row r="868" spans="1:4">
      <c r="A868" t="s">
        <v>3121</v>
      </c>
      <c r="B868" t="s">
        <v>15597</v>
      </c>
      <c r="C868">
        <v>0</v>
      </c>
      <c r="D868" s="119">
        <v>2</v>
      </c>
    </row>
    <row r="869" spans="1:4">
      <c r="A869" t="s">
        <v>3122</v>
      </c>
      <c r="B869" t="s">
        <v>15598</v>
      </c>
      <c r="C869">
        <v>0</v>
      </c>
      <c r="D869" s="119">
        <v>2</v>
      </c>
    </row>
    <row r="870" spans="1:4">
      <c r="A870" t="s">
        <v>3123</v>
      </c>
      <c r="B870" t="s">
        <v>15599</v>
      </c>
      <c r="C870">
        <v>4</v>
      </c>
      <c r="D870" s="119">
        <v>9</v>
      </c>
    </row>
    <row r="871" spans="1:4">
      <c r="A871" t="s">
        <v>3124</v>
      </c>
      <c r="B871" t="s">
        <v>15600</v>
      </c>
      <c r="C871">
        <v>6</v>
      </c>
      <c r="D871" s="119">
        <v>16</v>
      </c>
    </row>
    <row r="872" spans="1:4">
      <c r="A872" t="s">
        <v>3125</v>
      </c>
      <c r="B872" t="s">
        <v>15601</v>
      </c>
      <c r="C872">
        <v>1</v>
      </c>
      <c r="D872" s="119">
        <v>6</v>
      </c>
    </row>
    <row r="873" spans="1:4">
      <c r="A873" t="s">
        <v>3126</v>
      </c>
      <c r="B873" t="s">
        <v>15602</v>
      </c>
      <c r="C873">
        <v>0</v>
      </c>
      <c r="D873" s="119">
        <v>4</v>
      </c>
    </row>
    <row r="874" spans="1:4">
      <c r="A874" t="s">
        <v>3127</v>
      </c>
      <c r="B874" t="s">
        <v>15603</v>
      </c>
      <c r="C874">
        <v>57</v>
      </c>
      <c r="D874" s="119">
        <v>101</v>
      </c>
    </row>
    <row r="875" spans="1:4">
      <c r="A875" t="s">
        <v>3128</v>
      </c>
      <c r="B875" t="s">
        <v>15604</v>
      </c>
      <c r="C875">
        <v>12</v>
      </c>
      <c r="D875" s="119">
        <v>21</v>
      </c>
    </row>
    <row r="876" spans="1:4">
      <c r="A876" t="s">
        <v>3129</v>
      </c>
      <c r="B876" t="s">
        <v>15605</v>
      </c>
      <c r="C876">
        <v>1670</v>
      </c>
      <c r="D876" s="119">
        <v>2161</v>
      </c>
    </row>
    <row r="877" spans="1:4">
      <c r="A877" t="s">
        <v>3130</v>
      </c>
      <c r="B877" t="s">
        <v>15606</v>
      </c>
      <c r="C877">
        <v>9</v>
      </c>
      <c r="D877" s="119">
        <v>16</v>
      </c>
    </row>
    <row r="878" spans="1:4">
      <c r="A878" t="s">
        <v>3131</v>
      </c>
      <c r="B878" t="s">
        <v>15607</v>
      </c>
      <c r="C878">
        <v>0</v>
      </c>
      <c r="D878" s="119">
        <v>2</v>
      </c>
    </row>
    <row r="879" spans="1:4">
      <c r="A879" t="s">
        <v>3132</v>
      </c>
      <c r="B879" t="s">
        <v>15608</v>
      </c>
      <c r="C879">
        <v>0</v>
      </c>
      <c r="D879" s="119">
        <v>2</v>
      </c>
    </row>
    <row r="880" spans="1:4">
      <c r="A880" t="s">
        <v>3133</v>
      </c>
      <c r="B880" t="s">
        <v>15609</v>
      </c>
      <c r="C880">
        <v>0</v>
      </c>
      <c r="D880" s="119">
        <v>2</v>
      </c>
    </row>
    <row r="881" spans="1:4">
      <c r="A881" t="s">
        <v>3134</v>
      </c>
      <c r="B881" t="s">
        <v>15610</v>
      </c>
      <c r="C881">
        <v>0</v>
      </c>
      <c r="D881" s="119">
        <v>2</v>
      </c>
    </row>
    <row r="882" spans="1:4">
      <c r="A882" t="s">
        <v>3135</v>
      </c>
      <c r="B882" t="s">
        <v>15611</v>
      </c>
      <c r="C882">
        <v>0</v>
      </c>
      <c r="D882" s="119">
        <v>2</v>
      </c>
    </row>
    <row r="883" spans="1:4">
      <c r="A883" t="s">
        <v>3136</v>
      </c>
      <c r="B883" t="s">
        <v>15612</v>
      </c>
      <c r="C883">
        <v>0</v>
      </c>
      <c r="D883" s="119">
        <v>2</v>
      </c>
    </row>
    <row r="884" spans="1:4">
      <c r="A884" t="s">
        <v>3137</v>
      </c>
      <c r="B884" t="s">
        <v>3138</v>
      </c>
      <c r="C884">
        <v>0</v>
      </c>
      <c r="D884" s="119">
        <v>5</v>
      </c>
    </row>
    <row r="885" spans="1:4">
      <c r="A885" t="s">
        <v>3139</v>
      </c>
      <c r="B885" t="s">
        <v>15613</v>
      </c>
      <c r="C885">
        <v>1</v>
      </c>
      <c r="D885" s="119">
        <v>5</v>
      </c>
    </row>
    <row r="886" spans="1:4">
      <c r="A886" t="s">
        <v>3140</v>
      </c>
      <c r="B886" t="s">
        <v>15614</v>
      </c>
      <c r="C886">
        <v>5</v>
      </c>
      <c r="D886" s="119">
        <v>7</v>
      </c>
    </row>
    <row r="887" spans="1:4">
      <c r="A887" t="s">
        <v>3141</v>
      </c>
      <c r="B887" t="s">
        <v>15615</v>
      </c>
      <c r="C887">
        <v>3</v>
      </c>
      <c r="D887" s="119">
        <v>5</v>
      </c>
    </row>
    <row r="888" spans="1:4">
      <c r="A888" t="s">
        <v>3142</v>
      </c>
      <c r="B888" t="s">
        <v>15616</v>
      </c>
      <c r="C888">
        <v>0</v>
      </c>
      <c r="D888" s="119">
        <v>2</v>
      </c>
    </row>
    <row r="889" spans="1:4">
      <c r="A889" t="s">
        <v>3143</v>
      </c>
      <c r="B889" t="s">
        <v>15617</v>
      </c>
      <c r="C889">
        <v>0</v>
      </c>
      <c r="D889" s="119">
        <v>1</v>
      </c>
    </row>
    <row r="890" spans="1:4">
      <c r="A890" t="s">
        <v>3144</v>
      </c>
      <c r="B890" t="s">
        <v>15618</v>
      </c>
      <c r="C890">
        <v>0</v>
      </c>
      <c r="D890" s="119">
        <v>2</v>
      </c>
    </row>
    <row r="891" spans="1:4">
      <c r="A891" t="s">
        <v>3145</v>
      </c>
      <c r="B891" t="s">
        <v>15619</v>
      </c>
      <c r="C891">
        <v>46</v>
      </c>
      <c r="D891" s="119">
        <v>81</v>
      </c>
    </row>
    <row r="892" spans="1:4">
      <c r="A892" t="s">
        <v>3146</v>
      </c>
      <c r="B892" t="s">
        <v>15620</v>
      </c>
      <c r="C892">
        <v>0</v>
      </c>
      <c r="D892" s="119">
        <v>2</v>
      </c>
    </row>
    <row r="893" spans="1:4">
      <c r="A893" t="s">
        <v>3147</v>
      </c>
      <c r="B893" t="s">
        <v>15621</v>
      </c>
      <c r="C893">
        <v>0</v>
      </c>
      <c r="D893" s="119">
        <v>2</v>
      </c>
    </row>
    <row r="894" spans="1:4">
      <c r="A894" t="s">
        <v>3148</v>
      </c>
      <c r="B894" t="s">
        <v>15622</v>
      </c>
      <c r="C894">
        <v>92</v>
      </c>
      <c r="D894" s="119">
        <v>201</v>
      </c>
    </row>
    <row r="895" spans="1:4">
      <c r="A895" t="s">
        <v>3149</v>
      </c>
      <c r="B895" t="s">
        <v>15623</v>
      </c>
      <c r="C895">
        <v>0</v>
      </c>
      <c r="D895" s="119">
        <v>2</v>
      </c>
    </row>
    <row r="896" spans="1:4">
      <c r="A896" t="s">
        <v>3150</v>
      </c>
      <c r="B896" t="s">
        <v>15624</v>
      </c>
      <c r="C896">
        <v>0</v>
      </c>
      <c r="D896" s="119">
        <v>2</v>
      </c>
    </row>
    <row r="897" spans="1:4">
      <c r="A897" t="s">
        <v>3151</v>
      </c>
      <c r="B897" t="s">
        <v>3152</v>
      </c>
      <c r="C897">
        <v>0</v>
      </c>
      <c r="D897" s="119">
        <v>2</v>
      </c>
    </row>
    <row r="898" spans="1:4">
      <c r="A898" t="s">
        <v>3153</v>
      </c>
      <c r="B898" t="s">
        <v>15625</v>
      </c>
      <c r="C898">
        <v>0</v>
      </c>
      <c r="D898" s="119">
        <v>4</v>
      </c>
    </row>
    <row r="899" spans="1:4">
      <c r="A899" t="s">
        <v>3154</v>
      </c>
      <c r="B899" t="s">
        <v>15626</v>
      </c>
      <c r="C899">
        <v>40</v>
      </c>
      <c r="D899" s="119">
        <v>70</v>
      </c>
    </row>
    <row r="900" spans="1:4">
      <c r="A900" t="s">
        <v>3155</v>
      </c>
      <c r="B900" t="s">
        <v>15627</v>
      </c>
      <c r="C900">
        <v>0</v>
      </c>
      <c r="D900" s="119">
        <v>2</v>
      </c>
    </row>
    <row r="901" spans="1:4">
      <c r="A901" t="s">
        <v>3156</v>
      </c>
      <c r="B901" t="s">
        <v>15628</v>
      </c>
      <c r="C901">
        <v>97</v>
      </c>
      <c r="D901" s="119">
        <v>61</v>
      </c>
    </row>
    <row r="902" spans="1:4">
      <c r="A902" t="s">
        <v>3157</v>
      </c>
      <c r="B902" t="s">
        <v>3158</v>
      </c>
      <c r="C902">
        <v>0</v>
      </c>
      <c r="D902" s="119">
        <v>6</v>
      </c>
    </row>
    <row r="903" spans="1:4">
      <c r="A903" t="s">
        <v>3159</v>
      </c>
      <c r="B903" t="s">
        <v>15629</v>
      </c>
      <c r="C903">
        <v>2</v>
      </c>
      <c r="D903" s="119">
        <v>6</v>
      </c>
    </row>
    <row r="904" spans="1:4">
      <c r="A904" t="s">
        <v>3160</v>
      </c>
      <c r="B904" t="s">
        <v>15630</v>
      </c>
      <c r="C904">
        <v>0</v>
      </c>
      <c r="D904" s="119">
        <v>2</v>
      </c>
    </row>
    <row r="905" spans="1:4">
      <c r="A905" t="s">
        <v>3161</v>
      </c>
      <c r="B905" t="s">
        <v>15631</v>
      </c>
      <c r="C905">
        <v>0</v>
      </c>
      <c r="D905" s="119">
        <v>2</v>
      </c>
    </row>
    <row r="906" spans="1:4">
      <c r="A906" t="s">
        <v>3162</v>
      </c>
      <c r="B906" t="s">
        <v>15632</v>
      </c>
      <c r="C906">
        <v>0</v>
      </c>
      <c r="D906" s="119">
        <v>2</v>
      </c>
    </row>
    <row r="907" spans="1:4">
      <c r="A907" t="s">
        <v>3163</v>
      </c>
      <c r="B907" t="s">
        <v>15633</v>
      </c>
      <c r="C907">
        <v>0</v>
      </c>
      <c r="D907" s="119">
        <v>2</v>
      </c>
    </row>
    <row r="908" spans="1:4">
      <c r="A908" t="s">
        <v>3164</v>
      </c>
      <c r="B908" t="s">
        <v>15634</v>
      </c>
      <c r="C908">
        <v>0</v>
      </c>
      <c r="D908" s="119">
        <v>2</v>
      </c>
    </row>
    <row r="909" spans="1:4">
      <c r="A909" t="s">
        <v>3165</v>
      </c>
      <c r="B909" t="s">
        <v>15635</v>
      </c>
      <c r="C909">
        <v>0</v>
      </c>
      <c r="D909" s="119">
        <v>2</v>
      </c>
    </row>
    <row r="910" spans="1:4">
      <c r="A910" t="s">
        <v>3166</v>
      </c>
      <c r="B910" t="s">
        <v>15636</v>
      </c>
      <c r="C910">
        <v>0</v>
      </c>
      <c r="D910" s="119">
        <v>2</v>
      </c>
    </row>
    <row r="911" spans="1:4">
      <c r="A911" t="s">
        <v>3167</v>
      </c>
      <c r="B911" t="s">
        <v>15637</v>
      </c>
      <c r="C911">
        <v>0</v>
      </c>
      <c r="D911" s="119">
        <v>2</v>
      </c>
    </row>
    <row r="912" spans="1:4">
      <c r="A912" t="s">
        <v>3168</v>
      </c>
      <c r="B912" t="s">
        <v>15638</v>
      </c>
      <c r="C912">
        <v>0</v>
      </c>
      <c r="D912" s="119">
        <v>2</v>
      </c>
    </row>
    <row r="913" spans="1:4">
      <c r="A913" t="s">
        <v>3169</v>
      </c>
      <c r="B913" t="s">
        <v>15639</v>
      </c>
      <c r="C913">
        <v>0</v>
      </c>
      <c r="D913" s="119">
        <v>2</v>
      </c>
    </row>
    <row r="914" spans="1:4">
      <c r="A914" t="s">
        <v>3170</v>
      </c>
      <c r="B914" t="s">
        <v>15640</v>
      </c>
      <c r="C914">
        <v>67</v>
      </c>
      <c r="D914" s="119">
        <v>142</v>
      </c>
    </row>
    <row r="915" spans="1:4">
      <c r="A915" t="s">
        <v>3171</v>
      </c>
      <c r="B915" t="s">
        <v>15641</v>
      </c>
      <c r="C915">
        <v>0</v>
      </c>
      <c r="D915" s="119">
        <v>2</v>
      </c>
    </row>
    <row r="916" spans="1:4">
      <c r="A916" t="s">
        <v>3172</v>
      </c>
      <c r="B916" t="s">
        <v>15642</v>
      </c>
      <c r="C916">
        <v>72</v>
      </c>
      <c r="D916" s="119">
        <v>141</v>
      </c>
    </row>
    <row r="917" spans="1:4">
      <c r="A917" t="s">
        <v>3173</v>
      </c>
      <c r="B917" t="s">
        <v>15643</v>
      </c>
      <c r="C917">
        <v>0</v>
      </c>
      <c r="D917" s="119">
        <v>2</v>
      </c>
    </row>
    <row r="918" spans="1:4">
      <c r="A918" t="s">
        <v>3174</v>
      </c>
      <c r="B918" t="s">
        <v>15644</v>
      </c>
      <c r="C918">
        <v>18</v>
      </c>
      <c r="D918" s="119">
        <v>21</v>
      </c>
    </row>
    <row r="919" spans="1:4">
      <c r="A919" t="s">
        <v>3175</v>
      </c>
      <c r="B919" t="s">
        <v>15645</v>
      </c>
      <c r="C919">
        <v>10</v>
      </c>
      <c r="D919" s="119">
        <v>21</v>
      </c>
    </row>
    <row r="920" spans="1:4">
      <c r="A920" t="s">
        <v>3176</v>
      </c>
      <c r="B920" t="s">
        <v>15646</v>
      </c>
      <c r="C920">
        <v>1</v>
      </c>
      <c r="D920" s="119">
        <v>2</v>
      </c>
    </row>
    <row r="921" spans="1:4">
      <c r="A921" t="s">
        <v>3177</v>
      </c>
      <c r="B921" t="s">
        <v>15647</v>
      </c>
      <c r="C921">
        <v>0</v>
      </c>
      <c r="D921" s="119">
        <v>2</v>
      </c>
    </row>
    <row r="922" spans="1:4">
      <c r="A922" t="s">
        <v>3178</v>
      </c>
      <c r="B922" t="s">
        <v>15648</v>
      </c>
      <c r="C922">
        <v>19</v>
      </c>
      <c r="D922" s="119">
        <v>30</v>
      </c>
    </row>
    <row r="923" spans="1:4">
      <c r="A923" t="s">
        <v>3179</v>
      </c>
      <c r="B923" t="s">
        <v>15649</v>
      </c>
      <c r="C923">
        <v>1</v>
      </c>
      <c r="D923" s="119">
        <v>2</v>
      </c>
    </row>
    <row r="924" spans="1:4">
      <c r="A924" t="s">
        <v>3180</v>
      </c>
      <c r="B924" t="s">
        <v>15650</v>
      </c>
      <c r="C924">
        <v>0</v>
      </c>
      <c r="D924" s="119">
        <v>2</v>
      </c>
    </row>
    <row r="925" spans="1:4">
      <c r="A925" t="s">
        <v>3181</v>
      </c>
      <c r="B925" t="s">
        <v>15651</v>
      </c>
      <c r="C925">
        <v>0</v>
      </c>
      <c r="D925" s="119">
        <v>2</v>
      </c>
    </row>
    <row r="926" spans="1:4">
      <c r="A926" t="s">
        <v>3182</v>
      </c>
      <c r="B926" t="s">
        <v>15652</v>
      </c>
      <c r="C926">
        <v>0</v>
      </c>
      <c r="D926" s="119">
        <v>2</v>
      </c>
    </row>
    <row r="927" spans="1:4">
      <c r="A927" t="s">
        <v>3183</v>
      </c>
      <c r="B927" t="s">
        <v>15653</v>
      </c>
      <c r="C927">
        <v>0</v>
      </c>
      <c r="D927" s="119">
        <v>2</v>
      </c>
    </row>
    <row r="928" spans="1:4">
      <c r="A928" t="s">
        <v>3184</v>
      </c>
      <c r="B928" t="s">
        <v>15654</v>
      </c>
      <c r="C928">
        <v>0</v>
      </c>
      <c r="D928" s="119">
        <v>2</v>
      </c>
    </row>
    <row r="929" spans="1:4">
      <c r="A929" t="s">
        <v>3185</v>
      </c>
      <c r="B929" t="s">
        <v>15655</v>
      </c>
      <c r="C929">
        <v>0</v>
      </c>
      <c r="D929" s="119">
        <v>2</v>
      </c>
    </row>
    <row r="930" spans="1:4">
      <c r="A930" t="s">
        <v>3186</v>
      </c>
      <c r="B930" t="s">
        <v>15656</v>
      </c>
      <c r="C930">
        <v>0</v>
      </c>
      <c r="D930" s="119">
        <v>3</v>
      </c>
    </row>
    <row r="931" spans="1:4">
      <c r="A931" t="s">
        <v>3187</v>
      </c>
      <c r="B931" t="s">
        <v>15657</v>
      </c>
      <c r="C931">
        <v>0</v>
      </c>
      <c r="D931" s="119">
        <v>2</v>
      </c>
    </row>
    <row r="932" spans="1:4">
      <c r="A932" t="s">
        <v>3188</v>
      </c>
      <c r="B932" t="s">
        <v>15658</v>
      </c>
      <c r="C932">
        <v>0</v>
      </c>
      <c r="D932" s="119">
        <v>3</v>
      </c>
    </row>
    <row r="933" spans="1:4">
      <c r="A933" t="s">
        <v>3189</v>
      </c>
      <c r="B933" t="s">
        <v>15659</v>
      </c>
      <c r="C933">
        <v>0</v>
      </c>
      <c r="D933" s="119">
        <v>2</v>
      </c>
    </row>
    <row r="934" spans="1:4">
      <c r="A934" t="s">
        <v>3190</v>
      </c>
      <c r="B934" t="s">
        <v>15660</v>
      </c>
      <c r="C934">
        <v>0</v>
      </c>
      <c r="D934" s="119">
        <v>2</v>
      </c>
    </row>
    <row r="935" spans="1:4">
      <c r="A935" t="s">
        <v>3191</v>
      </c>
      <c r="B935" t="s">
        <v>3192</v>
      </c>
      <c r="C935">
        <v>31</v>
      </c>
      <c r="D935" s="119">
        <v>34</v>
      </c>
    </row>
    <row r="936" spans="1:4">
      <c r="A936" t="s">
        <v>3193</v>
      </c>
      <c r="B936" t="s">
        <v>3194</v>
      </c>
      <c r="C936">
        <v>0</v>
      </c>
      <c r="D936" s="119">
        <v>7</v>
      </c>
    </row>
    <row r="937" spans="1:4">
      <c r="A937" t="s">
        <v>3195</v>
      </c>
      <c r="B937" t="s">
        <v>15663</v>
      </c>
      <c r="C937">
        <v>0</v>
      </c>
      <c r="D937" s="119">
        <v>2</v>
      </c>
    </row>
    <row r="938" spans="1:4">
      <c r="A938" t="s">
        <v>3196</v>
      </c>
      <c r="B938" t="s">
        <v>15664</v>
      </c>
      <c r="C938">
        <v>0</v>
      </c>
      <c r="D938" s="119">
        <v>2</v>
      </c>
    </row>
    <row r="939" spans="1:4">
      <c r="A939" t="s">
        <v>3197</v>
      </c>
      <c r="B939" t="s">
        <v>15665</v>
      </c>
      <c r="C939">
        <v>0</v>
      </c>
      <c r="D939" s="119">
        <v>2</v>
      </c>
    </row>
    <row r="940" spans="1:4">
      <c r="A940" t="s">
        <v>3198</v>
      </c>
      <c r="B940" t="s">
        <v>15666</v>
      </c>
      <c r="C940">
        <v>0</v>
      </c>
      <c r="D940" s="119">
        <v>2</v>
      </c>
    </row>
    <row r="941" spans="1:4">
      <c r="A941" t="s">
        <v>3199</v>
      </c>
      <c r="B941" t="s">
        <v>15667</v>
      </c>
      <c r="C941">
        <v>0</v>
      </c>
      <c r="D941" s="119">
        <v>2</v>
      </c>
    </row>
    <row r="942" spans="1:4">
      <c r="A942" t="s">
        <v>3200</v>
      </c>
      <c r="B942" t="s">
        <v>15668</v>
      </c>
      <c r="C942">
        <v>0</v>
      </c>
      <c r="D942" s="119">
        <v>2</v>
      </c>
    </row>
    <row r="943" spans="1:4">
      <c r="A943" t="s">
        <v>3201</v>
      </c>
      <c r="B943" t="s">
        <v>15669</v>
      </c>
      <c r="C943">
        <v>0</v>
      </c>
      <c r="D943" s="119">
        <v>2</v>
      </c>
    </row>
    <row r="944" spans="1:4">
      <c r="A944" t="s">
        <v>3202</v>
      </c>
      <c r="B944" t="s">
        <v>15670</v>
      </c>
      <c r="C944">
        <v>31</v>
      </c>
      <c r="D944" s="119">
        <v>31</v>
      </c>
    </row>
    <row r="945" spans="1:4">
      <c r="A945" t="s">
        <v>3203</v>
      </c>
      <c r="B945" t="s">
        <v>15671</v>
      </c>
      <c r="C945">
        <v>0</v>
      </c>
      <c r="D945" s="119">
        <v>2</v>
      </c>
    </row>
    <row r="946" spans="1:4">
      <c r="A946" t="s">
        <v>3204</v>
      </c>
      <c r="B946" t="s">
        <v>15672</v>
      </c>
      <c r="C946">
        <v>0</v>
      </c>
      <c r="D946" s="119">
        <v>2</v>
      </c>
    </row>
    <row r="947" spans="1:4">
      <c r="A947" t="s">
        <v>3205</v>
      </c>
      <c r="B947" t="s">
        <v>15673</v>
      </c>
      <c r="C947">
        <v>0</v>
      </c>
      <c r="D947" s="119">
        <v>3</v>
      </c>
    </row>
    <row r="948" spans="1:4">
      <c r="A948" t="s">
        <v>3206</v>
      </c>
      <c r="B948" t="s">
        <v>15674</v>
      </c>
      <c r="C948">
        <v>2</v>
      </c>
      <c r="D948" s="119">
        <v>15</v>
      </c>
    </row>
    <row r="949" spans="1:4">
      <c r="A949" t="s">
        <v>3207</v>
      </c>
      <c r="B949" t="s">
        <v>15675</v>
      </c>
      <c r="C949">
        <v>0</v>
      </c>
      <c r="D949" s="119">
        <v>2</v>
      </c>
    </row>
    <row r="950" spans="1:4">
      <c r="A950" t="s">
        <v>3208</v>
      </c>
      <c r="B950" t="s">
        <v>15676</v>
      </c>
      <c r="C950">
        <v>0</v>
      </c>
      <c r="D950" s="119">
        <v>2</v>
      </c>
    </row>
    <row r="951" spans="1:4">
      <c r="A951" t="s">
        <v>3209</v>
      </c>
      <c r="B951" t="s">
        <v>15677</v>
      </c>
      <c r="C951">
        <v>0</v>
      </c>
      <c r="D951" s="119">
        <v>2</v>
      </c>
    </row>
    <row r="952" spans="1:4">
      <c r="A952" t="s">
        <v>3352</v>
      </c>
      <c r="B952" t="s">
        <v>15678</v>
      </c>
      <c r="C952">
        <v>3</v>
      </c>
      <c r="D952" s="119">
        <v>16</v>
      </c>
    </row>
    <row r="953" spans="1:4">
      <c r="A953" t="s">
        <v>3353</v>
      </c>
      <c r="B953" t="s">
        <v>15679</v>
      </c>
      <c r="C953">
        <v>0</v>
      </c>
      <c r="D953" s="119">
        <v>11</v>
      </c>
    </row>
    <row r="954" spans="1:4">
      <c r="A954" t="s">
        <v>3354</v>
      </c>
      <c r="B954" t="s">
        <v>15680</v>
      </c>
      <c r="C954">
        <v>0</v>
      </c>
      <c r="D954" s="119">
        <v>11</v>
      </c>
    </row>
    <row r="955" spans="1:4">
      <c r="A955" t="s">
        <v>3355</v>
      </c>
      <c r="B955" t="s">
        <v>15681</v>
      </c>
      <c r="C955">
        <v>0</v>
      </c>
      <c r="D955" s="119">
        <v>11</v>
      </c>
    </row>
    <row r="956" spans="1:4">
      <c r="A956" t="s">
        <v>3356</v>
      </c>
      <c r="B956" t="s">
        <v>15682</v>
      </c>
      <c r="C956">
        <v>0</v>
      </c>
      <c r="D956" s="119">
        <v>1</v>
      </c>
    </row>
    <row r="957" spans="1:4">
      <c r="A957" t="s">
        <v>3357</v>
      </c>
      <c r="B957" t="s">
        <v>15683</v>
      </c>
      <c r="C957">
        <v>0</v>
      </c>
      <c r="D957" s="119">
        <v>11</v>
      </c>
    </row>
    <row r="958" spans="1:4">
      <c r="A958" t="s">
        <v>3358</v>
      </c>
      <c r="B958" t="s">
        <v>15684</v>
      </c>
      <c r="C958">
        <v>1</v>
      </c>
      <c r="D958" s="119">
        <v>11</v>
      </c>
    </row>
    <row r="959" spans="1:4">
      <c r="A959" t="s">
        <v>3359</v>
      </c>
      <c r="B959" t="s">
        <v>15685</v>
      </c>
      <c r="C959">
        <v>1</v>
      </c>
      <c r="D959" s="119">
        <v>11</v>
      </c>
    </row>
    <row r="960" spans="1:4">
      <c r="A960" t="s">
        <v>3360</v>
      </c>
      <c r="B960" t="s">
        <v>15686</v>
      </c>
      <c r="C960">
        <v>0</v>
      </c>
      <c r="D960" s="119">
        <v>11</v>
      </c>
    </row>
    <row r="961" spans="1:4">
      <c r="A961" t="s">
        <v>3361</v>
      </c>
      <c r="B961" t="s">
        <v>15687</v>
      </c>
      <c r="C961">
        <v>0</v>
      </c>
      <c r="D961" s="119">
        <v>11</v>
      </c>
    </row>
    <row r="962" spans="1:4">
      <c r="A962" t="s">
        <v>3362</v>
      </c>
      <c r="B962" t="s">
        <v>15688</v>
      </c>
      <c r="C962">
        <v>0</v>
      </c>
      <c r="D962" s="119">
        <v>11</v>
      </c>
    </row>
    <row r="963" spans="1:4">
      <c r="A963" t="s">
        <v>3363</v>
      </c>
      <c r="B963" t="s">
        <v>15689</v>
      </c>
      <c r="C963">
        <v>0</v>
      </c>
      <c r="D963" s="119">
        <v>11</v>
      </c>
    </row>
    <row r="964" spans="1:4">
      <c r="A964" t="s">
        <v>3364</v>
      </c>
      <c r="B964" t="s">
        <v>15690</v>
      </c>
      <c r="C964">
        <v>0</v>
      </c>
      <c r="D964" s="119">
        <v>11</v>
      </c>
    </row>
    <row r="965" spans="1:4">
      <c r="A965" t="s">
        <v>3365</v>
      </c>
      <c r="B965" t="s">
        <v>15691</v>
      </c>
      <c r="C965">
        <v>0</v>
      </c>
      <c r="D965" s="119">
        <v>11</v>
      </c>
    </row>
    <row r="966" spans="1:4">
      <c r="A966" t="s">
        <v>3366</v>
      </c>
      <c r="B966" t="s">
        <v>15692</v>
      </c>
      <c r="C966">
        <v>0</v>
      </c>
      <c r="D966" s="119">
        <v>11</v>
      </c>
    </row>
    <row r="967" spans="1:4">
      <c r="A967" t="s">
        <v>3367</v>
      </c>
      <c r="B967" t="s">
        <v>15693</v>
      </c>
      <c r="C967">
        <v>0</v>
      </c>
      <c r="D967" s="119">
        <v>11</v>
      </c>
    </row>
    <row r="968" spans="1:4">
      <c r="A968" t="s">
        <v>3368</v>
      </c>
      <c r="B968" t="s">
        <v>15694</v>
      </c>
      <c r="C968">
        <v>0</v>
      </c>
      <c r="D968" s="119">
        <v>11</v>
      </c>
    </row>
    <row r="969" spans="1:4">
      <c r="A969" t="s">
        <v>3369</v>
      </c>
      <c r="B969" t="s">
        <v>15695</v>
      </c>
      <c r="C969">
        <v>0</v>
      </c>
      <c r="D969" s="119">
        <v>11</v>
      </c>
    </row>
    <row r="970" spans="1:4">
      <c r="A970" t="s">
        <v>3370</v>
      </c>
      <c r="B970" t="s">
        <v>15696</v>
      </c>
      <c r="C970">
        <v>0</v>
      </c>
      <c r="D970" s="119">
        <v>11</v>
      </c>
    </row>
    <row r="971" spans="1:4">
      <c r="A971" t="s">
        <v>3371</v>
      </c>
      <c r="B971" t="s">
        <v>15697</v>
      </c>
      <c r="C971">
        <v>0</v>
      </c>
      <c r="D971" s="119">
        <v>11</v>
      </c>
    </row>
    <row r="972" spans="1:4">
      <c r="A972" t="s">
        <v>3372</v>
      </c>
      <c r="B972" t="s">
        <v>15698</v>
      </c>
      <c r="C972">
        <v>1</v>
      </c>
      <c r="D972" s="119">
        <v>11</v>
      </c>
    </row>
    <row r="973" spans="1:4">
      <c r="A973" t="s">
        <v>3373</v>
      </c>
      <c r="B973" t="s">
        <v>15699</v>
      </c>
      <c r="C973">
        <v>0</v>
      </c>
      <c r="D973" s="119">
        <v>11</v>
      </c>
    </row>
    <row r="974" spans="1:4">
      <c r="A974" t="s">
        <v>3374</v>
      </c>
      <c r="B974" t="s">
        <v>15700</v>
      </c>
      <c r="C974">
        <v>0</v>
      </c>
      <c r="D974" s="119">
        <v>11</v>
      </c>
    </row>
    <row r="975" spans="1:4">
      <c r="A975" t="s">
        <v>3375</v>
      </c>
      <c r="B975" t="s">
        <v>15701</v>
      </c>
      <c r="C975">
        <v>0</v>
      </c>
      <c r="D975" s="119">
        <v>11</v>
      </c>
    </row>
    <row r="976" spans="1:4">
      <c r="A976" t="s">
        <v>3376</v>
      </c>
      <c r="B976" t="s">
        <v>15702</v>
      </c>
      <c r="C976">
        <v>0</v>
      </c>
      <c r="D976" s="119">
        <v>11</v>
      </c>
    </row>
    <row r="977" spans="1:4">
      <c r="A977" t="s">
        <v>3377</v>
      </c>
      <c r="B977" t="s">
        <v>15703</v>
      </c>
      <c r="C977">
        <v>0</v>
      </c>
      <c r="D977" s="119">
        <v>11</v>
      </c>
    </row>
    <row r="978" spans="1:4">
      <c r="A978" t="s">
        <v>3378</v>
      </c>
      <c r="B978" t="s">
        <v>15704</v>
      </c>
      <c r="C978">
        <v>0</v>
      </c>
      <c r="D978" s="119">
        <v>11</v>
      </c>
    </row>
    <row r="979" spans="1:4">
      <c r="A979" t="s">
        <v>3379</v>
      </c>
      <c r="B979" t="s">
        <v>15705</v>
      </c>
      <c r="C979">
        <v>0</v>
      </c>
      <c r="D979" s="119">
        <v>11</v>
      </c>
    </row>
    <row r="980" spans="1:4">
      <c r="A980" t="s">
        <v>3380</v>
      </c>
      <c r="B980" t="s">
        <v>15706</v>
      </c>
      <c r="C980">
        <v>1</v>
      </c>
      <c r="D980" s="119">
        <v>11</v>
      </c>
    </row>
    <row r="981" spans="1:4">
      <c r="A981" t="s">
        <v>3381</v>
      </c>
      <c r="B981" t="s">
        <v>15707</v>
      </c>
      <c r="C981">
        <v>0</v>
      </c>
      <c r="D981" s="119">
        <v>11</v>
      </c>
    </row>
    <row r="982" spans="1:4">
      <c r="A982" t="s">
        <v>3382</v>
      </c>
      <c r="B982" t="s">
        <v>15708</v>
      </c>
      <c r="C982">
        <v>0</v>
      </c>
      <c r="D982" s="119">
        <v>11</v>
      </c>
    </row>
    <row r="983" spans="1:4">
      <c r="A983" t="s">
        <v>3383</v>
      </c>
      <c r="B983" t="s">
        <v>15709</v>
      </c>
      <c r="C983">
        <v>0</v>
      </c>
      <c r="D983" s="119">
        <v>11</v>
      </c>
    </row>
    <row r="984" spans="1:4">
      <c r="A984" t="s">
        <v>3384</v>
      </c>
      <c r="B984" t="s">
        <v>15710</v>
      </c>
      <c r="C984">
        <v>0</v>
      </c>
      <c r="D984" s="119">
        <v>11</v>
      </c>
    </row>
    <row r="985" spans="1:4">
      <c r="A985" t="s">
        <v>3385</v>
      </c>
      <c r="B985" t="s">
        <v>15711</v>
      </c>
      <c r="C985">
        <v>0</v>
      </c>
      <c r="D985" s="119">
        <v>11</v>
      </c>
    </row>
    <row r="986" spans="1:4">
      <c r="A986" t="s">
        <v>3386</v>
      </c>
      <c r="B986" t="s">
        <v>15712</v>
      </c>
      <c r="C986">
        <v>0</v>
      </c>
      <c r="D986" s="119">
        <v>11</v>
      </c>
    </row>
    <row r="987" spans="1:4">
      <c r="A987" t="s">
        <v>3387</v>
      </c>
      <c r="B987" t="s">
        <v>15713</v>
      </c>
      <c r="C987">
        <v>5</v>
      </c>
      <c r="D987" s="119">
        <v>6</v>
      </c>
    </row>
    <row r="988" spans="1:4">
      <c r="A988" t="s">
        <v>3388</v>
      </c>
      <c r="B988" t="s">
        <v>15714</v>
      </c>
      <c r="C988">
        <v>0</v>
      </c>
      <c r="D988" s="119">
        <v>11</v>
      </c>
    </row>
    <row r="989" spans="1:4">
      <c r="A989" t="s">
        <v>3389</v>
      </c>
      <c r="B989" t="s">
        <v>15715</v>
      </c>
      <c r="C989">
        <v>0</v>
      </c>
      <c r="D989" s="119">
        <v>11</v>
      </c>
    </row>
    <row r="990" spans="1:4">
      <c r="A990" t="s">
        <v>3390</v>
      </c>
      <c r="B990" t="s">
        <v>15716</v>
      </c>
      <c r="C990">
        <v>0</v>
      </c>
      <c r="D990" s="119">
        <v>11</v>
      </c>
    </row>
    <row r="991" spans="1:4">
      <c r="A991" t="s">
        <v>3391</v>
      </c>
      <c r="B991" t="s">
        <v>15717</v>
      </c>
      <c r="C991">
        <v>0</v>
      </c>
      <c r="D991" s="119">
        <v>11</v>
      </c>
    </row>
    <row r="992" spans="1:4">
      <c r="A992" t="s">
        <v>3392</v>
      </c>
      <c r="B992" t="s">
        <v>15718</v>
      </c>
      <c r="C992">
        <v>0</v>
      </c>
      <c r="D992" s="119">
        <v>11</v>
      </c>
    </row>
    <row r="993" spans="1:4">
      <c r="A993" t="s">
        <v>3393</v>
      </c>
      <c r="B993" t="s">
        <v>15719</v>
      </c>
      <c r="C993">
        <v>0</v>
      </c>
      <c r="D993" s="119">
        <v>11</v>
      </c>
    </row>
    <row r="994" spans="1:4">
      <c r="A994" t="s">
        <v>3394</v>
      </c>
      <c r="B994" t="s">
        <v>15720</v>
      </c>
      <c r="C994">
        <v>0</v>
      </c>
      <c r="D994" s="119">
        <v>11</v>
      </c>
    </row>
    <row r="995" spans="1:4">
      <c r="A995" t="s">
        <v>3395</v>
      </c>
      <c r="B995" t="s">
        <v>15721</v>
      </c>
      <c r="C995">
        <v>1</v>
      </c>
      <c r="D995" s="119">
        <v>13</v>
      </c>
    </row>
    <row r="996" spans="1:4">
      <c r="A996" t="s">
        <v>3396</v>
      </c>
      <c r="B996" t="s">
        <v>15722</v>
      </c>
      <c r="C996">
        <v>0</v>
      </c>
      <c r="D996" s="119">
        <v>12</v>
      </c>
    </row>
    <row r="997" spans="1:4">
      <c r="A997" t="s">
        <v>3397</v>
      </c>
      <c r="B997" t="s">
        <v>15723</v>
      </c>
      <c r="C997">
        <v>0</v>
      </c>
      <c r="D997" s="119">
        <v>11</v>
      </c>
    </row>
    <row r="998" spans="1:4">
      <c r="A998" t="s">
        <v>3398</v>
      </c>
      <c r="B998" t="s">
        <v>15724</v>
      </c>
      <c r="C998">
        <v>0</v>
      </c>
      <c r="D998" s="119">
        <v>11</v>
      </c>
    </row>
    <row r="999" spans="1:4">
      <c r="A999" t="s">
        <v>3399</v>
      </c>
      <c r="B999" t="s">
        <v>15725</v>
      </c>
      <c r="C999">
        <v>0</v>
      </c>
      <c r="D999" s="119">
        <v>11</v>
      </c>
    </row>
    <row r="1000" spans="1:4">
      <c r="A1000" t="s">
        <v>3400</v>
      </c>
      <c r="B1000" t="s">
        <v>15726</v>
      </c>
      <c r="C1000">
        <v>1</v>
      </c>
      <c r="D1000" s="119">
        <v>11</v>
      </c>
    </row>
    <row r="1001" spans="1:4">
      <c r="A1001" t="s">
        <v>3401</v>
      </c>
      <c r="B1001" t="s">
        <v>15727</v>
      </c>
      <c r="C1001">
        <v>0</v>
      </c>
      <c r="D1001" s="119">
        <v>11</v>
      </c>
    </row>
    <row r="1002" spans="1:4">
      <c r="A1002" t="s">
        <v>3402</v>
      </c>
      <c r="B1002" t="s">
        <v>15728</v>
      </c>
      <c r="C1002">
        <v>0</v>
      </c>
      <c r="D1002" s="119">
        <v>11</v>
      </c>
    </row>
    <row r="1003" spans="1:4">
      <c r="A1003" t="s">
        <v>3403</v>
      </c>
      <c r="B1003" t="s">
        <v>15729</v>
      </c>
      <c r="C1003">
        <v>0</v>
      </c>
      <c r="D1003" s="119">
        <v>11</v>
      </c>
    </row>
    <row r="1004" spans="1:4">
      <c r="A1004" t="s">
        <v>3404</v>
      </c>
      <c r="B1004" t="s">
        <v>15730</v>
      </c>
      <c r="C1004">
        <v>0</v>
      </c>
      <c r="D1004" s="119">
        <v>11</v>
      </c>
    </row>
    <row r="1005" spans="1:4">
      <c r="A1005" t="s">
        <v>3405</v>
      </c>
      <c r="B1005" t="s">
        <v>15731</v>
      </c>
      <c r="C1005">
        <v>0</v>
      </c>
      <c r="D1005" s="119">
        <v>11</v>
      </c>
    </row>
    <row r="1006" spans="1:4">
      <c r="A1006" t="s">
        <v>3406</v>
      </c>
      <c r="B1006" t="s">
        <v>15732</v>
      </c>
      <c r="C1006">
        <v>0</v>
      </c>
      <c r="D1006" s="119">
        <v>11</v>
      </c>
    </row>
    <row r="1007" spans="1:4">
      <c r="A1007" t="s">
        <v>3407</v>
      </c>
      <c r="B1007" t="s">
        <v>15733</v>
      </c>
      <c r="C1007">
        <v>4</v>
      </c>
      <c r="D1007" s="119">
        <v>11</v>
      </c>
    </row>
    <row r="1008" spans="1:4">
      <c r="A1008" t="s">
        <v>3408</v>
      </c>
      <c r="B1008" t="s">
        <v>15734</v>
      </c>
      <c r="C1008">
        <v>0</v>
      </c>
      <c r="D1008" s="119">
        <v>11</v>
      </c>
    </row>
    <row r="1009" spans="1:4">
      <c r="A1009" t="s">
        <v>3409</v>
      </c>
      <c r="B1009" t="s">
        <v>15735</v>
      </c>
      <c r="C1009">
        <v>0</v>
      </c>
      <c r="D1009" s="119">
        <v>11</v>
      </c>
    </row>
    <row r="1010" spans="1:4">
      <c r="A1010" t="s">
        <v>3410</v>
      </c>
      <c r="B1010" t="s">
        <v>15736</v>
      </c>
      <c r="C1010">
        <v>0</v>
      </c>
      <c r="D1010" s="119">
        <v>11</v>
      </c>
    </row>
    <row r="1011" spans="1:4">
      <c r="A1011" t="s">
        <v>3411</v>
      </c>
      <c r="B1011" t="s">
        <v>20414</v>
      </c>
      <c r="C1011">
        <v>0</v>
      </c>
      <c r="D1011" s="119">
        <v>11</v>
      </c>
    </row>
    <row r="1012" spans="1:4">
      <c r="A1012" t="s">
        <v>3412</v>
      </c>
      <c r="B1012" t="s">
        <v>15737</v>
      </c>
      <c r="C1012">
        <v>0</v>
      </c>
      <c r="D1012" s="119">
        <v>11</v>
      </c>
    </row>
    <row r="1013" spans="1:4">
      <c r="A1013" t="s">
        <v>3413</v>
      </c>
      <c r="B1013" t="s">
        <v>15738</v>
      </c>
      <c r="C1013">
        <v>0</v>
      </c>
      <c r="D1013" s="119">
        <v>11</v>
      </c>
    </row>
    <row r="1014" spans="1:4">
      <c r="A1014" t="s">
        <v>3414</v>
      </c>
      <c r="B1014" t="s">
        <v>15739</v>
      </c>
      <c r="C1014">
        <v>0</v>
      </c>
      <c r="D1014" s="119">
        <v>11</v>
      </c>
    </row>
    <row r="1015" spans="1:4">
      <c r="A1015" t="s">
        <v>3415</v>
      </c>
      <c r="B1015" t="s">
        <v>15740</v>
      </c>
      <c r="C1015">
        <v>0</v>
      </c>
      <c r="D1015" s="119">
        <v>11</v>
      </c>
    </row>
    <row r="1016" spans="1:4">
      <c r="A1016" t="s">
        <v>3416</v>
      </c>
      <c r="B1016" t="s">
        <v>15741</v>
      </c>
      <c r="C1016">
        <v>0</v>
      </c>
      <c r="D1016" s="119">
        <v>11</v>
      </c>
    </row>
    <row r="1017" spans="1:4">
      <c r="A1017" t="s">
        <v>3417</v>
      </c>
      <c r="B1017" t="s">
        <v>15742</v>
      </c>
      <c r="C1017">
        <v>0</v>
      </c>
      <c r="D1017" s="119">
        <v>11</v>
      </c>
    </row>
    <row r="1018" spans="1:4">
      <c r="A1018" t="s">
        <v>2651</v>
      </c>
      <c r="B1018" t="s">
        <v>15743</v>
      </c>
      <c r="C1018">
        <v>0</v>
      </c>
      <c r="D1018" s="119">
        <v>13</v>
      </c>
    </row>
    <row r="1019" spans="1:4">
      <c r="A1019" t="s">
        <v>3418</v>
      </c>
      <c r="B1019" t="s">
        <v>20324</v>
      </c>
      <c r="C1019">
        <v>0</v>
      </c>
      <c r="D1019" s="119">
        <v>11</v>
      </c>
    </row>
    <row r="1020" spans="1:4">
      <c r="A1020" t="s">
        <v>2652</v>
      </c>
      <c r="B1020" t="s">
        <v>15744</v>
      </c>
      <c r="C1020">
        <v>0</v>
      </c>
      <c r="D1020" s="119">
        <v>13</v>
      </c>
    </row>
    <row r="1021" spans="1:4">
      <c r="A1021" t="s">
        <v>2655</v>
      </c>
      <c r="B1021" t="s">
        <v>15745</v>
      </c>
      <c r="C1021">
        <v>3</v>
      </c>
      <c r="D1021" s="119">
        <v>19</v>
      </c>
    </row>
    <row r="1022" spans="1:4">
      <c r="A1022" t="s">
        <v>3419</v>
      </c>
      <c r="B1022" t="s">
        <v>15746</v>
      </c>
      <c r="C1022">
        <v>0</v>
      </c>
      <c r="D1022" s="119">
        <v>11</v>
      </c>
    </row>
    <row r="1023" spans="1:4">
      <c r="A1023" t="s">
        <v>3420</v>
      </c>
      <c r="B1023" t="s">
        <v>15747</v>
      </c>
      <c r="C1023">
        <v>0</v>
      </c>
      <c r="D1023" s="119">
        <v>1</v>
      </c>
    </row>
    <row r="1024" spans="1:4">
      <c r="A1024" t="s">
        <v>3421</v>
      </c>
      <c r="B1024" t="s">
        <v>15748</v>
      </c>
      <c r="C1024">
        <v>0</v>
      </c>
      <c r="D1024" s="119">
        <v>1</v>
      </c>
    </row>
    <row r="1025" spans="1:4">
      <c r="A1025" t="s">
        <v>3422</v>
      </c>
      <c r="B1025" t="s">
        <v>15749</v>
      </c>
      <c r="C1025">
        <v>1</v>
      </c>
      <c r="D1025" s="119">
        <v>1</v>
      </c>
    </row>
    <row r="1026" spans="1:4">
      <c r="A1026" t="s">
        <v>3423</v>
      </c>
      <c r="B1026" t="s">
        <v>15750</v>
      </c>
      <c r="C1026">
        <v>0</v>
      </c>
      <c r="D1026" s="119">
        <v>11</v>
      </c>
    </row>
    <row r="1027" spans="1:4">
      <c r="A1027" t="s">
        <v>2658</v>
      </c>
      <c r="B1027" t="s">
        <v>15751</v>
      </c>
      <c r="C1027">
        <v>236</v>
      </c>
      <c r="D1027" s="119">
        <v>226</v>
      </c>
    </row>
    <row r="1028" spans="1:4">
      <c r="A1028" t="s">
        <v>3424</v>
      </c>
      <c r="B1028" t="s">
        <v>15752</v>
      </c>
      <c r="C1028">
        <v>0</v>
      </c>
      <c r="D1028" s="119">
        <v>11</v>
      </c>
    </row>
    <row r="1029" spans="1:4">
      <c r="A1029" t="s">
        <v>3425</v>
      </c>
      <c r="B1029" t="s">
        <v>15753</v>
      </c>
      <c r="C1029">
        <v>0</v>
      </c>
      <c r="D1029" s="119">
        <v>11</v>
      </c>
    </row>
    <row r="1030" spans="1:4">
      <c r="A1030" t="s">
        <v>3426</v>
      </c>
      <c r="B1030" t="s">
        <v>15754</v>
      </c>
      <c r="C1030">
        <v>0</v>
      </c>
      <c r="D1030" s="119">
        <v>11</v>
      </c>
    </row>
    <row r="1031" spans="1:4">
      <c r="A1031" t="s">
        <v>3427</v>
      </c>
      <c r="B1031" t="s">
        <v>15357</v>
      </c>
      <c r="C1031">
        <v>1</v>
      </c>
      <c r="D1031" s="119">
        <v>3</v>
      </c>
    </row>
    <row r="1032" spans="1:4">
      <c r="A1032" t="s">
        <v>3428</v>
      </c>
      <c r="B1032" t="s">
        <v>15755</v>
      </c>
      <c r="C1032">
        <v>3</v>
      </c>
      <c r="D1032" s="119">
        <v>11</v>
      </c>
    </row>
    <row r="1033" spans="1:4">
      <c r="A1033" t="s">
        <v>3429</v>
      </c>
      <c r="B1033" t="s">
        <v>15756</v>
      </c>
      <c r="C1033">
        <v>4</v>
      </c>
      <c r="D1033" s="119">
        <v>11</v>
      </c>
    </row>
    <row r="1034" spans="1:4">
      <c r="A1034" t="s">
        <v>3430</v>
      </c>
      <c r="B1034" t="s">
        <v>15757</v>
      </c>
      <c r="C1034">
        <v>0</v>
      </c>
      <c r="D1034" s="119">
        <v>11</v>
      </c>
    </row>
    <row r="1035" spans="1:4">
      <c r="A1035" t="s">
        <v>3431</v>
      </c>
      <c r="B1035" t="s">
        <v>15758</v>
      </c>
      <c r="C1035">
        <v>0</v>
      </c>
      <c r="D1035" s="119">
        <v>11</v>
      </c>
    </row>
    <row r="1036" spans="1:4">
      <c r="A1036" t="s">
        <v>3432</v>
      </c>
      <c r="B1036" t="s">
        <v>15759</v>
      </c>
      <c r="C1036">
        <v>0</v>
      </c>
      <c r="D1036" s="119">
        <v>12</v>
      </c>
    </row>
    <row r="1037" spans="1:4">
      <c r="A1037" t="s">
        <v>3433</v>
      </c>
      <c r="B1037" t="s">
        <v>15760</v>
      </c>
      <c r="C1037">
        <v>0</v>
      </c>
      <c r="D1037" s="119">
        <v>11</v>
      </c>
    </row>
    <row r="1038" spans="1:4">
      <c r="A1038" t="s">
        <v>3434</v>
      </c>
      <c r="B1038" t="s">
        <v>15761</v>
      </c>
      <c r="C1038">
        <v>0</v>
      </c>
      <c r="D1038" s="119">
        <v>11</v>
      </c>
    </row>
    <row r="1039" spans="1:4">
      <c r="A1039" t="s">
        <v>3435</v>
      </c>
      <c r="B1039" t="s">
        <v>3436</v>
      </c>
      <c r="C1039">
        <v>0</v>
      </c>
      <c r="D1039" s="119">
        <v>11</v>
      </c>
    </row>
    <row r="1040" spans="1:4">
      <c r="A1040" t="s">
        <v>3437</v>
      </c>
      <c r="B1040" t="s">
        <v>3438</v>
      </c>
      <c r="C1040">
        <v>2</v>
      </c>
      <c r="D1040" s="119">
        <v>18</v>
      </c>
    </row>
    <row r="1041" spans="1:4">
      <c r="A1041" t="s">
        <v>3439</v>
      </c>
      <c r="B1041" t="s">
        <v>15762</v>
      </c>
      <c r="C1041">
        <v>0</v>
      </c>
      <c r="D1041" s="119">
        <v>11</v>
      </c>
    </row>
    <row r="1042" spans="1:4">
      <c r="A1042" t="s">
        <v>3440</v>
      </c>
      <c r="B1042" t="s">
        <v>3441</v>
      </c>
      <c r="C1042">
        <v>4</v>
      </c>
      <c r="D1042" s="119">
        <v>15</v>
      </c>
    </row>
    <row r="1043" spans="1:4">
      <c r="A1043" t="s">
        <v>3442</v>
      </c>
      <c r="B1043" t="s">
        <v>14633</v>
      </c>
      <c r="C1043">
        <v>0</v>
      </c>
      <c r="D1043" s="119">
        <v>3</v>
      </c>
    </row>
    <row r="1044" spans="1:4">
      <c r="A1044" t="s">
        <v>3443</v>
      </c>
      <c r="B1044" t="s">
        <v>14643</v>
      </c>
      <c r="C1044">
        <v>2</v>
      </c>
      <c r="D1044" s="119">
        <v>3</v>
      </c>
    </row>
    <row r="1045" spans="1:4">
      <c r="A1045" t="s">
        <v>3444</v>
      </c>
      <c r="B1045" t="s">
        <v>15763</v>
      </c>
      <c r="C1045">
        <v>7</v>
      </c>
      <c r="D1045" s="119">
        <v>10</v>
      </c>
    </row>
    <row r="1046" spans="1:4">
      <c r="A1046" t="s">
        <v>3445</v>
      </c>
      <c r="B1046" t="s">
        <v>3446</v>
      </c>
      <c r="C1046">
        <v>1</v>
      </c>
      <c r="D1046" s="119">
        <v>11</v>
      </c>
    </row>
    <row r="1047" spans="1:4">
      <c r="A1047" t="s">
        <v>3458</v>
      </c>
      <c r="B1047" t="s">
        <v>15764</v>
      </c>
      <c r="C1047">
        <v>3</v>
      </c>
      <c r="D1047" s="119">
        <v>9</v>
      </c>
    </row>
    <row r="1048" spans="1:4">
      <c r="A1048" t="s">
        <v>3459</v>
      </c>
      <c r="B1048" t="s">
        <v>15765</v>
      </c>
      <c r="C1048">
        <v>6</v>
      </c>
      <c r="D1048" s="119">
        <v>9</v>
      </c>
    </row>
    <row r="1049" spans="1:4">
      <c r="A1049" t="s">
        <v>3460</v>
      </c>
      <c r="B1049" t="s">
        <v>15766</v>
      </c>
      <c r="C1049">
        <v>13</v>
      </c>
      <c r="D1049" s="119">
        <v>30</v>
      </c>
    </row>
    <row r="1050" spans="1:4">
      <c r="A1050" t="s">
        <v>3461</v>
      </c>
      <c r="B1050" t="s">
        <v>15767</v>
      </c>
      <c r="C1050">
        <v>219</v>
      </c>
      <c r="D1050" s="119">
        <v>224</v>
      </c>
    </row>
    <row r="1051" spans="1:4">
      <c r="A1051" t="s">
        <v>3462</v>
      </c>
      <c r="B1051" t="s">
        <v>15768</v>
      </c>
      <c r="C1051">
        <v>49</v>
      </c>
      <c r="D1051" s="119">
        <v>50</v>
      </c>
    </row>
    <row r="1052" spans="1:4">
      <c r="A1052" t="s">
        <v>3463</v>
      </c>
      <c r="B1052" t="s">
        <v>15769</v>
      </c>
      <c r="C1052">
        <v>15</v>
      </c>
      <c r="D1052" s="119">
        <v>40</v>
      </c>
    </row>
    <row r="1053" spans="1:4">
      <c r="A1053" t="s">
        <v>3464</v>
      </c>
      <c r="B1053" t="s">
        <v>15770</v>
      </c>
      <c r="C1053">
        <v>24</v>
      </c>
      <c r="D1053" s="119">
        <v>39</v>
      </c>
    </row>
    <row r="1054" spans="1:4">
      <c r="A1054" t="s">
        <v>3465</v>
      </c>
      <c r="B1054" t="s">
        <v>15771</v>
      </c>
      <c r="C1054">
        <v>6</v>
      </c>
      <c r="D1054" s="119">
        <v>6</v>
      </c>
    </row>
    <row r="1055" spans="1:4">
      <c r="A1055" t="s">
        <v>3466</v>
      </c>
      <c r="B1055" t="s">
        <v>15772</v>
      </c>
      <c r="C1055">
        <v>2</v>
      </c>
      <c r="D1055" s="119">
        <v>2</v>
      </c>
    </row>
    <row r="1056" spans="1:4">
      <c r="A1056" t="s">
        <v>3467</v>
      </c>
      <c r="B1056" t="s">
        <v>15773</v>
      </c>
      <c r="C1056">
        <v>0</v>
      </c>
      <c r="D1056" s="119">
        <v>1</v>
      </c>
    </row>
    <row r="1057" spans="1:4">
      <c r="A1057" t="s">
        <v>3468</v>
      </c>
      <c r="B1057" t="s">
        <v>15774</v>
      </c>
      <c r="C1057">
        <v>0</v>
      </c>
      <c r="D1057" s="119">
        <v>6</v>
      </c>
    </row>
    <row r="1058" spans="1:4">
      <c r="A1058" t="s">
        <v>3469</v>
      </c>
      <c r="B1058" t="s">
        <v>15775</v>
      </c>
      <c r="C1058">
        <v>0</v>
      </c>
      <c r="D1058" s="119">
        <v>1</v>
      </c>
    </row>
    <row r="1059" spans="1:4">
      <c r="A1059" t="s">
        <v>3470</v>
      </c>
      <c r="B1059" t="s">
        <v>15776</v>
      </c>
      <c r="C1059">
        <v>152</v>
      </c>
      <c r="D1059" s="119">
        <v>142</v>
      </c>
    </row>
    <row r="1060" spans="1:4">
      <c r="A1060" t="s">
        <v>3471</v>
      </c>
      <c r="B1060" t="s">
        <v>15777</v>
      </c>
      <c r="C1060">
        <v>2</v>
      </c>
      <c r="D1060" s="119">
        <v>5</v>
      </c>
    </row>
    <row r="1061" spans="1:4">
      <c r="A1061" t="s">
        <v>3472</v>
      </c>
      <c r="B1061" t="s">
        <v>15778</v>
      </c>
      <c r="C1061">
        <v>16</v>
      </c>
      <c r="D1061" s="119">
        <v>12</v>
      </c>
    </row>
    <row r="1062" spans="1:4">
      <c r="A1062" t="s">
        <v>3473</v>
      </c>
      <c r="B1062" t="s">
        <v>15779</v>
      </c>
      <c r="C1062">
        <v>5</v>
      </c>
      <c r="D1062" s="119">
        <v>12</v>
      </c>
    </row>
    <row r="1063" spans="1:4">
      <c r="A1063" t="s">
        <v>3474</v>
      </c>
      <c r="B1063" t="s">
        <v>15780</v>
      </c>
      <c r="C1063">
        <v>126</v>
      </c>
      <c r="D1063" s="119">
        <v>186</v>
      </c>
    </row>
    <row r="1064" spans="1:4">
      <c r="A1064" t="s">
        <v>3475</v>
      </c>
      <c r="B1064" t="s">
        <v>15781</v>
      </c>
      <c r="C1064">
        <v>0</v>
      </c>
      <c r="D1064" s="119">
        <v>2</v>
      </c>
    </row>
    <row r="1065" spans="1:4">
      <c r="A1065" t="s">
        <v>3476</v>
      </c>
      <c r="B1065" t="s">
        <v>15782</v>
      </c>
      <c r="C1065">
        <v>3</v>
      </c>
      <c r="D1065" s="119">
        <v>1</v>
      </c>
    </row>
    <row r="1066" spans="1:4">
      <c r="A1066" t="s">
        <v>3477</v>
      </c>
      <c r="B1066" t="s">
        <v>15783</v>
      </c>
      <c r="C1066">
        <v>0</v>
      </c>
      <c r="D1066" s="119">
        <v>1</v>
      </c>
    </row>
    <row r="1067" spans="1:4">
      <c r="A1067" t="s">
        <v>3478</v>
      </c>
      <c r="B1067" t="s">
        <v>15784</v>
      </c>
      <c r="C1067">
        <v>31</v>
      </c>
      <c r="D1067" s="119">
        <v>35</v>
      </c>
    </row>
    <row r="1068" spans="1:4">
      <c r="A1068" t="s">
        <v>3479</v>
      </c>
      <c r="B1068" t="s">
        <v>15785</v>
      </c>
      <c r="C1068">
        <v>0</v>
      </c>
      <c r="D1068" s="119">
        <v>1</v>
      </c>
    </row>
    <row r="1069" spans="1:4">
      <c r="A1069" t="s">
        <v>3480</v>
      </c>
      <c r="B1069" t="s">
        <v>15786</v>
      </c>
      <c r="C1069">
        <v>0</v>
      </c>
      <c r="D1069" s="119">
        <v>1</v>
      </c>
    </row>
    <row r="1070" spans="1:4">
      <c r="A1070" t="s">
        <v>3481</v>
      </c>
      <c r="B1070" t="s">
        <v>15787</v>
      </c>
      <c r="C1070">
        <v>1</v>
      </c>
      <c r="D1070" s="119">
        <v>1</v>
      </c>
    </row>
    <row r="1071" spans="1:4">
      <c r="A1071" t="s">
        <v>3482</v>
      </c>
      <c r="B1071" t="s">
        <v>15788</v>
      </c>
      <c r="C1071">
        <v>0</v>
      </c>
      <c r="D1071" s="119">
        <v>1</v>
      </c>
    </row>
    <row r="1072" spans="1:4">
      <c r="A1072" t="s">
        <v>3483</v>
      </c>
      <c r="B1072" t="s">
        <v>15789</v>
      </c>
      <c r="C1072">
        <v>40</v>
      </c>
      <c r="D1072" s="119">
        <v>42</v>
      </c>
    </row>
    <row r="1073" spans="1:4">
      <c r="A1073" t="s">
        <v>3484</v>
      </c>
      <c r="B1073" t="s">
        <v>15790</v>
      </c>
      <c r="C1073">
        <v>0</v>
      </c>
      <c r="D1073" s="119">
        <v>1</v>
      </c>
    </row>
    <row r="1074" spans="1:4">
      <c r="A1074" t="s">
        <v>3485</v>
      </c>
      <c r="B1074" t="s">
        <v>15791</v>
      </c>
      <c r="C1074">
        <v>6</v>
      </c>
      <c r="D1074" s="119">
        <v>6</v>
      </c>
    </row>
    <row r="1075" spans="1:4">
      <c r="A1075" t="s">
        <v>3486</v>
      </c>
      <c r="B1075" t="s">
        <v>15792</v>
      </c>
      <c r="C1075">
        <v>0</v>
      </c>
      <c r="D1075" s="119">
        <v>1</v>
      </c>
    </row>
    <row r="1076" spans="1:4">
      <c r="A1076" t="s">
        <v>3487</v>
      </c>
      <c r="B1076" t="s">
        <v>15793</v>
      </c>
      <c r="C1076">
        <v>0</v>
      </c>
      <c r="D1076" s="119">
        <v>1</v>
      </c>
    </row>
    <row r="1077" spans="1:4">
      <c r="A1077" t="s">
        <v>3488</v>
      </c>
      <c r="B1077" t="s">
        <v>15794</v>
      </c>
      <c r="C1077">
        <v>51</v>
      </c>
      <c r="D1077" s="119">
        <v>40</v>
      </c>
    </row>
    <row r="1078" spans="1:4">
      <c r="A1078" t="s">
        <v>3489</v>
      </c>
      <c r="B1078" t="s">
        <v>15795</v>
      </c>
      <c r="C1078">
        <v>0</v>
      </c>
      <c r="D1078" s="119">
        <v>1</v>
      </c>
    </row>
    <row r="1079" spans="1:4">
      <c r="A1079" t="s">
        <v>3490</v>
      </c>
      <c r="B1079" t="s">
        <v>15796</v>
      </c>
      <c r="C1079">
        <v>19</v>
      </c>
      <c r="D1079" s="119">
        <v>21</v>
      </c>
    </row>
    <row r="1080" spans="1:4">
      <c r="A1080" t="s">
        <v>3491</v>
      </c>
      <c r="B1080" t="s">
        <v>15797</v>
      </c>
      <c r="C1080">
        <v>2</v>
      </c>
      <c r="D1080" s="119">
        <v>5</v>
      </c>
    </row>
    <row r="1081" spans="1:4">
      <c r="A1081" t="s">
        <v>3492</v>
      </c>
      <c r="B1081" t="s">
        <v>15798</v>
      </c>
      <c r="C1081">
        <v>4</v>
      </c>
      <c r="D1081" s="119">
        <v>2</v>
      </c>
    </row>
    <row r="1082" spans="1:4">
      <c r="A1082" t="s">
        <v>3493</v>
      </c>
      <c r="B1082" t="s">
        <v>15799</v>
      </c>
      <c r="C1082">
        <v>3</v>
      </c>
      <c r="D1082" s="119">
        <v>1</v>
      </c>
    </row>
    <row r="1083" spans="1:4">
      <c r="A1083" t="s">
        <v>3494</v>
      </c>
      <c r="B1083" t="s">
        <v>15800</v>
      </c>
      <c r="C1083">
        <v>0</v>
      </c>
      <c r="D1083" s="119">
        <v>1</v>
      </c>
    </row>
    <row r="1084" spans="1:4">
      <c r="A1084" t="s">
        <v>3495</v>
      </c>
      <c r="B1084" t="s">
        <v>15801</v>
      </c>
      <c r="C1084">
        <v>1</v>
      </c>
      <c r="D1084" s="119">
        <v>5</v>
      </c>
    </row>
    <row r="1085" spans="1:4">
      <c r="A1085" t="s">
        <v>3496</v>
      </c>
      <c r="B1085" t="s">
        <v>15802</v>
      </c>
      <c r="C1085">
        <v>1</v>
      </c>
      <c r="D1085" s="119">
        <v>5</v>
      </c>
    </row>
    <row r="1086" spans="1:4">
      <c r="A1086" t="s">
        <v>3497</v>
      </c>
      <c r="B1086" t="s">
        <v>15803</v>
      </c>
      <c r="C1086">
        <v>3</v>
      </c>
      <c r="D1086" s="119">
        <v>20</v>
      </c>
    </row>
    <row r="1087" spans="1:4">
      <c r="A1087" t="s">
        <v>3498</v>
      </c>
      <c r="B1087" t="s">
        <v>15804</v>
      </c>
      <c r="C1087">
        <v>0</v>
      </c>
      <c r="D1087" s="119">
        <v>1</v>
      </c>
    </row>
    <row r="1088" spans="1:4">
      <c r="A1088" t="s">
        <v>3499</v>
      </c>
      <c r="B1088" t="s">
        <v>15805</v>
      </c>
      <c r="C1088">
        <v>0</v>
      </c>
      <c r="D1088" s="119">
        <v>2</v>
      </c>
    </row>
    <row r="1089" spans="1:4">
      <c r="A1089" t="s">
        <v>3500</v>
      </c>
      <c r="B1089" t="s">
        <v>15806</v>
      </c>
      <c r="C1089">
        <v>13</v>
      </c>
      <c r="D1089" s="119">
        <v>6</v>
      </c>
    </row>
    <row r="1090" spans="1:4">
      <c r="A1090" t="s">
        <v>3501</v>
      </c>
      <c r="B1090" t="s">
        <v>15807</v>
      </c>
      <c r="C1090">
        <v>3</v>
      </c>
      <c r="D1090" s="119">
        <v>10</v>
      </c>
    </row>
    <row r="1091" spans="1:4">
      <c r="A1091" t="s">
        <v>3502</v>
      </c>
      <c r="B1091" t="s">
        <v>15808</v>
      </c>
      <c r="C1091">
        <v>0</v>
      </c>
      <c r="D1091" s="119">
        <v>1</v>
      </c>
    </row>
    <row r="1092" spans="1:4">
      <c r="A1092" t="s">
        <v>3503</v>
      </c>
      <c r="B1092" t="s">
        <v>15809</v>
      </c>
      <c r="C1092">
        <v>0</v>
      </c>
      <c r="D1092" s="119">
        <v>2</v>
      </c>
    </row>
    <row r="1093" spans="1:4">
      <c r="A1093" t="s">
        <v>3504</v>
      </c>
      <c r="B1093" t="s">
        <v>15810</v>
      </c>
      <c r="C1093">
        <v>0</v>
      </c>
      <c r="D1093" s="119">
        <v>1</v>
      </c>
    </row>
    <row r="1094" spans="1:4">
      <c r="A1094" t="s">
        <v>3505</v>
      </c>
      <c r="B1094" t="s">
        <v>15811</v>
      </c>
      <c r="C1094">
        <v>0</v>
      </c>
      <c r="D1094" s="119">
        <v>1</v>
      </c>
    </row>
    <row r="1095" spans="1:4">
      <c r="A1095" t="s">
        <v>3506</v>
      </c>
      <c r="B1095" t="s">
        <v>15811</v>
      </c>
      <c r="C1095">
        <v>1</v>
      </c>
      <c r="D1095" s="119">
        <v>2</v>
      </c>
    </row>
    <row r="1096" spans="1:4">
      <c r="A1096" t="s">
        <v>3507</v>
      </c>
      <c r="B1096" t="s">
        <v>15812</v>
      </c>
      <c r="C1096">
        <v>1</v>
      </c>
      <c r="D1096" s="119">
        <v>6</v>
      </c>
    </row>
    <row r="1097" spans="1:4">
      <c r="A1097" t="s">
        <v>3508</v>
      </c>
      <c r="B1097" t="s">
        <v>15813</v>
      </c>
      <c r="C1097">
        <v>0</v>
      </c>
      <c r="D1097" s="119">
        <v>5</v>
      </c>
    </row>
    <row r="1098" spans="1:4">
      <c r="A1098" t="s">
        <v>3509</v>
      </c>
      <c r="B1098" t="s">
        <v>15814</v>
      </c>
      <c r="C1098">
        <v>0</v>
      </c>
      <c r="D1098" s="119">
        <v>1</v>
      </c>
    </row>
    <row r="1099" spans="1:4">
      <c r="A1099" t="s">
        <v>3510</v>
      </c>
      <c r="B1099" t="s">
        <v>15815</v>
      </c>
      <c r="C1099">
        <v>341</v>
      </c>
      <c r="D1099" s="119">
        <v>398</v>
      </c>
    </row>
    <row r="1100" spans="1:4">
      <c r="A1100" t="s">
        <v>3511</v>
      </c>
      <c r="B1100" t="s">
        <v>15816</v>
      </c>
      <c r="C1100">
        <v>17</v>
      </c>
      <c r="D1100" s="119">
        <v>10</v>
      </c>
    </row>
    <row r="1101" spans="1:4">
      <c r="A1101" t="s">
        <v>3512</v>
      </c>
      <c r="B1101" t="s">
        <v>15817</v>
      </c>
      <c r="C1101">
        <v>3</v>
      </c>
      <c r="D1101" s="119">
        <v>5</v>
      </c>
    </row>
    <row r="1102" spans="1:4">
      <c r="A1102" t="s">
        <v>3513</v>
      </c>
      <c r="B1102" t="s">
        <v>15818</v>
      </c>
      <c r="C1102">
        <v>0</v>
      </c>
      <c r="D1102" s="119">
        <v>1</v>
      </c>
    </row>
    <row r="1103" spans="1:4">
      <c r="A1103" t="s">
        <v>3514</v>
      </c>
      <c r="B1103" t="s">
        <v>15819</v>
      </c>
      <c r="C1103">
        <v>20</v>
      </c>
      <c r="D1103" s="119">
        <v>17</v>
      </c>
    </row>
    <row r="1104" spans="1:4">
      <c r="A1104" t="s">
        <v>3515</v>
      </c>
      <c r="B1104" t="s">
        <v>15820</v>
      </c>
      <c r="C1104">
        <v>0</v>
      </c>
      <c r="D1104" s="119">
        <v>1</v>
      </c>
    </row>
    <row r="1105" spans="1:4">
      <c r="A1105" t="s">
        <v>3516</v>
      </c>
      <c r="B1105" t="s">
        <v>15821</v>
      </c>
      <c r="C1105">
        <v>68</v>
      </c>
      <c r="D1105" s="119">
        <v>52</v>
      </c>
    </row>
    <row r="1106" spans="1:4">
      <c r="A1106" t="s">
        <v>3517</v>
      </c>
      <c r="B1106" t="s">
        <v>15822</v>
      </c>
      <c r="C1106">
        <v>38</v>
      </c>
      <c r="D1106" s="119">
        <v>46</v>
      </c>
    </row>
    <row r="1107" spans="1:4">
      <c r="A1107" t="s">
        <v>3518</v>
      </c>
      <c r="B1107" t="s">
        <v>15823</v>
      </c>
      <c r="C1107">
        <v>2</v>
      </c>
      <c r="D1107" s="119">
        <v>1</v>
      </c>
    </row>
    <row r="1108" spans="1:4">
      <c r="A1108" t="s">
        <v>3519</v>
      </c>
      <c r="B1108" t="s">
        <v>15824</v>
      </c>
      <c r="C1108">
        <v>74</v>
      </c>
      <c r="D1108" s="119">
        <v>47</v>
      </c>
    </row>
    <row r="1109" spans="1:4">
      <c r="A1109" t="s">
        <v>3520</v>
      </c>
      <c r="B1109" t="s">
        <v>15825</v>
      </c>
      <c r="C1109">
        <v>33</v>
      </c>
      <c r="D1109" s="119">
        <v>20</v>
      </c>
    </row>
    <row r="1110" spans="1:4">
      <c r="A1110" t="s">
        <v>3521</v>
      </c>
      <c r="B1110" t="s">
        <v>15826</v>
      </c>
      <c r="C1110">
        <v>41</v>
      </c>
      <c r="D1110" s="119">
        <v>20</v>
      </c>
    </row>
    <row r="1111" spans="1:4">
      <c r="A1111" t="s">
        <v>3522</v>
      </c>
      <c r="B1111" t="s">
        <v>15827</v>
      </c>
      <c r="C1111">
        <v>20</v>
      </c>
      <c r="D1111" s="119">
        <v>10</v>
      </c>
    </row>
    <row r="1112" spans="1:4">
      <c r="A1112" t="s">
        <v>3523</v>
      </c>
      <c r="B1112" t="s">
        <v>15828</v>
      </c>
      <c r="C1112">
        <v>60</v>
      </c>
      <c r="D1112" s="119">
        <v>100</v>
      </c>
    </row>
    <row r="1113" spans="1:4">
      <c r="A1113" t="s">
        <v>3524</v>
      </c>
      <c r="B1113" t="s">
        <v>15829</v>
      </c>
      <c r="C1113">
        <v>111</v>
      </c>
      <c r="D1113" s="119">
        <v>100</v>
      </c>
    </row>
    <row r="1114" spans="1:4">
      <c r="A1114" t="s">
        <v>3525</v>
      </c>
      <c r="B1114" t="s">
        <v>15830</v>
      </c>
      <c r="C1114">
        <v>0</v>
      </c>
      <c r="D1114" s="119">
        <v>1</v>
      </c>
    </row>
    <row r="1115" spans="1:4">
      <c r="A1115" t="s">
        <v>3526</v>
      </c>
      <c r="B1115" t="s">
        <v>15831</v>
      </c>
      <c r="C1115">
        <v>4</v>
      </c>
      <c r="D1115" s="119">
        <v>5</v>
      </c>
    </row>
    <row r="1116" spans="1:4">
      <c r="A1116" t="s">
        <v>3527</v>
      </c>
      <c r="B1116" t="s">
        <v>15832</v>
      </c>
      <c r="C1116">
        <v>10</v>
      </c>
      <c r="D1116" s="119">
        <v>20</v>
      </c>
    </row>
    <row r="1117" spans="1:4">
      <c r="A1117" t="s">
        <v>3528</v>
      </c>
      <c r="B1117" t="s">
        <v>15833</v>
      </c>
      <c r="C1117">
        <v>0</v>
      </c>
      <c r="D1117" s="119">
        <v>1</v>
      </c>
    </row>
    <row r="1118" spans="1:4">
      <c r="A1118" t="s">
        <v>3529</v>
      </c>
      <c r="B1118" t="s">
        <v>15834</v>
      </c>
      <c r="C1118">
        <v>5</v>
      </c>
      <c r="D1118" s="119">
        <v>7</v>
      </c>
    </row>
    <row r="1119" spans="1:4">
      <c r="A1119" t="s">
        <v>3530</v>
      </c>
      <c r="B1119" t="s">
        <v>15835</v>
      </c>
      <c r="C1119">
        <v>9</v>
      </c>
      <c r="D1119" s="119">
        <v>14</v>
      </c>
    </row>
    <row r="1120" spans="1:4">
      <c r="A1120" t="s">
        <v>3531</v>
      </c>
      <c r="B1120" t="s">
        <v>15836</v>
      </c>
      <c r="C1120">
        <v>25</v>
      </c>
      <c r="D1120" s="119">
        <v>33</v>
      </c>
    </row>
    <row r="1121" spans="1:4">
      <c r="A1121" t="s">
        <v>3532</v>
      </c>
      <c r="B1121" t="s">
        <v>15837</v>
      </c>
      <c r="C1121">
        <v>10</v>
      </c>
      <c r="D1121" s="119">
        <v>15</v>
      </c>
    </row>
    <row r="1122" spans="1:4">
      <c r="A1122" t="s">
        <v>3533</v>
      </c>
      <c r="B1122" t="s">
        <v>15838</v>
      </c>
      <c r="C1122">
        <v>0</v>
      </c>
      <c r="D1122" s="119">
        <v>7</v>
      </c>
    </row>
    <row r="1123" spans="1:4">
      <c r="A1123" t="s">
        <v>3534</v>
      </c>
      <c r="B1123" t="s">
        <v>15839</v>
      </c>
      <c r="C1123">
        <v>22</v>
      </c>
      <c r="D1123" s="119">
        <v>21</v>
      </c>
    </row>
    <row r="1124" spans="1:4">
      <c r="A1124" t="s">
        <v>3535</v>
      </c>
      <c r="B1124" t="s">
        <v>15840</v>
      </c>
      <c r="C1124">
        <v>3</v>
      </c>
      <c r="D1124" s="119">
        <v>2</v>
      </c>
    </row>
    <row r="1125" spans="1:4">
      <c r="A1125" t="s">
        <v>3536</v>
      </c>
      <c r="B1125" t="s">
        <v>15841</v>
      </c>
      <c r="C1125">
        <v>4</v>
      </c>
      <c r="D1125" s="119">
        <v>5</v>
      </c>
    </row>
    <row r="1126" spans="1:4">
      <c r="A1126" t="s">
        <v>3537</v>
      </c>
      <c r="B1126" t="s">
        <v>15842</v>
      </c>
      <c r="C1126">
        <v>49</v>
      </c>
      <c r="D1126" s="119">
        <v>50</v>
      </c>
    </row>
    <row r="1127" spans="1:4">
      <c r="A1127" t="s">
        <v>3538</v>
      </c>
      <c r="B1127" t="s">
        <v>15843</v>
      </c>
      <c r="C1127">
        <v>14</v>
      </c>
      <c r="D1127" s="119">
        <v>10</v>
      </c>
    </row>
    <row r="1128" spans="1:4">
      <c r="A1128" t="s">
        <v>3539</v>
      </c>
      <c r="B1128" t="s">
        <v>15844</v>
      </c>
      <c r="C1128">
        <v>59</v>
      </c>
      <c r="D1128" s="119">
        <v>50</v>
      </c>
    </row>
    <row r="1129" spans="1:4">
      <c r="A1129" t="s">
        <v>3540</v>
      </c>
      <c r="B1129" t="s">
        <v>15845</v>
      </c>
      <c r="C1129">
        <v>16</v>
      </c>
      <c r="D1129" s="119">
        <v>5</v>
      </c>
    </row>
    <row r="1130" spans="1:4">
      <c r="A1130" t="s">
        <v>3541</v>
      </c>
      <c r="B1130" t="s">
        <v>15846</v>
      </c>
      <c r="C1130">
        <v>3</v>
      </c>
      <c r="D1130" s="119">
        <v>15</v>
      </c>
    </row>
    <row r="1131" spans="1:4">
      <c r="A1131" t="s">
        <v>3542</v>
      </c>
      <c r="B1131" t="s">
        <v>15847</v>
      </c>
      <c r="C1131">
        <v>1</v>
      </c>
      <c r="D1131" s="119">
        <v>1</v>
      </c>
    </row>
    <row r="1132" spans="1:4">
      <c r="A1132" t="s">
        <v>3543</v>
      </c>
      <c r="B1132" t="s">
        <v>15848</v>
      </c>
      <c r="C1132">
        <v>208</v>
      </c>
      <c r="D1132" s="119">
        <v>191</v>
      </c>
    </row>
    <row r="1133" spans="1:4">
      <c r="A1133" t="s">
        <v>2660</v>
      </c>
      <c r="B1133" t="s">
        <v>15849</v>
      </c>
      <c r="C1133">
        <v>3</v>
      </c>
      <c r="D1133" s="119">
        <v>20</v>
      </c>
    </row>
    <row r="1134" spans="1:4">
      <c r="A1134" t="s">
        <v>3544</v>
      </c>
      <c r="B1134" t="s">
        <v>15850</v>
      </c>
      <c r="C1134">
        <v>14</v>
      </c>
      <c r="D1134" s="119">
        <v>36</v>
      </c>
    </row>
    <row r="1135" spans="1:4">
      <c r="A1135" t="s">
        <v>3545</v>
      </c>
      <c r="B1135" t="s">
        <v>15851</v>
      </c>
      <c r="C1135">
        <v>2</v>
      </c>
      <c r="D1135" s="119">
        <v>5</v>
      </c>
    </row>
    <row r="1136" spans="1:4">
      <c r="A1136" t="s">
        <v>3546</v>
      </c>
      <c r="B1136" t="s">
        <v>15852</v>
      </c>
      <c r="C1136">
        <v>4</v>
      </c>
      <c r="D1136" s="119">
        <v>1</v>
      </c>
    </row>
    <row r="1137" spans="1:4">
      <c r="A1137" t="s">
        <v>3547</v>
      </c>
      <c r="B1137" t="s">
        <v>15853</v>
      </c>
      <c r="C1137">
        <v>10</v>
      </c>
      <c r="D1137" s="119">
        <v>25</v>
      </c>
    </row>
    <row r="1138" spans="1:4">
      <c r="A1138" t="s">
        <v>3548</v>
      </c>
      <c r="B1138" t="s">
        <v>15854</v>
      </c>
      <c r="C1138">
        <v>0</v>
      </c>
      <c r="D1138" s="119">
        <v>1</v>
      </c>
    </row>
    <row r="1139" spans="1:4">
      <c r="A1139" t="s">
        <v>3549</v>
      </c>
      <c r="B1139" t="s">
        <v>15855</v>
      </c>
      <c r="C1139">
        <v>2</v>
      </c>
      <c r="D1139" s="119">
        <v>1</v>
      </c>
    </row>
    <row r="1140" spans="1:4">
      <c r="A1140" t="s">
        <v>3550</v>
      </c>
      <c r="B1140" t="s">
        <v>15856</v>
      </c>
      <c r="C1140">
        <v>4</v>
      </c>
      <c r="D1140" s="119">
        <v>2</v>
      </c>
    </row>
    <row r="1141" spans="1:4">
      <c r="A1141" t="s">
        <v>3551</v>
      </c>
      <c r="B1141" t="s">
        <v>15857</v>
      </c>
      <c r="C1141">
        <v>0</v>
      </c>
      <c r="D1141" s="119">
        <v>1</v>
      </c>
    </row>
    <row r="1142" spans="1:4">
      <c r="A1142" t="s">
        <v>3552</v>
      </c>
      <c r="B1142" t="s">
        <v>15858</v>
      </c>
      <c r="C1142">
        <v>0</v>
      </c>
      <c r="D1142" s="119">
        <v>1</v>
      </c>
    </row>
    <row r="1143" spans="1:4">
      <c r="A1143" t="s">
        <v>3553</v>
      </c>
      <c r="B1143" t="s">
        <v>15859</v>
      </c>
      <c r="C1143">
        <v>0</v>
      </c>
      <c r="D1143" s="119">
        <v>1</v>
      </c>
    </row>
    <row r="1144" spans="1:4">
      <c r="A1144" t="s">
        <v>3554</v>
      </c>
      <c r="B1144" t="s">
        <v>15860</v>
      </c>
      <c r="C1144">
        <v>4</v>
      </c>
      <c r="D1144" s="119">
        <v>5</v>
      </c>
    </row>
    <row r="1145" spans="1:4">
      <c r="A1145" t="s">
        <v>3555</v>
      </c>
      <c r="B1145" t="s">
        <v>15861</v>
      </c>
      <c r="C1145">
        <v>3</v>
      </c>
      <c r="D1145" s="119">
        <v>5</v>
      </c>
    </row>
    <row r="1146" spans="1:4">
      <c r="A1146" t="s">
        <v>3556</v>
      </c>
      <c r="B1146" t="s">
        <v>15862</v>
      </c>
      <c r="C1146">
        <v>3</v>
      </c>
      <c r="D1146" s="119">
        <v>2</v>
      </c>
    </row>
    <row r="1147" spans="1:4">
      <c r="A1147" t="s">
        <v>3557</v>
      </c>
      <c r="B1147" t="s">
        <v>15863</v>
      </c>
      <c r="C1147">
        <v>2</v>
      </c>
      <c r="D1147" s="119">
        <v>6</v>
      </c>
    </row>
    <row r="1148" spans="1:4">
      <c r="A1148" t="s">
        <v>3558</v>
      </c>
      <c r="B1148" t="s">
        <v>15864</v>
      </c>
      <c r="C1148">
        <v>7</v>
      </c>
      <c r="D1148" s="119">
        <v>16</v>
      </c>
    </row>
    <row r="1149" spans="1:4">
      <c r="A1149" t="s">
        <v>3559</v>
      </c>
      <c r="B1149" t="s">
        <v>15865</v>
      </c>
      <c r="C1149">
        <v>2</v>
      </c>
      <c r="D1149" s="119">
        <v>6</v>
      </c>
    </row>
    <row r="1150" spans="1:4">
      <c r="A1150" t="s">
        <v>3560</v>
      </c>
      <c r="B1150" t="s">
        <v>15866</v>
      </c>
      <c r="C1150">
        <v>27</v>
      </c>
      <c r="D1150" s="119">
        <v>32</v>
      </c>
    </row>
    <row r="1151" spans="1:4">
      <c r="A1151" t="s">
        <v>3561</v>
      </c>
      <c r="B1151" t="s">
        <v>15867</v>
      </c>
      <c r="C1151">
        <v>16</v>
      </c>
      <c r="D1151" s="119">
        <v>21</v>
      </c>
    </row>
    <row r="1152" spans="1:4">
      <c r="A1152" t="s">
        <v>3562</v>
      </c>
      <c r="B1152" t="s">
        <v>15868</v>
      </c>
      <c r="C1152">
        <v>0</v>
      </c>
      <c r="D1152" s="119">
        <v>1</v>
      </c>
    </row>
    <row r="1153" spans="1:4">
      <c r="A1153" t="s">
        <v>3563</v>
      </c>
      <c r="B1153" t="s">
        <v>15869</v>
      </c>
      <c r="C1153">
        <v>5</v>
      </c>
      <c r="D1153" s="119">
        <v>5</v>
      </c>
    </row>
    <row r="1154" spans="1:4">
      <c r="A1154" t="s">
        <v>3564</v>
      </c>
      <c r="B1154" t="s">
        <v>15870</v>
      </c>
      <c r="C1154">
        <v>0</v>
      </c>
      <c r="D1154" s="119">
        <v>1</v>
      </c>
    </row>
    <row r="1155" spans="1:4">
      <c r="A1155" t="s">
        <v>3565</v>
      </c>
      <c r="B1155" t="s">
        <v>15871</v>
      </c>
      <c r="C1155">
        <v>0</v>
      </c>
      <c r="D1155" s="119">
        <v>5</v>
      </c>
    </row>
    <row r="1156" spans="1:4">
      <c r="A1156" t="s">
        <v>3566</v>
      </c>
      <c r="B1156" t="s">
        <v>15872</v>
      </c>
      <c r="C1156">
        <v>2</v>
      </c>
      <c r="D1156" s="119">
        <v>5</v>
      </c>
    </row>
    <row r="1157" spans="1:4">
      <c r="A1157" t="s">
        <v>3567</v>
      </c>
      <c r="B1157" t="s">
        <v>15873</v>
      </c>
      <c r="C1157">
        <v>1</v>
      </c>
      <c r="D1157" s="119">
        <v>1</v>
      </c>
    </row>
    <row r="1158" spans="1:4">
      <c r="A1158" t="s">
        <v>3568</v>
      </c>
      <c r="B1158" t="s">
        <v>15874</v>
      </c>
      <c r="C1158">
        <v>6</v>
      </c>
      <c r="D1158" s="119">
        <v>4</v>
      </c>
    </row>
    <row r="1159" spans="1:4">
      <c r="A1159" t="s">
        <v>3569</v>
      </c>
      <c r="B1159" t="s">
        <v>15875</v>
      </c>
      <c r="C1159">
        <v>1</v>
      </c>
      <c r="D1159" s="119">
        <v>1</v>
      </c>
    </row>
    <row r="1160" spans="1:4">
      <c r="A1160" t="s">
        <v>3570</v>
      </c>
      <c r="B1160" t="s">
        <v>15876</v>
      </c>
      <c r="C1160">
        <v>7</v>
      </c>
      <c r="D1160" s="119">
        <v>8</v>
      </c>
    </row>
    <row r="1161" spans="1:4">
      <c r="A1161" t="s">
        <v>3571</v>
      </c>
      <c r="B1161" t="s">
        <v>15877</v>
      </c>
      <c r="C1161">
        <v>1</v>
      </c>
      <c r="D1161" s="119">
        <v>17</v>
      </c>
    </row>
    <row r="1162" spans="1:4">
      <c r="A1162" t="s">
        <v>3572</v>
      </c>
      <c r="B1162" t="s">
        <v>15878</v>
      </c>
      <c r="C1162">
        <v>1</v>
      </c>
      <c r="D1162" s="119">
        <v>1</v>
      </c>
    </row>
    <row r="1163" spans="1:4">
      <c r="A1163" t="s">
        <v>3573</v>
      </c>
      <c r="B1163" t="s">
        <v>15879</v>
      </c>
      <c r="C1163">
        <v>0</v>
      </c>
      <c r="D1163" s="119">
        <v>1</v>
      </c>
    </row>
    <row r="1164" spans="1:4">
      <c r="A1164" t="s">
        <v>3574</v>
      </c>
      <c r="B1164" t="s">
        <v>15880</v>
      </c>
      <c r="C1164">
        <v>2</v>
      </c>
      <c r="D1164" s="119">
        <v>1</v>
      </c>
    </row>
    <row r="1165" spans="1:4">
      <c r="A1165" t="s">
        <v>3575</v>
      </c>
      <c r="B1165" t="s">
        <v>15881</v>
      </c>
      <c r="C1165">
        <v>0</v>
      </c>
      <c r="D1165" s="119">
        <v>1</v>
      </c>
    </row>
    <row r="1166" spans="1:4">
      <c r="A1166" t="s">
        <v>3576</v>
      </c>
      <c r="B1166" t="s">
        <v>15882</v>
      </c>
      <c r="C1166">
        <v>0</v>
      </c>
      <c r="D1166" s="119">
        <v>1</v>
      </c>
    </row>
    <row r="1167" spans="1:4">
      <c r="A1167" t="s">
        <v>3577</v>
      </c>
      <c r="B1167" t="s">
        <v>15883</v>
      </c>
      <c r="C1167">
        <v>0</v>
      </c>
      <c r="D1167" s="119">
        <v>1</v>
      </c>
    </row>
    <row r="1168" spans="1:4">
      <c r="A1168" t="s">
        <v>3578</v>
      </c>
      <c r="B1168" t="s">
        <v>15884</v>
      </c>
      <c r="C1168">
        <v>0</v>
      </c>
      <c r="D1168" s="119">
        <v>1</v>
      </c>
    </row>
    <row r="1169" spans="1:4">
      <c r="A1169" t="s">
        <v>3579</v>
      </c>
      <c r="B1169" t="s">
        <v>15885</v>
      </c>
      <c r="C1169">
        <v>0</v>
      </c>
      <c r="D1169" s="119">
        <v>1</v>
      </c>
    </row>
    <row r="1170" spans="1:4">
      <c r="A1170" t="s">
        <v>3580</v>
      </c>
      <c r="B1170" t="s">
        <v>15886</v>
      </c>
      <c r="C1170">
        <v>2</v>
      </c>
      <c r="D1170" s="119">
        <v>6</v>
      </c>
    </row>
    <row r="1171" spans="1:4">
      <c r="A1171" t="s">
        <v>2744</v>
      </c>
      <c r="B1171" t="s">
        <v>15887</v>
      </c>
      <c r="C1171">
        <v>1</v>
      </c>
      <c r="D1171" s="119">
        <v>3</v>
      </c>
    </row>
    <row r="1172" spans="1:4">
      <c r="A1172" t="s">
        <v>3581</v>
      </c>
      <c r="B1172" t="s">
        <v>15888</v>
      </c>
      <c r="C1172">
        <v>0</v>
      </c>
      <c r="D1172" s="119">
        <v>3</v>
      </c>
    </row>
    <row r="1173" spans="1:4">
      <c r="A1173" t="s">
        <v>3582</v>
      </c>
      <c r="B1173" t="s">
        <v>15889</v>
      </c>
      <c r="C1173">
        <v>0</v>
      </c>
      <c r="D1173" s="119">
        <v>1</v>
      </c>
    </row>
    <row r="1174" spans="1:4">
      <c r="A1174" t="s">
        <v>3583</v>
      </c>
      <c r="B1174" t="s">
        <v>15890</v>
      </c>
      <c r="C1174">
        <v>0</v>
      </c>
      <c r="D1174" s="119">
        <v>1</v>
      </c>
    </row>
    <row r="1175" spans="1:4">
      <c r="A1175" t="s">
        <v>3584</v>
      </c>
      <c r="B1175" t="s">
        <v>15891</v>
      </c>
      <c r="C1175">
        <v>0</v>
      </c>
      <c r="D1175" s="119">
        <v>1</v>
      </c>
    </row>
    <row r="1176" spans="1:4">
      <c r="A1176" t="s">
        <v>3585</v>
      </c>
      <c r="B1176" t="s">
        <v>15892</v>
      </c>
      <c r="C1176">
        <v>0</v>
      </c>
      <c r="D1176" s="119">
        <v>2</v>
      </c>
    </row>
    <row r="1177" spans="1:4">
      <c r="A1177" t="s">
        <v>3586</v>
      </c>
      <c r="B1177" t="s">
        <v>15893</v>
      </c>
      <c r="C1177">
        <v>3</v>
      </c>
      <c r="D1177" s="119">
        <v>2</v>
      </c>
    </row>
    <row r="1178" spans="1:4">
      <c r="A1178" t="s">
        <v>3587</v>
      </c>
      <c r="B1178" t="s">
        <v>15894</v>
      </c>
      <c r="C1178">
        <v>1</v>
      </c>
      <c r="D1178" s="119">
        <v>1</v>
      </c>
    </row>
    <row r="1179" spans="1:4">
      <c r="A1179" t="s">
        <v>3588</v>
      </c>
      <c r="B1179" t="s">
        <v>15895</v>
      </c>
      <c r="C1179">
        <v>1</v>
      </c>
      <c r="D1179" s="119">
        <v>1</v>
      </c>
    </row>
    <row r="1180" spans="1:4">
      <c r="A1180" t="s">
        <v>3589</v>
      </c>
      <c r="B1180" t="s">
        <v>15896</v>
      </c>
      <c r="C1180">
        <v>3</v>
      </c>
      <c r="D1180" s="119">
        <v>1</v>
      </c>
    </row>
    <row r="1181" spans="1:4">
      <c r="A1181" t="s">
        <v>3590</v>
      </c>
      <c r="B1181" t="s">
        <v>15897</v>
      </c>
      <c r="C1181">
        <v>2</v>
      </c>
      <c r="D1181" s="119">
        <v>1</v>
      </c>
    </row>
    <row r="1182" spans="1:4">
      <c r="A1182" t="s">
        <v>3591</v>
      </c>
      <c r="B1182" t="s">
        <v>15898</v>
      </c>
      <c r="C1182">
        <v>0</v>
      </c>
      <c r="D1182" s="119">
        <v>1</v>
      </c>
    </row>
    <row r="1183" spans="1:4">
      <c r="A1183" t="s">
        <v>3592</v>
      </c>
      <c r="B1183" t="s">
        <v>15899</v>
      </c>
      <c r="C1183">
        <v>0</v>
      </c>
      <c r="D1183" s="119">
        <v>1</v>
      </c>
    </row>
    <row r="1184" spans="1:4">
      <c r="A1184" t="s">
        <v>3593</v>
      </c>
      <c r="B1184" t="s">
        <v>15900</v>
      </c>
      <c r="C1184">
        <v>11</v>
      </c>
      <c r="D1184" s="119">
        <v>5</v>
      </c>
    </row>
    <row r="1185" spans="1:4">
      <c r="A1185" t="s">
        <v>3594</v>
      </c>
      <c r="B1185" t="s">
        <v>15901</v>
      </c>
      <c r="C1185">
        <v>3</v>
      </c>
      <c r="D1185" s="119">
        <v>1</v>
      </c>
    </row>
    <row r="1186" spans="1:4">
      <c r="A1186" t="s">
        <v>3595</v>
      </c>
      <c r="B1186" t="s">
        <v>15902</v>
      </c>
      <c r="C1186">
        <v>6</v>
      </c>
      <c r="D1186" s="119">
        <v>1</v>
      </c>
    </row>
    <row r="1187" spans="1:4">
      <c r="A1187" t="s">
        <v>3596</v>
      </c>
      <c r="B1187" t="s">
        <v>15903</v>
      </c>
      <c r="C1187">
        <v>9</v>
      </c>
      <c r="D1187" s="119">
        <v>1</v>
      </c>
    </row>
    <row r="1188" spans="1:4">
      <c r="A1188" t="s">
        <v>3597</v>
      </c>
      <c r="B1188" t="s">
        <v>15904</v>
      </c>
      <c r="C1188">
        <v>23</v>
      </c>
      <c r="D1188" s="119">
        <v>15</v>
      </c>
    </row>
    <row r="1189" spans="1:4">
      <c r="A1189" t="s">
        <v>3598</v>
      </c>
      <c r="B1189" t="s">
        <v>15905</v>
      </c>
      <c r="C1189">
        <v>4</v>
      </c>
      <c r="D1189" s="119">
        <v>1</v>
      </c>
    </row>
    <row r="1190" spans="1:4">
      <c r="A1190" t="s">
        <v>3599</v>
      </c>
      <c r="B1190" t="s">
        <v>15906</v>
      </c>
      <c r="C1190">
        <v>0</v>
      </c>
      <c r="D1190" s="119">
        <v>1</v>
      </c>
    </row>
    <row r="1191" spans="1:4">
      <c r="A1191" t="s">
        <v>3600</v>
      </c>
      <c r="B1191" t="s">
        <v>15907</v>
      </c>
      <c r="C1191">
        <v>6</v>
      </c>
      <c r="D1191" s="119">
        <v>3</v>
      </c>
    </row>
    <row r="1192" spans="1:4">
      <c r="A1192" t="s">
        <v>3601</v>
      </c>
      <c r="B1192" t="s">
        <v>15908</v>
      </c>
      <c r="C1192">
        <v>0</v>
      </c>
      <c r="D1192" s="119">
        <v>1</v>
      </c>
    </row>
    <row r="1193" spans="1:4">
      <c r="A1193" t="s">
        <v>3602</v>
      </c>
      <c r="B1193" t="s">
        <v>15909</v>
      </c>
      <c r="C1193">
        <v>1</v>
      </c>
      <c r="D1193" s="119">
        <v>2</v>
      </c>
    </row>
    <row r="1194" spans="1:4">
      <c r="A1194" t="s">
        <v>3603</v>
      </c>
      <c r="B1194" t="s">
        <v>15910</v>
      </c>
      <c r="C1194">
        <v>0</v>
      </c>
      <c r="D1194" s="119">
        <v>1</v>
      </c>
    </row>
    <row r="1195" spans="1:4">
      <c r="A1195" t="s">
        <v>3604</v>
      </c>
      <c r="B1195" t="s">
        <v>15911</v>
      </c>
      <c r="C1195">
        <v>0</v>
      </c>
      <c r="D1195" s="119">
        <v>1</v>
      </c>
    </row>
    <row r="1196" spans="1:4">
      <c r="A1196" t="s">
        <v>3605</v>
      </c>
      <c r="B1196" t="s">
        <v>15912</v>
      </c>
      <c r="C1196">
        <v>0</v>
      </c>
      <c r="D1196" s="119">
        <v>1</v>
      </c>
    </row>
    <row r="1197" spans="1:4">
      <c r="A1197" t="s">
        <v>3606</v>
      </c>
      <c r="B1197" t="s">
        <v>15913</v>
      </c>
      <c r="C1197">
        <v>0</v>
      </c>
      <c r="D1197" s="119">
        <v>1</v>
      </c>
    </row>
    <row r="1198" spans="1:4">
      <c r="A1198" t="s">
        <v>3607</v>
      </c>
      <c r="B1198" t="s">
        <v>15914</v>
      </c>
      <c r="C1198">
        <v>0</v>
      </c>
      <c r="D1198" s="119">
        <v>1</v>
      </c>
    </row>
    <row r="1199" spans="1:4">
      <c r="A1199" t="s">
        <v>3608</v>
      </c>
      <c r="B1199" t="s">
        <v>15915</v>
      </c>
      <c r="C1199">
        <v>0</v>
      </c>
      <c r="D1199" s="119">
        <v>2</v>
      </c>
    </row>
    <row r="1200" spans="1:4">
      <c r="A1200" t="s">
        <v>3609</v>
      </c>
      <c r="B1200" t="s">
        <v>15916</v>
      </c>
      <c r="C1200">
        <v>204</v>
      </c>
      <c r="D1200" s="119">
        <v>173</v>
      </c>
    </row>
    <row r="1201" spans="1:4">
      <c r="A1201" t="s">
        <v>3610</v>
      </c>
      <c r="B1201" t="s">
        <v>15917</v>
      </c>
      <c r="C1201">
        <v>23</v>
      </c>
      <c r="D1201" s="119">
        <v>20</v>
      </c>
    </row>
    <row r="1202" spans="1:4">
      <c r="A1202" t="s">
        <v>3611</v>
      </c>
      <c r="B1202" t="s">
        <v>15918</v>
      </c>
      <c r="C1202">
        <v>1</v>
      </c>
      <c r="D1202" s="119">
        <v>5</v>
      </c>
    </row>
    <row r="1203" spans="1:4">
      <c r="A1203" t="s">
        <v>3612</v>
      </c>
      <c r="B1203" t="s">
        <v>15919</v>
      </c>
      <c r="C1203">
        <v>0</v>
      </c>
      <c r="D1203" s="119">
        <v>1</v>
      </c>
    </row>
    <row r="1204" spans="1:4">
      <c r="A1204" t="s">
        <v>3613</v>
      </c>
      <c r="B1204" t="s">
        <v>15920</v>
      </c>
      <c r="C1204">
        <v>0</v>
      </c>
      <c r="D1204" s="119">
        <v>1</v>
      </c>
    </row>
    <row r="1205" spans="1:4">
      <c r="A1205" t="s">
        <v>3614</v>
      </c>
      <c r="B1205" t="s">
        <v>15921</v>
      </c>
      <c r="C1205">
        <v>0</v>
      </c>
      <c r="D1205" s="119">
        <v>1</v>
      </c>
    </row>
    <row r="1206" spans="1:4">
      <c r="A1206" t="s">
        <v>3615</v>
      </c>
      <c r="B1206" t="s">
        <v>15922</v>
      </c>
      <c r="C1206">
        <v>0</v>
      </c>
      <c r="D1206" s="119">
        <v>1</v>
      </c>
    </row>
    <row r="1207" spans="1:4">
      <c r="A1207" t="s">
        <v>3616</v>
      </c>
      <c r="B1207" t="s">
        <v>15923</v>
      </c>
      <c r="C1207">
        <v>1</v>
      </c>
      <c r="D1207" s="119">
        <v>1</v>
      </c>
    </row>
    <row r="1208" spans="1:4">
      <c r="A1208" t="s">
        <v>3617</v>
      </c>
      <c r="B1208" t="s">
        <v>15924</v>
      </c>
      <c r="C1208">
        <v>0</v>
      </c>
      <c r="D1208" s="119">
        <v>1</v>
      </c>
    </row>
    <row r="1209" spans="1:4">
      <c r="A1209" t="s">
        <v>3618</v>
      </c>
      <c r="B1209" t="s">
        <v>15925</v>
      </c>
      <c r="C1209">
        <v>0</v>
      </c>
      <c r="D1209" s="119">
        <v>1</v>
      </c>
    </row>
    <row r="1210" spans="1:4">
      <c r="A1210" t="s">
        <v>3619</v>
      </c>
      <c r="B1210" t="s">
        <v>15926</v>
      </c>
      <c r="C1210">
        <v>0</v>
      </c>
      <c r="D1210" s="119">
        <v>1</v>
      </c>
    </row>
    <row r="1211" spans="1:4">
      <c r="A1211" t="s">
        <v>3620</v>
      </c>
      <c r="B1211" t="s">
        <v>15927</v>
      </c>
      <c r="C1211">
        <v>0</v>
      </c>
      <c r="D1211" s="119">
        <v>1</v>
      </c>
    </row>
    <row r="1212" spans="1:4">
      <c r="A1212" t="s">
        <v>3621</v>
      </c>
      <c r="B1212" t="s">
        <v>15928</v>
      </c>
      <c r="C1212">
        <v>0</v>
      </c>
      <c r="D1212" s="119">
        <v>1</v>
      </c>
    </row>
    <row r="1213" spans="1:4">
      <c r="A1213" t="s">
        <v>3622</v>
      </c>
      <c r="B1213" t="s">
        <v>15929</v>
      </c>
      <c r="C1213">
        <v>0</v>
      </c>
      <c r="D1213" s="119">
        <v>1</v>
      </c>
    </row>
    <row r="1214" spans="1:4">
      <c r="A1214" t="s">
        <v>3623</v>
      </c>
      <c r="B1214" t="s">
        <v>15930</v>
      </c>
      <c r="C1214">
        <v>0</v>
      </c>
      <c r="D1214" s="119">
        <v>1</v>
      </c>
    </row>
    <row r="1215" spans="1:4">
      <c r="A1215" t="s">
        <v>3624</v>
      </c>
      <c r="B1215" t="s">
        <v>15931</v>
      </c>
      <c r="C1215">
        <v>5</v>
      </c>
      <c r="D1215" s="119">
        <v>5</v>
      </c>
    </row>
    <row r="1216" spans="1:4">
      <c r="A1216" t="s">
        <v>3625</v>
      </c>
      <c r="B1216" t="s">
        <v>15932</v>
      </c>
      <c r="C1216">
        <v>0</v>
      </c>
      <c r="D1216" s="119">
        <v>2</v>
      </c>
    </row>
    <row r="1217" spans="1:4">
      <c r="A1217" t="s">
        <v>3626</v>
      </c>
      <c r="B1217" t="s">
        <v>15933</v>
      </c>
      <c r="C1217">
        <v>0</v>
      </c>
      <c r="D1217" s="119">
        <v>1</v>
      </c>
    </row>
    <row r="1218" spans="1:4">
      <c r="A1218" t="s">
        <v>3627</v>
      </c>
      <c r="B1218" t="s">
        <v>15934</v>
      </c>
      <c r="C1218">
        <v>0</v>
      </c>
      <c r="D1218" s="119">
        <v>3</v>
      </c>
    </row>
    <row r="1219" spans="1:4">
      <c r="A1219" t="s">
        <v>3628</v>
      </c>
      <c r="B1219" t="s">
        <v>15935</v>
      </c>
      <c r="C1219">
        <v>0</v>
      </c>
      <c r="D1219" s="119">
        <v>1</v>
      </c>
    </row>
    <row r="1220" spans="1:4">
      <c r="A1220" t="s">
        <v>3629</v>
      </c>
      <c r="B1220" t="s">
        <v>15936</v>
      </c>
      <c r="C1220">
        <v>0</v>
      </c>
      <c r="D1220" s="119">
        <v>1</v>
      </c>
    </row>
    <row r="1221" spans="1:4">
      <c r="A1221" t="s">
        <v>3630</v>
      </c>
      <c r="B1221" t="s">
        <v>15937</v>
      </c>
      <c r="C1221">
        <v>0</v>
      </c>
      <c r="D1221" s="119">
        <v>1</v>
      </c>
    </row>
    <row r="1222" spans="1:4">
      <c r="A1222" t="s">
        <v>3631</v>
      </c>
      <c r="B1222" t="s">
        <v>15938</v>
      </c>
      <c r="C1222">
        <v>0</v>
      </c>
      <c r="D1222" s="119">
        <v>2</v>
      </c>
    </row>
    <row r="1223" spans="1:4">
      <c r="A1223" t="s">
        <v>3632</v>
      </c>
      <c r="B1223" t="s">
        <v>15939</v>
      </c>
      <c r="C1223">
        <v>0</v>
      </c>
      <c r="D1223" s="119">
        <v>1</v>
      </c>
    </row>
    <row r="1224" spans="1:4">
      <c r="A1224" t="s">
        <v>3633</v>
      </c>
      <c r="B1224" t="s">
        <v>15940</v>
      </c>
      <c r="C1224">
        <v>0</v>
      </c>
      <c r="D1224" s="119">
        <v>1</v>
      </c>
    </row>
    <row r="1225" spans="1:4">
      <c r="A1225" t="s">
        <v>3634</v>
      </c>
      <c r="B1225" t="s">
        <v>15941</v>
      </c>
      <c r="C1225">
        <v>114</v>
      </c>
      <c r="D1225" s="119">
        <v>141</v>
      </c>
    </row>
    <row r="1226" spans="1:4">
      <c r="A1226" t="s">
        <v>3635</v>
      </c>
      <c r="B1226" t="s">
        <v>15942</v>
      </c>
      <c r="C1226">
        <v>2</v>
      </c>
      <c r="D1226" s="119">
        <v>11</v>
      </c>
    </row>
    <row r="1227" spans="1:4">
      <c r="A1227" t="s">
        <v>3636</v>
      </c>
      <c r="B1227" t="s">
        <v>15943</v>
      </c>
      <c r="C1227">
        <v>1</v>
      </c>
      <c r="D1227" s="119">
        <v>6</v>
      </c>
    </row>
    <row r="1228" spans="1:4">
      <c r="A1228" t="s">
        <v>3637</v>
      </c>
      <c r="B1228" t="s">
        <v>15944</v>
      </c>
      <c r="C1228">
        <v>0</v>
      </c>
      <c r="D1228" s="119">
        <v>2</v>
      </c>
    </row>
    <row r="1229" spans="1:4">
      <c r="A1229" t="s">
        <v>3638</v>
      </c>
      <c r="B1229" t="s">
        <v>15945</v>
      </c>
      <c r="C1229">
        <v>10</v>
      </c>
      <c r="D1229" s="119">
        <v>21</v>
      </c>
    </row>
    <row r="1230" spans="1:4">
      <c r="A1230" t="s">
        <v>3639</v>
      </c>
      <c r="B1230" t="s">
        <v>15946</v>
      </c>
      <c r="C1230">
        <v>0</v>
      </c>
      <c r="D1230" s="119">
        <v>3</v>
      </c>
    </row>
    <row r="1231" spans="1:4">
      <c r="A1231" t="s">
        <v>3640</v>
      </c>
      <c r="B1231" t="s">
        <v>15947</v>
      </c>
      <c r="C1231">
        <v>0</v>
      </c>
      <c r="D1231" s="119">
        <v>2</v>
      </c>
    </row>
    <row r="1232" spans="1:4">
      <c r="A1232" t="s">
        <v>3641</v>
      </c>
      <c r="B1232" t="s">
        <v>15948</v>
      </c>
      <c r="C1232">
        <v>0</v>
      </c>
      <c r="D1232" s="119">
        <v>1</v>
      </c>
    </row>
    <row r="1233" spans="1:4">
      <c r="A1233" t="s">
        <v>3642</v>
      </c>
      <c r="B1233" t="s">
        <v>15949</v>
      </c>
      <c r="C1233">
        <v>0</v>
      </c>
      <c r="D1233" s="119">
        <v>1</v>
      </c>
    </row>
    <row r="1234" spans="1:4">
      <c r="A1234" t="s">
        <v>3643</v>
      </c>
      <c r="B1234" t="s">
        <v>15950</v>
      </c>
      <c r="C1234">
        <v>0</v>
      </c>
      <c r="D1234" s="119">
        <v>1</v>
      </c>
    </row>
    <row r="1235" spans="1:4">
      <c r="A1235" t="s">
        <v>3644</v>
      </c>
      <c r="B1235" t="s">
        <v>15951</v>
      </c>
      <c r="C1235">
        <v>6</v>
      </c>
      <c r="D1235" s="119">
        <v>15</v>
      </c>
    </row>
    <row r="1236" spans="1:4">
      <c r="A1236" t="s">
        <v>3645</v>
      </c>
      <c r="B1236" t="s">
        <v>15952</v>
      </c>
      <c r="C1236">
        <v>0</v>
      </c>
      <c r="D1236" s="119">
        <v>6</v>
      </c>
    </row>
    <row r="1237" spans="1:4">
      <c r="A1237" t="s">
        <v>3646</v>
      </c>
      <c r="B1237" t="s">
        <v>15953</v>
      </c>
      <c r="C1237">
        <v>1</v>
      </c>
      <c r="D1237" s="119">
        <v>2</v>
      </c>
    </row>
    <row r="1238" spans="1:4">
      <c r="A1238" t="s">
        <v>3647</v>
      </c>
      <c r="B1238" t="s">
        <v>15954</v>
      </c>
      <c r="C1238">
        <v>0</v>
      </c>
      <c r="D1238" s="119">
        <v>1</v>
      </c>
    </row>
    <row r="1239" spans="1:4">
      <c r="A1239" t="s">
        <v>3648</v>
      </c>
      <c r="B1239" t="s">
        <v>15955</v>
      </c>
      <c r="C1239">
        <v>0</v>
      </c>
      <c r="D1239" s="119">
        <v>1</v>
      </c>
    </row>
    <row r="1240" spans="1:4">
      <c r="A1240" t="s">
        <v>3649</v>
      </c>
      <c r="B1240" t="s">
        <v>15956</v>
      </c>
      <c r="C1240">
        <v>0</v>
      </c>
      <c r="D1240" s="119">
        <v>1</v>
      </c>
    </row>
    <row r="1241" spans="1:4">
      <c r="A1241" t="s">
        <v>3650</v>
      </c>
      <c r="B1241" t="s">
        <v>15957</v>
      </c>
      <c r="C1241">
        <v>0</v>
      </c>
      <c r="D1241" s="119">
        <v>1</v>
      </c>
    </row>
    <row r="1242" spans="1:4">
      <c r="A1242" t="s">
        <v>3651</v>
      </c>
      <c r="B1242" t="s">
        <v>15958</v>
      </c>
      <c r="C1242">
        <v>0</v>
      </c>
      <c r="D1242" s="119">
        <v>2</v>
      </c>
    </row>
    <row r="1243" spans="1:4">
      <c r="A1243" t="s">
        <v>3652</v>
      </c>
      <c r="B1243" t="s">
        <v>15959</v>
      </c>
      <c r="C1243">
        <v>1</v>
      </c>
      <c r="D1243" s="119">
        <v>1</v>
      </c>
    </row>
    <row r="1244" spans="1:4">
      <c r="A1244" t="s">
        <v>3653</v>
      </c>
      <c r="B1244" t="s">
        <v>15960</v>
      </c>
      <c r="C1244">
        <v>3</v>
      </c>
      <c r="D1244" s="119">
        <v>1</v>
      </c>
    </row>
    <row r="1245" spans="1:4">
      <c r="A1245" t="s">
        <v>3654</v>
      </c>
      <c r="B1245" t="s">
        <v>15961</v>
      </c>
      <c r="C1245">
        <v>4</v>
      </c>
      <c r="D1245" s="119">
        <v>10</v>
      </c>
    </row>
    <row r="1246" spans="1:4">
      <c r="A1246" t="s">
        <v>3655</v>
      </c>
      <c r="B1246" t="s">
        <v>15962</v>
      </c>
      <c r="C1246">
        <v>0</v>
      </c>
      <c r="D1246" s="119">
        <v>1</v>
      </c>
    </row>
    <row r="1247" spans="1:4">
      <c r="A1247" t="s">
        <v>3656</v>
      </c>
      <c r="B1247" t="s">
        <v>15963</v>
      </c>
      <c r="C1247">
        <v>0</v>
      </c>
      <c r="D1247" s="119">
        <v>1</v>
      </c>
    </row>
    <row r="1248" spans="1:4">
      <c r="A1248" t="s">
        <v>3657</v>
      </c>
      <c r="B1248" t="s">
        <v>15964</v>
      </c>
      <c r="C1248">
        <v>0</v>
      </c>
      <c r="D1248" s="119">
        <v>1</v>
      </c>
    </row>
    <row r="1249" spans="1:4">
      <c r="A1249" t="s">
        <v>3658</v>
      </c>
      <c r="B1249" t="s">
        <v>3659</v>
      </c>
      <c r="C1249">
        <v>0</v>
      </c>
      <c r="D1249" s="119">
        <v>2</v>
      </c>
    </row>
    <row r="1250" spans="1:4">
      <c r="A1250" t="s">
        <v>3660</v>
      </c>
      <c r="B1250" t="s">
        <v>4078</v>
      </c>
      <c r="C1250">
        <v>1</v>
      </c>
      <c r="D1250" s="119">
        <v>2</v>
      </c>
    </row>
    <row r="1251" spans="1:4">
      <c r="A1251" t="s">
        <v>3661</v>
      </c>
      <c r="B1251" t="s">
        <v>5576</v>
      </c>
      <c r="C1251">
        <v>11</v>
      </c>
      <c r="D1251" s="119">
        <v>8</v>
      </c>
    </row>
    <row r="1252" spans="1:4">
      <c r="A1252" t="s">
        <v>3662</v>
      </c>
      <c r="B1252" t="s">
        <v>4097</v>
      </c>
      <c r="C1252">
        <v>77</v>
      </c>
      <c r="D1252" s="119">
        <v>67</v>
      </c>
    </row>
    <row r="1253" spans="1:4">
      <c r="A1253" t="s">
        <v>3663</v>
      </c>
      <c r="B1253" t="s">
        <v>14588</v>
      </c>
      <c r="C1253">
        <v>0</v>
      </c>
      <c r="D1253" s="119">
        <v>1</v>
      </c>
    </row>
    <row r="1254" spans="1:4">
      <c r="A1254" t="s">
        <v>3664</v>
      </c>
      <c r="B1254" t="s">
        <v>14589</v>
      </c>
      <c r="C1254">
        <v>76</v>
      </c>
      <c r="D1254" s="119">
        <v>63</v>
      </c>
    </row>
    <row r="1255" spans="1:4">
      <c r="A1255" t="s">
        <v>3665</v>
      </c>
      <c r="B1255" t="s">
        <v>14590</v>
      </c>
      <c r="C1255">
        <v>0</v>
      </c>
      <c r="D1255" s="119">
        <v>1</v>
      </c>
    </row>
    <row r="1256" spans="1:4">
      <c r="A1256" t="s">
        <v>3666</v>
      </c>
      <c r="B1256" t="s">
        <v>14591</v>
      </c>
      <c r="C1256">
        <v>0</v>
      </c>
      <c r="D1256" s="119">
        <v>1</v>
      </c>
    </row>
    <row r="1257" spans="1:4">
      <c r="A1257" t="s">
        <v>3667</v>
      </c>
      <c r="B1257" t="s">
        <v>14592</v>
      </c>
      <c r="C1257">
        <v>3</v>
      </c>
      <c r="D1257" s="119">
        <v>1</v>
      </c>
    </row>
    <row r="1258" spans="1:4">
      <c r="A1258" t="s">
        <v>3668</v>
      </c>
      <c r="B1258" t="s">
        <v>14593</v>
      </c>
      <c r="C1258">
        <v>0</v>
      </c>
      <c r="D1258" s="119">
        <v>2</v>
      </c>
    </row>
    <row r="1259" spans="1:4">
      <c r="A1259" t="s">
        <v>3669</v>
      </c>
      <c r="B1259" t="s">
        <v>14594</v>
      </c>
      <c r="C1259">
        <v>0</v>
      </c>
      <c r="D1259" s="119">
        <v>2</v>
      </c>
    </row>
    <row r="1260" spans="1:4">
      <c r="A1260" t="s">
        <v>3670</v>
      </c>
      <c r="B1260" t="s">
        <v>14595</v>
      </c>
      <c r="C1260">
        <v>0</v>
      </c>
      <c r="D1260" s="119">
        <v>1</v>
      </c>
    </row>
    <row r="1261" spans="1:4">
      <c r="A1261" t="s">
        <v>3671</v>
      </c>
      <c r="B1261" t="s">
        <v>14596</v>
      </c>
      <c r="C1261">
        <v>2</v>
      </c>
      <c r="D1261" s="119">
        <v>1</v>
      </c>
    </row>
    <row r="1262" spans="1:4">
      <c r="A1262" t="s">
        <v>3672</v>
      </c>
      <c r="B1262" t="s">
        <v>14597</v>
      </c>
      <c r="C1262">
        <v>1</v>
      </c>
      <c r="D1262" s="119">
        <v>1</v>
      </c>
    </row>
    <row r="1263" spans="1:4">
      <c r="A1263" t="s">
        <v>3673</v>
      </c>
      <c r="B1263" t="s">
        <v>14598</v>
      </c>
      <c r="C1263">
        <v>4</v>
      </c>
      <c r="D1263" s="119">
        <v>1</v>
      </c>
    </row>
    <row r="1264" spans="1:4">
      <c r="A1264" t="s">
        <v>3674</v>
      </c>
      <c r="B1264" t="s">
        <v>15965</v>
      </c>
      <c r="C1264">
        <v>1</v>
      </c>
      <c r="D1264" s="119">
        <v>1</v>
      </c>
    </row>
    <row r="1265" spans="1:4">
      <c r="A1265" t="s">
        <v>3675</v>
      </c>
      <c r="B1265" t="s">
        <v>15966</v>
      </c>
      <c r="C1265">
        <v>1</v>
      </c>
      <c r="D1265" s="119">
        <v>5</v>
      </c>
    </row>
    <row r="1266" spans="1:4">
      <c r="A1266" t="s">
        <v>3707</v>
      </c>
      <c r="B1266" t="s">
        <v>3708</v>
      </c>
      <c r="C1266">
        <v>1</v>
      </c>
      <c r="D1266" s="119">
        <v>4</v>
      </c>
    </row>
    <row r="1267" spans="1:4">
      <c r="A1267" t="s">
        <v>3709</v>
      </c>
      <c r="B1267" t="s">
        <v>3710</v>
      </c>
      <c r="C1267">
        <v>0</v>
      </c>
      <c r="D1267" s="119">
        <v>3</v>
      </c>
    </row>
    <row r="1268" spans="1:4">
      <c r="A1268" t="s">
        <v>3711</v>
      </c>
      <c r="B1268" t="s">
        <v>3712</v>
      </c>
      <c r="C1268">
        <v>0</v>
      </c>
      <c r="D1268" s="119">
        <v>2</v>
      </c>
    </row>
    <row r="1269" spans="1:4">
      <c r="A1269" t="s">
        <v>3713</v>
      </c>
      <c r="B1269" t="s">
        <v>15967</v>
      </c>
      <c r="C1269">
        <v>1</v>
      </c>
      <c r="D1269" s="119">
        <v>5</v>
      </c>
    </row>
    <row r="1270" spans="1:4">
      <c r="A1270" t="s">
        <v>3714</v>
      </c>
      <c r="B1270" t="s">
        <v>5819</v>
      </c>
      <c r="C1270">
        <v>4</v>
      </c>
      <c r="D1270" s="119">
        <v>2</v>
      </c>
    </row>
    <row r="1271" spans="1:4">
      <c r="A1271" t="s">
        <v>3715</v>
      </c>
      <c r="B1271" t="s">
        <v>15968</v>
      </c>
      <c r="C1271">
        <v>0</v>
      </c>
      <c r="D1271" s="119">
        <v>4</v>
      </c>
    </row>
    <row r="1272" spans="1:4">
      <c r="A1272" t="s">
        <v>3716</v>
      </c>
      <c r="B1272" t="s">
        <v>3717</v>
      </c>
      <c r="C1272">
        <v>0</v>
      </c>
      <c r="D1272" s="119">
        <v>4</v>
      </c>
    </row>
    <row r="1273" spans="1:4">
      <c r="A1273" t="s">
        <v>3718</v>
      </c>
      <c r="B1273" t="s">
        <v>15969</v>
      </c>
      <c r="C1273">
        <v>79</v>
      </c>
      <c r="D1273" s="119">
        <v>117</v>
      </c>
    </row>
    <row r="1274" spans="1:4">
      <c r="A1274" t="s">
        <v>3719</v>
      </c>
      <c r="B1274" t="s">
        <v>15970</v>
      </c>
      <c r="C1274">
        <v>101</v>
      </c>
      <c r="D1274" s="119">
        <v>95</v>
      </c>
    </row>
    <row r="1275" spans="1:4">
      <c r="A1275" t="s">
        <v>3720</v>
      </c>
      <c r="B1275" t="s">
        <v>15971</v>
      </c>
      <c r="C1275">
        <v>21</v>
      </c>
      <c r="D1275" s="119">
        <v>48</v>
      </c>
    </row>
    <row r="1276" spans="1:4">
      <c r="A1276" t="s">
        <v>3721</v>
      </c>
      <c r="B1276" t="s">
        <v>15972</v>
      </c>
      <c r="C1276">
        <v>64</v>
      </c>
      <c r="D1276" s="119">
        <v>48</v>
      </c>
    </row>
    <row r="1277" spans="1:4">
      <c r="A1277" t="s">
        <v>3722</v>
      </c>
      <c r="B1277" t="s">
        <v>15973</v>
      </c>
      <c r="C1277">
        <v>12</v>
      </c>
      <c r="D1277" s="119">
        <v>36</v>
      </c>
    </row>
    <row r="1278" spans="1:4">
      <c r="A1278" t="s">
        <v>3723</v>
      </c>
      <c r="B1278" t="s">
        <v>3724</v>
      </c>
      <c r="C1278">
        <v>1</v>
      </c>
      <c r="D1278" s="119">
        <v>3</v>
      </c>
    </row>
    <row r="1279" spans="1:4">
      <c r="A1279" t="s">
        <v>3725</v>
      </c>
      <c r="B1279" t="s">
        <v>3726</v>
      </c>
      <c r="C1279">
        <v>0</v>
      </c>
      <c r="D1279" s="119">
        <v>2</v>
      </c>
    </row>
    <row r="1280" spans="1:4">
      <c r="A1280" t="s">
        <v>3727</v>
      </c>
      <c r="B1280" t="s">
        <v>3728</v>
      </c>
      <c r="C1280">
        <v>0</v>
      </c>
      <c r="D1280" s="119">
        <v>2</v>
      </c>
    </row>
    <row r="1281" spans="1:4">
      <c r="A1281" t="s">
        <v>3729</v>
      </c>
      <c r="B1281" t="s">
        <v>3730</v>
      </c>
      <c r="C1281">
        <v>0</v>
      </c>
      <c r="D1281" s="119">
        <v>2</v>
      </c>
    </row>
    <row r="1282" spans="1:4">
      <c r="A1282" t="s">
        <v>3731</v>
      </c>
      <c r="B1282" t="s">
        <v>3732</v>
      </c>
      <c r="C1282">
        <v>1</v>
      </c>
      <c r="D1282" s="119">
        <v>1</v>
      </c>
    </row>
    <row r="1283" spans="1:4">
      <c r="A1283" t="s">
        <v>3733</v>
      </c>
      <c r="B1283" t="s">
        <v>3734</v>
      </c>
      <c r="C1283">
        <v>0</v>
      </c>
      <c r="D1283" s="119">
        <v>1</v>
      </c>
    </row>
    <row r="1284" spans="1:4">
      <c r="A1284" t="s">
        <v>3735</v>
      </c>
      <c r="B1284" t="s">
        <v>3736</v>
      </c>
      <c r="C1284">
        <v>7</v>
      </c>
      <c r="D1284" s="119">
        <v>8</v>
      </c>
    </row>
    <row r="1285" spans="1:4">
      <c r="A1285" t="s">
        <v>3737</v>
      </c>
      <c r="B1285" t="s">
        <v>15974</v>
      </c>
      <c r="C1285">
        <v>1</v>
      </c>
      <c r="D1285" s="119">
        <v>9</v>
      </c>
    </row>
    <row r="1286" spans="1:4">
      <c r="A1286" t="s">
        <v>3738</v>
      </c>
      <c r="B1286" t="s">
        <v>15975</v>
      </c>
      <c r="C1286">
        <v>3</v>
      </c>
      <c r="D1286" s="119">
        <v>5</v>
      </c>
    </row>
    <row r="1287" spans="1:4">
      <c r="A1287" t="s">
        <v>3739</v>
      </c>
      <c r="B1287" t="s">
        <v>15976</v>
      </c>
      <c r="C1287">
        <v>10</v>
      </c>
      <c r="D1287" s="119">
        <v>15</v>
      </c>
    </row>
    <row r="1288" spans="1:4">
      <c r="A1288" t="s">
        <v>3740</v>
      </c>
      <c r="B1288" t="s">
        <v>15977</v>
      </c>
      <c r="C1288">
        <v>1</v>
      </c>
      <c r="D1288" s="119">
        <v>1</v>
      </c>
    </row>
    <row r="1289" spans="1:4">
      <c r="A1289" t="s">
        <v>3741</v>
      </c>
      <c r="B1289" t="s">
        <v>15978</v>
      </c>
      <c r="C1289">
        <v>0</v>
      </c>
      <c r="D1289" s="119">
        <v>1</v>
      </c>
    </row>
    <row r="1290" spans="1:4">
      <c r="A1290" t="s">
        <v>3742</v>
      </c>
      <c r="B1290" t="s">
        <v>15979</v>
      </c>
      <c r="C1290">
        <v>1</v>
      </c>
      <c r="D1290" s="119">
        <v>5</v>
      </c>
    </row>
    <row r="1291" spans="1:4">
      <c r="A1291" t="s">
        <v>3743</v>
      </c>
      <c r="B1291" t="s">
        <v>15980</v>
      </c>
      <c r="C1291">
        <v>1</v>
      </c>
      <c r="D1291" s="119">
        <v>1</v>
      </c>
    </row>
    <row r="1292" spans="1:4">
      <c r="A1292" t="s">
        <v>3744</v>
      </c>
      <c r="B1292" t="s">
        <v>15981</v>
      </c>
      <c r="C1292">
        <v>3</v>
      </c>
      <c r="D1292" s="119">
        <v>5</v>
      </c>
    </row>
    <row r="1293" spans="1:4">
      <c r="A1293" t="s">
        <v>3745</v>
      </c>
      <c r="B1293" t="s">
        <v>15982</v>
      </c>
      <c r="C1293">
        <v>8</v>
      </c>
      <c r="D1293" s="119">
        <v>15</v>
      </c>
    </row>
    <row r="1294" spans="1:4">
      <c r="A1294" t="s">
        <v>3746</v>
      </c>
      <c r="B1294" t="s">
        <v>15983</v>
      </c>
      <c r="C1294">
        <v>0</v>
      </c>
      <c r="D1294" s="119">
        <v>5</v>
      </c>
    </row>
    <row r="1295" spans="1:4">
      <c r="A1295" t="s">
        <v>3747</v>
      </c>
      <c r="B1295" t="s">
        <v>15984</v>
      </c>
      <c r="C1295">
        <v>2</v>
      </c>
      <c r="D1295" s="119">
        <v>5</v>
      </c>
    </row>
    <row r="1296" spans="1:4">
      <c r="A1296" t="s">
        <v>3748</v>
      </c>
      <c r="B1296" t="s">
        <v>15985</v>
      </c>
      <c r="C1296">
        <v>1</v>
      </c>
      <c r="D1296" s="119">
        <v>5</v>
      </c>
    </row>
    <row r="1297" spans="1:4">
      <c r="A1297" t="s">
        <v>3749</v>
      </c>
      <c r="B1297" t="s">
        <v>15986</v>
      </c>
      <c r="C1297">
        <v>3</v>
      </c>
      <c r="D1297" s="119">
        <v>5</v>
      </c>
    </row>
    <row r="1298" spans="1:4">
      <c r="A1298" t="s">
        <v>3750</v>
      </c>
      <c r="B1298" t="s">
        <v>15987</v>
      </c>
      <c r="C1298">
        <v>13</v>
      </c>
      <c r="D1298" s="119">
        <v>6</v>
      </c>
    </row>
    <row r="1299" spans="1:4">
      <c r="A1299" t="s">
        <v>3751</v>
      </c>
      <c r="B1299" t="s">
        <v>15988</v>
      </c>
      <c r="C1299">
        <v>2</v>
      </c>
      <c r="D1299" s="119">
        <v>1</v>
      </c>
    </row>
    <row r="1300" spans="1:4">
      <c r="A1300" t="s">
        <v>3752</v>
      </c>
      <c r="B1300" t="s">
        <v>15989</v>
      </c>
      <c r="C1300">
        <v>2</v>
      </c>
      <c r="D1300" s="119">
        <v>2</v>
      </c>
    </row>
    <row r="1301" spans="1:4">
      <c r="A1301" t="s">
        <v>3753</v>
      </c>
      <c r="B1301" t="s">
        <v>15990</v>
      </c>
      <c r="C1301">
        <v>0</v>
      </c>
      <c r="D1301" s="119">
        <v>1</v>
      </c>
    </row>
    <row r="1302" spans="1:4">
      <c r="A1302" t="s">
        <v>3754</v>
      </c>
      <c r="B1302" t="s">
        <v>15991</v>
      </c>
      <c r="C1302">
        <v>0</v>
      </c>
      <c r="D1302" s="119">
        <v>5</v>
      </c>
    </row>
    <row r="1303" spans="1:4">
      <c r="A1303" t="s">
        <v>3755</v>
      </c>
      <c r="B1303" t="s">
        <v>15992</v>
      </c>
      <c r="C1303">
        <v>0</v>
      </c>
      <c r="D1303" s="119">
        <v>1</v>
      </c>
    </row>
    <row r="1304" spans="1:4">
      <c r="A1304" t="s">
        <v>3756</v>
      </c>
      <c r="B1304" t="s">
        <v>3757</v>
      </c>
      <c r="C1304">
        <v>3</v>
      </c>
      <c r="D1304" s="119">
        <v>1</v>
      </c>
    </row>
    <row r="1305" spans="1:4">
      <c r="A1305" t="s">
        <v>3758</v>
      </c>
      <c r="B1305" t="s">
        <v>3759</v>
      </c>
      <c r="C1305">
        <v>0</v>
      </c>
      <c r="D1305" s="119">
        <v>1</v>
      </c>
    </row>
    <row r="1306" spans="1:4">
      <c r="A1306" t="s">
        <v>3760</v>
      </c>
      <c r="B1306" t="s">
        <v>3761</v>
      </c>
      <c r="C1306">
        <v>16</v>
      </c>
      <c r="D1306" s="119">
        <v>2</v>
      </c>
    </row>
    <row r="1307" spans="1:4">
      <c r="A1307" t="s">
        <v>3762</v>
      </c>
      <c r="B1307" t="s">
        <v>3763</v>
      </c>
      <c r="C1307">
        <v>4</v>
      </c>
      <c r="D1307" s="119">
        <v>2</v>
      </c>
    </row>
    <row r="1308" spans="1:4">
      <c r="A1308" t="s">
        <v>3764</v>
      </c>
      <c r="B1308" t="s">
        <v>3765</v>
      </c>
      <c r="C1308">
        <v>1</v>
      </c>
      <c r="D1308" s="119">
        <v>1</v>
      </c>
    </row>
    <row r="1309" spans="1:4">
      <c r="A1309" t="s">
        <v>3766</v>
      </c>
      <c r="B1309" t="s">
        <v>3767</v>
      </c>
      <c r="C1309">
        <v>1</v>
      </c>
      <c r="D1309" s="119">
        <v>1</v>
      </c>
    </row>
    <row r="1310" spans="1:4">
      <c r="A1310" t="s">
        <v>3768</v>
      </c>
      <c r="B1310" t="s">
        <v>3769</v>
      </c>
      <c r="C1310">
        <v>7</v>
      </c>
      <c r="D1310" s="119">
        <v>3</v>
      </c>
    </row>
    <row r="1311" spans="1:4">
      <c r="A1311" t="s">
        <v>3770</v>
      </c>
      <c r="B1311" t="s">
        <v>3771</v>
      </c>
      <c r="C1311">
        <v>0</v>
      </c>
      <c r="D1311" s="119">
        <v>1</v>
      </c>
    </row>
    <row r="1312" spans="1:4">
      <c r="A1312" t="s">
        <v>3772</v>
      </c>
      <c r="B1312" t="s">
        <v>3773</v>
      </c>
      <c r="C1312">
        <v>4</v>
      </c>
      <c r="D1312" s="119">
        <v>1</v>
      </c>
    </row>
    <row r="1313" spans="1:4">
      <c r="A1313" t="s">
        <v>3774</v>
      </c>
      <c r="B1313" t="s">
        <v>3775</v>
      </c>
      <c r="C1313">
        <v>0</v>
      </c>
      <c r="D1313" s="119">
        <v>1</v>
      </c>
    </row>
    <row r="1314" spans="1:4">
      <c r="A1314" t="s">
        <v>3776</v>
      </c>
      <c r="B1314" t="s">
        <v>3777</v>
      </c>
      <c r="C1314">
        <v>0</v>
      </c>
      <c r="D1314" s="119">
        <v>1</v>
      </c>
    </row>
    <row r="1315" spans="1:4">
      <c r="A1315" t="s">
        <v>3778</v>
      </c>
      <c r="B1315" t="s">
        <v>3779</v>
      </c>
      <c r="C1315">
        <v>0</v>
      </c>
      <c r="D1315" s="119">
        <v>2</v>
      </c>
    </row>
    <row r="1316" spans="1:4">
      <c r="A1316" t="s">
        <v>3780</v>
      </c>
      <c r="B1316" t="s">
        <v>3781</v>
      </c>
      <c r="C1316">
        <v>0</v>
      </c>
      <c r="D1316" s="119">
        <v>1</v>
      </c>
    </row>
    <row r="1317" spans="1:4">
      <c r="A1317" t="s">
        <v>3782</v>
      </c>
      <c r="B1317" t="s">
        <v>3783</v>
      </c>
      <c r="C1317">
        <v>1</v>
      </c>
      <c r="D1317" s="119">
        <v>1</v>
      </c>
    </row>
    <row r="1318" spans="1:4">
      <c r="A1318" t="s">
        <v>3784</v>
      </c>
      <c r="B1318" t="s">
        <v>15993</v>
      </c>
      <c r="C1318">
        <v>0</v>
      </c>
      <c r="D1318" s="119">
        <v>1</v>
      </c>
    </row>
    <row r="1319" spans="1:4">
      <c r="A1319" t="s">
        <v>3785</v>
      </c>
      <c r="B1319" t="s">
        <v>15994</v>
      </c>
      <c r="C1319">
        <v>4</v>
      </c>
      <c r="D1319" s="119">
        <v>8</v>
      </c>
    </row>
    <row r="1320" spans="1:4">
      <c r="A1320" t="s">
        <v>3786</v>
      </c>
      <c r="B1320" t="s">
        <v>15995</v>
      </c>
      <c r="C1320">
        <v>3</v>
      </c>
      <c r="D1320" s="119">
        <v>5</v>
      </c>
    </row>
    <row r="1321" spans="1:4">
      <c r="A1321" t="s">
        <v>3787</v>
      </c>
      <c r="B1321" t="s">
        <v>15996</v>
      </c>
      <c r="C1321">
        <v>20</v>
      </c>
      <c r="D1321" s="119">
        <v>15</v>
      </c>
    </row>
    <row r="1322" spans="1:4">
      <c r="A1322" t="s">
        <v>3788</v>
      </c>
      <c r="B1322" t="s">
        <v>15997</v>
      </c>
      <c r="C1322">
        <v>49</v>
      </c>
      <c r="D1322" s="119">
        <v>50</v>
      </c>
    </row>
    <row r="1323" spans="1:4">
      <c r="A1323" t="s">
        <v>3789</v>
      </c>
      <c r="B1323" t="s">
        <v>3790</v>
      </c>
      <c r="C1323">
        <v>0</v>
      </c>
      <c r="D1323" s="119">
        <v>2</v>
      </c>
    </row>
    <row r="1324" spans="1:4">
      <c r="A1324" t="s">
        <v>3791</v>
      </c>
      <c r="B1324" t="s">
        <v>15998</v>
      </c>
      <c r="C1324">
        <v>0</v>
      </c>
      <c r="D1324" s="119">
        <v>2</v>
      </c>
    </row>
    <row r="1325" spans="1:4">
      <c r="A1325" t="s">
        <v>3792</v>
      </c>
      <c r="B1325" t="s">
        <v>15999</v>
      </c>
      <c r="C1325">
        <v>77</v>
      </c>
      <c r="D1325" s="119">
        <v>90</v>
      </c>
    </row>
    <row r="1326" spans="1:4">
      <c r="A1326" t="s">
        <v>3793</v>
      </c>
      <c r="B1326" t="s">
        <v>16000</v>
      </c>
      <c r="C1326">
        <v>4</v>
      </c>
      <c r="D1326" s="119">
        <v>1</v>
      </c>
    </row>
    <row r="1327" spans="1:4">
      <c r="A1327" t="s">
        <v>3794</v>
      </c>
      <c r="B1327" t="s">
        <v>16001</v>
      </c>
      <c r="C1327">
        <v>157</v>
      </c>
      <c r="D1327" s="119">
        <v>172</v>
      </c>
    </row>
    <row r="1328" spans="1:4">
      <c r="A1328" t="s">
        <v>3795</v>
      </c>
      <c r="B1328" t="s">
        <v>16002</v>
      </c>
      <c r="C1328">
        <v>2</v>
      </c>
      <c r="D1328" s="119">
        <v>6</v>
      </c>
    </row>
    <row r="1329" spans="1:4">
      <c r="A1329" t="s">
        <v>3796</v>
      </c>
      <c r="B1329" t="s">
        <v>16003</v>
      </c>
      <c r="C1329">
        <v>4</v>
      </c>
      <c r="D1329" s="119">
        <v>2</v>
      </c>
    </row>
    <row r="1330" spans="1:4">
      <c r="A1330" t="s">
        <v>3797</v>
      </c>
      <c r="B1330" t="s">
        <v>16004</v>
      </c>
      <c r="C1330">
        <v>0</v>
      </c>
      <c r="D1330" s="119">
        <v>1</v>
      </c>
    </row>
    <row r="1331" spans="1:4">
      <c r="A1331" t="s">
        <v>3798</v>
      </c>
      <c r="B1331" t="s">
        <v>16005</v>
      </c>
      <c r="C1331">
        <v>0</v>
      </c>
      <c r="D1331" s="119">
        <v>5</v>
      </c>
    </row>
    <row r="1332" spans="1:4">
      <c r="A1332" t="s">
        <v>3799</v>
      </c>
      <c r="B1332" t="s">
        <v>16006</v>
      </c>
      <c r="C1332">
        <v>38</v>
      </c>
      <c r="D1332" s="119">
        <v>30</v>
      </c>
    </row>
    <row r="1333" spans="1:4">
      <c r="A1333" t="s">
        <v>3800</v>
      </c>
      <c r="B1333" t="s">
        <v>16007</v>
      </c>
      <c r="C1333">
        <v>45</v>
      </c>
      <c r="D1333" s="119">
        <v>50</v>
      </c>
    </row>
    <row r="1334" spans="1:4">
      <c r="A1334" t="s">
        <v>3801</v>
      </c>
      <c r="B1334" t="s">
        <v>16008</v>
      </c>
      <c r="C1334">
        <v>37</v>
      </c>
      <c r="D1334" s="119">
        <v>30</v>
      </c>
    </row>
    <row r="1335" spans="1:4">
      <c r="A1335" t="s">
        <v>3802</v>
      </c>
      <c r="B1335" t="s">
        <v>16009</v>
      </c>
      <c r="C1335">
        <v>0</v>
      </c>
      <c r="D1335" s="119">
        <v>1</v>
      </c>
    </row>
    <row r="1336" spans="1:4">
      <c r="A1336" t="s">
        <v>3803</v>
      </c>
      <c r="B1336" t="s">
        <v>16010</v>
      </c>
      <c r="C1336">
        <v>1</v>
      </c>
      <c r="D1336" s="119">
        <v>3</v>
      </c>
    </row>
    <row r="1337" spans="1:4">
      <c r="A1337" t="s">
        <v>3804</v>
      </c>
      <c r="B1337" t="s">
        <v>16011</v>
      </c>
      <c r="C1337">
        <v>2</v>
      </c>
      <c r="D1337" s="119">
        <v>5</v>
      </c>
    </row>
    <row r="1338" spans="1:4">
      <c r="A1338" t="s">
        <v>3805</v>
      </c>
      <c r="B1338" t="s">
        <v>16012</v>
      </c>
      <c r="C1338">
        <v>21</v>
      </c>
      <c r="D1338" s="119">
        <v>20</v>
      </c>
    </row>
    <row r="1339" spans="1:4">
      <c r="A1339" t="s">
        <v>3806</v>
      </c>
      <c r="B1339" t="s">
        <v>16013</v>
      </c>
      <c r="C1339">
        <v>37</v>
      </c>
      <c r="D1339" s="119">
        <v>35</v>
      </c>
    </row>
    <row r="1340" spans="1:4">
      <c r="A1340" t="s">
        <v>3807</v>
      </c>
      <c r="B1340" t="s">
        <v>16014</v>
      </c>
      <c r="C1340">
        <v>34</v>
      </c>
      <c r="D1340" s="119">
        <v>25</v>
      </c>
    </row>
    <row r="1341" spans="1:4">
      <c r="A1341" t="s">
        <v>3808</v>
      </c>
      <c r="B1341" t="s">
        <v>16015</v>
      </c>
      <c r="C1341">
        <v>2</v>
      </c>
      <c r="D1341" s="119">
        <v>5</v>
      </c>
    </row>
    <row r="1342" spans="1:4">
      <c r="A1342" t="s">
        <v>3809</v>
      </c>
      <c r="B1342" t="s">
        <v>16016</v>
      </c>
      <c r="C1342">
        <v>6</v>
      </c>
      <c r="D1342" s="119">
        <v>10</v>
      </c>
    </row>
    <row r="1343" spans="1:4">
      <c r="A1343" t="s">
        <v>3810</v>
      </c>
      <c r="B1343" t="s">
        <v>16017</v>
      </c>
      <c r="C1343">
        <v>3</v>
      </c>
      <c r="D1343" s="119">
        <v>1</v>
      </c>
    </row>
    <row r="1344" spans="1:4">
      <c r="A1344" t="s">
        <v>3811</v>
      </c>
      <c r="B1344" t="s">
        <v>16018</v>
      </c>
      <c r="C1344">
        <v>83</v>
      </c>
      <c r="D1344" s="119">
        <v>90</v>
      </c>
    </row>
    <row r="1345" spans="1:4">
      <c r="A1345" t="s">
        <v>3812</v>
      </c>
      <c r="B1345" t="s">
        <v>16019</v>
      </c>
      <c r="C1345">
        <v>135</v>
      </c>
      <c r="D1345" s="119">
        <v>160</v>
      </c>
    </row>
    <row r="1346" spans="1:4">
      <c r="A1346" t="s">
        <v>3813</v>
      </c>
      <c r="B1346" t="s">
        <v>16020</v>
      </c>
      <c r="C1346">
        <v>166</v>
      </c>
      <c r="D1346" s="119">
        <v>170</v>
      </c>
    </row>
    <row r="1347" spans="1:4">
      <c r="A1347" t="s">
        <v>3814</v>
      </c>
      <c r="B1347" t="s">
        <v>3815</v>
      </c>
      <c r="C1347">
        <v>4</v>
      </c>
      <c r="D1347" s="119">
        <v>1</v>
      </c>
    </row>
    <row r="1348" spans="1:4">
      <c r="A1348" t="s">
        <v>3816</v>
      </c>
      <c r="B1348" t="s">
        <v>16021</v>
      </c>
      <c r="C1348">
        <v>45</v>
      </c>
      <c r="D1348" s="119">
        <v>50</v>
      </c>
    </row>
    <row r="1349" spans="1:4">
      <c r="A1349" t="s">
        <v>3817</v>
      </c>
      <c r="B1349" t="s">
        <v>16022</v>
      </c>
      <c r="C1349">
        <v>35</v>
      </c>
      <c r="D1349" s="119">
        <v>25</v>
      </c>
    </row>
    <row r="1350" spans="1:4">
      <c r="A1350" t="s">
        <v>3818</v>
      </c>
      <c r="B1350" t="s">
        <v>16023</v>
      </c>
      <c r="C1350">
        <v>1</v>
      </c>
      <c r="D1350" s="119">
        <v>5</v>
      </c>
    </row>
    <row r="1351" spans="1:4">
      <c r="A1351" t="s">
        <v>3819</v>
      </c>
      <c r="B1351" t="s">
        <v>16024</v>
      </c>
      <c r="C1351">
        <v>0</v>
      </c>
      <c r="D1351" s="119">
        <v>2</v>
      </c>
    </row>
    <row r="1352" spans="1:4">
      <c r="A1352" t="s">
        <v>3820</v>
      </c>
      <c r="B1352" t="s">
        <v>16025</v>
      </c>
      <c r="C1352">
        <v>2</v>
      </c>
      <c r="D1352" s="119">
        <v>5</v>
      </c>
    </row>
    <row r="1353" spans="1:4">
      <c r="A1353" t="s">
        <v>3821</v>
      </c>
      <c r="B1353" t="s">
        <v>16026</v>
      </c>
      <c r="C1353">
        <v>268</v>
      </c>
      <c r="D1353" s="119">
        <v>281</v>
      </c>
    </row>
    <row r="1354" spans="1:4">
      <c r="A1354" t="s">
        <v>3822</v>
      </c>
      <c r="B1354" t="s">
        <v>16027</v>
      </c>
      <c r="C1354">
        <v>0</v>
      </c>
      <c r="D1354" s="119">
        <v>2</v>
      </c>
    </row>
    <row r="1355" spans="1:4">
      <c r="A1355" t="s">
        <v>3823</v>
      </c>
      <c r="B1355" t="s">
        <v>16028</v>
      </c>
      <c r="C1355">
        <v>0</v>
      </c>
      <c r="D1355" s="119">
        <v>1</v>
      </c>
    </row>
    <row r="1356" spans="1:4">
      <c r="A1356" t="s">
        <v>3824</v>
      </c>
      <c r="B1356" t="s">
        <v>16029</v>
      </c>
      <c r="C1356">
        <v>10</v>
      </c>
      <c r="D1356" s="119">
        <v>20</v>
      </c>
    </row>
    <row r="1357" spans="1:4">
      <c r="A1357" t="s">
        <v>3825</v>
      </c>
      <c r="B1357" t="s">
        <v>16030</v>
      </c>
      <c r="C1357">
        <v>216</v>
      </c>
      <c r="D1357" s="119">
        <v>183</v>
      </c>
    </row>
    <row r="1358" spans="1:4">
      <c r="A1358" t="s">
        <v>3826</v>
      </c>
      <c r="B1358" t="s">
        <v>16031</v>
      </c>
      <c r="C1358">
        <v>29</v>
      </c>
      <c r="D1358" s="119">
        <v>38</v>
      </c>
    </row>
    <row r="1359" spans="1:4">
      <c r="A1359" t="s">
        <v>3827</v>
      </c>
      <c r="B1359" t="s">
        <v>16032</v>
      </c>
      <c r="C1359">
        <v>4</v>
      </c>
      <c r="D1359" s="119">
        <v>15</v>
      </c>
    </row>
    <row r="1360" spans="1:4">
      <c r="A1360" t="s">
        <v>3828</v>
      </c>
      <c r="B1360" t="s">
        <v>16033</v>
      </c>
      <c r="C1360">
        <v>0</v>
      </c>
      <c r="D1360" s="119">
        <v>2</v>
      </c>
    </row>
    <row r="1361" spans="1:4">
      <c r="A1361" t="s">
        <v>3829</v>
      </c>
      <c r="B1361" t="s">
        <v>3830</v>
      </c>
      <c r="C1361">
        <v>0</v>
      </c>
      <c r="D1361" s="119">
        <v>11</v>
      </c>
    </row>
    <row r="1362" spans="1:4">
      <c r="A1362" t="s">
        <v>3831</v>
      </c>
      <c r="B1362" t="s">
        <v>16034</v>
      </c>
      <c r="C1362">
        <v>5</v>
      </c>
      <c r="D1362" s="119">
        <v>3</v>
      </c>
    </row>
    <row r="1363" spans="1:4">
      <c r="A1363" t="s">
        <v>3832</v>
      </c>
      <c r="B1363" t="s">
        <v>16035</v>
      </c>
      <c r="C1363">
        <v>0</v>
      </c>
      <c r="D1363" s="119">
        <v>3</v>
      </c>
    </row>
    <row r="1364" spans="1:4">
      <c r="A1364" t="s">
        <v>3833</v>
      </c>
      <c r="B1364" t="s">
        <v>16036</v>
      </c>
      <c r="C1364">
        <v>11</v>
      </c>
      <c r="D1364" s="119">
        <v>16</v>
      </c>
    </row>
    <row r="1365" spans="1:4">
      <c r="A1365" t="s">
        <v>3834</v>
      </c>
      <c r="B1365" t="s">
        <v>16037</v>
      </c>
      <c r="C1365">
        <v>16</v>
      </c>
      <c r="D1365" s="119">
        <v>6</v>
      </c>
    </row>
    <row r="1366" spans="1:4">
      <c r="A1366" t="s">
        <v>3835</v>
      </c>
      <c r="B1366" t="s">
        <v>3836</v>
      </c>
      <c r="C1366">
        <v>4</v>
      </c>
      <c r="D1366" s="119">
        <v>6</v>
      </c>
    </row>
    <row r="1367" spans="1:4">
      <c r="A1367" t="s">
        <v>3837</v>
      </c>
      <c r="B1367" t="s">
        <v>3838</v>
      </c>
      <c r="C1367">
        <v>0</v>
      </c>
      <c r="D1367" s="119">
        <v>2</v>
      </c>
    </row>
    <row r="1368" spans="1:4">
      <c r="A1368" t="s">
        <v>3839</v>
      </c>
      <c r="B1368" t="s">
        <v>3840</v>
      </c>
      <c r="C1368">
        <v>19</v>
      </c>
      <c r="D1368" s="119">
        <v>31</v>
      </c>
    </row>
    <row r="1369" spans="1:4">
      <c r="A1369" t="s">
        <v>3841</v>
      </c>
      <c r="B1369" t="s">
        <v>3842</v>
      </c>
      <c r="C1369">
        <v>0</v>
      </c>
      <c r="D1369" s="119">
        <v>1</v>
      </c>
    </row>
    <row r="1370" spans="1:4">
      <c r="A1370" t="s">
        <v>3843</v>
      </c>
      <c r="B1370" t="s">
        <v>16038</v>
      </c>
      <c r="C1370">
        <v>1</v>
      </c>
      <c r="D1370" s="119">
        <v>4</v>
      </c>
    </row>
    <row r="1371" spans="1:4">
      <c r="A1371" t="s">
        <v>3844</v>
      </c>
      <c r="B1371" t="s">
        <v>16039</v>
      </c>
      <c r="C1371">
        <v>0</v>
      </c>
      <c r="D1371" s="119">
        <v>2</v>
      </c>
    </row>
    <row r="1372" spans="1:4">
      <c r="A1372" t="s">
        <v>3845</v>
      </c>
      <c r="B1372" t="s">
        <v>16040</v>
      </c>
      <c r="C1372">
        <v>45</v>
      </c>
      <c r="D1372" s="119">
        <v>61</v>
      </c>
    </row>
    <row r="1373" spans="1:4">
      <c r="A1373" t="s">
        <v>3846</v>
      </c>
      <c r="B1373" t="s">
        <v>16041</v>
      </c>
      <c r="C1373">
        <v>2</v>
      </c>
      <c r="D1373" s="119">
        <v>6</v>
      </c>
    </row>
    <row r="1374" spans="1:4">
      <c r="A1374" t="s">
        <v>3847</v>
      </c>
      <c r="B1374" t="s">
        <v>16042</v>
      </c>
      <c r="C1374">
        <v>2</v>
      </c>
      <c r="D1374" s="119">
        <v>1</v>
      </c>
    </row>
    <row r="1375" spans="1:4">
      <c r="A1375" t="s">
        <v>3848</v>
      </c>
      <c r="B1375" t="s">
        <v>16043</v>
      </c>
      <c r="C1375">
        <v>1</v>
      </c>
      <c r="D1375" s="119">
        <v>1</v>
      </c>
    </row>
    <row r="1376" spans="1:4">
      <c r="A1376" t="s">
        <v>3849</v>
      </c>
      <c r="B1376" t="s">
        <v>16044</v>
      </c>
      <c r="C1376">
        <v>1</v>
      </c>
      <c r="D1376" s="119">
        <v>2</v>
      </c>
    </row>
    <row r="1377" spans="1:4">
      <c r="A1377" t="s">
        <v>3850</v>
      </c>
      <c r="B1377" t="s">
        <v>16045</v>
      </c>
      <c r="C1377">
        <v>3</v>
      </c>
      <c r="D1377" s="119">
        <v>2</v>
      </c>
    </row>
    <row r="1378" spans="1:4">
      <c r="A1378" t="s">
        <v>3851</v>
      </c>
      <c r="B1378" t="s">
        <v>16046</v>
      </c>
      <c r="C1378">
        <v>0</v>
      </c>
      <c r="D1378" s="119">
        <v>4</v>
      </c>
    </row>
    <row r="1379" spans="1:4">
      <c r="A1379" t="s">
        <v>3852</v>
      </c>
      <c r="B1379" t="s">
        <v>16047</v>
      </c>
      <c r="C1379">
        <v>0</v>
      </c>
      <c r="D1379" s="119">
        <v>4</v>
      </c>
    </row>
    <row r="1380" spans="1:4">
      <c r="A1380" t="s">
        <v>3853</v>
      </c>
      <c r="B1380" t="s">
        <v>16048</v>
      </c>
      <c r="C1380">
        <v>8</v>
      </c>
      <c r="D1380" s="119">
        <v>6</v>
      </c>
    </row>
    <row r="1381" spans="1:4">
      <c r="A1381" t="s">
        <v>3854</v>
      </c>
      <c r="B1381" t="s">
        <v>16049</v>
      </c>
      <c r="C1381">
        <v>4</v>
      </c>
      <c r="D1381" s="119">
        <v>3</v>
      </c>
    </row>
    <row r="1382" spans="1:4">
      <c r="A1382" t="s">
        <v>3855</v>
      </c>
      <c r="B1382" t="s">
        <v>16050</v>
      </c>
      <c r="C1382">
        <v>64</v>
      </c>
      <c r="D1382" s="119">
        <v>65</v>
      </c>
    </row>
    <row r="1383" spans="1:4">
      <c r="A1383" t="s">
        <v>3856</v>
      </c>
      <c r="B1383" t="s">
        <v>16051</v>
      </c>
      <c r="C1383">
        <v>1</v>
      </c>
      <c r="D1383" s="119">
        <v>1</v>
      </c>
    </row>
    <row r="1384" spans="1:4">
      <c r="A1384" t="s">
        <v>3857</v>
      </c>
      <c r="B1384" t="s">
        <v>3858</v>
      </c>
      <c r="C1384">
        <v>0</v>
      </c>
      <c r="D1384" s="119">
        <v>1</v>
      </c>
    </row>
    <row r="1385" spans="1:4">
      <c r="A1385" t="s">
        <v>3859</v>
      </c>
      <c r="B1385" t="s">
        <v>3860</v>
      </c>
      <c r="C1385">
        <v>675</v>
      </c>
      <c r="D1385" s="119">
        <v>885</v>
      </c>
    </row>
    <row r="1386" spans="1:4">
      <c r="A1386" t="s">
        <v>3861</v>
      </c>
      <c r="B1386" t="s">
        <v>3862</v>
      </c>
      <c r="C1386">
        <v>125</v>
      </c>
      <c r="D1386" s="119">
        <v>97</v>
      </c>
    </row>
    <row r="1387" spans="1:4">
      <c r="A1387" t="s">
        <v>3863</v>
      </c>
      <c r="B1387" t="s">
        <v>3864</v>
      </c>
      <c r="C1387">
        <v>0</v>
      </c>
      <c r="D1387" s="119">
        <v>1</v>
      </c>
    </row>
    <row r="1388" spans="1:4">
      <c r="A1388" t="s">
        <v>3865</v>
      </c>
      <c r="B1388" t="s">
        <v>16052</v>
      </c>
      <c r="C1388">
        <v>54</v>
      </c>
      <c r="D1388" s="119">
        <v>48</v>
      </c>
    </row>
    <row r="1389" spans="1:4">
      <c r="A1389" t="s">
        <v>3866</v>
      </c>
      <c r="B1389" t="s">
        <v>3867</v>
      </c>
      <c r="C1389">
        <v>14</v>
      </c>
      <c r="D1389" s="119">
        <v>12</v>
      </c>
    </row>
    <row r="1390" spans="1:4">
      <c r="A1390" t="s">
        <v>3868</v>
      </c>
      <c r="B1390" t="s">
        <v>3869</v>
      </c>
      <c r="C1390">
        <v>3</v>
      </c>
      <c r="D1390" s="119">
        <v>2</v>
      </c>
    </row>
    <row r="1391" spans="1:4">
      <c r="A1391" t="s">
        <v>3457</v>
      </c>
      <c r="B1391" t="s">
        <v>16053</v>
      </c>
      <c r="C1391">
        <v>0</v>
      </c>
      <c r="D1391" s="119">
        <v>253</v>
      </c>
    </row>
    <row r="1392" spans="1:4">
      <c r="A1392" t="s">
        <v>4068</v>
      </c>
      <c r="B1392" t="s">
        <v>16054</v>
      </c>
      <c r="C1392">
        <v>0</v>
      </c>
      <c r="D1392" s="119">
        <v>1</v>
      </c>
    </row>
    <row r="1393" spans="1:4">
      <c r="A1393" t="s">
        <v>4069</v>
      </c>
      <c r="B1393" t="s">
        <v>16055</v>
      </c>
      <c r="C1393">
        <v>53</v>
      </c>
      <c r="D1393" s="119">
        <v>303</v>
      </c>
    </row>
    <row r="1394" spans="1:4">
      <c r="A1394" t="s">
        <v>4070</v>
      </c>
      <c r="B1394" t="s">
        <v>16056</v>
      </c>
      <c r="C1394">
        <v>0</v>
      </c>
      <c r="D1394" s="119">
        <v>1</v>
      </c>
    </row>
    <row r="1395" spans="1:4">
      <c r="A1395" t="s">
        <v>4071</v>
      </c>
      <c r="B1395" t="s">
        <v>16057</v>
      </c>
      <c r="C1395">
        <v>0</v>
      </c>
      <c r="D1395" s="119">
        <v>1</v>
      </c>
    </row>
    <row r="1396" spans="1:4">
      <c r="A1396" t="s">
        <v>4072</v>
      </c>
      <c r="B1396" t="s">
        <v>16058</v>
      </c>
      <c r="C1396">
        <v>230</v>
      </c>
      <c r="D1396" s="119">
        <v>300</v>
      </c>
    </row>
    <row r="1397" spans="1:4">
      <c r="A1397" t="s">
        <v>4073</v>
      </c>
      <c r="B1397" t="s">
        <v>16059</v>
      </c>
      <c r="C1397">
        <v>1108</v>
      </c>
      <c r="D1397" s="119">
        <v>1051</v>
      </c>
    </row>
    <row r="1398" spans="1:4">
      <c r="A1398" t="s">
        <v>4074</v>
      </c>
      <c r="B1398" t="s">
        <v>16060</v>
      </c>
      <c r="C1398">
        <v>1</v>
      </c>
      <c r="D1398" s="119">
        <v>5</v>
      </c>
    </row>
    <row r="1399" spans="1:4">
      <c r="A1399" t="s">
        <v>4075</v>
      </c>
      <c r="B1399" t="s">
        <v>16061</v>
      </c>
      <c r="C1399">
        <v>325</v>
      </c>
      <c r="D1399" s="119">
        <v>321</v>
      </c>
    </row>
    <row r="1400" spans="1:4">
      <c r="A1400" t="s">
        <v>4076</v>
      </c>
      <c r="B1400" t="s">
        <v>16062</v>
      </c>
      <c r="C1400">
        <v>2</v>
      </c>
      <c r="D1400" s="119">
        <v>1</v>
      </c>
    </row>
    <row r="1401" spans="1:4">
      <c r="A1401" t="s">
        <v>4077</v>
      </c>
      <c r="B1401" t="s">
        <v>16063</v>
      </c>
      <c r="C1401">
        <v>1</v>
      </c>
      <c r="D1401" s="119">
        <v>5</v>
      </c>
    </row>
    <row r="1402" spans="1:4">
      <c r="A1402" t="s">
        <v>4079</v>
      </c>
      <c r="B1402" t="s">
        <v>16064</v>
      </c>
      <c r="C1402">
        <v>22</v>
      </c>
      <c r="D1402" s="119">
        <v>36</v>
      </c>
    </row>
    <row r="1403" spans="1:4">
      <c r="A1403" t="s">
        <v>4080</v>
      </c>
      <c r="B1403" t="s">
        <v>4081</v>
      </c>
      <c r="C1403">
        <v>23</v>
      </c>
      <c r="D1403" s="119">
        <v>31</v>
      </c>
    </row>
    <row r="1404" spans="1:4">
      <c r="A1404" t="s">
        <v>4082</v>
      </c>
      <c r="B1404" t="s">
        <v>16065</v>
      </c>
      <c r="C1404">
        <v>4</v>
      </c>
      <c r="D1404" s="119">
        <v>10</v>
      </c>
    </row>
    <row r="1405" spans="1:4">
      <c r="A1405" t="s">
        <v>4083</v>
      </c>
      <c r="B1405" t="s">
        <v>4084</v>
      </c>
      <c r="C1405">
        <v>47</v>
      </c>
      <c r="D1405" s="119">
        <v>71</v>
      </c>
    </row>
    <row r="1406" spans="1:4">
      <c r="A1406" t="s">
        <v>4085</v>
      </c>
      <c r="B1406" t="s">
        <v>4086</v>
      </c>
      <c r="C1406">
        <v>31</v>
      </c>
      <c r="D1406" s="119">
        <v>37</v>
      </c>
    </row>
    <row r="1407" spans="1:4">
      <c r="A1407" t="s">
        <v>4087</v>
      </c>
      <c r="B1407" t="s">
        <v>4088</v>
      </c>
      <c r="C1407">
        <v>246</v>
      </c>
      <c r="D1407" s="119">
        <v>268</v>
      </c>
    </row>
    <row r="1408" spans="1:4">
      <c r="A1408" t="s">
        <v>4089</v>
      </c>
      <c r="B1408" t="s">
        <v>16066</v>
      </c>
      <c r="C1408">
        <v>113</v>
      </c>
      <c r="D1408" s="119">
        <v>122</v>
      </c>
    </row>
    <row r="1409" spans="1:4">
      <c r="A1409" t="s">
        <v>4090</v>
      </c>
      <c r="B1409" t="s">
        <v>4091</v>
      </c>
      <c r="C1409">
        <v>486</v>
      </c>
      <c r="D1409" s="119">
        <v>565</v>
      </c>
    </row>
    <row r="1410" spans="1:4">
      <c r="A1410" t="s">
        <v>4092</v>
      </c>
      <c r="B1410" t="s">
        <v>4093</v>
      </c>
      <c r="C1410">
        <v>20</v>
      </c>
      <c r="D1410" s="119">
        <v>12</v>
      </c>
    </row>
    <row r="1411" spans="1:4">
      <c r="A1411" t="s">
        <v>4094</v>
      </c>
      <c r="B1411" t="s">
        <v>16067</v>
      </c>
      <c r="C1411">
        <v>6</v>
      </c>
      <c r="D1411" s="119">
        <v>17</v>
      </c>
    </row>
    <row r="1412" spans="1:4">
      <c r="A1412" t="s">
        <v>4095</v>
      </c>
      <c r="B1412" t="s">
        <v>4096</v>
      </c>
      <c r="C1412">
        <v>40</v>
      </c>
      <c r="D1412" s="119">
        <v>38</v>
      </c>
    </row>
    <row r="1413" spans="1:4">
      <c r="A1413" t="s">
        <v>4098</v>
      </c>
      <c r="B1413" t="s">
        <v>16068</v>
      </c>
      <c r="C1413">
        <v>250</v>
      </c>
      <c r="D1413" s="119">
        <v>297</v>
      </c>
    </row>
    <row r="1414" spans="1:4">
      <c r="A1414" t="s">
        <v>4099</v>
      </c>
      <c r="B1414" t="s">
        <v>4100</v>
      </c>
      <c r="C1414">
        <v>2</v>
      </c>
      <c r="D1414" s="119">
        <v>2</v>
      </c>
    </row>
    <row r="1415" spans="1:4">
      <c r="A1415" t="s">
        <v>4101</v>
      </c>
      <c r="B1415" t="s">
        <v>4102</v>
      </c>
      <c r="C1415">
        <v>16</v>
      </c>
      <c r="D1415" s="119">
        <v>32</v>
      </c>
    </row>
    <row r="1416" spans="1:4">
      <c r="A1416" t="s">
        <v>4103</v>
      </c>
      <c r="B1416" t="s">
        <v>4104</v>
      </c>
      <c r="C1416">
        <v>34</v>
      </c>
      <c r="D1416" s="119">
        <v>39</v>
      </c>
    </row>
    <row r="1417" spans="1:4">
      <c r="A1417" t="s">
        <v>4105</v>
      </c>
      <c r="B1417" t="s">
        <v>4106</v>
      </c>
      <c r="C1417">
        <v>81</v>
      </c>
      <c r="D1417" s="119">
        <v>97</v>
      </c>
    </row>
    <row r="1418" spans="1:4">
      <c r="A1418" t="s">
        <v>4107</v>
      </c>
      <c r="B1418" t="s">
        <v>4108</v>
      </c>
      <c r="C1418">
        <v>29</v>
      </c>
      <c r="D1418" s="119">
        <v>42</v>
      </c>
    </row>
    <row r="1419" spans="1:4">
      <c r="A1419" t="s">
        <v>4109</v>
      </c>
      <c r="B1419" t="s">
        <v>16069</v>
      </c>
      <c r="C1419">
        <v>9</v>
      </c>
      <c r="D1419" s="119">
        <v>20</v>
      </c>
    </row>
    <row r="1420" spans="1:4">
      <c r="A1420" t="s">
        <v>4110</v>
      </c>
      <c r="B1420" t="s">
        <v>4111</v>
      </c>
      <c r="C1420">
        <v>0</v>
      </c>
      <c r="D1420" s="119">
        <v>1</v>
      </c>
    </row>
    <row r="1421" spans="1:4">
      <c r="A1421" t="s">
        <v>4112</v>
      </c>
      <c r="B1421" t="s">
        <v>4113</v>
      </c>
      <c r="C1421">
        <v>0</v>
      </c>
      <c r="D1421" s="119">
        <v>1</v>
      </c>
    </row>
    <row r="1422" spans="1:4">
      <c r="A1422" t="s">
        <v>4114</v>
      </c>
      <c r="B1422" t="s">
        <v>16070</v>
      </c>
      <c r="C1422">
        <v>2</v>
      </c>
      <c r="D1422" s="119">
        <v>10</v>
      </c>
    </row>
    <row r="1423" spans="1:4">
      <c r="A1423" t="s">
        <v>4115</v>
      </c>
      <c r="B1423" t="s">
        <v>16071</v>
      </c>
      <c r="C1423">
        <v>14</v>
      </c>
      <c r="D1423" s="119">
        <v>35</v>
      </c>
    </row>
    <row r="1424" spans="1:4">
      <c r="A1424" t="s">
        <v>4116</v>
      </c>
      <c r="B1424" t="s">
        <v>16072</v>
      </c>
      <c r="C1424">
        <v>0</v>
      </c>
      <c r="D1424" s="119">
        <v>1</v>
      </c>
    </row>
    <row r="1425" spans="1:4">
      <c r="A1425" t="s">
        <v>4117</v>
      </c>
      <c r="B1425" t="s">
        <v>4118</v>
      </c>
      <c r="C1425">
        <v>0</v>
      </c>
      <c r="D1425" s="119">
        <v>1</v>
      </c>
    </row>
    <row r="1426" spans="1:4">
      <c r="A1426" t="s">
        <v>4119</v>
      </c>
      <c r="B1426" t="s">
        <v>4120</v>
      </c>
      <c r="C1426">
        <v>1</v>
      </c>
      <c r="D1426" s="119">
        <v>1</v>
      </c>
    </row>
    <row r="1427" spans="1:4">
      <c r="A1427" t="s">
        <v>4121</v>
      </c>
      <c r="B1427" t="s">
        <v>16073</v>
      </c>
      <c r="C1427">
        <v>7</v>
      </c>
      <c r="D1427" s="119">
        <v>10</v>
      </c>
    </row>
    <row r="1428" spans="1:4">
      <c r="A1428" t="s">
        <v>4122</v>
      </c>
      <c r="B1428" t="s">
        <v>16074</v>
      </c>
      <c r="C1428">
        <v>2</v>
      </c>
      <c r="D1428" s="119">
        <v>10</v>
      </c>
    </row>
    <row r="1429" spans="1:4">
      <c r="A1429" t="s">
        <v>4123</v>
      </c>
      <c r="B1429" t="s">
        <v>16075</v>
      </c>
      <c r="C1429">
        <v>2</v>
      </c>
      <c r="D1429" s="119">
        <v>5</v>
      </c>
    </row>
    <row r="1430" spans="1:4">
      <c r="A1430" t="s">
        <v>4124</v>
      </c>
      <c r="B1430" t="s">
        <v>16076</v>
      </c>
      <c r="C1430">
        <v>0</v>
      </c>
      <c r="D1430" s="119">
        <v>6</v>
      </c>
    </row>
    <row r="1431" spans="1:4">
      <c r="A1431" t="s">
        <v>4125</v>
      </c>
      <c r="B1431" t="s">
        <v>16077</v>
      </c>
      <c r="C1431">
        <v>2</v>
      </c>
      <c r="D1431" s="119">
        <v>1</v>
      </c>
    </row>
    <row r="1432" spans="1:4">
      <c r="A1432" t="s">
        <v>4126</v>
      </c>
      <c r="B1432" t="s">
        <v>4127</v>
      </c>
      <c r="C1432">
        <v>0</v>
      </c>
      <c r="D1432" s="119">
        <v>1</v>
      </c>
    </row>
    <row r="1433" spans="1:4">
      <c r="A1433" t="s">
        <v>4128</v>
      </c>
      <c r="B1433" t="s">
        <v>4129</v>
      </c>
      <c r="C1433">
        <v>0</v>
      </c>
      <c r="D1433" s="119">
        <v>1</v>
      </c>
    </row>
    <row r="1434" spans="1:4">
      <c r="A1434" t="s">
        <v>4130</v>
      </c>
      <c r="B1434" t="s">
        <v>4131</v>
      </c>
      <c r="C1434">
        <v>44</v>
      </c>
      <c r="D1434" s="119">
        <v>41</v>
      </c>
    </row>
    <row r="1435" spans="1:4">
      <c r="A1435" t="s">
        <v>4132</v>
      </c>
      <c r="B1435" t="s">
        <v>16078</v>
      </c>
      <c r="C1435">
        <v>91</v>
      </c>
      <c r="D1435" s="119">
        <v>100</v>
      </c>
    </row>
    <row r="1436" spans="1:4">
      <c r="A1436" t="s">
        <v>4133</v>
      </c>
      <c r="B1436" t="s">
        <v>16079</v>
      </c>
      <c r="C1436">
        <v>0</v>
      </c>
      <c r="D1436" s="119">
        <v>10</v>
      </c>
    </row>
    <row r="1437" spans="1:4">
      <c r="A1437" t="s">
        <v>4134</v>
      </c>
      <c r="B1437" t="s">
        <v>16080</v>
      </c>
      <c r="C1437">
        <v>5</v>
      </c>
      <c r="D1437" s="119">
        <v>5</v>
      </c>
    </row>
    <row r="1438" spans="1:4">
      <c r="A1438" t="s">
        <v>4135</v>
      </c>
      <c r="B1438" t="s">
        <v>16081</v>
      </c>
      <c r="C1438">
        <v>46</v>
      </c>
      <c r="D1438" s="119">
        <v>50</v>
      </c>
    </row>
    <row r="1439" spans="1:4">
      <c r="A1439" t="s">
        <v>4136</v>
      </c>
      <c r="B1439" t="s">
        <v>16082</v>
      </c>
      <c r="C1439">
        <v>18</v>
      </c>
      <c r="D1439" s="119">
        <v>15</v>
      </c>
    </row>
    <row r="1440" spans="1:4">
      <c r="A1440" t="s">
        <v>4137</v>
      </c>
      <c r="B1440" t="s">
        <v>4138</v>
      </c>
      <c r="C1440">
        <v>1</v>
      </c>
      <c r="D1440" s="119">
        <v>1</v>
      </c>
    </row>
    <row r="1441" spans="1:4">
      <c r="A1441" t="s">
        <v>4139</v>
      </c>
      <c r="B1441" t="s">
        <v>16083</v>
      </c>
      <c r="C1441">
        <v>13</v>
      </c>
      <c r="D1441" s="119">
        <v>50</v>
      </c>
    </row>
    <row r="1442" spans="1:4">
      <c r="A1442" t="s">
        <v>4140</v>
      </c>
      <c r="B1442" t="s">
        <v>4141</v>
      </c>
      <c r="C1442">
        <v>4</v>
      </c>
      <c r="D1442" s="119">
        <v>1</v>
      </c>
    </row>
    <row r="1443" spans="1:4">
      <c r="A1443" t="s">
        <v>4142</v>
      </c>
      <c r="B1443" t="s">
        <v>16084</v>
      </c>
      <c r="C1443">
        <v>11</v>
      </c>
      <c r="D1443" s="119">
        <v>20</v>
      </c>
    </row>
    <row r="1444" spans="1:4">
      <c r="A1444" t="s">
        <v>4143</v>
      </c>
      <c r="B1444" t="s">
        <v>16085</v>
      </c>
      <c r="C1444">
        <v>4</v>
      </c>
      <c r="D1444" s="119">
        <v>1</v>
      </c>
    </row>
    <row r="1445" spans="1:4">
      <c r="A1445" t="s">
        <v>4144</v>
      </c>
      <c r="B1445" t="s">
        <v>16086</v>
      </c>
      <c r="C1445">
        <v>2</v>
      </c>
      <c r="D1445" s="119">
        <v>5</v>
      </c>
    </row>
    <row r="1446" spans="1:4">
      <c r="A1446" t="s">
        <v>4145</v>
      </c>
      <c r="B1446" t="s">
        <v>16087</v>
      </c>
      <c r="C1446">
        <v>11</v>
      </c>
      <c r="D1446" s="119">
        <v>15</v>
      </c>
    </row>
    <row r="1447" spans="1:4">
      <c r="A1447" t="s">
        <v>4146</v>
      </c>
      <c r="B1447" t="s">
        <v>16088</v>
      </c>
      <c r="C1447">
        <v>5</v>
      </c>
      <c r="D1447" s="119">
        <v>5</v>
      </c>
    </row>
    <row r="1448" spans="1:4">
      <c r="A1448" t="s">
        <v>4147</v>
      </c>
      <c r="B1448" t="s">
        <v>16089</v>
      </c>
      <c r="C1448">
        <v>1</v>
      </c>
      <c r="D1448" s="119">
        <v>1</v>
      </c>
    </row>
    <row r="1449" spans="1:4">
      <c r="A1449" t="s">
        <v>4148</v>
      </c>
      <c r="B1449" t="s">
        <v>16090</v>
      </c>
      <c r="C1449">
        <v>4</v>
      </c>
      <c r="D1449" s="119">
        <v>1</v>
      </c>
    </row>
    <row r="1450" spans="1:4">
      <c r="A1450" t="s">
        <v>4149</v>
      </c>
      <c r="B1450" t="s">
        <v>16091</v>
      </c>
      <c r="C1450">
        <v>66</v>
      </c>
      <c r="D1450" s="119">
        <v>60</v>
      </c>
    </row>
    <row r="1451" spans="1:4">
      <c r="A1451" t="s">
        <v>4150</v>
      </c>
      <c r="B1451" t="s">
        <v>16092</v>
      </c>
      <c r="C1451">
        <v>6</v>
      </c>
      <c r="D1451" s="119">
        <v>20</v>
      </c>
    </row>
    <row r="1452" spans="1:4">
      <c r="A1452" t="s">
        <v>4151</v>
      </c>
      <c r="B1452" t="s">
        <v>16093</v>
      </c>
      <c r="C1452">
        <v>2</v>
      </c>
      <c r="D1452" s="119">
        <v>5</v>
      </c>
    </row>
    <row r="1453" spans="1:4">
      <c r="A1453" t="s">
        <v>4152</v>
      </c>
      <c r="B1453" t="s">
        <v>16094</v>
      </c>
      <c r="C1453">
        <v>0</v>
      </c>
      <c r="D1453" s="119">
        <v>2</v>
      </c>
    </row>
    <row r="1454" spans="1:4">
      <c r="A1454" t="s">
        <v>4153</v>
      </c>
      <c r="B1454" t="s">
        <v>16095</v>
      </c>
      <c r="C1454">
        <v>27</v>
      </c>
      <c r="D1454" s="119">
        <v>20</v>
      </c>
    </row>
    <row r="1455" spans="1:4">
      <c r="A1455" t="s">
        <v>4154</v>
      </c>
      <c r="B1455" t="s">
        <v>16096</v>
      </c>
      <c r="C1455">
        <v>3</v>
      </c>
      <c r="D1455" s="119">
        <v>10</v>
      </c>
    </row>
    <row r="1456" spans="1:4">
      <c r="A1456" t="s">
        <v>4155</v>
      </c>
      <c r="B1456" t="s">
        <v>16097</v>
      </c>
      <c r="C1456">
        <v>20</v>
      </c>
      <c r="D1456" s="119">
        <v>25</v>
      </c>
    </row>
    <row r="1457" spans="1:4">
      <c r="A1457" t="s">
        <v>4156</v>
      </c>
      <c r="B1457" t="s">
        <v>16098</v>
      </c>
      <c r="C1457">
        <v>20</v>
      </c>
      <c r="D1457" s="119">
        <v>25</v>
      </c>
    </row>
    <row r="1458" spans="1:4">
      <c r="A1458" t="s">
        <v>4157</v>
      </c>
      <c r="B1458" t="s">
        <v>4158</v>
      </c>
      <c r="C1458">
        <v>10</v>
      </c>
      <c r="D1458" s="119">
        <v>2</v>
      </c>
    </row>
    <row r="1459" spans="1:4">
      <c r="A1459" t="s">
        <v>4159</v>
      </c>
      <c r="B1459" t="s">
        <v>16099</v>
      </c>
      <c r="C1459">
        <v>0</v>
      </c>
      <c r="D1459" s="119">
        <v>5</v>
      </c>
    </row>
    <row r="1460" spans="1:4">
      <c r="A1460" t="s">
        <v>4160</v>
      </c>
      <c r="B1460" t="s">
        <v>16100</v>
      </c>
      <c r="C1460">
        <v>3</v>
      </c>
      <c r="D1460" s="119">
        <v>10</v>
      </c>
    </row>
    <row r="1461" spans="1:4">
      <c r="A1461" t="s">
        <v>4161</v>
      </c>
      <c r="B1461" t="s">
        <v>16101</v>
      </c>
      <c r="C1461">
        <v>58</v>
      </c>
      <c r="D1461" s="119">
        <v>50</v>
      </c>
    </row>
    <row r="1462" spans="1:4">
      <c r="A1462" t="s">
        <v>4162</v>
      </c>
      <c r="B1462" t="s">
        <v>16102</v>
      </c>
      <c r="C1462">
        <v>47</v>
      </c>
      <c r="D1462" s="119">
        <v>60</v>
      </c>
    </row>
    <row r="1463" spans="1:4">
      <c r="A1463" t="s">
        <v>4163</v>
      </c>
      <c r="B1463" t="s">
        <v>16103</v>
      </c>
      <c r="C1463">
        <v>47</v>
      </c>
      <c r="D1463" s="119">
        <v>55</v>
      </c>
    </row>
    <row r="1464" spans="1:4">
      <c r="A1464" t="s">
        <v>4164</v>
      </c>
      <c r="B1464" t="s">
        <v>16104</v>
      </c>
      <c r="C1464">
        <v>214</v>
      </c>
      <c r="D1464" s="119">
        <v>280</v>
      </c>
    </row>
    <row r="1465" spans="1:4">
      <c r="A1465" t="s">
        <v>4165</v>
      </c>
      <c r="B1465" t="s">
        <v>16105</v>
      </c>
      <c r="C1465">
        <v>38</v>
      </c>
      <c r="D1465" s="119">
        <v>60</v>
      </c>
    </row>
    <row r="1466" spans="1:4">
      <c r="A1466" t="s">
        <v>4166</v>
      </c>
      <c r="B1466" t="s">
        <v>16106</v>
      </c>
      <c r="C1466">
        <v>1</v>
      </c>
      <c r="D1466" s="119">
        <v>5</v>
      </c>
    </row>
    <row r="1467" spans="1:4">
      <c r="A1467" t="s">
        <v>4167</v>
      </c>
      <c r="B1467" t="s">
        <v>16107</v>
      </c>
      <c r="C1467">
        <v>5</v>
      </c>
      <c r="D1467" s="119">
        <v>10</v>
      </c>
    </row>
    <row r="1468" spans="1:4">
      <c r="A1468" t="s">
        <v>4168</v>
      </c>
      <c r="B1468" t="s">
        <v>16108</v>
      </c>
      <c r="C1468">
        <v>59</v>
      </c>
      <c r="D1468" s="119">
        <v>60</v>
      </c>
    </row>
    <row r="1469" spans="1:4">
      <c r="A1469" t="s">
        <v>4169</v>
      </c>
      <c r="B1469" t="s">
        <v>4170</v>
      </c>
      <c r="C1469">
        <v>0</v>
      </c>
      <c r="D1469" s="119">
        <v>2</v>
      </c>
    </row>
    <row r="1470" spans="1:4">
      <c r="A1470" t="s">
        <v>4171</v>
      </c>
      <c r="B1470" t="s">
        <v>16109</v>
      </c>
      <c r="C1470">
        <v>0</v>
      </c>
      <c r="D1470" s="119">
        <v>2</v>
      </c>
    </row>
    <row r="1471" spans="1:4">
      <c r="A1471" t="s">
        <v>4172</v>
      </c>
      <c r="B1471" t="s">
        <v>16110</v>
      </c>
      <c r="C1471">
        <v>1</v>
      </c>
      <c r="D1471" s="119">
        <v>1</v>
      </c>
    </row>
    <row r="1472" spans="1:4">
      <c r="A1472" t="s">
        <v>4173</v>
      </c>
      <c r="B1472" t="s">
        <v>16111</v>
      </c>
      <c r="C1472">
        <v>4</v>
      </c>
      <c r="D1472" s="119">
        <v>1</v>
      </c>
    </row>
    <row r="1473" spans="1:4">
      <c r="A1473" t="s">
        <v>4174</v>
      </c>
      <c r="B1473" t="s">
        <v>16112</v>
      </c>
      <c r="C1473">
        <v>1</v>
      </c>
      <c r="D1473" s="119">
        <v>5</v>
      </c>
    </row>
    <row r="1474" spans="1:4">
      <c r="A1474" t="s">
        <v>4175</v>
      </c>
      <c r="B1474" t="s">
        <v>16113</v>
      </c>
      <c r="C1474">
        <v>9</v>
      </c>
      <c r="D1474" s="119">
        <v>25</v>
      </c>
    </row>
    <row r="1475" spans="1:4">
      <c r="A1475" t="s">
        <v>4176</v>
      </c>
      <c r="B1475" t="s">
        <v>4177</v>
      </c>
      <c r="C1475">
        <v>1</v>
      </c>
      <c r="D1475" s="119">
        <v>1</v>
      </c>
    </row>
    <row r="1476" spans="1:4">
      <c r="A1476" t="s">
        <v>4178</v>
      </c>
      <c r="B1476" t="s">
        <v>16114</v>
      </c>
      <c r="C1476">
        <v>0</v>
      </c>
      <c r="D1476" s="119">
        <v>1</v>
      </c>
    </row>
    <row r="1477" spans="1:4">
      <c r="A1477" t="s">
        <v>4179</v>
      </c>
      <c r="B1477" t="s">
        <v>16115</v>
      </c>
      <c r="C1477">
        <v>0</v>
      </c>
      <c r="D1477" s="119">
        <v>5</v>
      </c>
    </row>
    <row r="1478" spans="1:4">
      <c r="A1478" t="s">
        <v>4180</v>
      </c>
      <c r="B1478" t="s">
        <v>16116</v>
      </c>
      <c r="C1478">
        <v>2</v>
      </c>
      <c r="D1478" s="119">
        <v>15</v>
      </c>
    </row>
    <row r="1479" spans="1:4">
      <c r="A1479" t="s">
        <v>4181</v>
      </c>
      <c r="B1479" t="s">
        <v>4182</v>
      </c>
      <c r="C1479">
        <v>0</v>
      </c>
      <c r="D1479" s="119">
        <v>1</v>
      </c>
    </row>
    <row r="1480" spans="1:4">
      <c r="A1480" t="s">
        <v>4183</v>
      </c>
      <c r="B1480" t="s">
        <v>16117</v>
      </c>
      <c r="C1480">
        <v>0</v>
      </c>
      <c r="D1480" s="119">
        <v>1</v>
      </c>
    </row>
    <row r="1481" spans="1:4">
      <c r="A1481" t="s">
        <v>4184</v>
      </c>
      <c r="B1481" t="s">
        <v>16118</v>
      </c>
      <c r="C1481">
        <v>27</v>
      </c>
      <c r="D1481" s="119">
        <v>36</v>
      </c>
    </row>
    <row r="1482" spans="1:4">
      <c r="A1482" t="s">
        <v>4185</v>
      </c>
      <c r="B1482" t="s">
        <v>16119</v>
      </c>
      <c r="C1482">
        <v>10</v>
      </c>
      <c r="D1482" s="119">
        <v>16</v>
      </c>
    </row>
    <row r="1483" spans="1:4">
      <c r="A1483" t="s">
        <v>4186</v>
      </c>
      <c r="B1483" t="s">
        <v>16120</v>
      </c>
      <c r="C1483">
        <v>2</v>
      </c>
      <c r="D1483" s="119">
        <v>11</v>
      </c>
    </row>
    <row r="1484" spans="1:4">
      <c r="A1484" t="s">
        <v>4187</v>
      </c>
      <c r="B1484" t="s">
        <v>16121</v>
      </c>
      <c r="C1484">
        <v>8</v>
      </c>
      <c r="D1484" s="119">
        <v>17</v>
      </c>
    </row>
    <row r="1485" spans="1:4">
      <c r="A1485" t="s">
        <v>4188</v>
      </c>
      <c r="B1485" t="s">
        <v>16122</v>
      </c>
      <c r="C1485">
        <v>0</v>
      </c>
      <c r="D1485" s="119">
        <v>2</v>
      </c>
    </row>
    <row r="1486" spans="1:4">
      <c r="A1486" t="s">
        <v>4189</v>
      </c>
      <c r="B1486" t="s">
        <v>16123</v>
      </c>
      <c r="C1486">
        <v>19</v>
      </c>
      <c r="D1486" s="119">
        <v>32</v>
      </c>
    </row>
    <row r="1487" spans="1:4">
      <c r="A1487" t="s">
        <v>4190</v>
      </c>
      <c r="B1487" t="s">
        <v>16124</v>
      </c>
      <c r="C1487">
        <v>50</v>
      </c>
      <c r="D1487" s="119">
        <v>82</v>
      </c>
    </row>
    <row r="1488" spans="1:4">
      <c r="A1488" t="s">
        <v>4191</v>
      </c>
      <c r="B1488" t="s">
        <v>16125</v>
      </c>
      <c r="C1488">
        <v>0</v>
      </c>
      <c r="D1488" s="119">
        <v>2</v>
      </c>
    </row>
    <row r="1489" spans="1:4">
      <c r="A1489" t="s">
        <v>4192</v>
      </c>
      <c r="B1489" t="s">
        <v>16126</v>
      </c>
      <c r="C1489">
        <v>10</v>
      </c>
      <c r="D1489" s="119">
        <v>10</v>
      </c>
    </row>
    <row r="1490" spans="1:4">
      <c r="A1490" t="s">
        <v>4193</v>
      </c>
      <c r="B1490" t="s">
        <v>16127</v>
      </c>
      <c r="C1490">
        <v>4</v>
      </c>
      <c r="D1490" s="119">
        <v>2</v>
      </c>
    </row>
    <row r="1491" spans="1:4">
      <c r="A1491" t="s">
        <v>4194</v>
      </c>
      <c r="B1491" t="s">
        <v>16128</v>
      </c>
      <c r="C1491">
        <v>5</v>
      </c>
      <c r="D1491" s="119">
        <v>1</v>
      </c>
    </row>
    <row r="1492" spans="1:4">
      <c r="A1492" t="s">
        <v>4195</v>
      </c>
      <c r="B1492" t="s">
        <v>16129</v>
      </c>
      <c r="C1492">
        <v>17</v>
      </c>
      <c r="D1492" s="119">
        <v>41</v>
      </c>
    </row>
    <row r="1493" spans="1:4">
      <c r="A1493" t="s">
        <v>4196</v>
      </c>
      <c r="B1493" t="s">
        <v>4197</v>
      </c>
      <c r="C1493">
        <v>5</v>
      </c>
      <c r="D1493" s="119">
        <v>2</v>
      </c>
    </row>
    <row r="1494" spans="1:4">
      <c r="A1494" t="s">
        <v>4198</v>
      </c>
      <c r="B1494" t="s">
        <v>4199</v>
      </c>
      <c r="C1494">
        <v>3</v>
      </c>
      <c r="D1494" s="119">
        <v>7</v>
      </c>
    </row>
    <row r="1495" spans="1:4">
      <c r="A1495" t="s">
        <v>4200</v>
      </c>
      <c r="B1495" t="s">
        <v>16130</v>
      </c>
      <c r="C1495">
        <v>0</v>
      </c>
      <c r="D1495" s="119">
        <v>3</v>
      </c>
    </row>
    <row r="1496" spans="1:4">
      <c r="A1496" t="s">
        <v>4201</v>
      </c>
      <c r="B1496" t="s">
        <v>16131</v>
      </c>
      <c r="C1496">
        <v>10</v>
      </c>
      <c r="D1496" s="119">
        <v>2</v>
      </c>
    </row>
    <row r="1497" spans="1:4">
      <c r="A1497" t="s">
        <v>4202</v>
      </c>
      <c r="B1497" t="s">
        <v>4203</v>
      </c>
      <c r="C1497">
        <v>21</v>
      </c>
      <c r="D1497" s="119">
        <v>17</v>
      </c>
    </row>
    <row r="1498" spans="1:4">
      <c r="A1498" t="s">
        <v>4204</v>
      </c>
      <c r="B1498" t="s">
        <v>16132</v>
      </c>
      <c r="C1498">
        <v>0</v>
      </c>
      <c r="D1498" s="119">
        <v>1</v>
      </c>
    </row>
    <row r="1499" spans="1:4">
      <c r="A1499" t="s">
        <v>4205</v>
      </c>
      <c r="B1499" t="s">
        <v>16133</v>
      </c>
      <c r="C1499">
        <v>1</v>
      </c>
      <c r="D1499" s="119">
        <v>2</v>
      </c>
    </row>
    <row r="1500" spans="1:4">
      <c r="A1500" t="s">
        <v>4206</v>
      </c>
      <c r="B1500" t="s">
        <v>16134</v>
      </c>
      <c r="C1500">
        <v>2</v>
      </c>
      <c r="D1500" s="119">
        <v>1</v>
      </c>
    </row>
    <row r="1501" spans="1:4">
      <c r="A1501" t="s">
        <v>4207</v>
      </c>
      <c r="B1501" t="s">
        <v>16135</v>
      </c>
      <c r="C1501">
        <v>0</v>
      </c>
      <c r="D1501" s="119">
        <v>3</v>
      </c>
    </row>
    <row r="1502" spans="1:4">
      <c r="A1502" t="s">
        <v>4208</v>
      </c>
      <c r="B1502" t="s">
        <v>16136</v>
      </c>
      <c r="C1502">
        <v>0</v>
      </c>
      <c r="D1502" s="119">
        <v>5</v>
      </c>
    </row>
    <row r="1503" spans="1:4">
      <c r="A1503" t="s">
        <v>4209</v>
      </c>
      <c r="B1503" t="s">
        <v>16137</v>
      </c>
      <c r="C1503">
        <v>0</v>
      </c>
      <c r="D1503" s="119">
        <v>1</v>
      </c>
    </row>
    <row r="1504" spans="1:4">
      <c r="A1504" t="s">
        <v>4210</v>
      </c>
      <c r="B1504" t="s">
        <v>16138</v>
      </c>
      <c r="C1504">
        <v>2</v>
      </c>
      <c r="D1504" s="119">
        <v>5</v>
      </c>
    </row>
    <row r="1505" spans="1:4">
      <c r="A1505" t="s">
        <v>4211</v>
      </c>
      <c r="B1505" t="s">
        <v>4212</v>
      </c>
      <c r="C1505">
        <v>0</v>
      </c>
      <c r="D1505" s="119">
        <v>1</v>
      </c>
    </row>
    <row r="1506" spans="1:4">
      <c r="A1506" t="s">
        <v>4213</v>
      </c>
      <c r="B1506" t="s">
        <v>16139</v>
      </c>
      <c r="C1506">
        <v>5</v>
      </c>
      <c r="D1506" s="119">
        <v>10</v>
      </c>
    </row>
    <row r="1507" spans="1:4">
      <c r="A1507" t="s">
        <v>4214</v>
      </c>
      <c r="B1507" t="s">
        <v>4212</v>
      </c>
      <c r="C1507">
        <v>0</v>
      </c>
      <c r="D1507" s="119">
        <v>3</v>
      </c>
    </row>
    <row r="1508" spans="1:4">
      <c r="A1508" t="s">
        <v>4215</v>
      </c>
      <c r="B1508" t="s">
        <v>16140</v>
      </c>
      <c r="C1508">
        <v>12</v>
      </c>
      <c r="D1508" s="119">
        <v>7</v>
      </c>
    </row>
    <row r="1509" spans="1:4">
      <c r="A1509" t="s">
        <v>4216</v>
      </c>
      <c r="B1509" t="s">
        <v>4217</v>
      </c>
      <c r="C1509">
        <v>3</v>
      </c>
      <c r="D1509" s="119">
        <v>3</v>
      </c>
    </row>
    <row r="1510" spans="1:4">
      <c r="A1510" t="s">
        <v>4218</v>
      </c>
      <c r="B1510" t="s">
        <v>4219</v>
      </c>
      <c r="C1510">
        <v>1</v>
      </c>
      <c r="D1510" s="119">
        <v>12</v>
      </c>
    </row>
    <row r="1511" spans="1:4">
      <c r="A1511" t="s">
        <v>4220</v>
      </c>
      <c r="B1511" t="s">
        <v>16141</v>
      </c>
      <c r="C1511">
        <v>1</v>
      </c>
      <c r="D1511" s="119">
        <v>2</v>
      </c>
    </row>
    <row r="1512" spans="1:4">
      <c r="A1512" t="s">
        <v>4221</v>
      </c>
      <c r="B1512" t="s">
        <v>16142</v>
      </c>
      <c r="C1512">
        <v>0</v>
      </c>
      <c r="D1512" s="119">
        <v>1</v>
      </c>
    </row>
    <row r="1513" spans="1:4">
      <c r="A1513" t="s">
        <v>4222</v>
      </c>
      <c r="B1513" t="s">
        <v>16143</v>
      </c>
      <c r="C1513">
        <v>7</v>
      </c>
      <c r="D1513" s="119">
        <v>10</v>
      </c>
    </row>
    <row r="1514" spans="1:4">
      <c r="A1514" t="s">
        <v>4223</v>
      </c>
      <c r="B1514" t="s">
        <v>16144</v>
      </c>
      <c r="C1514">
        <v>97</v>
      </c>
      <c r="D1514" s="119">
        <v>150</v>
      </c>
    </row>
    <row r="1515" spans="1:4">
      <c r="A1515" t="s">
        <v>4224</v>
      </c>
      <c r="B1515" t="s">
        <v>16145</v>
      </c>
      <c r="C1515">
        <v>0</v>
      </c>
      <c r="D1515" s="119">
        <v>2</v>
      </c>
    </row>
    <row r="1516" spans="1:4">
      <c r="A1516" t="s">
        <v>4225</v>
      </c>
      <c r="B1516" t="s">
        <v>16146</v>
      </c>
      <c r="C1516">
        <v>2</v>
      </c>
      <c r="D1516" s="119">
        <v>5</v>
      </c>
    </row>
    <row r="1517" spans="1:4">
      <c r="A1517" t="s">
        <v>4226</v>
      </c>
      <c r="B1517" t="s">
        <v>4227</v>
      </c>
      <c r="C1517">
        <v>0</v>
      </c>
      <c r="D1517" s="119">
        <v>2</v>
      </c>
    </row>
    <row r="1518" spans="1:4">
      <c r="A1518" t="s">
        <v>4228</v>
      </c>
      <c r="B1518" t="s">
        <v>16147</v>
      </c>
      <c r="C1518">
        <v>0</v>
      </c>
      <c r="D1518" s="119">
        <v>1</v>
      </c>
    </row>
    <row r="1519" spans="1:4">
      <c r="A1519" t="s">
        <v>4229</v>
      </c>
      <c r="B1519" t="s">
        <v>16148</v>
      </c>
      <c r="C1519">
        <v>1175</v>
      </c>
      <c r="D1519" s="119">
        <v>1300</v>
      </c>
    </row>
    <row r="1520" spans="1:4">
      <c r="A1520" t="s">
        <v>4230</v>
      </c>
      <c r="B1520" t="s">
        <v>4231</v>
      </c>
      <c r="C1520">
        <v>0</v>
      </c>
      <c r="D1520" s="119">
        <v>1</v>
      </c>
    </row>
    <row r="1521" spans="1:4">
      <c r="A1521" t="s">
        <v>4232</v>
      </c>
      <c r="B1521" t="s">
        <v>16149</v>
      </c>
      <c r="C1521">
        <v>0</v>
      </c>
      <c r="D1521" s="119">
        <v>1</v>
      </c>
    </row>
    <row r="1522" spans="1:4">
      <c r="A1522" t="s">
        <v>4233</v>
      </c>
      <c r="B1522" t="s">
        <v>16150</v>
      </c>
      <c r="C1522">
        <v>202</v>
      </c>
      <c r="D1522" s="119">
        <v>200</v>
      </c>
    </row>
    <row r="1523" spans="1:4">
      <c r="A1523" t="s">
        <v>4234</v>
      </c>
      <c r="B1523" t="s">
        <v>16151</v>
      </c>
      <c r="C1523">
        <v>0</v>
      </c>
      <c r="D1523" s="119">
        <v>3</v>
      </c>
    </row>
    <row r="1524" spans="1:4">
      <c r="A1524" t="s">
        <v>4235</v>
      </c>
      <c r="B1524" t="s">
        <v>16152</v>
      </c>
      <c r="C1524">
        <v>369</v>
      </c>
      <c r="D1524" s="119">
        <v>470</v>
      </c>
    </row>
    <row r="1525" spans="1:4">
      <c r="A1525" t="s">
        <v>4236</v>
      </c>
      <c r="B1525" t="s">
        <v>16153</v>
      </c>
      <c r="C1525">
        <v>140</v>
      </c>
      <c r="D1525" s="119">
        <v>160</v>
      </c>
    </row>
    <row r="1526" spans="1:4">
      <c r="A1526" t="s">
        <v>4237</v>
      </c>
      <c r="B1526" t="s">
        <v>16154</v>
      </c>
      <c r="C1526">
        <v>0</v>
      </c>
      <c r="D1526" s="119">
        <v>2</v>
      </c>
    </row>
    <row r="1527" spans="1:4">
      <c r="A1527" t="s">
        <v>4238</v>
      </c>
      <c r="B1527" t="s">
        <v>16155</v>
      </c>
      <c r="C1527">
        <v>0</v>
      </c>
      <c r="D1527" s="119">
        <v>1</v>
      </c>
    </row>
    <row r="1528" spans="1:4">
      <c r="A1528" t="s">
        <v>4239</v>
      </c>
      <c r="B1528" t="s">
        <v>16156</v>
      </c>
      <c r="C1528">
        <v>3</v>
      </c>
      <c r="D1528" s="119">
        <v>4</v>
      </c>
    </row>
    <row r="1529" spans="1:4">
      <c r="A1529" t="s">
        <v>4240</v>
      </c>
      <c r="B1529" t="s">
        <v>16157</v>
      </c>
      <c r="C1529">
        <v>40</v>
      </c>
      <c r="D1529" s="119">
        <v>60</v>
      </c>
    </row>
    <row r="1530" spans="1:4">
      <c r="A1530" t="s">
        <v>4241</v>
      </c>
      <c r="B1530" t="s">
        <v>4242</v>
      </c>
      <c r="C1530">
        <v>1</v>
      </c>
      <c r="D1530" s="119">
        <v>10</v>
      </c>
    </row>
    <row r="1531" spans="1:4">
      <c r="A1531" t="s">
        <v>4243</v>
      </c>
      <c r="B1531" t="s">
        <v>16158</v>
      </c>
      <c r="C1531">
        <v>109</v>
      </c>
      <c r="D1531" s="119">
        <v>187</v>
      </c>
    </row>
    <row r="1532" spans="1:4">
      <c r="A1532" t="s">
        <v>4338</v>
      </c>
      <c r="B1532" t="s">
        <v>16161</v>
      </c>
      <c r="C1532">
        <v>51</v>
      </c>
      <c r="D1532" s="119">
        <v>83</v>
      </c>
    </row>
    <row r="1533" spans="1:4">
      <c r="A1533" t="s">
        <v>4339</v>
      </c>
      <c r="B1533" t="s">
        <v>14618</v>
      </c>
      <c r="C1533">
        <v>2</v>
      </c>
      <c r="D1533" s="119">
        <v>4</v>
      </c>
    </row>
    <row r="1534" spans="1:4">
      <c r="A1534" t="s">
        <v>4340</v>
      </c>
      <c r="B1534" t="s">
        <v>16162</v>
      </c>
      <c r="C1534">
        <v>3</v>
      </c>
      <c r="D1534" s="119">
        <v>9</v>
      </c>
    </row>
    <row r="1535" spans="1:4">
      <c r="A1535" t="s">
        <v>4341</v>
      </c>
      <c r="B1535" t="s">
        <v>16163</v>
      </c>
      <c r="C1535">
        <v>2</v>
      </c>
      <c r="D1535" s="119">
        <v>2</v>
      </c>
    </row>
    <row r="1536" spans="1:4">
      <c r="A1536" t="s">
        <v>4342</v>
      </c>
      <c r="B1536" t="s">
        <v>16164</v>
      </c>
      <c r="C1536">
        <v>10</v>
      </c>
      <c r="D1536" s="119">
        <v>12</v>
      </c>
    </row>
    <row r="1537" spans="1:4">
      <c r="A1537" t="s">
        <v>4343</v>
      </c>
      <c r="B1537" t="s">
        <v>16165</v>
      </c>
      <c r="C1537">
        <v>1</v>
      </c>
      <c r="D1537" s="119">
        <v>7</v>
      </c>
    </row>
    <row r="1538" spans="1:4">
      <c r="A1538" t="s">
        <v>4344</v>
      </c>
      <c r="B1538" t="s">
        <v>16166</v>
      </c>
      <c r="C1538">
        <v>0</v>
      </c>
      <c r="D1538" s="119">
        <v>2</v>
      </c>
    </row>
    <row r="1539" spans="1:4">
      <c r="A1539" t="s">
        <v>4345</v>
      </c>
      <c r="B1539" t="s">
        <v>16168</v>
      </c>
      <c r="C1539">
        <v>0</v>
      </c>
      <c r="D1539" s="119">
        <v>1</v>
      </c>
    </row>
    <row r="1540" spans="1:4">
      <c r="A1540" t="s">
        <v>4346</v>
      </c>
      <c r="B1540" t="s">
        <v>16169</v>
      </c>
      <c r="C1540">
        <v>0</v>
      </c>
      <c r="D1540" s="119">
        <v>2</v>
      </c>
    </row>
    <row r="1541" spans="1:4">
      <c r="A1541" t="s">
        <v>4347</v>
      </c>
      <c r="B1541" t="s">
        <v>16170</v>
      </c>
      <c r="C1541">
        <v>1</v>
      </c>
      <c r="D1541" s="119">
        <v>8</v>
      </c>
    </row>
    <row r="1542" spans="1:4">
      <c r="A1542" t="s">
        <v>4348</v>
      </c>
      <c r="B1542" t="s">
        <v>16172</v>
      </c>
      <c r="C1542">
        <v>1</v>
      </c>
      <c r="D1542" s="119">
        <v>2</v>
      </c>
    </row>
    <row r="1543" spans="1:4">
      <c r="A1543" t="s">
        <v>4349</v>
      </c>
      <c r="B1543" t="s">
        <v>16173</v>
      </c>
      <c r="C1543">
        <v>0</v>
      </c>
      <c r="D1543" s="119">
        <v>2</v>
      </c>
    </row>
    <row r="1544" spans="1:4">
      <c r="A1544" t="s">
        <v>4350</v>
      </c>
      <c r="B1544" t="s">
        <v>16174</v>
      </c>
      <c r="C1544">
        <v>0</v>
      </c>
      <c r="D1544" s="119">
        <v>1</v>
      </c>
    </row>
    <row r="1545" spans="1:4">
      <c r="A1545" t="s">
        <v>4351</v>
      </c>
      <c r="B1545" t="s">
        <v>16175</v>
      </c>
      <c r="C1545">
        <v>31</v>
      </c>
      <c r="D1545" s="119">
        <v>34</v>
      </c>
    </row>
    <row r="1546" spans="1:4">
      <c r="A1546" t="s">
        <v>4305</v>
      </c>
      <c r="B1546" t="s">
        <v>16177</v>
      </c>
      <c r="C1546">
        <v>1900</v>
      </c>
      <c r="D1546" s="119">
        <v>1781</v>
      </c>
    </row>
    <row r="1547" spans="1:4">
      <c r="A1547" t="s">
        <v>4352</v>
      </c>
      <c r="B1547" t="s">
        <v>16180</v>
      </c>
      <c r="C1547">
        <v>0</v>
      </c>
      <c r="D1547" s="119">
        <v>2</v>
      </c>
    </row>
    <row r="1548" spans="1:4">
      <c r="A1548" t="s">
        <v>4353</v>
      </c>
      <c r="B1548" t="s">
        <v>16181</v>
      </c>
      <c r="C1548">
        <v>2</v>
      </c>
      <c r="D1548" s="119">
        <v>5</v>
      </c>
    </row>
    <row r="1549" spans="1:4">
      <c r="A1549" t="s">
        <v>4354</v>
      </c>
      <c r="B1549" t="s">
        <v>16182</v>
      </c>
      <c r="C1549">
        <v>7</v>
      </c>
      <c r="D1549" s="119">
        <v>6</v>
      </c>
    </row>
    <row r="1550" spans="1:4">
      <c r="A1550" t="s">
        <v>4355</v>
      </c>
      <c r="B1550" t="s">
        <v>16183</v>
      </c>
      <c r="C1550">
        <v>0</v>
      </c>
      <c r="D1550" s="119">
        <v>2</v>
      </c>
    </row>
    <row r="1551" spans="1:4">
      <c r="A1551" t="s">
        <v>4356</v>
      </c>
      <c r="B1551" t="s">
        <v>16184</v>
      </c>
      <c r="C1551">
        <v>0</v>
      </c>
      <c r="D1551" s="119">
        <v>2</v>
      </c>
    </row>
    <row r="1552" spans="1:4">
      <c r="A1552" t="s">
        <v>4357</v>
      </c>
      <c r="B1552" t="s">
        <v>16185</v>
      </c>
      <c r="C1552">
        <v>0</v>
      </c>
      <c r="D1552" s="119">
        <v>2</v>
      </c>
    </row>
    <row r="1553" spans="1:4">
      <c r="A1553" t="s">
        <v>4358</v>
      </c>
      <c r="B1553" t="s">
        <v>16186</v>
      </c>
      <c r="C1553">
        <v>153</v>
      </c>
      <c r="D1553" s="119">
        <v>181</v>
      </c>
    </row>
    <row r="1554" spans="1:4">
      <c r="A1554" t="s">
        <v>4359</v>
      </c>
      <c r="B1554" t="s">
        <v>16187</v>
      </c>
      <c r="C1554">
        <v>601</v>
      </c>
      <c r="D1554" s="119">
        <v>531</v>
      </c>
    </row>
    <row r="1555" spans="1:4">
      <c r="A1555" t="s">
        <v>4360</v>
      </c>
      <c r="B1555" t="s">
        <v>16188</v>
      </c>
      <c r="C1555">
        <v>2</v>
      </c>
      <c r="D1555" s="119">
        <v>2</v>
      </c>
    </row>
    <row r="1556" spans="1:4">
      <c r="A1556" t="s">
        <v>4361</v>
      </c>
      <c r="B1556" t="s">
        <v>16190</v>
      </c>
      <c r="C1556">
        <v>3759</v>
      </c>
      <c r="D1556" s="119">
        <v>3708</v>
      </c>
    </row>
    <row r="1557" spans="1:4">
      <c r="A1557" t="s">
        <v>4362</v>
      </c>
      <c r="B1557" t="s">
        <v>16191</v>
      </c>
      <c r="C1557">
        <v>2</v>
      </c>
      <c r="D1557" s="119">
        <v>1</v>
      </c>
    </row>
    <row r="1558" spans="1:4">
      <c r="A1558" t="s">
        <v>4363</v>
      </c>
      <c r="B1558" t="s">
        <v>16192</v>
      </c>
      <c r="C1558">
        <v>1</v>
      </c>
      <c r="D1558" s="119">
        <v>9</v>
      </c>
    </row>
    <row r="1559" spans="1:4">
      <c r="A1559" t="s">
        <v>4364</v>
      </c>
      <c r="B1559" t="s">
        <v>16193</v>
      </c>
      <c r="C1559">
        <v>60</v>
      </c>
      <c r="D1559" s="119">
        <v>41</v>
      </c>
    </row>
    <row r="1560" spans="1:4">
      <c r="A1560" t="s">
        <v>4365</v>
      </c>
      <c r="B1560" t="s">
        <v>16194</v>
      </c>
      <c r="C1560">
        <v>3</v>
      </c>
      <c r="D1560" s="119">
        <v>3</v>
      </c>
    </row>
    <row r="1561" spans="1:4">
      <c r="A1561" t="s">
        <v>4012</v>
      </c>
      <c r="B1561" t="s">
        <v>16195</v>
      </c>
      <c r="C1561">
        <v>45</v>
      </c>
      <c r="D1561" s="119">
        <v>82</v>
      </c>
    </row>
    <row r="1562" spans="1:4">
      <c r="A1562" t="s">
        <v>4366</v>
      </c>
      <c r="B1562" t="s">
        <v>16196</v>
      </c>
      <c r="C1562">
        <v>6</v>
      </c>
      <c r="D1562" s="119">
        <v>7</v>
      </c>
    </row>
    <row r="1563" spans="1:4">
      <c r="A1563" t="s">
        <v>4367</v>
      </c>
      <c r="B1563" t="s">
        <v>16197</v>
      </c>
      <c r="C1563">
        <v>2</v>
      </c>
      <c r="D1563" s="119">
        <v>3</v>
      </c>
    </row>
    <row r="1564" spans="1:4">
      <c r="A1564" t="s">
        <v>4368</v>
      </c>
      <c r="B1564" t="s">
        <v>16198</v>
      </c>
      <c r="C1564">
        <v>37</v>
      </c>
      <c r="D1564" s="119">
        <v>37</v>
      </c>
    </row>
    <row r="1565" spans="1:4">
      <c r="A1565" t="s">
        <v>4369</v>
      </c>
      <c r="B1565" t="s">
        <v>16199</v>
      </c>
      <c r="C1565">
        <v>13</v>
      </c>
      <c r="D1565" s="119">
        <v>10</v>
      </c>
    </row>
    <row r="1566" spans="1:4">
      <c r="A1566" t="s">
        <v>4370</v>
      </c>
      <c r="B1566" t="s">
        <v>16200</v>
      </c>
      <c r="C1566">
        <v>46</v>
      </c>
      <c r="D1566" s="119">
        <v>41</v>
      </c>
    </row>
    <row r="1567" spans="1:4">
      <c r="A1567" t="s">
        <v>4371</v>
      </c>
      <c r="B1567" t="s">
        <v>16201</v>
      </c>
      <c r="C1567">
        <v>2</v>
      </c>
      <c r="D1567" s="119">
        <v>2</v>
      </c>
    </row>
    <row r="1568" spans="1:4">
      <c r="A1568" t="s">
        <v>4372</v>
      </c>
      <c r="B1568" t="s">
        <v>16202</v>
      </c>
      <c r="C1568">
        <v>1</v>
      </c>
      <c r="D1568" s="119">
        <v>1</v>
      </c>
    </row>
    <row r="1569" spans="1:4">
      <c r="A1569" t="s">
        <v>4373</v>
      </c>
      <c r="B1569" t="s">
        <v>16203</v>
      </c>
      <c r="C1569">
        <v>3</v>
      </c>
      <c r="D1569" s="119">
        <v>4</v>
      </c>
    </row>
    <row r="1570" spans="1:4">
      <c r="A1570" t="s">
        <v>4374</v>
      </c>
      <c r="B1570" t="s">
        <v>16204</v>
      </c>
      <c r="C1570">
        <v>0</v>
      </c>
      <c r="D1570" s="119">
        <v>1</v>
      </c>
    </row>
    <row r="1571" spans="1:4">
      <c r="A1571" t="s">
        <v>4375</v>
      </c>
      <c r="B1571" t="s">
        <v>16205</v>
      </c>
      <c r="C1571">
        <v>16</v>
      </c>
      <c r="D1571" s="119">
        <v>17</v>
      </c>
    </row>
    <row r="1572" spans="1:4">
      <c r="A1572" t="s">
        <v>4376</v>
      </c>
      <c r="B1572" t="s">
        <v>16206</v>
      </c>
      <c r="C1572">
        <v>0</v>
      </c>
      <c r="D1572" s="119">
        <v>1</v>
      </c>
    </row>
    <row r="1573" spans="1:4">
      <c r="A1573" t="s">
        <v>4377</v>
      </c>
      <c r="B1573" t="s">
        <v>16207</v>
      </c>
      <c r="C1573">
        <v>3</v>
      </c>
      <c r="D1573" s="119">
        <v>2</v>
      </c>
    </row>
    <row r="1574" spans="1:4">
      <c r="A1574" t="s">
        <v>4378</v>
      </c>
      <c r="B1574" t="s">
        <v>16208</v>
      </c>
      <c r="C1574">
        <v>0</v>
      </c>
      <c r="D1574" s="119">
        <v>1</v>
      </c>
    </row>
    <row r="1575" spans="1:4">
      <c r="A1575" t="s">
        <v>4379</v>
      </c>
      <c r="B1575" t="s">
        <v>16209</v>
      </c>
      <c r="C1575">
        <v>11</v>
      </c>
      <c r="D1575" s="119">
        <v>11</v>
      </c>
    </row>
    <row r="1576" spans="1:4">
      <c r="A1576" t="s">
        <v>4380</v>
      </c>
      <c r="B1576" t="s">
        <v>16210</v>
      </c>
      <c r="C1576">
        <v>22</v>
      </c>
      <c r="D1576" s="119">
        <v>26</v>
      </c>
    </row>
    <row r="1577" spans="1:4">
      <c r="A1577" t="s">
        <v>4381</v>
      </c>
      <c r="B1577" t="s">
        <v>16211</v>
      </c>
      <c r="C1577">
        <v>12</v>
      </c>
      <c r="D1577" s="119">
        <v>11</v>
      </c>
    </row>
    <row r="1578" spans="1:4">
      <c r="A1578" t="s">
        <v>4382</v>
      </c>
      <c r="B1578" t="s">
        <v>16212</v>
      </c>
      <c r="C1578">
        <v>12</v>
      </c>
      <c r="D1578" s="119">
        <v>30</v>
      </c>
    </row>
    <row r="1579" spans="1:4">
      <c r="A1579" t="s">
        <v>4383</v>
      </c>
      <c r="B1579" t="s">
        <v>4384</v>
      </c>
      <c r="C1579">
        <v>0</v>
      </c>
      <c r="D1579" s="119">
        <v>14</v>
      </c>
    </row>
    <row r="1580" spans="1:4">
      <c r="A1580" t="s">
        <v>4385</v>
      </c>
      <c r="B1580" t="s">
        <v>16213</v>
      </c>
      <c r="C1580">
        <v>3</v>
      </c>
      <c r="D1580" s="119">
        <v>17</v>
      </c>
    </row>
    <row r="1581" spans="1:4">
      <c r="A1581" t="s">
        <v>4386</v>
      </c>
      <c r="B1581" t="s">
        <v>16214</v>
      </c>
      <c r="C1581">
        <v>2</v>
      </c>
      <c r="D1581" s="119">
        <v>2</v>
      </c>
    </row>
    <row r="1582" spans="1:4">
      <c r="A1582" t="s">
        <v>4387</v>
      </c>
      <c r="B1582" t="s">
        <v>16215</v>
      </c>
      <c r="C1582">
        <v>1</v>
      </c>
      <c r="D1582" s="119">
        <v>7</v>
      </c>
    </row>
    <row r="1583" spans="1:4">
      <c r="A1583" t="s">
        <v>4388</v>
      </c>
      <c r="B1583" t="s">
        <v>16216</v>
      </c>
      <c r="C1583">
        <v>0</v>
      </c>
      <c r="D1583" s="119">
        <v>1</v>
      </c>
    </row>
    <row r="1584" spans="1:4">
      <c r="A1584" t="s">
        <v>4389</v>
      </c>
      <c r="B1584" t="s">
        <v>16217</v>
      </c>
      <c r="C1584">
        <v>10</v>
      </c>
      <c r="D1584" s="119">
        <v>11</v>
      </c>
    </row>
    <row r="1585" spans="1:4">
      <c r="A1585" t="s">
        <v>4390</v>
      </c>
      <c r="B1585" t="s">
        <v>16218</v>
      </c>
      <c r="C1585">
        <v>3</v>
      </c>
      <c r="D1585" s="119">
        <v>3</v>
      </c>
    </row>
    <row r="1586" spans="1:4">
      <c r="A1586" t="s">
        <v>4391</v>
      </c>
      <c r="B1586" t="s">
        <v>5472</v>
      </c>
      <c r="C1586">
        <v>0</v>
      </c>
      <c r="D1586" s="119">
        <v>3</v>
      </c>
    </row>
    <row r="1587" spans="1:4">
      <c r="A1587" t="s">
        <v>4392</v>
      </c>
      <c r="B1587" t="s">
        <v>16219</v>
      </c>
      <c r="C1587">
        <v>2</v>
      </c>
      <c r="D1587" s="119">
        <v>7</v>
      </c>
    </row>
    <row r="1588" spans="1:4">
      <c r="A1588" t="s">
        <v>4393</v>
      </c>
      <c r="B1588" t="s">
        <v>16220</v>
      </c>
      <c r="C1588">
        <v>8</v>
      </c>
      <c r="D1588" s="119">
        <v>11</v>
      </c>
    </row>
    <row r="1589" spans="1:4">
      <c r="A1589" t="s">
        <v>4394</v>
      </c>
      <c r="B1589" t="s">
        <v>16221</v>
      </c>
      <c r="C1589">
        <v>15</v>
      </c>
      <c r="D1589" s="119">
        <v>7</v>
      </c>
    </row>
    <row r="1590" spans="1:4">
      <c r="A1590" t="s">
        <v>4395</v>
      </c>
      <c r="B1590" t="s">
        <v>16222</v>
      </c>
      <c r="C1590">
        <v>0</v>
      </c>
      <c r="D1590" s="119">
        <v>2</v>
      </c>
    </row>
    <row r="1591" spans="1:4">
      <c r="A1591" t="s">
        <v>4396</v>
      </c>
      <c r="B1591" t="s">
        <v>16223</v>
      </c>
      <c r="C1591">
        <v>0</v>
      </c>
      <c r="D1591" s="119">
        <v>2</v>
      </c>
    </row>
    <row r="1592" spans="1:4">
      <c r="A1592" t="s">
        <v>4397</v>
      </c>
      <c r="B1592" t="s">
        <v>16224</v>
      </c>
      <c r="C1592">
        <v>41</v>
      </c>
      <c r="D1592" s="119">
        <v>51</v>
      </c>
    </row>
    <row r="1593" spans="1:4">
      <c r="A1593" t="s">
        <v>4398</v>
      </c>
      <c r="B1593" t="s">
        <v>16225</v>
      </c>
      <c r="C1593">
        <v>0</v>
      </c>
      <c r="D1593" s="119">
        <v>2</v>
      </c>
    </row>
    <row r="1594" spans="1:4">
      <c r="A1594" t="s">
        <v>4399</v>
      </c>
      <c r="B1594" t="s">
        <v>16226</v>
      </c>
      <c r="C1594">
        <v>4</v>
      </c>
      <c r="D1594" s="119">
        <v>6</v>
      </c>
    </row>
    <row r="1595" spans="1:4">
      <c r="A1595" t="s">
        <v>4400</v>
      </c>
      <c r="B1595" t="s">
        <v>16228</v>
      </c>
      <c r="C1595">
        <v>0</v>
      </c>
      <c r="D1595" s="119">
        <v>2</v>
      </c>
    </row>
    <row r="1596" spans="1:4">
      <c r="A1596" t="s">
        <v>4401</v>
      </c>
      <c r="B1596" t="s">
        <v>16229</v>
      </c>
      <c r="C1596">
        <v>20</v>
      </c>
      <c r="D1596" s="119">
        <v>40</v>
      </c>
    </row>
    <row r="1597" spans="1:4">
      <c r="A1597" t="s">
        <v>4402</v>
      </c>
      <c r="B1597" t="s">
        <v>16230</v>
      </c>
      <c r="C1597">
        <v>819</v>
      </c>
      <c r="D1597" s="119">
        <v>867</v>
      </c>
    </row>
    <row r="1598" spans="1:4">
      <c r="A1598" t="s">
        <v>4403</v>
      </c>
      <c r="B1598" t="s">
        <v>16231</v>
      </c>
      <c r="C1598">
        <v>38</v>
      </c>
      <c r="D1598" s="119">
        <v>51</v>
      </c>
    </row>
    <row r="1599" spans="1:4">
      <c r="A1599" t="s">
        <v>4404</v>
      </c>
      <c r="B1599" t="s">
        <v>16232</v>
      </c>
      <c r="C1599">
        <v>1</v>
      </c>
      <c r="D1599" s="119">
        <v>7</v>
      </c>
    </row>
    <row r="1600" spans="1:4">
      <c r="A1600" t="s">
        <v>4405</v>
      </c>
      <c r="B1600" t="s">
        <v>16233</v>
      </c>
      <c r="C1600">
        <v>85</v>
      </c>
      <c r="D1600" s="119">
        <v>93</v>
      </c>
    </row>
    <row r="1601" spans="1:4">
      <c r="A1601" t="s">
        <v>4406</v>
      </c>
      <c r="B1601" t="s">
        <v>16234</v>
      </c>
      <c r="C1601">
        <v>34</v>
      </c>
      <c r="D1601" s="119">
        <v>30</v>
      </c>
    </row>
    <row r="1602" spans="1:4">
      <c r="A1602" t="s">
        <v>4407</v>
      </c>
      <c r="B1602" t="s">
        <v>16235</v>
      </c>
      <c r="C1602">
        <v>16</v>
      </c>
      <c r="D1602" s="119">
        <v>17</v>
      </c>
    </row>
    <row r="1603" spans="1:4">
      <c r="A1603" t="s">
        <v>4408</v>
      </c>
      <c r="B1603" t="s">
        <v>16236</v>
      </c>
      <c r="C1603">
        <v>0</v>
      </c>
      <c r="D1603" s="119">
        <v>1</v>
      </c>
    </row>
    <row r="1604" spans="1:4">
      <c r="A1604" t="s">
        <v>4409</v>
      </c>
      <c r="B1604" t="s">
        <v>16237</v>
      </c>
      <c r="C1604">
        <v>56</v>
      </c>
      <c r="D1604" s="119">
        <v>61</v>
      </c>
    </row>
    <row r="1605" spans="1:4">
      <c r="A1605" t="s">
        <v>2646</v>
      </c>
      <c r="B1605" t="s">
        <v>16238</v>
      </c>
      <c r="C1605">
        <v>5</v>
      </c>
      <c r="D1605" s="119">
        <v>15</v>
      </c>
    </row>
    <row r="1606" spans="1:4">
      <c r="A1606" t="s">
        <v>4410</v>
      </c>
      <c r="B1606" t="s">
        <v>16239</v>
      </c>
      <c r="C1606">
        <v>11</v>
      </c>
      <c r="D1606" s="119">
        <v>13</v>
      </c>
    </row>
    <row r="1607" spans="1:4">
      <c r="A1607" t="s">
        <v>4411</v>
      </c>
      <c r="B1607" t="s">
        <v>16241</v>
      </c>
      <c r="C1607">
        <v>0</v>
      </c>
      <c r="D1607" s="119">
        <v>1</v>
      </c>
    </row>
    <row r="1608" spans="1:4">
      <c r="A1608" t="s">
        <v>4412</v>
      </c>
      <c r="B1608" t="s">
        <v>16242</v>
      </c>
      <c r="C1608">
        <v>257</v>
      </c>
      <c r="D1608" s="119">
        <v>334</v>
      </c>
    </row>
    <row r="1609" spans="1:4">
      <c r="A1609" t="s">
        <v>4413</v>
      </c>
      <c r="B1609" t="s">
        <v>16243</v>
      </c>
      <c r="C1609">
        <v>0</v>
      </c>
      <c r="D1609" s="119">
        <v>5</v>
      </c>
    </row>
    <row r="1610" spans="1:4">
      <c r="A1610" t="s">
        <v>4414</v>
      </c>
      <c r="B1610" t="s">
        <v>16244</v>
      </c>
      <c r="C1610">
        <v>2</v>
      </c>
      <c r="D1610" s="119">
        <v>6</v>
      </c>
    </row>
    <row r="1611" spans="1:4">
      <c r="A1611" t="s">
        <v>4415</v>
      </c>
      <c r="B1611" t="s">
        <v>16245</v>
      </c>
      <c r="C1611">
        <v>2</v>
      </c>
      <c r="D1611" s="119">
        <v>6</v>
      </c>
    </row>
    <row r="1612" spans="1:4">
      <c r="A1612" t="s">
        <v>4416</v>
      </c>
      <c r="B1612" t="s">
        <v>16246</v>
      </c>
      <c r="C1612">
        <v>9</v>
      </c>
      <c r="D1612" s="119">
        <v>16</v>
      </c>
    </row>
    <row r="1613" spans="1:4">
      <c r="A1613" t="s">
        <v>4417</v>
      </c>
      <c r="B1613" t="s">
        <v>16247</v>
      </c>
      <c r="C1613">
        <v>2</v>
      </c>
      <c r="D1613" s="119">
        <v>7</v>
      </c>
    </row>
    <row r="1614" spans="1:4">
      <c r="A1614" t="s">
        <v>4418</v>
      </c>
      <c r="B1614" t="s">
        <v>16248</v>
      </c>
      <c r="C1614">
        <v>3</v>
      </c>
      <c r="D1614" s="119">
        <v>2</v>
      </c>
    </row>
    <row r="1615" spans="1:4">
      <c r="A1615" t="s">
        <v>4419</v>
      </c>
      <c r="B1615" t="s">
        <v>16249</v>
      </c>
      <c r="C1615">
        <v>2</v>
      </c>
      <c r="D1615" s="119">
        <v>2</v>
      </c>
    </row>
    <row r="1616" spans="1:4">
      <c r="A1616" t="s">
        <v>4420</v>
      </c>
      <c r="B1616" t="s">
        <v>16251</v>
      </c>
      <c r="C1616">
        <v>0</v>
      </c>
      <c r="D1616" s="119">
        <v>1</v>
      </c>
    </row>
    <row r="1617" spans="1:4">
      <c r="A1617" t="s">
        <v>4421</v>
      </c>
      <c r="B1617" t="s">
        <v>16252</v>
      </c>
      <c r="C1617">
        <v>0</v>
      </c>
      <c r="D1617" s="119">
        <v>2</v>
      </c>
    </row>
    <row r="1618" spans="1:4">
      <c r="A1618" t="s">
        <v>4422</v>
      </c>
      <c r="B1618" t="s">
        <v>16254</v>
      </c>
      <c r="C1618">
        <v>0</v>
      </c>
      <c r="D1618" s="119">
        <v>1</v>
      </c>
    </row>
    <row r="1619" spans="1:4">
      <c r="A1619" t="s">
        <v>4423</v>
      </c>
      <c r="B1619" t="s">
        <v>16255</v>
      </c>
      <c r="C1619">
        <v>0</v>
      </c>
      <c r="D1619" s="119">
        <v>2</v>
      </c>
    </row>
    <row r="1620" spans="1:4">
      <c r="A1620" t="s">
        <v>4424</v>
      </c>
      <c r="B1620" t="s">
        <v>16256</v>
      </c>
      <c r="C1620">
        <v>2</v>
      </c>
      <c r="D1620" s="119">
        <v>5</v>
      </c>
    </row>
    <row r="1621" spans="1:4">
      <c r="A1621" t="s">
        <v>4425</v>
      </c>
      <c r="B1621" t="s">
        <v>16257</v>
      </c>
      <c r="C1621">
        <v>0</v>
      </c>
      <c r="D1621" s="119">
        <v>1</v>
      </c>
    </row>
    <row r="1622" spans="1:4">
      <c r="A1622" t="s">
        <v>4426</v>
      </c>
      <c r="B1622" t="s">
        <v>16258</v>
      </c>
      <c r="C1622">
        <v>0</v>
      </c>
      <c r="D1622" s="119">
        <v>3</v>
      </c>
    </row>
    <row r="1623" spans="1:4">
      <c r="A1623" t="s">
        <v>4427</v>
      </c>
      <c r="B1623" t="s">
        <v>16259</v>
      </c>
      <c r="C1623">
        <v>0</v>
      </c>
      <c r="D1623" s="119">
        <v>2</v>
      </c>
    </row>
    <row r="1624" spans="1:4">
      <c r="A1624" t="s">
        <v>4428</v>
      </c>
      <c r="B1624" t="s">
        <v>16260</v>
      </c>
      <c r="C1624">
        <v>0</v>
      </c>
      <c r="D1624" s="119">
        <v>2</v>
      </c>
    </row>
    <row r="1625" spans="1:4">
      <c r="A1625" t="s">
        <v>4429</v>
      </c>
      <c r="B1625" t="s">
        <v>16261</v>
      </c>
      <c r="C1625">
        <v>3</v>
      </c>
      <c r="D1625" s="119">
        <v>8</v>
      </c>
    </row>
    <row r="1626" spans="1:4">
      <c r="A1626" t="s">
        <v>4430</v>
      </c>
      <c r="B1626" t="s">
        <v>16263</v>
      </c>
      <c r="C1626">
        <v>5</v>
      </c>
      <c r="D1626" s="119">
        <v>6</v>
      </c>
    </row>
    <row r="1627" spans="1:4">
      <c r="A1627" t="s">
        <v>4431</v>
      </c>
      <c r="B1627" t="s">
        <v>16264</v>
      </c>
      <c r="C1627">
        <v>38</v>
      </c>
      <c r="D1627" s="119">
        <v>49</v>
      </c>
    </row>
    <row r="1628" spans="1:4">
      <c r="A1628" t="s">
        <v>4432</v>
      </c>
      <c r="B1628" t="s">
        <v>16265</v>
      </c>
      <c r="C1628">
        <v>0</v>
      </c>
      <c r="D1628" s="119">
        <v>1</v>
      </c>
    </row>
    <row r="1629" spans="1:4">
      <c r="A1629" t="s">
        <v>2656</v>
      </c>
      <c r="B1629" t="s">
        <v>16266</v>
      </c>
      <c r="C1629">
        <v>1125</v>
      </c>
      <c r="D1629" s="119">
        <v>526.22299999999996</v>
      </c>
    </row>
    <row r="1630" spans="1:4">
      <c r="A1630" t="s">
        <v>4433</v>
      </c>
      <c r="B1630" t="s">
        <v>14601</v>
      </c>
      <c r="C1630">
        <v>1</v>
      </c>
      <c r="D1630" s="119">
        <v>1</v>
      </c>
    </row>
    <row r="1631" spans="1:4">
      <c r="A1631" t="s">
        <v>4434</v>
      </c>
      <c r="B1631" t="s">
        <v>16267</v>
      </c>
      <c r="C1631">
        <v>0</v>
      </c>
      <c r="D1631" s="119">
        <v>1</v>
      </c>
    </row>
    <row r="1632" spans="1:4">
      <c r="A1632" t="s">
        <v>4435</v>
      </c>
      <c r="B1632" t="s">
        <v>16268</v>
      </c>
      <c r="C1632">
        <v>0</v>
      </c>
      <c r="D1632" s="119">
        <v>1</v>
      </c>
    </row>
    <row r="1633" spans="1:4">
      <c r="A1633" t="s">
        <v>4436</v>
      </c>
      <c r="B1633" t="s">
        <v>16269</v>
      </c>
      <c r="C1633">
        <v>0</v>
      </c>
      <c r="D1633" s="119">
        <v>1</v>
      </c>
    </row>
    <row r="1634" spans="1:4">
      <c r="A1634" t="s">
        <v>4437</v>
      </c>
      <c r="B1634" t="s">
        <v>16271</v>
      </c>
      <c r="C1634">
        <v>0</v>
      </c>
      <c r="D1634" s="119">
        <v>1</v>
      </c>
    </row>
    <row r="1635" spans="1:4">
      <c r="A1635" t="s">
        <v>4438</v>
      </c>
      <c r="B1635" t="s">
        <v>16272</v>
      </c>
      <c r="C1635">
        <v>9</v>
      </c>
      <c r="D1635" s="119">
        <v>10</v>
      </c>
    </row>
    <row r="1636" spans="1:4">
      <c r="A1636" t="s">
        <v>4439</v>
      </c>
      <c r="B1636" t="s">
        <v>16273</v>
      </c>
      <c r="C1636">
        <v>1</v>
      </c>
      <c r="D1636" s="119">
        <v>5</v>
      </c>
    </row>
    <row r="1637" spans="1:4">
      <c r="A1637" t="s">
        <v>4440</v>
      </c>
      <c r="B1637" t="s">
        <v>16274</v>
      </c>
      <c r="C1637">
        <v>6</v>
      </c>
      <c r="D1637" s="119">
        <v>9</v>
      </c>
    </row>
    <row r="1638" spans="1:4">
      <c r="A1638" t="s">
        <v>4441</v>
      </c>
      <c r="B1638" t="s">
        <v>16275</v>
      </c>
      <c r="C1638">
        <v>106</v>
      </c>
      <c r="D1638" s="119">
        <v>137</v>
      </c>
    </row>
    <row r="1639" spans="1:4">
      <c r="A1639" t="s">
        <v>4442</v>
      </c>
      <c r="B1639" t="s">
        <v>16276</v>
      </c>
      <c r="C1639">
        <v>0</v>
      </c>
      <c r="D1639" s="119">
        <v>2</v>
      </c>
    </row>
    <row r="1640" spans="1:4">
      <c r="A1640" t="s">
        <v>4443</v>
      </c>
      <c r="B1640" t="s">
        <v>16277</v>
      </c>
      <c r="C1640">
        <v>0</v>
      </c>
      <c r="D1640" s="119">
        <v>2</v>
      </c>
    </row>
    <row r="1641" spans="1:4">
      <c r="A1641" t="s">
        <v>4013</v>
      </c>
      <c r="B1641" t="s">
        <v>16278</v>
      </c>
      <c r="C1641">
        <v>0</v>
      </c>
      <c r="D1641" s="119">
        <v>4</v>
      </c>
    </row>
    <row r="1642" spans="1:4">
      <c r="A1642" t="s">
        <v>4444</v>
      </c>
      <c r="B1642" t="s">
        <v>16279</v>
      </c>
      <c r="C1642">
        <v>11</v>
      </c>
      <c r="D1642" s="119">
        <v>9</v>
      </c>
    </row>
    <row r="1643" spans="1:4">
      <c r="A1643" t="s">
        <v>3900</v>
      </c>
      <c r="B1643" t="s">
        <v>16280</v>
      </c>
      <c r="C1643">
        <v>15</v>
      </c>
      <c r="D1643" s="119">
        <v>31</v>
      </c>
    </row>
    <row r="1644" spans="1:4">
      <c r="A1644" t="s">
        <v>4026</v>
      </c>
      <c r="B1644" t="s">
        <v>16282</v>
      </c>
      <c r="C1644">
        <v>7</v>
      </c>
      <c r="D1644" s="119">
        <v>12</v>
      </c>
    </row>
    <row r="1645" spans="1:4">
      <c r="A1645" t="s">
        <v>4445</v>
      </c>
      <c r="B1645" t="s">
        <v>16284</v>
      </c>
      <c r="C1645">
        <v>0</v>
      </c>
      <c r="D1645" s="119">
        <v>1</v>
      </c>
    </row>
    <row r="1646" spans="1:4">
      <c r="A1646" t="s">
        <v>4446</v>
      </c>
      <c r="B1646" t="s">
        <v>16285</v>
      </c>
      <c r="C1646">
        <v>0</v>
      </c>
      <c r="D1646" s="119">
        <v>1</v>
      </c>
    </row>
    <row r="1647" spans="1:4">
      <c r="A1647" t="s">
        <v>4447</v>
      </c>
      <c r="B1647" t="s">
        <v>16286</v>
      </c>
      <c r="C1647">
        <v>0</v>
      </c>
      <c r="D1647" s="119">
        <v>1</v>
      </c>
    </row>
    <row r="1648" spans="1:4">
      <c r="A1648" t="s">
        <v>4448</v>
      </c>
      <c r="B1648" t="s">
        <v>16287</v>
      </c>
      <c r="C1648">
        <v>0</v>
      </c>
      <c r="D1648" s="119">
        <v>1</v>
      </c>
    </row>
    <row r="1649" spans="1:4">
      <c r="A1649" t="s">
        <v>4449</v>
      </c>
      <c r="B1649" t="s">
        <v>16288</v>
      </c>
      <c r="C1649">
        <v>0</v>
      </c>
      <c r="D1649" s="119">
        <v>1</v>
      </c>
    </row>
    <row r="1650" spans="1:4">
      <c r="A1650" t="s">
        <v>4450</v>
      </c>
      <c r="B1650" t="s">
        <v>16289</v>
      </c>
      <c r="C1650">
        <v>0</v>
      </c>
      <c r="D1650" s="119">
        <v>1</v>
      </c>
    </row>
    <row r="1651" spans="1:4">
      <c r="A1651" t="s">
        <v>4451</v>
      </c>
      <c r="B1651" t="s">
        <v>16290</v>
      </c>
      <c r="C1651">
        <v>0</v>
      </c>
      <c r="D1651" s="119">
        <v>1</v>
      </c>
    </row>
    <row r="1652" spans="1:4">
      <c r="A1652" t="s">
        <v>4452</v>
      </c>
      <c r="B1652" t="s">
        <v>16291</v>
      </c>
      <c r="C1652">
        <v>0</v>
      </c>
      <c r="D1652" s="119">
        <v>1</v>
      </c>
    </row>
    <row r="1653" spans="1:4">
      <c r="A1653" t="s">
        <v>4453</v>
      </c>
      <c r="B1653" t="s">
        <v>16292</v>
      </c>
      <c r="C1653">
        <v>1</v>
      </c>
      <c r="D1653" s="119">
        <v>1</v>
      </c>
    </row>
    <row r="1654" spans="1:4">
      <c r="A1654" t="s">
        <v>4454</v>
      </c>
      <c r="B1654" t="s">
        <v>16293</v>
      </c>
      <c r="C1654">
        <v>0</v>
      </c>
      <c r="D1654" s="119">
        <v>1</v>
      </c>
    </row>
    <row r="1655" spans="1:4">
      <c r="A1655" t="s">
        <v>4455</v>
      </c>
      <c r="B1655" t="s">
        <v>16294</v>
      </c>
      <c r="C1655">
        <v>0</v>
      </c>
      <c r="D1655" s="119">
        <v>1</v>
      </c>
    </row>
    <row r="1656" spans="1:4">
      <c r="A1656" t="s">
        <v>4456</v>
      </c>
      <c r="B1656" t="s">
        <v>16295</v>
      </c>
      <c r="C1656">
        <v>0</v>
      </c>
      <c r="D1656" s="119">
        <v>1</v>
      </c>
    </row>
    <row r="1657" spans="1:4">
      <c r="A1657" t="s">
        <v>4457</v>
      </c>
      <c r="B1657" t="s">
        <v>16296</v>
      </c>
      <c r="C1657">
        <v>0</v>
      </c>
      <c r="D1657" s="119">
        <v>1</v>
      </c>
    </row>
    <row r="1658" spans="1:4">
      <c r="A1658" t="s">
        <v>4458</v>
      </c>
      <c r="B1658" t="s">
        <v>16297</v>
      </c>
      <c r="C1658">
        <v>0</v>
      </c>
      <c r="D1658" s="119">
        <v>1</v>
      </c>
    </row>
    <row r="1659" spans="1:4">
      <c r="A1659" t="s">
        <v>4459</v>
      </c>
      <c r="B1659" t="s">
        <v>16298</v>
      </c>
      <c r="C1659">
        <v>0</v>
      </c>
      <c r="D1659" s="119">
        <v>1</v>
      </c>
    </row>
    <row r="1660" spans="1:4">
      <c r="A1660" t="s">
        <v>4460</v>
      </c>
      <c r="B1660" t="s">
        <v>16299</v>
      </c>
      <c r="C1660">
        <v>0</v>
      </c>
      <c r="D1660" s="119">
        <v>1</v>
      </c>
    </row>
    <row r="1661" spans="1:4">
      <c r="A1661" t="s">
        <v>4461</v>
      </c>
      <c r="B1661" t="s">
        <v>16300</v>
      </c>
      <c r="C1661">
        <v>0</v>
      </c>
      <c r="D1661" s="119">
        <v>12</v>
      </c>
    </row>
    <row r="1662" spans="1:4">
      <c r="A1662" t="s">
        <v>4462</v>
      </c>
      <c r="B1662" t="s">
        <v>16301</v>
      </c>
      <c r="C1662">
        <v>9</v>
      </c>
      <c r="D1662" s="119">
        <v>5</v>
      </c>
    </row>
    <row r="1663" spans="1:4">
      <c r="A1663" t="s">
        <v>4463</v>
      </c>
      <c r="B1663" t="s">
        <v>4464</v>
      </c>
      <c r="C1663">
        <v>0</v>
      </c>
      <c r="D1663" s="119">
        <v>4</v>
      </c>
    </row>
    <row r="1664" spans="1:4">
      <c r="A1664" t="s">
        <v>4465</v>
      </c>
      <c r="B1664" t="s">
        <v>16303</v>
      </c>
      <c r="C1664">
        <v>25</v>
      </c>
      <c r="D1664" s="119">
        <v>26</v>
      </c>
    </row>
    <row r="1665" spans="1:4">
      <c r="A1665" t="s">
        <v>4466</v>
      </c>
      <c r="B1665" t="s">
        <v>16304</v>
      </c>
      <c r="C1665">
        <v>1</v>
      </c>
      <c r="D1665" s="119">
        <v>5</v>
      </c>
    </row>
    <row r="1666" spans="1:4">
      <c r="A1666" t="s">
        <v>4467</v>
      </c>
      <c r="B1666" t="s">
        <v>16305</v>
      </c>
      <c r="C1666">
        <v>0</v>
      </c>
      <c r="D1666" s="119">
        <v>1</v>
      </c>
    </row>
    <row r="1667" spans="1:4">
      <c r="A1667" t="s">
        <v>4468</v>
      </c>
      <c r="B1667" t="s">
        <v>16306</v>
      </c>
      <c r="C1667">
        <v>0</v>
      </c>
      <c r="D1667" s="119">
        <v>1</v>
      </c>
    </row>
    <row r="1668" spans="1:4">
      <c r="A1668" t="s">
        <v>4469</v>
      </c>
      <c r="B1668" t="s">
        <v>14634</v>
      </c>
      <c r="C1668">
        <v>0</v>
      </c>
      <c r="D1668" s="119">
        <v>3</v>
      </c>
    </row>
    <row r="1669" spans="1:4">
      <c r="A1669" t="s">
        <v>4470</v>
      </c>
      <c r="B1669" t="s">
        <v>14637</v>
      </c>
      <c r="C1669">
        <v>0</v>
      </c>
      <c r="D1669" s="119">
        <v>2</v>
      </c>
    </row>
    <row r="1670" spans="1:4">
      <c r="A1670" t="s">
        <v>4471</v>
      </c>
      <c r="B1670" t="s">
        <v>4472</v>
      </c>
      <c r="C1670">
        <v>0</v>
      </c>
      <c r="D1670" s="119">
        <v>1</v>
      </c>
    </row>
    <row r="1671" spans="1:4">
      <c r="A1671" t="s">
        <v>4473</v>
      </c>
      <c r="B1671" t="s">
        <v>16308</v>
      </c>
      <c r="C1671">
        <v>0</v>
      </c>
      <c r="D1671" s="119">
        <v>1</v>
      </c>
    </row>
    <row r="1672" spans="1:4">
      <c r="A1672" t="s">
        <v>4474</v>
      </c>
      <c r="B1672" t="s">
        <v>16309</v>
      </c>
      <c r="C1672">
        <v>0</v>
      </c>
      <c r="D1672" s="119">
        <v>1</v>
      </c>
    </row>
    <row r="1673" spans="1:4">
      <c r="A1673" t="s">
        <v>4475</v>
      </c>
      <c r="B1673" t="s">
        <v>16310</v>
      </c>
      <c r="C1673">
        <v>0</v>
      </c>
      <c r="D1673" s="119">
        <v>1</v>
      </c>
    </row>
    <row r="1674" spans="1:4">
      <c r="A1674" t="s">
        <v>4476</v>
      </c>
      <c r="B1674" t="s">
        <v>16311</v>
      </c>
      <c r="C1674">
        <v>0</v>
      </c>
      <c r="D1674" s="119">
        <v>1</v>
      </c>
    </row>
    <row r="1675" spans="1:4">
      <c r="A1675" t="s">
        <v>4477</v>
      </c>
      <c r="B1675" t="s">
        <v>16312</v>
      </c>
      <c r="C1675">
        <v>1</v>
      </c>
      <c r="D1675" s="119">
        <v>2</v>
      </c>
    </row>
    <row r="1676" spans="1:4">
      <c r="A1676" t="s">
        <v>4036</v>
      </c>
      <c r="B1676" t="s">
        <v>16313</v>
      </c>
      <c r="C1676">
        <v>3</v>
      </c>
      <c r="D1676" s="119">
        <v>10</v>
      </c>
    </row>
    <row r="1677" spans="1:4">
      <c r="A1677" t="s">
        <v>4478</v>
      </c>
      <c r="B1677" t="s">
        <v>16314</v>
      </c>
      <c r="C1677">
        <v>1</v>
      </c>
      <c r="D1677" s="119">
        <v>6</v>
      </c>
    </row>
    <row r="1678" spans="1:4">
      <c r="A1678" t="s">
        <v>4479</v>
      </c>
      <c r="B1678" t="s">
        <v>16315</v>
      </c>
      <c r="C1678">
        <v>9</v>
      </c>
      <c r="D1678" s="119">
        <v>7</v>
      </c>
    </row>
    <row r="1679" spans="1:4">
      <c r="A1679" t="s">
        <v>4480</v>
      </c>
      <c r="B1679" t="s">
        <v>16316</v>
      </c>
      <c r="C1679">
        <v>1</v>
      </c>
      <c r="D1679" s="119">
        <v>3</v>
      </c>
    </row>
    <row r="1680" spans="1:4">
      <c r="A1680" t="s">
        <v>4481</v>
      </c>
      <c r="B1680" t="s">
        <v>16317</v>
      </c>
      <c r="C1680">
        <v>3</v>
      </c>
      <c r="D1680" s="119">
        <v>4</v>
      </c>
    </row>
    <row r="1681" spans="1:4">
      <c r="A1681" t="s">
        <v>4037</v>
      </c>
      <c r="B1681" t="s">
        <v>16318</v>
      </c>
      <c r="C1681">
        <v>2</v>
      </c>
      <c r="D1681" s="119">
        <v>8</v>
      </c>
    </row>
    <row r="1682" spans="1:4">
      <c r="A1682" t="s">
        <v>4482</v>
      </c>
      <c r="B1682" t="s">
        <v>16319</v>
      </c>
      <c r="C1682">
        <v>0</v>
      </c>
      <c r="D1682" s="119">
        <v>2</v>
      </c>
    </row>
    <row r="1683" spans="1:4">
      <c r="A1683" t="s">
        <v>4483</v>
      </c>
      <c r="B1683" t="s">
        <v>16320</v>
      </c>
      <c r="C1683">
        <v>3</v>
      </c>
      <c r="D1683" s="119">
        <v>2</v>
      </c>
    </row>
    <row r="1684" spans="1:4">
      <c r="A1684" t="s">
        <v>4484</v>
      </c>
      <c r="B1684" t="s">
        <v>16321</v>
      </c>
      <c r="C1684">
        <v>6</v>
      </c>
      <c r="D1684" s="119">
        <v>7</v>
      </c>
    </row>
    <row r="1685" spans="1:4">
      <c r="A1685" t="s">
        <v>4485</v>
      </c>
      <c r="B1685" t="s">
        <v>16322</v>
      </c>
      <c r="C1685">
        <v>2</v>
      </c>
      <c r="D1685" s="119">
        <v>4</v>
      </c>
    </row>
    <row r="1686" spans="1:4">
      <c r="A1686" t="s">
        <v>4486</v>
      </c>
      <c r="B1686" t="s">
        <v>16323</v>
      </c>
      <c r="C1686">
        <v>2</v>
      </c>
      <c r="D1686" s="119">
        <v>2</v>
      </c>
    </row>
    <row r="1687" spans="1:4">
      <c r="A1687" t="s">
        <v>4487</v>
      </c>
      <c r="B1687" t="s">
        <v>16324</v>
      </c>
      <c r="C1687">
        <v>0</v>
      </c>
      <c r="D1687" s="119">
        <v>4</v>
      </c>
    </row>
    <row r="1688" spans="1:4">
      <c r="A1688" t="s">
        <v>4488</v>
      </c>
      <c r="B1688" t="s">
        <v>16325</v>
      </c>
      <c r="C1688">
        <v>1</v>
      </c>
      <c r="D1688" s="119">
        <v>2</v>
      </c>
    </row>
    <row r="1689" spans="1:4">
      <c r="A1689" t="s">
        <v>4489</v>
      </c>
      <c r="B1689" t="s">
        <v>16326</v>
      </c>
      <c r="C1689">
        <v>12</v>
      </c>
      <c r="D1689" s="119">
        <v>21</v>
      </c>
    </row>
    <row r="1690" spans="1:4">
      <c r="A1690" t="s">
        <v>4490</v>
      </c>
      <c r="B1690" t="s">
        <v>16327</v>
      </c>
      <c r="C1690">
        <v>5</v>
      </c>
      <c r="D1690" s="119">
        <v>3</v>
      </c>
    </row>
    <row r="1691" spans="1:4">
      <c r="A1691" t="s">
        <v>4491</v>
      </c>
      <c r="B1691" t="s">
        <v>16328</v>
      </c>
      <c r="C1691">
        <v>1</v>
      </c>
      <c r="D1691" s="119">
        <v>2</v>
      </c>
    </row>
    <row r="1692" spans="1:4">
      <c r="A1692" t="s">
        <v>4492</v>
      </c>
      <c r="B1692" t="s">
        <v>16329</v>
      </c>
      <c r="C1692">
        <v>0</v>
      </c>
      <c r="D1692" s="119">
        <v>2</v>
      </c>
    </row>
    <row r="1693" spans="1:4">
      <c r="A1693" t="s">
        <v>4493</v>
      </c>
      <c r="B1693" t="s">
        <v>16330</v>
      </c>
      <c r="C1693">
        <v>0</v>
      </c>
      <c r="D1693" s="119">
        <v>2</v>
      </c>
    </row>
    <row r="1694" spans="1:4">
      <c r="A1694" t="s">
        <v>4494</v>
      </c>
      <c r="B1694" t="s">
        <v>16331</v>
      </c>
      <c r="C1694">
        <v>0</v>
      </c>
      <c r="D1694" s="119">
        <v>2</v>
      </c>
    </row>
    <row r="1695" spans="1:4">
      <c r="A1695" t="s">
        <v>4495</v>
      </c>
      <c r="B1695" t="s">
        <v>16332</v>
      </c>
      <c r="C1695">
        <v>0</v>
      </c>
      <c r="D1695" s="119">
        <v>2</v>
      </c>
    </row>
    <row r="1696" spans="1:4">
      <c r="A1696" t="s">
        <v>4496</v>
      </c>
      <c r="B1696" t="s">
        <v>16333</v>
      </c>
      <c r="C1696">
        <v>0</v>
      </c>
      <c r="D1696" s="119">
        <v>2</v>
      </c>
    </row>
    <row r="1697" spans="1:4">
      <c r="A1697" t="s">
        <v>4497</v>
      </c>
      <c r="B1697" t="s">
        <v>16334</v>
      </c>
      <c r="C1697">
        <v>0</v>
      </c>
      <c r="D1697" s="119">
        <v>2</v>
      </c>
    </row>
    <row r="1698" spans="1:4">
      <c r="A1698" t="s">
        <v>4049</v>
      </c>
      <c r="B1698" t="s">
        <v>16335</v>
      </c>
      <c r="C1698">
        <v>1</v>
      </c>
      <c r="D1698" s="119">
        <v>6</v>
      </c>
    </row>
    <row r="1699" spans="1:4">
      <c r="A1699" t="s">
        <v>4050</v>
      </c>
      <c r="B1699" t="s">
        <v>16336</v>
      </c>
      <c r="C1699">
        <v>0</v>
      </c>
      <c r="D1699" s="119">
        <v>5</v>
      </c>
    </row>
    <row r="1700" spans="1:4">
      <c r="A1700" t="s">
        <v>4051</v>
      </c>
      <c r="B1700" t="s">
        <v>16337</v>
      </c>
      <c r="C1700">
        <v>0</v>
      </c>
      <c r="D1700" s="119">
        <v>5</v>
      </c>
    </row>
    <row r="1701" spans="1:4">
      <c r="A1701" t="s">
        <v>4066</v>
      </c>
      <c r="B1701" t="s">
        <v>16338</v>
      </c>
      <c r="C1701">
        <v>2</v>
      </c>
      <c r="D1701" s="119">
        <v>10</v>
      </c>
    </row>
    <row r="1702" spans="1:4">
      <c r="A1702" t="s">
        <v>2665</v>
      </c>
      <c r="B1702" t="s">
        <v>16339</v>
      </c>
      <c r="C1702">
        <v>7</v>
      </c>
      <c r="D1702" s="119">
        <v>20</v>
      </c>
    </row>
    <row r="1703" spans="1:4">
      <c r="A1703" t="s">
        <v>2666</v>
      </c>
      <c r="B1703" t="s">
        <v>16340</v>
      </c>
      <c r="C1703">
        <v>2</v>
      </c>
      <c r="D1703" s="119">
        <v>6</v>
      </c>
    </row>
    <row r="1704" spans="1:4">
      <c r="A1704" t="s">
        <v>2667</v>
      </c>
      <c r="B1704" t="s">
        <v>16341</v>
      </c>
      <c r="C1704">
        <v>1</v>
      </c>
      <c r="D1704" s="119">
        <v>7</v>
      </c>
    </row>
    <row r="1705" spans="1:4">
      <c r="A1705" t="s">
        <v>4498</v>
      </c>
      <c r="B1705" t="s">
        <v>16342</v>
      </c>
      <c r="C1705">
        <v>1</v>
      </c>
      <c r="D1705" s="119">
        <v>6</v>
      </c>
    </row>
    <row r="1706" spans="1:4">
      <c r="A1706" t="s">
        <v>4499</v>
      </c>
      <c r="B1706" t="s">
        <v>16343</v>
      </c>
      <c r="C1706">
        <v>0</v>
      </c>
      <c r="D1706" s="119">
        <v>1</v>
      </c>
    </row>
    <row r="1707" spans="1:4">
      <c r="A1707" t="s">
        <v>4500</v>
      </c>
      <c r="B1707" t="s">
        <v>16344</v>
      </c>
      <c r="C1707">
        <v>0</v>
      </c>
      <c r="D1707" s="119">
        <v>2</v>
      </c>
    </row>
    <row r="1708" spans="1:4">
      <c r="A1708" t="s">
        <v>4501</v>
      </c>
      <c r="B1708" t="s">
        <v>4502</v>
      </c>
      <c r="C1708">
        <v>0</v>
      </c>
      <c r="D1708" s="119">
        <v>2</v>
      </c>
    </row>
    <row r="1709" spans="1:4">
      <c r="A1709" t="s">
        <v>4503</v>
      </c>
      <c r="B1709" t="s">
        <v>16345</v>
      </c>
      <c r="C1709">
        <v>0</v>
      </c>
      <c r="D1709" s="119">
        <v>1</v>
      </c>
    </row>
    <row r="1710" spans="1:4">
      <c r="A1710" t="s">
        <v>4504</v>
      </c>
      <c r="B1710" t="s">
        <v>16346</v>
      </c>
      <c r="C1710">
        <v>0</v>
      </c>
      <c r="D1710" s="119">
        <v>1</v>
      </c>
    </row>
    <row r="1711" spans="1:4">
      <c r="A1711" t="s">
        <v>4505</v>
      </c>
      <c r="B1711" t="s">
        <v>16347</v>
      </c>
      <c r="C1711">
        <v>0</v>
      </c>
      <c r="D1711" s="119">
        <v>1</v>
      </c>
    </row>
    <row r="1712" spans="1:4">
      <c r="A1712" t="s">
        <v>4506</v>
      </c>
      <c r="B1712" t="s">
        <v>16348</v>
      </c>
      <c r="C1712">
        <v>0</v>
      </c>
      <c r="D1712" s="119">
        <v>1</v>
      </c>
    </row>
    <row r="1713" spans="1:4">
      <c r="A1713" t="s">
        <v>4507</v>
      </c>
      <c r="B1713" t="s">
        <v>16349</v>
      </c>
      <c r="C1713">
        <v>0</v>
      </c>
      <c r="D1713" s="119">
        <v>1</v>
      </c>
    </row>
    <row r="1714" spans="1:4">
      <c r="A1714" t="s">
        <v>4508</v>
      </c>
      <c r="B1714" t="s">
        <v>16350</v>
      </c>
      <c r="C1714">
        <v>0</v>
      </c>
      <c r="D1714" s="119">
        <v>1</v>
      </c>
    </row>
    <row r="1715" spans="1:4">
      <c r="A1715" t="s">
        <v>4509</v>
      </c>
      <c r="B1715" t="s">
        <v>16351</v>
      </c>
      <c r="C1715">
        <v>0</v>
      </c>
      <c r="D1715" s="119">
        <v>1</v>
      </c>
    </row>
    <row r="1716" spans="1:4">
      <c r="A1716" t="s">
        <v>4510</v>
      </c>
      <c r="B1716" t="s">
        <v>16352</v>
      </c>
      <c r="C1716">
        <v>0</v>
      </c>
      <c r="D1716" s="119">
        <v>1</v>
      </c>
    </row>
    <row r="1717" spans="1:4">
      <c r="A1717" t="s">
        <v>4511</v>
      </c>
      <c r="B1717" t="s">
        <v>16353</v>
      </c>
      <c r="C1717">
        <v>0</v>
      </c>
      <c r="D1717" s="119">
        <v>1</v>
      </c>
    </row>
    <row r="1718" spans="1:4">
      <c r="A1718" t="s">
        <v>4512</v>
      </c>
      <c r="B1718" t="s">
        <v>16354</v>
      </c>
      <c r="C1718">
        <v>0</v>
      </c>
      <c r="D1718" s="119">
        <v>1</v>
      </c>
    </row>
    <row r="1719" spans="1:4">
      <c r="A1719" t="s">
        <v>4513</v>
      </c>
      <c r="B1719" t="s">
        <v>16355</v>
      </c>
      <c r="C1719">
        <v>0</v>
      </c>
      <c r="D1719" s="119">
        <v>1</v>
      </c>
    </row>
    <row r="1720" spans="1:4">
      <c r="A1720" t="s">
        <v>4514</v>
      </c>
      <c r="B1720" t="s">
        <v>16356</v>
      </c>
      <c r="C1720">
        <v>0</v>
      </c>
      <c r="D1720" s="119">
        <v>1</v>
      </c>
    </row>
    <row r="1721" spans="1:4">
      <c r="A1721" t="s">
        <v>4515</v>
      </c>
      <c r="B1721" t="s">
        <v>16358</v>
      </c>
      <c r="C1721">
        <v>0</v>
      </c>
      <c r="D1721" s="119">
        <v>1</v>
      </c>
    </row>
    <row r="1722" spans="1:4">
      <c r="A1722" t="s">
        <v>4516</v>
      </c>
      <c r="B1722" t="s">
        <v>16359</v>
      </c>
      <c r="C1722">
        <v>0</v>
      </c>
      <c r="D1722" s="119">
        <v>1</v>
      </c>
    </row>
    <row r="1723" spans="1:4">
      <c r="A1723" t="s">
        <v>4517</v>
      </c>
      <c r="B1723" t="s">
        <v>16360</v>
      </c>
      <c r="C1723">
        <v>0</v>
      </c>
      <c r="D1723" s="119">
        <v>1</v>
      </c>
    </row>
    <row r="1724" spans="1:4">
      <c r="A1724" t="s">
        <v>4518</v>
      </c>
      <c r="B1724" t="s">
        <v>16361</v>
      </c>
      <c r="C1724">
        <v>0</v>
      </c>
      <c r="D1724" s="119">
        <v>1</v>
      </c>
    </row>
    <row r="1725" spans="1:4">
      <c r="A1725" t="s">
        <v>4519</v>
      </c>
      <c r="B1725" t="s">
        <v>16362</v>
      </c>
      <c r="C1725">
        <v>0</v>
      </c>
      <c r="D1725" s="119">
        <v>1</v>
      </c>
    </row>
    <row r="1726" spans="1:4">
      <c r="A1726" t="s">
        <v>4520</v>
      </c>
      <c r="B1726" t="s">
        <v>16363</v>
      </c>
      <c r="C1726">
        <v>0</v>
      </c>
      <c r="D1726" s="119">
        <v>1</v>
      </c>
    </row>
    <row r="1727" spans="1:4">
      <c r="A1727" t="s">
        <v>4521</v>
      </c>
      <c r="B1727" t="s">
        <v>16364</v>
      </c>
      <c r="C1727">
        <v>0</v>
      </c>
      <c r="D1727" s="119">
        <v>1</v>
      </c>
    </row>
    <row r="1728" spans="1:4">
      <c r="A1728" t="s">
        <v>4522</v>
      </c>
      <c r="B1728" t="s">
        <v>16365</v>
      </c>
      <c r="C1728">
        <v>0</v>
      </c>
      <c r="D1728" s="119">
        <v>1</v>
      </c>
    </row>
    <row r="1729" spans="1:4">
      <c r="A1729" t="s">
        <v>4523</v>
      </c>
      <c r="B1729" t="s">
        <v>16366</v>
      </c>
      <c r="C1729">
        <v>0</v>
      </c>
      <c r="D1729" s="119">
        <v>1</v>
      </c>
    </row>
    <row r="1730" spans="1:4">
      <c r="A1730" t="s">
        <v>4524</v>
      </c>
      <c r="B1730" t="s">
        <v>16367</v>
      </c>
      <c r="C1730">
        <v>0</v>
      </c>
      <c r="D1730" s="119">
        <v>1</v>
      </c>
    </row>
    <row r="1731" spans="1:4">
      <c r="A1731" t="s">
        <v>4525</v>
      </c>
      <c r="B1731" t="s">
        <v>16368</v>
      </c>
      <c r="C1731">
        <v>0</v>
      </c>
      <c r="D1731" s="119">
        <v>1</v>
      </c>
    </row>
    <row r="1732" spans="1:4">
      <c r="A1732" t="s">
        <v>4526</v>
      </c>
      <c r="B1732" t="s">
        <v>16369</v>
      </c>
      <c r="C1732">
        <v>0</v>
      </c>
      <c r="D1732" s="119">
        <v>1</v>
      </c>
    </row>
    <row r="1733" spans="1:4">
      <c r="A1733" t="s">
        <v>4527</v>
      </c>
      <c r="B1733" t="s">
        <v>16370</v>
      </c>
      <c r="C1733">
        <v>0</v>
      </c>
      <c r="D1733" s="119">
        <v>1</v>
      </c>
    </row>
    <row r="1734" spans="1:4">
      <c r="A1734" t="s">
        <v>4528</v>
      </c>
      <c r="B1734" t="s">
        <v>16371</v>
      </c>
      <c r="C1734">
        <v>0</v>
      </c>
      <c r="D1734" s="119">
        <v>1</v>
      </c>
    </row>
    <row r="1735" spans="1:4">
      <c r="A1735" t="s">
        <v>4529</v>
      </c>
      <c r="B1735" t="s">
        <v>14671</v>
      </c>
      <c r="C1735">
        <v>0</v>
      </c>
      <c r="D1735" s="119">
        <v>2</v>
      </c>
    </row>
    <row r="1736" spans="1:4">
      <c r="A1736" t="s">
        <v>4530</v>
      </c>
      <c r="B1736" t="s">
        <v>14678</v>
      </c>
      <c r="C1736">
        <v>0</v>
      </c>
      <c r="D1736" s="119">
        <v>3</v>
      </c>
    </row>
    <row r="1737" spans="1:4">
      <c r="A1737" t="s">
        <v>4531</v>
      </c>
      <c r="B1737" t="s">
        <v>14680</v>
      </c>
      <c r="C1737">
        <v>0</v>
      </c>
      <c r="D1737" s="119">
        <v>3</v>
      </c>
    </row>
    <row r="1738" spans="1:4">
      <c r="A1738" t="s">
        <v>4532</v>
      </c>
      <c r="B1738" t="s">
        <v>4533</v>
      </c>
      <c r="C1738">
        <v>1</v>
      </c>
      <c r="D1738" s="119">
        <v>2</v>
      </c>
    </row>
    <row r="1739" spans="1:4">
      <c r="A1739" t="s">
        <v>4534</v>
      </c>
      <c r="B1739" t="s">
        <v>14681</v>
      </c>
      <c r="C1739">
        <v>0</v>
      </c>
      <c r="D1739" s="119">
        <v>3</v>
      </c>
    </row>
    <row r="1740" spans="1:4">
      <c r="A1740" t="s">
        <v>4535</v>
      </c>
      <c r="B1740" t="s">
        <v>14684</v>
      </c>
      <c r="C1740">
        <v>0</v>
      </c>
      <c r="D1740" s="119">
        <v>3</v>
      </c>
    </row>
    <row r="1741" spans="1:4">
      <c r="A1741" t="s">
        <v>4536</v>
      </c>
      <c r="B1741" t="s">
        <v>14686</v>
      </c>
      <c r="C1741">
        <v>2</v>
      </c>
      <c r="D1741" s="119">
        <v>12</v>
      </c>
    </row>
    <row r="1742" spans="1:4">
      <c r="A1742" t="s">
        <v>4537</v>
      </c>
      <c r="B1742" t="s">
        <v>14687</v>
      </c>
      <c r="C1742">
        <v>0</v>
      </c>
      <c r="D1742" s="119">
        <v>3</v>
      </c>
    </row>
    <row r="1743" spans="1:4">
      <c r="A1743" t="s">
        <v>4538</v>
      </c>
      <c r="B1743" t="s">
        <v>14688</v>
      </c>
      <c r="C1743">
        <v>0</v>
      </c>
      <c r="D1743" s="119">
        <v>3</v>
      </c>
    </row>
    <row r="1744" spans="1:4">
      <c r="A1744" t="s">
        <v>4539</v>
      </c>
      <c r="B1744" t="s">
        <v>14689</v>
      </c>
      <c r="C1744">
        <v>0</v>
      </c>
      <c r="D1744" s="119">
        <v>3</v>
      </c>
    </row>
    <row r="1745" spans="1:4">
      <c r="A1745" t="s">
        <v>4540</v>
      </c>
      <c r="B1745" t="s">
        <v>14703</v>
      </c>
      <c r="C1745">
        <v>0</v>
      </c>
      <c r="D1745" s="119">
        <v>3</v>
      </c>
    </row>
    <row r="1746" spans="1:4">
      <c r="A1746" t="s">
        <v>4541</v>
      </c>
      <c r="B1746" t="s">
        <v>14713</v>
      </c>
      <c r="C1746">
        <v>0</v>
      </c>
      <c r="D1746" s="119">
        <v>3</v>
      </c>
    </row>
    <row r="1747" spans="1:4">
      <c r="A1747" t="s">
        <v>4542</v>
      </c>
      <c r="B1747" t="s">
        <v>14714</v>
      </c>
      <c r="C1747">
        <v>0</v>
      </c>
      <c r="D1747" s="119">
        <v>3</v>
      </c>
    </row>
    <row r="1748" spans="1:4">
      <c r="A1748" t="s">
        <v>4543</v>
      </c>
      <c r="B1748" t="s">
        <v>14718</v>
      </c>
      <c r="C1748">
        <v>19</v>
      </c>
      <c r="D1748" s="119">
        <v>18</v>
      </c>
    </row>
    <row r="1749" spans="1:4">
      <c r="A1749" t="s">
        <v>4544</v>
      </c>
      <c r="B1749" t="s">
        <v>14719</v>
      </c>
      <c r="C1749">
        <v>3</v>
      </c>
      <c r="D1749" s="119">
        <v>11</v>
      </c>
    </row>
    <row r="1750" spans="1:4">
      <c r="A1750" t="s">
        <v>4545</v>
      </c>
      <c r="B1750" t="s">
        <v>14720</v>
      </c>
      <c r="C1750">
        <v>1</v>
      </c>
      <c r="D1750" s="119">
        <v>3</v>
      </c>
    </row>
    <row r="1751" spans="1:4">
      <c r="A1751" t="s">
        <v>4546</v>
      </c>
      <c r="B1751" t="s">
        <v>14721</v>
      </c>
      <c r="C1751">
        <v>4</v>
      </c>
      <c r="D1751" s="119">
        <v>21</v>
      </c>
    </row>
    <row r="1752" spans="1:4">
      <c r="A1752" t="s">
        <v>4547</v>
      </c>
      <c r="B1752" t="s">
        <v>14722</v>
      </c>
      <c r="C1752">
        <v>0</v>
      </c>
      <c r="D1752" s="119">
        <v>7</v>
      </c>
    </row>
    <row r="1753" spans="1:4">
      <c r="A1753" t="s">
        <v>4548</v>
      </c>
      <c r="B1753" t="s">
        <v>16372</v>
      </c>
      <c r="C1753">
        <v>0</v>
      </c>
      <c r="D1753" s="119">
        <v>4</v>
      </c>
    </row>
    <row r="1754" spans="1:4">
      <c r="A1754" t="s">
        <v>4549</v>
      </c>
      <c r="B1754" t="s">
        <v>14724</v>
      </c>
      <c r="C1754">
        <v>0</v>
      </c>
      <c r="D1754" s="119">
        <v>3</v>
      </c>
    </row>
    <row r="1755" spans="1:4">
      <c r="A1755" t="s">
        <v>4550</v>
      </c>
      <c r="B1755" t="s">
        <v>14725</v>
      </c>
      <c r="C1755">
        <v>0</v>
      </c>
      <c r="D1755" s="119">
        <v>3</v>
      </c>
    </row>
    <row r="1756" spans="1:4">
      <c r="A1756" t="s">
        <v>4551</v>
      </c>
      <c r="B1756" t="s">
        <v>14730</v>
      </c>
      <c r="C1756">
        <v>0</v>
      </c>
      <c r="D1756" s="119">
        <v>12</v>
      </c>
    </row>
    <row r="1757" spans="1:4">
      <c r="A1757" t="s">
        <v>4552</v>
      </c>
      <c r="B1757" t="s">
        <v>14731</v>
      </c>
      <c r="C1757">
        <v>0</v>
      </c>
      <c r="D1757" s="119">
        <v>3</v>
      </c>
    </row>
    <row r="1758" spans="1:4">
      <c r="A1758" t="s">
        <v>4553</v>
      </c>
      <c r="B1758" t="s">
        <v>14736</v>
      </c>
      <c r="C1758">
        <v>0</v>
      </c>
      <c r="D1758" s="119">
        <v>8</v>
      </c>
    </row>
    <row r="1759" spans="1:4">
      <c r="A1759" t="s">
        <v>4554</v>
      </c>
      <c r="B1759" t="s">
        <v>14737</v>
      </c>
      <c r="C1759">
        <v>0</v>
      </c>
      <c r="D1759" s="119">
        <v>3</v>
      </c>
    </row>
    <row r="1760" spans="1:4">
      <c r="A1760" t="s">
        <v>4555</v>
      </c>
      <c r="B1760" t="s">
        <v>14738</v>
      </c>
      <c r="C1760">
        <v>0</v>
      </c>
      <c r="D1760" s="119">
        <v>3</v>
      </c>
    </row>
    <row r="1761" spans="1:4">
      <c r="A1761" t="s">
        <v>4556</v>
      </c>
      <c r="B1761" t="s">
        <v>14739</v>
      </c>
      <c r="C1761">
        <v>0</v>
      </c>
      <c r="D1761" s="119">
        <v>3</v>
      </c>
    </row>
    <row r="1762" spans="1:4">
      <c r="A1762" t="s">
        <v>4557</v>
      </c>
      <c r="B1762" t="s">
        <v>14740</v>
      </c>
      <c r="C1762">
        <v>0</v>
      </c>
      <c r="D1762" s="119">
        <v>3</v>
      </c>
    </row>
    <row r="1763" spans="1:4">
      <c r="A1763" t="s">
        <v>4558</v>
      </c>
      <c r="B1763" t="s">
        <v>14741</v>
      </c>
      <c r="C1763">
        <v>0</v>
      </c>
      <c r="D1763" s="119">
        <v>3</v>
      </c>
    </row>
    <row r="1764" spans="1:4">
      <c r="A1764" t="s">
        <v>2673</v>
      </c>
      <c r="B1764" t="s">
        <v>16373</v>
      </c>
      <c r="C1764">
        <v>251</v>
      </c>
      <c r="D1764" s="119">
        <v>297</v>
      </c>
    </row>
    <row r="1765" spans="1:4">
      <c r="A1765" t="s">
        <v>2674</v>
      </c>
      <c r="B1765" t="s">
        <v>16374</v>
      </c>
      <c r="C1765">
        <v>6</v>
      </c>
      <c r="D1765" s="119">
        <v>16</v>
      </c>
    </row>
    <row r="1766" spans="1:4">
      <c r="A1766" t="s">
        <v>2677</v>
      </c>
      <c r="B1766" t="s">
        <v>16375</v>
      </c>
      <c r="C1766">
        <v>0</v>
      </c>
      <c r="D1766" s="119">
        <v>8</v>
      </c>
    </row>
    <row r="1767" spans="1:4">
      <c r="A1767" t="s">
        <v>2682</v>
      </c>
      <c r="B1767" t="s">
        <v>16377</v>
      </c>
      <c r="C1767">
        <v>129</v>
      </c>
      <c r="D1767" s="119">
        <v>159</v>
      </c>
    </row>
    <row r="1768" spans="1:4">
      <c r="A1768" t="s">
        <v>2683</v>
      </c>
      <c r="B1768" t="s">
        <v>16378</v>
      </c>
      <c r="C1768">
        <v>2</v>
      </c>
      <c r="D1768" s="119">
        <v>3</v>
      </c>
    </row>
    <row r="1769" spans="1:4">
      <c r="A1769" t="s">
        <v>2691</v>
      </c>
      <c r="B1769" t="s">
        <v>16381</v>
      </c>
      <c r="C1769">
        <v>7</v>
      </c>
      <c r="D1769" s="119">
        <v>14</v>
      </c>
    </row>
    <row r="1770" spans="1:4">
      <c r="A1770" t="s">
        <v>4559</v>
      </c>
      <c r="B1770" t="s">
        <v>16382</v>
      </c>
      <c r="C1770">
        <v>0</v>
      </c>
      <c r="D1770" s="119">
        <v>5</v>
      </c>
    </row>
    <row r="1771" spans="1:4">
      <c r="A1771" t="s">
        <v>2705</v>
      </c>
      <c r="B1771" t="s">
        <v>16387</v>
      </c>
      <c r="C1771">
        <v>3</v>
      </c>
      <c r="D1771" s="119">
        <v>14</v>
      </c>
    </row>
    <row r="1772" spans="1:4">
      <c r="A1772" t="s">
        <v>4560</v>
      </c>
      <c r="B1772" t="s">
        <v>14851</v>
      </c>
      <c r="C1772">
        <v>0</v>
      </c>
      <c r="D1772" s="119">
        <v>3</v>
      </c>
    </row>
    <row r="1773" spans="1:4">
      <c r="A1773" t="s">
        <v>4561</v>
      </c>
      <c r="B1773" t="s">
        <v>14854</v>
      </c>
      <c r="C1773">
        <v>0</v>
      </c>
      <c r="D1773" s="119">
        <v>2</v>
      </c>
    </row>
    <row r="1774" spans="1:4">
      <c r="A1774" t="s">
        <v>4562</v>
      </c>
      <c r="B1774" t="s">
        <v>16389</v>
      </c>
      <c r="C1774">
        <v>1</v>
      </c>
      <c r="D1774" s="119">
        <v>3</v>
      </c>
    </row>
    <row r="1775" spans="1:4">
      <c r="A1775" t="s">
        <v>2714</v>
      </c>
      <c r="B1775" t="s">
        <v>16391</v>
      </c>
      <c r="C1775">
        <v>4</v>
      </c>
      <c r="D1775" s="119">
        <v>11</v>
      </c>
    </row>
    <row r="1776" spans="1:4">
      <c r="A1776" t="s">
        <v>2716</v>
      </c>
      <c r="B1776" t="s">
        <v>16392</v>
      </c>
      <c r="C1776">
        <v>1</v>
      </c>
      <c r="D1776" s="119">
        <v>4</v>
      </c>
    </row>
    <row r="1777" spans="1:4">
      <c r="A1777" t="s">
        <v>4563</v>
      </c>
      <c r="B1777" t="s">
        <v>16394</v>
      </c>
      <c r="C1777">
        <v>0</v>
      </c>
      <c r="D1777" s="119">
        <v>3</v>
      </c>
    </row>
    <row r="1778" spans="1:4">
      <c r="A1778" t="s">
        <v>2722</v>
      </c>
      <c r="B1778" t="s">
        <v>16396</v>
      </c>
      <c r="C1778">
        <v>0</v>
      </c>
      <c r="D1778" s="119">
        <v>3</v>
      </c>
    </row>
    <row r="1779" spans="1:4">
      <c r="A1779" t="s">
        <v>2723</v>
      </c>
      <c r="B1779" t="s">
        <v>16397</v>
      </c>
      <c r="C1779">
        <v>0</v>
      </c>
      <c r="D1779" s="119">
        <v>3</v>
      </c>
    </row>
    <row r="1780" spans="1:4">
      <c r="A1780" t="s">
        <v>4564</v>
      </c>
      <c r="B1780" t="s">
        <v>16398</v>
      </c>
      <c r="C1780">
        <v>0</v>
      </c>
      <c r="D1780" s="119">
        <v>3</v>
      </c>
    </row>
    <row r="1781" spans="1:4">
      <c r="A1781" t="s">
        <v>4565</v>
      </c>
      <c r="B1781" t="s">
        <v>14908</v>
      </c>
      <c r="C1781">
        <v>0</v>
      </c>
      <c r="D1781" s="119">
        <v>2</v>
      </c>
    </row>
    <row r="1782" spans="1:4">
      <c r="A1782" t="s">
        <v>2724</v>
      </c>
      <c r="B1782" t="s">
        <v>16399</v>
      </c>
      <c r="C1782">
        <v>0</v>
      </c>
      <c r="D1782" s="119">
        <v>3</v>
      </c>
    </row>
    <row r="1783" spans="1:4">
      <c r="A1783" t="s">
        <v>4566</v>
      </c>
      <c r="B1783" t="s">
        <v>16401</v>
      </c>
      <c r="C1783">
        <v>0</v>
      </c>
      <c r="D1783" s="119">
        <v>3</v>
      </c>
    </row>
    <row r="1784" spans="1:4">
      <c r="A1784" t="s">
        <v>4567</v>
      </c>
      <c r="B1784" t="s">
        <v>14923</v>
      </c>
      <c r="C1784">
        <v>1</v>
      </c>
      <c r="D1784" s="119">
        <v>2</v>
      </c>
    </row>
    <row r="1785" spans="1:4">
      <c r="A1785" t="s">
        <v>4568</v>
      </c>
      <c r="B1785" t="s">
        <v>14928</v>
      </c>
      <c r="C1785">
        <v>0</v>
      </c>
      <c r="D1785" s="119">
        <v>2</v>
      </c>
    </row>
    <row r="1786" spans="1:4">
      <c r="A1786" t="s">
        <v>4569</v>
      </c>
      <c r="B1786" t="s">
        <v>14951</v>
      </c>
      <c r="C1786">
        <v>0</v>
      </c>
      <c r="D1786" s="119">
        <v>2</v>
      </c>
    </row>
    <row r="1787" spans="1:4">
      <c r="A1787" t="s">
        <v>4570</v>
      </c>
      <c r="B1787" t="s">
        <v>16403</v>
      </c>
      <c r="C1787">
        <v>1</v>
      </c>
      <c r="D1787" s="119">
        <v>1</v>
      </c>
    </row>
    <row r="1788" spans="1:4">
      <c r="A1788" t="s">
        <v>4571</v>
      </c>
      <c r="B1788" t="s">
        <v>16404</v>
      </c>
      <c r="C1788">
        <v>1</v>
      </c>
      <c r="D1788" s="119">
        <v>1</v>
      </c>
    </row>
    <row r="1789" spans="1:4">
      <c r="A1789" t="s">
        <v>4572</v>
      </c>
      <c r="B1789" t="s">
        <v>16405</v>
      </c>
      <c r="C1789">
        <v>1</v>
      </c>
      <c r="D1789" s="119">
        <v>1</v>
      </c>
    </row>
    <row r="1790" spans="1:4">
      <c r="A1790" t="s">
        <v>4573</v>
      </c>
      <c r="B1790" t="s">
        <v>16406</v>
      </c>
      <c r="C1790">
        <v>0</v>
      </c>
      <c r="D1790" s="119">
        <v>1</v>
      </c>
    </row>
    <row r="1791" spans="1:4">
      <c r="A1791" t="s">
        <v>4574</v>
      </c>
      <c r="B1791" t="s">
        <v>16407</v>
      </c>
      <c r="C1791">
        <v>1</v>
      </c>
      <c r="D1791" s="119">
        <v>1</v>
      </c>
    </row>
    <row r="1792" spans="1:4">
      <c r="A1792" t="s">
        <v>4575</v>
      </c>
      <c r="B1792" t="s">
        <v>16408</v>
      </c>
      <c r="C1792">
        <v>0</v>
      </c>
      <c r="D1792" s="119">
        <v>1</v>
      </c>
    </row>
    <row r="1793" spans="1:4">
      <c r="A1793" t="s">
        <v>4576</v>
      </c>
      <c r="B1793" t="s">
        <v>16409</v>
      </c>
      <c r="C1793">
        <v>2</v>
      </c>
      <c r="D1793" s="119">
        <v>1</v>
      </c>
    </row>
    <row r="1794" spans="1:4">
      <c r="A1794" t="s">
        <v>4577</v>
      </c>
      <c r="B1794" t="s">
        <v>16410</v>
      </c>
      <c r="C1794">
        <v>0</v>
      </c>
      <c r="D1794" s="119">
        <v>1</v>
      </c>
    </row>
    <row r="1795" spans="1:4">
      <c r="A1795" t="s">
        <v>4578</v>
      </c>
      <c r="B1795" t="s">
        <v>14954</v>
      </c>
      <c r="C1795">
        <v>0</v>
      </c>
      <c r="D1795" s="119">
        <v>2</v>
      </c>
    </row>
    <row r="1796" spans="1:4">
      <c r="A1796" t="s">
        <v>2736</v>
      </c>
      <c r="B1796" t="s">
        <v>16411</v>
      </c>
      <c r="C1796">
        <v>0</v>
      </c>
      <c r="D1796" s="119">
        <v>3</v>
      </c>
    </row>
    <row r="1797" spans="1:4">
      <c r="A1797" t="s">
        <v>4579</v>
      </c>
      <c r="B1797" t="s">
        <v>14973</v>
      </c>
      <c r="C1797">
        <v>1</v>
      </c>
      <c r="D1797" s="119">
        <v>2</v>
      </c>
    </row>
    <row r="1798" spans="1:4">
      <c r="A1798" t="s">
        <v>4580</v>
      </c>
      <c r="B1798" t="s">
        <v>14998</v>
      </c>
      <c r="C1798">
        <v>0</v>
      </c>
      <c r="D1798" s="119">
        <v>2</v>
      </c>
    </row>
    <row r="1799" spans="1:4">
      <c r="A1799" t="s">
        <v>4581</v>
      </c>
      <c r="B1799" t="s">
        <v>15004</v>
      </c>
      <c r="C1799">
        <v>0</v>
      </c>
      <c r="D1799" s="119">
        <v>2</v>
      </c>
    </row>
    <row r="1800" spans="1:4">
      <c r="A1800" t="s">
        <v>4582</v>
      </c>
      <c r="B1800" t="s">
        <v>15007</v>
      </c>
      <c r="C1800">
        <v>0</v>
      </c>
      <c r="D1800" s="119">
        <v>2</v>
      </c>
    </row>
    <row r="1801" spans="1:4">
      <c r="A1801" t="s">
        <v>4583</v>
      </c>
      <c r="B1801" t="s">
        <v>15008</v>
      </c>
      <c r="C1801">
        <v>0</v>
      </c>
      <c r="D1801" s="119">
        <v>2</v>
      </c>
    </row>
    <row r="1802" spans="1:4">
      <c r="A1802" t="s">
        <v>4584</v>
      </c>
      <c r="B1802" t="s">
        <v>15020</v>
      </c>
      <c r="C1802">
        <v>0</v>
      </c>
      <c r="D1802" s="119">
        <v>2</v>
      </c>
    </row>
    <row r="1803" spans="1:4">
      <c r="A1803" t="s">
        <v>4585</v>
      </c>
      <c r="B1803" t="s">
        <v>15021</v>
      </c>
      <c r="C1803">
        <v>0</v>
      </c>
      <c r="D1803" s="119">
        <v>2</v>
      </c>
    </row>
    <row r="1804" spans="1:4">
      <c r="A1804" t="s">
        <v>4586</v>
      </c>
      <c r="B1804" t="s">
        <v>15034</v>
      </c>
      <c r="C1804">
        <v>0</v>
      </c>
      <c r="D1804" s="119">
        <v>2</v>
      </c>
    </row>
    <row r="1805" spans="1:4">
      <c r="A1805" t="s">
        <v>4587</v>
      </c>
      <c r="B1805" t="s">
        <v>15035</v>
      </c>
      <c r="C1805">
        <v>0</v>
      </c>
      <c r="D1805" s="119">
        <v>2</v>
      </c>
    </row>
    <row r="1806" spans="1:4">
      <c r="A1806" t="s">
        <v>4588</v>
      </c>
      <c r="B1806" t="s">
        <v>15036</v>
      </c>
      <c r="C1806">
        <v>0</v>
      </c>
      <c r="D1806" s="119">
        <v>2</v>
      </c>
    </row>
    <row r="1807" spans="1:4">
      <c r="A1807" t="s">
        <v>4589</v>
      </c>
      <c r="B1807" t="s">
        <v>15037</v>
      </c>
      <c r="C1807">
        <v>0</v>
      </c>
      <c r="D1807" s="119">
        <v>2</v>
      </c>
    </row>
    <row r="1808" spans="1:4">
      <c r="A1808" t="s">
        <v>4590</v>
      </c>
      <c r="B1808" t="s">
        <v>15061</v>
      </c>
      <c r="C1808">
        <v>0</v>
      </c>
      <c r="D1808" s="119">
        <v>2</v>
      </c>
    </row>
    <row r="1809" spans="1:4">
      <c r="A1809" t="s">
        <v>4591</v>
      </c>
      <c r="B1809" t="s">
        <v>15062</v>
      </c>
      <c r="C1809">
        <v>0</v>
      </c>
      <c r="D1809" s="119">
        <v>2</v>
      </c>
    </row>
    <row r="1810" spans="1:4">
      <c r="A1810" t="s">
        <v>4592</v>
      </c>
      <c r="B1810" t="s">
        <v>15063</v>
      </c>
      <c r="C1810">
        <v>0</v>
      </c>
      <c r="D1810" s="119">
        <v>2</v>
      </c>
    </row>
    <row r="1811" spans="1:4">
      <c r="A1811" t="s">
        <v>4593</v>
      </c>
      <c r="B1811" t="s">
        <v>15175</v>
      </c>
      <c r="C1811">
        <v>1</v>
      </c>
      <c r="D1811" s="119">
        <v>2</v>
      </c>
    </row>
    <row r="1812" spans="1:4">
      <c r="A1812" t="s">
        <v>4594</v>
      </c>
      <c r="B1812" t="s">
        <v>15206</v>
      </c>
      <c r="C1812">
        <v>0</v>
      </c>
      <c r="D1812" s="119">
        <v>2</v>
      </c>
    </row>
    <row r="1813" spans="1:4">
      <c r="A1813" t="s">
        <v>4595</v>
      </c>
      <c r="B1813" t="s">
        <v>15207</v>
      </c>
      <c r="C1813">
        <v>0</v>
      </c>
      <c r="D1813" s="119">
        <v>2</v>
      </c>
    </row>
    <row r="1814" spans="1:4">
      <c r="A1814" t="s">
        <v>4596</v>
      </c>
      <c r="B1814" t="s">
        <v>15247</v>
      </c>
      <c r="C1814">
        <v>0</v>
      </c>
      <c r="D1814" s="119">
        <v>2</v>
      </c>
    </row>
    <row r="1815" spans="1:4">
      <c r="A1815" t="s">
        <v>4597</v>
      </c>
      <c r="B1815" t="s">
        <v>15253</v>
      </c>
      <c r="C1815">
        <v>0</v>
      </c>
      <c r="D1815" s="119">
        <v>2</v>
      </c>
    </row>
    <row r="1816" spans="1:4">
      <c r="A1816" t="s">
        <v>4598</v>
      </c>
      <c r="B1816" t="s">
        <v>15255</v>
      </c>
      <c r="C1816">
        <v>1</v>
      </c>
      <c r="D1816" s="119">
        <v>2</v>
      </c>
    </row>
    <row r="1817" spans="1:4">
      <c r="A1817" t="s">
        <v>2493</v>
      </c>
      <c r="B1817" t="s">
        <v>15260</v>
      </c>
      <c r="C1817">
        <v>859</v>
      </c>
      <c r="D1817" s="119">
        <v>729</v>
      </c>
    </row>
    <row r="1818" spans="1:4">
      <c r="A1818" t="s">
        <v>4599</v>
      </c>
      <c r="B1818" t="s">
        <v>15264</v>
      </c>
      <c r="C1818">
        <v>0</v>
      </c>
      <c r="D1818" s="119">
        <v>2</v>
      </c>
    </row>
    <row r="1819" spans="1:4">
      <c r="A1819" t="s">
        <v>4600</v>
      </c>
      <c r="B1819" t="s">
        <v>15268</v>
      </c>
      <c r="C1819">
        <v>1</v>
      </c>
      <c r="D1819" s="119">
        <v>2</v>
      </c>
    </row>
    <row r="1820" spans="1:4">
      <c r="A1820" t="s">
        <v>4601</v>
      </c>
      <c r="B1820" t="s">
        <v>15269</v>
      </c>
      <c r="C1820">
        <v>0</v>
      </c>
      <c r="D1820" s="119">
        <v>2</v>
      </c>
    </row>
    <row r="1821" spans="1:4">
      <c r="A1821" t="s">
        <v>4602</v>
      </c>
      <c r="B1821" t="s">
        <v>15270</v>
      </c>
      <c r="C1821">
        <v>0</v>
      </c>
      <c r="D1821" s="119">
        <v>2</v>
      </c>
    </row>
    <row r="1822" spans="1:4">
      <c r="A1822" t="s">
        <v>4603</v>
      </c>
      <c r="B1822" t="s">
        <v>15272</v>
      </c>
      <c r="C1822">
        <v>0</v>
      </c>
      <c r="D1822" s="119">
        <v>2</v>
      </c>
    </row>
    <row r="1823" spans="1:4">
      <c r="A1823" t="s">
        <v>4604</v>
      </c>
      <c r="B1823" t="s">
        <v>15275</v>
      </c>
      <c r="C1823">
        <v>0</v>
      </c>
      <c r="D1823" s="119">
        <v>2</v>
      </c>
    </row>
    <row r="1824" spans="1:4">
      <c r="A1824" t="s">
        <v>4605</v>
      </c>
      <c r="B1824" t="s">
        <v>15276</v>
      </c>
      <c r="C1824">
        <v>0</v>
      </c>
      <c r="D1824" s="119">
        <v>2</v>
      </c>
    </row>
    <row r="1825" spans="1:4">
      <c r="A1825" t="s">
        <v>4606</v>
      </c>
      <c r="B1825" t="s">
        <v>15277</v>
      </c>
      <c r="C1825">
        <v>0</v>
      </c>
      <c r="D1825" s="119">
        <v>2</v>
      </c>
    </row>
    <row r="1826" spans="1:4">
      <c r="A1826" t="s">
        <v>4607</v>
      </c>
      <c r="B1826" t="s">
        <v>15288</v>
      </c>
      <c r="C1826">
        <v>0</v>
      </c>
      <c r="D1826" s="119">
        <v>3</v>
      </c>
    </row>
    <row r="1827" spans="1:4">
      <c r="A1827" t="s">
        <v>4608</v>
      </c>
      <c r="B1827" t="s">
        <v>15290</v>
      </c>
      <c r="C1827">
        <v>0</v>
      </c>
      <c r="D1827" s="119">
        <v>2</v>
      </c>
    </row>
    <row r="1828" spans="1:4">
      <c r="A1828" t="s">
        <v>4609</v>
      </c>
      <c r="B1828" t="s">
        <v>15295</v>
      </c>
      <c r="C1828">
        <v>0</v>
      </c>
      <c r="D1828" s="119">
        <v>2</v>
      </c>
    </row>
    <row r="1829" spans="1:4">
      <c r="A1829" t="s">
        <v>4610</v>
      </c>
      <c r="B1829" t="s">
        <v>15320</v>
      </c>
      <c r="C1829">
        <v>0</v>
      </c>
      <c r="D1829" s="119">
        <v>2</v>
      </c>
    </row>
    <row r="1830" spans="1:4">
      <c r="A1830" t="s">
        <v>4611</v>
      </c>
      <c r="B1830" t="s">
        <v>15325</v>
      </c>
      <c r="C1830">
        <v>0</v>
      </c>
      <c r="D1830" s="119">
        <v>2</v>
      </c>
    </row>
    <row r="1831" spans="1:4">
      <c r="A1831" t="s">
        <v>4612</v>
      </c>
      <c r="B1831" t="s">
        <v>16413</v>
      </c>
      <c r="C1831">
        <v>0</v>
      </c>
      <c r="D1831" s="119">
        <v>2</v>
      </c>
    </row>
    <row r="1832" spans="1:4">
      <c r="A1832" t="s">
        <v>4613</v>
      </c>
      <c r="B1832" t="s">
        <v>15329</v>
      </c>
      <c r="C1832">
        <v>0</v>
      </c>
      <c r="D1832" s="119">
        <v>2</v>
      </c>
    </row>
    <row r="1833" spans="1:4">
      <c r="A1833" t="s">
        <v>4614</v>
      </c>
      <c r="B1833" t="s">
        <v>15332</v>
      </c>
      <c r="C1833">
        <v>0</v>
      </c>
      <c r="D1833" s="119">
        <v>2</v>
      </c>
    </row>
    <row r="1834" spans="1:4">
      <c r="A1834" t="s">
        <v>4615</v>
      </c>
      <c r="B1834" t="s">
        <v>16414</v>
      </c>
      <c r="C1834">
        <v>0</v>
      </c>
      <c r="D1834" s="119">
        <v>1</v>
      </c>
    </row>
    <row r="1835" spans="1:4">
      <c r="A1835" t="s">
        <v>4616</v>
      </c>
      <c r="B1835" t="s">
        <v>16415</v>
      </c>
      <c r="C1835">
        <v>0</v>
      </c>
      <c r="D1835" s="119">
        <v>1</v>
      </c>
    </row>
    <row r="1836" spans="1:4">
      <c r="A1836" t="s">
        <v>4617</v>
      </c>
      <c r="B1836" t="s">
        <v>16416</v>
      </c>
      <c r="C1836">
        <v>0</v>
      </c>
      <c r="D1836" s="119">
        <v>1</v>
      </c>
    </row>
    <row r="1837" spans="1:4">
      <c r="A1837" t="s">
        <v>4618</v>
      </c>
      <c r="B1837" t="s">
        <v>16417</v>
      </c>
      <c r="C1837">
        <v>0</v>
      </c>
      <c r="D1837" s="119">
        <v>2</v>
      </c>
    </row>
    <row r="1838" spans="1:4">
      <c r="A1838" t="s">
        <v>4619</v>
      </c>
      <c r="B1838" t="s">
        <v>16418</v>
      </c>
      <c r="C1838">
        <v>0</v>
      </c>
      <c r="D1838" s="119">
        <v>1</v>
      </c>
    </row>
    <row r="1839" spans="1:4">
      <c r="A1839" t="s">
        <v>4620</v>
      </c>
      <c r="B1839" t="s">
        <v>16421</v>
      </c>
      <c r="C1839">
        <v>40</v>
      </c>
      <c r="D1839" s="119">
        <v>61</v>
      </c>
    </row>
    <row r="1840" spans="1:4">
      <c r="A1840" t="s">
        <v>4621</v>
      </c>
      <c r="B1840" t="s">
        <v>5696</v>
      </c>
      <c r="C1840">
        <v>9</v>
      </c>
      <c r="D1840" s="119">
        <v>44</v>
      </c>
    </row>
    <row r="1841" spans="1:4">
      <c r="A1841" t="s">
        <v>4622</v>
      </c>
      <c r="B1841" t="s">
        <v>16422</v>
      </c>
      <c r="C1841">
        <v>4</v>
      </c>
      <c r="D1841" s="119">
        <v>18</v>
      </c>
    </row>
    <row r="1842" spans="1:4">
      <c r="A1842" t="s">
        <v>4623</v>
      </c>
      <c r="B1842" t="s">
        <v>16423</v>
      </c>
      <c r="C1842">
        <v>0</v>
      </c>
      <c r="D1842" s="119">
        <v>1</v>
      </c>
    </row>
    <row r="1843" spans="1:4">
      <c r="A1843" t="s">
        <v>4624</v>
      </c>
      <c r="B1843" t="s">
        <v>16424</v>
      </c>
      <c r="C1843">
        <v>1</v>
      </c>
      <c r="D1843" s="119">
        <v>1</v>
      </c>
    </row>
    <row r="1844" spans="1:4">
      <c r="A1844" t="s">
        <v>4625</v>
      </c>
      <c r="B1844" t="s">
        <v>16426</v>
      </c>
      <c r="C1844">
        <v>1</v>
      </c>
      <c r="D1844" s="119">
        <v>1</v>
      </c>
    </row>
    <row r="1845" spans="1:4">
      <c r="A1845" t="s">
        <v>4626</v>
      </c>
      <c r="B1845" t="s">
        <v>16427</v>
      </c>
      <c r="C1845">
        <v>0</v>
      </c>
      <c r="D1845" s="119">
        <v>1</v>
      </c>
    </row>
    <row r="1846" spans="1:4">
      <c r="A1846" t="s">
        <v>4627</v>
      </c>
      <c r="B1846" t="s">
        <v>5506</v>
      </c>
      <c r="C1846">
        <v>0</v>
      </c>
      <c r="D1846" s="119">
        <v>2</v>
      </c>
    </row>
    <row r="1847" spans="1:4">
      <c r="A1847" t="s">
        <v>4628</v>
      </c>
      <c r="B1847" t="s">
        <v>16428</v>
      </c>
      <c r="C1847">
        <v>0</v>
      </c>
      <c r="D1847" s="119">
        <v>6</v>
      </c>
    </row>
    <row r="1848" spans="1:4">
      <c r="A1848" t="s">
        <v>4629</v>
      </c>
      <c r="B1848" t="s">
        <v>16429</v>
      </c>
      <c r="C1848">
        <v>0</v>
      </c>
      <c r="D1848" s="119">
        <v>1</v>
      </c>
    </row>
    <row r="1849" spans="1:4">
      <c r="A1849" t="s">
        <v>4630</v>
      </c>
      <c r="B1849" t="s">
        <v>16430</v>
      </c>
      <c r="C1849">
        <v>0</v>
      </c>
      <c r="D1849" s="119">
        <v>1</v>
      </c>
    </row>
    <row r="1850" spans="1:4">
      <c r="A1850" t="s">
        <v>4631</v>
      </c>
      <c r="B1850" t="s">
        <v>16431</v>
      </c>
      <c r="C1850">
        <v>0</v>
      </c>
      <c r="D1850" s="119">
        <v>2</v>
      </c>
    </row>
    <row r="1851" spans="1:4">
      <c r="A1851" t="s">
        <v>4632</v>
      </c>
      <c r="B1851" t="s">
        <v>16131</v>
      </c>
      <c r="C1851">
        <v>0</v>
      </c>
      <c r="D1851" s="119">
        <v>1</v>
      </c>
    </row>
    <row r="1852" spans="1:4">
      <c r="A1852" t="s">
        <v>4633</v>
      </c>
      <c r="B1852" t="s">
        <v>16432</v>
      </c>
      <c r="C1852">
        <v>0</v>
      </c>
      <c r="D1852" s="119">
        <v>3</v>
      </c>
    </row>
    <row r="1853" spans="1:4">
      <c r="A1853" t="s">
        <v>4634</v>
      </c>
      <c r="B1853" t="s">
        <v>16433</v>
      </c>
      <c r="C1853">
        <v>0</v>
      </c>
      <c r="D1853" s="119">
        <v>1</v>
      </c>
    </row>
    <row r="1854" spans="1:4">
      <c r="A1854" t="s">
        <v>4635</v>
      </c>
      <c r="B1854" t="s">
        <v>16434</v>
      </c>
      <c r="C1854">
        <v>0</v>
      </c>
      <c r="D1854" s="119">
        <v>1</v>
      </c>
    </row>
    <row r="1855" spans="1:4">
      <c r="A1855" t="s">
        <v>4636</v>
      </c>
      <c r="B1855" t="s">
        <v>4637</v>
      </c>
      <c r="C1855">
        <v>2</v>
      </c>
      <c r="D1855" s="119">
        <v>4</v>
      </c>
    </row>
    <row r="1856" spans="1:4">
      <c r="A1856" t="s">
        <v>4638</v>
      </c>
      <c r="B1856" t="s">
        <v>16435</v>
      </c>
      <c r="C1856">
        <v>0</v>
      </c>
      <c r="D1856" s="119">
        <v>1</v>
      </c>
    </row>
    <row r="1857" spans="1:4">
      <c r="A1857" t="s">
        <v>4639</v>
      </c>
      <c r="B1857" t="s">
        <v>16436</v>
      </c>
      <c r="C1857">
        <v>10</v>
      </c>
      <c r="D1857" s="119">
        <v>20</v>
      </c>
    </row>
    <row r="1858" spans="1:4">
      <c r="A1858" t="s">
        <v>4640</v>
      </c>
      <c r="B1858" t="s">
        <v>16437</v>
      </c>
      <c r="C1858">
        <v>3</v>
      </c>
      <c r="D1858" s="119">
        <v>2</v>
      </c>
    </row>
    <row r="1859" spans="1:4">
      <c r="A1859" t="s">
        <v>4641</v>
      </c>
      <c r="B1859" t="s">
        <v>16438</v>
      </c>
      <c r="C1859">
        <v>0</v>
      </c>
      <c r="D1859" s="119">
        <v>1</v>
      </c>
    </row>
    <row r="1860" spans="1:4">
      <c r="A1860" t="s">
        <v>4642</v>
      </c>
      <c r="B1860" t="s">
        <v>16439</v>
      </c>
      <c r="C1860">
        <v>0</v>
      </c>
      <c r="D1860" s="119">
        <v>1</v>
      </c>
    </row>
    <row r="1861" spans="1:4">
      <c r="A1861" t="s">
        <v>2745</v>
      </c>
      <c r="B1861" t="s">
        <v>16440</v>
      </c>
      <c r="C1861">
        <v>4</v>
      </c>
      <c r="D1861" s="119">
        <v>4</v>
      </c>
    </row>
    <row r="1862" spans="1:4">
      <c r="A1862" t="s">
        <v>4643</v>
      </c>
      <c r="B1862" t="s">
        <v>15343</v>
      </c>
      <c r="C1862">
        <v>1</v>
      </c>
      <c r="D1862" s="119">
        <v>2</v>
      </c>
    </row>
    <row r="1863" spans="1:4">
      <c r="A1863" t="s">
        <v>2747</v>
      </c>
      <c r="B1863" t="s">
        <v>15359</v>
      </c>
      <c r="C1863">
        <v>0</v>
      </c>
      <c r="D1863" s="119">
        <v>8</v>
      </c>
    </row>
    <row r="1864" spans="1:4">
      <c r="A1864" t="s">
        <v>4644</v>
      </c>
      <c r="B1864" t="s">
        <v>15363</v>
      </c>
      <c r="C1864">
        <v>0</v>
      </c>
      <c r="D1864" s="119">
        <v>2</v>
      </c>
    </row>
    <row r="1865" spans="1:4">
      <c r="A1865" t="s">
        <v>4645</v>
      </c>
      <c r="B1865" t="s">
        <v>15369</v>
      </c>
      <c r="C1865">
        <v>0</v>
      </c>
      <c r="D1865" s="119">
        <v>4</v>
      </c>
    </row>
    <row r="1866" spans="1:4">
      <c r="A1866" t="s">
        <v>4646</v>
      </c>
      <c r="B1866" t="s">
        <v>15370</v>
      </c>
      <c r="C1866">
        <v>0</v>
      </c>
      <c r="D1866" s="119">
        <v>2</v>
      </c>
    </row>
    <row r="1867" spans="1:4">
      <c r="A1867" t="s">
        <v>4647</v>
      </c>
      <c r="B1867" t="s">
        <v>15373</v>
      </c>
      <c r="C1867">
        <v>1</v>
      </c>
      <c r="D1867" s="119">
        <v>3</v>
      </c>
    </row>
    <row r="1868" spans="1:4">
      <c r="A1868" t="s">
        <v>4648</v>
      </c>
      <c r="B1868" t="s">
        <v>16441</v>
      </c>
      <c r="C1868">
        <v>0</v>
      </c>
      <c r="D1868" s="119">
        <v>3</v>
      </c>
    </row>
    <row r="1869" spans="1:4">
      <c r="A1869" t="s">
        <v>4649</v>
      </c>
      <c r="B1869" t="s">
        <v>16442</v>
      </c>
      <c r="C1869">
        <v>0</v>
      </c>
      <c r="D1869" s="119">
        <v>1</v>
      </c>
    </row>
    <row r="1870" spans="1:4">
      <c r="A1870" t="s">
        <v>4650</v>
      </c>
      <c r="B1870" t="s">
        <v>15404</v>
      </c>
      <c r="C1870">
        <v>1</v>
      </c>
      <c r="D1870" s="119">
        <v>3</v>
      </c>
    </row>
    <row r="1871" spans="1:4">
      <c r="A1871" t="s">
        <v>4651</v>
      </c>
      <c r="B1871" t="s">
        <v>15405</v>
      </c>
      <c r="C1871">
        <v>0</v>
      </c>
      <c r="D1871" s="119">
        <v>3</v>
      </c>
    </row>
    <row r="1872" spans="1:4">
      <c r="A1872" t="s">
        <v>4652</v>
      </c>
      <c r="B1872" t="s">
        <v>15411</v>
      </c>
      <c r="C1872">
        <v>0</v>
      </c>
      <c r="D1872" s="119">
        <v>2</v>
      </c>
    </row>
    <row r="1873" spans="1:4">
      <c r="A1873" t="s">
        <v>4653</v>
      </c>
      <c r="B1873" t="s">
        <v>15418</v>
      </c>
      <c r="C1873">
        <v>0</v>
      </c>
      <c r="D1873" s="119">
        <v>2</v>
      </c>
    </row>
    <row r="1874" spans="1:4">
      <c r="A1874" t="s">
        <v>2495</v>
      </c>
      <c r="B1874" t="s">
        <v>16443</v>
      </c>
      <c r="C1874">
        <v>10</v>
      </c>
      <c r="D1874" s="119">
        <v>44</v>
      </c>
    </row>
    <row r="1875" spans="1:4">
      <c r="A1875" t="s">
        <v>4654</v>
      </c>
      <c r="B1875" t="s">
        <v>16444</v>
      </c>
      <c r="C1875">
        <v>3</v>
      </c>
      <c r="D1875" s="119">
        <v>5</v>
      </c>
    </row>
    <row r="1876" spans="1:4">
      <c r="A1876" t="s">
        <v>4655</v>
      </c>
      <c r="B1876" t="s">
        <v>16445</v>
      </c>
      <c r="C1876">
        <v>1</v>
      </c>
      <c r="D1876" s="119">
        <v>2</v>
      </c>
    </row>
    <row r="1877" spans="1:4">
      <c r="A1877" t="s">
        <v>4656</v>
      </c>
      <c r="B1877" t="s">
        <v>16446</v>
      </c>
      <c r="C1877">
        <v>0</v>
      </c>
      <c r="D1877" s="119">
        <v>1</v>
      </c>
    </row>
    <row r="1878" spans="1:4">
      <c r="A1878" t="s">
        <v>2957</v>
      </c>
      <c r="B1878" t="s">
        <v>16447</v>
      </c>
      <c r="C1878">
        <v>3766</v>
      </c>
      <c r="D1878" s="119">
        <v>3603</v>
      </c>
    </row>
    <row r="1879" spans="1:4">
      <c r="A1879" t="s">
        <v>5292</v>
      </c>
      <c r="B1879" t="s">
        <v>16448</v>
      </c>
      <c r="C1879">
        <v>4</v>
      </c>
      <c r="D1879" s="119">
        <v>4</v>
      </c>
    </row>
    <row r="1880" spans="1:4">
      <c r="A1880" t="s">
        <v>5293</v>
      </c>
      <c r="B1880" t="s">
        <v>16449</v>
      </c>
      <c r="C1880">
        <v>2</v>
      </c>
      <c r="D1880" s="119">
        <v>1</v>
      </c>
    </row>
    <row r="1881" spans="1:4">
      <c r="A1881" t="s">
        <v>5294</v>
      </c>
      <c r="B1881" t="s">
        <v>16450</v>
      </c>
      <c r="C1881">
        <v>24</v>
      </c>
      <c r="D1881" s="119">
        <v>25</v>
      </c>
    </row>
    <row r="1882" spans="1:4">
      <c r="A1882" t="s">
        <v>5295</v>
      </c>
      <c r="B1882" t="s">
        <v>16451</v>
      </c>
      <c r="C1882">
        <v>0</v>
      </c>
      <c r="D1882" s="119">
        <v>2</v>
      </c>
    </row>
    <row r="1883" spans="1:4">
      <c r="A1883" t="s">
        <v>5296</v>
      </c>
      <c r="B1883" t="s">
        <v>16452</v>
      </c>
      <c r="C1883">
        <v>0</v>
      </c>
      <c r="D1883" s="119">
        <v>1</v>
      </c>
    </row>
    <row r="1884" spans="1:4">
      <c r="A1884" t="s">
        <v>5297</v>
      </c>
      <c r="B1884" t="s">
        <v>16453</v>
      </c>
      <c r="C1884">
        <v>0</v>
      </c>
      <c r="D1884" s="119">
        <v>1</v>
      </c>
    </row>
    <row r="1885" spans="1:4">
      <c r="A1885" t="s">
        <v>5298</v>
      </c>
      <c r="B1885" t="s">
        <v>16454</v>
      </c>
      <c r="C1885">
        <v>135</v>
      </c>
      <c r="D1885" s="119">
        <v>135</v>
      </c>
    </row>
    <row r="1886" spans="1:4">
      <c r="A1886" t="s">
        <v>5299</v>
      </c>
      <c r="B1886" t="s">
        <v>16455</v>
      </c>
      <c r="C1886">
        <v>49</v>
      </c>
      <c r="D1886" s="119">
        <v>35</v>
      </c>
    </row>
    <row r="1887" spans="1:4">
      <c r="A1887" t="s">
        <v>5300</v>
      </c>
      <c r="B1887" t="s">
        <v>16456</v>
      </c>
      <c r="C1887">
        <v>10</v>
      </c>
      <c r="D1887" s="119">
        <v>10</v>
      </c>
    </row>
    <row r="1888" spans="1:4">
      <c r="A1888" t="s">
        <v>5301</v>
      </c>
      <c r="B1888" t="s">
        <v>16457</v>
      </c>
      <c r="C1888">
        <v>1</v>
      </c>
      <c r="D1888" s="119">
        <v>2</v>
      </c>
    </row>
    <row r="1889" spans="1:4">
      <c r="A1889" t="s">
        <v>5302</v>
      </c>
      <c r="B1889" t="s">
        <v>16458</v>
      </c>
      <c r="C1889">
        <v>3</v>
      </c>
      <c r="D1889" s="119">
        <v>5</v>
      </c>
    </row>
    <row r="1890" spans="1:4">
      <c r="A1890" t="s">
        <v>5303</v>
      </c>
      <c r="B1890" t="s">
        <v>16459</v>
      </c>
      <c r="C1890">
        <v>3</v>
      </c>
      <c r="D1890" s="119">
        <v>1</v>
      </c>
    </row>
    <row r="1891" spans="1:4">
      <c r="A1891" t="s">
        <v>5304</v>
      </c>
      <c r="B1891" t="s">
        <v>16460</v>
      </c>
      <c r="C1891">
        <v>0</v>
      </c>
      <c r="D1891" s="119">
        <v>1</v>
      </c>
    </row>
    <row r="1892" spans="1:4">
      <c r="A1892" t="s">
        <v>5305</v>
      </c>
      <c r="B1892" t="s">
        <v>16461</v>
      </c>
      <c r="C1892">
        <v>0</v>
      </c>
      <c r="D1892" s="119">
        <v>2</v>
      </c>
    </row>
    <row r="1893" spans="1:4">
      <c r="A1893" t="s">
        <v>5306</v>
      </c>
      <c r="B1893" t="s">
        <v>16462</v>
      </c>
      <c r="C1893">
        <v>0</v>
      </c>
      <c r="D1893" s="119">
        <v>1</v>
      </c>
    </row>
    <row r="1894" spans="1:4">
      <c r="A1894" t="s">
        <v>5307</v>
      </c>
      <c r="B1894" t="s">
        <v>16463</v>
      </c>
      <c r="C1894">
        <v>1</v>
      </c>
      <c r="D1894" s="119">
        <v>2</v>
      </c>
    </row>
    <row r="1895" spans="1:4">
      <c r="A1895" t="s">
        <v>5308</v>
      </c>
      <c r="B1895" t="s">
        <v>16464</v>
      </c>
      <c r="C1895">
        <v>1</v>
      </c>
      <c r="D1895" s="119">
        <v>6</v>
      </c>
    </row>
    <row r="1896" spans="1:4">
      <c r="A1896" t="s">
        <v>5309</v>
      </c>
      <c r="B1896" t="s">
        <v>16465</v>
      </c>
      <c r="C1896">
        <v>0</v>
      </c>
      <c r="D1896" s="119">
        <v>1</v>
      </c>
    </row>
    <row r="1897" spans="1:4">
      <c r="A1897" t="s">
        <v>5310</v>
      </c>
      <c r="B1897" t="s">
        <v>16466</v>
      </c>
      <c r="C1897">
        <v>0</v>
      </c>
      <c r="D1897" s="119">
        <v>1</v>
      </c>
    </row>
    <row r="1898" spans="1:4">
      <c r="A1898" t="s">
        <v>5311</v>
      </c>
      <c r="B1898" t="s">
        <v>16467</v>
      </c>
      <c r="C1898">
        <v>2</v>
      </c>
      <c r="D1898" s="119">
        <v>2</v>
      </c>
    </row>
    <row r="1899" spans="1:4">
      <c r="A1899" t="s">
        <v>5312</v>
      </c>
      <c r="B1899" t="s">
        <v>16468</v>
      </c>
      <c r="C1899">
        <v>131</v>
      </c>
      <c r="D1899" s="119">
        <v>100</v>
      </c>
    </row>
    <row r="1900" spans="1:4">
      <c r="A1900" t="s">
        <v>5313</v>
      </c>
      <c r="B1900" t="s">
        <v>16469</v>
      </c>
      <c r="C1900">
        <v>16</v>
      </c>
      <c r="D1900" s="119">
        <v>20</v>
      </c>
    </row>
    <row r="1901" spans="1:4">
      <c r="A1901" t="s">
        <v>5314</v>
      </c>
      <c r="B1901" t="s">
        <v>16470</v>
      </c>
      <c r="C1901">
        <v>0</v>
      </c>
      <c r="D1901" s="119">
        <v>2</v>
      </c>
    </row>
    <row r="1902" spans="1:4">
      <c r="A1902" t="s">
        <v>5315</v>
      </c>
      <c r="B1902" t="s">
        <v>16471</v>
      </c>
      <c r="C1902">
        <v>13</v>
      </c>
      <c r="D1902" s="119">
        <v>16</v>
      </c>
    </row>
    <row r="1903" spans="1:4">
      <c r="A1903" t="s">
        <v>5316</v>
      </c>
      <c r="B1903" t="s">
        <v>16472</v>
      </c>
      <c r="C1903">
        <v>15</v>
      </c>
      <c r="D1903" s="119">
        <v>13</v>
      </c>
    </row>
    <row r="1904" spans="1:4">
      <c r="A1904" t="s">
        <v>5317</v>
      </c>
      <c r="B1904" t="s">
        <v>16473</v>
      </c>
      <c r="C1904">
        <v>3</v>
      </c>
      <c r="D1904" s="119">
        <v>1</v>
      </c>
    </row>
    <row r="1905" spans="1:4">
      <c r="A1905" t="s">
        <v>5318</v>
      </c>
      <c r="B1905" t="s">
        <v>16474</v>
      </c>
      <c r="C1905">
        <v>3</v>
      </c>
      <c r="D1905" s="119">
        <v>10</v>
      </c>
    </row>
    <row r="1906" spans="1:4">
      <c r="A1906" t="s">
        <v>5319</v>
      </c>
      <c r="B1906" t="s">
        <v>16475</v>
      </c>
      <c r="C1906">
        <v>0</v>
      </c>
      <c r="D1906" s="119">
        <v>1</v>
      </c>
    </row>
    <row r="1907" spans="1:4">
      <c r="A1907" t="s">
        <v>5320</v>
      </c>
      <c r="B1907" t="s">
        <v>16476</v>
      </c>
      <c r="C1907">
        <v>5</v>
      </c>
      <c r="D1907" s="119">
        <v>12</v>
      </c>
    </row>
    <row r="1908" spans="1:4">
      <c r="A1908" t="s">
        <v>5321</v>
      </c>
      <c r="B1908" t="s">
        <v>16477</v>
      </c>
      <c r="C1908">
        <v>16</v>
      </c>
      <c r="D1908" s="119">
        <v>20</v>
      </c>
    </row>
    <row r="1909" spans="1:4">
      <c r="A1909" t="s">
        <v>5322</v>
      </c>
      <c r="B1909" t="s">
        <v>16478</v>
      </c>
      <c r="C1909">
        <v>5</v>
      </c>
      <c r="D1909" s="119">
        <v>5</v>
      </c>
    </row>
    <row r="1910" spans="1:4">
      <c r="A1910" t="s">
        <v>5323</v>
      </c>
      <c r="B1910" t="s">
        <v>16479</v>
      </c>
      <c r="C1910">
        <v>0</v>
      </c>
      <c r="D1910" s="119">
        <v>3</v>
      </c>
    </row>
    <row r="1911" spans="1:4">
      <c r="A1911" t="s">
        <v>5324</v>
      </c>
      <c r="B1911" t="s">
        <v>16480</v>
      </c>
      <c r="C1911">
        <v>5</v>
      </c>
      <c r="D1911" s="119">
        <v>5</v>
      </c>
    </row>
    <row r="1912" spans="1:4">
      <c r="A1912" t="s">
        <v>5325</v>
      </c>
      <c r="B1912" t="s">
        <v>16481</v>
      </c>
      <c r="C1912">
        <v>23</v>
      </c>
      <c r="D1912" s="119">
        <v>20</v>
      </c>
    </row>
    <row r="1913" spans="1:4">
      <c r="A1913" t="s">
        <v>5326</v>
      </c>
      <c r="B1913" t="s">
        <v>16482</v>
      </c>
      <c r="C1913">
        <v>4</v>
      </c>
      <c r="D1913" s="119">
        <v>7</v>
      </c>
    </row>
    <row r="1914" spans="1:4">
      <c r="A1914" t="s">
        <v>5327</v>
      </c>
      <c r="B1914" t="s">
        <v>16483</v>
      </c>
      <c r="C1914">
        <v>0</v>
      </c>
      <c r="D1914" s="119">
        <v>1</v>
      </c>
    </row>
    <row r="1915" spans="1:4">
      <c r="A1915" t="s">
        <v>5328</v>
      </c>
      <c r="B1915" t="s">
        <v>16484</v>
      </c>
      <c r="C1915">
        <v>0</v>
      </c>
      <c r="D1915" s="119">
        <v>1</v>
      </c>
    </row>
    <row r="1916" spans="1:4">
      <c r="A1916" t="s">
        <v>5329</v>
      </c>
      <c r="B1916" t="s">
        <v>16485</v>
      </c>
      <c r="C1916">
        <v>1</v>
      </c>
      <c r="D1916" s="119">
        <v>3</v>
      </c>
    </row>
    <row r="1917" spans="1:4">
      <c r="A1917" t="s">
        <v>5330</v>
      </c>
      <c r="B1917" t="s">
        <v>16486</v>
      </c>
      <c r="C1917">
        <v>381</v>
      </c>
      <c r="D1917" s="119">
        <v>410</v>
      </c>
    </row>
    <row r="1918" spans="1:4">
      <c r="A1918" t="s">
        <v>5331</v>
      </c>
      <c r="B1918" t="s">
        <v>16487</v>
      </c>
      <c r="C1918">
        <v>0</v>
      </c>
      <c r="D1918" s="119">
        <v>1</v>
      </c>
    </row>
    <row r="1919" spans="1:4">
      <c r="A1919" t="s">
        <v>5332</v>
      </c>
      <c r="B1919" t="s">
        <v>16488</v>
      </c>
      <c r="C1919">
        <v>12</v>
      </c>
      <c r="D1919" s="119">
        <v>22</v>
      </c>
    </row>
    <row r="1920" spans="1:4">
      <c r="A1920" t="s">
        <v>5333</v>
      </c>
      <c r="B1920" t="s">
        <v>16489</v>
      </c>
      <c r="C1920">
        <v>3</v>
      </c>
      <c r="D1920" s="119">
        <v>8</v>
      </c>
    </row>
    <row r="1921" spans="1:4">
      <c r="A1921" t="s">
        <v>5334</v>
      </c>
      <c r="B1921" t="s">
        <v>16490</v>
      </c>
      <c r="C1921">
        <v>3</v>
      </c>
      <c r="D1921" s="119">
        <v>2</v>
      </c>
    </row>
    <row r="1922" spans="1:4">
      <c r="A1922" t="s">
        <v>5335</v>
      </c>
      <c r="B1922" t="s">
        <v>16491</v>
      </c>
      <c r="C1922">
        <v>298</v>
      </c>
      <c r="D1922" s="119">
        <v>400</v>
      </c>
    </row>
    <row r="1923" spans="1:4">
      <c r="A1923" t="s">
        <v>5336</v>
      </c>
      <c r="B1923" t="s">
        <v>16492</v>
      </c>
      <c r="C1923">
        <v>8</v>
      </c>
      <c r="D1923" s="119">
        <v>13</v>
      </c>
    </row>
    <row r="1924" spans="1:4">
      <c r="A1924" t="s">
        <v>5337</v>
      </c>
      <c r="B1924" t="s">
        <v>16493</v>
      </c>
      <c r="C1924">
        <v>0</v>
      </c>
      <c r="D1924" s="119">
        <v>2</v>
      </c>
    </row>
    <row r="1925" spans="1:4">
      <c r="A1925" t="s">
        <v>5338</v>
      </c>
      <c r="B1925" t="s">
        <v>16494</v>
      </c>
      <c r="C1925">
        <v>30</v>
      </c>
      <c r="D1925" s="119">
        <v>22</v>
      </c>
    </row>
    <row r="1926" spans="1:4">
      <c r="A1926" t="s">
        <v>5339</v>
      </c>
      <c r="B1926" t="s">
        <v>16495</v>
      </c>
      <c r="C1926">
        <v>15</v>
      </c>
      <c r="D1926" s="119">
        <v>25</v>
      </c>
    </row>
    <row r="1927" spans="1:4">
      <c r="A1927" t="s">
        <v>5340</v>
      </c>
      <c r="B1927" t="s">
        <v>16496</v>
      </c>
      <c r="C1927">
        <v>10</v>
      </c>
      <c r="D1927" s="119">
        <v>5</v>
      </c>
    </row>
    <row r="1928" spans="1:4">
      <c r="A1928" t="s">
        <v>5341</v>
      </c>
      <c r="B1928" t="s">
        <v>16497</v>
      </c>
      <c r="C1928">
        <v>2</v>
      </c>
      <c r="D1928" s="119">
        <v>5</v>
      </c>
    </row>
    <row r="1929" spans="1:4">
      <c r="A1929" t="s">
        <v>5342</v>
      </c>
      <c r="B1929" t="s">
        <v>16498</v>
      </c>
      <c r="C1929">
        <v>7</v>
      </c>
      <c r="D1929" s="119">
        <v>8</v>
      </c>
    </row>
    <row r="1930" spans="1:4">
      <c r="A1930" t="s">
        <v>5343</v>
      </c>
      <c r="B1930" t="s">
        <v>16499</v>
      </c>
      <c r="C1930">
        <v>0</v>
      </c>
      <c r="D1930" s="119">
        <v>2</v>
      </c>
    </row>
    <row r="1931" spans="1:4">
      <c r="A1931" t="s">
        <v>5344</v>
      </c>
      <c r="B1931" t="s">
        <v>16500</v>
      </c>
      <c r="C1931">
        <v>0</v>
      </c>
      <c r="D1931" s="119">
        <v>1</v>
      </c>
    </row>
    <row r="1932" spans="1:4">
      <c r="A1932" t="s">
        <v>5345</v>
      </c>
      <c r="B1932" t="s">
        <v>16501</v>
      </c>
      <c r="C1932">
        <v>0</v>
      </c>
      <c r="D1932" s="119">
        <v>2</v>
      </c>
    </row>
    <row r="1933" spans="1:4">
      <c r="A1933" t="s">
        <v>5346</v>
      </c>
      <c r="B1933" t="s">
        <v>16502</v>
      </c>
      <c r="C1933">
        <v>0</v>
      </c>
      <c r="D1933" s="119">
        <v>1</v>
      </c>
    </row>
    <row r="1934" spans="1:4">
      <c r="A1934" t="s">
        <v>4032</v>
      </c>
      <c r="B1934" t="s">
        <v>16503</v>
      </c>
      <c r="C1934">
        <v>40</v>
      </c>
      <c r="D1934" s="119">
        <v>72</v>
      </c>
    </row>
    <row r="1935" spans="1:4">
      <c r="A1935" t="s">
        <v>5347</v>
      </c>
      <c r="B1935" t="s">
        <v>16504</v>
      </c>
      <c r="C1935">
        <v>0</v>
      </c>
      <c r="D1935" s="119">
        <v>1</v>
      </c>
    </row>
    <row r="1936" spans="1:4">
      <c r="A1936" t="s">
        <v>5348</v>
      </c>
      <c r="B1936" t="s">
        <v>16505</v>
      </c>
      <c r="C1936">
        <v>1</v>
      </c>
      <c r="D1936" s="119">
        <v>2</v>
      </c>
    </row>
    <row r="1937" spans="1:4">
      <c r="A1937" t="s">
        <v>5349</v>
      </c>
      <c r="B1937" t="s">
        <v>16506</v>
      </c>
      <c r="C1937">
        <v>0</v>
      </c>
      <c r="D1937" s="119">
        <v>2</v>
      </c>
    </row>
    <row r="1938" spans="1:4">
      <c r="A1938" t="s">
        <v>2740</v>
      </c>
      <c r="B1938" t="s">
        <v>16507</v>
      </c>
      <c r="C1938">
        <v>0</v>
      </c>
      <c r="D1938" s="119">
        <v>3</v>
      </c>
    </row>
    <row r="1939" spans="1:4">
      <c r="A1939" t="s">
        <v>5350</v>
      </c>
      <c r="B1939" t="s">
        <v>16508</v>
      </c>
      <c r="C1939">
        <v>3</v>
      </c>
      <c r="D1939" s="119">
        <v>10</v>
      </c>
    </row>
    <row r="1940" spans="1:4">
      <c r="A1940" t="s">
        <v>5351</v>
      </c>
      <c r="B1940" t="s">
        <v>16509</v>
      </c>
      <c r="C1940">
        <v>8</v>
      </c>
      <c r="D1940" s="119">
        <v>20</v>
      </c>
    </row>
    <row r="1941" spans="1:4">
      <c r="A1941" t="s">
        <v>5352</v>
      </c>
      <c r="B1941" t="s">
        <v>16510</v>
      </c>
      <c r="C1941">
        <v>0</v>
      </c>
      <c r="D1941" s="119">
        <v>1</v>
      </c>
    </row>
    <row r="1942" spans="1:4">
      <c r="A1942" t="s">
        <v>5353</v>
      </c>
      <c r="B1942" t="s">
        <v>16511</v>
      </c>
      <c r="C1942">
        <v>4</v>
      </c>
      <c r="D1942" s="119">
        <v>5</v>
      </c>
    </row>
    <row r="1943" spans="1:4">
      <c r="A1943" t="s">
        <v>5354</v>
      </c>
      <c r="B1943" t="s">
        <v>16512</v>
      </c>
      <c r="C1943">
        <v>5</v>
      </c>
      <c r="D1943" s="119">
        <v>10</v>
      </c>
    </row>
    <row r="1944" spans="1:4">
      <c r="A1944" t="s">
        <v>5355</v>
      </c>
      <c r="B1944" t="s">
        <v>16513</v>
      </c>
      <c r="C1944">
        <v>1</v>
      </c>
      <c r="D1944" s="119">
        <v>5</v>
      </c>
    </row>
    <row r="1945" spans="1:4">
      <c r="A1945" t="s">
        <v>5356</v>
      </c>
      <c r="B1945" t="s">
        <v>16514</v>
      </c>
      <c r="C1945">
        <v>0</v>
      </c>
      <c r="D1945" s="119">
        <v>1</v>
      </c>
    </row>
    <row r="1946" spans="1:4">
      <c r="A1946" t="s">
        <v>5357</v>
      </c>
      <c r="B1946" t="s">
        <v>16515</v>
      </c>
      <c r="C1946">
        <v>1</v>
      </c>
      <c r="D1946" s="119">
        <v>2</v>
      </c>
    </row>
    <row r="1947" spans="1:4">
      <c r="A1947" t="s">
        <v>5358</v>
      </c>
      <c r="B1947" t="s">
        <v>16516</v>
      </c>
      <c r="C1947">
        <v>0</v>
      </c>
      <c r="D1947" s="119">
        <v>2</v>
      </c>
    </row>
    <row r="1948" spans="1:4">
      <c r="A1948" t="s">
        <v>5359</v>
      </c>
      <c r="B1948" t="s">
        <v>16517</v>
      </c>
      <c r="C1948">
        <v>29</v>
      </c>
      <c r="D1948" s="119">
        <v>35</v>
      </c>
    </row>
    <row r="1949" spans="1:4">
      <c r="A1949" t="s">
        <v>5360</v>
      </c>
      <c r="B1949" t="s">
        <v>16518</v>
      </c>
      <c r="C1949">
        <v>9</v>
      </c>
      <c r="D1949" s="119">
        <v>20</v>
      </c>
    </row>
    <row r="1950" spans="1:4">
      <c r="A1950" t="s">
        <v>5361</v>
      </c>
      <c r="B1950" t="s">
        <v>16519</v>
      </c>
      <c r="C1950">
        <v>0</v>
      </c>
      <c r="D1950" s="119">
        <v>1</v>
      </c>
    </row>
    <row r="1951" spans="1:4">
      <c r="A1951" t="s">
        <v>5362</v>
      </c>
      <c r="B1951" t="s">
        <v>16520</v>
      </c>
      <c r="C1951">
        <v>0</v>
      </c>
      <c r="D1951" s="119">
        <v>1</v>
      </c>
    </row>
    <row r="1952" spans="1:4">
      <c r="A1952" t="s">
        <v>5363</v>
      </c>
      <c r="B1952" t="s">
        <v>16521</v>
      </c>
      <c r="C1952">
        <v>0</v>
      </c>
      <c r="D1952" s="119">
        <v>1</v>
      </c>
    </row>
    <row r="1953" spans="1:4">
      <c r="A1953" t="s">
        <v>5364</v>
      </c>
      <c r="B1953" t="s">
        <v>16522</v>
      </c>
      <c r="C1953">
        <v>0</v>
      </c>
      <c r="D1953" s="119">
        <v>1</v>
      </c>
    </row>
    <row r="1954" spans="1:4">
      <c r="A1954" t="s">
        <v>5365</v>
      </c>
      <c r="B1954" t="s">
        <v>16523</v>
      </c>
      <c r="C1954">
        <v>103</v>
      </c>
      <c r="D1954" s="119">
        <v>88</v>
      </c>
    </row>
    <row r="1955" spans="1:4">
      <c r="A1955" t="s">
        <v>5366</v>
      </c>
      <c r="B1955" t="s">
        <v>16524</v>
      </c>
      <c r="C1955">
        <v>26</v>
      </c>
      <c r="D1955" s="119">
        <v>35</v>
      </c>
    </row>
    <row r="1956" spans="1:4">
      <c r="A1956" t="s">
        <v>5367</v>
      </c>
      <c r="B1956" t="s">
        <v>5368</v>
      </c>
      <c r="C1956">
        <v>0</v>
      </c>
      <c r="D1956" s="119">
        <v>1</v>
      </c>
    </row>
    <row r="1957" spans="1:4">
      <c r="A1957" t="s">
        <v>5369</v>
      </c>
      <c r="B1957" t="s">
        <v>5370</v>
      </c>
      <c r="C1957">
        <v>0</v>
      </c>
      <c r="D1957" s="119">
        <v>1</v>
      </c>
    </row>
    <row r="1958" spans="1:4">
      <c r="A1958" t="s">
        <v>5371</v>
      </c>
      <c r="B1958" t="s">
        <v>5372</v>
      </c>
      <c r="C1958">
        <v>0</v>
      </c>
      <c r="D1958" s="119">
        <v>1</v>
      </c>
    </row>
    <row r="1959" spans="1:4">
      <c r="A1959" t="s">
        <v>5373</v>
      </c>
      <c r="B1959" t="s">
        <v>5374</v>
      </c>
      <c r="C1959">
        <v>1</v>
      </c>
      <c r="D1959" s="119">
        <v>1</v>
      </c>
    </row>
    <row r="1960" spans="1:4">
      <c r="A1960" t="s">
        <v>5375</v>
      </c>
      <c r="B1960" t="s">
        <v>5376</v>
      </c>
      <c r="C1960">
        <v>0</v>
      </c>
      <c r="D1960" s="119">
        <v>1</v>
      </c>
    </row>
    <row r="1961" spans="1:4">
      <c r="A1961" t="s">
        <v>5377</v>
      </c>
      <c r="B1961" t="s">
        <v>5378</v>
      </c>
      <c r="C1961">
        <v>0</v>
      </c>
      <c r="D1961" s="119">
        <v>1</v>
      </c>
    </row>
    <row r="1962" spans="1:4">
      <c r="A1962" t="s">
        <v>5379</v>
      </c>
      <c r="B1962" t="s">
        <v>5380</v>
      </c>
      <c r="C1962">
        <v>27</v>
      </c>
      <c r="D1962" s="119">
        <v>22</v>
      </c>
    </row>
    <row r="1963" spans="1:4">
      <c r="A1963" t="s">
        <v>5381</v>
      </c>
      <c r="B1963" t="s">
        <v>5382</v>
      </c>
      <c r="C1963">
        <v>0</v>
      </c>
      <c r="D1963" s="119">
        <v>1</v>
      </c>
    </row>
    <row r="1964" spans="1:4">
      <c r="A1964" t="s">
        <v>5383</v>
      </c>
      <c r="B1964" t="s">
        <v>5384</v>
      </c>
      <c r="C1964">
        <v>5</v>
      </c>
      <c r="D1964" s="119">
        <v>1</v>
      </c>
    </row>
    <row r="1965" spans="1:4">
      <c r="A1965" t="s">
        <v>5416</v>
      </c>
      <c r="B1965" t="s">
        <v>5417</v>
      </c>
      <c r="C1965">
        <v>11</v>
      </c>
      <c r="D1965" s="119">
        <v>15</v>
      </c>
    </row>
    <row r="1966" spans="1:4">
      <c r="A1966" t="s">
        <v>5418</v>
      </c>
      <c r="B1966" t="s">
        <v>5419</v>
      </c>
      <c r="C1966">
        <v>0</v>
      </c>
      <c r="D1966" s="119">
        <v>3</v>
      </c>
    </row>
    <row r="1967" spans="1:4">
      <c r="A1967" t="s">
        <v>5420</v>
      </c>
      <c r="B1967" t="s">
        <v>5421</v>
      </c>
      <c r="C1967">
        <v>0</v>
      </c>
      <c r="D1967" s="119">
        <v>1</v>
      </c>
    </row>
    <row r="1968" spans="1:4">
      <c r="A1968" t="s">
        <v>5422</v>
      </c>
      <c r="B1968" t="s">
        <v>16176</v>
      </c>
      <c r="C1968">
        <v>0</v>
      </c>
      <c r="D1968" s="119">
        <v>2</v>
      </c>
    </row>
    <row r="1969" spans="1:4">
      <c r="A1969" t="s">
        <v>3453</v>
      </c>
      <c r="B1969" t="s">
        <v>16525</v>
      </c>
      <c r="C1969">
        <v>630</v>
      </c>
      <c r="D1969" s="119">
        <v>471</v>
      </c>
    </row>
    <row r="1970" spans="1:4">
      <c r="A1970" t="s">
        <v>3022</v>
      </c>
      <c r="B1970" t="s">
        <v>16526</v>
      </c>
      <c r="C1970">
        <v>6096</v>
      </c>
      <c r="D1970" s="119">
        <v>3894</v>
      </c>
    </row>
    <row r="1971" spans="1:4">
      <c r="A1971" t="s">
        <v>5423</v>
      </c>
      <c r="B1971" t="s">
        <v>16064</v>
      </c>
      <c r="C1971">
        <v>3</v>
      </c>
      <c r="D1971" s="119">
        <v>1</v>
      </c>
    </row>
    <row r="1972" spans="1:4">
      <c r="A1972" t="s">
        <v>2485</v>
      </c>
      <c r="B1972" t="s">
        <v>16527</v>
      </c>
      <c r="C1972">
        <v>97</v>
      </c>
      <c r="D1972" s="119">
        <v>116</v>
      </c>
    </row>
    <row r="1973" spans="1:4">
      <c r="A1973" t="s">
        <v>5424</v>
      </c>
      <c r="B1973" t="s">
        <v>16167</v>
      </c>
      <c r="C1973">
        <v>2</v>
      </c>
      <c r="D1973" s="119">
        <v>2</v>
      </c>
    </row>
    <row r="1974" spans="1:4">
      <c r="A1974" t="s">
        <v>5425</v>
      </c>
      <c r="B1974" t="s">
        <v>16528</v>
      </c>
      <c r="C1974">
        <v>1</v>
      </c>
      <c r="D1974" s="119">
        <v>1</v>
      </c>
    </row>
    <row r="1975" spans="1:4">
      <c r="A1975" t="s">
        <v>5426</v>
      </c>
      <c r="B1975" t="s">
        <v>16529</v>
      </c>
      <c r="C1975">
        <v>0</v>
      </c>
      <c r="D1975" s="119">
        <v>1</v>
      </c>
    </row>
    <row r="1976" spans="1:4">
      <c r="A1976" t="s">
        <v>4733</v>
      </c>
      <c r="B1976" t="s">
        <v>16179</v>
      </c>
      <c r="C1976">
        <v>128</v>
      </c>
      <c r="D1976" s="119">
        <v>154</v>
      </c>
    </row>
    <row r="1977" spans="1:4">
      <c r="A1977" t="s">
        <v>5427</v>
      </c>
      <c r="B1977" t="s">
        <v>16530</v>
      </c>
      <c r="C1977">
        <v>0</v>
      </c>
      <c r="D1977" s="119">
        <v>1</v>
      </c>
    </row>
    <row r="1978" spans="1:4">
      <c r="A1978" t="s">
        <v>5428</v>
      </c>
      <c r="B1978" t="s">
        <v>16531</v>
      </c>
      <c r="C1978">
        <v>1</v>
      </c>
      <c r="D1978" s="119">
        <v>1</v>
      </c>
    </row>
    <row r="1979" spans="1:4">
      <c r="A1979" t="s">
        <v>5429</v>
      </c>
      <c r="B1979" t="s">
        <v>16532</v>
      </c>
      <c r="C1979">
        <v>1</v>
      </c>
      <c r="D1979" s="119">
        <v>1</v>
      </c>
    </row>
    <row r="1980" spans="1:4">
      <c r="A1980" t="s">
        <v>5430</v>
      </c>
      <c r="B1980" t="s">
        <v>16533</v>
      </c>
      <c r="C1980">
        <v>79</v>
      </c>
      <c r="D1980" s="119">
        <v>78</v>
      </c>
    </row>
    <row r="1981" spans="1:4">
      <c r="A1981" t="s">
        <v>5431</v>
      </c>
      <c r="B1981" t="s">
        <v>16534</v>
      </c>
      <c r="C1981">
        <v>1</v>
      </c>
      <c r="D1981" s="119">
        <v>1</v>
      </c>
    </row>
    <row r="1982" spans="1:4">
      <c r="A1982" t="s">
        <v>5432</v>
      </c>
      <c r="B1982" t="s">
        <v>16535</v>
      </c>
      <c r="C1982">
        <v>0</v>
      </c>
      <c r="D1982" s="119">
        <v>1</v>
      </c>
    </row>
    <row r="1983" spans="1:4">
      <c r="A1983" t="s">
        <v>5433</v>
      </c>
      <c r="B1983" t="s">
        <v>16536</v>
      </c>
      <c r="C1983">
        <v>0</v>
      </c>
      <c r="D1983" s="119">
        <v>1</v>
      </c>
    </row>
    <row r="1984" spans="1:4">
      <c r="A1984" t="s">
        <v>5434</v>
      </c>
      <c r="B1984" t="s">
        <v>16537</v>
      </c>
      <c r="C1984">
        <v>0</v>
      </c>
      <c r="D1984" s="119">
        <v>1</v>
      </c>
    </row>
    <row r="1985" spans="1:4">
      <c r="A1985" t="s">
        <v>5435</v>
      </c>
      <c r="B1985" t="s">
        <v>16538</v>
      </c>
      <c r="C1985">
        <v>0</v>
      </c>
      <c r="D1985" s="119">
        <v>1</v>
      </c>
    </row>
    <row r="1986" spans="1:4">
      <c r="A1986" t="s">
        <v>5436</v>
      </c>
      <c r="B1986" t="s">
        <v>16539</v>
      </c>
      <c r="C1986">
        <v>0</v>
      </c>
      <c r="D1986" s="119">
        <v>12</v>
      </c>
    </row>
    <row r="1987" spans="1:4">
      <c r="A1987" t="s">
        <v>5437</v>
      </c>
      <c r="B1987" t="s">
        <v>16540</v>
      </c>
      <c r="C1987">
        <v>0</v>
      </c>
      <c r="D1987" s="119">
        <v>2</v>
      </c>
    </row>
    <row r="1988" spans="1:4">
      <c r="A1988" t="s">
        <v>5438</v>
      </c>
      <c r="B1988" t="s">
        <v>16541</v>
      </c>
      <c r="C1988">
        <v>0</v>
      </c>
      <c r="D1988" s="119">
        <v>2</v>
      </c>
    </row>
    <row r="1989" spans="1:4">
      <c r="A1989" t="s">
        <v>5439</v>
      </c>
      <c r="B1989" t="s">
        <v>16542</v>
      </c>
      <c r="C1989">
        <v>0</v>
      </c>
      <c r="D1989" s="119">
        <v>2</v>
      </c>
    </row>
    <row r="1990" spans="1:4">
      <c r="A1990" t="s">
        <v>5440</v>
      </c>
      <c r="B1990" t="s">
        <v>16543</v>
      </c>
      <c r="C1990">
        <v>0</v>
      </c>
      <c r="D1990" s="119">
        <v>2</v>
      </c>
    </row>
    <row r="1991" spans="1:4">
      <c r="A1991" t="s">
        <v>5441</v>
      </c>
      <c r="B1991" t="s">
        <v>16544</v>
      </c>
      <c r="C1991">
        <v>0</v>
      </c>
      <c r="D1991" s="119">
        <v>1</v>
      </c>
    </row>
    <row r="1992" spans="1:4">
      <c r="A1992" t="s">
        <v>5442</v>
      </c>
      <c r="B1992" t="s">
        <v>16545</v>
      </c>
      <c r="C1992">
        <v>3</v>
      </c>
      <c r="D1992" s="119">
        <v>1</v>
      </c>
    </row>
    <row r="1993" spans="1:4">
      <c r="A1993" t="s">
        <v>5443</v>
      </c>
      <c r="B1993" t="s">
        <v>16546</v>
      </c>
      <c r="C1993">
        <v>0</v>
      </c>
      <c r="D1993" s="119">
        <v>1</v>
      </c>
    </row>
    <row r="1994" spans="1:4">
      <c r="A1994" t="s">
        <v>5444</v>
      </c>
      <c r="B1994" t="s">
        <v>16547</v>
      </c>
      <c r="C1994">
        <v>1</v>
      </c>
      <c r="D1994" s="119">
        <v>1</v>
      </c>
    </row>
    <row r="1995" spans="1:4">
      <c r="A1995" t="s">
        <v>5445</v>
      </c>
      <c r="B1995" t="s">
        <v>16548</v>
      </c>
      <c r="C1995">
        <v>1</v>
      </c>
      <c r="D1995" s="119">
        <v>1</v>
      </c>
    </row>
    <row r="1996" spans="1:4">
      <c r="A1996" t="s">
        <v>5446</v>
      </c>
      <c r="B1996" t="s">
        <v>16549</v>
      </c>
      <c r="C1996">
        <v>1</v>
      </c>
      <c r="D1996" s="119">
        <v>1</v>
      </c>
    </row>
    <row r="1997" spans="1:4">
      <c r="A1997" t="s">
        <v>5447</v>
      </c>
      <c r="B1997" t="s">
        <v>16550</v>
      </c>
      <c r="C1997">
        <v>0</v>
      </c>
      <c r="D1997" s="119">
        <v>1</v>
      </c>
    </row>
    <row r="1998" spans="1:4">
      <c r="A1998" t="s">
        <v>5448</v>
      </c>
      <c r="B1998" t="s">
        <v>16551</v>
      </c>
      <c r="C1998">
        <v>0</v>
      </c>
      <c r="D1998" s="119">
        <v>1</v>
      </c>
    </row>
    <row r="1999" spans="1:4">
      <c r="A1999" t="s">
        <v>5449</v>
      </c>
      <c r="B1999" t="s">
        <v>16552</v>
      </c>
      <c r="C1999">
        <v>0</v>
      </c>
      <c r="D1999" s="119">
        <v>1</v>
      </c>
    </row>
    <row r="2000" spans="1:4">
      <c r="A2000" t="s">
        <v>5450</v>
      </c>
      <c r="B2000" t="s">
        <v>16553</v>
      </c>
      <c r="C2000">
        <v>1</v>
      </c>
      <c r="D2000" s="119">
        <v>1</v>
      </c>
    </row>
    <row r="2001" spans="1:4">
      <c r="A2001" t="s">
        <v>5451</v>
      </c>
      <c r="B2001" t="s">
        <v>16554</v>
      </c>
      <c r="C2001">
        <v>0</v>
      </c>
      <c r="D2001" s="119">
        <v>1</v>
      </c>
    </row>
    <row r="2002" spans="1:4">
      <c r="A2002" t="s">
        <v>5452</v>
      </c>
      <c r="B2002" t="s">
        <v>16555</v>
      </c>
      <c r="C2002">
        <v>0</v>
      </c>
      <c r="D2002" s="119">
        <v>1</v>
      </c>
    </row>
    <row r="2003" spans="1:4">
      <c r="A2003" t="s">
        <v>5453</v>
      </c>
      <c r="B2003" t="s">
        <v>16556</v>
      </c>
      <c r="C2003">
        <v>0</v>
      </c>
      <c r="D2003" s="119">
        <v>1</v>
      </c>
    </row>
    <row r="2004" spans="1:4">
      <c r="A2004" t="s">
        <v>5454</v>
      </c>
      <c r="B2004" t="s">
        <v>16557</v>
      </c>
      <c r="C2004">
        <v>0</v>
      </c>
      <c r="D2004" s="119">
        <v>1</v>
      </c>
    </row>
    <row r="2005" spans="1:4">
      <c r="A2005" t="s">
        <v>5455</v>
      </c>
      <c r="B2005" t="s">
        <v>16558</v>
      </c>
      <c r="C2005">
        <v>0</v>
      </c>
      <c r="D2005" s="119">
        <v>1</v>
      </c>
    </row>
    <row r="2006" spans="1:4">
      <c r="A2006" t="s">
        <v>5456</v>
      </c>
      <c r="B2006" t="s">
        <v>16559</v>
      </c>
      <c r="C2006">
        <v>1</v>
      </c>
      <c r="D2006" s="119">
        <v>1</v>
      </c>
    </row>
    <row r="2007" spans="1:4">
      <c r="A2007" t="s">
        <v>5457</v>
      </c>
      <c r="B2007" t="s">
        <v>16560</v>
      </c>
      <c r="C2007">
        <v>2</v>
      </c>
      <c r="D2007" s="119">
        <v>1</v>
      </c>
    </row>
    <row r="2008" spans="1:4">
      <c r="A2008" t="s">
        <v>5458</v>
      </c>
      <c r="B2008" t="s">
        <v>16561</v>
      </c>
      <c r="C2008">
        <v>0</v>
      </c>
      <c r="D2008" s="119">
        <v>1</v>
      </c>
    </row>
    <row r="2009" spans="1:4">
      <c r="A2009" t="s">
        <v>5459</v>
      </c>
      <c r="B2009" t="s">
        <v>16562</v>
      </c>
      <c r="C2009">
        <v>1</v>
      </c>
      <c r="D2009" s="119">
        <v>1</v>
      </c>
    </row>
    <row r="2010" spans="1:4">
      <c r="A2010" t="s">
        <v>4332</v>
      </c>
      <c r="B2010" t="s">
        <v>16563</v>
      </c>
      <c r="C2010">
        <v>4</v>
      </c>
      <c r="D2010" s="119">
        <v>16</v>
      </c>
    </row>
    <row r="2011" spans="1:4">
      <c r="A2011" t="s">
        <v>5460</v>
      </c>
      <c r="B2011" t="s">
        <v>16564</v>
      </c>
      <c r="C2011">
        <v>1</v>
      </c>
      <c r="D2011" s="119">
        <v>21</v>
      </c>
    </row>
    <row r="2012" spans="1:4">
      <c r="A2012" t="s">
        <v>5461</v>
      </c>
      <c r="B2012" t="s">
        <v>16565</v>
      </c>
      <c r="C2012">
        <v>0</v>
      </c>
      <c r="D2012" s="119">
        <v>1</v>
      </c>
    </row>
    <row r="2013" spans="1:4">
      <c r="A2013" t="s">
        <v>4952</v>
      </c>
      <c r="B2013" t="s">
        <v>16566</v>
      </c>
      <c r="C2013">
        <v>16</v>
      </c>
      <c r="D2013" s="119">
        <v>3</v>
      </c>
    </row>
    <row r="2014" spans="1:4">
      <c r="A2014" t="s">
        <v>5462</v>
      </c>
      <c r="B2014" t="s">
        <v>5463</v>
      </c>
      <c r="C2014">
        <v>0</v>
      </c>
      <c r="D2014" s="119">
        <v>1</v>
      </c>
    </row>
    <row r="2015" spans="1:4">
      <c r="A2015" t="s">
        <v>5464</v>
      </c>
      <c r="B2015" t="s">
        <v>5465</v>
      </c>
      <c r="C2015">
        <v>30</v>
      </c>
      <c r="D2015" s="119">
        <v>26</v>
      </c>
    </row>
    <row r="2016" spans="1:4">
      <c r="A2016" t="s">
        <v>5466</v>
      </c>
      <c r="B2016" t="s">
        <v>5467</v>
      </c>
      <c r="C2016">
        <v>0</v>
      </c>
      <c r="D2016" s="119">
        <v>1</v>
      </c>
    </row>
    <row r="2017" spans="1:4">
      <c r="A2017" t="s">
        <v>5468</v>
      </c>
      <c r="B2017" t="s">
        <v>5469</v>
      </c>
      <c r="C2017">
        <v>1</v>
      </c>
      <c r="D2017" s="119">
        <v>1</v>
      </c>
    </row>
    <row r="2018" spans="1:4">
      <c r="A2018" t="s">
        <v>5470</v>
      </c>
      <c r="B2018" t="s">
        <v>5471</v>
      </c>
      <c r="C2018">
        <v>1</v>
      </c>
      <c r="D2018" s="119">
        <v>2</v>
      </c>
    </row>
    <row r="2019" spans="1:4">
      <c r="A2019" t="s">
        <v>5473</v>
      </c>
      <c r="B2019" t="s">
        <v>5474</v>
      </c>
      <c r="C2019">
        <v>3</v>
      </c>
      <c r="D2019" s="119">
        <v>1</v>
      </c>
    </row>
    <row r="2020" spans="1:4">
      <c r="A2020" t="s">
        <v>5475</v>
      </c>
      <c r="B2020" t="s">
        <v>5476</v>
      </c>
      <c r="C2020">
        <v>0</v>
      </c>
      <c r="D2020" s="119">
        <v>1</v>
      </c>
    </row>
    <row r="2021" spans="1:4">
      <c r="A2021" t="s">
        <v>5477</v>
      </c>
      <c r="B2021" t="s">
        <v>5478</v>
      </c>
      <c r="C2021">
        <v>5</v>
      </c>
      <c r="D2021" s="119">
        <v>5</v>
      </c>
    </row>
    <row r="2022" spans="1:4">
      <c r="A2022" t="s">
        <v>5479</v>
      </c>
      <c r="B2022" t="s">
        <v>5480</v>
      </c>
      <c r="C2022">
        <v>8</v>
      </c>
      <c r="D2022" s="119">
        <v>10</v>
      </c>
    </row>
    <row r="2023" spans="1:4">
      <c r="A2023" t="s">
        <v>5481</v>
      </c>
      <c r="B2023" t="s">
        <v>5482</v>
      </c>
      <c r="C2023">
        <v>1</v>
      </c>
      <c r="D2023" s="119">
        <v>1</v>
      </c>
    </row>
    <row r="2024" spans="1:4">
      <c r="A2024" t="s">
        <v>5483</v>
      </c>
      <c r="B2024" t="s">
        <v>5484</v>
      </c>
      <c r="C2024">
        <v>0</v>
      </c>
      <c r="D2024" s="119">
        <v>1</v>
      </c>
    </row>
    <row r="2025" spans="1:4">
      <c r="A2025" t="s">
        <v>5485</v>
      </c>
      <c r="B2025" t="s">
        <v>5486</v>
      </c>
      <c r="C2025">
        <v>3</v>
      </c>
      <c r="D2025" s="119">
        <v>1</v>
      </c>
    </row>
    <row r="2026" spans="1:4">
      <c r="A2026" t="s">
        <v>5487</v>
      </c>
      <c r="B2026" t="s">
        <v>5488</v>
      </c>
      <c r="C2026">
        <v>0</v>
      </c>
      <c r="D2026" s="119">
        <v>1</v>
      </c>
    </row>
    <row r="2027" spans="1:4">
      <c r="A2027" t="s">
        <v>3983</v>
      </c>
      <c r="B2027" t="s">
        <v>3984</v>
      </c>
      <c r="C2027">
        <v>0</v>
      </c>
      <c r="D2027" s="119">
        <v>3</v>
      </c>
    </row>
    <row r="2028" spans="1:4">
      <c r="A2028" t="s">
        <v>5489</v>
      </c>
      <c r="B2028" t="s">
        <v>5490</v>
      </c>
      <c r="C2028">
        <v>26</v>
      </c>
      <c r="D2028" s="119">
        <v>19</v>
      </c>
    </row>
    <row r="2029" spans="1:4">
      <c r="A2029" t="s">
        <v>4694</v>
      </c>
      <c r="B2029" t="s">
        <v>5491</v>
      </c>
      <c r="C2029">
        <v>2</v>
      </c>
      <c r="D2029" s="119">
        <v>9</v>
      </c>
    </row>
    <row r="2030" spans="1:4">
      <c r="A2030" t="s">
        <v>5492</v>
      </c>
      <c r="B2030" t="s">
        <v>5493</v>
      </c>
      <c r="C2030">
        <v>0</v>
      </c>
      <c r="D2030" s="119">
        <v>2</v>
      </c>
    </row>
    <row r="2031" spans="1:4">
      <c r="A2031" t="s">
        <v>5494</v>
      </c>
      <c r="B2031" t="s">
        <v>5495</v>
      </c>
      <c r="C2031">
        <v>0</v>
      </c>
      <c r="D2031" s="119">
        <v>1</v>
      </c>
    </row>
    <row r="2032" spans="1:4">
      <c r="A2032" t="s">
        <v>5496</v>
      </c>
      <c r="B2032" t="s">
        <v>5497</v>
      </c>
      <c r="C2032">
        <v>0</v>
      </c>
      <c r="D2032" s="119">
        <v>1</v>
      </c>
    </row>
    <row r="2033" spans="1:4">
      <c r="A2033" t="s">
        <v>5498</v>
      </c>
      <c r="B2033" t="s">
        <v>5499</v>
      </c>
      <c r="C2033">
        <v>0</v>
      </c>
      <c r="D2033" s="119">
        <v>2</v>
      </c>
    </row>
    <row r="2034" spans="1:4">
      <c r="A2034" t="s">
        <v>5500</v>
      </c>
      <c r="B2034" t="s">
        <v>5501</v>
      </c>
      <c r="C2034">
        <v>1</v>
      </c>
      <c r="D2034" s="119">
        <v>2</v>
      </c>
    </row>
    <row r="2035" spans="1:4">
      <c r="A2035" t="s">
        <v>5502</v>
      </c>
      <c r="B2035" t="s">
        <v>5503</v>
      </c>
      <c r="C2035">
        <v>0</v>
      </c>
      <c r="D2035" s="119">
        <v>1</v>
      </c>
    </row>
    <row r="2036" spans="1:4">
      <c r="A2036" t="s">
        <v>5504</v>
      </c>
      <c r="B2036" t="s">
        <v>5505</v>
      </c>
      <c r="C2036">
        <v>0</v>
      </c>
      <c r="D2036" s="119">
        <v>1</v>
      </c>
    </row>
    <row r="2037" spans="1:4">
      <c r="A2037" t="s">
        <v>5507</v>
      </c>
      <c r="B2037" t="s">
        <v>5508</v>
      </c>
      <c r="C2037">
        <v>1</v>
      </c>
      <c r="D2037" s="119">
        <v>1</v>
      </c>
    </row>
    <row r="2038" spans="1:4">
      <c r="A2038" t="s">
        <v>4686</v>
      </c>
      <c r="B2038" t="s">
        <v>16567</v>
      </c>
      <c r="C2038">
        <v>2</v>
      </c>
      <c r="D2038" s="119">
        <v>9</v>
      </c>
    </row>
    <row r="2039" spans="1:4">
      <c r="A2039" t="s">
        <v>4687</v>
      </c>
      <c r="B2039" t="s">
        <v>16568</v>
      </c>
      <c r="C2039">
        <v>55</v>
      </c>
      <c r="D2039" s="119">
        <v>53</v>
      </c>
    </row>
    <row r="2040" spans="1:4">
      <c r="A2040" t="s">
        <v>5509</v>
      </c>
      <c r="B2040" t="s">
        <v>16569</v>
      </c>
      <c r="C2040">
        <v>29</v>
      </c>
      <c r="D2040" s="119">
        <v>23</v>
      </c>
    </row>
    <row r="2041" spans="1:4">
      <c r="A2041" t="s">
        <v>5510</v>
      </c>
      <c r="B2041" t="s">
        <v>5511</v>
      </c>
      <c r="C2041">
        <v>2</v>
      </c>
      <c r="D2041" s="119">
        <v>3</v>
      </c>
    </row>
    <row r="2042" spans="1:4">
      <c r="A2042" t="s">
        <v>3704</v>
      </c>
      <c r="B2042" t="s">
        <v>16570</v>
      </c>
      <c r="C2042">
        <v>2</v>
      </c>
      <c r="D2042" s="119">
        <v>10</v>
      </c>
    </row>
    <row r="2043" spans="1:4">
      <c r="A2043" t="s">
        <v>4693</v>
      </c>
      <c r="B2043" t="s">
        <v>16571</v>
      </c>
      <c r="C2043">
        <v>0</v>
      </c>
      <c r="D2043" s="119">
        <v>4</v>
      </c>
    </row>
    <row r="2044" spans="1:4">
      <c r="A2044" t="s">
        <v>4695</v>
      </c>
      <c r="B2044" t="s">
        <v>16572</v>
      </c>
      <c r="C2044">
        <v>5</v>
      </c>
      <c r="D2044" s="119">
        <v>9</v>
      </c>
    </row>
    <row r="2045" spans="1:4">
      <c r="A2045" t="s">
        <v>4696</v>
      </c>
      <c r="B2045" t="s">
        <v>16573</v>
      </c>
      <c r="C2045">
        <v>32</v>
      </c>
      <c r="D2045" s="119">
        <v>49</v>
      </c>
    </row>
    <row r="2046" spans="1:4">
      <c r="A2046" t="s">
        <v>4697</v>
      </c>
      <c r="B2046" t="s">
        <v>16574</v>
      </c>
      <c r="C2046">
        <v>1</v>
      </c>
      <c r="D2046" s="119">
        <v>7</v>
      </c>
    </row>
    <row r="2047" spans="1:4">
      <c r="A2047" t="s">
        <v>5512</v>
      </c>
      <c r="B2047" t="s">
        <v>16575</v>
      </c>
      <c r="C2047">
        <v>8</v>
      </c>
      <c r="D2047" s="119">
        <v>16</v>
      </c>
    </row>
    <row r="2048" spans="1:4">
      <c r="A2048" t="s">
        <v>4698</v>
      </c>
      <c r="B2048" t="s">
        <v>5513</v>
      </c>
      <c r="C2048">
        <v>3</v>
      </c>
      <c r="D2048" s="119">
        <v>9</v>
      </c>
    </row>
    <row r="2049" spans="1:4">
      <c r="A2049" t="s">
        <v>5514</v>
      </c>
      <c r="B2049" t="s">
        <v>16576</v>
      </c>
      <c r="C2049">
        <v>50</v>
      </c>
      <c r="D2049" s="119">
        <v>61</v>
      </c>
    </row>
    <row r="2050" spans="1:4">
      <c r="A2050" t="s">
        <v>4699</v>
      </c>
      <c r="B2050" t="s">
        <v>16577</v>
      </c>
      <c r="C2050">
        <v>1</v>
      </c>
      <c r="D2050" s="119">
        <v>3</v>
      </c>
    </row>
    <row r="2051" spans="1:4">
      <c r="A2051" t="s">
        <v>4700</v>
      </c>
      <c r="B2051" t="s">
        <v>16578</v>
      </c>
      <c r="C2051">
        <v>1</v>
      </c>
      <c r="D2051" s="119">
        <v>3</v>
      </c>
    </row>
    <row r="2052" spans="1:4">
      <c r="A2052" t="s">
        <v>5515</v>
      </c>
      <c r="B2052" t="s">
        <v>16579</v>
      </c>
      <c r="C2052">
        <v>1</v>
      </c>
      <c r="D2052" s="119">
        <v>1</v>
      </c>
    </row>
    <row r="2053" spans="1:4">
      <c r="A2053" t="s">
        <v>5516</v>
      </c>
      <c r="B2053" t="s">
        <v>16580</v>
      </c>
      <c r="C2053">
        <v>36</v>
      </c>
      <c r="D2053" s="119">
        <v>35</v>
      </c>
    </row>
    <row r="2054" spans="1:4">
      <c r="A2054" t="s">
        <v>5517</v>
      </c>
      <c r="B2054" t="s">
        <v>16581</v>
      </c>
      <c r="C2054">
        <v>1</v>
      </c>
      <c r="D2054" s="119">
        <v>2</v>
      </c>
    </row>
    <row r="2055" spans="1:4">
      <c r="A2055" t="s">
        <v>5518</v>
      </c>
      <c r="B2055" t="s">
        <v>16582</v>
      </c>
      <c r="C2055">
        <v>78</v>
      </c>
      <c r="D2055" s="119">
        <v>58</v>
      </c>
    </row>
    <row r="2056" spans="1:4">
      <c r="A2056" t="s">
        <v>5519</v>
      </c>
      <c r="B2056" t="s">
        <v>16583</v>
      </c>
      <c r="C2056">
        <v>23</v>
      </c>
      <c r="D2056" s="119">
        <v>35</v>
      </c>
    </row>
    <row r="2057" spans="1:4">
      <c r="A2057" t="s">
        <v>5520</v>
      </c>
      <c r="B2057" t="s">
        <v>16584</v>
      </c>
      <c r="C2057">
        <v>16</v>
      </c>
      <c r="D2057" s="119">
        <v>15</v>
      </c>
    </row>
    <row r="2058" spans="1:4">
      <c r="A2058" t="s">
        <v>5521</v>
      </c>
      <c r="B2058" t="s">
        <v>16585</v>
      </c>
      <c r="C2058">
        <v>12</v>
      </c>
      <c r="D2058" s="119">
        <v>16</v>
      </c>
    </row>
    <row r="2059" spans="1:4">
      <c r="A2059" t="s">
        <v>5522</v>
      </c>
      <c r="B2059" t="s">
        <v>16586</v>
      </c>
      <c r="C2059">
        <v>1</v>
      </c>
      <c r="D2059" s="119">
        <v>5</v>
      </c>
    </row>
    <row r="2060" spans="1:4">
      <c r="A2060" t="s">
        <v>5523</v>
      </c>
      <c r="B2060" t="s">
        <v>16587</v>
      </c>
      <c r="C2060">
        <v>1</v>
      </c>
      <c r="D2060" s="119">
        <v>3</v>
      </c>
    </row>
    <row r="2061" spans="1:4">
      <c r="A2061" t="s">
        <v>5524</v>
      </c>
      <c r="B2061" t="s">
        <v>16588</v>
      </c>
      <c r="C2061">
        <v>1</v>
      </c>
      <c r="D2061" s="119">
        <v>1</v>
      </c>
    </row>
    <row r="2062" spans="1:4">
      <c r="A2062" t="s">
        <v>5525</v>
      </c>
      <c r="B2062" t="s">
        <v>16589</v>
      </c>
      <c r="C2062">
        <v>0</v>
      </c>
      <c r="D2062" s="119">
        <v>1</v>
      </c>
    </row>
    <row r="2063" spans="1:4">
      <c r="A2063" t="s">
        <v>5526</v>
      </c>
      <c r="B2063" t="s">
        <v>16590</v>
      </c>
      <c r="C2063">
        <v>22</v>
      </c>
      <c r="D2063" s="119">
        <v>23</v>
      </c>
    </row>
    <row r="2064" spans="1:4">
      <c r="A2064" t="s">
        <v>5527</v>
      </c>
      <c r="B2064" t="s">
        <v>16591</v>
      </c>
      <c r="C2064">
        <v>14</v>
      </c>
      <c r="D2064" s="119">
        <v>22</v>
      </c>
    </row>
    <row r="2065" spans="1:4">
      <c r="A2065" t="s">
        <v>5528</v>
      </c>
      <c r="B2065" t="s">
        <v>16592</v>
      </c>
      <c r="C2065">
        <v>18</v>
      </c>
      <c r="D2065" s="119">
        <v>20</v>
      </c>
    </row>
    <row r="2066" spans="1:4">
      <c r="A2066" t="s">
        <v>5529</v>
      </c>
      <c r="B2066" t="s">
        <v>16593</v>
      </c>
      <c r="C2066">
        <v>8</v>
      </c>
      <c r="D2066" s="119">
        <v>6</v>
      </c>
    </row>
    <row r="2067" spans="1:4">
      <c r="A2067" t="s">
        <v>5530</v>
      </c>
      <c r="B2067" t="s">
        <v>16594</v>
      </c>
      <c r="C2067">
        <v>76</v>
      </c>
      <c r="D2067" s="119">
        <v>90</v>
      </c>
    </row>
    <row r="2068" spans="1:4">
      <c r="A2068" t="s">
        <v>5531</v>
      </c>
      <c r="B2068" t="s">
        <v>16595</v>
      </c>
      <c r="C2068">
        <v>1</v>
      </c>
      <c r="D2068" s="119">
        <v>2</v>
      </c>
    </row>
    <row r="2069" spans="1:4">
      <c r="A2069" t="s">
        <v>5532</v>
      </c>
      <c r="B2069" t="s">
        <v>16596</v>
      </c>
      <c r="C2069">
        <v>0</v>
      </c>
      <c r="D2069" s="119">
        <v>2</v>
      </c>
    </row>
    <row r="2070" spans="1:4">
      <c r="A2070" t="s">
        <v>5533</v>
      </c>
      <c r="B2070" t="s">
        <v>16597</v>
      </c>
      <c r="C2070">
        <v>3</v>
      </c>
      <c r="D2070" s="119">
        <v>2</v>
      </c>
    </row>
    <row r="2071" spans="1:4">
      <c r="A2071" t="s">
        <v>5534</v>
      </c>
      <c r="B2071" t="s">
        <v>16598</v>
      </c>
      <c r="C2071">
        <v>14</v>
      </c>
      <c r="D2071" s="119">
        <v>33</v>
      </c>
    </row>
    <row r="2072" spans="1:4">
      <c r="A2072" t="s">
        <v>5535</v>
      </c>
      <c r="B2072" t="s">
        <v>16599</v>
      </c>
      <c r="C2072">
        <v>12</v>
      </c>
      <c r="D2072" s="119">
        <v>2</v>
      </c>
    </row>
    <row r="2073" spans="1:4">
      <c r="A2073" t="s">
        <v>5536</v>
      </c>
      <c r="B2073" t="s">
        <v>16600</v>
      </c>
      <c r="C2073">
        <v>11</v>
      </c>
      <c r="D2073" s="119">
        <v>12</v>
      </c>
    </row>
    <row r="2074" spans="1:4">
      <c r="A2074" t="s">
        <v>5537</v>
      </c>
      <c r="B2074" t="s">
        <v>16189</v>
      </c>
      <c r="C2074">
        <v>2</v>
      </c>
      <c r="D2074" s="119">
        <v>6</v>
      </c>
    </row>
    <row r="2075" spans="1:4">
      <c r="A2075" t="s">
        <v>5538</v>
      </c>
      <c r="B2075" t="s">
        <v>16601</v>
      </c>
      <c r="C2075">
        <v>1</v>
      </c>
      <c r="D2075" s="119">
        <v>1</v>
      </c>
    </row>
    <row r="2076" spans="1:4">
      <c r="A2076" t="s">
        <v>5539</v>
      </c>
      <c r="B2076" t="s">
        <v>16602</v>
      </c>
      <c r="C2076">
        <v>1</v>
      </c>
      <c r="D2076" s="119">
        <v>1</v>
      </c>
    </row>
    <row r="2077" spans="1:4">
      <c r="A2077" t="s">
        <v>5540</v>
      </c>
      <c r="B2077" t="s">
        <v>16603</v>
      </c>
      <c r="C2077">
        <v>0</v>
      </c>
      <c r="D2077" s="119">
        <v>1</v>
      </c>
    </row>
    <row r="2078" spans="1:4">
      <c r="A2078" t="s">
        <v>5541</v>
      </c>
      <c r="B2078" t="s">
        <v>16604</v>
      </c>
      <c r="C2078">
        <v>4</v>
      </c>
      <c r="D2078" s="119">
        <v>10</v>
      </c>
    </row>
    <row r="2079" spans="1:4">
      <c r="A2079" t="s">
        <v>5542</v>
      </c>
      <c r="B2079" t="s">
        <v>16605</v>
      </c>
      <c r="C2079">
        <v>6</v>
      </c>
      <c r="D2079" s="119">
        <v>12</v>
      </c>
    </row>
    <row r="2080" spans="1:4">
      <c r="A2080" t="s">
        <v>5543</v>
      </c>
      <c r="B2080" t="s">
        <v>16606</v>
      </c>
      <c r="C2080">
        <v>9</v>
      </c>
      <c r="D2080" s="119">
        <v>16</v>
      </c>
    </row>
    <row r="2081" spans="1:4">
      <c r="A2081" t="s">
        <v>5544</v>
      </c>
      <c r="B2081" t="s">
        <v>16607</v>
      </c>
      <c r="C2081">
        <v>0</v>
      </c>
      <c r="D2081" s="119">
        <v>1</v>
      </c>
    </row>
    <row r="2082" spans="1:4">
      <c r="A2082" t="s">
        <v>5545</v>
      </c>
      <c r="B2082" t="s">
        <v>16608</v>
      </c>
      <c r="C2082">
        <v>0</v>
      </c>
      <c r="D2082" s="119">
        <v>1</v>
      </c>
    </row>
    <row r="2083" spans="1:4">
      <c r="A2083" t="s">
        <v>5546</v>
      </c>
      <c r="B2083" t="s">
        <v>16609</v>
      </c>
      <c r="C2083">
        <v>0</v>
      </c>
      <c r="D2083" s="119">
        <v>1</v>
      </c>
    </row>
    <row r="2084" spans="1:4">
      <c r="A2084" t="s">
        <v>5547</v>
      </c>
      <c r="B2084" t="s">
        <v>16610</v>
      </c>
      <c r="C2084">
        <v>1</v>
      </c>
      <c r="D2084" s="119">
        <v>1</v>
      </c>
    </row>
    <row r="2085" spans="1:4">
      <c r="A2085" t="s">
        <v>5548</v>
      </c>
      <c r="B2085" t="s">
        <v>16611</v>
      </c>
      <c r="C2085">
        <v>5</v>
      </c>
      <c r="D2085" s="119">
        <v>5</v>
      </c>
    </row>
    <row r="2086" spans="1:4">
      <c r="A2086" t="s">
        <v>5549</v>
      </c>
      <c r="B2086" t="s">
        <v>16612</v>
      </c>
      <c r="C2086">
        <v>0</v>
      </c>
      <c r="D2086" s="119">
        <v>2</v>
      </c>
    </row>
    <row r="2087" spans="1:4">
      <c r="A2087" t="s">
        <v>5550</v>
      </c>
      <c r="B2087" t="s">
        <v>16613</v>
      </c>
      <c r="C2087">
        <v>5</v>
      </c>
      <c r="D2087" s="119">
        <v>9</v>
      </c>
    </row>
    <row r="2088" spans="1:4">
      <c r="A2088" t="s">
        <v>5551</v>
      </c>
      <c r="B2088" t="s">
        <v>16240</v>
      </c>
      <c r="C2088">
        <v>2</v>
      </c>
      <c r="D2088" s="119">
        <v>4</v>
      </c>
    </row>
    <row r="2089" spans="1:4">
      <c r="A2089" t="s">
        <v>4671</v>
      </c>
      <c r="B2089" t="s">
        <v>16614</v>
      </c>
      <c r="C2089">
        <v>210</v>
      </c>
      <c r="D2089" s="119">
        <v>277</v>
      </c>
    </row>
    <row r="2090" spans="1:4">
      <c r="A2090" t="s">
        <v>5552</v>
      </c>
      <c r="B2090" t="s">
        <v>16615</v>
      </c>
      <c r="C2090">
        <v>54</v>
      </c>
      <c r="D2090" s="119">
        <v>77</v>
      </c>
    </row>
    <row r="2091" spans="1:4">
      <c r="A2091" t="s">
        <v>5553</v>
      </c>
      <c r="B2091" t="s">
        <v>16616</v>
      </c>
      <c r="C2091">
        <v>43</v>
      </c>
      <c r="D2091" s="119">
        <v>65</v>
      </c>
    </row>
    <row r="2092" spans="1:4">
      <c r="A2092" t="s">
        <v>5554</v>
      </c>
      <c r="B2092" t="s">
        <v>16617</v>
      </c>
      <c r="C2092">
        <v>13</v>
      </c>
      <c r="D2092" s="119">
        <v>5</v>
      </c>
    </row>
    <row r="2093" spans="1:4">
      <c r="A2093" t="s">
        <v>5555</v>
      </c>
      <c r="B2093" t="s">
        <v>16618</v>
      </c>
      <c r="C2093">
        <v>0</v>
      </c>
      <c r="D2093" s="119">
        <v>1</v>
      </c>
    </row>
    <row r="2094" spans="1:4">
      <c r="A2094" t="s">
        <v>5556</v>
      </c>
      <c r="B2094" t="s">
        <v>16619</v>
      </c>
      <c r="C2094">
        <v>8</v>
      </c>
      <c r="D2094" s="119">
        <v>6</v>
      </c>
    </row>
    <row r="2095" spans="1:4">
      <c r="A2095" t="s">
        <v>5557</v>
      </c>
      <c r="B2095" t="s">
        <v>16620</v>
      </c>
      <c r="C2095">
        <v>9</v>
      </c>
      <c r="D2095" s="119">
        <v>2</v>
      </c>
    </row>
    <row r="2096" spans="1:4">
      <c r="A2096" t="s">
        <v>4968</v>
      </c>
      <c r="B2096" t="s">
        <v>16621</v>
      </c>
      <c r="C2096">
        <v>0</v>
      </c>
      <c r="D2096" s="119">
        <v>3</v>
      </c>
    </row>
    <row r="2097" spans="1:4">
      <c r="A2097" t="s">
        <v>5558</v>
      </c>
      <c r="B2097" t="s">
        <v>16250</v>
      </c>
      <c r="C2097">
        <v>14</v>
      </c>
      <c r="D2097" s="119">
        <v>26</v>
      </c>
    </row>
    <row r="2098" spans="1:4">
      <c r="A2098" t="s">
        <v>5559</v>
      </c>
      <c r="B2098" t="s">
        <v>16253</v>
      </c>
      <c r="C2098">
        <v>0</v>
      </c>
      <c r="D2098" s="119">
        <v>2</v>
      </c>
    </row>
    <row r="2099" spans="1:4">
      <c r="A2099" t="s">
        <v>5560</v>
      </c>
      <c r="B2099" t="s">
        <v>16622</v>
      </c>
      <c r="C2099">
        <v>8</v>
      </c>
      <c r="D2099" s="119">
        <v>8</v>
      </c>
    </row>
    <row r="2100" spans="1:4">
      <c r="A2100" t="s">
        <v>5561</v>
      </c>
      <c r="B2100" t="s">
        <v>16623</v>
      </c>
      <c r="C2100">
        <v>3</v>
      </c>
      <c r="D2100" s="119">
        <v>2</v>
      </c>
    </row>
    <row r="2101" spans="1:4">
      <c r="A2101" t="s">
        <v>5562</v>
      </c>
      <c r="B2101" t="s">
        <v>16624</v>
      </c>
      <c r="C2101">
        <v>1</v>
      </c>
      <c r="D2101" s="119">
        <v>6</v>
      </c>
    </row>
    <row r="2102" spans="1:4">
      <c r="A2102" t="s">
        <v>5563</v>
      </c>
      <c r="B2102" t="s">
        <v>16625</v>
      </c>
      <c r="C2102">
        <v>64</v>
      </c>
      <c r="D2102" s="119">
        <v>71</v>
      </c>
    </row>
    <row r="2103" spans="1:4">
      <c r="A2103" t="s">
        <v>5564</v>
      </c>
      <c r="B2103" t="s">
        <v>16626</v>
      </c>
      <c r="C2103">
        <v>0</v>
      </c>
      <c r="D2103" s="119">
        <v>1</v>
      </c>
    </row>
    <row r="2104" spans="1:4">
      <c r="A2104" t="s">
        <v>5565</v>
      </c>
      <c r="B2104" t="s">
        <v>16627</v>
      </c>
      <c r="C2104">
        <v>102</v>
      </c>
      <c r="D2104" s="119">
        <v>91</v>
      </c>
    </row>
    <row r="2105" spans="1:4">
      <c r="A2105" t="s">
        <v>5566</v>
      </c>
      <c r="B2105" t="s">
        <v>16628</v>
      </c>
      <c r="C2105">
        <v>0</v>
      </c>
      <c r="D2105" s="119">
        <v>1</v>
      </c>
    </row>
    <row r="2106" spans="1:4">
      <c r="A2106" t="s">
        <v>5567</v>
      </c>
      <c r="B2106" t="s">
        <v>16262</v>
      </c>
      <c r="C2106">
        <v>39</v>
      </c>
      <c r="D2106" s="119">
        <v>24</v>
      </c>
    </row>
    <row r="2107" spans="1:4">
      <c r="A2107" t="s">
        <v>5568</v>
      </c>
      <c r="B2107" t="s">
        <v>16629</v>
      </c>
      <c r="C2107">
        <v>7</v>
      </c>
      <c r="D2107" s="119">
        <v>6</v>
      </c>
    </row>
    <row r="2108" spans="1:4">
      <c r="A2108" t="s">
        <v>4701</v>
      </c>
      <c r="B2108" t="s">
        <v>16630</v>
      </c>
      <c r="C2108">
        <v>4</v>
      </c>
      <c r="D2108" s="119">
        <v>9</v>
      </c>
    </row>
    <row r="2109" spans="1:4">
      <c r="A2109" t="s">
        <v>4702</v>
      </c>
      <c r="B2109" t="s">
        <v>16631</v>
      </c>
      <c r="C2109">
        <v>40</v>
      </c>
      <c r="D2109" s="119">
        <v>76</v>
      </c>
    </row>
    <row r="2110" spans="1:4">
      <c r="A2110" t="s">
        <v>5569</v>
      </c>
      <c r="B2110" t="s">
        <v>16632</v>
      </c>
      <c r="C2110">
        <v>10</v>
      </c>
      <c r="D2110" s="119">
        <v>14</v>
      </c>
    </row>
    <row r="2111" spans="1:4">
      <c r="A2111" t="s">
        <v>5570</v>
      </c>
      <c r="B2111" t="s">
        <v>16633</v>
      </c>
      <c r="C2111">
        <v>0</v>
      </c>
      <c r="D2111" s="119">
        <v>1</v>
      </c>
    </row>
    <row r="2112" spans="1:4">
      <c r="A2112" t="s">
        <v>5571</v>
      </c>
      <c r="B2112" t="s">
        <v>16634</v>
      </c>
      <c r="C2112">
        <v>1</v>
      </c>
      <c r="D2112" s="119">
        <v>2</v>
      </c>
    </row>
    <row r="2113" spans="1:4">
      <c r="A2113" t="s">
        <v>5572</v>
      </c>
      <c r="B2113" t="s">
        <v>5573</v>
      </c>
      <c r="C2113">
        <v>0</v>
      </c>
      <c r="D2113" s="119">
        <v>2</v>
      </c>
    </row>
    <row r="2114" spans="1:4">
      <c r="A2114" t="s">
        <v>5574</v>
      </c>
      <c r="B2114" t="s">
        <v>5575</v>
      </c>
      <c r="C2114">
        <v>1</v>
      </c>
      <c r="D2114" s="119">
        <v>6</v>
      </c>
    </row>
    <row r="2115" spans="1:4">
      <c r="A2115" t="s">
        <v>5577</v>
      </c>
      <c r="B2115" t="s">
        <v>5578</v>
      </c>
      <c r="C2115">
        <v>6</v>
      </c>
      <c r="D2115" s="119">
        <v>9</v>
      </c>
    </row>
    <row r="2116" spans="1:4">
      <c r="A2116" t="s">
        <v>5579</v>
      </c>
      <c r="B2116" t="s">
        <v>14549</v>
      </c>
      <c r="C2116">
        <v>147</v>
      </c>
      <c r="D2116" s="119">
        <v>227</v>
      </c>
    </row>
    <row r="2117" spans="1:4">
      <c r="A2117" t="s">
        <v>5580</v>
      </c>
      <c r="B2117" t="s">
        <v>16171</v>
      </c>
      <c r="C2117">
        <v>1</v>
      </c>
      <c r="D2117" s="119">
        <v>3</v>
      </c>
    </row>
    <row r="2118" spans="1:4">
      <c r="A2118" t="s">
        <v>5581</v>
      </c>
      <c r="B2118" t="s">
        <v>5582</v>
      </c>
      <c r="C2118">
        <v>11</v>
      </c>
      <c r="D2118" s="119">
        <v>10</v>
      </c>
    </row>
    <row r="2119" spans="1:4">
      <c r="A2119" t="s">
        <v>5583</v>
      </c>
      <c r="B2119" t="s">
        <v>5584</v>
      </c>
      <c r="C2119">
        <v>1</v>
      </c>
      <c r="D2119" s="119">
        <v>5</v>
      </c>
    </row>
    <row r="2120" spans="1:4">
      <c r="A2120" t="s">
        <v>5585</v>
      </c>
      <c r="B2120" t="s">
        <v>5586</v>
      </c>
      <c r="C2120">
        <v>1</v>
      </c>
      <c r="D2120" s="119">
        <v>1</v>
      </c>
    </row>
    <row r="2121" spans="1:4">
      <c r="A2121" t="s">
        <v>5587</v>
      </c>
      <c r="B2121" t="s">
        <v>5588</v>
      </c>
      <c r="C2121">
        <v>0</v>
      </c>
      <c r="D2121" s="119">
        <v>1</v>
      </c>
    </row>
    <row r="2122" spans="1:4">
      <c r="A2122" t="s">
        <v>5589</v>
      </c>
      <c r="B2122" t="s">
        <v>5590</v>
      </c>
      <c r="C2122">
        <v>5</v>
      </c>
      <c r="D2122" s="119">
        <v>14</v>
      </c>
    </row>
    <row r="2123" spans="1:4">
      <c r="A2123" t="s">
        <v>5591</v>
      </c>
      <c r="B2123" t="s">
        <v>5592</v>
      </c>
      <c r="C2123">
        <v>0</v>
      </c>
      <c r="D2123" s="119">
        <v>1</v>
      </c>
    </row>
    <row r="2124" spans="1:4">
      <c r="A2124" t="s">
        <v>5593</v>
      </c>
      <c r="B2124" t="s">
        <v>5594</v>
      </c>
      <c r="C2124">
        <v>0</v>
      </c>
      <c r="D2124" s="119">
        <v>1</v>
      </c>
    </row>
    <row r="2125" spans="1:4">
      <c r="A2125" t="s">
        <v>5595</v>
      </c>
      <c r="B2125" t="s">
        <v>5596</v>
      </c>
      <c r="C2125">
        <v>0</v>
      </c>
      <c r="D2125" s="119">
        <v>1</v>
      </c>
    </row>
    <row r="2126" spans="1:4">
      <c r="A2126" t="s">
        <v>5597</v>
      </c>
      <c r="B2126" t="s">
        <v>5598</v>
      </c>
      <c r="C2126">
        <v>0</v>
      </c>
      <c r="D2126" s="119">
        <v>1</v>
      </c>
    </row>
    <row r="2127" spans="1:4">
      <c r="A2127" t="s">
        <v>5617</v>
      </c>
      <c r="B2127" t="s">
        <v>16635</v>
      </c>
      <c r="C2127">
        <v>90</v>
      </c>
      <c r="D2127" s="119">
        <v>75</v>
      </c>
    </row>
    <row r="2128" spans="1:4">
      <c r="A2128" t="s">
        <v>5618</v>
      </c>
      <c r="B2128" t="s">
        <v>16636</v>
      </c>
      <c r="C2128">
        <v>1</v>
      </c>
      <c r="D2128" s="119">
        <v>1</v>
      </c>
    </row>
    <row r="2129" spans="1:4">
      <c r="A2129" t="s">
        <v>5619</v>
      </c>
      <c r="B2129" t="s">
        <v>16637</v>
      </c>
      <c r="C2129">
        <v>41</v>
      </c>
      <c r="D2129" s="119">
        <v>30</v>
      </c>
    </row>
    <row r="2130" spans="1:4">
      <c r="A2130" t="s">
        <v>5620</v>
      </c>
      <c r="B2130" t="s">
        <v>16638</v>
      </c>
      <c r="C2130">
        <v>3</v>
      </c>
      <c r="D2130" s="119">
        <v>1</v>
      </c>
    </row>
    <row r="2131" spans="1:4">
      <c r="A2131" t="s">
        <v>5621</v>
      </c>
      <c r="B2131" t="s">
        <v>16639</v>
      </c>
      <c r="C2131">
        <v>11</v>
      </c>
      <c r="D2131" s="119">
        <v>6</v>
      </c>
    </row>
    <row r="2132" spans="1:4">
      <c r="A2132" t="s">
        <v>5622</v>
      </c>
      <c r="B2132" t="s">
        <v>16640</v>
      </c>
      <c r="C2132">
        <v>17</v>
      </c>
      <c r="D2132" s="119">
        <v>26</v>
      </c>
    </row>
    <row r="2133" spans="1:4">
      <c r="A2133" t="s">
        <v>5623</v>
      </c>
      <c r="B2133" t="s">
        <v>16641</v>
      </c>
      <c r="C2133">
        <v>13</v>
      </c>
      <c r="D2133" s="119">
        <v>17</v>
      </c>
    </row>
    <row r="2134" spans="1:4">
      <c r="A2134" t="s">
        <v>5624</v>
      </c>
      <c r="B2134" t="s">
        <v>16642</v>
      </c>
      <c r="C2134">
        <v>96</v>
      </c>
      <c r="D2134" s="119">
        <v>107</v>
      </c>
    </row>
    <row r="2135" spans="1:4">
      <c r="A2135" t="s">
        <v>5625</v>
      </c>
      <c r="B2135" t="s">
        <v>16643</v>
      </c>
      <c r="C2135">
        <v>4</v>
      </c>
      <c r="D2135" s="119">
        <v>4</v>
      </c>
    </row>
    <row r="2136" spans="1:4">
      <c r="A2136" t="s">
        <v>5626</v>
      </c>
      <c r="B2136" t="s">
        <v>16644</v>
      </c>
      <c r="C2136">
        <v>12</v>
      </c>
      <c r="D2136" s="119">
        <v>15</v>
      </c>
    </row>
    <row r="2137" spans="1:4">
      <c r="A2137" t="s">
        <v>5627</v>
      </c>
      <c r="B2137" t="s">
        <v>16645</v>
      </c>
      <c r="C2137">
        <v>18</v>
      </c>
      <c r="D2137" s="119">
        <v>13</v>
      </c>
    </row>
    <row r="2138" spans="1:4">
      <c r="A2138" t="s">
        <v>5629</v>
      </c>
      <c r="B2138" t="s">
        <v>16646</v>
      </c>
      <c r="C2138">
        <v>0</v>
      </c>
      <c r="D2138" s="119">
        <v>1</v>
      </c>
    </row>
    <row r="2139" spans="1:4">
      <c r="A2139" t="s">
        <v>5630</v>
      </c>
      <c r="B2139" t="s">
        <v>16647</v>
      </c>
      <c r="C2139">
        <v>0</v>
      </c>
      <c r="D2139" s="119">
        <v>11</v>
      </c>
    </row>
    <row r="2140" spans="1:4">
      <c r="A2140" t="s">
        <v>5631</v>
      </c>
      <c r="B2140" t="s">
        <v>16648</v>
      </c>
      <c r="C2140">
        <v>0</v>
      </c>
      <c r="D2140" s="119">
        <v>1</v>
      </c>
    </row>
    <row r="2141" spans="1:4">
      <c r="A2141" t="s">
        <v>5632</v>
      </c>
      <c r="B2141" t="s">
        <v>16649</v>
      </c>
      <c r="C2141">
        <v>0</v>
      </c>
      <c r="D2141" s="119">
        <v>1</v>
      </c>
    </row>
    <row r="2142" spans="1:4">
      <c r="A2142" t="s">
        <v>5633</v>
      </c>
      <c r="B2142" t="s">
        <v>16650</v>
      </c>
      <c r="C2142">
        <v>0</v>
      </c>
      <c r="D2142" s="119">
        <v>1</v>
      </c>
    </row>
    <row r="2143" spans="1:4">
      <c r="A2143" t="s">
        <v>5634</v>
      </c>
      <c r="B2143" t="s">
        <v>16651</v>
      </c>
      <c r="C2143">
        <v>0</v>
      </c>
      <c r="D2143" s="119">
        <v>1</v>
      </c>
    </row>
    <row r="2144" spans="1:4">
      <c r="A2144" t="s">
        <v>5635</v>
      </c>
      <c r="B2144" t="s">
        <v>16652</v>
      </c>
      <c r="C2144">
        <v>6</v>
      </c>
      <c r="D2144" s="119">
        <v>2</v>
      </c>
    </row>
    <row r="2145" spans="1:4">
      <c r="A2145" t="s">
        <v>4703</v>
      </c>
      <c r="B2145" t="s">
        <v>16653</v>
      </c>
      <c r="C2145">
        <v>14</v>
      </c>
      <c r="D2145" s="119">
        <v>37</v>
      </c>
    </row>
    <row r="2146" spans="1:4">
      <c r="A2146" t="s">
        <v>5636</v>
      </c>
      <c r="B2146" t="s">
        <v>16654</v>
      </c>
      <c r="C2146">
        <v>5</v>
      </c>
      <c r="D2146" s="119">
        <v>5</v>
      </c>
    </row>
    <row r="2147" spans="1:4">
      <c r="A2147" t="s">
        <v>5637</v>
      </c>
      <c r="B2147" t="s">
        <v>5638</v>
      </c>
      <c r="C2147">
        <v>19</v>
      </c>
      <c r="D2147" s="119">
        <v>50</v>
      </c>
    </row>
    <row r="2148" spans="1:4">
      <c r="A2148" t="s">
        <v>5639</v>
      </c>
      <c r="B2148" t="s">
        <v>16655</v>
      </c>
      <c r="C2148">
        <v>1</v>
      </c>
      <c r="D2148" s="119">
        <v>11</v>
      </c>
    </row>
    <row r="2149" spans="1:4">
      <c r="A2149" t="s">
        <v>5640</v>
      </c>
      <c r="B2149" t="s">
        <v>5641</v>
      </c>
      <c r="C2149">
        <v>0</v>
      </c>
      <c r="D2149" s="119">
        <v>11</v>
      </c>
    </row>
    <row r="2150" spans="1:4">
      <c r="A2150" t="s">
        <v>5642</v>
      </c>
      <c r="B2150" t="s">
        <v>16656</v>
      </c>
      <c r="C2150">
        <v>0</v>
      </c>
      <c r="D2150" s="119">
        <v>11</v>
      </c>
    </row>
    <row r="2151" spans="1:4">
      <c r="A2151" t="s">
        <v>5643</v>
      </c>
      <c r="B2151" t="s">
        <v>16657</v>
      </c>
      <c r="C2151">
        <v>40</v>
      </c>
      <c r="D2151" s="119">
        <v>25</v>
      </c>
    </row>
    <row r="2152" spans="1:4">
      <c r="A2152" t="s">
        <v>5644</v>
      </c>
      <c r="B2152" t="s">
        <v>16658</v>
      </c>
      <c r="C2152">
        <v>1</v>
      </c>
      <c r="D2152" s="119">
        <v>5</v>
      </c>
    </row>
    <row r="2153" spans="1:4">
      <c r="A2153" t="s">
        <v>5645</v>
      </c>
      <c r="B2153" t="s">
        <v>16659</v>
      </c>
      <c r="C2153">
        <v>27</v>
      </c>
      <c r="D2153" s="119">
        <v>30</v>
      </c>
    </row>
    <row r="2154" spans="1:4">
      <c r="A2154" t="s">
        <v>5646</v>
      </c>
      <c r="B2154" t="s">
        <v>16660</v>
      </c>
      <c r="C2154">
        <v>0</v>
      </c>
      <c r="D2154" s="119">
        <v>1</v>
      </c>
    </row>
    <row r="2155" spans="1:4">
      <c r="A2155" t="s">
        <v>5647</v>
      </c>
      <c r="B2155" t="s">
        <v>16661</v>
      </c>
      <c r="C2155">
        <v>88</v>
      </c>
      <c r="D2155" s="119">
        <v>95</v>
      </c>
    </row>
    <row r="2156" spans="1:4">
      <c r="A2156" t="s">
        <v>5648</v>
      </c>
      <c r="B2156" t="s">
        <v>16662</v>
      </c>
      <c r="C2156">
        <v>16</v>
      </c>
      <c r="D2156" s="119">
        <v>6</v>
      </c>
    </row>
    <row r="2157" spans="1:4">
      <c r="A2157" t="s">
        <v>5649</v>
      </c>
      <c r="B2157" t="s">
        <v>16663</v>
      </c>
      <c r="C2157">
        <v>9</v>
      </c>
      <c r="D2157" s="119">
        <v>5</v>
      </c>
    </row>
    <row r="2158" spans="1:4">
      <c r="A2158" t="s">
        <v>5650</v>
      </c>
      <c r="B2158" t="s">
        <v>5651</v>
      </c>
      <c r="C2158">
        <v>0</v>
      </c>
      <c r="D2158" s="119">
        <v>2</v>
      </c>
    </row>
    <row r="2159" spans="1:4">
      <c r="A2159" t="s">
        <v>5652</v>
      </c>
      <c r="B2159" t="s">
        <v>16664</v>
      </c>
      <c r="C2159">
        <v>5</v>
      </c>
      <c r="D2159" s="119">
        <v>52</v>
      </c>
    </row>
    <row r="2160" spans="1:4">
      <c r="A2160" t="s">
        <v>5653</v>
      </c>
      <c r="B2160" t="s">
        <v>16665</v>
      </c>
      <c r="C2160">
        <v>1</v>
      </c>
      <c r="D2160" s="119">
        <v>12</v>
      </c>
    </row>
    <row r="2161" spans="1:4">
      <c r="A2161" t="s">
        <v>5654</v>
      </c>
      <c r="B2161" t="s">
        <v>16666</v>
      </c>
      <c r="C2161">
        <v>2</v>
      </c>
      <c r="D2161" s="119">
        <v>1</v>
      </c>
    </row>
    <row r="2162" spans="1:4">
      <c r="A2162" t="s">
        <v>5655</v>
      </c>
      <c r="B2162" t="s">
        <v>16667</v>
      </c>
      <c r="C2162">
        <v>2</v>
      </c>
      <c r="D2162" s="119">
        <v>11</v>
      </c>
    </row>
    <row r="2163" spans="1:4">
      <c r="A2163" t="s">
        <v>5656</v>
      </c>
      <c r="B2163" t="s">
        <v>16668</v>
      </c>
      <c r="C2163">
        <v>0</v>
      </c>
      <c r="D2163" s="119">
        <v>1</v>
      </c>
    </row>
    <row r="2164" spans="1:4">
      <c r="A2164" t="s">
        <v>5657</v>
      </c>
      <c r="B2164" t="s">
        <v>16669</v>
      </c>
      <c r="C2164">
        <v>0</v>
      </c>
      <c r="D2164" s="119">
        <v>1</v>
      </c>
    </row>
    <row r="2165" spans="1:4">
      <c r="A2165" t="s">
        <v>5658</v>
      </c>
      <c r="B2165" t="s">
        <v>16670</v>
      </c>
      <c r="C2165">
        <v>0</v>
      </c>
      <c r="D2165" s="119">
        <v>1</v>
      </c>
    </row>
    <row r="2166" spans="1:4">
      <c r="A2166" t="s">
        <v>5659</v>
      </c>
      <c r="B2166" t="s">
        <v>16671</v>
      </c>
      <c r="C2166">
        <v>0</v>
      </c>
      <c r="D2166" s="119">
        <v>1</v>
      </c>
    </row>
    <row r="2167" spans="1:4">
      <c r="A2167" t="s">
        <v>5660</v>
      </c>
      <c r="B2167" t="s">
        <v>16672</v>
      </c>
      <c r="C2167">
        <v>0</v>
      </c>
      <c r="D2167" s="119">
        <v>1</v>
      </c>
    </row>
    <row r="2168" spans="1:4">
      <c r="A2168" t="s">
        <v>5661</v>
      </c>
      <c r="B2168" t="s">
        <v>16673</v>
      </c>
      <c r="C2168">
        <v>0</v>
      </c>
      <c r="D2168" s="119">
        <v>1</v>
      </c>
    </row>
    <row r="2169" spans="1:4">
      <c r="A2169" t="s">
        <v>5662</v>
      </c>
      <c r="B2169" t="s">
        <v>16674</v>
      </c>
      <c r="C2169">
        <v>0</v>
      </c>
      <c r="D2169" s="119">
        <v>1</v>
      </c>
    </row>
    <row r="2170" spans="1:4">
      <c r="A2170" t="s">
        <v>5663</v>
      </c>
      <c r="B2170" t="s">
        <v>5664</v>
      </c>
      <c r="C2170">
        <v>0</v>
      </c>
      <c r="D2170" s="119">
        <v>1</v>
      </c>
    </row>
    <row r="2171" spans="1:4">
      <c r="A2171" t="s">
        <v>5665</v>
      </c>
      <c r="B2171" t="s">
        <v>16675</v>
      </c>
      <c r="C2171">
        <v>3</v>
      </c>
      <c r="D2171" s="119">
        <v>5</v>
      </c>
    </row>
    <row r="2172" spans="1:4">
      <c r="A2172" t="s">
        <v>5666</v>
      </c>
      <c r="B2172" t="s">
        <v>16676</v>
      </c>
      <c r="C2172">
        <v>11</v>
      </c>
      <c r="D2172" s="119">
        <v>45</v>
      </c>
    </row>
    <row r="2173" spans="1:4">
      <c r="A2173" t="s">
        <v>4704</v>
      </c>
      <c r="B2173" t="s">
        <v>5667</v>
      </c>
      <c r="C2173">
        <v>0</v>
      </c>
      <c r="D2173" s="119">
        <v>3</v>
      </c>
    </row>
    <row r="2174" spans="1:4">
      <c r="A2174" t="s">
        <v>5668</v>
      </c>
      <c r="B2174" t="s">
        <v>16677</v>
      </c>
      <c r="C2174">
        <v>0</v>
      </c>
      <c r="D2174" s="119">
        <v>11</v>
      </c>
    </row>
    <row r="2175" spans="1:4">
      <c r="A2175" t="s">
        <v>5669</v>
      </c>
      <c r="B2175" t="s">
        <v>16678</v>
      </c>
      <c r="C2175">
        <v>0</v>
      </c>
      <c r="D2175" s="119">
        <v>2</v>
      </c>
    </row>
    <row r="2176" spans="1:4">
      <c r="A2176" t="s">
        <v>5670</v>
      </c>
      <c r="B2176" t="s">
        <v>16679</v>
      </c>
      <c r="C2176">
        <v>0</v>
      </c>
      <c r="D2176" s="119">
        <v>2</v>
      </c>
    </row>
    <row r="2177" spans="1:4">
      <c r="A2177" t="s">
        <v>5671</v>
      </c>
      <c r="B2177" t="s">
        <v>16680</v>
      </c>
      <c r="C2177">
        <v>0</v>
      </c>
      <c r="D2177" s="119">
        <v>1</v>
      </c>
    </row>
    <row r="2178" spans="1:4">
      <c r="A2178" t="s">
        <v>5672</v>
      </c>
      <c r="B2178" t="s">
        <v>16681</v>
      </c>
      <c r="C2178">
        <v>0</v>
      </c>
      <c r="D2178" s="119">
        <v>1</v>
      </c>
    </row>
    <row r="2179" spans="1:4">
      <c r="A2179" t="s">
        <v>5673</v>
      </c>
      <c r="B2179" t="s">
        <v>16682</v>
      </c>
      <c r="C2179">
        <v>0</v>
      </c>
      <c r="D2179" s="119">
        <v>1</v>
      </c>
    </row>
    <row r="2180" spans="1:4">
      <c r="A2180" t="s">
        <v>5674</v>
      </c>
      <c r="B2180" t="s">
        <v>16683</v>
      </c>
      <c r="C2180">
        <v>0</v>
      </c>
      <c r="D2180" s="119">
        <v>1</v>
      </c>
    </row>
    <row r="2181" spans="1:4">
      <c r="A2181" t="s">
        <v>5675</v>
      </c>
      <c r="B2181" t="s">
        <v>16684</v>
      </c>
      <c r="C2181">
        <v>0</v>
      </c>
      <c r="D2181" s="119">
        <v>1</v>
      </c>
    </row>
    <row r="2182" spans="1:4">
      <c r="A2182" t="s">
        <v>5676</v>
      </c>
      <c r="B2182" t="s">
        <v>5677</v>
      </c>
      <c r="C2182">
        <v>1</v>
      </c>
      <c r="D2182" s="119">
        <v>11</v>
      </c>
    </row>
    <row r="2183" spans="1:4">
      <c r="A2183" t="s">
        <v>5678</v>
      </c>
      <c r="B2183" t="s">
        <v>16685</v>
      </c>
      <c r="C2183">
        <v>0</v>
      </c>
      <c r="D2183" s="119">
        <v>1</v>
      </c>
    </row>
    <row r="2184" spans="1:4">
      <c r="A2184" t="s">
        <v>5679</v>
      </c>
      <c r="B2184" t="s">
        <v>16686</v>
      </c>
      <c r="C2184">
        <v>0</v>
      </c>
      <c r="D2184" s="119">
        <v>1</v>
      </c>
    </row>
    <row r="2185" spans="1:4">
      <c r="A2185" t="s">
        <v>5680</v>
      </c>
      <c r="B2185" t="s">
        <v>16687</v>
      </c>
      <c r="C2185">
        <v>1</v>
      </c>
      <c r="D2185" s="119">
        <v>1</v>
      </c>
    </row>
    <row r="2186" spans="1:4">
      <c r="A2186" t="s">
        <v>5681</v>
      </c>
      <c r="B2186" t="s">
        <v>16688</v>
      </c>
      <c r="C2186">
        <v>0</v>
      </c>
      <c r="D2186" s="119">
        <v>1</v>
      </c>
    </row>
    <row r="2187" spans="1:4">
      <c r="A2187" t="s">
        <v>5682</v>
      </c>
      <c r="B2187" t="s">
        <v>16689</v>
      </c>
      <c r="C2187">
        <v>0</v>
      </c>
      <c r="D2187" s="119">
        <v>1</v>
      </c>
    </row>
    <row r="2188" spans="1:4">
      <c r="A2188" t="s">
        <v>5683</v>
      </c>
      <c r="B2188" t="s">
        <v>16690</v>
      </c>
      <c r="C2188">
        <v>0</v>
      </c>
      <c r="D2188" s="119">
        <v>1</v>
      </c>
    </row>
    <row r="2189" spans="1:4">
      <c r="A2189" t="s">
        <v>5684</v>
      </c>
      <c r="B2189" t="s">
        <v>16691</v>
      </c>
      <c r="C2189">
        <v>1</v>
      </c>
      <c r="D2189" s="119">
        <v>5</v>
      </c>
    </row>
    <row r="2190" spans="1:4">
      <c r="A2190" t="s">
        <v>5685</v>
      </c>
      <c r="B2190" t="s">
        <v>16692</v>
      </c>
      <c r="C2190">
        <v>0</v>
      </c>
      <c r="D2190" s="119">
        <v>22</v>
      </c>
    </row>
    <row r="2191" spans="1:4">
      <c r="A2191" t="s">
        <v>5686</v>
      </c>
      <c r="B2191" t="s">
        <v>16693</v>
      </c>
      <c r="C2191">
        <v>0</v>
      </c>
      <c r="D2191" s="119">
        <v>2</v>
      </c>
    </row>
    <row r="2192" spans="1:4">
      <c r="A2192" t="s">
        <v>5687</v>
      </c>
      <c r="B2192" t="s">
        <v>6620</v>
      </c>
      <c r="C2192">
        <v>293</v>
      </c>
      <c r="D2192" s="119">
        <v>327</v>
      </c>
    </row>
    <row r="2193" spans="1:4">
      <c r="A2193" t="s">
        <v>5688</v>
      </c>
      <c r="B2193" t="s">
        <v>16694</v>
      </c>
      <c r="C2193">
        <v>0</v>
      </c>
      <c r="D2193" s="119">
        <v>1</v>
      </c>
    </row>
    <row r="2194" spans="1:4">
      <c r="A2194" t="s">
        <v>5689</v>
      </c>
      <c r="B2194" t="s">
        <v>16695</v>
      </c>
      <c r="C2194">
        <v>42</v>
      </c>
      <c r="D2194" s="119">
        <v>28</v>
      </c>
    </row>
    <row r="2195" spans="1:4">
      <c r="A2195" t="s">
        <v>5690</v>
      </c>
      <c r="B2195" t="s">
        <v>16696</v>
      </c>
      <c r="C2195">
        <v>3</v>
      </c>
      <c r="D2195" s="119">
        <v>2</v>
      </c>
    </row>
    <row r="2196" spans="1:4">
      <c r="A2196" t="s">
        <v>5691</v>
      </c>
      <c r="B2196" t="s">
        <v>16697</v>
      </c>
      <c r="C2196">
        <v>16</v>
      </c>
      <c r="D2196" s="119">
        <v>15</v>
      </c>
    </row>
    <row r="2197" spans="1:4">
      <c r="A2197" t="s">
        <v>5692</v>
      </c>
      <c r="B2197" t="s">
        <v>16698</v>
      </c>
      <c r="C2197">
        <v>0</v>
      </c>
      <c r="D2197" s="119">
        <v>1</v>
      </c>
    </row>
    <row r="2198" spans="1:4">
      <c r="A2198" t="s">
        <v>5693</v>
      </c>
      <c r="B2198" t="s">
        <v>16699</v>
      </c>
      <c r="C2198">
        <v>0</v>
      </c>
      <c r="D2198" s="119">
        <v>1</v>
      </c>
    </row>
    <row r="2199" spans="1:4">
      <c r="A2199" t="s">
        <v>5694</v>
      </c>
      <c r="B2199" t="s">
        <v>16700</v>
      </c>
      <c r="C2199">
        <v>2</v>
      </c>
      <c r="D2199" s="119">
        <v>1</v>
      </c>
    </row>
    <row r="2200" spans="1:4">
      <c r="A2200" t="s">
        <v>5695</v>
      </c>
      <c r="B2200" t="s">
        <v>16701</v>
      </c>
      <c r="C2200">
        <v>0</v>
      </c>
      <c r="D2200" s="119">
        <v>1</v>
      </c>
    </row>
    <row r="2201" spans="1:4">
      <c r="A2201" t="s">
        <v>5697</v>
      </c>
      <c r="B2201" t="s">
        <v>5698</v>
      </c>
      <c r="C2201">
        <v>35</v>
      </c>
      <c r="D2201" s="119">
        <v>90</v>
      </c>
    </row>
    <row r="2202" spans="1:4">
      <c r="A2202" t="s">
        <v>5699</v>
      </c>
      <c r="B2202" t="s">
        <v>16702</v>
      </c>
      <c r="C2202">
        <v>2</v>
      </c>
      <c r="D2202" s="119">
        <v>11</v>
      </c>
    </row>
    <row r="2203" spans="1:4">
      <c r="A2203" t="s">
        <v>5700</v>
      </c>
      <c r="B2203" t="s">
        <v>16704</v>
      </c>
      <c r="C2203">
        <v>0</v>
      </c>
      <c r="D2203" s="119">
        <v>1</v>
      </c>
    </row>
    <row r="2204" spans="1:4">
      <c r="A2204" t="s">
        <v>5701</v>
      </c>
      <c r="B2204" t="s">
        <v>16705</v>
      </c>
      <c r="C2204">
        <v>0</v>
      </c>
      <c r="D2204" s="119">
        <v>1</v>
      </c>
    </row>
    <row r="2205" spans="1:4">
      <c r="A2205" t="s">
        <v>2748</v>
      </c>
      <c r="B2205" t="s">
        <v>15361</v>
      </c>
      <c r="C2205">
        <v>123</v>
      </c>
      <c r="D2205" s="119">
        <v>134</v>
      </c>
    </row>
    <row r="2206" spans="1:4">
      <c r="A2206" t="s">
        <v>5702</v>
      </c>
      <c r="B2206" t="s">
        <v>16706</v>
      </c>
      <c r="C2206">
        <v>0</v>
      </c>
      <c r="D2206" s="119">
        <v>1</v>
      </c>
    </row>
    <row r="2207" spans="1:4">
      <c r="A2207" t="s">
        <v>5703</v>
      </c>
      <c r="B2207" t="s">
        <v>16707</v>
      </c>
      <c r="C2207">
        <v>2</v>
      </c>
      <c r="D2207" s="119">
        <v>1</v>
      </c>
    </row>
    <row r="2208" spans="1:4">
      <c r="A2208" t="s">
        <v>5704</v>
      </c>
      <c r="B2208" t="s">
        <v>16708</v>
      </c>
      <c r="C2208">
        <v>0</v>
      </c>
      <c r="D2208" s="119">
        <v>1</v>
      </c>
    </row>
    <row r="2209" spans="1:4">
      <c r="A2209" t="s">
        <v>5705</v>
      </c>
      <c r="B2209" t="s">
        <v>16709</v>
      </c>
      <c r="C2209">
        <v>0</v>
      </c>
      <c r="D2209" s="119">
        <v>1</v>
      </c>
    </row>
    <row r="2210" spans="1:4">
      <c r="A2210" t="s">
        <v>5706</v>
      </c>
      <c r="B2210" t="s">
        <v>16710</v>
      </c>
      <c r="C2210">
        <v>1</v>
      </c>
      <c r="D2210" s="119">
        <v>1</v>
      </c>
    </row>
    <row r="2211" spans="1:4">
      <c r="A2211" t="s">
        <v>5740</v>
      </c>
      <c r="B2211" t="s">
        <v>16711</v>
      </c>
      <c r="C2211">
        <v>3</v>
      </c>
      <c r="D2211" s="119">
        <v>4</v>
      </c>
    </row>
    <row r="2212" spans="1:4">
      <c r="A2212" t="s">
        <v>5741</v>
      </c>
      <c r="B2212" t="s">
        <v>5742</v>
      </c>
      <c r="C2212">
        <v>0</v>
      </c>
      <c r="D2212" s="119">
        <v>3</v>
      </c>
    </row>
    <row r="2213" spans="1:4">
      <c r="A2213" t="s">
        <v>5743</v>
      </c>
      <c r="B2213" t="s">
        <v>16712</v>
      </c>
      <c r="C2213">
        <v>18</v>
      </c>
      <c r="D2213" s="119">
        <v>17</v>
      </c>
    </row>
    <row r="2214" spans="1:4">
      <c r="A2214" t="s">
        <v>5803</v>
      </c>
      <c r="B2214" t="s">
        <v>5804</v>
      </c>
      <c r="C2214">
        <v>0</v>
      </c>
      <c r="D2214" s="119">
        <v>1</v>
      </c>
    </row>
    <row r="2215" spans="1:4">
      <c r="A2215" t="s">
        <v>5805</v>
      </c>
      <c r="B2215" t="s">
        <v>5806</v>
      </c>
      <c r="C2215">
        <v>0</v>
      </c>
      <c r="D2215" s="119">
        <v>1</v>
      </c>
    </row>
    <row r="2216" spans="1:4">
      <c r="A2216" t="s">
        <v>5807</v>
      </c>
      <c r="B2216" t="s">
        <v>5808</v>
      </c>
      <c r="C2216">
        <v>0</v>
      </c>
      <c r="D2216" s="119">
        <v>1</v>
      </c>
    </row>
    <row r="2217" spans="1:4">
      <c r="A2217" t="s">
        <v>2475</v>
      </c>
      <c r="B2217" t="s">
        <v>4928</v>
      </c>
      <c r="C2217">
        <v>0</v>
      </c>
      <c r="D2217" s="119">
        <v>6</v>
      </c>
    </row>
    <row r="2218" spans="1:4">
      <c r="A2218" t="s">
        <v>4683</v>
      </c>
      <c r="B2218" t="s">
        <v>16713</v>
      </c>
      <c r="C2218">
        <v>17</v>
      </c>
      <c r="D2218" s="119">
        <v>31</v>
      </c>
    </row>
    <row r="2219" spans="1:4">
      <c r="A2219" t="s">
        <v>4684</v>
      </c>
      <c r="B2219" t="s">
        <v>16714</v>
      </c>
      <c r="C2219">
        <v>6</v>
      </c>
      <c r="D2219" s="119">
        <v>7</v>
      </c>
    </row>
    <row r="2220" spans="1:4">
      <c r="A2220" t="s">
        <v>4009</v>
      </c>
      <c r="B2220" t="s">
        <v>16715</v>
      </c>
      <c r="C2220">
        <v>633</v>
      </c>
      <c r="D2220" s="119">
        <v>575</v>
      </c>
    </row>
    <row r="2221" spans="1:4">
      <c r="A2221" t="s">
        <v>4011</v>
      </c>
      <c r="B2221" t="s">
        <v>16716</v>
      </c>
      <c r="C2221">
        <v>57</v>
      </c>
      <c r="D2221" s="119">
        <v>98</v>
      </c>
    </row>
    <row r="2222" spans="1:4">
      <c r="A2222" t="s">
        <v>2635</v>
      </c>
      <c r="B2222" t="s">
        <v>16717</v>
      </c>
      <c r="C2222">
        <v>959</v>
      </c>
      <c r="D2222" s="119">
        <v>1251</v>
      </c>
    </row>
    <row r="2223" spans="1:4">
      <c r="A2223" t="s">
        <v>5809</v>
      </c>
      <c r="B2223" t="s">
        <v>5810</v>
      </c>
      <c r="C2223">
        <v>0</v>
      </c>
      <c r="D2223" s="119">
        <v>1</v>
      </c>
    </row>
    <row r="2224" spans="1:4">
      <c r="A2224" t="s">
        <v>5811</v>
      </c>
      <c r="B2224" t="s">
        <v>5812</v>
      </c>
      <c r="C2224">
        <v>1</v>
      </c>
      <c r="D2224" s="119">
        <v>1</v>
      </c>
    </row>
    <row r="2225" spans="1:4">
      <c r="A2225" t="s">
        <v>5813</v>
      </c>
      <c r="B2225" t="s">
        <v>16718</v>
      </c>
      <c r="C2225">
        <v>0</v>
      </c>
      <c r="D2225" s="119">
        <v>1</v>
      </c>
    </row>
    <row r="2226" spans="1:4">
      <c r="A2226" t="s">
        <v>5814</v>
      </c>
      <c r="B2226" t="s">
        <v>16719</v>
      </c>
      <c r="C2226">
        <v>0</v>
      </c>
      <c r="D2226" s="119">
        <v>1</v>
      </c>
    </row>
    <row r="2227" spans="1:4">
      <c r="A2227" t="s">
        <v>4690</v>
      </c>
      <c r="B2227" t="s">
        <v>5815</v>
      </c>
      <c r="C2227">
        <v>0</v>
      </c>
      <c r="D2227" s="119">
        <v>3</v>
      </c>
    </row>
    <row r="2228" spans="1:4">
      <c r="A2228" t="s">
        <v>4691</v>
      </c>
      <c r="B2228" t="s">
        <v>5816</v>
      </c>
      <c r="C2228">
        <v>1</v>
      </c>
      <c r="D2228" s="119">
        <v>3</v>
      </c>
    </row>
    <row r="2229" spans="1:4">
      <c r="A2229" t="s">
        <v>2641</v>
      </c>
      <c r="B2229" t="s">
        <v>16720</v>
      </c>
      <c r="C2229">
        <v>1661</v>
      </c>
      <c r="D2229" s="119">
        <v>1626</v>
      </c>
    </row>
    <row r="2230" spans="1:4">
      <c r="A2230" t="s">
        <v>2642</v>
      </c>
      <c r="B2230" t="s">
        <v>16721</v>
      </c>
      <c r="C2230">
        <v>512</v>
      </c>
      <c r="D2230" s="119">
        <v>510</v>
      </c>
    </row>
    <row r="2231" spans="1:4">
      <c r="A2231" t="s">
        <v>2643</v>
      </c>
      <c r="B2231" t="s">
        <v>16722</v>
      </c>
      <c r="C2231">
        <v>345</v>
      </c>
      <c r="D2231" s="119">
        <v>278</v>
      </c>
    </row>
    <row r="2232" spans="1:4">
      <c r="A2232" t="s">
        <v>2644</v>
      </c>
      <c r="B2232" t="s">
        <v>14614</v>
      </c>
      <c r="C2232">
        <v>82</v>
      </c>
      <c r="D2232" s="119">
        <v>66</v>
      </c>
    </row>
    <row r="2233" spans="1:4">
      <c r="A2233" t="s">
        <v>3944</v>
      </c>
      <c r="B2233" t="s">
        <v>16723</v>
      </c>
      <c r="C2233">
        <v>3</v>
      </c>
      <c r="D2233" s="119">
        <v>7</v>
      </c>
    </row>
    <row r="2234" spans="1:4">
      <c r="A2234" t="s">
        <v>3945</v>
      </c>
      <c r="B2234" t="s">
        <v>16724</v>
      </c>
      <c r="C2234">
        <v>3</v>
      </c>
      <c r="D2234" s="119">
        <v>10</v>
      </c>
    </row>
    <row r="2235" spans="1:4">
      <c r="A2235" t="s">
        <v>5817</v>
      </c>
      <c r="B2235" t="s">
        <v>5818</v>
      </c>
      <c r="C2235">
        <v>0</v>
      </c>
      <c r="D2235" s="119">
        <v>1</v>
      </c>
    </row>
    <row r="2236" spans="1:4">
      <c r="A2236" t="s">
        <v>5820</v>
      </c>
      <c r="B2236" t="s">
        <v>5821</v>
      </c>
      <c r="C2236">
        <v>7</v>
      </c>
      <c r="D2236" s="119">
        <v>5</v>
      </c>
    </row>
    <row r="2237" spans="1:4">
      <c r="A2237" t="s">
        <v>5822</v>
      </c>
      <c r="B2237" t="s">
        <v>5823</v>
      </c>
      <c r="C2237">
        <v>1</v>
      </c>
      <c r="D2237" s="119">
        <v>1</v>
      </c>
    </row>
    <row r="2238" spans="1:4">
      <c r="A2238" t="s">
        <v>5824</v>
      </c>
      <c r="B2238" t="s">
        <v>5825</v>
      </c>
      <c r="C2238">
        <v>0</v>
      </c>
      <c r="D2238" s="119">
        <v>1</v>
      </c>
    </row>
    <row r="2239" spans="1:4">
      <c r="A2239" t="s">
        <v>4014</v>
      </c>
      <c r="B2239" t="s">
        <v>16725</v>
      </c>
      <c r="C2239">
        <v>164</v>
      </c>
      <c r="D2239" s="119">
        <v>297</v>
      </c>
    </row>
    <row r="2240" spans="1:4">
      <c r="A2240" t="s">
        <v>5826</v>
      </c>
      <c r="B2240" t="s">
        <v>16726</v>
      </c>
      <c r="C2240">
        <v>20</v>
      </c>
      <c r="D2240" s="119">
        <v>35</v>
      </c>
    </row>
    <row r="2241" spans="1:4">
      <c r="A2241" t="s">
        <v>5827</v>
      </c>
      <c r="B2241" t="s">
        <v>16727</v>
      </c>
      <c r="C2241">
        <v>0</v>
      </c>
      <c r="D2241" s="119">
        <v>1</v>
      </c>
    </row>
    <row r="2242" spans="1:4">
      <c r="A2242" t="s">
        <v>5828</v>
      </c>
      <c r="B2242" t="s">
        <v>5829</v>
      </c>
      <c r="C2242">
        <v>0</v>
      </c>
      <c r="D2242" s="119">
        <v>1</v>
      </c>
    </row>
    <row r="2243" spans="1:4">
      <c r="A2243" t="s">
        <v>5830</v>
      </c>
      <c r="B2243" t="s">
        <v>5831</v>
      </c>
      <c r="C2243">
        <v>0</v>
      </c>
      <c r="D2243" s="119">
        <v>1</v>
      </c>
    </row>
    <row r="2244" spans="1:4">
      <c r="A2244" t="s">
        <v>5832</v>
      </c>
      <c r="B2244" t="s">
        <v>14628</v>
      </c>
      <c r="C2244">
        <v>0</v>
      </c>
      <c r="D2244" s="119">
        <v>2</v>
      </c>
    </row>
    <row r="2245" spans="1:4">
      <c r="A2245" t="s">
        <v>5833</v>
      </c>
      <c r="B2245" t="s">
        <v>5834</v>
      </c>
      <c r="C2245">
        <v>0</v>
      </c>
      <c r="D2245" s="119">
        <v>1</v>
      </c>
    </row>
    <row r="2246" spans="1:4">
      <c r="A2246" t="s">
        <v>5835</v>
      </c>
      <c r="B2246" t="s">
        <v>16728</v>
      </c>
      <c r="C2246">
        <v>0</v>
      </c>
      <c r="D2246" s="119">
        <v>2</v>
      </c>
    </row>
    <row r="2247" spans="1:4">
      <c r="A2247" t="s">
        <v>5836</v>
      </c>
      <c r="B2247" t="s">
        <v>5837</v>
      </c>
      <c r="C2247">
        <v>0</v>
      </c>
      <c r="D2247" s="119">
        <v>1</v>
      </c>
    </row>
    <row r="2248" spans="1:4">
      <c r="A2248" t="s">
        <v>5838</v>
      </c>
      <c r="B2248" t="s">
        <v>5839</v>
      </c>
      <c r="C2248">
        <v>0</v>
      </c>
      <c r="D2248" s="119">
        <v>1</v>
      </c>
    </row>
    <row r="2249" spans="1:4">
      <c r="A2249" t="s">
        <v>5840</v>
      </c>
      <c r="B2249" t="s">
        <v>5841</v>
      </c>
      <c r="C2249">
        <v>0</v>
      </c>
      <c r="D2249" s="119">
        <v>11</v>
      </c>
    </row>
    <row r="2250" spans="1:4">
      <c r="A2250" t="s">
        <v>5842</v>
      </c>
      <c r="B2250" t="s">
        <v>5843</v>
      </c>
      <c r="C2250">
        <v>0</v>
      </c>
      <c r="D2250" s="119">
        <v>11</v>
      </c>
    </row>
    <row r="2251" spans="1:4">
      <c r="A2251" t="s">
        <v>5844</v>
      </c>
      <c r="B2251" t="s">
        <v>5845</v>
      </c>
      <c r="C2251">
        <v>0</v>
      </c>
      <c r="D2251" s="119">
        <v>1</v>
      </c>
    </row>
    <row r="2252" spans="1:4">
      <c r="A2252" t="s">
        <v>5846</v>
      </c>
      <c r="B2252" t="s">
        <v>16729</v>
      </c>
      <c r="C2252">
        <v>0</v>
      </c>
      <c r="D2252" s="119">
        <v>1</v>
      </c>
    </row>
    <row r="2253" spans="1:4">
      <c r="A2253" t="s">
        <v>5847</v>
      </c>
      <c r="B2253" t="s">
        <v>16730</v>
      </c>
      <c r="C2253">
        <v>0</v>
      </c>
      <c r="D2253" s="119">
        <v>1</v>
      </c>
    </row>
    <row r="2254" spans="1:4">
      <c r="A2254" t="s">
        <v>5848</v>
      </c>
      <c r="B2254" t="s">
        <v>16731</v>
      </c>
      <c r="C2254">
        <v>0</v>
      </c>
      <c r="D2254" s="119">
        <v>1</v>
      </c>
    </row>
    <row r="2255" spans="1:4">
      <c r="A2255" t="s">
        <v>5849</v>
      </c>
      <c r="B2255" t="s">
        <v>5850</v>
      </c>
      <c r="C2255">
        <v>0</v>
      </c>
      <c r="D2255" s="119">
        <v>1</v>
      </c>
    </row>
    <row r="2256" spans="1:4">
      <c r="A2256" t="s">
        <v>5851</v>
      </c>
      <c r="B2256" t="s">
        <v>16732</v>
      </c>
      <c r="C2256">
        <v>0</v>
      </c>
      <c r="D2256" s="119">
        <v>1</v>
      </c>
    </row>
    <row r="2257" spans="1:4">
      <c r="A2257" t="s">
        <v>5852</v>
      </c>
      <c r="B2257" t="s">
        <v>16733</v>
      </c>
      <c r="C2257">
        <v>0</v>
      </c>
      <c r="D2257" s="119">
        <v>1</v>
      </c>
    </row>
    <row r="2258" spans="1:4">
      <c r="A2258" t="s">
        <v>5853</v>
      </c>
      <c r="B2258" t="s">
        <v>16734</v>
      </c>
      <c r="C2258">
        <v>0</v>
      </c>
      <c r="D2258" s="119">
        <v>1</v>
      </c>
    </row>
    <row r="2259" spans="1:4">
      <c r="A2259" t="s">
        <v>4028</v>
      </c>
      <c r="B2259" t="s">
        <v>5854</v>
      </c>
      <c r="C2259">
        <v>4</v>
      </c>
      <c r="D2259" s="119">
        <v>8</v>
      </c>
    </row>
    <row r="2260" spans="1:4">
      <c r="A2260" t="s">
        <v>5855</v>
      </c>
      <c r="B2260" t="s">
        <v>16735</v>
      </c>
      <c r="C2260">
        <v>1</v>
      </c>
      <c r="D2260" s="119">
        <v>1</v>
      </c>
    </row>
    <row r="2261" spans="1:4">
      <c r="A2261" t="s">
        <v>5856</v>
      </c>
      <c r="B2261" t="s">
        <v>16736</v>
      </c>
      <c r="C2261">
        <v>0</v>
      </c>
      <c r="D2261" s="119">
        <v>1</v>
      </c>
    </row>
    <row r="2262" spans="1:4">
      <c r="A2262" t="s">
        <v>5857</v>
      </c>
      <c r="B2262" t="s">
        <v>16737</v>
      </c>
      <c r="C2262">
        <v>0</v>
      </c>
      <c r="D2262" s="119">
        <v>1</v>
      </c>
    </row>
    <row r="2263" spans="1:4">
      <c r="A2263" t="s">
        <v>4029</v>
      </c>
      <c r="B2263" t="s">
        <v>16738</v>
      </c>
      <c r="C2263">
        <v>0</v>
      </c>
      <c r="D2263" s="119">
        <v>3</v>
      </c>
    </row>
    <row r="2264" spans="1:4">
      <c r="A2264" t="s">
        <v>4030</v>
      </c>
      <c r="B2264" t="s">
        <v>16739</v>
      </c>
      <c r="C2264">
        <v>0</v>
      </c>
      <c r="D2264" s="119">
        <v>3</v>
      </c>
    </row>
    <row r="2265" spans="1:4">
      <c r="A2265" t="s">
        <v>4031</v>
      </c>
      <c r="B2265" t="s">
        <v>16740</v>
      </c>
      <c r="C2265">
        <v>0</v>
      </c>
      <c r="D2265" s="119">
        <v>3</v>
      </c>
    </row>
    <row r="2266" spans="1:4">
      <c r="A2266" t="s">
        <v>5858</v>
      </c>
      <c r="B2266" t="s">
        <v>16741</v>
      </c>
      <c r="C2266">
        <v>0</v>
      </c>
      <c r="D2266" s="119">
        <v>1</v>
      </c>
    </row>
    <row r="2267" spans="1:4">
      <c r="A2267" t="s">
        <v>5859</v>
      </c>
      <c r="B2267" t="s">
        <v>16742</v>
      </c>
      <c r="C2267">
        <v>0</v>
      </c>
      <c r="D2267" s="119">
        <v>1</v>
      </c>
    </row>
    <row r="2268" spans="1:4">
      <c r="A2268" t="s">
        <v>5860</v>
      </c>
      <c r="B2268" t="s">
        <v>16743</v>
      </c>
      <c r="C2268">
        <v>15</v>
      </c>
      <c r="D2268" s="119">
        <v>15</v>
      </c>
    </row>
    <row r="2269" spans="1:4">
      <c r="A2269" t="s">
        <v>4033</v>
      </c>
      <c r="B2269" t="s">
        <v>16744</v>
      </c>
      <c r="C2269">
        <v>40</v>
      </c>
      <c r="D2269" s="119">
        <v>72</v>
      </c>
    </row>
    <row r="2270" spans="1:4">
      <c r="A2270" t="s">
        <v>4034</v>
      </c>
      <c r="B2270" t="s">
        <v>16745</v>
      </c>
      <c r="C2270">
        <v>3</v>
      </c>
      <c r="D2270" s="119">
        <v>4</v>
      </c>
    </row>
    <row r="2271" spans="1:4">
      <c r="A2271" t="s">
        <v>4035</v>
      </c>
      <c r="B2271" t="s">
        <v>5861</v>
      </c>
      <c r="C2271">
        <v>6</v>
      </c>
      <c r="D2271" s="119">
        <v>8</v>
      </c>
    </row>
    <row r="2272" spans="1:4">
      <c r="A2272" t="s">
        <v>5862</v>
      </c>
      <c r="B2272" t="s">
        <v>16746</v>
      </c>
      <c r="C2272">
        <v>0</v>
      </c>
      <c r="D2272" s="119">
        <v>1</v>
      </c>
    </row>
    <row r="2273" spans="1:4">
      <c r="A2273" t="s">
        <v>5863</v>
      </c>
      <c r="B2273" t="s">
        <v>16747</v>
      </c>
      <c r="C2273">
        <v>0</v>
      </c>
      <c r="D2273" s="119">
        <v>1</v>
      </c>
    </row>
    <row r="2274" spans="1:4">
      <c r="A2274" t="s">
        <v>5864</v>
      </c>
      <c r="B2274" t="s">
        <v>16748</v>
      </c>
      <c r="C2274">
        <v>2</v>
      </c>
      <c r="D2274" s="119">
        <v>1</v>
      </c>
    </row>
    <row r="2275" spans="1:4">
      <c r="A2275" t="s">
        <v>5865</v>
      </c>
      <c r="B2275" t="s">
        <v>16749</v>
      </c>
      <c r="C2275">
        <v>0</v>
      </c>
      <c r="D2275" s="119">
        <v>1</v>
      </c>
    </row>
    <row r="2276" spans="1:4">
      <c r="A2276" t="s">
        <v>5866</v>
      </c>
      <c r="B2276" t="s">
        <v>16750</v>
      </c>
      <c r="C2276">
        <v>0</v>
      </c>
      <c r="D2276" s="119">
        <v>1</v>
      </c>
    </row>
    <row r="2277" spans="1:4">
      <c r="A2277" t="s">
        <v>5867</v>
      </c>
      <c r="B2277" t="s">
        <v>16751</v>
      </c>
      <c r="C2277">
        <v>0</v>
      </c>
      <c r="D2277" s="119">
        <v>1</v>
      </c>
    </row>
    <row r="2278" spans="1:4">
      <c r="A2278" t="s">
        <v>5868</v>
      </c>
      <c r="B2278" t="s">
        <v>16752</v>
      </c>
      <c r="C2278">
        <v>0</v>
      </c>
      <c r="D2278" s="119">
        <v>1</v>
      </c>
    </row>
    <row r="2279" spans="1:4">
      <c r="A2279" t="s">
        <v>5869</v>
      </c>
      <c r="B2279" t="s">
        <v>16753</v>
      </c>
      <c r="C2279">
        <v>0</v>
      </c>
      <c r="D2279" s="119">
        <v>1</v>
      </c>
    </row>
    <row r="2280" spans="1:4">
      <c r="A2280" t="s">
        <v>4039</v>
      </c>
      <c r="B2280" t="s">
        <v>16754</v>
      </c>
      <c r="C2280">
        <v>2</v>
      </c>
      <c r="D2280" s="119">
        <v>4</v>
      </c>
    </row>
    <row r="2281" spans="1:4">
      <c r="A2281" t="s">
        <v>4040</v>
      </c>
      <c r="B2281" t="s">
        <v>16755</v>
      </c>
      <c r="C2281">
        <v>1</v>
      </c>
      <c r="D2281" s="119">
        <v>3</v>
      </c>
    </row>
    <row r="2282" spans="1:4">
      <c r="A2282" t="s">
        <v>4041</v>
      </c>
      <c r="B2282" t="s">
        <v>16756</v>
      </c>
      <c r="C2282">
        <v>0</v>
      </c>
      <c r="D2282" s="119">
        <v>3</v>
      </c>
    </row>
    <row r="2283" spans="1:4">
      <c r="A2283" t="s">
        <v>4042</v>
      </c>
      <c r="B2283" t="s">
        <v>16757</v>
      </c>
      <c r="C2283">
        <v>1</v>
      </c>
      <c r="D2283" s="119">
        <v>5</v>
      </c>
    </row>
    <row r="2284" spans="1:4">
      <c r="A2284" t="s">
        <v>4043</v>
      </c>
      <c r="B2284" t="s">
        <v>16758</v>
      </c>
      <c r="C2284">
        <v>0</v>
      </c>
      <c r="D2284" s="119">
        <v>3</v>
      </c>
    </row>
    <row r="2285" spans="1:4">
      <c r="A2285" t="s">
        <v>5870</v>
      </c>
      <c r="B2285" t="s">
        <v>16759</v>
      </c>
      <c r="C2285">
        <v>0</v>
      </c>
      <c r="D2285" s="119">
        <v>1</v>
      </c>
    </row>
    <row r="2286" spans="1:4">
      <c r="A2286" t="s">
        <v>5871</v>
      </c>
      <c r="B2286" t="s">
        <v>16760</v>
      </c>
      <c r="C2286">
        <v>0</v>
      </c>
      <c r="D2286" s="119">
        <v>1</v>
      </c>
    </row>
    <row r="2287" spans="1:4">
      <c r="A2287" t="s">
        <v>5872</v>
      </c>
      <c r="B2287" t="s">
        <v>16761</v>
      </c>
      <c r="C2287">
        <v>0</v>
      </c>
      <c r="D2287" s="119">
        <v>1</v>
      </c>
    </row>
    <row r="2288" spans="1:4">
      <c r="A2288" t="s">
        <v>5873</v>
      </c>
      <c r="B2288" t="s">
        <v>16762</v>
      </c>
      <c r="C2288">
        <v>3</v>
      </c>
      <c r="D2288" s="119">
        <v>13</v>
      </c>
    </row>
    <row r="2289" spans="1:4">
      <c r="A2289" t="s">
        <v>5874</v>
      </c>
      <c r="B2289" t="s">
        <v>16763</v>
      </c>
      <c r="C2289">
        <v>0</v>
      </c>
      <c r="D2289" s="119">
        <v>1</v>
      </c>
    </row>
    <row r="2290" spans="1:4">
      <c r="A2290" t="s">
        <v>4044</v>
      </c>
      <c r="B2290" t="s">
        <v>16764</v>
      </c>
      <c r="C2290">
        <v>1</v>
      </c>
      <c r="D2290" s="119">
        <v>5</v>
      </c>
    </row>
    <row r="2291" spans="1:4">
      <c r="A2291" t="s">
        <v>4045</v>
      </c>
      <c r="B2291" t="s">
        <v>16765</v>
      </c>
      <c r="C2291">
        <v>22</v>
      </c>
      <c r="D2291" s="119">
        <v>23</v>
      </c>
    </row>
    <row r="2292" spans="1:4">
      <c r="A2292" t="s">
        <v>4046</v>
      </c>
      <c r="B2292" t="s">
        <v>16766</v>
      </c>
      <c r="C2292">
        <v>0</v>
      </c>
      <c r="D2292" s="119">
        <v>3</v>
      </c>
    </row>
    <row r="2293" spans="1:4">
      <c r="A2293" t="s">
        <v>4047</v>
      </c>
      <c r="B2293" t="s">
        <v>16767</v>
      </c>
      <c r="C2293">
        <v>0</v>
      </c>
      <c r="D2293" s="119">
        <v>4</v>
      </c>
    </row>
    <row r="2294" spans="1:4">
      <c r="A2294" t="s">
        <v>4048</v>
      </c>
      <c r="B2294" t="s">
        <v>16768</v>
      </c>
      <c r="C2294">
        <v>0</v>
      </c>
      <c r="D2294" s="119">
        <v>3</v>
      </c>
    </row>
    <row r="2295" spans="1:4">
      <c r="A2295" t="s">
        <v>5875</v>
      </c>
      <c r="B2295" t="s">
        <v>16769</v>
      </c>
      <c r="C2295">
        <v>1</v>
      </c>
      <c r="D2295" s="119">
        <v>1</v>
      </c>
    </row>
    <row r="2296" spans="1:4">
      <c r="A2296" t="s">
        <v>5876</v>
      </c>
      <c r="B2296" t="s">
        <v>16770</v>
      </c>
      <c r="C2296">
        <v>0</v>
      </c>
      <c r="D2296" s="119">
        <v>1</v>
      </c>
    </row>
    <row r="2297" spans="1:4">
      <c r="A2297" t="s">
        <v>5877</v>
      </c>
      <c r="B2297" t="s">
        <v>16771</v>
      </c>
      <c r="C2297">
        <v>7</v>
      </c>
      <c r="D2297" s="119">
        <v>8</v>
      </c>
    </row>
    <row r="2298" spans="1:4">
      <c r="A2298" t="s">
        <v>5878</v>
      </c>
      <c r="B2298" t="s">
        <v>16772</v>
      </c>
      <c r="C2298">
        <v>0</v>
      </c>
      <c r="D2298" s="119">
        <v>1</v>
      </c>
    </row>
    <row r="2299" spans="1:4">
      <c r="A2299" t="s">
        <v>5879</v>
      </c>
      <c r="B2299" t="s">
        <v>16773</v>
      </c>
      <c r="C2299">
        <v>0</v>
      </c>
      <c r="D2299" s="119">
        <v>1</v>
      </c>
    </row>
    <row r="2300" spans="1:4">
      <c r="A2300" t="s">
        <v>5880</v>
      </c>
      <c r="B2300" t="s">
        <v>16774</v>
      </c>
      <c r="C2300">
        <v>0</v>
      </c>
      <c r="D2300" s="119">
        <v>1</v>
      </c>
    </row>
    <row r="2301" spans="1:4">
      <c r="A2301" t="s">
        <v>5881</v>
      </c>
      <c r="B2301" t="s">
        <v>16775</v>
      </c>
      <c r="C2301">
        <v>0</v>
      </c>
      <c r="D2301" s="119">
        <v>1</v>
      </c>
    </row>
    <row r="2302" spans="1:4">
      <c r="A2302" t="s">
        <v>5882</v>
      </c>
      <c r="B2302" t="s">
        <v>16776</v>
      </c>
      <c r="C2302">
        <v>0</v>
      </c>
      <c r="D2302" s="119">
        <v>1</v>
      </c>
    </row>
    <row r="2303" spans="1:4">
      <c r="A2303" t="s">
        <v>5883</v>
      </c>
      <c r="B2303" t="s">
        <v>16777</v>
      </c>
      <c r="C2303">
        <v>0</v>
      </c>
      <c r="D2303" s="119">
        <v>1</v>
      </c>
    </row>
    <row r="2304" spans="1:4">
      <c r="A2304" t="s">
        <v>5884</v>
      </c>
      <c r="B2304" t="s">
        <v>16778</v>
      </c>
      <c r="C2304">
        <v>0</v>
      </c>
      <c r="D2304" s="119">
        <v>1</v>
      </c>
    </row>
    <row r="2305" spans="1:4">
      <c r="A2305" t="s">
        <v>5885</v>
      </c>
      <c r="B2305" t="s">
        <v>16779</v>
      </c>
      <c r="C2305">
        <v>0</v>
      </c>
      <c r="D2305" s="119">
        <v>1</v>
      </c>
    </row>
    <row r="2306" spans="1:4">
      <c r="A2306" t="s">
        <v>5886</v>
      </c>
      <c r="B2306" t="s">
        <v>5887</v>
      </c>
      <c r="C2306">
        <v>0</v>
      </c>
      <c r="D2306" s="119">
        <v>1</v>
      </c>
    </row>
    <row r="2307" spans="1:4">
      <c r="A2307" t="s">
        <v>5888</v>
      </c>
      <c r="B2307" t="s">
        <v>5889</v>
      </c>
      <c r="C2307">
        <v>0</v>
      </c>
      <c r="D2307" s="119">
        <v>1</v>
      </c>
    </row>
    <row r="2308" spans="1:4">
      <c r="A2308" t="s">
        <v>5890</v>
      </c>
      <c r="B2308" t="s">
        <v>5891</v>
      </c>
      <c r="C2308">
        <v>0</v>
      </c>
      <c r="D2308" s="119">
        <v>1</v>
      </c>
    </row>
    <row r="2309" spans="1:4">
      <c r="A2309" t="s">
        <v>5892</v>
      </c>
      <c r="B2309" t="s">
        <v>16780</v>
      </c>
      <c r="C2309">
        <v>1</v>
      </c>
      <c r="D2309" s="119">
        <v>3</v>
      </c>
    </row>
    <row r="2310" spans="1:4">
      <c r="A2310" t="s">
        <v>5893</v>
      </c>
      <c r="B2310" t="s">
        <v>5894</v>
      </c>
      <c r="C2310">
        <v>0</v>
      </c>
      <c r="D2310" s="119">
        <v>1</v>
      </c>
    </row>
    <row r="2311" spans="1:4">
      <c r="A2311" t="s">
        <v>5895</v>
      </c>
      <c r="B2311" t="s">
        <v>5896</v>
      </c>
      <c r="C2311">
        <v>0</v>
      </c>
      <c r="D2311" s="119">
        <v>1</v>
      </c>
    </row>
    <row r="2312" spans="1:4">
      <c r="A2312" t="s">
        <v>5897</v>
      </c>
      <c r="B2312" t="s">
        <v>5898</v>
      </c>
      <c r="C2312">
        <v>0</v>
      </c>
      <c r="D2312" s="119">
        <v>1</v>
      </c>
    </row>
    <row r="2313" spans="1:4">
      <c r="A2313" t="s">
        <v>5899</v>
      </c>
      <c r="B2313" t="s">
        <v>5900</v>
      </c>
      <c r="C2313">
        <v>0</v>
      </c>
      <c r="D2313" s="119">
        <v>1</v>
      </c>
    </row>
    <row r="2314" spans="1:4">
      <c r="A2314" t="s">
        <v>5901</v>
      </c>
      <c r="B2314" t="s">
        <v>5902</v>
      </c>
      <c r="C2314">
        <v>0</v>
      </c>
      <c r="D2314" s="119">
        <v>1</v>
      </c>
    </row>
    <row r="2315" spans="1:4">
      <c r="A2315" t="s">
        <v>5903</v>
      </c>
      <c r="B2315" t="s">
        <v>5904</v>
      </c>
      <c r="C2315">
        <v>0</v>
      </c>
      <c r="D2315" s="119">
        <v>1</v>
      </c>
    </row>
    <row r="2316" spans="1:4">
      <c r="A2316" t="s">
        <v>5905</v>
      </c>
      <c r="B2316" t="s">
        <v>5906</v>
      </c>
      <c r="C2316">
        <v>0</v>
      </c>
      <c r="D2316" s="119">
        <v>1</v>
      </c>
    </row>
    <row r="2317" spans="1:4">
      <c r="A2317" t="s">
        <v>5907</v>
      </c>
      <c r="B2317" t="s">
        <v>5908</v>
      </c>
      <c r="C2317">
        <v>0</v>
      </c>
      <c r="D2317" s="119">
        <v>1</v>
      </c>
    </row>
    <row r="2318" spans="1:4">
      <c r="A2318" t="s">
        <v>5909</v>
      </c>
      <c r="B2318" t="s">
        <v>5910</v>
      </c>
      <c r="C2318">
        <v>0</v>
      </c>
      <c r="D2318" s="119">
        <v>1</v>
      </c>
    </row>
    <row r="2319" spans="1:4">
      <c r="A2319" t="s">
        <v>5911</v>
      </c>
      <c r="B2319" t="s">
        <v>5912</v>
      </c>
      <c r="C2319">
        <v>0</v>
      </c>
      <c r="D2319" s="119">
        <v>1</v>
      </c>
    </row>
    <row r="2320" spans="1:4">
      <c r="A2320" t="s">
        <v>5913</v>
      </c>
      <c r="B2320" t="s">
        <v>5914</v>
      </c>
      <c r="C2320">
        <v>0</v>
      </c>
      <c r="D2320" s="119">
        <v>1</v>
      </c>
    </row>
    <row r="2321" spans="1:4">
      <c r="A2321" t="s">
        <v>5915</v>
      </c>
      <c r="B2321" t="s">
        <v>5916</v>
      </c>
      <c r="C2321">
        <v>0</v>
      </c>
      <c r="D2321" s="119">
        <v>1</v>
      </c>
    </row>
    <row r="2322" spans="1:4">
      <c r="A2322" t="s">
        <v>5917</v>
      </c>
      <c r="B2322" t="s">
        <v>5918</v>
      </c>
      <c r="C2322">
        <v>0</v>
      </c>
      <c r="D2322" s="119">
        <v>1</v>
      </c>
    </row>
    <row r="2323" spans="1:4">
      <c r="A2323" t="s">
        <v>5919</v>
      </c>
      <c r="B2323" t="s">
        <v>5920</v>
      </c>
      <c r="C2323">
        <v>0</v>
      </c>
      <c r="D2323" s="119">
        <v>1</v>
      </c>
    </row>
    <row r="2324" spans="1:4">
      <c r="A2324" t="s">
        <v>5921</v>
      </c>
      <c r="B2324" t="s">
        <v>5922</v>
      </c>
      <c r="C2324">
        <v>0</v>
      </c>
      <c r="D2324" s="119">
        <v>1</v>
      </c>
    </row>
    <row r="2325" spans="1:4">
      <c r="A2325" t="s">
        <v>5923</v>
      </c>
      <c r="B2325" t="s">
        <v>5924</v>
      </c>
      <c r="C2325">
        <v>0</v>
      </c>
      <c r="D2325" s="119">
        <v>1</v>
      </c>
    </row>
    <row r="2326" spans="1:4">
      <c r="A2326" t="s">
        <v>5925</v>
      </c>
      <c r="B2326" t="s">
        <v>5926</v>
      </c>
      <c r="C2326">
        <v>0</v>
      </c>
      <c r="D2326" s="119">
        <v>1</v>
      </c>
    </row>
    <row r="2327" spans="1:4">
      <c r="A2327" t="s">
        <v>5927</v>
      </c>
      <c r="B2327" t="s">
        <v>5928</v>
      </c>
      <c r="C2327">
        <v>0</v>
      </c>
      <c r="D2327" s="119">
        <v>1</v>
      </c>
    </row>
    <row r="2328" spans="1:4">
      <c r="A2328" t="s">
        <v>5929</v>
      </c>
      <c r="B2328" t="s">
        <v>5930</v>
      </c>
      <c r="C2328">
        <v>0</v>
      </c>
      <c r="D2328" s="119">
        <v>1</v>
      </c>
    </row>
    <row r="2329" spans="1:4">
      <c r="A2329" t="s">
        <v>5931</v>
      </c>
      <c r="B2329" t="s">
        <v>5932</v>
      </c>
      <c r="C2329">
        <v>0</v>
      </c>
      <c r="D2329" s="119">
        <v>1</v>
      </c>
    </row>
    <row r="2330" spans="1:4">
      <c r="A2330" t="s">
        <v>5933</v>
      </c>
      <c r="B2330" t="s">
        <v>5934</v>
      </c>
      <c r="C2330">
        <v>0</v>
      </c>
      <c r="D2330" s="119">
        <v>1</v>
      </c>
    </row>
    <row r="2331" spans="1:4">
      <c r="A2331" t="s">
        <v>5935</v>
      </c>
      <c r="B2331" t="s">
        <v>5936</v>
      </c>
      <c r="C2331">
        <v>0</v>
      </c>
      <c r="D2331" s="119">
        <v>1</v>
      </c>
    </row>
    <row r="2332" spans="1:4">
      <c r="A2332" t="s">
        <v>5937</v>
      </c>
      <c r="B2332" t="s">
        <v>5938</v>
      </c>
      <c r="C2332">
        <v>0</v>
      </c>
      <c r="D2332" s="119">
        <v>1</v>
      </c>
    </row>
    <row r="2333" spans="1:4">
      <c r="A2333" t="s">
        <v>5939</v>
      </c>
      <c r="B2333" t="s">
        <v>5940</v>
      </c>
      <c r="C2333">
        <v>0</v>
      </c>
      <c r="D2333" s="119">
        <v>1</v>
      </c>
    </row>
    <row r="2334" spans="1:4">
      <c r="A2334" t="s">
        <v>5941</v>
      </c>
      <c r="B2334" t="s">
        <v>16781</v>
      </c>
      <c r="C2334">
        <v>0</v>
      </c>
      <c r="D2334" s="119">
        <v>1</v>
      </c>
    </row>
    <row r="2335" spans="1:4">
      <c r="A2335" t="s">
        <v>5942</v>
      </c>
      <c r="B2335" t="s">
        <v>5943</v>
      </c>
      <c r="C2335">
        <v>0</v>
      </c>
      <c r="D2335" s="119">
        <v>1</v>
      </c>
    </row>
    <row r="2336" spans="1:4">
      <c r="A2336" t="s">
        <v>5944</v>
      </c>
      <c r="B2336" t="s">
        <v>5945</v>
      </c>
      <c r="C2336">
        <v>0</v>
      </c>
      <c r="D2336" s="119">
        <v>1</v>
      </c>
    </row>
    <row r="2337" spans="1:4">
      <c r="A2337" t="s">
        <v>5946</v>
      </c>
      <c r="B2337" t="s">
        <v>5947</v>
      </c>
      <c r="C2337">
        <v>0</v>
      </c>
      <c r="D2337" s="119">
        <v>1</v>
      </c>
    </row>
    <row r="2338" spans="1:4">
      <c r="A2338" t="s">
        <v>5948</v>
      </c>
      <c r="B2338" t="s">
        <v>16782</v>
      </c>
      <c r="C2338">
        <v>0</v>
      </c>
      <c r="D2338" s="119">
        <v>5</v>
      </c>
    </row>
    <row r="2339" spans="1:4">
      <c r="A2339" t="s">
        <v>5949</v>
      </c>
      <c r="B2339" t="s">
        <v>16783</v>
      </c>
      <c r="C2339">
        <v>0</v>
      </c>
      <c r="D2339" s="119">
        <v>2</v>
      </c>
    </row>
    <row r="2340" spans="1:4">
      <c r="A2340" t="s">
        <v>5950</v>
      </c>
      <c r="B2340" t="s">
        <v>5951</v>
      </c>
      <c r="C2340">
        <v>4</v>
      </c>
      <c r="D2340" s="119">
        <v>1</v>
      </c>
    </row>
    <row r="2341" spans="1:4">
      <c r="A2341" t="s">
        <v>5952</v>
      </c>
      <c r="B2341" t="s">
        <v>16784</v>
      </c>
      <c r="C2341">
        <v>3</v>
      </c>
      <c r="D2341" s="119">
        <v>2</v>
      </c>
    </row>
    <row r="2342" spans="1:4">
      <c r="A2342" t="s">
        <v>5953</v>
      </c>
      <c r="B2342" t="s">
        <v>5954</v>
      </c>
      <c r="C2342">
        <v>0</v>
      </c>
      <c r="D2342" s="119">
        <v>1</v>
      </c>
    </row>
    <row r="2343" spans="1:4">
      <c r="A2343" t="s">
        <v>5955</v>
      </c>
      <c r="B2343" t="s">
        <v>5956</v>
      </c>
      <c r="C2343">
        <v>0</v>
      </c>
      <c r="D2343" s="119">
        <v>1</v>
      </c>
    </row>
    <row r="2344" spans="1:4">
      <c r="A2344" t="s">
        <v>5957</v>
      </c>
      <c r="B2344" t="s">
        <v>5958</v>
      </c>
      <c r="C2344">
        <v>0</v>
      </c>
      <c r="D2344" s="119">
        <v>1</v>
      </c>
    </row>
    <row r="2345" spans="1:4">
      <c r="A2345" t="s">
        <v>5959</v>
      </c>
      <c r="B2345" t="s">
        <v>5960</v>
      </c>
      <c r="C2345">
        <v>0</v>
      </c>
      <c r="D2345" s="119">
        <v>1</v>
      </c>
    </row>
    <row r="2346" spans="1:4">
      <c r="A2346" t="s">
        <v>5961</v>
      </c>
      <c r="B2346" t="s">
        <v>5962</v>
      </c>
      <c r="C2346">
        <v>0</v>
      </c>
      <c r="D2346" s="119">
        <v>1</v>
      </c>
    </row>
    <row r="2347" spans="1:4">
      <c r="A2347" t="s">
        <v>5963</v>
      </c>
      <c r="B2347" t="s">
        <v>16785</v>
      </c>
      <c r="C2347">
        <v>1</v>
      </c>
      <c r="D2347" s="119">
        <v>3</v>
      </c>
    </row>
    <row r="2348" spans="1:4">
      <c r="A2348" t="s">
        <v>5964</v>
      </c>
      <c r="B2348" t="s">
        <v>5965</v>
      </c>
      <c r="C2348">
        <v>0</v>
      </c>
      <c r="D2348" s="119">
        <v>1</v>
      </c>
    </row>
    <row r="2349" spans="1:4">
      <c r="A2349" t="s">
        <v>5966</v>
      </c>
      <c r="B2349" t="s">
        <v>16786</v>
      </c>
      <c r="C2349">
        <v>0</v>
      </c>
      <c r="D2349" s="119">
        <v>1</v>
      </c>
    </row>
    <row r="2350" spans="1:4">
      <c r="A2350" t="s">
        <v>5967</v>
      </c>
      <c r="B2350" t="s">
        <v>16787</v>
      </c>
      <c r="C2350">
        <v>2</v>
      </c>
      <c r="D2350" s="119">
        <v>3</v>
      </c>
    </row>
    <row r="2351" spans="1:4">
      <c r="A2351" t="s">
        <v>5968</v>
      </c>
      <c r="B2351" t="s">
        <v>16788</v>
      </c>
      <c r="C2351">
        <v>0</v>
      </c>
      <c r="D2351" s="119">
        <v>1</v>
      </c>
    </row>
    <row r="2352" spans="1:4">
      <c r="A2352" t="s">
        <v>5969</v>
      </c>
      <c r="B2352" t="s">
        <v>5970</v>
      </c>
      <c r="C2352">
        <v>2</v>
      </c>
      <c r="D2352" s="119">
        <v>2</v>
      </c>
    </row>
    <row r="2353" spans="1:4">
      <c r="A2353" t="s">
        <v>5971</v>
      </c>
      <c r="B2353" t="s">
        <v>5972</v>
      </c>
      <c r="C2353">
        <v>0</v>
      </c>
      <c r="D2353" s="119">
        <v>1</v>
      </c>
    </row>
    <row r="2354" spans="1:4">
      <c r="A2354" t="s">
        <v>5973</v>
      </c>
      <c r="B2354" t="s">
        <v>5974</v>
      </c>
      <c r="C2354">
        <v>0</v>
      </c>
      <c r="D2354" s="119">
        <v>1</v>
      </c>
    </row>
    <row r="2355" spans="1:4">
      <c r="A2355" t="s">
        <v>5975</v>
      </c>
      <c r="B2355" t="s">
        <v>5976</v>
      </c>
      <c r="C2355">
        <v>3</v>
      </c>
      <c r="D2355" s="119">
        <v>3</v>
      </c>
    </row>
    <row r="2356" spans="1:4">
      <c r="A2356" t="s">
        <v>5977</v>
      </c>
      <c r="B2356" t="s">
        <v>5978</v>
      </c>
      <c r="C2356">
        <v>0</v>
      </c>
      <c r="D2356" s="119">
        <v>1</v>
      </c>
    </row>
    <row r="2357" spans="1:4">
      <c r="A2357" t="s">
        <v>5979</v>
      </c>
      <c r="B2357" t="s">
        <v>5980</v>
      </c>
      <c r="C2357">
        <v>0</v>
      </c>
      <c r="D2357" s="119">
        <v>1</v>
      </c>
    </row>
    <row r="2358" spans="1:4">
      <c r="A2358" t="s">
        <v>5981</v>
      </c>
      <c r="B2358" t="s">
        <v>5982</v>
      </c>
      <c r="C2358">
        <v>0</v>
      </c>
      <c r="D2358" s="119">
        <v>1</v>
      </c>
    </row>
    <row r="2359" spans="1:4">
      <c r="A2359" t="s">
        <v>5983</v>
      </c>
      <c r="B2359" t="s">
        <v>5984</v>
      </c>
      <c r="C2359">
        <v>0</v>
      </c>
      <c r="D2359" s="119">
        <v>1</v>
      </c>
    </row>
    <row r="2360" spans="1:4">
      <c r="A2360" t="s">
        <v>5985</v>
      </c>
      <c r="B2360" t="s">
        <v>16789</v>
      </c>
      <c r="C2360">
        <v>0</v>
      </c>
      <c r="D2360" s="119">
        <v>1</v>
      </c>
    </row>
    <row r="2361" spans="1:4">
      <c r="A2361" t="s">
        <v>5986</v>
      </c>
      <c r="B2361" t="s">
        <v>5987</v>
      </c>
      <c r="C2361">
        <v>0</v>
      </c>
      <c r="D2361" s="119">
        <v>1</v>
      </c>
    </row>
    <row r="2362" spans="1:4">
      <c r="A2362" t="s">
        <v>5988</v>
      </c>
      <c r="B2362" t="s">
        <v>5989</v>
      </c>
      <c r="C2362">
        <v>0</v>
      </c>
      <c r="D2362" s="119">
        <v>1</v>
      </c>
    </row>
    <row r="2363" spans="1:4">
      <c r="A2363" t="s">
        <v>5990</v>
      </c>
      <c r="B2363" t="s">
        <v>5991</v>
      </c>
      <c r="C2363">
        <v>0</v>
      </c>
      <c r="D2363" s="119">
        <v>1</v>
      </c>
    </row>
    <row r="2364" spans="1:4">
      <c r="A2364" t="s">
        <v>5992</v>
      </c>
      <c r="B2364" t="s">
        <v>5993</v>
      </c>
      <c r="C2364">
        <v>0</v>
      </c>
      <c r="D2364" s="119">
        <v>1</v>
      </c>
    </row>
    <row r="2365" spans="1:4">
      <c r="A2365" t="s">
        <v>5994</v>
      </c>
      <c r="B2365" t="s">
        <v>5995</v>
      </c>
      <c r="C2365">
        <v>0</v>
      </c>
      <c r="D2365" s="119">
        <v>1</v>
      </c>
    </row>
    <row r="2366" spans="1:4">
      <c r="A2366" t="s">
        <v>5996</v>
      </c>
      <c r="B2366" t="s">
        <v>5997</v>
      </c>
      <c r="C2366">
        <v>0</v>
      </c>
      <c r="D2366" s="119">
        <v>1</v>
      </c>
    </row>
    <row r="2367" spans="1:4">
      <c r="A2367" t="s">
        <v>5998</v>
      </c>
      <c r="B2367" t="s">
        <v>5999</v>
      </c>
      <c r="C2367">
        <v>0</v>
      </c>
      <c r="D2367" s="119">
        <v>1</v>
      </c>
    </row>
    <row r="2368" spans="1:4">
      <c r="A2368" t="s">
        <v>6000</v>
      </c>
      <c r="B2368" t="s">
        <v>6001</v>
      </c>
      <c r="C2368">
        <v>0</v>
      </c>
      <c r="D2368" s="119">
        <v>1</v>
      </c>
    </row>
    <row r="2369" spans="1:4">
      <c r="A2369" t="s">
        <v>6002</v>
      </c>
      <c r="B2369" t="s">
        <v>6003</v>
      </c>
      <c r="C2369">
        <v>0</v>
      </c>
      <c r="D2369" s="119">
        <v>1</v>
      </c>
    </row>
    <row r="2370" spans="1:4">
      <c r="A2370" t="s">
        <v>3351</v>
      </c>
      <c r="B2370" t="s">
        <v>6004</v>
      </c>
      <c r="C2370">
        <v>5</v>
      </c>
      <c r="D2370" s="119">
        <v>9</v>
      </c>
    </row>
    <row r="2371" spans="1:4">
      <c r="A2371" t="s">
        <v>6005</v>
      </c>
      <c r="B2371" t="s">
        <v>6006</v>
      </c>
      <c r="C2371">
        <v>0</v>
      </c>
      <c r="D2371" s="119">
        <v>1</v>
      </c>
    </row>
    <row r="2372" spans="1:4">
      <c r="A2372" t="s">
        <v>6007</v>
      </c>
      <c r="B2372" t="s">
        <v>6008</v>
      </c>
      <c r="C2372">
        <v>1</v>
      </c>
      <c r="D2372" s="119">
        <v>2</v>
      </c>
    </row>
    <row r="2373" spans="1:4">
      <c r="A2373" t="s">
        <v>6009</v>
      </c>
      <c r="B2373" t="s">
        <v>6010</v>
      </c>
      <c r="C2373">
        <v>0</v>
      </c>
      <c r="D2373" s="119">
        <v>1</v>
      </c>
    </row>
    <row r="2374" spans="1:4">
      <c r="A2374" t="s">
        <v>6011</v>
      </c>
      <c r="B2374" t="s">
        <v>6012</v>
      </c>
      <c r="C2374">
        <v>1</v>
      </c>
      <c r="D2374" s="119">
        <v>1</v>
      </c>
    </row>
    <row r="2375" spans="1:4">
      <c r="A2375" t="s">
        <v>6013</v>
      </c>
      <c r="B2375" t="s">
        <v>6014</v>
      </c>
      <c r="C2375">
        <v>0</v>
      </c>
      <c r="D2375" s="119">
        <v>1</v>
      </c>
    </row>
    <row r="2376" spans="1:4">
      <c r="A2376" t="s">
        <v>6015</v>
      </c>
      <c r="B2376" t="s">
        <v>16790</v>
      </c>
      <c r="C2376">
        <v>2</v>
      </c>
      <c r="D2376" s="119">
        <v>1</v>
      </c>
    </row>
    <row r="2377" spans="1:4">
      <c r="A2377" t="s">
        <v>6016</v>
      </c>
      <c r="B2377" t="s">
        <v>6017</v>
      </c>
      <c r="C2377">
        <v>0</v>
      </c>
      <c r="D2377" s="119">
        <v>1</v>
      </c>
    </row>
    <row r="2378" spans="1:4">
      <c r="A2378" t="s">
        <v>6018</v>
      </c>
      <c r="B2378" t="s">
        <v>6019</v>
      </c>
      <c r="C2378">
        <v>0</v>
      </c>
      <c r="D2378" s="119">
        <v>1</v>
      </c>
    </row>
    <row r="2379" spans="1:4">
      <c r="A2379" t="s">
        <v>6020</v>
      </c>
      <c r="B2379" t="s">
        <v>6021</v>
      </c>
      <c r="C2379">
        <v>0</v>
      </c>
      <c r="D2379" s="119">
        <v>1</v>
      </c>
    </row>
    <row r="2380" spans="1:4">
      <c r="A2380" t="s">
        <v>6022</v>
      </c>
      <c r="B2380" t="s">
        <v>6023</v>
      </c>
      <c r="C2380">
        <v>0</v>
      </c>
      <c r="D2380" s="119">
        <v>1</v>
      </c>
    </row>
    <row r="2381" spans="1:4">
      <c r="A2381" t="s">
        <v>6024</v>
      </c>
      <c r="B2381" t="s">
        <v>6025</v>
      </c>
      <c r="C2381">
        <v>0</v>
      </c>
      <c r="D2381" s="119">
        <v>1</v>
      </c>
    </row>
    <row r="2382" spans="1:4">
      <c r="A2382" t="s">
        <v>6026</v>
      </c>
      <c r="B2382" t="s">
        <v>6027</v>
      </c>
      <c r="C2382">
        <v>1</v>
      </c>
      <c r="D2382" s="119">
        <v>1</v>
      </c>
    </row>
    <row r="2383" spans="1:4">
      <c r="A2383" t="s">
        <v>6028</v>
      </c>
      <c r="B2383" t="s">
        <v>6029</v>
      </c>
      <c r="C2383">
        <v>0</v>
      </c>
      <c r="D2383" s="119">
        <v>1</v>
      </c>
    </row>
    <row r="2384" spans="1:4">
      <c r="A2384" t="s">
        <v>6030</v>
      </c>
      <c r="B2384" t="s">
        <v>6031</v>
      </c>
      <c r="C2384">
        <v>0</v>
      </c>
      <c r="D2384" s="119">
        <v>1</v>
      </c>
    </row>
    <row r="2385" spans="1:4">
      <c r="A2385" t="s">
        <v>6032</v>
      </c>
      <c r="B2385" t="s">
        <v>6033</v>
      </c>
      <c r="C2385">
        <v>0</v>
      </c>
      <c r="D2385" s="119">
        <v>1</v>
      </c>
    </row>
    <row r="2386" spans="1:4">
      <c r="A2386" t="s">
        <v>6034</v>
      </c>
      <c r="B2386" t="s">
        <v>6035</v>
      </c>
      <c r="C2386">
        <v>0</v>
      </c>
      <c r="D2386" s="119">
        <v>1</v>
      </c>
    </row>
    <row r="2387" spans="1:4">
      <c r="A2387" t="s">
        <v>6036</v>
      </c>
      <c r="B2387" t="s">
        <v>6037</v>
      </c>
      <c r="C2387">
        <v>0</v>
      </c>
      <c r="D2387" s="119">
        <v>1</v>
      </c>
    </row>
    <row r="2388" spans="1:4">
      <c r="A2388" t="s">
        <v>6038</v>
      </c>
      <c r="B2388" t="s">
        <v>6039</v>
      </c>
      <c r="C2388">
        <v>0</v>
      </c>
      <c r="D2388" s="119">
        <v>1</v>
      </c>
    </row>
    <row r="2389" spans="1:4">
      <c r="A2389" t="s">
        <v>6040</v>
      </c>
      <c r="B2389" t="s">
        <v>6041</v>
      </c>
      <c r="C2389">
        <v>0</v>
      </c>
      <c r="D2389" s="119">
        <v>1</v>
      </c>
    </row>
    <row r="2390" spans="1:4">
      <c r="A2390" t="s">
        <v>6042</v>
      </c>
      <c r="B2390" t="s">
        <v>6043</v>
      </c>
      <c r="C2390">
        <v>0</v>
      </c>
      <c r="D2390" s="119">
        <v>1</v>
      </c>
    </row>
    <row r="2391" spans="1:4">
      <c r="A2391" t="s">
        <v>6044</v>
      </c>
      <c r="B2391" t="s">
        <v>6045</v>
      </c>
      <c r="C2391">
        <v>0</v>
      </c>
      <c r="D2391" s="119">
        <v>1</v>
      </c>
    </row>
    <row r="2392" spans="1:4">
      <c r="A2392" t="s">
        <v>6046</v>
      </c>
      <c r="B2392" t="s">
        <v>6047</v>
      </c>
      <c r="C2392">
        <v>0</v>
      </c>
      <c r="D2392" s="119">
        <v>1</v>
      </c>
    </row>
    <row r="2393" spans="1:4">
      <c r="A2393" t="s">
        <v>6048</v>
      </c>
      <c r="B2393" t="s">
        <v>6049</v>
      </c>
      <c r="C2393">
        <v>0</v>
      </c>
      <c r="D2393" s="119">
        <v>1</v>
      </c>
    </row>
    <row r="2394" spans="1:4">
      <c r="A2394" t="s">
        <v>6050</v>
      </c>
      <c r="B2394" t="s">
        <v>16791</v>
      </c>
      <c r="C2394">
        <v>8</v>
      </c>
      <c r="D2394" s="119">
        <v>8</v>
      </c>
    </row>
    <row r="2395" spans="1:4">
      <c r="A2395" t="s">
        <v>6051</v>
      </c>
      <c r="B2395" t="s">
        <v>16792</v>
      </c>
      <c r="C2395">
        <v>5</v>
      </c>
      <c r="D2395" s="119">
        <v>5</v>
      </c>
    </row>
    <row r="2396" spans="1:4">
      <c r="A2396" t="s">
        <v>6052</v>
      </c>
      <c r="B2396" t="s">
        <v>16793</v>
      </c>
      <c r="C2396">
        <v>25</v>
      </c>
      <c r="D2396" s="119">
        <v>12</v>
      </c>
    </row>
    <row r="2397" spans="1:4">
      <c r="A2397" t="s">
        <v>6053</v>
      </c>
      <c r="B2397" t="s">
        <v>6054</v>
      </c>
      <c r="C2397">
        <v>0</v>
      </c>
      <c r="D2397" s="119">
        <v>1</v>
      </c>
    </row>
    <row r="2398" spans="1:4">
      <c r="A2398" t="s">
        <v>6055</v>
      </c>
      <c r="B2398" t="s">
        <v>16794</v>
      </c>
      <c r="C2398">
        <v>0</v>
      </c>
      <c r="D2398" s="119">
        <v>3</v>
      </c>
    </row>
    <row r="2399" spans="1:4">
      <c r="A2399" t="s">
        <v>6056</v>
      </c>
      <c r="B2399" t="s">
        <v>16795</v>
      </c>
      <c r="C2399">
        <v>0</v>
      </c>
      <c r="D2399" s="119">
        <v>1</v>
      </c>
    </row>
    <row r="2400" spans="1:4">
      <c r="A2400" t="s">
        <v>6057</v>
      </c>
      <c r="B2400" t="s">
        <v>6058</v>
      </c>
      <c r="C2400">
        <v>0</v>
      </c>
      <c r="D2400" s="119">
        <v>1</v>
      </c>
    </row>
    <row r="2401" spans="1:4">
      <c r="A2401" t="s">
        <v>6059</v>
      </c>
      <c r="B2401" t="s">
        <v>6060</v>
      </c>
      <c r="C2401">
        <v>0</v>
      </c>
      <c r="D2401" s="119">
        <v>1</v>
      </c>
    </row>
    <row r="2402" spans="1:4">
      <c r="A2402" t="s">
        <v>6061</v>
      </c>
      <c r="B2402" t="s">
        <v>14659</v>
      </c>
      <c r="C2402">
        <v>0</v>
      </c>
      <c r="D2402" s="119">
        <v>2</v>
      </c>
    </row>
    <row r="2403" spans="1:4">
      <c r="A2403" t="s">
        <v>6062</v>
      </c>
      <c r="B2403" t="s">
        <v>14661</v>
      </c>
      <c r="C2403">
        <v>0</v>
      </c>
      <c r="D2403" s="119">
        <v>2</v>
      </c>
    </row>
    <row r="2404" spans="1:4">
      <c r="A2404" t="s">
        <v>6063</v>
      </c>
      <c r="B2404" t="s">
        <v>14673</v>
      </c>
      <c r="C2404">
        <v>0</v>
      </c>
      <c r="D2404" s="119">
        <v>2</v>
      </c>
    </row>
    <row r="2405" spans="1:4">
      <c r="A2405" t="s">
        <v>6064</v>
      </c>
      <c r="B2405" t="s">
        <v>14674</v>
      </c>
      <c r="C2405">
        <v>0</v>
      </c>
      <c r="D2405" s="119">
        <v>2</v>
      </c>
    </row>
    <row r="2406" spans="1:4">
      <c r="A2406" t="s">
        <v>6065</v>
      </c>
      <c r="B2406" t="s">
        <v>14675</v>
      </c>
      <c r="C2406">
        <v>0</v>
      </c>
      <c r="D2406" s="119">
        <v>2</v>
      </c>
    </row>
    <row r="2407" spans="1:4">
      <c r="A2407" t="s">
        <v>6066</v>
      </c>
      <c r="B2407" t="s">
        <v>14679</v>
      </c>
      <c r="C2407">
        <v>0</v>
      </c>
      <c r="D2407" s="119">
        <v>3</v>
      </c>
    </row>
    <row r="2408" spans="1:4">
      <c r="A2408" t="s">
        <v>6067</v>
      </c>
      <c r="B2408" t="s">
        <v>14690</v>
      </c>
      <c r="C2408">
        <v>0</v>
      </c>
      <c r="D2408" s="119">
        <v>3</v>
      </c>
    </row>
    <row r="2409" spans="1:4">
      <c r="A2409" t="s">
        <v>6068</v>
      </c>
      <c r="B2409" t="s">
        <v>14693</v>
      </c>
      <c r="C2409">
        <v>18</v>
      </c>
      <c r="D2409" s="119">
        <v>26</v>
      </c>
    </row>
    <row r="2410" spans="1:4">
      <c r="A2410" t="s">
        <v>6069</v>
      </c>
      <c r="B2410" t="s">
        <v>14694</v>
      </c>
      <c r="C2410">
        <v>20</v>
      </c>
      <c r="D2410" s="119">
        <v>21</v>
      </c>
    </row>
    <row r="2411" spans="1:4">
      <c r="A2411" t="s">
        <v>6070</v>
      </c>
      <c r="B2411" t="s">
        <v>14695</v>
      </c>
      <c r="C2411">
        <v>12</v>
      </c>
      <c r="D2411" s="119">
        <v>11</v>
      </c>
    </row>
    <row r="2412" spans="1:4">
      <c r="A2412" t="s">
        <v>6071</v>
      </c>
      <c r="B2412" t="s">
        <v>14696</v>
      </c>
      <c r="C2412">
        <v>0</v>
      </c>
      <c r="D2412" s="119">
        <v>2</v>
      </c>
    </row>
    <row r="2413" spans="1:4">
      <c r="A2413" t="s">
        <v>6072</v>
      </c>
      <c r="B2413" t="s">
        <v>14697</v>
      </c>
      <c r="C2413">
        <v>0</v>
      </c>
      <c r="D2413" s="119">
        <v>2</v>
      </c>
    </row>
    <row r="2414" spans="1:4">
      <c r="A2414" t="s">
        <v>6073</v>
      </c>
      <c r="B2414" t="s">
        <v>14698</v>
      </c>
      <c r="C2414">
        <v>0</v>
      </c>
      <c r="D2414" s="119">
        <v>2</v>
      </c>
    </row>
    <row r="2415" spans="1:4">
      <c r="A2415" t="s">
        <v>6074</v>
      </c>
      <c r="B2415" t="s">
        <v>14700</v>
      </c>
      <c r="C2415">
        <v>0</v>
      </c>
      <c r="D2415" s="119">
        <v>2</v>
      </c>
    </row>
    <row r="2416" spans="1:4">
      <c r="A2416" t="s">
        <v>6075</v>
      </c>
      <c r="B2416" t="s">
        <v>14701</v>
      </c>
      <c r="C2416">
        <v>0</v>
      </c>
      <c r="D2416" s="119">
        <v>2</v>
      </c>
    </row>
    <row r="2417" spans="1:4">
      <c r="A2417" t="s">
        <v>6076</v>
      </c>
      <c r="B2417" t="s">
        <v>14716</v>
      </c>
      <c r="C2417">
        <v>0</v>
      </c>
      <c r="D2417" s="119">
        <v>3</v>
      </c>
    </row>
    <row r="2418" spans="1:4">
      <c r="A2418" t="s">
        <v>6077</v>
      </c>
      <c r="B2418" t="s">
        <v>6078</v>
      </c>
      <c r="C2418">
        <v>0</v>
      </c>
      <c r="D2418" s="119">
        <v>1</v>
      </c>
    </row>
    <row r="2419" spans="1:4">
      <c r="A2419" t="s">
        <v>6079</v>
      </c>
      <c r="B2419" t="s">
        <v>14742</v>
      </c>
      <c r="C2419">
        <v>0</v>
      </c>
      <c r="D2419" s="119">
        <v>3</v>
      </c>
    </row>
    <row r="2420" spans="1:4">
      <c r="A2420" t="s">
        <v>6080</v>
      </c>
      <c r="B2420" t="s">
        <v>14743</v>
      </c>
      <c r="C2420">
        <v>1</v>
      </c>
      <c r="D2420" s="119">
        <v>3</v>
      </c>
    </row>
    <row r="2421" spans="1:4">
      <c r="A2421" t="s">
        <v>2668</v>
      </c>
      <c r="B2421" t="s">
        <v>16796</v>
      </c>
      <c r="C2421">
        <v>4</v>
      </c>
      <c r="D2421" s="119">
        <v>7</v>
      </c>
    </row>
    <row r="2422" spans="1:4">
      <c r="A2422" t="s">
        <v>2669</v>
      </c>
      <c r="B2422" t="s">
        <v>16797</v>
      </c>
      <c r="C2422">
        <v>17</v>
      </c>
      <c r="D2422" s="119">
        <v>14</v>
      </c>
    </row>
    <row r="2423" spans="1:4">
      <c r="A2423" t="s">
        <v>2670</v>
      </c>
      <c r="B2423" t="s">
        <v>6081</v>
      </c>
      <c r="C2423">
        <v>0</v>
      </c>
      <c r="D2423" s="119">
        <v>3</v>
      </c>
    </row>
    <row r="2424" spans="1:4">
      <c r="A2424" t="s">
        <v>2671</v>
      </c>
      <c r="B2424" t="s">
        <v>6082</v>
      </c>
      <c r="C2424">
        <v>0</v>
      </c>
      <c r="D2424" s="119">
        <v>3</v>
      </c>
    </row>
    <row r="2425" spans="1:4">
      <c r="A2425" t="s">
        <v>6083</v>
      </c>
      <c r="B2425" t="s">
        <v>6084</v>
      </c>
      <c r="C2425">
        <v>3</v>
      </c>
      <c r="D2425" s="119">
        <v>5</v>
      </c>
    </row>
    <row r="2426" spans="1:4">
      <c r="A2426" t="s">
        <v>2679</v>
      </c>
      <c r="B2426" t="s">
        <v>6085</v>
      </c>
      <c r="C2426">
        <v>2</v>
      </c>
      <c r="D2426" s="119">
        <v>14</v>
      </c>
    </row>
    <row r="2427" spans="1:4">
      <c r="A2427" t="s">
        <v>2680</v>
      </c>
      <c r="B2427" t="s">
        <v>6086</v>
      </c>
      <c r="C2427">
        <v>15</v>
      </c>
      <c r="D2427" s="119">
        <v>19</v>
      </c>
    </row>
    <row r="2428" spans="1:4">
      <c r="A2428" t="s">
        <v>4672</v>
      </c>
      <c r="B2428" t="s">
        <v>6087</v>
      </c>
      <c r="C2428">
        <v>37</v>
      </c>
      <c r="D2428" s="119">
        <v>44</v>
      </c>
    </row>
    <row r="2429" spans="1:4">
      <c r="A2429" t="s">
        <v>2685</v>
      </c>
      <c r="B2429" t="s">
        <v>6088</v>
      </c>
      <c r="C2429">
        <v>5</v>
      </c>
      <c r="D2429" s="119">
        <v>9</v>
      </c>
    </row>
    <row r="2430" spans="1:4">
      <c r="A2430" t="s">
        <v>2686</v>
      </c>
      <c r="B2430" t="s">
        <v>6089</v>
      </c>
      <c r="C2430">
        <v>96</v>
      </c>
      <c r="D2430" s="119">
        <v>94</v>
      </c>
    </row>
    <row r="2431" spans="1:4">
      <c r="A2431" t="s">
        <v>2687</v>
      </c>
      <c r="B2431" t="s">
        <v>6090</v>
      </c>
      <c r="C2431">
        <v>13</v>
      </c>
      <c r="D2431" s="119">
        <v>19</v>
      </c>
    </row>
    <row r="2432" spans="1:4">
      <c r="A2432" t="s">
        <v>2688</v>
      </c>
      <c r="B2432" t="s">
        <v>6091</v>
      </c>
      <c r="C2432">
        <v>83</v>
      </c>
      <c r="D2432" s="119">
        <v>78</v>
      </c>
    </row>
    <row r="2433" spans="1:4">
      <c r="A2433" t="s">
        <v>2689</v>
      </c>
      <c r="B2433" t="s">
        <v>16380</v>
      </c>
      <c r="C2433">
        <v>12</v>
      </c>
      <c r="D2433" s="119">
        <v>15</v>
      </c>
    </row>
    <row r="2434" spans="1:4">
      <c r="A2434" t="s">
        <v>2690</v>
      </c>
      <c r="B2434" t="s">
        <v>6092</v>
      </c>
      <c r="C2434">
        <v>52</v>
      </c>
      <c r="D2434" s="119">
        <v>65</v>
      </c>
    </row>
    <row r="2435" spans="1:4">
      <c r="A2435" t="s">
        <v>2726</v>
      </c>
      <c r="B2435" t="s">
        <v>4673</v>
      </c>
      <c r="C2435">
        <v>3</v>
      </c>
      <c r="D2435" s="119">
        <v>9</v>
      </c>
    </row>
    <row r="2436" spans="1:4">
      <c r="A2436" t="s">
        <v>2727</v>
      </c>
      <c r="B2436" t="s">
        <v>6093</v>
      </c>
      <c r="C2436">
        <v>0</v>
      </c>
      <c r="D2436" s="119">
        <v>3</v>
      </c>
    </row>
    <row r="2437" spans="1:4">
      <c r="A2437" t="s">
        <v>6094</v>
      </c>
      <c r="B2437" t="s">
        <v>14975</v>
      </c>
      <c r="C2437">
        <v>0</v>
      </c>
      <c r="D2437" s="119">
        <v>3</v>
      </c>
    </row>
    <row r="2438" spans="1:4">
      <c r="A2438" t="s">
        <v>6095</v>
      </c>
      <c r="B2438" t="s">
        <v>15245</v>
      </c>
      <c r="C2438">
        <v>0</v>
      </c>
      <c r="D2438" s="119">
        <v>3</v>
      </c>
    </row>
    <row r="2439" spans="1:4">
      <c r="A2439" t="s">
        <v>6096</v>
      </c>
      <c r="B2439" t="s">
        <v>6097</v>
      </c>
      <c r="C2439">
        <v>0</v>
      </c>
      <c r="D2439" s="119">
        <v>1</v>
      </c>
    </row>
    <row r="2440" spans="1:4">
      <c r="A2440" t="s">
        <v>6099</v>
      </c>
      <c r="B2440" t="s">
        <v>16798</v>
      </c>
      <c r="C2440">
        <v>0</v>
      </c>
      <c r="D2440" s="119">
        <v>1</v>
      </c>
    </row>
    <row r="2441" spans="1:4">
      <c r="A2441" t="s">
        <v>2749</v>
      </c>
      <c r="B2441" t="s">
        <v>16799</v>
      </c>
      <c r="C2441">
        <v>0</v>
      </c>
      <c r="D2441" s="119">
        <v>8</v>
      </c>
    </row>
    <row r="2442" spans="1:4">
      <c r="A2442" t="s">
        <v>2752</v>
      </c>
      <c r="B2442" t="s">
        <v>16800</v>
      </c>
      <c r="C2442">
        <v>3715</v>
      </c>
      <c r="D2442" s="119">
        <v>2672</v>
      </c>
    </row>
    <row r="2443" spans="1:4">
      <c r="A2443" t="s">
        <v>6136</v>
      </c>
      <c r="B2443" t="s">
        <v>16801</v>
      </c>
      <c r="C2443">
        <v>1</v>
      </c>
      <c r="D2443" s="119">
        <v>1</v>
      </c>
    </row>
    <row r="2444" spans="1:4">
      <c r="A2444" t="s">
        <v>6137</v>
      </c>
      <c r="B2444" t="s">
        <v>16802</v>
      </c>
      <c r="C2444">
        <v>0</v>
      </c>
      <c r="D2444" s="119">
        <v>1</v>
      </c>
    </row>
    <row r="2445" spans="1:4">
      <c r="A2445" t="s">
        <v>2455</v>
      </c>
      <c r="B2445" t="s">
        <v>4927</v>
      </c>
      <c r="C2445">
        <v>6476</v>
      </c>
      <c r="D2445" s="119">
        <v>5718</v>
      </c>
    </row>
    <row r="2446" spans="1:4">
      <c r="A2446" t="s">
        <v>2456</v>
      </c>
      <c r="B2446" t="s">
        <v>16803</v>
      </c>
      <c r="C2446">
        <v>55785</v>
      </c>
      <c r="D2446" s="119">
        <v>53459</v>
      </c>
    </row>
    <row r="2447" spans="1:4">
      <c r="A2447" t="s">
        <v>2457</v>
      </c>
      <c r="B2447" t="s">
        <v>16804</v>
      </c>
      <c r="C2447">
        <v>74148</v>
      </c>
      <c r="D2447" s="119">
        <v>72179.831999999995</v>
      </c>
    </row>
    <row r="2448" spans="1:4">
      <c r="A2448" t="s">
        <v>2458</v>
      </c>
      <c r="B2448" t="s">
        <v>16805</v>
      </c>
      <c r="C2448">
        <v>158891</v>
      </c>
      <c r="D2448" s="119">
        <v>151762.85</v>
      </c>
    </row>
    <row r="2449" spans="1:4">
      <c r="A2449" t="s">
        <v>2459</v>
      </c>
      <c r="B2449" t="s">
        <v>4823</v>
      </c>
      <c r="C2449">
        <v>7</v>
      </c>
      <c r="D2449" s="119">
        <v>8</v>
      </c>
    </row>
    <row r="2450" spans="1:4">
      <c r="A2450" t="s">
        <v>2460</v>
      </c>
      <c r="B2450" t="s">
        <v>16806</v>
      </c>
      <c r="C2450">
        <v>0</v>
      </c>
      <c r="D2450" s="119">
        <v>3</v>
      </c>
    </row>
    <row r="2451" spans="1:4">
      <c r="A2451" t="s">
        <v>2461</v>
      </c>
      <c r="B2451" t="s">
        <v>15263</v>
      </c>
      <c r="C2451">
        <v>11</v>
      </c>
      <c r="D2451" s="119">
        <v>260</v>
      </c>
    </row>
    <row r="2452" spans="1:4">
      <c r="A2452" t="s">
        <v>2462</v>
      </c>
      <c r="B2452" t="s">
        <v>16807</v>
      </c>
      <c r="C2452">
        <v>8</v>
      </c>
      <c r="D2452" s="119">
        <v>3</v>
      </c>
    </row>
    <row r="2453" spans="1:4">
      <c r="A2453" t="s">
        <v>2465</v>
      </c>
      <c r="B2453" t="s">
        <v>2466</v>
      </c>
      <c r="C2453">
        <v>76720</v>
      </c>
      <c r="D2453" s="119">
        <v>68302</v>
      </c>
    </row>
    <row r="2454" spans="1:4">
      <c r="A2454" t="s">
        <v>2467</v>
      </c>
      <c r="B2454" t="s">
        <v>2468</v>
      </c>
      <c r="C2454">
        <v>128752</v>
      </c>
      <c r="D2454" s="119">
        <v>125245</v>
      </c>
    </row>
    <row r="2455" spans="1:4">
      <c r="A2455" t="s">
        <v>2469</v>
      </c>
      <c r="B2455" t="s">
        <v>2470</v>
      </c>
      <c r="C2455">
        <v>85735</v>
      </c>
      <c r="D2455" s="119">
        <v>85614</v>
      </c>
    </row>
    <row r="2456" spans="1:4">
      <c r="A2456" t="s">
        <v>2471</v>
      </c>
      <c r="B2456" t="s">
        <v>2472</v>
      </c>
      <c r="C2456">
        <v>99256</v>
      </c>
      <c r="D2456" s="119">
        <v>95585</v>
      </c>
    </row>
    <row r="2457" spans="1:4">
      <c r="A2457" t="s">
        <v>2473</v>
      </c>
      <c r="B2457" t="s">
        <v>2474</v>
      </c>
      <c r="C2457">
        <v>58635</v>
      </c>
      <c r="D2457" s="119">
        <v>53202</v>
      </c>
    </row>
    <row r="2458" spans="1:4">
      <c r="A2458" t="s">
        <v>2476</v>
      </c>
      <c r="B2458" t="s">
        <v>16809</v>
      </c>
      <c r="C2458">
        <v>15662</v>
      </c>
      <c r="D2458" s="119">
        <v>15166.04</v>
      </c>
    </row>
    <row r="2459" spans="1:4">
      <c r="A2459" t="s">
        <v>2477</v>
      </c>
      <c r="B2459" t="s">
        <v>16810</v>
      </c>
      <c r="C2459">
        <v>2726</v>
      </c>
      <c r="D2459" s="119">
        <v>2855.0079999999998</v>
      </c>
    </row>
    <row r="2460" spans="1:4">
      <c r="A2460" t="s">
        <v>2478</v>
      </c>
      <c r="B2460" t="s">
        <v>16811</v>
      </c>
      <c r="C2460">
        <v>0</v>
      </c>
      <c r="D2460" s="119">
        <v>6</v>
      </c>
    </row>
    <row r="2461" spans="1:4">
      <c r="A2461" t="s">
        <v>2479</v>
      </c>
      <c r="B2461" t="s">
        <v>16812</v>
      </c>
      <c r="C2461">
        <v>765</v>
      </c>
      <c r="D2461" s="119">
        <v>780</v>
      </c>
    </row>
    <row r="2462" spans="1:4">
      <c r="A2462" t="s">
        <v>2480</v>
      </c>
      <c r="B2462" t="s">
        <v>16813</v>
      </c>
      <c r="C2462">
        <v>5381</v>
      </c>
      <c r="D2462" s="119">
        <v>3897</v>
      </c>
    </row>
    <row r="2463" spans="1:4">
      <c r="A2463" t="s">
        <v>2481</v>
      </c>
      <c r="B2463" t="s">
        <v>16814</v>
      </c>
      <c r="C2463">
        <v>576</v>
      </c>
      <c r="D2463" s="119">
        <v>695</v>
      </c>
    </row>
    <row r="2464" spans="1:4">
      <c r="A2464" t="s">
        <v>2482</v>
      </c>
      <c r="B2464" t="s">
        <v>16815</v>
      </c>
      <c r="C2464">
        <v>21581</v>
      </c>
      <c r="D2464" s="119">
        <v>14237</v>
      </c>
    </row>
    <row r="2465" spans="1:4">
      <c r="A2465" t="s">
        <v>2483</v>
      </c>
      <c r="B2465" t="s">
        <v>16816</v>
      </c>
      <c r="C2465">
        <v>19</v>
      </c>
      <c r="D2465" s="119">
        <v>48</v>
      </c>
    </row>
    <row r="2466" spans="1:4">
      <c r="A2466" t="s">
        <v>2484</v>
      </c>
      <c r="B2466" t="s">
        <v>16817</v>
      </c>
      <c r="C2466">
        <v>63</v>
      </c>
      <c r="D2466" s="119">
        <v>8</v>
      </c>
    </row>
    <row r="2467" spans="1:4">
      <c r="A2467" t="s">
        <v>2486</v>
      </c>
      <c r="B2467" t="s">
        <v>16818</v>
      </c>
      <c r="C2467">
        <v>18</v>
      </c>
      <c r="D2467" s="119">
        <v>19</v>
      </c>
    </row>
    <row r="2468" spans="1:4">
      <c r="A2468" t="s">
        <v>2488</v>
      </c>
      <c r="B2468" t="s">
        <v>16819</v>
      </c>
      <c r="C2468">
        <v>2</v>
      </c>
      <c r="D2468" s="119">
        <v>4</v>
      </c>
    </row>
    <row r="2469" spans="1:4">
      <c r="A2469" t="s">
        <v>2489</v>
      </c>
      <c r="B2469" t="s">
        <v>16820</v>
      </c>
      <c r="C2469">
        <v>48</v>
      </c>
      <c r="D2469" s="119">
        <v>43</v>
      </c>
    </row>
    <row r="2470" spans="1:4">
      <c r="A2470" t="s">
        <v>2490</v>
      </c>
      <c r="B2470" t="s">
        <v>16821</v>
      </c>
      <c r="C2470">
        <v>0</v>
      </c>
      <c r="D2470" s="119">
        <v>2</v>
      </c>
    </row>
    <row r="2471" spans="1:4">
      <c r="A2471" t="s">
        <v>2491</v>
      </c>
      <c r="B2471" t="s">
        <v>16822</v>
      </c>
      <c r="C2471">
        <v>0</v>
      </c>
      <c r="D2471" s="119">
        <v>2</v>
      </c>
    </row>
    <row r="2472" spans="1:4">
      <c r="A2472" t="s">
        <v>2492</v>
      </c>
      <c r="B2472" t="s">
        <v>15259</v>
      </c>
      <c r="C2472">
        <v>874</v>
      </c>
      <c r="D2472" s="119">
        <v>791</v>
      </c>
    </row>
    <row r="2473" spans="1:4">
      <c r="A2473" t="s">
        <v>2494</v>
      </c>
      <c r="B2473" t="s">
        <v>16823</v>
      </c>
      <c r="C2473">
        <v>0</v>
      </c>
      <c r="D2473" s="119">
        <v>4</v>
      </c>
    </row>
    <row r="2474" spans="1:4">
      <c r="A2474" t="s">
        <v>2496</v>
      </c>
      <c r="B2474" t="s">
        <v>16825</v>
      </c>
      <c r="C2474">
        <v>13267</v>
      </c>
      <c r="D2474" s="119">
        <v>13096</v>
      </c>
    </row>
    <row r="2475" spans="1:4">
      <c r="A2475" t="s">
        <v>2497</v>
      </c>
      <c r="B2475" t="s">
        <v>16826</v>
      </c>
      <c r="C2475">
        <v>28645</v>
      </c>
      <c r="D2475" s="119">
        <v>28597</v>
      </c>
    </row>
    <row r="2476" spans="1:4">
      <c r="A2476" t="s">
        <v>2498</v>
      </c>
      <c r="B2476" t="s">
        <v>16827</v>
      </c>
      <c r="C2476">
        <v>52648</v>
      </c>
      <c r="D2476" s="119">
        <v>48316.389000000003</v>
      </c>
    </row>
    <row r="2477" spans="1:4">
      <c r="A2477" t="s">
        <v>2499</v>
      </c>
      <c r="B2477" t="s">
        <v>16828</v>
      </c>
      <c r="C2477">
        <v>1516</v>
      </c>
      <c r="D2477" s="119">
        <v>1892.03</v>
      </c>
    </row>
    <row r="2478" spans="1:4">
      <c r="A2478" t="s">
        <v>2500</v>
      </c>
      <c r="B2478" t="s">
        <v>16829</v>
      </c>
      <c r="C2478">
        <v>29352</v>
      </c>
      <c r="D2478" s="119">
        <v>25154.982</v>
      </c>
    </row>
    <row r="2479" spans="1:4">
      <c r="A2479" t="s">
        <v>2501</v>
      </c>
      <c r="B2479" t="s">
        <v>16830</v>
      </c>
      <c r="C2479">
        <v>82</v>
      </c>
      <c r="D2479" s="119">
        <v>65</v>
      </c>
    </row>
    <row r="2480" spans="1:4">
      <c r="A2480" t="s">
        <v>2502</v>
      </c>
      <c r="B2480" t="s">
        <v>16831</v>
      </c>
      <c r="C2480">
        <v>40</v>
      </c>
      <c r="D2480" s="119">
        <v>72</v>
      </c>
    </row>
    <row r="2481" spans="1:4">
      <c r="A2481" t="s">
        <v>2503</v>
      </c>
      <c r="B2481" t="s">
        <v>16832</v>
      </c>
      <c r="C2481">
        <v>5583</v>
      </c>
      <c r="D2481" s="119">
        <v>6594.2219999999998</v>
      </c>
    </row>
    <row r="2482" spans="1:4">
      <c r="A2482" t="s">
        <v>2504</v>
      </c>
      <c r="B2482" t="s">
        <v>16833</v>
      </c>
      <c r="C2482">
        <v>4798</v>
      </c>
      <c r="D2482" s="119">
        <v>3876</v>
      </c>
    </row>
    <row r="2483" spans="1:4">
      <c r="A2483" t="s">
        <v>2505</v>
      </c>
      <c r="B2483" t="s">
        <v>16836</v>
      </c>
      <c r="C2483">
        <v>0</v>
      </c>
      <c r="D2483" s="119">
        <v>3</v>
      </c>
    </row>
    <row r="2484" spans="1:4">
      <c r="A2484" t="s">
        <v>2506</v>
      </c>
      <c r="B2484" t="s">
        <v>16837</v>
      </c>
      <c r="C2484">
        <v>0</v>
      </c>
      <c r="D2484" s="119">
        <v>4</v>
      </c>
    </row>
    <row r="2485" spans="1:4">
      <c r="A2485" t="s">
        <v>2507</v>
      </c>
      <c r="B2485" t="s">
        <v>16839</v>
      </c>
      <c r="C2485">
        <v>0</v>
      </c>
      <c r="D2485" s="119">
        <v>3</v>
      </c>
    </row>
    <row r="2486" spans="1:4">
      <c r="A2486" t="s">
        <v>2508</v>
      </c>
      <c r="B2486" t="s">
        <v>16840</v>
      </c>
      <c r="C2486">
        <v>23</v>
      </c>
      <c r="D2486" s="119">
        <v>33</v>
      </c>
    </row>
    <row r="2487" spans="1:4">
      <c r="A2487" t="s">
        <v>2509</v>
      </c>
      <c r="B2487" t="s">
        <v>16841</v>
      </c>
      <c r="C2487">
        <v>559</v>
      </c>
      <c r="D2487" s="119">
        <v>629</v>
      </c>
    </row>
    <row r="2488" spans="1:4">
      <c r="A2488" t="s">
        <v>2510</v>
      </c>
      <c r="B2488" t="s">
        <v>16842</v>
      </c>
      <c r="C2488">
        <v>1</v>
      </c>
      <c r="D2488" s="119">
        <v>11</v>
      </c>
    </row>
    <row r="2489" spans="1:4">
      <c r="A2489" t="s">
        <v>2511</v>
      </c>
      <c r="B2489" t="s">
        <v>16843</v>
      </c>
      <c r="C2489">
        <v>8</v>
      </c>
      <c r="D2489" s="119">
        <v>28</v>
      </c>
    </row>
    <row r="2490" spans="1:4">
      <c r="A2490" t="s">
        <v>2512</v>
      </c>
      <c r="B2490" t="s">
        <v>16844</v>
      </c>
      <c r="C2490">
        <v>44405</v>
      </c>
      <c r="D2490" s="119">
        <v>39624</v>
      </c>
    </row>
    <row r="2491" spans="1:4">
      <c r="A2491" t="s">
        <v>2513</v>
      </c>
      <c r="B2491" t="s">
        <v>16845</v>
      </c>
      <c r="C2491">
        <v>61866</v>
      </c>
      <c r="D2491" s="119">
        <v>54234</v>
      </c>
    </row>
    <row r="2492" spans="1:4">
      <c r="A2492" t="s">
        <v>2514</v>
      </c>
      <c r="B2492" t="s">
        <v>16846</v>
      </c>
      <c r="C2492">
        <v>52882</v>
      </c>
      <c r="D2492" s="119">
        <v>46602</v>
      </c>
    </row>
    <row r="2493" spans="1:4">
      <c r="A2493" t="s">
        <v>2515</v>
      </c>
      <c r="B2493" t="s">
        <v>16847</v>
      </c>
      <c r="C2493">
        <v>82397</v>
      </c>
      <c r="D2493" s="119">
        <v>74332</v>
      </c>
    </row>
    <row r="2494" spans="1:4">
      <c r="A2494" t="s">
        <v>2516</v>
      </c>
      <c r="B2494" t="s">
        <v>16848</v>
      </c>
      <c r="C2494">
        <v>55470</v>
      </c>
      <c r="D2494" s="119">
        <v>49852</v>
      </c>
    </row>
    <row r="2495" spans="1:4">
      <c r="A2495" t="s">
        <v>2517</v>
      </c>
      <c r="B2495" t="s">
        <v>2518</v>
      </c>
      <c r="C2495">
        <v>58059</v>
      </c>
      <c r="D2495" s="119">
        <v>53522</v>
      </c>
    </row>
    <row r="2496" spans="1:4">
      <c r="A2496" t="s">
        <v>2519</v>
      </c>
      <c r="B2496" t="s">
        <v>16849</v>
      </c>
      <c r="C2496">
        <v>55493</v>
      </c>
      <c r="D2496" s="119">
        <v>56954</v>
      </c>
    </row>
    <row r="2497" spans="1:4">
      <c r="A2497" t="s">
        <v>2520</v>
      </c>
      <c r="B2497" t="s">
        <v>16850</v>
      </c>
      <c r="C2497">
        <v>59808</v>
      </c>
      <c r="D2497" s="119">
        <v>54852</v>
      </c>
    </row>
    <row r="2498" spans="1:4">
      <c r="A2498" t="s">
        <v>2521</v>
      </c>
      <c r="B2498" t="s">
        <v>16851</v>
      </c>
      <c r="C2498">
        <v>45162</v>
      </c>
      <c r="D2498" s="119">
        <v>39903</v>
      </c>
    </row>
    <row r="2499" spans="1:4">
      <c r="A2499" t="s">
        <v>2522</v>
      </c>
      <c r="B2499" t="s">
        <v>16852</v>
      </c>
      <c r="C2499">
        <v>32981</v>
      </c>
      <c r="D2499" s="119">
        <v>31259</v>
      </c>
    </row>
    <row r="2500" spans="1:4">
      <c r="A2500" t="s">
        <v>2523</v>
      </c>
      <c r="B2500" t="s">
        <v>16853</v>
      </c>
      <c r="C2500">
        <v>2802</v>
      </c>
      <c r="D2500" s="119">
        <v>3694</v>
      </c>
    </row>
    <row r="2501" spans="1:4">
      <c r="A2501" t="s">
        <v>2524</v>
      </c>
      <c r="B2501" t="s">
        <v>16852</v>
      </c>
      <c r="C2501">
        <v>99095</v>
      </c>
      <c r="D2501" s="119">
        <v>84636</v>
      </c>
    </row>
    <row r="2502" spans="1:4">
      <c r="A2502" t="s">
        <v>2525</v>
      </c>
      <c r="B2502" t="s">
        <v>16854</v>
      </c>
      <c r="C2502">
        <v>6421</v>
      </c>
      <c r="D2502" s="119">
        <v>6447</v>
      </c>
    </row>
    <row r="2503" spans="1:4">
      <c r="A2503" t="s">
        <v>2526</v>
      </c>
      <c r="B2503" t="s">
        <v>16855</v>
      </c>
      <c r="C2503">
        <v>9</v>
      </c>
      <c r="D2503" s="119">
        <v>33</v>
      </c>
    </row>
    <row r="2504" spans="1:4">
      <c r="A2504" t="s">
        <v>2527</v>
      </c>
      <c r="B2504" t="s">
        <v>16856</v>
      </c>
      <c r="C2504">
        <v>4</v>
      </c>
      <c r="D2504" s="119">
        <v>8</v>
      </c>
    </row>
    <row r="2505" spans="1:4">
      <c r="A2505" t="s">
        <v>2528</v>
      </c>
      <c r="B2505" t="s">
        <v>16857</v>
      </c>
      <c r="C2505">
        <v>0</v>
      </c>
      <c r="D2505" s="119">
        <v>4</v>
      </c>
    </row>
    <row r="2506" spans="1:4">
      <c r="A2506" t="s">
        <v>2529</v>
      </c>
      <c r="B2506" t="s">
        <v>16858</v>
      </c>
      <c r="C2506">
        <v>0</v>
      </c>
      <c r="D2506" s="119">
        <v>2</v>
      </c>
    </row>
    <row r="2507" spans="1:4">
      <c r="A2507" t="s">
        <v>2530</v>
      </c>
      <c r="B2507" t="s">
        <v>16859</v>
      </c>
      <c r="C2507">
        <v>0</v>
      </c>
      <c r="D2507" s="119">
        <v>2</v>
      </c>
    </row>
    <row r="2508" spans="1:4">
      <c r="A2508" t="s">
        <v>2531</v>
      </c>
      <c r="B2508" t="s">
        <v>16860</v>
      </c>
      <c r="C2508">
        <v>0</v>
      </c>
      <c r="D2508" s="119">
        <v>2</v>
      </c>
    </row>
    <row r="2509" spans="1:4">
      <c r="A2509" t="s">
        <v>2532</v>
      </c>
      <c r="B2509" t="s">
        <v>16861</v>
      </c>
      <c r="C2509">
        <v>0</v>
      </c>
      <c r="D2509" s="119">
        <v>3</v>
      </c>
    </row>
    <row r="2510" spans="1:4">
      <c r="A2510" t="s">
        <v>2533</v>
      </c>
      <c r="B2510" t="s">
        <v>16862</v>
      </c>
      <c r="C2510">
        <v>0</v>
      </c>
      <c r="D2510" s="119">
        <v>2</v>
      </c>
    </row>
    <row r="2511" spans="1:4">
      <c r="A2511" t="s">
        <v>2534</v>
      </c>
      <c r="B2511" t="s">
        <v>16863</v>
      </c>
      <c r="C2511">
        <v>1702</v>
      </c>
      <c r="D2511" s="119">
        <v>1615.001</v>
      </c>
    </row>
    <row r="2512" spans="1:4">
      <c r="A2512" t="s">
        <v>2535</v>
      </c>
      <c r="B2512" t="s">
        <v>16864</v>
      </c>
      <c r="C2512">
        <v>5</v>
      </c>
      <c r="D2512" s="119">
        <v>23</v>
      </c>
    </row>
    <row r="2513" spans="1:4">
      <c r="A2513" t="s">
        <v>2536</v>
      </c>
      <c r="B2513" t="s">
        <v>4908</v>
      </c>
      <c r="C2513">
        <v>5926</v>
      </c>
      <c r="D2513" s="119">
        <v>5743</v>
      </c>
    </row>
    <row r="2514" spans="1:4">
      <c r="A2514" t="s">
        <v>2537</v>
      </c>
      <c r="B2514" t="s">
        <v>4909</v>
      </c>
      <c r="C2514">
        <v>3004</v>
      </c>
      <c r="D2514" s="119">
        <v>3644.0010000000002</v>
      </c>
    </row>
    <row r="2515" spans="1:4">
      <c r="A2515" t="s">
        <v>2538</v>
      </c>
      <c r="B2515" t="s">
        <v>4892</v>
      </c>
      <c r="C2515">
        <v>0</v>
      </c>
      <c r="D2515" s="119">
        <v>22</v>
      </c>
    </row>
    <row r="2516" spans="1:4">
      <c r="A2516" t="s">
        <v>2539</v>
      </c>
      <c r="B2516" t="s">
        <v>4000</v>
      </c>
      <c r="C2516">
        <v>1</v>
      </c>
      <c r="D2516" s="119">
        <v>22</v>
      </c>
    </row>
    <row r="2517" spans="1:4">
      <c r="A2517" t="s">
        <v>2540</v>
      </c>
      <c r="B2517" t="s">
        <v>3689</v>
      </c>
      <c r="C2517">
        <v>31</v>
      </c>
      <c r="D2517" s="119">
        <v>61</v>
      </c>
    </row>
    <row r="2518" spans="1:4">
      <c r="A2518" t="s">
        <v>2541</v>
      </c>
      <c r="B2518" t="s">
        <v>4001</v>
      </c>
      <c r="C2518">
        <v>173</v>
      </c>
      <c r="D2518" s="119">
        <v>276</v>
      </c>
    </row>
    <row r="2519" spans="1:4">
      <c r="A2519" t="s">
        <v>2542</v>
      </c>
      <c r="B2519" t="s">
        <v>16865</v>
      </c>
      <c r="C2519">
        <v>63568</v>
      </c>
      <c r="D2519" s="119">
        <v>70977.05</v>
      </c>
    </row>
    <row r="2520" spans="1:4">
      <c r="A2520" t="s">
        <v>2543</v>
      </c>
      <c r="B2520" t="s">
        <v>16866</v>
      </c>
      <c r="C2520">
        <v>138</v>
      </c>
      <c r="D2520" s="119">
        <v>379</v>
      </c>
    </row>
    <row r="2521" spans="1:4">
      <c r="A2521" t="s">
        <v>2544</v>
      </c>
      <c r="B2521" t="s">
        <v>16867</v>
      </c>
      <c r="C2521">
        <v>0</v>
      </c>
      <c r="D2521" s="119">
        <v>2</v>
      </c>
    </row>
    <row r="2522" spans="1:4">
      <c r="A2522" t="s">
        <v>2545</v>
      </c>
      <c r="B2522" t="s">
        <v>4910</v>
      </c>
      <c r="C2522">
        <v>0</v>
      </c>
      <c r="D2522" s="119">
        <v>5</v>
      </c>
    </row>
    <row r="2523" spans="1:4">
      <c r="A2523" t="s">
        <v>2546</v>
      </c>
      <c r="B2523" t="s">
        <v>16868</v>
      </c>
      <c r="C2523">
        <v>7</v>
      </c>
      <c r="D2523" s="119">
        <v>18</v>
      </c>
    </row>
    <row r="2524" spans="1:4">
      <c r="A2524" t="s">
        <v>2547</v>
      </c>
      <c r="B2524" t="s">
        <v>16869</v>
      </c>
      <c r="C2524">
        <v>0</v>
      </c>
      <c r="D2524" s="119">
        <v>2</v>
      </c>
    </row>
    <row r="2525" spans="1:4">
      <c r="A2525" t="s">
        <v>2548</v>
      </c>
      <c r="B2525" t="s">
        <v>16870</v>
      </c>
      <c r="C2525">
        <v>0</v>
      </c>
      <c r="D2525" s="119">
        <v>2</v>
      </c>
    </row>
    <row r="2526" spans="1:4">
      <c r="A2526" t="s">
        <v>2549</v>
      </c>
      <c r="B2526" t="s">
        <v>16871</v>
      </c>
      <c r="C2526">
        <v>0</v>
      </c>
      <c r="D2526" s="119">
        <v>2</v>
      </c>
    </row>
    <row r="2527" spans="1:4">
      <c r="A2527" t="s">
        <v>2550</v>
      </c>
      <c r="B2527" t="s">
        <v>16872</v>
      </c>
      <c r="C2527">
        <v>0</v>
      </c>
      <c r="D2527" s="119">
        <v>5</v>
      </c>
    </row>
    <row r="2528" spans="1:4">
      <c r="A2528" t="s">
        <v>2551</v>
      </c>
      <c r="B2528" t="s">
        <v>4926</v>
      </c>
      <c r="C2528">
        <v>59</v>
      </c>
      <c r="D2528" s="119">
        <v>79</v>
      </c>
    </row>
    <row r="2529" spans="1:4">
      <c r="A2529" t="s">
        <v>2552</v>
      </c>
      <c r="B2529" t="s">
        <v>16873</v>
      </c>
      <c r="C2529">
        <v>18748</v>
      </c>
      <c r="D2529" s="119">
        <v>17691.035</v>
      </c>
    </row>
    <row r="2530" spans="1:4">
      <c r="A2530" t="s">
        <v>2553</v>
      </c>
      <c r="B2530" t="s">
        <v>16874</v>
      </c>
      <c r="C2530">
        <v>3830</v>
      </c>
      <c r="D2530" s="119">
        <v>3981.0519999999997</v>
      </c>
    </row>
    <row r="2531" spans="1:4">
      <c r="A2531" t="s">
        <v>2554</v>
      </c>
      <c r="B2531" t="s">
        <v>4772</v>
      </c>
      <c r="C2531">
        <v>326123</v>
      </c>
      <c r="D2531" s="119">
        <v>295582.11</v>
      </c>
    </row>
    <row r="2532" spans="1:4">
      <c r="A2532" t="s">
        <v>2555</v>
      </c>
      <c r="B2532" t="s">
        <v>6621</v>
      </c>
      <c r="C2532">
        <v>71132</v>
      </c>
      <c r="D2532" s="119">
        <v>69195.179999999993</v>
      </c>
    </row>
    <row r="2533" spans="1:4">
      <c r="A2533" t="s">
        <v>2556</v>
      </c>
      <c r="B2533" t="s">
        <v>4799</v>
      </c>
      <c r="C2533">
        <v>10642</v>
      </c>
      <c r="D2533" s="119">
        <v>9484</v>
      </c>
    </row>
    <row r="2534" spans="1:4">
      <c r="A2534" t="s">
        <v>2557</v>
      </c>
      <c r="B2534" t="s">
        <v>6622</v>
      </c>
      <c r="C2534">
        <v>14702</v>
      </c>
      <c r="D2534" s="119">
        <v>14217.083999999999</v>
      </c>
    </row>
    <row r="2535" spans="1:4">
      <c r="A2535" t="s">
        <v>2558</v>
      </c>
      <c r="B2535" t="s">
        <v>3690</v>
      </c>
      <c r="C2535">
        <v>132376</v>
      </c>
      <c r="D2535" s="119">
        <v>120754.83199999999</v>
      </c>
    </row>
    <row r="2536" spans="1:4">
      <c r="A2536" t="s">
        <v>2559</v>
      </c>
      <c r="B2536" t="s">
        <v>4773</v>
      </c>
      <c r="C2536">
        <v>374594</v>
      </c>
      <c r="D2536" s="119">
        <v>343593.147</v>
      </c>
    </row>
    <row r="2537" spans="1:4">
      <c r="A2537" t="s">
        <v>2560</v>
      </c>
      <c r="B2537" t="s">
        <v>6623</v>
      </c>
      <c r="C2537">
        <v>573615</v>
      </c>
      <c r="D2537" s="119">
        <v>526176.48900000006</v>
      </c>
    </row>
    <row r="2538" spans="1:4">
      <c r="A2538" t="s">
        <v>2561</v>
      </c>
      <c r="B2538" t="s">
        <v>16875</v>
      </c>
      <c r="C2538">
        <v>4030</v>
      </c>
      <c r="D2538" s="119">
        <v>5056.75</v>
      </c>
    </row>
    <row r="2539" spans="1:4">
      <c r="A2539" t="s">
        <v>2562</v>
      </c>
      <c r="B2539" t="s">
        <v>16876</v>
      </c>
      <c r="C2539">
        <v>124034</v>
      </c>
      <c r="D2539" s="119">
        <v>105363.288</v>
      </c>
    </row>
    <row r="2540" spans="1:4">
      <c r="A2540" t="s">
        <v>2563</v>
      </c>
      <c r="B2540" t="s">
        <v>4911</v>
      </c>
      <c r="C2540">
        <v>42</v>
      </c>
      <c r="D2540" s="119">
        <v>118</v>
      </c>
    </row>
    <row r="2541" spans="1:4">
      <c r="A2541" t="s">
        <v>2564</v>
      </c>
      <c r="B2541" t="s">
        <v>2979</v>
      </c>
      <c r="C2541">
        <v>198</v>
      </c>
      <c r="D2541" s="119">
        <v>151</v>
      </c>
    </row>
    <row r="2542" spans="1:4">
      <c r="A2542" t="s">
        <v>2565</v>
      </c>
      <c r="B2542" t="s">
        <v>2980</v>
      </c>
      <c r="C2542">
        <v>51</v>
      </c>
      <c r="D2542" s="119">
        <v>87</v>
      </c>
    </row>
    <row r="2543" spans="1:4">
      <c r="A2543" t="s">
        <v>2566</v>
      </c>
      <c r="B2543" t="s">
        <v>3048</v>
      </c>
      <c r="C2543">
        <v>17660</v>
      </c>
      <c r="D2543" s="119">
        <v>17912.442999999999</v>
      </c>
    </row>
    <row r="2544" spans="1:4">
      <c r="A2544" t="s">
        <v>2567</v>
      </c>
      <c r="B2544" t="s">
        <v>4912</v>
      </c>
      <c r="C2544">
        <v>0</v>
      </c>
      <c r="D2544" s="119">
        <v>15</v>
      </c>
    </row>
    <row r="2545" spans="1:4">
      <c r="A2545" t="s">
        <v>2568</v>
      </c>
      <c r="B2545" t="s">
        <v>4913</v>
      </c>
      <c r="C2545">
        <v>3</v>
      </c>
      <c r="D2545" s="119">
        <v>14.003</v>
      </c>
    </row>
    <row r="2546" spans="1:4">
      <c r="A2546" t="s">
        <v>2569</v>
      </c>
      <c r="B2546" t="s">
        <v>3452</v>
      </c>
      <c r="C2546">
        <v>67063</v>
      </c>
      <c r="D2546" s="119">
        <v>60838.763999999996</v>
      </c>
    </row>
    <row r="2547" spans="1:4">
      <c r="A2547" t="s">
        <v>2570</v>
      </c>
      <c r="B2547" t="s">
        <v>16877</v>
      </c>
      <c r="C2547">
        <v>0</v>
      </c>
      <c r="D2547" s="119">
        <v>3</v>
      </c>
    </row>
    <row r="2548" spans="1:4">
      <c r="A2548" t="s">
        <v>2571</v>
      </c>
      <c r="B2548" t="s">
        <v>16878</v>
      </c>
      <c r="C2548">
        <v>0</v>
      </c>
      <c r="D2548" s="119">
        <v>4</v>
      </c>
    </row>
    <row r="2549" spans="1:4">
      <c r="A2549" t="s">
        <v>2572</v>
      </c>
      <c r="B2549" t="s">
        <v>4893</v>
      </c>
      <c r="C2549">
        <v>0</v>
      </c>
      <c r="D2549" s="119">
        <v>4</v>
      </c>
    </row>
    <row r="2550" spans="1:4">
      <c r="A2550" t="s">
        <v>2573</v>
      </c>
      <c r="B2550" t="s">
        <v>4894</v>
      </c>
      <c r="C2550">
        <v>0</v>
      </c>
      <c r="D2550" s="119">
        <v>4</v>
      </c>
    </row>
    <row r="2551" spans="1:4">
      <c r="A2551" t="s">
        <v>2574</v>
      </c>
      <c r="B2551" t="s">
        <v>4895</v>
      </c>
      <c r="C2551">
        <v>0</v>
      </c>
      <c r="D2551" s="119">
        <v>4</v>
      </c>
    </row>
    <row r="2552" spans="1:4">
      <c r="A2552" t="s">
        <v>2575</v>
      </c>
      <c r="B2552" t="s">
        <v>4896</v>
      </c>
      <c r="C2552">
        <v>0</v>
      </c>
      <c r="D2552" s="119">
        <v>4</v>
      </c>
    </row>
    <row r="2553" spans="1:4">
      <c r="A2553" t="s">
        <v>2576</v>
      </c>
      <c r="B2553" t="s">
        <v>4897</v>
      </c>
      <c r="C2553">
        <v>0</v>
      </c>
      <c r="D2553" s="119">
        <v>4</v>
      </c>
    </row>
    <row r="2554" spans="1:4">
      <c r="A2554" t="s">
        <v>2577</v>
      </c>
      <c r="B2554" t="s">
        <v>4898</v>
      </c>
      <c r="C2554">
        <v>0</v>
      </c>
      <c r="D2554" s="119">
        <v>4</v>
      </c>
    </row>
    <row r="2555" spans="1:4">
      <c r="A2555" t="s">
        <v>2578</v>
      </c>
      <c r="B2555" t="s">
        <v>4899</v>
      </c>
      <c r="C2555">
        <v>0</v>
      </c>
      <c r="D2555" s="119">
        <v>4</v>
      </c>
    </row>
    <row r="2556" spans="1:4">
      <c r="A2556" t="s">
        <v>2579</v>
      </c>
      <c r="B2556" t="s">
        <v>16879</v>
      </c>
      <c r="C2556">
        <v>0</v>
      </c>
      <c r="D2556" s="119">
        <v>7</v>
      </c>
    </row>
    <row r="2557" spans="1:4">
      <c r="A2557" t="s">
        <v>2580</v>
      </c>
      <c r="B2557" t="s">
        <v>16880</v>
      </c>
      <c r="C2557">
        <v>0</v>
      </c>
      <c r="D2557" s="119">
        <v>4</v>
      </c>
    </row>
    <row r="2558" spans="1:4">
      <c r="A2558" t="s">
        <v>2581</v>
      </c>
      <c r="B2558" t="s">
        <v>4900</v>
      </c>
      <c r="C2558">
        <v>30</v>
      </c>
      <c r="D2558" s="119">
        <v>77</v>
      </c>
    </row>
    <row r="2559" spans="1:4">
      <c r="A2559" t="s">
        <v>2582</v>
      </c>
      <c r="B2559" t="s">
        <v>4901</v>
      </c>
      <c r="C2559">
        <v>0</v>
      </c>
      <c r="D2559" s="119">
        <v>6</v>
      </c>
    </row>
    <row r="2560" spans="1:4">
      <c r="A2560" t="s">
        <v>2583</v>
      </c>
      <c r="B2560" t="s">
        <v>4902</v>
      </c>
      <c r="C2560">
        <v>11</v>
      </c>
      <c r="D2560" s="119">
        <v>21</v>
      </c>
    </row>
    <row r="2561" spans="1:4">
      <c r="A2561" t="s">
        <v>2584</v>
      </c>
      <c r="B2561" t="s">
        <v>4903</v>
      </c>
      <c r="C2561">
        <v>1</v>
      </c>
      <c r="D2561" s="119">
        <v>7</v>
      </c>
    </row>
    <row r="2562" spans="1:4">
      <c r="A2562" t="s">
        <v>2585</v>
      </c>
      <c r="B2562" t="s">
        <v>3049</v>
      </c>
      <c r="C2562">
        <v>1513</v>
      </c>
      <c r="D2562" s="119">
        <v>903</v>
      </c>
    </row>
    <row r="2563" spans="1:4">
      <c r="A2563" t="s">
        <v>2586</v>
      </c>
      <c r="B2563" t="s">
        <v>4904</v>
      </c>
      <c r="C2563">
        <v>0</v>
      </c>
      <c r="D2563" s="119">
        <v>7</v>
      </c>
    </row>
    <row r="2564" spans="1:4">
      <c r="A2564" t="s">
        <v>2587</v>
      </c>
      <c r="B2564" t="s">
        <v>4774</v>
      </c>
      <c r="C2564">
        <v>2042</v>
      </c>
      <c r="D2564" s="119">
        <v>682</v>
      </c>
    </row>
    <row r="2565" spans="1:4">
      <c r="A2565" t="s">
        <v>2588</v>
      </c>
      <c r="B2565" t="s">
        <v>16881</v>
      </c>
      <c r="C2565">
        <v>14290</v>
      </c>
      <c r="D2565" s="119">
        <v>15227.004000000001</v>
      </c>
    </row>
    <row r="2566" spans="1:4">
      <c r="A2566" t="s">
        <v>2589</v>
      </c>
      <c r="B2566" t="s">
        <v>16882</v>
      </c>
      <c r="C2566">
        <v>403</v>
      </c>
      <c r="D2566" s="119">
        <v>232.18299999999999</v>
      </c>
    </row>
    <row r="2567" spans="1:4">
      <c r="A2567" t="s">
        <v>2590</v>
      </c>
      <c r="B2567" t="s">
        <v>4002</v>
      </c>
      <c r="C2567">
        <v>23011</v>
      </c>
      <c r="D2567" s="119">
        <v>21917.190000000002</v>
      </c>
    </row>
    <row r="2568" spans="1:4">
      <c r="A2568" t="s">
        <v>2591</v>
      </c>
      <c r="B2568" t="s">
        <v>3691</v>
      </c>
      <c r="C2568">
        <v>4329</v>
      </c>
      <c r="D2568" s="119">
        <v>5028.0599999999995</v>
      </c>
    </row>
    <row r="2569" spans="1:4">
      <c r="A2569" t="s">
        <v>2592</v>
      </c>
      <c r="B2569" t="s">
        <v>4905</v>
      </c>
      <c r="C2569">
        <v>1656</v>
      </c>
      <c r="D2569" s="119">
        <v>204</v>
      </c>
    </row>
    <row r="2570" spans="1:4">
      <c r="A2570" t="s">
        <v>2593</v>
      </c>
      <c r="B2570" t="s">
        <v>4294</v>
      </c>
      <c r="C2570">
        <v>4</v>
      </c>
      <c r="D2570" s="119">
        <v>16</v>
      </c>
    </row>
    <row r="2571" spans="1:4">
      <c r="A2571" t="s">
        <v>2594</v>
      </c>
      <c r="B2571" t="s">
        <v>4295</v>
      </c>
      <c r="C2571">
        <v>4636</v>
      </c>
      <c r="D2571" s="119">
        <v>4404.8710000000001</v>
      </c>
    </row>
    <row r="2572" spans="1:4">
      <c r="A2572" t="s">
        <v>2595</v>
      </c>
      <c r="B2572" t="s">
        <v>4296</v>
      </c>
      <c r="C2572">
        <v>43</v>
      </c>
      <c r="D2572" s="119">
        <v>59.003999999999998</v>
      </c>
    </row>
    <row r="2573" spans="1:4">
      <c r="A2573" t="s">
        <v>2596</v>
      </c>
      <c r="B2573" t="s">
        <v>4775</v>
      </c>
      <c r="C2573">
        <v>288691</v>
      </c>
      <c r="D2573" s="119">
        <v>276695.80200000003</v>
      </c>
    </row>
    <row r="2574" spans="1:4">
      <c r="A2574" t="s">
        <v>2597</v>
      </c>
      <c r="B2574" t="s">
        <v>16883</v>
      </c>
      <c r="C2574">
        <v>557</v>
      </c>
      <c r="D2574" s="119">
        <v>577</v>
      </c>
    </row>
    <row r="2575" spans="1:4">
      <c r="A2575" t="s">
        <v>2598</v>
      </c>
      <c r="B2575" t="s">
        <v>16884</v>
      </c>
      <c r="C2575">
        <v>0</v>
      </c>
      <c r="D2575" s="119">
        <v>3</v>
      </c>
    </row>
    <row r="2576" spans="1:4">
      <c r="A2576" t="s">
        <v>2599</v>
      </c>
      <c r="B2576" t="s">
        <v>16885</v>
      </c>
      <c r="C2576">
        <v>1078</v>
      </c>
      <c r="D2576" s="119">
        <v>810</v>
      </c>
    </row>
    <row r="2577" spans="1:4">
      <c r="A2577" t="s">
        <v>2600</v>
      </c>
      <c r="B2577" t="s">
        <v>16886</v>
      </c>
      <c r="C2577">
        <v>3090</v>
      </c>
      <c r="D2577" s="119">
        <v>3161</v>
      </c>
    </row>
    <row r="2578" spans="1:4">
      <c r="A2578" t="s">
        <v>2601</v>
      </c>
      <c r="B2578" t="s">
        <v>16887</v>
      </c>
      <c r="C2578">
        <v>62</v>
      </c>
      <c r="D2578" s="119">
        <v>135</v>
      </c>
    </row>
    <row r="2579" spans="1:4">
      <c r="A2579" t="s">
        <v>2602</v>
      </c>
      <c r="B2579" t="s">
        <v>16888</v>
      </c>
      <c r="C2579">
        <v>0</v>
      </c>
      <c r="D2579" s="119">
        <v>5</v>
      </c>
    </row>
    <row r="2580" spans="1:4">
      <c r="A2580" t="s">
        <v>2603</v>
      </c>
      <c r="B2580" t="s">
        <v>16889</v>
      </c>
      <c r="C2580">
        <v>0</v>
      </c>
      <c r="D2580" s="119">
        <v>4</v>
      </c>
    </row>
    <row r="2581" spans="1:4">
      <c r="A2581" t="s">
        <v>2604</v>
      </c>
      <c r="B2581" t="s">
        <v>16890</v>
      </c>
      <c r="C2581">
        <v>0</v>
      </c>
      <c r="D2581" s="119">
        <v>4</v>
      </c>
    </row>
    <row r="2582" spans="1:4">
      <c r="A2582" t="s">
        <v>2605</v>
      </c>
      <c r="B2582" t="s">
        <v>16891</v>
      </c>
      <c r="C2582">
        <v>3633</v>
      </c>
      <c r="D2582" s="119">
        <v>2881</v>
      </c>
    </row>
    <row r="2583" spans="1:4">
      <c r="A2583" t="s">
        <v>2606</v>
      </c>
      <c r="B2583" t="s">
        <v>16892</v>
      </c>
      <c r="C2583">
        <v>0</v>
      </c>
      <c r="D2583" s="119">
        <v>8</v>
      </c>
    </row>
    <row r="2584" spans="1:4">
      <c r="A2584" t="s">
        <v>2607</v>
      </c>
      <c r="B2584" t="s">
        <v>16893</v>
      </c>
      <c r="C2584">
        <v>0</v>
      </c>
      <c r="D2584" s="119">
        <v>7</v>
      </c>
    </row>
    <row r="2585" spans="1:4">
      <c r="A2585" t="s">
        <v>2608</v>
      </c>
      <c r="B2585" t="s">
        <v>16894</v>
      </c>
      <c r="C2585">
        <v>0</v>
      </c>
      <c r="D2585" s="119">
        <v>7</v>
      </c>
    </row>
    <row r="2586" spans="1:4">
      <c r="A2586" t="s">
        <v>2609</v>
      </c>
      <c r="B2586" t="s">
        <v>16895</v>
      </c>
      <c r="C2586">
        <v>0</v>
      </c>
      <c r="D2586" s="119">
        <v>6</v>
      </c>
    </row>
    <row r="2587" spans="1:4">
      <c r="A2587" t="s">
        <v>2610</v>
      </c>
      <c r="B2587" t="s">
        <v>16896</v>
      </c>
      <c r="C2587">
        <v>0</v>
      </c>
      <c r="D2587" s="119">
        <v>5</v>
      </c>
    </row>
    <row r="2588" spans="1:4">
      <c r="A2588" t="s">
        <v>2611</v>
      </c>
      <c r="B2588" t="s">
        <v>16897</v>
      </c>
      <c r="C2588">
        <v>0</v>
      </c>
      <c r="D2588" s="119">
        <v>4</v>
      </c>
    </row>
    <row r="2589" spans="1:4">
      <c r="A2589" t="s">
        <v>2612</v>
      </c>
      <c r="B2589" t="s">
        <v>16898</v>
      </c>
      <c r="C2589">
        <v>0</v>
      </c>
      <c r="D2589" s="119">
        <v>5</v>
      </c>
    </row>
    <row r="2590" spans="1:4">
      <c r="A2590" t="s">
        <v>2613</v>
      </c>
      <c r="B2590" t="s">
        <v>16899</v>
      </c>
      <c r="C2590">
        <v>0</v>
      </c>
      <c r="D2590" s="119">
        <v>4</v>
      </c>
    </row>
    <row r="2591" spans="1:4">
      <c r="A2591" t="s">
        <v>2614</v>
      </c>
      <c r="B2591" t="s">
        <v>16900</v>
      </c>
      <c r="C2591">
        <v>30</v>
      </c>
      <c r="D2591" s="119">
        <v>673</v>
      </c>
    </row>
    <row r="2592" spans="1:4">
      <c r="A2592" t="s">
        <v>2615</v>
      </c>
      <c r="B2592" t="s">
        <v>16901</v>
      </c>
      <c r="C2592">
        <v>1071</v>
      </c>
      <c r="D2592" s="119">
        <v>826</v>
      </c>
    </row>
    <row r="2593" spans="1:4">
      <c r="A2593" t="s">
        <v>2616</v>
      </c>
      <c r="B2593" t="s">
        <v>16902</v>
      </c>
      <c r="C2593">
        <v>19</v>
      </c>
      <c r="D2593" s="119">
        <v>33</v>
      </c>
    </row>
    <row r="2594" spans="1:4">
      <c r="A2594" t="s">
        <v>2617</v>
      </c>
      <c r="B2594" t="s">
        <v>16903</v>
      </c>
      <c r="C2594">
        <v>771</v>
      </c>
      <c r="D2594" s="119">
        <v>1128</v>
      </c>
    </row>
    <row r="2595" spans="1:4">
      <c r="A2595" t="s">
        <v>2618</v>
      </c>
      <c r="B2595" t="s">
        <v>16904</v>
      </c>
      <c r="C2595">
        <v>21</v>
      </c>
      <c r="D2595" s="119">
        <v>93</v>
      </c>
    </row>
    <row r="2596" spans="1:4">
      <c r="A2596" t="s">
        <v>2619</v>
      </c>
      <c r="B2596" t="s">
        <v>16905</v>
      </c>
      <c r="C2596">
        <v>0</v>
      </c>
      <c r="D2596" s="119">
        <v>4</v>
      </c>
    </row>
    <row r="2597" spans="1:4">
      <c r="A2597" t="s">
        <v>2620</v>
      </c>
      <c r="B2597" t="s">
        <v>16906</v>
      </c>
      <c r="C2597">
        <v>20</v>
      </c>
      <c r="D2597" s="119">
        <v>109</v>
      </c>
    </row>
    <row r="2598" spans="1:4">
      <c r="A2598" t="s">
        <v>2621</v>
      </c>
      <c r="B2598" t="s">
        <v>16907</v>
      </c>
      <c r="C2598">
        <v>474</v>
      </c>
      <c r="D2598" s="119">
        <v>803</v>
      </c>
    </row>
    <row r="2599" spans="1:4">
      <c r="A2599" t="s">
        <v>2622</v>
      </c>
      <c r="B2599" t="s">
        <v>16908</v>
      </c>
      <c r="C2599">
        <v>841</v>
      </c>
      <c r="D2599" s="119">
        <v>873</v>
      </c>
    </row>
    <row r="2600" spans="1:4">
      <c r="A2600" t="s">
        <v>2623</v>
      </c>
      <c r="B2600" t="s">
        <v>16909</v>
      </c>
      <c r="C2600">
        <v>42377</v>
      </c>
      <c r="D2600" s="119">
        <v>33695</v>
      </c>
    </row>
    <row r="2601" spans="1:4">
      <c r="A2601" t="s">
        <v>2625</v>
      </c>
      <c r="B2601" t="s">
        <v>16910</v>
      </c>
      <c r="C2601">
        <v>0</v>
      </c>
      <c r="D2601" s="119">
        <v>2</v>
      </c>
    </row>
    <row r="2602" spans="1:4">
      <c r="A2602" t="s">
        <v>2626</v>
      </c>
      <c r="B2602" t="s">
        <v>16911</v>
      </c>
      <c r="C2602">
        <v>0</v>
      </c>
      <c r="D2602" s="119">
        <v>2</v>
      </c>
    </row>
    <row r="2603" spans="1:4">
      <c r="A2603" t="s">
        <v>2627</v>
      </c>
      <c r="B2603" t="s">
        <v>16912</v>
      </c>
      <c r="C2603">
        <v>2496</v>
      </c>
      <c r="D2603" s="119">
        <v>1283.001</v>
      </c>
    </row>
    <row r="2604" spans="1:4">
      <c r="A2604" t="s">
        <v>2628</v>
      </c>
      <c r="B2604" t="s">
        <v>16913</v>
      </c>
      <c r="C2604">
        <v>0</v>
      </c>
      <c r="D2604" s="119">
        <v>2</v>
      </c>
    </row>
    <row r="2605" spans="1:4">
      <c r="A2605" t="s">
        <v>2629</v>
      </c>
      <c r="B2605" t="s">
        <v>16914</v>
      </c>
      <c r="C2605">
        <v>12308</v>
      </c>
      <c r="D2605" s="119">
        <v>11913</v>
      </c>
    </row>
    <row r="2606" spans="1:4">
      <c r="A2606" t="s">
        <v>2630</v>
      </c>
      <c r="B2606" t="s">
        <v>16915</v>
      </c>
      <c r="C2606">
        <v>15228</v>
      </c>
      <c r="D2606" s="119">
        <v>13719</v>
      </c>
    </row>
    <row r="2607" spans="1:4">
      <c r="A2607" t="s">
        <v>2632</v>
      </c>
      <c r="B2607" t="s">
        <v>16916</v>
      </c>
      <c r="C2607">
        <v>133043</v>
      </c>
      <c r="D2607" s="119">
        <v>151713.81400000001</v>
      </c>
    </row>
    <row r="2608" spans="1:4">
      <c r="A2608" t="s">
        <v>2633</v>
      </c>
      <c r="B2608" t="s">
        <v>16917</v>
      </c>
      <c r="C2608">
        <v>135</v>
      </c>
      <c r="D2608" s="119">
        <v>181</v>
      </c>
    </row>
    <row r="2609" spans="1:4">
      <c r="A2609" t="s">
        <v>2634</v>
      </c>
      <c r="B2609" t="s">
        <v>16918</v>
      </c>
      <c r="C2609">
        <v>264</v>
      </c>
      <c r="D2609" s="119">
        <v>233</v>
      </c>
    </row>
    <row r="2610" spans="1:4">
      <c r="A2610" t="s">
        <v>2636</v>
      </c>
      <c r="B2610" t="s">
        <v>16919</v>
      </c>
      <c r="C2610">
        <v>445</v>
      </c>
      <c r="D2610" s="119">
        <v>447</v>
      </c>
    </row>
    <row r="2611" spans="1:4">
      <c r="A2611" t="s">
        <v>2637</v>
      </c>
      <c r="B2611" t="s">
        <v>16920</v>
      </c>
      <c r="C2611">
        <v>6</v>
      </c>
      <c r="D2611" s="119">
        <v>13</v>
      </c>
    </row>
    <row r="2612" spans="1:4">
      <c r="A2612" t="s">
        <v>2638</v>
      </c>
      <c r="B2612" t="s">
        <v>16921</v>
      </c>
      <c r="C2612">
        <v>18</v>
      </c>
      <c r="D2612" s="119">
        <v>26</v>
      </c>
    </row>
    <row r="2613" spans="1:4">
      <c r="A2613" t="s">
        <v>2639</v>
      </c>
      <c r="B2613" t="s">
        <v>16922</v>
      </c>
      <c r="C2613">
        <v>9</v>
      </c>
      <c r="D2613" s="119">
        <v>14</v>
      </c>
    </row>
    <row r="2614" spans="1:4">
      <c r="A2614" t="s">
        <v>2640</v>
      </c>
      <c r="B2614" t="s">
        <v>16923</v>
      </c>
      <c r="C2614">
        <v>2</v>
      </c>
      <c r="D2614" s="119">
        <v>12</v>
      </c>
    </row>
    <row r="2615" spans="1:4">
      <c r="A2615" t="s">
        <v>2645</v>
      </c>
      <c r="B2615" t="s">
        <v>14616</v>
      </c>
      <c r="C2615">
        <v>0</v>
      </c>
      <c r="D2615" s="119">
        <v>6</v>
      </c>
    </row>
    <row r="2616" spans="1:4">
      <c r="A2616" t="s">
        <v>2647</v>
      </c>
      <c r="B2616" t="s">
        <v>16924</v>
      </c>
      <c r="C2616">
        <v>0</v>
      </c>
      <c r="D2616" s="119">
        <v>12</v>
      </c>
    </row>
    <row r="2617" spans="1:4">
      <c r="A2617" t="s">
        <v>2649</v>
      </c>
      <c r="B2617" t="s">
        <v>16925</v>
      </c>
      <c r="C2617">
        <v>0</v>
      </c>
      <c r="D2617" s="119">
        <v>12</v>
      </c>
    </row>
    <row r="2618" spans="1:4">
      <c r="A2618" t="s">
        <v>2650</v>
      </c>
      <c r="B2618" t="s">
        <v>16926</v>
      </c>
      <c r="C2618">
        <v>0</v>
      </c>
      <c r="D2618" s="119">
        <v>12</v>
      </c>
    </row>
    <row r="2619" spans="1:4">
      <c r="A2619" t="s">
        <v>2653</v>
      </c>
      <c r="B2619" t="s">
        <v>16927</v>
      </c>
      <c r="C2619">
        <v>0</v>
      </c>
      <c r="D2619" s="119">
        <v>12</v>
      </c>
    </row>
    <row r="2620" spans="1:4">
      <c r="A2620" t="s">
        <v>2654</v>
      </c>
      <c r="B2620" t="s">
        <v>16928</v>
      </c>
      <c r="C2620">
        <v>0</v>
      </c>
      <c r="D2620" s="119">
        <v>12</v>
      </c>
    </row>
    <row r="2621" spans="1:4">
      <c r="A2621" t="s">
        <v>2662</v>
      </c>
      <c r="B2621" t="s">
        <v>16929</v>
      </c>
      <c r="C2621">
        <v>0</v>
      </c>
      <c r="D2621" s="119">
        <v>4</v>
      </c>
    </row>
    <row r="2622" spans="1:4">
      <c r="A2622" t="s">
        <v>2664</v>
      </c>
      <c r="B2622" t="s">
        <v>16930</v>
      </c>
      <c r="C2622">
        <v>0</v>
      </c>
      <c r="D2622" s="119">
        <v>2</v>
      </c>
    </row>
    <row r="2623" spans="1:4">
      <c r="A2623" t="s">
        <v>2672</v>
      </c>
      <c r="B2623" t="s">
        <v>16931</v>
      </c>
      <c r="C2623">
        <v>2</v>
      </c>
      <c r="D2623" s="119">
        <v>6</v>
      </c>
    </row>
    <row r="2624" spans="1:4">
      <c r="A2624" t="s">
        <v>2675</v>
      </c>
      <c r="B2624" t="s">
        <v>16932</v>
      </c>
      <c r="C2624">
        <v>0</v>
      </c>
      <c r="D2624" s="119">
        <v>4</v>
      </c>
    </row>
    <row r="2625" spans="1:4">
      <c r="A2625" t="s">
        <v>2676</v>
      </c>
      <c r="B2625" t="s">
        <v>16933</v>
      </c>
      <c r="C2625">
        <v>0</v>
      </c>
      <c r="D2625" s="119">
        <v>2</v>
      </c>
    </row>
    <row r="2626" spans="1:4">
      <c r="A2626" t="s">
        <v>2678</v>
      </c>
      <c r="B2626" t="s">
        <v>16934</v>
      </c>
      <c r="C2626">
        <v>1</v>
      </c>
      <c r="D2626" s="119">
        <v>13</v>
      </c>
    </row>
    <row r="2627" spans="1:4">
      <c r="A2627" t="s">
        <v>2681</v>
      </c>
      <c r="B2627" t="s">
        <v>16376</v>
      </c>
      <c r="C2627">
        <v>1</v>
      </c>
      <c r="D2627" s="119">
        <v>3</v>
      </c>
    </row>
    <row r="2628" spans="1:4">
      <c r="A2628" t="s">
        <v>2684</v>
      </c>
      <c r="B2628" t="s">
        <v>16379</v>
      </c>
      <c r="C2628">
        <v>0</v>
      </c>
      <c r="D2628" s="119">
        <v>3</v>
      </c>
    </row>
    <row r="2629" spans="1:4">
      <c r="A2629" t="s">
        <v>2692</v>
      </c>
      <c r="B2629" t="s">
        <v>16384</v>
      </c>
      <c r="C2629">
        <v>11</v>
      </c>
      <c r="D2629" s="119">
        <v>9</v>
      </c>
    </row>
    <row r="2630" spans="1:4">
      <c r="A2630" t="s">
        <v>2693</v>
      </c>
      <c r="B2630" t="s">
        <v>16935</v>
      </c>
      <c r="C2630">
        <v>73</v>
      </c>
      <c r="D2630" s="119">
        <v>86</v>
      </c>
    </row>
    <row r="2631" spans="1:4">
      <c r="A2631" t="s">
        <v>2694</v>
      </c>
      <c r="B2631" t="s">
        <v>16936</v>
      </c>
      <c r="C2631">
        <v>27</v>
      </c>
      <c r="D2631" s="119">
        <v>33</v>
      </c>
    </row>
    <row r="2632" spans="1:4">
      <c r="A2632" t="s">
        <v>2695</v>
      </c>
      <c r="B2632" t="s">
        <v>16937</v>
      </c>
      <c r="C2632">
        <v>18</v>
      </c>
      <c r="D2632" s="119">
        <v>32</v>
      </c>
    </row>
    <row r="2633" spans="1:4">
      <c r="A2633" t="s">
        <v>2696</v>
      </c>
      <c r="B2633" t="s">
        <v>16938</v>
      </c>
      <c r="C2633">
        <v>7</v>
      </c>
      <c r="D2633" s="119">
        <v>4</v>
      </c>
    </row>
    <row r="2634" spans="1:4">
      <c r="A2634" t="s">
        <v>2697</v>
      </c>
      <c r="B2634" t="s">
        <v>16385</v>
      </c>
      <c r="C2634">
        <v>1</v>
      </c>
      <c r="D2634" s="119">
        <v>3</v>
      </c>
    </row>
    <row r="2635" spans="1:4">
      <c r="A2635" t="s">
        <v>2698</v>
      </c>
      <c r="B2635" t="s">
        <v>16939</v>
      </c>
      <c r="C2635">
        <v>0</v>
      </c>
      <c r="D2635" s="119">
        <v>4</v>
      </c>
    </row>
    <row r="2636" spans="1:4">
      <c r="A2636" t="s">
        <v>2699</v>
      </c>
      <c r="B2636" t="s">
        <v>16940</v>
      </c>
      <c r="C2636">
        <v>87</v>
      </c>
      <c r="D2636" s="119">
        <v>106</v>
      </c>
    </row>
    <row r="2637" spans="1:4">
      <c r="A2637" t="s">
        <v>2700</v>
      </c>
      <c r="B2637" t="s">
        <v>16941</v>
      </c>
      <c r="C2637">
        <v>47</v>
      </c>
      <c r="D2637" s="119">
        <v>57</v>
      </c>
    </row>
    <row r="2638" spans="1:4">
      <c r="A2638" t="s">
        <v>2701</v>
      </c>
      <c r="B2638" t="s">
        <v>16386</v>
      </c>
      <c r="C2638">
        <v>0</v>
      </c>
      <c r="D2638" s="119">
        <v>3</v>
      </c>
    </row>
    <row r="2639" spans="1:4">
      <c r="A2639" t="s">
        <v>2702</v>
      </c>
      <c r="B2639" t="s">
        <v>16942</v>
      </c>
      <c r="C2639">
        <v>888</v>
      </c>
      <c r="D2639" s="119">
        <v>832</v>
      </c>
    </row>
    <row r="2640" spans="1:4">
      <c r="A2640" t="s">
        <v>2703</v>
      </c>
      <c r="B2640" t="s">
        <v>14836</v>
      </c>
      <c r="C2640">
        <v>240</v>
      </c>
      <c r="D2640" s="119">
        <v>329</v>
      </c>
    </row>
    <row r="2641" spans="1:4">
      <c r="A2641" t="s">
        <v>2704</v>
      </c>
      <c r="B2641" t="s">
        <v>16943</v>
      </c>
      <c r="C2641">
        <v>5</v>
      </c>
      <c r="D2641" s="119">
        <v>4</v>
      </c>
    </row>
    <row r="2642" spans="1:4">
      <c r="A2642" t="s">
        <v>2706</v>
      </c>
      <c r="B2642" t="s">
        <v>14846</v>
      </c>
      <c r="C2642">
        <v>80</v>
      </c>
      <c r="D2642" s="119">
        <v>84</v>
      </c>
    </row>
    <row r="2643" spans="1:4">
      <c r="A2643" t="s">
        <v>2707</v>
      </c>
      <c r="B2643" t="s">
        <v>16944</v>
      </c>
      <c r="C2643">
        <v>12</v>
      </c>
      <c r="D2643" s="119">
        <v>4</v>
      </c>
    </row>
    <row r="2644" spans="1:4">
      <c r="A2644" t="s">
        <v>2708</v>
      </c>
      <c r="B2644" t="s">
        <v>16945</v>
      </c>
      <c r="C2644">
        <v>23</v>
      </c>
      <c r="D2644" s="119">
        <v>40</v>
      </c>
    </row>
    <row r="2645" spans="1:4">
      <c r="A2645" t="s">
        <v>2709</v>
      </c>
      <c r="B2645" t="s">
        <v>16388</v>
      </c>
      <c r="C2645">
        <v>6</v>
      </c>
      <c r="D2645" s="119">
        <v>13</v>
      </c>
    </row>
    <row r="2646" spans="1:4">
      <c r="A2646" t="s">
        <v>2710</v>
      </c>
      <c r="B2646" t="s">
        <v>16946</v>
      </c>
      <c r="C2646">
        <v>8</v>
      </c>
      <c r="D2646" s="119">
        <v>13</v>
      </c>
    </row>
    <row r="2647" spans="1:4">
      <c r="A2647" t="s">
        <v>2711</v>
      </c>
      <c r="B2647" t="s">
        <v>16419</v>
      </c>
      <c r="C2647">
        <v>0</v>
      </c>
      <c r="D2647" s="119">
        <v>3</v>
      </c>
    </row>
    <row r="2648" spans="1:4">
      <c r="A2648" t="s">
        <v>2712</v>
      </c>
      <c r="B2648" t="s">
        <v>16390</v>
      </c>
      <c r="C2648">
        <v>1</v>
      </c>
      <c r="D2648" s="119">
        <v>3</v>
      </c>
    </row>
    <row r="2649" spans="1:4">
      <c r="A2649" t="s">
        <v>2713</v>
      </c>
      <c r="B2649" t="s">
        <v>16947</v>
      </c>
      <c r="C2649">
        <v>71</v>
      </c>
      <c r="D2649" s="119">
        <v>39</v>
      </c>
    </row>
    <row r="2650" spans="1:4">
      <c r="A2650" t="s">
        <v>2715</v>
      </c>
      <c r="B2650" t="s">
        <v>16948</v>
      </c>
      <c r="C2650">
        <v>5</v>
      </c>
      <c r="D2650" s="119">
        <v>12</v>
      </c>
    </row>
    <row r="2651" spans="1:4">
      <c r="A2651" t="s">
        <v>2717</v>
      </c>
      <c r="B2651" t="s">
        <v>16949</v>
      </c>
      <c r="C2651">
        <v>25</v>
      </c>
      <c r="D2651" s="119">
        <v>37</v>
      </c>
    </row>
    <row r="2652" spans="1:4">
      <c r="A2652" t="s">
        <v>2718</v>
      </c>
      <c r="B2652" t="s">
        <v>14895</v>
      </c>
      <c r="C2652">
        <v>694</v>
      </c>
      <c r="D2652" s="119">
        <v>646</v>
      </c>
    </row>
    <row r="2653" spans="1:4">
      <c r="A2653" t="s">
        <v>2719</v>
      </c>
      <c r="B2653" t="s">
        <v>16393</v>
      </c>
      <c r="C2653">
        <v>3</v>
      </c>
      <c r="D2653" s="119">
        <v>3</v>
      </c>
    </row>
    <row r="2654" spans="1:4">
      <c r="A2654" t="s">
        <v>2720</v>
      </c>
      <c r="B2654" t="s">
        <v>14903</v>
      </c>
      <c r="C2654">
        <v>1</v>
      </c>
      <c r="D2654" s="119">
        <v>14</v>
      </c>
    </row>
    <row r="2655" spans="1:4">
      <c r="A2655" t="s">
        <v>2721</v>
      </c>
      <c r="B2655" t="s">
        <v>16395</v>
      </c>
      <c r="C2655">
        <v>1</v>
      </c>
      <c r="D2655" s="119">
        <v>3</v>
      </c>
    </row>
    <row r="2656" spans="1:4">
      <c r="A2656" t="s">
        <v>2725</v>
      </c>
      <c r="B2656" t="s">
        <v>16400</v>
      </c>
      <c r="C2656">
        <v>0</v>
      </c>
      <c r="D2656" s="119">
        <v>3</v>
      </c>
    </row>
    <row r="2657" spans="1:4">
      <c r="A2657" t="s">
        <v>2728</v>
      </c>
      <c r="B2657" t="s">
        <v>16950</v>
      </c>
      <c r="C2657">
        <v>0</v>
      </c>
      <c r="D2657" s="119">
        <v>2</v>
      </c>
    </row>
    <row r="2658" spans="1:4">
      <c r="A2658" t="s">
        <v>2729</v>
      </c>
      <c r="B2658" t="s">
        <v>16951</v>
      </c>
      <c r="C2658">
        <v>0</v>
      </c>
      <c r="D2658" s="119">
        <v>2</v>
      </c>
    </row>
    <row r="2659" spans="1:4">
      <c r="A2659" t="s">
        <v>2730</v>
      </c>
      <c r="B2659" t="s">
        <v>16952</v>
      </c>
      <c r="C2659">
        <v>0</v>
      </c>
      <c r="D2659" s="119">
        <v>2</v>
      </c>
    </row>
    <row r="2660" spans="1:4">
      <c r="A2660" t="s">
        <v>2731</v>
      </c>
      <c r="B2660" t="s">
        <v>16953</v>
      </c>
      <c r="C2660">
        <v>0</v>
      </c>
      <c r="D2660" s="119">
        <v>2</v>
      </c>
    </row>
    <row r="2661" spans="1:4">
      <c r="A2661" t="s">
        <v>2732</v>
      </c>
      <c r="B2661" t="s">
        <v>16954</v>
      </c>
      <c r="C2661">
        <v>0</v>
      </c>
      <c r="D2661" s="119">
        <v>2</v>
      </c>
    </row>
    <row r="2662" spans="1:4">
      <c r="A2662" t="s">
        <v>2733</v>
      </c>
      <c r="B2662" t="s">
        <v>16955</v>
      </c>
      <c r="C2662">
        <v>44</v>
      </c>
      <c r="D2662" s="119">
        <v>37</v>
      </c>
    </row>
    <row r="2663" spans="1:4">
      <c r="A2663" t="s">
        <v>2734</v>
      </c>
      <c r="B2663" t="s">
        <v>16956</v>
      </c>
      <c r="C2663">
        <v>112</v>
      </c>
      <c r="D2663" s="119">
        <v>113</v>
      </c>
    </row>
    <row r="2664" spans="1:4">
      <c r="A2664" t="s">
        <v>2735</v>
      </c>
      <c r="B2664" t="s">
        <v>16957</v>
      </c>
      <c r="C2664">
        <v>62</v>
      </c>
      <c r="D2664" s="119">
        <v>84</v>
      </c>
    </row>
    <row r="2665" spans="1:4">
      <c r="A2665" t="s">
        <v>2737</v>
      </c>
      <c r="B2665" t="s">
        <v>16958</v>
      </c>
      <c r="C2665">
        <v>11</v>
      </c>
      <c r="D2665" s="119">
        <v>23</v>
      </c>
    </row>
    <row r="2666" spans="1:4">
      <c r="A2666" t="s">
        <v>2738</v>
      </c>
      <c r="B2666" t="s">
        <v>14966</v>
      </c>
      <c r="C2666">
        <v>3792</v>
      </c>
      <c r="D2666" s="119">
        <v>3673</v>
      </c>
    </row>
    <row r="2667" spans="1:4">
      <c r="A2667" t="s">
        <v>2739</v>
      </c>
      <c r="B2667" t="s">
        <v>16959</v>
      </c>
      <c r="C2667">
        <v>228</v>
      </c>
      <c r="D2667" s="119">
        <v>293</v>
      </c>
    </row>
    <row r="2668" spans="1:4">
      <c r="A2668" t="s">
        <v>2741</v>
      </c>
      <c r="B2668" t="s">
        <v>15216</v>
      </c>
      <c r="C2668">
        <v>21</v>
      </c>
      <c r="D2668" s="119">
        <v>58</v>
      </c>
    </row>
    <row r="2669" spans="1:4">
      <c r="A2669" t="s">
        <v>2742</v>
      </c>
      <c r="B2669" t="s">
        <v>16960</v>
      </c>
      <c r="C2669">
        <v>24022</v>
      </c>
      <c r="D2669" s="119">
        <v>23727</v>
      </c>
    </row>
    <row r="2670" spans="1:4">
      <c r="A2670" t="s">
        <v>2743</v>
      </c>
      <c r="B2670" t="s">
        <v>15306</v>
      </c>
      <c r="C2670">
        <v>14</v>
      </c>
      <c r="D2670" s="119">
        <v>17</v>
      </c>
    </row>
    <row r="2671" spans="1:4">
      <c r="A2671" t="s">
        <v>2746</v>
      </c>
      <c r="B2671" t="s">
        <v>15352</v>
      </c>
      <c r="C2671">
        <v>21</v>
      </c>
      <c r="D2671" s="119">
        <v>24</v>
      </c>
    </row>
    <row r="2672" spans="1:4">
      <c r="A2672" t="s">
        <v>2750</v>
      </c>
      <c r="B2672" t="s">
        <v>16961</v>
      </c>
      <c r="C2672">
        <v>0</v>
      </c>
      <c r="D2672" s="119">
        <v>3</v>
      </c>
    </row>
    <row r="2673" spans="1:4">
      <c r="A2673" t="s">
        <v>2751</v>
      </c>
      <c r="B2673" t="s">
        <v>16962</v>
      </c>
      <c r="C2673">
        <v>183</v>
      </c>
      <c r="D2673" s="119">
        <v>165</v>
      </c>
    </row>
    <row r="2674" spans="1:4">
      <c r="A2674" t="s">
        <v>2753</v>
      </c>
      <c r="B2674" t="s">
        <v>16963</v>
      </c>
      <c r="C2674">
        <v>3850</v>
      </c>
      <c r="D2674" s="119">
        <v>3728</v>
      </c>
    </row>
    <row r="2675" spans="1:4">
      <c r="A2675" t="s">
        <v>2754</v>
      </c>
      <c r="B2675" t="s">
        <v>16964</v>
      </c>
      <c r="C2675">
        <v>17</v>
      </c>
      <c r="D2675" s="119">
        <v>279</v>
      </c>
    </row>
    <row r="2676" spans="1:4">
      <c r="A2676" t="s">
        <v>2755</v>
      </c>
      <c r="B2676" t="s">
        <v>3031</v>
      </c>
      <c r="C2676">
        <v>608</v>
      </c>
      <c r="D2676" s="119">
        <v>419</v>
      </c>
    </row>
    <row r="2677" spans="1:4">
      <c r="A2677" t="s">
        <v>2951</v>
      </c>
      <c r="B2677" t="s">
        <v>16965</v>
      </c>
      <c r="C2677">
        <v>5412</v>
      </c>
      <c r="D2677" s="119">
        <v>4375</v>
      </c>
    </row>
    <row r="2678" spans="1:4">
      <c r="A2678" t="s">
        <v>2952</v>
      </c>
      <c r="B2678" t="s">
        <v>16966</v>
      </c>
      <c r="C2678">
        <v>171249</v>
      </c>
      <c r="D2678" s="119">
        <v>147591.02499999999</v>
      </c>
    </row>
    <row r="2679" spans="1:4">
      <c r="A2679" t="s">
        <v>2953</v>
      </c>
      <c r="B2679" t="s">
        <v>2954</v>
      </c>
      <c r="C2679">
        <v>4511</v>
      </c>
      <c r="D2679" s="119">
        <v>12</v>
      </c>
    </row>
    <row r="2680" spans="1:4">
      <c r="A2680" t="s">
        <v>2955</v>
      </c>
      <c r="B2680" t="s">
        <v>2956</v>
      </c>
      <c r="C2680">
        <v>6426</v>
      </c>
      <c r="D2680" s="119">
        <v>5483</v>
      </c>
    </row>
    <row r="2681" spans="1:4">
      <c r="A2681" t="s">
        <v>2958</v>
      </c>
      <c r="B2681" t="s">
        <v>2959</v>
      </c>
      <c r="C2681">
        <v>4384</v>
      </c>
      <c r="D2681" s="119">
        <v>2812</v>
      </c>
    </row>
    <row r="2682" spans="1:4">
      <c r="A2682" t="s">
        <v>2960</v>
      </c>
      <c r="B2682" t="s">
        <v>16967</v>
      </c>
      <c r="C2682">
        <v>315</v>
      </c>
      <c r="D2682" s="119">
        <v>459</v>
      </c>
    </row>
    <row r="2683" spans="1:4">
      <c r="A2683" t="s">
        <v>2961</v>
      </c>
      <c r="B2683" t="s">
        <v>4748</v>
      </c>
      <c r="C2683">
        <v>2</v>
      </c>
      <c r="D2683" s="119">
        <v>5</v>
      </c>
    </row>
    <row r="2684" spans="1:4">
      <c r="A2684" t="s">
        <v>2962</v>
      </c>
      <c r="B2684" t="s">
        <v>16968</v>
      </c>
      <c r="C2684">
        <v>91814</v>
      </c>
      <c r="D2684" s="119">
        <v>85676.01</v>
      </c>
    </row>
    <row r="2685" spans="1:4">
      <c r="A2685" t="s">
        <v>2964</v>
      </c>
      <c r="B2685" t="s">
        <v>2965</v>
      </c>
      <c r="C2685">
        <v>126</v>
      </c>
      <c r="D2685" s="119">
        <v>7</v>
      </c>
    </row>
    <row r="2686" spans="1:4">
      <c r="A2686" t="s">
        <v>2966</v>
      </c>
      <c r="B2686" t="s">
        <v>16969</v>
      </c>
      <c r="C2686">
        <v>666</v>
      </c>
      <c r="D2686" s="119">
        <v>617</v>
      </c>
    </row>
    <row r="2687" spans="1:4">
      <c r="A2687" t="s">
        <v>2967</v>
      </c>
      <c r="B2687" t="s">
        <v>2968</v>
      </c>
      <c r="C2687">
        <v>5227</v>
      </c>
      <c r="D2687" s="119">
        <v>3</v>
      </c>
    </row>
    <row r="2688" spans="1:4">
      <c r="A2688" t="s">
        <v>2969</v>
      </c>
      <c r="B2688" t="s">
        <v>2970</v>
      </c>
      <c r="C2688">
        <v>1017</v>
      </c>
      <c r="D2688" s="119">
        <v>7</v>
      </c>
    </row>
    <row r="2689" spans="1:4">
      <c r="A2689" t="s">
        <v>2971</v>
      </c>
      <c r="B2689" t="s">
        <v>2972</v>
      </c>
      <c r="C2689">
        <v>0</v>
      </c>
      <c r="D2689" s="119">
        <v>1</v>
      </c>
    </row>
    <row r="2690" spans="1:4">
      <c r="A2690" t="s">
        <v>2973</v>
      </c>
      <c r="B2690" t="s">
        <v>2974</v>
      </c>
      <c r="C2690">
        <v>917</v>
      </c>
      <c r="D2690" s="119">
        <v>463</v>
      </c>
    </row>
    <row r="2691" spans="1:4">
      <c r="A2691" t="s">
        <v>2975</v>
      </c>
      <c r="B2691" t="s">
        <v>2976</v>
      </c>
      <c r="C2691">
        <v>1998</v>
      </c>
      <c r="D2691" s="119">
        <v>711</v>
      </c>
    </row>
    <row r="2692" spans="1:4">
      <c r="A2692" t="s">
        <v>2977</v>
      </c>
      <c r="B2692" t="s">
        <v>2978</v>
      </c>
      <c r="C2692">
        <v>6411</v>
      </c>
      <c r="D2692" s="119">
        <v>6212</v>
      </c>
    </row>
    <row r="2693" spans="1:4">
      <c r="A2693" t="s">
        <v>2981</v>
      </c>
      <c r="B2693" t="s">
        <v>2982</v>
      </c>
      <c r="C2693">
        <v>29459</v>
      </c>
      <c r="D2693" s="119">
        <v>32036.434000000001</v>
      </c>
    </row>
    <row r="2694" spans="1:4">
      <c r="A2694" t="s">
        <v>2983</v>
      </c>
      <c r="B2694" t="s">
        <v>2984</v>
      </c>
      <c r="C2694">
        <v>31319</v>
      </c>
      <c r="D2694" s="119">
        <v>27139.133999999998</v>
      </c>
    </row>
    <row r="2695" spans="1:4">
      <c r="A2695" t="s">
        <v>2985</v>
      </c>
      <c r="B2695" t="s">
        <v>2986</v>
      </c>
      <c r="C2695">
        <v>71522</v>
      </c>
      <c r="D2695" s="119">
        <v>61006.436000000002</v>
      </c>
    </row>
    <row r="2696" spans="1:4">
      <c r="A2696" t="s">
        <v>2987</v>
      </c>
      <c r="B2696" t="s">
        <v>2988</v>
      </c>
      <c r="C2696">
        <v>27532</v>
      </c>
      <c r="D2696" s="119">
        <v>40392.436000000002</v>
      </c>
    </row>
    <row r="2697" spans="1:4">
      <c r="A2697" t="s">
        <v>2989</v>
      </c>
      <c r="B2697" t="s">
        <v>2990</v>
      </c>
      <c r="C2697">
        <v>30031</v>
      </c>
      <c r="D2697" s="119">
        <v>25855</v>
      </c>
    </row>
    <row r="2698" spans="1:4">
      <c r="A2698" t="s">
        <v>2991</v>
      </c>
      <c r="B2698" t="s">
        <v>2992</v>
      </c>
      <c r="C2698">
        <v>61280</v>
      </c>
      <c r="D2698" s="119">
        <v>56940</v>
      </c>
    </row>
    <row r="2699" spans="1:4">
      <c r="A2699" t="s">
        <v>2993</v>
      </c>
      <c r="B2699" t="s">
        <v>2994</v>
      </c>
      <c r="C2699">
        <v>355</v>
      </c>
      <c r="D2699" s="119">
        <v>431</v>
      </c>
    </row>
    <row r="2700" spans="1:4">
      <c r="A2700" t="s">
        <v>2995</v>
      </c>
      <c r="B2700" t="s">
        <v>2996</v>
      </c>
      <c r="C2700">
        <v>114</v>
      </c>
      <c r="D2700" s="119">
        <v>87</v>
      </c>
    </row>
    <row r="2701" spans="1:4">
      <c r="A2701" t="s">
        <v>2997</v>
      </c>
      <c r="B2701" t="s">
        <v>2998</v>
      </c>
      <c r="C2701">
        <v>7442</v>
      </c>
      <c r="D2701" s="119">
        <v>6236</v>
      </c>
    </row>
    <row r="2702" spans="1:4">
      <c r="A2702" t="s">
        <v>2999</v>
      </c>
      <c r="B2702" t="s">
        <v>3000</v>
      </c>
      <c r="C2702">
        <v>527</v>
      </c>
      <c r="D2702" s="119">
        <v>3</v>
      </c>
    </row>
    <row r="2703" spans="1:4">
      <c r="A2703" t="s">
        <v>3001</v>
      </c>
      <c r="B2703" t="s">
        <v>3002</v>
      </c>
      <c r="C2703">
        <v>0</v>
      </c>
      <c r="D2703" s="119">
        <v>1</v>
      </c>
    </row>
    <row r="2704" spans="1:4">
      <c r="A2704" t="s">
        <v>3003</v>
      </c>
      <c r="B2704" t="s">
        <v>3004</v>
      </c>
      <c r="C2704">
        <v>0</v>
      </c>
      <c r="D2704" s="119">
        <v>1</v>
      </c>
    </row>
    <row r="2705" spans="1:4">
      <c r="A2705" t="s">
        <v>3005</v>
      </c>
      <c r="B2705" t="s">
        <v>3006</v>
      </c>
      <c r="C2705">
        <v>0</v>
      </c>
      <c r="D2705" s="119">
        <v>5</v>
      </c>
    </row>
    <row r="2706" spans="1:4">
      <c r="A2706" t="s">
        <v>3007</v>
      </c>
      <c r="B2706" t="s">
        <v>3008</v>
      </c>
      <c r="C2706">
        <v>0</v>
      </c>
      <c r="D2706" s="119">
        <v>1</v>
      </c>
    </row>
    <row r="2707" spans="1:4">
      <c r="A2707" t="s">
        <v>3009</v>
      </c>
      <c r="B2707" t="s">
        <v>16970</v>
      </c>
      <c r="C2707">
        <v>1</v>
      </c>
      <c r="D2707" s="119">
        <v>3</v>
      </c>
    </row>
    <row r="2708" spans="1:4">
      <c r="A2708" t="s">
        <v>3010</v>
      </c>
      <c r="B2708" t="s">
        <v>3011</v>
      </c>
      <c r="C2708">
        <v>119</v>
      </c>
      <c r="D2708" s="119">
        <v>152</v>
      </c>
    </row>
    <row r="2709" spans="1:4">
      <c r="A2709" t="s">
        <v>3012</v>
      </c>
      <c r="B2709" t="s">
        <v>3013</v>
      </c>
      <c r="C2709">
        <v>0</v>
      </c>
      <c r="D2709" s="119">
        <v>2</v>
      </c>
    </row>
    <row r="2710" spans="1:4">
      <c r="A2710" t="s">
        <v>3014</v>
      </c>
      <c r="B2710" t="s">
        <v>3015</v>
      </c>
      <c r="C2710">
        <v>38</v>
      </c>
      <c r="D2710" s="119">
        <v>7</v>
      </c>
    </row>
    <row r="2711" spans="1:4">
      <c r="A2711" t="s">
        <v>3016</v>
      </c>
      <c r="B2711" t="s">
        <v>3017</v>
      </c>
      <c r="C2711">
        <v>65240</v>
      </c>
      <c r="D2711" s="119">
        <v>63696</v>
      </c>
    </row>
    <row r="2712" spans="1:4">
      <c r="A2712" t="s">
        <v>3018</v>
      </c>
      <c r="B2712" t="s">
        <v>3019</v>
      </c>
      <c r="C2712">
        <v>0</v>
      </c>
      <c r="D2712" s="119">
        <v>1</v>
      </c>
    </row>
    <row r="2713" spans="1:4">
      <c r="A2713" t="s">
        <v>3020</v>
      </c>
      <c r="B2713" t="s">
        <v>3021</v>
      </c>
      <c r="C2713">
        <v>3882</v>
      </c>
      <c r="D2713" s="119">
        <v>942</v>
      </c>
    </row>
    <row r="2714" spans="1:4">
      <c r="A2714" t="s">
        <v>3023</v>
      </c>
      <c r="B2714" t="s">
        <v>3024</v>
      </c>
      <c r="C2714">
        <v>1695</v>
      </c>
      <c r="D2714" s="119">
        <v>1378</v>
      </c>
    </row>
    <row r="2715" spans="1:4">
      <c r="A2715" t="s">
        <v>3025</v>
      </c>
      <c r="B2715" t="s">
        <v>3026</v>
      </c>
      <c r="C2715">
        <v>3048</v>
      </c>
      <c r="D2715" s="119">
        <v>77</v>
      </c>
    </row>
    <row r="2716" spans="1:4">
      <c r="A2716" t="s">
        <v>3027</v>
      </c>
      <c r="B2716" t="s">
        <v>3028</v>
      </c>
      <c r="C2716">
        <v>37684</v>
      </c>
      <c r="D2716" s="119">
        <v>36919</v>
      </c>
    </row>
    <row r="2717" spans="1:4">
      <c r="A2717" t="s">
        <v>3029</v>
      </c>
      <c r="B2717" t="s">
        <v>3030</v>
      </c>
      <c r="C2717">
        <v>31208</v>
      </c>
      <c r="D2717" s="119">
        <v>28125</v>
      </c>
    </row>
    <row r="2718" spans="1:4">
      <c r="A2718" t="s">
        <v>3032</v>
      </c>
      <c r="B2718" t="s">
        <v>3033</v>
      </c>
      <c r="C2718">
        <v>1170</v>
      </c>
      <c r="D2718" s="119">
        <v>1111</v>
      </c>
    </row>
    <row r="2719" spans="1:4">
      <c r="A2719" t="s">
        <v>3034</v>
      </c>
      <c r="B2719" t="s">
        <v>3035</v>
      </c>
      <c r="C2719">
        <v>117</v>
      </c>
      <c r="D2719" s="119">
        <v>101</v>
      </c>
    </row>
    <row r="2720" spans="1:4">
      <c r="A2720" t="s">
        <v>3036</v>
      </c>
      <c r="B2720" t="s">
        <v>3037</v>
      </c>
      <c r="C2720">
        <v>833</v>
      </c>
      <c r="D2720" s="119">
        <v>649</v>
      </c>
    </row>
    <row r="2721" spans="1:4">
      <c r="A2721" t="s">
        <v>3038</v>
      </c>
      <c r="B2721" t="s">
        <v>3039</v>
      </c>
      <c r="C2721">
        <v>1544</v>
      </c>
      <c r="D2721" s="119">
        <v>1714</v>
      </c>
    </row>
    <row r="2722" spans="1:4">
      <c r="A2722" t="s">
        <v>3040</v>
      </c>
      <c r="B2722" t="s">
        <v>3041</v>
      </c>
      <c r="C2722">
        <v>6987</v>
      </c>
      <c r="D2722" s="119">
        <v>6973.0889999999999</v>
      </c>
    </row>
    <row r="2723" spans="1:4">
      <c r="A2723" t="s">
        <v>3042</v>
      </c>
      <c r="B2723" t="s">
        <v>3043</v>
      </c>
      <c r="C2723">
        <v>4973</v>
      </c>
      <c r="D2723" s="119">
        <v>5167</v>
      </c>
    </row>
    <row r="2724" spans="1:4">
      <c r="A2724" t="s">
        <v>3044</v>
      </c>
      <c r="B2724" t="s">
        <v>3045</v>
      </c>
      <c r="C2724">
        <v>58287</v>
      </c>
      <c r="D2724" s="119">
        <v>45947</v>
      </c>
    </row>
    <row r="2725" spans="1:4">
      <c r="A2725" t="s">
        <v>3046</v>
      </c>
      <c r="B2725" t="s">
        <v>3047</v>
      </c>
      <c r="C2725">
        <v>10937</v>
      </c>
      <c r="D2725" s="119">
        <v>10203</v>
      </c>
    </row>
    <row r="2726" spans="1:4">
      <c r="A2726" t="s">
        <v>3050</v>
      </c>
      <c r="B2726" t="s">
        <v>16971</v>
      </c>
      <c r="C2726">
        <v>869</v>
      </c>
      <c r="D2726" s="119">
        <v>589</v>
      </c>
    </row>
    <row r="2727" spans="1:4">
      <c r="A2727" t="s">
        <v>3051</v>
      </c>
      <c r="B2727" t="s">
        <v>4957</v>
      </c>
      <c r="C2727">
        <v>214</v>
      </c>
      <c r="D2727" s="119">
        <v>183</v>
      </c>
    </row>
    <row r="2728" spans="1:4">
      <c r="A2728" t="s">
        <v>3211</v>
      </c>
      <c r="B2728" t="s">
        <v>16972</v>
      </c>
      <c r="C2728">
        <v>0</v>
      </c>
      <c r="D2728" s="119">
        <v>2</v>
      </c>
    </row>
    <row r="2729" spans="1:4">
      <c r="A2729" t="s">
        <v>3212</v>
      </c>
      <c r="B2729" t="s">
        <v>16973</v>
      </c>
      <c r="C2729">
        <v>40448</v>
      </c>
      <c r="D2729" s="119">
        <v>48560</v>
      </c>
    </row>
    <row r="2730" spans="1:4">
      <c r="A2730" t="s">
        <v>3213</v>
      </c>
      <c r="B2730" t="s">
        <v>16974</v>
      </c>
      <c r="C2730">
        <v>1749</v>
      </c>
      <c r="D2730" s="119">
        <v>2510</v>
      </c>
    </row>
    <row r="2731" spans="1:4">
      <c r="A2731" t="s">
        <v>3214</v>
      </c>
      <c r="B2731" t="s">
        <v>16975</v>
      </c>
      <c r="C2731">
        <v>52</v>
      </c>
      <c r="D2731" s="119">
        <v>6</v>
      </c>
    </row>
    <row r="2732" spans="1:4">
      <c r="A2732" t="s">
        <v>3215</v>
      </c>
      <c r="B2732" t="s">
        <v>16976</v>
      </c>
      <c r="C2732">
        <v>2857</v>
      </c>
      <c r="D2732" s="119">
        <v>3891</v>
      </c>
    </row>
    <row r="2733" spans="1:4">
      <c r="A2733" t="s">
        <v>3216</v>
      </c>
      <c r="B2733" t="s">
        <v>16977</v>
      </c>
      <c r="C2733">
        <v>0</v>
      </c>
      <c r="D2733" s="119">
        <v>1</v>
      </c>
    </row>
    <row r="2734" spans="1:4">
      <c r="A2734" t="s">
        <v>3217</v>
      </c>
      <c r="B2734" t="s">
        <v>16978</v>
      </c>
      <c r="C2734">
        <v>0</v>
      </c>
      <c r="D2734" s="119">
        <v>1</v>
      </c>
    </row>
    <row r="2735" spans="1:4">
      <c r="A2735" t="s">
        <v>3218</v>
      </c>
      <c r="B2735" t="s">
        <v>16979</v>
      </c>
      <c r="C2735">
        <v>0</v>
      </c>
      <c r="D2735" s="119">
        <v>1</v>
      </c>
    </row>
    <row r="2736" spans="1:4">
      <c r="A2736" t="s">
        <v>3219</v>
      </c>
      <c r="B2736" t="s">
        <v>16980</v>
      </c>
      <c r="C2736">
        <v>0</v>
      </c>
      <c r="D2736" s="119">
        <v>416</v>
      </c>
    </row>
    <row r="2737" spans="1:4">
      <c r="A2737" t="s">
        <v>3220</v>
      </c>
      <c r="B2737" t="s">
        <v>16981</v>
      </c>
      <c r="C2737">
        <v>2849</v>
      </c>
      <c r="D2737" s="119">
        <v>3265</v>
      </c>
    </row>
    <row r="2738" spans="1:4">
      <c r="A2738" t="s">
        <v>3221</v>
      </c>
      <c r="B2738" t="s">
        <v>16982</v>
      </c>
      <c r="C2738">
        <v>0</v>
      </c>
      <c r="D2738" s="119">
        <v>421</v>
      </c>
    </row>
    <row r="2739" spans="1:4">
      <c r="A2739" t="s">
        <v>3222</v>
      </c>
      <c r="B2739" t="s">
        <v>16983</v>
      </c>
      <c r="C2739">
        <v>0</v>
      </c>
      <c r="D2739" s="119">
        <v>1</v>
      </c>
    </row>
    <row r="2740" spans="1:4">
      <c r="A2740" t="s">
        <v>3223</v>
      </c>
      <c r="B2740" t="s">
        <v>16984</v>
      </c>
      <c r="C2740">
        <v>0</v>
      </c>
      <c r="D2740" s="119">
        <v>1</v>
      </c>
    </row>
    <row r="2741" spans="1:4">
      <c r="A2741" t="s">
        <v>3224</v>
      </c>
      <c r="B2741" t="s">
        <v>16985</v>
      </c>
      <c r="C2741">
        <v>0</v>
      </c>
      <c r="D2741" s="119">
        <v>1</v>
      </c>
    </row>
    <row r="2742" spans="1:4">
      <c r="A2742" t="s">
        <v>3225</v>
      </c>
      <c r="B2742" t="s">
        <v>16986</v>
      </c>
      <c r="C2742">
        <v>0</v>
      </c>
      <c r="D2742" s="119">
        <v>1</v>
      </c>
    </row>
    <row r="2743" spans="1:4">
      <c r="A2743" t="s">
        <v>3226</v>
      </c>
      <c r="B2743" t="s">
        <v>16987</v>
      </c>
      <c r="C2743">
        <v>0</v>
      </c>
      <c r="D2743" s="119">
        <v>1</v>
      </c>
    </row>
    <row r="2744" spans="1:4">
      <c r="A2744" t="s">
        <v>3227</v>
      </c>
      <c r="B2744" t="s">
        <v>16988</v>
      </c>
      <c r="C2744">
        <v>0</v>
      </c>
      <c r="D2744" s="119">
        <v>1</v>
      </c>
    </row>
    <row r="2745" spans="1:4">
      <c r="A2745" t="s">
        <v>3228</v>
      </c>
      <c r="B2745" t="s">
        <v>16989</v>
      </c>
      <c r="C2745">
        <v>0</v>
      </c>
      <c r="D2745" s="119">
        <v>1</v>
      </c>
    </row>
    <row r="2746" spans="1:4">
      <c r="A2746" t="s">
        <v>3229</v>
      </c>
      <c r="B2746" t="s">
        <v>16990</v>
      </c>
      <c r="C2746">
        <v>0</v>
      </c>
      <c r="D2746" s="119">
        <v>1</v>
      </c>
    </row>
    <row r="2747" spans="1:4">
      <c r="A2747" t="s">
        <v>3230</v>
      </c>
      <c r="B2747" t="s">
        <v>16991</v>
      </c>
      <c r="C2747">
        <v>0</v>
      </c>
      <c r="D2747" s="119">
        <v>1</v>
      </c>
    </row>
    <row r="2748" spans="1:4">
      <c r="A2748" t="s">
        <v>3231</v>
      </c>
      <c r="B2748" t="s">
        <v>16992</v>
      </c>
      <c r="C2748">
        <v>0</v>
      </c>
      <c r="D2748" s="119">
        <v>1</v>
      </c>
    </row>
    <row r="2749" spans="1:4">
      <c r="A2749" t="s">
        <v>3232</v>
      </c>
      <c r="B2749" t="s">
        <v>16993</v>
      </c>
      <c r="C2749">
        <v>0</v>
      </c>
      <c r="D2749" s="119">
        <v>1</v>
      </c>
    </row>
    <row r="2750" spans="1:4">
      <c r="A2750" t="s">
        <v>3233</v>
      </c>
      <c r="B2750" t="s">
        <v>16994</v>
      </c>
      <c r="C2750">
        <v>0</v>
      </c>
      <c r="D2750" s="119">
        <v>632</v>
      </c>
    </row>
    <row r="2751" spans="1:4">
      <c r="A2751" t="s">
        <v>3234</v>
      </c>
      <c r="B2751" t="s">
        <v>16995</v>
      </c>
      <c r="C2751">
        <v>0</v>
      </c>
      <c r="D2751" s="119">
        <v>2</v>
      </c>
    </row>
    <row r="2752" spans="1:4">
      <c r="A2752" t="s">
        <v>3235</v>
      </c>
      <c r="B2752" t="s">
        <v>16996</v>
      </c>
      <c r="C2752">
        <v>3973</v>
      </c>
      <c r="D2752" s="119">
        <v>4220</v>
      </c>
    </row>
    <row r="2753" spans="1:4">
      <c r="A2753" t="s">
        <v>3236</v>
      </c>
      <c r="B2753" t="s">
        <v>16997</v>
      </c>
      <c r="C2753">
        <v>1086</v>
      </c>
      <c r="D2753" s="119">
        <v>1111</v>
      </c>
    </row>
    <row r="2754" spans="1:4">
      <c r="A2754" t="s">
        <v>3237</v>
      </c>
      <c r="B2754" t="s">
        <v>16998</v>
      </c>
      <c r="C2754">
        <v>2846</v>
      </c>
      <c r="D2754" s="119">
        <v>3255</v>
      </c>
    </row>
    <row r="2755" spans="1:4">
      <c r="A2755" t="s">
        <v>3238</v>
      </c>
      <c r="B2755" t="s">
        <v>16999</v>
      </c>
      <c r="C2755">
        <v>2847</v>
      </c>
      <c r="D2755" s="119">
        <v>3255</v>
      </c>
    </row>
    <row r="2756" spans="1:4">
      <c r="A2756" t="s">
        <v>3239</v>
      </c>
      <c r="B2756" t="s">
        <v>17000</v>
      </c>
      <c r="C2756">
        <v>1086</v>
      </c>
      <c r="D2756" s="119">
        <v>1101</v>
      </c>
    </row>
    <row r="2757" spans="1:4">
      <c r="A2757" t="s">
        <v>3240</v>
      </c>
      <c r="B2757" t="s">
        <v>17001</v>
      </c>
      <c r="C2757">
        <v>1086</v>
      </c>
      <c r="D2757" s="119">
        <v>1515</v>
      </c>
    </row>
    <row r="2758" spans="1:4">
      <c r="A2758" t="s">
        <v>3241</v>
      </c>
      <c r="B2758" t="s">
        <v>17002</v>
      </c>
      <c r="C2758">
        <v>0</v>
      </c>
      <c r="D2758" s="119">
        <v>2</v>
      </c>
    </row>
    <row r="2759" spans="1:4">
      <c r="A2759" t="s">
        <v>3242</v>
      </c>
      <c r="B2759" t="s">
        <v>17003</v>
      </c>
      <c r="C2759">
        <v>1086</v>
      </c>
      <c r="D2759" s="119">
        <v>1555</v>
      </c>
    </row>
    <row r="2760" spans="1:4">
      <c r="A2760" t="s">
        <v>3243</v>
      </c>
      <c r="B2760" t="s">
        <v>17004</v>
      </c>
      <c r="C2760">
        <v>0</v>
      </c>
      <c r="D2760" s="119">
        <v>1</v>
      </c>
    </row>
    <row r="2761" spans="1:4">
      <c r="A2761" t="s">
        <v>3244</v>
      </c>
      <c r="B2761" t="s">
        <v>17005</v>
      </c>
      <c r="C2761">
        <v>1086</v>
      </c>
      <c r="D2761" s="119">
        <v>1515</v>
      </c>
    </row>
    <row r="2762" spans="1:4">
      <c r="A2762" t="s">
        <v>3245</v>
      </c>
      <c r="B2762" t="s">
        <v>17006</v>
      </c>
      <c r="C2762">
        <v>0</v>
      </c>
      <c r="D2762" s="119">
        <v>2</v>
      </c>
    </row>
    <row r="2763" spans="1:4">
      <c r="A2763" t="s">
        <v>3246</v>
      </c>
      <c r="B2763" t="s">
        <v>17007</v>
      </c>
      <c r="C2763">
        <v>0</v>
      </c>
      <c r="D2763" s="119">
        <v>2</v>
      </c>
    </row>
    <row r="2764" spans="1:4">
      <c r="A2764" t="s">
        <v>3247</v>
      </c>
      <c r="B2764" t="s">
        <v>17008</v>
      </c>
      <c r="C2764">
        <v>0</v>
      </c>
      <c r="D2764" s="119">
        <v>2</v>
      </c>
    </row>
    <row r="2765" spans="1:4">
      <c r="A2765" t="s">
        <v>3248</v>
      </c>
      <c r="B2765" t="s">
        <v>17009</v>
      </c>
      <c r="C2765">
        <v>1086</v>
      </c>
      <c r="D2765" s="119">
        <v>1515</v>
      </c>
    </row>
    <row r="2766" spans="1:4">
      <c r="A2766" t="s">
        <v>3249</v>
      </c>
      <c r="B2766" t="s">
        <v>17010</v>
      </c>
      <c r="C2766">
        <v>0</v>
      </c>
      <c r="D2766" s="119">
        <v>631</v>
      </c>
    </row>
    <row r="2767" spans="1:4">
      <c r="A2767" t="s">
        <v>3250</v>
      </c>
      <c r="B2767" t="s">
        <v>17011</v>
      </c>
      <c r="C2767">
        <v>603</v>
      </c>
      <c r="D2767" s="119">
        <v>881</v>
      </c>
    </row>
    <row r="2768" spans="1:4">
      <c r="A2768" t="s">
        <v>3251</v>
      </c>
      <c r="B2768" t="s">
        <v>17012</v>
      </c>
      <c r="C2768">
        <v>0</v>
      </c>
      <c r="D2768" s="119">
        <v>1</v>
      </c>
    </row>
    <row r="2769" spans="1:4">
      <c r="A2769" t="s">
        <v>3252</v>
      </c>
      <c r="B2769" t="s">
        <v>17013</v>
      </c>
      <c r="C2769">
        <v>0</v>
      </c>
      <c r="D2769" s="119">
        <v>1</v>
      </c>
    </row>
    <row r="2770" spans="1:4">
      <c r="A2770" t="s">
        <v>3253</v>
      </c>
      <c r="B2770" t="s">
        <v>17014</v>
      </c>
      <c r="C2770">
        <v>603</v>
      </c>
      <c r="D2770" s="119">
        <v>881</v>
      </c>
    </row>
    <row r="2771" spans="1:4">
      <c r="A2771" t="s">
        <v>3254</v>
      </c>
      <c r="B2771" t="s">
        <v>17015</v>
      </c>
      <c r="C2771">
        <v>1086</v>
      </c>
      <c r="D2771" s="119">
        <v>1512</v>
      </c>
    </row>
    <row r="2772" spans="1:4">
      <c r="A2772" t="s">
        <v>3255</v>
      </c>
      <c r="B2772" t="s">
        <v>17016</v>
      </c>
      <c r="C2772">
        <v>603</v>
      </c>
      <c r="D2772" s="119">
        <v>350</v>
      </c>
    </row>
    <row r="2773" spans="1:4">
      <c r="A2773" t="s">
        <v>3256</v>
      </c>
      <c r="B2773" t="s">
        <v>17017</v>
      </c>
      <c r="C2773">
        <v>0</v>
      </c>
      <c r="D2773" s="119">
        <v>451</v>
      </c>
    </row>
    <row r="2774" spans="1:4">
      <c r="A2774" t="s">
        <v>3257</v>
      </c>
      <c r="B2774" t="s">
        <v>17018</v>
      </c>
      <c r="C2774">
        <v>0</v>
      </c>
      <c r="D2774" s="119">
        <v>451</v>
      </c>
    </row>
    <row r="2775" spans="1:4">
      <c r="A2775" t="s">
        <v>3258</v>
      </c>
      <c r="B2775" t="s">
        <v>17019</v>
      </c>
      <c r="C2775">
        <v>0</v>
      </c>
      <c r="D2775" s="119">
        <v>451</v>
      </c>
    </row>
    <row r="2776" spans="1:4">
      <c r="A2776" t="s">
        <v>3259</v>
      </c>
      <c r="B2776" t="s">
        <v>17020</v>
      </c>
      <c r="C2776">
        <v>0</v>
      </c>
      <c r="D2776" s="119">
        <v>451</v>
      </c>
    </row>
    <row r="2777" spans="1:4">
      <c r="A2777" t="s">
        <v>3260</v>
      </c>
      <c r="B2777" t="s">
        <v>17021</v>
      </c>
      <c r="C2777">
        <v>0</v>
      </c>
      <c r="D2777" s="119">
        <v>1</v>
      </c>
    </row>
    <row r="2778" spans="1:4">
      <c r="A2778" t="s">
        <v>3261</v>
      </c>
      <c r="B2778" t="s">
        <v>17022</v>
      </c>
      <c r="C2778">
        <v>0</v>
      </c>
      <c r="D2778" s="119">
        <v>451</v>
      </c>
    </row>
    <row r="2779" spans="1:4">
      <c r="A2779" t="s">
        <v>3262</v>
      </c>
      <c r="B2779" t="s">
        <v>17023</v>
      </c>
      <c r="C2779">
        <v>1087</v>
      </c>
      <c r="D2779" s="119">
        <v>1101</v>
      </c>
    </row>
    <row r="2780" spans="1:4">
      <c r="A2780" t="s">
        <v>3263</v>
      </c>
      <c r="B2780" t="s">
        <v>17024</v>
      </c>
      <c r="C2780">
        <v>0</v>
      </c>
      <c r="D2780" s="119">
        <v>1</v>
      </c>
    </row>
    <row r="2781" spans="1:4">
      <c r="A2781" t="s">
        <v>3264</v>
      </c>
      <c r="B2781" t="s">
        <v>17026</v>
      </c>
      <c r="C2781">
        <v>0</v>
      </c>
      <c r="D2781" s="119">
        <v>1</v>
      </c>
    </row>
    <row r="2782" spans="1:4">
      <c r="A2782" t="s">
        <v>3265</v>
      </c>
      <c r="B2782" t="s">
        <v>17027</v>
      </c>
      <c r="C2782">
        <v>0</v>
      </c>
      <c r="D2782" s="119">
        <v>1</v>
      </c>
    </row>
    <row r="2783" spans="1:4">
      <c r="A2783" t="s">
        <v>3266</v>
      </c>
      <c r="B2783" t="s">
        <v>17028</v>
      </c>
      <c r="C2783">
        <v>0</v>
      </c>
      <c r="D2783" s="119">
        <v>1</v>
      </c>
    </row>
    <row r="2784" spans="1:4">
      <c r="A2784" t="s">
        <v>3267</v>
      </c>
      <c r="B2784" t="s">
        <v>17029</v>
      </c>
      <c r="C2784">
        <v>0</v>
      </c>
      <c r="D2784" s="119">
        <v>1</v>
      </c>
    </row>
    <row r="2785" spans="1:4">
      <c r="A2785" t="s">
        <v>3268</v>
      </c>
      <c r="B2785" t="s">
        <v>17030</v>
      </c>
      <c r="C2785">
        <v>0</v>
      </c>
      <c r="D2785" s="119">
        <v>1</v>
      </c>
    </row>
    <row r="2786" spans="1:4">
      <c r="A2786" t="s">
        <v>3269</v>
      </c>
      <c r="B2786" t="s">
        <v>17031</v>
      </c>
      <c r="C2786">
        <v>0</v>
      </c>
      <c r="D2786" s="119">
        <v>1</v>
      </c>
    </row>
    <row r="2787" spans="1:4">
      <c r="A2787" t="s">
        <v>3270</v>
      </c>
      <c r="B2787" t="s">
        <v>17032</v>
      </c>
      <c r="C2787">
        <v>0</v>
      </c>
      <c r="D2787" s="119">
        <v>1</v>
      </c>
    </row>
    <row r="2788" spans="1:4">
      <c r="A2788" t="s">
        <v>3271</v>
      </c>
      <c r="B2788" t="s">
        <v>17033</v>
      </c>
      <c r="C2788">
        <v>24</v>
      </c>
      <c r="D2788" s="119">
        <v>1</v>
      </c>
    </row>
    <row r="2789" spans="1:4">
      <c r="A2789" t="s">
        <v>3272</v>
      </c>
      <c r="B2789" t="s">
        <v>17034</v>
      </c>
      <c r="C2789">
        <v>0</v>
      </c>
      <c r="D2789" s="119">
        <v>1</v>
      </c>
    </row>
    <row r="2790" spans="1:4">
      <c r="A2790" t="s">
        <v>3273</v>
      </c>
      <c r="B2790" t="s">
        <v>17035</v>
      </c>
      <c r="C2790">
        <v>1087</v>
      </c>
      <c r="D2790" s="119">
        <v>1101</v>
      </c>
    </row>
    <row r="2791" spans="1:4">
      <c r="A2791" t="s">
        <v>3274</v>
      </c>
      <c r="B2791" t="s">
        <v>17036</v>
      </c>
      <c r="C2791">
        <v>1087</v>
      </c>
      <c r="D2791" s="119">
        <v>1101</v>
      </c>
    </row>
    <row r="2792" spans="1:4">
      <c r="A2792" t="s">
        <v>3275</v>
      </c>
      <c r="B2792" t="s">
        <v>17037</v>
      </c>
      <c r="C2792">
        <v>0</v>
      </c>
      <c r="D2792" s="119">
        <v>1</v>
      </c>
    </row>
    <row r="2793" spans="1:4">
      <c r="A2793" t="s">
        <v>3276</v>
      </c>
      <c r="B2793" t="s">
        <v>17038</v>
      </c>
      <c r="C2793">
        <v>0</v>
      </c>
      <c r="D2793" s="119">
        <v>1</v>
      </c>
    </row>
    <row r="2794" spans="1:4">
      <c r="A2794" t="s">
        <v>3277</v>
      </c>
      <c r="B2794" t="s">
        <v>17039</v>
      </c>
      <c r="C2794">
        <v>0</v>
      </c>
      <c r="D2794" s="119">
        <v>1</v>
      </c>
    </row>
    <row r="2795" spans="1:4">
      <c r="A2795" t="s">
        <v>3278</v>
      </c>
      <c r="B2795" t="s">
        <v>15661</v>
      </c>
      <c r="C2795">
        <v>5500</v>
      </c>
      <c r="D2795" s="119">
        <v>4580</v>
      </c>
    </row>
    <row r="2796" spans="1:4">
      <c r="A2796" t="s">
        <v>3279</v>
      </c>
      <c r="B2796" t="s">
        <v>17040</v>
      </c>
      <c r="C2796">
        <v>4</v>
      </c>
      <c r="D2796" s="119">
        <v>1</v>
      </c>
    </row>
    <row r="2797" spans="1:4">
      <c r="A2797" t="s">
        <v>3280</v>
      </c>
      <c r="B2797" t="s">
        <v>17041</v>
      </c>
      <c r="C2797">
        <v>804</v>
      </c>
      <c r="D2797" s="119">
        <v>1</v>
      </c>
    </row>
    <row r="2798" spans="1:4">
      <c r="A2798" t="s">
        <v>3281</v>
      </c>
      <c r="B2798" t="s">
        <v>17042</v>
      </c>
      <c r="C2798">
        <v>1782</v>
      </c>
      <c r="D2798" s="119">
        <v>3550</v>
      </c>
    </row>
    <row r="2799" spans="1:4">
      <c r="A2799" t="s">
        <v>3282</v>
      </c>
      <c r="B2799" t="s">
        <v>17043</v>
      </c>
      <c r="C2799">
        <v>0</v>
      </c>
      <c r="D2799" s="119">
        <v>1</v>
      </c>
    </row>
    <row r="2800" spans="1:4">
      <c r="A2800" t="s">
        <v>3283</v>
      </c>
      <c r="B2800" t="s">
        <v>17044</v>
      </c>
      <c r="C2800">
        <v>0</v>
      </c>
      <c r="D2800" s="119">
        <v>2</v>
      </c>
    </row>
    <row r="2801" spans="1:4">
      <c r="A2801" t="s">
        <v>3284</v>
      </c>
      <c r="B2801" t="s">
        <v>17045</v>
      </c>
      <c r="C2801">
        <v>0</v>
      </c>
      <c r="D2801" s="119">
        <v>1</v>
      </c>
    </row>
    <row r="2802" spans="1:4">
      <c r="A2802" t="s">
        <v>3285</v>
      </c>
      <c r="B2802" t="s">
        <v>17046</v>
      </c>
      <c r="C2802">
        <v>1086</v>
      </c>
      <c r="D2802" s="119">
        <v>1101</v>
      </c>
    </row>
    <row r="2803" spans="1:4">
      <c r="A2803" t="s">
        <v>3286</v>
      </c>
      <c r="B2803" t="s">
        <v>17047</v>
      </c>
      <c r="C2803">
        <v>0</v>
      </c>
      <c r="D2803" s="119">
        <v>451</v>
      </c>
    </row>
    <row r="2804" spans="1:4">
      <c r="A2804" t="s">
        <v>3287</v>
      </c>
      <c r="B2804" t="s">
        <v>17048</v>
      </c>
      <c r="C2804">
        <v>0</v>
      </c>
      <c r="D2804" s="119">
        <v>1</v>
      </c>
    </row>
    <row r="2805" spans="1:4">
      <c r="A2805" t="s">
        <v>3288</v>
      </c>
      <c r="B2805" t="s">
        <v>17049</v>
      </c>
      <c r="C2805">
        <v>159</v>
      </c>
      <c r="D2805" s="119">
        <v>310</v>
      </c>
    </row>
    <row r="2806" spans="1:4">
      <c r="A2806" t="s">
        <v>3289</v>
      </c>
      <c r="B2806" t="s">
        <v>17050</v>
      </c>
      <c r="C2806">
        <v>0</v>
      </c>
      <c r="D2806" s="119">
        <v>1</v>
      </c>
    </row>
    <row r="2807" spans="1:4">
      <c r="A2807" t="s">
        <v>3290</v>
      </c>
      <c r="B2807" t="s">
        <v>15662</v>
      </c>
      <c r="C2807">
        <v>0</v>
      </c>
      <c r="D2807" s="119">
        <v>1</v>
      </c>
    </row>
    <row r="2808" spans="1:4">
      <c r="A2808" t="s">
        <v>3291</v>
      </c>
      <c r="B2808" t="s">
        <v>17051</v>
      </c>
      <c r="C2808">
        <v>0</v>
      </c>
      <c r="D2808" s="119">
        <v>1</v>
      </c>
    </row>
    <row r="2809" spans="1:4">
      <c r="A2809" t="s">
        <v>3292</v>
      </c>
      <c r="B2809" t="s">
        <v>17052</v>
      </c>
      <c r="C2809">
        <v>0</v>
      </c>
      <c r="D2809" s="119">
        <v>1</v>
      </c>
    </row>
    <row r="2810" spans="1:4">
      <c r="A2810" t="s">
        <v>3293</v>
      </c>
      <c r="B2810" t="s">
        <v>17053</v>
      </c>
      <c r="C2810">
        <v>0</v>
      </c>
      <c r="D2810" s="119">
        <v>1</v>
      </c>
    </row>
    <row r="2811" spans="1:4">
      <c r="A2811" t="s">
        <v>3294</v>
      </c>
      <c r="B2811" t="s">
        <v>17054</v>
      </c>
      <c r="C2811">
        <v>0</v>
      </c>
      <c r="D2811" s="119">
        <v>1</v>
      </c>
    </row>
    <row r="2812" spans="1:4">
      <c r="A2812" t="s">
        <v>3295</v>
      </c>
      <c r="B2812" t="s">
        <v>17055</v>
      </c>
      <c r="C2812">
        <v>0</v>
      </c>
      <c r="D2812" s="119">
        <v>1</v>
      </c>
    </row>
    <row r="2813" spans="1:4">
      <c r="A2813" t="s">
        <v>3296</v>
      </c>
      <c r="B2813" t="s">
        <v>17056</v>
      </c>
      <c r="C2813">
        <v>0</v>
      </c>
      <c r="D2813" s="119">
        <v>1</v>
      </c>
    </row>
    <row r="2814" spans="1:4">
      <c r="A2814" t="s">
        <v>3297</v>
      </c>
      <c r="B2814" t="s">
        <v>17057</v>
      </c>
      <c r="C2814">
        <v>0</v>
      </c>
      <c r="D2814" s="119">
        <v>1</v>
      </c>
    </row>
    <row r="2815" spans="1:4">
      <c r="A2815" t="s">
        <v>3298</v>
      </c>
      <c r="B2815" t="s">
        <v>17058</v>
      </c>
      <c r="C2815">
        <v>0</v>
      </c>
      <c r="D2815" s="119">
        <v>1</v>
      </c>
    </row>
    <row r="2816" spans="1:4">
      <c r="A2816" t="s">
        <v>3299</v>
      </c>
      <c r="B2816" t="s">
        <v>17059</v>
      </c>
      <c r="C2816">
        <v>0</v>
      </c>
      <c r="D2816" s="119">
        <v>1</v>
      </c>
    </row>
    <row r="2817" spans="1:4">
      <c r="A2817" t="s">
        <v>3300</v>
      </c>
      <c r="B2817" t="s">
        <v>17060</v>
      </c>
      <c r="C2817">
        <v>0</v>
      </c>
      <c r="D2817" s="119">
        <v>1</v>
      </c>
    </row>
    <row r="2818" spans="1:4">
      <c r="A2818" t="s">
        <v>3301</v>
      </c>
      <c r="B2818" t="s">
        <v>17061</v>
      </c>
      <c r="C2818">
        <v>0</v>
      </c>
      <c r="D2818" s="119">
        <v>1</v>
      </c>
    </row>
    <row r="2819" spans="1:4">
      <c r="A2819" t="s">
        <v>3302</v>
      </c>
      <c r="B2819" t="s">
        <v>17062</v>
      </c>
      <c r="C2819">
        <v>0</v>
      </c>
      <c r="D2819" s="119">
        <v>1</v>
      </c>
    </row>
    <row r="2820" spans="1:4">
      <c r="A2820" t="s">
        <v>3303</v>
      </c>
      <c r="B2820" t="s">
        <v>17063</v>
      </c>
      <c r="C2820">
        <v>603</v>
      </c>
      <c r="D2820" s="119">
        <v>350</v>
      </c>
    </row>
    <row r="2821" spans="1:4">
      <c r="A2821" t="s">
        <v>3304</v>
      </c>
      <c r="B2821" t="s">
        <v>17064</v>
      </c>
      <c r="C2821">
        <v>603</v>
      </c>
      <c r="D2821" s="119">
        <v>350</v>
      </c>
    </row>
    <row r="2822" spans="1:4">
      <c r="A2822" t="s">
        <v>3305</v>
      </c>
      <c r="B2822" t="s">
        <v>17065</v>
      </c>
      <c r="C2822">
        <v>603</v>
      </c>
      <c r="D2822" s="119">
        <v>350</v>
      </c>
    </row>
    <row r="2823" spans="1:4">
      <c r="A2823" t="s">
        <v>3306</v>
      </c>
      <c r="B2823" t="s">
        <v>17066</v>
      </c>
      <c r="C2823">
        <v>603</v>
      </c>
      <c r="D2823" s="119">
        <v>350</v>
      </c>
    </row>
    <row r="2824" spans="1:4">
      <c r="A2824" t="s">
        <v>3307</v>
      </c>
      <c r="B2824" t="s">
        <v>17067</v>
      </c>
      <c r="C2824">
        <v>603</v>
      </c>
      <c r="D2824" s="119">
        <v>350</v>
      </c>
    </row>
    <row r="2825" spans="1:4">
      <c r="A2825" t="s">
        <v>3308</v>
      </c>
      <c r="B2825" t="s">
        <v>17068</v>
      </c>
      <c r="C2825">
        <v>603</v>
      </c>
      <c r="D2825" s="119">
        <v>350</v>
      </c>
    </row>
    <row r="2826" spans="1:4">
      <c r="A2826" t="s">
        <v>3309</v>
      </c>
      <c r="B2826" t="s">
        <v>17069</v>
      </c>
      <c r="C2826">
        <v>603</v>
      </c>
      <c r="D2826" s="119">
        <v>350</v>
      </c>
    </row>
    <row r="2827" spans="1:4">
      <c r="A2827" t="s">
        <v>3310</v>
      </c>
      <c r="B2827" t="s">
        <v>17070</v>
      </c>
      <c r="C2827">
        <v>603</v>
      </c>
      <c r="D2827" s="119">
        <v>350</v>
      </c>
    </row>
    <row r="2828" spans="1:4">
      <c r="A2828" t="s">
        <v>3311</v>
      </c>
      <c r="B2828" t="s">
        <v>17071</v>
      </c>
      <c r="C2828">
        <v>0</v>
      </c>
      <c r="D2828" s="119">
        <v>1</v>
      </c>
    </row>
    <row r="2829" spans="1:4">
      <c r="A2829" t="s">
        <v>3312</v>
      </c>
      <c r="B2829" t="s">
        <v>17072</v>
      </c>
      <c r="C2829">
        <v>603</v>
      </c>
      <c r="D2829" s="119">
        <v>350</v>
      </c>
    </row>
    <row r="2830" spans="1:4">
      <c r="A2830" t="s">
        <v>3313</v>
      </c>
      <c r="B2830" t="s">
        <v>17073</v>
      </c>
      <c r="C2830">
        <v>603</v>
      </c>
      <c r="D2830" s="119">
        <v>350</v>
      </c>
    </row>
    <row r="2831" spans="1:4">
      <c r="A2831" t="s">
        <v>3314</v>
      </c>
      <c r="B2831" t="s">
        <v>17074</v>
      </c>
      <c r="C2831">
        <v>0</v>
      </c>
      <c r="D2831" s="119">
        <v>1</v>
      </c>
    </row>
    <row r="2832" spans="1:4">
      <c r="A2832" t="s">
        <v>3315</v>
      </c>
      <c r="B2832" t="s">
        <v>17075</v>
      </c>
      <c r="C2832">
        <v>0</v>
      </c>
      <c r="D2832" s="119">
        <v>1</v>
      </c>
    </row>
    <row r="2833" spans="1:4">
      <c r="A2833" t="s">
        <v>3316</v>
      </c>
      <c r="B2833" t="s">
        <v>17076</v>
      </c>
      <c r="C2833">
        <v>603</v>
      </c>
      <c r="D2833" s="119">
        <v>350</v>
      </c>
    </row>
    <row r="2834" spans="1:4">
      <c r="A2834" t="s">
        <v>3317</v>
      </c>
      <c r="B2834" t="s">
        <v>17077</v>
      </c>
      <c r="C2834">
        <v>603</v>
      </c>
      <c r="D2834" s="119">
        <v>350</v>
      </c>
    </row>
    <row r="2835" spans="1:4">
      <c r="A2835" t="s">
        <v>3318</v>
      </c>
      <c r="B2835" t="s">
        <v>17078</v>
      </c>
      <c r="C2835">
        <v>603</v>
      </c>
      <c r="D2835" s="119">
        <v>350</v>
      </c>
    </row>
    <row r="2836" spans="1:4">
      <c r="A2836" t="s">
        <v>3319</v>
      </c>
      <c r="B2836" t="s">
        <v>17079</v>
      </c>
      <c r="C2836">
        <v>603</v>
      </c>
      <c r="D2836" s="119">
        <v>350</v>
      </c>
    </row>
    <row r="2837" spans="1:4">
      <c r="A2837" t="s">
        <v>3320</v>
      </c>
      <c r="B2837" t="s">
        <v>17080</v>
      </c>
      <c r="C2837">
        <v>0</v>
      </c>
      <c r="D2837" s="119">
        <v>1</v>
      </c>
    </row>
    <row r="2838" spans="1:4">
      <c r="A2838" t="s">
        <v>3321</v>
      </c>
      <c r="B2838" t="s">
        <v>17081</v>
      </c>
      <c r="C2838">
        <v>4025</v>
      </c>
      <c r="D2838" s="119">
        <v>4285</v>
      </c>
    </row>
    <row r="2839" spans="1:4">
      <c r="A2839" t="s">
        <v>3322</v>
      </c>
      <c r="B2839" t="s">
        <v>17082</v>
      </c>
      <c r="C2839">
        <v>11296</v>
      </c>
      <c r="D2839" s="119">
        <v>5710</v>
      </c>
    </row>
    <row r="2840" spans="1:4">
      <c r="A2840" t="s">
        <v>3323</v>
      </c>
      <c r="B2840" t="s">
        <v>17083</v>
      </c>
      <c r="C2840">
        <v>0</v>
      </c>
      <c r="D2840" s="119">
        <v>1</v>
      </c>
    </row>
    <row r="2841" spans="1:4">
      <c r="A2841" t="s">
        <v>3324</v>
      </c>
      <c r="B2841" t="s">
        <v>17084</v>
      </c>
      <c r="C2841">
        <v>0</v>
      </c>
      <c r="D2841" s="119">
        <v>1</v>
      </c>
    </row>
    <row r="2842" spans="1:4">
      <c r="A2842" t="s">
        <v>3325</v>
      </c>
      <c r="B2842" t="s">
        <v>17085</v>
      </c>
      <c r="C2842">
        <v>0</v>
      </c>
      <c r="D2842" s="119">
        <v>1</v>
      </c>
    </row>
    <row r="2843" spans="1:4">
      <c r="A2843" t="s">
        <v>3326</v>
      </c>
      <c r="B2843" t="s">
        <v>17086</v>
      </c>
      <c r="C2843">
        <v>0</v>
      </c>
      <c r="D2843" s="119">
        <v>1</v>
      </c>
    </row>
    <row r="2844" spans="1:4">
      <c r="A2844" t="s">
        <v>3327</v>
      </c>
      <c r="B2844" t="s">
        <v>17087</v>
      </c>
      <c r="C2844">
        <v>0</v>
      </c>
      <c r="D2844" s="119">
        <v>3</v>
      </c>
    </row>
    <row r="2845" spans="1:4">
      <c r="A2845" t="s">
        <v>3328</v>
      </c>
      <c r="B2845" t="s">
        <v>17088</v>
      </c>
      <c r="C2845">
        <v>0</v>
      </c>
      <c r="D2845" s="119">
        <v>1</v>
      </c>
    </row>
    <row r="2846" spans="1:4">
      <c r="A2846" t="s">
        <v>3329</v>
      </c>
      <c r="B2846" t="s">
        <v>17089</v>
      </c>
      <c r="C2846">
        <v>18738</v>
      </c>
      <c r="D2846" s="119">
        <v>21500</v>
      </c>
    </row>
    <row r="2847" spans="1:4">
      <c r="A2847" t="s">
        <v>3330</v>
      </c>
      <c r="B2847" t="s">
        <v>4764</v>
      </c>
      <c r="C2847">
        <v>34364</v>
      </c>
      <c r="D2847" s="119">
        <v>38835</v>
      </c>
    </row>
    <row r="2848" spans="1:4">
      <c r="A2848" t="s">
        <v>3331</v>
      </c>
      <c r="B2848" t="s">
        <v>17090</v>
      </c>
      <c r="C2848">
        <v>39646</v>
      </c>
      <c r="D2848" s="119">
        <v>48620</v>
      </c>
    </row>
    <row r="2849" spans="1:4">
      <c r="A2849" t="s">
        <v>3332</v>
      </c>
      <c r="B2849" t="s">
        <v>17091</v>
      </c>
      <c r="C2849">
        <v>3455</v>
      </c>
      <c r="D2849" s="119">
        <v>3905</v>
      </c>
    </row>
    <row r="2850" spans="1:4">
      <c r="A2850" t="s">
        <v>3333</v>
      </c>
      <c r="B2850" t="s">
        <v>17092</v>
      </c>
      <c r="C2850">
        <v>0</v>
      </c>
      <c r="D2850" s="119">
        <v>1</v>
      </c>
    </row>
    <row r="2851" spans="1:4">
      <c r="A2851" t="s">
        <v>3334</v>
      </c>
      <c r="B2851" t="s">
        <v>3335</v>
      </c>
      <c r="C2851">
        <v>1767</v>
      </c>
      <c r="D2851" s="119">
        <v>2301</v>
      </c>
    </row>
    <row r="2852" spans="1:4">
      <c r="A2852" t="s">
        <v>3336</v>
      </c>
      <c r="B2852" t="s">
        <v>3337</v>
      </c>
      <c r="C2852">
        <v>0</v>
      </c>
      <c r="D2852" s="119">
        <v>1</v>
      </c>
    </row>
    <row r="2853" spans="1:4">
      <c r="A2853" t="s">
        <v>3338</v>
      </c>
      <c r="B2853" t="s">
        <v>3339</v>
      </c>
      <c r="C2853">
        <v>365</v>
      </c>
      <c r="D2853" s="119">
        <v>25</v>
      </c>
    </row>
    <row r="2854" spans="1:4">
      <c r="A2854" t="s">
        <v>3340</v>
      </c>
      <c r="B2854" t="s">
        <v>3341</v>
      </c>
      <c r="C2854">
        <v>0</v>
      </c>
      <c r="D2854" s="119">
        <v>2</v>
      </c>
    </row>
    <row r="2855" spans="1:4">
      <c r="A2855" t="s">
        <v>3342</v>
      </c>
      <c r="B2855" t="s">
        <v>17093</v>
      </c>
      <c r="C2855">
        <v>909</v>
      </c>
      <c r="D2855" s="119">
        <v>975</v>
      </c>
    </row>
    <row r="2856" spans="1:4">
      <c r="A2856" t="s">
        <v>3343</v>
      </c>
      <c r="B2856" t="s">
        <v>17094</v>
      </c>
      <c r="C2856">
        <v>0</v>
      </c>
      <c r="D2856" s="119">
        <v>2</v>
      </c>
    </row>
    <row r="2857" spans="1:4">
      <c r="A2857" t="s">
        <v>3344</v>
      </c>
      <c r="B2857" t="s">
        <v>17095</v>
      </c>
      <c r="C2857">
        <v>550</v>
      </c>
      <c r="D2857" s="119">
        <v>611</v>
      </c>
    </row>
    <row r="2858" spans="1:4">
      <c r="A2858" t="s">
        <v>3345</v>
      </c>
      <c r="B2858" t="s">
        <v>17096</v>
      </c>
      <c r="C2858">
        <v>28</v>
      </c>
      <c r="D2858" s="119">
        <v>51</v>
      </c>
    </row>
    <row r="2859" spans="1:4">
      <c r="A2859" t="s">
        <v>3346</v>
      </c>
      <c r="B2859" t="s">
        <v>17097</v>
      </c>
      <c r="C2859">
        <v>88</v>
      </c>
      <c r="D2859" s="119">
        <v>150</v>
      </c>
    </row>
    <row r="2860" spans="1:4">
      <c r="A2860" t="s">
        <v>3347</v>
      </c>
      <c r="B2860" t="s">
        <v>17098</v>
      </c>
      <c r="C2860">
        <v>201</v>
      </c>
      <c r="D2860" s="119">
        <v>412</v>
      </c>
    </row>
    <row r="2861" spans="1:4">
      <c r="A2861" t="s">
        <v>3348</v>
      </c>
      <c r="B2861" t="s">
        <v>17099</v>
      </c>
      <c r="C2861">
        <v>503</v>
      </c>
      <c r="D2861" s="119">
        <v>711</v>
      </c>
    </row>
    <row r="2862" spans="1:4">
      <c r="A2862" t="s">
        <v>3349</v>
      </c>
      <c r="B2862" t="s">
        <v>17100</v>
      </c>
      <c r="C2862">
        <v>54</v>
      </c>
      <c r="D2862" s="119">
        <v>61</v>
      </c>
    </row>
    <row r="2863" spans="1:4">
      <c r="A2863" t="s">
        <v>3350</v>
      </c>
      <c r="B2863" t="s">
        <v>17101</v>
      </c>
      <c r="C2863">
        <v>2984</v>
      </c>
      <c r="D2863" s="119">
        <v>3760</v>
      </c>
    </row>
    <row r="2864" spans="1:4">
      <c r="A2864" t="s">
        <v>3448</v>
      </c>
      <c r="B2864" t="s">
        <v>16808</v>
      </c>
      <c r="C2864">
        <v>2</v>
      </c>
      <c r="D2864" s="119">
        <v>26</v>
      </c>
    </row>
    <row r="2865" spans="1:4">
      <c r="A2865" t="s">
        <v>3449</v>
      </c>
      <c r="B2865" t="s">
        <v>17102</v>
      </c>
      <c r="C2865">
        <v>80</v>
      </c>
      <c r="D2865" s="119">
        <v>348</v>
      </c>
    </row>
    <row r="2866" spans="1:4">
      <c r="A2866" t="s">
        <v>3450</v>
      </c>
      <c r="B2866" t="s">
        <v>3451</v>
      </c>
      <c r="C2866">
        <v>1061</v>
      </c>
      <c r="D2866" s="119">
        <v>1017</v>
      </c>
    </row>
    <row r="2867" spans="1:4">
      <c r="A2867" t="s">
        <v>3454</v>
      </c>
      <c r="B2867" t="s">
        <v>20667</v>
      </c>
      <c r="C2867">
        <v>25</v>
      </c>
      <c r="D2867" s="119">
        <v>261</v>
      </c>
    </row>
    <row r="2868" spans="1:4">
      <c r="A2868" t="s">
        <v>3455</v>
      </c>
      <c r="B2868" t="s">
        <v>3456</v>
      </c>
      <c r="C2868">
        <v>21602</v>
      </c>
      <c r="D2868" s="119">
        <v>14781</v>
      </c>
    </row>
    <row r="2869" spans="1:4">
      <c r="A2869" t="s">
        <v>3677</v>
      </c>
      <c r="B2869" t="s">
        <v>17103</v>
      </c>
      <c r="C2869">
        <v>4929</v>
      </c>
      <c r="D2869" s="119">
        <v>4779</v>
      </c>
    </row>
    <row r="2870" spans="1:4">
      <c r="A2870" t="s">
        <v>3678</v>
      </c>
      <c r="B2870" t="s">
        <v>17104</v>
      </c>
      <c r="C2870">
        <v>628</v>
      </c>
      <c r="D2870" s="119">
        <v>543</v>
      </c>
    </row>
    <row r="2871" spans="1:4">
      <c r="A2871" t="s">
        <v>3679</v>
      </c>
      <c r="B2871" t="s">
        <v>17105</v>
      </c>
      <c r="C2871">
        <v>0</v>
      </c>
      <c r="D2871" s="119">
        <v>2</v>
      </c>
    </row>
    <row r="2872" spans="1:4">
      <c r="A2872" t="s">
        <v>3680</v>
      </c>
      <c r="B2872" t="s">
        <v>17106</v>
      </c>
      <c r="C2872">
        <v>0</v>
      </c>
      <c r="D2872" s="119">
        <v>2</v>
      </c>
    </row>
    <row r="2873" spans="1:4">
      <c r="A2873" t="s">
        <v>3681</v>
      </c>
      <c r="B2873" t="s">
        <v>7198</v>
      </c>
      <c r="C2873">
        <v>2</v>
      </c>
      <c r="D2873" s="119">
        <v>19</v>
      </c>
    </row>
    <row r="2874" spans="1:4">
      <c r="A2874" t="s">
        <v>3682</v>
      </c>
      <c r="B2874" t="s">
        <v>17107</v>
      </c>
      <c r="C2874">
        <v>383</v>
      </c>
      <c r="D2874" s="119">
        <v>333</v>
      </c>
    </row>
    <row r="2875" spans="1:4">
      <c r="A2875" t="s">
        <v>3683</v>
      </c>
      <c r="B2875" t="s">
        <v>3684</v>
      </c>
      <c r="C2875">
        <v>0</v>
      </c>
      <c r="D2875" s="119">
        <v>4</v>
      </c>
    </row>
    <row r="2876" spans="1:4">
      <c r="A2876" t="s">
        <v>3685</v>
      </c>
      <c r="B2876" t="s">
        <v>17108</v>
      </c>
      <c r="C2876">
        <v>0</v>
      </c>
      <c r="D2876" s="119">
        <v>1</v>
      </c>
    </row>
    <row r="2877" spans="1:4">
      <c r="A2877" t="s">
        <v>3686</v>
      </c>
      <c r="B2877" t="s">
        <v>17109</v>
      </c>
      <c r="C2877">
        <v>1</v>
      </c>
      <c r="D2877" s="119">
        <v>1</v>
      </c>
    </row>
    <row r="2878" spans="1:4">
      <c r="A2878" t="s">
        <v>3687</v>
      </c>
      <c r="B2878" t="s">
        <v>3688</v>
      </c>
      <c r="C2878">
        <v>1615</v>
      </c>
      <c r="D2878" s="119">
        <v>691</v>
      </c>
    </row>
    <row r="2879" spans="1:4">
      <c r="A2879" t="s">
        <v>3692</v>
      </c>
      <c r="B2879" t="s">
        <v>16270</v>
      </c>
      <c r="C2879">
        <v>23</v>
      </c>
      <c r="D2879" s="119">
        <v>26</v>
      </c>
    </row>
    <row r="2880" spans="1:4">
      <c r="A2880" t="s">
        <v>3693</v>
      </c>
      <c r="B2880" t="s">
        <v>17110</v>
      </c>
      <c r="C2880">
        <v>3</v>
      </c>
      <c r="D2880" s="119">
        <v>9</v>
      </c>
    </row>
    <row r="2881" spans="1:4">
      <c r="A2881" t="s">
        <v>3694</v>
      </c>
      <c r="B2881" t="s">
        <v>17111</v>
      </c>
      <c r="C2881">
        <v>0</v>
      </c>
      <c r="D2881" s="119">
        <v>1</v>
      </c>
    </row>
    <row r="2882" spans="1:4">
      <c r="A2882" t="s">
        <v>3695</v>
      </c>
      <c r="B2882" t="s">
        <v>17112</v>
      </c>
      <c r="C2882">
        <v>62</v>
      </c>
      <c r="D2882" s="119">
        <v>104</v>
      </c>
    </row>
    <row r="2883" spans="1:4">
      <c r="A2883" t="s">
        <v>3696</v>
      </c>
      <c r="B2883" t="s">
        <v>17113</v>
      </c>
      <c r="C2883">
        <v>0</v>
      </c>
      <c r="D2883" s="119">
        <v>2</v>
      </c>
    </row>
    <row r="2884" spans="1:4">
      <c r="A2884" t="s">
        <v>3697</v>
      </c>
      <c r="B2884" t="s">
        <v>17114</v>
      </c>
      <c r="C2884">
        <v>0</v>
      </c>
      <c r="D2884" s="119">
        <v>2</v>
      </c>
    </row>
    <row r="2885" spans="1:4">
      <c r="A2885" t="s">
        <v>3698</v>
      </c>
      <c r="B2885" t="s">
        <v>17115</v>
      </c>
      <c r="C2885">
        <v>0</v>
      </c>
      <c r="D2885" s="119">
        <v>2</v>
      </c>
    </row>
    <row r="2886" spans="1:4">
      <c r="A2886" t="s">
        <v>3699</v>
      </c>
      <c r="B2886" t="s">
        <v>17116</v>
      </c>
      <c r="C2886">
        <v>0</v>
      </c>
      <c r="D2886" s="119">
        <v>2</v>
      </c>
    </row>
    <row r="2887" spans="1:4">
      <c r="A2887" t="s">
        <v>3700</v>
      </c>
      <c r="B2887" t="s">
        <v>17117</v>
      </c>
      <c r="C2887">
        <v>0</v>
      </c>
      <c r="D2887" s="119">
        <v>2</v>
      </c>
    </row>
    <row r="2888" spans="1:4">
      <c r="A2888" t="s">
        <v>3701</v>
      </c>
      <c r="B2888" t="s">
        <v>17118</v>
      </c>
      <c r="C2888">
        <v>0</v>
      </c>
      <c r="D2888" s="119">
        <v>2</v>
      </c>
    </row>
    <row r="2889" spans="1:4">
      <c r="A2889" t="s">
        <v>3702</v>
      </c>
      <c r="B2889" t="s">
        <v>17119</v>
      </c>
      <c r="C2889">
        <v>0</v>
      </c>
      <c r="D2889" s="119">
        <v>2</v>
      </c>
    </row>
    <row r="2890" spans="1:4">
      <c r="A2890" t="s">
        <v>3703</v>
      </c>
      <c r="B2890" t="s">
        <v>17120</v>
      </c>
      <c r="C2890">
        <v>6</v>
      </c>
      <c r="D2890" s="119">
        <v>16</v>
      </c>
    </row>
    <row r="2891" spans="1:4">
      <c r="A2891" t="s">
        <v>3705</v>
      </c>
      <c r="B2891" t="s">
        <v>3706</v>
      </c>
      <c r="C2891">
        <v>8</v>
      </c>
      <c r="D2891" s="119">
        <v>16</v>
      </c>
    </row>
    <row r="2892" spans="1:4">
      <c r="A2892" t="s">
        <v>3871</v>
      </c>
      <c r="B2892" t="s">
        <v>3872</v>
      </c>
      <c r="C2892">
        <v>240</v>
      </c>
      <c r="D2892" s="119">
        <v>259</v>
      </c>
    </row>
    <row r="2893" spans="1:4">
      <c r="A2893" t="s">
        <v>3873</v>
      </c>
      <c r="B2893" t="s">
        <v>17121</v>
      </c>
      <c r="C2893">
        <v>79</v>
      </c>
      <c r="D2893" s="119">
        <v>86</v>
      </c>
    </row>
    <row r="2894" spans="1:4">
      <c r="A2894" t="s">
        <v>3874</v>
      </c>
      <c r="B2894" t="s">
        <v>17122</v>
      </c>
      <c r="C2894">
        <v>4067</v>
      </c>
      <c r="D2894" s="119">
        <v>4220</v>
      </c>
    </row>
    <row r="2895" spans="1:4">
      <c r="A2895" t="s">
        <v>3875</v>
      </c>
      <c r="B2895" t="s">
        <v>3876</v>
      </c>
      <c r="C2895">
        <v>0</v>
      </c>
      <c r="D2895" s="119">
        <v>2</v>
      </c>
    </row>
    <row r="2896" spans="1:4">
      <c r="A2896" t="s">
        <v>3877</v>
      </c>
      <c r="B2896" t="s">
        <v>3878</v>
      </c>
      <c r="C2896">
        <v>1</v>
      </c>
      <c r="D2896" s="119">
        <v>2</v>
      </c>
    </row>
    <row r="2897" spans="1:4">
      <c r="A2897" t="s">
        <v>3879</v>
      </c>
      <c r="B2897" t="s">
        <v>17123</v>
      </c>
      <c r="C2897">
        <v>929</v>
      </c>
      <c r="D2897" s="119">
        <v>785</v>
      </c>
    </row>
    <row r="2898" spans="1:4">
      <c r="A2898" t="s">
        <v>3880</v>
      </c>
      <c r="B2898" t="s">
        <v>17124</v>
      </c>
      <c r="C2898">
        <v>2335</v>
      </c>
      <c r="D2898" s="119">
        <v>1218</v>
      </c>
    </row>
    <row r="2899" spans="1:4">
      <c r="A2899" t="s">
        <v>3881</v>
      </c>
      <c r="B2899" t="s">
        <v>17125</v>
      </c>
      <c r="C2899">
        <v>0</v>
      </c>
      <c r="D2899" s="119">
        <v>6</v>
      </c>
    </row>
    <row r="2900" spans="1:4">
      <c r="A2900" t="s">
        <v>3882</v>
      </c>
      <c r="B2900" t="s">
        <v>17126</v>
      </c>
      <c r="C2900">
        <v>10252</v>
      </c>
      <c r="D2900" s="119">
        <v>9742</v>
      </c>
    </row>
    <row r="2901" spans="1:4">
      <c r="A2901" t="s">
        <v>3883</v>
      </c>
      <c r="B2901" t="s">
        <v>6607</v>
      </c>
      <c r="C2901">
        <v>136</v>
      </c>
      <c r="D2901" s="119">
        <v>248</v>
      </c>
    </row>
    <row r="2902" spans="1:4">
      <c r="A2902" t="s">
        <v>3884</v>
      </c>
      <c r="B2902" t="s">
        <v>17127</v>
      </c>
      <c r="C2902">
        <v>0</v>
      </c>
      <c r="D2902" s="119">
        <v>7</v>
      </c>
    </row>
    <row r="2903" spans="1:4">
      <c r="A2903" t="s">
        <v>3885</v>
      </c>
      <c r="B2903" t="s">
        <v>17128</v>
      </c>
      <c r="C2903">
        <v>6</v>
      </c>
      <c r="D2903" s="119">
        <v>11</v>
      </c>
    </row>
    <row r="2904" spans="1:4">
      <c r="A2904" t="s">
        <v>3886</v>
      </c>
      <c r="B2904" t="s">
        <v>17129</v>
      </c>
      <c r="C2904">
        <v>14</v>
      </c>
      <c r="D2904" s="119">
        <v>10</v>
      </c>
    </row>
    <row r="2905" spans="1:4">
      <c r="A2905" t="s">
        <v>3887</v>
      </c>
      <c r="B2905" t="s">
        <v>17130</v>
      </c>
      <c r="C2905">
        <v>20</v>
      </c>
      <c r="D2905" s="119">
        <v>26</v>
      </c>
    </row>
    <row r="2906" spans="1:4">
      <c r="A2906" t="s">
        <v>3888</v>
      </c>
      <c r="B2906" t="s">
        <v>17131</v>
      </c>
      <c r="C2906">
        <v>28</v>
      </c>
      <c r="D2906" s="119">
        <v>20</v>
      </c>
    </row>
    <row r="2907" spans="1:4">
      <c r="A2907" t="s">
        <v>3889</v>
      </c>
      <c r="B2907" t="s">
        <v>17132</v>
      </c>
      <c r="C2907">
        <v>15</v>
      </c>
      <c r="D2907" s="119">
        <v>7</v>
      </c>
    </row>
    <row r="2908" spans="1:4">
      <c r="A2908" t="s">
        <v>3890</v>
      </c>
      <c r="B2908" t="s">
        <v>17133</v>
      </c>
      <c r="C2908">
        <v>0</v>
      </c>
      <c r="D2908" s="119">
        <v>2</v>
      </c>
    </row>
    <row r="2909" spans="1:4">
      <c r="A2909" t="s">
        <v>3891</v>
      </c>
      <c r="B2909" t="s">
        <v>17134</v>
      </c>
      <c r="C2909">
        <v>2</v>
      </c>
      <c r="D2909" s="119">
        <v>2</v>
      </c>
    </row>
    <row r="2910" spans="1:4">
      <c r="A2910" t="s">
        <v>3892</v>
      </c>
      <c r="B2910" t="s">
        <v>17135</v>
      </c>
      <c r="C2910">
        <v>229</v>
      </c>
      <c r="D2910" s="119">
        <v>345</v>
      </c>
    </row>
    <row r="2911" spans="1:4">
      <c r="A2911" t="s">
        <v>3893</v>
      </c>
      <c r="B2911" t="s">
        <v>17136</v>
      </c>
      <c r="C2911">
        <v>120</v>
      </c>
      <c r="D2911" s="119">
        <v>102</v>
      </c>
    </row>
    <row r="2912" spans="1:4">
      <c r="A2912" t="s">
        <v>3894</v>
      </c>
      <c r="B2912" t="s">
        <v>17137</v>
      </c>
      <c r="C2912">
        <v>14982</v>
      </c>
      <c r="D2912" s="119">
        <v>17090</v>
      </c>
    </row>
    <row r="2913" spans="1:4">
      <c r="A2913" t="s">
        <v>3895</v>
      </c>
      <c r="B2913" t="s">
        <v>17138</v>
      </c>
      <c r="C2913">
        <v>7</v>
      </c>
      <c r="D2913" s="119">
        <v>15</v>
      </c>
    </row>
    <row r="2914" spans="1:4">
      <c r="A2914" t="s">
        <v>3896</v>
      </c>
      <c r="B2914" t="s">
        <v>3897</v>
      </c>
      <c r="C2914">
        <v>105</v>
      </c>
      <c r="D2914" s="119">
        <v>47</v>
      </c>
    </row>
    <row r="2915" spans="1:4">
      <c r="A2915" t="s">
        <v>3898</v>
      </c>
      <c r="B2915" t="s">
        <v>3899</v>
      </c>
      <c r="C2915">
        <v>242</v>
      </c>
      <c r="D2915" s="119">
        <v>112</v>
      </c>
    </row>
    <row r="2916" spans="1:4">
      <c r="A2916" t="s">
        <v>3901</v>
      </c>
      <c r="B2916" t="s">
        <v>17139</v>
      </c>
      <c r="C2916">
        <v>5288</v>
      </c>
      <c r="D2916" s="119">
        <v>5685</v>
      </c>
    </row>
    <row r="2917" spans="1:4">
      <c r="A2917" t="s">
        <v>3902</v>
      </c>
      <c r="B2917" t="s">
        <v>17140</v>
      </c>
      <c r="C2917">
        <v>10</v>
      </c>
      <c r="D2917" s="119">
        <v>21</v>
      </c>
    </row>
    <row r="2918" spans="1:4">
      <c r="A2918" t="s">
        <v>3903</v>
      </c>
      <c r="B2918" t="s">
        <v>17141</v>
      </c>
      <c r="C2918">
        <v>3</v>
      </c>
      <c r="D2918" s="119">
        <v>3</v>
      </c>
    </row>
    <row r="2919" spans="1:4">
      <c r="A2919" t="s">
        <v>3904</v>
      </c>
      <c r="B2919" t="s">
        <v>17142</v>
      </c>
      <c r="C2919">
        <v>72</v>
      </c>
      <c r="D2919" s="119">
        <v>16</v>
      </c>
    </row>
    <row r="2920" spans="1:4">
      <c r="A2920" t="s">
        <v>3907</v>
      </c>
      <c r="B2920" t="s">
        <v>17144</v>
      </c>
      <c r="C2920">
        <v>16684</v>
      </c>
      <c r="D2920" s="119">
        <v>19600</v>
      </c>
    </row>
    <row r="2921" spans="1:4">
      <c r="A2921" t="s">
        <v>3908</v>
      </c>
      <c r="B2921" t="s">
        <v>17145</v>
      </c>
      <c r="C2921">
        <v>3</v>
      </c>
      <c r="D2921" s="119">
        <v>2</v>
      </c>
    </row>
    <row r="2922" spans="1:4">
      <c r="A2922" t="s">
        <v>3909</v>
      </c>
      <c r="B2922" t="s">
        <v>17146</v>
      </c>
      <c r="C2922">
        <v>37</v>
      </c>
      <c r="D2922" s="119">
        <v>241</v>
      </c>
    </row>
    <row r="2923" spans="1:4">
      <c r="A2923" t="s">
        <v>3910</v>
      </c>
      <c r="B2923" t="s">
        <v>17147</v>
      </c>
      <c r="C2923">
        <v>430</v>
      </c>
      <c r="D2923" s="119">
        <v>50</v>
      </c>
    </row>
    <row r="2924" spans="1:4">
      <c r="A2924" t="s">
        <v>3911</v>
      </c>
      <c r="B2924" t="s">
        <v>17148</v>
      </c>
      <c r="C2924">
        <v>382</v>
      </c>
      <c r="D2924" s="119">
        <v>436</v>
      </c>
    </row>
    <row r="2925" spans="1:4">
      <c r="A2925" t="s">
        <v>3912</v>
      </c>
      <c r="B2925" t="s">
        <v>17149</v>
      </c>
      <c r="C2925">
        <v>0</v>
      </c>
      <c r="D2925" s="119">
        <v>6</v>
      </c>
    </row>
    <row r="2926" spans="1:4">
      <c r="A2926" t="s">
        <v>3913</v>
      </c>
      <c r="B2926" t="s">
        <v>3914</v>
      </c>
      <c r="C2926">
        <v>0</v>
      </c>
      <c r="D2926" s="119">
        <v>2</v>
      </c>
    </row>
    <row r="2927" spans="1:4">
      <c r="A2927" t="s">
        <v>3915</v>
      </c>
      <c r="B2927" t="s">
        <v>3916</v>
      </c>
      <c r="C2927">
        <v>0</v>
      </c>
      <c r="D2927" s="119">
        <v>2</v>
      </c>
    </row>
    <row r="2928" spans="1:4">
      <c r="A2928" t="s">
        <v>3917</v>
      </c>
      <c r="B2928" t="s">
        <v>17150</v>
      </c>
      <c r="C2928">
        <v>2</v>
      </c>
      <c r="D2928" s="119">
        <v>6</v>
      </c>
    </row>
    <row r="2929" spans="1:4">
      <c r="A2929" t="s">
        <v>3918</v>
      </c>
      <c r="B2929" t="s">
        <v>3919</v>
      </c>
      <c r="C2929">
        <v>0</v>
      </c>
      <c r="D2929" s="119">
        <v>1</v>
      </c>
    </row>
    <row r="2930" spans="1:4">
      <c r="A2930" t="s">
        <v>3920</v>
      </c>
      <c r="B2930" t="s">
        <v>17151</v>
      </c>
      <c r="C2930">
        <v>15</v>
      </c>
      <c r="D2930" s="119">
        <v>18</v>
      </c>
    </row>
    <row r="2931" spans="1:4">
      <c r="A2931" t="s">
        <v>3921</v>
      </c>
      <c r="B2931" t="s">
        <v>6511</v>
      </c>
      <c r="C2931">
        <v>7</v>
      </c>
      <c r="D2931" s="119">
        <v>12</v>
      </c>
    </row>
    <row r="2932" spans="1:4">
      <c r="A2932" t="s">
        <v>3922</v>
      </c>
      <c r="B2932" t="s">
        <v>3905</v>
      </c>
      <c r="C2932">
        <v>10</v>
      </c>
      <c r="D2932" s="119">
        <v>31</v>
      </c>
    </row>
    <row r="2933" spans="1:4">
      <c r="A2933" t="s">
        <v>3923</v>
      </c>
      <c r="B2933" t="s">
        <v>17143</v>
      </c>
      <c r="C2933">
        <v>2</v>
      </c>
      <c r="D2933" s="119">
        <v>4</v>
      </c>
    </row>
    <row r="2934" spans="1:4">
      <c r="A2934" t="s">
        <v>3924</v>
      </c>
      <c r="B2934" t="s">
        <v>3925</v>
      </c>
      <c r="C2934">
        <v>140</v>
      </c>
      <c r="D2934" s="119">
        <v>4</v>
      </c>
    </row>
    <row r="2935" spans="1:4">
      <c r="A2935" t="s">
        <v>3926</v>
      </c>
      <c r="B2935" t="s">
        <v>3906</v>
      </c>
      <c r="C2935">
        <v>6</v>
      </c>
      <c r="D2935" s="119">
        <v>6</v>
      </c>
    </row>
    <row r="2936" spans="1:4">
      <c r="A2936" t="s">
        <v>3927</v>
      </c>
      <c r="B2936" t="s">
        <v>17152</v>
      </c>
      <c r="C2936">
        <v>16886</v>
      </c>
      <c r="D2936" s="119">
        <v>19572</v>
      </c>
    </row>
    <row r="2937" spans="1:4">
      <c r="A2937" t="s">
        <v>3928</v>
      </c>
      <c r="B2937" t="s">
        <v>17153</v>
      </c>
      <c r="C2937">
        <v>0</v>
      </c>
      <c r="D2937" s="119">
        <v>2</v>
      </c>
    </row>
    <row r="2938" spans="1:4">
      <c r="A2938" t="s">
        <v>3929</v>
      </c>
      <c r="B2938" t="s">
        <v>17154</v>
      </c>
      <c r="C2938">
        <v>0</v>
      </c>
      <c r="D2938" s="119">
        <v>2</v>
      </c>
    </row>
    <row r="2939" spans="1:4">
      <c r="A2939" t="s">
        <v>3930</v>
      </c>
      <c r="B2939" t="s">
        <v>17155</v>
      </c>
      <c r="C2939">
        <v>0</v>
      </c>
      <c r="D2939" s="119">
        <v>2</v>
      </c>
    </row>
    <row r="2940" spans="1:4">
      <c r="A2940" t="s">
        <v>3931</v>
      </c>
      <c r="B2940" t="s">
        <v>17824</v>
      </c>
      <c r="C2940">
        <v>0</v>
      </c>
      <c r="D2940" s="119">
        <v>3</v>
      </c>
    </row>
    <row r="2941" spans="1:4">
      <c r="A2941" t="s">
        <v>3932</v>
      </c>
      <c r="B2941" t="s">
        <v>17825</v>
      </c>
      <c r="C2941">
        <v>0</v>
      </c>
      <c r="D2941" s="119">
        <v>2</v>
      </c>
    </row>
    <row r="2942" spans="1:4">
      <c r="A2942" t="s">
        <v>3933</v>
      </c>
      <c r="B2942" t="s">
        <v>17826</v>
      </c>
      <c r="C2942">
        <v>1058</v>
      </c>
      <c r="D2942" s="119">
        <v>1261</v>
      </c>
    </row>
    <row r="2943" spans="1:4">
      <c r="A2943" t="s">
        <v>3934</v>
      </c>
      <c r="B2943" t="s">
        <v>17827</v>
      </c>
      <c r="C2943">
        <v>0</v>
      </c>
      <c r="D2943" s="119">
        <v>2</v>
      </c>
    </row>
    <row r="2944" spans="1:4">
      <c r="A2944" t="s">
        <v>3935</v>
      </c>
      <c r="B2944" t="s">
        <v>17828</v>
      </c>
      <c r="C2944">
        <v>1067</v>
      </c>
      <c r="D2944" s="119">
        <v>1261</v>
      </c>
    </row>
    <row r="2945" spans="1:4">
      <c r="A2945" t="s">
        <v>3936</v>
      </c>
      <c r="B2945" t="s">
        <v>17832</v>
      </c>
      <c r="C2945">
        <v>0</v>
      </c>
      <c r="D2945" s="119">
        <v>3</v>
      </c>
    </row>
    <row r="2946" spans="1:4">
      <c r="A2946" t="s">
        <v>3937</v>
      </c>
      <c r="B2946" t="s">
        <v>17829</v>
      </c>
      <c r="C2946">
        <v>0</v>
      </c>
      <c r="D2946" s="119">
        <v>1</v>
      </c>
    </row>
    <row r="2947" spans="1:4">
      <c r="A2947" t="s">
        <v>3938</v>
      </c>
      <c r="B2947" t="s">
        <v>17830</v>
      </c>
      <c r="C2947">
        <v>0</v>
      </c>
      <c r="D2947" s="119">
        <v>3</v>
      </c>
    </row>
    <row r="2948" spans="1:4">
      <c r="A2948" t="s">
        <v>3939</v>
      </c>
      <c r="B2948" t="s">
        <v>17831</v>
      </c>
      <c r="C2948">
        <v>0</v>
      </c>
      <c r="D2948" s="119">
        <v>1</v>
      </c>
    </row>
    <row r="2949" spans="1:4">
      <c r="A2949" t="s">
        <v>3940</v>
      </c>
      <c r="B2949" t="s">
        <v>3941</v>
      </c>
      <c r="C2949">
        <v>0</v>
      </c>
      <c r="D2949" s="119">
        <v>1</v>
      </c>
    </row>
    <row r="2950" spans="1:4">
      <c r="A2950" t="s">
        <v>3942</v>
      </c>
      <c r="B2950" t="s">
        <v>17156</v>
      </c>
      <c r="C2950">
        <v>5</v>
      </c>
      <c r="D2950" s="119">
        <v>12</v>
      </c>
    </row>
    <row r="2951" spans="1:4">
      <c r="A2951" t="s">
        <v>3943</v>
      </c>
      <c r="B2951" t="s">
        <v>17157</v>
      </c>
      <c r="C2951">
        <v>0</v>
      </c>
      <c r="D2951" s="119">
        <v>2</v>
      </c>
    </row>
    <row r="2952" spans="1:4">
      <c r="A2952" t="s">
        <v>3946</v>
      </c>
      <c r="B2952" t="s">
        <v>17158</v>
      </c>
      <c r="C2952">
        <v>4</v>
      </c>
      <c r="D2952" s="119">
        <v>2</v>
      </c>
    </row>
    <row r="2953" spans="1:4">
      <c r="A2953" t="s">
        <v>3947</v>
      </c>
      <c r="B2953" t="s">
        <v>17159</v>
      </c>
      <c r="C2953">
        <v>39</v>
      </c>
      <c r="D2953" s="119">
        <v>45</v>
      </c>
    </row>
    <row r="2954" spans="1:4">
      <c r="A2954" t="s">
        <v>3948</v>
      </c>
      <c r="B2954" t="s">
        <v>17160</v>
      </c>
      <c r="C2954">
        <v>2</v>
      </c>
      <c r="D2954" s="119">
        <v>3</v>
      </c>
    </row>
    <row r="2955" spans="1:4">
      <c r="A2955" t="s">
        <v>3949</v>
      </c>
      <c r="B2955" t="s">
        <v>17161</v>
      </c>
      <c r="C2955">
        <v>4</v>
      </c>
      <c r="D2955" s="119">
        <v>6</v>
      </c>
    </row>
    <row r="2956" spans="1:4">
      <c r="A2956" t="s">
        <v>3950</v>
      </c>
      <c r="B2956" t="s">
        <v>3951</v>
      </c>
      <c r="C2956">
        <v>0</v>
      </c>
      <c r="D2956" s="119">
        <v>2</v>
      </c>
    </row>
    <row r="2957" spans="1:4">
      <c r="A2957" t="s">
        <v>3952</v>
      </c>
      <c r="B2957" t="s">
        <v>17162</v>
      </c>
      <c r="C2957">
        <v>446</v>
      </c>
      <c r="D2957" s="119">
        <v>555</v>
      </c>
    </row>
    <row r="2958" spans="1:4">
      <c r="A2958" t="s">
        <v>3953</v>
      </c>
      <c r="B2958" t="s">
        <v>17163</v>
      </c>
      <c r="C2958">
        <v>294</v>
      </c>
      <c r="D2958" s="119">
        <v>345</v>
      </c>
    </row>
    <row r="2959" spans="1:4">
      <c r="A2959" t="s">
        <v>3954</v>
      </c>
      <c r="B2959" t="s">
        <v>17164</v>
      </c>
      <c r="C2959">
        <v>0</v>
      </c>
      <c r="D2959" s="119">
        <v>3</v>
      </c>
    </row>
    <row r="2960" spans="1:4">
      <c r="A2960" t="s">
        <v>3955</v>
      </c>
      <c r="B2960" t="s">
        <v>17165</v>
      </c>
      <c r="C2960">
        <v>0</v>
      </c>
      <c r="D2960" s="119">
        <v>3</v>
      </c>
    </row>
    <row r="2961" spans="1:4">
      <c r="A2961" t="s">
        <v>3956</v>
      </c>
      <c r="B2961" t="s">
        <v>17166</v>
      </c>
      <c r="C2961">
        <v>0</v>
      </c>
      <c r="D2961" s="119">
        <v>6</v>
      </c>
    </row>
    <row r="2962" spans="1:4">
      <c r="A2962" t="s">
        <v>3957</v>
      </c>
      <c r="B2962" t="s">
        <v>17167</v>
      </c>
      <c r="C2962">
        <v>6</v>
      </c>
      <c r="D2962" s="119">
        <v>6</v>
      </c>
    </row>
    <row r="2963" spans="1:4">
      <c r="A2963" t="s">
        <v>3958</v>
      </c>
      <c r="B2963" t="s">
        <v>17168</v>
      </c>
      <c r="C2963">
        <v>0</v>
      </c>
      <c r="D2963" s="119">
        <v>2</v>
      </c>
    </row>
    <row r="2964" spans="1:4">
      <c r="A2964" t="s">
        <v>3959</v>
      </c>
      <c r="B2964" t="s">
        <v>17169</v>
      </c>
      <c r="C2964">
        <v>129</v>
      </c>
      <c r="D2964" s="119">
        <v>120</v>
      </c>
    </row>
    <row r="2965" spans="1:4">
      <c r="A2965" t="s">
        <v>3960</v>
      </c>
      <c r="B2965" t="s">
        <v>17170</v>
      </c>
      <c r="C2965">
        <v>3</v>
      </c>
      <c r="D2965" s="119">
        <v>6</v>
      </c>
    </row>
    <row r="2966" spans="1:4">
      <c r="A2966" t="s">
        <v>3961</v>
      </c>
      <c r="B2966" t="s">
        <v>17171</v>
      </c>
      <c r="C2966">
        <v>0</v>
      </c>
      <c r="D2966" s="119">
        <v>2</v>
      </c>
    </row>
    <row r="2967" spans="1:4">
      <c r="A2967" t="s">
        <v>3962</v>
      </c>
      <c r="B2967" t="s">
        <v>17172</v>
      </c>
      <c r="C2967">
        <v>0</v>
      </c>
      <c r="D2967" s="119">
        <v>4</v>
      </c>
    </row>
    <row r="2968" spans="1:4">
      <c r="A2968" t="s">
        <v>3963</v>
      </c>
      <c r="B2968" t="s">
        <v>6249</v>
      </c>
      <c r="C2968">
        <v>61800</v>
      </c>
      <c r="D2968" s="119">
        <v>63501</v>
      </c>
    </row>
    <row r="2969" spans="1:4">
      <c r="A2969" t="s">
        <v>3964</v>
      </c>
      <c r="B2969" t="s">
        <v>6252</v>
      </c>
      <c r="C2969">
        <v>23445</v>
      </c>
      <c r="D2969" s="119">
        <v>25022</v>
      </c>
    </row>
    <row r="2970" spans="1:4">
      <c r="A2970" t="s">
        <v>3965</v>
      </c>
      <c r="B2970" t="s">
        <v>17173</v>
      </c>
      <c r="C2970">
        <v>0</v>
      </c>
      <c r="D2970" s="119">
        <v>2</v>
      </c>
    </row>
    <row r="2971" spans="1:4">
      <c r="A2971" t="s">
        <v>3966</v>
      </c>
      <c r="B2971" t="s">
        <v>17610</v>
      </c>
      <c r="C2971">
        <v>0</v>
      </c>
      <c r="D2971" s="119">
        <v>3</v>
      </c>
    </row>
    <row r="2972" spans="1:4">
      <c r="A2972" t="s">
        <v>3967</v>
      </c>
      <c r="B2972" t="s">
        <v>6283</v>
      </c>
      <c r="C2972">
        <v>0</v>
      </c>
      <c r="D2972" s="119">
        <v>2</v>
      </c>
    </row>
    <row r="2973" spans="1:4">
      <c r="A2973" t="s">
        <v>3968</v>
      </c>
      <c r="B2973" t="s">
        <v>17174</v>
      </c>
      <c r="C2973">
        <v>0</v>
      </c>
      <c r="D2973" s="119">
        <v>1</v>
      </c>
    </row>
    <row r="2974" spans="1:4">
      <c r="A2974" t="s">
        <v>3969</v>
      </c>
      <c r="B2974" t="s">
        <v>17175</v>
      </c>
      <c r="C2974">
        <v>5</v>
      </c>
      <c r="D2974" s="119">
        <v>5</v>
      </c>
    </row>
    <row r="2975" spans="1:4">
      <c r="A2975" t="s">
        <v>3970</v>
      </c>
      <c r="B2975" t="s">
        <v>17176</v>
      </c>
      <c r="C2975">
        <v>0</v>
      </c>
      <c r="D2975" s="119">
        <v>2</v>
      </c>
    </row>
    <row r="2976" spans="1:4">
      <c r="A2976" t="s">
        <v>3971</v>
      </c>
      <c r="B2976" t="s">
        <v>3972</v>
      </c>
      <c r="C2976">
        <v>0</v>
      </c>
      <c r="D2976" s="119">
        <v>4</v>
      </c>
    </row>
    <row r="2977" spans="1:4">
      <c r="A2977" t="s">
        <v>3973</v>
      </c>
      <c r="B2977" t="s">
        <v>17177</v>
      </c>
      <c r="C2977">
        <v>5</v>
      </c>
      <c r="D2977" s="119">
        <v>13</v>
      </c>
    </row>
    <row r="2978" spans="1:4">
      <c r="A2978" t="s">
        <v>3974</v>
      </c>
      <c r="B2978" t="s">
        <v>17178</v>
      </c>
      <c r="C2978">
        <v>6</v>
      </c>
      <c r="D2978" s="119">
        <v>6</v>
      </c>
    </row>
    <row r="2979" spans="1:4">
      <c r="A2979" t="s">
        <v>3975</v>
      </c>
      <c r="B2979" t="s">
        <v>17179</v>
      </c>
      <c r="C2979">
        <v>1</v>
      </c>
      <c r="D2979" s="119">
        <v>2</v>
      </c>
    </row>
    <row r="2980" spans="1:4">
      <c r="A2980" t="s">
        <v>3976</v>
      </c>
      <c r="B2980" t="s">
        <v>17180</v>
      </c>
      <c r="C2980">
        <v>0</v>
      </c>
      <c r="D2980" s="119">
        <v>6</v>
      </c>
    </row>
    <row r="2981" spans="1:4">
      <c r="A2981" t="s">
        <v>3977</v>
      </c>
      <c r="B2981" t="s">
        <v>17181</v>
      </c>
      <c r="C2981">
        <v>1</v>
      </c>
      <c r="D2981" s="119">
        <v>3</v>
      </c>
    </row>
    <row r="2982" spans="1:4">
      <c r="A2982" t="s">
        <v>3978</v>
      </c>
      <c r="B2982" t="s">
        <v>17182</v>
      </c>
      <c r="C2982">
        <v>1</v>
      </c>
      <c r="D2982" s="119">
        <v>3</v>
      </c>
    </row>
    <row r="2983" spans="1:4">
      <c r="A2983" t="s">
        <v>3979</v>
      </c>
      <c r="B2983" t="s">
        <v>17183</v>
      </c>
      <c r="C2983">
        <v>1</v>
      </c>
      <c r="D2983" s="119">
        <v>6</v>
      </c>
    </row>
    <row r="2984" spans="1:4">
      <c r="A2984" t="s">
        <v>3980</v>
      </c>
      <c r="B2984" t="s">
        <v>3981</v>
      </c>
      <c r="C2984">
        <v>0</v>
      </c>
      <c r="D2984" s="119">
        <v>1</v>
      </c>
    </row>
    <row r="2985" spans="1:4">
      <c r="A2985" t="s">
        <v>3982</v>
      </c>
      <c r="B2985" t="s">
        <v>17184</v>
      </c>
      <c r="C2985">
        <v>4</v>
      </c>
      <c r="D2985" s="119">
        <v>5</v>
      </c>
    </row>
    <row r="2986" spans="1:4">
      <c r="A2986" t="s">
        <v>3985</v>
      </c>
      <c r="B2986" t="s">
        <v>17185</v>
      </c>
      <c r="C2986">
        <v>4</v>
      </c>
      <c r="D2986" s="119">
        <v>19</v>
      </c>
    </row>
    <row r="2987" spans="1:4">
      <c r="A2987" t="s">
        <v>3986</v>
      </c>
      <c r="B2987" t="s">
        <v>17186</v>
      </c>
      <c r="C2987">
        <v>37</v>
      </c>
      <c r="D2987" s="119">
        <v>38</v>
      </c>
    </row>
    <row r="2988" spans="1:4">
      <c r="A2988" t="s">
        <v>3987</v>
      </c>
      <c r="B2988" t="s">
        <v>17187</v>
      </c>
      <c r="C2988">
        <v>94</v>
      </c>
      <c r="D2988" s="119">
        <v>81</v>
      </c>
    </row>
    <row r="2989" spans="1:4">
      <c r="A2989" t="s">
        <v>3988</v>
      </c>
      <c r="B2989" t="s">
        <v>4856</v>
      </c>
      <c r="C2989">
        <v>939</v>
      </c>
      <c r="D2989" s="119">
        <v>211</v>
      </c>
    </row>
    <row r="2990" spans="1:4">
      <c r="A2990" t="s">
        <v>3989</v>
      </c>
      <c r="B2990" t="s">
        <v>17188</v>
      </c>
      <c r="C2990">
        <v>444</v>
      </c>
      <c r="D2990" s="119">
        <v>64</v>
      </c>
    </row>
    <row r="2991" spans="1:4">
      <c r="A2991" t="s">
        <v>3990</v>
      </c>
      <c r="B2991" t="s">
        <v>6516</v>
      </c>
      <c r="C2991">
        <v>264</v>
      </c>
      <c r="D2991" s="119">
        <v>238</v>
      </c>
    </row>
    <row r="2992" spans="1:4">
      <c r="A2992" t="s">
        <v>3991</v>
      </c>
      <c r="B2992" t="s">
        <v>17189</v>
      </c>
      <c r="C2992">
        <v>396</v>
      </c>
      <c r="D2992" s="119">
        <v>4</v>
      </c>
    </row>
    <row r="2993" spans="1:4">
      <c r="A2993" t="s">
        <v>3992</v>
      </c>
      <c r="B2993" t="s">
        <v>17190</v>
      </c>
      <c r="C2993">
        <v>0</v>
      </c>
      <c r="D2993" s="119">
        <v>2</v>
      </c>
    </row>
    <row r="2994" spans="1:4">
      <c r="A2994" t="s">
        <v>3993</v>
      </c>
      <c r="B2994" t="s">
        <v>17191</v>
      </c>
      <c r="C2994">
        <v>1127</v>
      </c>
      <c r="D2994" s="119">
        <v>1205</v>
      </c>
    </row>
    <row r="2995" spans="1:4">
      <c r="A2995" t="s">
        <v>3994</v>
      </c>
      <c r="B2995" t="s">
        <v>17192</v>
      </c>
      <c r="C2995">
        <v>859</v>
      </c>
      <c r="D2995" s="119">
        <v>1065</v>
      </c>
    </row>
    <row r="2996" spans="1:4">
      <c r="A2996" t="s">
        <v>3995</v>
      </c>
      <c r="B2996" t="s">
        <v>17193</v>
      </c>
      <c r="C2996">
        <v>131</v>
      </c>
      <c r="D2996" s="119">
        <v>157</v>
      </c>
    </row>
    <row r="2997" spans="1:4">
      <c r="A2997" t="s">
        <v>3996</v>
      </c>
      <c r="B2997" t="s">
        <v>17194</v>
      </c>
      <c r="C2997">
        <v>292</v>
      </c>
      <c r="D2997" s="119">
        <v>413</v>
      </c>
    </row>
    <row r="2998" spans="1:4">
      <c r="A2998" t="s">
        <v>3997</v>
      </c>
      <c r="B2998" t="s">
        <v>4797</v>
      </c>
      <c r="C2998">
        <v>1102</v>
      </c>
      <c r="D2998" s="119">
        <v>1303</v>
      </c>
    </row>
    <row r="2999" spans="1:4">
      <c r="A2999" t="s">
        <v>3998</v>
      </c>
      <c r="B2999" t="s">
        <v>17195</v>
      </c>
      <c r="C2999">
        <v>771</v>
      </c>
      <c r="D2999" s="119">
        <v>608</v>
      </c>
    </row>
    <row r="3000" spans="1:4">
      <c r="A3000" t="s">
        <v>3999</v>
      </c>
      <c r="B3000" t="s">
        <v>17196</v>
      </c>
      <c r="C3000">
        <v>359</v>
      </c>
      <c r="D3000" s="119">
        <v>405</v>
      </c>
    </row>
    <row r="3001" spans="1:4">
      <c r="A3001" t="s">
        <v>4003</v>
      </c>
      <c r="B3001" t="s">
        <v>17197</v>
      </c>
      <c r="C3001">
        <v>0</v>
      </c>
      <c r="D3001" s="119">
        <v>6</v>
      </c>
    </row>
    <row r="3002" spans="1:4">
      <c r="A3002" t="s">
        <v>4004</v>
      </c>
      <c r="B3002" t="s">
        <v>4005</v>
      </c>
      <c r="C3002">
        <v>0</v>
      </c>
      <c r="D3002" s="119">
        <v>2</v>
      </c>
    </row>
    <row r="3003" spans="1:4">
      <c r="A3003" t="s">
        <v>4006</v>
      </c>
      <c r="B3003" t="s">
        <v>17198</v>
      </c>
      <c r="C3003">
        <v>0</v>
      </c>
      <c r="D3003" s="119">
        <v>6</v>
      </c>
    </row>
    <row r="3004" spans="1:4">
      <c r="A3004" t="s">
        <v>4007</v>
      </c>
      <c r="B3004" t="s">
        <v>4008</v>
      </c>
      <c r="C3004">
        <v>6</v>
      </c>
      <c r="D3004" s="119">
        <v>9</v>
      </c>
    </row>
    <row r="3005" spans="1:4">
      <c r="A3005" t="s">
        <v>4010</v>
      </c>
      <c r="B3005" t="s">
        <v>17199</v>
      </c>
      <c r="C3005">
        <v>46</v>
      </c>
      <c r="D3005" s="119">
        <v>21</v>
      </c>
    </row>
    <row r="3006" spans="1:4">
      <c r="A3006" t="s">
        <v>4015</v>
      </c>
      <c r="B3006" t="s">
        <v>17200</v>
      </c>
      <c r="C3006">
        <v>86</v>
      </c>
      <c r="D3006" s="119">
        <v>100</v>
      </c>
    </row>
    <row r="3007" spans="1:4">
      <c r="A3007" t="s">
        <v>4016</v>
      </c>
      <c r="B3007" t="s">
        <v>17201</v>
      </c>
      <c r="C3007">
        <v>1</v>
      </c>
      <c r="D3007" s="119">
        <v>40</v>
      </c>
    </row>
    <row r="3008" spans="1:4">
      <c r="A3008" t="s">
        <v>4017</v>
      </c>
      <c r="B3008" t="s">
        <v>17202</v>
      </c>
      <c r="C3008">
        <v>2</v>
      </c>
      <c r="D3008" s="119">
        <v>3</v>
      </c>
    </row>
    <row r="3009" spans="1:4">
      <c r="A3009" t="s">
        <v>4018</v>
      </c>
      <c r="B3009" t="s">
        <v>17203</v>
      </c>
      <c r="C3009">
        <v>14</v>
      </c>
      <c r="D3009" s="119">
        <v>17</v>
      </c>
    </row>
    <row r="3010" spans="1:4">
      <c r="A3010" t="s">
        <v>4019</v>
      </c>
      <c r="B3010" t="s">
        <v>17204</v>
      </c>
      <c r="C3010">
        <v>31</v>
      </c>
      <c r="D3010" s="119">
        <v>40</v>
      </c>
    </row>
    <row r="3011" spans="1:4">
      <c r="A3011" t="s">
        <v>4020</v>
      </c>
      <c r="B3011" t="s">
        <v>17205</v>
      </c>
      <c r="C3011">
        <v>29</v>
      </c>
      <c r="D3011" s="119">
        <v>92</v>
      </c>
    </row>
    <row r="3012" spans="1:4">
      <c r="A3012" t="s">
        <v>4021</v>
      </c>
      <c r="B3012" t="s">
        <v>17206</v>
      </c>
      <c r="C3012">
        <v>205</v>
      </c>
      <c r="D3012" s="119">
        <v>181</v>
      </c>
    </row>
    <row r="3013" spans="1:4">
      <c r="A3013" t="s">
        <v>4022</v>
      </c>
      <c r="B3013" t="s">
        <v>17207</v>
      </c>
      <c r="C3013">
        <v>12</v>
      </c>
      <c r="D3013" s="119">
        <v>15</v>
      </c>
    </row>
    <row r="3014" spans="1:4">
      <c r="A3014" t="s">
        <v>4023</v>
      </c>
      <c r="B3014" t="s">
        <v>17208</v>
      </c>
      <c r="C3014">
        <v>174</v>
      </c>
      <c r="D3014" s="119">
        <v>106</v>
      </c>
    </row>
    <row r="3015" spans="1:4">
      <c r="A3015" t="s">
        <v>4024</v>
      </c>
      <c r="B3015" t="s">
        <v>17209</v>
      </c>
      <c r="C3015">
        <v>0</v>
      </c>
      <c r="D3015" s="119">
        <v>6</v>
      </c>
    </row>
    <row r="3016" spans="1:4">
      <c r="A3016" t="s">
        <v>4025</v>
      </c>
      <c r="B3016" t="s">
        <v>16281</v>
      </c>
      <c r="C3016">
        <v>1</v>
      </c>
      <c r="D3016" s="119">
        <v>6</v>
      </c>
    </row>
    <row r="3017" spans="1:4">
      <c r="A3017" t="s">
        <v>4027</v>
      </c>
      <c r="B3017" t="s">
        <v>17210</v>
      </c>
      <c r="C3017">
        <v>2</v>
      </c>
      <c r="D3017" s="119">
        <v>9</v>
      </c>
    </row>
    <row r="3018" spans="1:4">
      <c r="A3018" t="s">
        <v>4038</v>
      </c>
      <c r="B3018" t="s">
        <v>17211</v>
      </c>
      <c r="C3018">
        <v>0</v>
      </c>
      <c r="D3018" s="119">
        <v>2</v>
      </c>
    </row>
    <row r="3019" spans="1:4">
      <c r="A3019" t="s">
        <v>4052</v>
      </c>
      <c r="B3019" t="s">
        <v>17212</v>
      </c>
      <c r="C3019">
        <v>0</v>
      </c>
      <c r="D3019" s="119">
        <v>2</v>
      </c>
    </row>
    <row r="3020" spans="1:4">
      <c r="A3020" t="s">
        <v>4053</v>
      </c>
      <c r="B3020" t="s">
        <v>17213</v>
      </c>
      <c r="C3020">
        <v>0</v>
      </c>
      <c r="D3020" s="119">
        <v>2</v>
      </c>
    </row>
    <row r="3021" spans="1:4">
      <c r="A3021" t="s">
        <v>4054</v>
      </c>
      <c r="B3021" t="s">
        <v>17215</v>
      </c>
      <c r="C3021">
        <v>3</v>
      </c>
      <c r="D3021" s="119">
        <v>7</v>
      </c>
    </row>
    <row r="3022" spans="1:4">
      <c r="A3022" t="s">
        <v>4055</v>
      </c>
      <c r="B3022" t="s">
        <v>17216</v>
      </c>
      <c r="C3022">
        <v>0</v>
      </c>
      <c r="D3022" s="119">
        <v>3</v>
      </c>
    </row>
    <row r="3023" spans="1:4">
      <c r="A3023" t="s">
        <v>4056</v>
      </c>
      <c r="B3023" t="s">
        <v>17217</v>
      </c>
      <c r="C3023">
        <v>6</v>
      </c>
      <c r="D3023" s="119">
        <v>6</v>
      </c>
    </row>
    <row r="3024" spans="1:4">
      <c r="A3024" t="s">
        <v>4057</v>
      </c>
      <c r="B3024" t="s">
        <v>17218</v>
      </c>
      <c r="C3024">
        <v>0</v>
      </c>
      <c r="D3024" s="119">
        <v>2</v>
      </c>
    </row>
    <row r="3025" spans="1:4">
      <c r="A3025" t="s">
        <v>4058</v>
      </c>
      <c r="B3025" t="s">
        <v>17219</v>
      </c>
      <c r="C3025">
        <v>64</v>
      </c>
      <c r="D3025" s="119">
        <v>92</v>
      </c>
    </row>
    <row r="3026" spans="1:4">
      <c r="A3026" t="s">
        <v>4059</v>
      </c>
      <c r="B3026" t="s">
        <v>17220</v>
      </c>
      <c r="C3026">
        <v>75</v>
      </c>
      <c r="D3026" s="119">
        <v>98</v>
      </c>
    </row>
    <row r="3027" spans="1:4">
      <c r="A3027" t="s">
        <v>4060</v>
      </c>
      <c r="B3027" t="s">
        <v>17221</v>
      </c>
      <c r="C3027">
        <v>4</v>
      </c>
      <c r="D3027" s="119">
        <v>21</v>
      </c>
    </row>
    <row r="3028" spans="1:4">
      <c r="A3028" t="s">
        <v>4061</v>
      </c>
      <c r="B3028" t="s">
        <v>17222</v>
      </c>
      <c r="C3028">
        <v>94</v>
      </c>
      <c r="D3028" s="119">
        <v>110</v>
      </c>
    </row>
    <row r="3029" spans="1:4">
      <c r="A3029" t="s">
        <v>4062</v>
      </c>
      <c r="B3029" t="s">
        <v>17223</v>
      </c>
      <c r="C3029">
        <v>32</v>
      </c>
      <c r="D3029" s="119">
        <v>40</v>
      </c>
    </row>
    <row r="3030" spans="1:4">
      <c r="A3030" t="s">
        <v>4063</v>
      </c>
      <c r="B3030" t="s">
        <v>17224</v>
      </c>
      <c r="C3030">
        <v>460</v>
      </c>
      <c r="D3030" s="119">
        <v>450</v>
      </c>
    </row>
    <row r="3031" spans="1:4">
      <c r="A3031" t="s">
        <v>4064</v>
      </c>
      <c r="B3031" t="s">
        <v>17225</v>
      </c>
      <c r="C3031">
        <v>22208</v>
      </c>
      <c r="D3031" s="119">
        <v>36753</v>
      </c>
    </row>
    <row r="3032" spans="1:4">
      <c r="A3032" t="s">
        <v>4065</v>
      </c>
      <c r="B3032" t="s">
        <v>5746</v>
      </c>
      <c r="C3032">
        <v>18843</v>
      </c>
      <c r="D3032" s="119">
        <v>17157</v>
      </c>
    </row>
    <row r="3033" spans="1:4">
      <c r="A3033" t="s">
        <v>4067</v>
      </c>
      <c r="B3033" t="s">
        <v>4967</v>
      </c>
      <c r="C3033">
        <v>1474</v>
      </c>
      <c r="D3033" s="119">
        <v>1772</v>
      </c>
    </row>
    <row r="3034" spans="1:4">
      <c r="A3034" t="s">
        <v>4245</v>
      </c>
      <c r="B3034" t="s">
        <v>17227</v>
      </c>
      <c r="C3034">
        <v>287</v>
      </c>
      <c r="D3034" s="119">
        <v>758</v>
      </c>
    </row>
    <row r="3035" spans="1:4">
      <c r="A3035" t="s">
        <v>4246</v>
      </c>
      <c r="B3035" t="s">
        <v>17228</v>
      </c>
      <c r="C3035">
        <v>0</v>
      </c>
      <c r="D3035" s="119">
        <v>2</v>
      </c>
    </row>
    <row r="3036" spans="1:4">
      <c r="A3036" t="s">
        <v>4247</v>
      </c>
      <c r="B3036" t="s">
        <v>17229</v>
      </c>
      <c r="C3036">
        <v>22934</v>
      </c>
      <c r="D3036" s="119">
        <v>40803</v>
      </c>
    </row>
    <row r="3037" spans="1:4">
      <c r="A3037" t="s">
        <v>4248</v>
      </c>
      <c r="B3037" t="s">
        <v>17230</v>
      </c>
      <c r="C3037">
        <v>0</v>
      </c>
      <c r="D3037" s="119">
        <v>2</v>
      </c>
    </row>
    <row r="3038" spans="1:4">
      <c r="A3038" t="s">
        <v>4249</v>
      </c>
      <c r="B3038" t="s">
        <v>17231</v>
      </c>
      <c r="C3038">
        <v>5</v>
      </c>
      <c r="D3038" s="119">
        <v>11</v>
      </c>
    </row>
    <row r="3039" spans="1:4">
      <c r="A3039" t="s">
        <v>4250</v>
      </c>
      <c r="B3039" t="s">
        <v>4859</v>
      </c>
      <c r="C3039">
        <v>23425</v>
      </c>
      <c r="D3039" s="119">
        <v>25292</v>
      </c>
    </row>
    <row r="3040" spans="1:4">
      <c r="A3040" t="s">
        <v>4251</v>
      </c>
      <c r="B3040" t="s">
        <v>17232</v>
      </c>
      <c r="C3040">
        <v>139</v>
      </c>
      <c r="D3040" s="119">
        <v>201</v>
      </c>
    </row>
    <row r="3041" spans="1:4">
      <c r="A3041" t="s">
        <v>4252</v>
      </c>
      <c r="B3041" t="s">
        <v>17233</v>
      </c>
      <c r="C3041">
        <v>376</v>
      </c>
      <c r="D3041" s="119">
        <v>305</v>
      </c>
    </row>
    <row r="3042" spans="1:4">
      <c r="A3042" t="s">
        <v>4253</v>
      </c>
      <c r="B3042" t="s">
        <v>17234</v>
      </c>
      <c r="C3042">
        <v>10</v>
      </c>
      <c r="D3042" s="119">
        <v>21</v>
      </c>
    </row>
    <row r="3043" spans="1:4">
      <c r="A3043" t="s">
        <v>4254</v>
      </c>
      <c r="B3043" t="s">
        <v>17235</v>
      </c>
      <c r="C3043">
        <v>10</v>
      </c>
      <c r="D3043" s="119">
        <v>31</v>
      </c>
    </row>
    <row r="3044" spans="1:4">
      <c r="A3044" t="s">
        <v>4255</v>
      </c>
      <c r="B3044" t="s">
        <v>17236</v>
      </c>
      <c r="C3044">
        <v>959</v>
      </c>
      <c r="D3044" s="119">
        <v>1061</v>
      </c>
    </row>
    <row r="3045" spans="1:4">
      <c r="A3045" t="s">
        <v>4256</v>
      </c>
      <c r="B3045" t="s">
        <v>17237</v>
      </c>
      <c r="C3045">
        <v>122</v>
      </c>
      <c r="D3045" s="119">
        <v>106</v>
      </c>
    </row>
    <row r="3046" spans="1:4">
      <c r="A3046" t="s">
        <v>4257</v>
      </c>
      <c r="B3046" t="s">
        <v>17238</v>
      </c>
      <c r="C3046">
        <v>204</v>
      </c>
      <c r="D3046" s="119">
        <v>261</v>
      </c>
    </row>
    <row r="3047" spans="1:4">
      <c r="A3047" t="s">
        <v>4258</v>
      </c>
      <c r="B3047" t="s">
        <v>17239</v>
      </c>
      <c r="C3047">
        <v>48</v>
      </c>
      <c r="D3047" s="119">
        <v>51</v>
      </c>
    </row>
    <row r="3048" spans="1:4">
      <c r="A3048" t="s">
        <v>4259</v>
      </c>
      <c r="B3048" t="s">
        <v>17240</v>
      </c>
      <c r="C3048">
        <v>1512</v>
      </c>
      <c r="D3048" s="119">
        <v>1149</v>
      </c>
    </row>
    <row r="3049" spans="1:4">
      <c r="A3049" t="s">
        <v>4260</v>
      </c>
      <c r="B3049" t="s">
        <v>17241</v>
      </c>
      <c r="C3049">
        <v>362</v>
      </c>
      <c r="D3049" s="119">
        <v>305</v>
      </c>
    </row>
    <row r="3050" spans="1:4">
      <c r="A3050" t="s">
        <v>4261</v>
      </c>
      <c r="B3050" t="s">
        <v>17242</v>
      </c>
      <c r="C3050">
        <v>28926</v>
      </c>
      <c r="D3050" s="119">
        <v>30308.034</v>
      </c>
    </row>
    <row r="3051" spans="1:4">
      <c r="A3051" t="s">
        <v>4262</v>
      </c>
      <c r="B3051" t="s">
        <v>17243</v>
      </c>
      <c r="C3051">
        <v>37151</v>
      </c>
      <c r="D3051" s="119">
        <v>32999</v>
      </c>
    </row>
    <row r="3052" spans="1:4">
      <c r="A3052" t="s">
        <v>4263</v>
      </c>
      <c r="B3052" t="s">
        <v>17244</v>
      </c>
      <c r="C3052">
        <v>0</v>
      </c>
      <c r="D3052" s="119">
        <v>18120</v>
      </c>
    </row>
    <row r="3053" spans="1:4">
      <c r="A3053" t="s">
        <v>4264</v>
      </c>
      <c r="B3053" t="s">
        <v>17245</v>
      </c>
      <c r="C3053">
        <v>380</v>
      </c>
      <c r="D3053" s="119">
        <v>431</v>
      </c>
    </row>
    <row r="3054" spans="1:4">
      <c r="A3054" t="s">
        <v>4265</v>
      </c>
      <c r="B3054" t="s">
        <v>17246</v>
      </c>
      <c r="C3054">
        <v>564</v>
      </c>
      <c r="D3054" s="119">
        <v>585</v>
      </c>
    </row>
    <row r="3055" spans="1:4">
      <c r="A3055" t="s">
        <v>4266</v>
      </c>
      <c r="B3055" t="s">
        <v>17247</v>
      </c>
      <c r="C3055">
        <v>0</v>
      </c>
      <c r="D3055" s="119">
        <v>6</v>
      </c>
    </row>
    <row r="3056" spans="1:4">
      <c r="A3056" t="s">
        <v>4267</v>
      </c>
      <c r="B3056" t="s">
        <v>17248</v>
      </c>
      <c r="C3056">
        <v>8</v>
      </c>
      <c r="D3056" s="119">
        <v>21</v>
      </c>
    </row>
    <row r="3057" spans="1:4">
      <c r="A3057" t="s">
        <v>4268</v>
      </c>
      <c r="B3057" t="s">
        <v>4269</v>
      </c>
      <c r="C3057">
        <v>0</v>
      </c>
      <c r="D3057" s="119">
        <v>6</v>
      </c>
    </row>
    <row r="3058" spans="1:4">
      <c r="A3058" t="s">
        <v>4270</v>
      </c>
      <c r="B3058" t="s">
        <v>17249</v>
      </c>
      <c r="C3058">
        <v>17</v>
      </c>
      <c r="D3058" s="119">
        <v>26</v>
      </c>
    </row>
    <row r="3059" spans="1:4">
      <c r="A3059" t="s">
        <v>4271</v>
      </c>
      <c r="B3059" t="s">
        <v>17250</v>
      </c>
      <c r="C3059">
        <v>3439</v>
      </c>
      <c r="D3059" s="119">
        <v>3608</v>
      </c>
    </row>
    <row r="3060" spans="1:4">
      <c r="A3060" t="s">
        <v>4272</v>
      </c>
      <c r="B3060" t="s">
        <v>17251</v>
      </c>
      <c r="C3060">
        <v>1</v>
      </c>
      <c r="D3060" s="119">
        <v>2</v>
      </c>
    </row>
    <row r="3061" spans="1:4">
      <c r="A3061" t="s">
        <v>4273</v>
      </c>
      <c r="B3061" t="s">
        <v>17252</v>
      </c>
      <c r="C3061">
        <v>411</v>
      </c>
      <c r="D3061" s="119">
        <v>501</v>
      </c>
    </row>
    <row r="3062" spans="1:4">
      <c r="A3062" t="s">
        <v>4274</v>
      </c>
      <c r="B3062" t="s">
        <v>17253</v>
      </c>
      <c r="C3062">
        <v>0</v>
      </c>
      <c r="D3062" s="119">
        <v>2</v>
      </c>
    </row>
    <row r="3063" spans="1:4">
      <c r="A3063" t="s">
        <v>4275</v>
      </c>
      <c r="B3063" t="s">
        <v>17254</v>
      </c>
      <c r="C3063">
        <v>714</v>
      </c>
      <c r="D3063" s="119">
        <v>851</v>
      </c>
    </row>
    <row r="3064" spans="1:4">
      <c r="A3064" t="s">
        <v>4276</v>
      </c>
      <c r="B3064" t="s">
        <v>17255</v>
      </c>
      <c r="C3064">
        <v>1306</v>
      </c>
      <c r="D3064" s="119">
        <v>3091</v>
      </c>
    </row>
    <row r="3065" spans="1:4">
      <c r="A3065" t="s">
        <v>4277</v>
      </c>
      <c r="B3065" t="s">
        <v>4891</v>
      </c>
      <c r="C3065">
        <v>518</v>
      </c>
      <c r="D3065" s="119">
        <v>721.02499999999998</v>
      </c>
    </row>
    <row r="3066" spans="1:4">
      <c r="A3066" t="s">
        <v>4278</v>
      </c>
      <c r="B3066" t="s">
        <v>17256</v>
      </c>
      <c r="C3066">
        <v>104</v>
      </c>
      <c r="D3066" s="119">
        <v>111</v>
      </c>
    </row>
    <row r="3067" spans="1:4">
      <c r="A3067" t="s">
        <v>4279</v>
      </c>
      <c r="B3067" t="s">
        <v>17257</v>
      </c>
      <c r="C3067">
        <v>2989</v>
      </c>
      <c r="D3067" s="119">
        <v>857</v>
      </c>
    </row>
    <row r="3068" spans="1:4">
      <c r="A3068" t="s">
        <v>4280</v>
      </c>
      <c r="B3068" t="s">
        <v>4281</v>
      </c>
      <c r="C3068">
        <v>21</v>
      </c>
      <c r="D3068" s="119">
        <v>511</v>
      </c>
    </row>
    <row r="3069" spans="1:4">
      <c r="A3069" t="s">
        <v>4282</v>
      </c>
      <c r="B3069" t="s">
        <v>4283</v>
      </c>
      <c r="C3069">
        <v>16</v>
      </c>
      <c r="D3069" s="119">
        <v>10</v>
      </c>
    </row>
    <row r="3070" spans="1:4">
      <c r="A3070" t="s">
        <v>4284</v>
      </c>
      <c r="B3070" t="s">
        <v>4285</v>
      </c>
      <c r="C3070">
        <v>4</v>
      </c>
      <c r="D3070" s="119">
        <v>10</v>
      </c>
    </row>
    <row r="3071" spans="1:4">
      <c r="A3071" t="s">
        <v>4286</v>
      </c>
      <c r="B3071" t="s">
        <v>4287</v>
      </c>
      <c r="C3071">
        <v>0</v>
      </c>
      <c r="D3071" s="119">
        <v>1</v>
      </c>
    </row>
    <row r="3072" spans="1:4">
      <c r="A3072" t="s">
        <v>4288</v>
      </c>
      <c r="B3072" t="s">
        <v>4289</v>
      </c>
      <c r="C3072">
        <v>0</v>
      </c>
      <c r="D3072" s="119">
        <v>1</v>
      </c>
    </row>
    <row r="3073" spans="1:4">
      <c r="A3073" t="s">
        <v>4290</v>
      </c>
      <c r="B3073" t="s">
        <v>4291</v>
      </c>
      <c r="C3073">
        <v>2277</v>
      </c>
      <c r="D3073" s="119">
        <v>4602</v>
      </c>
    </row>
    <row r="3074" spans="1:4">
      <c r="A3074" t="s">
        <v>4292</v>
      </c>
      <c r="B3074" t="s">
        <v>4293</v>
      </c>
      <c r="C3074">
        <v>4</v>
      </c>
      <c r="D3074" s="119">
        <v>5</v>
      </c>
    </row>
    <row r="3075" spans="1:4">
      <c r="A3075" t="s">
        <v>4297</v>
      </c>
      <c r="B3075" t="s">
        <v>17258</v>
      </c>
      <c r="C3075">
        <v>373</v>
      </c>
      <c r="D3075" s="119">
        <v>450</v>
      </c>
    </row>
    <row r="3076" spans="1:4">
      <c r="A3076" t="s">
        <v>4298</v>
      </c>
      <c r="B3076" t="s">
        <v>17259</v>
      </c>
      <c r="C3076">
        <v>383</v>
      </c>
      <c r="D3076" s="119">
        <v>400</v>
      </c>
    </row>
    <row r="3077" spans="1:4">
      <c r="A3077" t="s">
        <v>4299</v>
      </c>
      <c r="B3077" t="s">
        <v>4300</v>
      </c>
      <c r="C3077">
        <v>1170</v>
      </c>
      <c r="D3077" s="119">
        <v>2204</v>
      </c>
    </row>
    <row r="3078" spans="1:4">
      <c r="A3078" t="s">
        <v>4301</v>
      </c>
      <c r="B3078" t="s">
        <v>4302</v>
      </c>
      <c r="C3078">
        <v>3161</v>
      </c>
      <c r="D3078" s="119">
        <v>3353</v>
      </c>
    </row>
    <row r="3079" spans="1:4">
      <c r="A3079" t="s">
        <v>4303</v>
      </c>
      <c r="B3079" t="s">
        <v>17260</v>
      </c>
      <c r="C3079">
        <v>32</v>
      </c>
      <c r="D3079" s="119">
        <v>41</v>
      </c>
    </row>
    <row r="3080" spans="1:4">
      <c r="A3080" t="s">
        <v>4304</v>
      </c>
      <c r="B3080" t="s">
        <v>17261</v>
      </c>
      <c r="C3080">
        <v>5</v>
      </c>
      <c r="D3080" s="119">
        <v>11</v>
      </c>
    </row>
    <row r="3081" spans="1:4">
      <c r="A3081" t="s">
        <v>4306</v>
      </c>
      <c r="B3081" t="s">
        <v>17262</v>
      </c>
      <c r="C3081">
        <v>3</v>
      </c>
      <c r="D3081" s="119">
        <v>11</v>
      </c>
    </row>
    <row r="3082" spans="1:4">
      <c r="A3082" t="s">
        <v>4307</v>
      </c>
      <c r="B3082" t="s">
        <v>17263</v>
      </c>
      <c r="C3082">
        <v>46</v>
      </c>
      <c r="D3082" s="119">
        <v>41</v>
      </c>
    </row>
    <row r="3083" spans="1:4">
      <c r="A3083" t="s">
        <v>4308</v>
      </c>
      <c r="B3083" t="s">
        <v>17264</v>
      </c>
      <c r="C3083">
        <v>76</v>
      </c>
      <c r="D3083" s="119">
        <v>61</v>
      </c>
    </row>
    <row r="3084" spans="1:4">
      <c r="A3084" t="s">
        <v>4309</v>
      </c>
      <c r="B3084" t="s">
        <v>17265</v>
      </c>
      <c r="C3084">
        <v>1</v>
      </c>
      <c r="D3084" s="119">
        <v>3</v>
      </c>
    </row>
    <row r="3085" spans="1:4">
      <c r="A3085" t="s">
        <v>4310</v>
      </c>
      <c r="B3085" t="s">
        <v>17266</v>
      </c>
      <c r="C3085">
        <v>93</v>
      </c>
      <c r="D3085" s="119">
        <v>151</v>
      </c>
    </row>
    <row r="3086" spans="1:4">
      <c r="A3086" t="s">
        <v>4311</v>
      </c>
      <c r="B3086" t="s">
        <v>17267</v>
      </c>
      <c r="C3086">
        <v>0</v>
      </c>
      <c r="D3086" s="119">
        <v>1</v>
      </c>
    </row>
    <row r="3087" spans="1:4">
      <c r="A3087" t="s">
        <v>4312</v>
      </c>
      <c r="B3087" t="s">
        <v>17268</v>
      </c>
      <c r="C3087">
        <v>41</v>
      </c>
      <c r="D3087" s="119">
        <v>53</v>
      </c>
    </row>
    <row r="3088" spans="1:4">
      <c r="A3088" t="s">
        <v>4313</v>
      </c>
      <c r="B3088" t="s">
        <v>17269</v>
      </c>
      <c r="C3088">
        <v>22</v>
      </c>
      <c r="D3088" s="119">
        <v>51</v>
      </c>
    </row>
    <row r="3089" spans="1:4">
      <c r="A3089" t="s">
        <v>4314</v>
      </c>
      <c r="B3089" t="s">
        <v>17270</v>
      </c>
      <c r="C3089">
        <v>2</v>
      </c>
      <c r="D3089" s="119">
        <v>5</v>
      </c>
    </row>
    <row r="3090" spans="1:4">
      <c r="A3090" t="s">
        <v>4315</v>
      </c>
      <c r="B3090" t="s">
        <v>17271</v>
      </c>
      <c r="C3090">
        <v>10</v>
      </c>
      <c r="D3090" s="119">
        <v>16</v>
      </c>
    </row>
    <row r="3091" spans="1:4">
      <c r="A3091" t="s">
        <v>4316</v>
      </c>
      <c r="B3091" t="s">
        <v>17272</v>
      </c>
      <c r="C3091">
        <v>198</v>
      </c>
      <c r="D3091" s="119">
        <v>160</v>
      </c>
    </row>
    <row r="3092" spans="1:4">
      <c r="A3092" t="s">
        <v>4317</v>
      </c>
      <c r="B3092" t="s">
        <v>17273</v>
      </c>
      <c r="C3092">
        <v>0</v>
      </c>
      <c r="D3092" s="119">
        <v>1</v>
      </c>
    </row>
    <row r="3093" spans="1:4">
      <c r="A3093" t="s">
        <v>4318</v>
      </c>
      <c r="B3093" t="s">
        <v>17274</v>
      </c>
      <c r="C3093">
        <v>0</v>
      </c>
      <c r="D3093" s="119">
        <v>1</v>
      </c>
    </row>
    <row r="3094" spans="1:4">
      <c r="A3094" t="s">
        <v>4319</v>
      </c>
      <c r="B3094" t="s">
        <v>17275</v>
      </c>
      <c r="C3094">
        <v>124</v>
      </c>
      <c r="D3094" s="119">
        <v>150</v>
      </c>
    </row>
    <row r="3095" spans="1:4">
      <c r="A3095" t="s">
        <v>4320</v>
      </c>
      <c r="B3095" t="s">
        <v>17276</v>
      </c>
      <c r="C3095">
        <v>1127</v>
      </c>
      <c r="D3095" s="119">
        <v>1200</v>
      </c>
    </row>
    <row r="3096" spans="1:4">
      <c r="A3096" t="s">
        <v>4321</v>
      </c>
      <c r="B3096" t="s">
        <v>17277</v>
      </c>
      <c r="C3096">
        <v>0</v>
      </c>
      <c r="D3096" s="119">
        <v>1</v>
      </c>
    </row>
    <row r="3097" spans="1:4">
      <c r="A3097" t="s">
        <v>4322</v>
      </c>
      <c r="B3097" t="s">
        <v>17278</v>
      </c>
      <c r="C3097">
        <v>0</v>
      </c>
      <c r="D3097" s="119">
        <v>1</v>
      </c>
    </row>
    <row r="3098" spans="1:4">
      <c r="A3098" t="s">
        <v>4323</v>
      </c>
      <c r="B3098" t="s">
        <v>17279</v>
      </c>
      <c r="C3098">
        <v>0</v>
      </c>
      <c r="D3098" s="119">
        <v>1</v>
      </c>
    </row>
    <row r="3099" spans="1:4">
      <c r="A3099" t="s">
        <v>4324</v>
      </c>
      <c r="B3099" t="s">
        <v>17280</v>
      </c>
      <c r="C3099">
        <v>0</v>
      </c>
      <c r="D3099" s="119">
        <v>1</v>
      </c>
    </row>
    <row r="3100" spans="1:4">
      <c r="A3100" t="s">
        <v>4325</v>
      </c>
      <c r="B3100" t="s">
        <v>17281</v>
      </c>
      <c r="C3100">
        <v>14</v>
      </c>
      <c r="D3100" s="119">
        <v>15</v>
      </c>
    </row>
    <row r="3101" spans="1:4">
      <c r="A3101" t="s">
        <v>4326</v>
      </c>
      <c r="B3101" t="s">
        <v>17282</v>
      </c>
      <c r="C3101">
        <v>513</v>
      </c>
      <c r="D3101" s="119">
        <v>870</v>
      </c>
    </row>
    <row r="3102" spans="1:4">
      <c r="A3102" t="s">
        <v>4327</v>
      </c>
      <c r="B3102" t="s">
        <v>4966</v>
      </c>
      <c r="C3102">
        <v>5461</v>
      </c>
      <c r="D3102" s="119">
        <v>5191</v>
      </c>
    </row>
    <row r="3103" spans="1:4">
      <c r="A3103" t="s">
        <v>4328</v>
      </c>
      <c r="B3103" t="s">
        <v>4329</v>
      </c>
      <c r="C3103">
        <v>0</v>
      </c>
      <c r="D3103" s="119">
        <v>1</v>
      </c>
    </row>
    <row r="3104" spans="1:4">
      <c r="A3104" t="s">
        <v>4330</v>
      </c>
      <c r="B3104" t="s">
        <v>4331</v>
      </c>
      <c r="C3104">
        <v>77</v>
      </c>
      <c r="D3104" s="119">
        <v>100</v>
      </c>
    </row>
    <row r="3105" spans="1:4">
      <c r="A3105" t="s">
        <v>4333</v>
      </c>
      <c r="B3105" t="s">
        <v>4334</v>
      </c>
      <c r="C3105">
        <v>0</v>
      </c>
      <c r="D3105" s="119">
        <v>1</v>
      </c>
    </row>
    <row r="3106" spans="1:4">
      <c r="A3106" t="s">
        <v>4335</v>
      </c>
      <c r="B3106" t="s">
        <v>4336</v>
      </c>
      <c r="C3106">
        <v>4690</v>
      </c>
      <c r="D3106" s="119">
        <v>4045</v>
      </c>
    </row>
    <row r="3107" spans="1:4">
      <c r="A3107" t="s">
        <v>4337</v>
      </c>
      <c r="B3107" t="s">
        <v>17283</v>
      </c>
      <c r="C3107">
        <v>235</v>
      </c>
      <c r="D3107" s="119">
        <v>266</v>
      </c>
    </row>
    <row r="3108" spans="1:4">
      <c r="A3108" t="s">
        <v>4658</v>
      </c>
      <c r="B3108" t="s">
        <v>17284</v>
      </c>
      <c r="C3108">
        <v>586</v>
      </c>
      <c r="D3108" s="119">
        <v>641</v>
      </c>
    </row>
    <row r="3109" spans="1:4">
      <c r="A3109" t="s">
        <v>4659</v>
      </c>
      <c r="B3109" t="s">
        <v>17285</v>
      </c>
      <c r="C3109">
        <v>94</v>
      </c>
      <c r="D3109" s="119">
        <v>131</v>
      </c>
    </row>
    <row r="3110" spans="1:4">
      <c r="A3110" t="s">
        <v>4660</v>
      </c>
      <c r="B3110" t="s">
        <v>17226</v>
      </c>
      <c r="C3110">
        <v>4998</v>
      </c>
      <c r="D3110" s="119">
        <v>3440</v>
      </c>
    </row>
    <row r="3111" spans="1:4">
      <c r="A3111" t="s">
        <v>4661</v>
      </c>
      <c r="B3111" t="s">
        <v>4851</v>
      </c>
      <c r="C3111">
        <v>26386</v>
      </c>
      <c r="D3111" s="119">
        <v>19643</v>
      </c>
    </row>
    <row r="3112" spans="1:4">
      <c r="A3112" t="s">
        <v>4662</v>
      </c>
      <c r="B3112" t="s">
        <v>4663</v>
      </c>
      <c r="C3112">
        <v>0</v>
      </c>
      <c r="D3112" s="119">
        <v>1</v>
      </c>
    </row>
    <row r="3113" spans="1:4">
      <c r="A3113" t="s">
        <v>4664</v>
      </c>
      <c r="B3113" t="s">
        <v>17288</v>
      </c>
      <c r="C3113">
        <v>248</v>
      </c>
      <c r="D3113" s="119">
        <v>233</v>
      </c>
    </row>
    <row r="3114" spans="1:4">
      <c r="A3114" t="s">
        <v>4665</v>
      </c>
      <c r="B3114" t="s">
        <v>4666</v>
      </c>
      <c r="C3114">
        <v>346</v>
      </c>
      <c r="D3114" s="119">
        <v>431</v>
      </c>
    </row>
    <row r="3115" spans="1:4">
      <c r="A3115" t="s">
        <v>4667</v>
      </c>
      <c r="B3115" t="s">
        <v>17289</v>
      </c>
      <c r="C3115">
        <v>4</v>
      </c>
      <c r="D3115" s="119">
        <v>4</v>
      </c>
    </row>
    <row r="3116" spans="1:4">
      <c r="A3116" t="s">
        <v>4668</v>
      </c>
      <c r="B3116" t="s">
        <v>17290</v>
      </c>
      <c r="C3116">
        <v>412</v>
      </c>
      <c r="D3116" s="119">
        <v>289</v>
      </c>
    </row>
    <row r="3117" spans="1:4">
      <c r="A3117" t="s">
        <v>4669</v>
      </c>
      <c r="B3117" t="s">
        <v>17291</v>
      </c>
      <c r="C3117">
        <v>152</v>
      </c>
      <c r="D3117" s="119">
        <v>148</v>
      </c>
    </row>
    <row r="3118" spans="1:4">
      <c r="A3118" t="s">
        <v>4670</v>
      </c>
      <c r="B3118" t="s">
        <v>17292</v>
      </c>
      <c r="C3118">
        <v>3</v>
      </c>
      <c r="D3118" s="119">
        <v>2</v>
      </c>
    </row>
    <row r="3119" spans="1:4">
      <c r="A3119" t="s">
        <v>4674</v>
      </c>
      <c r="B3119" t="s">
        <v>17293</v>
      </c>
      <c r="C3119">
        <v>285</v>
      </c>
      <c r="D3119" s="119">
        <v>319</v>
      </c>
    </row>
    <row r="3120" spans="1:4">
      <c r="A3120" t="s">
        <v>4675</v>
      </c>
      <c r="B3120" t="s">
        <v>17294</v>
      </c>
      <c r="C3120">
        <v>8</v>
      </c>
      <c r="D3120" s="119">
        <v>23</v>
      </c>
    </row>
    <row r="3121" spans="1:4">
      <c r="A3121" t="s">
        <v>4676</v>
      </c>
      <c r="B3121" t="s">
        <v>17295</v>
      </c>
      <c r="C3121">
        <v>9</v>
      </c>
      <c r="D3121" s="119">
        <v>11</v>
      </c>
    </row>
    <row r="3122" spans="1:4">
      <c r="A3122" t="s">
        <v>4677</v>
      </c>
      <c r="B3122" t="s">
        <v>17296</v>
      </c>
      <c r="C3122">
        <v>2</v>
      </c>
      <c r="D3122" s="119">
        <v>6</v>
      </c>
    </row>
    <row r="3123" spans="1:4">
      <c r="A3123" t="s">
        <v>4678</v>
      </c>
      <c r="B3123" t="s">
        <v>4679</v>
      </c>
      <c r="C3123">
        <v>333</v>
      </c>
      <c r="D3123" s="119">
        <v>334</v>
      </c>
    </row>
    <row r="3124" spans="1:4">
      <c r="A3124" t="s">
        <v>4680</v>
      </c>
      <c r="B3124" t="s">
        <v>17297</v>
      </c>
      <c r="C3124">
        <v>2461</v>
      </c>
      <c r="D3124" s="119">
        <v>2677</v>
      </c>
    </row>
    <row r="3125" spans="1:4">
      <c r="A3125" t="s">
        <v>4681</v>
      </c>
      <c r="B3125" t="s">
        <v>17298</v>
      </c>
      <c r="C3125">
        <v>97</v>
      </c>
      <c r="D3125" s="119">
        <v>122</v>
      </c>
    </row>
    <row r="3126" spans="1:4">
      <c r="A3126" t="s">
        <v>4682</v>
      </c>
      <c r="B3126" t="s">
        <v>17299</v>
      </c>
      <c r="C3126">
        <v>0</v>
      </c>
      <c r="D3126" s="119">
        <v>247</v>
      </c>
    </row>
    <row r="3127" spans="1:4">
      <c r="A3127" t="s">
        <v>4685</v>
      </c>
      <c r="B3127" t="s">
        <v>17301</v>
      </c>
      <c r="C3127">
        <v>1</v>
      </c>
      <c r="D3127" s="119">
        <v>10</v>
      </c>
    </row>
    <row r="3128" spans="1:4">
      <c r="A3128" t="s">
        <v>4688</v>
      </c>
      <c r="B3128" t="s">
        <v>17302</v>
      </c>
      <c r="C3128">
        <v>1</v>
      </c>
      <c r="D3128" s="119">
        <v>6</v>
      </c>
    </row>
    <row r="3129" spans="1:4">
      <c r="A3129" t="s">
        <v>4689</v>
      </c>
      <c r="B3129" t="s">
        <v>17303</v>
      </c>
      <c r="C3129">
        <v>88</v>
      </c>
      <c r="D3129" s="119">
        <v>102</v>
      </c>
    </row>
    <row r="3130" spans="1:4">
      <c r="A3130" t="s">
        <v>4692</v>
      </c>
      <c r="B3130" t="s">
        <v>6119</v>
      </c>
      <c r="C3130">
        <v>850</v>
      </c>
      <c r="D3130" s="119">
        <v>378</v>
      </c>
    </row>
    <row r="3131" spans="1:4">
      <c r="A3131" t="s">
        <v>4705</v>
      </c>
      <c r="B3131" t="s">
        <v>17305</v>
      </c>
      <c r="C3131">
        <v>0</v>
      </c>
      <c r="D3131" s="119">
        <v>2</v>
      </c>
    </row>
    <row r="3132" spans="1:4">
      <c r="A3132" t="s">
        <v>4706</v>
      </c>
      <c r="B3132" t="s">
        <v>17306</v>
      </c>
      <c r="C3132">
        <v>0</v>
      </c>
      <c r="D3132" s="119">
        <v>2</v>
      </c>
    </row>
    <row r="3133" spans="1:4">
      <c r="A3133" t="s">
        <v>4707</v>
      </c>
      <c r="B3133" t="s">
        <v>17309</v>
      </c>
      <c r="C3133">
        <v>1720</v>
      </c>
      <c r="D3133" s="119">
        <v>2715</v>
      </c>
    </row>
    <row r="3134" spans="1:4">
      <c r="A3134" t="s">
        <v>4708</v>
      </c>
      <c r="B3134" t="s">
        <v>17310</v>
      </c>
      <c r="C3134">
        <v>906</v>
      </c>
      <c r="D3134" s="119">
        <v>689</v>
      </c>
    </row>
    <row r="3135" spans="1:4">
      <c r="A3135" t="s">
        <v>4709</v>
      </c>
      <c r="B3135" t="s">
        <v>17311</v>
      </c>
      <c r="C3135">
        <v>1070</v>
      </c>
      <c r="D3135" s="119">
        <v>1031</v>
      </c>
    </row>
    <row r="3136" spans="1:4">
      <c r="A3136" t="s">
        <v>4710</v>
      </c>
      <c r="B3136" t="s">
        <v>17312</v>
      </c>
      <c r="C3136">
        <v>0</v>
      </c>
      <c r="D3136" s="119">
        <v>10</v>
      </c>
    </row>
    <row r="3137" spans="1:4">
      <c r="A3137" t="s">
        <v>4711</v>
      </c>
      <c r="B3137" t="s">
        <v>17313</v>
      </c>
      <c r="C3137">
        <v>71</v>
      </c>
      <c r="D3137" s="119">
        <v>161</v>
      </c>
    </row>
    <row r="3138" spans="1:4">
      <c r="A3138" t="s">
        <v>4712</v>
      </c>
      <c r="B3138" t="s">
        <v>4713</v>
      </c>
      <c r="C3138">
        <v>2870</v>
      </c>
      <c r="D3138" s="119">
        <v>2954.4760000000001</v>
      </c>
    </row>
    <row r="3139" spans="1:4">
      <c r="A3139" t="s">
        <v>4714</v>
      </c>
      <c r="B3139" t="s">
        <v>4715</v>
      </c>
      <c r="C3139">
        <v>4153</v>
      </c>
      <c r="D3139" s="119">
        <v>4003.2110000000002</v>
      </c>
    </row>
    <row r="3140" spans="1:4">
      <c r="A3140" t="s">
        <v>4716</v>
      </c>
      <c r="B3140" t="s">
        <v>17314</v>
      </c>
      <c r="C3140">
        <v>393</v>
      </c>
      <c r="D3140" s="119">
        <v>384</v>
      </c>
    </row>
    <row r="3141" spans="1:4">
      <c r="A3141" t="s">
        <v>4717</v>
      </c>
      <c r="B3141" t="s">
        <v>17315</v>
      </c>
      <c r="C3141">
        <v>0</v>
      </c>
      <c r="D3141" s="119">
        <v>3</v>
      </c>
    </row>
    <row r="3142" spans="1:4">
      <c r="A3142" t="s">
        <v>4718</v>
      </c>
      <c r="B3142" t="s">
        <v>4842</v>
      </c>
      <c r="C3142">
        <v>0</v>
      </c>
      <c r="D3142" s="119">
        <v>3</v>
      </c>
    </row>
    <row r="3143" spans="1:4">
      <c r="A3143" t="s">
        <v>4719</v>
      </c>
      <c r="B3143" t="s">
        <v>17316</v>
      </c>
      <c r="C3143">
        <v>0</v>
      </c>
      <c r="D3143" s="119">
        <v>1</v>
      </c>
    </row>
    <row r="3144" spans="1:4">
      <c r="A3144" t="s">
        <v>4720</v>
      </c>
      <c r="B3144" t="s">
        <v>4721</v>
      </c>
      <c r="C3144">
        <v>2848</v>
      </c>
      <c r="D3144" s="119">
        <v>3205</v>
      </c>
    </row>
    <row r="3145" spans="1:4">
      <c r="A3145" t="s">
        <v>4722</v>
      </c>
      <c r="B3145" t="s">
        <v>4723</v>
      </c>
      <c r="C3145">
        <v>2311</v>
      </c>
      <c r="D3145" s="119">
        <v>2105</v>
      </c>
    </row>
    <row r="3146" spans="1:4">
      <c r="A3146" t="s">
        <v>4724</v>
      </c>
      <c r="B3146" t="s">
        <v>4725</v>
      </c>
      <c r="C3146">
        <v>2062</v>
      </c>
      <c r="D3146" s="119">
        <v>2005</v>
      </c>
    </row>
    <row r="3147" spans="1:4">
      <c r="A3147" t="s">
        <v>4726</v>
      </c>
      <c r="B3147" t="s">
        <v>17328</v>
      </c>
      <c r="C3147">
        <v>3411</v>
      </c>
      <c r="D3147" s="119">
        <v>3852</v>
      </c>
    </row>
    <row r="3148" spans="1:4">
      <c r="A3148" t="s">
        <v>4727</v>
      </c>
      <c r="B3148" t="s">
        <v>17329</v>
      </c>
      <c r="C3148">
        <v>588</v>
      </c>
      <c r="D3148" s="119">
        <v>466</v>
      </c>
    </row>
    <row r="3149" spans="1:4">
      <c r="A3149" t="s">
        <v>4728</v>
      </c>
      <c r="B3149" t="s">
        <v>17330</v>
      </c>
      <c r="C3149">
        <v>2272</v>
      </c>
      <c r="D3149" s="119">
        <v>2287</v>
      </c>
    </row>
    <row r="3150" spans="1:4">
      <c r="A3150" t="s">
        <v>4729</v>
      </c>
      <c r="B3150" t="s">
        <v>17331</v>
      </c>
      <c r="C3150">
        <v>15036</v>
      </c>
      <c r="D3150" s="119">
        <v>16246.002</v>
      </c>
    </row>
    <row r="3151" spans="1:4">
      <c r="A3151" t="s">
        <v>4730</v>
      </c>
      <c r="B3151" t="s">
        <v>17332</v>
      </c>
      <c r="C3151">
        <v>4210</v>
      </c>
      <c r="D3151" s="119">
        <v>3688</v>
      </c>
    </row>
    <row r="3152" spans="1:4">
      <c r="A3152" t="s">
        <v>4731</v>
      </c>
      <c r="B3152" t="s">
        <v>16159</v>
      </c>
      <c r="C3152">
        <v>1</v>
      </c>
      <c r="D3152" s="119">
        <v>10</v>
      </c>
    </row>
    <row r="3153" spans="1:4">
      <c r="A3153" t="s">
        <v>4732</v>
      </c>
      <c r="B3153" t="s">
        <v>17333</v>
      </c>
      <c r="C3153">
        <v>0</v>
      </c>
      <c r="D3153" s="119">
        <v>2</v>
      </c>
    </row>
    <row r="3154" spans="1:4">
      <c r="A3154" t="s">
        <v>4734</v>
      </c>
      <c r="B3154" t="s">
        <v>17334</v>
      </c>
      <c r="C3154">
        <v>2</v>
      </c>
      <c r="D3154" s="119">
        <v>2</v>
      </c>
    </row>
    <row r="3155" spans="1:4">
      <c r="A3155" t="s">
        <v>4735</v>
      </c>
      <c r="B3155" t="s">
        <v>17335</v>
      </c>
      <c r="C3155">
        <v>0</v>
      </c>
      <c r="D3155" s="119">
        <v>2</v>
      </c>
    </row>
    <row r="3156" spans="1:4">
      <c r="A3156" t="s">
        <v>4736</v>
      </c>
      <c r="B3156" t="s">
        <v>17336</v>
      </c>
      <c r="C3156">
        <v>1</v>
      </c>
      <c r="D3156" s="119">
        <v>2</v>
      </c>
    </row>
    <row r="3157" spans="1:4">
      <c r="A3157" t="s">
        <v>4737</v>
      </c>
      <c r="B3157" t="s">
        <v>17337</v>
      </c>
      <c r="C3157">
        <v>473</v>
      </c>
      <c r="D3157" s="119">
        <v>537</v>
      </c>
    </row>
    <row r="3158" spans="1:4">
      <c r="A3158" t="s">
        <v>4738</v>
      </c>
      <c r="B3158" t="s">
        <v>17338</v>
      </c>
      <c r="C3158">
        <v>181</v>
      </c>
      <c r="D3158" s="119">
        <v>167</v>
      </c>
    </row>
    <row r="3159" spans="1:4">
      <c r="A3159" t="s">
        <v>4739</v>
      </c>
      <c r="B3159" t="s">
        <v>17339</v>
      </c>
      <c r="C3159">
        <v>588</v>
      </c>
      <c r="D3159" s="119">
        <v>545</v>
      </c>
    </row>
    <row r="3160" spans="1:4">
      <c r="A3160" t="s">
        <v>4740</v>
      </c>
      <c r="B3160" t="s">
        <v>17340</v>
      </c>
      <c r="C3160">
        <v>525</v>
      </c>
      <c r="D3160" s="119">
        <v>341</v>
      </c>
    </row>
    <row r="3161" spans="1:4">
      <c r="A3161" t="s">
        <v>4741</v>
      </c>
      <c r="B3161" t="s">
        <v>17341</v>
      </c>
      <c r="C3161">
        <v>600</v>
      </c>
      <c r="D3161" s="119">
        <v>630</v>
      </c>
    </row>
    <row r="3162" spans="1:4">
      <c r="A3162" t="s">
        <v>4742</v>
      </c>
      <c r="B3162" t="s">
        <v>4743</v>
      </c>
      <c r="C3162">
        <v>10078</v>
      </c>
      <c r="D3162" s="119">
        <v>4788</v>
      </c>
    </row>
    <row r="3163" spans="1:4">
      <c r="A3163" t="s">
        <v>4744</v>
      </c>
      <c r="B3163" t="s">
        <v>4745</v>
      </c>
      <c r="C3163">
        <v>31870</v>
      </c>
      <c r="D3163" s="119">
        <v>23255</v>
      </c>
    </row>
    <row r="3164" spans="1:4">
      <c r="A3164" t="s">
        <v>4746</v>
      </c>
      <c r="B3164" t="s">
        <v>4747</v>
      </c>
      <c r="C3164">
        <v>3776</v>
      </c>
      <c r="D3164" s="119">
        <v>2142</v>
      </c>
    </row>
    <row r="3165" spans="1:4">
      <c r="A3165" t="s">
        <v>4749</v>
      </c>
      <c r="B3165" t="s">
        <v>17342</v>
      </c>
      <c r="C3165">
        <v>124</v>
      </c>
      <c r="D3165" s="119">
        <v>381</v>
      </c>
    </row>
    <row r="3166" spans="1:4">
      <c r="A3166" t="s">
        <v>4750</v>
      </c>
      <c r="B3166" t="s">
        <v>17343</v>
      </c>
      <c r="C3166">
        <v>123</v>
      </c>
      <c r="D3166" s="119">
        <v>367</v>
      </c>
    </row>
    <row r="3167" spans="1:4">
      <c r="A3167" t="s">
        <v>4751</v>
      </c>
      <c r="B3167" t="s">
        <v>17344</v>
      </c>
      <c r="C3167">
        <v>29145</v>
      </c>
      <c r="D3167" s="119">
        <v>16554</v>
      </c>
    </row>
    <row r="3168" spans="1:4">
      <c r="A3168" t="s">
        <v>4752</v>
      </c>
      <c r="B3168" t="s">
        <v>17345</v>
      </c>
      <c r="C3168">
        <v>425</v>
      </c>
      <c r="D3168" s="119">
        <v>66</v>
      </c>
    </row>
    <row r="3169" spans="1:4">
      <c r="A3169" t="s">
        <v>4753</v>
      </c>
      <c r="B3169" t="s">
        <v>4754</v>
      </c>
      <c r="C3169">
        <v>0</v>
      </c>
      <c r="D3169" s="119">
        <v>3</v>
      </c>
    </row>
    <row r="3170" spans="1:4">
      <c r="A3170" t="s">
        <v>4756</v>
      </c>
      <c r="B3170" t="s">
        <v>4757</v>
      </c>
      <c r="C3170">
        <v>0</v>
      </c>
      <c r="D3170" s="119">
        <v>6</v>
      </c>
    </row>
    <row r="3171" spans="1:4">
      <c r="A3171" t="s">
        <v>4758</v>
      </c>
      <c r="B3171" t="s">
        <v>4759</v>
      </c>
      <c r="C3171">
        <v>1</v>
      </c>
      <c r="D3171" s="119">
        <v>6.0009999999999994</v>
      </c>
    </row>
    <row r="3172" spans="1:4">
      <c r="A3172" t="s">
        <v>4760</v>
      </c>
      <c r="B3172" t="s">
        <v>4759</v>
      </c>
      <c r="C3172">
        <v>6</v>
      </c>
      <c r="D3172" s="119">
        <v>6</v>
      </c>
    </row>
    <row r="3173" spans="1:4">
      <c r="A3173" t="s">
        <v>4761</v>
      </c>
      <c r="B3173" t="s">
        <v>4762</v>
      </c>
      <c r="C3173">
        <v>5</v>
      </c>
      <c r="D3173" s="119">
        <v>10</v>
      </c>
    </row>
    <row r="3174" spans="1:4">
      <c r="A3174" t="s">
        <v>4763</v>
      </c>
      <c r="B3174" t="s">
        <v>17349</v>
      </c>
      <c r="C3174">
        <v>0</v>
      </c>
      <c r="D3174" s="119">
        <v>2</v>
      </c>
    </row>
    <row r="3175" spans="1:4">
      <c r="A3175" t="s">
        <v>4765</v>
      </c>
      <c r="B3175" t="s">
        <v>17350</v>
      </c>
      <c r="C3175">
        <v>13</v>
      </c>
      <c r="D3175" s="119">
        <v>15</v>
      </c>
    </row>
    <row r="3176" spans="1:4">
      <c r="A3176" t="s">
        <v>4766</v>
      </c>
      <c r="B3176" t="s">
        <v>17351</v>
      </c>
      <c r="C3176">
        <v>0</v>
      </c>
      <c r="D3176" s="119">
        <v>451</v>
      </c>
    </row>
    <row r="3177" spans="1:4">
      <c r="A3177" t="s">
        <v>4767</v>
      </c>
      <c r="B3177" t="s">
        <v>17352</v>
      </c>
      <c r="C3177">
        <v>2944</v>
      </c>
      <c r="D3177" s="119">
        <v>3218</v>
      </c>
    </row>
    <row r="3178" spans="1:4">
      <c r="A3178" t="s">
        <v>4768</v>
      </c>
      <c r="B3178" t="s">
        <v>17353</v>
      </c>
      <c r="C3178">
        <v>56407</v>
      </c>
      <c r="D3178" s="119">
        <v>56826</v>
      </c>
    </row>
    <row r="3179" spans="1:4">
      <c r="A3179" t="s">
        <v>4769</v>
      </c>
      <c r="B3179" t="s">
        <v>17354</v>
      </c>
      <c r="C3179">
        <v>9</v>
      </c>
      <c r="D3179" s="119">
        <v>268</v>
      </c>
    </row>
    <row r="3180" spans="1:4">
      <c r="A3180" t="s">
        <v>4770</v>
      </c>
      <c r="B3180" t="s">
        <v>4771</v>
      </c>
      <c r="C3180">
        <v>274</v>
      </c>
      <c r="D3180" s="119">
        <v>252</v>
      </c>
    </row>
    <row r="3181" spans="1:4">
      <c r="A3181" t="s">
        <v>4776</v>
      </c>
      <c r="B3181" t="s">
        <v>4777</v>
      </c>
      <c r="C3181">
        <v>0</v>
      </c>
      <c r="D3181" s="119">
        <v>1</v>
      </c>
    </row>
    <row r="3182" spans="1:4">
      <c r="A3182" t="s">
        <v>4778</v>
      </c>
      <c r="B3182" t="s">
        <v>4779</v>
      </c>
      <c r="C3182">
        <v>0</v>
      </c>
      <c r="D3182" s="119">
        <v>1</v>
      </c>
    </row>
    <row r="3183" spans="1:4">
      <c r="A3183" t="s">
        <v>4780</v>
      </c>
      <c r="B3183" t="s">
        <v>4781</v>
      </c>
      <c r="C3183">
        <v>12</v>
      </c>
      <c r="D3183" s="119">
        <v>10</v>
      </c>
    </row>
    <row r="3184" spans="1:4">
      <c r="A3184" t="s">
        <v>4782</v>
      </c>
      <c r="B3184" t="s">
        <v>4783</v>
      </c>
      <c r="C3184">
        <v>734</v>
      </c>
      <c r="D3184" s="119">
        <v>388</v>
      </c>
    </row>
    <row r="3185" spans="1:4">
      <c r="A3185" t="s">
        <v>4784</v>
      </c>
      <c r="B3185" t="s">
        <v>4785</v>
      </c>
      <c r="C3185">
        <v>0</v>
      </c>
      <c r="D3185" s="119">
        <v>3</v>
      </c>
    </row>
    <row r="3186" spans="1:4">
      <c r="A3186" t="s">
        <v>4786</v>
      </c>
      <c r="B3186" t="s">
        <v>17355</v>
      </c>
      <c r="C3186">
        <v>1402</v>
      </c>
      <c r="D3186" s="119">
        <v>900</v>
      </c>
    </row>
    <row r="3187" spans="1:4">
      <c r="A3187" t="s">
        <v>4787</v>
      </c>
      <c r="B3187" t="s">
        <v>17356</v>
      </c>
      <c r="C3187">
        <v>31023</v>
      </c>
      <c r="D3187" s="119">
        <v>30421</v>
      </c>
    </row>
    <row r="3188" spans="1:4">
      <c r="A3188" t="s">
        <v>4788</v>
      </c>
      <c r="B3188" t="s">
        <v>17357</v>
      </c>
      <c r="C3188">
        <v>4149</v>
      </c>
      <c r="D3188" s="119">
        <v>4946</v>
      </c>
    </row>
    <row r="3189" spans="1:4">
      <c r="A3189" t="s">
        <v>4789</v>
      </c>
      <c r="B3189" t="s">
        <v>17358</v>
      </c>
      <c r="C3189">
        <v>509</v>
      </c>
      <c r="D3189" s="119">
        <v>536</v>
      </c>
    </row>
    <row r="3190" spans="1:4">
      <c r="A3190" t="s">
        <v>4790</v>
      </c>
      <c r="B3190" t="s">
        <v>17359</v>
      </c>
      <c r="C3190">
        <v>67748</v>
      </c>
      <c r="D3190" s="119">
        <v>65465</v>
      </c>
    </row>
    <row r="3191" spans="1:4">
      <c r="A3191" t="s">
        <v>4791</v>
      </c>
      <c r="B3191" t="s">
        <v>17360</v>
      </c>
      <c r="C3191">
        <v>11068</v>
      </c>
      <c r="D3191" s="119">
        <v>10772</v>
      </c>
    </row>
    <row r="3192" spans="1:4">
      <c r="A3192" t="s">
        <v>4792</v>
      </c>
      <c r="B3192" t="s">
        <v>17361</v>
      </c>
      <c r="C3192">
        <v>1642</v>
      </c>
      <c r="D3192" s="119">
        <v>1101</v>
      </c>
    </row>
    <row r="3193" spans="1:4">
      <c r="A3193" t="s">
        <v>4793</v>
      </c>
      <c r="B3193" t="s">
        <v>17362</v>
      </c>
      <c r="C3193">
        <v>0</v>
      </c>
      <c r="D3193" s="119">
        <v>1</v>
      </c>
    </row>
    <row r="3194" spans="1:4">
      <c r="A3194" t="s">
        <v>4794</v>
      </c>
      <c r="B3194" t="s">
        <v>17363</v>
      </c>
      <c r="C3194">
        <v>500</v>
      </c>
      <c r="D3194" s="119">
        <v>377</v>
      </c>
    </row>
    <row r="3195" spans="1:4">
      <c r="A3195" t="s">
        <v>4795</v>
      </c>
      <c r="B3195" t="s">
        <v>4796</v>
      </c>
      <c r="C3195">
        <v>53</v>
      </c>
      <c r="D3195" s="119">
        <v>90</v>
      </c>
    </row>
    <row r="3196" spans="1:4">
      <c r="A3196" t="s">
        <v>4798</v>
      </c>
      <c r="B3196" t="s">
        <v>17364</v>
      </c>
      <c r="C3196">
        <v>637</v>
      </c>
      <c r="D3196" s="119">
        <v>905</v>
      </c>
    </row>
    <row r="3197" spans="1:4">
      <c r="A3197" t="s">
        <v>4800</v>
      </c>
      <c r="B3197" t="s">
        <v>4801</v>
      </c>
      <c r="C3197">
        <v>0</v>
      </c>
      <c r="D3197" s="119">
        <v>2</v>
      </c>
    </row>
    <row r="3198" spans="1:4">
      <c r="A3198" t="s">
        <v>4802</v>
      </c>
      <c r="B3198" t="s">
        <v>4803</v>
      </c>
      <c r="C3198">
        <v>13127</v>
      </c>
      <c r="D3198" s="119">
        <v>10855</v>
      </c>
    </row>
    <row r="3199" spans="1:4">
      <c r="A3199" t="s">
        <v>4804</v>
      </c>
      <c r="B3199" t="s">
        <v>4805</v>
      </c>
      <c r="C3199">
        <v>137</v>
      </c>
      <c r="D3199" s="119">
        <v>468</v>
      </c>
    </row>
    <row r="3200" spans="1:4">
      <c r="A3200" t="s">
        <v>4806</v>
      </c>
      <c r="B3200" t="s">
        <v>4807</v>
      </c>
      <c r="C3200">
        <v>1668</v>
      </c>
      <c r="D3200" s="119">
        <v>1803</v>
      </c>
    </row>
    <row r="3201" spans="1:4">
      <c r="A3201" t="s">
        <v>4808</v>
      </c>
      <c r="B3201" t="s">
        <v>4809</v>
      </c>
      <c r="C3201">
        <v>29</v>
      </c>
      <c r="D3201" s="119">
        <v>72.38</v>
      </c>
    </row>
    <row r="3202" spans="1:4">
      <c r="A3202" t="s">
        <v>4810</v>
      </c>
      <c r="B3202" t="s">
        <v>6694</v>
      </c>
      <c r="C3202">
        <v>14</v>
      </c>
      <c r="D3202" s="119">
        <v>3</v>
      </c>
    </row>
    <row r="3203" spans="1:4">
      <c r="A3203" t="s">
        <v>4811</v>
      </c>
      <c r="B3203" t="s">
        <v>14550</v>
      </c>
      <c r="C3203">
        <v>1</v>
      </c>
      <c r="D3203" s="119">
        <v>7</v>
      </c>
    </row>
    <row r="3204" spans="1:4">
      <c r="A3204" t="s">
        <v>4812</v>
      </c>
      <c r="B3204" t="s">
        <v>6695</v>
      </c>
      <c r="C3204">
        <v>0</v>
      </c>
      <c r="D3204" s="119">
        <v>12</v>
      </c>
    </row>
    <row r="3205" spans="1:4">
      <c r="A3205" t="s">
        <v>4813</v>
      </c>
      <c r="B3205" t="s">
        <v>6696</v>
      </c>
      <c r="C3205">
        <v>19</v>
      </c>
      <c r="D3205" s="119">
        <v>52</v>
      </c>
    </row>
    <row r="3206" spans="1:4">
      <c r="A3206" t="s">
        <v>4814</v>
      </c>
      <c r="B3206" t="s">
        <v>6697</v>
      </c>
      <c r="C3206">
        <v>0</v>
      </c>
      <c r="D3206" s="119">
        <v>3</v>
      </c>
    </row>
    <row r="3207" spans="1:4">
      <c r="A3207" t="s">
        <v>4815</v>
      </c>
      <c r="B3207" t="s">
        <v>4816</v>
      </c>
      <c r="C3207">
        <v>148</v>
      </c>
      <c r="D3207" s="119">
        <v>401</v>
      </c>
    </row>
    <row r="3208" spans="1:4">
      <c r="A3208" t="s">
        <v>4819</v>
      </c>
      <c r="B3208" t="s">
        <v>4820</v>
      </c>
      <c r="C3208">
        <v>0</v>
      </c>
      <c r="D3208" s="119">
        <v>1</v>
      </c>
    </row>
    <row r="3209" spans="1:4">
      <c r="A3209" t="s">
        <v>4821</v>
      </c>
      <c r="B3209" t="s">
        <v>4822</v>
      </c>
      <c r="C3209">
        <v>0</v>
      </c>
      <c r="D3209" s="119">
        <v>2</v>
      </c>
    </row>
    <row r="3210" spans="1:4">
      <c r="A3210" t="s">
        <v>4843</v>
      </c>
      <c r="B3210" t="s">
        <v>4844</v>
      </c>
      <c r="C3210">
        <v>1817</v>
      </c>
      <c r="D3210" s="119">
        <v>1980</v>
      </c>
    </row>
    <row r="3211" spans="1:4">
      <c r="A3211" t="s">
        <v>4845</v>
      </c>
      <c r="B3211" t="s">
        <v>4846</v>
      </c>
      <c r="C3211">
        <v>3940</v>
      </c>
      <c r="D3211" s="119">
        <v>4284</v>
      </c>
    </row>
    <row r="3212" spans="1:4">
      <c r="A3212" t="s">
        <v>4847</v>
      </c>
      <c r="B3212" t="s">
        <v>4848</v>
      </c>
      <c r="C3212">
        <v>0</v>
      </c>
      <c r="D3212" s="119">
        <v>2</v>
      </c>
    </row>
    <row r="3213" spans="1:4">
      <c r="A3213" t="s">
        <v>4849</v>
      </c>
      <c r="B3213" t="s">
        <v>4850</v>
      </c>
      <c r="C3213">
        <v>0</v>
      </c>
      <c r="D3213" s="119">
        <v>2</v>
      </c>
    </row>
    <row r="3214" spans="1:4">
      <c r="A3214" t="s">
        <v>4852</v>
      </c>
      <c r="B3214" t="s">
        <v>4853</v>
      </c>
      <c r="C3214">
        <v>14118</v>
      </c>
      <c r="D3214" s="119">
        <v>16271</v>
      </c>
    </row>
    <row r="3215" spans="1:4">
      <c r="A3215" t="s">
        <v>4854</v>
      </c>
      <c r="B3215" t="s">
        <v>4855</v>
      </c>
      <c r="C3215">
        <v>4595</v>
      </c>
      <c r="D3215" s="119">
        <v>4080</v>
      </c>
    </row>
    <row r="3216" spans="1:4">
      <c r="A3216" t="s">
        <v>4857</v>
      </c>
      <c r="B3216" t="s">
        <v>4858</v>
      </c>
      <c r="C3216">
        <v>957</v>
      </c>
      <c r="D3216" s="119">
        <v>1007</v>
      </c>
    </row>
    <row r="3217" spans="1:4">
      <c r="A3217" t="s">
        <v>4860</v>
      </c>
      <c r="B3217" t="s">
        <v>4861</v>
      </c>
      <c r="C3217">
        <v>500</v>
      </c>
      <c r="D3217" s="119">
        <v>2</v>
      </c>
    </row>
    <row r="3218" spans="1:4">
      <c r="A3218" t="s">
        <v>4863</v>
      </c>
      <c r="B3218" t="s">
        <v>4864</v>
      </c>
      <c r="C3218">
        <v>23</v>
      </c>
      <c r="D3218" s="119">
        <v>29</v>
      </c>
    </row>
    <row r="3219" spans="1:4">
      <c r="A3219" t="s">
        <v>4865</v>
      </c>
      <c r="B3219" t="s">
        <v>4866</v>
      </c>
      <c r="C3219">
        <v>0</v>
      </c>
      <c r="D3219" s="119">
        <v>3</v>
      </c>
    </row>
    <row r="3220" spans="1:4">
      <c r="A3220" t="s">
        <v>4867</v>
      </c>
      <c r="B3220" t="s">
        <v>4868</v>
      </c>
      <c r="C3220">
        <v>0</v>
      </c>
      <c r="D3220" s="119">
        <v>5</v>
      </c>
    </row>
    <row r="3221" spans="1:4">
      <c r="A3221" t="s">
        <v>4869</v>
      </c>
      <c r="B3221" t="s">
        <v>4870</v>
      </c>
      <c r="C3221">
        <v>0</v>
      </c>
      <c r="D3221" s="119">
        <v>2</v>
      </c>
    </row>
    <row r="3222" spans="1:4">
      <c r="A3222" t="s">
        <v>4871</v>
      </c>
      <c r="B3222" t="s">
        <v>4872</v>
      </c>
      <c r="C3222">
        <v>0</v>
      </c>
      <c r="D3222" s="119">
        <v>2</v>
      </c>
    </row>
    <row r="3223" spans="1:4">
      <c r="A3223" t="s">
        <v>4873</v>
      </c>
      <c r="B3223" t="s">
        <v>4874</v>
      </c>
      <c r="C3223">
        <v>0</v>
      </c>
      <c r="D3223" s="119">
        <v>2</v>
      </c>
    </row>
    <row r="3224" spans="1:4">
      <c r="A3224" t="s">
        <v>4875</v>
      </c>
      <c r="B3224" t="s">
        <v>4876</v>
      </c>
      <c r="C3224">
        <v>0</v>
      </c>
      <c r="D3224" s="119">
        <v>2</v>
      </c>
    </row>
    <row r="3225" spans="1:4">
      <c r="A3225" t="s">
        <v>4883</v>
      </c>
      <c r="B3225" t="s">
        <v>17367</v>
      </c>
      <c r="C3225">
        <v>2</v>
      </c>
      <c r="D3225" s="119">
        <v>5</v>
      </c>
    </row>
    <row r="3226" spans="1:4">
      <c r="A3226" t="s">
        <v>4884</v>
      </c>
      <c r="B3226" t="s">
        <v>4885</v>
      </c>
      <c r="C3226">
        <v>0</v>
      </c>
      <c r="D3226" s="119">
        <v>2</v>
      </c>
    </row>
    <row r="3227" spans="1:4">
      <c r="A3227" t="s">
        <v>4886</v>
      </c>
      <c r="B3227" t="s">
        <v>4887</v>
      </c>
      <c r="C3227">
        <v>0</v>
      </c>
      <c r="D3227" s="119">
        <v>5</v>
      </c>
    </row>
    <row r="3228" spans="1:4">
      <c r="A3228" t="s">
        <v>4888</v>
      </c>
      <c r="B3228" t="s">
        <v>4889</v>
      </c>
      <c r="C3228">
        <v>0</v>
      </c>
      <c r="D3228" s="119">
        <v>2</v>
      </c>
    </row>
    <row r="3229" spans="1:4">
      <c r="A3229" t="s">
        <v>4890</v>
      </c>
      <c r="B3229" t="s">
        <v>16834</v>
      </c>
      <c r="C3229">
        <v>49</v>
      </c>
      <c r="D3229" s="119">
        <v>207</v>
      </c>
    </row>
    <row r="3230" spans="1:4">
      <c r="A3230" t="s">
        <v>4906</v>
      </c>
      <c r="B3230" t="s">
        <v>4907</v>
      </c>
      <c r="C3230">
        <v>33253</v>
      </c>
      <c r="D3230" s="119">
        <v>33973</v>
      </c>
    </row>
    <row r="3231" spans="1:4">
      <c r="A3231" t="s">
        <v>4914</v>
      </c>
      <c r="B3231" t="s">
        <v>4915</v>
      </c>
      <c r="C3231">
        <v>581</v>
      </c>
      <c r="D3231" s="119">
        <v>71</v>
      </c>
    </row>
    <row r="3232" spans="1:4">
      <c r="A3232" t="s">
        <v>4916</v>
      </c>
      <c r="B3232" t="s">
        <v>4917</v>
      </c>
      <c r="C3232">
        <v>2</v>
      </c>
      <c r="D3232" s="119">
        <v>4</v>
      </c>
    </row>
    <row r="3233" spans="1:4">
      <c r="A3233" t="s">
        <v>4918</v>
      </c>
      <c r="B3233" t="s">
        <v>4919</v>
      </c>
      <c r="C3233">
        <v>51378</v>
      </c>
      <c r="D3233" s="119">
        <v>44602</v>
      </c>
    </row>
    <row r="3234" spans="1:4">
      <c r="A3234" t="s">
        <v>4920</v>
      </c>
      <c r="B3234" t="s">
        <v>4921</v>
      </c>
      <c r="C3234">
        <v>32025</v>
      </c>
      <c r="D3234" s="119">
        <v>28012</v>
      </c>
    </row>
    <row r="3235" spans="1:4">
      <c r="A3235" t="s">
        <v>4922</v>
      </c>
      <c r="B3235" t="s">
        <v>4923</v>
      </c>
      <c r="C3235">
        <v>37604</v>
      </c>
      <c r="D3235" s="119">
        <v>32712</v>
      </c>
    </row>
    <row r="3236" spans="1:4">
      <c r="A3236" t="s">
        <v>4924</v>
      </c>
      <c r="B3236" t="s">
        <v>4925</v>
      </c>
      <c r="C3236">
        <v>15790</v>
      </c>
      <c r="D3236" s="119">
        <v>15912</v>
      </c>
    </row>
    <row r="3237" spans="1:4">
      <c r="A3237" t="s">
        <v>4929</v>
      </c>
      <c r="B3237" t="s">
        <v>4930</v>
      </c>
      <c r="C3237">
        <v>0</v>
      </c>
      <c r="D3237" s="119">
        <v>253</v>
      </c>
    </row>
    <row r="3238" spans="1:4">
      <c r="A3238" t="s">
        <v>4931</v>
      </c>
      <c r="B3238" t="s">
        <v>4932</v>
      </c>
      <c r="C3238">
        <v>3</v>
      </c>
      <c r="D3238" s="119">
        <v>247</v>
      </c>
    </row>
    <row r="3239" spans="1:4">
      <c r="A3239" t="s">
        <v>4933</v>
      </c>
      <c r="B3239" t="s">
        <v>4934</v>
      </c>
      <c r="C3239">
        <v>0</v>
      </c>
      <c r="D3239" s="119">
        <v>12</v>
      </c>
    </row>
    <row r="3240" spans="1:4">
      <c r="A3240" t="s">
        <v>4935</v>
      </c>
      <c r="B3240" t="s">
        <v>4936</v>
      </c>
      <c r="C3240">
        <v>0</v>
      </c>
      <c r="D3240" s="119">
        <v>2</v>
      </c>
    </row>
    <row r="3241" spans="1:4">
      <c r="A3241" t="s">
        <v>4937</v>
      </c>
      <c r="B3241" t="s">
        <v>17368</v>
      </c>
      <c r="C3241">
        <v>0</v>
      </c>
      <c r="D3241" s="119">
        <v>3</v>
      </c>
    </row>
    <row r="3242" spans="1:4">
      <c r="A3242" t="s">
        <v>4938</v>
      </c>
      <c r="B3242" t="s">
        <v>4939</v>
      </c>
      <c r="C3242">
        <v>0</v>
      </c>
      <c r="D3242" s="119">
        <v>12</v>
      </c>
    </row>
    <row r="3243" spans="1:4">
      <c r="A3243" t="s">
        <v>4940</v>
      </c>
      <c r="B3243" t="s">
        <v>17369</v>
      </c>
      <c r="C3243">
        <v>0</v>
      </c>
      <c r="D3243" s="119">
        <v>248</v>
      </c>
    </row>
    <row r="3244" spans="1:4">
      <c r="A3244" t="s">
        <v>4941</v>
      </c>
      <c r="B3244" t="s">
        <v>4942</v>
      </c>
      <c r="C3244">
        <v>0</v>
      </c>
      <c r="D3244" s="119">
        <v>249</v>
      </c>
    </row>
    <row r="3245" spans="1:4">
      <c r="A3245" t="s">
        <v>4943</v>
      </c>
      <c r="B3245" t="s">
        <v>4944</v>
      </c>
      <c r="C3245">
        <v>0</v>
      </c>
      <c r="D3245" s="119">
        <v>4</v>
      </c>
    </row>
    <row r="3246" spans="1:4">
      <c r="A3246" t="s">
        <v>4945</v>
      </c>
      <c r="B3246" t="s">
        <v>17307</v>
      </c>
      <c r="C3246">
        <v>0</v>
      </c>
      <c r="D3246" s="119">
        <v>4</v>
      </c>
    </row>
    <row r="3247" spans="1:4">
      <c r="A3247" t="s">
        <v>4946</v>
      </c>
      <c r="B3247" t="s">
        <v>4947</v>
      </c>
      <c r="C3247">
        <v>0</v>
      </c>
      <c r="D3247" s="119">
        <v>2</v>
      </c>
    </row>
    <row r="3248" spans="1:4">
      <c r="A3248" t="s">
        <v>4948</v>
      </c>
      <c r="B3248" t="s">
        <v>4949</v>
      </c>
      <c r="C3248">
        <v>0</v>
      </c>
      <c r="D3248" s="119">
        <v>2</v>
      </c>
    </row>
    <row r="3249" spans="1:4">
      <c r="A3249" t="s">
        <v>4950</v>
      </c>
      <c r="B3249" t="s">
        <v>4951</v>
      </c>
      <c r="C3249">
        <v>0</v>
      </c>
      <c r="D3249" s="119">
        <v>2</v>
      </c>
    </row>
    <row r="3250" spans="1:4">
      <c r="A3250" t="s">
        <v>4953</v>
      </c>
      <c r="B3250" t="s">
        <v>4954</v>
      </c>
      <c r="C3250">
        <v>1</v>
      </c>
      <c r="D3250" s="119">
        <v>3</v>
      </c>
    </row>
    <row r="3251" spans="1:4">
      <c r="A3251" t="s">
        <v>4955</v>
      </c>
      <c r="B3251" t="s">
        <v>4956</v>
      </c>
      <c r="C3251">
        <v>0</v>
      </c>
      <c r="D3251" s="119">
        <v>2</v>
      </c>
    </row>
    <row r="3252" spans="1:4">
      <c r="A3252" t="s">
        <v>4958</v>
      </c>
      <c r="B3252" t="s">
        <v>4959</v>
      </c>
      <c r="C3252">
        <v>0</v>
      </c>
      <c r="D3252" s="119">
        <v>2</v>
      </c>
    </row>
    <row r="3253" spans="1:4">
      <c r="A3253" t="s">
        <v>4960</v>
      </c>
      <c r="B3253" t="s">
        <v>4961</v>
      </c>
      <c r="C3253">
        <v>0</v>
      </c>
      <c r="D3253" s="119">
        <v>2</v>
      </c>
    </row>
    <row r="3254" spans="1:4">
      <c r="A3254" t="s">
        <v>4962</v>
      </c>
      <c r="B3254" t="s">
        <v>4963</v>
      </c>
      <c r="C3254">
        <v>0</v>
      </c>
      <c r="D3254" s="119">
        <v>2</v>
      </c>
    </row>
    <row r="3255" spans="1:4">
      <c r="A3255" t="s">
        <v>4964</v>
      </c>
      <c r="B3255" t="s">
        <v>4965</v>
      </c>
      <c r="C3255">
        <v>0</v>
      </c>
      <c r="D3255" s="119">
        <v>3</v>
      </c>
    </row>
    <row r="3256" spans="1:4">
      <c r="A3256" t="s">
        <v>4969</v>
      </c>
      <c r="B3256" t="s">
        <v>4970</v>
      </c>
      <c r="C3256">
        <v>0</v>
      </c>
      <c r="D3256" s="119">
        <v>2</v>
      </c>
    </row>
    <row r="3257" spans="1:4">
      <c r="A3257" t="s">
        <v>4971</v>
      </c>
      <c r="B3257" t="s">
        <v>4972</v>
      </c>
      <c r="C3257">
        <v>0</v>
      </c>
      <c r="D3257" s="119">
        <v>6</v>
      </c>
    </row>
    <row r="3258" spans="1:4">
      <c r="A3258" t="s">
        <v>4973</v>
      </c>
      <c r="B3258" t="s">
        <v>4974</v>
      </c>
      <c r="C3258">
        <v>10</v>
      </c>
      <c r="D3258" s="119">
        <v>2</v>
      </c>
    </row>
    <row r="3259" spans="1:4">
      <c r="A3259" t="s">
        <v>4975</v>
      </c>
      <c r="B3259" t="s">
        <v>4976</v>
      </c>
      <c r="C3259">
        <v>0</v>
      </c>
      <c r="D3259" s="119">
        <v>2</v>
      </c>
    </row>
    <row r="3260" spans="1:4">
      <c r="A3260" t="s">
        <v>4977</v>
      </c>
      <c r="B3260" t="s">
        <v>4978</v>
      </c>
      <c r="C3260">
        <v>0</v>
      </c>
      <c r="D3260" s="119">
        <v>2</v>
      </c>
    </row>
    <row r="3261" spans="1:4">
      <c r="A3261" t="s">
        <v>4979</v>
      </c>
      <c r="B3261" t="s">
        <v>4980</v>
      </c>
      <c r="C3261">
        <v>0</v>
      </c>
      <c r="D3261" s="119">
        <v>2</v>
      </c>
    </row>
    <row r="3262" spans="1:4">
      <c r="A3262" t="s">
        <v>4981</v>
      </c>
      <c r="B3262" t="s">
        <v>4982</v>
      </c>
      <c r="C3262">
        <v>0</v>
      </c>
      <c r="D3262" s="119">
        <v>2</v>
      </c>
    </row>
    <row r="3263" spans="1:4">
      <c r="A3263" t="s">
        <v>4983</v>
      </c>
      <c r="B3263" t="s">
        <v>4984</v>
      </c>
      <c r="C3263">
        <v>0</v>
      </c>
      <c r="D3263" s="119">
        <v>2</v>
      </c>
    </row>
    <row r="3264" spans="1:4">
      <c r="A3264" t="s">
        <v>4985</v>
      </c>
      <c r="B3264" t="s">
        <v>4986</v>
      </c>
      <c r="C3264">
        <v>0</v>
      </c>
      <c r="D3264" s="119">
        <v>2</v>
      </c>
    </row>
    <row r="3265" spans="1:4">
      <c r="A3265" t="s">
        <v>4987</v>
      </c>
      <c r="B3265" t="s">
        <v>17370</v>
      </c>
      <c r="C3265">
        <v>601</v>
      </c>
      <c r="D3265" s="119">
        <v>801</v>
      </c>
    </row>
    <row r="3266" spans="1:4">
      <c r="A3266" t="s">
        <v>4988</v>
      </c>
      <c r="B3266" t="s">
        <v>4989</v>
      </c>
      <c r="C3266">
        <v>0</v>
      </c>
      <c r="D3266" s="119">
        <v>2</v>
      </c>
    </row>
    <row r="3267" spans="1:4">
      <c r="A3267" t="s">
        <v>4990</v>
      </c>
      <c r="B3267" t="s">
        <v>4991</v>
      </c>
      <c r="C3267">
        <v>0</v>
      </c>
      <c r="D3267" s="119">
        <v>2</v>
      </c>
    </row>
    <row r="3268" spans="1:4">
      <c r="A3268" t="s">
        <v>4992</v>
      </c>
      <c r="B3268" t="s">
        <v>17371</v>
      </c>
      <c r="C3268">
        <v>2861</v>
      </c>
      <c r="D3268" s="119">
        <v>2755</v>
      </c>
    </row>
    <row r="3269" spans="1:4">
      <c r="A3269" t="s">
        <v>4993</v>
      </c>
      <c r="B3269" t="s">
        <v>4994</v>
      </c>
      <c r="C3269">
        <v>1</v>
      </c>
      <c r="D3269" s="119">
        <v>2</v>
      </c>
    </row>
    <row r="3270" spans="1:4">
      <c r="A3270" t="s">
        <v>4995</v>
      </c>
      <c r="B3270" t="s">
        <v>4996</v>
      </c>
      <c r="C3270">
        <v>0</v>
      </c>
      <c r="D3270" s="119">
        <v>2</v>
      </c>
    </row>
    <row r="3271" spans="1:4">
      <c r="A3271" t="s">
        <v>4997</v>
      </c>
      <c r="B3271" t="s">
        <v>4998</v>
      </c>
      <c r="C3271">
        <v>0</v>
      </c>
      <c r="D3271" s="119">
        <v>2</v>
      </c>
    </row>
    <row r="3272" spans="1:4">
      <c r="A3272" t="s">
        <v>4999</v>
      </c>
      <c r="B3272" t="s">
        <v>5000</v>
      </c>
      <c r="C3272">
        <v>0</v>
      </c>
      <c r="D3272" s="119">
        <v>4</v>
      </c>
    </row>
    <row r="3273" spans="1:4">
      <c r="A3273" t="s">
        <v>5001</v>
      </c>
      <c r="B3273" t="s">
        <v>5002</v>
      </c>
      <c r="C3273">
        <v>819</v>
      </c>
      <c r="D3273" s="119">
        <v>889</v>
      </c>
    </row>
    <row r="3274" spans="1:4">
      <c r="A3274" t="s">
        <v>5003</v>
      </c>
      <c r="B3274" t="s">
        <v>5004</v>
      </c>
      <c r="C3274">
        <v>0</v>
      </c>
      <c r="D3274" s="119">
        <v>3</v>
      </c>
    </row>
    <row r="3275" spans="1:4">
      <c r="A3275" t="s">
        <v>5005</v>
      </c>
      <c r="B3275" t="s">
        <v>5006</v>
      </c>
      <c r="C3275">
        <v>21</v>
      </c>
      <c r="D3275" s="119">
        <v>24</v>
      </c>
    </row>
    <row r="3276" spans="1:4">
      <c r="A3276" t="s">
        <v>5007</v>
      </c>
      <c r="B3276" t="s">
        <v>5008</v>
      </c>
      <c r="C3276">
        <v>17</v>
      </c>
      <c r="D3276" s="119">
        <v>6</v>
      </c>
    </row>
    <row r="3277" spans="1:4">
      <c r="A3277" t="s">
        <v>5009</v>
      </c>
      <c r="B3277" t="s">
        <v>5010</v>
      </c>
      <c r="C3277">
        <v>0</v>
      </c>
      <c r="D3277" s="119">
        <v>2</v>
      </c>
    </row>
    <row r="3278" spans="1:4">
      <c r="A3278" t="s">
        <v>5011</v>
      </c>
      <c r="B3278" t="s">
        <v>5012</v>
      </c>
      <c r="C3278">
        <v>0</v>
      </c>
      <c r="D3278" s="119">
        <v>2</v>
      </c>
    </row>
    <row r="3279" spans="1:4">
      <c r="A3279" t="s">
        <v>5013</v>
      </c>
      <c r="B3279" t="s">
        <v>5014</v>
      </c>
      <c r="C3279">
        <v>0</v>
      </c>
      <c r="D3279" s="119">
        <v>2</v>
      </c>
    </row>
    <row r="3280" spans="1:4">
      <c r="A3280" t="s">
        <v>5015</v>
      </c>
      <c r="B3280" t="s">
        <v>5016</v>
      </c>
      <c r="C3280">
        <v>0</v>
      </c>
      <c r="D3280" s="119">
        <v>2</v>
      </c>
    </row>
    <row r="3281" spans="1:4">
      <c r="A3281" t="s">
        <v>5017</v>
      </c>
      <c r="B3281" t="s">
        <v>5018</v>
      </c>
      <c r="C3281">
        <v>1</v>
      </c>
      <c r="D3281" s="119">
        <v>7</v>
      </c>
    </row>
    <row r="3282" spans="1:4">
      <c r="A3282" t="s">
        <v>5019</v>
      </c>
      <c r="B3282" t="s">
        <v>5020</v>
      </c>
      <c r="C3282">
        <v>1883</v>
      </c>
      <c r="D3282" s="119">
        <v>1692</v>
      </c>
    </row>
    <row r="3283" spans="1:4">
      <c r="A3283" t="s">
        <v>5021</v>
      </c>
      <c r="B3283" t="s">
        <v>5022</v>
      </c>
      <c r="C3283">
        <v>2</v>
      </c>
      <c r="D3283" s="119">
        <v>7</v>
      </c>
    </row>
    <row r="3284" spans="1:4">
      <c r="A3284" t="s">
        <v>5023</v>
      </c>
      <c r="B3284" t="s">
        <v>5024</v>
      </c>
      <c r="C3284">
        <v>0</v>
      </c>
      <c r="D3284" s="119">
        <v>3</v>
      </c>
    </row>
    <row r="3285" spans="1:4">
      <c r="A3285" t="s">
        <v>5025</v>
      </c>
      <c r="B3285" t="s">
        <v>5026</v>
      </c>
      <c r="C3285">
        <v>2424</v>
      </c>
      <c r="D3285" s="119">
        <v>2850</v>
      </c>
    </row>
    <row r="3286" spans="1:4">
      <c r="A3286" t="s">
        <v>5027</v>
      </c>
      <c r="B3286" t="s">
        <v>5028</v>
      </c>
      <c r="C3286">
        <v>0</v>
      </c>
      <c r="D3286" s="119">
        <v>3</v>
      </c>
    </row>
    <row r="3287" spans="1:4">
      <c r="A3287" t="s">
        <v>5029</v>
      </c>
      <c r="B3287" t="s">
        <v>5030</v>
      </c>
      <c r="C3287">
        <v>0</v>
      </c>
      <c r="D3287" s="119">
        <v>3</v>
      </c>
    </row>
    <row r="3288" spans="1:4">
      <c r="A3288" t="s">
        <v>5031</v>
      </c>
      <c r="B3288" t="s">
        <v>5032</v>
      </c>
      <c r="C3288">
        <v>0</v>
      </c>
      <c r="D3288" s="119">
        <v>3</v>
      </c>
    </row>
    <row r="3289" spans="1:4">
      <c r="A3289" t="s">
        <v>5033</v>
      </c>
      <c r="B3289" t="s">
        <v>5034</v>
      </c>
      <c r="C3289">
        <v>0</v>
      </c>
      <c r="D3289" s="119">
        <v>3</v>
      </c>
    </row>
    <row r="3290" spans="1:4">
      <c r="A3290" t="s">
        <v>5035</v>
      </c>
      <c r="B3290" t="s">
        <v>5036</v>
      </c>
      <c r="C3290">
        <v>1</v>
      </c>
      <c r="D3290" s="119">
        <v>7</v>
      </c>
    </row>
    <row r="3291" spans="1:4">
      <c r="A3291" t="s">
        <v>5037</v>
      </c>
      <c r="B3291" t="s">
        <v>5038</v>
      </c>
      <c r="C3291">
        <v>0</v>
      </c>
      <c r="D3291" s="119">
        <v>3</v>
      </c>
    </row>
    <row r="3292" spans="1:4">
      <c r="A3292" t="s">
        <v>5039</v>
      </c>
      <c r="B3292" t="s">
        <v>5040</v>
      </c>
      <c r="C3292">
        <v>0</v>
      </c>
      <c r="D3292" s="119">
        <v>27</v>
      </c>
    </row>
    <row r="3293" spans="1:4">
      <c r="A3293" t="s">
        <v>5041</v>
      </c>
      <c r="B3293" t="s">
        <v>5042</v>
      </c>
      <c r="C3293">
        <v>0</v>
      </c>
      <c r="D3293" s="119">
        <v>27</v>
      </c>
    </row>
    <row r="3294" spans="1:4">
      <c r="A3294" t="s">
        <v>5043</v>
      </c>
      <c r="B3294" t="s">
        <v>5044</v>
      </c>
      <c r="C3294">
        <v>0</v>
      </c>
      <c r="D3294" s="119">
        <v>2</v>
      </c>
    </row>
    <row r="3295" spans="1:4">
      <c r="A3295" t="s">
        <v>5045</v>
      </c>
      <c r="B3295" t="s">
        <v>5046</v>
      </c>
      <c r="C3295">
        <v>76</v>
      </c>
      <c r="D3295" s="119">
        <v>106</v>
      </c>
    </row>
    <row r="3296" spans="1:4">
      <c r="A3296" t="s">
        <v>5047</v>
      </c>
      <c r="B3296" t="s">
        <v>5048</v>
      </c>
      <c r="C3296">
        <v>0</v>
      </c>
      <c r="D3296" s="119">
        <v>27</v>
      </c>
    </row>
    <row r="3297" spans="1:4">
      <c r="A3297" t="s">
        <v>5049</v>
      </c>
      <c r="B3297" t="s">
        <v>5050</v>
      </c>
      <c r="C3297">
        <v>0</v>
      </c>
      <c r="D3297" s="119">
        <v>27</v>
      </c>
    </row>
    <row r="3298" spans="1:4">
      <c r="A3298" t="s">
        <v>5051</v>
      </c>
      <c r="B3298" t="s">
        <v>5052</v>
      </c>
      <c r="C3298">
        <v>0</v>
      </c>
      <c r="D3298" s="119">
        <v>2</v>
      </c>
    </row>
    <row r="3299" spans="1:4">
      <c r="A3299" t="s">
        <v>5053</v>
      </c>
      <c r="B3299" t="s">
        <v>5054</v>
      </c>
      <c r="C3299">
        <v>0</v>
      </c>
      <c r="D3299" s="119">
        <v>27</v>
      </c>
    </row>
    <row r="3300" spans="1:4">
      <c r="A3300" t="s">
        <v>5055</v>
      </c>
      <c r="B3300" t="s">
        <v>5056</v>
      </c>
      <c r="C3300">
        <v>8</v>
      </c>
      <c r="D3300" s="119">
        <v>27</v>
      </c>
    </row>
    <row r="3301" spans="1:4">
      <c r="A3301" t="s">
        <v>5057</v>
      </c>
      <c r="B3301" t="s">
        <v>5058</v>
      </c>
      <c r="C3301">
        <v>0</v>
      </c>
      <c r="D3301" s="119">
        <v>27</v>
      </c>
    </row>
    <row r="3302" spans="1:4">
      <c r="A3302" t="s">
        <v>5059</v>
      </c>
      <c r="B3302" t="s">
        <v>5060</v>
      </c>
      <c r="C3302">
        <v>5</v>
      </c>
      <c r="D3302" s="119">
        <v>27</v>
      </c>
    </row>
    <row r="3303" spans="1:4">
      <c r="A3303" t="s">
        <v>5061</v>
      </c>
      <c r="B3303" t="s">
        <v>5062</v>
      </c>
      <c r="C3303">
        <v>0</v>
      </c>
      <c r="D3303" s="119">
        <v>27</v>
      </c>
    </row>
    <row r="3304" spans="1:4">
      <c r="A3304" t="s">
        <v>5063</v>
      </c>
      <c r="B3304" t="s">
        <v>5064</v>
      </c>
      <c r="C3304">
        <v>0</v>
      </c>
      <c r="D3304" s="119">
        <v>27</v>
      </c>
    </row>
    <row r="3305" spans="1:4">
      <c r="A3305" t="s">
        <v>5065</v>
      </c>
      <c r="B3305" t="s">
        <v>17372</v>
      </c>
      <c r="C3305">
        <v>227</v>
      </c>
      <c r="D3305" s="119">
        <v>457</v>
      </c>
    </row>
    <row r="3306" spans="1:4">
      <c r="A3306" t="s">
        <v>5066</v>
      </c>
      <c r="B3306" t="s">
        <v>16915</v>
      </c>
      <c r="C3306">
        <v>226</v>
      </c>
      <c r="D3306" s="119">
        <v>458</v>
      </c>
    </row>
    <row r="3307" spans="1:4">
      <c r="A3307" t="s">
        <v>5067</v>
      </c>
      <c r="B3307" t="s">
        <v>6635</v>
      </c>
      <c r="C3307">
        <v>3</v>
      </c>
      <c r="D3307" s="119">
        <v>251</v>
      </c>
    </row>
    <row r="3308" spans="1:4">
      <c r="A3308" t="s">
        <v>5068</v>
      </c>
      <c r="B3308" t="s">
        <v>17373</v>
      </c>
      <c r="C3308">
        <v>1</v>
      </c>
      <c r="D3308" s="119">
        <v>247</v>
      </c>
    </row>
    <row r="3309" spans="1:4">
      <c r="A3309" t="s">
        <v>5069</v>
      </c>
      <c r="B3309" t="s">
        <v>17374</v>
      </c>
      <c r="C3309">
        <v>0</v>
      </c>
      <c r="D3309" s="119">
        <v>1</v>
      </c>
    </row>
    <row r="3310" spans="1:4">
      <c r="A3310" t="s">
        <v>5070</v>
      </c>
      <c r="B3310" t="s">
        <v>17375</v>
      </c>
      <c r="C3310">
        <v>34</v>
      </c>
      <c r="D3310" s="119">
        <v>35</v>
      </c>
    </row>
    <row r="3311" spans="1:4">
      <c r="A3311" t="s">
        <v>5071</v>
      </c>
      <c r="B3311" t="s">
        <v>17376</v>
      </c>
      <c r="C3311">
        <v>49</v>
      </c>
      <c r="D3311" s="119">
        <v>56</v>
      </c>
    </row>
    <row r="3312" spans="1:4">
      <c r="A3312" t="s">
        <v>5072</v>
      </c>
      <c r="B3312" t="s">
        <v>17377</v>
      </c>
      <c r="C3312">
        <v>123</v>
      </c>
      <c r="D3312" s="119">
        <v>95</v>
      </c>
    </row>
    <row r="3313" spans="1:4">
      <c r="A3313" t="s">
        <v>5073</v>
      </c>
      <c r="B3313" t="s">
        <v>17378</v>
      </c>
      <c r="C3313">
        <v>2145</v>
      </c>
      <c r="D3313" s="119">
        <v>2101</v>
      </c>
    </row>
    <row r="3314" spans="1:4">
      <c r="A3314" t="s">
        <v>5074</v>
      </c>
      <c r="B3314" t="s">
        <v>17379</v>
      </c>
      <c r="C3314">
        <v>68</v>
      </c>
      <c r="D3314" s="119">
        <v>50</v>
      </c>
    </row>
    <row r="3315" spans="1:4">
      <c r="A3315" t="s">
        <v>5075</v>
      </c>
      <c r="B3315" t="s">
        <v>17380</v>
      </c>
      <c r="C3315">
        <v>878</v>
      </c>
      <c r="D3315" s="119">
        <v>821</v>
      </c>
    </row>
    <row r="3316" spans="1:4">
      <c r="A3316" t="s">
        <v>5076</v>
      </c>
      <c r="B3316" t="s">
        <v>17381</v>
      </c>
      <c r="C3316">
        <v>11</v>
      </c>
      <c r="D3316" s="119">
        <v>5</v>
      </c>
    </row>
    <row r="3317" spans="1:4">
      <c r="A3317" t="s">
        <v>5077</v>
      </c>
      <c r="B3317" t="s">
        <v>17382</v>
      </c>
      <c r="C3317">
        <v>27</v>
      </c>
      <c r="D3317" s="119">
        <v>50</v>
      </c>
    </row>
    <row r="3318" spans="1:4">
      <c r="A3318" t="s">
        <v>5078</v>
      </c>
      <c r="B3318" t="s">
        <v>17383</v>
      </c>
      <c r="C3318">
        <v>1</v>
      </c>
      <c r="D3318" s="119">
        <v>1</v>
      </c>
    </row>
    <row r="3319" spans="1:4">
      <c r="A3319" t="s">
        <v>5079</v>
      </c>
      <c r="B3319" t="s">
        <v>17384</v>
      </c>
      <c r="C3319">
        <v>0</v>
      </c>
      <c r="D3319" s="119">
        <v>1</v>
      </c>
    </row>
    <row r="3320" spans="1:4">
      <c r="A3320" t="s">
        <v>5080</v>
      </c>
      <c r="B3320" t="s">
        <v>17385</v>
      </c>
      <c r="C3320">
        <v>0</v>
      </c>
      <c r="D3320" s="119">
        <v>1</v>
      </c>
    </row>
    <row r="3321" spans="1:4">
      <c r="A3321" t="s">
        <v>5081</v>
      </c>
      <c r="B3321" t="s">
        <v>5082</v>
      </c>
      <c r="C3321">
        <v>0</v>
      </c>
      <c r="D3321" s="119">
        <v>1</v>
      </c>
    </row>
    <row r="3322" spans="1:4">
      <c r="A3322" t="s">
        <v>5083</v>
      </c>
      <c r="B3322" t="s">
        <v>5084</v>
      </c>
      <c r="C3322">
        <v>0</v>
      </c>
      <c r="D3322" s="119">
        <v>1</v>
      </c>
    </row>
    <row r="3323" spans="1:4">
      <c r="A3323" t="s">
        <v>5085</v>
      </c>
      <c r="B3323" t="s">
        <v>5086</v>
      </c>
      <c r="C3323">
        <v>0</v>
      </c>
      <c r="D3323" s="119">
        <v>1</v>
      </c>
    </row>
    <row r="3324" spans="1:4">
      <c r="A3324" t="s">
        <v>5087</v>
      </c>
      <c r="B3324" t="s">
        <v>5088</v>
      </c>
      <c r="C3324">
        <v>0</v>
      </c>
      <c r="D3324" s="119">
        <v>1</v>
      </c>
    </row>
    <row r="3325" spans="1:4">
      <c r="A3325" t="s">
        <v>5089</v>
      </c>
      <c r="B3325" t="s">
        <v>5090</v>
      </c>
      <c r="C3325">
        <v>0</v>
      </c>
      <c r="D3325" s="119">
        <v>1</v>
      </c>
    </row>
    <row r="3326" spans="1:4">
      <c r="A3326" t="s">
        <v>5091</v>
      </c>
      <c r="B3326" t="s">
        <v>5092</v>
      </c>
      <c r="C3326">
        <v>0</v>
      </c>
      <c r="D3326" s="119">
        <v>1</v>
      </c>
    </row>
    <row r="3327" spans="1:4">
      <c r="A3327" t="s">
        <v>5093</v>
      </c>
      <c r="B3327" t="s">
        <v>5094</v>
      </c>
      <c r="C3327">
        <v>0</v>
      </c>
      <c r="D3327" s="119">
        <v>1</v>
      </c>
    </row>
    <row r="3328" spans="1:4">
      <c r="A3328" t="s">
        <v>5095</v>
      </c>
      <c r="B3328" t="s">
        <v>5096</v>
      </c>
      <c r="C3328">
        <v>0</v>
      </c>
      <c r="D3328" s="119">
        <v>1</v>
      </c>
    </row>
    <row r="3329" spans="1:4">
      <c r="A3329" t="s">
        <v>5097</v>
      </c>
      <c r="B3329" t="s">
        <v>5098</v>
      </c>
      <c r="C3329">
        <v>0</v>
      </c>
      <c r="D3329" s="119">
        <v>1</v>
      </c>
    </row>
    <row r="3330" spans="1:4">
      <c r="A3330" t="s">
        <v>5099</v>
      </c>
      <c r="B3330" t="s">
        <v>5100</v>
      </c>
      <c r="C3330">
        <v>0</v>
      </c>
      <c r="D3330" s="119">
        <v>1</v>
      </c>
    </row>
    <row r="3331" spans="1:4">
      <c r="A3331" t="s">
        <v>5101</v>
      </c>
      <c r="B3331" t="s">
        <v>5102</v>
      </c>
      <c r="C3331">
        <v>0</v>
      </c>
      <c r="D3331" s="119">
        <v>1</v>
      </c>
    </row>
    <row r="3332" spans="1:4">
      <c r="A3332" t="s">
        <v>5103</v>
      </c>
      <c r="B3332" t="s">
        <v>5104</v>
      </c>
      <c r="C3332">
        <v>0</v>
      </c>
      <c r="D3332" s="119">
        <v>1</v>
      </c>
    </row>
    <row r="3333" spans="1:4">
      <c r="A3333" t="s">
        <v>5105</v>
      </c>
      <c r="B3333" t="s">
        <v>5106</v>
      </c>
      <c r="C3333">
        <v>0</v>
      </c>
      <c r="D3333" s="119">
        <v>1</v>
      </c>
    </row>
    <row r="3334" spans="1:4">
      <c r="A3334" t="s">
        <v>5107</v>
      </c>
      <c r="B3334" t="s">
        <v>5108</v>
      </c>
      <c r="C3334">
        <v>0</v>
      </c>
      <c r="D3334" s="119">
        <v>1</v>
      </c>
    </row>
    <row r="3335" spans="1:4">
      <c r="A3335" t="s">
        <v>5109</v>
      </c>
      <c r="B3335" t="s">
        <v>5110</v>
      </c>
      <c r="C3335">
        <v>0</v>
      </c>
      <c r="D3335" s="119">
        <v>1</v>
      </c>
    </row>
    <row r="3336" spans="1:4">
      <c r="A3336" t="s">
        <v>5111</v>
      </c>
      <c r="B3336" t="s">
        <v>5112</v>
      </c>
      <c r="C3336">
        <v>0</v>
      </c>
      <c r="D3336" s="119">
        <v>1</v>
      </c>
    </row>
    <row r="3337" spans="1:4">
      <c r="A3337" t="s">
        <v>5113</v>
      </c>
      <c r="B3337" t="s">
        <v>5114</v>
      </c>
      <c r="C3337">
        <v>582</v>
      </c>
      <c r="D3337" s="119">
        <v>751</v>
      </c>
    </row>
    <row r="3338" spans="1:4">
      <c r="A3338" t="s">
        <v>5115</v>
      </c>
      <c r="B3338" t="s">
        <v>5116</v>
      </c>
      <c r="C3338">
        <v>0</v>
      </c>
      <c r="D3338" s="119">
        <v>1</v>
      </c>
    </row>
    <row r="3339" spans="1:4">
      <c r="A3339" t="s">
        <v>5117</v>
      </c>
      <c r="B3339" t="s">
        <v>5118</v>
      </c>
      <c r="C3339">
        <v>0</v>
      </c>
      <c r="D3339" s="119">
        <v>1</v>
      </c>
    </row>
    <row r="3340" spans="1:4">
      <c r="A3340" t="s">
        <v>5119</v>
      </c>
      <c r="B3340" t="s">
        <v>5120</v>
      </c>
      <c r="C3340">
        <v>0</v>
      </c>
      <c r="D3340" s="119">
        <v>1</v>
      </c>
    </row>
    <row r="3341" spans="1:4">
      <c r="A3341" t="s">
        <v>5121</v>
      </c>
      <c r="B3341" t="s">
        <v>5122</v>
      </c>
      <c r="C3341">
        <v>0</v>
      </c>
      <c r="D3341" s="119">
        <v>1</v>
      </c>
    </row>
    <row r="3342" spans="1:4">
      <c r="A3342" t="s">
        <v>5123</v>
      </c>
      <c r="B3342" t="s">
        <v>5124</v>
      </c>
      <c r="C3342">
        <v>0</v>
      </c>
      <c r="D3342" s="119">
        <v>1</v>
      </c>
    </row>
    <row r="3343" spans="1:4">
      <c r="A3343" t="s">
        <v>5125</v>
      </c>
      <c r="B3343" t="s">
        <v>5126</v>
      </c>
      <c r="C3343">
        <v>0</v>
      </c>
      <c r="D3343" s="119">
        <v>1</v>
      </c>
    </row>
    <row r="3344" spans="1:4">
      <c r="A3344" t="s">
        <v>5127</v>
      </c>
      <c r="B3344" t="s">
        <v>5128</v>
      </c>
      <c r="C3344">
        <v>0</v>
      </c>
      <c r="D3344" s="119">
        <v>1</v>
      </c>
    </row>
    <row r="3345" spans="1:4">
      <c r="A3345" t="s">
        <v>5129</v>
      </c>
      <c r="B3345" t="s">
        <v>5130</v>
      </c>
      <c r="C3345">
        <v>0</v>
      </c>
      <c r="D3345" s="119">
        <v>1</v>
      </c>
    </row>
    <row r="3346" spans="1:4">
      <c r="A3346" t="s">
        <v>5131</v>
      </c>
      <c r="B3346" t="s">
        <v>5132</v>
      </c>
      <c r="C3346">
        <v>0</v>
      </c>
      <c r="D3346" s="119">
        <v>1</v>
      </c>
    </row>
    <row r="3347" spans="1:4">
      <c r="A3347" t="s">
        <v>5133</v>
      </c>
      <c r="B3347" t="s">
        <v>5134</v>
      </c>
      <c r="C3347">
        <v>0</v>
      </c>
      <c r="D3347" s="119">
        <v>1</v>
      </c>
    </row>
    <row r="3348" spans="1:4">
      <c r="A3348" t="s">
        <v>5135</v>
      </c>
      <c r="B3348" t="s">
        <v>5136</v>
      </c>
      <c r="C3348">
        <v>0</v>
      </c>
      <c r="D3348" s="119">
        <v>1</v>
      </c>
    </row>
    <row r="3349" spans="1:4">
      <c r="A3349" t="s">
        <v>5137</v>
      </c>
      <c r="B3349" t="s">
        <v>5138</v>
      </c>
      <c r="C3349">
        <v>0</v>
      </c>
      <c r="D3349" s="119">
        <v>1</v>
      </c>
    </row>
    <row r="3350" spans="1:4">
      <c r="A3350" t="s">
        <v>5139</v>
      </c>
      <c r="B3350" t="s">
        <v>5140</v>
      </c>
      <c r="C3350">
        <v>0</v>
      </c>
      <c r="D3350" s="119">
        <v>1</v>
      </c>
    </row>
    <row r="3351" spans="1:4">
      <c r="A3351" t="s">
        <v>5141</v>
      </c>
      <c r="B3351" t="s">
        <v>5142</v>
      </c>
      <c r="C3351">
        <v>1</v>
      </c>
      <c r="D3351" s="119">
        <v>1</v>
      </c>
    </row>
    <row r="3352" spans="1:4">
      <c r="A3352" t="s">
        <v>5143</v>
      </c>
      <c r="B3352" t="s">
        <v>5144</v>
      </c>
      <c r="C3352">
        <v>84</v>
      </c>
      <c r="D3352" s="119">
        <v>131</v>
      </c>
    </row>
    <row r="3353" spans="1:4">
      <c r="A3353" t="s">
        <v>5145</v>
      </c>
      <c r="B3353" t="s">
        <v>5146</v>
      </c>
      <c r="C3353">
        <v>0</v>
      </c>
      <c r="D3353" s="119">
        <v>1</v>
      </c>
    </row>
    <row r="3354" spans="1:4">
      <c r="A3354" t="s">
        <v>5147</v>
      </c>
      <c r="B3354" t="s">
        <v>5148</v>
      </c>
      <c r="C3354">
        <v>0</v>
      </c>
      <c r="D3354" s="119">
        <v>1</v>
      </c>
    </row>
    <row r="3355" spans="1:4">
      <c r="A3355" t="s">
        <v>5149</v>
      </c>
      <c r="B3355" t="s">
        <v>5150</v>
      </c>
      <c r="C3355">
        <v>0</v>
      </c>
      <c r="D3355" s="119">
        <v>1</v>
      </c>
    </row>
    <row r="3356" spans="1:4">
      <c r="A3356" t="s">
        <v>5151</v>
      </c>
      <c r="B3356" t="s">
        <v>5152</v>
      </c>
      <c r="C3356">
        <v>0</v>
      </c>
      <c r="D3356" s="119">
        <v>1</v>
      </c>
    </row>
    <row r="3357" spans="1:4">
      <c r="A3357" t="s">
        <v>5153</v>
      </c>
      <c r="B3357" t="s">
        <v>5154</v>
      </c>
      <c r="C3357">
        <v>0</v>
      </c>
      <c r="D3357" s="119">
        <v>1</v>
      </c>
    </row>
    <row r="3358" spans="1:4">
      <c r="A3358" t="s">
        <v>5155</v>
      </c>
      <c r="B3358" t="s">
        <v>5156</v>
      </c>
      <c r="C3358">
        <v>0</v>
      </c>
      <c r="D3358" s="119">
        <v>1</v>
      </c>
    </row>
    <row r="3359" spans="1:4">
      <c r="A3359" t="s">
        <v>5157</v>
      </c>
      <c r="B3359" t="s">
        <v>5158</v>
      </c>
      <c r="C3359">
        <v>0</v>
      </c>
      <c r="D3359" s="119">
        <v>1</v>
      </c>
    </row>
    <row r="3360" spans="1:4">
      <c r="A3360" t="s">
        <v>5159</v>
      </c>
      <c r="B3360" t="s">
        <v>5160</v>
      </c>
      <c r="C3360">
        <v>1</v>
      </c>
      <c r="D3360" s="119">
        <v>1</v>
      </c>
    </row>
    <row r="3361" spans="1:4">
      <c r="A3361" t="s">
        <v>5161</v>
      </c>
      <c r="B3361" t="s">
        <v>5162</v>
      </c>
      <c r="C3361">
        <v>4</v>
      </c>
      <c r="D3361" s="119">
        <v>1</v>
      </c>
    </row>
    <row r="3362" spans="1:4">
      <c r="A3362" t="s">
        <v>5163</v>
      </c>
      <c r="B3362" t="s">
        <v>5164</v>
      </c>
      <c r="C3362">
        <v>17</v>
      </c>
      <c r="D3362" s="119">
        <v>1</v>
      </c>
    </row>
    <row r="3363" spans="1:4">
      <c r="A3363" t="s">
        <v>5165</v>
      </c>
      <c r="B3363" t="s">
        <v>5166</v>
      </c>
      <c r="C3363">
        <v>1</v>
      </c>
      <c r="D3363" s="119">
        <v>1</v>
      </c>
    </row>
    <row r="3364" spans="1:4">
      <c r="A3364" t="s">
        <v>5167</v>
      </c>
      <c r="B3364" t="s">
        <v>5168</v>
      </c>
      <c r="C3364">
        <v>13</v>
      </c>
      <c r="D3364" s="119">
        <v>1</v>
      </c>
    </row>
    <row r="3365" spans="1:4">
      <c r="A3365" t="s">
        <v>5169</v>
      </c>
      <c r="B3365" t="s">
        <v>5170</v>
      </c>
      <c r="C3365">
        <v>0</v>
      </c>
      <c r="D3365" s="119">
        <v>1</v>
      </c>
    </row>
    <row r="3366" spans="1:4">
      <c r="A3366" t="s">
        <v>5171</v>
      </c>
      <c r="B3366" t="s">
        <v>5172</v>
      </c>
      <c r="C3366">
        <v>0</v>
      </c>
      <c r="D3366" s="119">
        <v>1</v>
      </c>
    </row>
    <row r="3367" spans="1:4">
      <c r="A3367" t="s">
        <v>5173</v>
      </c>
      <c r="B3367" t="s">
        <v>5174</v>
      </c>
      <c r="C3367">
        <v>0</v>
      </c>
      <c r="D3367" s="119">
        <v>1</v>
      </c>
    </row>
    <row r="3368" spans="1:4">
      <c r="A3368" t="s">
        <v>5175</v>
      </c>
      <c r="B3368" t="s">
        <v>5176</v>
      </c>
      <c r="C3368">
        <v>0</v>
      </c>
      <c r="D3368" s="119">
        <v>1</v>
      </c>
    </row>
    <row r="3369" spans="1:4">
      <c r="A3369" t="s">
        <v>5177</v>
      </c>
      <c r="B3369" t="s">
        <v>5178</v>
      </c>
      <c r="C3369">
        <v>0</v>
      </c>
      <c r="D3369" s="119">
        <v>1</v>
      </c>
    </row>
    <row r="3370" spans="1:4">
      <c r="A3370" t="s">
        <v>5179</v>
      </c>
      <c r="B3370" t="s">
        <v>5180</v>
      </c>
      <c r="C3370">
        <v>0</v>
      </c>
      <c r="D3370" s="119">
        <v>1</v>
      </c>
    </row>
    <row r="3371" spans="1:4">
      <c r="A3371" t="s">
        <v>5181</v>
      </c>
      <c r="B3371" t="s">
        <v>5182</v>
      </c>
      <c r="C3371">
        <v>0</v>
      </c>
      <c r="D3371" s="119">
        <v>1</v>
      </c>
    </row>
    <row r="3372" spans="1:4">
      <c r="A3372" t="s">
        <v>5183</v>
      </c>
      <c r="B3372" t="s">
        <v>5184</v>
      </c>
      <c r="C3372">
        <v>0</v>
      </c>
      <c r="D3372" s="119">
        <v>1</v>
      </c>
    </row>
    <row r="3373" spans="1:4">
      <c r="A3373" t="s">
        <v>5185</v>
      </c>
      <c r="B3373" t="s">
        <v>5186</v>
      </c>
      <c r="C3373">
        <v>1</v>
      </c>
      <c r="D3373" s="119">
        <v>3</v>
      </c>
    </row>
    <row r="3374" spans="1:4">
      <c r="A3374" t="s">
        <v>5187</v>
      </c>
      <c r="B3374" t="s">
        <v>5188</v>
      </c>
      <c r="C3374">
        <v>0</v>
      </c>
      <c r="D3374" s="119">
        <v>1</v>
      </c>
    </row>
    <row r="3375" spans="1:4">
      <c r="A3375" t="s">
        <v>5189</v>
      </c>
      <c r="B3375" t="s">
        <v>5190</v>
      </c>
      <c r="C3375">
        <v>0</v>
      </c>
      <c r="D3375" s="119">
        <v>1</v>
      </c>
    </row>
    <row r="3376" spans="1:4">
      <c r="A3376" t="s">
        <v>5191</v>
      </c>
      <c r="B3376" t="s">
        <v>5192</v>
      </c>
      <c r="C3376">
        <v>0</v>
      </c>
      <c r="D3376" s="119">
        <v>1</v>
      </c>
    </row>
    <row r="3377" spans="1:4">
      <c r="A3377" t="s">
        <v>5193</v>
      </c>
      <c r="B3377" t="s">
        <v>5194</v>
      </c>
      <c r="C3377">
        <v>0</v>
      </c>
      <c r="D3377" s="119">
        <v>1</v>
      </c>
    </row>
    <row r="3378" spans="1:4">
      <c r="A3378" t="s">
        <v>5195</v>
      </c>
      <c r="B3378" t="s">
        <v>5196</v>
      </c>
      <c r="C3378">
        <v>6</v>
      </c>
      <c r="D3378" s="119">
        <v>1</v>
      </c>
    </row>
    <row r="3379" spans="1:4">
      <c r="A3379" t="s">
        <v>5197</v>
      </c>
      <c r="B3379" t="s">
        <v>5198</v>
      </c>
      <c r="C3379">
        <v>4</v>
      </c>
      <c r="D3379" s="119">
        <v>1</v>
      </c>
    </row>
    <row r="3380" spans="1:4">
      <c r="A3380" t="s">
        <v>5199</v>
      </c>
      <c r="B3380" t="s">
        <v>5200</v>
      </c>
      <c r="C3380">
        <v>0</v>
      </c>
      <c r="D3380" s="119">
        <v>1</v>
      </c>
    </row>
    <row r="3381" spans="1:4">
      <c r="A3381" t="s">
        <v>5201</v>
      </c>
      <c r="B3381" t="s">
        <v>5202</v>
      </c>
      <c r="C3381">
        <v>0</v>
      </c>
      <c r="D3381" s="119">
        <v>1</v>
      </c>
    </row>
    <row r="3382" spans="1:4">
      <c r="A3382" t="s">
        <v>5203</v>
      </c>
      <c r="B3382" t="s">
        <v>5204</v>
      </c>
      <c r="C3382">
        <v>0</v>
      </c>
      <c r="D3382" s="119">
        <v>1</v>
      </c>
    </row>
    <row r="3383" spans="1:4">
      <c r="A3383" t="s">
        <v>5205</v>
      </c>
      <c r="B3383" t="s">
        <v>5206</v>
      </c>
      <c r="C3383">
        <v>0</v>
      </c>
      <c r="D3383" s="119">
        <v>1</v>
      </c>
    </row>
    <row r="3384" spans="1:4">
      <c r="A3384" t="s">
        <v>5207</v>
      </c>
      <c r="B3384" t="s">
        <v>5208</v>
      </c>
      <c r="C3384">
        <v>0</v>
      </c>
      <c r="D3384" s="119">
        <v>1</v>
      </c>
    </row>
    <row r="3385" spans="1:4">
      <c r="A3385" t="s">
        <v>5209</v>
      </c>
      <c r="B3385" t="s">
        <v>14551</v>
      </c>
      <c r="C3385">
        <v>1</v>
      </c>
      <c r="D3385" s="119">
        <v>7</v>
      </c>
    </row>
    <row r="3386" spans="1:4">
      <c r="A3386" t="s">
        <v>5210</v>
      </c>
      <c r="B3386" t="s">
        <v>5211</v>
      </c>
      <c r="C3386">
        <v>0</v>
      </c>
      <c r="D3386" s="119">
        <v>3</v>
      </c>
    </row>
    <row r="3387" spans="1:4">
      <c r="A3387" t="s">
        <v>5212</v>
      </c>
      <c r="B3387" t="s">
        <v>5213</v>
      </c>
      <c r="C3387">
        <v>0</v>
      </c>
      <c r="D3387" s="119">
        <v>3</v>
      </c>
    </row>
    <row r="3388" spans="1:4">
      <c r="A3388" t="s">
        <v>5214</v>
      </c>
      <c r="B3388" t="s">
        <v>5215</v>
      </c>
      <c r="C3388">
        <v>0</v>
      </c>
      <c r="D3388" s="119">
        <v>1</v>
      </c>
    </row>
    <row r="3389" spans="1:4">
      <c r="A3389" t="s">
        <v>5216</v>
      </c>
      <c r="B3389" t="s">
        <v>5217</v>
      </c>
      <c r="C3389">
        <v>0</v>
      </c>
      <c r="D3389" s="119">
        <v>1</v>
      </c>
    </row>
    <row r="3390" spans="1:4">
      <c r="A3390" t="s">
        <v>5218</v>
      </c>
      <c r="B3390" t="s">
        <v>5219</v>
      </c>
      <c r="C3390">
        <v>0</v>
      </c>
      <c r="D3390" s="119">
        <v>2</v>
      </c>
    </row>
    <row r="3391" spans="1:4">
      <c r="A3391" t="s">
        <v>5220</v>
      </c>
      <c r="B3391" t="s">
        <v>17386</v>
      </c>
      <c r="C3391">
        <v>0</v>
      </c>
      <c r="D3391" s="119">
        <v>2</v>
      </c>
    </row>
    <row r="3392" spans="1:4">
      <c r="A3392" t="s">
        <v>5221</v>
      </c>
      <c r="B3392" t="s">
        <v>17387</v>
      </c>
      <c r="C3392">
        <v>3983</v>
      </c>
      <c r="D3392" s="119">
        <v>6660</v>
      </c>
    </row>
    <row r="3393" spans="1:4">
      <c r="A3393" t="s">
        <v>5222</v>
      </c>
      <c r="B3393" t="s">
        <v>17388</v>
      </c>
      <c r="C3393">
        <v>28</v>
      </c>
      <c r="D3393" s="119">
        <v>1</v>
      </c>
    </row>
    <row r="3394" spans="1:4">
      <c r="A3394" t="s">
        <v>5223</v>
      </c>
      <c r="B3394" t="s">
        <v>17389</v>
      </c>
      <c r="C3394">
        <v>6</v>
      </c>
      <c r="D3394" s="119">
        <v>5</v>
      </c>
    </row>
    <row r="3395" spans="1:4">
      <c r="A3395" t="s">
        <v>5224</v>
      </c>
      <c r="B3395" t="s">
        <v>17390</v>
      </c>
      <c r="C3395">
        <v>1</v>
      </c>
      <c r="D3395" s="119">
        <v>3</v>
      </c>
    </row>
    <row r="3396" spans="1:4">
      <c r="A3396" t="s">
        <v>5225</v>
      </c>
      <c r="B3396" t="s">
        <v>17391</v>
      </c>
      <c r="C3396">
        <v>10</v>
      </c>
      <c r="D3396" s="119">
        <v>1</v>
      </c>
    </row>
    <row r="3397" spans="1:4">
      <c r="A3397" t="s">
        <v>5226</v>
      </c>
      <c r="B3397" t="s">
        <v>17392</v>
      </c>
      <c r="C3397">
        <v>4</v>
      </c>
      <c r="D3397" s="119">
        <v>5</v>
      </c>
    </row>
    <row r="3398" spans="1:4">
      <c r="A3398" t="s">
        <v>5227</v>
      </c>
      <c r="B3398" t="s">
        <v>17393</v>
      </c>
      <c r="C3398">
        <v>6</v>
      </c>
      <c r="D3398" s="119">
        <v>1</v>
      </c>
    </row>
    <row r="3399" spans="1:4">
      <c r="A3399" t="s">
        <v>5228</v>
      </c>
      <c r="B3399" t="s">
        <v>17394</v>
      </c>
      <c r="C3399">
        <v>7</v>
      </c>
      <c r="D3399" s="119">
        <v>1</v>
      </c>
    </row>
    <row r="3400" spans="1:4">
      <c r="A3400" t="s">
        <v>5229</v>
      </c>
      <c r="B3400" t="s">
        <v>17395</v>
      </c>
      <c r="C3400">
        <v>0</v>
      </c>
      <c r="D3400" s="119">
        <v>1</v>
      </c>
    </row>
    <row r="3401" spans="1:4">
      <c r="A3401" t="s">
        <v>5230</v>
      </c>
      <c r="B3401" t="s">
        <v>17396</v>
      </c>
      <c r="C3401">
        <v>2</v>
      </c>
      <c r="D3401" s="119">
        <v>1</v>
      </c>
    </row>
    <row r="3402" spans="1:4">
      <c r="A3402" t="s">
        <v>5231</v>
      </c>
      <c r="B3402" t="s">
        <v>17397</v>
      </c>
      <c r="C3402">
        <v>4</v>
      </c>
      <c r="D3402" s="119">
        <v>1</v>
      </c>
    </row>
    <row r="3403" spans="1:4">
      <c r="A3403" t="s">
        <v>5232</v>
      </c>
      <c r="B3403" t="s">
        <v>17398</v>
      </c>
      <c r="C3403">
        <v>11</v>
      </c>
      <c r="D3403" s="119">
        <v>1</v>
      </c>
    </row>
    <row r="3404" spans="1:4">
      <c r="A3404" t="s">
        <v>5233</v>
      </c>
      <c r="B3404" t="s">
        <v>17399</v>
      </c>
      <c r="C3404">
        <v>2</v>
      </c>
      <c r="D3404" s="119">
        <v>1</v>
      </c>
    </row>
    <row r="3405" spans="1:4">
      <c r="A3405" t="s">
        <v>5234</v>
      </c>
      <c r="B3405" t="s">
        <v>17400</v>
      </c>
      <c r="C3405">
        <v>40</v>
      </c>
      <c r="D3405" s="119">
        <v>1</v>
      </c>
    </row>
    <row r="3406" spans="1:4">
      <c r="A3406" t="s">
        <v>5235</v>
      </c>
      <c r="B3406" t="s">
        <v>17401</v>
      </c>
      <c r="C3406">
        <v>0</v>
      </c>
      <c r="D3406" s="119">
        <v>1</v>
      </c>
    </row>
    <row r="3407" spans="1:4">
      <c r="A3407" t="s">
        <v>5236</v>
      </c>
      <c r="B3407" t="s">
        <v>17402</v>
      </c>
      <c r="C3407">
        <v>4518</v>
      </c>
      <c r="D3407" s="119">
        <v>4177.5940000000001</v>
      </c>
    </row>
    <row r="3408" spans="1:4">
      <c r="A3408" t="s">
        <v>5237</v>
      </c>
      <c r="B3408" t="s">
        <v>17403</v>
      </c>
      <c r="C3408">
        <v>132</v>
      </c>
      <c r="D3408" s="119">
        <v>192</v>
      </c>
    </row>
    <row r="3409" spans="1:4">
      <c r="A3409" t="s">
        <v>5238</v>
      </c>
      <c r="B3409" t="s">
        <v>14552</v>
      </c>
      <c r="C3409">
        <v>70</v>
      </c>
      <c r="D3409" s="119">
        <v>57</v>
      </c>
    </row>
    <row r="3410" spans="1:4">
      <c r="A3410" t="s">
        <v>5239</v>
      </c>
      <c r="B3410" t="s">
        <v>17404</v>
      </c>
      <c r="C3410">
        <v>529</v>
      </c>
      <c r="D3410" s="119">
        <v>547</v>
      </c>
    </row>
    <row r="3411" spans="1:4">
      <c r="A3411" t="s">
        <v>5240</v>
      </c>
      <c r="B3411" t="s">
        <v>14553</v>
      </c>
      <c r="C3411">
        <v>58</v>
      </c>
      <c r="D3411" s="119">
        <v>67</v>
      </c>
    </row>
    <row r="3412" spans="1:4">
      <c r="A3412" t="s">
        <v>5241</v>
      </c>
      <c r="B3412" t="s">
        <v>17405</v>
      </c>
      <c r="C3412">
        <v>780</v>
      </c>
      <c r="D3412" s="119">
        <v>527</v>
      </c>
    </row>
    <row r="3413" spans="1:4">
      <c r="A3413" t="s">
        <v>5242</v>
      </c>
      <c r="B3413" t="s">
        <v>14554</v>
      </c>
      <c r="C3413">
        <v>15</v>
      </c>
      <c r="D3413" s="119">
        <v>13</v>
      </c>
    </row>
    <row r="3414" spans="1:4">
      <c r="A3414" t="s">
        <v>5243</v>
      </c>
      <c r="B3414" t="s">
        <v>17406</v>
      </c>
      <c r="C3414">
        <v>25</v>
      </c>
      <c r="D3414" s="119">
        <v>57</v>
      </c>
    </row>
    <row r="3415" spans="1:4">
      <c r="A3415" t="s">
        <v>5244</v>
      </c>
      <c r="B3415" t="s">
        <v>14555</v>
      </c>
      <c r="C3415">
        <v>0</v>
      </c>
      <c r="D3415" s="119">
        <v>3</v>
      </c>
    </row>
    <row r="3416" spans="1:4">
      <c r="A3416" t="s">
        <v>5245</v>
      </c>
      <c r="B3416" t="s">
        <v>17407</v>
      </c>
      <c r="C3416">
        <v>1</v>
      </c>
      <c r="D3416" s="119">
        <v>4</v>
      </c>
    </row>
    <row r="3417" spans="1:4">
      <c r="A3417" t="s">
        <v>5246</v>
      </c>
      <c r="B3417" t="s">
        <v>17408</v>
      </c>
      <c r="C3417">
        <v>391</v>
      </c>
      <c r="D3417" s="119">
        <v>425</v>
      </c>
    </row>
    <row r="3418" spans="1:4">
      <c r="A3418" t="s">
        <v>5247</v>
      </c>
      <c r="B3418" t="s">
        <v>17409</v>
      </c>
      <c r="C3418">
        <v>1738</v>
      </c>
      <c r="D3418" s="119">
        <v>1960</v>
      </c>
    </row>
    <row r="3419" spans="1:4">
      <c r="A3419" t="s">
        <v>5248</v>
      </c>
      <c r="B3419" t="s">
        <v>17410</v>
      </c>
      <c r="C3419">
        <v>754</v>
      </c>
      <c r="D3419" s="119">
        <v>670</v>
      </c>
    </row>
    <row r="3420" spans="1:4">
      <c r="A3420" t="s">
        <v>5249</v>
      </c>
      <c r="B3420" t="s">
        <v>17411</v>
      </c>
      <c r="C3420">
        <v>4976</v>
      </c>
      <c r="D3420" s="119">
        <v>4650</v>
      </c>
    </row>
    <row r="3421" spans="1:4">
      <c r="A3421" t="s">
        <v>5250</v>
      </c>
      <c r="B3421" t="s">
        <v>17412</v>
      </c>
      <c r="C3421">
        <v>722</v>
      </c>
      <c r="D3421" s="119">
        <v>715</v>
      </c>
    </row>
    <row r="3422" spans="1:4">
      <c r="A3422" t="s">
        <v>5251</v>
      </c>
      <c r="B3422" t="s">
        <v>17413</v>
      </c>
      <c r="C3422">
        <v>4661</v>
      </c>
      <c r="D3422" s="119">
        <v>4190</v>
      </c>
    </row>
    <row r="3423" spans="1:4">
      <c r="A3423" t="s">
        <v>5252</v>
      </c>
      <c r="B3423" t="s">
        <v>17414</v>
      </c>
      <c r="C3423">
        <v>568</v>
      </c>
      <c r="D3423" s="119">
        <v>460</v>
      </c>
    </row>
    <row r="3424" spans="1:4">
      <c r="A3424" t="s">
        <v>5253</v>
      </c>
      <c r="B3424" t="s">
        <v>17415</v>
      </c>
      <c r="C3424">
        <v>292</v>
      </c>
      <c r="D3424" s="119">
        <v>360</v>
      </c>
    </row>
    <row r="3425" spans="1:4">
      <c r="A3425" t="s">
        <v>5254</v>
      </c>
      <c r="B3425" t="s">
        <v>17416</v>
      </c>
      <c r="C3425">
        <v>105</v>
      </c>
      <c r="D3425" s="119">
        <v>95</v>
      </c>
    </row>
    <row r="3426" spans="1:4">
      <c r="A3426" t="s">
        <v>5255</v>
      </c>
      <c r="B3426" t="s">
        <v>17417</v>
      </c>
      <c r="C3426">
        <v>7</v>
      </c>
      <c r="D3426" s="119">
        <v>15</v>
      </c>
    </row>
    <row r="3427" spans="1:4">
      <c r="A3427" t="s">
        <v>5256</v>
      </c>
      <c r="B3427" t="s">
        <v>17418</v>
      </c>
      <c r="C3427">
        <v>0</v>
      </c>
      <c r="D3427" s="119">
        <v>1</v>
      </c>
    </row>
    <row r="3428" spans="1:4">
      <c r="A3428" t="s">
        <v>5257</v>
      </c>
      <c r="B3428" t="s">
        <v>17419</v>
      </c>
      <c r="C3428">
        <v>6</v>
      </c>
      <c r="D3428" s="119">
        <v>1</v>
      </c>
    </row>
    <row r="3429" spans="1:4">
      <c r="A3429" t="s">
        <v>5258</v>
      </c>
      <c r="B3429" t="s">
        <v>17420</v>
      </c>
      <c r="C3429">
        <v>1311</v>
      </c>
      <c r="D3429" s="119">
        <v>1580</v>
      </c>
    </row>
    <row r="3430" spans="1:4">
      <c r="A3430" t="s">
        <v>5259</v>
      </c>
      <c r="B3430" t="s">
        <v>17421</v>
      </c>
      <c r="C3430">
        <v>489</v>
      </c>
      <c r="D3430" s="119">
        <v>435</v>
      </c>
    </row>
    <row r="3431" spans="1:4">
      <c r="A3431" t="s">
        <v>5260</v>
      </c>
      <c r="B3431" t="s">
        <v>17422</v>
      </c>
      <c r="C3431">
        <v>3811</v>
      </c>
      <c r="D3431" s="119">
        <v>3800</v>
      </c>
    </row>
    <row r="3432" spans="1:4">
      <c r="A3432" t="s">
        <v>5261</v>
      </c>
      <c r="B3432" t="s">
        <v>17423</v>
      </c>
      <c r="C3432">
        <v>255</v>
      </c>
      <c r="D3432" s="119">
        <v>260</v>
      </c>
    </row>
    <row r="3433" spans="1:4">
      <c r="A3433" t="s">
        <v>5262</v>
      </c>
      <c r="B3433" t="s">
        <v>17424</v>
      </c>
      <c r="C3433">
        <v>4619</v>
      </c>
      <c r="D3433" s="119">
        <v>5120</v>
      </c>
    </row>
    <row r="3434" spans="1:4">
      <c r="A3434" t="s">
        <v>5263</v>
      </c>
      <c r="B3434" t="s">
        <v>17425</v>
      </c>
      <c r="C3434">
        <v>102</v>
      </c>
      <c r="D3434" s="119">
        <v>120</v>
      </c>
    </row>
    <row r="3435" spans="1:4">
      <c r="A3435" t="s">
        <v>5264</v>
      </c>
      <c r="B3435" t="s">
        <v>17426</v>
      </c>
      <c r="C3435">
        <v>451</v>
      </c>
      <c r="D3435" s="119">
        <v>325</v>
      </c>
    </row>
    <row r="3436" spans="1:4">
      <c r="A3436" t="s">
        <v>5265</v>
      </c>
      <c r="B3436" t="s">
        <v>17427</v>
      </c>
      <c r="C3436">
        <v>3</v>
      </c>
      <c r="D3436" s="119">
        <v>7</v>
      </c>
    </row>
    <row r="3437" spans="1:4">
      <c r="A3437" t="s">
        <v>5266</v>
      </c>
      <c r="B3437" t="s">
        <v>17428</v>
      </c>
      <c r="C3437">
        <v>0</v>
      </c>
      <c r="D3437" s="119">
        <v>1</v>
      </c>
    </row>
    <row r="3438" spans="1:4">
      <c r="A3438" t="s">
        <v>5267</v>
      </c>
      <c r="B3438" t="s">
        <v>17429</v>
      </c>
      <c r="C3438">
        <v>0</v>
      </c>
      <c r="D3438" s="119">
        <v>1</v>
      </c>
    </row>
    <row r="3439" spans="1:4">
      <c r="A3439" t="s">
        <v>5268</v>
      </c>
      <c r="B3439" t="s">
        <v>16838</v>
      </c>
      <c r="C3439">
        <v>0</v>
      </c>
      <c r="D3439" s="119">
        <v>3</v>
      </c>
    </row>
    <row r="3440" spans="1:4">
      <c r="A3440" t="s">
        <v>5269</v>
      </c>
      <c r="B3440" t="s">
        <v>5270</v>
      </c>
      <c r="C3440">
        <v>0</v>
      </c>
      <c r="D3440" s="119">
        <v>1</v>
      </c>
    </row>
    <row r="3441" spans="1:4">
      <c r="A3441" t="s">
        <v>5271</v>
      </c>
      <c r="B3441" t="s">
        <v>5272</v>
      </c>
      <c r="C3441">
        <v>0</v>
      </c>
      <c r="D3441" s="119">
        <v>1</v>
      </c>
    </row>
    <row r="3442" spans="1:4">
      <c r="A3442" t="s">
        <v>5273</v>
      </c>
      <c r="B3442" t="s">
        <v>5274</v>
      </c>
      <c r="C3442">
        <v>1</v>
      </c>
      <c r="D3442" s="119">
        <v>1</v>
      </c>
    </row>
    <row r="3443" spans="1:4">
      <c r="A3443" t="s">
        <v>5275</v>
      </c>
      <c r="B3443" t="s">
        <v>5276</v>
      </c>
      <c r="C3443">
        <v>0</v>
      </c>
      <c r="D3443" s="119">
        <v>1</v>
      </c>
    </row>
    <row r="3444" spans="1:4">
      <c r="A3444" t="s">
        <v>5277</v>
      </c>
      <c r="B3444" t="s">
        <v>5278</v>
      </c>
      <c r="C3444">
        <v>0</v>
      </c>
      <c r="D3444" s="119">
        <v>1</v>
      </c>
    </row>
    <row r="3445" spans="1:4">
      <c r="A3445" t="s">
        <v>5279</v>
      </c>
      <c r="B3445" t="s">
        <v>5280</v>
      </c>
      <c r="C3445">
        <v>0</v>
      </c>
      <c r="D3445" s="119">
        <v>1</v>
      </c>
    </row>
    <row r="3446" spans="1:4">
      <c r="A3446" t="s">
        <v>5281</v>
      </c>
      <c r="B3446" t="s">
        <v>17430</v>
      </c>
      <c r="C3446">
        <v>41</v>
      </c>
      <c r="D3446" s="119">
        <v>51</v>
      </c>
    </row>
    <row r="3447" spans="1:4">
      <c r="A3447" t="s">
        <v>5282</v>
      </c>
      <c r="B3447" t="s">
        <v>17431</v>
      </c>
      <c r="C3447">
        <v>20</v>
      </c>
      <c r="D3447" s="119">
        <v>51</v>
      </c>
    </row>
    <row r="3448" spans="1:4">
      <c r="A3448" t="s">
        <v>5283</v>
      </c>
      <c r="B3448" t="s">
        <v>17432</v>
      </c>
      <c r="C3448">
        <v>102</v>
      </c>
      <c r="D3448" s="119">
        <v>135</v>
      </c>
    </row>
    <row r="3449" spans="1:4">
      <c r="A3449" t="s">
        <v>5284</v>
      </c>
      <c r="B3449" t="s">
        <v>17433</v>
      </c>
      <c r="C3449">
        <v>91</v>
      </c>
      <c r="D3449" s="119">
        <v>105</v>
      </c>
    </row>
    <row r="3450" spans="1:4">
      <c r="A3450" t="s">
        <v>5285</v>
      </c>
      <c r="B3450" t="s">
        <v>17434</v>
      </c>
      <c r="C3450">
        <v>27</v>
      </c>
      <c r="D3450" s="119">
        <v>36</v>
      </c>
    </row>
    <row r="3451" spans="1:4">
      <c r="A3451" t="s">
        <v>5286</v>
      </c>
      <c r="B3451" t="s">
        <v>17435</v>
      </c>
      <c r="C3451">
        <v>21</v>
      </c>
      <c r="D3451" s="119">
        <v>40</v>
      </c>
    </row>
    <row r="3452" spans="1:4">
      <c r="A3452" t="s">
        <v>5287</v>
      </c>
      <c r="B3452" t="s">
        <v>17436</v>
      </c>
      <c r="C3452">
        <v>0</v>
      </c>
      <c r="D3452" s="119">
        <v>1</v>
      </c>
    </row>
    <row r="3453" spans="1:4">
      <c r="A3453" t="s">
        <v>5288</v>
      </c>
      <c r="B3453" t="s">
        <v>17437</v>
      </c>
      <c r="C3453">
        <v>0</v>
      </c>
      <c r="D3453" s="119">
        <v>1</v>
      </c>
    </row>
    <row r="3454" spans="1:4">
      <c r="A3454" t="s">
        <v>5289</v>
      </c>
      <c r="B3454" t="s">
        <v>5290</v>
      </c>
      <c r="C3454">
        <v>0</v>
      </c>
      <c r="D3454" s="119">
        <v>1</v>
      </c>
    </row>
    <row r="3455" spans="1:4">
      <c r="A3455" t="s">
        <v>5291</v>
      </c>
      <c r="B3455" t="s">
        <v>17438</v>
      </c>
      <c r="C3455">
        <v>2</v>
      </c>
      <c r="D3455" s="119">
        <v>2</v>
      </c>
    </row>
    <row r="3456" spans="1:4">
      <c r="A3456" t="s">
        <v>5386</v>
      </c>
      <c r="B3456" t="s">
        <v>14609</v>
      </c>
      <c r="C3456">
        <v>0</v>
      </c>
      <c r="D3456" s="119">
        <v>10</v>
      </c>
    </row>
    <row r="3457" spans="1:4">
      <c r="A3457" t="s">
        <v>5387</v>
      </c>
      <c r="B3457" t="s">
        <v>5388</v>
      </c>
      <c r="C3457">
        <v>3</v>
      </c>
      <c r="D3457" s="119">
        <v>5</v>
      </c>
    </row>
    <row r="3458" spans="1:4">
      <c r="A3458" t="s">
        <v>5389</v>
      </c>
      <c r="B3458" t="s">
        <v>5390</v>
      </c>
      <c r="C3458">
        <v>1</v>
      </c>
      <c r="D3458" s="119">
        <v>2</v>
      </c>
    </row>
    <row r="3459" spans="1:4">
      <c r="A3459" t="s">
        <v>5391</v>
      </c>
      <c r="B3459" t="s">
        <v>5392</v>
      </c>
      <c r="C3459">
        <v>0</v>
      </c>
      <c r="D3459" s="119">
        <v>2</v>
      </c>
    </row>
    <row r="3460" spans="1:4">
      <c r="A3460" t="s">
        <v>5393</v>
      </c>
      <c r="B3460" t="s">
        <v>17439</v>
      </c>
      <c r="C3460">
        <v>4</v>
      </c>
      <c r="D3460" s="119">
        <v>1</v>
      </c>
    </row>
    <row r="3461" spans="1:4">
      <c r="A3461" t="s">
        <v>5394</v>
      </c>
      <c r="B3461" t="s">
        <v>5395</v>
      </c>
      <c r="C3461">
        <v>0</v>
      </c>
      <c r="D3461" s="119">
        <v>2</v>
      </c>
    </row>
    <row r="3462" spans="1:4">
      <c r="A3462" t="s">
        <v>5396</v>
      </c>
      <c r="B3462" t="s">
        <v>5397</v>
      </c>
      <c r="C3462">
        <v>22</v>
      </c>
      <c r="D3462" s="119">
        <v>3</v>
      </c>
    </row>
    <row r="3463" spans="1:4">
      <c r="A3463" t="s">
        <v>5398</v>
      </c>
      <c r="B3463" t="s">
        <v>5399</v>
      </c>
      <c r="C3463">
        <v>4</v>
      </c>
      <c r="D3463" s="119">
        <v>2</v>
      </c>
    </row>
    <row r="3464" spans="1:4">
      <c r="A3464" t="s">
        <v>5400</v>
      </c>
      <c r="B3464" t="s">
        <v>5401</v>
      </c>
      <c r="C3464">
        <v>4</v>
      </c>
      <c r="D3464" s="119">
        <v>6</v>
      </c>
    </row>
    <row r="3465" spans="1:4">
      <c r="A3465" t="s">
        <v>5402</v>
      </c>
      <c r="B3465" t="s">
        <v>5403</v>
      </c>
      <c r="C3465">
        <v>1</v>
      </c>
      <c r="D3465" s="119">
        <v>2</v>
      </c>
    </row>
    <row r="3466" spans="1:4">
      <c r="A3466" t="s">
        <v>5404</v>
      </c>
      <c r="B3466" t="s">
        <v>5405</v>
      </c>
      <c r="C3466">
        <v>0</v>
      </c>
      <c r="D3466" s="119">
        <v>2</v>
      </c>
    </row>
    <row r="3467" spans="1:4">
      <c r="A3467" t="s">
        <v>5406</v>
      </c>
      <c r="B3467" t="s">
        <v>5407</v>
      </c>
      <c r="C3467">
        <v>0</v>
      </c>
      <c r="D3467" s="119">
        <v>2</v>
      </c>
    </row>
    <row r="3468" spans="1:4">
      <c r="A3468" t="s">
        <v>5408</v>
      </c>
      <c r="B3468" t="s">
        <v>5409</v>
      </c>
      <c r="C3468">
        <v>0</v>
      </c>
      <c r="D3468" s="119">
        <v>2</v>
      </c>
    </row>
    <row r="3469" spans="1:4">
      <c r="A3469" t="s">
        <v>5410</v>
      </c>
      <c r="B3469" t="s">
        <v>5411</v>
      </c>
      <c r="C3469">
        <v>0</v>
      </c>
      <c r="D3469" s="119">
        <v>2</v>
      </c>
    </row>
    <row r="3470" spans="1:4">
      <c r="A3470" t="s">
        <v>5412</v>
      </c>
      <c r="B3470" t="s">
        <v>17440</v>
      </c>
      <c r="C3470">
        <v>14</v>
      </c>
      <c r="D3470" s="119">
        <v>20</v>
      </c>
    </row>
    <row r="3471" spans="1:4">
      <c r="A3471" t="s">
        <v>5413</v>
      </c>
      <c r="B3471" t="s">
        <v>17441</v>
      </c>
      <c r="C3471">
        <v>117</v>
      </c>
      <c r="D3471" s="119">
        <v>110</v>
      </c>
    </row>
    <row r="3472" spans="1:4">
      <c r="A3472" t="s">
        <v>5414</v>
      </c>
      <c r="B3472" t="s">
        <v>17442</v>
      </c>
      <c r="C3472">
        <v>219</v>
      </c>
      <c r="D3472" s="119">
        <v>120</v>
      </c>
    </row>
    <row r="3473" spans="1:4">
      <c r="A3473" t="s">
        <v>5415</v>
      </c>
      <c r="B3473" t="s">
        <v>17443</v>
      </c>
      <c r="C3473">
        <v>551</v>
      </c>
      <c r="D3473" s="119">
        <v>630</v>
      </c>
    </row>
    <row r="3474" spans="1:4">
      <c r="A3474" t="s">
        <v>5600</v>
      </c>
      <c r="B3474" t="s">
        <v>5601</v>
      </c>
      <c r="C3474">
        <v>0</v>
      </c>
      <c r="D3474" s="119">
        <v>246</v>
      </c>
    </row>
    <row r="3475" spans="1:4">
      <c r="A3475" t="s">
        <v>5602</v>
      </c>
      <c r="B3475" t="s">
        <v>5603</v>
      </c>
      <c r="C3475">
        <v>0</v>
      </c>
      <c r="D3475" s="119">
        <v>1</v>
      </c>
    </row>
    <row r="3476" spans="1:4">
      <c r="A3476" t="s">
        <v>5604</v>
      </c>
      <c r="B3476" t="s">
        <v>5605</v>
      </c>
      <c r="C3476">
        <v>0</v>
      </c>
      <c r="D3476" s="119">
        <v>1</v>
      </c>
    </row>
    <row r="3477" spans="1:4">
      <c r="A3477" t="s">
        <v>5606</v>
      </c>
      <c r="B3477" t="s">
        <v>17444</v>
      </c>
      <c r="C3477">
        <v>24</v>
      </c>
      <c r="D3477" s="119">
        <v>32</v>
      </c>
    </row>
    <row r="3478" spans="1:4">
      <c r="A3478" t="s">
        <v>5607</v>
      </c>
      <c r="B3478" t="s">
        <v>17445</v>
      </c>
      <c r="C3478">
        <v>21</v>
      </c>
      <c r="D3478" s="119">
        <v>23</v>
      </c>
    </row>
    <row r="3479" spans="1:4">
      <c r="A3479" t="s">
        <v>5608</v>
      </c>
      <c r="B3479" t="s">
        <v>17446</v>
      </c>
      <c r="C3479">
        <v>1</v>
      </c>
      <c r="D3479" s="119">
        <v>2</v>
      </c>
    </row>
    <row r="3480" spans="1:4">
      <c r="A3480" t="s">
        <v>5609</v>
      </c>
      <c r="B3480" t="s">
        <v>5610</v>
      </c>
      <c r="C3480">
        <v>0</v>
      </c>
      <c r="D3480" s="119">
        <v>1</v>
      </c>
    </row>
    <row r="3481" spans="1:4">
      <c r="A3481" t="s">
        <v>5611</v>
      </c>
      <c r="B3481" t="s">
        <v>17447</v>
      </c>
      <c r="C3481">
        <v>13</v>
      </c>
      <c r="D3481" s="119">
        <v>13</v>
      </c>
    </row>
    <row r="3482" spans="1:4">
      <c r="A3482" t="s">
        <v>5612</v>
      </c>
      <c r="B3482" t="s">
        <v>5613</v>
      </c>
      <c r="C3482">
        <v>0</v>
      </c>
      <c r="D3482" s="119">
        <v>1</v>
      </c>
    </row>
    <row r="3483" spans="1:4">
      <c r="A3483" t="s">
        <v>5614</v>
      </c>
      <c r="B3483" t="s">
        <v>17448</v>
      </c>
      <c r="C3483">
        <v>0</v>
      </c>
      <c r="D3483" s="119">
        <v>2</v>
      </c>
    </row>
    <row r="3484" spans="1:4">
      <c r="A3484" t="s">
        <v>5615</v>
      </c>
      <c r="B3484" t="s">
        <v>5616</v>
      </c>
      <c r="C3484">
        <v>0</v>
      </c>
      <c r="D3484" s="119">
        <v>1</v>
      </c>
    </row>
    <row r="3485" spans="1:4">
      <c r="A3485" t="s">
        <v>5708</v>
      </c>
      <c r="B3485" t="s">
        <v>17449</v>
      </c>
      <c r="C3485">
        <v>38</v>
      </c>
      <c r="D3485" s="119">
        <v>50</v>
      </c>
    </row>
    <row r="3486" spans="1:4">
      <c r="A3486" t="s">
        <v>5709</v>
      </c>
      <c r="B3486" t="s">
        <v>17450</v>
      </c>
      <c r="C3486">
        <v>30</v>
      </c>
      <c r="D3486" s="119">
        <v>30</v>
      </c>
    </row>
    <row r="3487" spans="1:4">
      <c r="A3487" t="s">
        <v>5710</v>
      </c>
      <c r="B3487" t="s">
        <v>17451</v>
      </c>
      <c r="C3487">
        <v>195</v>
      </c>
      <c r="D3487" s="119">
        <v>445</v>
      </c>
    </row>
    <row r="3488" spans="1:4">
      <c r="A3488" t="s">
        <v>5711</v>
      </c>
      <c r="B3488" t="s">
        <v>17452</v>
      </c>
      <c r="C3488">
        <v>0</v>
      </c>
      <c r="D3488" s="119">
        <v>1</v>
      </c>
    </row>
    <row r="3489" spans="1:4">
      <c r="A3489" t="s">
        <v>5712</v>
      </c>
      <c r="B3489" t="s">
        <v>17453</v>
      </c>
      <c r="C3489">
        <v>3</v>
      </c>
      <c r="D3489" s="119">
        <v>250</v>
      </c>
    </row>
    <row r="3490" spans="1:4">
      <c r="A3490" t="s">
        <v>5713</v>
      </c>
      <c r="B3490" t="s">
        <v>17460</v>
      </c>
      <c r="C3490">
        <v>0</v>
      </c>
      <c r="D3490" s="119">
        <v>1</v>
      </c>
    </row>
    <row r="3491" spans="1:4">
      <c r="A3491" t="s">
        <v>5714</v>
      </c>
      <c r="B3491" t="s">
        <v>17461</v>
      </c>
      <c r="C3491">
        <v>1</v>
      </c>
      <c r="D3491" s="119">
        <v>1</v>
      </c>
    </row>
    <row r="3492" spans="1:4">
      <c r="A3492" t="s">
        <v>5715</v>
      </c>
      <c r="B3492" t="s">
        <v>6610</v>
      </c>
      <c r="C3492">
        <v>1</v>
      </c>
      <c r="D3492" s="119">
        <v>2</v>
      </c>
    </row>
    <row r="3493" spans="1:4">
      <c r="A3493" t="s">
        <v>5716</v>
      </c>
      <c r="B3493" t="s">
        <v>17463</v>
      </c>
      <c r="C3493">
        <v>0</v>
      </c>
      <c r="D3493" s="119">
        <v>1</v>
      </c>
    </row>
    <row r="3494" spans="1:4">
      <c r="A3494" t="s">
        <v>5717</v>
      </c>
      <c r="B3494" t="s">
        <v>17464</v>
      </c>
      <c r="C3494">
        <v>0</v>
      </c>
      <c r="D3494" s="119">
        <v>1</v>
      </c>
    </row>
    <row r="3495" spans="1:4">
      <c r="A3495" t="s">
        <v>5718</v>
      </c>
      <c r="B3495" t="s">
        <v>17465</v>
      </c>
      <c r="C3495">
        <v>0</v>
      </c>
      <c r="D3495" s="119">
        <v>1</v>
      </c>
    </row>
    <row r="3496" spans="1:4">
      <c r="A3496" t="s">
        <v>5719</v>
      </c>
      <c r="B3496" t="s">
        <v>17466</v>
      </c>
      <c r="C3496">
        <v>0</v>
      </c>
      <c r="D3496" s="119">
        <v>1</v>
      </c>
    </row>
    <row r="3497" spans="1:4">
      <c r="A3497" t="s">
        <v>5720</v>
      </c>
      <c r="B3497" t="s">
        <v>17467</v>
      </c>
      <c r="C3497">
        <v>0</v>
      </c>
      <c r="D3497" s="119">
        <v>1</v>
      </c>
    </row>
    <row r="3498" spans="1:4">
      <c r="A3498" t="s">
        <v>5721</v>
      </c>
      <c r="B3498" t="s">
        <v>17469</v>
      </c>
      <c r="C3498">
        <v>0</v>
      </c>
      <c r="D3498" s="119">
        <v>1</v>
      </c>
    </row>
    <row r="3499" spans="1:4">
      <c r="A3499" t="s">
        <v>5722</v>
      </c>
      <c r="B3499" t="s">
        <v>17470</v>
      </c>
      <c r="C3499">
        <v>8</v>
      </c>
      <c r="D3499" s="119">
        <v>6</v>
      </c>
    </row>
    <row r="3500" spans="1:4">
      <c r="A3500" t="s">
        <v>5723</v>
      </c>
      <c r="B3500" t="s">
        <v>17471</v>
      </c>
      <c r="C3500">
        <v>0</v>
      </c>
      <c r="D3500" s="119">
        <v>11</v>
      </c>
    </row>
    <row r="3501" spans="1:4">
      <c r="A3501" t="s">
        <v>5724</v>
      </c>
      <c r="B3501" t="s">
        <v>17472</v>
      </c>
      <c r="C3501">
        <v>0</v>
      </c>
      <c r="D3501" s="119">
        <v>1</v>
      </c>
    </row>
    <row r="3502" spans="1:4">
      <c r="A3502" t="s">
        <v>5725</v>
      </c>
      <c r="B3502" t="s">
        <v>17473</v>
      </c>
      <c r="C3502">
        <v>0</v>
      </c>
      <c r="D3502" s="119">
        <v>1</v>
      </c>
    </row>
    <row r="3503" spans="1:4">
      <c r="A3503" t="s">
        <v>5726</v>
      </c>
      <c r="B3503" t="s">
        <v>17475</v>
      </c>
      <c r="C3503">
        <v>100</v>
      </c>
      <c r="D3503" s="119">
        <v>78</v>
      </c>
    </row>
    <row r="3504" spans="1:4">
      <c r="A3504" t="s">
        <v>5727</v>
      </c>
      <c r="B3504" t="s">
        <v>17476</v>
      </c>
      <c r="C3504">
        <v>0</v>
      </c>
      <c r="D3504" s="119">
        <v>1</v>
      </c>
    </row>
    <row r="3505" spans="1:4">
      <c r="A3505" t="s">
        <v>5728</v>
      </c>
      <c r="B3505" t="s">
        <v>17477</v>
      </c>
      <c r="C3505">
        <v>0</v>
      </c>
      <c r="D3505" s="119">
        <v>1</v>
      </c>
    </row>
    <row r="3506" spans="1:4">
      <c r="A3506" t="s">
        <v>5729</v>
      </c>
      <c r="B3506" t="s">
        <v>17478</v>
      </c>
      <c r="C3506">
        <v>0</v>
      </c>
      <c r="D3506" s="119">
        <v>1</v>
      </c>
    </row>
    <row r="3507" spans="1:4">
      <c r="A3507" t="s">
        <v>5730</v>
      </c>
      <c r="B3507" t="s">
        <v>17479</v>
      </c>
      <c r="C3507">
        <v>0</v>
      </c>
      <c r="D3507" s="119">
        <v>1</v>
      </c>
    </row>
    <row r="3508" spans="1:4">
      <c r="A3508" t="s">
        <v>5731</v>
      </c>
      <c r="B3508" t="s">
        <v>17480</v>
      </c>
      <c r="C3508">
        <v>0</v>
      </c>
      <c r="D3508" s="119">
        <v>1</v>
      </c>
    </row>
    <row r="3509" spans="1:4">
      <c r="A3509" t="s">
        <v>5732</v>
      </c>
      <c r="B3509" t="s">
        <v>17481</v>
      </c>
      <c r="C3509">
        <v>0</v>
      </c>
      <c r="D3509" s="119">
        <v>1</v>
      </c>
    </row>
    <row r="3510" spans="1:4">
      <c r="A3510" t="s">
        <v>5733</v>
      </c>
      <c r="B3510" t="s">
        <v>17482</v>
      </c>
      <c r="C3510">
        <v>0</v>
      </c>
      <c r="D3510" s="119">
        <v>1</v>
      </c>
    </row>
    <row r="3511" spans="1:4">
      <c r="A3511" t="s">
        <v>5734</v>
      </c>
      <c r="B3511" t="s">
        <v>17483</v>
      </c>
      <c r="C3511">
        <v>0</v>
      </c>
      <c r="D3511" s="119">
        <v>1</v>
      </c>
    </row>
    <row r="3512" spans="1:4">
      <c r="A3512" t="s">
        <v>5735</v>
      </c>
      <c r="B3512" t="s">
        <v>17484</v>
      </c>
      <c r="C3512">
        <v>0</v>
      </c>
      <c r="D3512" s="119">
        <v>1</v>
      </c>
    </row>
    <row r="3513" spans="1:4">
      <c r="A3513" t="s">
        <v>5736</v>
      </c>
      <c r="B3513" t="s">
        <v>17485</v>
      </c>
      <c r="C3513">
        <v>0</v>
      </c>
      <c r="D3513" s="119">
        <v>1</v>
      </c>
    </row>
    <row r="3514" spans="1:4">
      <c r="A3514" t="s">
        <v>5737</v>
      </c>
      <c r="B3514" t="s">
        <v>6619</v>
      </c>
      <c r="C3514">
        <v>0</v>
      </c>
      <c r="D3514" s="119">
        <v>2</v>
      </c>
    </row>
    <row r="3515" spans="1:4">
      <c r="A3515" t="s">
        <v>5738</v>
      </c>
      <c r="B3515" t="s">
        <v>5739</v>
      </c>
      <c r="C3515">
        <v>0</v>
      </c>
      <c r="D3515" s="119">
        <v>1</v>
      </c>
    </row>
    <row r="3516" spans="1:4">
      <c r="A3516" t="s">
        <v>5745</v>
      </c>
      <c r="B3516" t="s">
        <v>17225</v>
      </c>
      <c r="C3516">
        <v>3</v>
      </c>
      <c r="D3516" s="119">
        <v>8</v>
      </c>
    </row>
    <row r="3517" spans="1:4">
      <c r="A3517" t="s">
        <v>5747</v>
      </c>
      <c r="B3517" t="s">
        <v>5748</v>
      </c>
      <c r="C3517">
        <v>609</v>
      </c>
      <c r="D3517" s="119">
        <v>611</v>
      </c>
    </row>
    <row r="3518" spans="1:4">
      <c r="A3518" t="s">
        <v>5749</v>
      </c>
      <c r="B3518" t="s">
        <v>5750</v>
      </c>
      <c r="C3518">
        <v>1</v>
      </c>
      <c r="D3518" s="119">
        <v>3</v>
      </c>
    </row>
    <row r="3519" spans="1:4">
      <c r="A3519" t="s">
        <v>5751</v>
      </c>
      <c r="B3519" t="s">
        <v>5752</v>
      </c>
      <c r="C3519">
        <v>0</v>
      </c>
      <c r="D3519" s="119">
        <v>1</v>
      </c>
    </row>
    <row r="3520" spans="1:4">
      <c r="A3520" t="s">
        <v>5753</v>
      </c>
      <c r="B3520" t="s">
        <v>6995</v>
      </c>
      <c r="C3520">
        <v>0</v>
      </c>
      <c r="D3520" s="119">
        <v>19</v>
      </c>
    </row>
    <row r="3521" spans="1:4">
      <c r="A3521" t="s">
        <v>5754</v>
      </c>
      <c r="B3521" t="s">
        <v>6996</v>
      </c>
      <c r="C3521">
        <v>138</v>
      </c>
      <c r="D3521" s="119">
        <v>199</v>
      </c>
    </row>
    <row r="3522" spans="1:4">
      <c r="A3522" t="s">
        <v>5755</v>
      </c>
      <c r="B3522" t="s">
        <v>17486</v>
      </c>
      <c r="C3522">
        <v>6</v>
      </c>
      <c r="D3522" s="119">
        <v>18</v>
      </c>
    </row>
    <row r="3523" spans="1:4">
      <c r="A3523" t="s">
        <v>5756</v>
      </c>
      <c r="B3523" t="s">
        <v>5757</v>
      </c>
      <c r="C3523">
        <v>14</v>
      </c>
      <c r="D3523" s="119">
        <v>32</v>
      </c>
    </row>
    <row r="3524" spans="1:4">
      <c r="A3524" t="s">
        <v>5758</v>
      </c>
      <c r="B3524" t="s">
        <v>17487</v>
      </c>
      <c r="C3524">
        <v>0</v>
      </c>
      <c r="D3524" s="119">
        <v>1</v>
      </c>
    </row>
    <row r="3525" spans="1:4">
      <c r="A3525" t="s">
        <v>5759</v>
      </c>
      <c r="B3525" t="s">
        <v>7032</v>
      </c>
      <c r="C3525">
        <v>7</v>
      </c>
      <c r="D3525" s="119">
        <v>20</v>
      </c>
    </row>
    <row r="3526" spans="1:4">
      <c r="A3526" t="s">
        <v>5760</v>
      </c>
      <c r="B3526" t="s">
        <v>17488</v>
      </c>
      <c r="C3526">
        <v>0</v>
      </c>
      <c r="D3526" s="119">
        <v>1</v>
      </c>
    </row>
    <row r="3527" spans="1:4">
      <c r="A3527" t="s">
        <v>5761</v>
      </c>
      <c r="B3527" t="s">
        <v>17489</v>
      </c>
      <c r="C3527">
        <v>428</v>
      </c>
      <c r="D3527" s="119">
        <v>341</v>
      </c>
    </row>
    <row r="3528" spans="1:4">
      <c r="A3528" t="s">
        <v>5762</v>
      </c>
      <c r="B3528" t="s">
        <v>17490</v>
      </c>
      <c r="C3528">
        <v>0</v>
      </c>
      <c r="D3528" s="119">
        <v>2</v>
      </c>
    </row>
    <row r="3529" spans="1:4">
      <c r="A3529" t="s">
        <v>5763</v>
      </c>
      <c r="B3529" t="s">
        <v>17491</v>
      </c>
      <c r="C3529">
        <v>5</v>
      </c>
      <c r="D3529" s="119">
        <v>3</v>
      </c>
    </row>
    <row r="3530" spans="1:4">
      <c r="A3530" t="s">
        <v>5764</v>
      </c>
      <c r="B3530" t="s">
        <v>17492</v>
      </c>
      <c r="C3530">
        <v>44</v>
      </c>
      <c r="D3530" s="119">
        <v>48</v>
      </c>
    </row>
    <row r="3531" spans="1:4">
      <c r="A3531" t="s">
        <v>5765</v>
      </c>
      <c r="B3531" t="s">
        <v>17493</v>
      </c>
      <c r="C3531">
        <v>8</v>
      </c>
      <c r="D3531" s="119">
        <v>21</v>
      </c>
    </row>
    <row r="3532" spans="1:4">
      <c r="A3532" t="s">
        <v>5766</v>
      </c>
      <c r="B3532" t="s">
        <v>17494</v>
      </c>
      <c r="C3532">
        <v>57</v>
      </c>
      <c r="D3532" s="119">
        <v>52</v>
      </c>
    </row>
    <row r="3533" spans="1:4">
      <c r="A3533" t="s">
        <v>5767</v>
      </c>
      <c r="B3533" t="s">
        <v>17495</v>
      </c>
      <c r="C3533">
        <v>0</v>
      </c>
      <c r="D3533" s="119">
        <v>2</v>
      </c>
    </row>
    <row r="3534" spans="1:4">
      <c r="A3534" t="s">
        <v>5768</v>
      </c>
      <c r="B3534" t="s">
        <v>17496</v>
      </c>
      <c r="C3534">
        <v>11</v>
      </c>
      <c r="D3534" s="119">
        <v>9</v>
      </c>
    </row>
    <row r="3535" spans="1:4">
      <c r="A3535" t="s">
        <v>5769</v>
      </c>
      <c r="B3535" t="s">
        <v>17497</v>
      </c>
      <c r="C3535">
        <v>0</v>
      </c>
      <c r="D3535" s="119">
        <v>2</v>
      </c>
    </row>
    <row r="3536" spans="1:4">
      <c r="A3536" t="s">
        <v>5770</v>
      </c>
      <c r="B3536" t="s">
        <v>17498</v>
      </c>
      <c r="C3536">
        <v>23</v>
      </c>
      <c r="D3536" s="119">
        <v>11</v>
      </c>
    </row>
    <row r="3537" spans="1:4">
      <c r="A3537" t="s">
        <v>5771</v>
      </c>
      <c r="B3537" t="s">
        <v>17499</v>
      </c>
      <c r="C3537">
        <v>3</v>
      </c>
      <c r="D3537" s="119">
        <v>1</v>
      </c>
    </row>
    <row r="3538" spans="1:4">
      <c r="A3538" t="s">
        <v>5772</v>
      </c>
      <c r="B3538" t="s">
        <v>5773</v>
      </c>
      <c r="C3538">
        <v>0</v>
      </c>
      <c r="D3538" s="119">
        <v>4</v>
      </c>
    </row>
    <row r="3539" spans="1:4">
      <c r="A3539" t="s">
        <v>5774</v>
      </c>
      <c r="B3539" t="s">
        <v>5775</v>
      </c>
      <c r="C3539">
        <v>78</v>
      </c>
      <c r="D3539" s="119">
        <v>100</v>
      </c>
    </row>
    <row r="3540" spans="1:4">
      <c r="A3540" t="s">
        <v>5776</v>
      </c>
      <c r="B3540" t="s">
        <v>7039</v>
      </c>
      <c r="C3540">
        <v>1</v>
      </c>
      <c r="D3540" s="119">
        <v>4</v>
      </c>
    </row>
    <row r="3541" spans="1:4">
      <c r="A3541" t="s">
        <v>5778</v>
      </c>
      <c r="B3541" t="s">
        <v>17500</v>
      </c>
      <c r="C3541">
        <v>117</v>
      </c>
      <c r="D3541" s="119">
        <v>95</v>
      </c>
    </row>
    <row r="3542" spans="1:4">
      <c r="A3542" t="s">
        <v>5779</v>
      </c>
      <c r="B3542" t="s">
        <v>17501</v>
      </c>
      <c r="C3542">
        <v>1</v>
      </c>
      <c r="D3542" s="119">
        <v>2</v>
      </c>
    </row>
    <row r="3543" spans="1:4">
      <c r="A3543" t="s">
        <v>5780</v>
      </c>
      <c r="B3543" t="s">
        <v>17502</v>
      </c>
      <c r="C3543">
        <v>0</v>
      </c>
      <c r="D3543" s="119">
        <v>1</v>
      </c>
    </row>
    <row r="3544" spans="1:4">
      <c r="A3544" t="s">
        <v>5781</v>
      </c>
      <c r="B3544" t="s">
        <v>5782</v>
      </c>
      <c r="C3544">
        <v>0</v>
      </c>
      <c r="D3544" s="119">
        <v>0</v>
      </c>
    </row>
    <row r="3545" spans="1:4">
      <c r="A3545" t="s">
        <v>5783</v>
      </c>
      <c r="B3545" t="s">
        <v>17503</v>
      </c>
      <c r="C3545">
        <v>42</v>
      </c>
      <c r="D3545" s="119">
        <v>21</v>
      </c>
    </row>
    <row r="3546" spans="1:4">
      <c r="A3546" t="s">
        <v>5784</v>
      </c>
      <c r="B3546" t="s">
        <v>17504</v>
      </c>
      <c r="C3546">
        <v>2</v>
      </c>
      <c r="D3546" s="119">
        <v>1</v>
      </c>
    </row>
    <row r="3547" spans="1:4">
      <c r="A3547" t="s">
        <v>5785</v>
      </c>
      <c r="B3547" t="s">
        <v>17505</v>
      </c>
      <c r="C3547">
        <v>37</v>
      </c>
      <c r="D3547" s="119">
        <v>41</v>
      </c>
    </row>
    <row r="3548" spans="1:4">
      <c r="A3548" t="s">
        <v>5786</v>
      </c>
      <c r="B3548" t="s">
        <v>17506</v>
      </c>
      <c r="C3548">
        <v>4</v>
      </c>
      <c r="D3548" s="119">
        <v>4</v>
      </c>
    </row>
    <row r="3549" spans="1:4">
      <c r="A3549" t="s">
        <v>5787</v>
      </c>
      <c r="B3549" t="s">
        <v>17507</v>
      </c>
      <c r="C3549">
        <v>0</v>
      </c>
      <c r="D3549" s="119">
        <v>1</v>
      </c>
    </row>
    <row r="3550" spans="1:4">
      <c r="A3550" t="s">
        <v>5788</v>
      </c>
      <c r="B3550" t="s">
        <v>17508</v>
      </c>
      <c r="C3550">
        <v>3</v>
      </c>
      <c r="D3550" s="119">
        <v>4</v>
      </c>
    </row>
    <row r="3551" spans="1:4">
      <c r="A3551" t="s">
        <v>5789</v>
      </c>
      <c r="B3551" t="s">
        <v>17509</v>
      </c>
      <c r="C3551">
        <v>1</v>
      </c>
      <c r="D3551" s="119">
        <v>1</v>
      </c>
    </row>
    <row r="3552" spans="1:4">
      <c r="A3552" t="s">
        <v>5790</v>
      </c>
      <c r="B3552" t="s">
        <v>17510</v>
      </c>
      <c r="C3552">
        <v>21</v>
      </c>
      <c r="D3552" s="119">
        <v>16</v>
      </c>
    </row>
    <row r="3553" spans="1:4">
      <c r="A3553" t="s">
        <v>5791</v>
      </c>
      <c r="B3553" t="s">
        <v>17511</v>
      </c>
      <c r="C3553">
        <v>30</v>
      </c>
      <c r="D3553" s="119">
        <v>22</v>
      </c>
    </row>
    <row r="3554" spans="1:4">
      <c r="A3554" t="s">
        <v>5792</v>
      </c>
      <c r="B3554" t="s">
        <v>17512</v>
      </c>
      <c r="C3554">
        <v>2</v>
      </c>
      <c r="D3554" s="119">
        <v>1</v>
      </c>
    </row>
    <row r="3555" spans="1:4">
      <c r="A3555" t="s">
        <v>5793</v>
      </c>
      <c r="B3555" t="s">
        <v>17513</v>
      </c>
      <c r="C3555">
        <v>0</v>
      </c>
      <c r="D3555" s="119">
        <v>1</v>
      </c>
    </row>
    <row r="3556" spans="1:4">
      <c r="A3556" t="s">
        <v>5794</v>
      </c>
      <c r="B3556" t="s">
        <v>17514</v>
      </c>
      <c r="C3556">
        <v>1</v>
      </c>
      <c r="D3556" s="119">
        <v>1</v>
      </c>
    </row>
    <row r="3557" spans="1:4">
      <c r="A3557" t="s">
        <v>5795</v>
      </c>
      <c r="B3557" t="s">
        <v>17515</v>
      </c>
      <c r="C3557">
        <v>0</v>
      </c>
      <c r="D3557" s="119">
        <v>246</v>
      </c>
    </row>
    <row r="3558" spans="1:4">
      <c r="A3558" t="s">
        <v>5796</v>
      </c>
      <c r="B3558" t="s">
        <v>17516</v>
      </c>
      <c r="C3558">
        <v>0</v>
      </c>
      <c r="D3558" s="119">
        <v>246</v>
      </c>
    </row>
    <row r="3559" spans="1:4">
      <c r="A3559" t="s">
        <v>5797</v>
      </c>
      <c r="B3559" t="s">
        <v>17517</v>
      </c>
      <c r="C3559">
        <v>0</v>
      </c>
      <c r="D3559" s="119">
        <v>246</v>
      </c>
    </row>
    <row r="3560" spans="1:4">
      <c r="A3560" t="s">
        <v>5798</v>
      </c>
      <c r="B3560" t="s">
        <v>17518</v>
      </c>
      <c r="C3560">
        <v>99</v>
      </c>
      <c r="D3560" s="119">
        <v>80</v>
      </c>
    </row>
    <row r="3561" spans="1:4">
      <c r="A3561" t="s">
        <v>5799</v>
      </c>
      <c r="B3561" t="s">
        <v>17519</v>
      </c>
      <c r="C3561">
        <v>0</v>
      </c>
      <c r="D3561" s="119">
        <v>2</v>
      </c>
    </row>
    <row r="3562" spans="1:4">
      <c r="A3562" t="s">
        <v>5800</v>
      </c>
      <c r="B3562" t="s">
        <v>17520</v>
      </c>
      <c r="C3562">
        <v>0</v>
      </c>
      <c r="D3562" s="119">
        <v>246</v>
      </c>
    </row>
    <row r="3563" spans="1:4">
      <c r="A3563" t="s">
        <v>5801</v>
      </c>
      <c r="B3563" t="s">
        <v>17521</v>
      </c>
      <c r="C3563">
        <v>0</v>
      </c>
      <c r="D3563" s="119">
        <v>1</v>
      </c>
    </row>
    <row r="3564" spans="1:4">
      <c r="A3564" t="s">
        <v>5802</v>
      </c>
      <c r="B3564" t="s">
        <v>17522</v>
      </c>
      <c r="C3564">
        <v>1</v>
      </c>
      <c r="D3564" s="119">
        <v>1</v>
      </c>
    </row>
    <row r="3565" spans="1:4">
      <c r="A3565" t="s">
        <v>6102</v>
      </c>
      <c r="B3565" t="s">
        <v>6103</v>
      </c>
      <c r="C3565">
        <v>0</v>
      </c>
      <c r="D3565" s="119">
        <v>1</v>
      </c>
    </row>
    <row r="3566" spans="1:4">
      <c r="A3566" t="s">
        <v>6104</v>
      </c>
      <c r="B3566" t="s">
        <v>6105</v>
      </c>
      <c r="C3566">
        <v>0</v>
      </c>
      <c r="D3566" s="119">
        <v>1</v>
      </c>
    </row>
    <row r="3567" spans="1:4">
      <c r="A3567" t="s">
        <v>6106</v>
      </c>
      <c r="B3567" t="s">
        <v>6107</v>
      </c>
      <c r="C3567">
        <v>0</v>
      </c>
      <c r="D3567" s="119">
        <v>1</v>
      </c>
    </row>
    <row r="3568" spans="1:4">
      <c r="A3568" t="s">
        <v>6108</v>
      </c>
      <c r="B3568" t="s">
        <v>6109</v>
      </c>
      <c r="C3568">
        <v>0</v>
      </c>
      <c r="D3568" s="119">
        <v>1</v>
      </c>
    </row>
    <row r="3569" spans="1:4">
      <c r="A3569" t="s">
        <v>6110</v>
      </c>
      <c r="B3569" t="s">
        <v>6111</v>
      </c>
      <c r="C3569">
        <v>0</v>
      </c>
      <c r="D3569" s="119">
        <v>1</v>
      </c>
    </row>
    <row r="3570" spans="1:4">
      <c r="A3570" t="s">
        <v>6112</v>
      </c>
      <c r="B3570" t="s">
        <v>6113</v>
      </c>
      <c r="C3570">
        <v>0</v>
      </c>
      <c r="D3570" s="119">
        <v>1</v>
      </c>
    </row>
    <row r="3571" spans="1:4">
      <c r="A3571" t="s">
        <v>6114</v>
      </c>
      <c r="B3571" t="s">
        <v>6115</v>
      </c>
      <c r="C3571">
        <v>0</v>
      </c>
      <c r="D3571" s="119">
        <v>1</v>
      </c>
    </row>
    <row r="3572" spans="1:4">
      <c r="A3572" t="s">
        <v>6116</v>
      </c>
      <c r="B3572" t="s">
        <v>6117</v>
      </c>
      <c r="C3572">
        <v>0</v>
      </c>
      <c r="D3572" s="119">
        <v>1</v>
      </c>
    </row>
    <row r="3573" spans="1:4">
      <c r="A3573" t="s">
        <v>6118</v>
      </c>
      <c r="B3573" t="s">
        <v>16160</v>
      </c>
      <c r="C3573">
        <v>0</v>
      </c>
      <c r="D3573" s="119">
        <v>2</v>
      </c>
    </row>
    <row r="3574" spans="1:4">
      <c r="A3574" t="s">
        <v>6120</v>
      </c>
      <c r="B3574" t="s">
        <v>6121</v>
      </c>
      <c r="C3574">
        <v>2</v>
      </c>
      <c r="D3574" s="119">
        <v>1</v>
      </c>
    </row>
    <row r="3575" spans="1:4">
      <c r="A3575" t="s">
        <v>6122</v>
      </c>
      <c r="B3575" t="s">
        <v>6123</v>
      </c>
      <c r="C3575">
        <v>0</v>
      </c>
      <c r="D3575" s="119">
        <v>1</v>
      </c>
    </row>
    <row r="3576" spans="1:4">
      <c r="A3576" t="s">
        <v>6124</v>
      </c>
      <c r="B3576" t="s">
        <v>6125</v>
      </c>
      <c r="C3576">
        <v>0</v>
      </c>
      <c r="D3576" s="119">
        <v>1</v>
      </c>
    </row>
    <row r="3577" spans="1:4">
      <c r="A3577" t="s">
        <v>6126</v>
      </c>
      <c r="B3577" t="s">
        <v>6127</v>
      </c>
      <c r="C3577">
        <v>0</v>
      </c>
      <c r="D3577" s="119">
        <v>1</v>
      </c>
    </row>
    <row r="3578" spans="1:4">
      <c r="A3578" t="s">
        <v>6128</v>
      </c>
      <c r="B3578" t="s">
        <v>6129</v>
      </c>
      <c r="C3578">
        <v>0</v>
      </c>
      <c r="D3578" s="119">
        <v>1</v>
      </c>
    </row>
    <row r="3579" spans="1:4">
      <c r="A3579" t="s">
        <v>6130</v>
      </c>
      <c r="B3579" t="s">
        <v>6131</v>
      </c>
      <c r="C3579">
        <v>0</v>
      </c>
      <c r="D3579" s="119">
        <v>1</v>
      </c>
    </row>
    <row r="3580" spans="1:4">
      <c r="A3580" t="s">
        <v>6132</v>
      </c>
      <c r="B3580" t="s">
        <v>6133</v>
      </c>
      <c r="C3580">
        <v>0</v>
      </c>
      <c r="D3580" s="119">
        <v>1</v>
      </c>
    </row>
    <row r="3581" spans="1:4">
      <c r="A3581" t="s">
        <v>6134</v>
      </c>
      <c r="B3581" t="s">
        <v>6135</v>
      </c>
      <c r="C3581">
        <v>0</v>
      </c>
      <c r="D3581" s="119">
        <v>1</v>
      </c>
    </row>
    <row r="3582" spans="1:4">
      <c r="A3582" t="s">
        <v>6139</v>
      </c>
      <c r="B3582" t="s">
        <v>6713</v>
      </c>
      <c r="C3582">
        <v>94</v>
      </c>
      <c r="D3582" s="119">
        <v>97</v>
      </c>
    </row>
    <row r="3583" spans="1:4">
      <c r="A3583" t="s">
        <v>6140</v>
      </c>
      <c r="B3583" t="s">
        <v>17523</v>
      </c>
      <c r="C3583">
        <v>0</v>
      </c>
      <c r="D3583" s="119">
        <v>1</v>
      </c>
    </row>
    <row r="3584" spans="1:4">
      <c r="A3584" t="s">
        <v>6141</v>
      </c>
      <c r="B3584" t="s">
        <v>17524</v>
      </c>
      <c r="C3584">
        <v>17</v>
      </c>
      <c r="D3584" s="119">
        <v>10</v>
      </c>
    </row>
    <row r="3585" spans="1:4">
      <c r="A3585" t="s">
        <v>6142</v>
      </c>
      <c r="B3585" t="s">
        <v>17525</v>
      </c>
      <c r="C3585">
        <v>1</v>
      </c>
      <c r="D3585" s="119">
        <v>247</v>
      </c>
    </row>
    <row r="3586" spans="1:4">
      <c r="A3586" t="s">
        <v>6143</v>
      </c>
      <c r="B3586" t="s">
        <v>17526</v>
      </c>
      <c r="C3586">
        <v>0</v>
      </c>
      <c r="D3586" s="119">
        <v>250</v>
      </c>
    </row>
    <row r="3587" spans="1:4">
      <c r="A3587" t="s">
        <v>6144</v>
      </c>
      <c r="B3587" t="s">
        <v>17527</v>
      </c>
      <c r="C3587">
        <v>15</v>
      </c>
      <c r="D3587" s="119">
        <v>6</v>
      </c>
    </row>
    <row r="3588" spans="1:4">
      <c r="A3588" t="s">
        <v>6145</v>
      </c>
      <c r="B3588" t="s">
        <v>17528</v>
      </c>
      <c r="C3588">
        <v>0</v>
      </c>
      <c r="D3588" s="119">
        <v>2</v>
      </c>
    </row>
    <row r="3589" spans="1:4">
      <c r="A3589" t="s">
        <v>6146</v>
      </c>
      <c r="B3589" t="s">
        <v>17529</v>
      </c>
      <c r="C3589">
        <v>0</v>
      </c>
      <c r="D3589" s="119">
        <v>2</v>
      </c>
    </row>
    <row r="3590" spans="1:4">
      <c r="A3590" t="s">
        <v>6147</v>
      </c>
      <c r="B3590" t="s">
        <v>17530</v>
      </c>
      <c r="C3590">
        <v>36</v>
      </c>
      <c r="D3590" s="119">
        <v>41</v>
      </c>
    </row>
    <row r="3591" spans="1:4">
      <c r="A3591" t="s">
        <v>6148</v>
      </c>
      <c r="B3591" t="s">
        <v>17531</v>
      </c>
      <c r="C3591">
        <v>1</v>
      </c>
      <c r="D3591" s="119">
        <v>5</v>
      </c>
    </row>
    <row r="3592" spans="1:4">
      <c r="A3592" t="s">
        <v>6149</v>
      </c>
      <c r="B3592" t="s">
        <v>17532</v>
      </c>
      <c r="C3592">
        <v>0</v>
      </c>
      <c r="D3592" s="119">
        <v>1</v>
      </c>
    </row>
    <row r="3593" spans="1:4">
      <c r="A3593" t="s">
        <v>6150</v>
      </c>
      <c r="B3593" t="s">
        <v>17533</v>
      </c>
      <c r="C3593">
        <v>3081</v>
      </c>
      <c r="D3593" s="119">
        <v>3415</v>
      </c>
    </row>
    <row r="3594" spans="1:4">
      <c r="A3594" t="s">
        <v>6151</v>
      </c>
      <c r="B3594" t="s">
        <v>17534</v>
      </c>
      <c r="C3594">
        <v>0</v>
      </c>
      <c r="D3594" s="119">
        <v>2</v>
      </c>
    </row>
    <row r="3595" spans="1:4">
      <c r="A3595" t="s">
        <v>6152</v>
      </c>
      <c r="B3595" t="s">
        <v>17535</v>
      </c>
      <c r="C3595">
        <v>0</v>
      </c>
      <c r="D3595" s="119">
        <v>2</v>
      </c>
    </row>
    <row r="3596" spans="1:4">
      <c r="A3596" t="s">
        <v>6153</v>
      </c>
      <c r="B3596" t="s">
        <v>17536</v>
      </c>
      <c r="C3596">
        <v>0</v>
      </c>
      <c r="D3596" s="119">
        <v>2</v>
      </c>
    </row>
    <row r="3597" spans="1:4">
      <c r="A3597" t="s">
        <v>6154</v>
      </c>
      <c r="B3597" t="s">
        <v>17537</v>
      </c>
      <c r="C3597">
        <v>17</v>
      </c>
      <c r="D3597" s="119">
        <v>256</v>
      </c>
    </row>
    <row r="3598" spans="1:4">
      <c r="A3598" t="s">
        <v>6155</v>
      </c>
      <c r="B3598" t="s">
        <v>17538</v>
      </c>
      <c r="C3598">
        <v>28</v>
      </c>
      <c r="D3598" s="119">
        <v>290</v>
      </c>
    </row>
    <row r="3599" spans="1:4">
      <c r="A3599" t="s">
        <v>6156</v>
      </c>
      <c r="B3599" t="s">
        <v>17539</v>
      </c>
      <c r="C3599">
        <v>34</v>
      </c>
      <c r="D3599" s="119">
        <v>260</v>
      </c>
    </row>
    <row r="3600" spans="1:4">
      <c r="A3600" t="s">
        <v>6157</v>
      </c>
      <c r="B3600" t="s">
        <v>17540</v>
      </c>
      <c r="C3600">
        <v>0</v>
      </c>
      <c r="D3600" s="119">
        <v>246</v>
      </c>
    </row>
    <row r="3601" spans="1:4">
      <c r="A3601" t="s">
        <v>6158</v>
      </c>
      <c r="B3601" t="s">
        <v>17541</v>
      </c>
      <c r="C3601">
        <v>0</v>
      </c>
      <c r="D3601" s="119">
        <v>1</v>
      </c>
    </row>
    <row r="3602" spans="1:4">
      <c r="A3602" t="s">
        <v>6159</v>
      </c>
      <c r="B3602" t="s">
        <v>17542</v>
      </c>
      <c r="C3602">
        <v>2</v>
      </c>
      <c r="D3602" s="119">
        <v>1</v>
      </c>
    </row>
    <row r="3603" spans="1:4">
      <c r="A3603" t="s">
        <v>6160</v>
      </c>
      <c r="B3603" t="s">
        <v>17542</v>
      </c>
      <c r="C3603">
        <v>0</v>
      </c>
      <c r="D3603" s="119">
        <v>5</v>
      </c>
    </row>
    <row r="3604" spans="1:4">
      <c r="A3604" t="s">
        <v>6161</v>
      </c>
      <c r="B3604" t="s">
        <v>17542</v>
      </c>
      <c r="C3604">
        <v>3</v>
      </c>
      <c r="D3604" s="119">
        <v>1</v>
      </c>
    </row>
    <row r="3605" spans="1:4">
      <c r="A3605" t="s">
        <v>6162</v>
      </c>
      <c r="B3605" t="s">
        <v>17542</v>
      </c>
      <c r="C3605">
        <v>0</v>
      </c>
      <c r="D3605" s="119">
        <v>1</v>
      </c>
    </row>
    <row r="3606" spans="1:4">
      <c r="A3606" t="s">
        <v>6163</v>
      </c>
      <c r="B3606" t="s">
        <v>17543</v>
      </c>
      <c r="C3606">
        <v>196</v>
      </c>
      <c r="D3606" s="119">
        <v>192</v>
      </c>
    </row>
    <row r="3607" spans="1:4">
      <c r="A3607" t="s">
        <v>6164</v>
      </c>
      <c r="B3607" t="s">
        <v>17543</v>
      </c>
      <c r="C3607">
        <v>2</v>
      </c>
      <c r="D3607" s="119">
        <v>5</v>
      </c>
    </row>
    <row r="3608" spans="1:4">
      <c r="A3608" t="s">
        <v>6165</v>
      </c>
      <c r="B3608" t="s">
        <v>17543</v>
      </c>
      <c r="C3608">
        <v>0</v>
      </c>
      <c r="D3608" s="119">
        <v>1</v>
      </c>
    </row>
    <row r="3609" spans="1:4">
      <c r="A3609" t="s">
        <v>6166</v>
      </c>
      <c r="B3609" t="s">
        <v>20052</v>
      </c>
      <c r="C3609">
        <v>0</v>
      </c>
      <c r="D3609" s="119">
        <v>247</v>
      </c>
    </row>
    <row r="3610" spans="1:4">
      <c r="A3610" t="s">
        <v>6167</v>
      </c>
      <c r="B3610" t="s">
        <v>6168</v>
      </c>
      <c r="C3610">
        <v>1</v>
      </c>
      <c r="D3610" s="119">
        <v>22</v>
      </c>
    </row>
    <row r="3611" spans="1:4">
      <c r="A3611" t="s">
        <v>6169</v>
      </c>
      <c r="B3611" t="s">
        <v>17544</v>
      </c>
      <c r="C3611">
        <v>172</v>
      </c>
      <c r="D3611" s="119">
        <v>115</v>
      </c>
    </row>
    <row r="3612" spans="1:4">
      <c r="A3612" t="s">
        <v>6170</v>
      </c>
      <c r="B3612" t="s">
        <v>7256</v>
      </c>
      <c r="C3612">
        <v>1511</v>
      </c>
      <c r="D3612" s="119">
        <v>1251</v>
      </c>
    </row>
    <row r="3613" spans="1:4">
      <c r="A3613" t="s">
        <v>6171</v>
      </c>
      <c r="B3613" t="s">
        <v>17545</v>
      </c>
      <c r="C3613">
        <v>6</v>
      </c>
      <c r="D3613" s="119">
        <v>247</v>
      </c>
    </row>
    <row r="3614" spans="1:4">
      <c r="A3614" t="s">
        <v>6172</v>
      </c>
      <c r="B3614" t="s">
        <v>17546</v>
      </c>
      <c r="C3614">
        <v>1</v>
      </c>
      <c r="D3614" s="119">
        <v>251</v>
      </c>
    </row>
    <row r="3615" spans="1:4">
      <c r="A3615" t="s">
        <v>6173</v>
      </c>
      <c r="B3615" t="s">
        <v>17547</v>
      </c>
      <c r="C3615">
        <v>0</v>
      </c>
      <c r="D3615" s="119">
        <v>247</v>
      </c>
    </row>
    <row r="3616" spans="1:4">
      <c r="A3616" t="s">
        <v>6175</v>
      </c>
      <c r="B3616" t="s">
        <v>17548</v>
      </c>
      <c r="C3616">
        <v>1</v>
      </c>
      <c r="D3616" s="119">
        <v>1</v>
      </c>
    </row>
    <row r="3617" spans="1:4">
      <c r="A3617" t="s">
        <v>6176</v>
      </c>
      <c r="B3617" t="s">
        <v>17549</v>
      </c>
      <c r="C3617">
        <v>60</v>
      </c>
      <c r="D3617" s="119">
        <v>286</v>
      </c>
    </row>
    <row r="3618" spans="1:4">
      <c r="A3618" t="s">
        <v>6177</v>
      </c>
      <c r="B3618" t="s">
        <v>17550</v>
      </c>
      <c r="C3618">
        <v>1094</v>
      </c>
      <c r="D3618" s="119">
        <v>905</v>
      </c>
    </row>
    <row r="3619" spans="1:4">
      <c r="A3619" t="s">
        <v>6178</v>
      </c>
      <c r="B3619" t="s">
        <v>17551</v>
      </c>
      <c r="C3619">
        <v>54</v>
      </c>
      <c r="D3619" s="119">
        <v>63</v>
      </c>
    </row>
    <row r="3620" spans="1:4">
      <c r="A3620" t="s">
        <v>6179</v>
      </c>
      <c r="B3620" t="s">
        <v>17552</v>
      </c>
      <c r="C3620">
        <v>758</v>
      </c>
      <c r="D3620" s="119">
        <v>755</v>
      </c>
    </row>
    <row r="3621" spans="1:4">
      <c r="A3621" t="s">
        <v>6180</v>
      </c>
      <c r="B3621" t="s">
        <v>17553</v>
      </c>
      <c r="C3621">
        <v>415</v>
      </c>
      <c r="D3621" s="119">
        <v>441</v>
      </c>
    </row>
    <row r="3622" spans="1:4">
      <c r="A3622" t="s">
        <v>6181</v>
      </c>
      <c r="B3622" t="s">
        <v>17554</v>
      </c>
      <c r="C3622">
        <v>250</v>
      </c>
      <c r="D3622" s="119">
        <v>241</v>
      </c>
    </row>
    <row r="3623" spans="1:4">
      <c r="A3623" t="s">
        <v>6182</v>
      </c>
      <c r="B3623" t="s">
        <v>17555</v>
      </c>
      <c r="C3623">
        <v>425</v>
      </c>
      <c r="D3623" s="119">
        <v>451</v>
      </c>
    </row>
    <row r="3624" spans="1:4">
      <c r="A3624" t="s">
        <v>6183</v>
      </c>
      <c r="B3624" t="s">
        <v>17556</v>
      </c>
      <c r="C3624">
        <v>421</v>
      </c>
      <c r="D3624" s="119">
        <v>505</v>
      </c>
    </row>
    <row r="3625" spans="1:4">
      <c r="A3625" t="s">
        <v>6184</v>
      </c>
      <c r="B3625" t="s">
        <v>17557</v>
      </c>
      <c r="C3625">
        <v>156</v>
      </c>
      <c r="D3625" s="119">
        <v>125</v>
      </c>
    </row>
    <row r="3626" spans="1:4">
      <c r="A3626" t="s">
        <v>6185</v>
      </c>
      <c r="B3626" t="s">
        <v>17558</v>
      </c>
      <c r="C3626">
        <v>140</v>
      </c>
      <c r="D3626" s="119">
        <v>161</v>
      </c>
    </row>
    <row r="3627" spans="1:4">
      <c r="A3627" t="s">
        <v>6186</v>
      </c>
      <c r="B3627" t="s">
        <v>17559</v>
      </c>
      <c r="C3627">
        <v>0</v>
      </c>
      <c r="D3627" s="119">
        <v>2</v>
      </c>
    </row>
    <row r="3628" spans="1:4">
      <c r="A3628" t="s">
        <v>6187</v>
      </c>
      <c r="B3628" t="s">
        <v>17560</v>
      </c>
      <c r="C3628">
        <v>0</v>
      </c>
      <c r="D3628" s="119">
        <v>2</v>
      </c>
    </row>
    <row r="3629" spans="1:4">
      <c r="A3629" t="s">
        <v>6188</v>
      </c>
      <c r="B3629" t="s">
        <v>17561</v>
      </c>
      <c r="C3629">
        <v>168</v>
      </c>
      <c r="D3629" s="119">
        <v>181</v>
      </c>
    </row>
    <row r="3630" spans="1:4">
      <c r="A3630" t="s">
        <v>6189</v>
      </c>
      <c r="B3630" t="s">
        <v>17562</v>
      </c>
      <c r="C3630">
        <v>16</v>
      </c>
      <c r="D3630" s="119">
        <v>16</v>
      </c>
    </row>
    <row r="3631" spans="1:4">
      <c r="A3631" t="s">
        <v>6190</v>
      </c>
      <c r="B3631" t="s">
        <v>17563</v>
      </c>
      <c r="C3631">
        <v>368</v>
      </c>
      <c r="D3631" s="119">
        <v>466</v>
      </c>
    </row>
    <row r="3632" spans="1:4">
      <c r="A3632" t="s">
        <v>6191</v>
      </c>
      <c r="B3632" t="s">
        <v>17564</v>
      </c>
      <c r="C3632">
        <v>0</v>
      </c>
      <c r="D3632" s="119">
        <v>2</v>
      </c>
    </row>
    <row r="3633" spans="1:4">
      <c r="A3633" t="s">
        <v>6192</v>
      </c>
      <c r="B3633" t="s">
        <v>17565</v>
      </c>
      <c r="C3633">
        <v>4792</v>
      </c>
      <c r="D3633" s="119">
        <v>4555</v>
      </c>
    </row>
    <row r="3634" spans="1:4">
      <c r="A3634" t="s">
        <v>6193</v>
      </c>
      <c r="B3634" t="s">
        <v>17566</v>
      </c>
      <c r="C3634">
        <v>1193</v>
      </c>
      <c r="D3634" s="119">
        <v>1510</v>
      </c>
    </row>
    <row r="3635" spans="1:4">
      <c r="A3635" t="s">
        <v>6194</v>
      </c>
      <c r="B3635" t="s">
        <v>17567</v>
      </c>
      <c r="C3635">
        <v>140</v>
      </c>
      <c r="D3635" s="119">
        <v>160</v>
      </c>
    </row>
    <row r="3636" spans="1:4">
      <c r="A3636" t="s">
        <v>6195</v>
      </c>
      <c r="B3636" t="s">
        <v>17568</v>
      </c>
      <c r="C3636">
        <v>0</v>
      </c>
      <c r="D3636" s="119">
        <v>2</v>
      </c>
    </row>
    <row r="3637" spans="1:4">
      <c r="A3637" t="s">
        <v>6196</v>
      </c>
      <c r="B3637" t="s">
        <v>17569</v>
      </c>
      <c r="C3637">
        <v>4030</v>
      </c>
      <c r="D3637" s="119">
        <v>4556</v>
      </c>
    </row>
    <row r="3638" spans="1:4">
      <c r="A3638" t="s">
        <v>6197</v>
      </c>
      <c r="B3638" t="s">
        <v>17570</v>
      </c>
      <c r="C3638">
        <v>0</v>
      </c>
      <c r="D3638" s="119">
        <v>250</v>
      </c>
    </row>
    <row r="3639" spans="1:4">
      <c r="A3639" t="s">
        <v>6198</v>
      </c>
      <c r="B3639" t="s">
        <v>17571</v>
      </c>
      <c r="C3639">
        <v>10</v>
      </c>
      <c r="D3639" s="119">
        <v>11</v>
      </c>
    </row>
    <row r="3640" spans="1:4">
      <c r="A3640" t="s">
        <v>6199</v>
      </c>
      <c r="B3640" t="s">
        <v>17572</v>
      </c>
      <c r="C3640">
        <v>2</v>
      </c>
      <c r="D3640" s="119">
        <v>6</v>
      </c>
    </row>
    <row r="3641" spans="1:4">
      <c r="A3641" t="s">
        <v>6200</v>
      </c>
      <c r="B3641" t="s">
        <v>17573</v>
      </c>
      <c r="C3641">
        <v>7</v>
      </c>
      <c r="D3641" s="119">
        <v>11</v>
      </c>
    </row>
    <row r="3642" spans="1:4">
      <c r="A3642" t="s">
        <v>6201</v>
      </c>
      <c r="B3642" t="s">
        <v>4831</v>
      </c>
      <c r="C3642">
        <v>0</v>
      </c>
      <c r="D3642" s="119">
        <v>8</v>
      </c>
    </row>
    <row r="3643" spans="1:4">
      <c r="A3643" t="s">
        <v>6202</v>
      </c>
      <c r="B3643" t="s">
        <v>17576</v>
      </c>
      <c r="C3643">
        <v>0</v>
      </c>
      <c r="D3643" s="119">
        <v>2</v>
      </c>
    </row>
    <row r="3644" spans="1:4">
      <c r="A3644" t="s">
        <v>6203</v>
      </c>
      <c r="B3644" t="s">
        <v>17582</v>
      </c>
      <c r="C3644">
        <v>0</v>
      </c>
      <c r="D3644" s="119">
        <v>2</v>
      </c>
    </row>
    <row r="3645" spans="1:4">
      <c r="A3645" t="s">
        <v>6204</v>
      </c>
      <c r="B3645" t="s">
        <v>17583</v>
      </c>
      <c r="C3645">
        <v>5</v>
      </c>
      <c r="D3645" s="119">
        <v>7</v>
      </c>
    </row>
    <row r="3646" spans="1:4">
      <c r="A3646" t="s">
        <v>6205</v>
      </c>
      <c r="B3646" t="s">
        <v>17584</v>
      </c>
      <c r="C3646">
        <v>268</v>
      </c>
      <c r="D3646" s="119">
        <v>296</v>
      </c>
    </row>
    <row r="3647" spans="1:4">
      <c r="A3647" t="s">
        <v>6206</v>
      </c>
      <c r="B3647" t="s">
        <v>7203</v>
      </c>
      <c r="C3647">
        <v>8116</v>
      </c>
      <c r="D3647" s="119">
        <v>8596</v>
      </c>
    </row>
    <row r="3648" spans="1:4">
      <c r="A3648" t="s">
        <v>6207</v>
      </c>
      <c r="B3648" t="s">
        <v>7210</v>
      </c>
      <c r="C3648">
        <v>2613</v>
      </c>
      <c r="D3648" s="119">
        <v>3756</v>
      </c>
    </row>
    <row r="3649" spans="1:4">
      <c r="A3649" t="s">
        <v>6208</v>
      </c>
      <c r="B3649" t="s">
        <v>14556</v>
      </c>
      <c r="C3649">
        <v>2880</v>
      </c>
      <c r="D3649" s="119">
        <v>3146</v>
      </c>
    </row>
    <row r="3650" spans="1:4">
      <c r="A3650" t="s">
        <v>6209</v>
      </c>
      <c r="B3650" t="s">
        <v>17585</v>
      </c>
      <c r="C3650">
        <v>0</v>
      </c>
      <c r="D3650" s="119">
        <v>2</v>
      </c>
    </row>
    <row r="3651" spans="1:4">
      <c r="A3651" t="s">
        <v>6210</v>
      </c>
      <c r="B3651" t="s">
        <v>17586</v>
      </c>
      <c r="C3651">
        <v>16514</v>
      </c>
      <c r="D3651" s="119">
        <v>15490</v>
      </c>
    </row>
    <row r="3652" spans="1:4">
      <c r="A3652" t="s">
        <v>6211</v>
      </c>
      <c r="B3652" t="s">
        <v>14547</v>
      </c>
      <c r="C3652">
        <v>10569</v>
      </c>
      <c r="D3652" s="119">
        <v>10270</v>
      </c>
    </row>
    <row r="3653" spans="1:4">
      <c r="A3653" t="s">
        <v>6212</v>
      </c>
      <c r="B3653" t="s">
        <v>17587</v>
      </c>
      <c r="C3653">
        <v>2028</v>
      </c>
      <c r="D3653" s="119">
        <v>612</v>
      </c>
    </row>
    <row r="3654" spans="1:4">
      <c r="A3654" t="s">
        <v>6213</v>
      </c>
      <c r="B3654" t="s">
        <v>17588</v>
      </c>
      <c r="C3654">
        <v>3199</v>
      </c>
      <c r="D3654" s="119">
        <v>2070</v>
      </c>
    </row>
    <row r="3655" spans="1:4">
      <c r="A3655" t="s">
        <v>6215</v>
      </c>
      <c r="B3655" t="s">
        <v>6216</v>
      </c>
      <c r="C3655">
        <v>3690</v>
      </c>
      <c r="D3655" s="119">
        <v>4380</v>
      </c>
    </row>
    <row r="3656" spans="1:4">
      <c r="A3656" t="s">
        <v>6217</v>
      </c>
      <c r="B3656" t="s">
        <v>6218</v>
      </c>
      <c r="C3656">
        <v>273</v>
      </c>
      <c r="D3656" s="119">
        <v>380</v>
      </c>
    </row>
    <row r="3657" spans="1:4">
      <c r="A3657" t="s">
        <v>6219</v>
      </c>
      <c r="B3657" t="s">
        <v>6220</v>
      </c>
      <c r="C3657">
        <v>213</v>
      </c>
      <c r="D3657" s="119">
        <v>280</v>
      </c>
    </row>
    <row r="3658" spans="1:4">
      <c r="A3658" t="s">
        <v>6221</v>
      </c>
      <c r="B3658" t="s">
        <v>17590</v>
      </c>
      <c r="C3658">
        <v>0</v>
      </c>
      <c r="D3658" s="119">
        <v>2</v>
      </c>
    </row>
    <row r="3659" spans="1:4">
      <c r="A3659" t="s">
        <v>6222</v>
      </c>
      <c r="B3659" t="s">
        <v>14557</v>
      </c>
      <c r="C3659">
        <v>22260</v>
      </c>
      <c r="D3659" s="119">
        <v>24510</v>
      </c>
    </row>
    <row r="3660" spans="1:4">
      <c r="A3660" t="s">
        <v>6223</v>
      </c>
      <c r="B3660" t="s">
        <v>6224</v>
      </c>
      <c r="C3660">
        <v>26729</v>
      </c>
      <c r="D3660" s="119">
        <v>29450</v>
      </c>
    </row>
    <row r="3661" spans="1:4">
      <c r="A3661" t="s">
        <v>6225</v>
      </c>
      <c r="B3661" t="s">
        <v>6226</v>
      </c>
      <c r="C3661">
        <v>7769</v>
      </c>
      <c r="D3661" s="119">
        <v>8710</v>
      </c>
    </row>
    <row r="3662" spans="1:4">
      <c r="A3662" t="s">
        <v>6227</v>
      </c>
      <c r="B3662" t="s">
        <v>6228</v>
      </c>
      <c r="C3662">
        <v>7908</v>
      </c>
      <c r="D3662" s="119">
        <v>8450</v>
      </c>
    </row>
    <row r="3663" spans="1:4">
      <c r="A3663" t="s">
        <v>6229</v>
      </c>
      <c r="B3663" t="s">
        <v>6230</v>
      </c>
      <c r="C3663">
        <v>0</v>
      </c>
      <c r="D3663" s="119">
        <v>2</v>
      </c>
    </row>
    <row r="3664" spans="1:4">
      <c r="A3664" t="s">
        <v>6231</v>
      </c>
      <c r="B3664" t="s">
        <v>6232</v>
      </c>
      <c r="C3664">
        <v>665</v>
      </c>
      <c r="D3664" s="119">
        <v>671</v>
      </c>
    </row>
    <row r="3665" spans="1:4">
      <c r="A3665" t="s">
        <v>6233</v>
      </c>
      <c r="B3665" t="s">
        <v>6234</v>
      </c>
      <c r="C3665">
        <v>752</v>
      </c>
      <c r="D3665" s="119">
        <v>801</v>
      </c>
    </row>
    <row r="3666" spans="1:4">
      <c r="A3666" t="s">
        <v>6235</v>
      </c>
      <c r="B3666" t="s">
        <v>17591</v>
      </c>
      <c r="C3666">
        <v>0</v>
      </c>
      <c r="D3666" s="119">
        <v>2</v>
      </c>
    </row>
    <row r="3667" spans="1:4">
      <c r="A3667" t="s">
        <v>6236</v>
      </c>
      <c r="B3667" t="s">
        <v>6237</v>
      </c>
      <c r="C3667">
        <v>34761</v>
      </c>
      <c r="D3667" s="119">
        <v>39430</v>
      </c>
    </row>
    <row r="3668" spans="1:4">
      <c r="A3668" t="s">
        <v>6238</v>
      </c>
      <c r="B3668" t="s">
        <v>14558</v>
      </c>
      <c r="C3668">
        <v>595</v>
      </c>
      <c r="D3668" s="119">
        <v>720</v>
      </c>
    </row>
    <row r="3669" spans="1:4">
      <c r="A3669" t="s">
        <v>6239</v>
      </c>
      <c r="B3669" t="s">
        <v>6504</v>
      </c>
      <c r="C3669">
        <v>0</v>
      </c>
      <c r="D3669" s="119">
        <v>4</v>
      </c>
    </row>
    <row r="3670" spans="1:4">
      <c r="A3670" t="s">
        <v>6240</v>
      </c>
      <c r="B3670" t="s">
        <v>6241</v>
      </c>
      <c r="C3670">
        <v>8899</v>
      </c>
      <c r="D3670" s="119">
        <v>4680</v>
      </c>
    </row>
    <row r="3671" spans="1:4">
      <c r="A3671" t="s">
        <v>6242</v>
      </c>
      <c r="B3671" t="s">
        <v>17592</v>
      </c>
      <c r="C3671">
        <v>0</v>
      </c>
      <c r="D3671" s="119">
        <v>1</v>
      </c>
    </row>
    <row r="3672" spans="1:4">
      <c r="A3672" t="s">
        <v>6243</v>
      </c>
      <c r="B3672" t="s">
        <v>6244</v>
      </c>
      <c r="C3672">
        <v>3671</v>
      </c>
      <c r="D3672" s="119">
        <v>6500</v>
      </c>
    </row>
    <row r="3673" spans="1:4">
      <c r="A3673" t="s">
        <v>6245</v>
      </c>
      <c r="B3673" t="s">
        <v>6246</v>
      </c>
      <c r="C3673">
        <v>9805</v>
      </c>
      <c r="D3673" s="119">
        <v>11800</v>
      </c>
    </row>
    <row r="3674" spans="1:4">
      <c r="A3674" t="s">
        <v>6247</v>
      </c>
      <c r="B3674" t="s">
        <v>6248</v>
      </c>
      <c r="C3674">
        <v>8477</v>
      </c>
      <c r="D3674" s="119">
        <v>7205</v>
      </c>
    </row>
    <row r="3675" spans="1:4">
      <c r="A3675" t="s">
        <v>6250</v>
      </c>
      <c r="B3675" t="s">
        <v>6251</v>
      </c>
      <c r="C3675">
        <v>29</v>
      </c>
      <c r="D3675" s="119">
        <v>51</v>
      </c>
    </row>
    <row r="3676" spans="1:4">
      <c r="A3676" t="s">
        <v>6253</v>
      </c>
      <c r="B3676" t="s">
        <v>6254</v>
      </c>
      <c r="C3676">
        <v>13809</v>
      </c>
      <c r="D3676" s="119">
        <v>13360</v>
      </c>
    </row>
    <row r="3677" spans="1:4">
      <c r="A3677" t="s">
        <v>6255</v>
      </c>
      <c r="B3677" t="s">
        <v>6256</v>
      </c>
      <c r="C3677">
        <v>10</v>
      </c>
      <c r="D3677" s="119">
        <v>50</v>
      </c>
    </row>
    <row r="3678" spans="1:4">
      <c r="A3678" t="s">
        <v>6257</v>
      </c>
      <c r="B3678" t="s">
        <v>6258</v>
      </c>
      <c r="C3678">
        <v>0</v>
      </c>
      <c r="D3678" s="119">
        <v>2</v>
      </c>
    </row>
    <row r="3679" spans="1:4">
      <c r="A3679" t="s">
        <v>6259</v>
      </c>
      <c r="B3679" t="s">
        <v>6260</v>
      </c>
      <c r="C3679">
        <v>15237</v>
      </c>
      <c r="D3679" s="119">
        <v>15480</v>
      </c>
    </row>
    <row r="3680" spans="1:4">
      <c r="A3680" t="s">
        <v>6261</v>
      </c>
      <c r="B3680" t="s">
        <v>6262</v>
      </c>
      <c r="C3680">
        <v>65086</v>
      </c>
      <c r="D3680" s="119">
        <v>57500</v>
      </c>
    </row>
    <row r="3681" spans="1:4">
      <c r="A3681" t="s">
        <v>6263</v>
      </c>
      <c r="B3681" t="s">
        <v>6264</v>
      </c>
      <c r="C3681">
        <v>7833</v>
      </c>
      <c r="D3681" s="119">
        <v>6081</v>
      </c>
    </row>
    <row r="3682" spans="1:4">
      <c r="A3682" t="s">
        <v>6265</v>
      </c>
      <c r="B3682" t="s">
        <v>17594</v>
      </c>
      <c r="C3682">
        <v>9748</v>
      </c>
      <c r="D3682" s="119">
        <v>7260</v>
      </c>
    </row>
    <row r="3683" spans="1:4">
      <c r="A3683" t="s">
        <v>6266</v>
      </c>
      <c r="B3683" t="s">
        <v>17595</v>
      </c>
      <c r="C3683">
        <v>2764</v>
      </c>
      <c r="D3683" s="119">
        <v>2460</v>
      </c>
    </row>
    <row r="3684" spans="1:4">
      <c r="A3684" t="s">
        <v>6267</v>
      </c>
      <c r="B3684" t="s">
        <v>6268</v>
      </c>
      <c r="C3684">
        <v>17</v>
      </c>
      <c r="D3684" s="119">
        <v>36</v>
      </c>
    </row>
    <row r="3685" spans="1:4">
      <c r="A3685" t="s">
        <v>6269</v>
      </c>
      <c r="B3685" t="s">
        <v>17596</v>
      </c>
      <c r="C3685">
        <v>0</v>
      </c>
      <c r="D3685" s="119">
        <v>2</v>
      </c>
    </row>
    <row r="3686" spans="1:4">
      <c r="A3686" t="s">
        <v>6270</v>
      </c>
      <c r="B3686" t="s">
        <v>17597</v>
      </c>
      <c r="C3686">
        <v>5645</v>
      </c>
      <c r="D3686" s="119">
        <v>5520</v>
      </c>
    </row>
    <row r="3687" spans="1:4">
      <c r="A3687" t="s">
        <v>6271</v>
      </c>
      <c r="B3687" t="s">
        <v>17599</v>
      </c>
      <c r="C3687">
        <v>11659</v>
      </c>
      <c r="D3687" s="119">
        <v>9600</v>
      </c>
    </row>
    <row r="3688" spans="1:4">
      <c r="A3688" t="s">
        <v>6272</v>
      </c>
      <c r="B3688" t="s">
        <v>17600</v>
      </c>
      <c r="C3688">
        <v>0</v>
      </c>
      <c r="D3688" s="119">
        <v>2</v>
      </c>
    </row>
    <row r="3689" spans="1:4">
      <c r="A3689" t="s">
        <v>6273</v>
      </c>
      <c r="B3689" t="s">
        <v>17601</v>
      </c>
      <c r="C3689">
        <v>0</v>
      </c>
      <c r="D3689" s="119">
        <v>2</v>
      </c>
    </row>
    <row r="3690" spans="1:4">
      <c r="A3690" t="s">
        <v>6274</v>
      </c>
      <c r="B3690" t="s">
        <v>17602</v>
      </c>
      <c r="C3690">
        <v>2083</v>
      </c>
      <c r="D3690" s="119">
        <v>2251</v>
      </c>
    </row>
    <row r="3691" spans="1:4">
      <c r="A3691" t="s">
        <v>6275</v>
      </c>
      <c r="B3691" t="s">
        <v>17603</v>
      </c>
      <c r="C3691">
        <v>2087</v>
      </c>
      <c r="D3691" s="119">
        <v>2251</v>
      </c>
    </row>
    <row r="3692" spans="1:4">
      <c r="A3692" t="s">
        <v>6276</v>
      </c>
      <c r="B3692" t="s">
        <v>17604</v>
      </c>
      <c r="C3692">
        <v>8192</v>
      </c>
      <c r="D3692" s="119">
        <v>4435</v>
      </c>
    </row>
    <row r="3693" spans="1:4">
      <c r="A3693" t="s">
        <v>6277</v>
      </c>
      <c r="B3693" t="s">
        <v>17605</v>
      </c>
      <c r="C3693">
        <v>3929</v>
      </c>
      <c r="D3693" s="119">
        <v>3881</v>
      </c>
    </row>
    <row r="3694" spans="1:4">
      <c r="A3694" t="s">
        <v>6278</v>
      </c>
      <c r="B3694" t="s">
        <v>17606</v>
      </c>
      <c r="C3694">
        <v>0</v>
      </c>
      <c r="D3694" s="119">
        <v>2</v>
      </c>
    </row>
    <row r="3695" spans="1:4">
      <c r="A3695" t="s">
        <v>6279</v>
      </c>
      <c r="B3695" t="s">
        <v>6505</v>
      </c>
      <c r="C3695">
        <v>14422</v>
      </c>
      <c r="D3695" s="119">
        <v>14702</v>
      </c>
    </row>
    <row r="3696" spans="1:4">
      <c r="A3696" t="s">
        <v>6280</v>
      </c>
      <c r="B3696" t="s">
        <v>17607</v>
      </c>
      <c r="C3696">
        <v>2870</v>
      </c>
      <c r="D3696" s="119">
        <v>2695</v>
      </c>
    </row>
    <row r="3697" spans="1:4">
      <c r="A3697" t="s">
        <v>6281</v>
      </c>
      <c r="B3697" t="s">
        <v>17608</v>
      </c>
      <c r="C3697">
        <v>369</v>
      </c>
      <c r="D3697" s="119">
        <v>605</v>
      </c>
    </row>
    <row r="3698" spans="1:4">
      <c r="A3698" t="s">
        <v>6282</v>
      </c>
      <c r="B3698" t="s">
        <v>6542</v>
      </c>
      <c r="C3698">
        <v>0</v>
      </c>
      <c r="D3698" s="119">
        <v>5</v>
      </c>
    </row>
    <row r="3699" spans="1:4">
      <c r="A3699" t="s">
        <v>6284</v>
      </c>
      <c r="B3699" t="s">
        <v>17611</v>
      </c>
      <c r="C3699">
        <v>0</v>
      </c>
      <c r="D3699" s="119">
        <v>1</v>
      </c>
    </row>
    <row r="3700" spans="1:4">
      <c r="A3700" t="s">
        <v>6285</v>
      </c>
      <c r="B3700" t="s">
        <v>17612</v>
      </c>
      <c r="C3700">
        <v>0</v>
      </c>
      <c r="D3700" s="119">
        <v>3</v>
      </c>
    </row>
    <row r="3701" spans="1:4">
      <c r="A3701" t="s">
        <v>6286</v>
      </c>
      <c r="B3701" t="s">
        <v>17613</v>
      </c>
      <c r="C3701">
        <v>0</v>
      </c>
      <c r="D3701" s="119">
        <v>3</v>
      </c>
    </row>
    <row r="3702" spans="1:4">
      <c r="A3702" t="s">
        <v>6287</v>
      </c>
      <c r="B3702" t="s">
        <v>17614</v>
      </c>
      <c r="C3702">
        <v>0</v>
      </c>
      <c r="D3702" s="119">
        <v>3</v>
      </c>
    </row>
    <row r="3703" spans="1:4">
      <c r="A3703" t="s">
        <v>6288</v>
      </c>
      <c r="B3703" t="s">
        <v>17615</v>
      </c>
      <c r="C3703">
        <v>0</v>
      </c>
      <c r="D3703" s="119">
        <v>2</v>
      </c>
    </row>
    <row r="3704" spans="1:4">
      <c r="A3704" t="s">
        <v>6289</v>
      </c>
      <c r="B3704" t="s">
        <v>6425</v>
      </c>
      <c r="C3704">
        <v>10299</v>
      </c>
      <c r="D3704" s="119">
        <v>10179</v>
      </c>
    </row>
    <row r="3705" spans="1:4">
      <c r="A3705" t="s">
        <v>6290</v>
      </c>
      <c r="B3705" t="s">
        <v>17616</v>
      </c>
      <c r="C3705">
        <v>10057</v>
      </c>
      <c r="D3705" s="119">
        <v>8572</v>
      </c>
    </row>
    <row r="3706" spans="1:4">
      <c r="A3706" t="s">
        <v>6291</v>
      </c>
      <c r="B3706" t="s">
        <v>17617</v>
      </c>
      <c r="C3706">
        <v>0</v>
      </c>
      <c r="D3706" s="119">
        <v>2</v>
      </c>
    </row>
    <row r="3707" spans="1:4">
      <c r="A3707" t="s">
        <v>6292</v>
      </c>
      <c r="B3707" t="s">
        <v>17618</v>
      </c>
      <c r="C3707">
        <v>0</v>
      </c>
      <c r="D3707" s="119">
        <v>2</v>
      </c>
    </row>
    <row r="3708" spans="1:4">
      <c r="A3708" t="s">
        <v>6293</v>
      </c>
      <c r="B3708" t="s">
        <v>17619</v>
      </c>
      <c r="C3708">
        <v>1646</v>
      </c>
      <c r="D3708" s="119">
        <v>1710</v>
      </c>
    </row>
    <row r="3709" spans="1:4">
      <c r="A3709" t="s">
        <v>6294</v>
      </c>
      <c r="B3709" t="s">
        <v>17620</v>
      </c>
      <c r="C3709">
        <v>7229</v>
      </c>
      <c r="D3709" s="119">
        <v>4940</v>
      </c>
    </row>
    <row r="3710" spans="1:4">
      <c r="A3710" t="s">
        <v>6295</v>
      </c>
      <c r="B3710" t="s">
        <v>17621</v>
      </c>
      <c r="C3710">
        <v>3730</v>
      </c>
      <c r="D3710" s="119">
        <v>4300</v>
      </c>
    </row>
    <row r="3711" spans="1:4">
      <c r="A3711" t="s">
        <v>6296</v>
      </c>
      <c r="B3711" t="s">
        <v>17622</v>
      </c>
      <c r="C3711">
        <v>35229</v>
      </c>
      <c r="D3711" s="119">
        <v>30420</v>
      </c>
    </row>
    <row r="3712" spans="1:4">
      <c r="A3712" t="s">
        <v>6297</v>
      </c>
      <c r="B3712" t="s">
        <v>17623</v>
      </c>
      <c r="C3712">
        <v>28351</v>
      </c>
      <c r="D3712" s="119">
        <v>28420</v>
      </c>
    </row>
    <row r="3713" spans="1:4">
      <c r="A3713" t="s">
        <v>6298</v>
      </c>
      <c r="B3713" t="s">
        <v>17624</v>
      </c>
      <c r="C3713">
        <v>1077</v>
      </c>
      <c r="D3713" s="119">
        <v>1255</v>
      </c>
    </row>
    <row r="3714" spans="1:4">
      <c r="A3714" t="s">
        <v>6299</v>
      </c>
      <c r="B3714" t="s">
        <v>17625</v>
      </c>
      <c r="C3714">
        <v>17123</v>
      </c>
      <c r="D3714" s="119">
        <v>8840</v>
      </c>
    </row>
    <row r="3715" spans="1:4">
      <c r="A3715" t="s">
        <v>6300</v>
      </c>
      <c r="B3715" t="s">
        <v>17626</v>
      </c>
      <c r="C3715">
        <v>0</v>
      </c>
      <c r="D3715" s="119">
        <v>5</v>
      </c>
    </row>
    <row r="3716" spans="1:4">
      <c r="A3716" t="s">
        <v>6301</v>
      </c>
      <c r="B3716" t="s">
        <v>17627</v>
      </c>
      <c r="C3716">
        <v>0</v>
      </c>
      <c r="D3716" s="119">
        <v>2</v>
      </c>
    </row>
    <row r="3717" spans="1:4">
      <c r="A3717" t="s">
        <v>6302</v>
      </c>
      <c r="B3717" t="s">
        <v>17628</v>
      </c>
      <c r="C3717">
        <v>60</v>
      </c>
      <c r="D3717" s="119">
        <v>53</v>
      </c>
    </row>
    <row r="3718" spans="1:4">
      <c r="A3718" t="s">
        <v>6303</v>
      </c>
      <c r="B3718" t="s">
        <v>17320</v>
      </c>
      <c r="C3718">
        <v>0</v>
      </c>
      <c r="D3718" s="119">
        <v>4</v>
      </c>
    </row>
    <row r="3719" spans="1:4">
      <c r="A3719" t="s">
        <v>6304</v>
      </c>
      <c r="B3719" t="s">
        <v>17346</v>
      </c>
      <c r="C3719">
        <v>1113</v>
      </c>
      <c r="D3719" s="119">
        <v>1250</v>
      </c>
    </row>
    <row r="3720" spans="1:4">
      <c r="A3720" t="s">
        <v>6305</v>
      </c>
      <c r="B3720" t="s">
        <v>17580</v>
      </c>
      <c r="C3720">
        <v>140</v>
      </c>
      <c r="D3720" s="119">
        <v>2</v>
      </c>
    </row>
    <row r="3721" spans="1:4">
      <c r="A3721" t="s">
        <v>6306</v>
      </c>
      <c r="B3721" t="s">
        <v>17634</v>
      </c>
      <c r="C3721">
        <v>0</v>
      </c>
      <c r="D3721" s="119">
        <v>1</v>
      </c>
    </row>
    <row r="3722" spans="1:4">
      <c r="A3722" t="s">
        <v>6307</v>
      </c>
      <c r="B3722" t="s">
        <v>17635</v>
      </c>
      <c r="C3722">
        <v>0</v>
      </c>
      <c r="D3722" s="119">
        <v>1</v>
      </c>
    </row>
    <row r="3723" spans="1:4">
      <c r="A3723" t="s">
        <v>6308</v>
      </c>
      <c r="B3723" t="s">
        <v>17636</v>
      </c>
      <c r="C3723">
        <v>3713</v>
      </c>
      <c r="D3723" s="119">
        <v>3173</v>
      </c>
    </row>
    <row r="3724" spans="1:4">
      <c r="A3724" t="s">
        <v>6309</v>
      </c>
      <c r="B3724" t="s">
        <v>17637</v>
      </c>
      <c r="C3724">
        <v>0</v>
      </c>
      <c r="D3724" s="119">
        <v>1</v>
      </c>
    </row>
    <row r="3725" spans="1:4">
      <c r="A3725" t="s">
        <v>6310</v>
      </c>
      <c r="B3725" t="s">
        <v>17638</v>
      </c>
      <c r="C3725">
        <v>4655</v>
      </c>
      <c r="D3725" s="119">
        <v>1552</v>
      </c>
    </row>
    <row r="3726" spans="1:4">
      <c r="A3726" t="s">
        <v>6311</v>
      </c>
      <c r="B3726" t="s">
        <v>17286</v>
      </c>
      <c r="C3726">
        <v>1</v>
      </c>
      <c r="D3726" s="119">
        <v>3</v>
      </c>
    </row>
    <row r="3727" spans="1:4">
      <c r="A3727" t="s">
        <v>6312</v>
      </c>
      <c r="B3727" t="s">
        <v>17639</v>
      </c>
      <c r="C3727">
        <v>0</v>
      </c>
      <c r="D3727" s="119">
        <v>2</v>
      </c>
    </row>
    <row r="3728" spans="1:4">
      <c r="A3728" t="s">
        <v>6313</v>
      </c>
      <c r="B3728" t="s">
        <v>17640</v>
      </c>
      <c r="C3728">
        <v>2</v>
      </c>
      <c r="D3728" s="119">
        <v>2.0019999999999998</v>
      </c>
    </row>
    <row r="3729" spans="1:4">
      <c r="A3729" t="s">
        <v>6315</v>
      </c>
      <c r="B3729" t="s">
        <v>17641</v>
      </c>
      <c r="C3729">
        <v>531</v>
      </c>
      <c r="D3729" s="119">
        <v>528</v>
      </c>
    </row>
    <row r="3730" spans="1:4">
      <c r="A3730" t="s">
        <v>6316</v>
      </c>
      <c r="B3730" t="s">
        <v>17642</v>
      </c>
      <c r="C3730">
        <v>249</v>
      </c>
      <c r="D3730" s="119">
        <v>250.24899999999997</v>
      </c>
    </row>
    <row r="3731" spans="1:4">
      <c r="A3731" t="s">
        <v>6317</v>
      </c>
      <c r="B3731" t="s">
        <v>17644</v>
      </c>
      <c r="C3731">
        <v>1525</v>
      </c>
      <c r="D3731" s="119">
        <v>1526.5249999999999</v>
      </c>
    </row>
    <row r="3732" spans="1:4">
      <c r="A3732" t="s">
        <v>6318</v>
      </c>
      <c r="B3732" t="s">
        <v>17645</v>
      </c>
      <c r="C3732">
        <v>0</v>
      </c>
      <c r="D3732" s="119">
        <v>1</v>
      </c>
    </row>
    <row r="3733" spans="1:4">
      <c r="A3733" t="s">
        <v>6319</v>
      </c>
      <c r="B3733" t="s">
        <v>17646</v>
      </c>
      <c r="C3733">
        <v>579</v>
      </c>
      <c r="D3733" s="119">
        <v>825.57899999999995</v>
      </c>
    </row>
    <row r="3734" spans="1:4">
      <c r="A3734" t="s">
        <v>6320</v>
      </c>
      <c r="B3734" t="s">
        <v>17647</v>
      </c>
      <c r="C3734">
        <v>54</v>
      </c>
      <c r="D3734" s="119">
        <v>54.053999999999995</v>
      </c>
    </row>
    <row r="3735" spans="1:4">
      <c r="A3735" t="s">
        <v>6321</v>
      </c>
      <c r="B3735" t="s">
        <v>17648</v>
      </c>
      <c r="C3735">
        <v>0</v>
      </c>
      <c r="D3735" s="119">
        <v>2</v>
      </c>
    </row>
    <row r="3736" spans="1:4">
      <c r="A3736" t="s">
        <v>6322</v>
      </c>
      <c r="B3736" t="s">
        <v>6323</v>
      </c>
      <c r="C3736">
        <v>1</v>
      </c>
      <c r="D3736" s="119">
        <v>5</v>
      </c>
    </row>
    <row r="3737" spans="1:4">
      <c r="A3737" t="s">
        <v>6324</v>
      </c>
      <c r="B3737" t="s">
        <v>6325</v>
      </c>
      <c r="C3737">
        <v>0</v>
      </c>
      <c r="D3737" s="119">
        <v>0</v>
      </c>
    </row>
    <row r="3738" spans="1:4">
      <c r="A3738" t="s">
        <v>6326</v>
      </c>
      <c r="B3738" t="s">
        <v>17649</v>
      </c>
      <c r="C3738">
        <v>0</v>
      </c>
      <c r="D3738" s="119">
        <v>1</v>
      </c>
    </row>
    <row r="3739" spans="1:4">
      <c r="A3739" t="s">
        <v>6327</v>
      </c>
      <c r="B3739" t="s">
        <v>17650</v>
      </c>
      <c r="C3739">
        <v>5</v>
      </c>
      <c r="D3739" s="119">
        <v>2</v>
      </c>
    </row>
    <row r="3740" spans="1:4">
      <c r="A3740" t="s">
        <v>6328</v>
      </c>
      <c r="B3740" t="s">
        <v>17651</v>
      </c>
      <c r="C3740">
        <v>0</v>
      </c>
      <c r="D3740" s="119">
        <v>1</v>
      </c>
    </row>
    <row r="3741" spans="1:4">
      <c r="A3741" t="s">
        <v>6329</v>
      </c>
      <c r="B3741" t="s">
        <v>17652</v>
      </c>
      <c r="C3741">
        <v>0</v>
      </c>
      <c r="D3741" s="119">
        <v>1</v>
      </c>
    </row>
    <row r="3742" spans="1:4">
      <c r="A3742" t="s">
        <v>6330</v>
      </c>
      <c r="B3742" t="s">
        <v>17653</v>
      </c>
      <c r="C3742">
        <v>0</v>
      </c>
      <c r="D3742" s="119">
        <v>2</v>
      </c>
    </row>
    <row r="3743" spans="1:4">
      <c r="A3743" t="s">
        <v>6331</v>
      </c>
      <c r="B3743" t="s">
        <v>17654</v>
      </c>
      <c r="C3743">
        <v>0</v>
      </c>
      <c r="D3743" s="119">
        <v>1</v>
      </c>
    </row>
    <row r="3744" spans="1:4">
      <c r="A3744" t="s">
        <v>6332</v>
      </c>
      <c r="B3744" t="s">
        <v>17657</v>
      </c>
      <c r="C3744">
        <v>0</v>
      </c>
      <c r="D3744" s="119">
        <v>1</v>
      </c>
    </row>
    <row r="3745" spans="1:4">
      <c r="A3745" t="s">
        <v>6333</v>
      </c>
      <c r="B3745" t="s">
        <v>17658</v>
      </c>
      <c r="C3745">
        <v>0</v>
      </c>
      <c r="D3745" s="119">
        <v>1</v>
      </c>
    </row>
    <row r="3746" spans="1:4">
      <c r="A3746" t="s">
        <v>6334</v>
      </c>
      <c r="B3746" t="s">
        <v>17659</v>
      </c>
      <c r="C3746">
        <v>0</v>
      </c>
      <c r="D3746" s="119">
        <v>1</v>
      </c>
    </row>
    <row r="3747" spans="1:4">
      <c r="A3747" t="s">
        <v>6335</v>
      </c>
      <c r="B3747" t="s">
        <v>17660</v>
      </c>
      <c r="C3747">
        <v>0</v>
      </c>
      <c r="D3747" s="119">
        <v>1</v>
      </c>
    </row>
    <row r="3748" spans="1:4">
      <c r="A3748" t="s">
        <v>6336</v>
      </c>
      <c r="B3748" t="s">
        <v>17661</v>
      </c>
      <c r="C3748">
        <v>5</v>
      </c>
      <c r="D3748" s="119">
        <v>51</v>
      </c>
    </row>
    <row r="3749" spans="1:4">
      <c r="A3749" t="s">
        <v>6337</v>
      </c>
      <c r="B3749" t="s">
        <v>17662</v>
      </c>
      <c r="C3749">
        <v>0</v>
      </c>
      <c r="D3749" s="119">
        <v>2</v>
      </c>
    </row>
    <row r="3750" spans="1:4">
      <c r="A3750" t="s">
        <v>6338</v>
      </c>
      <c r="B3750" t="s">
        <v>17663</v>
      </c>
      <c r="C3750">
        <v>0</v>
      </c>
      <c r="D3750" s="119">
        <v>1</v>
      </c>
    </row>
    <row r="3751" spans="1:4">
      <c r="A3751" t="s">
        <v>6339</v>
      </c>
      <c r="B3751" t="s">
        <v>17664</v>
      </c>
      <c r="C3751">
        <v>6</v>
      </c>
      <c r="D3751" s="119">
        <v>16</v>
      </c>
    </row>
    <row r="3752" spans="1:4">
      <c r="A3752" t="s">
        <v>6340</v>
      </c>
      <c r="B3752" t="s">
        <v>17665</v>
      </c>
      <c r="C3752">
        <v>0</v>
      </c>
      <c r="D3752" s="119">
        <v>1</v>
      </c>
    </row>
    <row r="3753" spans="1:4">
      <c r="A3753" t="s">
        <v>6341</v>
      </c>
      <c r="B3753" t="s">
        <v>17666</v>
      </c>
      <c r="C3753">
        <v>1</v>
      </c>
      <c r="D3753" s="119">
        <v>2</v>
      </c>
    </row>
    <row r="3754" spans="1:4">
      <c r="A3754" t="s">
        <v>6342</v>
      </c>
      <c r="B3754" t="s">
        <v>17667</v>
      </c>
      <c r="C3754">
        <v>0</v>
      </c>
      <c r="D3754" s="119">
        <v>1</v>
      </c>
    </row>
    <row r="3755" spans="1:4">
      <c r="A3755" t="s">
        <v>6343</v>
      </c>
      <c r="B3755" t="s">
        <v>17668</v>
      </c>
      <c r="C3755">
        <v>0</v>
      </c>
      <c r="D3755" s="119">
        <v>2</v>
      </c>
    </row>
    <row r="3756" spans="1:4">
      <c r="A3756" t="s">
        <v>6344</v>
      </c>
      <c r="B3756" t="s">
        <v>17669</v>
      </c>
      <c r="C3756">
        <v>2</v>
      </c>
      <c r="D3756" s="119">
        <v>2</v>
      </c>
    </row>
    <row r="3757" spans="1:4">
      <c r="A3757" t="s">
        <v>6345</v>
      </c>
      <c r="B3757" t="s">
        <v>17670</v>
      </c>
      <c r="C3757">
        <v>2</v>
      </c>
      <c r="D3757" s="119">
        <v>2</v>
      </c>
    </row>
    <row r="3758" spans="1:4">
      <c r="A3758" t="s">
        <v>6346</v>
      </c>
      <c r="B3758" t="s">
        <v>17671</v>
      </c>
      <c r="C3758">
        <v>2</v>
      </c>
      <c r="D3758" s="119">
        <v>21</v>
      </c>
    </row>
    <row r="3759" spans="1:4">
      <c r="A3759" t="s">
        <v>6347</v>
      </c>
      <c r="B3759" t="s">
        <v>17672</v>
      </c>
      <c r="C3759">
        <v>0</v>
      </c>
      <c r="D3759" s="119">
        <v>1</v>
      </c>
    </row>
    <row r="3760" spans="1:4">
      <c r="A3760" t="s">
        <v>6348</v>
      </c>
      <c r="B3760" t="s">
        <v>17673</v>
      </c>
      <c r="C3760">
        <v>1</v>
      </c>
      <c r="D3760" s="119">
        <v>5</v>
      </c>
    </row>
    <row r="3761" spans="1:4">
      <c r="A3761" t="s">
        <v>6349</v>
      </c>
      <c r="B3761" t="s">
        <v>17675</v>
      </c>
      <c r="C3761">
        <v>15</v>
      </c>
      <c r="D3761" s="119">
        <v>88</v>
      </c>
    </row>
    <row r="3762" spans="1:4">
      <c r="A3762" t="s">
        <v>6350</v>
      </c>
      <c r="B3762" t="s">
        <v>17676</v>
      </c>
      <c r="C3762">
        <v>28</v>
      </c>
      <c r="D3762" s="119">
        <v>103</v>
      </c>
    </row>
    <row r="3763" spans="1:4">
      <c r="A3763" t="s">
        <v>6351</v>
      </c>
      <c r="B3763" t="s">
        <v>17678</v>
      </c>
      <c r="C3763">
        <v>0</v>
      </c>
      <c r="D3763" s="119">
        <v>1</v>
      </c>
    </row>
    <row r="3764" spans="1:4">
      <c r="A3764" t="s">
        <v>6352</v>
      </c>
      <c r="B3764" t="s">
        <v>17679</v>
      </c>
      <c r="C3764">
        <v>0</v>
      </c>
      <c r="D3764" s="119">
        <v>6</v>
      </c>
    </row>
    <row r="3765" spans="1:4">
      <c r="A3765" t="s">
        <v>6353</v>
      </c>
      <c r="B3765" t="s">
        <v>17680</v>
      </c>
      <c r="C3765">
        <v>0</v>
      </c>
      <c r="D3765" s="119">
        <v>1</v>
      </c>
    </row>
    <row r="3766" spans="1:4">
      <c r="A3766" t="s">
        <v>6354</v>
      </c>
      <c r="B3766" t="s">
        <v>17681</v>
      </c>
      <c r="C3766">
        <v>0</v>
      </c>
      <c r="D3766" s="119">
        <v>6</v>
      </c>
    </row>
    <row r="3767" spans="1:4">
      <c r="A3767" t="s">
        <v>6355</v>
      </c>
      <c r="B3767" t="s">
        <v>17682</v>
      </c>
      <c r="C3767">
        <v>0</v>
      </c>
      <c r="D3767" s="119">
        <v>1</v>
      </c>
    </row>
    <row r="3768" spans="1:4">
      <c r="A3768" t="s">
        <v>6356</v>
      </c>
      <c r="B3768" t="s">
        <v>17684</v>
      </c>
      <c r="C3768">
        <v>157</v>
      </c>
      <c r="D3768" s="119">
        <v>16</v>
      </c>
    </row>
    <row r="3769" spans="1:4">
      <c r="A3769" t="s">
        <v>6357</v>
      </c>
      <c r="B3769" t="s">
        <v>17685</v>
      </c>
      <c r="C3769">
        <v>129</v>
      </c>
      <c r="D3769" s="119">
        <v>130</v>
      </c>
    </row>
    <row r="3770" spans="1:4">
      <c r="A3770" t="s">
        <v>6358</v>
      </c>
      <c r="B3770" t="s">
        <v>17686</v>
      </c>
      <c r="C3770">
        <v>0</v>
      </c>
      <c r="D3770" s="119">
        <v>1</v>
      </c>
    </row>
    <row r="3771" spans="1:4">
      <c r="A3771" t="s">
        <v>6359</v>
      </c>
      <c r="B3771" t="s">
        <v>17687</v>
      </c>
      <c r="C3771">
        <v>0</v>
      </c>
      <c r="D3771" s="119">
        <v>1</v>
      </c>
    </row>
    <row r="3772" spans="1:4">
      <c r="A3772" t="s">
        <v>6360</v>
      </c>
      <c r="B3772" t="s">
        <v>17688</v>
      </c>
      <c r="C3772">
        <v>294</v>
      </c>
      <c r="D3772" s="119">
        <v>150</v>
      </c>
    </row>
    <row r="3773" spans="1:4">
      <c r="A3773" t="s">
        <v>6361</v>
      </c>
      <c r="B3773" t="s">
        <v>17689</v>
      </c>
      <c r="C3773">
        <v>39</v>
      </c>
      <c r="D3773" s="119">
        <v>1</v>
      </c>
    </row>
    <row r="3774" spans="1:4">
      <c r="A3774" t="s">
        <v>6362</v>
      </c>
      <c r="B3774" t="s">
        <v>17690</v>
      </c>
      <c r="C3774">
        <v>0</v>
      </c>
      <c r="D3774" s="119">
        <v>1</v>
      </c>
    </row>
    <row r="3775" spans="1:4">
      <c r="A3775" t="s">
        <v>6363</v>
      </c>
      <c r="B3775" t="s">
        <v>17691</v>
      </c>
      <c r="C3775">
        <v>38</v>
      </c>
      <c r="D3775" s="119">
        <v>16</v>
      </c>
    </row>
    <row r="3776" spans="1:4">
      <c r="A3776" t="s">
        <v>6364</v>
      </c>
      <c r="B3776" t="s">
        <v>17692</v>
      </c>
      <c r="C3776">
        <v>838</v>
      </c>
      <c r="D3776" s="119">
        <v>1325</v>
      </c>
    </row>
    <row r="3777" spans="1:4">
      <c r="A3777" t="s">
        <v>6365</v>
      </c>
      <c r="B3777" t="s">
        <v>17693</v>
      </c>
      <c r="C3777">
        <v>170</v>
      </c>
      <c r="D3777" s="119">
        <v>190</v>
      </c>
    </row>
    <row r="3778" spans="1:4">
      <c r="A3778" t="s">
        <v>6366</v>
      </c>
      <c r="B3778" t="s">
        <v>17694</v>
      </c>
      <c r="C3778">
        <v>2</v>
      </c>
      <c r="D3778" s="119">
        <v>1</v>
      </c>
    </row>
    <row r="3779" spans="1:4">
      <c r="A3779" t="s">
        <v>6367</v>
      </c>
      <c r="B3779" t="s">
        <v>17695</v>
      </c>
      <c r="C3779">
        <v>2</v>
      </c>
      <c r="D3779" s="119">
        <v>1</v>
      </c>
    </row>
    <row r="3780" spans="1:4">
      <c r="A3780" t="s">
        <v>6368</v>
      </c>
      <c r="B3780" t="s">
        <v>17696</v>
      </c>
      <c r="C3780">
        <v>0</v>
      </c>
      <c r="D3780" s="119">
        <v>1</v>
      </c>
    </row>
    <row r="3781" spans="1:4">
      <c r="A3781" t="s">
        <v>6369</v>
      </c>
      <c r="B3781" t="s">
        <v>17697</v>
      </c>
      <c r="C3781">
        <v>0</v>
      </c>
      <c r="D3781" s="119">
        <v>5</v>
      </c>
    </row>
    <row r="3782" spans="1:4">
      <c r="A3782" t="s">
        <v>6370</v>
      </c>
      <c r="B3782" t="s">
        <v>17698</v>
      </c>
      <c r="C3782">
        <v>0</v>
      </c>
      <c r="D3782" s="119">
        <v>2</v>
      </c>
    </row>
    <row r="3783" spans="1:4">
      <c r="A3783" t="s">
        <v>6371</v>
      </c>
      <c r="B3783" t="s">
        <v>17674</v>
      </c>
      <c r="C3783">
        <v>1</v>
      </c>
      <c r="D3783" s="119">
        <v>1</v>
      </c>
    </row>
    <row r="3784" spans="1:4">
      <c r="A3784" t="s">
        <v>6372</v>
      </c>
      <c r="B3784" t="s">
        <v>17683</v>
      </c>
      <c r="C3784">
        <v>12</v>
      </c>
      <c r="D3784" s="119">
        <v>1</v>
      </c>
    </row>
    <row r="3785" spans="1:4">
      <c r="A3785" t="s">
        <v>6374</v>
      </c>
      <c r="B3785" t="s">
        <v>17699</v>
      </c>
      <c r="C3785">
        <v>0</v>
      </c>
      <c r="D3785" s="119">
        <v>2</v>
      </c>
    </row>
    <row r="3786" spans="1:4">
      <c r="A3786" t="s">
        <v>6375</v>
      </c>
      <c r="B3786" t="s">
        <v>6376</v>
      </c>
      <c r="C3786">
        <v>75</v>
      </c>
      <c r="D3786" s="119">
        <v>100</v>
      </c>
    </row>
    <row r="3787" spans="1:4">
      <c r="A3787" t="s">
        <v>6377</v>
      </c>
      <c r="B3787" t="s">
        <v>6378</v>
      </c>
      <c r="C3787">
        <v>0</v>
      </c>
      <c r="D3787" s="119">
        <v>2</v>
      </c>
    </row>
    <row r="3788" spans="1:4">
      <c r="A3788" t="s">
        <v>6379</v>
      </c>
      <c r="B3788" t="s">
        <v>6380</v>
      </c>
      <c r="C3788">
        <v>0</v>
      </c>
      <c r="D3788" s="119">
        <v>2</v>
      </c>
    </row>
    <row r="3789" spans="1:4">
      <c r="A3789" t="s">
        <v>6381</v>
      </c>
      <c r="B3789" t="s">
        <v>4824</v>
      </c>
      <c r="C3789">
        <v>21</v>
      </c>
      <c r="D3789" s="119">
        <v>31</v>
      </c>
    </row>
    <row r="3790" spans="1:4">
      <c r="A3790" t="s">
        <v>6382</v>
      </c>
      <c r="B3790" t="s">
        <v>4825</v>
      </c>
      <c r="C3790">
        <v>2558</v>
      </c>
      <c r="D3790" s="119">
        <v>2509</v>
      </c>
    </row>
    <row r="3791" spans="1:4">
      <c r="A3791" t="s">
        <v>6383</v>
      </c>
      <c r="B3791" t="s">
        <v>4829</v>
      </c>
      <c r="C3791">
        <v>0</v>
      </c>
      <c r="D3791" s="119">
        <v>9</v>
      </c>
    </row>
    <row r="3792" spans="1:4">
      <c r="A3792" t="s">
        <v>6384</v>
      </c>
      <c r="B3792" t="s">
        <v>17700</v>
      </c>
      <c r="C3792">
        <v>0</v>
      </c>
      <c r="D3792" s="119">
        <v>2</v>
      </c>
    </row>
    <row r="3793" spans="1:4">
      <c r="A3793" t="s">
        <v>6385</v>
      </c>
      <c r="B3793" t="s">
        <v>17630</v>
      </c>
      <c r="C3793">
        <v>0</v>
      </c>
      <c r="D3793" s="119">
        <v>5</v>
      </c>
    </row>
    <row r="3794" spans="1:4">
      <c r="A3794" t="s">
        <v>6387</v>
      </c>
      <c r="B3794" t="s">
        <v>17701</v>
      </c>
      <c r="C3794">
        <v>0</v>
      </c>
      <c r="D3794" s="119">
        <v>1</v>
      </c>
    </row>
    <row r="3795" spans="1:4">
      <c r="A3795" t="s">
        <v>6388</v>
      </c>
      <c r="B3795" t="s">
        <v>17702</v>
      </c>
      <c r="C3795">
        <v>0</v>
      </c>
      <c r="D3795" s="119">
        <v>1</v>
      </c>
    </row>
    <row r="3796" spans="1:4">
      <c r="A3796" t="s">
        <v>6389</v>
      </c>
      <c r="B3796" t="s">
        <v>17704</v>
      </c>
      <c r="C3796">
        <v>0</v>
      </c>
      <c r="D3796" s="119">
        <v>1</v>
      </c>
    </row>
    <row r="3797" spans="1:4">
      <c r="A3797" t="s">
        <v>6390</v>
      </c>
      <c r="B3797" t="s">
        <v>17705</v>
      </c>
      <c r="C3797">
        <v>0</v>
      </c>
      <c r="D3797" s="119">
        <v>2</v>
      </c>
    </row>
    <row r="3798" spans="1:4">
      <c r="A3798" t="s">
        <v>6391</v>
      </c>
      <c r="B3798" t="s">
        <v>17706</v>
      </c>
      <c r="C3798">
        <v>0</v>
      </c>
      <c r="D3798" s="119">
        <v>1</v>
      </c>
    </row>
    <row r="3799" spans="1:4">
      <c r="A3799" t="s">
        <v>6392</v>
      </c>
      <c r="B3799" t="s">
        <v>17707</v>
      </c>
      <c r="C3799">
        <v>0</v>
      </c>
      <c r="D3799" s="119">
        <v>2</v>
      </c>
    </row>
    <row r="3800" spans="1:4">
      <c r="A3800" t="s">
        <v>6393</v>
      </c>
      <c r="B3800" t="s">
        <v>17708</v>
      </c>
      <c r="C3800">
        <v>0</v>
      </c>
      <c r="D3800" s="119">
        <v>247</v>
      </c>
    </row>
    <row r="3801" spans="1:4">
      <c r="A3801" t="s">
        <v>6394</v>
      </c>
      <c r="B3801" t="s">
        <v>17709</v>
      </c>
      <c r="C3801">
        <v>0</v>
      </c>
      <c r="D3801" s="119">
        <v>246</v>
      </c>
    </row>
    <row r="3802" spans="1:4">
      <c r="A3802" t="s">
        <v>6395</v>
      </c>
      <c r="B3802" t="s">
        <v>17710</v>
      </c>
      <c r="C3802">
        <v>12</v>
      </c>
      <c r="D3802" s="119">
        <v>20</v>
      </c>
    </row>
    <row r="3803" spans="1:4">
      <c r="A3803" t="s">
        <v>6396</v>
      </c>
      <c r="B3803" t="s">
        <v>17711</v>
      </c>
      <c r="C3803">
        <v>9</v>
      </c>
      <c r="D3803" s="119">
        <v>16</v>
      </c>
    </row>
    <row r="3804" spans="1:4">
      <c r="A3804" t="s">
        <v>6397</v>
      </c>
      <c r="B3804" t="s">
        <v>17712</v>
      </c>
      <c r="C3804">
        <v>0</v>
      </c>
      <c r="D3804" s="119">
        <v>1</v>
      </c>
    </row>
    <row r="3805" spans="1:4">
      <c r="A3805" t="s">
        <v>6399</v>
      </c>
      <c r="B3805" t="s">
        <v>17713</v>
      </c>
      <c r="C3805">
        <v>0</v>
      </c>
      <c r="D3805" s="119">
        <v>1</v>
      </c>
    </row>
    <row r="3806" spans="1:4">
      <c r="A3806" t="s">
        <v>6400</v>
      </c>
      <c r="B3806" t="s">
        <v>17714</v>
      </c>
      <c r="C3806">
        <v>0</v>
      </c>
      <c r="D3806" s="119">
        <v>1</v>
      </c>
    </row>
    <row r="3807" spans="1:4">
      <c r="A3807" t="s">
        <v>6401</v>
      </c>
      <c r="B3807" t="s">
        <v>17715</v>
      </c>
      <c r="C3807">
        <v>0</v>
      </c>
      <c r="D3807" s="119">
        <v>1</v>
      </c>
    </row>
    <row r="3808" spans="1:4">
      <c r="A3808" t="s">
        <v>6402</v>
      </c>
      <c r="B3808" t="s">
        <v>17716</v>
      </c>
      <c r="C3808">
        <v>0</v>
      </c>
      <c r="D3808" s="119">
        <v>1</v>
      </c>
    </row>
    <row r="3809" spans="1:4">
      <c r="A3809" t="s">
        <v>6403</v>
      </c>
      <c r="B3809" t="s">
        <v>17717</v>
      </c>
      <c r="C3809">
        <v>32</v>
      </c>
      <c r="D3809" s="119">
        <v>275</v>
      </c>
    </row>
    <row r="3810" spans="1:4">
      <c r="A3810" t="s">
        <v>6404</v>
      </c>
      <c r="B3810" t="s">
        <v>17718</v>
      </c>
      <c r="C3810">
        <v>0</v>
      </c>
      <c r="D3810" s="119">
        <v>1</v>
      </c>
    </row>
    <row r="3811" spans="1:4">
      <c r="A3811" t="s">
        <v>6405</v>
      </c>
      <c r="B3811" t="s">
        <v>17719</v>
      </c>
      <c r="C3811">
        <v>0</v>
      </c>
      <c r="D3811" s="119">
        <v>1</v>
      </c>
    </row>
    <row r="3812" spans="1:4">
      <c r="A3812" t="s">
        <v>6406</v>
      </c>
      <c r="B3812" t="s">
        <v>17720</v>
      </c>
      <c r="C3812">
        <v>0</v>
      </c>
      <c r="D3812" s="119">
        <v>1</v>
      </c>
    </row>
    <row r="3813" spans="1:4">
      <c r="A3813" t="s">
        <v>6407</v>
      </c>
      <c r="B3813" t="s">
        <v>17721</v>
      </c>
      <c r="C3813">
        <v>0</v>
      </c>
      <c r="D3813" s="119">
        <v>246</v>
      </c>
    </row>
    <row r="3814" spans="1:4">
      <c r="A3814" t="s">
        <v>6408</v>
      </c>
      <c r="B3814" t="s">
        <v>17722</v>
      </c>
      <c r="C3814">
        <v>0</v>
      </c>
      <c r="D3814" s="119">
        <v>246</v>
      </c>
    </row>
    <row r="3815" spans="1:4">
      <c r="A3815" t="s">
        <v>6409</v>
      </c>
      <c r="B3815" t="s">
        <v>17723</v>
      </c>
      <c r="C3815">
        <v>0</v>
      </c>
      <c r="D3815" s="119">
        <v>246</v>
      </c>
    </row>
    <row r="3816" spans="1:4">
      <c r="A3816" t="s">
        <v>6410</v>
      </c>
      <c r="B3816" t="s">
        <v>17725</v>
      </c>
      <c r="C3816">
        <v>33</v>
      </c>
      <c r="D3816" s="119">
        <v>17</v>
      </c>
    </row>
    <row r="3817" spans="1:4">
      <c r="A3817" t="s">
        <v>6411</v>
      </c>
      <c r="B3817" t="s">
        <v>17726</v>
      </c>
      <c r="C3817">
        <v>0</v>
      </c>
      <c r="D3817" s="119">
        <v>1</v>
      </c>
    </row>
    <row r="3818" spans="1:4">
      <c r="A3818" t="s">
        <v>6412</v>
      </c>
      <c r="B3818" t="s">
        <v>17727</v>
      </c>
      <c r="C3818">
        <v>0</v>
      </c>
      <c r="D3818" s="119">
        <v>1</v>
      </c>
    </row>
    <row r="3819" spans="1:4">
      <c r="A3819" t="s">
        <v>6413</v>
      </c>
      <c r="B3819" t="s">
        <v>17728</v>
      </c>
      <c r="C3819">
        <v>0</v>
      </c>
      <c r="D3819" s="119">
        <v>1</v>
      </c>
    </row>
    <row r="3820" spans="1:4">
      <c r="A3820" t="s">
        <v>6414</v>
      </c>
      <c r="B3820" t="s">
        <v>17729</v>
      </c>
      <c r="C3820">
        <v>0</v>
      </c>
      <c r="D3820" s="119">
        <v>12</v>
      </c>
    </row>
    <row r="3821" spans="1:4">
      <c r="A3821" t="s">
        <v>6415</v>
      </c>
      <c r="B3821" t="s">
        <v>17730</v>
      </c>
      <c r="C3821">
        <v>0</v>
      </c>
      <c r="D3821" s="119">
        <v>1</v>
      </c>
    </row>
    <row r="3822" spans="1:4">
      <c r="A3822" t="s">
        <v>6416</v>
      </c>
      <c r="B3822" t="s">
        <v>17731</v>
      </c>
      <c r="C3822">
        <v>0</v>
      </c>
      <c r="D3822" s="119">
        <v>1</v>
      </c>
    </row>
    <row r="3823" spans="1:4">
      <c r="A3823" t="s">
        <v>6417</v>
      </c>
      <c r="B3823" t="s">
        <v>17732</v>
      </c>
      <c r="C3823">
        <v>0</v>
      </c>
      <c r="D3823" s="119">
        <v>1</v>
      </c>
    </row>
    <row r="3824" spans="1:4">
      <c r="A3824" t="s">
        <v>6418</v>
      </c>
      <c r="B3824" t="s">
        <v>17733</v>
      </c>
      <c r="C3824">
        <v>0</v>
      </c>
      <c r="D3824" s="119">
        <v>1</v>
      </c>
    </row>
    <row r="3825" spans="1:4">
      <c r="A3825" t="s">
        <v>6419</v>
      </c>
      <c r="B3825" t="s">
        <v>17734</v>
      </c>
      <c r="C3825">
        <v>0</v>
      </c>
      <c r="D3825" s="119">
        <v>246</v>
      </c>
    </row>
    <row r="3826" spans="1:4">
      <c r="A3826" t="s">
        <v>6420</v>
      </c>
      <c r="B3826" t="s">
        <v>17735</v>
      </c>
      <c r="C3826">
        <v>0</v>
      </c>
      <c r="D3826" s="119">
        <v>246</v>
      </c>
    </row>
    <row r="3827" spans="1:4">
      <c r="A3827" t="s">
        <v>6421</v>
      </c>
      <c r="B3827" t="s">
        <v>17736</v>
      </c>
      <c r="C3827">
        <v>0</v>
      </c>
      <c r="D3827" s="119">
        <v>1</v>
      </c>
    </row>
    <row r="3828" spans="1:4">
      <c r="A3828" t="s">
        <v>6422</v>
      </c>
      <c r="B3828" t="s">
        <v>17737</v>
      </c>
      <c r="C3828">
        <v>223</v>
      </c>
      <c r="D3828" s="119">
        <v>170</v>
      </c>
    </row>
    <row r="3829" spans="1:4">
      <c r="A3829" t="s">
        <v>6423</v>
      </c>
      <c r="B3829" t="s">
        <v>17738</v>
      </c>
      <c r="C3829">
        <v>5989</v>
      </c>
      <c r="D3829" s="119">
        <v>5793</v>
      </c>
    </row>
    <row r="3830" spans="1:4">
      <c r="A3830" t="s">
        <v>6424</v>
      </c>
      <c r="B3830" t="s">
        <v>14546</v>
      </c>
      <c r="C3830">
        <v>32</v>
      </c>
      <c r="D3830" s="119">
        <v>34</v>
      </c>
    </row>
    <row r="3831" spans="1:4">
      <c r="A3831" t="s">
        <v>6426</v>
      </c>
      <c r="B3831" t="s">
        <v>17739</v>
      </c>
      <c r="C3831">
        <v>3572</v>
      </c>
      <c r="D3831" s="119">
        <v>3736</v>
      </c>
    </row>
    <row r="3832" spans="1:4">
      <c r="A3832" t="s">
        <v>6427</v>
      </c>
      <c r="B3832" t="s">
        <v>17740</v>
      </c>
      <c r="C3832">
        <v>0</v>
      </c>
      <c r="D3832" s="119">
        <v>2</v>
      </c>
    </row>
    <row r="3833" spans="1:4">
      <c r="A3833" t="s">
        <v>6428</v>
      </c>
      <c r="B3833" t="s">
        <v>6675</v>
      </c>
      <c r="C3833">
        <v>14</v>
      </c>
      <c r="D3833" s="119">
        <v>19</v>
      </c>
    </row>
    <row r="3834" spans="1:4">
      <c r="A3834" t="s">
        <v>6429</v>
      </c>
      <c r="B3834" t="s">
        <v>14560</v>
      </c>
      <c r="C3834">
        <v>12</v>
      </c>
      <c r="D3834" s="119">
        <v>14</v>
      </c>
    </row>
    <row r="3835" spans="1:4">
      <c r="A3835" t="s">
        <v>6430</v>
      </c>
      <c r="B3835" t="s">
        <v>17741</v>
      </c>
      <c r="C3835">
        <v>676</v>
      </c>
      <c r="D3835" s="119">
        <v>383</v>
      </c>
    </row>
    <row r="3836" spans="1:4">
      <c r="A3836" t="s">
        <v>6431</v>
      </c>
      <c r="B3836" t="s">
        <v>14561</v>
      </c>
      <c r="C3836">
        <v>2</v>
      </c>
      <c r="D3836" s="119">
        <v>3</v>
      </c>
    </row>
    <row r="3837" spans="1:4">
      <c r="A3837" t="s">
        <v>6432</v>
      </c>
      <c r="B3837" t="s">
        <v>14562</v>
      </c>
      <c r="C3837">
        <v>2</v>
      </c>
      <c r="D3837" s="119">
        <v>7</v>
      </c>
    </row>
    <row r="3838" spans="1:4">
      <c r="A3838" t="s">
        <v>6433</v>
      </c>
      <c r="B3838" t="s">
        <v>6434</v>
      </c>
      <c r="C3838">
        <v>0</v>
      </c>
      <c r="D3838" s="119">
        <v>1</v>
      </c>
    </row>
    <row r="3839" spans="1:4">
      <c r="A3839" t="s">
        <v>6436</v>
      </c>
      <c r="B3839" t="s">
        <v>17742</v>
      </c>
      <c r="C3839">
        <v>1586</v>
      </c>
      <c r="D3839" s="119">
        <v>642</v>
      </c>
    </row>
    <row r="3840" spans="1:4">
      <c r="A3840" t="s">
        <v>6437</v>
      </c>
      <c r="B3840" t="s">
        <v>17743</v>
      </c>
      <c r="C3840">
        <v>10033</v>
      </c>
      <c r="D3840" s="119">
        <v>11001</v>
      </c>
    </row>
    <row r="3841" spans="1:4">
      <c r="A3841" t="s">
        <v>6438</v>
      </c>
      <c r="B3841" t="s">
        <v>17744</v>
      </c>
      <c r="C3841">
        <v>2191</v>
      </c>
      <c r="D3841" s="119">
        <v>2931</v>
      </c>
    </row>
    <row r="3842" spans="1:4">
      <c r="A3842" t="s">
        <v>6439</v>
      </c>
      <c r="B3842" t="s">
        <v>6440</v>
      </c>
      <c r="C3842">
        <v>399</v>
      </c>
      <c r="D3842" s="119">
        <v>1</v>
      </c>
    </row>
    <row r="3843" spans="1:4">
      <c r="A3843" t="s">
        <v>6441</v>
      </c>
      <c r="B3843" t="s">
        <v>17745</v>
      </c>
      <c r="C3843">
        <v>6</v>
      </c>
      <c r="D3843" s="119">
        <v>7</v>
      </c>
    </row>
    <row r="3844" spans="1:4">
      <c r="A3844" t="s">
        <v>6442</v>
      </c>
      <c r="B3844" t="s">
        <v>17746</v>
      </c>
      <c r="C3844">
        <v>0</v>
      </c>
      <c r="D3844" s="119">
        <v>1</v>
      </c>
    </row>
    <row r="3845" spans="1:4">
      <c r="A3845" t="s">
        <v>6443</v>
      </c>
      <c r="B3845" t="s">
        <v>17747</v>
      </c>
      <c r="C3845">
        <v>6747</v>
      </c>
      <c r="D3845" s="119">
        <v>7051</v>
      </c>
    </row>
    <row r="3846" spans="1:4">
      <c r="A3846" t="s">
        <v>6444</v>
      </c>
      <c r="B3846" t="s">
        <v>17748</v>
      </c>
      <c r="C3846">
        <v>9</v>
      </c>
      <c r="D3846" s="119">
        <v>12</v>
      </c>
    </row>
    <row r="3847" spans="1:4">
      <c r="A3847" t="s">
        <v>6445</v>
      </c>
      <c r="B3847" t="s">
        <v>17749</v>
      </c>
      <c r="C3847">
        <v>24</v>
      </c>
      <c r="D3847" s="119">
        <v>42</v>
      </c>
    </row>
    <row r="3848" spans="1:4">
      <c r="A3848" t="s">
        <v>6446</v>
      </c>
      <c r="B3848" t="s">
        <v>17750</v>
      </c>
      <c r="C3848">
        <v>818</v>
      </c>
      <c r="D3848" s="119">
        <v>1717</v>
      </c>
    </row>
    <row r="3849" spans="1:4">
      <c r="A3849" t="s">
        <v>6447</v>
      </c>
      <c r="B3849" t="s">
        <v>17751</v>
      </c>
      <c r="C3849">
        <v>47</v>
      </c>
      <c r="D3849" s="119">
        <v>53</v>
      </c>
    </row>
    <row r="3850" spans="1:4">
      <c r="A3850" t="s">
        <v>6448</v>
      </c>
      <c r="B3850" t="s">
        <v>17752</v>
      </c>
      <c r="C3850">
        <v>140</v>
      </c>
      <c r="D3850" s="119">
        <v>191</v>
      </c>
    </row>
    <row r="3851" spans="1:4">
      <c r="A3851" t="s">
        <v>6450</v>
      </c>
      <c r="B3851" t="s">
        <v>17753</v>
      </c>
      <c r="C3851">
        <v>0</v>
      </c>
      <c r="D3851" s="119">
        <v>2</v>
      </c>
    </row>
    <row r="3852" spans="1:4">
      <c r="A3852" t="s">
        <v>6451</v>
      </c>
      <c r="B3852" t="s">
        <v>17754</v>
      </c>
      <c r="C3852">
        <v>0</v>
      </c>
      <c r="D3852" s="119">
        <v>1</v>
      </c>
    </row>
    <row r="3853" spans="1:4">
      <c r="A3853" t="s">
        <v>6452</v>
      </c>
      <c r="B3853" t="s">
        <v>17755</v>
      </c>
      <c r="C3853">
        <v>2788</v>
      </c>
      <c r="D3853" s="119">
        <v>3261</v>
      </c>
    </row>
    <row r="3854" spans="1:4">
      <c r="A3854" t="s">
        <v>6453</v>
      </c>
      <c r="B3854" t="s">
        <v>17757</v>
      </c>
      <c r="C3854">
        <v>40321</v>
      </c>
      <c r="D3854" s="119">
        <v>33706</v>
      </c>
    </row>
    <row r="3855" spans="1:4">
      <c r="A3855" t="s">
        <v>6454</v>
      </c>
      <c r="B3855" t="s">
        <v>17759</v>
      </c>
      <c r="C3855">
        <v>0</v>
      </c>
      <c r="D3855" s="119">
        <v>2</v>
      </c>
    </row>
    <row r="3856" spans="1:4">
      <c r="A3856" t="s">
        <v>6455</v>
      </c>
      <c r="B3856" t="s">
        <v>17760</v>
      </c>
      <c r="C3856">
        <v>527</v>
      </c>
      <c r="D3856" s="119">
        <v>511</v>
      </c>
    </row>
    <row r="3857" spans="1:4">
      <c r="A3857" t="s">
        <v>6456</v>
      </c>
      <c r="B3857" t="s">
        <v>17761</v>
      </c>
      <c r="C3857">
        <v>154</v>
      </c>
      <c r="D3857" s="119">
        <v>141</v>
      </c>
    </row>
    <row r="3858" spans="1:4">
      <c r="A3858" t="s">
        <v>6457</v>
      </c>
      <c r="B3858" t="s">
        <v>17762</v>
      </c>
      <c r="C3858">
        <v>0</v>
      </c>
      <c r="D3858" s="119">
        <v>1</v>
      </c>
    </row>
    <row r="3859" spans="1:4">
      <c r="A3859" t="s">
        <v>6458</v>
      </c>
      <c r="B3859" t="s">
        <v>17762</v>
      </c>
      <c r="C3859">
        <v>0</v>
      </c>
      <c r="D3859" s="119">
        <v>2</v>
      </c>
    </row>
    <row r="3860" spans="1:4">
      <c r="A3860" t="s">
        <v>6459</v>
      </c>
      <c r="B3860" t="s">
        <v>17763</v>
      </c>
      <c r="C3860">
        <v>23</v>
      </c>
      <c r="D3860" s="119">
        <v>35</v>
      </c>
    </row>
    <row r="3861" spans="1:4">
      <c r="A3861" t="s">
        <v>6460</v>
      </c>
      <c r="B3861" t="s">
        <v>17764</v>
      </c>
      <c r="C3861">
        <v>0</v>
      </c>
      <c r="D3861" s="119">
        <v>2</v>
      </c>
    </row>
    <row r="3862" spans="1:4">
      <c r="A3862" t="s">
        <v>6461</v>
      </c>
      <c r="B3862" t="s">
        <v>17765</v>
      </c>
      <c r="C3862">
        <v>0</v>
      </c>
      <c r="D3862" s="119">
        <v>2</v>
      </c>
    </row>
    <row r="3863" spans="1:4">
      <c r="A3863" t="s">
        <v>6462</v>
      </c>
      <c r="B3863" t="s">
        <v>17766</v>
      </c>
      <c r="C3863">
        <v>1671</v>
      </c>
      <c r="D3863" s="119">
        <v>1205</v>
      </c>
    </row>
    <row r="3864" spans="1:4">
      <c r="A3864" t="s">
        <v>6463</v>
      </c>
      <c r="B3864" t="s">
        <v>17767</v>
      </c>
      <c r="C3864">
        <v>212</v>
      </c>
      <c r="D3864" s="119">
        <v>320</v>
      </c>
    </row>
    <row r="3865" spans="1:4">
      <c r="A3865" t="s">
        <v>6464</v>
      </c>
      <c r="B3865" t="s">
        <v>17768</v>
      </c>
      <c r="C3865">
        <v>0</v>
      </c>
      <c r="D3865" s="119">
        <v>1</v>
      </c>
    </row>
    <row r="3866" spans="1:4">
      <c r="A3866" t="s">
        <v>6465</v>
      </c>
      <c r="B3866" t="s">
        <v>17769</v>
      </c>
      <c r="C3866">
        <v>702</v>
      </c>
      <c r="D3866" s="119">
        <v>661</v>
      </c>
    </row>
    <row r="3867" spans="1:4">
      <c r="A3867" t="s">
        <v>6466</v>
      </c>
      <c r="B3867" t="s">
        <v>17770</v>
      </c>
      <c r="C3867">
        <v>1832</v>
      </c>
      <c r="D3867" s="119">
        <v>1360</v>
      </c>
    </row>
    <row r="3868" spans="1:4">
      <c r="A3868" t="s">
        <v>6467</v>
      </c>
      <c r="B3868" t="s">
        <v>17771</v>
      </c>
      <c r="C3868">
        <v>1674</v>
      </c>
      <c r="D3868" s="119">
        <v>1200</v>
      </c>
    </row>
    <row r="3869" spans="1:4">
      <c r="A3869" t="s">
        <v>6468</v>
      </c>
      <c r="B3869" t="s">
        <v>17772</v>
      </c>
      <c r="C3869">
        <v>6</v>
      </c>
      <c r="D3869" s="119">
        <v>1</v>
      </c>
    </row>
    <row r="3870" spans="1:4">
      <c r="A3870" t="s">
        <v>6469</v>
      </c>
      <c r="B3870" t="s">
        <v>17773</v>
      </c>
      <c r="C3870">
        <v>162</v>
      </c>
      <c r="D3870" s="119">
        <v>141</v>
      </c>
    </row>
    <row r="3871" spans="1:4">
      <c r="A3871" t="s">
        <v>6470</v>
      </c>
      <c r="B3871" t="s">
        <v>6471</v>
      </c>
      <c r="C3871">
        <v>0</v>
      </c>
      <c r="D3871" s="119">
        <v>1</v>
      </c>
    </row>
    <row r="3872" spans="1:4">
      <c r="A3872" t="s">
        <v>6472</v>
      </c>
      <c r="B3872" t="s">
        <v>17774</v>
      </c>
      <c r="C3872">
        <v>707</v>
      </c>
      <c r="D3872" s="119">
        <v>2</v>
      </c>
    </row>
    <row r="3873" spans="1:4">
      <c r="A3873" t="s">
        <v>6473</v>
      </c>
      <c r="B3873" t="s">
        <v>17775</v>
      </c>
      <c r="C3873">
        <v>0</v>
      </c>
      <c r="D3873" s="119">
        <v>1</v>
      </c>
    </row>
    <row r="3874" spans="1:4">
      <c r="A3874" t="s">
        <v>6474</v>
      </c>
      <c r="B3874" t="s">
        <v>17776</v>
      </c>
      <c r="C3874">
        <v>93</v>
      </c>
      <c r="D3874" s="119">
        <v>126</v>
      </c>
    </row>
    <row r="3875" spans="1:4">
      <c r="A3875" t="s">
        <v>6475</v>
      </c>
      <c r="B3875" t="s">
        <v>17777</v>
      </c>
      <c r="C3875">
        <v>2495</v>
      </c>
      <c r="D3875" s="119">
        <v>1521</v>
      </c>
    </row>
    <row r="3876" spans="1:4">
      <c r="A3876" t="s">
        <v>6476</v>
      </c>
      <c r="B3876" t="s">
        <v>17778</v>
      </c>
      <c r="C3876">
        <v>2283</v>
      </c>
      <c r="D3876" s="119">
        <v>1481</v>
      </c>
    </row>
    <row r="3877" spans="1:4">
      <c r="A3877" t="s">
        <v>6477</v>
      </c>
      <c r="B3877" t="s">
        <v>17779</v>
      </c>
      <c r="C3877">
        <v>1897</v>
      </c>
      <c r="D3877" s="119">
        <v>1481</v>
      </c>
    </row>
    <row r="3878" spans="1:4">
      <c r="A3878" t="s">
        <v>6478</v>
      </c>
      <c r="B3878" t="s">
        <v>17780</v>
      </c>
      <c r="C3878">
        <v>2443</v>
      </c>
      <c r="D3878" s="119">
        <v>1481</v>
      </c>
    </row>
    <row r="3879" spans="1:4">
      <c r="A3879" t="s">
        <v>6479</v>
      </c>
      <c r="B3879" t="s">
        <v>17781</v>
      </c>
      <c r="C3879">
        <v>0</v>
      </c>
      <c r="D3879" s="119">
        <v>1</v>
      </c>
    </row>
    <row r="3880" spans="1:4">
      <c r="A3880" t="s">
        <v>6480</v>
      </c>
      <c r="B3880" t="s">
        <v>17782</v>
      </c>
      <c r="C3880">
        <v>3</v>
      </c>
      <c r="D3880" s="119">
        <v>2</v>
      </c>
    </row>
    <row r="3881" spans="1:4">
      <c r="A3881" t="s">
        <v>6481</v>
      </c>
      <c r="B3881" t="s">
        <v>17783</v>
      </c>
      <c r="C3881">
        <v>12466</v>
      </c>
      <c r="D3881" s="119">
        <v>2</v>
      </c>
    </row>
    <row r="3882" spans="1:4">
      <c r="A3882" t="s">
        <v>6482</v>
      </c>
      <c r="B3882" t="s">
        <v>17784</v>
      </c>
      <c r="C3882">
        <v>51</v>
      </c>
      <c r="D3882" s="119">
        <v>310</v>
      </c>
    </row>
    <row r="3883" spans="1:4">
      <c r="A3883" t="s">
        <v>6483</v>
      </c>
      <c r="B3883" t="s">
        <v>17785</v>
      </c>
      <c r="C3883">
        <v>51</v>
      </c>
      <c r="D3883" s="119">
        <v>310</v>
      </c>
    </row>
    <row r="3884" spans="1:4">
      <c r="A3884" t="s">
        <v>6484</v>
      </c>
      <c r="B3884" t="s">
        <v>17786</v>
      </c>
      <c r="C3884">
        <v>543</v>
      </c>
      <c r="D3884" s="119">
        <v>2</v>
      </c>
    </row>
    <row r="3885" spans="1:4">
      <c r="A3885" t="s">
        <v>6485</v>
      </c>
      <c r="B3885" t="s">
        <v>17787</v>
      </c>
      <c r="C3885">
        <v>15577</v>
      </c>
      <c r="D3885" s="119">
        <v>2020</v>
      </c>
    </row>
    <row r="3886" spans="1:4">
      <c r="A3886" t="s">
        <v>6486</v>
      </c>
      <c r="B3886" t="s">
        <v>17788</v>
      </c>
      <c r="C3886">
        <v>1417</v>
      </c>
      <c r="D3886" s="119">
        <v>1205</v>
      </c>
    </row>
    <row r="3887" spans="1:4">
      <c r="A3887" t="s">
        <v>6487</v>
      </c>
      <c r="B3887" t="s">
        <v>17790</v>
      </c>
      <c r="C3887">
        <v>13</v>
      </c>
      <c r="D3887" s="119">
        <v>21</v>
      </c>
    </row>
    <row r="3888" spans="1:4">
      <c r="A3888" t="s">
        <v>6488</v>
      </c>
      <c r="B3888" t="s">
        <v>17791</v>
      </c>
      <c r="C3888">
        <v>1</v>
      </c>
      <c r="D3888" s="119">
        <v>2</v>
      </c>
    </row>
    <row r="3889" spans="1:4">
      <c r="A3889" t="s">
        <v>6489</v>
      </c>
      <c r="B3889" t="s">
        <v>17791</v>
      </c>
      <c r="C3889">
        <v>249</v>
      </c>
      <c r="D3889" s="119">
        <v>210</v>
      </c>
    </row>
    <row r="3890" spans="1:4">
      <c r="A3890" t="s">
        <v>6490</v>
      </c>
      <c r="B3890" t="s">
        <v>17792</v>
      </c>
      <c r="C3890">
        <v>23</v>
      </c>
      <c r="D3890" s="119">
        <v>10</v>
      </c>
    </row>
    <row r="3891" spans="1:4">
      <c r="A3891" t="s">
        <v>6491</v>
      </c>
      <c r="B3891" t="s">
        <v>17793</v>
      </c>
      <c r="C3891">
        <v>23</v>
      </c>
      <c r="D3891" s="119">
        <v>10</v>
      </c>
    </row>
    <row r="3892" spans="1:4">
      <c r="A3892" t="s">
        <v>6492</v>
      </c>
      <c r="B3892" t="s">
        <v>17794</v>
      </c>
      <c r="C3892">
        <v>3079</v>
      </c>
      <c r="D3892" s="119">
        <v>2</v>
      </c>
    </row>
    <row r="3893" spans="1:4">
      <c r="A3893" t="s">
        <v>6493</v>
      </c>
      <c r="B3893" t="s">
        <v>17327</v>
      </c>
      <c r="C3893">
        <v>1</v>
      </c>
      <c r="D3893" s="119">
        <v>5</v>
      </c>
    </row>
    <row r="3894" spans="1:4">
      <c r="A3894" t="s">
        <v>6494</v>
      </c>
      <c r="B3894" t="s">
        <v>17795</v>
      </c>
      <c r="C3894">
        <v>221</v>
      </c>
      <c r="D3894" s="119">
        <v>170</v>
      </c>
    </row>
    <row r="3895" spans="1:4">
      <c r="A3895" t="s">
        <v>6495</v>
      </c>
      <c r="B3895" t="s">
        <v>17796</v>
      </c>
      <c r="C3895">
        <v>467</v>
      </c>
      <c r="D3895" s="119">
        <v>89</v>
      </c>
    </row>
    <row r="3896" spans="1:4">
      <c r="A3896" t="s">
        <v>6496</v>
      </c>
      <c r="B3896" t="s">
        <v>17797</v>
      </c>
      <c r="C3896">
        <v>0</v>
      </c>
      <c r="D3896" s="119">
        <v>2</v>
      </c>
    </row>
    <row r="3897" spans="1:4">
      <c r="A3897" t="s">
        <v>6497</v>
      </c>
      <c r="B3897" t="s">
        <v>17798</v>
      </c>
      <c r="C3897">
        <v>396</v>
      </c>
      <c r="D3897" s="119">
        <v>2</v>
      </c>
    </row>
    <row r="3898" spans="1:4">
      <c r="A3898" t="s">
        <v>6499</v>
      </c>
      <c r="B3898" t="s">
        <v>6500</v>
      </c>
      <c r="C3898">
        <v>9038</v>
      </c>
      <c r="D3898" s="119">
        <v>2</v>
      </c>
    </row>
    <row r="3899" spans="1:4">
      <c r="A3899" t="s">
        <v>6501</v>
      </c>
      <c r="B3899" t="s">
        <v>17799</v>
      </c>
      <c r="C3899">
        <v>0</v>
      </c>
      <c r="D3899" s="119">
        <v>2</v>
      </c>
    </row>
    <row r="3900" spans="1:4">
      <c r="A3900" t="s">
        <v>6502</v>
      </c>
      <c r="B3900" t="s">
        <v>17800</v>
      </c>
      <c r="C3900">
        <v>0</v>
      </c>
      <c r="D3900" s="119">
        <v>2</v>
      </c>
    </row>
    <row r="3901" spans="1:4">
      <c r="A3901" t="s">
        <v>6503</v>
      </c>
      <c r="B3901" t="s">
        <v>17801</v>
      </c>
      <c r="C3901">
        <v>0</v>
      </c>
      <c r="D3901" s="119">
        <v>2</v>
      </c>
    </row>
    <row r="3902" spans="1:4">
      <c r="A3902" t="s">
        <v>6506</v>
      </c>
      <c r="B3902" t="s">
        <v>14563</v>
      </c>
      <c r="C3902">
        <v>0</v>
      </c>
      <c r="D3902" s="119">
        <v>2</v>
      </c>
    </row>
    <row r="3903" spans="1:4">
      <c r="A3903" t="s">
        <v>6507</v>
      </c>
      <c r="B3903" t="s">
        <v>14564</v>
      </c>
      <c r="C3903">
        <v>0</v>
      </c>
      <c r="D3903" s="119">
        <v>2</v>
      </c>
    </row>
    <row r="3904" spans="1:4">
      <c r="A3904" t="s">
        <v>6509</v>
      </c>
      <c r="B3904" t="s">
        <v>17802</v>
      </c>
      <c r="C3904">
        <v>0</v>
      </c>
      <c r="D3904" s="119">
        <v>6</v>
      </c>
    </row>
    <row r="3905" spans="1:4">
      <c r="A3905" t="s">
        <v>6510</v>
      </c>
      <c r="B3905" t="s">
        <v>17803</v>
      </c>
      <c r="C3905">
        <v>126</v>
      </c>
      <c r="D3905" s="119">
        <v>33</v>
      </c>
    </row>
    <row r="3906" spans="1:4">
      <c r="A3906" t="s">
        <v>6512</v>
      </c>
      <c r="B3906" t="s">
        <v>17804</v>
      </c>
      <c r="C3906">
        <v>124</v>
      </c>
      <c r="D3906" s="119">
        <v>120</v>
      </c>
    </row>
    <row r="3907" spans="1:4">
      <c r="A3907" t="s">
        <v>6513</v>
      </c>
      <c r="B3907" t="s">
        <v>17805</v>
      </c>
      <c r="C3907">
        <v>0</v>
      </c>
      <c r="D3907" s="119">
        <v>2</v>
      </c>
    </row>
    <row r="3908" spans="1:4">
      <c r="A3908" t="s">
        <v>6514</v>
      </c>
      <c r="B3908" t="s">
        <v>6515</v>
      </c>
      <c r="C3908">
        <v>0</v>
      </c>
      <c r="D3908" s="119">
        <v>1</v>
      </c>
    </row>
    <row r="3909" spans="1:4">
      <c r="A3909" t="s">
        <v>6517</v>
      </c>
      <c r="B3909" t="s">
        <v>6518</v>
      </c>
      <c r="C3909">
        <v>0</v>
      </c>
      <c r="D3909" s="119">
        <v>1</v>
      </c>
    </row>
    <row r="3910" spans="1:4">
      <c r="A3910" t="s">
        <v>6519</v>
      </c>
      <c r="B3910" t="s">
        <v>6520</v>
      </c>
      <c r="C3910">
        <v>0</v>
      </c>
      <c r="D3910" s="119">
        <v>1</v>
      </c>
    </row>
    <row r="3911" spans="1:4">
      <c r="A3911" t="s">
        <v>6521</v>
      </c>
      <c r="B3911" t="s">
        <v>6522</v>
      </c>
      <c r="C3911">
        <v>0</v>
      </c>
      <c r="D3911" s="119">
        <v>1</v>
      </c>
    </row>
    <row r="3912" spans="1:4">
      <c r="A3912" t="s">
        <v>6523</v>
      </c>
      <c r="B3912" t="s">
        <v>14567</v>
      </c>
      <c r="C3912">
        <v>0</v>
      </c>
      <c r="D3912" s="119">
        <v>2</v>
      </c>
    </row>
    <row r="3913" spans="1:4">
      <c r="A3913" t="s">
        <v>6524</v>
      </c>
      <c r="B3913" t="s">
        <v>6525</v>
      </c>
      <c r="C3913">
        <v>0</v>
      </c>
      <c r="D3913" s="119">
        <v>1</v>
      </c>
    </row>
    <row r="3914" spans="1:4">
      <c r="A3914" t="s">
        <v>6526</v>
      </c>
      <c r="B3914" t="s">
        <v>17317</v>
      </c>
      <c r="C3914">
        <v>364</v>
      </c>
      <c r="D3914" s="119">
        <v>396</v>
      </c>
    </row>
    <row r="3915" spans="1:4">
      <c r="A3915" t="s">
        <v>6527</v>
      </c>
      <c r="B3915" t="s">
        <v>17318</v>
      </c>
      <c r="C3915">
        <v>4750</v>
      </c>
      <c r="D3915" s="119">
        <v>4311</v>
      </c>
    </row>
    <row r="3916" spans="1:4">
      <c r="A3916" t="s">
        <v>6528</v>
      </c>
      <c r="B3916" t="s">
        <v>6529</v>
      </c>
      <c r="C3916">
        <v>2</v>
      </c>
      <c r="D3916" s="119">
        <v>2</v>
      </c>
    </row>
    <row r="3917" spans="1:4">
      <c r="A3917" t="s">
        <v>6530</v>
      </c>
      <c r="B3917" t="s">
        <v>17319</v>
      </c>
      <c r="C3917">
        <v>157</v>
      </c>
      <c r="D3917" s="119">
        <v>127</v>
      </c>
    </row>
    <row r="3918" spans="1:4">
      <c r="A3918" t="s">
        <v>6532</v>
      </c>
      <c r="B3918" t="s">
        <v>6533</v>
      </c>
      <c r="C3918">
        <v>152</v>
      </c>
      <c r="D3918" s="119">
        <v>6</v>
      </c>
    </row>
    <row r="3919" spans="1:4">
      <c r="A3919" t="s">
        <v>6534</v>
      </c>
      <c r="B3919" t="s">
        <v>6535</v>
      </c>
      <c r="C3919">
        <v>499</v>
      </c>
      <c r="D3919" s="119">
        <v>2</v>
      </c>
    </row>
    <row r="3920" spans="1:4">
      <c r="A3920" t="s">
        <v>6536</v>
      </c>
      <c r="B3920" t="s">
        <v>6537</v>
      </c>
      <c r="C3920">
        <v>0</v>
      </c>
      <c r="D3920" s="119">
        <v>2</v>
      </c>
    </row>
    <row r="3921" spans="1:4">
      <c r="A3921" t="s">
        <v>6538</v>
      </c>
      <c r="B3921" t="s">
        <v>6539</v>
      </c>
      <c r="C3921">
        <v>0</v>
      </c>
      <c r="D3921" s="119">
        <v>2</v>
      </c>
    </row>
    <row r="3922" spans="1:4">
      <c r="A3922" t="s">
        <v>6540</v>
      </c>
      <c r="B3922" t="s">
        <v>6541</v>
      </c>
      <c r="C3922">
        <v>0</v>
      </c>
      <c r="D3922" s="119">
        <v>2</v>
      </c>
    </row>
    <row r="3923" spans="1:4">
      <c r="A3923" t="s">
        <v>6543</v>
      </c>
      <c r="B3923" t="s">
        <v>6544</v>
      </c>
      <c r="C3923">
        <v>0</v>
      </c>
      <c r="D3923" s="119">
        <v>11</v>
      </c>
    </row>
    <row r="3924" spans="1:4">
      <c r="A3924" t="s">
        <v>6545</v>
      </c>
      <c r="B3924" t="s">
        <v>6546</v>
      </c>
      <c r="C3924">
        <v>0</v>
      </c>
      <c r="D3924" s="119">
        <v>4</v>
      </c>
    </row>
    <row r="3925" spans="1:4">
      <c r="A3925" t="s">
        <v>6547</v>
      </c>
      <c r="B3925" t="s">
        <v>6548</v>
      </c>
      <c r="C3925">
        <v>0</v>
      </c>
      <c r="D3925" s="119">
        <v>2</v>
      </c>
    </row>
    <row r="3926" spans="1:4">
      <c r="A3926" t="s">
        <v>6549</v>
      </c>
      <c r="B3926" t="s">
        <v>6550</v>
      </c>
      <c r="C3926">
        <v>0</v>
      </c>
      <c r="D3926" s="119">
        <v>2</v>
      </c>
    </row>
    <row r="3927" spans="1:4">
      <c r="A3927" t="s">
        <v>6551</v>
      </c>
      <c r="B3927" t="s">
        <v>6552</v>
      </c>
      <c r="C3927">
        <v>0</v>
      </c>
      <c r="D3927" s="119">
        <v>2</v>
      </c>
    </row>
    <row r="3928" spans="1:4">
      <c r="A3928" t="s">
        <v>6553</v>
      </c>
      <c r="B3928" t="s">
        <v>6554</v>
      </c>
      <c r="C3928">
        <v>0</v>
      </c>
      <c r="D3928" s="119">
        <v>247</v>
      </c>
    </row>
    <row r="3929" spans="1:4">
      <c r="A3929" t="s">
        <v>6555</v>
      </c>
      <c r="B3929" t="s">
        <v>6556</v>
      </c>
      <c r="C3929">
        <v>0</v>
      </c>
      <c r="D3929" s="119">
        <v>247</v>
      </c>
    </row>
    <row r="3930" spans="1:4">
      <c r="A3930" t="s">
        <v>6557</v>
      </c>
      <c r="B3930" t="s">
        <v>17806</v>
      </c>
      <c r="C3930">
        <v>1508</v>
      </c>
      <c r="D3930" s="119">
        <v>2280</v>
      </c>
    </row>
    <row r="3931" spans="1:4">
      <c r="A3931" t="s">
        <v>6558</v>
      </c>
      <c r="B3931" t="s">
        <v>6559</v>
      </c>
      <c r="C3931">
        <v>27</v>
      </c>
      <c r="D3931" s="119">
        <v>40</v>
      </c>
    </row>
    <row r="3932" spans="1:4">
      <c r="A3932" t="s">
        <v>6560</v>
      </c>
      <c r="B3932" t="s">
        <v>6561</v>
      </c>
      <c r="C3932">
        <v>0</v>
      </c>
      <c r="D3932" s="119">
        <v>2</v>
      </c>
    </row>
    <row r="3933" spans="1:4">
      <c r="A3933" t="s">
        <v>6562</v>
      </c>
      <c r="B3933" t="s">
        <v>14568</v>
      </c>
      <c r="C3933">
        <v>0</v>
      </c>
      <c r="D3933" s="119">
        <v>2</v>
      </c>
    </row>
    <row r="3934" spans="1:4">
      <c r="A3934" t="s">
        <v>6563</v>
      </c>
      <c r="B3934" t="s">
        <v>17807</v>
      </c>
      <c r="C3934">
        <v>0</v>
      </c>
      <c r="D3934" s="119">
        <v>1</v>
      </c>
    </row>
    <row r="3935" spans="1:4">
      <c r="A3935" t="s">
        <v>6564</v>
      </c>
      <c r="B3935" t="s">
        <v>17808</v>
      </c>
      <c r="C3935">
        <v>677</v>
      </c>
      <c r="D3935" s="119">
        <v>735</v>
      </c>
    </row>
    <row r="3936" spans="1:4">
      <c r="A3936" t="s">
        <v>6565</v>
      </c>
      <c r="B3936" t="s">
        <v>17809</v>
      </c>
      <c r="C3936">
        <v>5434</v>
      </c>
      <c r="D3936" s="119">
        <v>5920</v>
      </c>
    </row>
    <row r="3937" spans="1:4">
      <c r="A3937" t="s">
        <v>6566</v>
      </c>
      <c r="B3937" t="s">
        <v>17810</v>
      </c>
      <c r="C3937">
        <v>7</v>
      </c>
      <c r="D3937" s="119">
        <v>20</v>
      </c>
    </row>
    <row r="3938" spans="1:4">
      <c r="A3938" t="s">
        <v>6567</v>
      </c>
      <c r="B3938" t="s">
        <v>17811</v>
      </c>
      <c r="C3938">
        <v>822</v>
      </c>
      <c r="D3938" s="119">
        <v>957</v>
      </c>
    </row>
    <row r="3939" spans="1:4">
      <c r="A3939" t="s">
        <v>6568</v>
      </c>
      <c r="B3939" t="s">
        <v>17812</v>
      </c>
      <c r="C3939">
        <v>35</v>
      </c>
      <c r="D3939" s="119">
        <v>71</v>
      </c>
    </row>
    <row r="3940" spans="1:4">
      <c r="A3940" t="s">
        <v>6569</v>
      </c>
      <c r="B3940" t="s">
        <v>17813</v>
      </c>
      <c r="C3940">
        <v>14</v>
      </c>
      <c r="D3940" s="119">
        <v>21</v>
      </c>
    </row>
    <row r="3941" spans="1:4">
      <c r="A3941" t="s">
        <v>6570</v>
      </c>
      <c r="B3941" t="s">
        <v>14569</v>
      </c>
      <c r="C3941">
        <v>0</v>
      </c>
      <c r="D3941" s="119">
        <v>2</v>
      </c>
    </row>
    <row r="3942" spans="1:4">
      <c r="A3942" t="s">
        <v>6571</v>
      </c>
      <c r="B3942" t="s">
        <v>14570</v>
      </c>
      <c r="C3942">
        <v>0</v>
      </c>
      <c r="D3942" s="119">
        <v>1</v>
      </c>
    </row>
    <row r="3943" spans="1:4">
      <c r="A3943" t="s">
        <v>6572</v>
      </c>
      <c r="B3943" t="s">
        <v>6573</v>
      </c>
      <c r="C3943">
        <v>0</v>
      </c>
      <c r="D3943" s="119">
        <v>1</v>
      </c>
    </row>
    <row r="3944" spans="1:4">
      <c r="A3944" t="s">
        <v>6574</v>
      </c>
      <c r="B3944" t="s">
        <v>6575</v>
      </c>
      <c r="C3944">
        <v>0</v>
      </c>
      <c r="D3944" s="119">
        <v>1</v>
      </c>
    </row>
    <row r="3945" spans="1:4">
      <c r="A3945" t="s">
        <v>6576</v>
      </c>
      <c r="B3945" t="s">
        <v>6577</v>
      </c>
      <c r="C3945">
        <v>0</v>
      </c>
      <c r="D3945" s="119">
        <v>1</v>
      </c>
    </row>
    <row r="3946" spans="1:4">
      <c r="A3946" t="s">
        <v>6578</v>
      </c>
      <c r="B3946" t="s">
        <v>6579</v>
      </c>
      <c r="C3946">
        <v>0</v>
      </c>
      <c r="D3946" s="119">
        <v>1</v>
      </c>
    </row>
    <row r="3947" spans="1:4">
      <c r="A3947" t="s">
        <v>6580</v>
      </c>
      <c r="B3947" t="s">
        <v>6581</v>
      </c>
      <c r="C3947">
        <v>0</v>
      </c>
      <c r="D3947" s="119">
        <v>1</v>
      </c>
    </row>
    <row r="3948" spans="1:4">
      <c r="A3948" t="s">
        <v>6582</v>
      </c>
      <c r="B3948" t="s">
        <v>14571</v>
      </c>
      <c r="C3948">
        <v>0</v>
      </c>
      <c r="D3948" s="119">
        <v>1</v>
      </c>
    </row>
    <row r="3949" spans="1:4">
      <c r="A3949" t="s">
        <v>6583</v>
      </c>
      <c r="B3949" t="s">
        <v>6584</v>
      </c>
      <c r="C3949">
        <v>0</v>
      </c>
      <c r="D3949" s="119">
        <v>1</v>
      </c>
    </row>
    <row r="3950" spans="1:4">
      <c r="A3950" t="s">
        <v>6585</v>
      </c>
      <c r="B3950" t="s">
        <v>14599</v>
      </c>
      <c r="C3950">
        <v>0</v>
      </c>
      <c r="D3950" s="119">
        <v>246</v>
      </c>
    </row>
    <row r="3951" spans="1:4">
      <c r="A3951" t="s">
        <v>6586</v>
      </c>
      <c r="B3951" t="s">
        <v>14600</v>
      </c>
      <c r="C3951">
        <v>0</v>
      </c>
      <c r="D3951" s="119">
        <v>1</v>
      </c>
    </row>
    <row r="3952" spans="1:4">
      <c r="A3952" t="s">
        <v>6587</v>
      </c>
      <c r="B3952" t="s">
        <v>6588</v>
      </c>
      <c r="C3952">
        <v>36</v>
      </c>
      <c r="D3952" s="119">
        <v>60</v>
      </c>
    </row>
    <row r="3953" spans="1:4">
      <c r="A3953" t="s">
        <v>6589</v>
      </c>
      <c r="B3953" t="s">
        <v>6590</v>
      </c>
      <c r="C3953">
        <v>0</v>
      </c>
      <c r="D3953" s="119">
        <v>1</v>
      </c>
    </row>
    <row r="3954" spans="1:4">
      <c r="A3954" t="s">
        <v>6591</v>
      </c>
      <c r="B3954" t="s">
        <v>6592</v>
      </c>
      <c r="C3954">
        <v>0</v>
      </c>
      <c r="D3954" s="119">
        <v>1</v>
      </c>
    </row>
    <row r="3955" spans="1:4">
      <c r="A3955" t="s">
        <v>6593</v>
      </c>
      <c r="B3955" t="s">
        <v>14572</v>
      </c>
      <c r="C3955">
        <v>0</v>
      </c>
      <c r="D3955" s="119">
        <v>2</v>
      </c>
    </row>
    <row r="3956" spans="1:4">
      <c r="A3956" t="s">
        <v>6594</v>
      </c>
      <c r="B3956" t="s">
        <v>6595</v>
      </c>
      <c r="C3956">
        <v>639</v>
      </c>
      <c r="D3956" s="119">
        <v>550</v>
      </c>
    </row>
    <row r="3957" spans="1:4">
      <c r="A3957" t="s">
        <v>6596</v>
      </c>
      <c r="B3957" t="s">
        <v>6597</v>
      </c>
      <c r="C3957">
        <v>0</v>
      </c>
      <c r="D3957" s="119">
        <v>2</v>
      </c>
    </row>
    <row r="3958" spans="1:4">
      <c r="A3958" t="s">
        <v>6598</v>
      </c>
      <c r="B3958" t="s">
        <v>6599</v>
      </c>
      <c r="C3958">
        <v>0</v>
      </c>
      <c r="D3958" s="119">
        <v>6</v>
      </c>
    </row>
    <row r="3959" spans="1:4">
      <c r="A3959" t="s">
        <v>6600</v>
      </c>
      <c r="B3959" t="s">
        <v>14573</v>
      </c>
      <c r="C3959">
        <v>0</v>
      </c>
      <c r="D3959" s="119">
        <v>1</v>
      </c>
    </row>
    <row r="3960" spans="1:4">
      <c r="A3960" t="s">
        <v>6601</v>
      </c>
      <c r="B3960" t="s">
        <v>17814</v>
      </c>
      <c r="C3960">
        <v>478</v>
      </c>
      <c r="D3960" s="119">
        <v>521</v>
      </c>
    </row>
    <row r="3961" spans="1:4">
      <c r="A3961" t="s">
        <v>6602</v>
      </c>
      <c r="B3961" t="s">
        <v>6603</v>
      </c>
      <c r="C3961">
        <v>0</v>
      </c>
      <c r="D3961" s="119">
        <v>2</v>
      </c>
    </row>
    <row r="3962" spans="1:4">
      <c r="A3962" t="s">
        <v>6604</v>
      </c>
      <c r="B3962" t="s">
        <v>6605</v>
      </c>
      <c r="C3962">
        <v>520</v>
      </c>
      <c r="D3962" s="119">
        <v>582.02</v>
      </c>
    </row>
    <row r="3963" spans="1:4">
      <c r="A3963" t="s">
        <v>6608</v>
      </c>
      <c r="B3963" t="s">
        <v>6609</v>
      </c>
      <c r="C3963">
        <v>195</v>
      </c>
      <c r="D3963" s="119">
        <v>190</v>
      </c>
    </row>
    <row r="3964" spans="1:4">
      <c r="A3964" t="s">
        <v>6611</v>
      </c>
      <c r="B3964" t="s">
        <v>6612</v>
      </c>
      <c r="C3964">
        <v>564</v>
      </c>
      <c r="D3964" s="119">
        <v>620</v>
      </c>
    </row>
    <row r="3965" spans="1:4">
      <c r="A3965" t="s">
        <v>6613</v>
      </c>
      <c r="B3965" t="s">
        <v>6614</v>
      </c>
      <c r="C3965">
        <v>0</v>
      </c>
      <c r="D3965" s="119">
        <v>1</v>
      </c>
    </row>
    <row r="3966" spans="1:4">
      <c r="A3966" t="s">
        <v>6616</v>
      </c>
      <c r="B3966" t="s">
        <v>17815</v>
      </c>
      <c r="C3966">
        <v>1</v>
      </c>
      <c r="D3966" s="119">
        <v>100</v>
      </c>
    </row>
    <row r="3967" spans="1:4">
      <c r="A3967" t="s">
        <v>6617</v>
      </c>
      <c r="B3967" t="s">
        <v>6618</v>
      </c>
      <c r="C3967">
        <v>0</v>
      </c>
      <c r="D3967" s="119">
        <v>1</v>
      </c>
    </row>
    <row r="3968" spans="1:4">
      <c r="A3968" t="s">
        <v>6624</v>
      </c>
      <c r="B3968" t="s">
        <v>6625</v>
      </c>
      <c r="C3968">
        <v>0</v>
      </c>
      <c r="D3968" s="119">
        <v>1</v>
      </c>
    </row>
    <row r="3969" spans="1:4">
      <c r="A3969" t="s">
        <v>6636</v>
      </c>
      <c r="B3969" t="s">
        <v>17816</v>
      </c>
      <c r="C3969">
        <v>0</v>
      </c>
      <c r="D3969" s="119">
        <v>247</v>
      </c>
    </row>
    <row r="3970" spans="1:4">
      <c r="A3970" t="s">
        <v>6637</v>
      </c>
      <c r="B3970" t="s">
        <v>17817</v>
      </c>
      <c r="C3970">
        <v>0</v>
      </c>
      <c r="D3970" s="119">
        <v>1</v>
      </c>
    </row>
    <row r="3971" spans="1:4">
      <c r="A3971" t="s">
        <v>6639</v>
      </c>
      <c r="B3971" t="s">
        <v>17818</v>
      </c>
      <c r="C3971">
        <v>683</v>
      </c>
      <c r="D3971" s="119">
        <v>625</v>
      </c>
    </row>
    <row r="3972" spans="1:4">
      <c r="A3972" t="s">
        <v>6640</v>
      </c>
      <c r="B3972" t="s">
        <v>17819</v>
      </c>
      <c r="C3972">
        <v>353</v>
      </c>
      <c r="D3972" s="119">
        <v>301</v>
      </c>
    </row>
    <row r="3973" spans="1:4">
      <c r="A3973" t="s">
        <v>6641</v>
      </c>
      <c r="B3973" t="s">
        <v>17820</v>
      </c>
      <c r="C3973">
        <v>148</v>
      </c>
      <c r="D3973" s="119">
        <v>71</v>
      </c>
    </row>
    <row r="3974" spans="1:4">
      <c r="A3974" t="s">
        <v>6642</v>
      </c>
      <c r="B3974" t="s">
        <v>6643</v>
      </c>
      <c r="C3974">
        <v>1</v>
      </c>
      <c r="D3974" s="119">
        <v>16</v>
      </c>
    </row>
    <row r="3975" spans="1:4">
      <c r="A3975" t="s">
        <v>6644</v>
      </c>
      <c r="B3975" t="s">
        <v>14575</v>
      </c>
      <c r="C3975">
        <v>6344</v>
      </c>
      <c r="D3975" s="119">
        <v>6330</v>
      </c>
    </row>
    <row r="3976" spans="1:4">
      <c r="A3976" t="s">
        <v>6645</v>
      </c>
      <c r="B3976" t="s">
        <v>6646</v>
      </c>
      <c r="C3976">
        <v>236</v>
      </c>
      <c r="D3976" s="119">
        <v>171</v>
      </c>
    </row>
    <row r="3977" spans="1:4">
      <c r="A3977" t="s">
        <v>6647</v>
      </c>
      <c r="B3977" t="s">
        <v>6648</v>
      </c>
      <c r="C3977">
        <v>0</v>
      </c>
      <c r="D3977" s="119">
        <v>2</v>
      </c>
    </row>
    <row r="3978" spans="1:4">
      <c r="A3978" t="s">
        <v>6649</v>
      </c>
      <c r="B3978" t="s">
        <v>6650</v>
      </c>
      <c r="C3978">
        <v>0</v>
      </c>
      <c r="D3978" s="119">
        <v>2</v>
      </c>
    </row>
    <row r="3979" spans="1:4">
      <c r="A3979" t="s">
        <v>6651</v>
      </c>
      <c r="B3979" t="s">
        <v>6652</v>
      </c>
      <c r="C3979">
        <v>0</v>
      </c>
      <c r="D3979" s="119">
        <v>1</v>
      </c>
    </row>
    <row r="3980" spans="1:4">
      <c r="A3980" t="s">
        <v>6653</v>
      </c>
      <c r="B3980" t="s">
        <v>6654</v>
      </c>
      <c r="C3980">
        <v>6</v>
      </c>
      <c r="D3980" s="119">
        <v>1</v>
      </c>
    </row>
    <row r="3981" spans="1:4">
      <c r="A3981" t="s">
        <v>6655</v>
      </c>
      <c r="B3981" t="s">
        <v>4827</v>
      </c>
      <c r="C3981">
        <v>0</v>
      </c>
      <c r="D3981" s="119">
        <v>8</v>
      </c>
    </row>
    <row r="3982" spans="1:4">
      <c r="A3982" t="s">
        <v>6656</v>
      </c>
      <c r="B3982" t="s">
        <v>4828</v>
      </c>
      <c r="C3982">
        <v>0</v>
      </c>
      <c r="D3982" s="119">
        <v>7</v>
      </c>
    </row>
    <row r="3983" spans="1:4">
      <c r="A3983" t="s">
        <v>6657</v>
      </c>
      <c r="B3983" t="s">
        <v>6658</v>
      </c>
      <c r="C3983">
        <v>0</v>
      </c>
      <c r="D3983" s="119">
        <v>1</v>
      </c>
    </row>
    <row r="3984" spans="1:4">
      <c r="A3984" t="s">
        <v>6659</v>
      </c>
      <c r="B3984" t="s">
        <v>6660</v>
      </c>
      <c r="C3984">
        <v>15</v>
      </c>
      <c r="D3984" s="119">
        <v>1</v>
      </c>
    </row>
    <row r="3985" spans="1:4">
      <c r="A3985" t="s">
        <v>6661</v>
      </c>
      <c r="B3985" t="s">
        <v>4835</v>
      </c>
      <c r="C3985">
        <v>0</v>
      </c>
      <c r="D3985" s="119">
        <v>6</v>
      </c>
    </row>
    <row r="3986" spans="1:4">
      <c r="A3986" t="s">
        <v>6662</v>
      </c>
      <c r="B3986" t="s">
        <v>6663</v>
      </c>
      <c r="C3986">
        <v>16</v>
      </c>
      <c r="D3986" s="119">
        <v>1</v>
      </c>
    </row>
    <row r="3987" spans="1:4">
      <c r="A3987" t="s">
        <v>6664</v>
      </c>
      <c r="B3987" t="s">
        <v>6665</v>
      </c>
      <c r="C3987">
        <v>3</v>
      </c>
      <c r="D3987" s="119">
        <v>1</v>
      </c>
    </row>
    <row r="3988" spans="1:4">
      <c r="A3988" t="s">
        <v>6666</v>
      </c>
      <c r="B3988" t="s">
        <v>14576</v>
      </c>
      <c r="C3988">
        <v>9</v>
      </c>
      <c r="D3988" s="119">
        <v>16</v>
      </c>
    </row>
    <row r="3989" spans="1:4">
      <c r="A3989" t="s">
        <v>6667</v>
      </c>
      <c r="B3989" t="s">
        <v>6668</v>
      </c>
      <c r="C3989">
        <v>11</v>
      </c>
      <c r="D3989" s="119">
        <v>7</v>
      </c>
    </row>
    <row r="3990" spans="1:4">
      <c r="A3990" t="s">
        <v>6669</v>
      </c>
      <c r="B3990" t="s">
        <v>14577</v>
      </c>
      <c r="C3990">
        <v>9</v>
      </c>
      <c r="D3990" s="119">
        <v>11</v>
      </c>
    </row>
    <row r="3991" spans="1:4">
      <c r="A3991" t="s">
        <v>6670</v>
      </c>
      <c r="B3991" t="s">
        <v>14578</v>
      </c>
      <c r="C3991">
        <v>78</v>
      </c>
      <c r="D3991" s="119">
        <v>130</v>
      </c>
    </row>
    <row r="3992" spans="1:4">
      <c r="A3992" t="s">
        <v>6671</v>
      </c>
      <c r="B3992" t="s">
        <v>6672</v>
      </c>
      <c r="C3992">
        <v>58</v>
      </c>
      <c r="D3992" s="119">
        <v>85</v>
      </c>
    </row>
    <row r="3993" spans="1:4">
      <c r="A3993" t="s">
        <v>6673</v>
      </c>
      <c r="B3993" t="s">
        <v>14579</v>
      </c>
      <c r="C3993">
        <v>36</v>
      </c>
      <c r="D3993" s="119">
        <v>81</v>
      </c>
    </row>
    <row r="3994" spans="1:4">
      <c r="A3994" t="s">
        <v>6674</v>
      </c>
      <c r="B3994" t="s">
        <v>14580</v>
      </c>
      <c r="C3994">
        <v>78</v>
      </c>
      <c r="D3994" s="119">
        <v>110</v>
      </c>
    </row>
    <row r="3995" spans="1:4">
      <c r="A3995" t="s">
        <v>6676</v>
      </c>
      <c r="B3995" t="s">
        <v>14581</v>
      </c>
      <c r="C3995">
        <v>35</v>
      </c>
      <c r="D3995" s="119">
        <v>21</v>
      </c>
    </row>
    <row r="3996" spans="1:4">
      <c r="A3996" t="s">
        <v>6677</v>
      </c>
      <c r="B3996" t="s">
        <v>17822</v>
      </c>
      <c r="C3996">
        <v>2</v>
      </c>
      <c r="D3996" s="119">
        <v>2</v>
      </c>
    </row>
    <row r="3997" spans="1:4">
      <c r="A3997" t="s">
        <v>6678</v>
      </c>
      <c r="B3997" t="s">
        <v>14582</v>
      </c>
      <c r="C3997">
        <v>4</v>
      </c>
      <c r="D3997" s="119">
        <v>21</v>
      </c>
    </row>
    <row r="3998" spans="1:4">
      <c r="A3998" t="s">
        <v>6679</v>
      </c>
      <c r="B3998" t="s">
        <v>14583</v>
      </c>
      <c r="C3998">
        <v>3</v>
      </c>
      <c r="D3998" s="119">
        <v>6</v>
      </c>
    </row>
    <row r="3999" spans="1:4">
      <c r="A3999" t="s">
        <v>6680</v>
      </c>
      <c r="B3999" t="s">
        <v>14584</v>
      </c>
      <c r="C3999">
        <v>3</v>
      </c>
      <c r="D3999" s="119">
        <v>2</v>
      </c>
    </row>
    <row r="4000" spans="1:4">
      <c r="A4000" t="s">
        <v>6681</v>
      </c>
      <c r="B4000" t="s">
        <v>14585</v>
      </c>
      <c r="C4000">
        <v>4</v>
      </c>
      <c r="D4000" s="119">
        <v>2</v>
      </c>
    </row>
    <row r="4001" spans="1:4">
      <c r="A4001" t="s">
        <v>6682</v>
      </c>
      <c r="B4001" t="s">
        <v>14586</v>
      </c>
      <c r="C4001">
        <v>0</v>
      </c>
      <c r="D4001" s="119">
        <v>2</v>
      </c>
    </row>
    <row r="4002" spans="1:4">
      <c r="A4002" t="s">
        <v>6683</v>
      </c>
      <c r="B4002" t="s">
        <v>6684</v>
      </c>
      <c r="C4002">
        <v>2</v>
      </c>
      <c r="D4002" s="119">
        <v>1</v>
      </c>
    </row>
    <row r="4003" spans="1:4">
      <c r="A4003" t="s">
        <v>6686</v>
      </c>
      <c r="B4003" t="s">
        <v>6687</v>
      </c>
      <c r="C4003">
        <v>239</v>
      </c>
      <c r="D4003" s="119">
        <v>300</v>
      </c>
    </row>
    <row r="4004" spans="1:4">
      <c r="A4004" t="s">
        <v>6688</v>
      </c>
      <c r="B4004" t="s">
        <v>6689</v>
      </c>
      <c r="C4004">
        <v>9</v>
      </c>
      <c r="D4004" s="119">
        <v>35</v>
      </c>
    </row>
    <row r="4005" spans="1:4">
      <c r="A4005" t="s">
        <v>6690</v>
      </c>
      <c r="B4005" t="s">
        <v>6691</v>
      </c>
      <c r="C4005">
        <v>747</v>
      </c>
      <c r="D4005" s="119">
        <v>750</v>
      </c>
    </row>
    <row r="4006" spans="1:4">
      <c r="A4006" t="s">
        <v>6692</v>
      </c>
      <c r="B4006" t="s">
        <v>6693</v>
      </c>
      <c r="C4006">
        <v>1</v>
      </c>
      <c r="D4006" s="119">
        <v>1.02</v>
      </c>
    </row>
    <row r="4007" spans="1:4">
      <c r="A4007" t="s">
        <v>6698</v>
      </c>
      <c r="B4007" t="s">
        <v>6699</v>
      </c>
      <c r="C4007">
        <v>0</v>
      </c>
      <c r="D4007" s="119">
        <v>1</v>
      </c>
    </row>
    <row r="4008" spans="1:4">
      <c r="A4008" t="s">
        <v>6700</v>
      </c>
      <c r="B4008" t="s">
        <v>6701</v>
      </c>
      <c r="C4008">
        <v>0</v>
      </c>
      <c r="D4008" s="119">
        <v>1</v>
      </c>
    </row>
    <row r="4009" spans="1:4">
      <c r="A4009" t="s">
        <v>6702</v>
      </c>
      <c r="B4009" t="s">
        <v>6703</v>
      </c>
      <c r="C4009">
        <v>6</v>
      </c>
      <c r="D4009" s="119">
        <v>15.280000000000001</v>
      </c>
    </row>
    <row r="4010" spans="1:4">
      <c r="A4010" t="s">
        <v>6704</v>
      </c>
      <c r="B4010" t="s">
        <v>6705</v>
      </c>
      <c r="C4010">
        <v>0</v>
      </c>
      <c r="D4010" s="119">
        <v>3</v>
      </c>
    </row>
    <row r="4011" spans="1:4">
      <c r="A4011" t="s">
        <v>6706</v>
      </c>
      <c r="B4011" t="s">
        <v>17325</v>
      </c>
      <c r="C4011">
        <v>0</v>
      </c>
      <c r="D4011" s="119">
        <v>4</v>
      </c>
    </row>
    <row r="4012" spans="1:4">
      <c r="A4012" t="s">
        <v>6707</v>
      </c>
      <c r="B4012" t="s">
        <v>17326</v>
      </c>
      <c r="C4012">
        <v>3</v>
      </c>
      <c r="D4012" s="119">
        <v>3</v>
      </c>
    </row>
    <row r="4013" spans="1:4">
      <c r="A4013" t="s">
        <v>6708</v>
      </c>
      <c r="B4013" t="s">
        <v>6709</v>
      </c>
      <c r="C4013">
        <v>1</v>
      </c>
      <c r="D4013" s="119">
        <v>3</v>
      </c>
    </row>
    <row r="4014" spans="1:4">
      <c r="A4014" t="s">
        <v>6710</v>
      </c>
      <c r="B4014" t="s">
        <v>14587</v>
      </c>
      <c r="C4014">
        <v>1</v>
      </c>
      <c r="D4014" s="119">
        <v>2</v>
      </c>
    </row>
    <row r="4015" spans="1:4">
      <c r="A4015" t="s">
        <v>6711</v>
      </c>
      <c r="B4015" t="s">
        <v>17823</v>
      </c>
      <c r="C4015">
        <v>1</v>
      </c>
      <c r="D4015" s="119">
        <v>2</v>
      </c>
    </row>
    <row r="4016" spans="1:4">
      <c r="A4016" t="s">
        <v>6714</v>
      </c>
      <c r="B4016" t="s">
        <v>6715</v>
      </c>
      <c r="C4016">
        <v>930</v>
      </c>
      <c r="D4016" s="119">
        <v>555</v>
      </c>
    </row>
    <row r="4017" spans="1:4">
      <c r="A4017" t="s">
        <v>6716</v>
      </c>
      <c r="B4017" t="s">
        <v>6717</v>
      </c>
      <c r="C4017">
        <v>299</v>
      </c>
      <c r="D4017" s="119">
        <v>355</v>
      </c>
    </row>
    <row r="4018" spans="1:4">
      <c r="A4018" t="s">
        <v>6718</v>
      </c>
      <c r="B4018" t="s">
        <v>6719</v>
      </c>
      <c r="C4018">
        <v>860</v>
      </c>
      <c r="D4018" s="119">
        <v>805</v>
      </c>
    </row>
    <row r="4019" spans="1:4">
      <c r="A4019" t="s">
        <v>6720</v>
      </c>
      <c r="B4019" t="s">
        <v>6721</v>
      </c>
      <c r="C4019">
        <v>328</v>
      </c>
      <c r="D4019" s="119">
        <v>405</v>
      </c>
    </row>
    <row r="4020" spans="1:4">
      <c r="A4020" t="s">
        <v>6722</v>
      </c>
      <c r="B4020" t="s">
        <v>6723</v>
      </c>
      <c r="C4020">
        <v>2635</v>
      </c>
      <c r="D4020" s="119">
        <v>2805</v>
      </c>
    </row>
    <row r="4021" spans="1:4">
      <c r="A4021" t="s">
        <v>6724</v>
      </c>
      <c r="B4021" t="s">
        <v>6725</v>
      </c>
      <c r="C4021">
        <v>2850</v>
      </c>
      <c r="D4021" s="119">
        <v>2905</v>
      </c>
    </row>
    <row r="4022" spans="1:4">
      <c r="A4022" t="s">
        <v>6726</v>
      </c>
      <c r="B4022" t="s">
        <v>6727</v>
      </c>
      <c r="C4022">
        <v>84</v>
      </c>
      <c r="D4022" s="119">
        <v>76</v>
      </c>
    </row>
    <row r="4023" spans="1:4">
      <c r="A4023" t="s">
        <v>6728</v>
      </c>
      <c r="B4023" t="s">
        <v>6729</v>
      </c>
      <c r="C4023">
        <v>51</v>
      </c>
      <c r="D4023" s="119">
        <v>91</v>
      </c>
    </row>
    <row r="4024" spans="1:4">
      <c r="A4024" t="s">
        <v>6730</v>
      </c>
      <c r="B4024" t="s">
        <v>6731</v>
      </c>
      <c r="C4024">
        <v>58</v>
      </c>
      <c r="D4024" s="119">
        <v>25</v>
      </c>
    </row>
    <row r="4025" spans="1:4">
      <c r="A4025" t="s">
        <v>6732</v>
      </c>
      <c r="B4025" t="s">
        <v>6733</v>
      </c>
      <c r="C4025">
        <v>300</v>
      </c>
      <c r="D4025" s="119">
        <v>280</v>
      </c>
    </row>
    <row r="4026" spans="1:4">
      <c r="A4026" t="s">
        <v>6734</v>
      </c>
      <c r="B4026" t="s">
        <v>6735</v>
      </c>
      <c r="C4026">
        <v>462</v>
      </c>
      <c r="D4026" s="119">
        <v>430</v>
      </c>
    </row>
    <row r="4027" spans="1:4">
      <c r="A4027" t="s">
        <v>6736</v>
      </c>
      <c r="B4027" t="s">
        <v>6737</v>
      </c>
      <c r="C4027">
        <v>4086</v>
      </c>
      <c r="D4027" s="119">
        <v>4110</v>
      </c>
    </row>
    <row r="4028" spans="1:4">
      <c r="A4028" t="s">
        <v>6738</v>
      </c>
      <c r="B4028" t="s">
        <v>6739</v>
      </c>
      <c r="C4028">
        <v>440</v>
      </c>
      <c r="D4028" s="119">
        <v>441</v>
      </c>
    </row>
    <row r="4029" spans="1:4">
      <c r="A4029" t="s">
        <v>6740</v>
      </c>
      <c r="B4029" t="s">
        <v>6741</v>
      </c>
      <c r="C4029">
        <v>2594</v>
      </c>
      <c r="D4029" s="119">
        <v>2600</v>
      </c>
    </row>
    <row r="4030" spans="1:4">
      <c r="A4030" t="s">
        <v>6742</v>
      </c>
      <c r="B4030" t="s">
        <v>6743</v>
      </c>
      <c r="C4030">
        <v>2168</v>
      </c>
      <c r="D4030" s="119">
        <v>2200</v>
      </c>
    </row>
    <row r="4031" spans="1:4">
      <c r="A4031" t="s">
        <v>6744</v>
      </c>
      <c r="B4031" t="s">
        <v>6745</v>
      </c>
      <c r="C4031">
        <v>124</v>
      </c>
      <c r="D4031" s="119">
        <v>65</v>
      </c>
    </row>
    <row r="4032" spans="1:4">
      <c r="A4032" t="s">
        <v>6746</v>
      </c>
      <c r="B4032" t="s">
        <v>6747</v>
      </c>
      <c r="C4032">
        <v>152</v>
      </c>
      <c r="D4032" s="119">
        <v>141</v>
      </c>
    </row>
    <row r="4033" spans="1:4">
      <c r="A4033" t="s">
        <v>6748</v>
      </c>
      <c r="B4033" t="s">
        <v>6749</v>
      </c>
      <c r="C4033">
        <v>165</v>
      </c>
      <c r="D4033" s="119">
        <v>111</v>
      </c>
    </row>
    <row r="4034" spans="1:4">
      <c r="A4034" t="s">
        <v>6750</v>
      </c>
      <c r="B4034" t="s">
        <v>6751</v>
      </c>
      <c r="C4034">
        <v>29</v>
      </c>
      <c r="D4034" s="119">
        <v>20</v>
      </c>
    </row>
    <row r="4035" spans="1:4">
      <c r="A4035" t="s">
        <v>6752</v>
      </c>
      <c r="B4035" t="s">
        <v>6753</v>
      </c>
      <c r="C4035">
        <v>856</v>
      </c>
      <c r="D4035" s="119">
        <v>680</v>
      </c>
    </row>
    <row r="4036" spans="1:4">
      <c r="A4036" t="s">
        <v>6754</v>
      </c>
      <c r="B4036" t="s">
        <v>6755</v>
      </c>
      <c r="C4036">
        <v>1944</v>
      </c>
      <c r="D4036" s="119">
        <v>2005</v>
      </c>
    </row>
    <row r="4037" spans="1:4">
      <c r="A4037" t="s">
        <v>6756</v>
      </c>
      <c r="B4037" t="s">
        <v>6757</v>
      </c>
      <c r="C4037">
        <v>92</v>
      </c>
      <c r="D4037" s="119">
        <v>95</v>
      </c>
    </row>
    <row r="4038" spans="1:4">
      <c r="A4038" t="s">
        <v>6758</v>
      </c>
      <c r="B4038" t="s">
        <v>6759</v>
      </c>
      <c r="C4038">
        <v>964</v>
      </c>
      <c r="D4038" s="119">
        <v>885</v>
      </c>
    </row>
    <row r="4039" spans="1:4">
      <c r="A4039" t="s">
        <v>6760</v>
      </c>
      <c r="B4039" t="s">
        <v>6761</v>
      </c>
      <c r="C4039">
        <v>1971</v>
      </c>
      <c r="D4039" s="119">
        <v>2005</v>
      </c>
    </row>
    <row r="4040" spans="1:4">
      <c r="A4040" t="s">
        <v>6762</v>
      </c>
      <c r="B4040" t="s">
        <v>6763</v>
      </c>
      <c r="C4040">
        <v>0</v>
      </c>
      <c r="D4040" s="119">
        <v>5</v>
      </c>
    </row>
    <row r="4041" spans="1:4">
      <c r="A4041" t="s">
        <v>6764</v>
      </c>
      <c r="B4041" t="s">
        <v>6765</v>
      </c>
      <c r="C4041">
        <v>3175</v>
      </c>
      <c r="D4041" s="119">
        <v>3210</v>
      </c>
    </row>
    <row r="4042" spans="1:4">
      <c r="A4042" t="s">
        <v>6766</v>
      </c>
      <c r="B4042" t="s">
        <v>6767</v>
      </c>
      <c r="C4042">
        <v>0</v>
      </c>
      <c r="D4042" s="119">
        <v>1</v>
      </c>
    </row>
    <row r="4043" spans="1:4">
      <c r="A4043" t="s">
        <v>6768</v>
      </c>
      <c r="B4043" t="s">
        <v>6769</v>
      </c>
      <c r="C4043">
        <v>86</v>
      </c>
      <c r="D4043" s="119">
        <v>140</v>
      </c>
    </row>
    <row r="4044" spans="1:4">
      <c r="A4044" t="s">
        <v>6770</v>
      </c>
      <c r="B4044" t="s">
        <v>6771</v>
      </c>
      <c r="C4044">
        <v>1</v>
      </c>
      <c r="D4044" s="119">
        <v>5</v>
      </c>
    </row>
    <row r="4045" spans="1:4">
      <c r="A4045" t="s">
        <v>6772</v>
      </c>
      <c r="B4045" t="s">
        <v>6773</v>
      </c>
      <c r="C4045">
        <v>0</v>
      </c>
      <c r="D4045" s="119">
        <v>1</v>
      </c>
    </row>
    <row r="4046" spans="1:4">
      <c r="A4046" t="s">
        <v>6774</v>
      </c>
      <c r="B4046" t="s">
        <v>6775</v>
      </c>
      <c r="C4046">
        <v>142</v>
      </c>
      <c r="D4046" s="119">
        <v>176</v>
      </c>
    </row>
    <row r="4047" spans="1:4">
      <c r="A4047" t="s">
        <v>6776</v>
      </c>
      <c r="B4047" t="s">
        <v>6777</v>
      </c>
      <c r="C4047">
        <v>17</v>
      </c>
      <c r="D4047" s="119">
        <v>40</v>
      </c>
    </row>
    <row r="4048" spans="1:4">
      <c r="A4048" t="s">
        <v>6778</v>
      </c>
      <c r="B4048" t="s">
        <v>6779</v>
      </c>
      <c r="C4048">
        <v>0</v>
      </c>
      <c r="D4048" s="119">
        <v>1</v>
      </c>
    </row>
    <row r="4049" spans="1:4">
      <c r="A4049" t="s">
        <v>6780</v>
      </c>
      <c r="B4049" t="s">
        <v>6781</v>
      </c>
      <c r="C4049">
        <v>268</v>
      </c>
      <c r="D4049" s="119">
        <v>250</v>
      </c>
    </row>
    <row r="4050" spans="1:4">
      <c r="A4050" t="s">
        <v>6782</v>
      </c>
      <c r="B4050" t="s">
        <v>6783</v>
      </c>
      <c r="C4050">
        <v>19</v>
      </c>
      <c r="D4050" s="119">
        <v>11</v>
      </c>
    </row>
    <row r="4051" spans="1:4">
      <c r="A4051" t="s">
        <v>6784</v>
      </c>
      <c r="B4051" t="s">
        <v>6785</v>
      </c>
      <c r="C4051">
        <v>0</v>
      </c>
      <c r="D4051" s="119">
        <v>1</v>
      </c>
    </row>
    <row r="4052" spans="1:4">
      <c r="A4052" t="s">
        <v>6786</v>
      </c>
      <c r="B4052" t="s">
        <v>6787</v>
      </c>
      <c r="C4052">
        <v>0</v>
      </c>
      <c r="D4052" s="119">
        <v>1</v>
      </c>
    </row>
    <row r="4053" spans="1:4">
      <c r="A4053" t="s">
        <v>6788</v>
      </c>
      <c r="B4053" t="s">
        <v>6789</v>
      </c>
      <c r="C4053">
        <v>0</v>
      </c>
      <c r="D4053" s="119">
        <v>1</v>
      </c>
    </row>
    <row r="4054" spans="1:4">
      <c r="A4054" t="s">
        <v>6790</v>
      </c>
      <c r="B4054" t="s">
        <v>6791</v>
      </c>
      <c r="C4054">
        <v>0</v>
      </c>
      <c r="D4054" s="119">
        <v>1</v>
      </c>
    </row>
    <row r="4055" spans="1:4">
      <c r="A4055" t="s">
        <v>6792</v>
      </c>
      <c r="B4055" t="s">
        <v>6793</v>
      </c>
      <c r="C4055">
        <v>919</v>
      </c>
      <c r="D4055" s="119">
        <v>900</v>
      </c>
    </row>
    <row r="4056" spans="1:4">
      <c r="A4056" t="s">
        <v>6794</v>
      </c>
      <c r="B4056" t="s">
        <v>6795</v>
      </c>
      <c r="C4056">
        <v>111</v>
      </c>
      <c r="D4056" s="119">
        <v>150</v>
      </c>
    </row>
    <row r="4057" spans="1:4">
      <c r="A4057" t="s">
        <v>6796</v>
      </c>
      <c r="B4057" t="s">
        <v>6797</v>
      </c>
      <c r="C4057">
        <v>1538</v>
      </c>
      <c r="D4057" s="119">
        <v>1605</v>
      </c>
    </row>
    <row r="4058" spans="1:4">
      <c r="A4058" t="s">
        <v>6798</v>
      </c>
      <c r="B4058" t="s">
        <v>6799</v>
      </c>
      <c r="C4058">
        <v>1</v>
      </c>
      <c r="D4058" s="119">
        <v>1</v>
      </c>
    </row>
    <row r="4059" spans="1:4">
      <c r="A4059" t="s">
        <v>6800</v>
      </c>
      <c r="B4059" t="s">
        <v>6801</v>
      </c>
      <c r="C4059">
        <v>42</v>
      </c>
      <c r="D4059" s="119">
        <v>25</v>
      </c>
    </row>
    <row r="4060" spans="1:4">
      <c r="A4060" t="s">
        <v>6802</v>
      </c>
      <c r="B4060" t="s">
        <v>6803</v>
      </c>
      <c r="C4060">
        <v>53</v>
      </c>
      <c r="D4060" s="119">
        <v>60</v>
      </c>
    </row>
    <row r="4061" spans="1:4">
      <c r="A4061" t="s">
        <v>6804</v>
      </c>
      <c r="B4061" t="s">
        <v>6805</v>
      </c>
      <c r="C4061">
        <v>9</v>
      </c>
      <c r="D4061" s="119">
        <v>15</v>
      </c>
    </row>
    <row r="4062" spans="1:4">
      <c r="A4062" t="s">
        <v>6806</v>
      </c>
      <c r="B4062" t="s">
        <v>6807</v>
      </c>
      <c r="C4062">
        <v>0</v>
      </c>
      <c r="D4062" s="119">
        <v>1</v>
      </c>
    </row>
    <row r="4063" spans="1:4">
      <c r="A4063" t="s">
        <v>6808</v>
      </c>
      <c r="B4063" t="s">
        <v>6809</v>
      </c>
      <c r="C4063">
        <v>0</v>
      </c>
      <c r="D4063" s="119">
        <v>1</v>
      </c>
    </row>
    <row r="4064" spans="1:4">
      <c r="A4064" t="s">
        <v>6810</v>
      </c>
      <c r="B4064" t="s">
        <v>6811</v>
      </c>
      <c r="C4064">
        <v>10177</v>
      </c>
      <c r="D4064" s="119">
        <v>11110</v>
      </c>
    </row>
    <row r="4065" spans="1:4">
      <c r="A4065" t="s">
        <v>6812</v>
      </c>
      <c r="B4065" t="s">
        <v>6813</v>
      </c>
      <c r="C4065">
        <v>0</v>
      </c>
      <c r="D4065" s="119">
        <v>1</v>
      </c>
    </row>
    <row r="4066" spans="1:4">
      <c r="A4066" t="s">
        <v>6814</v>
      </c>
      <c r="B4066" t="s">
        <v>6815</v>
      </c>
      <c r="C4066">
        <v>0</v>
      </c>
      <c r="D4066" s="119">
        <v>1</v>
      </c>
    </row>
    <row r="4067" spans="1:4">
      <c r="A4067" t="s">
        <v>6816</v>
      </c>
      <c r="B4067" t="s">
        <v>6817</v>
      </c>
      <c r="C4067">
        <v>135</v>
      </c>
      <c r="D4067" s="119">
        <v>105</v>
      </c>
    </row>
    <row r="4068" spans="1:4">
      <c r="A4068" t="s">
        <v>6818</v>
      </c>
      <c r="B4068" t="s">
        <v>6819</v>
      </c>
      <c r="C4068">
        <v>5</v>
      </c>
      <c r="D4068" s="119">
        <v>10</v>
      </c>
    </row>
    <row r="4069" spans="1:4">
      <c r="A4069" t="s">
        <v>6820</v>
      </c>
      <c r="B4069" t="s">
        <v>6821</v>
      </c>
      <c r="C4069">
        <v>8</v>
      </c>
      <c r="D4069" s="119">
        <v>70</v>
      </c>
    </row>
    <row r="4070" spans="1:4">
      <c r="A4070" t="s">
        <v>6822</v>
      </c>
      <c r="B4070" t="s">
        <v>6823</v>
      </c>
      <c r="C4070">
        <v>0</v>
      </c>
      <c r="D4070" s="119">
        <v>5</v>
      </c>
    </row>
    <row r="4071" spans="1:4">
      <c r="A4071" t="s">
        <v>6824</v>
      </c>
      <c r="B4071" t="s">
        <v>6825</v>
      </c>
      <c r="C4071">
        <v>5</v>
      </c>
      <c r="D4071" s="119">
        <v>22</v>
      </c>
    </row>
    <row r="4072" spans="1:4">
      <c r="A4072" t="s">
        <v>6826</v>
      </c>
      <c r="B4072" t="s">
        <v>6827</v>
      </c>
      <c r="C4072">
        <v>483</v>
      </c>
      <c r="D4072" s="119">
        <v>601</v>
      </c>
    </row>
    <row r="4073" spans="1:4">
      <c r="A4073" t="s">
        <v>6828</v>
      </c>
      <c r="B4073" t="s">
        <v>6829</v>
      </c>
      <c r="C4073">
        <v>10</v>
      </c>
      <c r="D4073" s="119">
        <v>136</v>
      </c>
    </row>
    <row r="4074" spans="1:4">
      <c r="A4074" t="s">
        <v>6830</v>
      </c>
      <c r="B4074" t="s">
        <v>6832</v>
      </c>
      <c r="C4074">
        <v>8</v>
      </c>
      <c r="D4074" s="119">
        <v>26</v>
      </c>
    </row>
    <row r="4075" spans="1:4">
      <c r="A4075" t="s">
        <v>6831</v>
      </c>
      <c r="B4075" t="s">
        <v>6832</v>
      </c>
      <c r="C4075">
        <v>0</v>
      </c>
      <c r="D4075" s="119">
        <v>1</v>
      </c>
    </row>
    <row r="4076" spans="1:4">
      <c r="A4076" t="s">
        <v>6833</v>
      </c>
      <c r="B4076" t="s">
        <v>6834</v>
      </c>
      <c r="C4076">
        <v>0</v>
      </c>
      <c r="D4076" s="119">
        <v>11</v>
      </c>
    </row>
    <row r="4077" spans="1:4">
      <c r="A4077" t="s">
        <v>6835</v>
      </c>
      <c r="B4077" t="s">
        <v>6836</v>
      </c>
      <c r="C4077">
        <v>1</v>
      </c>
      <c r="D4077" s="119">
        <v>10</v>
      </c>
    </row>
    <row r="4078" spans="1:4">
      <c r="A4078" t="s">
        <v>6837</v>
      </c>
      <c r="B4078" t="s">
        <v>6838</v>
      </c>
      <c r="C4078">
        <v>3525</v>
      </c>
      <c r="D4078" s="119">
        <v>3455</v>
      </c>
    </row>
    <row r="4079" spans="1:4">
      <c r="A4079" t="s">
        <v>6839</v>
      </c>
      <c r="B4079" t="s">
        <v>6840</v>
      </c>
      <c r="C4079">
        <v>0</v>
      </c>
      <c r="D4079" s="119">
        <v>6</v>
      </c>
    </row>
    <row r="4080" spans="1:4">
      <c r="A4080" t="s">
        <v>6841</v>
      </c>
      <c r="B4080" t="s">
        <v>6842</v>
      </c>
      <c r="C4080">
        <v>0</v>
      </c>
      <c r="D4080" s="119">
        <v>1</v>
      </c>
    </row>
    <row r="4081" spans="1:4">
      <c r="A4081" t="s">
        <v>6843</v>
      </c>
      <c r="B4081" t="s">
        <v>6844</v>
      </c>
      <c r="C4081">
        <v>0</v>
      </c>
      <c r="D4081" s="119">
        <v>5</v>
      </c>
    </row>
    <row r="4082" spans="1:4">
      <c r="A4082" t="s">
        <v>6845</v>
      </c>
      <c r="B4082" t="s">
        <v>6846</v>
      </c>
      <c r="C4082">
        <v>0</v>
      </c>
      <c r="D4082" s="119">
        <v>1</v>
      </c>
    </row>
    <row r="4083" spans="1:4">
      <c r="A4083" t="s">
        <v>6847</v>
      </c>
      <c r="B4083" t="s">
        <v>6848</v>
      </c>
      <c r="C4083">
        <v>0</v>
      </c>
      <c r="D4083" s="119">
        <v>1</v>
      </c>
    </row>
    <row r="4084" spans="1:4">
      <c r="A4084" t="s">
        <v>6849</v>
      </c>
      <c r="B4084" t="s">
        <v>6850</v>
      </c>
      <c r="C4084">
        <v>0</v>
      </c>
      <c r="D4084" s="119">
        <v>1</v>
      </c>
    </row>
    <row r="4085" spans="1:4">
      <c r="A4085" t="s">
        <v>6851</v>
      </c>
      <c r="B4085" t="s">
        <v>6852</v>
      </c>
      <c r="C4085">
        <v>0</v>
      </c>
      <c r="D4085" s="119">
        <v>1</v>
      </c>
    </row>
    <row r="4086" spans="1:4">
      <c r="A4086" t="s">
        <v>6853</v>
      </c>
      <c r="B4086" t="s">
        <v>6854</v>
      </c>
      <c r="C4086">
        <v>9</v>
      </c>
      <c r="D4086" s="119">
        <v>15</v>
      </c>
    </row>
    <row r="4087" spans="1:4">
      <c r="A4087" t="s">
        <v>6855</v>
      </c>
      <c r="B4087" t="s">
        <v>6856</v>
      </c>
      <c r="C4087">
        <v>16991</v>
      </c>
      <c r="D4087" s="119">
        <v>18005</v>
      </c>
    </row>
    <row r="4088" spans="1:4">
      <c r="A4088" t="s">
        <v>6857</v>
      </c>
      <c r="B4088" t="s">
        <v>6858</v>
      </c>
      <c r="C4088">
        <v>1</v>
      </c>
      <c r="D4088" s="119">
        <v>5</v>
      </c>
    </row>
    <row r="4089" spans="1:4">
      <c r="A4089" t="s">
        <v>6859</v>
      </c>
      <c r="B4089" t="s">
        <v>6860</v>
      </c>
      <c r="C4089">
        <v>0</v>
      </c>
      <c r="D4089" s="119">
        <v>1</v>
      </c>
    </row>
    <row r="4090" spans="1:4">
      <c r="A4090" t="s">
        <v>6861</v>
      </c>
      <c r="B4090" t="s">
        <v>6862</v>
      </c>
      <c r="C4090">
        <v>0</v>
      </c>
      <c r="D4090" s="119">
        <v>1</v>
      </c>
    </row>
    <row r="4091" spans="1:4">
      <c r="A4091" t="s">
        <v>6863</v>
      </c>
      <c r="B4091" t="s">
        <v>6864</v>
      </c>
      <c r="C4091">
        <v>0</v>
      </c>
      <c r="D4091" s="119">
        <v>1</v>
      </c>
    </row>
    <row r="4092" spans="1:4">
      <c r="A4092" t="s">
        <v>6865</v>
      </c>
      <c r="B4092" t="s">
        <v>6866</v>
      </c>
      <c r="C4092">
        <v>0</v>
      </c>
      <c r="D4092" s="119">
        <v>1</v>
      </c>
    </row>
    <row r="4093" spans="1:4">
      <c r="A4093" t="s">
        <v>6867</v>
      </c>
      <c r="B4093" t="s">
        <v>6868</v>
      </c>
      <c r="C4093">
        <v>0</v>
      </c>
      <c r="D4093" s="119">
        <v>1</v>
      </c>
    </row>
    <row r="4094" spans="1:4">
      <c r="A4094" t="s">
        <v>6869</v>
      </c>
      <c r="B4094" t="s">
        <v>6870</v>
      </c>
      <c r="C4094">
        <v>0</v>
      </c>
      <c r="D4094" s="119">
        <v>1</v>
      </c>
    </row>
    <row r="4095" spans="1:4">
      <c r="A4095" t="s">
        <v>6871</v>
      </c>
      <c r="B4095" t="s">
        <v>6872</v>
      </c>
      <c r="C4095">
        <v>0</v>
      </c>
      <c r="D4095" s="119">
        <v>1</v>
      </c>
    </row>
    <row r="4096" spans="1:4">
      <c r="A4096" t="s">
        <v>6873</v>
      </c>
      <c r="B4096" t="s">
        <v>6874</v>
      </c>
      <c r="C4096">
        <v>0</v>
      </c>
      <c r="D4096" s="119">
        <v>1</v>
      </c>
    </row>
    <row r="4097" spans="1:4">
      <c r="A4097" t="s">
        <v>6875</v>
      </c>
      <c r="B4097" t="s">
        <v>6876</v>
      </c>
      <c r="C4097">
        <v>0</v>
      </c>
      <c r="D4097" s="119">
        <v>1</v>
      </c>
    </row>
    <row r="4098" spans="1:4">
      <c r="A4098" t="s">
        <v>6877</v>
      </c>
      <c r="B4098" t="s">
        <v>6878</v>
      </c>
      <c r="C4098">
        <v>0</v>
      </c>
      <c r="D4098" s="119">
        <v>1</v>
      </c>
    </row>
    <row r="4099" spans="1:4">
      <c r="A4099" t="s">
        <v>6879</v>
      </c>
      <c r="B4099" t="s">
        <v>6880</v>
      </c>
      <c r="C4099">
        <v>0</v>
      </c>
      <c r="D4099" s="119">
        <v>1</v>
      </c>
    </row>
    <row r="4100" spans="1:4">
      <c r="A4100" t="s">
        <v>6881</v>
      </c>
      <c r="B4100" t="s">
        <v>6882</v>
      </c>
      <c r="C4100">
        <v>0</v>
      </c>
      <c r="D4100" s="119">
        <v>1</v>
      </c>
    </row>
    <row r="4101" spans="1:4">
      <c r="A4101" t="s">
        <v>6883</v>
      </c>
      <c r="B4101" t="s">
        <v>6884</v>
      </c>
      <c r="C4101">
        <v>0</v>
      </c>
      <c r="D4101" s="119">
        <v>1</v>
      </c>
    </row>
    <row r="4102" spans="1:4">
      <c r="A4102" t="s">
        <v>6885</v>
      </c>
      <c r="B4102" t="s">
        <v>6886</v>
      </c>
      <c r="C4102">
        <v>830</v>
      </c>
      <c r="D4102" s="119">
        <v>915</v>
      </c>
    </row>
    <row r="4103" spans="1:4">
      <c r="A4103" t="s">
        <v>6887</v>
      </c>
      <c r="B4103" t="s">
        <v>6888</v>
      </c>
      <c r="C4103">
        <v>2007</v>
      </c>
      <c r="D4103" s="119">
        <v>1605</v>
      </c>
    </row>
    <row r="4104" spans="1:4">
      <c r="A4104" t="s">
        <v>6889</v>
      </c>
      <c r="B4104" t="s">
        <v>6890</v>
      </c>
      <c r="C4104">
        <v>99</v>
      </c>
      <c r="D4104" s="119">
        <v>225</v>
      </c>
    </row>
    <row r="4105" spans="1:4">
      <c r="A4105" t="s">
        <v>6891</v>
      </c>
      <c r="B4105" t="s">
        <v>6892</v>
      </c>
      <c r="C4105">
        <v>794</v>
      </c>
      <c r="D4105" s="119">
        <v>530</v>
      </c>
    </row>
    <row r="4106" spans="1:4">
      <c r="A4106" t="s">
        <v>6893</v>
      </c>
      <c r="B4106" t="s">
        <v>6894</v>
      </c>
      <c r="C4106">
        <v>162</v>
      </c>
      <c r="D4106" s="119">
        <v>165</v>
      </c>
    </row>
    <row r="4107" spans="1:4">
      <c r="A4107" t="s">
        <v>6895</v>
      </c>
      <c r="B4107" t="s">
        <v>6896</v>
      </c>
      <c r="C4107">
        <v>373</v>
      </c>
      <c r="D4107" s="119">
        <v>361</v>
      </c>
    </row>
    <row r="4108" spans="1:4">
      <c r="A4108" t="s">
        <v>6897</v>
      </c>
      <c r="B4108" t="s">
        <v>6898</v>
      </c>
      <c r="C4108">
        <v>271</v>
      </c>
      <c r="D4108" s="119">
        <v>331</v>
      </c>
    </row>
    <row r="4109" spans="1:4">
      <c r="A4109" t="s">
        <v>6899</v>
      </c>
      <c r="B4109" t="s">
        <v>6900</v>
      </c>
      <c r="C4109">
        <v>59</v>
      </c>
      <c r="D4109" s="119">
        <v>101</v>
      </c>
    </row>
    <row r="4110" spans="1:4">
      <c r="A4110" t="s">
        <v>6901</v>
      </c>
      <c r="B4110" t="s">
        <v>6902</v>
      </c>
      <c r="C4110">
        <v>5358</v>
      </c>
      <c r="D4110" s="119">
        <v>4910</v>
      </c>
    </row>
    <row r="4111" spans="1:4">
      <c r="A4111" t="s">
        <v>6903</v>
      </c>
      <c r="B4111" t="s">
        <v>6904</v>
      </c>
      <c r="C4111">
        <v>756</v>
      </c>
      <c r="D4111" s="119">
        <v>720</v>
      </c>
    </row>
    <row r="4112" spans="1:4">
      <c r="A4112" t="s">
        <v>6905</v>
      </c>
      <c r="B4112" t="s">
        <v>6906</v>
      </c>
      <c r="C4112">
        <v>1782</v>
      </c>
      <c r="D4112" s="119">
        <v>1835</v>
      </c>
    </row>
    <row r="4113" spans="1:4">
      <c r="A4113" t="s">
        <v>6907</v>
      </c>
      <c r="B4113" t="s">
        <v>6908</v>
      </c>
      <c r="C4113">
        <v>459</v>
      </c>
      <c r="D4113" s="119">
        <v>315</v>
      </c>
    </row>
    <row r="4114" spans="1:4">
      <c r="A4114" t="s">
        <v>6909</v>
      </c>
      <c r="B4114" t="s">
        <v>6910</v>
      </c>
      <c r="C4114">
        <v>205</v>
      </c>
      <c r="D4114" s="119">
        <v>315</v>
      </c>
    </row>
    <row r="4115" spans="1:4">
      <c r="A4115" t="s">
        <v>6911</v>
      </c>
      <c r="B4115" t="s">
        <v>6912</v>
      </c>
      <c r="C4115">
        <v>83</v>
      </c>
      <c r="D4115" s="119">
        <v>36</v>
      </c>
    </row>
    <row r="4116" spans="1:4">
      <c r="A4116" t="s">
        <v>6913</v>
      </c>
      <c r="B4116" t="s">
        <v>6914</v>
      </c>
      <c r="C4116">
        <v>33</v>
      </c>
      <c r="D4116" s="119">
        <v>125</v>
      </c>
    </row>
    <row r="4117" spans="1:4">
      <c r="A4117" t="s">
        <v>6915</v>
      </c>
      <c r="B4117" t="s">
        <v>6916</v>
      </c>
      <c r="C4117">
        <v>89</v>
      </c>
      <c r="D4117" s="119">
        <v>121</v>
      </c>
    </row>
    <row r="4118" spans="1:4">
      <c r="A4118" t="s">
        <v>6917</v>
      </c>
      <c r="B4118" t="s">
        <v>6918</v>
      </c>
      <c r="C4118">
        <v>13</v>
      </c>
      <c r="D4118" s="119">
        <v>26</v>
      </c>
    </row>
    <row r="4119" spans="1:4">
      <c r="A4119" t="s">
        <v>6919</v>
      </c>
      <c r="B4119" t="s">
        <v>6920</v>
      </c>
      <c r="C4119">
        <v>824</v>
      </c>
      <c r="D4119" s="119">
        <v>631</v>
      </c>
    </row>
    <row r="4120" spans="1:4">
      <c r="A4120" t="s">
        <v>6921</v>
      </c>
      <c r="B4120" t="s">
        <v>6922</v>
      </c>
      <c r="C4120">
        <v>954</v>
      </c>
      <c r="D4120" s="119">
        <v>1115</v>
      </c>
    </row>
    <row r="4121" spans="1:4">
      <c r="A4121" t="s">
        <v>6923</v>
      </c>
      <c r="B4121" t="s">
        <v>6924</v>
      </c>
      <c r="C4121">
        <v>25</v>
      </c>
      <c r="D4121" s="119">
        <v>55</v>
      </c>
    </row>
    <row r="4122" spans="1:4">
      <c r="A4122" t="s">
        <v>6925</v>
      </c>
      <c r="B4122" t="s">
        <v>6926</v>
      </c>
      <c r="C4122">
        <v>890</v>
      </c>
      <c r="D4122" s="119">
        <v>1888</v>
      </c>
    </row>
    <row r="4123" spans="1:4">
      <c r="A4123" t="s">
        <v>6927</v>
      </c>
      <c r="B4123" t="s">
        <v>6928</v>
      </c>
      <c r="C4123">
        <v>288</v>
      </c>
      <c r="D4123" s="119">
        <v>415</v>
      </c>
    </row>
    <row r="4124" spans="1:4">
      <c r="A4124" t="s">
        <v>6929</v>
      </c>
      <c r="B4124" t="s">
        <v>6930</v>
      </c>
      <c r="C4124">
        <v>0</v>
      </c>
      <c r="D4124" s="119">
        <v>2</v>
      </c>
    </row>
    <row r="4125" spans="1:4">
      <c r="A4125" t="s">
        <v>6931</v>
      </c>
      <c r="B4125" t="s">
        <v>6932</v>
      </c>
      <c r="C4125">
        <v>71</v>
      </c>
      <c r="D4125" s="119">
        <v>86</v>
      </c>
    </row>
    <row r="4126" spans="1:4">
      <c r="A4126" t="s">
        <v>6933</v>
      </c>
      <c r="B4126" t="s">
        <v>6934</v>
      </c>
      <c r="C4126">
        <v>0</v>
      </c>
      <c r="D4126" s="119">
        <v>2</v>
      </c>
    </row>
    <row r="4127" spans="1:4">
      <c r="A4127" t="s">
        <v>6935</v>
      </c>
      <c r="B4127" t="s">
        <v>6936</v>
      </c>
      <c r="C4127">
        <v>24</v>
      </c>
      <c r="D4127" s="119">
        <v>51</v>
      </c>
    </row>
    <row r="4128" spans="1:4">
      <c r="A4128" t="s">
        <v>6937</v>
      </c>
      <c r="B4128" t="s">
        <v>6938</v>
      </c>
      <c r="C4128">
        <v>0</v>
      </c>
      <c r="D4128" s="119">
        <v>2</v>
      </c>
    </row>
    <row r="4129" spans="1:4">
      <c r="A4129" t="s">
        <v>6939</v>
      </c>
      <c r="B4129" t="s">
        <v>6940</v>
      </c>
      <c r="C4129">
        <v>0</v>
      </c>
      <c r="D4129" s="119">
        <v>2</v>
      </c>
    </row>
    <row r="4130" spans="1:4">
      <c r="A4130" t="s">
        <v>6941</v>
      </c>
      <c r="B4130" t="s">
        <v>6942</v>
      </c>
      <c r="C4130">
        <v>22</v>
      </c>
      <c r="D4130" s="119">
        <v>21</v>
      </c>
    </row>
    <row r="4131" spans="1:4">
      <c r="A4131" t="s">
        <v>6943</v>
      </c>
      <c r="B4131" t="s">
        <v>6944</v>
      </c>
      <c r="C4131">
        <v>5</v>
      </c>
      <c r="D4131" s="119">
        <v>6</v>
      </c>
    </row>
    <row r="4132" spans="1:4">
      <c r="A4132" t="s">
        <v>6945</v>
      </c>
      <c r="B4132" t="s">
        <v>6946</v>
      </c>
      <c r="C4132">
        <v>0</v>
      </c>
      <c r="D4132" s="119">
        <v>2</v>
      </c>
    </row>
    <row r="4133" spans="1:4">
      <c r="A4133" t="s">
        <v>6947</v>
      </c>
      <c r="B4133" t="s">
        <v>6948</v>
      </c>
      <c r="C4133">
        <v>2</v>
      </c>
      <c r="D4133" s="119">
        <v>6</v>
      </c>
    </row>
    <row r="4134" spans="1:4">
      <c r="A4134" t="s">
        <v>6949</v>
      </c>
      <c r="B4134" t="s">
        <v>6950</v>
      </c>
      <c r="C4134">
        <v>0</v>
      </c>
      <c r="D4134" s="119">
        <v>6</v>
      </c>
    </row>
    <row r="4135" spans="1:4">
      <c r="A4135" t="s">
        <v>6951</v>
      </c>
      <c r="B4135" t="s">
        <v>6952</v>
      </c>
      <c r="C4135">
        <v>0</v>
      </c>
      <c r="D4135" s="119">
        <v>6</v>
      </c>
    </row>
    <row r="4136" spans="1:4">
      <c r="A4136" t="s">
        <v>6953</v>
      </c>
      <c r="B4136" t="s">
        <v>6954</v>
      </c>
      <c r="C4136">
        <v>0</v>
      </c>
      <c r="D4136" s="119">
        <v>2</v>
      </c>
    </row>
    <row r="4137" spans="1:4">
      <c r="A4137" t="s">
        <v>6955</v>
      </c>
      <c r="B4137" t="s">
        <v>6956</v>
      </c>
      <c r="C4137">
        <v>0</v>
      </c>
      <c r="D4137" s="119">
        <v>2</v>
      </c>
    </row>
    <row r="4138" spans="1:4">
      <c r="A4138" t="s">
        <v>6957</v>
      </c>
      <c r="B4138" t="s">
        <v>6958</v>
      </c>
      <c r="C4138">
        <v>0</v>
      </c>
      <c r="D4138" s="119">
        <v>2</v>
      </c>
    </row>
    <row r="4139" spans="1:4">
      <c r="A4139" t="s">
        <v>6959</v>
      </c>
      <c r="B4139" t="s">
        <v>6960</v>
      </c>
      <c r="C4139">
        <v>87</v>
      </c>
      <c r="D4139" s="119">
        <v>105</v>
      </c>
    </row>
    <row r="4140" spans="1:4">
      <c r="A4140" t="s">
        <v>6961</v>
      </c>
      <c r="B4140" t="s">
        <v>6962</v>
      </c>
      <c r="C4140">
        <v>18</v>
      </c>
      <c r="D4140" s="119">
        <v>51</v>
      </c>
    </row>
    <row r="4141" spans="1:4">
      <c r="A4141" t="s">
        <v>6963</v>
      </c>
      <c r="B4141" t="s">
        <v>6964</v>
      </c>
      <c r="C4141">
        <v>3184</v>
      </c>
      <c r="D4141" s="119">
        <v>3801</v>
      </c>
    </row>
    <row r="4142" spans="1:4">
      <c r="A4142" t="s">
        <v>6965</v>
      </c>
      <c r="B4142" t="s">
        <v>6966</v>
      </c>
      <c r="C4142">
        <v>0</v>
      </c>
      <c r="D4142" s="119">
        <v>2</v>
      </c>
    </row>
    <row r="4143" spans="1:4">
      <c r="A4143" t="s">
        <v>6967</v>
      </c>
      <c r="B4143" t="s">
        <v>6968</v>
      </c>
      <c r="C4143">
        <v>4</v>
      </c>
      <c r="D4143" s="119">
        <v>6</v>
      </c>
    </row>
    <row r="4144" spans="1:4">
      <c r="A4144" t="s">
        <v>6969</v>
      </c>
      <c r="B4144" t="s">
        <v>6970</v>
      </c>
      <c r="C4144">
        <v>3</v>
      </c>
      <c r="D4144" s="119">
        <v>6</v>
      </c>
    </row>
    <row r="4145" spans="1:4">
      <c r="A4145" t="s">
        <v>6971</v>
      </c>
      <c r="B4145" t="s">
        <v>6972</v>
      </c>
      <c r="C4145">
        <v>0</v>
      </c>
      <c r="D4145" s="119">
        <v>2</v>
      </c>
    </row>
    <row r="4146" spans="1:4">
      <c r="A4146" t="s">
        <v>6973</v>
      </c>
      <c r="B4146" t="s">
        <v>6974</v>
      </c>
      <c r="C4146">
        <v>0</v>
      </c>
      <c r="D4146" s="119">
        <v>2</v>
      </c>
    </row>
    <row r="4147" spans="1:4">
      <c r="A4147" t="s">
        <v>6975</v>
      </c>
      <c r="B4147" t="s">
        <v>6976</v>
      </c>
      <c r="C4147">
        <v>4</v>
      </c>
      <c r="D4147" s="119">
        <v>6</v>
      </c>
    </row>
    <row r="4148" spans="1:4">
      <c r="A4148" t="s">
        <v>6977</v>
      </c>
      <c r="B4148" t="s">
        <v>6978</v>
      </c>
      <c r="C4148">
        <v>16848</v>
      </c>
      <c r="D4148" s="119">
        <v>17050</v>
      </c>
    </row>
    <row r="4149" spans="1:4">
      <c r="A4149" t="s">
        <v>6979</v>
      </c>
      <c r="B4149" t="s">
        <v>6980</v>
      </c>
      <c r="C4149">
        <v>0</v>
      </c>
      <c r="D4149" s="119">
        <v>2</v>
      </c>
    </row>
    <row r="4150" spans="1:4">
      <c r="A4150" t="s">
        <v>6981</v>
      </c>
      <c r="B4150" t="s">
        <v>6982</v>
      </c>
      <c r="C4150">
        <v>0</v>
      </c>
      <c r="D4150" s="119">
        <v>2</v>
      </c>
    </row>
    <row r="4151" spans="1:4">
      <c r="A4151" t="s">
        <v>6983</v>
      </c>
      <c r="B4151" t="s">
        <v>6984</v>
      </c>
      <c r="C4151">
        <v>8</v>
      </c>
      <c r="D4151" s="119">
        <v>11</v>
      </c>
    </row>
    <row r="4152" spans="1:4">
      <c r="A4152" t="s">
        <v>6985</v>
      </c>
      <c r="B4152" t="s">
        <v>6986</v>
      </c>
      <c r="C4152">
        <v>0</v>
      </c>
      <c r="D4152" s="119">
        <v>2</v>
      </c>
    </row>
    <row r="4153" spans="1:4">
      <c r="A4153" t="s">
        <v>6987</v>
      </c>
      <c r="B4153" t="s">
        <v>6988</v>
      </c>
      <c r="C4153">
        <v>7</v>
      </c>
      <c r="D4153" s="119">
        <v>3</v>
      </c>
    </row>
    <row r="4154" spans="1:4">
      <c r="A4154" t="s">
        <v>6989</v>
      </c>
      <c r="B4154" t="s">
        <v>6990</v>
      </c>
      <c r="C4154">
        <v>0</v>
      </c>
      <c r="D4154" s="119">
        <v>2</v>
      </c>
    </row>
    <row r="4155" spans="1:4">
      <c r="A4155" t="s">
        <v>6991</v>
      </c>
      <c r="B4155" t="s">
        <v>6992</v>
      </c>
      <c r="C4155">
        <v>0</v>
      </c>
      <c r="D4155" s="119">
        <v>2</v>
      </c>
    </row>
    <row r="4156" spans="1:4">
      <c r="A4156" t="s">
        <v>6993</v>
      </c>
      <c r="B4156" t="s">
        <v>6994</v>
      </c>
      <c r="C4156">
        <v>254</v>
      </c>
      <c r="D4156" s="119">
        <v>230</v>
      </c>
    </row>
    <row r="4157" spans="1:4">
      <c r="A4157" t="s">
        <v>6998</v>
      </c>
      <c r="B4157" t="s">
        <v>6999</v>
      </c>
      <c r="C4157">
        <v>1233</v>
      </c>
      <c r="D4157" s="119">
        <v>1290</v>
      </c>
    </row>
    <row r="4158" spans="1:4">
      <c r="A4158" t="s">
        <v>7000</v>
      </c>
      <c r="B4158" t="s">
        <v>18807</v>
      </c>
      <c r="C4158">
        <v>7</v>
      </c>
      <c r="D4158" s="119">
        <v>20</v>
      </c>
    </row>
    <row r="4159" spans="1:4">
      <c r="A4159" t="s">
        <v>7001</v>
      </c>
      <c r="B4159" t="s">
        <v>18807</v>
      </c>
      <c r="C4159">
        <v>0</v>
      </c>
      <c r="D4159" s="119">
        <v>2</v>
      </c>
    </row>
    <row r="4160" spans="1:4">
      <c r="A4160" t="s">
        <v>7002</v>
      </c>
      <c r="B4160" t="s">
        <v>18807</v>
      </c>
      <c r="C4160">
        <v>22</v>
      </c>
      <c r="D4160" s="119">
        <v>51</v>
      </c>
    </row>
    <row r="4161" spans="1:4">
      <c r="A4161" t="s">
        <v>7003</v>
      </c>
      <c r="B4161" t="s">
        <v>7004</v>
      </c>
      <c r="C4161">
        <v>0</v>
      </c>
      <c r="D4161" s="119">
        <v>2</v>
      </c>
    </row>
    <row r="4162" spans="1:4">
      <c r="A4162" t="s">
        <v>7005</v>
      </c>
      <c r="B4162" t="s">
        <v>7006</v>
      </c>
      <c r="C4162">
        <v>0</v>
      </c>
      <c r="D4162" s="119">
        <v>11</v>
      </c>
    </row>
    <row r="4163" spans="1:4">
      <c r="A4163" t="s">
        <v>7007</v>
      </c>
      <c r="B4163" t="s">
        <v>7008</v>
      </c>
      <c r="C4163">
        <v>0</v>
      </c>
      <c r="D4163" s="119">
        <v>2</v>
      </c>
    </row>
    <row r="4164" spans="1:4">
      <c r="A4164" t="s">
        <v>7009</v>
      </c>
      <c r="B4164" t="s">
        <v>18808</v>
      </c>
      <c r="C4164">
        <v>8</v>
      </c>
      <c r="D4164" s="119">
        <v>15</v>
      </c>
    </row>
    <row r="4165" spans="1:4">
      <c r="A4165" t="s">
        <v>7010</v>
      </c>
      <c r="B4165" t="s">
        <v>7011</v>
      </c>
      <c r="C4165">
        <v>0</v>
      </c>
      <c r="D4165" s="119">
        <v>2</v>
      </c>
    </row>
    <row r="4166" spans="1:4">
      <c r="A4166" t="s">
        <v>7012</v>
      </c>
      <c r="B4166" t="s">
        <v>7013</v>
      </c>
      <c r="C4166">
        <v>22</v>
      </c>
      <c r="D4166" s="119">
        <v>25</v>
      </c>
    </row>
    <row r="4167" spans="1:4">
      <c r="A4167" t="s">
        <v>7014</v>
      </c>
      <c r="B4167" t="s">
        <v>7015</v>
      </c>
      <c r="C4167">
        <v>0</v>
      </c>
      <c r="D4167" s="119">
        <v>2</v>
      </c>
    </row>
    <row r="4168" spans="1:4">
      <c r="A4168" t="s">
        <v>7016</v>
      </c>
      <c r="B4168" t="s">
        <v>7017</v>
      </c>
      <c r="C4168">
        <v>0</v>
      </c>
      <c r="D4168" s="119">
        <v>2</v>
      </c>
    </row>
    <row r="4169" spans="1:4">
      <c r="A4169" t="s">
        <v>7018</v>
      </c>
      <c r="B4169" t="s">
        <v>7019</v>
      </c>
      <c r="C4169">
        <v>0</v>
      </c>
      <c r="D4169" s="119">
        <v>2</v>
      </c>
    </row>
    <row r="4170" spans="1:4">
      <c r="A4170" t="s">
        <v>7020</v>
      </c>
      <c r="B4170" t="s">
        <v>7021</v>
      </c>
      <c r="C4170">
        <v>0</v>
      </c>
      <c r="D4170" s="119">
        <v>2</v>
      </c>
    </row>
    <row r="4171" spans="1:4">
      <c r="A4171" t="s">
        <v>7022</v>
      </c>
      <c r="B4171" t="s">
        <v>7023</v>
      </c>
      <c r="C4171">
        <v>0</v>
      </c>
      <c r="D4171" s="119">
        <v>2</v>
      </c>
    </row>
    <row r="4172" spans="1:4">
      <c r="A4172" t="s">
        <v>7024</v>
      </c>
      <c r="B4172" t="s">
        <v>7025</v>
      </c>
      <c r="C4172">
        <v>0</v>
      </c>
      <c r="D4172" s="119">
        <v>2</v>
      </c>
    </row>
    <row r="4173" spans="1:4">
      <c r="A4173" t="s">
        <v>7026</v>
      </c>
      <c r="B4173" t="s">
        <v>7027</v>
      </c>
      <c r="C4173">
        <v>0</v>
      </c>
      <c r="D4173" s="119">
        <v>2</v>
      </c>
    </row>
    <row r="4174" spans="1:4">
      <c r="A4174" t="s">
        <v>7028</v>
      </c>
      <c r="B4174" t="s">
        <v>7029</v>
      </c>
      <c r="C4174">
        <v>49</v>
      </c>
      <c r="D4174" s="119">
        <v>40</v>
      </c>
    </row>
    <row r="4175" spans="1:4">
      <c r="A4175" t="s">
        <v>7030</v>
      </c>
      <c r="B4175" t="s">
        <v>7031</v>
      </c>
      <c r="C4175">
        <v>0</v>
      </c>
      <c r="D4175" s="119">
        <v>2</v>
      </c>
    </row>
    <row r="4176" spans="1:4">
      <c r="A4176" t="s">
        <v>7033</v>
      </c>
      <c r="B4176" t="s">
        <v>7034</v>
      </c>
      <c r="C4176">
        <v>0</v>
      </c>
      <c r="D4176" s="119">
        <v>2</v>
      </c>
    </row>
    <row r="4177" spans="1:4">
      <c r="A4177" t="s">
        <v>7035</v>
      </c>
      <c r="B4177" t="s">
        <v>7036</v>
      </c>
      <c r="C4177">
        <v>0</v>
      </c>
      <c r="D4177" s="119">
        <v>2</v>
      </c>
    </row>
    <row r="4178" spans="1:4">
      <c r="A4178" t="s">
        <v>7037</v>
      </c>
      <c r="B4178" t="s">
        <v>7038</v>
      </c>
      <c r="C4178">
        <v>0</v>
      </c>
      <c r="D4178" s="119">
        <v>2</v>
      </c>
    </row>
    <row r="4179" spans="1:4">
      <c r="A4179" t="s">
        <v>7040</v>
      </c>
      <c r="B4179" t="s">
        <v>7041</v>
      </c>
      <c r="C4179">
        <v>716</v>
      </c>
      <c r="D4179" s="119">
        <v>665</v>
      </c>
    </row>
    <row r="4180" spans="1:4">
      <c r="A4180" t="s">
        <v>7042</v>
      </c>
      <c r="B4180" t="s">
        <v>7043</v>
      </c>
      <c r="C4180">
        <v>2327</v>
      </c>
      <c r="D4180" s="119">
        <v>2405</v>
      </c>
    </row>
    <row r="4181" spans="1:4">
      <c r="A4181" t="s">
        <v>7044</v>
      </c>
      <c r="B4181" t="s">
        <v>7045</v>
      </c>
      <c r="C4181">
        <v>4149</v>
      </c>
      <c r="D4181" s="119">
        <v>4330</v>
      </c>
    </row>
    <row r="4182" spans="1:4">
      <c r="A4182" t="s">
        <v>7046</v>
      </c>
      <c r="B4182" t="s">
        <v>7047</v>
      </c>
      <c r="C4182">
        <v>2815</v>
      </c>
      <c r="D4182" s="119">
        <v>3005</v>
      </c>
    </row>
    <row r="4183" spans="1:4">
      <c r="A4183" t="s">
        <v>7048</v>
      </c>
      <c r="B4183" t="s">
        <v>7049</v>
      </c>
      <c r="C4183">
        <v>7103</v>
      </c>
      <c r="D4183" s="119">
        <v>7210</v>
      </c>
    </row>
    <row r="4184" spans="1:4">
      <c r="A4184" t="s">
        <v>7050</v>
      </c>
      <c r="B4184" t="s">
        <v>7051</v>
      </c>
      <c r="C4184">
        <v>95</v>
      </c>
      <c r="D4184" s="119">
        <v>100</v>
      </c>
    </row>
    <row r="4185" spans="1:4">
      <c r="A4185" t="s">
        <v>7052</v>
      </c>
      <c r="B4185" t="s">
        <v>7053</v>
      </c>
      <c r="C4185">
        <v>68</v>
      </c>
      <c r="D4185" s="119">
        <v>151</v>
      </c>
    </row>
    <row r="4186" spans="1:4">
      <c r="A4186" t="s">
        <v>7054</v>
      </c>
      <c r="B4186" t="s">
        <v>7055</v>
      </c>
      <c r="C4186">
        <v>57</v>
      </c>
      <c r="D4186" s="119">
        <v>30</v>
      </c>
    </row>
    <row r="4187" spans="1:4">
      <c r="A4187" t="s">
        <v>7056</v>
      </c>
      <c r="B4187" t="s">
        <v>7057</v>
      </c>
      <c r="C4187">
        <v>323</v>
      </c>
      <c r="D4187" s="119">
        <v>350</v>
      </c>
    </row>
    <row r="4188" spans="1:4">
      <c r="A4188" t="s">
        <v>7058</v>
      </c>
      <c r="B4188" t="s">
        <v>7059</v>
      </c>
      <c r="C4188">
        <v>774</v>
      </c>
      <c r="D4188" s="119">
        <v>701</v>
      </c>
    </row>
    <row r="4189" spans="1:4">
      <c r="A4189" t="s">
        <v>7060</v>
      </c>
      <c r="B4189" t="s">
        <v>7061</v>
      </c>
      <c r="C4189">
        <v>6952</v>
      </c>
      <c r="D4189" s="119">
        <v>7005</v>
      </c>
    </row>
    <row r="4190" spans="1:4">
      <c r="A4190" t="s">
        <v>7062</v>
      </c>
      <c r="B4190" t="s">
        <v>7063</v>
      </c>
      <c r="C4190">
        <v>1602</v>
      </c>
      <c r="D4190" s="119">
        <v>1605</v>
      </c>
    </row>
    <row r="4191" spans="1:4">
      <c r="A4191" t="s">
        <v>7064</v>
      </c>
      <c r="B4191" t="s">
        <v>7065</v>
      </c>
      <c r="C4191">
        <v>4499</v>
      </c>
      <c r="D4191" s="119">
        <v>4601</v>
      </c>
    </row>
    <row r="4192" spans="1:4">
      <c r="A4192" t="s">
        <v>7066</v>
      </c>
      <c r="B4192" t="s">
        <v>7067</v>
      </c>
      <c r="C4192">
        <v>4776</v>
      </c>
      <c r="D4192" s="119">
        <v>4805</v>
      </c>
    </row>
    <row r="4193" spans="1:4">
      <c r="A4193" t="s">
        <v>7068</v>
      </c>
      <c r="B4193" t="s">
        <v>7069</v>
      </c>
      <c r="C4193">
        <v>135</v>
      </c>
      <c r="D4193" s="119">
        <v>100</v>
      </c>
    </row>
    <row r="4194" spans="1:4">
      <c r="A4194" t="s">
        <v>7070</v>
      </c>
      <c r="B4194" t="s">
        <v>7071</v>
      </c>
      <c r="C4194">
        <v>154</v>
      </c>
      <c r="D4194" s="119">
        <v>161</v>
      </c>
    </row>
    <row r="4195" spans="1:4">
      <c r="A4195" t="s">
        <v>7072</v>
      </c>
      <c r="B4195" t="s">
        <v>7073</v>
      </c>
      <c r="C4195">
        <v>174</v>
      </c>
      <c r="D4195" s="119">
        <v>130</v>
      </c>
    </row>
    <row r="4196" spans="1:4">
      <c r="A4196" t="s">
        <v>7074</v>
      </c>
      <c r="B4196" t="s">
        <v>7075</v>
      </c>
      <c r="C4196">
        <v>34</v>
      </c>
      <c r="D4196" s="119">
        <v>30</v>
      </c>
    </row>
    <row r="4197" spans="1:4">
      <c r="A4197" t="s">
        <v>7076</v>
      </c>
      <c r="B4197" t="s">
        <v>7077</v>
      </c>
      <c r="C4197">
        <v>864</v>
      </c>
      <c r="D4197" s="119">
        <v>790</v>
      </c>
    </row>
    <row r="4198" spans="1:4">
      <c r="A4198" t="s">
        <v>7078</v>
      </c>
      <c r="B4198" t="s">
        <v>7079</v>
      </c>
      <c r="C4198">
        <v>2225</v>
      </c>
      <c r="D4198" s="119">
        <v>2305</v>
      </c>
    </row>
    <row r="4199" spans="1:4">
      <c r="A4199" t="s">
        <v>7080</v>
      </c>
      <c r="B4199" t="s">
        <v>7081</v>
      </c>
      <c r="C4199">
        <v>201</v>
      </c>
      <c r="D4199" s="119">
        <v>180</v>
      </c>
    </row>
    <row r="4200" spans="1:4">
      <c r="A4200" t="s">
        <v>7082</v>
      </c>
      <c r="B4200" t="s">
        <v>7083</v>
      </c>
      <c r="C4200">
        <v>1202</v>
      </c>
      <c r="D4200" s="119">
        <v>1250</v>
      </c>
    </row>
    <row r="4201" spans="1:4">
      <c r="A4201" t="s">
        <v>7084</v>
      </c>
      <c r="B4201" t="s">
        <v>7085</v>
      </c>
      <c r="C4201">
        <v>2117</v>
      </c>
      <c r="D4201" s="119">
        <v>2205</v>
      </c>
    </row>
    <row r="4202" spans="1:4">
      <c r="A4202" t="s">
        <v>7086</v>
      </c>
      <c r="B4202" t="s">
        <v>7087</v>
      </c>
      <c r="C4202">
        <v>0</v>
      </c>
      <c r="D4202" s="119">
        <v>5</v>
      </c>
    </row>
    <row r="4203" spans="1:4">
      <c r="A4203" t="s">
        <v>7088</v>
      </c>
      <c r="B4203" t="s">
        <v>7089</v>
      </c>
      <c r="C4203">
        <v>3461</v>
      </c>
      <c r="D4203" s="119">
        <v>3505</v>
      </c>
    </row>
    <row r="4204" spans="1:4">
      <c r="A4204" t="s">
        <v>7090</v>
      </c>
      <c r="B4204" t="s">
        <v>7091</v>
      </c>
      <c r="C4204">
        <v>0</v>
      </c>
      <c r="D4204" s="119">
        <v>1</v>
      </c>
    </row>
    <row r="4205" spans="1:4">
      <c r="A4205" t="s">
        <v>7092</v>
      </c>
      <c r="B4205" t="s">
        <v>7093</v>
      </c>
      <c r="C4205">
        <v>203</v>
      </c>
      <c r="D4205" s="119">
        <v>280</v>
      </c>
    </row>
    <row r="4206" spans="1:4">
      <c r="A4206" t="s">
        <v>7094</v>
      </c>
      <c r="B4206" t="s">
        <v>7095</v>
      </c>
      <c r="C4206">
        <v>1</v>
      </c>
      <c r="D4206" s="119">
        <v>5</v>
      </c>
    </row>
    <row r="4207" spans="1:4">
      <c r="A4207" t="s">
        <v>7096</v>
      </c>
      <c r="B4207" t="s">
        <v>7097</v>
      </c>
      <c r="C4207">
        <v>0</v>
      </c>
      <c r="D4207" s="119">
        <v>1</v>
      </c>
    </row>
    <row r="4208" spans="1:4">
      <c r="A4208" t="s">
        <v>7098</v>
      </c>
      <c r="B4208" t="s">
        <v>7099</v>
      </c>
      <c r="C4208">
        <v>148</v>
      </c>
      <c r="D4208" s="119">
        <v>181</v>
      </c>
    </row>
    <row r="4209" spans="1:4">
      <c r="A4209" t="s">
        <v>7100</v>
      </c>
      <c r="B4209" t="s">
        <v>7101</v>
      </c>
      <c r="C4209">
        <v>19</v>
      </c>
      <c r="D4209" s="119">
        <v>40</v>
      </c>
    </row>
    <row r="4210" spans="1:4">
      <c r="A4210" t="s">
        <v>7102</v>
      </c>
      <c r="B4210" t="s">
        <v>6946</v>
      </c>
      <c r="C4210">
        <v>0</v>
      </c>
      <c r="D4210" s="119">
        <v>1</v>
      </c>
    </row>
    <row r="4211" spans="1:4">
      <c r="A4211" t="s">
        <v>7103</v>
      </c>
      <c r="B4211" t="s">
        <v>7104</v>
      </c>
      <c r="C4211">
        <v>318</v>
      </c>
      <c r="D4211" s="119">
        <v>310</v>
      </c>
    </row>
    <row r="4212" spans="1:4">
      <c r="A4212" t="s">
        <v>7105</v>
      </c>
      <c r="B4212" t="s">
        <v>7106</v>
      </c>
      <c r="C4212">
        <v>19</v>
      </c>
      <c r="D4212" s="119">
        <v>25</v>
      </c>
    </row>
    <row r="4213" spans="1:4">
      <c r="A4213" t="s">
        <v>7107</v>
      </c>
      <c r="B4213" t="s">
        <v>7108</v>
      </c>
      <c r="C4213">
        <v>1</v>
      </c>
      <c r="D4213" s="119">
        <v>10</v>
      </c>
    </row>
    <row r="4214" spans="1:4">
      <c r="A4214" t="s">
        <v>7109</v>
      </c>
      <c r="B4214" t="s">
        <v>6954</v>
      </c>
      <c r="C4214">
        <v>0</v>
      </c>
      <c r="D4214" s="119">
        <v>1</v>
      </c>
    </row>
    <row r="4215" spans="1:4">
      <c r="A4215" t="s">
        <v>7110</v>
      </c>
      <c r="B4215" t="s">
        <v>6956</v>
      </c>
      <c r="C4215">
        <v>0</v>
      </c>
      <c r="D4215" s="119">
        <v>1</v>
      </c>
    </row>
    <row r="4216" spans="1:4">
      <c r="A4216" t="s">
        <v>7111</v>
      </c>
      <c r="B4216" t="s">
        <v>7112</v>
      </c>
      <c r="C4216">
        <v>0</v>
      </c>
      <c r="D4216" s="119">
        <v>1</v>
      </c>
    </row>
    <row r="4217" spans="1:4">
      <c r="A4217" t="s">
        <v>7113</v>
      </c>
      <c r="B4217" t="s">
        <v>7114</v>
      </c>
      <c r="C4217">
        <v>1076</v>
      </c>
      <c r="D4217" s="119">
        <v>1071</v>
      </c>
    </row>
    <row r="4218" spans="1:4">
      <c r="A4218" t="s">
        <v>7115</v>
      </c>
      <c r="B4218" t="s">
        <v>7116</v>
      </c>
      <c r="C4218">
        <v>416</v>
      </c>
      <c r="D4218" s="119">
        <v>400</v>
      </c>
    </row>
    <row r="4219" spans="1:4">
      <c r="A4219" t="s">
        <v>7117</v>
      </c>
      <c r="B4219" t="s">
        <v>7118</v>
      </c>
      <c r="C4219">
        <v>1970</v>
      </c>
      <c r="D4219" s="119">
        <v>2001</v>
      </c>
    </row>
    <row r="4220" spans="1:4">
      <c r="A4220" t="s">
        <v>7119</v>
      </c>
      <c r="B4220" t="s">
        <v>7120</v>
      </c>
      <c r="C4220">
        <v>1</v>
      </c>
      <c r="D4220" s="119">
        <v>1</v>
      </c>
    </row>
    <row r="4221" spans="1:4">
      <c r="A4221" t="s">
        <v>7121</v>
      </c>
      <c r="B4221" t="s">
        <v>7122</v>
      </c>
      <c r="C4221">
        <v>50</v>
      </c>
      <c r="D4221" s="119">
        <v>40</v>
      </c>
    </row>
    <row r="4222" spans="1:4">
      <c r="A4222" t="s">
        <v>7123</v>
      </c>
      <c r="B4222" t="s">
        <v>7124</v>
      </c>
      <c r="C4222">
        <v>54</v>
      </c>
      <c r="D4222" s="119">
        <v>70</v>
      </c>
    </row>
    <row r="4223" spans="1:4">
      <c r="A4223" t="s">
        <v>7125</v>
      </c>
      <c r="B4223" t="s">
        <v>7126</v>
      </c>
      <c r="C4223">
        <v>9</v>
      </c>
      <c r="D4223" s="119">
        <v>15</v>
      </c>
    </row>
    <row r="4224" spans="1:4">
      <c r="A4224" t="s">
        <v>7127</v>
      </c>
      <c r="B4224" t="s">
        <v>7128</v>
      </c>
      <c r="C4224">
        <v>0</v>
      </c>
      <c r="D4224" s="119">
        <v>1</v>
      </c>
    </row>
    <row r="4225" spans="1:4">
      <c r="A4225" t="s">
        <v>7129</v>
      </c>
      <c r="B4225" t="s">
        <v>7130</v>
      </c>
      <c r="C4225">
        <v>0</v>
      </c>
      <c r="D4225" s="119">
        <v>5</v>
      </c>
    </row>
    <row r="4226" spans="1:4">
      <c r="A4226" t="s">
        <v>7131</v>
      </c>
      <c r="B4226" t="s">
        <v>7132</v>
      </c>
      <c r="C4226">
        <v>12032</v>
      </c>
      <c r="D4226" s="119">
        <v>12060</v>
      </c>
    </row>
    <row r="4227" spans="1:4">
      <c r="A4227" t="s">
        <v>7133</v>
      </c>
      <c r="B4227" t="s">
        <v>7134</v>
      </c>
      <c r="C4227">
        <v>0</v>
      </c>
      <c r="D4227" s="119">
        <v>1</v>
      </c>
    </row>
    <row r="4228" spans="1:4">
      <c r="A4228" t="s">
        <v>7135</v>
      </c>
      <c r="B4228" t="s">
        <v>7136</v>
      </c>
      <c r="C4228">
        <v>0</v>
      </c>
      <c r="D4228" s="119">
        <v>1</v>
      </c>
    </row>
    <row r="4229" spans="1:4">
      <c r="A4229" t="s">
        <v>7137</v>
      </c>
      <c r="B4229" t="s">
        <v>7138</v>
      </c>
      <c r="C4229">
        <v>135</v>
      </c>
      <c r="D4229" s="119">
        <v>110</v>
      </c>
    </row>
    <row r="4230" spans="1:4">
      <c r="A4230" t="s">
        <v>7139</v>
      </c>
      <c r="B4230" t="s">
        <v>7140</v>
      </c>
      <c r="C4230">
        <v>5</v>
      </c>
      <c r="D4230" s="119">
        <v>10</v>
      </c>
    </row>
    <row r="4231" spans="1:4">
      <c r="A4231" t="s">
        <v>7141</v>
      </c>
      <c r="B4231" t="s">
        <v>7142</v>
      </c>
      <c r="C4231">
        <v>72</v>
      </c>
      <c r="D4231" s="119">
        <v>115</v>
      </c>
    </row>
    <row r="4232" spans="1:4">
      <c r="A4232" t="s">
        <v>7143</v>
      </c>
      <c r="B4232" t="s">
        <v>7144</v>
      </c>
      <c r="C4232">
        <v>0</v>
      </c>
      <c r="D4232" s="119">
        <v>1</v>
      </c>
    </row>
    <row r="4233" spans="1:4">
      <c r="A4233" t="s">
        <v>7145</v>
      </c>
      <c r="B4233" t="s">
        <v>7146</v>
      </c>
      <c r="C4233">
        <v>5</v>
      </c>
      <c r="D4233" s="119">
        <v>25</v>
      </c>
    </row>
    <row r="4234" spans="1:4">
      <c r="A4234" t="s">
        <v>7147</v>
      </c>
      <c r="B4234" t="s">
        <v>7148</v>
      </c>
      <c r="C4234">
        <v>494</v>
      </c>
      <c r="D4234" s="119">
        <v>631</v>
      </c>
    </row>
    <row r="4235" spans="1:4">
      <c r="A4235" t="s">
        <v>7149</v>
      </c>
      <c r="B4235" t="s">
        <v>7150</v>
      </c>
      <c r="C4235">
        <v>11</v>
      </c>
      <c r="D4235" s="119">
        <v>136</v>
      </c>
    </row>
    <row r="4236" spans="1:4">
      <c r="A4236" t="s">
        <v>7151</v>
      </c>
      <c r="B4236" t="s">
        <v>6996</v>
      </c>
      <c r="C4236">
        <v>7</v>
      </c>
      <c r="D4236" s="119">
        <v>25</v>
      </c>
    </row>
    <row r="4237" spans="1:4">
      <c r="A4237" t="s">
        <v>7152</v>
      </c>
      <c r="B4237" t="s">
        <v>6997</v>
      </c>
      <c r="C4237">
        <v>0</v>
      </c>
      <c r="D4237" s="119">
        <v>1</v>
      </c>
    </row>
    <row r="4238" spans="1:4">
      <c r="A4238" t="s">
        <v>7153</v>
      </c>
      <c r="B4238" t="s">
        <v>5757</v>
      </c>
      <c r="C4238">
        <v>1</v>
      </c>
      <c r="D4238" s="119">
        <v>5</v>
      </c>
    </row>
    <row r="4239" spans="1:4">
      <c r="A4239" t="s">
        <v>7154</v>
      </c>
      <c r="B4239" t="s">
        <v>3684</v>
      </c>
      <c r="C4239">
        <v>0</v>
      </c>
      <c r="D4239" s="119">
        <v>1</v>
      </c>
    </row>
    <row r="4240" spans="1:4">
      <c r="A4240" t="s">
        <v>7155</v>
      </c>
      <c r="B4240" t="s">
        <v>7156</v>
      </c>
      <c r="C4240">
        <v>1</v>
      </c>
      <c r="D4240" s="119">
        <v>10</v>
      </c>
    </row>
    <row r="4241" spans="1:4">
      <c r="A4241" t="s">
        <v>7157</v>
      </c>
      <c r="B4241" t="s">
        <v>7158</v>
      </c>
      <c r="C4241">
        <v>5663</v>
      </c>
      <c r="D4241" s="119">
        <v>5730</v>
      </c>
    </row>
    <row r="4242" spans="1:4">
      <c r="A4242" t="s">
        <v>7159</v>
      </c>
      <c r="B4242" t="s">
        <v>7160</v>
      </c>
      <c r="C4242">
        <v>0</v>
      </c>
      <c r="D4242" s="119">
        <v>5</v>
      </c>
    </row>
    <row r="4243" spans="1:4">
      <c r="A4243" t="s">
        <v>7161</v>
      </c>
      <c r="B4243" t="s">
        <v>7162</v>
      </c>
      <c r="C4243">
        <v>0</v>
      </c>
      <c r="D4243" s="119">
        <v>1</v>
      </c>
    </row>
    <row r="4244" spans="1:4">
      <c r="A4244" t="s">
        <v>7163</v>
      </c>
      <c r="B4244" t="s">
        <v>7164</v>
      </c>
      <c r="C4244">
        <v>4</v>
      </c>
      <c r="D4244" s="119">
        <v>10</v>
      </c>
    </row>
    <row r="4245" spans="1:4">
      <c r="A4245" t="s">
        <v>7165</v>
      </c>
      <c r="B4245" t="s">
        <v>7166</v>
      </c>
      <c r="C4245">
        <v>0</v>
      </c>
      <c r="D4245" s="119">
        <v>1</v>
      </c>
    </row>
    <row r="4246" spans="1:4">
      <c r="A4246" t="s">
        <v>7167</v>
      </c>
      <c r="B4246" t="s">
        <v>7168</v>
      </c>
      <c r="C4246">
        <v>0</v>
      </c>
      <c r="D4246" s="119">
        <v>1</v>
      </c>
    </row>
    <row r="4247" spans="1:4">
      <c r="A4247" t="s">
        <v>7169</v>
      </c>
      <c r="B4247" t="s">
        <v>7008</v>
      </c>
      <c r="C4247">
        <v>0</v>
      </c>
      <c r="D4247" s="119">
        <v>1</v>
      </c>
    </row>
    <row r="4248" spans="1:4">
      <c r="A4248" t="s">
        <v>7170</v>
      </c>
      <c r="B4248" t="s">
        <v>7171</v>
      </c>
      <c r="C4248">
        <v>0</v>
      </c>
      <c r="D4248" s="119">
        <v>1</v>
      </c>
    </row>
    <row r="4249" spans="1:4">
      <c r="A4249" t="s">
        <v>7172</v>
      </c>
      <c r="B4249" t="s">
        <v>7173</v>
      </c>
      <c r="C4249">
        <v>8</v>
      </c>
      <c r="D4249" s="119">
        <v>5</v>
      </c>
    </row>
    <row r="4250" spans="1:4">
      <c r="A4250" t="s">
        <v>7174</v>
      </c>
      <c r="B4250" t="s">
        <v>1834</v>
      </c>
      <c r="C4250">
        <v>16990</v>
      </c>
      <c r="D4250" s="119">
        <v>17505</v>
      </c>
    </row>
    <row r="4251" spans="1:4">
      <c r="A4251" t="s">
        <v>7175</v>
      </c>
      <c r="B4251" t="s">
        <v>7015</v>
      </c>
      <c r="C4251">
        <v>0</v>
      </c>
      <c r="D4251" s="119">
        <v>5</v>
      </c>
    </row>
    <row r="4252" spans="1:4">
      <c r="A4252" t="s">
        <v>7176</v>
      </c>
      <c r="B4252" t="s">
        <v>7177</v>
      </c>
      <c r="C4252">
        <v>0</v>
      </c>
      <c r="D4252" s="119">
        <v>1</v>
      </c>
    </row>
    <row r="4253" spans="1:4">
      <c r="A4253" t="s">
        <v>7178</v>
      </c>
      <c r="B4253" t="s">
        <v>7019</v>
      </c>
      <c r="C4253">
        <v>0</v>
      </c>
      <c r="D4253" s="119">
        <v>1</v>
      </c>
    </row>
    <row r="4254" spans="1:4">
      <c r="A4254" t="s">
        <v>7179</v>
      </c>
      <c r="B4254" t="s">
        <v>7021</v>
      </c>
      <c r="C4254">
        <v>0</v>
      </c>
      <c r="D4254" s="119">
        <v>1</v>
      </c>
    </row>
    <row r="4255" spans="1:4">
      <c r="A4255" t="s">
        <v>7180</v>
      </c>
      <c r="B4255" t="s">
        <v>7023</v>
      </c>
      <c r="C4255">
        <v>0</v>
      </c>
      <c r="D4255" s="119">
        <v>1</v>
      </c>
    </row>
    <row r="4256" spans="1:4">
      <c r="A4256" t="s">
        <v>7181</v>
      </c>
      <c r="B4256" t="s">
        <v>7025</v>
      </c>
      <c r="C4256">
        <v>0</v>
      </c>
      <c r="D4256" s="119">
        <v>1</v>
      </c>
    </row>
    <row r="4257" spans="1:4">
      <c r="A4257" t="s">
        <v>7182</v>
      </c>
      <c r="B4257" t="s">
        <v>7027</v>
      </c>
      <c r="C4257">
        <v>0</v>
      </c>
      <c r="D4257" s="119">
        <v>1</v>
      </c>
    </row>
    <row r="4258" spans="1:4">
      <c r="A4258" t="s">
        <v>7183</v>
      </c>
      <c r="B4258" t="s">
        <v>7184</v>
      </c>
      <c r="C4258">
        <v>0</v>
      </c>
      <c r="D4258" s="119">
        <v>1</v>
      </c>
    </row>
    <row r="4259" spans="1:4">
      <c r="A4259" t="s">
        <v>7185</v>
      </c>
      <c r="B4259" t="s">
        <v>7186</v>
      </c>
      <c r="C4259">
        <v>0</v>
      </c>
      <c r="D4259" s="119">
        <v>1</v>
      </c>
    </row>
    <row r="4260" spans="1:4">
      <c r="A4260" t="s">
        <v>7187</v>
      </c>
      <c r="B4260" t="s">
        <v>7034</v>
      </c>
      <c r="C4260">
        <v>0</v>
      </c>
      <c r="D4260" s="119">
        <v>1</v>
      </c>
    </row>
    <row r="4261" spans="1:4">
      <c r="A4261" t="s">
        <v>7188</v>
      </c>
      <c r="B4261" t="s">
        <v>7036</v>
      </c>
      <c r="C4261">
        <v>0</v>
      </c>
      <c r="D4261" s="119">
        <v>1</v>
      </c>
    </row>
    <row r="4262" spans="1:4">
      <c r="A4262" t="s">
        <v>7189</v>
      </c>
      <c r="B4262" t="s">
        <v>5773</v>
      </c>
      <c r="C4262">
        <v>0</v>
      </c>
      <c r="D4262" s="119">
        <v>1</v>
      </c>
    </row>
    <row r="4263" spans="1:4">
      <c r="A4263" t="s">
        <v>7190</v>
      </c>
      <c r="B4263" t="s">
        <v>7038</v>
      </c>
      <c r="C4263">
        <v>0</v>
      </c>
      <c r="D4263" s="119">
        <v>1</v>
      </c>
    </row>
    <row r="4264" spans="1:4">
      <c r="A4264" t="s">
        <v>7191</v>
      </c>
      <c r="B4264" t="s">
        <v>7039</v>
      </c>
      <c r="C4264">
        <v>0</v>
      </c>
      <c r="D4264" s="119">
        <v>6</v>
      </c>
    </row>
    <row r="4265" spans="1:4">
      <c r="A4265" t="s">
        <v>7192</v>
      </c>
      <c r="B4265" t="s">
        <v>7193</v>
      </c>
      <c r="C4265">
        <v>0</v>
      </c>
      <c r="D4265" s="119">
        <v>2</v>
      </c>
    </row>
    <row r="4266" spans="1:4">
      <c r="A4266" t="s">
        <v>7194</v>
      </c>
      <c r="B4266" t="s">
        <v>7195</v>
      </c>
      <c r="C4266">
        <v>64</v>
      </c>
      <c r="D4266" s="119">
        <v>290</v>
      </c>
    </row>
    <row r="4267" spans="1:4">
      <c r="A4267" t="s">
        <v>7196</v>
      </c>
      <c r="B4267" t="s">
        <v>7197</v>
      </c>
      <c r="C4267">
        <v>15</v>
      </c>
      <c r="D4267" s="119">
        <v>2</v>
      </c>
    </row>
    <row r="4268" spans="1:4">
      <c r="A4268" t="s">
        <v>7199</v>
      </c>
      <c r="B4268" t="s">
        <v>7200</v>
      </c>
      <c r="C4268">
        <v>0</v>
      </c>
      <c r="D4268" s="119">
        <v>7</v>
      </c>
    </row>
    <row r="4269" spans="1:4">
      <c r="A4269" t="s">
        <v>7201</v>
      </c>
      <c r="B4269" t="s">
        <v>7202</v>
      </c>
      <c r="C4269">
        <v>1219</v>
      </c>
      <c r="D4269" s="119">
        <v>1595</v>
      </c>
    </row>
    <row r="4270" spans="1:4">
      <c r="A4270" t="s">
        <v>7204</v>
      </c>
      <c r="B4270" t="s">
        <v>7205</v>
      </c>
      <c r="C4270">
        <v>684</v>
      </c>
      <c r="D4270" s="119">
        <v>850</v>
      </c>
    </row>
    <row r="4271" spans="1:4">
      <c r="A4271" t="s">
        <v>7206</v>
      </c>
      <c r="B4271" t="s">
        <v>7207</v>
      </c>
      <c r="C4271">
        <v>1127</v>
      </c>
      <c r="D4271" s="119">
        <v>950</v>
      </c>
    </row>
    <row r="4272" spans="1:4">
      <c r="A4272" t="s">
        <v>7208</v>
      </c>
      <c r="B4272" t="s">
        <v>7209</v>
      </c>
      <c r="C4272">
        <v>435</v>
      </c>
      <c r="D4272" s="119">
        <v>235</v>
      </c>
    </row>
    <row r="4273" spans="1:4">
      <c r="A4273" t="s">
        <v>7211</v>
      </c>
      <c r="B4273" t="s">
        <v>7212</v>
      </c>
      <c r="C4273">
        <v>159</v>
      </c>
      <c r="D4273" s="119">
        <v>210</v>
      </c>
    </row>
    <row r="4274" spans="1:4">
      <c r="A4274" t="s">
        <v>7213</v>
      </c>
      <c r="B4274" t="s">
        <v>7214</v>
      </c>
      <c r="C4274">
        <v>142</v>
      </c>
      <c r="D4274" s="119">
        <v>150</v>
      </c>
    </row>
    <row r="4275" spans="1:4">
      <c r="A4275" t="s">
        <v>7215</v>
      </c>
      <c r="B4275" t="s">
        <v>7216</v>
      </c>
      <c r="C4275">
        <v>19</v>
      </c>
      <c r="D4275" s="119">
        <v>55</v>
      </c>
    </row>
    <row r="4276" spans="1:4">
      <c r="A4276" t="s">
        <v>7217</v>
      </c>
      <c r="B4276" t="s">
        <v>7218</v>
      </c>
      <c r="C4276">
        <v>1</v>
      </c>
      <c r="D4276" s="119">
        <v>10</v>
      </c>
    </row>
    <row r="4277" spans="1:4">
      <c r="A4277" t="s">
        <v>7219</v>
      </c>
      <c r="B4277" t="s">
        <v>7220</v>
      </c>
      <c r="C4277">
        <v>3178</v>
      </c>
      <c r="D4277" s="119">
        <v>3060</v>
      </c>
    </row>
    <row r="4278" spans="1:4">
      <c r="A4278" t="s">
        <v>7221</v>
      </c>
      <c r="B4278" t="s">
        <v>7222</v>
      </c>
      <c r="C4278">
        <v>10961</v>
      </c>
      <c r="D4278" s="119">
        <v>11350</v>
      </c>
    </row>
    <row r="4279" spans="1:4">
      <c r="A4279" t="s">
        <v>7223</v>
      </c>
      <c r="B4279" t="s">
        <v>7224</v>
      </c>
      <c r="C4279">
        <v>3298</v>
      </c>
      <c r="D4279" s="119">
        <v>3060</v>
      </c>
    </row>
    <row r="4280" spans="1:4">
      <c r="A4280" t="s">
        <v>7225</v>
      </c>
      <c r="B4280" t="s">
        <v>7226</v>
      </c>
      <c r="C4280">
        <v>10322</v>
      </c>
      <c r="D4280" s="119">
        <v>10650</v>
      </c>
    </row>
    <row r="4281" spans="1:4">
      <c r="A4281" t="s">
        <v>7227</v>
      </c>
      <c r="B4281" t="s">
        <v>7228</v>
      </c>
      <c r="C4281">
        <v>113</v>
      </c>
      <c r="D4281" s="119">
        <v>170</v>
      </c>
    </row>
    <row r="4282" spans="1:4">
      <c r="A4282" t="s">
        <v>7229</v>
      </c>
      <c r="B4282" t="s">
        <v>7230</v>
      </c>
      <c r="C4282">
        <v>59</v>
      </c>
      <c r="D4282" s="119">
        <v>105</v>
      </c>
    </row>
    <row r="4283" spans="1:4">
      <c r="A4283" t="s">
        <v>7231</v>
      </c>
      <c r="B4283" t="s">
        <v>18809</v>
      </c>
      <c r="C4283">
        <v>100</v>
      </c>
      <c r="D4283" s="119">
        <v>120</v>
      </c>
    </row>
    <row r="4284" spans="1:4">
      <c r="A4284" t="s">
        <v>7232</v>
      </c>
      <c r="B4284" t="s">
        <v>7233</v>
      </c>
      <c r="C4284">
        <v>186</v>
      </c>
      <c r="D4284" s="119">
        <v>200</v>
      </c>
    </row>
    <row r="4285" spans="1:4">
      <c r="A4285" t="s">
        <v>7234</v>
      </c>
      <c r="B4285" t="s">
        <v>7235</v>
      </c>
      <c r="C4285">
        <v>653</v>
      </c>
      <c r="D4285" s="119">
        <v>520</v>
      </c>
    </row>
    <row r="4286" spans="1:4">
      <c r="A4286" t="s">
        <v>7236</v>
      </c>
      <c r="B4286" t="s">
        <v>7237</v>
      </c>
      <c r="C4286">
        <v>25</v>
      </c>
      <c r="D4286" s="119">
        <v>16</v>
      </c>
    </row>
    <row r="4287" spans="1:4">
      <c r="A4287" t="s">
        <v>7238</v>
      </c>
      <c r="B4287" t="s">
        <v>7239</v>
      </c>
      <c r="C4287">
        <v>15</v>
      </c>
      <c r="D4287" s="119">
        <v>20</v>
      </c>
    </row>
    <row r="4288" spans="1:4">
      <c r="A4288" t="s">
        <v>7240</v>
      </c>
      <c r="B4288" t="s">
        <v>7241</v>
      </c>
      <c r="C4288">
        <v>670</v>
      </c>
      <c r="D4288" s="119">
        <v>625</v>
      </c>
    </row>
    <row r="4289" spans="1:4">
      <c r="A4289" t="s">
        <v>7242</v>
      </c>
      <c r="B4289" t="s">
        <v>7243</v>
      </c>
      <c r="C4289">
        <v>180</v>
      </c>
      <c r="D4289" s="119">
        <v>250</v>
      </c>
    </row>
    <row r="4290" spans="1:4">
      <c r="A4290" t="s">
        <v>7244</v>
      </c>
      <c r="B4290" t="s">
        <v>7245</v>
      </c>
      <c r="C4290">
        <v>294</v>
      </c>
      <c r="D4290" s="119">
        <v>350</v>
      </c>
    </row>
    <row r="4291" spans="1:4">
      <c r="A4291" t="s">
        <v>7246</v>
      </c>
      <c r="B4291" t="s">
        <v>7247</v>
      </c>
      <c r="C4291">
        <v>986</v>
      </c>
      <c r="D4291" s="119">
        <v>800</v>
      </c>
    </row>
    <row r="4292" spans="1:4">
      <c r="A4292" t="s">
        <v>7248</v>
      </c>
      <c r="B4292" t="s">
        <v>7249</v>
      </c>
      <c r="C4292">
        <v>11</v>
      </c>
      <c r="D4292" s="119">
        <v>6</v>
      </c>
    </row>
    <row r="4293" spans="1:4">
      <c r="A4293" t="s">
        <v>7250</v>
      </c>
      <c r="B4293" t="s">
        <v>7251</v>
      </c>
      <c r="C4293">
        <v>239</v>
      </c>
      <c r="D4293" s="119">
        <v>325</v>
      </c>
    </row>
    <row r="4294" spans="1:4">
      <c r="A4294" t="s">
        <v>7252</v>
      </c>
      <c r="B4294" t="s">
        <v>7253</v>
      </c>
      <c r="C4294">
        <v>1</v>
      </c>
      <c r="D4294" s="119">
        <v>0</v>
      </c>
    </row>
    <row r="4295" spans="1:4">
      <c r="A4295" t="s">
        <v>7254</v>
      </c>
      <c r="B4295" t="s">
        <v>7251</v>
      </c>
      <c r="C4295">
        <v>481</v>
      </c>
      <c r="D4295" s="119">
        <v>500</v>
      </c>
    </row>
    <row r="4296" spans="1:4">
      <c r="A4296" t="s">
        <v>7255</v>
      </c>
      <c r="B4296" t="s">
        <v>7256</v>
      </c>
      <c r="C4296">
        <v>1503</v>
      </c>
      <c r="D4296" s="119">
        <v>1640</v>
      </c>
    </row>
    <row r="4297" spans="1:4">
      <c r="A4297" t="s">
        <v>7257</v>
      </c>
      <c r="B4297" t="s">
        <v>7258</v>
      </c>
      <c r="C4297">
        <v>97</v>
      </c>
      <c r="D4297" s="119">
        <v>210</v>
      </c>
    </row>
    <row r="4298" spans="1:4">
      <c r="A4298" t="s">
        <v>7259</v>
      </c>
      <c r="B4298" t="s">
        <v>7258</v>
      </c>
      <c r="C4298">
        <v>120</v>
      </c>
      <c r="D4298" s="119">
        <v>145</v>
      </c>
    </row>
    <row r="4299" spans="1:4">
      <c r="A4299" t="s">
        <v>7260</v>
      </c>
      <c r="B4299" t="s">
        <v>7261</v>
      </c>
      <c r="C4299">
        <v>398</v>
      </c>
      <c r="D4299" s="119">
        <v>510</v>
      </c>
    </row>
    <row r="4300" spans="1:4">
      <c r="A4300" t="s">
        <v>7262</v>
      </c>
      <c r="B4300" t="s">
        <v>7261</v>
      </c>
      <c r="C4300">
        <v>275</v>
      </c>
      <c r="D4300" s="119">
        <v>240</v>
      </c>
    </row>
    <row r="4301" spans="1:4">
      <c r="A4301" t="s">
        <v>7263</v>
      </c>
      <c r="B4301" t="s">
        <v>7264</v>
      </c>
      <c r="C4301">
        <v>390</v>
      </c>
      <c r="D4301" s="119">
        <v>450</v>
      </c>
    </row>
    <row r="4302" spans="1:4">
      <c r="A4302" t="s">
        <v>7265</v>
      </c>
      <c r="B4302" t="s">
        <v>7266</v>
      </c>
      <c r="C4302">
        <v>1</v>
      </c>
      <c r="D4302" s="119">
        <v>2</v>
      </c>
    </row>
    <row r="4303" spans="1:4">
      <c r="A4303" t="s">
        <v>7267</v>
      </c>
      <c r="B4303" t="s">
        <v>7268</v>
      </c>
      <c r="C4303">
        <v>650</v>
      </c>
      <c r="D4303" s="119">
        <v>650</v>
      </c>
    </row>
    <row r="4304" spans="1:4">
      <c r="A4304" t="s">
        <v>7269</v>
      </c>
      <c r="B4304" t="s">
        <v>7270</v>
      </c>
      <c r="C4304">
        <v>0</v>
      </c>
      <c r="D4304" s="119">
        <v>2</v>
      </c>
    </row>
    <row r="4305" spans="1:4">
      <c r="A4305" t="s">
        <v>7271</v>
      </c>
      <c r="B4305" t="s">
        <v>7272</v>
      </c>
      <c r="C4305">
        <v>7546</v>
      </c>
      <c r="D4305" s="119">
        <v>7870</v>
      </c>
    </row>
    <row r="4306" spans="1:4">
      <c r="A4306" t="s">
        <v>7273</v>
      </c>
      <c r="B4306" t="s">
        <v>7274</v>
      </c>
      <c r="C4306">
        <v>8201</v>
      </c>
      <c r="D4306" s="119">
        <v>8475</v>
      </c>
    </row>
    <row r="4307" spans="1:4">
      <c r="A4307" t="s">
        <v>7275</v>
      </c>
      <c r="B4307" t="s">
        <v>7276</v>
      </c>
      <c r="C4307">
        <v>691</v>
      </c>
      <c r="D4307" s="119">
        <v>705</v>
      </c>
    </row>
    <row r="4308" spans="1:4">
      <c r="A4308" t="s">
        <v>7277</v>
      </c>
      <c r="B4308" t="s">
        <v>7278</v>
      </c>
      <c r="C4308">
        <v>0</v>
      </c>
      <c r="D4308" s="119">
        <v>1</v>
      </c>
    </row>
    <row r="4309" spans="1:4">
      <c r="A4309" t="s">
        <v>7279</v>
      </c>
      <c r="B4309" t="s">
        <v>7280</v>
      </c>
      <c r="C4309">
        <v>0</v>
      </c>
      <c r="D4309" s="119">
        <v>4</v>
      </c>
    </row>
    <row r="4310" spans="1:4">
      <c r="A4310" t="s">
        <v>7281</v>
      </c>
      <c r="B4310" t="s">
        <v>7282</v>
      </c>
      <c r="C4310">
        <v>0</v>
      </c>
      <c r="D4310" s="119">
        <v>1</v>
      </c>
    </row>
    <row r="4311" spans="1:4">
      <c r="A4311" t="s">
        <v>7283</v>
      </c>
      <c r="B4311" t="s">
        <v>7284</v>
      </c>
      <c r="C4311">
        <v>1</v>
      </c>
      <c r="D4311" s="119">
        <v>3</v>
      </c>
    </row>
    <row r="4312" spans="1:4">
      <c r="A4312" t="s">
        <v>7285</v>
      </c>
      <c r="B4312" t="s">
        <v>7286</v>
      </c>
      <c r="C4312">
        <v>0</v>
      </c>
      <c r="D4312" s="119">
        <v>5</v>
      </c>
    </row>
    <row r="4313" spans="1:4">
      <c r="A4313" t="s">
        <v>7287</v>
      </c>
      <c r="B4313" t="s">
        <v>7288</v>
      </c>
      <c r="C4313">
        <v>1</v>
      </c>
      <c r="D4313" s="119">
        <v>5</v>
      </c>
    </row>
    <row r="4314" spans="1:4">
      <c r="A4314" t="s">
        <v>7289</v>
      </c>
      <c r="B4314" t="s">
        <v>7290</v>
      </c>
      <c r="C4314">
        <v>5</v>
      </c>
      <c r="D4314" s="119">
        <v>5</v>
      </c>
    </row>
    <row r="4315" spans="1:4">
      <c r="A4315" t="s">
        <v>7291</v>
      </c>
      <c r="B4315" t="s">
        <v>7292</v>
      </c>
      <c r="C4315">
        <v>2</v>
      </c>
      <c r="D4315" s="119">
        <v>1</v>
      </c>
    </row>
    <row r="4316" spans="1:4">
      <c r="A4316" t="s">
        <v>7293</v>
      </c>
      <c r="B4316" t="s">
        <v>7294</v>
      </c>
      <c r="C4316">
        <v>7</v>
      </c>
      <c r="D4316" s="119">
        <v>5</v>
      </c>
    </row>
    <row r="4317" spans="1:4">
      <c r="A4317" t="s">
        <v>7295</v>
      </c>
      <c r="B4317" t="s">
        <v>7296</v>
      </c>
      <c r="C4317">
        <v>0</v>
      </c>
      <c r="D4317" s="119">
        <v>1</v>
      </c>
    </row>
    <row r="4318" spans="1:4">
      <c r="A4318" t="s">
        <v>7297</v>
      </c>
      <c r="B4318" t="s">
        <v>7298</v>
      </c>
      <c r="C4318">
        <v>0</v>
      </c>
      <c r="D4318" s="119">
        <v>1</v>
      </c>
    </row>
    <row r="4319" spans="1:4">
      <c r="A4319" t="s">
        <v>7299</v>
      </c>
      <c r="B4319" t="s">
        <v>7300</v>
      </c>
      <c r="C4319">
        <v>8</v>
      </c>
      <c r="D4319" s="119">
        <v>10</v>
      </c>
    </row>
    <row r="4320" spans="1:4">
      <c r="A4320" t="s">
        <v>7301</v>
      </c>
      <c r="B4320" t="s">
        <v>7302</v>
      </c>
      <c r="C4320">
        <v>0</v>
      </c>
      <c r="D4320" s="119">
        <v>1</v>
      </c>
    </row>
    <row r="4321" spans="1:4">
      <c r="A4321" t="s">
        <v>7303</v>
      </c>
      <c r="B4321" t="s">
        <v>7304</v>
      </c>
      <c r="C4321">
        <v>0</v>
      </c>
      <c r="D4321" s="119">
        <v>5</v>
      </c>
    </row>
    <row r="4322" spans="1:4">
      <c r="A4322" t="s">
        <v>7305</v>
      </c>
      <c r="B4322" t="s">
        <v>7306</v>
      </c>
      <c r="C4322">
        <v>8</v>
      </c>
      <c r="D4322" s="119">
        <v>15</v>
      </c>
    </row>
    <row r="4323" spans="1:4">
      <c r="A4323" t="s">
        <v>7307</v>
      </c>
      <c r="B4323" t="s">
        <v>7308</v>
      </c>
      <c r="C4323">
        <v>1670</v>
      </c>
      <c r="D4323" s="119">
        <v>1925</v>
      </c>
    </row>
    <row r="4324" spans="1:4">
      <c r="A4324" t="s">
        <v>7309</v>
      </c>
      <c r="B4324" t="s">
        <v>7310</v>
      </c>
      <c r="C4324">
        <v>6585</v>
      </c>
      <c r="D4324" s="119">
        <v>6645</v>
      </c>
    </row>
    <row r="4325" spans="1:4">
      <c r="A4325" t="s">
        <v>7311</v>
      </c>
      <c r="B4325" t="s">
        <v>7312</v>
      </c>
      <c r="C4325">
        <v>5402</v>
      </c>
      <c r="D4325" s="119">
        <v>6050</v>
      </c>
    </row>
    <row r="4326" spans="1:4">
      <c r="A4326" t="s">
        <v>7313</v>
      </c>
      <c r="B4326" t="s">
        <v>7314</v>
      </c>
      <c r="C4326">
        <v>1470</v>
      </c>
      <c r="D4326" s="119">
        <v>2010</v>
      </c>
    </row>
    <row r="4327" spans="1:4">
      <c r="A4327" t="s">
        <v>7315</v>
      </c>
      <c r="B4327" t="s">
        <v>7316</v>
      </c>
      <c r="C4327">
        <v>4794</v>
      </c>
      <c r="D4327" s="119">
        <v>4750</v>
      </c>
    </row>
    <row r="4328" spans="1:4">
      <c r="A4328" t="s">
        <v>7317</v>
      </c>
      <c r="B4328" t="s">
        <v>7318</v>
      </c>
      <c r="C4328">
        <v>0</v>
      </c>
      <c r="D4328" s="119">
        <v>35</v>
      </c>
    </row>
    <row r="4329" spans="1:4">
      <c r="A4329" t="s">
        <v>7319</v>
      </c>
      <c r="B4329" t="s">
        <v>7320</v>
      </c>
      <c r="C4329">
        <v>0</v>
      </c>
      <c r="D4329" s="119">
        <v>1</v>
      </c>
    </row>
    <row r="4330" spans="1:4">
      <c r="A4330" t="s">
        <v>7321</v>
      </c>
      <c r="B4330" t="s">
        <v>7322</v>
      </c>
      <c r="C4330">
        <v>3610</v>
      </c>
      <c r="D4330" s="119">
        <v>3850</v>
      </c>
    </row>
    <row r="4331" spans="1:4">
      <c r="A4331" t="s">
        <v>7323</v>
      </c>
      <c r="B4331" t="s">
        <v>7324</v>
      </c>
      <c r="C4331">
        <v>398</v>
      </c>
      <c r="D4331" s="119">
        <v>475</v>
      </c>
    </row>
    <row r="4332" spans="1:4">
      <c r="A4332" t="s">
        <v>7325</v>
      </c>
      <c r="B4332" t="s">
        <v>7326</v>
      </c>
      <c r="C4332">
        <v>959</v>
      </c>
      <c r="D4332" s="119">
        <v>805</v>
      </c>
    </row>
    <row r="4333" spans="1:4">
      <c r="A4333" t="s">
        <v>7327</v>
      </c>
      <c r="B4333" t="s">
        <v>7328</v>
      </c>
      <c r="C4333">
        <v>16</v>
      </c>
      <c r="D4333" s="119">
        <v>30</v>
      </c>
    </row>
    <row r="4334" spans="1:4">
      <c r="A4334" t="s">
        <v>7329</v>
      </c>
      <c r="B4334" t="s">
        <v>7330</v>
      </c>
      <c r="C4334">
        <v>3974</v>
      </c>
      <c r="D4334" s="119">
        <v>3220</v>
      </c>
    </row>
    <row r="4335" spans="1:4">
      <c r="A4335" t="s">
        <v>7331</v>
      </c>
      <c r="B4335" t="s">
        <v>7332</v>
      </c>
      <c r="C4335">
        <v>2752</v>
      </c>
      <c r="D4335" s="119">
        <v>215</v>
      </c>
    </row>
    <row r="4336" spans="1:4">
      <c r="A4336" t="s">
        <v>7333</v>
      </c>
      <c r="B4336" t="s">
        <v>7334</v>
      </c>
      <c r="C4336">
        <v>153</v>
      </c>
      <c r="D4336" s="119">
        <v>100</v>
      </c>
    </row>
    <row r="4337" spans="1:4">
      <c r="A4337" t="s">
        <v>7335</v>
      </c>
      <c r="B4337" t="s">
        <v>7336</v>
      </c>
      <c r="C4337">
        <v>153</v>
      </c>
      <c r="D4337" s="119">
        <v>100</v>
      </c>
    </row>
    <row r="4338" spans="1:4">
      <c r="A4338" t="s">
        <v>7337</v>
      </c>
      <c r="B4338" t="s">
        <v>7338</v>
      </c>
      <c r="C4338">
        <v>232</v>
      </c>
      <c r="D4338" s="119">
        <v>205</v>
      </c>
    </row>
    <row r="4339" spans="1:4">
      <c r="A4339" t="s">
        <v>7339</v>
      </c>
      <c r="B4339" t="s">
        <v>7340</v>
      </c>
      <c r="C4339">
        <v>0</v>
      </c>
      <c r="D4339" s="119">
        <v>15</v>
      </c>
    </row>
    <row r="4340" spans="1:4">
      <c r="A4340" t="s">
        <v>7341</v>
      </c>
      <c r="B4340" t="s">
        <v>7342</v>
      </c>
      <c r="C4340">
        <v>232</v>
      </c>
      <c r="D4340" s="119">
        <v>125</v>
      </c>
    </row>
    <row r="4341" spans="1:4">
      <c r="A4341" t="s">
        <v>7343</v>
      </c>
      <c r="B4341" t="s">
        <v>7344</v>
      </c>
      <c r="C4341">
        <v>0</v>
      </c>
      <c r="D4341" s="119">
        <v>56</v>
      </c>
    </row>
    <row r="4342" spans="1:4">
      <c r="A4342" t="s">
        <v>7345</v>
      </c>
      <c r="B4342" t="s">
        <v>7346</v>
      </c>
      <c r="C4342">
        <v>0</v>
      </c>
      <c r="D4342" s="119">
        <v>2</v>
      </c>
    </row>
    <row r="4343" spans="1:4">
      <c r="A4343" t="s">
        <v>7347</v>
      </c>
      <c r="B4343" t="s">
        <v>7348</v>
      </c>
      <c r="C4343">
        <v>0</v>
      </c>
      <c r="D4343" s="119">
        <v>2</v>
      </c>
    </row>
    <row r="4344" spans="1:4">
      <c r="A4344" t="s">
        <v>7349</v>
      </c>
      <c r="B4344" t="s">
        <v>7350</v>
      </c>
      <c r="C4344">
        <v>3988</v>
      </c>
      <c r="D4344" s="119">
        <v>4105</v>
      </c>
    </row>
    <row r="4345" spans="1:4">
      <c r="A4345" t="s">
        <v>7351</v>
      </c>
      <c r="B4345" t="s">
        <v>7352</v>
      </c>
      <c r="C4345">
        <v>3987</v>
      </c>
      <c r="D4345" s="119">
        <v>4107</v>
      </c>
    </row>
    <row r="4346" spans="1:4">
      <c r="A4346" t="s">
        <v>7353</v>
      </c>
      <c r="B4346" t="s">
        <v>7354</v>
      </c>
      <c r="C4346">
        <v>39</v>
      </c>
      <c r="D4346" s="119">
        <v>51</v>
      </c>
    </row>
    <row r="4347" spans="1:4">
      <c r="A4347" t="s">
        <v>7355</v>
      </c>
      <c r="B4347" t="s">
        <v>7356</v>
      </c>
      <c r="C4347">
        <v>39</v>
      </c>
      <c r="D4347" s="119">
        <v>51</v>
      </c>
    </row>
    <row r="4348" spans="1:4">
      <c r="A4348" t="s">
        <v>7357</v>
      </c>
      <c r="B4348" t="s">
        <v>7358</v>
      </c>
      <c r="C4348">
        <v>1516</v>
      </c>
      <c r="D4348" s="119">
        <v>1305</v>
      </c>
    </row>
    <row r="4349" spans="1:4">
      <c r="A4349" t="s">
        <v>7359</v>
      </c>
      <c r="B4349" t="s">
        <v>7360</v>
      </c>
      <c r="C4349">
        <v>1516</v>
      </c>
      <c r="D4349" s="119">
        <v>1305</v>
      </c>
    </row>
    <row r="4350" spans="1:4">
      <c r="A4350" t="s">
        <v>7361</v>
      </c>
      <c r="B4350" t="s">
        <v>7362</v>
      </c>
      <c r="C4350">
        <v>838</v>
      </c>
      <c r="D4350" s="119">
        <v>855</v>
      </c>
    </row>
    <row r="4351" spans="1:4">
      <c r="A4351" t="s">
        <v>7363</v>
      </c>
      <c r="B4351" t="s">
        <v>7364</v>
      </c>
      <c r="C4351">
        <v>838</v>
      </c>
      <c r="D4351" s="119">
        <v>855</v>
      </c>
    </row>
    <row r="4352" spans="1:4">
      <c r="A4352" t="s">
        <v>7365</v>
      </c>
      <c r="B4352" t="s">
        <v>7366</v>
      </c>
      <c r="C4352">
        <v>0</v>
      </c>
      <c r="D4352" s="119">
        <v>1</v>
      </c>
    </row>
    <row r="4353" spans="1:4">
      <c r="A4353" t="s">
        <v>7367</v>
      </c>
      <c r="B4353" t="s">
        <v>7368</v>
      </c>
      <c r="C4353">
        <v>0</v>
      </c>
      <c r="D4353" s="119">
        <v>2</v>
      </c>
    </row>
    <row r="4354" spans="1:4">
      <c r="A4354" t="s">
        <v>7369</v>
      </c>
      <c r="B4354" t="s">
        <v>7370</v>
      </c>
      <c r="C4354">
        <v>616</v>
      </c>
      <c r="D4354" s="119">
        <v>575</v>
      </c>
    </row>
    <row r="4355" spans="1:4">
      <c r="A4355" t="s">
        <v>7371</v>
      </c>
      <c r="B4355" t="s">
        <v>7372</v>
      </c>
      <c r="C4355">
        <v>616</v>
      </c>
      <c r="D4355" s="119">
        <v>575</v>
      </c>
    </row>
    <row r="4356" spans="1:4">
      <c r="A4356" t="s">
        <v>7373</v>
      </c>
      <c r="B4356" t="s">
        <v>7374</v>
      </c>
      <c r="C4356">
        <v>558</v>
      </c>
      <c r="D4356" s="119">
        <v>555</v>
      </c>
    </row>
    <row r="4357" spans="1:4">
      <c r="A4357" t="s">
        <v>7375</v>
      </c>
      <c r="B4357" t="s">
        <v>7376</v>
      </c>
      <c r="C4357">
        <v>558</v>
      </c>
      <c r="D4357" s="119">
        <v>555</v>
      </c>
    </row>
    <row r="4358" spans="1:4">
      <c r="A4358" t="s">
        <v>7377</v>
      </c>
      <c r="B4358" t="s">
        <v>7378</v>
      </c>
      <c r="C4358">
        <v>0</v>
      </c>
      <c r="D4358" s="119">
        <v>2</v>
      </c>
    </row>
    <row r="4359" spans="1:4">
      <c r="A4359" t="s">
        <v>7379</v>
      </c>
      <c r="B4359" t="s">
        <v>7380</v>
      </c>
      <c r="C4359">
        <v>1651</v>
      </c>
      <c r="D4359" s="119">
        <v>1605</v>
      </c>
    </row>
    <row r="4360" spans="1:4">
      <c r="A4360" t="s">
        <v>7381</v>
      </c>
      <c r="B4360" t="s">
        <v>7382</v>
      </c>
      <c r="C4360">
        <v>407</v>
      </c>
      <c r="D4360" s="119">
        <v>570</v>
      </c>
    </row>
    <row r="4361" spans="1:4">
      <c r="A4361" t="s">
        <v>7383</v>
      </c>
      <c r="B4361" t="s">
        <v>7384</v>
      </c>
      <c r="C4361">
        <v>0</v>
      </c>
      <c r="D4361" s="119">
        <v>2</v>
      </c>
    </row>
    <row r="4362" spans="1:4">
      <c r="A4362" t="s">
        <v>7385</v>
      </c>
      <c r="B4362" t="s">
        <v>7386</v>
      </c>
      <c r="C4362">
        <v>0</v>
      </c>
      <c r="D4362" s="119">
        <v>2</v>
      </c>
    </row>
    <row r="4363" spans="1:4">
      <c r="A4363" t="s">
        <v>7387</v>
      </c>
      <c r="B4363" t="s">
        <v>7388</v>
      </c>
      <c r="C4363">
        <v>0</v>
      </c>
      <c r="D4363" s="119">
        <v>2</v>
      </c>
    </row>
    <row r="4364" spans="1:4">
      <c r="A4364" t="s">
        <v>7389</v>
      </c>
      <c r="B4364" t="s">
        <v>7390</v>
      </c>
      <c r="C4364">
        <v>0</v>
      </c>
      <c r="D4364" s="119">
        <v>3</v>
      </c>
    </row>
    <row r="4365" spans="1:4">
      <c r="A4365" t="s">
        <v>7391</v>
      </c>
      <c r="B4365" t="s">
        <v>7392</v>
      </c>
      <c r="C4365">
        <v>0</v>
      </c>
      <c r="D4365" s="119">
        <v>6</v>
      </c>
    </row>
    <row r="4366" spans="1:4">
      <c r="A4366" t="s">
        <v>7393</v>
      </c>
      <c r="B4366" t="s">
        <v>7394</v>
      </c>
      <c r="C4366">
        <v>0</v>
      </c>
      <c r="D4366" s="119">
        <v>2</v>
      </c>
    </row>
    <row r="4367" spans="1:4">
      <c r="A4367" t="s">
        <v>7395</v>
      </c>
      <c r="B4367" t="s">
        <v>7396</v>
      </c>
      <c r="C4367">
        <v>0</v>
      </c>
      <c r="D4367" s="119">
        <v>2</v>
      </c>
    </row>
    <row r="4368" spans="1:4">
      <c r="A4368" t="s">
        <v>7397</v>
      </c>
      <c r="B4368" t="s">
        <v>7398</v>
      </c>
      <c r="C4368">
        <v>0</v>
      </c>
      <c r="D4368" s="119">
        <v>2</v>
      </c>
    </row>
    <row r="4369" spans="1:4">
      <c r="A4369" t="s">
        <v>7399</v>
      </c>
      <c r="B4369" t="s">
        <v>7400</v>
      </c>
      <c r="C4369">
        <v>0</v>
      </c>
      <c r="D4369" s="119">
        <v>11</v>
      </c>
    </row>
    <row r="4370" spans="1:4">
      <c r="A4370" t="s">
        <v>7401</v>
      </c>
      <c r="B4370" t="s">
        <v>7398</v>
      </c>
      <c r="C4370">
        <v>0</v>
      </c>
      <c r="D4370" s="119">
        <v>16</v>
      </c>
    </row>
    <row r="4371" spans="1:4">
      <c r="A4371" t="s">
        <v>7402</v>
      </c>
      <c r="B4371" t="s">
        <v>7403</v>
      </c>
      <c r="C4371">
        <v>0</v>
      </c>
      <c r="D4371" s="119">
        <v>2</v>
      </c>
    </row>
    <row r="4372" spans="1:4">
      <c r="A4372" t="s">
        <v>7404</v>
      </c>
      <c r="B4372" t="s">
        <v>7405</v>
      </c>
      <c r="C4372">
        <v>0</v>
      </c>
      <c r="D4372" s="119">
        <v>2</v>
      </c>
    </row>
    <row r="4373" spans="1:4">
      <c r="A4373" t="s">
        <v>7406</v>
      </c>
      <c r="B4373" t="s">
        <v>7407</v>
      </c>
      <c r="C4373">
        <v>0</v>
      </c>
      <c r="D4373" s="119">
        <v>6</v>
      </c>
    </row>
    <row r="4374" spans="1:4">
      <c r="A4374" t="s">
        <v>7408</v>
      </c>
      <c r="B4374" t="s">
        <v>7409</v>
      </c>
      <c r="C4374">
        <v>9</v>
      </c>
      <c r="D4374" s="119">
        <v>11</v>
      </c>
    </row>
    <row r="4375" spans="1:4">
      <c r="A4375" t="s">
        <v>7410</v>
      </c>
      <c r="B4375" t="s">
        <v>18810</v>
      </c>
      <c r="C4375">
        <v>0</v>
      </c>
      <c r="D4375" s="119">
        <v>2</v>
      </c>
    </row>
    <row r="4376" spans="1:4">
      <c r="A4376" t="s">
        <v>7411</v>
      </c>
      <c r="B4376" t="s">
        <v>7412</v>
      </c>
      <c r="C4376">
        <v>0</v>
      </c>
      <c r="D4376" s="119">
        <v>2</v>
      </c>
    </row>
    <row r="4377" spans="1:4">
      <c r="A4377" t="s">
        <v>7413</v>
      </c>
      <c r="B4377" t="s">
        <v>7414</v>
      </c>
      <c r="C4377">
        <v>2</v>
      </c>
      <c r="D4377" s="119">
        <v>11</v>
      </c>
    </row>
    <row r="4378" spans="1:4">
      <c r="A4378" t="s">
        <v>7415</v>
      </c>
      <c r="B4378" t="s">
        <v>18810</v>
      </c>
      <c r="C4378">
        <v>0</v>
      </c>
      <c r="D4378" s="119">
        <v>2</v>
      </c>
    </row>
    <row r="4379" spans="1:4">
      <c r="A4379" t="s">
        <v>7416</v>
      </c>
      <c r="B4379" t="s">
        <v>7417</v>
      </c>
      <c r="C4379">
        <v>0</v>
      </c>
      <c r="D4379" s="119">
        <v>2</v>
      </c>
    </row>
    <row r="4380" spans="1:4">
      <c r="A4380" t="s">
        <v>7418</v>
      </c>
      <c r="B4380" t="s">
        <v>7417</v>
      </c>
      <c r="C4380">
        <v>0</v>
      </c>
      <c r="D4380" s="119">
        <v>2</v>
      </c>
    </row>
    <row r="4381" spans="1:4">
      <c r="A4381" t="s">
        <v>7419</v>
      </c>
      <c r="B4381" t="s">
        <v>7420</v>
      </c>
      <c r="C4381">
        <v>4</v>
      </c>
      <c r="D4381" s="119">
        <v>51</v>
      </c>
    </row>
    <row r="4382" spans="1:4">
      <c r="A4382" t="s">
        <v>7421</v>
      </c>
      <c r="B4382" t="s">
        <v>18811</v>
      </c>
      <c r="C4382">
        <v>239</v>
      </c>
      <c r="D4382" s="119">
        <v>485</v>
      </c>
    </row>
    <row r="4383" spans="1:4">
      <c r="A4383" t="s">
        <v>7422</v>
      </c>
      <c r="B4383" t="s">
        <v>7423</v>
      </c>
      <c r="C4383">
        <v>0</v>
      </c>
      <c r="D4383" s="119">
        <v>247</v>
      </c>
    </row>
    <row r="4384" spans="1:4">
      <c r="A4384" t="s">
        <v>7424</v>
      </c>
      <c r="B4384" t="s">
        <v>7425</v>
      </c>
      <c r="C4384">
        <v>46</v>
      </c>
      <c r="D4384" s="119">
        <v>60</v>
      </c>
    </row>
    <row r="4385" spans="1:4">
      <c r="A4385" t="s">
        <v>7426</v>
      </c>
      <c r="B4385" t="s">
        <v>7427</v>
      </c>
      <c r="C4385">
        <v>23</v>
      </c>
      <c r="D4385" s="119">
        <v>340</v>
      </c>
    </row>
    <row r="4386" spans="1:4">
      <c r="A4386" t="s">
        <v>7428</v>
      </c>
      <c r="B4386" t="s">
        <v>18812</v>
      </c>
      <c r="C4386">
        <v>119</v>
      </c>
      <c r="D4386" s="119">
        <v>435</v>
      </c>
    </row>
    <row r="4387" spans="1:4">
      <c r="A4387" t="s">
        <v>7429</v>
      </c>
      <c r="B4387" t="s">
        <v>7430</v>
      </c>
      <c r="C4387">
        <v>13</v>
      </c>
      <c r="D4387" s="119">
        <v>11</v>
      </c>
    </row>
    <row r="4388" spans="1:4">
      <c r="A4388" t="s">
        <v>7431</v>
      </c>
      <c r="B4388" t="s">
        <v>7430</v>
      </c>
      <c r="C4388">
        <v>9</v>
      </c>
      <c r="D4388" s="119">
        <v>11</v>
      </c>
    </row>
    <row r="4389" spans="1:4">
      <c r="A4389" t="s">
        <v>7432</v>
      </c>
      <c r="B4389" t="s">
        <v>7430</v>
      </c>
      <c r="C4389">
        <v>14</v>
      </c>
      <c r="D4389" s="119">
        <v>11</v>
      </c>
    </row>
    <row r="4390" spans="1:4">
      <c r="A4390" t="s">
        <v>7433</v>
      </c>
      <c r="B4390" t="s">
        <v>7434</v>
      </c>
      <c r="C4390">
        <v>0</v>
      </c>
      <c r="D4390" s="119">
        <v>6</v>
      </c>
    </row>
    <row r="4391" spans="1:4">
      <c r="A4391" t="s">
        <v>7435</v>
      </c>
      <c r="B4391" t="s">
        <v>7430</v>
      </c>
      <c r="C4391">
        <v>4</v>
      </c>
      <c r="D4391" s="119">
        <v>2</v>
      </c>
    </row>
    <row r="4392" spans="1:4">
      <c r="A4392" t="s">
        <v>7436</v>
      </c>
      <c r="B4392" t="s">
        <v>7437</v>
      </c>
      <c r="C4392">
        <v>68</v>
      </c>
      <c r="D4392" s="119">
        <v>296</v>
      </c>
    </row>
    <row r="4393" spans="1:4">
      <c r="A4393" t="s">
        <v>7438</v>
      </c>
      <c r="B4393" t="s">
        <v>7439</v>
      </c>
      <c r="C4393">
        <v>2</v>
      </c>
      <c r="D4393" s="119">
        <v>251</v>
      </c>
    </row>
    <row r="4394" spans="1:4">
      <c r="A4394" t="s">
        <v>7440</v>
      </c>
      <c r="B4394" t="s">
        <v>7441</v>
      </c>
      <c r="C4394">
        <v>616</v>
      </c>
      <c r="D4394" s="119">
        <v>560</v>
      </c>
    </row>
    <row r="4395" spans="1:4">
      <c r="A4395" t="s">
        <v>7442</v>
      </c>
      <c r="B4395" t="s">
        <v>7439</v>
      </c>
      <c r="C4395">
        <v>540</v>
      </c>
      <c r="D4395" s="119">
        <v>560</v>
      </c>
    </row>
    <row r="4396" spans="1:4">
      <c r="A4396" t="s">
        <v>7443</v>
      </c>
      <c r="B4396" t="s">
        <v>7444</v>
      </c>
      <c r="C4396">
        <v>8</v>
      </c>
      <c r="D4396" s="119">
        <v>296</v>
      </c>
    </row>
    <row r="4397" spans="1:4">
      <c r="A4397" t="s">
        <v>7445</v>
      </c>
      <c r="B4397" t="s">
        <v>7446</v>
      </c>
      <c r="C4397">
        <v>1128</v>
      </c>
      <c r="D4397" s="119">
        <v>1203</v>
      </c>
    </row>
    <row r="4398" spans="1:4">
      <c r="A4398" t="s">
        <v>7447</v>
      </c>
      <c r="B4398" t="s">
        <v>7448</v>
      </c>
      <c r="C4398">
        <v>25</v>
      </c>
      <c r="D4398" s="119">
        <v>326</v>
      </c>
    </row>
    <row r="4399" spans="1:4">
      <c r="A4399" t="s">
        <v>7449</v>
      </c>
      <c r="B4399" t="s">
        <v>7450</v>
      </c>
      <c r="C4399">
        <v>783</v>
      </c>
      <c r="D4399" s="119">
        <v>755</v>
      </c>
    </row>
    <row r="4400" spans="1:4">
      <c r="A4400" t="s">
        <v>7451</v>
      </c>
      <c r="B4400" t="s">
        <v>18813</v>
      </c>
      <c r="C4400">
        <v>6</v>
      </c>
      <c r="D4400" s="119">
        <v>6</v>
      </c>
    </row>
    <row r="4401" spans="1:4">
      <c r="A4401" t="s">
        <v>7452</v>
      </c>
      <c r="B4401" t="s">
        <v>7453</v>
      </c>
      <c r="C4401">
        <v>447</v>
      </c>
      <c r="D4401" s="119">
        <v>518</v>
      </c>
    </row>
    <row r="4402" spans="1:4">
      <c r="A4402" t="s">
        <v>7454</v>
      </c>
      <c r="B4402" t="s">
        <v>7455</v>
      </c>
      <c r="C4402">
        <v>0</v>
      </c>
      <c r="D4402" s="119">
        <v>2</v>
      </c>
    </row>
    <row r="4403" spans="1:4">
      <c r="A4403" t="s">
        <v>7456</v>
      </c>
      <c r="B4403" t="s">
        <v>7457</v>
      </c>
      <c r="C4403">
        <v>67</v>
      </c>
      <c r="D4403" s="119">
        <v>65</v>
      </c>
    </row>
    <row r="4404" spans="1:4">
      <c r="A4404" t="s">
        <v>7458</v>
      </c>
      <c r="B4404" t="s">
        <v>7459</v>
      </c>
      <c r="C4404">
        <v>0</v>
      </c>
      <c r="D4404" s="119">
        <v>6</v>
      </c>
    </row>
    <row r="4405" spans="1:4">
      <c r="A4405" t="s">
        <v>7460</v>
      </c>
      <c r="B4405" t="s">
        <v>7461</v>
      </c>
      <c r="C4405">
        <v>0</v>
      </c>
      <c r="D4405" s="119">
        <v>2</v>
      </c>
    </row>
    <row r="4406" spans="1:4">
      <c r="A4406" t="s">
        <v>7462</v>
      </c>
      <c r="B4406" t="s">
        <v>7461</v>
      </c>
      <c r="C4406">
        <v>128</v>
      </c>
      <c r="D4406" s="119">
        <v>101</v>
      </c>
    </row>
    <row r="4407" spans="1:4">
      <c r="A4407" t="s">
        <v>7463</v>
      </c>
      <c r="B4407" t="s">
        <v>7464</v>
      </c>
      <c r="C4407">
        <v>0</v>
      </c>
      <c r="D4407" s="119">
        <v>2</v>
      </c>
    </row>
    <row r="4408" spans="1:4">
      <c r="A4408" t="s">
        <v>7465</v>
      </c>
      <c r="B4408" t="s">
        <v>7466</v>
      </c>
      <c r="C4408">
        <v>0</v>
      </c>
      <c r="D4408" s="119">
        <v>2</v>
      </c>
    </row>
    <row r="4409" spans="1:4">
      <c r="A4409" t="s">
        <v>7467</v>
      </c>
      <c r="B4409" t="s">
        <v>7464</v>
      </c>
      <c r="C4409">
        <v>0</v>
      </c>
      <c r="D4409" s="119">
        <v>2</v>
      </c>
    </row>
    <row r="4410" spans="1:4">
      <c r="A4410" t="s">
        <v>7468</v>
      </c>
      <c r="B4410" t="s">
        <v>7466</v>
      </c>
      <c r="C4410">
        <v>0</v>
      </c>
      <c r="D4410" s="119">
        <v>2</v>
      </c>
    </row>
    <row r="4411" spans="1:4">
      <c r="A4411" t="s">
        <v>7469</v>
      </c>
      <c r="B4411" t="s">
        <v>7470</v>
      </c>
      <c r="C4411">
        <v>0</v>
      </c>
      <c r="D4411" s="119">
        <v>2</v>
      </c>
    </row>
    <row r="4412" spans="1:4">
      <c r="A4412" t="s">
        <v>7471</v>
      </c>
      <c r="B4412" t="s">
        <v>7472</v>
      </c>
      <c r="C4412">
        <v>455</v>
      </c>
      <c r="D4412" s="119">
        <v>445</v>
      </c>
    </row>
    <row r="4413" spans="1:4">
      <c r="A4413" t="s">
        <v>7473</v>
      </c>
      <c r="B4413" t="s">
        <v>7472</v>
      </c>
      <c r="C4413">
        <v>17</v>
      </c>
      <c r="D4413" s="119">
        <v>31</v>
      </c>
    </row>
    <row r="4414" spans="1:4">
      <c r="A4414" t="s">
        <v>7474</v>
      </c>
      <c r="B4414" t="s">
        <v>7472</v>
      </c>
      <c r="C4414">
        <v>544</v>
      </c>
      <c r="D4414" s="119">
        <v>605</v>
      </c>
    </row>
    <row r="4415" spans="1:4">
      <c r="A4415" t="s">
        <v>7475</v>
      </c>
      <c r="B4415" t="s">
        <v>7472</v>
      </c>
      <c r="C4415">
        <v>411</v>
      </c>
      <c r="D4415" s="119">
        <v>353</v>
      </c>
    </row>
    <row r="4416" spans="1:4">
      <c r="A4416" t="s">
        <v>7476</v>
      </c>
      <c r="B4416" t="s">
        <v>7472</v>
      </c>
      <c r="C4416">
        <v>0</v>
      </c>
      <c r="D4416" s="119">
        <v>21</v>
      </c>
    </row>
    <row r="4417" spans="1:4">
      <c r="A4417" t="s">
        <v>7477</v>
      </c>
      <c r="B4417" t="s">
        <v>7472</v>
      </c>
      <c r="C4417">
        <v>0</v>
      </c>
      <c r="D4417" s="119">
        <v>2</v>
      </c>
    </row>
    <row r="4418" spans="1:4">
      <c r="A4418" t="s">
        <v>7478</v>
      </c>
      <c r="B4418" t="s">
        <v>7472</v>
      </c>
      <c r="C4418">
        <v>225</v>
      </c>
      <c r="D4418" s="119">
        <v>201</v>
      </c>
    </row>
    <row r="4419" spans="1:4">
      <c r="A4419" t="s">
        <v>7479</v>
      </c>
      <c r="B4419" t="s">
        <v>7472</v>
      </c>
      <c r="C4419">
        <v>225</v>
      </c>
      <c r="D4419" s="119">
        <v>245</v>
      </c>
    </row>
    <row r="4420" spans="1:4">
      <c r="A4420" t="s">
        <v>7480</v>
      </c>
      <c r="B4420" t="s">
        <v>7472</v>
      </c>
      <c r="C4420">
        <v>0</v>
      </c>
      <c r="D4420" s="119">
        <v>2</v>
      </c>
    </row>
    <row r="4421" spans="1:4">
      <c r="A4421" t="s">
        <v>7481</v>
      </c>
      <c r="B4421" t="s">
        <v>7482</v>
      </c>
      <c r="C4421">
        <v>0</v>
      </c>
      <c r="D4421" s="119">
        <v>1</v>
      </c>
    </row>
    <row r="4422" spans="1:4">
      <c r="A4422" t="s">
        <v>7483</v>
      </c>
      <c r="B4422" t="s">
        <v>7484</v>
      </c>
      <c r="C4422">
        <v>0</v>
      </c>
      <c r="D4422" s="119">
        <v>2</v>
      </c>
    </row>
    <row r="4423" spans="1:4">
      <c r="A4423" t="s">
        <v>7485</v>
      </c>
      <c r="B4423" t="s">
        <v>7486</v>
      </c>
      <c r="C4423">
        <v>0</v>
      </c>
      <c r="D4423" s="119">
        <v>2</v>
      </c>
    </row>
    <row r="4424" spans="1:4">
      <c r="A4424" t="s">
        <v>7487</v>
      </c>
      <c r="B4424" t="s">
        <v>7482</v>
      </c>
      <c r="C4424">
        <v>0</v>
      </c>
      <c r="D4424" s="119">
        <v>1</v>
      </c>
    </row>
    <row r="4425" spans="1:4">
      <c r="A4425" t="s">
        <v>7488</v>
      </c>
      <c r="B4425" t="s">
        <v>7484</v>
      </c>
      <c r="C4425">
        <v>0</v>
      </c>
      <c r="D4425" s="119">
        <v>1</v>
      </c>
    </row>
    <row r="4426" spans="1:4">
      <c r="A4426" t="s">
        <v>7489</v>
      </c>
      <c r="B4426" t="s">
        <v>6612</v>
      </c>
      <c r="C4426">
        <v>0</v>
      </c>
      <c r="D4426" s="119">
        <v>0</v>
      </c>
    </row>
    <row r="4427" spans="1:4">
      <c r="A4427" t="s">
        <v>7490</v>
      </c>
      <c r="B4427" t="s">
        <v>7491</v>
      </c>
      <c r="C4427">
        <v>1481</v>
      </c>
      <c r="D4427" s="119">
        <v>1252</v>
      </c>
    </row>
    <row r="4428" spans="1:4">
      <c r="A4428" t="s">
        <v>7492</v>
      </c>
      <c r="B4428" t="s">
        <v>7493</v>
      </c>
      <c r="C4428">
        <v>1482</v>
      </c>
      <c r="D4428" s="119">
        <v>1252</v>
      </c>
    </row>
    <row r="4429" spans="1:4">
      <c r="A4429" t="s">
        <v>7494</v>
      </c>
      <c r="B4429" t="s">
        <v>7495</v>
      </c>
      <c r="C4429">
        <v>895</v>
      </c>
      <c r="D4429" s="119">
        <v>801</v>
      </c>
    </row>
    <row r="4430" spans="1:4">
      <c r="A4430" t="s">
        <v>7496</v>
      </c>
      <c r="B4430" t="s">
        <v>7497</v>
      </c>
      <c r="C4430">
        <v>894</v>
      </c>
      <c r="D4430" s="119">
        <v>801</v>
      </c>
    </row>
    <row r="4431" spans="1:4">
      <c r="A4431" t="s">
        <v>7498</v>
      </c>
      <c r="B4431" t="s">
        <v>7499</v>
      </c>
      <c r="C4431">
        <v>0</v>
      </c>
      <c r="D4431" s="119">
        <v>1</v>
      </c>
    </row>
    <row r="4432" spans="1:4">
      <c r="A4432" t="s">
        <v>7500</v>
      </c>
      <c r="B4432" t="s">
        <v>7501</v>
      </c>
      <c r="C4432">
        <v>0</v>
      </c>
      <c r="D4432" s="119">
        <v>1</v>
      </c>
    </row>
    <row r="4433" spans="1:4">
      <c r="A4433" t="s">
        <v>7502</v>
      </c>
      <c r="B4433" t="s">
        <v>7503</v>
      </c>
      <c r="C4433">
        <v>0</v>
      </c>
      <c r="D4433" s="119">
        <v>1</v>
      </c>
    </row>
    <row r="4434" spans="1:4">
      <c r="A4434" t="s">
        <v>7504</v>
      </c>
      <c r="B4434" t="s">
        <v>7505</v>
      </c>
      <c r="C4434">
        <v>0</v>
      </c>
      <c r="D4434" s="119">
        <v>1</v>
      </c>
    </row>
    <row r="4435" spans="1:4">
      <c r="A4435" t="s">
        <v>7506</v>
      </c>
      <c r="B4435" t="s">
        <v>7507</v>
      </c>
      <c r="C4435">
        <v>102</v>
      </c>
      <c r="D4435" s="119">
        <v>150</v>
      </c>
    </row>
    <row r="4436" spans="1:4">
      <c r="A4436" t="s">
        <v>7508</v>
      </c>
      <c r="B4436" t="s">
        <v>7509</v>
      </c>
      <c r="C4436">
        <v>102</v>
      </c>
      <c r="D4436" s="119">
        <v>150</v>
      </c>
    </row>
    <row r="4437" spans="1:4">
      <c r="A4437" t="s">
        <v>7510</v>
      </c>
      <c r="B4437" t="s">
        <v>7511</v>
      </c>
      <c r="C4437">
        <v>0</v>
      </c>
      <c r="D4437" s="119">
        <v>5</v>
      </c>
    </row>
    <row r="4438" spans="1:4">
      <c r="A4438" t="s">
        <v>7512</v>
      </c>
      <c r="B4438" t="s">
        <v>7513</v>
      </c>
      <c r="C4438">
        <v>0</v>
      </c>
      <c r="D4438" s="119">
        <v>5</v>
      </c>
    </row>
    <row r="4439" spans="1:4">
      <c r="A4439" t="s">
        <v>7514</v>
      </c>
      <c r="B4439" t="s">
        <v>7515</v>
      </c>
      <c r="C4439">
        <v>6</v>
      </c>
      <c r="D4439" s="119">
        <v>10</v>
      </c>
    </row>
    <row r="4440" spans="1:4">
      <c r="A4440" t="s">
        <v>7516</v>
      </c>
      <c r="B4440" t="s">
        <v>7517</v>
      </c>
      <c r="C4440">
        <v>6</v>
      </c>
      <c r="D4440" s="119">
        <v>10</v>
      </c>
    </row>
    <row r="4441" spans="1:4">
      <c r="A4441" t="s">
        <v>7518</v>
      </c>
      <c r="B4441" t="s">
        <v>7519</v>
      </c>
      <c r="C4441">
        <v>1</v>
      </c>
      <c r="D4441" s="119">
        <v>5</v>
      </c>
    </row>
    <row r="4442" spans="1:4">
      <c r="A4442" t="s">
        <v>7520</v>
      </c>
      <c r="B4442" t="s">
        <v>7521</v>
      </c>
      <c r="C4442">
        <v>2</v>
      </c>
      <c r="D4442" s="119">
        <v>5</v>
      </c>
    </row>
    <row r="4443" spans="1:4">
      <c r="A4443" t="s">
        <v>7522</v>
      </c>
      <c r="B4443" t="s">
        <v>7523</v>
      </c>
      <c r="C4443">
        <v>5</v>
      </c>
      <c r="D4443" s="119">
        <v>5</v>
      </c>
    </row>
    <row r="4444" spans="1:4">
      <c r="A4444" t="s">
        <v>7524</v>
      </c>
      <c r="B4444" t="s">
        <v>7525</v>
      </c>
      <c r="C4444">
        <v>5</v>
      </c>
      <c r="D4444" s="119">
        <v>5</v>
      </c>
    </row>
    <row r="4445" spans="1:4">
      <c r="A4445" t="s">
        <v>7526</v>
      </c>
      <c r="B4445" t="s">
        <v>7527</v>
      </c>
      <c r="C4445">
        <v>0</v>
      </c>
      <c r="D4445" s="119">
        <v>1</v>
      </c>
    </row>
    <row r="4446" spans="1:4">
      <c r="A4446" t="s">
        <v>7528</v>
      </c>
      <c r="B4446" t="s">
        <v>7529</v>
      </c>
      <c r="C4446">
        <v>0</v>
      </c>
      <c r="D4446" s="119">
        <v>1</v>
      </c>
    </row>
    <row r="4447" spans="1:4">
      <c r="A4447" t="s">
        <v>7530</v>
      </c>
      <c r="B4447" t="s">
        <v>7531</v>
      </c>
      <c r="C4447">
        <v>0</v>
      </c>
      <c r="D4447" s="119">
        <v>1</v>
      </c>
    </row>
    <row r="4448" spans="1:4">
      <c r="A4448" t="s">
        <v>7532</v>
      </c>
      <c r="B4448" t="s">
        <v>7533</v>
      </c>
      <c r="C4448">
        <v>0</v>
      </c>
      <c r="D4448" s="119">
        <v>1</v>
      </c>
    </row>
    <row r="4449" spans="1:4">
      <c r="A4449" t="s">
        <v>7534</v>
      </c>
      <c r="B4449" t="s">
        <v>7535</v>
      </c>
      <c r="C4449">
        <v>0</v>
      </c>
      <c r="D4449" s="119">
        <v>1</v>
      </c>
    </row>
    <row r="4450" spans="1:4">
      <c r="A4450" t="s">
        <v>7536</v>
      </c>
      <c r="B4450" t="s">
        <v>7537</v>
      </c>
      <c r="C4450">
        <v>0</v>
      </c>
      <c r="D4450" s="119">
        <v>1</v>
      </c>
    </row>
    <row r="4451" spans="1:4">
      <c r="A4451" t="s">
        <v>7538</v>
      </c>
      <c r="B4451" t="s">
        <v>7539</v>
      </c>
      <c r="C4451">
        <v>0</v>
      </c>
      <c r="D4451" s="119">
        <v>1</v>
      </c>
    </row>
    <row r="4452" spans="1:4">
      <c r="A4452" t="s">
        <v>7540</v>
      </c>
      <c r="B4452" t="s">
        <v>7541</v>
      </c>
      <c r="C4452">
        <v>0</v>
      </c>
      <c r="D4452" s="119">
        <v>1</v>
      </c>
    </row>
    <row r="4453" spans="1:4">
      <c r="A4453" t="s">
        <v>7542</v>
      </c>
      <c r="B4453" t="s">
        <v>7543</v>
      </c>
      <c r="C4453">
        <v>4</v>
      </c>
      <c r="D4453" s="119">
        <v>1</v>
      </c>
    </row>
    <row r="4454" spans="1:4">
      <c r="A4454" t="s">
        <v>7544</v>
      </c>
      <c r="B4454" t="s">
        <v>7545</v>
      </c>
      <c r="C4454">
        <v>4</v>
      </c>
      <c r="D4454" s="119">
        <v>1</v>
      </c>
    </row>
    <row r="4455" spans="1:4">
      <c r="A4455" t="s">
        <v>7546</v>
      </c>
      <c r="B4455" t="s">
        <v>7547</v>
      </c>
      <c r="C4455">
        <v>6</v>
      </c>
      <c r="D4455" s="119">
        <v>1</v>
      </c>
    </row>
    <row r="4456" spans="1:4">
      <c r="A4456" t="s">
        <v>7548</v>
      </c>
      <c r="B4456" t="s">
        <v>7549</v>
      </c>
      <c r="C4456">
        <v>6</v>
      </c>
      <c r="D4456" s="119">
        <v>1</v>
      </c>
    </row>
    <row r="4457" spans="1:4">
      <c r="A4457" t="s">
        <v>7550</v>
      </c>
      <c r="B4457" t="s">
        <v>7551</v>
      </c>
      <c r="C4457">
        <v>0</v>
      </c>
      <c r="D4457" s="119">
        <v>1</v>
      </c>
    </row>
    <row r="4458" spans="1:4">
      <c r="A4458" t="s">
        <v>7552</v>
      </c>
      <c r="B4458" t="s">
        <v>7553</v>
      </c>
      <c r="C4458">
        <v>0</v>
      </c>
      <c r="D4458" s="119">
        <v>1</v>
      </c>
    </row>
    <row r="4459" spans="1:4">
      <c r="A4459" t="s">
        <v>7554</v>
      </c>
      <c r="B4459" t="s">
        <v>7555</v>
      </c>
      <c r="C4459">
        <v>0</v>
      </c>
      <c r="D4459" s="119">
        <v>1</v>
      </c>
    </row>
    <row r="4460" spans="1:4">
      <c r="A4460" t="s">
        <v>7556</v>
      </c>
      <c r="B4460" t="s">
        <v>7557</v>
      </c>
      <c r="C4460">
        <v>0</v>
      </c>
      <c r="D4460" s="119">
        <v>1</v>
      </c>
    </row>
    <row r="4461" spans="1:4">
      <c r="A4461" t="s">
        <v>7558</v>
      </c>
      <c r="B4461" t="s">
        <v>7559</v>
      </c>
      <c r="C4461">
        <v>0</v>
      </c>
      <c r="D4461" s="119">
        <v>1</v>
      </c>
    </row>
    <row r="4462" spans="1:4">
      <c r="A4462" t="s">
        <v>7560</v>
      </c>
      <c r="B4462" t="s">
        <v>7561</v>
      </c>
      <c r="C4462">
        <v>0</v>
      </c>
      <c r="D4462" s="119">
        <v>1</v>
      </c>
    </row>
    <row r="4463" spans="1:4">
      <c r="A4463" t="s">
        <v>7562</v>
      </c>
      <c r="B4463" t="s">
        <v>7563</v>
      </c>
      <c r="C4463">
        <v>0</v>
      </c>
      <c r="D4463" s="119">
        <v>1</v>
      </c>
    </row>
    <row r="4464" spans="1:4">
      <c r="A4464" t="s">
        <v>7564</v>
      </c>
      <c r="B4464" t="s">
        <v>7565</v>
      </c>
      <c r="C4464">
        <v>0</v>
      </c>
      <c r="D4464" s="119">
        <v>1</v>
      </c>
    </row>
    <row r="4465" spans="1:4">
      <c r="A4465" t="s">
        <v>7566</v>
      </c>
      <c r="B4465" t="s">
        <v>7567</v>
      </c>
      <c r="C4465">
        <v>0</v>
      </c>
      <c r="D4465" s="119">
        <v>1</v>
      </c>
    </row>
    <row r="4466" spans="1:4">
      <c r="A4466" t="s">
        <v>7568</v>
      </c>
      <c r="B4466" t="s">
        <v>7569</v>
      </c>
      <c r="C4466">
        <v>0</v>
      </c>
      <c r="D4466" s="119">
        <v>1</v>
      </c>
    </row>
    <row r="4467" spans="1:4">
      <c r="A4467" t="s">
        <v>7570</v>
      </c>
      <c r="B4467" t="s">
        <v>7571</v>
      </c>
      <c r="C4467">
        <v>44</v>
      </c>
      <c r="D4467" s="119">
        <v>91</v>
      </c>
    </row>
    <row r="4468" spans="1:4">
      <c r="A4468" t="s">
        <v>7572</v>
      </c>
      <c r="B4468" t="s">
        <v>7573</v>
      </c>
      <c r="C4468">
        <v>44</v>
      </c>
      <c r="D4468" s="119">
        <v>91</v>
      </c>
    </row>
    <row r="4469" spans="1:4">
      <c r="A4469" t="s">
        <v>7574</v>
      </c>
      <c r="B4469" t="s">
        <v>7575</v>
      </c>
      <c r="C4469">
        <v>80</v>
      </c>
      <c r="D4469" s="119">
        <v>60</v>
      </c>
    </row>
    <row r="4470" spans="1:4">
      <c r="A4470" t="s">
        <v>7576</v>
      </c>
      <c r="B4470" t="s">
        <v>7577</v>
      </c>
      <c r="C4470">
        <v>81</v>
      </c>
      <c r="D4470" s="119">
        <v>60</v>
      </c>
    </row>
    <row r="4471" spans="1:4">
      <c r="A4471" t="s">
        <v>7578</v>
      </c>
      <c r="B4471" t="s">
        <v>7579</v>
      </c>
      <c r="C4471">
        <v>833</v>
      </c>
      <c r="D4471" s="119">
        <v>602</v>
      </c>
    </row>
    <row r="4472" spans="1:4">
      <c r="A4472" t="s">
        <v>7580</v>
      </c>
      <c r="B4472" t="s">
        <v>7581</v>
      </c>
      <c r="C4472">
        <v>819</v>
      </c>
      <c r="D4472" s="119">
        <v>602</v>
      </c>
    </row>
    <row r="4473" spans="1:4">
      <c r="A4473" t="s">
        <v>7582</v>
      </c>
      <c r="B4473" t="s">
        <v>7583</v>
      </c>
      <c r="C4473">
        <v>102</v>
      </c>
      <c r="D4473" s="119">
        <v>151</v>
      </c>
    </row>
    <row r="4474" spans="1:4">
      <c r="A4474" t="s">
        <v>7584</v>
      </c>
      <c r="B4474" t="s">
        <v>7585</v>
      </c>
      <c r="C4474">
        <v>102</v>
      </c>
      <c r="D4474" s="119">
        <v>151</v>
      </c>
    </row>
    <row r="4475" spans="1:4">
      <c r="A4475" t="s">
        <v>7586</v>
      </c>
      <c r="B4475" t="s">
        <v>7587</v>
      </c>
      <c r="C4475">
        <v>106</v>
      </c>
      <c r="D4475" s="119">
        <v>111</v>
      </c>
    </row>
    <row r="4476" spans="1:4">
      <c r="A4476" t="s">
        <v>7588</v>
      </c>
      <c r="B4476" t="s">
        <v>7589</v>
      </c>
      <c r="C4476">
        <v>105</v>
      </c>
      <c r="D4476" s="119">
        <v>111</v>
      </c>
    </row>
    <row r="4477" spans="1:4">
      <c r="A4477" t="s">
        <v>7590</v>
      </c>
      <c r="B4477" t="s">
        <v>7591</v>
      </c>
      <c r="C4477">
        <v>81</v>
      </c>
      <c r="D4477" s="119">
        <v>70</v>
      </c>
    </row>
    <row r="4478" spans="1:4">
      <c r="A4478" t="s">
        <v>7592</v>
      </c>
      <c r="B4478" t="s">
        <v>7593</v>
      </c>
      <c r="C4478">
        <v>81</v>
      </c>
      <c r="D4478" s="119">
        <v>70</v>
      </c>
    </row>
    <row r="4479" spans="1:4">
      <c r="A4479" t="s">
        <v>7594</v>
      </c>
      <c r="B4479" t="s">
        <v>7595</v>
      </c>
      <c r="C4479">
        <v>1847</v>
      </c>
      <c r="D4479" s="119">
        <v>1901</v>
      </c>
    </row>
    <row r="4480" spans="1:4">
      <c r="A4480" t="s">
        <v>7596</v>
      </c>
      <c r="B4480" t="s">
        <v>7597</v>
      </c>
      <c r="C4480">
        <v>1848</v>
      </c>
      <c r="D4480" s="119">
        <v>1901</v>
      </c>
    </row>
    <row r="4481" spans="1:4">
      <c r="A4481" t="s">
        <v>7598</v>
      </c>
      <c r="B4481" t="s">
        <v>7599</v>
      </c>
      <c r="C4481">
        <v>83</v>
      </c>
      <c r="D4481" s="119">
        <v>65</v>
      </c>
    </row>
    <row r="4482" spans="1:4">
      <c r="A4482" t="s">
        <v>7600</v>
      </c>
      <c r="B4482" t="s">
        <v>7601</v>
      </c>
      <c r="C4482">
        <v>81</v>
      </c>
      <c r="D4482" s="119">
        <v>65</v>
      </c>
    </row>
    <row r="4483" spans="1:4">
      <c r="A4483" t="s">
        <v>7602</v>
      </c>
      <c r="B4483" t="s">
        <v>7603</v>
      </c>
      <c r="C4483">
        <v>4</v>
      </c>
      <c r="D4483" s="119">
        <v>1</v>
      </c>
    </row>
    <row r="4484" spans="1:4">
      <c r="A4484" t="s">
        <v>7604</v>
      </c>
      <c r="B4484" t="s">
        <v>7605</v>
      </c>
      <c r="C4484">
        <v>4</v>
      </c>
      <c r="D4484" s="119">
        <v>1</v>
      </c>
    </row>
    <row r="4485" spans="1:4">
      <c r="A4485" t="s">
        <v>7606</v>
      </c>
      <c r="B4485" t="s">
        <v>7607</v>
      </c>
      <c r="C4485">
        <v>0</v>
      </c>
      <c r="D4485" s="119">
        <v>1</v>
      </c>
    </row>
    <row r="4486" spans="1:4">
      <c r="A4486" t="s">
        <v>7608</v>
      </c>
      <c r="B4486" t="s">
        <v>7609</v>
      </c>
      <c r="C4486">
        <v>0</v>
      </c>
      <c r="D4486" s="119">
        <v>1</v>
      </c>
    </row>
    <row r="4487" spans="1:4">
      <c r="A4487" t="s">
        <v>7610</v>
      </c>
      <c r="B4487" t="s">
        <v>7611</v>
      </c>
      <c r="C4487">
        <v>0</v>
      </c>
      <c r="D4487" s="119">
        <v>1</v>
      </c>
    </row>
    <row r="4488" spans="1:4">
      <c r="A4488" t="s">
        <v>7612</v>
      </c>
      <c r="B4488" t="s">
        <v>7613</v>
      </c>
      <c r="C4488">
        <v>0</v>
      </c>
      <c r="D4488" s="119">
        <v>1</v>
      </c>
    </row>
    <row r="4489" spans="1:4">
      <c r="A4489" t="s">
        <v>7614</v>
      </c>
      <c r="B4489" t="s">
        <v>7615</v>
      </c>
      <c r="C4489">
        <v>44</v>
      </c>
      <c r="D4489" s="119">
        <v>91</v>
      </c>
    </row>
    <row r="4490" spans="1:4">
      <c r="A4490" t="s">
        <v>7616</v>
      </c>
      <c r="B4490" t="s">
        <v>7617</v>
      </c>
      <c r="C4490">
        <v>44</v>
      </c>
      <c r="D4490" s="119">
        <v>91</v>
      </c>
    </row>
    <row r="4491" spans="1:4">
      <c r="A4491" t="s">
        <v>7618</v>
      </c>
      <c r="B4491" t="s">
        <v>7619</v>
      </c>
      <c r="C4491">
        <v>6</v>
      </c>
      <c r="D4491" s="119">
        <v>15</v>
      </c>
    </row>
    <row r="4492" spans="1:4">
      <c r="A4492" t="s">
        <v>7620</v>
      </c>
      <c r="B4492" t="s">
        <v>7621</v>
      </c>
      <c r="C4492">
        <v>6</v>
      </c>
      <c r="D4492" s="119">
        <v>15</v>
      </c>
    </row>
    <row r="4493" spans="1:4">
      <c r="A4493" t="s">
        <v>7622</v>
      </c>
      <c r="B4493" t="s">
        <v>7623</v>
      </c>
      <c r="C4493">
        <v>0</v>
      </c>
      <c r="D4493" s="119">
        <v>1</v>
      </c>
    </row>
    <row r="4494" spans="1:4">
      <c r="A4494" t="s">
        <v>7624</v>
      </c>
      <c r="B4494" t="s">
        <v>7625</v>
      </c>
      <c r="C4494">
        <v>0</v>
      </c>
      <c r="D4494" s="119">
        <v>1</v>
      </c>
    </row>
    <row r="4495" spans="1:4">
      <c r="A4495" t="s">
        <v>7626</v>
      </c>
      <c r="B4495" t="s">
        <v>7627</v>
      </c>
      <c r="C4495">
        <v>41</v>
      </c>
      <c r="D4495" s="119">
        <v>435</v>
      </c>
    </row>
    <row r="4496" spans="1:4">
      <c r="A4496" t="s">
        <v>7628</v>
      </c>
      <c r="B4496" t="s">
        <v>7629</v>
      </c>
      <c r="C4496">
        <v>41</v>
      </c>
      <c r="D4496" s="119">
        <v>435</v>
      </c>
    </row>
    <row r="4497" spans="1:4">
      <c r="A4497" t="s">
        <v>7630</v>
      </c>
      <c r="B4497" t="s">
        <v>7631</v>
      </c>
      <c r="C4497">
        <v>0</v>
      </c>
      <c r="D4497" s="119">
        <v>1</v>
      </c>
    </row>
    <row r="4498" spans="1:4">
      <c r="A4498" t="s">
        <v>7632</v>
      </c>
      <c r="B4498" t="s">
        <v>7633</v>
      </c>
      <c r="C4498">
        <v>0</v>
      </c>
      <c r="D4498" s="119">
        <v>1</v>
      </c>
    </row>
    <row r="4499" spans="1:4">
      <c r="A4499" t="s">
        <v>7634</v>
      </c>
      <c r="B4499" t="s">
        <v>7635</v>
      </c>
      <c r="C4499">
        <v>0</v>
      </c>
      <c r="D4499" s="119">
        <v>1</v>
      </c>
    </row>
    <row r="4500" spans="1:4">
      <c r="A4500" t="s">
        <v>7636</v>
      </c>
      <c r="B4500" t="s">
        <v>7637</v>
      </c>
      <c r="C4500">
        <v>0</v>
      </c>
      <c r="D4500" s="119">
        <v>1</v>
      </c>
    </row>
    <row r="4501" spans="1:4">
      <c r="A4501" t="s">
        <v>7638</v>
      </c>
      <c r="B4501" t="s">
        <v>7639</v>
      </c>
      <c r="C4501">
        <v>0</v>
      </c>
      <c r="D4501" s="119">
        <v>1</v>
      </c>
    </row>
    <row r="4502" spans="1:4">
      <c r="A4502" t="s">
        <v>7640</v>
      </c>
      <c r="B4502" t="s">
        <v>7641</v>
      </c>
      <c r="C4502">
        <v>0</v>
      </c>
      <c r="D4502" s="119">
        <v>1</v>
      </c>
    </row>
    <row r="4503" spans="1:4">
      <c r="A4503" t="s">
        <v>7642</v>
      </c>
      <c r="B4503" t="s">
        <v>7643</v>
      </c>
      <c r="C4503">
        <v>0</v>
      </c>
      <c r="D4503" s="119">
        <v>1</v>
      </c>
    </row>
    <row r="4504" spans="1:4">
      <c r="A4504" t="s">
        <v>7644</v>
      </c>
      <c r="B4504" t="s">
        <v>7645</v>
      </c>
      <c r="C4504">
        <v>0</v>
      </c>
      <c r="D4504" s="119">
        <v>1</v>
      </c>
    </row>
    <row r="4505" spans="1:4">
      <c r="A4505" t="s">
        <v>7646</v>
      </c>
      <c r="B4505" t="s">
        <v>7647</v>
      </c>
      <c r="C4505">
        <v>573</v>
      </c>
      <c r="D4505" s="119">
        <v>530</v>
      </c>
    </row>
    <row r="4506" spans="1:4">
      <c r="A4506" t="s">
        <v>7648</v>
      </c>
      <c r="B4506" t="s">
        <v>7649</v>
      </c>
      <c r="C4506">
        <v>573</v>
      </c>
      <c r="D4506" s="119">
        <v>530</v>
      </c>
    </row>
    <row r="4507" spans="1:4">
      <c r="A4507" t="s">
        <v>7650</v>
      </c>
      <c r="B4507" t="s">
        <v>7651</v>
      </c>
      <c r="C4507">
        <v>49</v>
      </c>
      <c r="D4507" s="119">
        <v>101</v>
      </c>
    </row>
    <row r="4508" spans="1:4">
      <c r="A4508" t="s">
        <v>7652</v>
      </c>
      <c r="B4508" t="s">
        <v>7653</v>
      </c>
      <c r="C4508">
        <v>49</v>
      </c>
      <c r="D4508" s="119">
        <v>101</v>
      </c>
    </row>
    <row r="4509" spans="1:4">
      <c r="A4509" t="s">
        <v>7654</v>
      </c>
      <c r="B4509" t="s">
        <v>7655</v>
      </c>
      <c r="C4509">
        <v>695</v>
      </c>
      <c r="D4509" s="119">
        <v>505</v>
      </c>
    </row>
    <row r="4510" spans="1:4">
      <c r="A4510" t="s">
        <v>7656</v>
      </c>
      <c r="B4510" t="s">
        <v>7657</v>
      </c>
      <c r="C4510">
        <v>695</v>
      </c>
      <c r="D4510" s="119">
        <v>505</v>
      </c>
    </row>
    <row r="4511" spans="1:4">
      <c r="A4511" t="s">
        <v>7658</v>
      </c>
      <c r="B4511" t="s">
        <v>7659</v>
      </c>
      <c r="C4511">
        <v>103</v>
      </c>
      <c r="D4511" s="119">
        <v>80</v>
      </c>
    </row>
    <row r="4512" spans="1:4">
      <c r="A4512" t="s">
        <v>7660</v>
      </c>
      <c r="B4512" t="s">
        <v>7661</v>
      </c>
      <c r="C4512">
        <v>103</v>
      </c>
      <c r="D4512" s="119">
        <v>80</v>
      </c>
    </row>
    <row r="4513" spans="1:4">
      <c r="A4513" t="s">
        <v>7662</v>
      </c>
      <c r="B4513" t="s">
        <v>7663</v>
      </c>
      <c r="C4513">
        <v>207</v>
      </c>
      <c r="D4513" s="119">
        <v>140</v>
      </c>
    </row>
    <row r="4514" spans="1:4">
      <c r="A4514" t="s">
        <v>7664</v>
      </c>
      <c r="B4514" t="s">
        <v>7665</v>
      </c>
      <c r="C4514">
        <v>207</v>
      </c>
      <c r="D4514" s="119">
        <v>140</v>
      </c>
    </row>
    <row r="4515" spans="1:4">
      <c r="A4515" t="s">
        <v>7666</v>
      </c>
      <c r="B4515" t="s">
        <v>7667</v>
      </c>
      <c r="C4515">
        <v>0</v>
      </c>
      <c r="D4515" s="119">
        <v>1</v>
      </c>
    </row>
    <row r="4516" spans="1:4">
      <c r="A4516" t="s">
        <v>7668</v>
      </c>
      <c r="B4516" t="s">
        <v>7669</v>
      </c>
      <c r="C4516">
        <v>0</v>
      </c>
      <c r="D4516" s="119">
        <v>1</v>
      </c>
    </row>
    <row r="4517" spans="1:4">
      <c r="A4517" t="s">
        <v>7670</v>
      </c>
      <c r="B4517" t="s">
        <v>7671</v>
      </c>
      <c r="C4517">
        <v>103</v>
      </c>
      <c r="D4517" s="119">
        <v>121</v>
      </c>
    </row>
    <row r="4518" spans="1:4">
      <c r="A4518" t="s">
        <v>7672</v>
      </c>
      <c r="B4518" t="s">
        <v>7673</v>
      </c>
      <c r="C4518">
        <v>101</v>
      </c>
      <c r="D4518" s="119">
        <v>121</v>
      </c>
    </row>
    <row r="4519" spans="1:4">
      <c r="A4519" t="s">
        <v>7674</v>
      </c>
      <c r="B4519" t="s">
        <v>7675</v>
      </c>
      <c r="C4519">
        <v>890</v>
      </c>
      <c r="D4519" s="119">
        <v>705</v>
      </c>
    </row>
    <row r="4520" spans="1:4">
      <c r="A4520" t="s">
        <v>7676</v>
      </c>
      <c r="B4520" t="s">
        <v>7677</v>
      </c>
      <c r="C4520">
        <v>889</v>
      </c>
      <c r="D4520" s="119">
        <v>705</v>
      </c>
    </row>
    <row r="4521" spans="1:4">
      <c r="A4521">
        <v>4000940</v>
      </c>
      <c r="B4521" t="s">
        <v>7678</v>
      </c>
      <c r="C4521">
        <v>0</v>
      </c>
      <c r="D4521" s="119">
        <v>1</v>
      </c>
    </row>
    <row r="4522" spans="1:4">
      <c r="A4522" t="s">
        <v>7679</v>
      </c>
      <c r="B4522" t="s">
        <v>7680</v>
      </c>
      <c r="C4522">
        <v>4</v>
      </c>
      <c r="D4522" s="119">
        <v>5</v>
      </c>
    </row>
    <row r="4523" spans="1:4">
      <c r="A4523" t="s">
        <v>7681</v>
      </c>
      <c r="B4523" t="s">
        <v>7682</v>
      </c>
      <c r="C4523">
        <v>37</v>
      </c>
      <c r="D4523" s="119">
        <v>30</v>
      </c>
    </row>
    <row r="4524" spans="1:4">
      <c r="A4524" t="s">
        <v>7683</v>
      </c>
      <c r="B4524" t="s">
        <v>7684</v>
      </c>
      <c r="C4524">
        <v>37</v>
      </c>
      <c r="D4524" s="119">
        <v>30</v>
      </c>
    </row>
    <row r="4525" spans="1:4">
      <c r="A4525" t="s">
        <v>7685</v>
      </c>
      <c r="B4525" t="s">
        <v>7686</v>
      </c>
      <c r="C4525">
        <v>0</v>
      </c>
      <c r="D4525" s="119">
        <v>1</v>
      </c>
    </row>
    <row r="4526" spans="1:4">
      <c r="A4526" t="s">
        <v>7687</v>
      </c>
      <c r="B4526" t="s">
        <v>7688</v>
      </c>
      <c r="C4526">
        <v>0</v>
      </c>
      <c r="D4526" s="119">
        <v>1</v>
      </c>
    </row>
    <row r="4527" spans="1:4">
      <c r="A4527" t="s">
        <v>7689</v>
      </c>
      <c r="B4527" t="s">
        <v>7690</v>
      </c>
      <c r="C4527">
        <v>1</v>
      </c>
      <c r="D4527" s="119">
        <v>5</v>
      </c>
    </row>
    <row r="4528" spans="1:4">
      <c r="A4528" t="s">
        <v>7691</v>
      </c>
      <c r="B4528" t="s">
        <v>7692</v>
      </c>
      <c r="C4528">
        <v>1</v>
      </c>
      <c r="D4528" s="119">
        <v>5</v>
      </c>
    </row>
    <row r="4529" spans="1:4">
      <c r="A4529" t="s">
        <v>7693</v>
      </c>
      <c r="B4529" t="s">
        <v>7694</v>
      </c>
      <c r="C4529">
        <v>4</v>
      </c>
      <c r="D4529" s="119">
        <v>5</v>
      </c>
    </row>
    <row r="4530" spans="1:4">
      <c r="A4530" t="s">
        <v>7695</v>
      </c>
      <c r="B4530" t="s">
        <v>7696</v>
      </c>
      <c r="C4530">
        <v>3</v>
      </c>
      <c r="D4530" s="119">
        <v>5</v>
      </c>
    </row>
    <row r="4531" spans="1:4">
      <c r="A4531" t="s">
        <v>7697</v>
      </c>
      <c r="B4531" t="s">
        <v>7698</v>
      </c>
      <c r="C4531">
        <v>0</v>
      </c>
      <c r="D4531" s="119">
        <v>5</v>
      </c>
    </row>
    <row r="4532" spans="1:4">
      <c r="A4532" t="s">
        <v>7699</v>
      </c>
      <c r="B4532" t="s">
        <v>7700</v>
      </c>
      <c r="C4532">
        <v>0</v>
      </c>
      <c r="D4532" s="119">
        <v>5</v>
      </c>
    </row>
    <row r="4533" spans="1:4">
      <c r="A4533" t="s">
        <v>7701</v>
      </c>
      <c r="B4533" t="s">
        <v>7702</v>
      </c>
      <c r="C4533">
        <v>3</v>
      </c>
      <c r="D4533" s="119">
        <v>5</v>
      </c>
    </row>
    <row r="4534" spans="1:4">
      <c r="A4534" t="s">
        <v>7703</v>
      </c>
      <c r="B4534" t="s">
        <v>7704</v>
      </c>
      <c r="C4534">
        <v>2</v>
      </c>
      <c r="D4534" s="119">
        <v>5</v>
      </c>
    </row>
    <row r="4535" spans="1:4">
      <c r="A4535" t="s">
        <v>7705</v>
      </c>
      <c r="B4535" t="s">
        <v>7706</v>
      </c>
      <c r="C4535">
        <v>2</v>
      </c>
      <c r="D4535" s="119">
        <v>5</v>
      </c>
    </row>
    <row r="4536" spans="1:4">
      <c r="A4536" t="s">
        <v>7707</v>
      </c>
      <c r="B4536" t="s">
        <v>7708</v>
      </c>
      <c r="C4536">
        <v>2</v>
      </c>
      <c r="D4536" s="119">
        <v>5</v>
      </c>
    </row>
    <row r="4537" spans="1:4">
      <c r="A4537" t="s">
        <v>7709</v>
      </c>
      <c r="B4537" t="s">
        <v>7710</v>
      </c>
      <c r="C4537">
        <v>1</v>
      </c>
      <c r="D4537" s="119">
        <v>5</v>
      </c>
    </row>
    <row r="4538" spans="1:4">
      <c r="A4538" t="s">
        <v>7711</v>
      </c>
      <c r="B4538" t="s">
        <v>7712</v>
      </c>
      <c r="C4538">
        <v>0</v>
      </c>
      <c r="D4538" s="119">
        <v>1</v>
      </c>
    </row>
    <row r="4539" spans="1:4">
      <c r="A4539" t="s">
        <v>7713</v>
      </c>
      <c r="B4539" t="s">
        <v>7714</v>
      </c>
      <c r="C4539">
        <v>43</v>
      </c>
      <c r="D4539" s="119">
        <v>80</v>
      </c>
    </row>
    <row r="4540" spans="1:4">
      <c r="A4540" t="s">
        <v>7715</v>
      </c>
      <c r="B4540" t="s">
        <v>7716</v>
      </c>
      <c r="C4540">
        <v>44</v>
      </c>
      <c r="D4540" s="119">
        <v>80</v>
      </c>
    </row>
    <row r="4541" spans="1:4">
      <c r="A4541" t="s">
        <v>7717</v>
      </c>
      <c r="B4541" t="s">
        <v>7718</v>
      </c>
      <c r="C4541">
        <v>15</v>
      </c>
      <c r="D4541" s="119">
        <v>20</v>
      </c>
    </row>
    <row r="4542" spans="1:4">
      <c r="A4542" t="s">
        <v>7719</v>
      </c>
      <c r="B4542" t="s">
        <v>7720</v>
      </c>
      <c r="C4542">
        <v>15</v>
      </c>
      <c r="D4542" s="119">
        <v>20</v>
      </c>
    </row>
    <row r="4543" spans="1:4">
      <c r="A4543" t="s">
        <v>7721</v>
      </c>
      <c r="B4543" t="s">
        <v>7722</v>
      </c>
      <c r="C4543">
        <v>9</v>
      </c>
      <c r="D4543" s="119">
        <v>10</v>
      </c>
    </row>
    <row r="4544" spans="1:4">
      <c r="A4544" t="s">
        <v>7723</v>
      </c>
      <c r="B4544" t="s">
        <v>7724</v>
      </c>
      <c r="C4544">
        <v>11</v>
      </c>
      <c r="D4544" s="119">
        <v>10</v>
      </c>
    </row>
    <row r="4545" spans="1:4">
      <c r="A4545" t="s">
        <v>7725</v>
      </c>
      <c r="B4545" t="s">
        <v>7726</v>
      </c>
      <c r="C4545">
        <v>6</v>
      </c>
      <c r="D4545" s="119">
        <v>15</v>
      </c>
    </row>
    <row r="4546" spans="1:4">
      <c r="A4546" t="s">
        <v>7727</v>
      </c>
      <c r="B4546" t="s">
        <v>7728</v>
      </c>
      <c r="C4546">
        <v>6</v>
      </c>
      <c r="D4546" s="119">
        <v>15</v>
      </c>
    </row>
    <row r="4547" spans="1:4">
      <c r="A4547" t="s">
        <v>7729</v>
      </c>
      <c r="B4547" t="s">
        <v>7730</v>
      </c>
      <c r="C4547">
        <v>4</v>
      </c>
      <c r="D4547" s="119">
        <v>15</v>
      </c>
    </row>
    <row r="4548" spans="1:4">
      <c r="A4548" t="s">
        <v>7731</v>
      </c>
      <c r="B4548" t="s">
        <v>7732</v>
      </c>
      <c r="C4548">
        <v>3</v>
      </c>
      <c r="D4548" s="119">
        <v>15</v>
      </c>
    </row>
    <row r="4549" spans="1:4">
      <c r="A4549" t="s">
        <v>7733</v>
      </c>
      <c r="B4549" t="s">
        <v>7734</v>
      </c>
      <c r="C4549">
        <v>2</v>
      </c>
      <c r="D4549" s="119">
        <v>5</v>
      </c>
    </row>
    <row r="4550" spans="1:4">
      <c r="A4550" t="s">
        <v>7735</v>
      </c>
      <c r="B4550" t="s">
        <v>7736</v>
      </c>
      <c r="C4550">
        <v>5</v>
      </c>
      <c r="D4550" s="119">
        <v>5</v>
      </c>
    </row>
    <row r="4551" spans="1:4">
      <c r="A4551" t="s">
        <v>7737</v>
      </c>
      <c r="B4551" t="s">
        <v>7738</v>
      </c>
      <c r="C4551">
        <v>91</v>
      </c>
      <c r="D4551" s="119">
        <v>80</v>
      </c>
    </row>
    <row r="4552" spans="1:4">
      <c r="A4552" t="s">
        <v>7739</v>
      </c>
      <c r="B4552" t="s">
        <v>7740</v>
      </c>
      <c r="C4552">
        <v>91</v>
      </c>
      <c r="D4552" s="119">
        <v>80</v>
      </c>
    </row>
    <row r="4553" spans="1:4">
      <c r="A4553" t="s">
        <v>7741</v>
      </c>
      <c r="B4553" t="s">
        <v>7742</v>
      </c>
      <c r="C4553">
        <v>12</v>
      </c>
      <c r="D4553" s="119">
        <v>10</v>
      </c>
    </row>
    <row r="4554" spans="1:4">
      <c r="A4554" t="s">
        <v>7743</v>
      </c>
      <c r="B4554" t="s">
        <v>7744</v>
      </c>
      <c r="C4554">
        <v>12</v>
      </c>
      <c r="D4554" s="119">
        <v>10</v>
      </c>
    </row>
    <row r="4555" spans="1:4">
      <c r="A4555" t="s">
        <v>7745</v>
      </c>
      <c r="B4555" t="s">
        <v>7746</v>
      </c>
      <c r="C4555">
        <v>6</v>
      </c>
      <c r="D4555" s="119">
        <v>10</v>
      </c>
    </row>
    <row r="4556" spans="1:4">
      <c r="A4556" t="s">
        <v>7747</v>
      </c>
      <c r="B4556" t="s">
        <v>7748</v>
      </c>
      <c r="C4556">
        <v>6</v>
      </c>
      <c r="D4556" s="119">
        <v>10</v>
      </c>
    </row>
    <row r="4557" spans="1:4">
      <c r="A4557" t="s">
        <v>7749</v>
      </c>
      <c r="B4557" t="s">
        <v>7750</v>
      </c>
      <c r="C4557">
        <v>2</v>
      </c>
      <c r="D4557" s="119">
        <v>1</v>
      </c>
    </row>
    <row r="4558" spans="1:4">
      <c r="A4558" t="s">
        <v>7751</v>
      </c>
      <c r="B4558" t="s">
        <v>7752</v>
      </c>
      <c r="C4558">
        <v>2</v>
      </c>
      <c r="D4558" s="119">
        <v>1</v>
      </c>
    </row>
    <row r="4559" spans="1:4">
      <c r="A4559" t="s">
        <v>7753</v>
      </c>
      <c r="B4559" t="s">
        <v>7754</v>
      </c>
      <c r="C4559">
        <v>10</v>
      </c>
      <c r="D4559" s="119">
        <v>10</v>
      </c>
    </row>
    <row r="4560" spans="1:4">
      <c r="A4560" t="s">
        <v>7755</v>
      </c>
      <c r="B4560" t="s">
        <v>7756</v>
      </c>
      <c r="C4560">
        <v>9</v>
      </c>
      <c r="D4560" s="119">
        <v>10</v>
      </c>
    </row>
    <row r="4561" spans="1:4">
      <c r="A4561" t="s">
        <v>7757</v>
      </c>
      <c r="B4561" t="s">
        <v>7758</v>
      </c>
      <c r="C4561">
        <v>3</v>
      </c>
      <c r="D4561" s="119">
        <v>5</v>
      </c>
    </row>
    <row r="4562" spans="1:4">
      <c r="A4562" t="s">
        <v>7759</v>
      </c>
      <c r="B4562" t="s">
        <v>7760</v>
      </c>
      <c r="C4562">
        <v>3</v>
      </c>
      <c r="D4562" s="119">
        <v>5</v>
      </c>
    </row>
    <row r="4563" spans="1:4">
      <c r="A4563" t="s">
        <v>7761</v>
      </c>
      <c r="B4563" t="s">
        <v>7762</v>
      </c>
      <c r="C4563">
        <v>15</v>
      </c>
      <c r="D4563" s="119">
        <v>35</v>
      </c>
    </row>
    <row r="4564" spans="1:4">
      <c r="A4564" t="s">
        <v>7763</v>
      </c>
      <c r="B4564" t="s">
        <v>7764</v>
      </c>
      <c r="C4564">
        <v>15</v>
      </c>
      <c r="D4564" s="119">
        <v>35</v>
      </c>
    </row>
    <row r="4565" spans="1:4">
      <c r="A4565" t="s">
        <v>7765</v>
      </c>
      <c r="B4565" t="s">
        <v>7766</v>
      </c>
      <c r="C4565">
        <v>2</v>
      </c>
      <c r="D4565" s="119">
        <v>10</v>
      </c>
    </row>
    <row r="4566" spans="1:4">
      <c r="A4566" t="s">
        <v>7767</v>
      </c>
      <c r="B4566" t="s">
        <v>7768</v>
      </c>
      <c r="C4566">
        <v>2</v>
      </c>
      <c r="D4566" s="119">
        <v>10</v>
      </c>
    </row>
    <row r="4567" spans="1:4">
      <c r="A4567" t="s">
        <v>7769</v>
      </c>
      <c r="B4567" t="s">
        <v>7770</v>
      </c>
      <c r="C4567">
        <v>383</v>
      </c>
      <c r="D4567" s="119">
        <v>231</v>
      </c>
    </row>
    <row r="4568" spans="1:4">
      <c r="A4568" t="s">
        <v>7771</v>
      </c>
      <c r="B4568" t="s">
        <v>7772</v>
      </c>
      <c r="C4568">
        <v>383</v>
      </c>
      <c r="D4568" s="119">
        <v>231</v>
      </c>
    </row>
    <row r="4569" spans="1:4">
      <c r="A4569" t="s">
        <v>7773</v>
      </c>
      <c r="B4569" t="s">
        <v>7774</v>
      </c>
      <c r="C4569">
        <v>23</v>
      </c>
      <c r="D4569" s="119">
        <v>15</v>
      </c>
    </row>
    <row r="4570" spans="1:4">
      <c r="A4570" t="s">
        <v>7775</v>
      </c>
      <c r="B4570" t="s">
        <v>7776</v>
      </c>
      <c r="C4570">
        <v>22</v>
      </c>
      <c r="D4570" s="119">
        <v>15</v>
      </c>
    </row>
    <row r="4571" spans="1:4">
      <c r="A4571" t="s">
        <v>7777</v>
      </c>
      <c r="B4571" t="s">
        <v>7778</v>
      </c>
      <c r="C4571">
        <v>23</v>
      </c>
      <c r="D4571" s="119">
        <v>15</v>
      </c>
    </row>
    <row r="4572" spans="1:4">
      <c r="A4572" t="s">
        <v>7779</v>
      </c>
      <c r="B4572" t="s">
        <v>7780</v>
      </c>
      <c r="C4572">
        <v>22</v>
      </c>
      <c r="D4572" s="119">
        <v>15</v>
      </c>
    </row>
    <row r="4573" spans="1:4">
      <c r="A4573" t="s">
        <v>7781</v>
      </c>
      <c r="B4573" t="s">
        <v>7782</v>
      </c>
      <c r="C4573">
        <v>9</v>
      </c>
      <c r="D4573" s="119">
        <v>5</v>
      </c>
    </row>
    <row r="4574" spans="1:4">
      <c r="A4574" t="s">
        <v>7783</v>
      </c>
      <c r="B4574" t="s">
        <v>7784</v>
      </c>
      <c r="C4574">
        <v>8</v>
      </c>
      <c r="D4574" s="119">
        <v>5</v>
      </c>
    </row>
    <row r="4575" spans="1:4">
      <c r="A4575" t="s">
        <v>7785</v>
      </c>
      <c r="B4575" t="s">
        <v>7786</v>
      </c>
      <c r="C4575">
        <v>0</v>
      </c>
      <c r="D4575" s="119">
        <v>1</v>
      </c>
    </row>
    <row r="4576" spans="1:4">
      <c r="A4576" t="s">
        <v>7787</v>
      </c>
      <c r="B4576" t="s">
        <v>7788</v>
      </c>
      <c r="C4576">
        <v>0</v>
      </c>
      <c r="D4576" s="119">
        <v>1</v>
      </c>
    </row>
    <row r="4577" spans="1:4">
      <c r="A4577" t="s">
        <v>7789</v>
      </c>
      <c r="B4577" t="s">
        <v>7790</v>
      </c>
      <c r="C4577">
        <v>1</v>
      </c>
      <c r="D4577" s="119">
        <v>1</v>
      </c>
    </row>
    <row r="4578" spans="1:4">
      <c r="A4578" t="s">
        <v>7791</v>
      </c>
      <c r="B4578" t="s">
        <v>7792</v>
      </c>
      <c r="C4578">
        <v>0</v>
      </c>
      <c r="D4578" s="119">
        <v>1</v>
      </c>
    </row>
    <row r="4579" spans="1:4">
      <c r="A4579" t="s">
        <v>7793</v>
      </c>
      <c r="B4579" t="s">
        <v>7794</v>
      </c>
      <c r="C4579">
        <v>0</v>
      </c>
      <c r="D4579" s="119">
        <v>1</v>
      </c>
    </row>
    <row r="4580" spans="1:4">
      <c r="A4580" t="s">
        <v>7795</v>
      </c>
      <c r="B4580" t="s">
        <v>7796</v>
      </c>
      <c r="C4580">
        <v>0</v>
      </c>
      <c r="D4580" s="119">
        <v>1</v>
      </c>
    </row>
    <row r="4581" spans="1:4">
      <c r="A4581" t="s">
        <v>7797</v>
      </c>
      <c r="B4581" t="s">
        <v>7798</v>
      </c>
      <c r="C4581">
        <v>3</v>
      </c>
      <c r="D4581" s="119">
        <v>15</v>
      </c>
    </row>
    <row r="4582" spans="1:4">
      <c r="A4582" t="s">
        <v>7799</v>
      </c>
      <c r="B4582" t="s">
        <v>7800</v>
      </c>
      <c r="C4582">
        <v>3</v>
      </c>
      <c r="D4582" s="119">
        <v>15</v>
      </c>
    </row>
    <row r="4583" spans="1:4">
      <c r="A4583" t="s">
        <v>7801</v>
      </c>
      <c r="B4583" t="s">
        <v>7802</v>
      </c>
      <c r="C4583">
        <v>0</v>
      </c>
      <c r="D4583" s="119">
        <v>5</v>
      </c>
    </row>
    <row r="4584" spans="1:4">
      <c r="A4584" t="s">
        <v>7803</v>
      </c>
      <c r="B4584" t="s">
        <v>7804</v>
      </c>
      <c r="C4584">
        <v>0</v>
      </c>
      <c r="D4584" s="119">
        <v>1</v>
      </c>
    </row>
    <row r="4585" spans="1:4">
      <c r="A4585" t="s">
        <v>7805</v>
      </c>
      <c r="B4585" t="s">
        <v>7806</v>
      </c>
      <c r="C4585">
        <v>33</v>
      </c>
      <c r="D4585" s="119">
        <v>40</v>
      </c>
    </row>
    <row r="4586" spans="1:4">
      <c r="A4586" t="s">
        <v>7807</v>
      </c>
      <c r="B4586" t="s">
        <v>7808</v>
      </c>
      <c r="C4586">
        <v>31</v>
      </c>
      <c r="D4586" s="119">
        <v>40</v>
      </c>
    </row>
    <row r="4587" spans="1:4">
      <c r="A4587" t="s">
        <v>7809</v>
      </c>
      <c r="B4587" t="s">
        <v>7810</v>
      </c>
      <c r="C4587">
        <v>0</v>
      </c>
      <c r="D4587" s="119">
        <v>1</v>
      </c>
    </row>
    <row r="4588" spans="1:4">
      <c r="A4588" t="s">
        <v>7811</v>
      </c>
      <c r="B4588" t="s">
        <v>7812</v>
      </c>
      <c r="C4588">
        <v>0</v>
      </c>
      <c r="D4588" s="119">
        <v>1</v>
      </c>
    </row>
    <row r="4589" spans="1:4">
      <c r="A4589" t="s">
        <v>7813</v>
      </c>
      <c r="B4589" t="s">
        <v>7814</v>
      </c>
      <c r="C4589">
        <v>0</v>
      </c>
      <c r="D4589" s="119">
        <v>1</v>
      </c>
    </row>
    <row r="4590" spans="1:4">
      <c r="A4590" t="s">
        <v>7815</v>
      </c>
      <c r="B4590" t="s">
        <v>7816</v>
      </c>
      <c r="C4590">
        <v>0</v>
      </c>
      <c r="D4590" s="119">
        <v>1</v>
      </c>
    </row>
    <row r="4591" spans="1:4">
      <c r="A4591" t="s">
        <v>7817</v>
      </c>
      <c r="B4591" t="s">
        <v>7818</v>
      </c>
      <c r="C4591">
        <v>0</v>
      </c>
      <c r="D4591" s="119">
        <v>1</v>
      </c>
    </row>
    <row r="4592" spans="1:4">
      <c r="A4592" t="s">
        <v>7819</v>
      </c>
      <c r="B4592" t="s">
        <v>7820</v>
      </c>
      <c r="C4592">
        <v>0</v>
      </c>
      <c r="D4592" s="119">
        <v>1</v>
      </c>
    </row>
    <row r="4593" spans="1:4">
      <c r="A4593" t="s">
        <v>7821</v>
      </c>
      <c r="B4593" t="s">
        <v>7822</v>
      </c>
      <c r="C4593">
        <v>0</v>
      </c>
      <c r="D4593" s="119">
        <v>1</v>
      </c>
    </row>
    <row r="4594" spans="1:4">
      <c r="A4594" t="s">
        <v>7823</v>
      </c>
      <c r="B4594" t="s">
        <v>7824</v>
      </c>
      <c r="C4594">
        <v>644</v>
      </c>
      <c r="D4594" s="119">
        <v>370</v>
      </c>
    </row>
    <row r="4595" spans="1:4">
      <c r="A4595" t="s">
        <v>7825</v>
      </c>
      <c r="B4595" t="s">
        <v>7826</v>
      </c>
      <c r="C4595">
        <v>644</v>
      </c>
      <c r="D4595" s="119">
        <v>370</v>
      </c>
    </row>
    <row r="4596" spans="1:4">
      <c r="A4596" t="s">
        <v>7827</v>
      </c>
      <c r="B4596" t="s">
        <v>7828</v>
      </c>
      <c r="C4596">
        <v>1</v>
      </c>
      <c r="D4596" s="119">
        <v>1</v>
      </c>
    </row>
    <row r="4597" spans="1:4">
      <c r="A4597" t="s">
        <v>7829</v>
      </c>
      <c r="B4597" t="s">
        <v>7830</v>
      </c>
      <c r="C4597">
        <v>1</v>
      </c>
      <c r="D4597" s="119">
        <v>1</v>
      </c>
    </row>
    <row r="4598" spans="1:4">
      <c r="A4598" t="s">
        <v>7831</v>
      </c>
      <c r="B4598" t="s">
        <v>7832</v>
      </c>
      <c r="C4598">
        <v>0</v>
      </c>
      <c r="D4598" s="119">
        <v>1</v>
      </c>
    </row>
    <row r="4599" spans="1:4">
      <c r="A4599" t="s">
        <v>7833</v>
      </c>
      <c r="B4599" t="s">
        <v>7834</v>
      </c>
      <c r="C4599">
        <v>0</v>
      </c>
      <c r="D4599" s="119">
        <v>1</v>
      </c>
    </row>
    <row r="4600" spans="1:4">
      <c r="A4600" t="s">
        <v>7835</v>
      </c>
      <c r="B4600" t="s">
        <v>7836</v>
      </c>
      <c r="C4600">
        <v>1</v>
      </c>
      <c r="D4600" s="119">
        <v>1</v>
      </c>
    </row>
    <row r="4601" spans="1:4">
      <c r="A4601" t="s">
        <v>7837</v>
      </c>
      <c r="B4601" t="s">
        <v>7838</v>
      </c>
      <c r="C4601">
        <v>1</v>
      </c>
      <c r="D4601" s="119">
        <v>1</v>
      </c>
    </row>
    <row r="4602" spans="1:4">
      <c r="A4602" t="s">
        <v>7839</v>
      </c>
      <c r="B4602" t="s">
        <v>7840</v>
      </c>
      <c r="C4602">
        <v>0</v>
      </c>
      <c r="D4602" s="119">
        <v>1</v>
      </c>
    </row>
    <row r="4603" spans="1:4">
      <c r="A4603" t="s">
        <v>7841</v>
      </c>
      <c r="B4603" t="s">
        <v>7842</v>
      </c>
      <c r="C4603">
        <v>0</v>
      </c>
      <c r="D4603" s="119">
        <v>1</v>
      </c>
    </row>
    <row r="4604" spans="1:4">
      <c r="A4604" t="s">
        <v>7843</v>
      </c>
      <c r="B4604" t="s">
        <v>7844</v>
      </c>
      <c r="C4604">
        <v>0</v>
      </c>
      <c r="D4604" s="119">
        <v>5</v>
      </c>
    </row>
    <row r="4605" spans="1:4">
      <c r="A4605" t="s">
        <v>7845</v>
      </c>
      <c r="B4605" t="s">
        <v>7846</v>
      </c>
      <c r="C4605">
        <v>0</v>
      </c>
      <c r="D4605" s="119">
        <v>5</v>
      </c>
    </row>
    <row r="4606" spans="1:4">
      <c r="A4606" t="s">
        <v>7847</v>
      </c>
      <c r="B4606" t="s">
        <v>7848</v>
      </c>
      <c r="C4606">
        <v>0</v>
      </c>
      <c r="D4606" s="119">
        <v>1</v>
      </c>
    </row>
    <row r="4607" spans="1:4">
      <c r="A4607" t="s">
        <v>7849</v>
      </c>
      <c r="B4607" t="s">
        <v>7850</v>
      </c>
      <c r="C4607">
        <v>0</v>
      </c>
      <c r="D4607" s="119">
        <v>1</v>
      </c>
    </row>
    <row r="4608" spans="1:4">
      <c r="A4608" t="s">
        <v>7851</v>
      </c>
      <c r="B4608" t="s">
        <v>7852</v>
      </c>
      <c r="C4608">
        <v>0</v>
      </c>
      <c r="D4608" s="119">
        <v>1</v>
      </c>
    </row>
    <row r="4609" spans="1:4">
      <c r="A4609" t="s">
        <v>7853</v>
      </c>
      <c r="B4609" t="s">
        <v>7854</v>
      </c>
      <c r="C4609">
        <v>0</v>
      </c>
      <c r="D4609" s="119">
        <v>1</v>
      </c>
    </row>
    <row r="4610" spans="1:4">
      <c r="A4610" t="s">
        <v>7855</v>
      </c>
      <c r="B4610" t="s">
        <v>7856</v>
      </c>
      <c r="C4610">
        <v>0</v>
      </c>
      <c r="D4610" s="119">
        <v>1</v>
      </c>
    </row>
    <row r="4611" spans="1:4">
      <c r="A4611" t="s">
        <v>7857</v>
      </c>
      <c r="B4611" t="s">
        <v>7858</v>
      </c>
      <c r="C4611">
        <v>0</v>
      </c>
      <c r="D4611" s="119">
        <v>1</v>
      </c>
    </row>
    <row r="4612" spans="1:4">
      <c r="A4612" t="s">
        <v>7859</v>
      </c>
      <c r="B4612" t="s">
        <v>7860</v>
      </c>
      <c r="C4612">
        <v>0</v>
      </c>
      <c r="D4612" s="119">
        <v>1</v>
      </c>
    </row>
    <row r="4613" spans="1:4">
      <c r="A4613" t="s">
        <v>7861</v>
      </c>
      <c r="B4613" t="s">
        <v>7862</v>
      </c>
      <c r="C4613">
        <v>0</v>
      </c>
      <c r="D4613" s="119">
        <v>1</v>
      </c>
    </row>
    <row r="4614" spans="1:4">
      <c r="A4614" t="s">
        <v>7863</v>
      </c>
      <c r="B4614" t="s">
        <v>7864</v>
      </c>
      <c r="C4614">
        <v>0</v>
      </c>
      <c r="D4614" s="119">
        <v>1</v>
      </c>
    </row>
    <row r="4615" spans="1:4">
      <c r="A4615" t="s">
        <v>7865</v>
      </c>
      <c r="B4615" t="s">
        <v>7866</v>
      </c>
      <c r="C4615">
        <v>0</v>
      </c>
      <c r="D4615" s="119">
        <v>1</v>
      </c>
    </row>
    <row r="4616" spans="1:4">
      <c r="A4616" t="s">
        <v>7867</v>
      </c>
      <c r="B4616" t="s">
        <v>7868</v>
      </c>
      <c r="C4616">
        <v>0</v>
      </c>
      <c r="D4616" s="119">
        <v>1</v>
      </c>
    </row>
    <row r="4617" spans="1:4">
      <c r="A4617" t="s">
        <v>7869</v>
      </c>
      <c r="B4617" t="s">
        <v>7870</v>
      </c>
      <c r="C4617">
        <v>0</v>
      </c>
      <c r="D4617" s="119">
        <v>1</v>
      </c>
    </row>
    <row r="4618" spans="1:4">
      <c r="A4618" t="s">
        <v>7871</v>
      </c>
      <c r="B4618" t="s">
        <v>7872</v>
      </c>
      <c r="C4618">
        <v>0</v>
      </c>
      <c r="D4618" s="119">
        <v>1</v>
      </c>
    </row>
    <row r="4619" spans="1:4">
      <c r="A4619" t="s">
        <v>7873</v>
      </c>
      <c r="B4619" t="s">
        <v>7874</v>
      </c>
      <c r="C4619">
        <v>0</v>
      </c>
      <c r="D4619" s="119">
        <v>1</v>
      </c>
    </row>
    <row r="4620" spans="1:4">
      <c r="A4620" t="s">
        <v>7875</v>
      </c>
      <c r="B4620" t="s">
        <v>7876</v>
      </c>
      <c r="C4620">
        <v>0</v>
      </c>
      <c r="D4620" s="119">
        <v>1</v>
      </c>
    </row>
    <row r="4621" spans="1:4">
      <c r="A4621" t="s">
        <v>7877</v>
      </c>
      <c r="B4621" t="s">
        <v>7878</v>
      </c>
      <c r="C4621">
        <v>0</v>
      </c>
      <c r="D4621" s="119">
        <v>1</v>
      </c>
    </row>
    <row r="4622" spans="1:4">
      <c r="A4622" t="s">
        <v>7879</v>
      </c>
      <c r="B4622" t="s">
        <v>7880</v>
      </c>
      <c r="C4622">
        <v>0</v>
      </c>
      <c r="D4622" s="119">
        <v>1</v>
      </c>
    </row>
    <row r="4623" spans="1:4">
      <c r="A4623" t="s">
        <v>7881</v>
      </c>
      <c r="B4623" t="s">
        <v>7882</v>
      </c>
      <c r="C4623">
        <v>0</v>
      </c>
      <c r="D4623" s="119">
        <v>1</v>
      </c>
    </row>
    <row r="4624" spans="1:4">
      <c r="A4624" t="s">
        <v>7883</v>
      </c>
      <c r="B4624" t="s">
        <v>7884</v>
      </c>
      <c r="C4624">
        <v>0</v>
      </c>
      <c r="D4624" s="119">
        <v>1</v>
      </c>
    </row>
    <row r="4625" spans="1:4">
      <c r="A4625" t="s">
        <v>7885</v>
      </c>
      <c r="B4625" t="s">
        <v>7886</v>
      </c>
      <c r="C4625">
        <v>0</v>
      </c>
      <c r="D4625" s="119">
        <v>1</v>
      </c>
    </row>
    <row r="4626" spans="1:4">
      <c r="A4626" t="s">
        <v>7887</v>
      </c>
      <c r="B4626" t="s">
        <v>7888</v>
      </c>
      <c r="C4626">
        <v>0</v>
      </c>
      <c r="D4626" s="119">
        <v>1</v>
      </c>
    </row>
    <row r="4627" spans="1:4">
      <c r="A4627" t="s">
        <v>7889</v>
      </c>
      <c r="B4627" t="s">
        <v>7890</v>
      </c>
      <c r="C4627">
        <v>0</v>
      </c>
      <c r="D4627" s="119">
        <v>1</v>
      </c>
    </row>
    <row r="4628" spans="1:4">
      <c r="A4628" t="s">
        <v>7891</v>
      </c>
      <c r="B4628" t="s">
        <v>7892</v>
      </c>
      <c r="C4628">
        <v>0</v>
      </c>
      <c r="D4628" s="119">
        <v>1</v>
      </c>
    </row>
    <row r="4629" spans="1:4">
      <c r="A4629" t="s">
        <v>7893</v>
      </c>
      <c r="B4629" t="s">
        <v>7894</v>
      </c>
      <c r="C4629">
        <v>0</v>
      </c>
      <c r="D4629" s="119">
        <v>1</v>
      </c>
    </row>
    <row r="4630" spans="1:4">
      <c r="A4630" t="s">
        <v>7895</v>
      </c>
      <c r="B4630" t="s">
        <v>7896</v>
      </c>
      <c r="C4630">
        <v>0</v>
      </c>
      <c r="D4630" s="119">
        <v>1</v>
      </c>
    </row>
    <row r="4631" spans="1:4">
      <c r="A4631" t="s">
        <v>7897</v>
      </c>
      <c r="B4631" t="s">
        <v>7898</v>
      </c>
      <c r="C4631">
        <v>0</v>
      </c>
      <c r="D4631" s="119">
        <v>1</v>
      </c>
    </row>
    <row r="4632" spans="1:4">
      <c r="A4632" t="s">
        <v>7899</v>
      </c>
      <c r="B4632" t="s">
        <v>7900</v>
      </c>
      <c r="C4632">
        <v>0</v>
      </c>
      <c r="D4632" s="119">
        <v>1</v>
      </c>
    </row>
    <row r="4633" spans="1:4">
      <c r="A4633" t="s">
        <v>7901</v>
      </c>
      <c r="B4633" t="s">
        <v>7902</v>
      </c>
      <c r="C4633">
        <v>0</v>
      </c>
      <c r="D4633" s="119">
        <v>1</v>
      </c>
    </row>
    <row r="4634" spans="1:4">
      <c r="A4634" t="s">
        <v>7903</v>
      </c>
      <c r="B4634" t="s">
        <v>7904</v>
      </c>
      <c r="C4634">
        <v>0</v>
      </c>
      <c r="D4634" s="119">
        <v>1</v>
      </c>
    </row>
    <row r="4635" spans="1:4">
      <c r="A4635" t="s">
        <v>7905</v>
      </c>
      <c r="B4635" t="s">
        <v>7906</v>
      </c>
      <c r="C4635">
        <v>0</v>
      </c>
      <c r="D4635" s="119">
        <v>1</v>
      </c>
    </row>
    <row r="4636" spans="1:4">
      <c r="A4636" t="s">
        <v>7907</v>
      </c>
      <c r="B4636" t="s">
        <v>7908</v>
      </c>
      <c r="C4636">
        <v>0</v>
      </c>
      <c r="D4636" s="119">
        <v>1</v>
      </c>
    </row>
    <row r="4637" spans="1:4">
      <c r="A4637" t="s">
        <v>7909</v>
      </c>
      <c r="B4637" t="s">
        <v>7910</v>
      </c>
      <c r="C4637">
        <v>0</v>
      </c>
      <c r="D4637" s="119">
        <v>1</v>
      </c>
    </row>
    <row r="4638" spans="1:4">
      <c r="A4638" t="s">
        <v>7911</v>
      </c>
      <c r="B4638" t="s">
        <v>7912</v>
      </c>
      <c r="C4638">
        <v>0</v>
      </c>
      <c r="D4638" s="119">
        <v>1</v>
      </c>
    </row>
    <row r="4639" spans="1:4">
      <c r="A4639" t="s">
        <v>7913</v>
      </c>
      <c r="B4639" t="s">
        <v>7914</v>
      </c>
      <c r="C4639">
        <v>0</v>
      </c>
      <c r="D4639" s="119">
        <v>1</v>
      </c>
    </row>
    <row r="4640" spans="1:4">
      <c r="A4640" t="s">
        <v>7915</v>
      </c>
      <c r="B4640" t="s">
        <v>7916</v>
      </c>
      <c r="C4640">
        <v>0</v>
      </c>
      <c r="D4640" s="119">
        <v>1</v>
      </c>
    </row>
    <row r="4641" spans="1:4">
      <c r="A4641" t="s">
        <v>7917</v>
      </c>
      <c r="B4641" t="s">
        <v>7918</v>
      </c>
      <c r="C4641">
        <v>0</v>
      </c>
      <c r="D4641" s="119">
        <v>1</v>
      </c>
    </row>
    <row r="4642" spans="1:4">
      <c r="A4642" t="s">
        <v>7919</v>
      </c>
      <c r="B4642" t="s">
        <v>7920</v>
      </c>
      <c r="C4642">
        <v>0</v>
      </c>
      <c r="D4642" s="119">
        <v>1</v>
      </c>
    </row>
    <row r="4643" spans="1:4">
      <c r="A4643" t="s">
        <v>7921</v>
      </c>
      <c r="B4643" t="s">
        <v>7922</v>
      </c>
      <c r="C4643">
        <v>0</v>
      </c>
      <c r="D4643" s="119">
        <v>1</v>
      </c>
    </row>
    <row r="4644" spans="1:4">
      <c r="A4644" t="s">
        <v>7923</v>
      </c>
      <c r="B4644" t="s">
        <v>7924</v>
      </c>
      <c r="C4644">
        <v>0</v>
      </c>
      <c r="D4644" s="119">
        <v>1</v>
      </c>
    </row>
    <row r="4645" spans="1:4">
      <c r="A4645" t="s">
        <v>7925</v>
      </c>
      <c r="B4645" t="s">
        <v>7926</v>
      </c>
      <c r="C4645">
        <v>0</v>
      </c>
      <c r="D4645" s="119">
        <v>1</v>
      </c>
    </row>
    <row r="4646" spans="1:4">
      <c r="A4646" t="s">
        <v>7927</v>
      </c>
      <c r="B4646" t="s">
        <v>7928</v>
      </c>
      <c r="C4646">
        <v>0</v>
      </c>
      <c r="D4646" s="119">
        <v>1</v>
      </c>
    </row>
    <row r="4647" spans="1:4">
      <c r="A4647" t="s">
        <v>7929</v>
      </c>
      <c r="B4647" t="s">
        <v>7930</v>
      </c>
      <c r="C4647">
        <v>0</v>
      </c>
      <c r="D4647" s="119">
        <v>1</v>
      </c>
    </row>
    <row r="4648" spans="1:4">
      <c r="A4648" t="s">
        <v>7931</v>
      </c>
      <c r="B4648" t="s">
        <v>7932</v>
      </c>
      <c r="C4648">
        <v>0</v>
      </c>
      <c r="D4648" s="119">
        <v>1</v>
      </c>
    </row>
    <row r="4649" spans="1:4">
      <c r="A4649" t="s">
        <v>7933</v>
      </c>
      <c r="B4649" t="s">
        <v>7934</v>
      </c>
      <c r="C4649">
        <v>0</v>
      </c>
      <c r="D4649" s="119">
        <v>1</v>
      </c>
    </row>
    <row r="4650" spans="1:4">
      <c r="A4650" t="s">
        <v>7935</v>
      </c>
      <c r="B4650" t="s">
        <v>7936</v>
      </c>
      <c r="C4650">
        <v>0</v>
      </c>
      <c r="D4650" s="119">
        <v>1</v>
      </c>
    </row>
    <row r="4651" spans="1:4">
      <c r="A4651" t="s">
        <v>7937</v>
      </c>
      <c r="B4651" t="s">
        <v>7938</v>
      </c>
      <c r="C4651">
        <v>0</v>
      </c>
      <c r="D4651" s="119">
        <v>1</v>
      </c>
    </row>
    <row r="4652" spans="1:4">
      <c r="A4652" t="s">
        <v>7939</v>
      </c>
      <c r="B4652" t="s">
        <v>7940</v>
      </c>
      <c r="C4652">
        <v>0</v>
      </c>
      <c r="D4652" s="119">
        <v>1</v>
      </c>
    </row>
    <row r="4653" spans="1:4">
      <c r="A4653" t="s">
        <v>7941</v>
      </c>
      <c r="B4653" t="s">
        <v>7942</v>
      </c>
      <c r="C4653">
        <v>0</v>
      </c>
      <c r="D4653" s="119">
        <v>1</v>
      </c>
    </row>
    <row r="4654" spans="1:4">
      <c r="A4654" t="s">
        <v>7943</v>
      </c>
      <c r="B4654" t="s">
        <v>7944</v>
      </c>
      <c r="C4654">
        <v>0</v>
      </c>
      <c r="D4654" s="119">
        <v>1</v>
      </c>
    </row>
    <row r="4655" spans="1:4">
      <c r="A4655" t="s">
        <v>7945</v>
      </c>
      <c r="B4655" t="s">
        <v>7946</v>
      </c>
      <c r="C4655">
        <v>0</v>
      </c>
      <c r="D4655" s="119">
        <v>1</v>
      </c>
    </row>
    <row r="4656" spans="1:4">
      <c r="A4656" t="s">
        <v>7947</v>
      </c>
      <c r="B4656" t="s">
        <v>7948</v>
      </c>
      <c r="C4656">
        <v>0</v>
      </c>
      <c r="D4656" s="119">
        <v>1</v>
      </c>
    </row>
    <row r="4657" spans="1:4">
      <c r="A4657" t="s">
        <v>7949</v>
      </c>
      <c r="B4657" t="s">
        <v>7950</v>
      </c>
      <c r="C4657">
        <v>0</v>
      </c>
      <c r="D4657" s="119">
        <v>1</v>
      </c>
    </row>
    <row r="4658" spans="1:4">
      <c r="A4658" t="s">
        <v>7951</v>
      </c>
      <c r="B4658" t="s">
        <v>7952</v>
      </c>
      <c r="C4658">
        <v>0</v>
      </c>
      <c r="D4658" s="119">
        <v>1</v>
      </c>
    </row>
    <row r="4659" spans="1:4">
      <c r="A4659" t="s">
        <v>7953</v>
      </c>
      <c r="B4659" t="s">
        <v>7954</v>
      </c>
      <c r="C4659">
        <v>0</v>
      </c>
      <c r="D4659" s="119">
        <v>1</v>
      </c>
    </row>
    <row r="4660" spans="1:4">
      <c r="A4660" t="s">
        <v>7955</v>
      </c>
      <c r="B4660" t="s">
        <v>7956</v>
      </c>
      <c r="C4660">
        <v>0</v>
      </c>
      <c r="D4660" s="119">
        <v>1</v>
      </c>
    </row>
    <row r="4661" spans="1:4">
      <c r="A4661" t="s">
        <v>7957</v>
      </c>
      <c r="B4661" t="s">
        <v>7958</v>
      </c>
      <c r="C4661">
        <v>0</v>
      </c>
      <c r="D4661" s="119">
        <v>1</v>
      </c>
    </row>
    <row r="4662" spans="1:4">
      <c r="A4662" t="s">
        <v>7959</v>
      </c>
      <c r="B4662" t="s">
        <v>7960</v>
      </c>
      <c r="C4662">
        <v>0</v>
      </c>
      <c r="D4662" s="119">
        <v>1</v>
      </c>
    </row>
    <row r="4663" spans="1:4">
      <c r="A4663" t="s">
        <v>7961</v>
      </c>
      <c r="B4663" t="s">
        <v>7962</v>
      </c>
      <c r="C4663">
        <v>0</v>
      </c>
      <c r="D4663" s="119">
        <v>1</v>
      </c>
    </row>
    <row r="4664" spans="1:4">
      <c r="A4664" t="s">
        <v>7963</v>
      </c>
      <c r="B4664" t="s">
        <v>7964</v>
      </c>
      <c r="C4664">
        <v>0</v>
      </c>
      <c r="D4664" s="119">
        <v>1</v>
      </c>
    </row>
    <row r="4665" spans="1:4">
      <c r="A4665" t="s">
        <v>7965</v>
      </c>
      <c r="B4665" t="s">
        <v>7966</v>
      </c>
      <c r="C4665">
        <v>0</v>
      </c>
      <c r="D4665" s="119">
        <v>1</v>
      </c>
    </row>
    <row r="4666" spans="1:4">
      <c r="A4666" t="s">
        <v>7967</v>
      </c>
      <c r="B4666" t="s">
        <v>7968</v>
      </c>
      <c r="C4666">
        <v>2249</v>
      </c>
      <c r="D4666" s="119">
        <v>1970</v>
      </c>
    </row>
    <row r="4667" spans="1:4">
      <c r="A4667" t="s">
        <v>7969</v>
      </c>
      <c r="B4667" t="s">
        <v>7970</v>
      </c>
      <c r="C4667">
        <v>1</v>
      </c>
      <c r="D4667" s="119">
        <v>2</v>
      </c>
    </row>
    <row r="4668" spans="1:4">
      <c r="A4668" t="s">
        <v>7971</v>
      </c>
      <c r="B4668" t="s">
        <v>7972</v>
      </c>
      <c r="C4668">
        <v>254</v>
      </c>
      <c r="D4668" s="119">
        <v>220</v>
      </c>
    </row>
    <row r="4669" spans="1:4">
      <c r="A4669" t="s">
        <v>7973</v>
      </c>
      <c r="B4669" t="s">
        <v>7974</v>
      </c>
      <c r="C4669">
        <v>1078</v>
      </c>
      <c r="D4669" s="119">
        <v>1000</v>
      </c>
    </row>
    <row r="4670" spans="1:4">
      <c r="A4670" t="s">
        <v>7975</v>
      </c>
      <c r="B4670" t="s">
        <v>7976</v>
      </c>
      <c r="C4670">
        <v>431</v>
      </c>
      <c r="D4670" s="119">
        <v>350</v>
      </c>
    </row>
    <row r="4671" spans="1:4">
      <c r="A4671" t="s">
        <v>7977</v>
      </c>
      <c r="B4671" t="s">
        <v>7978</v>
      </c>
      <c r="C4671">
        <v>1067</v>
      </c>
      <c r="D4671" s="119">
        <v>780</v>
      </c>
    </row>
    <row r="4672" spans="1:4">
      <c r="A4672" t="s">
        <v>7979</v>
      </c>
      <c r="B4672" t="s">
        <v>7980</v>
      </c>
      <c r="C4672">
        <v>638</v>
      </c>
      <c r="D4672" s="119">
        <v>380</v>
      </c>
    </row>
    <row r="4673" spans="1:4">
      <c r="A4673" t="s">
        <v>7981</v>
      </c>
      <c r="B4673" t="s">
        <v>7982</v>
      </c>
      <c r="C4673">
        <v>298</v>
      </c>
      <c r="D4673" s="119">
        <v>220</v>
      </c>
    </row>
    <row r="4674" spans="1:4">
      <c r="A4674" t="s">
        <v>7983</v>
      </c>
      <c r="B4674" t="s">
        <v>7984</v>
      </c>
      <c r="C4674">
        <v>203</v>
      </c>
      <c r="D4674" s="119">
        <v>151</v>
      </c>
    </row>
    <row r="4675" spans="1:4">
      <c r="A4675" t="s">
        <v>7985</v>
      </c>
      <c r="B4675" t="s">
        <v>7986</v>
      </c>
      <c r="C4675">
        <v>18</v>
      </c>
      <c r="D4675" s="119">
        <v>16</v>
      </c>
    </row>
    <row r="4676" spans="1:4">
      <c r="A4676" t="s">
        <v>7987</v>
      </c>
      <c r="B4676" t="s">
        <v>7988</v>
      </c>
      <c r="C4676">
        <v>33</v>
      </c>
      <c r="D4676" s="119">
        <v>11</v>
      </c>
    </row>
    <row r="4677" spans="1:4">
      <c r="A4677" t="s">
        <v>7989</v>
      </c>
      <c r="B4677" t="s">
        <v>7990</v>
      </c>
      <c r="C4677">
        <v>375</v>
      </c>
      <c r="D4677" s="119">
        <v>401</v>
      </c>
    </row>
    <row r="4678" spans="1:4">
      <c r="A4678" t="s">
        <v>7991</v>
      </c>
      <c r="B4678" t="s">
        <v>7992</v>
      </c>
      <c r="C4678">
        <v>0</v>
      </c>
      <c r="D4678" s="119">
        <v>2</v>
      </c>
    </row>
    <row r="4679" spans="1:4">
      <c r="A4679" t="s">
        <v>7993</v>
      </c>
      <c r="B4679" t="s">
        <v>18814</v>
      </c>
      <c r="C4679">
        <v>0</v>
      </c>
      <c r="D4679" s="119">
        <v>2</v>
      </c>
    </row>
    <row r="4680" spans="1:4">
      <c r="A4680" t="s">
        <v>7994</v>
      </c>
      <c r="B4680" t="s">
        <v>7995</v>
      </c>
      <c r="C4680">
        <v>0</v>
      </c>
      <c r="D4680" s="119">
        <v>2</v>
      </c>
    </row>
    <row r="4681" spans="1:4">
      <c r="A4681" t="s">
        <v>7996</v>
      </c>
      <c r="B4681" t="s">
        <v>7997</v>
      </c>
      <c r="C4681">
        <v>0</v>
      </c>
      <c r="D4681" s="119">
        <v>2</v>
      </c>
    </row>
    <row r="4682" spans="1:4">
      <c r="A4682" t="s">
        <v>7998</v>
      </c>
      <c r="B4682" t="s">
        <v>7999</v>
      </c>
      <c r="C4682">
        <v>0</v>
      </c>
      <c r="D4682" s="119">
        <v>2</v>
      </c>
    </row>
    <row r="4683" spans="1:4">
      <c r="A4683" t="s">
        <v>8000</v>
      </c>
      <c r="B4683" t="s">
        <v>8001</v>
      </c>
      <c r="C4683">
        <v>0</v>
      </c>
      <c r="D4683" s="119">
        <v>2</v>
      </c>
    </row>
    <row r="4684" spans="1:4">
      <c r="A4684" t="s">
        <v>8002</v>
      </c>
      <c r="B4684" t="s">
        <v>8003</v>
      </c>
      <c r="C4684">
        <v>1</v>
      </c>
      <c r="D4684" s="119">
        <v>2</v>
      </c>
    </row>
    <row r="4685" spans="1:4">
      <c r="A4685" t="s">
        <v>8004</v>
      </c>
      <c r="B4685" t="s">
        <v>7378</v>
      </c>
      <c r="C4685">
        <v>0</v>
      </c>
      <c r="D4685" s="119">
        <v>1</v>
      </c>
    </row>
    <row r="4686" spans="1:4">
      <c r="A4686" t="s">
        <v>8005</v>
      </c>
      <c r="B4686" t="s">
        <v>8006</v>
      </c>
      <c r="C4686">
        <v>0</v>
      </c>
      <c r="D4686" s="119">
        <v>101</v>
      </c>
    </row>
    <row r="4687" spans="1:4">
      <c r="A4687" t="s">
        <v>8007</v>
      </c>
      <c r="B4687" t="s">
        <v>8008</v>
      </c>
      <c r="C4687">
        <v>2738</v>
      </c>
      <c r="D4687" s="119">
        <v>2290</v>
      </c>
    </row>
    <row r="4688" spans="1:4">
      <c r="A4688" t="s">
        <v>8009</v>
      </c>
      <c r="B4688" t="s">
        <v>8010</v>
      </c>
      <c r="C4688">
        <v>0</v>
      </c>
      <c r="D4688" s="119">
        <v>101</v>
      </c>
    </row>
    <row r="4689" spans="1:4">
      <c r="A4689" t="s">
        <v>8011</v>
      </c>
      <c r="B4689" t="s">
        <v>8012</v>
      </c>
      <c r="C4689">
        <v>0</v>
      </c>
      <c r="D4689" s="119">
        <v>101</v>
      </c>
    </row>
    <row r="4690" spans="1:4">
      <c r="A4690" t="s">
        <v>8013</v>
      </c>
      <c r="B4690" t="s">
        <v>8014</v>
      </c>
      <c r="C4690">
        <v>0</v>
      </c>
      <c r="D4690" s="119">
        <v>101</v>
      </c>
    </row>
    <row r="4691" spans="1:4">
      <c r="A4691" t="s">
        <v>8015</v>
      </c>
      <c r="B4691" t="s">
        <v>8016</v>
      </c>
      <c r="C4691">
        <v>2704</v>
      </c>
      <c r="D4691" s="119">
        <v>2177</v>
      </c>
    </row>
    <row r="4692" spans="1:4">
      <c r="A4692" t="s">
        <v>8017</v>
      </c>
      <c r="B4692" t="s">
        <v>8018</v>
      </c>
      <c r="C4692">
        <v>0</v>
      </c>
      <c r="D4692" s="119">
        <v>101</v>
      </c>
    </row>
    <row r="4693" spans="1:4">
      <c r="A4693" t="s">
        <v>8019</v>
      </c>
      <c r="B4693" t="s">
        <v>8020</v>
      </c>
      <c r="C4693">
        <v>0</v>
      </c>
      <c r="D4693" s="119">
        <v>101</v>
      </c>
    </row>
    <row r="4694" spans="1:4">
      <c r="A4694" t="s">
        <v>8021</v>
      </c>
      <c r="B4694" t="s">
        <v>18815</v>
      </c>
      <c r="C4694">
        <v>0</v>
      </c>
      <c r="D4694" s="119">
        <v>101</v>
      </c>
    </row>
    <row r="4695" spans="1:4">
      <c r="A4695" t="s">
        <v>8022</v>
      </c>
      <c r="B4695" t="s">
        <v>18816</v>
      </c>
      <c r="C4695">
        <v>41035</v>
      </c>
      <c r="D4695" s="119">
        <v>41310</v>
      </c>
    </row>
    <row r="4696" spans="1:4">
      <c r="A4696" t="s">
        <v>8023</v>
      </c>
      <c r="B4696" t="s">
        <v>18817</v>
      </c>
      <c r="C4696">
        <v>0</v>
      </c>
      <c r="D4696" s="119">
        <v>101</v>
      </c>
    </row>
    <row r="4697" spans="1:4">
      <c r="A4697" t="s">
        <v>8024</v>
      </c>
      <c r="B4697" t="s">
        <v>18818</v>
      </c>
      <c r="C4697">
        <v>0</v>
      </c>
      <c r="D4697" s="119">
        <v>101</v>
      </c>
    </row>
    <row r="4698" spans="1:4">
      <c r="A4698" t="s">
        <v>8025</v>
      </c>
      <c r="B4698" t="s">
        <v>8026</v>
      </c>
      <c r="C4698">
        <v>21737</v>
      </c>
      <c r="D4698" s="119">
        <v>20901</v>
      </c>
    </row>
    <row r="4699" spans="1:4">
      <c r="A4699" t="s">
        <v>8027</v>
      </c>
      <c r="B4699" t="s">
        <v>8028</v>
      </c>
      <c r="C4699">
        <v>9839</v>
      </c>
      <c r="D4699" s="119">
        <v>14000</v>
      </c>
    </row>
    <row r="4700" spans="1:4">
      <c r="A4700" t="s">
        <v>8029</v>
      </c>
      <c r="B4700" t="s">
        <v>8030</v>
      </c>
      <c r="C4700">
        <v>0</v>
      </c>
      <c r="D4700" s="119">
        <v>101</v>
      </c>
    </row>
    <row r="4701" spans="1:4">
      <c r="A4701" t="s">
        <v>8031</v>
      </c>
      <c r="B4701" t="s">
        <v>8032</v>
      </c>
      <c r="C4701">
        <v>4658</v>
      </c>
      <c r="D4701" s="119">
        <v>5439</v>
      </c>
    </row>
    <row r="4702" spans="1:4">
      <c r="A4702" t="s">
        <v>8033</v>
      </c>
      <c r="B4702" t="s">
        <v>8034</v>
      </c>
      <c r="C4702">
        <v>181604</v>
      </c>
      <c r="D4702" s="119">
        <v>174235</v>
      </c>
    </row>
    <row r="4703" spans="1:4">
      <c r="A4703" t="s">
        <v>8035</v>
      </c>
      <c r="B4703" t="s">
        <v>8036</v>
      </c>
      <c r="C4703">
        <v>0</v>
      </c>
      <c r="D4703" s="119">
        <v>101</v>
      </c>
    </row>
    <row r="4704" spans="1:4">
      <c r="A4704" t="s">
        <v>8037</v>
      </c>
      <c r="B4704" t="s">
        <v>8038</v>
      </c>
      <c r="C4704">
        <v>0</v>
      </c>
      <c r="D4704" s="119">
        <v>101</v>
      </c>
    </row>
    <row r="4705" spans="1:4">
      <c r="A4705" t="s">
        <v>8039</v>
      </c>
      <c r="B4705" t="s">
        <v>8040</v>
      </c>
      <c r="C4705">
        <v>0</v>
      </c>
      <c r="D4705" s="119">
        <v>101</v>
      </c>
    </row>
    <row r="4706" spans="1:4">
      <c r="A4706" t="s">
        <v>8041</v>
      </c>
      <c r="B4706" t="s">
        <v>8042</v>
      </c>
      <c r="C4706">
        <v>611</v>
      </c>
      <c r="D4706" s="119">
        <v>632</v>
      </c>
    </row>
    <row r="4707" spans="1:4">
      <c r="A4707" t="s">
        <v>8043</v>
      </c>
      <c r="B4707" t="s">
        <v>8044</v>
      </c>
      <c r="C4707">
        <v>663</v>
      </c>
      <c r="D4707" s="119">
        <v>461</v>
      </c>
    </row>
    <row r="4708" spans="1:4">
      <c r="A4708" t="s">
        <v>8045</v>
      </c>
      <c r="B4708" t="s">
        <v>8046</v>
      </c>
      <c r="C4708">
        <v>0</v>
      </c>
      <c r="D4708" s="119">
        <v>101</v>
      </c>
    </row>
    <row r="4709" spans="1:4">
      <c r="A4709" t="s">
        <v>8047</v>
      </c>
      <c r="B4709" t="s">
        <v>8048</v>
      </c>
      <c r="C4709">
        <v>4</v>
      </c>
      <c r="D4709" s="119">
        <v>20</v>
      </c>
    </row>
    <row r="4710" spans="1:4">
      <c r="A4710" t="s">
        <v>8049</v>
      </c>
      <c r="B4710" t="s">
        <v>18819</v>
      </c>
      <c r="C4710">
        <v>28827</v>
      </c>
      <c r="D4710" s="119">
        <v>29796</v>
      </c>
    </row>
    <row r="4711" spans="1:4">
      <c r="A4711" t="s">
        <v>8050</v>
      </c>
      <c r="B4711" t="s">
        <v>8051</v>
      </c>
      <c r="C4711">
        <v>1488</v>
      </c>
      <c r="D4711" s="119">
        <v>1480</v>
      </c>
    </row>
    <row r="4712" spans="1:4">
      <c r="A4712" t="s">
        <v>8052</v>
      </c>
      <c r="B4712" t="s">
        <v>8053</v>
      </c>
      <c r="C4712">
        <v>51581</v>
      </c>
      <c r="D4712" s="119">
        <v>49500</v>
      </c>
    </row>
    <row r="4713" spans="1:4">
      <c r="A4713" t="s">
        <v>8054</v>
      </c>
      <c r="B4713" t="s">
        <v>8055</v>
      </c>
      <c r="C4713">
        <v>2625</v>
      </c>
      <c r="D4713" s="119">
        <v>1950</v>
      </c>
    </row>
    <row r="4714" spans="1:4">
      <c r="A4714" t="s">
        <v>8056</v>
      </c>
      <c r="B4714" t="s">
        <v>8057</v>
      </c>
      <c r="C4714">
        <v>38799</v>
      </c>
      <c r="D4714" s="119">
        <v>35440</v>
      </c>
    </row>
    <row r="4715" spans="1:4">
      <c r="A4715" t="s">
        <v>8058</v>
      </c>
      <c r="B4715" t="s">
        <v>8059</v>
      </c>
      <c r="C4715">
        <v>0</v>
      </c>
      <c r="D4715" s="119">
        <v>101</v>
      </c>
    </row>
    <row r="4716" spans="1:4">
      <c r="A4716" t="s">
        <v>8060</v>
      </c>
      <c r="B4716" t="s">
        <v>8061</v>
      </c>
      <c r="C4716">
        <v>0</v>
      </c>
      <c r="D4716" s="119">
        <v>101</v>
      </c>
    </row>
    <row r="4717" spans="1:4">
      <c r="A4717" t="s">
        <v>8062</v>
      </c>
      <c r="B4717" t="s">
        <v>8063</v>
      </c>
      <c r="C4717">
        <v>727</v>
      </c>
      <c r="D4717" s="119">
        <v>1625</v>
      </c>
    </row>
    <row r="4718" spans="1:4">
      <c r="A4718" t="s">
        <v>8064</v>
      </c>
      <c r="B4718" t="s">
        <v>8065</v>
      </c>
      <c r="C4718">
        <v>5</v>
      </c>
      <c r="D4718" s="119">
        <v>20</v>
      </c>
    </row>
    <row r="4719" spans="1:4">
      <c r="A4719" t="s">
        <v>8066</v>
      </c>
      <c r="B4719" t="s">
        <v>8067</v>
      </c>
      <c r="C4719">
        <v>971</v>
      </c>
      <c r="D4719" s="119">
        <v>720</v>
      </c>
    </row>
    <row r="4720" spans="1:4">
      <c r="A4720" t="s">
        <v>8068</v>
      </c>
      <c r="B4720" t="s">
        <v>8069</v>
      </c>
      <c r="C4720">
        <v>11</v>
      </c>
      <c r="D4720" s="119">
        <v>15</v>
      </c>
    </row>
    <row r="4721" spans="1:4">
      <c r="A4721" t="s">
        <v>8070</v>
      </c>
      <c r="B4721" t="s">
        <v>8071</v>
      </c>
      <c r="C4721">
        <v>16</v>
      </c>
      <c r="D4721" s="119">
        <v>25</v>
      </c>
    </row>
    <row r="4722" spans="1:4">
      <c r="A4722" t="s">
        <v>8072</v>
      </c>
      <c r="B4722" t="s">
        <v>8073</v>
      </c>
      <c r="C4722">
        <v>8</v>
      </c>
      <c r="D4722" s="119">
        <v>10</v>
      </c>
    </row>
    <row r="4723" spans="1:4">
      <c r="A4723" t="s">
        <v>8075</v>
      </c>
      <c r="B4723" t="s">
        <v>8076</v>
      </c>
      <c r="C4723">
        <v>6</v>
      </c>
      <c r="D4723" s="119">
        <v>20</v>
      </c>
    </row>
    <row r="4724" spans="1:4">
      <c r="A4724" t="s">
        <v>8077</v>
      </c>
      <c r="B4724" t="s">
        <v>8078</v>
      </c>
      <c r="C4724">
        <v>12</v>
      </c>
      <c r="D4724" s="119">
        <v>15</v>
      </c>
    </row>
    <row r="4725" spans="1:4">
      <c r="A4725" t="s">
        <v>8079</v>
      </c>
      <c r="B4725" t="s">
        <v>8080</v>
      </c>
      <c r="C4725">
        <v>12</v>
      </c>
      <c r="D4725" s="119">
        <v>15</v>
      </c>
    </row>
    <row r="4726" spans="1:4">
      <c r="A4726" t="s">
        <v>8081</v>
      </c>
      <c r="B4726" t="s">
        <v>8082</v>
      </c>
      <c r="C4726">
        <v>0</v>
      </c>
      <c r="D4726" s="119">
        <v>101</v>
      </c>
    </row>
    <row r="4727" spans="1:4">
      <c r="A4727" t="s">
        <v>8083</v>
      </c>
      <c r="B4727" t="s">
        <v>8084</v>
      </c>
      <c r="C4727">
        <v>0</v>
      </c>
      <c r="D4727" s="119">
        <v>101</v>
      </c>
    </row>
    <row r="4728" spans="1:4">
      <c r="A4728" t="s">
        <v>8085</v>
      </c>
      <c r="B4728" t="s">
        <v>8086</v>
      </c>
      <c r="C4728">
        <v>41754</v>
      </c>
      <c r="D4728" s="119">
        <v>41905</v>
      </c>
    </row>
    <row r="4729" spans="1:4">
      <c r="A4729" t="s">
        <v>8087</v>
      </c>
      <c r="B4729" t="s">
        <v>8088</v>
      </c>
      <c r="C4729">
        <v>0</v>
      </c>
      <c r="D4729" s="119">
        <v>101</v>
      </c>
    </row>
    <row r="4730" spans="1:4">
      <c r="A4730" t="s">
        <v>8089</v>
      </c>
      <c r="B4730" t="s">
        <v>8090</v>
      </c>
      <c r="C4730">
        <v>0</v>
      </c>
      <c r="D4730" s="119">
        <v>6</v>
      </c>
    </row>
    <row r="4731" spans="1:4">
      <c r="A4731" t="s">
        <v>8091</v>
      </c>
      <c r="B4731" t="s">
        <v>8092</v>
      </c>
      <c r="C4731">
        <v>0</v>
      </c>
      <c r="D4731" s="119">
        <v>101</v>
      </c>
    </row>
    <row r="4732" spans="1:4">
      <c r="A4732" t="s">
        <v>8093</v>
      </c>
      <c r="B4732" t="s">
        <v>18820</v>
      </c>
      <c r="C4732">
        <v>0</v>
      </c>
      <c r="D4732" s="119">
        <v>101</v>
      </c>
    </row>
    <row r="4733" spans="1:4">
      <c r="A4733" t="s">
        <v>8094</v>
      </c>
      <c r="B4733" t="s">
        <v>18821</v>
      </c>
      <c r="C4733">
        <v>0</v>
      </c>
      <c r="D4733" s="119">
        <v>101</v>
      </c>
    </row>
    <row r="4734" spans="1:4">
      <c r="A4734" t="s">
        <v>8095</v>
      </c>
      <c r="B4734" t="s">
        <v>8096</v>
      </c>
      <c r="C4734">
        <v>888</v>
      </c>
      <c r="D4734" s="119">
        <v>690</v>
      </c>
    </row>
    <row r="4735" spans="1:4">
      <c r="A4735" t="s">
        <v>8097</v>
      </c>
      <c r="B4735" t="s">
        <v>8098</v>
      </c>
      <c r="C4735">
        <v>0</v>
      </c>
      <c r="D4735" s="119">
        <v>101</v>
      </c>
    </row>
    <row r="4736" spans="1:4">
      <c r="A4736" t="s">
        <v>8099</v>
      </c>
      <c r="B4736" t="s">
        <v>8100</v>
      </c>
      <c r="C4736">
        <v>0</v>
      </c>
      <c r="D4736" s="119">
        <v>101</v>
      </c>
    </row>
    <row r="4737" spans="1:4">
      <c r="A4737" t="s">
        <v>8101</v>
      </c>
      <c r="B4737" t="s">
        <v>8102</v>
      </c>
      <c r="C4737">
        <v>0</v>
      </c>
      <c r="D4737" s="119">
        <v>101</v>
      </c>
    </row>
    <row r="4738" spans="1:4">
      <c r="A4738" t="s">
        <v>8103</v>
      </c>
      <c r="B4738" t="s">
        <v>8104</v>
      </c>
      <c r="C4738">
        <v>0</v>
      </c>
      <c r="D4738" s="119">
        <v>101</v>
      </c>
    </row>
    <row r="4739" spans="1:4">
      <c r="A4739" t="s">
        <v>8105</v>
      </c>
      <c r="B4739" t="s">
        <v>8106</v>
      </c>
      <c r="C4739">
        <v>867</v>
      </c>
      <c r="D4739" s="119">
        <v>980</v>
      </c>
    </row>
    <row r="4740" spans="1:4">
      <c r="A4740" t="s">
        <v>8107</v>
      </c>
      <c r="B4740" t="s">
        <v>8108</v>
      </c>
      <c r="C4740">
        <v>3</v>
      </c>
      <c r="D4740" s="119">
        <v>10</v>
      </c>
    </row>
    <row r="4741" spans="1:4">
      <c r="A4741" t="s">
        <v>8109</v>
      </c>
      <c r="B4741" t="s">
        <v>8110</v>
      </c>
      <c r="C4741">
        <v>0</v>
      </c>
      <c r="D4741" s="119">
        <v>101</v>
      </c>
    </row>
    <row r="4742" spans="1:4">
      <c r="A4742" t="s">
        <v>8111</v>
      </c>
      <c r="B4742" t="s">
        <v>8112</v>
      </c>
      <c r="C4742">
        <v>51846</v>
      </c>
      <c r="D4742" s="119">
        <v>51700</v>
      </c>
    </row>
    <row r="4743" spans="1:4">
      <c r="A4743" t="s">
        <v>8113</v>
      </c>
      <c r="B4743" t="s">
        <v>8114</v>
      </c>
      <c r="C4743">
        <v>3997</v>
      </c>
      <c r="D4743" s="119">
        <v>4045</v>
      </c>
    </row>
    <row r="4744" spans="1:4">
      <c r="A4744" t="s">
        <v>8115</v>
      </c>
      <c r="B4744" t="s">
        <v>8116</v>
      </c>
      <c r="C4744">
        <v>0</v>
      </c>
      <c r="D4744" s="119">
        <v>101</v>
      </c>
    </row>
    <row r="4745" spans="1:4">
      <c r="A4745" t="s">
        <v>8117</v>
      </c>
      <c r="B4745" t="s">
        <v>8118</v>
      </c>
      <c r="C4745">
        <v>810</v>
      </c>
      <c r="D4745" s="119">
        <v>650</v>
      </c>
    </row>
    <row r="4746" spans="1:4">
      <c r="A4746" t="s">
        <v>8119</v>
      </c>
      <c r="B4746" t="s">
        <v>18822</v>
      </c>
      <c r="C4746">
        <v>12810</v>
      </c>
      <c r="D4746" s="119">
        <v>3155</v>
      </c>
    </row>
    <row r="4747" spans="1:4">
      <c r="A4747" t="s">
        <v>8120</v>
      </c>
      <c r="B4747" t="s">
        <v>18823</v>
      </c>
      <c r="C4747">
        <v>786</v>
      </c>
      <c r="D4747" s="119">
        <v>600</v>
      </c>
    </row>
    <row r="4748" spans="1:4">
      <c r="A4748" t="s">
        <v>8121</v>
      </c>
      <c r="B4748" t="s">
        <v>8122</v>
      </c>
      <c r="C4748">
        <v>786</v>
      </c>
      <c r="D4748" s="119">
        <v>600</v>
      </c>
    </row>
    <row r="4749" spans="1:4">
      <c r="A4749" t="s">
        <v>8123</v>
      </c>
      <c r="B4749" t="s">
        <v>8124</v>
      </c>
      <c r="C4749">
        <v>889</v>
      </c>
      <c r="D4749" s="119">
        <v>690</v>
      </c>
    </row>
    <row r="4750" spans="1:4">
      <c r="A4750" t="s">
        <v>8125</v>
      </c>
      <c r="B4750" t="s">
        <v>8126</v>
      </c>
      <c r="C4750">
        <v>0</v>
      </c>
      <c r="D4750" s="119">
        <v>101</v>
      </c>
    </row>
    <row r="4751" spans="1:4">
      <c r="A4751" t="s">
        <v>8127</v>
      </c>
      <c r="B4751" t="s">
        <v>8128</v>
      </c>
      <c r="C4751">
        <v>0</v>
      </c>
      <c r="D4751" s="119">
        <v>101</v>
      </c>
    </row>
    <row r="4752" spans="1:4">
      <c r="A4752" t="s">
        <v>8129</v>
      </c>
      <c r="B4752" t="s">
        <v>8130</v>
      </c>
      <c r="C4752">
        <v>0</v>
      </c>
      <c r="D4752" s="119">
        <v>101</v>
      </c>
    </row>
    <row r="4753" spans="1:4">
      <c r="A4753" t="s">
        <v>8131</v>
      </c>
      <c r="B4753" t="s">
        <v>8132</v>
      </c>
      <c r="C4753">
        <v>889</v>
      </c>
      <c r="D4753" s="119">
        <v>680</v>
      </c>
    </row>
    <row r="4754" spans="1:4">
      <c r="A4754" t="s">
        <v>8133</v>
      </c>
      <c r="B4754" t="s">
        <v>8134</v>
      </c>
      <c r="C4754">
        <v>813</v>
      </c>
      <c r="D4754" s="119">
        <v>650</v>
      </c>
    </row>
    <row r="4755" spans="1:4">
      <c r="A4755" t="s">
        <v>8135</v>
      </c>
      <c r="B4755" t="s">
        <v>8136</v>
      </c>
      <c r="C4755">
        <v>0</v>
      </c>
      <c r="D4755" s="119">
        <v>101</v>
      </c>
    </row>
    <row r="4756" spans="1:4">
      <c r="A4756" t="s">
        <v>8137</v>
      </c>
      <c r="B4756" t="s">
        <v>8138</v>
      </c>
      <c r="C4756">
        <v>308</v>
      </c>
      <c r="D4756" s="119">
        <v>270</v>
      </c>
    </row>
    <row r="4757" spans="1:4">
      <c r="A4757" t="s">
        <v>8139</v>
      </c>
      <c r="B4757" t="s">
        <v>8140</v>
      </c>
      <c r="C4757">
        <v>318</v>
      </c>
      <c r="D4757" s="119">
        <v>265</v>
      </c>
    </row>
    <row r="4758" spans="1:4">
      <c r="A4758" t="s">
        <v>8141</v>
      </c>
      <c r="B4758" t="s">
        <v>8142</v>
      </c>
      <c r="C4758">
        <v>0</v>
      </c>
      <c r="D4758" s="119">
        <v>112</v>
      </c>
    </row>
    <row r="4759" spans="1:4">
      <c r="A4759" t="s">
        <v>8143</v>
      </c>
      <c r="B4759" t="s">
        <v>9308</v>
      </c>
      <c r="C4759">
        <v>76</v>
      </c>
      <c r="D4759" s="119">
        <v>130</v>
      </c>
    </row>
    <row r="4760" spans="1:4">
      <c r="A4760" t="s">
        <v>8144</v>
      </c>
      <c r="B4760" t="s">
        <v>8145</v>
      </c>
      <c r="C4760">
        <v>0</v>
      </c>
      <c r="D4760" s="119">
        <v>101</v>
      </c>
    </row>
    <row r="4761" spans="1:4">
      <c r="A4761" t="s">
        <v>8146</v>
      </c>
      <c r="B4761" t="s">
        <v>18824</v>
      </c>
      <c r="C4761">
        <v>6458</v>
      </c>
      <c r="D4761" s="119">
        <v>5790</v>
      </c>
    </row>
    <row r="4762" spans="1:4">
      <c r="A4762" t="s">
        <v>8147</v>
      </c>
      <c r="B4762" t="s">
        <v>18825</v>
      </c>
      <c r="C4762">
        <v>86240</v>
      </c>
      <c r="D4762" s="119">
        <v>99310</v>
      </c>
    </row>
    <row r="4763" spans="1:4">
      <c r="A4763" t="s">
        <v>8148</v>
      </c>
      <c r="B4763" t="s">
        <v>8149</v>
      </c>
      <c r="C4763">
        <v>37010</v>
      </c>
      <c r="D4763" s="119">
        <v>30500</v>
      </c>
    </row>
    <row r="4764" spans="1:4">
      <c r="A4764" t="s">
        <v>8150</v>
      </c>
      <c r="B4764" t="s">
        <v>8151</v>
      </c>
      <c r="C4764">
        <v>0</v>
      </c>
      <c r="D4764" s="119">
        <v>101</v>
      </c>
    </row>
    <row r="4765" spans="1:4">
      <c r="A4765" t="s">
        <v>8152</v>
      </c>
      <c r="B4765" t="s">
        <v>8153</v>
      </c>
      <c r="C4765">
        <v>0</v>
      </c>
      <c r="D4765" s="119">
        <v>101</v>
      </c>
    </row>
    <row r="4766" spans="1:4">
      <c r="A4766" t="s">
        <v>8154</v>
      </c>
      <c r="B4766" t="s">
        <v>8155</v>
      </c>
      <c r="C4766">
        <v>154</v>
      </c>
      <c r="D4766" s="119">
        <v>160</v>
      </c>
    </row>
    <row r="4767" spans="1:4">
      <c r="A4767" t="s">
        <v>8156</v>
      </c>
      <c r="B4767" t="s">
        <v>8157</v>
      </c>
      <c r="C4767">
        <v>0</v>
      </c>
      <c r="D4767" s="119">
        <v>101</v>
      </c>
    </row>
    <row r="4768" spans="1:4">
      <c r="A4768" t="s">
        <v>8158</v>
      </c>
      <c r="B4768" t="s">
        <v>8159</v>
      </c>
      <c r="C4768">
        <v>3397</v>
      </c>
      <c r="D4768" s="119">
        <v>4015</v>
      </c>
    </row>
    <row r="4769" spans="1:4">
      <c r="A4769" t="s">
        <v>8160</v>
      </c>
      <c r="B4769" t="s">
        <v>18826</v>
      </c>
      <c r="C4769">
        <v>23372</v>
      </c>
      <c r="D4769" s="119">
        <v>29500</v>
      </c>
    </row>
    <row r="4770" spans="1:4">
      <c r="A4770" t="s">
        <v>8161</v>
      </c>
      <c r="B4770" t="s">
        <v>8162</v>
      </c>
      <c r="C4770">
        <v>29191</v>
      </c>
      <c r="D4770" s="119">
        <v>28580</v>
      </c>
    </row>
    <row r="4771" spans="1:4">
      <c r="A4771" t="s">
        <v>8163</v>
      </c>
      <c r="B4771" t="s">
        <v>8164</v>
      </c>
      <c r="C4771">
        <v>0</v>
      </c>
      <c r="D4771" s="119">
        <v>101</v>
      </c>
    </row>
    <row r="4772" spans="1:4">
      <c r="A4772" t="s">
        <v>8165</v>
      </c>
      <c r="B4772" t="s">
        <v>8166</v>
      </c>
      <c r="C4772">
        <v>0</v>
      </c>
      <c r="D4772" s="119">
        <v>101</v>
      </c>
    </row>
    <row r="4773" spans="1:4">
      <c r="A4773" t="s">
        <v>8167</v>
      </c>
      <c r="B4773" t="s">
        <v>8168</v>
      </c>
      <c r="C4773">
        <v>0</v>
      </c>
      <c r="D4773" s="119">
        <v>101</v>
      </c>
    </row>
    <row r="4774" spans="1:4">
      <c r="A4774" t="s">
        <v>8169</v>
      </c>
      <c r="B4774" t="s">
        <v>18827</v>
      </c>
      <c r="C4774">
        <v>11897</v>
      </c>
      <c r="D4774" s="119">
        <v>10880</v>
      </c>
    </row>
    <row r="4775" spans="1:4">
      <c r="A4775" t="s">
        <v>8170</v>
      </c>
      <c r="B4775" t="s">
        <v>18828</v>
      </c>
      <c r="C4775">
        <v>11892</v>
      </c>
      <c r="D4775" s="119">
        <v>10820</v>
      </c>
    </row>
    <row r="4776" spans="1:4">
      <c r="A4776" t="s">
        <v>8171</v>
      </c>
      <c r="B4776" t="s">
        <v>18829</v>
      </c>
      <c r="C4776">
        <v>760</v>
      </c>
      <c r="D4776" s="119">
        <v>1020</v>
      </c>
    </row>
    <row r="4777" spans="1:4">
      <c r="A4777" t="s">
        <v>8172</v>
      </c>
      <c r="B4777" t="s">
        <v>8173</v>
      </c>
      <c r="C4777">
        <v>7629</v>
      </c>
      <c r="D4777" s="119">
        <v>7550</v>
      </c>
    </row>
    <row r="4778" spans="1:4">
      <c r="A4778" t="s">
        <v>8174</v>
      </c>
      <c r="B4778" t="s">
        <v>18830</v>
      </c>
      <c r="C4778">
        <v>21097</v>
      </c>
      <c r="D4778" s="119">
        <v>20570</v>
      </c>
    </row>
    <row r="4779" spans="1:4">
      <c r="A4779" t="s">
        <v>8175</v>
      </c>
      <c r="B4779" t="s">
        <v>8176</v>
      </c>
      <c r="C4779">
        <v>0</v>
      </c>
      <c r="D4779" s="119">
        <v>101</v>
      </c>
    </row>
    <row r="4780" spans="1:4">
      <c r="A4780" t="s">
        <v>8177</v>
      </c>
      <c r="B4780" t="s">
        <v>18831</v>
      </c>
      <c r="C4780">
        <v>124475</v>
      </c>
      <c r="D4780" s="119">
        <v>119300</v>
      </c>
    </row>
    <row r="4781" spans="1:4">
      <c r="A4781" t="s">
        <v>8178</v>
      </c>
      <c r="B4781" t="s">
        <v>18832</v>
      </c>
      <c r="C4781">
        <v>103667</v>
      </c>
      <c r="D4781" s="119">
        <v>99600</v>
      </c>
    </row>
    <row r="4782" spans="1:4">
      <c r="A4782" t="s">
        <v>8180</v>
      </c>
      <c r="B4782" t="s">
        <v>18833</v>
      </c>
      <c r="C4782">
        <v>0</v>
      </c>
      <c r="D4782" s="119">
        <v>101</v>
      </c>
    </row>
    <row r="4783" spans="1:4">
      <c r="A4783" t="s">
        <v>8181</v>
      </c>
      <c r="B4783" t="s">
        <v>18834</v>
      </c>
      <c r="C4783">
        <v>151</v>
      </c>
      <c r="D4783" s="119">
        <v>160</v>
      </c>
    </row>
    <row r="4784" spans="1:4">
      <c r="A4784" t="s">
        <v>8182</v>
      </c>
      <c r="B4784" t="s">
        <v>8183</v>
      </c>
      <c r="C4784">
        <v>0</v>
      </c>
      <c r="D4784" s="119">
        <v>101</v>
      </c>
    </row>
    <row r="4785" spans="1:4">
      <c r="A4785" t="s">
        <v>8184</v>
      </c>
      <c r="B4785" t="s">
        <v>18835</v>
      </c>
      <c r="C4785">
        <v>70838</v>
      </c>
      <c r="D4785" s="119">
        <v>68040</v>
      </c>
    </row>
    <row r="4786" spans="1:4">
      <c r="A4786" t="s">
        <v>8185</v>
      </c>
      <c r="B4786" t="s">
        <v>18836</v>
      </c>
      <c r="C4786">
        <v>2227</v>
      </c>
      <c r="D4786" s="119">
        <v>10100</v>
      </c>
    </row>
    <row r="4787" spans="1:4">
      <c r="A4787" t="s">
        <v>8186</v>
      </c>
      <c r="B4787" t="s">
        <v>8187</v>
      </c>
      <c r="C4787">
        <v>0</v>
      </c>
      <c r="D4787" s="119">
        <v>101</v>
      </c>
    </row>
    <row r="4788" spans="1:4">
      <c r="A4788" t="s">
        <v>8188</v>
      </c>
      <c r="B4788" t="s">
        <v>8189</v>
      </c>
      <c r="C4788">
        <v>0</v>
      </c>
      <c r="D4788" s="119">
        <v>20</v>
      </c>
    </row>
    <row r="4789" spans="1:4">
      <c r="A4789" t="s">
        <v>8190</v>
      </c>
      <c r="B4789" t="s">
        <v>18837</v>
      </c>
      <c r="C4789">
        <v>93052</v>
      </c>
      <c r="D4789" s="119">
        <v>89230</v>
      </c>
    </row>
    <row r="4790" spans="1:4">
      <c r="A4790" t="s">
        <v>8191</v>
      </c>
      <c r="B4790" t="s">
        <v>18838</v>
      </c>
      <c r="C4790">
        <v>122</v>
      </c>
      <c r="D4790" s="119">
        <v>101</v>
      </c>
    </row>
    <row r="4791" spans="1:4">
      <c r="A4791" t="s">
        <v>8192</v>
      </c>
      <c r="B4791" t="s">
        <v>18839</v>
      </c>
      <c r="C4791">
        <v>1185</v>
      </c>
      <c r="D4791" s="119">
        <v>1150</v>
      </c>
    </row>
    <row r="4792" spans="1:4">
      <c r="A4792" t="s">
        <v>8193</v>
      </c>
      <c r="B4792" t="s">
        <v>18840</v>
      </c>
      <c r="C4792">
        <v>0</v>
      </c>
      <c r="D4792" s="119">
        <v>101</v>
      </c>
    </row>
    <row r="4793" spans="1:4">
      <c r="A4793" t="s">
        <v>8194</v>
      </c>
      <c r="B4793" t="s">
        <v>8195</v>
      </c>
      <c r="C4793">
        <v>0</v>
      </c>
      <c r="D4793" s="119">
        <v>101</v>
      </c>
    </row>
    <row r="4794" spans="1:4">
      <c r="A4794" t="s">
        <v>8196</v>
      </c>
      <c r="B4794" t="s">
        <v>18841</v>
      </c>
      <c r="C4794">
        <v>122611</v>
      </c>
      <c r="D4794" s="119">
        <v>117520</v>
      </c>
    </row>
    <row r="4795" spans="1:4">
      <c r="A4795" t="s">
        <v>8197</v>
      </c>
      <c r="B4795" t="s">
        <v>18842</v>
      </c>
      <c r="C4795">
        <v>0</v>
      </c>
      <c r="D4795" s="119">
        <v>101</v>
      </c>
    </row>
    <row r="4796" spans="1:4">
      <c r="A4796" t="s">
        <v>8198</v>
      </c>
      <c r="B4796" t="s">
        <v>18843</v>
      </c>
      <c r="C4796">
        <v>762</v>
      </c>
      <c r="D4796" s="119">
        <v>590</v>
      </c>
    </row>
    <row r="4797" spans="1:4">
      <c r="A4797" t="s">
        <v>8199</v>
      </c>
      <c r="B4797" t="s">
        <v>18844</v>
      </c>
      <c r="C4797">
        <v>0</v>
      </c>
      <c r="D4797" s="119">
        <v>101</v>
      </c>
    </row>
    <row r="4798" spans="1:4">
      <c r="A4798" t="s">
        <v>8200</v>
      </c>
      <c r="B4798" t="s">
        <v>8201</v>
      </c>
      <c r="C4798">
        <v>1221</v>
      </c>
      <c r="D4798" s="119">
        <v>1140</v>
      </c>
    </row>
    <row r="4799" spans="1:4">
      <c r="A4799" t="s">
        <v>8202</v>
      </c>
      <c r="B4799" t="s">
        <v>18845</v>
      </c>
      <c r="C4799">
        <v>0</v>
      </c>
      <c r="D4799" s="119">
        <v>101</v>
      </c>
    </row>
    <row r="4800" spans="1:4">
      <c r="A4800" t="s">
        <v>8203</v>
      </c>
      <c r="B4800" t="s">
        <v>18846</v>
      </c>
      <c r="C4800">
        <v>991</v>
      </c>
      <c r="D4800" s="119">
        <v>1090</v>
      </c>
    </row>
    <row r="4801" spans="1:4">
      <c r="A4801" t="s">
        <v>8204</v>
      </c>
      <c r="B4801" t="s">
        <v>18847</v>
      </c>
      <c r="C4801">
        <v>1628</v>
      </c>
      <c r="D4801" s="119">
        <v>1670</v>
      </c>
    </row>
    <row r="4802" spans="1:4">
      <c r="A4802" t="s">
        <v>8205</v>
      </c>
      <c r="B4802" t="s">
        <v>8206</v>
      </c>
      <c r="C4802">
        <v>0</v>
      </c>
      <c r="D4802" s="119">
        <v>101</v>
      </c>
    </row>
    <row r="4803" spans="1:4">
      <c r="A4803" t="s">
        <v>8207</v>
      </c>
      <c r="B4803" t="s">
        <v>18848</v>
      </c>
      <c r="C4803">
        <v>11904</v>
      </c>
      <c r="D4803" s="119">
        <v>10900</v>
      </c>
    </row>
    <row r="4804" spans="1:4">
      <c r="A4804" t="s">
        <v>8208</v>
      </c>
      <c r="B4804" t="s">
        <v>8209</v>
      </c>
      <c r="C4804">
        <v>100</v>
      </c>
      <c r="D4804" s="119">
        <v>450</v>
      </c>
    </row>
    <row r="4805" spans="1:4">
      <c r="A4805" t="s">
        <v>8210</v>
      </c>
      <c r="B4805" t="s">
        <v>18849</v>
      </c>
      <c r="C4805">
        <v>102154</v>
      </c>
      <c r="D4805" s="119">
        <v>100400</v>
      </c>
    </row>
    <row r="4806" spans="1:4">
      <c r="A4806" t="s">
        <v>8211</v>
      </c>
      <c r="B4806" t="s">
        <v>18850</v>
      </c>
      <c r="C4806">
        <v>100880</v>
      </c>
      <c r="D4806" s="119">
        <v>99600</v>
      </c>
    </row>
    <row r="4807" spans="1:4">
      <c r="A4807" t="s">
        <v>8212</v>
      </c>
      <c r="B4807" t="s">
        <v>18851</v>
      </c>
      <c r="C4807">
        <v>7078</v>
      </c>
      <c r="D4807" s="119">
        <v>5400</v>
      </c>
    </row>
    <row r="4808" spans="1:4">
      <c r="A4808" t="s">
        <v>8213</v>
      </c>
      <c r="B4808" t="s">
        <v>18852</v>
      </c>
      <c r="C4808">
        <v>0</v>
      </c>
      <c r="D4808" s="119">
        <v>101</v>
      </c>
    </row>
    <row r="4809" spans="1:4">
      <c r="A4809" t="s">
        <v>8214</v>
      </c>
      <c r="B4809" t="s">
        <v>8215</v>
      </c>
      <c r="C4809">
        <v>38</v>
      </c>
      <c r="D4809" s="119">
        <v>60</v>
      </c>
    </row>
    <row r="4810" spans="1:4">
      <c r="A4810" t="s">
        <v>8216</v>
      </c>
      <c r="B4810" t="s">
        <v>18853</v>
      </c>
      <c r="C4810">
        <v>604</v>
      </c>
      <c r="D4810" s="119">
        <v>630</v>
      </c>
    </row>
    <row r="4811" spans="1:4">
      <c r="A4811" t="s">
        <v>8217</v>
      </c>
      <c r="B4811" t="s">
        <v>8218</v>
      </c>
      <c r="C4811">
        <v>983</v>
      </c>
      <c r="D4811" s="119">
        <v>900</v>
      </c>
    </row>
    <row r="4812" spans="1:4">
      <c r="A4812" t="s">
        <v>8219</v>
      </c>
      <c r="B4812" t="s">
        <v>8220</v>
      </c>
      <c r="C4812">
        <v>0</v>
      </c>
      <c r="D4812" s="119">
        <v>101</v>
      </c>
    </row>
    <row r="4813" spans="1:4">
      <c r="A4813" t="s">
        <v>8221</v>
      </c>
      <c r="B4813" t="s">
        <v>18854</v>
      </c>
      <c r="C4813">
        <v>156084</v>
      </c>
      <c r="D4813" s="119">
        <v>150200</v>
      </c>
    </row>
    <row r="4814" spans="1:4">
      <c r="A4814" t="s">
        <v>8222</v>
      </c>
      <c r="B4814" t="s">
        <v>8223</v>
      </c>
      <c r="C4814">
        <v>0</v>
      </c>
      <c r="D4814" s="119">
        <v>101</v>
      </c>
    </row>
    <row r="4815" spans="1:4">
      <c r="A4815" t="s">
        <v>8224</v>
      </c>
      <c r="B4815" t="s">
        <v>18855</v>
      </c>
      <c r="C4815">
        <v>12</v>
      </c>
      <c r="D4815" s="119">
        <v>75</v>
      </c>
    </row>
    <row r="4816" spans="1:4">
      <c r="A4816" t="s">
        <v>8225</v>
      </c>
      <c r="B4816" t="s">
        <v>18856</v>
      </c>
      <c r="C4816">
        <v>0</v>
      </c>
      <c r="D4816" s="119">
        <v>101</v>
      </c>
    </row>
    <row r="4817" spans="1:4">
      <c r="A4817" t="s">
        <v>8226</v>
      </c>
      <c r="B4817" t="s">
        <v>18857</v>
      </c>
      <c r="C4817">
        <v>0</v>
      </c>
      <c r="D4817" s="119">
        <v>101</v>
      </c>
    </row>
    <row r="4818" spans="1:4">
      <c r="A4818" t="s">
        <v>8227</v>
      </c>
      <c r="B4818" t="s">
        <v>8228</v>
      </c>
      <c r="C4818">
        <v>0</v>
      </c>
      <c r="D4818" s="119">
        <v>101</v>
      </c>
    </row>
    <row r="4819" spans="1:4">
      <c r="A4819" t="s">
        <v>8229</v>
      </c>
      <c r="B4819" t="s">
        <v>18858</v>
      </c>
      <c r="C4819">
        <v>0</v>
      </c>
      <c r="D4819" s="119">
        <v>101</v>
      </c>
    </row>
    <row r="4820" spans="1:4">
      <c r="A4820" t="s">
        <v>8230</v>
      </c>
      <c r="B4820" t="s">
        <v>18859</v>
      </c>
      <c r="C4820">
        <v>69</v>
      </c>
      <c r="D4820" s="119">
        <v>70</v>
      </c>
    </row>
    <row r="4821" spans="1:4">
      <c r="A4821" t="s">
        <v>8231</v>
      </c>
      <c r="B4821" t="s">
        <v>8232</v>
      </c>
      <c r="C4821">
        <v>0</v>
      </c>
      <c r="D4821" s="119">
        <v>101</v>
      </c>
    </row>
    <row r="4822" spans="1:4">
      <c r="A4822" t="s">
        <v>8233</v>
      </c>
      <c r="B4822" t="s">
        <v>18860</v>
      </c>
      <c r="C4822">
        <v>5738</v>
      </c>
      <c r="D4822" s="119">
        <v>5550</v>
      </c>
    </row>
    <row r="4823" spans="1:4">
      <c r="A4823" t="s">
        <v>8234</v>
      </c>
      <c r="B4823" t="s">
        <v>18861</v>
      </c>
      <c r="C4823">
        <v>44562</v>
      </c>
      <c r="D4823" s="119">
        <v>41400</v>
      </c>
    </row>
    <row r="4824" spans="1:4">
      <c r="A4824" t="s">
        <v>8235</v>
      </c>
      <c r="B4824" t="s">
        <v>8236</v>
      </c>
      <c r="C4824">
        <v>0</v>
      </c>
      <c r="D4824" s="119">
        <v>101</v>
      </c>
    </row>
    <row r="4825" spans="1:4">
      <c r="A4825" t="s">
        <v>8237</v>
      </c>
      <c r="B4825" t="s">
        <v>18862</v>
      </c>
      <c r="C4825">
        <v>100745</v>
      </c>
      <c r="D4825" s="119">
        <v>96850</v>
      </c>
    </row>
    <row r="4826" spans="1:4">
      <c r="A4826" t="s">
        <v>8238</v>
      </c>
      <c r="B4826" t="s">
        <v>18863</v>
      </c>
      <c r="C4826">
        <v>155810</v>
      </c>
      <c r="D4826" s="119">
        <v>151500</v>
      </c>
    </row>
    <row r="4827" spans="1:4">
      <c r="A4827" t="s">
        <v>8239</v>
      </c>
      <c r="B4827" t="s">
        <v>18864</v>
      </c>
      <c r="C4827">
        <v>65352</v>
      </c>
      <c r="D4827" s="119">
        <v>61910</v>
      </c>
    </row>
    <row r="4828" spans="1:4">
      <c r="A4828" t="s">
        <v>8240</v>
      </c>
      <c r="B4828" t="s">
        <v>18865</v>
      </c>
      <c r="C4828">
        <v>1640</v>
      </c>
      <c r="D4828" s="119">
        <v>1270</v>
      </c>
    </row>
    <row r="4829" spans="1:4">
      <c r="A4829" t="s">
        <v>8241</v>
      </c>
      <c r="B4829" t="s">
        <v>8242</v>
      </c>
      <c r="C4829">
        <v>0</v>
      </c>
      <c r="D4829" s="119">
        <v>101</v>
      </c>
    </row>
    <row r="4830" spans="1:4">
      <c r="A4830" t="s">
        <v>8243</v>
      </c>
      <c r="B4830" t="s">
        <v>8244</v>
      </c>
      <c r="C4830">
        <v>0</v>
      </c>
      <c r="D4830" s="119">
        <v>101</v>
      </c>
    </row>
    <row r="4831" spans="1:4">
      <c r="A4831" t="s">
        <v>8245</v>
      </c>
      <c r="B4831" t="s">
        <v>18866</v>
      </c>
      <c r="C4831">
        <v>112471</v>
      </c>
      <c r="D4831" s="119">
        <v>106860</v>
      </c>
    </row>
    <row r="4832" spans="1:4">
      <c r="A4832" t="s">
        <v>8246</v>
      </c>
      <c r="B4832" t="s">
        <v>8247</v>
      </c>
      <c r="C4832">
        <v>0</v>
      </c>
      <c r="D4832" s="119">
        <v>101</v>
      </c>
    </row>
    <row r="4833" spans="1:4">
      <c r="A4833" t="s">
        <v>8248</v>
      </c>
      <c r="B4833" t="s">
        <v>18867</v>
      </c>
      <c r="C4833">
        <v>77313</v>
      </c>
      <c r="D4833" s="119">
        <v>76670</v>
      </c>
    </row>
    <row r="4834" spans="1:4">
      <c r="A4834" t="s">
        <v>8249</v>
      </c>
      <c r="B4834" t="s">
        <v>18868</v>
      </c>
      <c r="C4834">
        <v>0</v>
      </c>
      <c r="D4834" s="119">
        <v>101</v>
      </c>
    </row>
    <row r="4835" spans="1:4">
      <c r="A4835" t="s">
        <v>8250</v>
      </c>
      <c r="B4835" t="s">
        <v>8251</v>
      </c>
      <c r="C4835">
        <v>0</v>
      </c>
      <c r="D4835" s="119">
        <v>101</v>
      </c>
    </row>
    <row r="4836" spans="1:4">
      <c r="A4836" t="s">
        <v>8252</v>
      </c>
      <c r="B4836" t="s">
        <v>18869</v>
      </c>
      <c r="C4836">
        <v>68004</v>
      </c>
      <c r="D4836" s="119">
        <v>67500</v>
      </c>
    </row>
    <row r="4837" spans="1:4">
      <c r="A4837" t="s">
        <v>8253</v>
      </c>
      <c r="B4837" t="s">
        <v>18870</v>
      </c>
      <c r="C4837">
        <v>67656</v>
      </c>
      <c r="D4837" s="119">
        <v>67350</v>
      </c>
    </row>
    <row r="4838" spans="1:4">
      <c r="A4838" t="s">
        <v>8254</v>
      </c>
      <c r="B4838" t="s">
        <v>8255</v>
      </c>
      <c r="C4838">
        <v>0</v>
      </c>
      <c r="D4838" s="119">
        <v>6</v>
      </c>
    </row>
    <row r="4839" spans="1:4">
      <c r="A4839" t="s">
        <v>8256</v>
      </c>
      <c r="B4839" t="s">
        <v>18871</v>
      </c>
      <c r="C4839">
        <v>0</v>
      </c>
      <c r="D4839" s="119">
        <v>101</v>
      </c>
    </row>
    <row r="4840" spans="1:4">
      <c r="A4840" t="s">
        <v>8257</v>
      </c>
      <c r="B4840" t="s">
        <v>18872</v>
      </c>
      <c r="C4840">
        <v>127</v>
      </c>
      <c r="D4840" s="119">
        <v>260</v>
      </c>
    </row>
    <row r="4841" spans="1:4">
      <c r="A4841" t="s">
        <v>8258</v>
      </c>
      <c r="B4841" t="s">
        <v>8259</v>
      </c>
      <c r="C4841">
        <v>1292</v>
      </c>
      <c r="D4841" s="119">
        <v>1050</v>
      </c>
    </row>
    <row r="4842" spans="1:4">
      <c r="A4842" t="s">
        <v>8260</v>
      </c>
      <c r="B4842" t="s">
        <v>8261</v>
      </c>
      <c r="C4842">
        <v>0</v>
      </c>
      <c r="D4842" s="119">
        <v>101</v>
      </c>
    </row>
    <row r="4843" spans="1:4">
      <c r="A4843" t="s">
        <v>8262</v>
      </c>
      <c r="B4843" t="s">
        <v>8263</v>
      </c>
      <c r="C4843">
        <v>0</v>
      </c>
      <c r="D4843" s="119">
        <v>800</v>
      </c>
    </row>
    <row r="4844" spans="1:4">
      <c r="A4844" t="s">
        <v>8264</v>
      </c>
      <c r="B4844" t="s">
        <v>8265</v>
      </c>
      <c r="C4844">
        <v>0</v>
      </c>
      <c r="D4844" s="119">
        <v>101</v>
      </c>
    </row>
    <row r="4845" spans="1:4">
      <c r="A4845" t="s">
        <v>8267</v>
      </c>
      <c r="B4845" t="s">
        <v>18873</v>
      </c>
      <c r="C4845">
        <v>3453</v>
      </c>
      <c r="D4845" s="119">
        <v>3550</v>
      </c>
    </row>
    <row r="4846" spans="1:4">
      <c r="A4846" t="s">
        <v>8268</v>
      </c>
      <c r="B4846" t="s">
        <v>18874</v>
      </c>
      <c r="C4846">
        <v>0</v>
      </c>
      <c r="D4846" s="119">
        <v>101</v>
      </c>
    </row>
    <row r="4847" spans="1:4">
      <c r="A4847" t="s">
        <v>8269</v>
      </c>
      <c r="B4847" t="s">
        <v>18875</v>
      </c>
      <c r="C4847">
        <v>0</v>
      </c>
      <c r="D4847" s="119">
        <v>101</v>
      </c>
    </row>
    <row r="4848" spans="1:4">
      <c r="A4848" t="s">
        <v>8270</v>
      </c>
      <c r="B4848" t="s">
        <v>8266</v>
      </c>
      <c r="C4848">
        <v>3303</v>
      </c>
      <c r="D4848" s="119">
        <v>3175</v>
      </c>
    </row>
    <row r="4849" spans="1:4">
      <c r="A4849" t="s">
        <v>8271</v>
      </c>
      <c r="B4849" t="s">
        <v>8272</v>
      </c>
      <c r="C4849">
        <v>0</v>
      </c>
      <c r="D4849" s="119">
        <v>101</v>
      </c>
    </row>
    <row r="4850" spans="1:4">
      <c r="A4850" t="s">
        <v>8273</v>
      </c>
      <c r="B4850" t="s">
        <v>18876</v>
      </c>
      <c r="C4850">
        <v>3306</v>
      </c>
      <c r="D4850" s="119">
        <v>3500</v>
      </c>
    </row>
    <row r="4851" spans="1:4">
      <c r="A4851" t="s">
        <v>8274</v>
      </c>
      <c r="B4851" t="s">
        <v>18877</v>
      </c>
      <c r="C4851">
        <v>0</v>
      </c>
      <c r="D4851" s="119">
        <v>101</v>
      </c>
    </row>
    <row r="4852" spans="1:4">
      <c r="A4852" t="s">
        <v>8275</v>
      </c>
      <c r="B4852" t="s">
        <v>18878</v>
      </c>
      <c r="C4852">
        <v>0</v>
      </c>
      <c r="D4852" s="119">
        <v>101</v>
      </c>
    </row>
    <row r="4853" spans="1:4">
      <c r="A4853" t="s">
        <v>8276</v>
      </c>
      <c r="B4853" t="s">
        <v>18879</v>
      </c>
      <c r="C4853">
        <v>0</v>
      </c>
      <c r="D4853" s="119">
        <v>101</v>
      </c>
    </row>
    <row r="4854" spans="1:4">
      <c r="A4854" t="s">
        <v>8277</v>
      </c>
      <c r="B4854" t="s">
        <v>19890</v>
      </c>
      <c r="C4854">
        <v>0</v>
      </c>
      <c r="D4854" s="119">
        <v>101</v>
      </c>
    </row>
    <row r="4855" spans="1:4">
      <c r="A4855" t="s">
        <v>8278</v>
      </c>
      <c r="B4855" t="s">
        <v>8279</v>
      </c>
      <c r="C4855">
        <v>0</v>
      </c>
      <c r="D4855" s="119">
        <v>101</v>
      </c>
    </row>
    <row r="4856" spans="1:4">
      <c r="A4856" t="s">
        <v>8280</v>
      </c>
      <c r="B4856" t="s">
        <v>18880</v>
      </c>
      <c r="C4856">
        <v>3043</v>
      </c>
      <c r="D4856" s="119">
        <v>3200</v>
      </c>
    </row>
    <row r="4857" spans="1:4">
      <c r="A4857" t="s">
        <v>8281</v>
      </c>
      <c r="B4857" t="s">
        <v>8282</v>
      </c>
      <c r="C4857">
        <v>0</v>
      </c>
      <c r="D4857" s="119">
        <v>101</v>
      </c>
    </row>
    <row r="4858" spans="1:4">
      <c r="A4858" t="s">
        <v>8283</v>
      </c>
      <c r="B4858" t="s">
        <v>8284</v>
      </c>
      <c r="C4858">
        <v>4320</v>
      </c>
      <c r="D4858" s="119">
        <v>4210</v>
      </c>
    </row>
    <row r="4859" spans="1:4">
      <c r="A4859" t="s">
        <v>8285</v>
      </c>
      <c r="B4859" t="s">
        <v>8286</v>
      </c>
      <c r="C4859">
        <v>0</v>
      </c>
      <c r="D4859" s="119">
        <v>101</v>
      </c>
    </row>
    <row r="4860" spans="1:4">
      <c r="A4860" t="s">
        <v>8287</v>
      </c>
      <c r="B4860" t="s">
        <v>18881</v>
      </c>
      <c r="C4860">
        <v>133766</v>
      </c>
      <c r="D4860" s="119">
        <v>128000</v>
      </c>
    </row>
    <row r="4861" spans="1:4">
      <c r="A4861" t="s">
        <v>8288</v>
      </c>
      <c r="B4861" t="s">
        <v>8289</v>
      </c>
      <c r="C4861">
        <v>0</v>
      </c>
      <c r="D4861" s="119">
        <v>101</v>
      </c>
    </row>
    <row r="4862" spans="1:4">
      <c r="A4862" t="s">
        <v>8290</v>
      </c>
      <c r="B4862" t="s">
        <v>8291</v>
      </c>
      <c r="C4862">
        <v>0</v>
      </c>
      <c r="D4862" s="119">
        <v>2640</v>
      </c>
    </row>
    <row r="4863" spans="1:4">
      <c r="A4863" t="s">
        <v>8292</v>
      </c>
      <c r="B4863" t="s">
        <v>8293</v>
      </c>
      <c r="C4863">
        <v>161091</v>
      </c>
      <c r="D4863" s="119">
        <v>154500</v>
      </c>
    </row>
    <row r="4864" spans="1:4">
      <c r="A4864" t="s">
        <v>8294</v>
      </c>
      <c r="B4864" t="s">
        <v>8295</v>
      </c>
      <c r="C4864">
        <v>0</v>
      </c>
      <c r="D4864" s="119">
        <v>101</v>
      </c>
    </row>
    <row r="4865" spans="1:4">
      <c r="A4865" t="s">
        <v>8296</v>
      </c>
      <c r="B4865" t="s">
        <v>18882</v>
      </c>
      <c r="C4865">
        <v>209</v>
      </c>
      <c r="D4865" s="119">
        <v>275</v>
      </c>
    </row>
    <row r="4866" spans="1:4">
      <c r="A4866" t="s">
        <v>8297</v>
      </c>
      <c r="B4866" t="s">
        <v>18883</v>
      </c>
      <c r="C4866">
        <v>4224</v>
      </c>
      <c r="D4866" s="119">
        <v>11520</v>
      </c>
    </row>
    <row r="4867" spans="1:4">
      <c r="A4867" t="s">
        <v>8298</v>
      </c>
      <c r="B4867" t="s">
        <v>18884</v>
      </c>
      <c r="C4867">
        <v>236</v>
      </c>
      <c r="D4867" s="119">
        <v>270</v>
      </c>
    </row>
    <row r="4868" spans="1:4">
      <c r="A4868" t="s">
        <v>8299</v>
      </c>
      <c r="B4868" t="s">
        <v>18885</v>
      </c>
      <c r="C4868">
        <v>0</v>
      </c>
      <c r="D4868" s="119">
        <v>101</v>
      </c>
    </row>
    <row r="4869" spans="1:4">
      <c r="A4869" t="s">
        <v>8300</v>
      </c>
      <c r="B4869" t="s">
        <v>18886</v>
      </c>
      <c r="C4869">
        <v>2614</v>
      </c>
      <c r="D4869" s="119">
        <v>2500</v>
      </c>
    </row>
    <row r="4870" spans="1:4">
      <c r="A4870" t="s">
        <v>8301</v>
      </c>
      <c r="B4870" t="s">
        <v>8302</v>
      </c>
      <c r="C4870">
        <v>2605</v>
      </c>
      <c r="D4870" s="119">
        <v>2480</v>
      </c>
    </row>
    <row r="4871" spans="1:4">
      <c r="A4871" t="s">
        <v>8303</v>
      </c>
      <c r="B4871" t="s">
        <v>8304</v>
      </c>
      <c r="C4871">
        <v>5542</v>
      </c>
      <c r="D4871" s="119">
        <v>5190</v>
      </c>
    </row>
    <row r="4872" spans="1:4">
      <c r="A4872" t="s">
        <v>8305</v>
      </c>
      <c r="B4872" t="s">
        <v>8306</v>
      </c>
      <c r="C4872">
        <v>0</v>
      </c>
      <c r="D4872" s="119">
        <v>101</v>
      </c>
    </row>
    <row r="4873" spans="1:4">
      <c r="A4873" t="s">
        <v>8307</v>
      </c>
      <c r="B4873" t="s">
        <v>18887</v>
      </c>
      <c r="C4873">
        <v>0</v>
      </c>
      <c r="D4873" s="119">
        <v>101</v>
      </c>
    </row>
    <row r="4874" spans="1:4">
      <c r="A4874" t="s">
        <v>8308</v>
      </c>
      <c r="B4874" t="s">
        <v>18888</v>
      </c>
      <c r="C4874">
        <v>61676</v>
      </c>
      <c r="D4874" s="119">
        <v>55700</v>
      </c>
    </row>
    <row r="4875" spans="1:4">
      <c r="A4875" t="s">
        <v>8309</v>
      </c>
      <c r="B4875" t="s">
        <v>18889</v>
      </c>
      <c r="C4875">
        <v>10910</v>
      </c>
      <c r="D4875" s="119">
        <v>9500</v>
      </c>
    </row>
    <row r="4876" spans="1:4">
      <c r="A4876" t="s">
        <v>8310</v>
      </c>
      <c r="B4876" t="s">
        <v>18890</v>
      </c>
      <c r="C4876">
        <v>146399</v>
      </c>
      <c r="D4876" s="119">
        <v>140900</v>
      </c>
    </row>
    <row r="4877" spans="1:4">
      <c r="A4877" t="s">
        <v>8311</v>
      </c>
      <c r="B4877" t="s">
        <v>8312</v>
      </c>
      <c r="C4877">
        <v>249</v>
      </c>
      <c r="D4877" s="119">
        <v>235</v>
      </c>
    </row>
    <row r="4878" spans="1:4">
      <c r="A4878" t="s">
        <v>8313</v>
      </c>
      <c r="B4878" t="s">
        <v>8314</v>
      </c>
      <c r="C4878">
        <v>244</v>
      </c>
      <c r="D4878" s="119">
        <v>235</v>
      </c>
    </row>
    <row r="4879" spans="1:4">
      <c r="A4879" t="s">
        <v>8315</v>
      </c>
      <c r="B4879" t="s">
        <v>8316</v>
      </c>
      <c r="C4879">
        <v>238</v>
      </c>
      <c r="D4879" s="119">
        <v>230</v>
      </c>
    </row>
    <row r="4880" spans="1:4">
      <c r="A4880" t="s">
        <v>8317</v>
      </c>
      <c r="B4880" t="s">
        <v>8318</v>
      </c>
      <c r="C4880">
        <v>816</v>
      </c>
      <c r="D4880" s="119">
        <v>730</v>
      </c>
    </row>
    <row r="4881" spans="1:4">
      <c r="A4881" t="s">
        <v>8319</v>
      </c>
      <c r="B4881" t="s">
        <v>18891</v>
      </c>
      <c r="C4881">
        <v>816</v>
      </c>
      <c r="D4881" s="119">
        <v>730</v>
      </c>
    </row>
    <row r="4882" spans="1:4">
      <c r="A4882" t="s">
        <v>8320</v>
      </c>
      <c r="B4882" t="s">
        <v>18892</v>
      </c>
      <c r="C4882">
        <v>101775</v>
      </c>
      <c r="D4882" s="119">
        <v>97000</v>
      </c>
    </row>
    <row r="4883" spans="1:4">
      <c r="A4883" t="s">
        <v>8321</v>
      </c>
      <c r="B4883" t="s">
        <v>18893</v>
      </c>
      <c r="C4883">
        <v>18502</v>
      </c>
      <c r="D4883" s="119">
        <v>16950</v>
      </c>
    </row>
    <row r="4884" spans="1:4">
      <c r="A4884" t="s">
        <v>8322</v>
      </c>
      <c r="B4884" t="s">
        <v>18894</v>
      </c>
      <c r="C4884">
        <v>27</v>
      </c>
      <c r="D4884" s="119">
        <v>105</v>
      </c>
    </row>
    <row r="4885" spans="1:4">
      <c r="A4885" t="s">
        <v>8323</v>
      </c>
      <c r="B4885" t="s">
        <v>18895</v>
      </c>
      <c r="C4885">
        <v>202</v>
      </c>
      <c r="D4885" s="119">
        <v>250</v>
      </c>
    </row>
    <row r="4886" spans="1:4">
      <c r="A4886" t="s">
        <v>8324</v>
      </c>
      <c r="B4886" t="s">
        <v>18896</v>
      </c>
      <c r="C4886">
        <v>0</v>
      </c>
      <c r="D4886" s="119">
        <v>101</v>
      </c>
    </row>
    <row r="4887" spans="1:4">
      <c r="A4887" t="s">
        <v>8325</v>
      </c>
      <c r="B4887" t="s">
        <v>8326</v>
      </c>
      <c r="C4887">
        <v>0</v>
      </c>
      <c r="D4887" s="119">
        <v>101</v>
      </c>
    </row>
    <row r="4888" spans="1:4">
      <c r="A4888" t="s">
        <v>8327</v>
      </c>
      <c r="B4888" t="s">
        <v>18897</v>
      </c>
      <c r="C4888">
        <v>61205</v>
      </c>
      <c r="D4888" s="119">
        <v>57100</v>
      </c>
    </row>
    <row r="4889" spans="1:4">
      <c r="A4889" t="s">
        <v>8328</v>
      </c>
      <c r="B4889" t="s">
        <v>8329</v>
      </c>
      <c r="C4889">
        <v>14</v>
      </c>
      <c r="D4889" s="119">
        <v>101</v>
      </c>
    </row>
    <row r="4890" spans="1:4">
      <c r="A4890" t="s">
        <v>8330</v>
      </c>
      <c r="B4890" t="s">
        <v>18898</v>
      </c>
      <c r="C4890">
        <v>100</v>
      </c>
      <c r="D4890" s="119">
        <v>150</v>
      </c>
    </row>
    <row r="4891" spans="1:4">
      <c r="A4891" t="s">
        <v>8331</v>
      </c>
      <c r="B4891" t="s">
        <v>18899</v>
      </c>
      <c r="C4891">
        <v>55785</v>
      </c>
      <c r="D4891" s="119">
        <v>56100</v>
      </c>
    </row>
    <row r="4892" spans="1:4">
      <c r="A4892" t="s">
        <v>8332</v>
      </c>
      <c r="B4892" t="s">
        <v>8333</v>
      </c>
      <c r="C4892">
        <v>0</v>
      </c>
      <c r="D4892" s="119">
        <v>101</v>
      </c>
    </row>
    <row r="4893" spans="1:4">
      <c r="A4893" t="s">
        <v>8334</v>
      </c>
      <c r="B4893" t="s">
        <v>18900</v>
      </c>
      <c r="C4893">
        <v>163231</v>
      </c>
      <c r="D4893" s="119">
        <v>156500</v>
      </c>
    </row>
    <row r="4894" spans="1:4">
      <c r="A4894" t="s">
        <v>8335</v>
      </c>
      <c r="B4894" t="s">
        <v>18901</v>
      </c>
      <c r="C4894">
        <v>53</v>
      </c>
      <c r="D4894" s="119">
        <v>101</v>
      </c>
    </row>
    <row r="4895" spans="1:4">
      <c r="A4895" t="s">
        <v>8336</v>
      </c>
      <c r="B4895" t="s">
        <v>18902</v>
      </c>
      <c r="C4895">
        <v>0</v>
      </c>
      <c r="D4895" s="119">
        <v>101</v>
      </c>
    </row>
    <row r="4896" spans="1:4">
      <c r="A4896" t="s">
        <v>8337</v>
      </c>
      <c r="B4896" t="s">
        <v>18903</v>
      </c>
      <c r="C4896">
        <v>0</v>
      </c>
      <c r="D4896" s="119">
        <v>101</v>
      </c>
    </row>
    <row r="4897" spans="1:4">
      <c r="A4897" t="s">
        <v>8338</v>
      </c>
      <c r="B4897" t="s">
        <v>8339</v>
      </c>
      <c r="C4897">
        <v>0</v>
      </c>
      <c r="D4897" s="119">
        <v>101</v>
      </c>
    </row>
    <row r="4898" spans="1:4">
      <c r="A4898" t="s">
        <v>8340</v>
      </c>
      <c r="B4898" t="s">
        <v>18904</v>
      </c>
      <c r="C4898">
        <v>973</v>
      </c>
      <c r="D4898" s="119">
        <v>1065</v>
      </c>
    </row>
    <row r="4899" spans="1:4">
      <c r="A4899" t="s">
        <v>8341</v>
      </c>
      <c r="B4899" t="s">
        <v>8342</v>
      </c>
      <c r="C4899">
        <v>273</v>
      </c>
      <c r="D4899" s="119">
        <v>280</v>
      </c>
    </row>
    <row r="4900" spans="1:4">
      <c r="A4900" t="s">
        <v>8343</v>
      </c>
      <c r="B4900" t="s">
        <v>8344</v>
      </c>
      <c r="C4900">
        <v>4045</v>
      </c>
      <c r="D4900" s="119">
        <v>4050</v>
      </c>
    </row>
    <row r="4901" spans="1:4">
      <c r="A4901" t="s">
        <v>8345</v>
      </c>
      <c r="B4901" t="s">
        <v>8346</v>
      </c>
      <c r="C4901">
        <v>0</v>
      </c>
      <c r="D4901" s="119">
        <v>101</v>
      </c>
    </row>
    <row r="4902" spans="1:4">
      <c r="A4902" t="s">
        <v>8347</v>
      </c>
      <c r="B4902" t="s">
        <v>8348</v>
      </c>
      <c r="C4902">
        <v>123</v>
      </c>
      <c r="D4902" s="119">
        <v>200</v>
      </c>
    </row>
    <row r="4903" spans="1:4">
      <c r="A4903" t="s">
        <v>8349</v>
      </c>
      <c r="B4903" t="s">
        <v>8350</v>
      </c>
      <c r="C4903">
        <v>3070</v>
      </c>
      <c r="D4903" s="119">
        <v>2600</v>
      </c>
    </row>
    <row r="4904" spans="1:4">
      <c r="A4904" t="s">
        <v>8351</v>
      </c>
      <c r="B4904" t="s">
        <v>8352</v>
      </c>
      <c r="C4904">
        <v>0</v>
      </c>
      <c r="D4904" s="119">
        <v>101</v>
      </c>
    </row>
    <row r="4905" spans="1:4">
      <c r="A4905" t="s">
        <v>8353</v>
      </c>
      <c r="B4905" t="s">
        <v>18905</v>
      </c>
      <c r="C4905">
        <v>11226</v>
      </c>
      <c r="D4905" s="119">
        <v>9240</v>
      </c>
    </row>
    <row r="4906" spans="1:4">
      <c r="A4906" t="s">
        <v>8354</v>
      </c>
      <c r="B4906" t="s">
        <v>8355</v>
      </c>
      <c r="C4906">
        <v>0</v>
      </c>
      <c r="D4906" s="119">
        <v>101</v>
      </c>
    </row>
    <row r="4907" spans="1:4">
      <c r="A4907" t="s">
        <v>8356</v>
      </c>
      <c r="B4907" t="s">
        <v>18906</v>
      </c>
      <c r="C4907">
        <v>0</v>
      </c>
      <c r="D4907" s="119">
        <v>2765</v>
      </c>
    </row>
    <row r="4908" spans="1:4">
      <c r="A4908" t="s">
        <v>8357</v>
      </c>
      <c r="B4908" t="s">
        <v>8358</v>
      </c>
      <c r="C4908">
        <v>0</v>
      </c>
      <c r="D4908" s="119">
        <v>101</v>
      </c>
    </row>
    <row r="4909" spans="1:4">
      <c r="A4909" t="s">
        <v>8359</v>
      </c>
      <c r="B4909" t="s">
        <v>18907</v>
      </c>
      <c r="C4909">
        <v>0</v>
      </c>
      <c r="D4909" s="119">
        <v>8850</v>
      </c>
    </row>
    <row r="4910" spans="1:4">
      <c r="A4910" t="s">
        <v>8360</v>
      </c>
      <c r="B4910" t="s">
        <v>8361</v>
      </c>
      <c r="C4910">
        <v>0</v>
      </c>
      <c r="D4910" s="119">
        <v>101</v>
      </c>
    </row>
    <row r="4911" spans="1:4">
      <c r="A4911" t="s">
        <v>8362</v>
      </c>
      <c r="B4911" t="s">
        <v>8363</v>
      </c>
      <c r="C4911">
        <v>1333</v>
      </c>
      <c r="D4911" s="119">
        <v>1420</v>
      </c>
    </row>
    <row r="4912" spans="1:4">
      <c r="A4912" t="s">
        <v>8364</v>
      </c>
      <c r="B4912" t="s">
        <v>18908</v>
      </c>
      <c r="C4912">
        <v>120015</v>
      </c>
      <c r="D4912" s="119">
        <v>114800</v>
      </c>
    </row>
    <row r="4913" spans="1:4">
      <c r="A4913" t="s">
        <v>8365</v>
      </c>
      <c r="B4913" t="s">
        <v>8366</v>
      </c>
      <c r="C4913">
        <v>997</v>
      </c>
      <c r="D4913" s="119">
        <v>990</v>
      </c>
    </row>
    <row r="4914" spans="1:4">
      <c r="A4914" t="s">
        <v>8367</v>
      </c>
      <c r="B4914" t="s">
        <v>8368</v>
      </c>
      <c r="C4914">
        <v>0</v>
      </c>
      <c r="D4914" s="119">
        <v>101</v>
      </c>
    </row>
    <row r="4915" spans="1:4">
      <c r="A4915" t="s">
        <v>8369</v>
      </c>
      <c r="B4915" t="s">
        <v>18909</v>
      </c>
      <c r="C4915">
        <v>6921</v>
      </c>
      <c r="D4915" s="119">
        <v>7000</v>
      </c>
    </row>
    <row r="4916" spans="1:4">
      <c r="A4916" t="s">
        <v>8370</v>
      </c>
      <c r="B4916" t="s">
        <v>18910</v>
      </c>
      <c r="C4916">
        <v>0</v>
      </c>
      <c r="D4916" s="119">
        <v>101</v>
      </c>
    </row>
    <row r="4917" spans="1:4">
      <c r="A4917" t="s">
        <v>8371</v>
      </c>
      <c r="B4917" t="s">
        <v>8372</v>
      </c>
      <c r="C4917">
        <v>123</v>
      </c>
      <c r="D4917" s="119">
        <v>103</v>
      </c>
    </row>
    <row r="4918" spans="1:4">
      <c r="A4918" t="s">
        <v>8373</v>
      </c>
      <c r="B4918" t="s">
        <v>8374</v>
      </c>
      <c r="C4918">
        <v>6470</v>
      </c>
      <c r="D4918" s="119">
        <v>5720</v>
      </c>
    </row>
    <row r="4919" spans="1:4">
      <c r="A4919" t="s">
        <v>8375</v>
      </c>
      <c r="B4919" t="s">
        <v>8376</v>
      </c>
      <c r="C4919">
        <v>0</v>
      </c>
      <c r="D4919" s="119">
        <v>101</v>
      </c>
    </row>
    <row r="4920" spans="1:4">
      <c r="A4920" t="s">
        <v>8377</v>
      </c>
      <c r="B4920" t="s">
        <v>8378</v>
      </c>
      <c r="C4920">
        <v>12722</v>
      </c>
      <c r="D4920" s="119">
        <v>12120</v>
      </c>
    </row>
    <row r="4921" spans="1:4">
      <c r="A4921" t="s">
        <v>8379</v>
      </c>
      <c r="B4921" t="s">
        <v>18911</v>
      </c>
      <c r="C4921">
        <v>51312</v>
      </c>
      <c r="D4921" s="119">
        <v>51450</v>
      </c>
    </row>
    <row r="4922" spans="1:4">
      <c r="A4922" t="s">
        <v>8380</v>
      </c>
      <c r="B4922" t="s">
        <v>18912</v>
      </c>
      <c r="C4922">
        <v>3393</v>
      </c>
      <c r="D4922" s="119">
        <v>3250</v>
      </c>
    </row>
    <row r="4923" spans="1:4">
      <c r="A4923" t="s">
        <v>8381</v>
      </c>
      <c r="B4923" t="s">
        <v>18913</v>
      </c>
      <c r="C4923">
        <v>49986</v>
      </c>
      <c r="D4923" s="119">
        <v>50550</v>
      </c>
    </row>
    <row r="4924" spans="1:4">
      <c r="A4924" t="s">
        <v>8382</v>
      </c>
      <c r="B4924" t="s">
        <v>18914</v>
      </c>
      <c r="C4924">
        <v>4092</v>
      </c>
      <c r="D4924" s="119">
        <v>3900</v>
      </c>
    </row>
    <row r="4925" spans="1:4">
      <c r="A4925" t="s">
        <v>8383</v>
      </c>
      <c r="B4925" t="s">
        <v>18915</v>
      </c>
      <c r="C4925">
        <v>206</v>
      </c>
      <c r="D4925" s="119">
        <v>255</v>
      </c>
    </row>
    <row r="4926" spans="1:4">
      <c r="A4926" t="s">
        <v>8384</v>
      </c>
      <c r="B4926" t="s">
        <v>18916</v>
      </c>
      <c r="C4926">
        <v>1681</v>
      </c>
      <c r="D4926" s="119">
        <v>1600</v>
      </c>
    </row>
    <row r="4927" spans="1:4">
      <c r="A4927" t="s">
        <v>8385</v>
      </c>
      <c r="B4927" t="s">
        <v>18917</v>
      </c>
      <c r="C4927">
        <v>0</v>
      </c>
      <c r="D4927" s="119">
        <v>101</v>
      </c>
    </row>
    <row r="4928" spans="1:4">
      <c r="A4928" t="s">
        <v>8386</v>
      </c>
      <c r="B4928" t="s">
        <v>18918</v>
      </c>
      <c r="C4928">
        <v>73990</v>
      </c>
      <c r="D4928" s="119">
        <v>73600</v>
      </c>
    </row>
    <row r="4929" spans="1:4">
      <c r="A4929" t="s">
        <v>8387</v>
      </c>
      <c r="B4929" t="s">
        <v>8388</v>
      </c>
      <c r="C4929">
        <v>0</v>
      </c>
      <c r="D4929" s="119">
        <v>6</v>
      </c>
    </row>
    <row r="4930" spans="1:4">
      <c r="A4930" t="s">
        <v>8389</v>
      </c>
      <c r="B4930" t="s">
        <v>18919</v>
      </c>
      <c r="C4930">
        <v>0</v>
      </c>
      <c r="D4930" s="119">
        <v>101</v>
      </c>
    </row>
    <row r="4931" spans="1:4">
      <c r="A4931" t="s">
        <v>8390</v>
      </c>
      <c r="B4931" t="s">
        <v>18920</v>
      </c>
      <c r="C4931">
        <v>348</v>
      </c>
      <c r="D4931" s="119">
        <v>405</v>
      </c>
    </row>
    <row r="4932" spans="1:4">
      <c r="A4932" t="s">
        <v>8391</v>
      </c>
      <c r="B4932" t="s">
        <v>18921</v>
      </c>
      <c r="C4932">
        <v>15284</v>
      </c>
      <c r="D4932" s="119">
        <v>13740</v>
      </c>
    </row>
    <row r="4933" spans="1:4">
      <c r="A4933" t="s">
        <v>8392</v>
      </c>
      <c r="B4933" t="s">
        <v>18922</v>
      </c>
      <c r="C4933">
        <v>0</v>
      </c>
      <c r="D4933" s="119">
        <v>101</v>
      </c>
    </row>
    <row r="4934" spans="1:4">
      <c r="A4934" t="s">
        <v>8393</v>
      </c>
      <c r="B4934" t="s">
        <v>18923</v>
      </c>
      <c r="C4934">
        <v>12678</v>
      </c>
      <c r="D4934" s="119">
        <v>12070</v>
      </c>
    </row>
    <row r="4935" spans="1:4">
      <c r="A4935" t="s">
        <v>8394</v>
      </c>
      <c r="B4935" t="s">
        <v>18924</v>
      </c>
      <c r="C4935">
        <v>0</v>
      </c>
      <c r="D4935" s="119">
        <v>101</v>
      </c>
    </row>
    <row r="4936" spans="1:4">
      <c r="A4936" t="s">
        <v>8395</v>
      </c>
      <c r="B4936" t="s">
        <v>18925</v>
      </c>
      <c r="C4936">
        <v>148423</v>
      </c>
      <c r="D4936" s="119">
        <v>143250</v>
      </c>
    </row>
    <row r="4937" spans="1:4">
      <c r="A4937" t="s">
        <v>8396</v>
      </c>
      <c r="B4937" t="s">
        <v>8397</v>
      </c>
      <c r="C4937">
        <v>0</v>
      </c>
      <c r="D4937" s="119">
        <v>101</v>
      </c>
    </row>
    <row r="4938" spans="1:4">
      <c r="A4938" t="s">
        <v>8398</v>
      </c>
      <c r="B4938" t="s">
        <v>18926</v>
      </c>
      <c r="C4938">
        <v>987</v>
      </c>
      <c r="D4938" s="119">
        <v>940</v>
      </c>
    </row>
    <row r="4939" spans="1:4">
      <c r="A4939" t="s">
        <v>8399</v>
      </c>
      <c r="B4939" t="s">
        <v>18927</v>
      </c>
      <c r="C4939">
        <v>795</v>
      </c>
      <c r="D4939" s="119">
        <v>465</v>
      </c>
    </row>
    <row r="4940" spans="1:4">
      <c r="A4940" t="s">
        <v>8400</v>
      </c>
      <c r="B4940" t="s">
        <v>8401</v>
      </c>
      <c r="C4940">
        <v>2462</v>
      </c>
      <c r="D4940" s="119">
        <v>1950</v>
      </c>
    </row>
    <row r="4941" spans="1:4">
      <c r="A4941" t="s">
        <v>8402</v>
      </c>
      <c r="B4941" t="s">
        <v>8403</v>
      </c>
      <c r="C4941">
        <v>0</v>
      </c>
      <c r="D4941" s="119">
        <v>101</v>
      </c>
    </row>
    <row r="4942" spans="1:4">
      <c r="A4942" t="s">
        <v>8404</v>
      </c>
      <c r="B4942" t="s">
        <v>18928</v>
      </c>
      <c r="C4942">
        <v>222</v>
      </c>
      <c r="D4942" s="119">
        <v>440</v>
      </c>
    </row>
    <row r="4943" spans="1:4">
      <c r="A4943" t="s">
        <v>8405</v>
      </c>
      <c r="B4943" t="s">
        <v>18929</v>
      </c>
      <c r="C4943">
        <v>0</v>
      </c>
      <c r="D4943" s="119">
        <v>101</v>
      </c>
    </row>
    <row r="4944" spans="1:4">
      <c r="A4944" t="s">
        <v>8406</v>
      </c>
      <c r="B4944" t="s">
        <v>8407</v>
      </c>
      <c r="C4944">
        <v>2583</v>
      </c>
      <c r="D4944" s="119">
        <v>2475</v>
      </c>
    </row>
    <row r="4945" spans="1:4">
      <c r="A4945" t="s">
        <v>8408</v>
      </c>
      <c r="B4945" t="s">
        <v>8409</v>
      </c>
      <c r="C4945">
        <v>3244</v>
      </c>
      <c r="D4945" s="119">
        <v>2890</v>
      </c>
    </row>
    <row r="4946" spans="1:4">
      <c r="A4946" t="s">
        <v>8410</v>
      </c>
      <c r="B4946" t="s">
        <v>18930</v>
      </c>
      <c r="C4946">
        <v>22259</v>
      </c>
      <c r="D4946" s="119">
        <v>20950</v>
      </c>
    </row>
    <row r="4947" spans="1:4">
      <c r="A4947" t="s">
        <v>8411</v>
      </c>
      <c r="B4947" t="s">
        <v>18931</v>
      </c>
      <c r="C4947">
        <v>27750</v>
      </c>
      <c r="D4947" s="119">
        <v>26300</v>
      </c>
    </row>
    <row r="4948" spans="1:4">
      <c r="A4948" t="s">
        <v>8412</v>
      </c>
      <c r="B4948" t="s">
        <v>18932</v>
      </c>
      <c r="C4948">
        <v>173</v>
      </c>
      <c r="D4948" s="119">
        <v>160</v>
      </c>
    </row>
    <row r="4949" spans="1:4">
      <c r="A4949" t="s">
        <v>8413</v>
      </c>
      <c r="B4949" t="s">
        <v>8414</v>
      </c>
      <c r="C4949">
        <v>0</v>
      </c>
      <c r="D4949" s="119">
        <v>40</v>
      </c>
    </row>
    <row r="4950" spans="1:4">
      <c r="A4950" t="s">
        <v>8415</v>
      </c>
      <c r="B4950" t="s">
        <v>8416</v>
      </c>
      <c r="C4950">
        <v>0</v>
      </c>
      <c r="D4950" s="119">
        <v>101</v>
      </c>
    </row>
    <row r="4951" spans="1:4">
      <c r="A4951" t="s">
        <v>8417</v>
      </c>
      <c r="B4951" t="s">
        <v>18933</v>
      </c>
      <c r="C4951">
        <v>47</v>
      </c>
      <c r="D4951" s="119">
        <v>101</v>
      </c>
    </row>
    <row r="4952" spans="1:4">
      <c r="A4952" t="s">
        <v>8418</v>
      </c>
      <c r="B4952" t="s">
        <v>8419</v>
      </c>
      <c r="C4952">
        <v>0</v>
      </c>
      <c r="D4952" s="119">
        <v>101</v>
      </c>
    </row>
    <row r="4953" spans="1:4">
      <c r="A4953" t="s">
        <v>8420</v>
      </c>
      <c r="B4953" t="s">
        <v>8421</v>
      </c>
      <c r="C4953">
        <v>0</v>
      </c>
      <c r="D4953" s="119">
        <v>101</v>
      </c>
    </row>
    <row r="4954" spans="1:4">
      <c r="A4954" t="s">
        <v>8422</v>
      </c>
      <c r="B4954" t="s">
        <v>18934</v>
      </c>
      <c r="C4954">
        <v>444</v>
      </c>
      <c r="D4954" s="119">
        <v>410</v>
      </c>
    </row>
    <row r="4955" spans="1:4">
      <c r="A4955" t="s">
        <v>8423</v>
      </c>
      <c r="B4955" t="s">
        <v>18935</v>
      </c>
      <c r="C4955">
        <v>0</v>
      </c>
      <c r="D4955" s="119">
        <v>101</v>
      </c>
    </row>
    <row r="4956" spans="1:4">
      <c r="A4956" t="s">
        <v>8424</v>
      </c>
      <c r="B4956" t="s">
        <v>8425</v>
      </c>
      <c r="C4956">
        <v>0</v>
      </c>
      <c r="D4956" s="119">
        <v>101</v>
      </c>
    </row>
    <row r="4957" spans="1:4">
      <c r="A4957" t="s">
        <v>8426</v>
      </c>
      <c r="B4957" t="s">
        <v>18936</v>
      </c>
      <c r="C4957">
        <v>3034</v>
      </c>
      <c r="D4957" s="119">
        <v>2690</v>
      </c>
    </row>
    <row r="4958" spans="1:4">
      <c r="A4958" t="s">
        <v>8427</v>
      </c>
      <c r="B4958" t="s">
        <v>18937</v>
      </c>
      <c r="C4958">
        <v>0</v>
      </c>
      <c r="D4958" s="119">
        <v>101</v>
      </c>
    </row>
    <row r="4959" spans="1:4">
      <c r="A4959" t="s">
        <v>8428</v>
      </c>
      <c r="B4959" t="s">
        <v>18938</v>
      </c>
      <c r="C4959">
        <v>0</v>
      </c>
      <c r="D4959" s="119">
        <v>101</v>
      </c>
    </row>
    <row r="4960" spans="1:4">
      <c r="A4960" t="s">
        <v>8429</v>
      </c>
      <c r="B4960" t="s">
        <v>18939</v>
      </c>
      <c r="C4960">
        <v>3543</v>
      </c>
      <c r="D4960" s="119">
        <v>3175</v>
      </c>
    </row>
    <row r="4961" spans="1:4">
      <c r="A4961" t="s">
        <v>8430</v>
      </c>
      <c r="B4961" t="s">
        <v>18940</v>
      </c>
      <c r="C4961">
        <v>0</v>
      </c>
      <c r="D4961" s="119">
        <v>101</v>
      </c>
    </row>
    <row r="4962" spans="1:4">
      <c r="A4962" t="s">
        <v>8431</v>
      </c>
      <c r="B4962" t="s">
        <v>18941</v>
      </c>
      <c r="C4962">
        <v>49</v>
      </c>
      <c r="D4962" s="119">
        <v>20</v>
      </c>
    </row>
    <row r="4963" spans="1:4">
      <c r="A4963" t="s">
        <v>8432</v>
      </c>
      <c r="B4963" t="s">
        <v>18942</v>
      </c>
      <c r="C4963">
        <v>74</v>
      </c>
      <c r="D4963" s="119">
        <v>55</v>
      </c>
    </row>
    <row r="4964" spans="1:4">
      <c r="A4964" t="s">
        <v>8433</v>
      </c>
      <c r="B4964" t="s">
        <v>18943</v>
      </c>
      <c r="C4964">
        <v>0</v>
      </c>
      <c r="D4964" s="119">
        <v>101</v>
      </c>
    </row>
    <row r="4965" spans="1:4">
      <c r="A4965" t="s">
        <v>8434</v>
      </c>
      <c r="B4965" t="s">
        <v>18944</v>
      </c>
      <c r="C4965">
        <v>3792</v>
      </c>
      <c r="D4965" s="119">
        <v>3380</v>
      </c>
    </row>
    <row r="4966" spans="1:4">
      <c r="A4966" t="s">
        <v>8435</v>
      </c>
      <c r="B4966" t="s">
        <v>18945</v>
      </c>
      <c r="C4966">
        <v>162</v>
      </c>
      <c r="D4966" s="119">
        <v>145</v>
      </c>
    </row>
    <row r="4967" spans="1:4">
      <c r="A4967" t="s">
        <v>8436</v>
      </c>
      <c r="B4967" t="s">
        <v>18946</v>
      </c>
      <c r="C4967">
        <v>18</v>
      </c>
      <c r="D4967" s="119">
        <v>15</v>
      </c>
    </row>
    <row r="4968" spans="1:4">
      <c r="A4968" t="s">
        <v>8437</v>
      </c>
      <c r="B4968" t="s">
        <v>18947</v>
      </c>
      <c r="C4968">
        <v>2756</v>
      </c>
      <c r="D4968" s="119">
        <v>2380</v>
      </c>
    </row>
    <row r="4969" spans="1:4">
      <c r="A4969" t="s">
        <v>8438</v>
      </c>
      <c r="B4969" t="s">
        <v>8439</v>
      </c>
      <c r="C4969">
        <v>0</v>
      </c>
      <c r="D4969" s="119">
        <v>101</v>
      </c>
    </row>
    <row r="4970" spans="1:4">
      <c r="A4970" t="s">
        <v>8440</v>
      </c>
      <c r="B4970" t="s">
        <v>8441</v>
      </c>
      <c r="C4970">
        <v>0</v>
      </c>
      <c r="D4970" s="119">
        <v>101</v>
      </c>
    </row>
    <row r="4971" spans="1:4">
      <c r="A4971" t="s">
        <v>8442</v>
      </c>
      <c r="B4971" t="s">
        <v>18948</v>
      </c>
      <c r="C4971">
        <v>243</v>
      </c>
      <c r="D4971" s="119">
        <v>240</v>
      </c>
    </row>
    <row r="4972" spans="1:4">
      <c r="A4972" t="s">
        <v>8443</v>
      </c>
      <c r="B4972" t="s">
        <v>18949</v>
      </c>
      <c r="C4972">
        <v>172</v>
      </c>
      <c r="D4972" s="119">
        <v>160</v>
      </c>
    </row>
    <row r="4973" spans="1:4">
      <c r="A4973" t="s">
        <v>8444</v>
      </c>
      <c r="B4973" t="s">
        <v>8445</v>
      </c>
      <c r="C4973">
        <v>16</v>
      </c>
      <c r="D4973" s="119">
        <v>10</v>
      </c>
    </row>
    <row r="4974" spans="1:4">
      <c r="A4974" t="s">
        <v>8446</v>
      </c>
      <c r="B4974" t="s">
        <v>18950</v>
      </c>
      <c r="C4974">
        <v>159</v>
      </c>
      <c r="D4974" s="119">
        <v>160</v>
      </c>
    </row>
    <row r="4975" spans="1:4">
      <c r="A4975" t="s">
        <v>8447</v>
      </c>
      <c r="B4975" t="s">
        <v>18951</v>
      </c>
      <c r="C4975">
        <v>0</v>
      </c>
      <c r="D4975" s="119">
        <v>101</v>
      </c>
    </row>
    <row r="4976" spans="1:4">
      <c r="A4976" t="s">
        <v>8448</v>
      </c>
      <c r="B4976" t="s">
        <v>18952</v>
      </c>
      <c r="C4976">
        <v>456</v>
      </c>
      <c r="D4976" s="119">
        <v>435</v>
      </c>
    </row>
    <row r="4977" spans="1:4">
      <c r="A4977" t="s">
        <v>8449</v>
      </c>
      <c r="B4977" t="s">
        <v>18953</v>
      </c>
      <c r="C4977">
        <v>454</v>
      </c>
      <c r="D4977" s="119">
        <v>435</v>
      </c>
    </row>
    <row r="4978" spans="1:4">
      <c r="A4978" t="s">
        <v>8450</v>
      </c>
      <c r="B4978" t="s">
        <v>8451</v>
      </c>
      <c r="C4978">
        <v>224</v>
      </c>
      <c r="D4978" s="119">
        <v>210</v>
      </c>
    </row>
    <row r="4979" spans="1:4">
      <c r="A4979" t="s">
        <v>8452</v>
      </c>
      <c r="B4979" t="s">
        <v>8453</v>
      </c>
      <c r="C4979">
        <v>0</v>
      </c>
      <c r="D4979" s="119">
        <v>101</v>
      </c>
    </row>
    <row r="4980" spans="1:4">
      <c r="A4980" t="s">
        <v>8454</v>
      </c>
      <c r="B4980" t="s">
        <v>18954</v>
      </c>
      <c r="C4980">
        <v>0</v>
      </c>
      <c r="D4980" s="119">
        <v>101</v>
      </c>
    </row>
    <row r="4981" spans="1:4">
      <c r="A4981" t="s">
        <v>8455</v>
      </c>
      <c r="B4981" t="s">
        <v>8179</v>
      </c>
      <c r="C4981">
        <v>224</v>
      </c>
      <c r="D4981" s="119">
        <v>220</v>
      </c>
    </row>
    <row r="4982" spans="1:4">
      <c r="A4982" t="s">
        <v>8456</v>
      </c>
      <c r="B4982" t="s">
        <v>18955</v>
      </c>
      <c r="C4982">
        <v>573</v>
      </c>
      <c r="D4982" s="119">
        <v>560</v>
      </c>
    </row>
    <row r="4983" spans="1:4">
      <c r="A4983" t="s">
        <v>8457</v>
      </c>
      <c r="B4983" t="s">
        <v>8458</v>
      </c>
      <c r="C4983">
        <v>458</v>
      </c>
      <c r="D4983" s="119">
        <v>430</v>
      </c>
    </row>
    <row r="4984" spans="1:4">
      <c r="A4984" t="s">
        <v>8459</v>
      </c>
      <c r="B4984" t="s">
        <v>18956</v>
      </c>
      <c r="C4984">
        <v>574</v>
      </c>
      <c r="D4984" s="119">
        <v>560</v>
      </c>
    </row>
    <row r="4985" spans="1:4">
      <c r="A4985" t="s">
        <v>8460</v>
      </c>
      <c r="B4985" t="s">
        <v>8461</v>
      </c>
      <c r="C4985">
        <v>0</v>
      </c>
      <c r="D4985" s="119">
        <v>101</v>
      </c>
    </row>
    <row r="4986" spans="1:4">
      <c r="A4986" t="s">
        <v>8462</v>
      </c>
      <c r="B4986" t="s">
        <v>18957</v>
      </c>
      <c r="C4986">
        <v>981</v>
      </c>
      <c r="D4986" s="119">
        <v>1351</v>
      </c>
    </row>
    <row r="4987" spans="1:4">
      <c r="A4987" t="s">
        <v>8463</v>
      </c>
      <c r="B4987" t="s">
        <v>8464</v>
      </c>
      <c r="C4987">
        <v>1473</v>
      </c>
      <c r="D4987" s="119">
        <v>1310</v>
      </c>
    </row>
    <row r="4988" spans="1:4">
      <c r="A4988" t="s">
        <v>8465</v>
      </c>
      <c r="B4988" t="s">
        <v>18958</v>
      </c>
      <c r="C4988">
        <v>358</v>
      </c>
      <c r="D4988" s="119">
        <v>410</v>
      </c>
    </row>
    <row r="4989" spans="1:4">
      <c r="A4989" t="s">
        <v>8466</v>
      </c>
      <c r="B4989" t="s">
        <v>18959</v>
      </c>
      <c r="C4989">
        <v>179</v>
      </c>
      <c r="D4989" s="119">
        <v>240</v>
      </c>
    </row>
    <row r="4990" spans="1:4">
      <c r="A4990" t="s">
        <v>8467</v>
      </c>
      <c r="B4990" t="s">
        <v>18960</v>
      </c>
      <c r="C4990">
        <v>307</v>
      </c>
      <c r="D4990" s="119">
        <v>360</v>
      </c>
    </row>
    <row r="4991" spans="1:4">
      <c r="A4991" t="s">
        <v>8468</v>
      </c>
      <c r="B4991" t="s">
        <v>18961</v>
      </c>
      <c r="C4991">
        <v>244</v>
      </c>
      <c r="D4991" s="119">
        <v>330</v>
      </c>
    </row>
    <row r="4992" spans="1:4">
      <c r="A4992" t="s">
        <v>8469</v>
      </c>
      <c r="B4992" t="s">
        <v>18962</v>
      </c>
      <c r="C4992">
        <v>191</v>
      </c>
      <c r="D4992" s="119">
        <v>215</v>
      </c>
    </row>
    <row r="4993" spans="1:4">
      <c r="A4993" t="s">
        <v>8470</v>
      </c>
      <c r="B4993" t="s">
        <v>18963</v>
      </c>
      <c r="C4993">
        <v>305</v>
      </c>
      <c r="D4993" s="119">
        <v>350</v>
      </c>
    </row>
    <row r="4994" spans="1:4">
      <c r="A4994" t="s">
        <v>8471</v>
      </c>
      <c r="B4994" t="s">
        <v>18964</v>
      </c>
      <c r="C4994">
        <v>306</v>
      </c>
      <c r="D4994" s="119">
        <v>345</v>
      </c>
    </row>
    <row r="4995" spans="1:4">
      <c r="A4995" t="s">
        <v>8472</v>
      </c>
      <c r="B4995" t="s">
        <v>8473</v>
      </c>
      <c r="C4995">
        <v>0</v>
      </c>
      <c r="D4995" s="119">
        <v>101</v>
      </c>
    </row>
    <row r="4996" spans="1:4">
      <c r="A4996" t="s">
        <v>8474</v>
      </c>
      <c r="B4996" t="s">
        <v>18965</v>
      </c>
      <c r="C4996">
        <v>0</v>
      </c>
      <c r="D4996" s="119">
        <v>101</v>
      </c>
    </row>
    <row r="4997" spans="1:4">
      <c r="A4997" t="s">
        <v>8475</v>
      </c>
      <c r="B4997" t="s">
        <v>18966</v>
      </c>
      <c r="C4997">
        <v>32</v>
      </c>
      <c r="D4997" s="119">
        <v>140</v>
      </c>
    </row>
    <row r="4998" spans="1:4">
      <c r="A4998" t="s">
        <v>8476</v>
      </c>
      <c r="B4998" t="s">
        <v>18967</v>
      </c>
      <c r="C4998">
        <v>27</v>
      </c>
      <c r="D4998" s="119">
        <v>125</v>
      </c>
    </row>
    <row r="4999" spans="1:4">
      <c r="A4999" t="s">
        <v>8477</v>
      </c>
      <c r="B4999" t="s">
        <v>18968</v>
      </c>
      <c r="C4999">
        <v>89</v>
      </c>
      <c r="D4999" s="119">
        <v>105</v>
      </c>
    </row>
    <row r="5000" spans="1:4">
      <c r="A5000" t="s">
        <v>8478</v>
      </c>
      <c r="B5000" t="s">
        <v>18969</v>
      </c>
      <c r="C5000">
        <v>0</v>
      </c>
      <c r="D5000" s="119">
        <v>101</v>
      </c>
    </row>
    <row r="5001" spans="1:4">
      <c r="A5001" t="s">
        <v>8479</v>
      </c>
      <c r="B5001" t="s">
        <v>18970</v>
      </c>
      <c r="C5001">
        <v>33</v>
      </c>
      <c r="D5001" s="119">
        <v>140</v>
      </c>
    </row>
    <row r="5002" spans="1:4">
      <c r="A5002" t="s">
        <v>8480</v>
      </c>
      <c r="B5002" t="s">
        <v>18971</v>
      </c>
      <c r="C5002">
        <v>53</v>
      </c>
      <c r="D5002" s="119">
        <v>65</v>
      </c>
    </row>
    <row r="5003" spans="1:4">
      <c r="A5003" t="s">
        <v>8481</v>
      </c>
      <c r="B5003" t="s">
        <v>18972</v>
      </c>
      <c r="C5003">
        <v>7</v>
      </c>
      <c r="D5003" s="119">
        <v>11</v>
      </c>
    </row>
    <row r="5004" spans="1:4">
      <c r="A5004" t="s">
        <v>8482</v>
      </c>
      <c r="B5004" t="s">
        <v>8483</v>
      </c>
      <c r="C5004">
        <v>87</v>
      </c>
      <c r="D5004" s="119">
        <v>165</v>
      </c>
    </row>
    <row r="5005" spans="1:4">
      <c r="A5005" t="s">
        <v>8484</v>
      </c>
      <c r="B5005" t="s">
        <v>8485</v>
      </c>
      <c r="C5005">
        <v>0</v>
      </c>
      <c r="D5005" s="119">
        <v>101</v>
      </c>
    </row>
    <row r="5006" spans="1:4">
      <c r="A5006" t="s">
        <v>8486</v>
      </c>
      <c r="B5006" t="s">
        <v>8487</v>
      </c>
      <c r="C5006">
        <v>0</v>
      </c>
      <c r="D5006" s="119">
        <v>101</v>
      </c>
    </row>
    <row r="5007" spans="1:4">
      <c r="A5007" t="s">
        <v>8488</v>
      </c>
      <c r="B5007" t="s">
        <v>8489</v>
      </c>
      <c r="C5007">
        <v>0</v>
      </c>
      <c r="D5007" s="119">
        <v>10</v>
      </c>
    </row>
    <row r="5008" spans="1:4">
      <c r="A5008" t="s">
        <v>8490</v>
      </c>
      <c r="B5008" t="s">
        <v>8491</v>
      </c>
      <c r="C5008">
        <v>0</v>
      </c>
      <c r="D5008" s="119">
        <v>10</v>
      </c>
    </row>
    <row r="5009" spans="1:4">
      <c r="A5009" t="s">
        <v>8492</v>
      </c>
      <c r="B5009" t="s">
        <v>8493</v>
      </c>
      <c r="C5009">
        <v>12247</v>
      </c>
      <c r="D5009" s="119">
        <v>11760</v>
      </c>
    </row>
    <row r="5010" spans="1:4">
      <c r="A5010" t="s">
        <v>8494</v>
      </c>
      <c r="B5010" t="s">
        <v>8495</v>
      </c>
      <c r="C5010">
        <v>0</v>
      </c>
      <c r="D5010" s="119">
        <v>101</v>
      </c>
    </row>
    <row r="5011" spans="1:4">
      <c r="A5011" t="s">
        <v>8496</v>
      </c>
      <c r="B5011" t="s">
        <v>8497</v>
      </c>
      <c r="C5011">
        <v>0</v>
      </c>
      <c r="D5011" s="119">
        <v>101</v>
      </c>
    </row>
    <row r="5012" spans="1:4">
      <c r="A5012" t="s">
        <v>8498</v>
      </c>
      <c r="B5012" t="s">
        <v>8499</v>
      </c>
      <c r="C5012">
        <v>3609</v>
      </c>
      <c r="D5012" s="119">
        <v>2940</v>
      </c>
    </row>
    <row r="5013" spans="1:4">
      <c r="A5013" t="s">
        <v>8500</v>
      </c>
      <c r="B5013" t="s">
        <v>8501</v>
      </c>
      <c r="C5013">
        <v>0</v>
      </c>
      <c r="D5013" s="119">
        <v>101</v>
      </c>
    </row>
    <row r="5014" spans="1:4">
      <c r="A5014" t="s">
        <v>8502</v>
      </c>
      <c r="B5014" t="s">
        <v>8503</v>
      </c>
      <c r="C5014">
        <v>0</v>
      </c>
      <c r="D5014" s="119">
        <v>101</v>
      </c>
    </row>
    <row r="5015" spans="1:4">
      <c r="A5015" t="s">
        <v>8504</v>
      </c>
      <c r="B5015" t="s">
        <v>8505</v>
      </c>
      <c r="C5015">
        <v>0</v>
      </c>
      <c r="D5015" s="119">
        <v>101</v>
      </c>
    </row>
    <row r="5016" spans="1:4">
      <c r="A5016" t="s">
        <v>8506</v>
      </c>
      <c r="B5016" t="s">
        <v>8507</v>
      </c>
      <c r="C5016">
        <v>0</v>
      </c>
      <c r="D5016" s="119">
        <v>101</v>
      </c>
    </row>
    <row r="5017" spans="1:4">
      <c r="A5017" t="s">
        <v>8508</v>
      </c>
      <c r="B5017" t="s">
        <v>8509</v>
      </c>
      <c r="C5017">
        <v>0</v>
      </c>
      <c r="D5017" s="119">
        <v>101</v>
      </c>
    </row>
    <row r="5018" spans="1:4">
      <c r="A5018" t="s">
        <v>8510</v>
      </c>
      <c r="B5018" t="s">
        <v>8511</v>
      </c>
      <c r="C5018">
        <v>311</v>
      </c>
      <c r="D5018" s="119">
        <v>280</v>
      </c>
    </row>
    <row r="5019" spans="1:4">
      <c r="A5019" t="s">
        <v>8512</v>
      </c>
      <c r="B5019" t="s">
        <v>8513</v>
      </c>
      <c r="C5019">
        <v>0</v>
      </c>
      <c r="D5019" s="119">
        <v>101</v>
      </c>
    </row>
    <row r="5020" spans="1:4">
      <c r="A5020" t="s">
        <v>8514</v>
      </c>
      <c r="B5020" t="s">
        <v>8515</v>
      </c>
      <c r="C5020">
        <v>318</v>
      </c>
      <c r="D5020" s="119">
        <v>280</v>
      </c>
    </row>
    <row r="5021" spans="1:4">
      <c r="A5021" t="s">
        <v>8516</v>
      </c>
      <c r="B5021" t="s">
        <v>8517</v>
      </c>
      <c r="C5021">
        <v>0</v>
      </c>
      <c r="D5021" s="119">
        <v>101</v>
      </c>
    </row>
    <row r="5022" spans="1:4">
      <c r="A5022" t="s">
        <v>8518</v>
      </c>
      <c r="B5022" t="s">
        <v>8519</v>
      </c>
      <c r="C5022">
        <v>1329</v>
      </c>
      <c r="D5022" s="119">
        <v>1120</v>
      </c>
    </row>
    <row r="5023" spans="1:4">
      <c r="A5023" t="s">
        <v>8520</v>
      </c>
      <c r="B5023" t="s">
        <v>8521</v>
      </c>
      <c r="C5023">
        <v>15</v>
      </c>
      <c r="D5023" s="119">
        <v>20</v>
      </c>
    </row>
    <row r="5024" spans="1:4">
      <c r="A5024" t="s">
        <v>8522</v>
      </c>
      <c r="B5024" t="s">
        <v>8523</v>
      </c>
      <c r="C5024">
        <v>283</v>
      </c>
      <c r="D5024" s="119">
        <v>340</v>
      </c>
    </row>
    <row r="5025" spans="1:4">
      <c r="A5025" t="s">
        <v>8524</v>
      </c>
      <c r="B5025" t="s">
        <v>8525</v>
      </c>
      <c r="C5025">
        <v>283</v>
      </c>
      <c r="D5025" s="119">
        <v>340</v>
      </c>
    </row>
    <row r="5026" spans="1:4">
      <c r="A5026" t="s">
        <v>8526</v>
      </c>
      <c r="B5026" t="s">
        <v>8527</v>
      </c>
      <c r="C5026">
        <v>0</v>
      </c>
      <c r="D5026" s="119">
        <v>101</v>
      </c>
    </row>
    <row r="5027" spans="1:4">
      <c r="A5027" t="s">
        <v>8528</v>
      </c>
      <c r="B5027" t="s">
        <v>8529</v>
      </c>
      <c r="C5027">
        <v>316</v>
      </c>
      <c r="D5027" s="119">
        <v>285</v>
      </c>
    </row>
    <row r="5028" spans="1:4">
      <c r="A5028" t="s">
        <v>8530</v>
      </c>
      <c r="B5028" t="s">
        <v>8531</v>
      </c>
      <c r="C5028">
        <v>143</v>
      </c>
      <c r="D5028" s="119">
        <v>2380</v>
      </c>
    </row>
    <row r="5029" spans="1:4">
      <c r="A5029" t="s">
        <v>8532</v>
      </c>
      <c r="B5029" t="s">
        <v>18973</v>
      </c>
      <c r="C5029">
        <v>2633</v>
      </c>
      <c r="D5029" s="119">
        <v>3001</v>
      </c>
    </row>
    <row r="5030" spans="1:4">
      <c r="A5030" t="s">
        <v>8533</v>
      </c>
      <c r="B5030" t="s">
        <v>8534</v>
      </c>
      <c r="C5030">
        <v>0</v>
      </c>
      <c r="D5030" s="119">
        <v>101</v>
      </c>
    </row>
    <row r="5031" spans="1:4">
      <c r="A5031" t="s">
        <v>8535</v>
      </c>
      <c r="B5031" t="s">
        <v>8536</v>
      </c>
      <c r="C5031">
        <v>2408</v>
      </c>
      <c r="D5031" s="119">
        <v>1050</v>
      </c>
    </row>
    <row r="5032" spans="1:4">
      <c r="A5032" t="s">
        <v>8537</v>
      </c>
      <c r="B5032" t="s">
        <v>8538</v>
      </c>
      <c r="C5032">
        <v>500</v>
      </c>
      <c r="D5032" s="119">
        <v>380</v>
      </c>
    </row>
    <row r="5033" spans="1:4">
      <c r="A5033" t="s">
        <v>8539</v>
      </c>
      <c r="B5033" t="s">
        <v>8540</v>
      </c>
      <c r="C5033">
        <v>499</v>
      </c>
      <c r="D5033" s="119">
        <v>380</v>
      </c>
    </row>
    <row r="5034" spans="1:4">
      <c r="A5034" t="s">
        <v>8541</v>
      </c>
      <c r="B5034" t="s">
        <v>8542</v>
      </c>
      <c r="C5034">
        <v>0</v>
      </c>
      <c r="D5034" s="119">
        <v>101</v>
      </c>
    </row>
    <row r="5035" spans="1:4">
      <c r="A5035" t="s">
        <v>8543</v>
      </c>
      <c r="B5035" t="s">
        <v>8544</v>
      </c>
      <c r="C5035">
        <v>0</v>
      </c>
      <c r="D5035" s="119">
        <v>101</v>
      </c>
    </row>
    <row r="5036" spans="1:4">
      <c r="A5036" t="s">
        <v>8545</v>
      </c>
      <c r="B5036" t="s">
        <v>18974</v>
      </c>
      <c r="C5036">
        <v>320</v>
      </c>
      <c r="D5036" s="119">
        <v>410</v>
      </c>
    </row>
    <row r="5037" spans="1:4">
      <c r="A5037" t="s">
        <v>8546</v>
      </c>
      <c r="B5037" t="s">
        <v>18975</v>
      </c>
      <c r="C5037">
        <v>345</v>
      </c>
      <c r="D5037" s="119">
        <v>310</v>
      </c>
    </row>
    <row r="5038" spans="1:4">
      <c r="A5038" t="s">
        <v>8547</v>
      </c>
      <c r="B5038" t="s">
        <v>8548</v>
      </c>
      <c r="C5038">
        <v>69</v>
      </c>
      <c r="D5038" s="119">
        <v>100</v>
      </c>
    </row>
    <row r="5039" spans="1:4">
      <c r="A5039" t="s">
        <v>8549</v>
      </c>
      <c r="B5039" t="s">
        <v>18976</v>
      </c>
      <c r="C5039">
        <v>0</v>
      </c>
      <c r="D5039" s="119">
        <v>16</v>
      </c>
    </row>
    <row r="5040" spans="1:4">
      <c r="A5040" t="s">
        <v>8550</v>
      </c>
      <c r="B5040" t="s">
        <v>8551</v>
      </c>
      <c r="C5040">
        <v>19</v>
      </c>
      <c r="D5040" s="119">
        <v>11</v>
      </c>
    </row>
    <row r="5041" spans="1:4">
      <c r="A5041" t="s">
        <v>8552</v>
      </c>
      <c r="B5041" t="s">
        <v>8553</v>
      </c>
      <c r="C5041">
        <v>363</v>
      </c>
      <c r="D5041" s="119">
        <v>305</v>
      </c>
    </row>
    <row r="5042" spans="1:4">
      <c r="A5042" t="s">
        <v>8554</v>
      </c>
      <c r="B5042" t="s">
        <v>8555</v>
      </c>
      <c r="C5042">
        <v>1350</v>
      </c>
      <c r="D5042" s="119">
        <v>1200</v>
      </c>
    </row>
    <row r="5043" spans="1:4">
      <c r="A5043" t="s">
        <v>8556</v>
      </c>
      <c r="B5043" t="s">
        <v>8557</v>
      </c>
      <c r="C5043">
        <v>362</v>
      </c>
      <c r="D5043" s="119">
        <v>305</v>
      </c>
    </row>
    <row r="5044" spans="1:4">
      <c r="A5044" t="s">
        <v>8558</v>
      </c>
      <c r="B5044" t="s">
        <v>8559</v>
      </c>
      <c r="C5044">
        <v>553</v>
      </c>
      <c r="D5044" s="119">
        <v>620</v>
      </c>
    </row>
    <row r="5045" spans="1:4">
      <c r="A5045" t="s">
        <v>8560</v>
      </c>
      <c r="B5045" t="s">
        <v>8561</v>
      </c>
      <c r="C5045">
        <v>378</v>
      </c>
      <c r="D5045" s="119">
        <v>385</v>
      </c>
    </row>
    <row r="5046" spans="1:4">
      <c r="A5046" t="s">
        <v>8562</v>
      </c>
      <c r="B5046" t="s">
        <v>8563</v>
      </c>
      <c r="C5046">
        <v>514</v>
      </c>
      <c r="D5046" s="119">
        <v>540</v>
      </c>
    </row>
    <row r="5047" spans="1:4">
      <c r="A5047" t="s">
        <v>8564</v>
      </c>
      <c r="B5047" t="s">
        <v>18977</v>
      </c>
      <c r="C5047">
        <v>0</v>
      </c>
      <c r="D5047" s="119">
        <v>101</v>
      </c>
    </row>
    <row r="5048" spans="1:4">
      <c r="A5048" t="s">
        <v>8565</v>
      </c>
      <c r="B5048" t="s">
        <v>8566</v>
      </c>
      <c r="C5048">
        <v>1247</v>
      </c>
      <c r="D5048" s="119">
        <v>750</v>
      </c>
    </row>
    <row r="5049" spans="1:4">
      <c r="A5049" t="s">
        <v>8567</v>
      </c>
      <c r="B5049" t="s">
        <v>8568</v>
      </c>
      <c r="C5049">
        <v>0</v>
      </c>
      <c r="D5049" s="119">
        <v>101</v>
      </c>
    </row>
    <row r="5050" spans="1:4">
      <c r="A5050" t="s">
        <v>8569</v>
      </c>
      <c r="B5050" t="s">
        <v>8570</v>
      </c>
      <c r="C5050">
        <v>278</v>
      </c>
      <c r="D5050" s="119">
        <v>390</v>
      </c>
    </row>
    <row r="5051" spans="1:4">
      <c r="A5051" t="s">
        <v>8571</v>
      </c>
      <c r="B5051" t="s">
        <v>8572</v>
      </c>
      <c r="C5051">
        <v>0</v>
      </c>
      <c r="D5051" s="119">
        <v>2120</v>
      </c>
    </row>
    <row r="5052" spans="1:4">
      <c r="A5052" t="s">
        <v>8573</v>
      </c>
      <c r="B5052" t="s">
        <v>8574</v>
      </c>
      <c r="C5052">
        <v>218</v>
      </c>
      <c r="D5052" s="119">
        <v>145</v>
      </c>
    </row>
    <row r="5053" spans="1:4">
      <c r="A5053" t="s">
        <v>8575</v>
      </c>
      <c r="B5053" t="s">
        <v>8576</v>
      </c>
      <c r="C5053">
        <v>942</v>
      </c>
      <c r="D5053" s="119">
        <v>800</v>
      </c>
    </row>
    <row r="5054" spans="1:4">
      <c r="A5054" t="s">
        <v>8577</v>
      </c>
      <c r="B5054" t="s">
        <v>8578</v>
      </c>
      <c r="C5054">
        <v>153</v>
      </c>
      <c r="D5054" s="119">
        <v>150</v>
      </c>
    </row>
    <row r="5055" spans="1:4">
      <c r="A5055" t="s">
        <v>8579</v>
      </c>
      <c r="B5055" t="s">
        <v>8580</v>
      </c>
      <c r="C5055">
        <v>297</v>
      </c>
      <c r="D5055" s="119">
        <v>295</v>
      </c>
    </row>
    <row r="5056" spans="1:4">
      <c r="A5056" t="s">
        <v>8581</v>
      </c>
      <c r="B5056" t="s">
        <v>18978</v>
      </c>
      <c r="C5056">
        <v>0</v>
      </c>
      <c r="D5056" s="119">
        <v>400</v>
      </c>
    </row>
    <row r="5057" spans="1:4">
      <c r="A5057" t="s">
        <v>8582</v>
      </c>
      <c r="B5057" t="s">
        <v>8583</v>
      </c>
      <c r="C5057">
        <v>0</v>
      </c>
      <c r="D5057" s="119">
        <v>101</v>
      </c>
    </row>
    <row r="5058" spans="1:4">
      <c r="A5058" t="s">
        <v>8584</v>
      </c>
      <c r="B5058" t="s">
        <v>18979</v>
      </c>
      <c r="C5058">
        <v>0</v>
      </c>
      <c r="D5058" s="119">
        <v>20750</v>
      </c>
    </row>
    <row r="5059" spans="1:4">
      <c r="A5059" t="s">
        <v>8585</v>
      </c>
      <c r="B5059" t="s">
        <v>8586</v>
      </c>
      <c r="C5059">
        <v>1323</v>
      </c>
      <c r="D5059" s="119">
        <v>1130</v>
      </c>
    </row>
    <row r="5060" spans="1:4">
      <c r="A5060" t="s">
        <v>8587</v>
      </c>
      <c r="B5060" t="s">
        <v>8588</v>
      </c>
      <c r="C5060">
        <v>322</v>
      </c>
      <c r="D5060" s="119">
        <v>275</v>
      </c>
    </row>
    <row r="5061" spans="1:4">
      <c r="A5061" t="s">
        <v>8589</v>
      </c>
      <c r="B5061" t="s">
        <v>8590</v>
      </c>
      <c r="C5061">
        <v>173</v>
      </c>
      <c r="D5061" s="119">
        <v>185</v>
      </c>
    </row>
    <row r="5062" spans="1:4">
      <c r="A5062" t="s">
        <v>8591</v>
      </c>
      <c r="B5062" t="s">
        <v>18980</v>
      </c>
      <c r="C5062">
        <v>0</v>
      </c>
      <c r="D5062" s="119">
        <v>101</v>
      </c>
    </row>
    <row r="5063" spans="1:4">
      <c r="A5063" t="s">
        <v>8592</v>
      </c>
      <c r="B5063" t="s">
        <v>8593</v>
      </c>
      <c r="C5063">
        <v>12</v>
      </c>
      <c r="D5063" s="119">
        <v>31</v>
      </c>
    </row>
    <row r="5064" spans="1:4">
      <c r="A5064" t="s">
        <v>8594</v>
      </c>
      <c r="B5064" t="s">
        <v>18981</v>
      </c>
      <c r="C5064">
        <v>0</v>
      </c>
      <c r="D5064" s="119">
        <v>101</v>
      </c>
    </row>
    <row r="5065" spans="1:4">
      <c r="A5065" t="s">
        <v>8595</v>
      </c>
      <c r="B5065" t="s">
        <v>8596</v>
      </c>
      <c r="C5065">
        <v>12361</v>
      </c>
      <c r="D5065" s="119">
        <v>11000</v>
      </c>
    </row>
    <row r="5066" spans="1:4">
      <c r="A5066" t="s">
        <v>8597</v>
      </c>
      <c r="B5066" t="s">
        <v>8598</v>
      </c>
      <c r="C5066">
        <v>6764</v>
      </c>
      <c r="D5066" s="119">
        <v>6460</v>
      </c>
    </row>
    <row r="5067" spans="1:4">
      <c r="A5067" t="s">
        <v>8599</v>
      </c>
      <c r="B5067" t="s">
        <v>8600</v>
      </c>
      <c r="C5067">
        <v>0</v>
      </c>
      <c r="D5067" s="119">
        <v>105</v>
      </c>
    </row>
    <row r="5068" spans="1:4">
      <c r="A5068" t="s">
        <v>8601</v>
      </c>
      <c r="B5068" t="s">
        <v>8602</v>
      </c>
      <c r="C5068">
        <v>23</v>
      </c>
      <c r="D5068" s="119">
        <v>150</v>
      </c>
    </row>
    <row r="5069" spans="1:4">
      <c r="A5069" t="s">
        <v>8603</v>
      </c>
      <c r="B5069" t="s">
        <v>8604</v>
      </c>
      <c r="C5069">
        <v>0</v>
      </c>
      <c r="D5069" s="119">
        <v>101</v>
      </c>
    </row>
    <row r="5070" spans="1:4">
      <c r="A5070" t="s">
        <v>8605</v>
      </c>
      <c r="B5070" t="s">
        <v>8606</v>
      </c>
      <c r="C5070">
        <v>0</v>
      </c>
      <c r="D5070" s="119">
        <v>101</v>
      </c>
    </row>
    <row r="5071" spans="1:4">
      <c r="A5071" t="s">
        <v>8607</v>
      </c>
      <c r="B5071" t="s">
        <v>8608</v>
      </c>
      <c r="C5071">
        <v>0</v>
      </c>
      <c r="D5071" s="119">
        <v>115</v>
      </c>
    </row>
    <row r="5072" spans="1:4">
      <c r="A5072" t="s">
        <v>8609</v>
      </c>
      <c r="B5072" t="s">
        <v>8610</v>
      </c>
      <c r="C5072">
        <v>0</v>
      </c>
      <c r="D5072" s="119">
        <v>101</v>
      </c>
    </row>
    <row r="5073" spans="1:4">
      <c r="A5073" t="s">
        <v>8611</v>
      </c>
      <c r="B5073" t="s">
        <v>8612</v>
      </c>
      <c r="C5073">
        <v>29</v>
      </c>
      <c r="D5073" s="119">
        <v>150</v>
      </c>
    </row>
    <row r="5074" spans="1:4">
      <c r="A5074" t="s">
        <v>8613</v>
      </c>
      <c r="B5074" t="s">
        <v>8614</v>
      </c>
      <c r="C5074">
        <v>0</v>
      </c>
      <c r="D5074" s="119">
        <v>101</v>
      </c>
    </row>
    <row r="5075" spans="1:4">
      <c r="A5075" t="s">
        <v>8615</v>
      </c>
      <c r="B5075" t="s">
        <v>8616</v>
      </c>
      <c r="C5075">
        <v>0</v>
      </c>
      <c r="D5075" s="119">
        <v>101</v>
      </c>
    </row>
    <row r="5076" spans="1:4">
      <c r="A5076" t="s">
        <v>8617</v>
      </c>
      <c r="B5076" t="s">
        <v>8618</v>
      </c>
      <c r="C5076">
        <v>0</v>
      </c>
      <c r="D5076" s="119">
        <v>101</v>
      </c>
    </row>
    <row r="5077" spans="1:4">
      <c r="A5077" t="s">
        <v>8619</v>
      </c>
      <c r="B5077" t="s">
        <v>8620</v>
      </c>
      <c r="C5077">
        <v>0</v>
      </c>
      <c r="D5077" s="119">
        <v>101</v>
      </c>
    </row>
    <row r="5078" spans="1:4">
      <c r="A5078" t="s">
        <v>8621</v>
      </c>
      <c r="B5078" t="s">
        <v>8622</v>
      </c>
      <c r="C5078">
        <v>1151</v>
      </c>
      <c r="D5078" s="119">
        <v>880</v>
      </c>
    </row>
    <row r="5079" spans="1:4">
      <c r="A5079" t="s">
        <v>8623</v>
      </c>
      <c r="B5079" t="s">
        <v>8624</v>
      </c>
      <c r="C5079">
        <v>1172</v>
      </c>
      <c r="D5079" s="119">
        <v>1070</v>
      </c>
    </row>
    <row r="5080" spans="1:4">
      <c r="A5080" t="s">
        <v>8625</v>
      </c>
      <c r="B5080" t="s">
        <v>8626</v>
      </c>
      <c r="C5080">
        <v>1</v>
      </c>
      <c r="D5080" s="119">
        <v>101</v>
      </c>
    </row>
    <row r="5081" spans="1:4">
      <c r="A5081" t="s">
        <v>8627</v>
      </c>
      <c r="B5081" t="s">
        <v>8628</v>
      </c>
      <c r="C5081">
        <v>483</v>
      </c>
      <c r="D5081" s="119">
        <v>450</v>
      </c>
    </row>
    <row r="5082" spans="1:4">
      <c r="A5082" t="s">
        <v>8629</v>
      </c>
      <c r="B5082" t="s">
        <v>8630</v>
      </c>
      <c r="C5082">
        <v>13</v>
      </c>
      <c r="D5082" s="119">
        <v>110</v>
      </c>
    </row>
    <row r="5083" spans="1:4">
      <c r="A5083" t="s">
        <v>8631</v>
      </c>
      <c r="B5083" t="s">
        <v>8632</v>
      </c>
      <c r="C5083">
        <v>75</v>
      </c>
      <c r="D5083" s="119">
        <v>65</v>
      </c>
    </row>
    <row r="5084" spans="1:4">
      <c r="A5084" t="s">
        <v>8633</v>
      </c>
      <c r="B5084" t="s">
        <v>8634</v>
      </c>
      <c r="C5084">
        <v>110</v>
      </c>
      <c r="D5084" s="119">
        <v>75</v>
      </c>
    </row>
    <row r="5085" spans="1:4">
      <c r="A5085" t="s">
        <v>8635</v>
      </c>
      <c r="B5085" t="s">
        <v>8636</v>
      </c>
      <c r="C5085">
        <v>0</v>
      </c>
      <c r="D5085" s="119">
        <v>101</v>
      </c>
    </row>
    <row r="5086" spans="1:4">
      <c r="A5086" t="s">
        <v>8637</v>
      </c>
      <c r="B5086" t="s">
        <v>8638</v>
      </c>
      <c r="C5086">
        <v>0</v>
      </c>
      <c r="D5086" s="119">
        <v>101</v>
      </c>
    </row>
    <row r="5087" spans="1:4">
      <c r="A5087" t="s">
        <v>8639</v>
      </c>
      <c r="B5087" t="s">
        <v>8640</v>
      </c>
      <c r="C5087">
        <v>0</v>
      </c>
      <c r="D5087" s="119">
        <v>101</v>
      </c>
    </row>
    <row r="5088" spans="1:4">
      <c r="A5088" t="s">
        <v>8641</v>
      </c>
      <c r="B5088" t="s">
        <v>8642</v>
      </c>
      <c r="C5088">
        <v>0</v>
      </c>
      <c r="D5088" s="119">
        <v>101</v>
      </c>
    </row>
    <row r="5089" spans="1:4">
      <c r="A5089" t="s">
        <v>8643</v>
      </c>
      <c r="B5089" t="s">
        <v>8644</v>
      </c>
      <c r="C5089">
        <v>0</v>
      </c>
      <c r="D5089" s="119">
        <v>370</v>
      </c>
    </row>
    <row r="5090" spans="1:4">
      <c r="A5090" t="s">
        <v>8645</v>
      </c>
      <c r="B5090" t="s">
        <v>8646</v>
      </c>
      <c r="C5090">
        <v>0</v>
      </c>
      <c r="D5090" s="119">
        <v>95</v>
      </c>
    </row>
    <row r="5091" spans="1:4">
      <c r="A5091" t="s">
        <v>8647</v>
      </c>
      <c r="B5091" t="s">
        <v>8648</v>
      </c>
      <c r="C5091">
        <v>0</v>
      </c>
      <c r="D5091" s="119">
        <v>370</v>
      </c>
    </row>
    <row r="5092" spans="1:4">
      <c r="A5092" t="s">
        <v>8649</v>
      </c>
      <c r="B5092" t="s">
        <v>8650</v>
      </c>
      <c r="C5092">
        <v>0</v>
      </c>
      <c r="D5092" s="119">
        <v>101</v>
      </c>
    </row>
    <row r="5093" spans="1:4">
      <c r="A5093" t="s">
        <v>8651</v>
      </c>
      <c r="B5093" t="s">
        <v>8652</v>
      </c>
      <c r="C5093">
        <v>0</v>
      </c>
      <c r="D5093" s="119">
        <v>870</v>
      </c>
    </row>
    <row r="5094" spans="1:4">
      <c r="A5094" t="s">
        <v>8653</v>
      </c>
      <c r="B5094" t="s">
        <v>8654</v>
      </c>
      <c r="C5094">
        <v>0</v>
      </c>
      <c r="D5094" s="119">
        <v>109</v>
      </c>
    </row>
    <row r="5095" spans="1:4">
      <c r="A5095" t="s">
        <v>8655</v>
      </c>
      <c r="B5095" t="s">
        <v>8656</v>
      </c>
      <c r="C5095">
        <v>0</v>
      </c>
      <c r="D5095" s="119">
        <v>101</v>
      </c>
    </row>
    <row r="5096" spans="1:4">
      <c r="A5096" t="s">
        <v>8657</v>
      </c>
      <c r="B5096" t="s">
        <v>8658</v>
      </c>
      <c r="C5096">
        <v>506</v>
      </c>
      <c r="D5096" s="119">
        <v>560</v>
      </c>
    </row>
    <row r="5097" spans="1:4">
      <c r="A5097" t="s">
        <v>8659</v>
      </c>
      <c r="B5097" t="s">
        <v>8660</v>
      </c>
      <c r="C5097">
        <v>223</v>
      </c>
      <c r="D5097" s="119">
        <v>130</v>
      </c>
    </row>
    <row r="5098" spans="1:4">
      <c r="A5098" t="s">
        <v>8661</v>
      </c>
      <c r="B5098" t="s">
        <v>8662</v>
      </c>
      <c r="C5098">
        <v>1355</v>
      </c>
      <c r="D5098" s="119">
        <v>1400</v>
      </c>
    </row>
    <row r="5099" spans="1:4">
      <c r="A5099" t="s">
        <v>8663</v>
      </c>
      <c r="B5099" t="s">
        <v>8664</v>
      </c>
      <c r="C5099">
        <v>831</v>
      </c>
      <c r="D5099" s="119">
        <v>1090</v>
      </c>
    </row>
    <row r="5100" spans="1:4">
      <c r="A5100" t="s">
        <v>8665</v>
      </c>
      <c r="B5100" t="s">
        <v>8666</v>
      </c>
      <c r="C5100">
        <v>876</v>
      </c>
      <c r="D5100" s="119">
        <v>970</v>
      </c>
    </row>
    <row r="5101" spans="1:4">
      <c r="A5101" t="s">
        <v>8667</v>
      </c>
      <c r="B5101" t="s">
        <v>8668</v>
      </c>
      <c r="C5101">
        <v>2735</v>
      </c>
      <c r="D5101" s="119">
        <v>2890</v>
      </c>
    </row>
    <row r="5102" spans="1:4">
      <c r="A5102" t="s">
        <v>8669</v>
      </c>
      <c r="B5102" t="s">
        <v>8670</v>
      </c>
      <c r="C5102">
        <v>6</v>
      </c>
      <c r="D5102" s="119">
        <v>120</v>
      </c>
    </row>
    <row r="5103" spans="1:4">
      <c r="A5103" t="s">
        <v>8671</v>
      </c>
      <c r="B5103" t="s">
        <v>8672</v>
      </c>
      <c r="C5103">
        <v>44</v>
      </c>
      <c r="D5103" s="119">
        <v>60</v>
      </c>
    </row>
    <row r="5104" spans="1:4">
      <c r="A5104" t="s">
        <v>8673</v>
      </c>
      <c r="B5104" t="s">
        <v>8674</v>
      </c>
      <c r="C5104">
        <v>280</v>
      </c>
      <c r="D5104" s="119">
        <v>440</v>
      </c>
    </row>
    <row r="5105" spans="1:4">
      <c r="A5105" t="s">
        <v>8675</v>
      </c>
      <c r="B5105" t="s">
        <v>8676</v>
      </c>
      <c r="C5105">
        <v>1710</v>
      </c>
      <c r="D5105" s="119">
        <v>1800</v>
      </c>
    </row>
    <row r="5106" spans="1:4">
      <c r="A5106" t="s">
        <v>8677</v>
      </c>
      <c r="B5106" t="s">
        <v>8678</v>
      </c>
      <c r="C5106">
        <v>54</v>
      </c>
      <c r="D5106" s="119">
        <v>90</v>
      </c>
    </row>
    <row r="5107" spans="1:4">
      <c r="A5107" t="s">
        <v>8679</v>
      </c>
      <c r="B5107" t="s">
        <v>8680</v>
      </c>
      <c r="C5107">
        <v>929</v>
      </c>
      <c r="D5107" s="119">
        <v>1000</v>
      </c>
    </row>
    <row r="5108" spans="1:4">
      <c r="A5108" t="s">
        <v>8681</v>
      </c>
      <c r="B5108" t="s">
        <v>8682</v>
      </c>
      <c r="C5108">
        <v>273</v>
      </c>
      <c r="D5108" s="119">
        <v>310</v>
      </c>
    </row>
    <row r="5109" spans="1:4">
      <c r="A5109" t="s">
        <v>8683</v>
      </c>
      <c r="B5109" t="s">
        <v>8684</v>
      </c>
      <c r="C5109">
        <v>33</v>
      </c>
      <c r="D5109" s="119">
        <v>10</v>
      </c>
    </row>
    <row r="5110" spans="1:4">
      <c r="A5110" t="s">
        <v>8685</v>
      </c>
      <c r="B5110" t="s">
        <v>18982</v>
      </c>
      <c r="C5110">
        <v>348</v>
      </c>
      <c r="D5110" s="119">
        <v>235</v>
      </c>
    </row>
    <row r="5111" spans="1:4">
      <c r="A5111" t="s">
        <v>8686</v>
      </c>
      <c r="B5111" t="s">
        <v>8687</v>
      </c>
      <c r="C5111">
        <v>125</v>
      </c>
      <c r="D5111" s="119">
        <v>80</v>
      </c>
    </row>
    <row r="5112" spans="1:4">
      <c r="A5112" t="s">
        <v>8688</v>
      </c>
      <c r="B5112" t="s">
        <v>18983</v>
      </c>
      <c r="C5112">
        <v>363</v>
      </c>
      <c r="D5112" s="119">
        <v>445</v>
      </c>
    </row>
    <row r="5113" spans="1:4">
      <c r="A5113" t="s">
        <v>8689</v>
      </c>
      <c r="B5113" t="s">
        <v>8690</v>
      </c>
      <c r="C5113">
        <v>2</v>
      </c>
      <c r="D5113" s="119">
        <v>7</v>
      </c>
    </row>
    <row r="5114" spans="1:4">
      <c r="A5114" t="s">
        <v>8691</v>
      </c>
      <c r="B5114" t="s">
        <v>8692</v>
      </c>
      <c r="C5114">
        <v>1733</v>
      </c>
      <c r="D5114" s="119">
        <v>2130</v>
      </c>
    </row>
    <row r="5115" spans="1:4">
      <c r="A5115" t="s">
        <v>8693</v>
      </c>
      <c r="B5115" t="s">
        <v>18984</v>
      </c>
      <c r="C5115">
        <v>210</v>
      </c>
      <c r="D5115" s="119">
        <v>301</v>
      </c>
    </row>
    <row r="5116" spans="1:4">
      <c r="A5116" t="s">
        <v>8694</v>
      </c>
      <c r="B5116" t="s">
        <v>8695</v>
      </c>
      <c r="C5116">
        <v>1886</v>
      </c>
      <c r="D5116" s="119">
        <v>1770</v>
      </c>
    </row>
    <row r="5117" spans="1:4">
      <c r="A5117" t="s">
        <v>8696</v>
      </c>
      <c r="B5117" t="s">
        <v>8697</v>
      </c>
      <c r="C5117">
        <v>1885</v>
      </c>
      <c r="D5117" s="119">
        <v>1770</v>
      </c>
    </row>
    <row r="5118" spans="1:4">
      <c r="A5118" t="s">
        <v>8698</v>
      </c>
      <c r="B5118" t="s">
        <v>8699</v>
      </c>
      <c r="C5118">
        <v>209</v>
      </c>
      <c r="D5118" s="119">
        <v>271</v>
      </c>
    </row>
    <row r="5119" spans="1:4">
      <c r="A5119" t="s">
        <v>8700</v>
      </c>
      <c r="B5119" t="s">
        <v>8701</v>
      </c>
      <c r="C5119">
        <v>33</v>
      </c>
      <c r="D5119" s="119">
        <v>60</v>
      </c>
    </row>
    <row r="5120" spans="1:4">
      <c r="A5120" t="s">
        <v>8702</v>
      </c>
      <c r="B5120" t="s">
        <v>8703</v>
      </c>
      <c r="C5120">
        <v>5569</v>
      </c>
      <c r="D5120" s="119">
        <v>4300</v>
      </c>
    </row>
    <row r="5121" spans="1:4">
      <c r="A5121" t="s">
        <v>8704</v>
      </c>
      <c r="B5121" t="s">
        <v>8705</v>
      </c>
      <c r="C5121">
        <v>27</v>
      </c>
      <c r="D5121" s="119">
        <v>115</v>
      </c>
    </row>
    <row r="5122" spans="1:4">
      <c r="A5122" t="s">
        <v>8706</v>
      </c>
      <c r="B5122" t="s">
        <v>18985</v>
      </c>
      <c r="C5122">
        <v>256</v>
      </c>
      <c r="D5122" s="119">
        <v>410</v>
      </c>
    </row>
    <row r="5123" spans="1:4">
      <c r="A5123" t="s">
        <v>8707</v>
      </c>
      <c r="B5123" t="s">
        <v>8708</v>
      </c>
      <c r="C5123">
        <v>1494</v>
      </c>
      <c r="D5123" s="119">
        <v>2020</v>
      </c>
    </row>
    <row r="5124" spans="1:4">
      <c r="A5124" t="s">
        <v>8709</v>
      </c>
      <c r="B5124" t="s">
        <v>8710</v>
      </c>
      <c r="C5124">
        <v>7683</v>
      </c>
      <c r="D5124" s="119">
        <v>7570</v>
      </c>
    </row>
    <row r="5125" spans="1:4">
      <c r="A5125" t="s">
        <v>8711</v>
      </c>
      <c r="B5125" t="s">
        <v>8712</v>
      </c>
      <c r="C5125">
        <v>1243</v>
      </c>
      <c r="D5125" s="119">
        <v>1290</v>
      </c>
    </row>
    <row r="5126" spans="1:4">
      <c r="A5126" t="s">
        <v>8713</v>
      </c>
      <c r="B5126" t="s">
        <v>8714</v>
      </c>
      <c r="C5126">
        <v>0</v>
      </c>
      <c r="D5126" s="119">
        <v>10</v>
      </c>
    </row>
    <row r="5127" spans="1:4">
      <c r="A5127" t="s">
        <v>8715</v>
      </c>
      <c r="B5127" t="s">
        <v>18986</v>
      </c>
      <c r="C5127">
        <v>41</v>
      </c>
      <c r="D5127" s="119">
        <v>130</v>
      </c>
    </row>
    <row r="5128" spans="1:4">
      <c r="A5128" t="s">
        <v>8716</v>
      </c>
      <c r="B5128" t="s">
        <v>8717</v>
      </c>
      <c r="C5128">
        <v>1352</v>
      </c>
      <c r="D5128" s="119">
        <v>1490</v>
      </c>
    </row>
    <row r="5129" spans="1:4">
      <c r="A5129" t="s">
        <v>8718</v>
      </c>
      <c r="B5129" t="s">
        <v>8719</v>
      </c>
      <c r="C5129">
        <v>504</v>
      </c>
      <c r="D5129" s="119">
        <v>750</v>
      </c>
    </row>
    <row r="5130" spans="1:4">
      <c r="A5130" t="s">
        <v>8720</v>
      </c>
      <c r="B5130" t="s">
        <v>8721</v>
      </c>
      <c r="C5130">
        <v>307</v>
      </c>
      <c r="D5130" s="119">
        <v>400</v>
      </c>
    </row>
    <row r="5131" spans="1:4">
      <c r="A5131" t="s">
        <v>8722</v>
      </c>
      <c r="B5131" t="s">
        <v>18987</v>
      </c>
      <c r="C5131">
        <v>56</v>
      </c>
      <c r="D5131" s="119">
        <v>110</v>
      </c>
    </row>
    <row r="5132" spans="1:4">
      <c r="A5132" t="s">
        <v>8723</v>
      </c>
      <c r="B5132" t="s">
        <v>8724</v>
      </c>
      <c r="C5132">
        <v>0</v>
      </c>
      <c r="D5132" s="119">
        <v>101</v>
      </c>
    </row>
    <row r="5133" spans="1:4">
      <c r="A5133" t="s">
        <v>8725</v>
      </c>
      <c r="B5133" t="s">
        <v>8726</v>
      </c>
      <c r="C5133">
        <v>0</v>
      </c>
      <c r="D5133" s="119">
        <v>101</v>
      </c>
    </row>
    <row r="5134" spans="1:4">
      <c r="A5134" t="s">
        <v>8727</v>
      </c>
      <c r="B5134" t="s">
        <v>8728</v>
      </c>
      <c r="C5134">
        <v>0</v>
      </c>
      <c r="D5134" s="119">
        <v>101</v>
      </c>
    </row>
    <row r="5135" spans="1:4">
      <c r="A5135" t="s">
        <v>8729</v>
      </c>
      <c r="B5135" t="s">
        <v>18988</v>
      </c>
      <c r="C5135">
        <v>557</v>
      </c>
      <c r="D5135" s="119">
        <v>571</v>
      </c>
    </row>
    <row r="5136" spans="1:4">
      <c r="A5136" t="s">
        <v>8730</v>
      </c>
      <c r="B5136" t="s">
        <v>18989</v>
      </c>
      <c r="C5136">
        <v>1221</v>
      </c>
      <c r="D5136" s="119">
        <v>1265</v>
      </c>
    </row>
    <row r="5137" spans="1:4">
      <c r="A5137" t="s">
        <v>8731</v>
      </c>
      <c r="B5137" t="s">
        <v>18990</v>
      </c>
      <c r="C5137">
        <v>14209</v>
      </c>
      <c r="D5137" s="119">
        <v>14920</v>
      </c>
    </row>
    <row r="5138" spans="1:4">
      <c r="A5138" t="s">
        <v>8732</v>
      </c>
      <c r="B5138" t="s">
        <v>18991</v>
      </c>
      <c r="C5138">
        <v>76310</v>
      </c>
      <c r="D5138" s="119">
        <v>88100</v>
      </c>
    </row>
    <row r="5139" spans="1:4">
      <c r="A5139" t="s">
        <v>8733</v>
      </c>
      <c r="B5139" t="s">
        <v>18992</v>
      </c>
      <c r="C5139">
        <v>0</v>
      </c>
      <c r="D5139" s="119">
        <v>101</v>
      </c>
    </row>
    <row r="5140" spans="1:4">
      <c r="A5140" t="s">
        <v>8734</v>
      </c>
      <c r="B5140" t="s">
        <v>18993</v>
      </c>
      <c r="C5140">
        <v>0</v>
      </c>
      <c r="D5140" s="119">
        <v>101</v>
      </c>
    </row>
    <row r="5141" spans="1:4">
      <c r="A5141" t="s">
        <v>8735</v>
      </c>
      <c r="B5141" t="s">
        <v>8736</v>
      </c>
      <c r="C5141">
        <v>0</v>
      </c>
      <c r="D5141" s="119">
        <v>101</v>
      </c>
    </row>
    <row r="5142" spans="1:4">
      <c r="A5142" t="s">
        <v>8737</v>
      </c>
      <c r="B5142" t="s">
        <v>8738</v>
      </c>
      <c r="C5142">
        <v>103976</v>
      </c>
      <c r="D5142" s="119">
        <v>119800</v>
      </c>
    </row>
    <row r="5143" spans="1:4">
      <c r="A5143" t="s">
        <v>8739</v>
      </c>
      <c r="B5143" t="s">
        <v>8740</v>
      </c>
      <c r="C5143">
        <v>17791</v>
      </c>
      <c r="D5143" s="119">
        <v>24680</v>
      </c>
    </row>
    <row r="5144" spans="1:4">
      <c r="A5144" t="s">
        <v>8741</v>
      </c>
      <c r="B5144" t="s">
        <v>18994</v>
      </c>
      <c r="C5144">
        <v>8475</v>
      </c>
      <c r="D5144" s="119">
        <v>5260</v>
      </c>
    </row>
    <row r="5145" spans="1:4">
      <c r="A5145" t="s">
        <v>8742</v>
      </c>
      <c r="B5145" t="s">
        <v>8743</v>
      </c>
      <c r="C5145">
        <v>19</v>
      </c>
      <c r="D5145" s="119">
        <v>21</v>
      </c>
    </row>
    <row r="5146" spans="1:4">
      <c r="A5146" t="s">
        <v>8744</v>
      </c>
      <c r="B5146" t="s">
        <v>8745</v>
      </c>
      <c r="C5146">
        <v>17</v>
      </c>
      <c r="D5146" s="119">
        <v>50</v>
      </c>
    </row>
    <row r="5147" spans="1:4">
      <c r="A5147" t="s">
        <v>8746</v>
      </c>
      <c r="B5147" t="s">
        <v>8747</v>
      </c>
      <c r="C5147">
        <v>49</v>
      </c>
      <c r="D5147" s="119">
        <v>65</v>
      </c>
    </row>
    <row r="5148" spans="1:4">
      <c r="A5148" t="s">
        <v>8748</v>
      </c>
      <c r="B5148" t="s">
        <v>18995</v>
      </c>
      <c r="C5148">
        <v>35</v>
      </c>
      <c r="D5148" s="119">
        <v>80</v>
      </c>
    </row>
    <row r="5149" spans="1:4">
      <c r="A5149" t="s">
        <v>8749</v>
      </c>
      <c r="B5149" t="s">
        <v>8750</v>
      </c>
      <c r="C5149">
        <v>1</v>
      </c>
      <c r="D5149" s="119">
        <v>101</v>
      </c>
    </row>
    <row r="5150" spans="1:4">
      <c r="A5150" t="s">
        <v>8751</v>
      </c>
      <c r="B5150" t="s">
        <v>8752</v>
      </c>
      <c r="C5150">
        <v>45</v>
      </c>
      <c r="D5150" s="119">
        <v>65</v>
      </c>
    </row>
    <row r="5151" spans="1:4">
      <c r="A5151" t="s">
        <v>8753</v>
      </c>
      <c r="B5151" t="s">
        <v>8754</v>
      </c>
      <c r="C5151">
        <v>133</v>
      </c>
      <c r="D5151" s="119">
        <v>145</v>
      </c>
    </row>
    <row r="5152" spans="1:4">
      <c r="A5152" t="s">
        <v>8755</v>
      </c>
      <c r="B5152" t="s">
        <v>8756</v>
      </c>
      <c r="C5152">
        <v>50</v>
      </c>
      <c r="D5152" s="119">
        <v>80</v>
      </c>
    </row>
    <row r="5153" spans="1:4">
      <c r="A5153" t="s">
        <v>8757</v>
      </c>
      <c r="B5153" t="s">
        <v>8758</v>
      </c>
      <c r="C5153">
        <v>53</v>
      </c>
      <c r="D5153" s="119">
        <v>91</v>
      </c>
    </row>
    <row r="5154" spans="1:4">
      <c r="A5154" t="s">
        <v>8759</v>
      </c>
      <c r="B5154" t="s">
        <v>8760</v>
      </c>
      <c r="C5154">
        <v>107</v>
      </c>
      <c r="D5154" s="119">
        <v>131</v>
      </c>
    </row>
    <row r="5155" spans="1:4">
      <c r="A5155" t="s">
        <v>8761</v>
      </c>
      <c r="B5155" t="s">
        <v>8762</v>
      </c>
      <c r="C5155">
        <v>6</v>
      </c>
      <c r="D5155" s="119">
        <v>11</v>
      </c>
    </row>
    <row r="5156" spans="1:4">
      <c r="A5156" t="s">
        <v>8763</v>
      </c>
      <c r="B5156" t="s">
        <v>8764</v>
      </c>
      <c r="C5156">
        <v>47</v>
      </c>
      <c r="D5156" s="119">
        <v>60</v>
      </c>
    </row>
    <row r="5157" spans="1:4">
      <c r="A5157" t="s">
        <v>8765</v>
      </c>
      <c r="B5157" t="s">
        <v>8766</v>
      </c>
      <c r="C5157">
        <v>142</v>
      </c>
      <c r="D5157" s="119">
        <v>200</v>
      </c>
    </row>
    <row r="5158" spans="1:4">
      <c r="A5158" t="s">
        <v>8767</v>
      </c>
      <c r="B5158" t="s">
        <v>8768</v>
      </c>
      <c r="C5158">
        <v>40</v>
      </c>
      <c r="D5158" s="119">
        <v>55</v>
      </c>
    </row>
    <row r="5159" spans="1:4">
      <c r="A5159" t="s">
        <v>8769</v>
      </c>
      <c r="B5159" t="s">
        <v>8770</v>
      </c>
      <c r="C5159">
        <v>111</v>
      </c>
      <c r="D5159" s="119">
        <v>120</v>
      </c>
    </row>
    <row r="5160" spans="1:4">
      <c r="A5160" t="s">
        <v>8771</v>
      </c>
      <c r="B5160" t="s">
        <v>8772</v>
      </c>
      <c r="C5160">
        <v>373</v>
      </c>
      <c r="D5160" s="119">
        <v>265</v>
      </c>
    </row>
    <row r="5161" spans="1:4">
      <c r="A5161" t="s">
        <v>8773</v>
      </c>
      <c r="B5161" t="s">
        <v>8774</v>
      </c>
      <c r="C5161">
        <v>32</v>
      </c>
      <c r="D5161" s="119">
        <v>45</v>
      </c>
    </row>
    <row r="5162" spans="1:4">
      <c r="A5162" t="s">
        <v>8775</v>
      </c>
      <c r="B5162" t="s">
        <v>8776</v>
      </c>
      <c r="C5162">
        <v>62</v>
      </c>
      <c r="D5162" s="119">
        <v>65</v>
      </c>
    </row>
    <row r="5163" spans="1:4">
      <c r="A5163" t="s">
        <v>8777</v>
      </c>
      <c r="B5163" t="s">
        <v>8778</v>
      </c>
      <c r="C5163">
        <v>25</v>
      </c>
      <c r="D5163" s="119">
        <v>15</v>
      </c>
    </row>
    <row r="5164" spans="1:4">
      <c r="A5164" t="s">
        <v>8779</v>
      </c>
      <c r="B5164" t="s">
        <v>8780</v>
      </c>
      <c r="C5164">
        <v>723</v>
      </c>
      <c r="D5164" s="119">
        <v>890</v>
      </c>
    </row>
    <row r="5165" spans="1:4">
      <c r="A5165" t="s">
        <v>8781</v>
      </c>
      <c r="B5165" t="s">
        <v>8782</v>
      </c>
      <c r="C5165">
        <v>21</v>
      </c>
      <c r="D5165" s="119">
        <v>30</v>
      </c>
    </row>
    <row r="5166" spans="1:4">
      <c r="A5166" t="s">
        <v>8783</v>
      </c>
      <c r="B5166" t="s">
        <v>18996</v>
      </c>
      <c r="C5166">
        <v>63</v>
      </c>
      <c r="D5166" s="119">
        <v>40</v>
      </c>
    </row>
    <row r="5167" spans="1:4">
      <c r="A5167" t="s">
        <v>8784</v>
      </c>
      <c r="B5167" t="s">
        <v>8785</v>
      </c>
      <c r="C5167">
        <v>33</v>
      </c>
      <c r="D5167" s="119">
        <v>55</v>
      </c>
    </row>
    <row r="5168" spans="1:4">
      <c r="A5168" t="s">
        <v>8786</v>
      </c>
      <c r="B5168" t="s">
        <v>18997</v>
      </c>
      <c r="C5168">
        <v>30</v>
      </c>
      <c r="D5168" s="119">
        <v>140</v>
      </c>
    </row>
    <row r="5169" spans="1:4">
      <c r="A5169" t="s">
        <v>8787</v>
      </c>
      <c r="B5169" t="s">
        <v>8788</v>
      </c>
      <c r="C5169">
        <v>33</v>
      </c>
      <c r="D5169" s="119">
        <v>35</v>
      </c>
    </row>
    <row r="5170" spans="1:4">
      <c r="A5170" t="s">
        <v>8789</v>
      </c>
      <c r="B5170" t="s">
        <v>8790</v>
      </c>
      <c r="C5170">
        <v>2</v>
      </c>
      <c r="D5170" s="119">
        <v>20</v>
      </c>
    </row>
    <row r="5171" spans="1:4">
      <c r="A5171" t="s">
        <v>8791</v>
      </c>
      <c r="B5171" t="s">
        <v>8792</v>
      </c>
      <c r="C5171">
        <v>27</v>
      </c>
      <c r="D5171" s="119">
        <v>20</v>
      </c>
    </row>
    <row r="5172" spans="1:4">
      <c r="A5172" t="s">
        <v>8793</v>
      </c>
      <c r="B5172" t="s">
        <v>18998</v>
      </c>
      <c r="C5172">
        <v>0</v>
      </c>
      <c r="D5172" s="119">
        <v>6</v>
      </c>
    </row>
    <row r="5173" spans="1:4">
      <c r="A5173" t="s">
        <v>8794</v>
      </c>
      <c r="B5173" t="s">
        <v>8795</v>
      </c>
      <c r="C5173">
        <v>7</v>
      </c>
      <c r="D5173" s="119">
        <v>15</v>
      </c>
    </row>
    <row r="5174" spans="1:4">
      <c r="A5174" t="s">
        <v>8796</v>
      </c>
      <c r="B5174" t="s">
        <v>18999</v>
      </c>
      <c r="C5174">
        <v>0</v>
      </c>
      <c r="D5174" s="119">
        <v>101</v>
      </c>
    </row>
    <row r="5175" spans="1:4">
      <c r="A5175" t="s">
        <v>8797</v>
      </c>
      <c r="B5175" t="s">
        <v>8798</v>
      </c>
      <c r="C5175">
        <v>39</v>
      </c>
      <c r="D5175" s="119">
        <v>40</v>
      </c>
    </row>
    <row r="5176" spans="1:4">
      <c r="A5176" t="s">
        <v>8799</v>
      </c>
      <c r="B5176" t="s">
        <v>8800</v>
      </c>
      <c r="C5176">
        <v>39</v>
      </c>
      <c r="D5176" s="119">
        <v>40</v>
      </c>
    </row>
    <row r="5177" spans="1:4">
      <c r="A5177" t="s">
        <v>8801</v>
      </c>
      <c r="B5177" t="s">
        <v>8802</v>
      </c>
      <c r="C5177">
        <v>1</v>
      </c>
      <c r="D5177" s="119">
        <v>101</v>
      </c>
    </row>
    <row r="5178" spans="1:4">
      <c r="A5178" t="s">
        <v>8803</v>
      </c>
      <c r="B5178" t="s">
        <v>8804</v>
      </c>
      <c r="C5178">
        <v>655</v>
      </c>
      <c r="D5178" s="119">
        <v>690</v>
      </c>
    </row>
    <row r="5179" spans="1:4">
      <c r="A5179" t="s">
        <v>8805</v>
      </c>
      <c r="B5179" t="s">
        <v>8806</v>
      </c>
      <c r="C5179">
        <v>0</v>
      </c>
      <c r="D5179" s="119">
        <v>102</v>
      </c>
    </row>
    <row r="5180" spans="1:4">
      <c r="A5180" t="s">
        <v>8807</v>
      </c>
      <c r="B5180" t="s">
        <v>8808</v>
      </c>
      <c r="C5180">
        <v>0</v>
      </c>
      <c r="D5180" s="119">
        <v>105</v>
      </c>
    </row>
    <row r="5181" spans="1:4">
      <c r="A5181" t="s">
        <v>8809</v>
      </c>
      <c r="B5181" t="s">
        <v>8810</v>
      </c>
      <c r="C5181">
        <v>5</v>
      </c>
      <c r="D5181" s="119">
        <v>11</v>
      </c>
    </row>
    <row r="5182" spans="1:4">
      <c r="A5182" t="s">
        <v>8811</v>
      </c>
      <c r="B5182" t="s">
        <v>8812</v>
      </c>
      <c r="C5182">
        <v>7</v>
      </c>
      <c r="D5182" s="119">
        <v>15</v>
      </c>
    </row>
    <row r="5183" spans="1:4">
      <c r="A5183" t="s">
        <v>8813</v>
      </c>
      <c r="B5183" t="s">
        <v>8814</v>
      </c>
      <c r="C5183">
        <v>107</v>
      </c>
      <c r="D5183" s="119">
        <v>69</v>
      </c>
    </row>
    <row r="5184" spans="1:4">
      <c r="A5184" t="s">
        <v>8815</v>
      </c>
      <c r="B5184" t="s">
        <v>8816</v>
      </c>
      <c r="C5184">
        <v>8</v>
      </c>
      <c r="D5184" s="119">
        <v>105</v>
      </c>
    </row>
    <row r="5185" spans="1:4">
      <c r="A5185" t="s">
        <v>8817</v>
      </c>
      <c r="B5185" t="s">
        <v>8818</v>
      </c>
      <c r="C5185">
        <v>27</v>
      </c>
      <c r="D5185" s="119">
        <v>45</v>
      </c>
    </row>
    <row r="5186" spans="1:4">
      <c r="A5186" t="s">
        <v>8819</v>
      </c>
      <c r="B5186" t="s">
        <v>8820</v>
      </c>
      <c r="C5186">
        <v>37</v>
      </c>
      <c r="D5186" s="119">
        <v>100</v>
      </c>
    </row>
    <row r="5187" spans="1:4">
      <c r="A5187" t="s">
        <v>8821</v>
      </c>
      <c r="B5187" t="s">
        <v>8822</v>
      </c>
      <c r="C5187">
        <v>1</v>
      </c>
      <c r="D5187" s="119">
        <v>6</v>
      </c>
    </row>
    <row r="5188" spans="1:4">
      <c r="A5188" t="s">
        <v>8823</v>
      </c>
      <c r="B5188" t="s">
        <v>8824</v>
      </c>
      <c r="C5188">
        <v>1</v>
      </c>
      <c r="D5188" s="119">
        <v>105</v>
      </c>
    </row>
    <row r="5189" spans="1:4">
      <c r="A5189" t="s">
        <v>8825</v>
      </c>
      <c r="B5189" t="s">
        <v>8826</v>
      </c>
      <c r="C5189">
        <v>4</v>
      </c>
      <c r="D5189" s="119">
        <v>10</v>
      </c>
    </row>
    <row r="5190" spans="1:4">
      <c r="A5190" t="s">
        <v>8827</v>
      </c>
      <c r="B5190" t="s">
        <v>19000</v>
      </c>
      <c r="C5190">
        <v>0</v>
      </c>
      <c r="D5190" s="119">
        <v>105</v>
      </c>
    </row>
    <row r="5191" spans="1:4">
      <c r="A5191" t="s">
        <v>8828</v>
      </c>
      <c r="B5191" t="s">
        <v>19001</v>
      </c>
      <c r="C5191">
        <v>39</v>
      </c>
      <c r="D5191" s="119">
        <v>20</v>
      </c>
    </row>
    <row r="5192" spans="1:4">
      <c r="A5192" t="s">
        <v>8829</v>
      </c>
      <c r="B5192" t="s">
        <v>19002</v>
      </c>
      <c r="C5192">
        <v>66</v>
      </c>
      <c r="D5192" s="119">
        <v>70</v>
      </c>
    </row>
    <row r="5193" spans="1:4">
      <c r="A5193" t="s">
        <v>8830</v>
      </c>
      <c r="B5193" t="s">
        <v>19003</v>
      </c>
      <c r="C5193">
        <v>0</v>
      </c>
      <c r="D5193" s="119">
        <v>101</v>
      </c>
    </row>
    <row r="5194" spans="1:4">
      <c r="A5194" t="s">
        <v>8831</v>
      </c>
      <c r="B5194" t="s">
        <v>19004</v>
      </c>
      <c r="C5194">
        <v>9</v>
      </c>
      <c r="D5194" s="119">
        <v>115</v>
      </c>
    </row>
    <row r="5195" spans="1:4">
      <c r="A5195" t="s">
        <v>8832</v>
      </c>
      <c r="B5195" t="s">
        <v>19005</v>
      </c>
      <c r="C5195">
        <v>57</v>
      </c>
      <c r="D5195" s="119">
        <v>55</v>
      </c>
    </row>
    <row r="5196" spans="1:4">
      <c r="A5196" t="s">
        <v>8833</v>
      </c>
      <c r="B5196" t="s">
        <v>19006</v>
      </c>
      <c r="C5196">
        <v>66</v>
      </c>
      <c r="D5196" s="119">
        <v>100</v>
      </c>
    </row>
    <row r="5197" spans="1:4">
      <c r="A5197" t="s">
        <v>8834</v>
      </c>
      <c r="B5197" t="s">
        <v>19007</v>
      </c>
      <c r="C5197">
        <v>33</v>
      </c>
      <c r="D5197" s="119">
        <v>35</v>
      </c>
    </row>
    <row r="5198" spans="1:4">
      <c r="A5198" t="s">
        <v>8835</v>
      </c>
      <c r="B5198" t="s">
        <v>19008</v>
      </c>
      <c r="C5198">
        <v>1</v>
      </c>
      <c r="D5198" s="119">
        <v>6</v>
      </c>
    </row>
    <row r="5199" spans="1:4">
      <c r="A5199" t="s">
        <v>8836</v>
      </c>
      <c r="B5199" t="s">
        <v>19009</v>
      </c>
      <c r="C5199">
        <v>0</v>
      </c>
      <c r="D5199" s="119">
        <v>101</v>
      </c>
    </row>
    <row r="5200" spans="1:4">
      <c r="A5200" t="s">
        <v>8837</v>
      </c>
      <c r="B5200" t="s">
        <v>19010</v>
      </c>
      <c r="C5200">
        <v>1</v>
      </c>
      <c r="D5200" s="119">
        <v>101</v>
      </c>
    </row>
    <row r="5201" spans="1:4">
      <c r="A5201" t="s">
        <v>8838</v>
      </c>
      <c r="B5201" t="s">
        <v>19011</v>
      </c>
      <c r="C5201">
        <v>1</v>
      </c>
      <c r="D5201" s="119">
        <v>7</v>
      </c>
    </row>
    <row r="5202" spans="1:4">
      <c r="A5202" t="s">
        <v>8839</v>
      </c>
      <c r="B5202" t="s">
        <v>19012</v>
      </c>
      <c r="C5202">
        <v>1</v>
      </c>
      <c r="D5202" s="119">
        <v>101</v>
      </c>
    </row>
    <row r="5203" spans="1:4">
      <c r="A5203" t="s">
        <v>8840</v>
      </c>
      <c r="B5203" t="s">
        <v>19013</v>
      </c>
      <c r="C5203">
        <v>0</v>
      </c>
      <c r="D5203" s="119">
        <v>101</v>
      </c>
    </row>
    <row r="5204" spans="1:4">
      <c r="A5204" t="s">
        <v>8841</v>
      </c>
      <c r="B5204" t="s">
        <v>19014</v>
      </c>
      <c r="C5204">
        <v>0</v>
      </c>
      <c r="D5204" s="119">
        <v>101</v>
      </c>
    </row>
    <row r="5205" spans="1:4">
      <c r="A5205" t="s">
        <v>8842</v>
      </c>
      <c r="B5205" t="s">
        <v>19015</v>
      </c>
      <c r="C5205">
        <v>0</v>
      </c>
      <c r="D5205" s="119">
        <v>101</v>
      </c>
    </row>
    <row r="5206" spans="1:4">
      <c r="A5206" t="s">
        <v>8843</v>
      </c>
      <c r="B5206" t="s">
        <v>19016</v>
      </c>
      <c r="C5206">
        <v>0</v>
      </c>
      <c r="D5206" s="119">
        <v>101</v>
      </c>
    </row>
    <row r="5207" spans="1:4">
      <c r="A5207" t="s">
        <v>8844</v>
      </c>
      <c r="B5207" t="s">
        <v>19017</v>
      </c>
      <c r="C5207">
        <v>0</v>
      </c>
      <c r="D5207" s="119">
        <v>101</v>
      </c>
    </row>
    <row r="5208" spans="1:4">
      <c r="A5208" t="s">
        <v>8845</v>
      </c>
      <c r="B5208" t="s">
        <v>19018</v>
      </c>
      <c r="C5208">
        <v>2</v>
      </c>
      <c r="D5208" s="119">
        <v>10</v>
      </c>
    </row>
    <row r="5209" spans="1:4">
      <c r="A5209" t="s">
        <v>8846</v>
      </c>
      <c r="B5209" t="s">
        <v>19019</v>
      </c>
      <c r="C5209">
        <v>4</v>
      </c>
      <c r="D5209" s="119">
        <v>25</v>
      </c>
    </row>
    <row r="5210" spans="1:4">
      <c r="A5210" t="s">
        <v>8847</v>
      </c>
      <c r="B5210" t="s">
        <v>19020</v>
      </c>
      <c r="C5210">
        <v>0</v>
      </c>
      <c r="D5210" s="119">
        <v>15</v>
      </c>
    </row>
    <row r="5211" spans="1:4">
      <c r="A5211" t="s">
        <v>8848</v>
      </c>
      <c r="B5211" t="s">
        <v>19021</v>
      </c>
      <c r="C5211">
        <v>1</v>
      </c>
      <c r="D5211" s="119">
        <v>105</v>
      </c>
    </row>
    <row r="5212" spans="1:4">
      <c r="A5212" t="s">
        <v>8849</v>
      </c>
      <c r="B5212" t="s">
        <v>19022</v>
      </c>
      <c r="C5212">
        <v>1</v>
      </c>
      <c r="D5212" s="119">
        <v>105</v>
      </c>
    </row>
    <row r="5213" spans="1:4">
      <c r="A5213" t="s">
        <v>8850</v>
      </c>
      <c r="B5213" t="s">
        <v>19023</v>
      </c>
      <c r="C5213">
        <v>0</v>
      </c>
      <c r="D5213" s="119">
        <v>101</v>
      </c>
    </row>
    <row r="5214" spans="1:4">
      <c r="A5214" t="s">
        <v>8851</v>
      </c>
      <c r="B5214" t="s">
        <v>19024</v>
      </c>
      <c r="C5214">
        <v>2</v>
      </c>
      <c r="D5214" s="119">
        <v>101</v>
      </c>
    </row>
    <row r="5215" spans="1:4">
      <c r="A5215" t="s">
        <v>8852</v>
      </c>
      <c r="B5215" t="s">
        <v>19025</v>
      </c>
      <c r="C5215">
        <v>1</v>
      </c>
      <c r="D5215" s="119">
        <v>101</v>
      </c>
    </row>
    <row r="5216" spans="1:4">
      <c r="A5216" t="s">
        <v>8853</v>
      </c>
      <c r="B5216" t="s">
        <v>19026</v>
      </c>
      <c r="C5216">
        <v>0</v>
      </c>
      <c r="D5216" s="119">
        <v>101</v>
      </c>
    </row>
    <row r="5217" spans="1:4">
      <c r="A5217" t="s">
        <v>8854</v>
      </c>
      <c r="B5217" t="s">
        <v>19027</v>
      </c>
      <c r="C5217">
        <v>1</v>
      </c>
      <c r="D5217" s="119">
        <v>101</v>
      </c>
    </row>
    <row r="5218" spans="1:4">
      <c r="A5218" t="s">
        <v>8855</v>
      </c>
      <c r="B5218" t="s">
        <v>19028</v>
      </c>
      <c r="C5218">
        <v>1</v>
      </c>
      <c r="D5218" s="119">
        <v>101</v>
      </c>
    </row>
    <row r="5219" spans="1:4">
      <c r="A5219" t="s">
        <v>8856</v>
      </c>
      <c r="B5219" t="s">
        <v>19029</v>
      </c>
      <c r="C5219">
        <v>0</v>
      </c>
      <c r="D5219" s="119">
        <v>101</v>
      </c>
    </row>
    <row r="5220" spans="1:4">
      <c r="A5220" t="s">
        <v>8857</v>
      </c>
      <c r="B5220" t="s">
        <v>19030</v>
      </c>
      <c r="C5220">
        <v>0</v>
      </c>
      <c r="D5220" s="119">
        <v>101</v>
      </c>
    </row>
    <row r="5221" spans="1:4">
      <c r="A5221" t="s">
        <v>8858</v>
      </c>
      <c r="B5221" t="s">
        <v>19031</v>
      </c>
      <c r="C5221">
        <v>0</v>
      </c>
      <c r="D5221" s="119">
        <v>101</v>
      </c>
    </row>
    <row r="5222" spans="1:4">
      <c r="A5222" t="s">
        <v>8859</v>
      </c>
      <c r="B5222" t="s">
        <v>19032</v>
      </c>
      <c r="C5222">
        <v>0</v>
      </c>
      <c r="D5222" s="119">
        <v>101</v>
      </c>
    </row>
    <row r="5223" spans="1:4">
      <c r="A5223" t="s">
        <v>8860</v>
      </c>
      <c r="B5223" t="s">
        <v>19033</v>
      </c>
      <c r="C5223">
        <v>0</v>
      </c>
      <c r="D5223" s="119">
        <v>101</v>
      </c>
    </row>
    <row r="5224" spans="1:4">
      <c r="A5224" t="s">
        <v>8861</v>
      </c>
      <c r="B5224" t="s">
        <v>19034</v>
      </c>
      <c r="C5224">
        <v>7249</v>
      </c>
      <c r="D5224" s="119">
        <v>9190</v>
      </c>
    </row>
    <row r="5225" spans="1:4">
      <c r="A5225" t="s">
        <v>8862</v>
      </c>
      <c r="B5225" t="s">
        <v>19035</v>
      </c>
      <c r="C5225">
        <v>794</v>
      </c>
      <c r="D5225" s="119">
        <v>980</v>
      </c>
    </row>
    <row r="5226" spans="1:4">
      <c r="A5226" t="s">
        <v>8863</v>
      </c>
      <c r="B5226" t="s">
        <v>19036</v>
      </c>
      <c r="C5226">
        <v>61</v>
      </c>
      <c r="D5226" s="119">
        <v>105</v>
      </c>
    </row>
    <row r="5227" spans="1:4">
      <c r="A5227" t="s">
        <v>8864</v>
      </c>
      <c r="B5227" t="s">
        <v>19037</v>
      </c>
      <c r="C5227">
        <v>13</v>
      </c>
      <c r="D5227" s="119">
        <v>110</v>
      </c>
    </row>
    <row r="5228" spans="1:4">
      <c r="A5228" t="s">
        <v>8865</v>
      </c>
      <c r="B5228" t="s">
        <v>19038</v>
      </c>
      <c r="C5228">
        <v>38</v>
      </c>
      <c r="D5228" s="119">
        <v>55</v>
      </c>
    </row>
    <row r="5229" spans="1:4">
      <c r="A5229" t="s">
        <v>8866</v>
      </c>
      <c r="B5229" t="s">
        <v>19039</v>
      </c>
      <c r="C5229">
        <v>946</v>
      </c>
      <c r="D5229" s="119">
        <v>940</v>
      </c>
    </row>
    <row r="5230" spans="1:4">
      <c r="A5230" t="s">
        <v>8867</v>
      </c>
      <c r="B5230" t="s">
        <v>19040</v>
      </c>
      <c r="C5230">
        <v>1</v>
      </c>
      <c r="D5230" s="119">
        <v>7</v>
      </c>
    </row>
    <row r="5231" spans="1:4">
      <c r="A5231" t="s">
        <v>8868</v>
      </c>
      <c r="B5231" t="s">
        <v>19041</v>
      </c>
      <c r="C5231">
        <v>2</v>
      </c>
      <c r="D5231" s="119">
        <v>15</v>
      </c>
    </row>
    <row r="5232" spans="1:4">
      <c r="A5232" t="s">
        <v>8869</v>
      </c>
      <c r="B5232" t="s">
        <v>19042</v>
      </c>
      <c r="C5232">
        <v>201</v>
      </c>
      <c r="D5232" s="119">
        <v>250</v>
      </c>
    </row>
    <row r="5233" spans="1:4">
      <c r="A5233" t="s">
        <v>8870</v>
      </c>
      <c r="B5233" t="s">
        <v>19043</v>
      </c>
      <c r="C5233">
        <v>189</v>
      </c>
      <c r="D5233" s="119">
        <v>225</v>
      </c>
    </row>
    <row r="5234" spans="1:4">
      <c r="A5234" t="s">
        <v>8871</v>
      </c>
      <c r="B5234" t="s">
        <v>19044</v>
      </c>
      <c r="C5234">
        <v>6</v>
      </c>
      <c r="D5234" s="119">
        <v>7</v>
      </c>
    </row>
    <row r="5235" spans="1:4">
      <c r="A5235" t="s">
        <v>8872</v>
      </c>
      <c r="B5235" t="s">
        <v>19045</v>
      </c>
      <c r="C5235">
        <v>5</v>
      </c>
      <c r="D5235" s="119">
        <v>21</v>
      </c>
    </row>
    <row r="5236" spans="1:4">
      <c r="A5236" t="s">
        <v>8873</v>
      </c>
      <c r="B5236" t="s">
        <v>19046</v>
      </c>
      <c r="C5236">
        <v>36</v>
      </c>
      <c r="D5236" s="119">
        <v>70</v>
      </c>
    </row>
    <row r="5237" spans="1:4">
      <c r="A5237" t="s">
        <v>8874</v>
      </c>
      <c r="B5237" t="s">
        <v>19047</v>
      </c>
      <c r="C5237">
        <v>44</v>
      </c>
      <c r="D5237" s="119">
        <v>40</v>
      </c>
    </row>
    <row r="5238" spans="1:4">
      <c r="A5238" t="s">
        <v>8875</v>
      </c>
      <c r="B5238" t="s">
        <v>19048</v>
      </c>
      <c r="C5238">
        <v>92</v>
      </c>
      <c r="D5238" s="119">
        <v>70</v>
      </c>
    </row>
    <row r="5239" spans="1:4">
      <c r="A5239" t="s">
        <v>8876</v>
      </c>
      <c r="B5239" t="s">
        <v>19049</v>
      </c>
      <c r="C5239">
        <v>12</v>
      </c>
      <c r="D5239" s="119">
        <v>50</v>
      </c>
    </row>
    <row r="5240" spans="1:4">
      <c r="A5240" t="s">
        <v>8877</v>
      </c>
      <c r="B5240" t="s">
        <v>19050</v>
      </c>
      <c r="C5240">
        <v>32</v>
      </c>
      <c r="D5240" s="119">
        <v>125</v>
      </c>
    </row>
    <row r="5241" spans="1:4">
      <c r="A5241" t="s">
        <v>8878</v>
      </c>
      <c r="B5241" t="s">
        <v>19051</v>
      </c>
      <c r="C5241">
        <v>3</v>
      </c>
      <c r="D5241" s="119">
        <v>110</v>
      </c>
    </row>
    <row r="5242" spans="1:4">
      <c r="A5242" t="s">
        <v>8879</v>
      </c>
      <c r="B5242" t="s">
        <v>19052</v>
      </c>
      <c r="C5242">
        <v>18</v>
      </c>
      <c r="D5242" s="119">
        <v>25</v>
      </c>
    </row>
    <row r="5243" spans="1:4">
      <c r="A5243" t="s">
        <v>8880</v>
      </c>
      <c r="B5243" t="s">
        <v>19053</v>
      </c>
      <c r="C5243">
        <v>0</v>
      </c>
      <c r="D5243" s="119">
        <v>101</v>
      </c>
    </row>
    <row r="5244" spans="1:4">
      <c r="A5244" t="s">
        <v>8881</v>
      </c>
      <c r="B5244" t="s">
        <v>19054</v>
      </c>
      <c r="C5244">
        <v>0</v>
      </c>
      <c r="D5244" s="119">
        <v>101</v>
      </c>
    </row>
    <row r="5245" spans="1:4">
      <c r="A5245" t="s">
        <v>8882</v>
      </c>
      <c r="B5245" t="s">
        <v>19055</v>
      </c>
      <c r="C5245">
        <v>0</v>
      </c>
      <c r="D5245" s="119">
        <v>101</v>
      </c>
    </row>
    <row r="5246" spans="1:4">
      <c r="A5246" t="s">
        <v>8883</v>
      </c>
      <c r="B5246" t="s">
        <v>19056</v>
      </c>
      <c r="C5246">
        <v>2</v>
      </c>
      <c r="D5246" s="119">
        <v>10</v>
      </c>
    </row>
    <row r="5247" spans="1:4">
      <c r="A5247" t="s">
        <v>8884</v>
      </c>
      <c r="B5247" t="s">
        <v>19057</v>
      </c>
      <c r="C5247">
        <v>0</v>
      </c>
      <c r="D5247" s="119">
        <v>101</v>
      </c>
    </row>
    <row r="5248" spans="1:4">
      <c r="A5248" t="s">
        <v>8885</v>
      </c>
      <c r="B5248" t="s">
        <v>19058</v>
      </c>
      <c r="C5248">
        <v>0</v>
      </c>
      <c r="D5248" s="119">
        <v>101</v>
      </c>
    </row>
    <row r="5249" spans="1:4">
      <c r="A5249" t="s">
        <v>8886</v>
      </c>
      <c r="B5249" t="s">
        <v>19059</v>
      </c>
      <c r="C5249">
        <v>62</v>
      </c>
      <c r="D5249" s="119">
        <v>65</v>
      </c>
    </row>
    <row r="5250" spans="1:4">
      <c r="A5250" t="s">
        <v>8887</v>
      </c>
      <c r="B5250" t="s">
        <v>19060</v>
      </c>
      <c r="C5250">
        <v>7</v>
      </c>
      <c r="D5250" s="119">
        <v>15</v>
      </c>
    </row>
    <row r="5251" spans="1:4">
      <c r="A5251" t="s">
        <v>8888</v>
      </c>
      <c r="B5251" t="s">
        <v>19061</v>
      </c>
      <c r="C5251">
        <v>2</v>
      </c>
      <c r="D5251" s="119">
        <v>105</v>
      </c>
    </row>
    <row r="5252" spans="1:4">
      <c r="A5252" t="s">
        <v>8889</v>
      </c>
      <c r="B5252" t="s">
        <v>19062</v>
      </c>
      <c r="C5252">
        <v>3</v>
      </c>
      <c r="D5252" s="119">
        <v>105</v>
      </c>
    </row>
    <row r="5253" spans="1:4">
      <c r="A5253" t="s">
        <v>8890</v>
      </c>
      <c r="B5253" t="s">
        <v>19063</v>
      </c>
      <c r="C5253">
        <v>2</v>
      </c>
      <c r="D5253" s="119">
        <v>101</v>
      </c>
    </row>
    <row r="5254" spans="1:4">
      <c r="A5254" t="s">
        <v>8891</v>
      </c>
      <c r="B5254" t="s">
        <v>8892</v>
      </c>
      <c r="C5254">
        <v>2</v>
      </c>
      <c r="D5254" s="119">
        <v>105</v>
      </c>
    </row>
    <row r="5255" spans="1:4">
      <c r="A5255" t="s">
        <v>8893</v>
      </c>
      <c r="B5255" t="s">
        <v>19064</v>
      </c>
      <c r="C5255">
        <v>9</v>
      </c>
      <c r="D5255" s="119">
        <v>110</v>
      </c>
    </row>
    <row r="5256" spans="1:4">
      <c r="A5256" t="s">
        <v>8894</v>
      </c>
      <c r="B5256" t="s">
        <v>19065</v>
      </c>
      <c r="C5256">
        <v>8</v>
      </c>
      <c r="D5256" s="119">
        <v>105</v>
      </c>
    </row>
    <row r="5257" spans="1:4">
      <c r="A5257" t="s">
        <v>8895</v>
      </c>
      <c r="B5257" t="s">
        <v>19066</v>
      </c>
      <c r="C5257">
        <v>247</v>
      </c>
      <c r="D5257" s="119">
        <v>215</v>
      </c>
    </row>
    <row r="5258" spans="1:4">
      <c r="A5258" t="s">
        <v>8896</v>
      </c>
      <c r="B5258" t="s">
        <v>19067</v>
      </c>
      <c r="C5258">
        <v>530</v>
      </c>
      <c r="D5258" s="119">
        <v>550</v>
      </c>
    </row>
    <row r="5259" spans="1:4">
      <c r="A5259" t="s">
        <v>8897</v>
      </c>
      <c r="B5259" t="s">
        <v>19068</v>
      </c>
      <c r="C5259">
        <v>91</v>
      </c>
      <c r="D5259" s="119">
        <v>150</v>
      </c>
    </row>
    <row r="5260" spans="1:4">
      <c r="A5260" t="s">
        <v>8898</v>
      </c>
      <c r="B5260" t="s">
        <v>19069</v>
      </c>
      <c r="C5260">
        <v>0</v>
      </c>
      <c r="D5260" s="119">
        <v>101</v>
      </c>
    </row>
    <row r="5261" spans="1:4">
      <c r="A5261" t="s">
        <v>8899</v>
      </c>
      <c r="B5261" t="s">
        <v>19070</v>
      </c>
      <c r="C5261">
        <v>0</v>
      </c>
      <c r="D5261" s="119">
        <v>105</v>
      </c>
    </row>
    <row r="5262" spans="1:4">
      <c r="A5262" t="s">
        <v>8900</v>
      </c>
      <c r="B5262" t="s">
        <v>19071</v>
      </c>
      <c r="C5262">
        <v>0</v>
      </c>
      <c r="D5262" s="119">
        <v>101</v>
      </c>
    </row>
    <row r="5263" spans="1:4">
      <c r="A5263" t="s">
        <v>8901</v>
      </c>
      <c r="B5263" t="s">
        <v>19072</v>
      </c>
      <c r="C5263">
        <v>2</v>
      </c>
      <c r="D5263" s="119">
        <v>10</v>
      </c>
    </row>
    <row r="5264" spans="1:4">
      <c r="A5264" t="s">
        <v>8902</v>
      </c>
      <c r="B5264" t="s">
        <v>19073</v>
      </c>
      <c r="C5264">
        <v>38</v>
      </c>
      <c r="D5264" s="119">
        <v>45</v>
      </c>
    </row>
    <row r="5265" spans="1:4">
      <c r="A5265" t="s">
        <v>8903</v>
      </c>
      <c r="B5265" t="s">
        <v>19074</v>
      </c>
      <c r="C5265">
        <v>169</v>
      </c>
      <c r="D5265" s="119">
        <v>210</v>
      </c>
    </row>
    <row r="5266" spans="1:4">
      <c r="A5266" t="s">
        <v>8904</v>
      </c>
      <c r="B5266" t="s">
        <v>19075</v>
      </c>
      <c r="C5266">
        <v>56</v>
      </c>
      <c r="D5266" s="119">
        <v>160</v>
      </c>
    </row>
    <row r="5267" spans="1:4">
      <c r="A5267" t="s">
        <v>8905</v>
      </c>
      <c r="B5267" t="s">
        <v>19076</v>
      </c>
      <c r="C5267">
        <v>55</v>
      </c>
      <c r="D5267" s="119">
        <v>95</v>
      </c>
    </row>
    <row r="5268" spans="1:4">
      <c r="A5268" t="s">
        <v>8906</v>
      </c>
      <c r="B5268" t="s">
        <v>19077</v>
      </c>
      <c r="C5268">
        <v>0</v>
      </c>
      <c r="D5268" s="119">
        <v>101</v>
      </c>
    </row>
    <row r="5269" spans="1:4">
      <c r="A5269" t="s">
        <v>8907</v>
      </c>
      <c r="B5269" t="s">
        <v>19078</v>
      </c>
      <c r="C5269">
        <v>938</v>
      </c>
      <c r="D5269" s="119">
        <v>1080</v>
      </c>
    </row>
    <row r="5270" spans="1:4">
      <c r="A5270" t="s">
        <v>8908</v>
      </c>
      <c r="B5270" t="s">
        <v>19079</v>
      </c>
      <c r="C5270">
        <v>23</v>
      </c>
      <c r="D5270" s="119">
        <v>45</v>
      </c>
    </row>
    <row r="5271" spans="1:4">
      <c r="A5271" t="s">
        <v>8909</v>
      </c>
      <c r="B5271" t="s">
        <v>19080</v>
      </c>
      <c r="C5271">
        <v>455</v>
      </c>
      <c r="D5271" s="119">
        <v>450</v>
      </c>
    </row>
    <row r="5272" spans="1:4">
      <c r="A5272" t="s">
        <v>8910</v>
      </c>
      <c r="B5272" t="s">
        <v>19081</v>
      </c>
      <c r="C5272">
        <v>95</v>
      </c>
      <c r="D5272" s="119">
        <v>110</v>
      </c>
    </row>
    <row r="5273" spans="1:4">
      <c r="A5273" t="s">
        <v>8911</v>
      </c>
      <c r="B5273" t="s">
        <v>19082</v>
      </c>
      <c r="C5273">
        <v>28</v>
      </c>
      <c r="D5273" s="119">
        <v>45</v>
      </c>
    </row>
    <row r="5274" spans="1:4">
      <c r="A5274" t="s">
        <v>8912</v>
      </c>
      <c r="B5274" t="s">
        <v>19083</v>
      </c>
      <c r="C5274">
        <v>125</v>
      </c>
      <c r="D5274" s="119">
        <v>155</v>
      </c>
    </row>
    <row r="5275" spans="1:4">
      <c r="A5275" t="s">
        <v>8913</v>
      </c>
      <c r="B5275" t="s">
        <v>19084</v>
      </c>
      <c r="C5275">
        <v>115</v>
      </c>
      <c r="D5275" s="119">
        <v>140</v>
      </c>
    </row>
    <row r="5276" spans="1:4">
      <c r="A5276" t="s">
        <v>8914</v>
      </c>
      <c r="B5276" t="s">
        <v>19085</v>
      </c>
      <c r="C5276">
        <v>61</v>
      </c>
      <c r="D5276" s="119">
        <v>60</v>
      </c>
    </row>
    <row r="5277" spans="1:4">
      <c r="A5277" t="s">
        <v>8915</v>
      </c>
      <c r="B5277" t="s">
        <v>19086</v>
      </c>
      <c r="C5277">
        <v>860</v>
      </c>
      <c r="D5277" s="119">
        <v>935</v>
      </c>
    </row>
    <row r="5278" spans="1:4">
      <c r="A5278" t="s">
        <v>8916</v>
      </c>
      <c r="B5278" t="s">
        <v>19087</v>
      </c>
      <c r="C5278">
        <v>101</v>
      </c>
      <c r="D5278" s="119">
        <v>220</v>
      </c>
    </row>
    <row r="5279" spans="1:4">
      <c r="A5279" t="s">
        <v>8917</v>
      </c>
      <c r="B5279" t="s">
        <v>19088</v>
      </c>
      <c r="C5279">
        <v>3586</v>
      </c>
      <c r="D5279" s="119">
        <v>3460</v>
      </c>
    </row>
    <row r="5280" spans="1:4">
      <c r="A5280" t="s">
        <v>8918</v>
      </c>
      <c r="B5280" t="s">
        <v>19089</v>
      </c>
      <c r="C5280">
        <v>84</v>
      </c>
      <c r="D5280" s="119">
        <v>165</v>
      </c>
    </row>
    <row r="5281" spans="1:4">
      <c r="A5281" t="s">
        <v>8919</v>
      </c>
      <c r="B5281" t="s">
        <v>19090</v>
      </c>
      <c r="C5281">
        <v>16</v>
      </c>
      <c r="D5281" s="119">
        <v>102</v>
      </c>
    </row>
    <row r="5282" spans="1:4">
      <c r="A5282" t="s">
        <v>8920</v>
      </c>
      <c r="B5282" t="s">
        <v>19091</v>
      </c>
      <c r="C5282">
        <v>408</v>
      </c>
      <c r="D5282" s="119">
        <v>330</v>
      </c>
    </row>
    <row r="5283" spans="1:4">
      <c r="A5283" t="s">
        <v>8921</v>
      </c>
      <c r="B5283" t="s">
        <v>19092</v>
      </c>
      <c r="C5283">
        <v>76</v>
      </c>
      <c r="D5283" s="119">
        <v>130</v>
      </c>
    </row>
    <row r="5284" spans="1:4">
      <c r="A5284" t="s">
        <v>8922</v>
      </c>
      <c r="B5284" t="s">
        <v>19093</v>
      </c>
      <c r="C5284">
        <v>71</v>
      </c>
      <c r="D5284" s="119">
        <v>160</v>
      </c>
    </row>
    <row r="5285" spans="1:4">
      <c r="A5285" t="s">
        <v>8923</v>
      </c>
      <c r="B5285" t="s">
        <v>19094</v>
      </c>
      <c r="C5285">
        <v>236</v>
      </c>
      <c r="D5285" s="119">
        <v>155</v>
      </c>
    </row>
    <row r="5286" spans="1:4">
      <c r="A5286" t="s">
        <v>8924</v>
      </c>
      <c r="B5286" t="s">
        <v>19095</v>
      </c>
      <c r="C5286">
        <v>4</v>
      </c>
      <c r="D5286" s="119">
        <v>25</v>
      </c>
    </row>
    <row r="5287" spans="1:4">
      <c r="A5287" t="s">
        <v>8925</v>
      </c>
      <c r="B5287" t="s">
        <v>19096</v>
      </c>
      <c r="C5287">
        <v>0</v>
      </c>
      <c r="D5287" s="119">
        <v>101</v>
      </c>
    </row>
    <row r="5288" spans="1:4">
      <c r="A5288" t="s">
        <v>8926</v>
      </c>
      <c r="B5288" t="s">
        <v>19097</v>
      </c>
      <c r="C5288">
        <v>2</v>
      </c>
      <c r="D5288" s="119">
        <v>16</v>
      </c>
    </row>
    <row r="5289" spans="1:4">
      <c r="A5289" t="s">
        <v>8927</v>
      </c>
      <c r="B5289" t="s">
        <v>19098</v>
      </c>
      <c r="C5289">
        <v>616</v>
      </c>
      <c r="D5289" s="119">
        <v>610</v>
      </c>
    </row>
    <row r="5290" spans="1:4">
      <c r="A5290" t="s">
        <v>8928</v>
      </c>
      <c r="B5290" t="s">
        <v>19099</v>
      </c>
      <c r="C5290">
        <v>49</v>
      </c>
      <c r="D5290" s="119">
        <v>45</v>
      </c>
    </row>
    <row r="5291" spans="1:4">
      <c r="A5291" t="s">
        <v>8929</v>
      </c>
      <c r="B5291" t="s">
        <v>19100</v>
      </c>
      <c r="C5291">
        <v>11</v>
      </c>
      <c r="D5291" s="119">
        <v>20</v>
      </c>
    </row>
    <row r="5292" spans="1:4">
      <c r="A5292" t="s">
        <v>8930</v>
      </c>
      <c r="B5292" t="s">
        <v>8931</v>
      </c>
      <c r="C5292">
        <v>8</v>
      </c>
      <c r="D5292" s="119">
        <v>30</v>
      </c>
    </row>
    <row r="5293" spans="1:4">
      <c r="A5293" t="s">
        <v>8932</v>
      </c>
      <c r="B5293" t="s">
        <v>8933</v>
      </c>
      <c r="C5293">
        <v>8</v>
      </c>
      <c r="D5293" s="119">
        <v>25</v>
      </c>
    </row>
    <row r="5294" spans="1:4">
      <c r="A5294" t="s">
        <v>8934</v>
      </c>
      <c r="B5294" t="s">
        <v>19101</v>
      </c>
      <c r="C5294">
        <v>84</v>
      </c>
      <c r="D5294" s="119">
        <v>91</v>
      </c>
    </row>
    <row r="5295" spans="1:4">
      <c r="A5295" t="s">
        <v>8935</v>
      </c>
      <c r="B5295" t="s">
        <v>19102</v>
      </c>
      <c r="C5295">
        <v>2</v>
      </c>
      <c r="D5295" s="119">
        <v>101</v>
      </c>
    </row>
    <row r="5296" spans="1:4">
      <c r="A5296" t="s">
        <v>8936</v>
      </c>
      <c r="B5296" t="s">
        <v>19103</v>
      </c>
      <c r="C5296">
        <v>1</v>
      </c>
      <c r="D5296" s="119">
        <v>101</v>
      </c>
    </row>
    <row r="5297" spans="1:4">
      <c r="A5297" t="s">
        <v>8937</v>
      </c>
      <c r="B5297" t="s">
        <v>19104</v>
      </c>
      <c r="C5297">
        <v>2</v>
      </c>
      <c r="D5297" s="119">
        <v>101</v>
      </c>
    </row>
    <row r="5298" spans="1:4">
      <c r="A5298" t="s">
        <v>8938</v>
      </c>
      <c r="B5298" t="s">
        <v>19105</v>
      </c>
      <c r="C5298">
        <v>2</v>
      </c>
      <c r="D5298" s="119">
        <v>6</v>
      </c>
    </row>
    <row r="5299" spans="1:4">
      <c r="A5299" t="s">
        <v>8939</v>
      </c>
      <c r="B5299" t="s">
        <v>19106</v>
      </c>
      <c r="C5299">
        <v>1</v>
      </c>
      <c r="D5299" s="119">
        <v>101</v>
      </c>
    </row>
    <row r="5300" spans="1:4">
      <c r="A5300" t="s">
        <v>8940</v>
      </c>
      <c r="B5300" t="s">
        <v>19107</v>
      </c>
      <c r="C5300">
        <v>10</v>
      </c>
      <c r="D5300" s="119">
        <v>12</v>
      </c>
    </row>
    <row r="5301" spans="1:4">
      <c r="A5301" t="s">
        <v>8941</v>
      </c>
      <c r="B5301" t="s">
        <v>19108</v>
      </c>
      <c r="C5301">
        <v>12</v>
      </c>
      <c r="D5301" s="119">
        <v>6</v>
      </c>
    </row>
    <row r="5302" spans="1:4">
      <c r="A5302" t="s">
        <v>8942</v>
      </c>
      <c r="B5302" t="s">
        <v>19109</v>
      </c>
      <c r="C5302">
        <v>2</v>
      </c>
      <c r="D5302" s="119">
        <v>101</v>
      </c>
    </row>
    <row r="5303" spans="1:4">
      <c r="A5303" t="s">
        <v>8943</v>
      </c>
      <c r="B5303" t="s">
        <v>19110</v>
      </c>
      <c r="C5303">
        <v>2</v>
      </c>
      <c r="D5303" s="119">
        <v>101</v>
      </c>
    </row>
    <row r="5304" spans="1:4">
      <c r="A5304" t="s">
        <v>8944</v>
      </c>
      <c r="B5304" t="s">
        <v>19111</v>
      </c>
      <c r="C5304">
        <v>3</v>
      </c>
      <c r="D5304" s="119">
        <v>101</v>
      </c>
    </row>
    <row r="5305" spans="1:4">
      <c r="A5305" t="s">
        <v>8945</v>
      </c>
      <c r="B5305" t="s">
        <v>19112</v>
      </c>
      <c r="C5305">
        <v>0</v>
      </c>
      <c r="D5305" s="119">
        <v>101</v>
      </c>
    </row>
    <row r="5306" spans="1:4">
      <c r="A5306" t="s">
        <v>8946</v>
      </c>
      <c r="B5306" t="s">
        <v>19113</v>
      </c>
      <c r="C5306">
        <v>0</v>
      </c>
      <c r="D5306" s="119">
        <v>101</v>
      </c>
    </row>
    <row r="5307" spans="1:4">
      <c r="A5307" t="s">
        <v>8947</v>
      </c>
      <c r="B5307" t="s">
        <v>19114</v>
      </c>
      <c r="C5307">
        <v>1</v>
      </c>
      <c r="D5307" s="119">
        <v>101</v>
      </c>
    </row>
    <row r="5308" spans="1:4">
      <c r="A5308" t="s">
        <v>8948</v>
      </c>
      <c r="B5308" t="s">
        <v>19115</v>
      </c>
      <c r="C5308">
        <v>1</v>
      </c>
      <c r="D5308" s="119">
        <v>101</v>
      </c>
    </row>
    <row r="5309" spans="1:4">
      <c r="A5309" t="s">
        <v>8949</v>
      </c>
      <c r="B5309" t="s">
        <v>19116</v>
      </c>
      <c r="C5309">
        <v>0</v>
      </c>
      <c r="D5309" s="119">
        <v>101</v>
      </c>
    </row>
    <row r="5310" spans="1:4">
      <c r="A5310" t="s">
        <v>8950</v>
      </c>
      <c r="B5310" t="s">
        <v>19117</v>
      </c>
      <c r="C5310">
        <v>8</v>
      </c>
      <c r="D5310" s="119">
        <v>15</v>
      </c>
    </row>
    <row r="5311" spans="1:4">
      <c r="A5311" t="s">
        <v>8951</v>
      </c>
      <c r="B5311" t="s">
        <v>19118</v>
      </c>
      <c r="C5311">
        <v>10</v>
      </c>
      <c r="D5311" s="119">
        <v>30</v>
      </c>
    </row>
    <row r="5312" spans="1:4">
      <c r="A5312" t="s">
        <v>8952</v>
      </c>
      <c r="B5312" t="s">
        <v>19119</v>
      </c>
      <c r="C5312">
        <v>9</v>
      </c>
      <c r="D5312" s="119">
        <v>110</v>
      </c>
    </row>
    <row r="5313" spans="1:4">
      <c r="A5313" t="s">
        <v>8953</v>
      </c>
      <c r="B5313" t="s">
        <v>19120</v>
      </c>
      <c r="C5313">
        <v>3</v>
      </c>
      <c r="D5313" s="119">
        <v>105</v>
      </c>
    </row>
    <row r="5314" spans="1:4">
      <c r="A5314" t="s">
        <v>8954</v>
      </c>
      <c r="B5314" t="s">
        <v>19121</v>
      </c>
      <c r="C5314">
        <v>13</v>
      </c>
      <c r="D5314" s="119">
        <v>20</v>
      </c>
    </row>
    <row r="5315" spans="1:4">
      <c r="A5315" t="s">
        <v>8955</v>
      </c>
      <c r="B5315" t="s">
        <v>19122</v>
      </c>
      <c r="C5315">
        <v>0</v>
      </c>
      <c r="D5315" s="119">
        <v>101</v>
      </c>
    </row>
    <row r="5316" spans="1:4">
      <c r="A5316" t="s">
        <v>8956</v>
      </c>
      <c r="B5316" t="s">
        <v>19123</v>
      </c>
      <c r="C5316">
        <v>5</v>
      </c>
      <c r="D5316" s="119">
        <v>110</v>
      </c>
    </row>
    <row r="5317" spans="1:4">
      <c r="A5317" t="s">
        <v>8957</v>
      </c>
      <c r="B5317" t="s">
        <v>19124</v>
      </c>
      <c r="C5317">
        <v>17</v>
      </c>
      <c r="D5317" s="119">
        <v>40</v>
      </c>
    </row>
    <row r="5318" spans="1:4">
      <c r="A5318" t="s">
        <v>8958</v>
      </c>
      <c r="B5318" t="s">
        <v>19125</v>
      </c>
      <c r="C5318">
        <v>17</v>
      </c>
      <c r="D5318" s="119">
        <v>30</v>
      </c>
    </row>
    <row r="5319" spans="1:4">
      <c r="A5319" t="s">
        <v>8959</v>
      </c>
      <c r="B5319" t="s">
        <v>19126</v>
      </c>
      <c r="C5319">
        <v>36</v>
      </c>
      <c r="D5319" s="119">
        <v>65</v>
      </c>
    </row>
    <row r="5320" spans="1:4">
      <c r="A5320" t="s">
        <v>8960</v>
      </c>
      <c r="B5320" t="s">
        <v>19127</v>
      </c>
      <c r="C5320">
        <v>2</v>
      </c>
      <c r="D5320" s="119">
        <v>101</v>
      </c>
    </row>
    <row r="5321" spans="1:4">
      <c r="A5321" t="s">
        <v>8961</v>
      </c>
      <c r="B5321" t="s">
        <v>19128</v>
      </c>
      <c r="C5321">
        <v>4</v>
      </c>
      <c r="D5321" s="119">
        <v>110</v>
      </c>
    </row>
    <row r="5322" spans="1:4">
      <c r="A5322" t="s">
        <v>8962</v>
      </c>
      <c r="B5322" t="s">
        <v>19129</v>
      </c>
      <c r="C5322">
        <v>444</v>
      </c>
      <c r="D5322" s="119">
        <v>430</v>
      </c>
    </row>
    <row r="5323" spans="1:4">
      <c r="A5323" t="s">
        <v>8963</v>
      </c>
      <c r="B5323" t="s">
        <v>19130</v>
      </c>
      <c r="C5323">
        <v>70</v>
      </c>
      <c r="D5323" s="119">
        <v>85</v>
      </c>
    </row>
    <row r="5324" spans="1:4">
      <c r="A5324" t="s">
        <v>8964</v>
      </c>
      <c r="B5324" t="s">
        <v>19131</v>
      </c>
      <c r="C5324">
        <v>30</v>
      </c>
      <c r="D5324" s="119">
        <v>45</v>
      </c>
    </row>
    <row r="5325" spans="1:4">
      <c r="A5325" t="s">
        <v>8965</v>
      </c>
      <c r="B5325" t="s">
        <v>19132</v>
      </c>
      <c r="C5325">
        <v>41</v>
      </c>
      <c r="D5325" s="119">
        <v>70</v>
      </c>
    </row>
    <row r="5326" spans="1:4">
      <c r="A5326" t="s">
        <v>8966</v>
      </c>
      <c r="B5326" t="s">
        <v>19133</v>
      </c>
      <c r="C5326">
        <v>45</v>
      </c>
      <c r="D5326" s="119">
        <v>60</v>
      </c>
    </row>
    <row r="5327" spans="1:4">
      <c r="A5327" t="s">
        <v>8967</v>
      </c>
      <c r="B5327" t="s">
        <v>19134</v>
      </c>
      <c r="C5327">
        <v>112</v>
      </c>
      <c r="D5327" s="119">
        <v>125</v>
      </c>
    </row>
    <row r="5328" spans="1:4">
      <c r="A5328" t="s">
        <v>8968</v>
      </c>
      <c r="B5328" t="s">
        <v>19135</v>
      </c>
      <c r="C5328">
        <v>331</v>
      </c>
      <c r="D5328" s="119">
        <v>370</v>
      </c>
    </row>
    <row r="5329" spans="1:4">
      <c r="A5329" t="s">
        <v>8969</v>
      </c>
      <c r="B5329" t="s">
        <v>19136</v>
      </c>
      <c r="C5329">
        <v>9</v>
      </c>
      <c r="D5329" s="119">
        <v>20</v>
      </c>
    </row>
    <row r="5330" spans="1:4">
      <c r="A5330" t="s">
        <v>8970</v>
      </c>
      <c r="B5330" t="s">
        <v>19137</v>
      </c>
      <c r="C5330">
        <v>23</v>
      </c>
      <c r="D5330" s="119">
        <v>130</v>
      </c>
    </row>
    <row r="5331" spans="1:4">
      <c r="A5331" t="s">
        <v>8971</v>
      </c>
      <c r="B5331" t="s">
        <v>19138</v>
      </c>
      <c r="C5331">
        <v>21</v>
      </c>
      <c r="D5331" s="119">
        <v>50</v>
      </c>
    </row>
    <row r="5332" spans="1:4">
      <c r="A5332" t="s">
        <v>8972</v>
      </c>
      <c r="B5332" t="s">
        <v>19139</v>
      </c>
      <c r="C5332">
        <v>4</v>
      </c>
      <c r="D5332" s="119">
        <v>105</v>
      </c>
    </row>
    <row r="5333" spans="1:4">
      <c r="A5333" t="s">
        <v>8973</v>
      </c>
      <c r="B5333" t="s">
        <v>19140</v>
      </c>
      <c r="C5333">
        <v>5</v>
      </c>
      <c r="D5333" s="119">
        <v>20</v>
      </c>
    </row>
    <row r="5334" spans="1:4">
      <c r="A5334" t="s">
        <v>8974</v>
      </c>
      <c r="B5334" t="s">
        <v>19141</v>
      </c>
      <c r="C5334">
        <v>11</v>
      </c>
      <c r="D5334" s="119">
        <v>20</v>
      </c>
    </row>
    <row r="5335" spans="1:4">
      <c r="A5335" t="s">
        <v>8975</v>
      </c>
      <c r="B5335" t="s">
        <v>19142</v>
      </c>
      <c r="C5335">
        <v>3</v>
      </c>
      <c r="D5335" s="119">
        <v>10</v>
      </c>
    </row>
    <row r="5336" spans="1:4">
      <c r="A5336" t="s">
        <v>8976</v>
      </c>
      <c r="B5336" t="s">
        <v>19143</v>
      </c>
      <c r="C5336">
        <v>95</v>
      </c>
      <c r="D5336" s="119">
        <v>120</v>
      </c>
    </row>
    <row r="5337" spans="1:4">
      <c r="A5337" t="s">
        <v>8977</v>
      </c>
      <c r="B5337" t="s">
        <v>19144</v>
      </c>
      <c r="C5337">
        <v>27</v>
      </c>
      <c r="D5337" s="119">
        <v>105</v>
      </c>
    </row>
    <row r="5338" spans="1:4">
      <c r="A5338" t="s">
        <v>8978</v>
      </c>
      <c r="B5338" t="s">
        <v>19145</v>
      </c>
      <c r="C5338">
        <v>4</v>
      </c>
      <c r="D5338" s="119">
        <v>103</v>
      </c>
    </row>
    <row r="5339" spans="1:4">
      <c r="A5339" t="s">
        <v>8979</v>
      </c>
      <c r="B5339" t="s">
        <v>19146</v>
      </c>
      <c r="C5339">
        <v>62</v>
      </c>
      <c r="D5339" s="119">
        <v>70</v>
      </c>
    </row>
    <row r="5340" spans="1:4">
      <c r="A5340" t="s">
        <v>8980</v>
      </c>
      <c r="B5340" t="s">
        <v>19147</v>
      </c>
      <c r="C5340">
        <v>2</v>
      </c>
      <c r="D5340" s="119">
        <v>110</v>
      </c>
    </row>
    <row r="5341" spans="1:4">
      <c r="A5341" t="s">
        <v>8981</v>
      </c>
      <c r="B5341" t="s">
        <v>19148</v>
      </c>
      <c r="C5341">
        <v>0</v>
      </c>
      <c r="D5341" s="119">
        <v>101</v>
      </c>
    </row>
    <row r="5342" spans="1:4">
      <c r="A5342" t="s">
        <v>8982</v>
      </c>
      <c r="B5342" t="s">
        <v>19149</v>
      </c>
      <c r="C5342">
        <v>31</v>
      </c>
      <c r="D5342" s="119">
        <v>26</v>
      </c>
    </row>
    <row r="5343" spans="1:4">
      <c r="A5343" t="s">
        <v>8983</v>
      </c>
      <c r="B5343" t="s">
        <v>19150</v>
      </c>
      <c r="C5343">
        <v>8</v>
      </c>
      <c r="D5343" s="119">
        <v>35</v>
      </c>
    </row>
    <row r="5344" spans="1:4">
      <c r="A5344" t="s">
        <v>8984</v>
      </c>
      <c r="B5344" t="s">
        <v>19151</v>
      </c>
      <c r="C5344">
        <v>15</v>
      </c>
      <c r="D5344" s="119">
        <v>35</v>
      </c>
    </row>
    <row r="5345" spans="1:4">
      <c r="A5345" t="s">
        <v>8985</v>
      </c>
      <c r="B5345" t="s">
        <v>19152</v>
      </c>
      <c r="C5345">
        <v>23</v>
      </c>
      <c r="D5345" s="119">
        <v>55</v>
      </c>
    </row>
    <row r="5346" spans="1:4">
      <c r="A5346" t="s">
        <v>8986</v>
      </c>
      <c r="B5346" t="s">
        <v>19153</v>
      </c>
      <c r="C5346">
        <v>548</v>
      </c>
      <c r="D5346" s="119">
        <v>580</v>
      </c>
    </row>
    <row r="5347" spans="1:4">
      <c r="A5347" t="s">
        <v>8987</v>
      </c>
      <c r="B5347" t="s">
        <v>19154</v>
      </c>
      <c r="C5347">
        <v>490</v>
      </c>
      <c r="D5347" s="119">
        <v>600</v>
      </c>
    </row>
    <row r="5348" spans="1:4">
      <c r="A5348" t="s">
        <v>8988</v>
      </c>
      <c r="B5348" t="s">
        <v>19155</v>
      </c>
      <c r="C5348">
        <v>72</v>
      </c>
      <c r="D5348" s="119">
        <v>105</v>
      </c>
    </row>
    <row r="5349" spans="1:4">
      <c r="A5349" t="s">
        <v>8989</v>
      </c>
      <c r="B5349" t="s">
        <v>19156</v>
      </c>
      <c r="C5349">
        <v>0</v>
      </c>
      <c r="D5349" s="119">
        <v>105</v>
      </c>
    </row>
    <row r="5350" spans="1:4">
      <c r="A5350" t="s">
        <v>8990</v>
      </c>
      <c r="B5350" t="s">
        <v>19157</v>
      </c>
      <c r="C5350">
        <v>35</v>
      </c>
      <c r="D5350" s="119">
        <v>80</v>
      </c>
    </row>
    <row r="5351" spans="1:4">
      <c r="A5351" t="s">
        <v>8991</v>
      </c>
      <c r="B5351" t="s">
        <v>19158</v>
      </c>
      <c r="C5351">
        <v>965</v>
      </c>
      <c r="D5351" s="119">
        <v>1010</v>
      </c>
    </row>
    <row r="5352" spans="1:4">
      <c r="A5352" t="s">
        <v>8992</v>
      </c>
      <c r="B5352" t="s">
        <v>19159</v>
      </c>
      <c r="C5352">
        <v>48</v>
      </c>
      <c r="D5352" s="119">
        <v>85</v>
      </c>
    </row>
    <row r="5353" spans="1:4">
      <c r="A5353" t="s">
        <v>8993</v>
      </c>
      <c r="B5353" t="s">
        <v>19160</v>
      </c>
      <c r="C5353">
        <v>136</v>
      </c>
      <c r="D5353" s="119">
        <v>150</v>
      </c>
    </row>
    <row r="5354" spans="1:4">
      <c r="A5354" t="s">
        <v>8994</v>
      </c>
      <c r="B5354" t="s">
        <v>19161</v>
      </c>
      <c r="C5354">
        <v>53</v>
      </c>
      <c r="D5354" s="119">
        <v>105</v>
      </c>
    </row>
    <row r="5355" spans="1:4">
      <c r="A5355" t="s">
        <v>8995</v>
      </c>
      <c r="B5355" t="s">
        <v>19162</v>
      </c>
      <c r="C5355">
        <v>56</v>
      </c>
      <c r="D5355" s="119">
        <v>95</v>
      </c>
    </row>
    <row r="5356" spans="1:4">
      <c r="A5356" t="s">
        <v>8996</v>
      </c>
      <c r="B5356" t="s">
        <v>19163</v>
      </c>
      <c r="C5356">
        <v>20</v>
      </c>
      <c r="D5356" s="119">
        <v>20</v>
      </c>
    </row>
    <row r="5357" spans="1:4">
      <c r="A5357" t="s">
        <v>8997</v>
      </c>
      <c r="B5357" t="s">
        <v>19164</v>
      </c>
      <c r="C5357">
        <v>211</v>
      </c>
      <c r="D5357" s="119">
        <v>300</v>
      </c>
    </row>
    <row r="5358" spans="1:4">
      <c r="A5358" t="s">
        <v>8998</v>
      </c>
      <c r="B5358" t="s">
        <v>19165</v>
      </c>
      <c r="C5358">
        <v>6</v>
      </c>
      <c r="D5358" s="119">
        <v>65</v>
      </c>
    </row>
    <row r="5359" spans="1:4">
      <c r="A5359" t="s">
        <v>8999</v>
      </c>
      <c r="B5359" t="s">
        <v>19166</v>
      </c>
      <c r="C5359">
        <v>105</v>
      </c>
      <c r="D5359" s="119">
        <v>180</v>
      </c>
    </row>
    <row r="5360" spans="1:4">
      <c r="A5360" t="s">
        <v>9000</v>
      </c>
      <c r="B5360" t="s">
        <v>19167</v>
      </c>
      <c r="C5360">
        <v>9</v>
      </c>
      <c r="D5360" s="119">
        <v>20</v>
      </c>
    </row>
    <row r="5361" spans="1:4">
      <c r="A5361" t="s">
        <v>9001</v>
      </c>
      <c r="B5361" t="s">
        <v>19168</v>
      </c>
      <c r="C5361">
        <v>71</v>
      </c>
      <c r="D5361" s="119">
        <v>105</v>
      </c>
    </row>
    <row r="5362" spans="1:4">
      <c r="A5362" t="s">
        <v>9002</v>
      </c>
      <c r="B5362" t="s">
        <v>19169</v>
      </c>
      <c r="C5362">
        <v>142</v>
      </c>
      <c r="D5362" s="119">
        <v>175</v>
      </c>
    </row>
    <row r="5363" spans="1:4">
      <c r="A5363" t="s">
        <v>9003</v>
      </c>
      <c r="B5363" t="s">
        <v>19170</v>
      </c>
      <c r="C5363">
        <v>164</v>
      </c>
      <c r="D5363" s="119">
        <v>180</v>
      </c>
    </row>
    <row r="5364" spans="1:4">
      <c r="A5364" t="s">
        <v>9004</v>
      </c>
      <c r="B5364" t="s">
        <v>19171</v>
      </c>
      <c r="C5364">
        <v>3</v>
      </c>
      <c r="D5364" s="119">
        <v>101</v>
      </c>
    </row>
    <row r="5365" spans="1:4">
      <c r="A5365" t="s">
        <v>9005</v>
      </c>
      <c r="B5365" t="s">
        <v>19172</v>
      </c>
      <c r="C5365">
        <v>6</v>
      </c>
      <c r="D5365" s="119">
        <v>20</v>
      </c>
    </row>
    <row r="5366" spans="1:4">
      <c r="A5366" t="s">
        <v>9006</v>
      </c>
      <c r="B5366" t="s">
        <v>19173</v>
      </c>
      <c r="C5366">
        <v>250</v>
      </c>
      <c r="D5366" s="119">
        <v>285</v>
      </c>
    </row>
    <row r="5367" spans="1:4">
      <c r="A5367" t="s">
        <v>9007</v>
      </c>
      <c r="B5367" t="s">
        <v>19174</v>
      </c>
      <c r="C5367">
        <v>126</v>
      </c>
      <c r="D5367" s="119">
        <v>250</v>
      </c>
    </row>
    <row r="5368" spans="1:4">
      <c r="A5368" t="s">
        <v>9008</v>
      </c>
      <c r="B5368" t="s">
        <v>19175</v>
      </c>
      <c r="C5368">
        <v>10</v>
      </c>
      <c r="D5368" s="119">
        <v>15</v>
      </c>
    </row>
    <row r="5369" spans="1:4">
      <c r="A5369" t="s">
        <v>9009</v>
      </c>
      <c r="B5369" t="s">
        <v>19176</v>
      </c>
      <c r="C5369">
        <v>0</v>
      </c>
      <c r="D5369" s="119">
        <v>101</v>
      </c>
    </row>
    <row r="5370" spans="1:4">
      <c r="A5370" t="s">
        <v>9010</v>
      </c>
      <c r="B5370" t="s">
        <v>19177</v>
      </c>
      <c r="C5370">
        <v>426</v>
      </c>
      <c r="D5370" s="119">
        <v>450</v>
      </c>
    </row>
    <row r="5371" spans="1:4">
      <c r="A5371" t="s">
        <v>9011</v>
      </c>
      <c r="B5371" t="s">
        <v>19178</v>
      </c>
      <c r="C5371">
        <v>4</v>
      </c>
      <c r="D5371" s="119">
        <v>20</v>
      </c>
    </row>
    <row r="5372" spans="1:4">
      <c r="A5372" t="s">
        <v>9012</v>
      </c>
      <c r="B5372" t="s">
        <v>19179</v>
      </c>
      <c r="C5372">
        <v>1</v>
      </c>
      <c r="D5372" s="119">
        <v>101</v>
      </c>
    </row>
    <row r="5373" spans="1:4">
      <c r="A5373" t="s">
        <v>9013</v>
      </c>
      <c r="B5373" t="s">
        <v>19180</v>
      </c>
      <c r="C5373">
        <v>13</v>
      </c>
      <c r="D5373" s="119">
        <v>55</v>
      </c>
    </row>
    <row r="5374" spans="1:4">
      <c r="A5374" t="s">
        <v>9014</v>
      </c>
      <c r="B5374" t="s">
        <v>19181</v>
      </c>
      <c r="C5374">
        <v>5</v>
      </c>
      <c r="D5374" s="119">
        <v>101</v>
      </c>
    </row>
    <row r="5375" spans="1:4">
      <c r="A5375" t="s">
        <v>9015</v>
      </c>
      <c r="B5375" t="s">
        <v>19182</v>
      </c>
      <c r="C5375">
        <v>0</v>
      </c>
      <c r="D5375" s="119">
        <v>101</v>
      </c>
    </row>
    <row r="5376" spans="1:4">
      <c r="A5376" t="s">
        <v>9016</v>
      </c>
      <c r="B5376" t="s">
        <v>19183</v>
      </c>
      <c r="C5376">
        <v>190</v>
      </c>
      <c r="D5376" s="119">
        <v>180</v>
      </c>
    </row>
    <row r="5377" spans="1:4">
      <c r="A5377" t="s">
        <v>9017</v>
      </c>
      <c r="B5377" t="s">
        <v>19184</v>
      </c>
      <c r="C5377">
        <v>0</v>
      </c>
      <c r="D5377" s="119">
        <v>101</v>
      </c>
    </row>
    <row r="5378" spans="1:4">
      <c r="A5378" t="s">
        <v>9018</v>
      </c>
      <c r="B5378" t="s">
        <v>19185</v>
      </c>
      <c r="C5378">
        <v>6</v>
      </c>
      <c r="D5378" s="119">
        <v>110</v>
      </c>
    </row>
    <row r="5379" spans="1:4">
      <c r="A5379" t="s">
        <v>9019</v>
      </c>
      <c r="B5379" t="s">
        <v>19186</v>
      </c>
      <c r="C5379">
        <v>0</v>
      </c>
      <c r="D5379" s="119">
        <v>101</v>
      </c>
    </row>
    <row r="5380" spans="1:4">
      <c r="A5380" t="s">
        <v>9020</v>
      </c>
      <c r="B5380" t="s">
        <v>19187</v>
      </c>
      <c r="C5380">
        <v>0</v>
      </c>
      <c r="D5380" s="119">
        <v>101</v>
      </c>
    </row>
    <row r="5381" spans="1:4">
      <c r="A5381" t="s">
        <v>9021</v>
      </c>
      <c r="B5381" t="s">
        <v>19188</v>
      </c>
      <c r="C5381">
        <v>0</v>
      </c>
      <c r="D5381" s="119">
        <v>101</v>
      </c>
    </row>
    <row r="5382" spans="1:4">
      <c r="A5382" t="s">
        <v>9022</v>
      </c>
      <c r="B5382" t="s">
        <v>19189</v>
      </c>
      <c r="C5382">
        <v>6</v>
      </c>
      <c r="D5382" s="119">
        <v>101</v>
      </c>
    </row>
    <row r="5383" spans="1:4">
      <c r="A5383" t="s">
        <v>9023</v>
      </c>
      <c r="B5383" t="s">
        <v>19190</v>
      </c>
      <c r="C5383">
        <v>0</v>
      </c>
      <c r="D5383" s="119">
        <v>101</v>
      </c>
    </row>
    <row r="5384" spans="1:4">
      <c r="A5384" t="s">
        <v>9024</v>
      </c>
      <c r="B5384" t="s">
        <v>19191</v>
      </c>
      <c r="C5384">
        <v>1</v>
      </c>
      <c r="D5384" s="119">
        <v>6</v>
      </c>
    </row>
    <row r="5385" spans="1:4">
      <c r="A5385" t="s">
        <v>9025</v>
      </c>
      <c r="B5385" t="s">
        <v>19192</v>
      </c>
      <c r="C5385">
        <v>0</v>
      </c>
      <c r="D5385" s="119">
        <v>101</v>
      </c>
    </row>
    <row r="5386" spans="1:4">
      <c r="A5386" t="s">
        <v>9026</v>
      </c>
      <c r="B5386" t="s">
        <v>19193</v>
      </c>
      <c r="C5386">
        <v>4</v>
      </c>
      <c r="D5386" s="119">
        <v>15</v>
      </c>
    </row>
    <row r="5387" spans="1:4">
      <c r="A5387" t="s">
        <v>9027</v>
      </c>
      <c r="B5387" t="s">
        <v>19194</v>
      </c>
      <c r="C5387">
        <v>0</v>
      </c>
      <c r="D5387" s="119">
        <v>101</v>
      </c>
    </row>
    <row r="5388" spans="1:4">
      <c r="A5388" t="s">
        <v>9028</v>
      </c>
      <c r="B5388" t="s">
        <v>19195</v>
      </c>
      <c r="C5388">
        <v>0</v>
      </c>
      <c r="D5388" s="119">
        <v>101</v>
      </c>
    </row>
    <row r="5389" spans="1:4">
      <c r="A5389" t="s">
        <v>9029</v>
      </c>
      <c r="B5389" t="s">
        <v>19196</v>
      </c>
      <c r="C5389">
        <v>0</v>
      </c>
      <c r="D5389" s="119">
        <v>101</v>
      </c>
    </row>
    <row r="5390" spans="1:4">
      <c r="A5390" t="s">
        <v>9030</v>
      </c>
      <c r="B5390" t="s">
        <v>19197</v>
      </c>
      <c r="C5390">
        <v>1</v>
      </c>
      <c r="D5390" s="119">
        <v>101</v>
      </c>
    </row>
    <row r="5391" spans="1:4">
      <c r="A5391" t="s">
        <v>9031</v>
      </c>
      <c r="B5391" t="s">
        <v>19198</v>
      </c>
      <c r="C5391">
        <v>0</v>
      </c>
      <c r="D5391" s="119">
        <v>101</v>
      </c>
    </row>
    <row r="5392" spans="1:4">
      <c r="A5392" t="s">
        <v>9032</v>
      </c>
      <c r="B5392" t="s">
        <v>19199</v>
      </c>
      <c r="C5392">
        <v>0</v>
      </c>
      <c r="D5392" s="119">
        <v>101</v>
      </c>
    </row>
    <row r="5393" spans="1:4">
      <c r="A5393" t="s">
        <v>9033</v>
      </c>
      <c r="B5393" t="s">
        <v>9034</v>
      </c>
      <c r="C5393">
        <v>5</v>
      </c>
      <c r="D5393" s="119">
        <v>101</v>
      </c>
    </row>
    <row r="5394" spans="1:4">
      <c r="A5394" t="s">
        <v>9035</v>
      </c>
      <c r="B5394" t="s">
        <v>9036</v>
      </c>
      <c r="C5394">
        <v>0</v>
      </c>
      <c r="D5394" s="119">
        <v>6</v>
      </c>
    </row>
    <row r="5395" spans="1:4">
      <c r="A5395" t="s">
        <v>9037</v>
      </c>
      <c r="B5395" t="s">
        <v>9038</v>
      </c>
      <c r="C5395">
        <v>0</v>
      </c>
      <c r="D5395" s="119">
        <v>101</v>
      </c>
    </row>
    <row r="5396" spans="1:4">
      <c r="A5396" t="s">
        <v>9039</v>
      </c>
      <c r="B5396" t="s">
        <v>9040</v>
      </c>
      <c r="C5396">
        <v>0</v>
      </c>
      <c r="D5396" s="119">
        <v>101</v>
      </c>
    </row>
    <row r="5397" spans="1:4">
      <c r="A5397" t="s">
        <v>9041</v>
      </c>
      <c r="B5397" t="s">
        <v>9042</v>
      </c>
      <c r="C5397">
        <v>0</v>
      </c>
      <c r="D5397" s="119">
        <v>101</v>
      </c>
    </row>
    <row r="5398" spans="1:4">
      <c r="A5398" t="s">
        <v>9043</v>
      </c>
      <c r="B5398" t="s">
        <v>9044</v>
      </c>
      <c r="C5398">
        <v>0</v>
      </c>
      <c r="D5398" s="119">
        <v>101</v>
      </c>
    </row>
    <row r="5399" spans="1:4">
      <c r="A5399" t="s">
        <v>9045</v>
      </c>
      <c r="B5399" t="s">
        <v>9046</v>
      </c>
      <c r="C5399">
        <v>0</v>
      </c>
      <c r="D5399" s="119">
        <v>6</v>
      </c>
    </row>
    <row r="5400" spans="1:4">
      <c r="A5400" t="s">
        <v>9047</v>
      </c>
      <c r="B5400" t="s">
        <v>9048</v>
      </c>
      <c r="C5400">
        <v>0</v>
      </c>
      <c r="D5400" s="119">
        <v>101</v>
      </c>
    </row>
    <row r="5401" spans="1:4">
      <c r="A5401" t="s">
        <v>9049</v>
      </c>
      <c r="B5401" t="s">
        <v>9050</v>
      </c>
      <c r="C5401">
        <v>0</v>
      </c>
      <c r="D5401" s="119">
        <v>101</v>
      </c>
    </row>
    <row r="5402" spans="1:4">
      <c r="A5402" t="s">
        <v>9051</v>
      </c>
      <c r="B5402" t="s">
        <v>9052</v>
      </c>
      <c r="C5402">
        <v>0</v>
      </c>
      <c r="D5402" s="119">
        <v>101</v>
      </c>
    </row>
    <row r="5403" spans="1:4">
      <c r="A5403" t="s">
        <v>9053</v>
      </c>
      <c r="B5403" t="s">
        <v>9054</v>
      </c>
      <c r="C5403">
        <v>0</v>
      </c>
      <c r="D5403" s="119">
        <v>101</v>
      </c>
    </row>
    <row r="5404" spans="1:4">
      <c r="A5404" t="s">
        <v>9055</v>
      </c>
      <c r="B5404" t="s">
        <v>9056</v>
      </c>
      <c r="C5404">
        <v>0</v>
      </c>
      <c r="D5404" s="119">
        <v>101</v>
      </c>
    </row>
    <row r="5405" spans="1:4">
      <c r="A5405" t="s">
        <v>9057</v>
      </c>
      <c r="B5405" t="s">
        <v>9058</v>
      </c>
      <c r="C5405">
        <v>0</v>
      </c>
      <c r="D5405" s="119">
        <v>101</v>
      </c>
    </row>
    <row r="5406" spans="1:4">
      <c r="A5406" t="s">
        <v>9059</v>
      </c>
      <c r="B5406" t="s">
        <v>9060</v>
      </c>
      <c r="C5406">
        <v>0</v>
      </c>
      <c r="D5406" s="119">
        <v>101</v>
      </c>
    </row>
    <row r="5407" spans="1:4">
      <c r="A5407" t="s">
        <v>9061</v>
      </c>
      <c r="B5407" t="s">
        <v>9062</v>
      </c>
      <c r="C5407">
        <v>1</v>
      </c>
      <c r="D5407" s="119">
        <v>11</v>
      </c>
    </row>
    <row r="5408" spans="1:4">
      <c r="A5408" t="s">
        <v>9063</v>
      </c>
      <c r="B5408" t="s">
        <v>9064</v>
      </c>
      <c r="C5408">
        <v>0</v>
      </c>
      <c r="D5408" s="119">
        <v>101</v>
      </c>
    </row>
    <row r="5409" spans="1:4">
      <c r="A5409" t="s">
        <v>9065</v>
      </c>
      <c r="B5409" t="s">
        <v>9066</v>
      </c>
      <c r="C5409">
        <v>0</v>
      </c>
      <c r="D5409" s="119">
        <v>101</v>
      </c>
    </row>
    <row r="5410" spans="1:4">
      <c r="A5410" t="s">
        <v>9067</v>
      </c>
      <c r="B5410" t="s">
        <v>9068</v>
      </c>
      <c r="C5410">
        <v>0</v>
      </c>
      <c r="D5410" s="119">
        <v>101</v>
      </c>
    </row>
    <row r="5411" spans="1:4">
      <c r="A5411" t="s">
        <v>9069</v>
      </c>
      <c r="B5411" t="s">
        <v>9070</v>
      </c>
      <c r="C5411">
        <v>1</v>
      </c>
      <c r="D5411" s="119">
        <v>101</v>
      </c>
    </row>
    <row r="5412" spans="1:4">
      <c r="A5412" t="s">
        <v>9071</v>
      </c>
      <c r="B5412" t="s">
        <v>9072</v>
      </c>
      <c r="C5412">
        <v>0</v>
      </c>
      <c r="D5412" s="119">
        <v>101</v>
      </c>
    </row>
    <row r="5413" spans="1:4">
      <c r="A5413" t="s">
        <v>9073</v>
      </c>
      <c r="B5413" t="s">
        <v>9074</v>
      </c>
      <c r="C5413">
        <v>1</v>
      </c>
      <c r="D5413" s="119">
        <v>101</v>
      </c>
    </row>
    <row r="5414" spans="1:4">
      <c r="A5414" t="s">
        <v>9075</v>
      </c>
      <c r="B5414" t="s">
        <v>9076</v>
      </c>
      <c r="C5414">
        <v>2</v>
      </c>
      <c r="D5414" s="119">
        <v>101</v>
      </c>
    </row>
    <row r="5415" spans="1:4">
      <c r="A5415" t="s">
        <v>9077</v>
      </c>
      <c r="B5415" t="s">
        <v>9078</v>
      </c>
      <c r="C5415">
        <v>5</v>
      </c>
      <c r="D5415" s="119">
        <v>101</v>
      </c>
    </row>
    <row r="5416" spans="1:4">
      <c r="A5416" t="s">
        <v>9079</v>
      </c>
      <c r="B5416" t="s">
        <v>9080</v>
      </c>
      <c r="C5416">
        <v>0</v>
      </c>
      <c r="D5416" s="119">
        <v>6</v>
      </c>
    </row>
    <row r="5417" spans="1:4">
      <c r="A5417" t="s">
        <v>9081</v>
      </c>
      <c r="B5417" t="s">
        <v>9082</v>
      </c>
      <c r="C5417">
        <v>0</v>
      </c>
      <c r="D5417" s="119">
        <v>101</v>
      </c>
    </row>
    <row r="5418" spans="1:4">
      <c r="A5418" t="s">
        <v>9083</v>
      </c>
      <c r="B5418" t="s">
        <v>9084</v>
      </c>
      <c r="C5418">
        <v>684</v>
      </c>
      <c r="D5418" s="119">
        <v>705</v>
      </c>
    </row>
    <row r="5419" spans="1:4">
      <c r="A5419" t="s">
        <v>9085</v>
      </c>
      <c r="B5419" t="s">
        <v>9086</v>
      </c>
      <c r="C5419">
        <v>0</v>
      </c>
      <c r="D5419" s="119">
        <v>101</v>
      </c>
    </row>
    <row r="5420" spans="1:4">
      <c r="A5420" t="s">
        <v>9087</v>
      </c>
      <c r="B5420" t="s">
        <v>9088</v>
      </c>
      <c r="C5420">
        <v>0</v>
      </c>
      <c r="D5420" s="119">
        <v>101</v>
      </c>
    </row>
    <row r="5421" spans="1:4">
      <c r="A5421" t="s">
        <v>9089</v>
      </c>
      <c r="B5421" t="s">
        <v>9090</v>
      </c>
      <c r="C5421">
        <v>112</v>
      </c>
      <c r="D5421" s="119">
        <v>101</v>
      </c>
    </row>
    <row r="5422" spans="1:4">
      <c r="A5422" t="s">
        <v>9091</v>
      </c>
      <c r="B5422" t="s">
        <v>9092</v>
      </c>
      <c r="C5422">
        <v>755</v>
      </c>
      <c r="D5422" s="119">
        <v>620</v>
      </c>
    </row>
    <row r="5423" spans="1:4">
      <c r="A5423" t="s">
        <v>9093</v>
      </c>
      <c r="B5423" t="s">
        <v>9094</v>
      </c>
      <c r="C5423">
        <v>16485</v>
      </c>
      <c r="D5423" s="119">
        <v>15100</v>
      </c>
    </row>
    <row r="5424" spans="1:4">
      <c r="A5424" t="s">
        <v>9095</v>
      </c>
      <c r="B5424" t="s">
        <v>9096</v>
      </c>
      <c r="C5424">
        <v>10632</v>
      </c>
      <c r="D5424" s="119">
        <v>11180</v>
      </c>
    </row>
    <row r="5425" spans="1:4">
      <c r="A5425" t="s">
        <v>9097</v>
      </c>
      <c r="B5425" t="s">
        <v>9098</v>
      </c>
      <c r="C5425">
        <v>0</v>
      </c>
      <c r="D5425" s="119">
        <v>101</v>
      </c>
    </row>
    <row r="5426" spans="1:4">
      <c r="A5426" t="s">
        <v>9099</v>
      </c>
      <c r="B5426" t="s">
        <v>9100</v>
      </c>
      <c r="C5426">
        <v>114</v>
      </c>
      <c r="D5426" s="119">
        <v>265</v>
      </c>
    </row>
    <row r="5427" spans="1:4">
      <c r="A5427" t="s">
        <v>9101</v>
      </c>
      <c r="B5427" t="s">
        <v>9102</v>
      </c>
      <c r="C5427">
        <v>0</v>
      </c>
      <c r="D5427" s="119">
        <v>101</v>
      </c>
    </row>
    <row r="5428" spans="1:4">
      <c r="A5428" t="s">
        <v>9103</v>
      </c>
      <c r="B5428" t="s">
        <v>9104</v>
      </c>
      <c r="C5428">
        <v>12</v>
      </c>
      <c r="D5428" s="119">
        <v>105</v>
      </c>
    </row>
    <row r="5429" spans="1:4">
      <c r="A5429" t="s">
        <v>9105</v>
      </c>
      <c r="B5429" t="s">
        <v>9106</v>
      </c>
      <c r="C5429">
        <v>5</v>
      </c>
      <c r="D5429" s="119">
        <v>101</v>
      </c>
    </row>
    <row r="5430" spans="1:4">
      <c r="A5430" t="s">
        <v>9107</v>
      </c>
      <c r="B5430" t="s">
        <v>9108</v>
      </c>
      <c r="C5430">
        <v>2</v>
      </c>
      <c r="D5430" s="119">
        <v>16</v>
      </c>
    </row>
    <row r="5431" spans="1:4">
      <c r="A5431" t="s">
        <v>9109</v>
      </c>
      <c r="B5431" t="s">
        <v>9110</v>
      </c>
      <c r="C5431">
        <v>2</v>
      </c>
      <c r="D5431" s="119">
        <v>6</v>
      </c>
    </row>
    <row r="5432" spans="1:4">
      <c r="A5432" t="s">
        <v>9111</v>
      </c>
      <c r="B5432" t="s">
        <v>9112</v>
      </c>
      <c r="C5432">
        <v>0</v>
      </c>
      <c r="D5432" s="119">
        <v>101</v>
      </c>
    </row>
    <row r="5433" spans="1:4">
      <c r="A5433" t="s">
        <v>9113</v>
      </c>
      <c r="B5433" t="s">
        <v>9114</v>
      </c>
      <c r="C5433">
        <v>2</v>
      </c>
      <c r="D5433" s="119">
        <v>101</v>
      </c>
    </row>
    <row r="5434" spans="1:4">
      <c r="A5434" t="s">
        <v>9115</v>
      </c>
      <c r="B5434" t="s">
        <v>19200</v>
      </c>
      <c r="C5434">
        <v>570</v>
      </c>
      <c r="D5434" s="119">
        <v>490</v>
      </c>
    </row>
    <row r="5435" spans="1:4">
      <c r="A5435" t="s">
        <v>9116</v>
      </c>
      <c r="B5435" t="s">
        <v>9117</v>
      </c>
      <c r="C5435">
        <v>0</v>
      </c>
      <c r="D5435" s="119">
        <v>101</v>
      </c>
    </row>
    <row r="5436" spans="1:4">
      <c r="A5436" t="s">
        <v>9118</v>
      </c>
      <c r="B5436" t="s">
        <v>19201</v>
      </c>
      <c r="C5436">
        <v>65</v>
      </c>
      <c r="D5436" s="119">
        <v>120</v>
      </c>
    </row>
    <row r="5437" spans="1:4">
      <c r="A5437" t="s">
        <v>9119</v>
      </c>
      <c r="B5437" t="s">
        <v>9120</v>
      </c>
      <c r="C5437">
        <v>33</v>
      </c>
      <c r="D5437" s="119">
        <v>21</v>
      </c>
    </row>
    <row r="5438" spans="1:4">
      <c r="A5438" t="s">
        <v>9121</v>
      </c>
      <c r="B5438" t="s">
        <v>19202</v>
      </c>
      <c r="C5438">
        <v>0</v>
      </c>
      <c r="D5438" s="119">
        <v>6</v>
      </c>
    </row>
    <row r="5439" spans="1:4">
      <c r="A5439" t="s">
        <v>9122</v>
      </c>
      <c r="B5439" t="s">
        <v>9123</v>
      </c>
      <c r="C5439">
        <v>0</v>
      </c>
      <c r="D5439" s="119">
        <v>101</v>
      </c>
    </row>
    <row r="5440" spans="1:4">
      <c r="A5440" t="s">
        <v>9124</v>
      </c>
      <c r="B5440" t="s">
        <v>9125</v>
      </c>
      <c r="C5440">
        <v>391</v>
      </c>
      <c r="D5440" s="119">
        <v>640</v>
      </c>
    </row>
    <row r="5441" spans="1:4">
      <c r="A5441" t="s">
        <v>9126</v>
      </c>
      <c r="B5441" t="s">
        <v>9127</v>
      </c>
      <c r="C5441">
        <v>16</v>
      </c>
      <c r="D5441" s="119">
        <v>21</v>
      </c>
    </row>
    <row r="5442" spans="1:4">
      <c r="A5442" t="s">
        <v>9128</v>
      </c>
      <c r="B5442" t="s">
        <v>9129</v>
      </c>
      <c r="C5442">
        <v>718</v>
      </c>
      <c r="D5442" s="119">
        <v>530</v>
      </c>
    </row>
    <row r="5443" spans="1:4">
      <c r="A5443" t="s">
        <v>9130</v>
      </c>
      <c r="B5443" t="s">
        <v>9131</v>
      </c>
      <c r="C5443">
        <v>0</v>
      </c>
      <c r="D5443" s="119">
        <v>101</v>
      </c>
    </row>
    <row r="5444" spans="1:4">
      <c r="A5444" t="s">
        <v>9132</v>
      </c>
      <c r="B5444" t="s">
        <v>9133</v>
      </c>
      <c r="C5444">
        <v>59</v>
      </c>
      <c r="D5444" s="119">
        <v>90</v>
      </c>
    </row>
    <row r="5445" spans="1:4">
      <c r="A5445" t="s">
        <v>9134</v>
      </c>
      <c r="B5445" t="s">
        <v>19203</v>
      </c>
      <c r="C5445">
        <v>895</v>
      </c>
      <c r="D5445" s="119">
        <v>765</v>
      </c>
    </row>
    <row r="5446" spans="1:4">
      <c r="A5446" t="s">
        <v>9135</v>
      </c>
      <c r="B5446" t="s">
        <v>19204</v>
      </c>
      <c r="C5446">
        <v>102</v>
      </c>
      <c r="D5446" s="119">
        <v>135</v>
      </c>
    </row>
    <row r="5447" spans="1:4">
      <c r="A5447" t="s">
        <v>9136</v>
      </c>
      <c r="B5447" t="s">
        <v>19205</v>
      </c>
      <c r="C5447">
        <v>53</v>
      </c>
      <c r="D5447" s="119">
        <v>71</v>
      </c>
    </row>
    <row r="5448" spans="1:4">
      <c r="A5448" t="s">
        <v>9137</v>
      </c>
      <c r="B5448" t="s">
        <v>19206</v>
      </c>
      <c r="C5448">
        <v>0</v>
      </c>
      <c r="D5448" s="119">
        <v>101</v>
      </c>
    </row>
    <row r="5449" spans="1:4">
      <c r="A5449" t="s">
        <v>9138</v>
      </c>
      <c r="B5449" t="s">
        <v>19207</v>
      </c>
      <c r="C5449">
        <v>6</v>
      </c>
      <c r="D5449" s="119">
        <v>51</v>
      </c>
    </row>
    <row r="5450" spans="1:4">
      <c r="A5450" t="s">
        <v>9139</v>
      </c>
      <c r="B5450" t="s">
        <v>19208</v>
      </c>
      <c r="C5450">
        <v>0</v>
      </c>
      <c r="D5450" s="119">
        <v>101</v>
      </c>
    </row>
    <row r="5451" spans="1:4">
      <c r="A5451" t="s">
        <v>9140</v>
      </c>
      <c r="B5451" t="s">
        <v>9141</v>
      </c>
      <c r="C5451">
        <v>1</v>
      </c>
      <c r="D5451" s="119">
        <v>101</v>
      </c>
    </row>
    <row r="5452" spans="1:4">
      <c r="A5452" t="s">
        <v>9142</v>
      </c>
      <c r="B5452" t="s">
        <v>9143</v>
      </c>
      <c r="C5452">
        <v>0</v>
      </c>
      <c r="D5452" s="119">
        <v>101</v>
      </c>
    </row>
    <row r="5453" spans="1:4">
      <c r="A5453" t="s">
        <v>9144</v>
      </c>
      <c r="B5453" t="s">
        <v>9145</v>
      </c>
      <c r="C5453">
        <v>7</v>
      </c>
      <c r="D5453" s="119">
        <v>101</v>
      </c>
    </row>
    <row r="5454" spans="1:4">
      <c r="A5454" t="s">
        <v>9146</v>
      </c>
      <c r="B5454" t="s">
        <v>9147</v>
      </c>
      <c r="C5454">
        <v>4</v>
      </c>
      <c r="D5454" s="119">
        <v>101</v>
      </c>
    </row>
    <row r="5455" spans="1:4">
      <c r="A5455" t="s">
        <v>9148</v>
      </c>
      <c r="B5455" t="s">
        <v>19209</v>
      </c>
      <c r="C5455">
        <v>0</v>
      </c>
      <c r="D5455" s="119">
        <v>101</v>
      </c>
    </row>
    <row r="5456" spans="1:4">
      <c r="A5456" t="s">
        <v>9149</v>
      </c>
      <c r="B5456" t="s">
        <v>9150</v>
      </c>
      <c r="C5456">
        <v>56</v>
      </c>
      <c r="D5456" s="119">
        <v>51</v>
      </c>
    </row>
    <row r="5457" spans="1:4">
      <c r="A5457" t="s">
        <v>9151</v>
      </c>
      <c r="B5457" t="s">
        <v>9152</v>
      </c>
      <c r="C5457">
        <v>0</v>
      </c>
      <c r="D5457" s="119">
        <v>101</v>
      </c>
    </row>
    <row r="5458" spans="1:4">
      <c r="A5458" t="s">
        <v>9153</v>
      </c>
      <c r="B5458" t="s">
        <v>9154</v>
      </c>
      <c r="C5458">
        <v>0</v>
      </c>
      <c r="D5458" s="119">
        <v>101</v>
      </c>
    </row>
    <row r="5459" spans="1:4">
      <c r="A5459" t="s">
        <v>9155</v>
      </c>
      <c r="B5459" t="s">
        <v>9156</v>
      </c>
      <c r="C5459">
        <v>0</v>
      </c>
      <c r="D5459" s="119">
        <v>101</v>
      </c>
    </row>
    <row r="5460" spans="1:4">
      <c r="A5460" t="s">
        <v>9157</v>
      </c>
      <c r="B5460" t="s">
        <v>9158</v>
      </c>
      <c r="C5460">
        <v>21</v>
      </c>
      <c r="D5460" s="119">
        <v>25</v>
      </c>
    </row>
    <row r="5461" spans="1:4">
      <c r="A5461" t="s">
        <v>9159</v>
      </c>
      <c r="B5461" t="s">
        <v>9160</v>
      </c>
      <c r="C5461">
        <v>3</v>
      </c>
      <c r="D5461" s="119">
        <v>26</v>
      </c>
    </row>
    <row r="5462" spans="1:4">
      <c r="A5462" t="s">
        <v>9161</v>
      </c>
      <c r="B5462" t="s">
        <v>9162</v>
      </c>
      <c r="C5462">
        <v>56</v>
      </c>
      <c r="D5462" s="119">
        <v>51</v>
      </c>
    </row>
    <row r="5463" spans="1:4">
      <c r="A5463" t="s">
        <v>9163</v>
      </c>
      <c r="B5463" t="s">
        <v>20725</v>
      </c>
      <c r="C5463">
        <v>100</v>
      </c>
      <c r="D5463" s="119">
        <v>160</v>
      </c>
    </row>
    <row r="5464" spans="1:4">
      <c r="A5464" t="s">
        <v>9165</v>
      </c>
      <c r="B5464" t="s">
        <v>9166</v>
      </c>
      <c r="C5464">
        <v>0</v>
      </c>
      <c r="D5464" s="119">
        <v>101</v>
      </c>
    </row>
    <row r="5465" spans="1:4">
      <c r="A5465" t="s">
        <v>9167</v>
      </c>
      <c r="B5465" t="s">
        <v>9168</v>
      </c>
      <c r="C5465">
        <v>0</v>
      </c>
      <c r="D5465" s="119">
        <v>101</v>
      </c>
    </row>
    <row r="5466" spans="1:4">
      <c r="A5466" t="s">
        <v>9169</v>
      </c>
      <c r="B5466" t="s">
        <v>9170</v>
      </c>
      <c r="C5466">
        <v>2283</v>
      </c>
      <c r="D5466" s="119">
        <v>2250</v>
      </c>
    </row>
    <row r="5467" spans="1:4">
      <c r="A5467" t="s">
        <v>9171</v>
      </c>
      <c r="B5467" t="s">
        <v>9172</v>
      </c>
      <c r="C5467">
        <v>0</v>
      </c>
      <c r="D5467" s="119">
        <v>101</v>
      </c>
    </row>
    <row r="5468" spans="1:4">
      <c r="A5468" t="s">
        <v>9173</v>
      </c>
      <c r="B5468" t="s">
        <v>9174</v>
      </c>
      <c r="C5468">
        <v>3313</v>
      </c>
      <c r="D5468" s="119">
        <v>2750</v>
      </c>
    </row>
    <row r="5469" spans="1:4">
      <c r="A5469" t="s">
        <v>9175</v>
      </c>
      <c r="B5469" t="s">
        <v>9176</v>
      </c>
      <c r="C5469">
        <v>0</v>
      </c>
      <c r="D5469" s="119">
        <v>101</v>
      </c>
    </row>
    <row r="5470" spans="1:4">
      <c r="A5470" t="s">
        <v>9177</v>
      </c>
      <c r="B5470" t="s">
        <v>9178</v>
      </c>
      <c r="C5470">
        <v>3314</v>
      </c>
      <c r="D5470" s="119">
        <v>2900</v>
      </c>
    </row>
    <row r="5471" spans="1:4">
      <c r="A5471" t="s">
        <v>9179</v>
      </c>
      <c r="B5471" t="s">
        <v>9180</v>
      </c>
      <c r="C5471">
        <v>1</v>
      </c>
      <c r="D5471" s="119">
        <v>101</v>
      </c>
    </row>
    <row r="5472" spans="1:4">
      <c r="A5472" t="s">
        <v>9181</v>
      </c>
      <c r="B5472" t="s">
        <v>9182</v>
      </c>
      <c r="C5472">
        <v>0</v>
      </c>
      <c r="D5472" s="119">
        <v>101</v>
      </c>
    </row>
    <row r="5473" spans="1:4">
      <c r="A5473" t="s">
        <v>9183</v>
      </c>
      <c r="B5473" t="s">
        <v>9184</v>
      </c>
      <c r="C5473">
        <v>0</v>
      </c>
      <c r="D5473" s="119">
        <v>101</v>
      </c>
    </row>
    <row r="5474" spans="1:4">
      <c r="A5474" t="s">
        <v>9185</v>
      </c>
      <c r="B5474" t="s">
        <v>9186</v>
      </c>
      <c r="C5474">
        <v>430</v>
      </c>
      <c r="D5474" s="119">
        <v>501</v>
      </c>
    </row>
    <row r="5475" spans="1:4">
      <c r="A5475" t="s">
        <v>9187</v>
      </c>
      <c r="B5475" t="s">
        <v>9188</v>
      </c>
      <c r="C5475">
        <v>367</v>
      </c>
      <c r="D5475" s="119">
        <v>355</v>
      </c>
    </row>
    <row r="5476" spans="1:4">
      <c r="A5476" t="s">
        <v>9189</v>
      </c>
      <c r="B5476" t="s">
        <v>9190</v>
      </c>
      <c r="C5476">
        <v>0</v>
      </c>
      <c r="D5476" s="119">
        <v>101</v>
      </c>
    </row>
    <row r="5477" spans="1:4">
      <c r="A5477" t="s">
        <v>9191</v>
      </c>
      <c r="B5477" t="s">
        <v>9192</v>
      </c>
      <c r="C5477">
        <v>143</v>
      </c>
      <c r="D5477" s="119">
        <v>250</v>
      </c>
    </row>
    <row r="5478" spans="1:4">
      <c r="A5478" t="s">
        <v>9193</v>
      </c>
      <c r="B5478" t="s">
        <v>9194</v>
      </c>
      <c r="C5478">
        <v>0</v>
      </c>
      <c r="D5478" s="119">
        <v>101</v>
      </c>
    </row>
    <row r="5479" spans="1:4">
      <c r="A5479" t="s">
        <v>9195</v>
      </c>
      <c r="B5479" t="s">
        <v>9196</v>
      </c>
      <c r="C5479">
        <v>919</v>
      </c>
      <c r="D5479" s="119">
        <v>1040</v>
      </c>
    </row>
    <row r="5480" spans="1:4">
      <c r="A5480" t="s">
        <v>9197</v>
      </c>
      <c r="B5480" t="s">
        <v>9198</v>
      </c>
      <c r="C5480">
        <v>1306</v>
      </c>
      <c r="D5480" s="119">
        <v>1120</v>
      </c>
    </row>
    <row r="5481" spans="1:4">
      <c r="A5481" t="s">
        <v>9199</v>
      </c>
      <c r="B5481" t="s">
        <v>9200</v>
      </c>
      <c r="C5481">
        <v>336</v>
      </c>
      <c r="D5481" s="119">
        <v>370</v>
      </c>
    </row>
    <row r="5482" spans="1:4">
      <c r="A5482" t="s">
        <v>9201</v>
      </c>
      <c r="B5482" t="s">
        <v>19210</v>
      </c>
      <c r="C5482">
        <v>907</v>
      </c>
      <c r="D5482" s="119">
        <v>350</v>
      </c>
    </row>
    <row r="5483" spans="1:4">
      <c r="A5483" t="s">
        <v>9202</v>
      </c>
      <c r="B5483" t="s">
        <v>19211</v>
      </c>
      <c r="C5483">
        <v>506</v>
      </c>
      <c r="D5483" s="119">
        <v>400</v>
      </c>
    </row>
    <row r="5484" spans="1:4">
      <c r="A5484" t="s">
        <v>9203</v>
      </c>
      <c r="B5484" t="s">
        <v>9204</v>
      </c>
      <c r="C5484">
        <v>142</v>
      </c>
      <c r="D5484" s="119">
        <v>10</v>
      </c>
    </row>
    <row r="5485" spans="1:4">
      <c r="A5485" t="s">
        <v>9205</v>
      </c>
      <c r="B5485" t="s">
        <v>9206</v>
      </c>
      <c r="C5485">
        <v>8412</v>
      </c>
      <c r="D5485" s="119">
        <v>8250</v>
      </c>
    </row>
    <row r="5486" spans="1:4">
      <c r="A5486" t="s">
        <v>9207</v>
      </c>
      <c r="B5486" t="s">
        <v>9208</v>
      </c>
      <c r="C5486">
        <v>505</v>
      </c>
      <c r="D5486" s="119">
        <v>400</v>
      </c>
    </row>
    <row r="5487" spans="1:4">
      <c r="A5487" t="s">
        <v>9209</v>
      </c>
      <c r="B5487" t="s">
        <v>9210</v>
      </c>
      <c r="C5487">
        <v>0</v>
      </c>
      <c r="D5487" s="119">
        <v>11</v>
      </c>
    </row>
    <row r="5488" spans="1:4">
      <c r="A5488" t="s">
        <v>9211</v>
      </c>
      <c r="B5488" t="s">
        <v>9212</v>
      </c>
      <c r="C5488">
        <v>1</v>
      </c>
      <c r="D5488" s="119">
        <v>15</v>
      </c>
    </row>
    <row r="5489" spans="1:4">
      <c r="A5489" t="s">
        <v>9213</v>
      </c>
      <c r="B5489" t="s">
        <v>20726</v>
      </c>
      <c r="C5489">
        <v>0</v>
      </c>
      <c r="D5489" s="119">
        <v>11</v>
      </c>
    </row>
    <row r="5490" spans="1:4">
      <c r="A5490" t="s">
        <v>9215</v>
      </c>
      <c r="B5490" t="s">
        <v>20727</v>
      </c>
      <c r="C5490">
        <v>0</v>
      </c>
      <c r="D5490" s="119">
        <v>11</v>
      </c>
    </row>
    <row r="5491" spans="1:4">
      <c r="A5491" t="s">
        <v>9217</v>
      </c>
      <c r="B5491" t="s">
        <v>9218</v>
      </c>
      <c r="C5491">
        <v>226</v>
      </c>
      <c r="D5491" s="119">
        <v>205</v>
      </c>
    </row>
    <row r="5492" spans="1:4">
      <c r="A5492" t="s">
        <v>9219</v>
      </c>
      <c r="B5492" t="s">
        <v>9220</v>
      </c>
      <c r="C5492">
        <v>79</v>
      </c>
      <c r="D5492" s="119">
        <v>45</v>
      </c>
    </row>
    <row r="5493" spans="1:4">
      <c r="A5493" t="s">
        <v>9221</v>
      </c>
      <c r="B5493" t="s">
        <v>9222</v>
      </c>
      <c r="C5493">
        <v>126</v>
      </c>
      <c r="D5493" s="119">
        <v>145</v>
      </c>
    </row>
    <row r="5494" spans="1:4">
      <c r="A5494" t="s">
        <v>9223</v>
      </c>
      <c r="B5494" t="s">
        <v>19212</v>
      </c>
      <c r="C5494">
        <v>0</v>
      </c>
      <c r="D5494" s="119">
        <v>36</v>
      </c>
    </row>
    <row r="5495" spans="1:4">
      <c r="A5495" t="s">
        <v>9224</v>
      </c>
      <c r="B5495" t="s">
        <v>19213</v>
      </c>
      <c r="C5495">
        <v>0</v>
      </c>
      <c r="D5495" s="119">
        <v>101</v>
      </c>
    </row>
    <row r="5496" spans="1:4">
      <c r="A5496" t="s">
        <v>9225</v>
      </c>
      <c r="B5496" t="s">
        <v>19214</v>
      </c>
      <c r="C5496">
        <v>0</v>
      </c>
      <c r="D5496" s="119">
        <v>101</v>
      </c>
    </row>
    <row r="5497" spans="1:4">
      <c r="A5497" t="s">
        <v>9226</v>
      </c>
      <c r="B5497" t="s">
        <v>19215</v>
      </c>
      <c r="C5497">
        <v>0</v>
      </c>
      <c r="D5497" s="119">
        <v>101</v>
      </c>
    </row>
    <row r="5498" spans="1:4">
      <c r="A5498" t="s">
        <v>9227</v>
      </c>
      <c r="B5498" t="s">
        <v>19216</v>
      </c>
      <c r="C5498">
        <v>5612</v>
      </c>
      <c r="D5498" s="119">
        <v>5180</v>
      </c>
    </row>
    <row r="5499" spans="1:4">
      <c r="A5499" t="s">
        <v>9228</v>
      </c>
      <c r="B5499" t="s">
        <v>19217</v>
      </c>
      <c r="C5499">
        <v>5902</v>
      </c>
      <c r="D5499" s="119">
        <v>5550</v>
      </c>
    </row>
    <row r="5500" spans="1:4">
      <c r="A5500" t="s">
        <v>9229</v>
      </c>
      <c r="B5500" t="s">
        <v>19218</v>
      </c>
      <c r="C5500">
        <v>1156</v>
      </c>
      <c r="D5500" s="119">
        <v>1020</v>
      </c>
    </row>
    <row r="5501" spans="1:4">
      <c r="A5501" t="s">
        <v>9230</v>
      </c>
      <c r="B5501" t="s">
        <v>19219</v>
      </c>
      <c r="C5501">
        <v>0</v>
      </c>
      <c r="D5501" s="119">
        <v>11</v>
      </c>
    </row>
    <row r="5502" spans="1:4">
      <c r="A5502" t="s">
        <v>9231</v>
      </c>
      <c r="B5502" t="s">
        <v>19220</v>
      </c>
      <c r="C5502">
        <v>0</v>
      </c>
      <c r="D5502" s="119">
        <v>11</v>
      </c>
    </row>
    <row r="5503" spans="1:4">
      <c r="A5503" t="s">
        <v>9232</v>
      </c>
      <c r="B5503" t="s">
        <v>19221</v>
      </c>
      <c r="C5503">
        <v>0</v>
      </c>
      <c r="D5503" s="119">
        <v>11</v>
      </c>
    </row>
    <row r="5504" spans="1:4">
      <c r="A5504" t="s">
        <v>9233</v>
      </c>
      <c r="B5504" t="s">
        <v>19222</v>
      </c>
      <c r="C5504">
        <v>0</v>
      </c>
      <c r="D5504" s="119">
        <v>1720</v>
      </c>
    </row>
    <row r="5505" spans="1:4">
      <c r="A5505" t="s">
        <v>9234</v>
      </c>
      <c r="B5505" t="s">
        <v>19223</v>
      </c>
      <c r="C5505">
        <v>2059</v>
      </c>
      <c r="D5505" s="119">
        <v>2200</v>
      </c>
    </row>
    <row r="5506" spans="1:4">
      <c r="A5506" t="s">
        <v>9235</v>
      </c>
      <c r="B5506" t="s">
        <v>19224</v>
      </c>
      <c r="C5506">
        <v>2694</v>
      </c>
      <c r="D5506" s="119">
        <v>2400</v>
      </c>
    </row>
    <row r="5507" spans="1:4">
      <c r="A5507" t="s">
        <v>9236</v>
      </c>
      <c r="B5507" t="s">
        <v>19225</v>
      </c>
      <c r="C5507">
        <v>3645</v>
      </c>
      <c r="D5507" s="119">
        <v>11200</v>
      </c>
    </row>
    <row r="5508" spans="1:4">
      <c r="A5508" t="s">
        <v>9237</v>
      </c>
      <c r="B5508" t="s">
        <v>19226</v>
      </c>
      <c r="C5508">
        <v>0</v>
      </c>
      <c r="D5508" s="119">
        <v>11</v>
      </c>
    </row>
    <row r="5509" spans="1:4">
      <c r="A5509" t="s">
        <v>9238</v>
      </c>
      <c r="B5509" t="s">
        <v>19227</v>
      </c>
      <c r="C5509">
        <v>0</v>
      </c>
      <c r="D5509" s="119">
        <v>11</v>
      </c>
    </row>
    <row r="5510" spans="1:4">
      <c r="A5510" t="s">
        <v>9239</v>
      </c>
      <c r="B5510" t="s">
        <v>19228</v>
      </c>
      <c r="C5510">
        <v>5859</v>
      </c>
      <c r="D5510" s="119">
        <v>5490</v>
      </c>
    </row>
    <row r="5511" spans="1:4">
      <c r="A5511" t="s">
        <v>9240</v>
      </c>
      <c r="B5511" t="s">
        <v>19229</v>
      </c>
      <c r="C5511">
        <v>0</v>
      </c>
      <c r="D5511" s="119">
        <v>11</v>
      </c>
    </row>
    <row r="5512" spans="1:4">
      <c r="A5512" t="s">
        <v>9241</v>
      </c>
      <c r="B5512" t="s">
        <v>9242</v>
      </c>
      <c r="C5512">
        <v>0</v>
      </c>
      <c r="D5512" s="119">
        <v>270</v>
      </c>
    </row>
    <row r="5513" spans="1:4">
      <c r="A5513" t="s">
        <v>9243</v>
      </c>
      <c r="B5513" t="s">
        <v>19230</v>
      </c>
      <c r="C5513">
        <v>5239</v>
      </c>
      <c r="D5513" s="119">
        <v>4760</v>
      </c>
    </row>
    <row r="5514" spans="1:4">
      <c r="A5514" t="s">
        <v>9244</v>
      </c>
      <c r="B5514" t="s">
        <v>19231</v>
      </c>
      <c r="C5514">
        <v>7594</v>
      </c>
      <c r="D5514" s="119">
        <v>6950</v>
      </c>
    </row>
    <row r="5515" spans="1:4">
      <c r="A5515" t="s">
        <v>9245</v>
      </c>
      <c r="B5515" t="s">
        <v>19232</v>
      </c>
      <c r="C5515">
        <v>0</v>
      </c>
      <c r="D5515" s="119">
        <v>11</v>
      </c>
    </row>
    <row r="5516" spans="1:4">
      <c r="A5516" t="s">
        <v>9246</v>
      </c>
      <c r="B5516" t="s">
        <v>19233</v>
      </c>
      <c r="C5516">
        <v>0</v>
      </c>
      <c r="D5516" s="119">
        <v>11</v>
      </c>
    </row>
    <row r="5517" spans="1:4">
      <c r="A5517" t="s">
        <v>9247</v>
      </c>
      <c r="B5517" t="s">
        <v>9248</v>
      </c>
      <c r="C5517">
        <v>4385</v>
      </c>
      <c r="D5517" s="119">
        <v>4205</v>
      </c>
    </row>
    <row r="5518" spans="1:4">
      <c r="A5518" t="s">
        <v>9249</v>
      </c>
      <c r="B5518" t="s">
        <v>19234</v>
      </c>
      <c r="C5518">
        <v>0</v>
      </c>
      <c r="D5518" s="119">
        <v>11</v>
      </c>
    </row>
    <row r="5519" spans="1:4">
      <c r="A5519" t="s">
        <v>9250</v>
      </c>
      <c r="B5519" t="s">
        <v>19235</v>
      </c>
      <c r="C5519">
        <v>0</v>
      </c>
      <c r="D5519" s="119">
        <v>11</v>
      </c>
    </row>
    <row r="5520" spans="1:4">
      <c r="A5520" t="s">
        <v>9251</v>
      </c>
      <c r="B5520" t="s">
        <v>9252</v>
      </c>
      <c r="C5520">
        <v>0</v>
      </c>
      <c r="D5520" s="119">
        <v>11</v>
      </c>
    </row>
    <row r="5521" spans="1:4">
      <c r="A5521" t="s">
        <v>9253</v>
      </c>
      <c r="B5521" t="s">
        <v>9254</v>
      </c>
      <c r="C5521">
        <v>229</v>
      </c>
      <c r="D5521" s="119">
        <v>100</v>
      </c>
    </row>
    <row r="5522" spans="1:4">
      <c r="A5522" t="s">
        <v>9255</v>
      </c>
      <c r="B5522" t="s">
        <v>19236</v>
      </c>
      <c r="C5522">
        <v>0</v>
      </c>
      <c r="D5522" s="119">
        <v>11</v>
      </c>
    </row>
    <row r="5523" spans="1:4">
      <c r="A5523" t="s">
        <v>9256</v>
      </c>
      <c r="B5523" t="s">
        <v>9257</v>
      </c>
      <c r="C5523">
        <v>0</v>
      </c>
      <c r="D5523" s="119">
        <v>50</v>
      </c>
    </row>
    <row r="5524" spans="1:4">
      <c r="A5524" t="s">
        <v>9258</v>
      </c>
      <c r="B5524" t="s">
        <v>19237</v>
      </c>
      <c r="C5524">
        <v>0</v>
      </c>
      <c r="D5524" s="119">
        <v>11</v>
      </c>
    </row>
    <row r="5525" spans="1:4">
      <c r="A5525" t="s">
        <v>9259</v>
      </c>
      <c r="B5525" t="s">
        <v>19238</v>
      </c>
      <c r="C5525">
        <v>0</v>
      </c>
      <c r="D5525" s="119">
        <v>11</v>
      </c>
    </row>
    <row r="5526" spans="1:4">
      <c r="A5526" t="s">
        <v>9260</v>
      </c>
      <c r="B5526" t="s">
        <v>19239</v>
      </c>
      <c r="C5526">
        <v>0</v>
      </c>
      <c r="D5526" s="119">
        <v>11</v>
      </c>
    </row>
    <row r="5527" spans="1:4">
      <c r="A5527" t="s">
        <v>9261</v>
      </c>
      <c r="B5527" t="s">
        <v>9262</v>
      </c>
      <c r="C5527">
        <v>0</v>
      </c>
      <c r="D5527" s="119">
        <v>50</v>
      </c>
    </row>
    <row r="5528" spans="1:4">
      <c r="A5528" t="s">
        <v>9263</v>
      </c>
      <c r="B5528" t="s">
        <v>9264</v>
      </c>
      <c r="C5528">
        <v>0</v>
      </c>
      <c r="D5528" s="119">
        <v>50</v>
      </c>
    </row>
    <row r="5529" spans="1:4">
      <c r="A5529" t="s">
        <v>9265</v>
      </c>
      <c r="B5529" t="s">
        <v>19240</v>
      </c>
      <c r="C5529">
        <v>0</v>
      </c>
      <c r="D5529" s="119">
        <v>11</v>
      </c>
    </row>
    <row r="5530" spans="1:4">
      <c r="A5530" t="s">
        <v>9266</v>
      </c>
      <c r="B5530" t="s">
        <v>19241</v>
      </c>
      <c r="C5530">
        <v>0</v>
      </c>
      <c r="D5530" s="119">
        <v>11</v>
      </c>
    </row>
    <row r="5531" spans="1:4">
      <c r="A5531" t="s">
        <v>9267</v>
      </c>
      <c r="B5531" t="s">
        <v>19242</v>
      </c>
      <c r="C5531">
        <v>981</v>
      </c>
      <c r="D5531" s="119">
        <v>1401</v>
      </c>
    </row>
    <row r="5532" spans="1:4">
      <c r="A5532" t="s">
        <v>9268</v>
      </c>
      <c r="B5532" t="s">
        <v>19243</v>
      </c>
      <c r="C5532">
        <v>981</v>
      </c>
      <c r="D5532" s="119">
        <v>1401</v>
      </c>
    </row>
    <row r="5533" spans="1:4">
      <c r="A5533" t="s">
        <v>9269</v>
      </c>
      <c r="B5533" t="s">
        <v>19244</v>
      </c>
      <c r="C5533">
        <v>0</v>
      </c>
      <c r="D5533" s="119">
        <v>11</v>
      </c>
    </row>
    <row r="5534" spans="1:4">
      <c r="A5534" t="s">
        <v>9270</v>
      </c>
      <c r="B5534" t="s">
        <v>19245</v>
      </c>
      <c r="C5534">
        <v>981</v>
      </c>
      <c r="D5534" s="119">
        <v>1401</v>
      </c>
    </row>
    <row r="5535" spans="1:4">
      <c r="A5535" t="s">
        <v>9271</v>
      </c>
      <c r="B5535" t="s">
        <v>19246</v>
      </c>
      <c r="C5535">
        <v>980</v>
      </c>
      <c r="D5535" s="119">
        <v>1401</v>
      </c>
    </row>
    <row r="5536" spans="1:4">
      <c r="A5536" t="s">
        <v>9272</v>
      </c>
      <c r="B5536" t="s">
        <v>19247</v>
      </c>
      <c r="C5536">
        <v>981</v>
      </c>
      <c r="D5536" s="119">
        <v>1401</v>
      </c>
    </row>
    <row r="5537" spans="1:4">
      <c r="A5537" t="s">
        <v>9273</v>
      </c>
      <c r="B5537" t="s">
        <v>19248</v>
      </c>
      <c r="C5537">
        <v>981</v>
      </c>
      <c r="D5537" s="119">
        <v>1401</v>
      </c>
    </row>
    <row r="5538" spans="1:4">
      <c r="A5538" t="s">
        <v>9274</v>
      </c>
      <c r="B5538" t="s">
        <v>19249</v>
      </c>
      <c r="C5538">
        <v>981</v>
      </c>
      <c r="D5538" s="119">
        <v>1401</v>
      </c>
    </row>
    <row r="5539" spans="1:4">
      <c r="A5539" t="s">
        <v>9275</v>
      </c>
      <c r="B5539" t="s">
        <v>19250</v>
      </c>
      <c r="C5539">
        <v>0</v>
      </c>
      <c r="D5539" s="119">
        <v>11</v>
      </c>
    </row>
    <row r="5540" spans="1:4">
      <c r="A5540" t="s">
        <v>9276</v>
      </c>
      <c r="B5540" t="s">
        <v>19251</v>
      </c>
      <c r="C5540">
        <v>0</v>
      </c>
      <c r="D5540" s="119">
        <v>11</v>
      </c>
    </row>
    <row r="5541" spans="1:4">
      <c r="A5541" t="s">
        <v>9277</v>
      </c>
      <c r="B5541" t="s">
        <v>19252</v>
      </c>
      <c r="C5541">
        <v>0</v>
      </c>
      <c r="D5541" s="119">
        <v>11</v>
      </c>
    </row>
    <row r="5542" spans="1:4">
      <c r="A5542" t="s">
        <v>9278</v>
      </c>
      <c r="B5542" t="s">
        <v>19253</v>
      </c>
      <c r="C5542">
        <v>0</v>
      </c>
      <c r="D5542" s="119">
        <v>11</v>
      </c>
    </row>
    <row r="5543" spans="1:4">
      <c r="A5543" t="s">
        <v>9279</v>
      </c>
      <c r="B5543" t="s">
        <v>19254</v>
      </c>
      <c r="C5543">
        <v>0</v>
      </c>
      <c r="D5543" s="119">
        <v>11</v>
      </c>
    </row>
    <row r="5544" spans="1:4">
      <c r="A5544" t="s">
        <v>9280</v>
      </c>
      <c r="B5544" t="s">
        <v>19255</v>
      </c>
      <c r="C5544">
        <v>0</v>
      </c>
      <c r="D5544" s="119">
        <v>11</v>
      </c>
    </row>
    <row r="5545" spans="1:4">
      <c r="A5545" t="s">
        <v>9281</v>
      </c>
      <c r="B5545" t="s">
        <v>19256</v>
      </c>
      <c r="C5545">
        <v>0</v>
      </c>
      <c r="D5545" s="119">
        <v>11</v>
      </c>
    </row>
    <row r="5546" spans="1:4">
      <c r="A5546" t="s">
        <v>9282</v>
      </c>
      <c r="B5546" t="s">
        <v>19257</v>
      </c>
      <c r="C5546">
        <v>0</v>
      </c>
      <c r="D5546" s="119">
        <v>15</v>
      </c>
    </row>
    <row r="5547" spans="1:4">
      <c r="A5547" t="s">
        <v>9283</v>
      </c>
      <c r="B5547" t="s">
        <v>19258</v>
      </c>
      <c r="C5547">
        <v>54</v>
      </c>
      <c r="D5547" s="119">
        <v>65</v>
      </c>
    </row>
    <row r="5548" spans="1:4">
      <c r="A5548" t="s">
        <v>9284</v>
      </c>
      <c r="B5548" t="s">
        <v>19259</v>
      </c>
      <c r="C5548">
        <v>46</v>
      </c>
      <c r="D5548" s="119">
        <v>160</v>
      </c>
    </row>
    <row r="5549" spans="1:4">
      <c r="A5549" t="s">
        <v>9285</v>
      </c>
      <c r="B5549" t="s">
        <v>19260</v>
      </c>
      <c r="C5549">
        <v>0</v>
      </c>
      <c r="D5549" s="119">
        <v>6</v>
      </c>
    </row>
    <row r="5550" spans="1:4">
      <c r="A5550" t="s">
        <v>9286</v>
      </c>
      <c r="B5550" t="s">
        <v>19261</v>
      </c>
      <c r="C5550">
        <v>0</v>
      </c>
      <c r="D5550" s="119">
        <v>11</v>
      </c>
    </row>
    <row r="5551" spans="1:4">
      <c r="A5551" t="s">
        <v>9287</v>
      </c>
      <c r="B5551" t="s">
        <v>9288</v>
      </c>
      <c r="C5551">
        <v>46</v>
      </c>
      <c r="D5551" s="119">
        <v>60</v>
      </c>
    </row>
    <row r="5552" spans="1:4">
      <c r="A5552" t="s">
        <v>9289</v>
      </c>
      <c r="B5552" t="s">
        <v>9290</v>
      </c>
      <c r="C5552">
        <v>0</v>
      </c>
      <c r="D5552" s="119">
        <v>11</v>
      </c>
    </row>
    <row r="5553" spans="1:4">
      <c r="A5553" t="s">
        <v>9291</v>
      </c>
      <c r="B5553" t="s">
        <v>9292</v>
      </c>
      <c r="C5553">
        <v>0</v>
      </c>
      <c r="D5553" s="119">
        <v>11</v>
      </c>
    </row>
    <row r="5554" spans="1:4">
      <c r="A5554" t="s">
        <v>9293</v>
      </c>
      <c r="B5554" t="s">
        <v>19262</v>
      </c>
      <c r="C5554">
        <v>0</v>
      </c>
      <c r="D5554" s="119">
        <v>11</v>
      </c>
    </row>
    <row r="5555" spans="1:4">
      <c r="A5555" t="s">
        <v>9294</v>
      </c>
      <c r="B5555" t="s">
        <v>9295</v>
      </c>
      <c r="C5555">
        <v>0</v>
      </c>
      <c r="D5555" s="119">
        <v>11</v>
      </c>
    </row>
    <row r="5556" spans="1:4">
      <c r="A5556" t="s">
        <v>9296</v>
      </c>
      <c r="B5556" t="s">
        <v>9297</v>
      </c>
      <c r="C5556">
        <v>0</v>
      </c>
      <c r="D5556" s="119">
        <v>11</v>
      </c>
    </row>
    <row r="5557" spans="1:4">
      <c r="A5557" t="s">
        <v>9298</v>
      </c>
      <c r="B5557" t="s">
        <v>9299</v>
      </c>
      <c r="C5557">
        <v>0</v>
      </c>
      <c r="D5557" s="119">
        <v>11</v>
      </c>
    </row>
    <row r="5558" spans="1:4">
      <c r="A5558" t="s">
        <v>9300</v>
      </c>
      <c r="B5558" t="s">
        <v>9301</v>
      </c>
      <c r="C5558">
        <v>0</v>
      </c>
      <c r="D5558" s="119">
        <v>11</v>
      </c>
    </row>
    <row r="5559" spans="1:4">
      <c r="A5559" t="s">
        <v>9302</v>
      </c>
      <c r="B5559" t="s">
        <v>9303</v>
      </c>
      <c r="C5559">
        <v>0</v>
      </c>
      <c r="D5559" s="119">
        <v>11</v>
      </c>
    </row>
    <row r="5560" spans="1:4">
      <c r="A5560" t="s">
        <v>9304</v>
      </c>
      <c r="B5560" t="s">
        <v>9305</v>
      </c>
      <c r="C5560">
        <v>0</v>
      </c>
      <c r="D5560" s="119">
        <v>11</v>
      </c>
    </row>
    <row r="5561" spans="1:4">
      <c r="A5561" t="s">
        <v>9306</v>
      </c>
      <c r="B5561" t="s">
        <v>9307</v>
      </c>
      <c r="C5561">
        <v>0</v>
      </c>
      <c r="D5561" s="119">
        <v>11</v>
      </c>
    </row>
    <row r="5562" spans="1:4">
      <c r="A5562" t="s">
        <v>9309</v>
      </c>
      <c r="B5562" t="s">
        <v>9310</v>
      </c>
      <c r="C5562">
        <v>0</v>
      </c>
      <c r="D5562" s="119">
        <v>11</v>
      </c>
    </row>
    <row r="5563" spans="1:4">
      <c r="A5563" t="s">
        <v>9311</v>
      </c>
      <c r="B5563" t="s">
        <v>19263</v>
      </c>
      <c r="C5563">
        <v>0</v>
      </c>
      <c r="D5563" s="119">
        <v>11</v>
      </c>
    </row>
    <row r="5564" spans="1:4">
      <c r="A5564" t="s">
        <v>9312</v>
      </c>
      <c r="B5564" t="s">
        <v>19264</v>
      </c>
      <c r="C5564">
        <v>992</v>
      </c>
      <c r="D5564" s="119">
        <v>850</v>
      </c>
    </row>
    <row r="5565" spans="1:4">
      <c r="A5565" t="s">
        <v>9313</v>
      </c>
      <c r="B5565" t="s">
        <v>19265</v>
      </c>
      <c r="C5565">
        <v>0</v>
      </c>
      <c r="D5565" s="119">
        <v>11</v>
      </c>
    </row>
    <row r="5566" spans="1:4">
      <c r="A5566" t="s">
        <v>9314</v>
      </c>
      <c r="B5566" t="s">
        <v>19266</v>
      </c>
      <c r="C5566">
        <v>0</v>
      </c>
      <c r="D5566" s="119">
        <v>11</v>
      </c>
    </row>
    <row r="5567" spans="1:4">
      <c r="A5567" t="s">
        <v>9315</v>
      </c>
      <c r="B5567" t="s">
        <v>19267</v>
      </c>
      <c r="C5567">
        <v>0</v>
      </c>
      <c r="D5567" s="119">
        <v>11</v>
      </c>
    </row>
    <row r="5568" spans="1:4">
      <c r="A5568" t="s">
        <v>9316</v>
      </c>
      <c r="B5568" t="s">
        <v>19268</v>
      </c>
      <c r="C5568">
        <v>0</v>
      </c>
      <c r="D5568" s="119">
        <v>11</v>
      </c>
    </row>
    <row r="5569" spans="1:4">
      <c r="A5569" t="s">
        <v>9317</v>
      </c>
      <c r="B5569" t="s">
        <v>9318</v>
      </c>
      <c r="C5569">
        <v>204</v>
      </c>
      <c r="D5569" s="119">
        <v>180</v>
      </c>
    </row>
    <row r="5570" spans="1:4">
      <c r="A5570" t="s">
        <v>9319</v>
      </c>
      <c r="B5570" t="s">
        <v>9320</v>
      </c>
      <c r="C5570">
        <v>96</v>
      </c>
      <c r="D5570" s="119">
        <v>150</v>
      </c>
    </row>
    <row r="5571" spans="1:4">
      <c r="A5571" t="s">
        <v>9321</v>
      </c>
      <c r="B5571" t="s">
        <v>9322</v>
      </c>
      <c r="C5571">
        <v>0</v>
      </c>
      <c r="D5571" s="119">
        <v>11</v>
      </c>
    </row>
    <row r="5572" spans="1:4">
      <c r="A5572" t="s">
        <v>9323</v>
      </c>
      <c r="B5572" t="s">
        <v>9324</v>
      </c>
      <c r="C5572">
        <v>0</v>
      </c>
      <c r="D5572" s="119">
        <v>11</v>
      </c>
    </row>
    <row r="5573" spans="1:4">
      <c r="A5573" t="s">
        <v>9325</v>
      </c>
      <c r="B5573" t="s">
        <v>9326</v>
      </c>
      <c r="C5573">
        <v>0</v>
      </c>
      <c r="D5573" s="119">
        <v>11</v>
      </c>
    </row>
    <row r="5574" spans="1:4">
      <c r="A5574" t="s">
        <v>9327</v>
      </c>
      <c r="B5574" t="s">
        <v>9328</v>
      </c>
      <c r="C5574">
        <v>3</v>
      </c>
      <c r="D5574" s="119">
        <v>11</v>
      </c>
    </row>
    <row r="5575" spans="1:4">
      <c r="A5575" t="s">
        <v>9329</v>
      </c>
      <c r="B5575" t="s">
        <v>9330</v>
      </c>
      <c r="C5575">
        <v>0</v>
      </c>
      <c r="D5575" s="119">
        <v>11</v>
      </c>
    </row>
    <row r="5576" spans="1:4">
      <c r="A5576" t="s">
        <v>9331</v>
      </c>
      <c r="B5576" t="s">
        <v>9332</v>
      </c>
      <c r="C5576">
        <v>21</v>
      </c>
      <c r="D5576" s="119">
        <v>45</v>
      </c>
    </row>
    <row r="5577" spans="1:4">
      <c r="A5577" t="s">
        <v>9333</v>
      </c>
      <c r="B5577" t="s">
        <v>9334</v>
      </c>
      <c r="C5577">
        <v>0</v>
      </c>
      <c r="D5577" s="119">
        <v>11</v>
      </c>
    </row>
    <row r="5578" spans="1:4">
      <c r="A5578" t="s">
        <v>9335</v>
      </c>
      <c r="B5578" t="s">
        <v>9336</v>
      </c>
      <c r="C5578">
        <v>0</v>
      </c>
      <c r="D5578" s="119">
        <v>11</v>
      </c>
    </row>
    <row r="5579" spans="1:4">
      <c r="A5579" t="s">
        <v>9337</v>
      </c>
      <c r="B5579" t="s">
        <v>9338</v>
      </c>
      <c r="C5579">
        <v>0</v>
      </c>
      <c r="D5579" s="119">
        <v>11</v>
      </c>
    </row>
    <row r="5580" spans="1:4">
      <c r="A5580" t="s">
        <v>9339</v>
      </c>
      <c r="B5580" t="s">
        <v>9340</v>
      </c>
      <c r="C5580">
        <v>0</v>
      </c>
      <c r="D5580" s="119">
        <v>11</v>
      </c>
    </row>
    <row r="5581" spans="1:4">
      <c r="A5581" t="s">
        <v>9341</v>
      </c>
      <c r="B5581" t="s">
        <v>9342</v>
      </c>
      <c r="C5581">
        <v>0</v>
      </c>
      <c r="D5581" s="119">
        <v>11</v>
      </c>
    </row>
    <row r="5582" spans="1:4">
      <c r="A5582" t="s">
        <v>9343</v>
      </c>
      <c r="B5582" t="s">
        <v>9344</v>
      </c>
      <c r="C5582">
        <v>0</v>
      </c>
      <c r="D5582" s="119">
        <v>11</v>
      </c>
    </row>
    <row r="5583" spans="1:4">
      <c r="A5583" t="s">
        <v>9345</v>
      </c>
      <c r="B5583" t="s">
        <v>9346</v>
      </c>
      <c r="C5583">
        <v>0</v>
      </c>
      <c r="D5583" s="119">
        <v>11</v>
      </c>
    </row>
    <row r="5584" spans="1:4">
      <c r="A5584" t="s">
        <v>9347</v>
      </c>
      <c r="B5584" t="s">
        <v>9348</v>
      </c>
      <c r="C5584">
        <v>0</v>
      </c>
      <c r="D5584" s="119">
        <v>11</v>
      </c>
    </row>
    <row r="5585" spans="1:4">
      <c r="A5585" t="s">
        <v>9349</v>
      </c>
      <c r="B5585" t="s">
        <v>9350</v>
      </c>
      <c r="C5585">
        <v>0</v>
      </c>
      <c r="D5585" s="119">
        <v>11</v>
      </c>
    </row>
    <row r="5586" spans="1:4">
      <c r="A5586" t="s">
        <v>9351</v>
      </c>
      <c r="B5586" t="s">
        <v>9350</v>
      </c>
      <c r="C5586">
        <v>0</v>
      </c>
      <c r="D5586" s="119">
        <v>11</v>
      </c>
    </row>
    <row r="5587" spans="1:4">
      <c r="A5587" t="s">
        <v>9353</v>
      </c>
      <c r="B5587" t="s">
        <v>9354</v>
      </c>
      <c r="C5587">
        <v>0</v>
      </c>
      <c r="D5587" s="119">
        <v>11</v>
      </c>
    </row>
    <row r="5588" spans="1:4">
      <c r="A5588" t="s">
        <v>9355</v>
      </c>
      <c r="B5588" t="s">
        <v>9354</v>
      </c>
      <c r="C5588">
        <v>0</v>
      </c>
      <c r="D5588" s="119">
        <v>11</v>
      </c>
    </row>
    <row r="5589" spans="1:4">
      <c r="A5589" t="s">
        <v>9357</v>
      </c>
      <c r="B5589" t="s">
        <v>9358</v>
      </c>
      <c r="C5589">
        <v>0</v>
      </c>
      <c r="D5589" s="119">
        <v>11</v>
      </c>
    </row>
    <row r="5590" spans="1:4">
      <c r="A5590" t="s">
        <v>9359</v>
      </c>
      <c r="B5590" t="s">
        <v>9360</v>
      </c>
      <c r="C5590">
        <v>0</v>
      </c>
      <c r="D5590" s="119">
        <v>11</v>
      </c>
    </row>
    <row r="5591" spans="1:4">
      <c r="A5591" t="s">
        <v>9361</v>
      </c>
      <c r="B5591" t="s">
        <v>9362</v>
      </c>
      <c r="C5591">
        <v>0</v>
      </c>
      <c r="D5591" s="119">
        <v>11</v>
      </c>
    </row>
    <row r="5592" spans="1:4">
      <c r="A5592" t="s">
        <v>9363</v>
      </c>
      <c r="B5592" t="s">
        <v>9364</v>
      </c>
      <c r="C5592">
        <v>0</v>
      </c>
      <c r="D5592" s="119">
        <v>11</v>
      </c>
    </row>
    <row r="5593" spans="1:4">
      <c r="A5593" t="s">
        <v>9365</v>
      </c>
      <c r="B5593" t="s">
        <v>9366</v>
      </c>
      <c r="C5593">
        <v>0</v>
      </c>
      <c r="D5593" s="119">
        <v>11</v>
      </c>
    </row>
    <row r="5594" spans="1:4">
      <c r="A5594" t="s">
        <v>9367</v>
      </c>
      <c r="B5594" t="s">
        <v>9368</v>
      </c>
      <c r="C5594">
        <v>0</v>
      </c>
      <c r="D5594" s="119">
        <v>11</v>
      </c>
    </row>
    <row r="5595" spans="1:4">
      <c r="A5595" t="s">
        <v>9369</v>
      </c>
      <c r="B5595" t="s">
        <v>9368</v>
      </c>
      <c r="C5595">
        <v>0</v>
      </c>
      <c r="D5595" s="119">
        <v>11</v>
      </c>
    </row>
    <row r="5596" spans="1:4">
      <c r="A5596" t="s">
        <v>9371</v>
      </c>
      <c r="B5596" t="s">
        <v>9372</v>
      </c>
      <c r="C5596">
        <v>0</v>
      </c>
      <c r="D5596" s="119">
        <v>12</v>
      </c>
    </row>
    <row r="5597" spans="1:4">
      <c r="A5597" t="s">
        <v>9373</v>
      </c>
      <c r="B5597" t="s">
        <v>9374</v>
      </c>
      <c r="C5597">
        <v>94</v>
      </c>
      <c r="D5597" s="119">
        <v>140</v>
      </c>
    </row>
    <row r="5598" spans="1:4">
      <c r="A5598" t="s">
        <v>9375</v>
      </c>
      <c r="B5598" t="s">
        <v>9376</v>
      </c>
      <c r="C5598">
        <v>0</v>
      </c>
      <c r="D5598" s="119">
        <v>11</v>
      </c>
    </row>
    <row r="5599" spans="1:4">
      <c r="A5599" t="s">
        <v>9377</v>
      </c>
      <c r="B5599" t="s">
        <v>9378</v>
      </c>
      <c r="C5599">
        <v>0</v>
      </c>
      <c r="D5599" s="119">
        <v>11</v>
      </c>
    </row>
    <row r="5600" spans="1:4">
      <c r="A5600" t="s">
        <v>9379</v>
      </c>
      <c r="B5600" t="s">
        <v>9380</v>
      </c>
      <c r="C5600">
        <v>0</v>
      </c>
      <c r="D5600" s="119">
        <v>11</v>
      </c>
    </row>
    <row r="5601" spans="1:4">
      <c r="A5601" t="s">
        <v>9381</v>
      </c>
      <c r="B5601" t="s">
        <v>9382</v>
      </c>
      <c r="C5601">
        <v>0</v>
      </c>
      <c r="D5601" s="119">
        <v>11</v>
      </c>
    </row>
    <row r="5602" spans="1:4">
      <c r="A5602" t="s">
        <v>9383</v>
      </c>
      <c r="B5602" t="s">
        <v>9384</v>
      </c>
      <c r="C5602">
        <v>1</v>
      </c>
      <c r="D5602" s="119">
        <v>11</v>
      </c>
    </row>
    <row r="5603" spans="1:4">
      <c r="A5603" t="s">
        <v>9385</v>
      </c>
      <c r="B5603" t="s">
        <v>9386</v>
      </c>
      <c r="C5603">
        <v>0</v>
      </c>
      <c r="D5603" s="119">
        <v>11</v>
      </c>
    </row>
    <row r="5604" spans="1:4">
      <c r="A5604" t="s">
        <v>9387</v>
      </c>
      <c r="B5604" t="s">
        <v>9388</v>
      </c>
      <c r="C5604">
        <v>0</v>
      </c>
      <c r="D5604" s="119">
        <v>11</v>
      </c>
    </row>
    <row r="5605" spans="1:4">
      <c r="A5605" t="s">
        <v>9389</v>
      </c>
      <c r="B5605" t="s">
        <v>9390</v>
      </c>
      <c r="C5605">
        <v>0</v>
      </c>
      <c r="D5605" s="119">
        <v>11</v>
      </c>
    </row>
    <row r="5606" spans="1:4">
      <c r="A5606" t="s">
        <v>9391</v>
      </c>
      <c r="B5606" t="s">
        <v>9392</v>
      </c>
      <c r="C5606">
        <v>0</v>
      </c>
      <c r="D5606" s="119">
        <v>11</v>
      </c>
    </row>
    <row r="5607" spans="1:4">
      <c r="A5607" t="s">
        <v>9393</v>
      </c>
      <c r="B5607" t="s">
        <v>9394</v>
      </c>
      <c r="C5607">
        <v>0</v>
      </c>
      <c r="D5607" s="119">
        <v>11</v>
      </c>
    </row>
    <row r="5608" spans="1:4">
      <c r="A5608" t="s">
        <v>9395</v>
      </c>
      <c r="B5608" t="s">
        <v>9396</v>
      </c>
      <c r="C5608">
        <v>0</v>
      </c>
      <c r="D5608" s="119">
        <v>11</v>
      </c>
    </row>
    <row r="5609" spans="1:4">
      <c r="A5609" t="s">
        <v>9397</v>
      </c>
      <c r="B5609" t="s">
        <v>9398</v>
      </c>
      <c r="C5609">
        <v>0</v>
      </c>
      <c r="D5609" s="119">
        <v>11</v>
      </c>
    </row>
    <row r="5610" spans="1:4">
      <c r="A5610" t="s">
        <v>9399</v>
      </c>
      <c r="B5610" t="s">
        <v>9400</v>
      </c>
      <c r="C5610">
        <v>0</v>
      </c>
      <c r="D5610" s="119">
        <v>11</v>
      </c>
    </row>
    <row r="5611" spans="1:4">
      <c r="A5611" t="s">
        <v>9401</v>
      </c>
      <c r="B5611" t="s">
        <v>9402</v>
      </c>
      <c r="C5611">
        <v>0</v>
      </c>
      <c r="D5611" s="119">
        <v>11</v>
      </c>
    </row>
    <row r="5612" spans="1:4">
      <c r="A5612" t="s">
        <v>9403</v>
      </c>
      <c r="B5612" t="s">
        <v>9404</v>
      </c>
      <c r="C5612">
        <v>0</v>
      </c>
      <c r="D5612" s="119">
        <v>11</v>
      </c>
    </row>
    <row r="5613" spans="1:4">
      <c r="A5613" t="s">
        <v>9405</v>
      </c>
      <c r="B5613" t="s">
        <v>9406</v>
      </c>
      <c r="C5613">
        <v>0</v>
      </c>
      <c r="D5613" s="119">
        <v>11</v>
      </c>
    </row>
    <row r="5614" spans="1:4">
      <c r="A5614" t="s">
        <v>9407</v>
      </c>
      <c r="B5614" t="s">
        <v>9408</v>
      </c>
      <c r="C5614">
        <v>0</v>
      </c>
      <c r="D5614" s="119">
        <v>11</v>
      </c>
    </row>
    <row r="5615" spans="1:4">
      <c r="A5615" t="s">
        <v>9409</v>
      </c>
      <c r="B5615" t="s">
        <v>9410</v>
      </c>
      <c r="C5615">
        <v>0</v>
      </c>
      <c r="D5615" s="119">
        <v>11</v>
      </c>
    </row>
    <row r="5616" spans="1:4">
      <c r="A5616" t="s">
        <v>9411</v>
      </c>
      <c r="B5616" t="s">
        <v>20728</v>
      </c>
      <c r="C5616">
        <v>1863</v>
      </c>
      <c r="D5616" s="119">
        <v>1720</v>
      </c>
    </row>
    <row r="5617" spans="1:4">
      <c r="A5617" t="s">
        <v>9413</v>
      </c>
      <c r="B5617" t="s">
        <v>9414</v>
      </c>
      <c r="C5617">
        <v>0</v>
      </c>
      <c r="D5617" s="119">
        <v>11</v>
      </c>
    </row>
    <row r="5618" spans="1:4">
      <c r="A5618" t="s">
        <v>9415</v>
      </c>
      <c r="B5618" t="s">
        <v>9416</v>
      </c>
      <c r="C5618">
        <v>0</v>
      </c>
      <c r="D5618" s="119">
        <v>11</v>
      </c>
    </row>
    <row r="5619" spans="1:4">
      <c r="A5619" t="s">
        <v>9417</v>
      </c>
      <c r="B5619" t="s">
        <v>9418</v>
      </c>
      <c r="C5619">
        <v>0</v>
      </c>
      <c r="D5619" s="119">
        <v>11</v>
      </c>
    </row>
    <row r="5620" spans="1:4">
      <c r="A5620" t="s">
        <v>9419</v>
      </c>
      <c r="B5620" t="s">
        <v>9420</v>
      </c>
      <c r="C5620">
        <v>2399</v>
      </c>
      <c r="D5620" s="119">
        <v>2030</v>
      </c>
    </row>
    <row r="5621" spans="1:4">
      <c r="A5621" t="s">
        <v>9421</v>
      </c>
      <c r="B5621" t="s">
        <v>19269</v>
      </c>
      <c r="C5621">
        <v>0</v>
      </c>
      <c r="D5621" s="119">
        <v>15</v>
      </c>
    </row>
    <row r="5622" spans="1:4">
      <c r="A5622" t="s">
        <v>9422</v>
      </c>
      <c r="B5622" t="s">
        <v>9423</v>
      </c>
      <c r="C5622">
        <v>0</v>
      </c>
      <c r="D5622" s="119">
        <v>15</v>
      </c>
    </row>
    <row r="5623" spans="1:4">
      <c r="A5623" t="s">
        <v>9424</v>
      </c>
      <c r="B5623" t="s">
        <v>9425</v>
      </c>
      <c r="C5623">
        <v>0</v>
      </c>
      <c r="D5623" s="119">
        <v>11</v>
      </c>
    </row>
    <row r="5624" spans="1:4">
      <c r="A5624" t="s">
        <v>9426</v>
      </c>
      <c r="B5624" t="s">
        <v>9427</v>
      </c>
      <c r="C5624">
        <v>0</v>
      </c>
      <c r="D5624" s="119">
        <v>11</v>
      </c>
    </row>
    <row r="5625" spans="1:4">
      <c r="A5625" t="s">
        <v>9428</v>
      </c>
      <c r="B5625" t="s">
        <v>9429</v>
      </c>
      <c r="C5625">
        <v>0</v>
      </c>
      <c r="D5625" s="119">
        <v>11</v>
      </c>
    </row>
    <row r="5626" spans="1:4">
      <c r="A5626" t="s">
        <v>9430</v>
      </c>
      <c r="B5626" t="s">
        <v>9431</v>
      </c>
      <c r="C5626">
        <v>0</v>
      </c>
      <c r="D5626" s="119">
        <v>11</v>
      </c>
    </row>
    <row r="5627" spans="1:4">
      <c r="A5627" t="s">
        <v>9432</v>
      </c>
      <c r="B5627" t="s">
        <v>9433</v>
      </c>
      <c r="C5627">
        <v>0</v>
      </c>
      <c r="D5627" s="119">
        <v>11</v>
      </c>
    </row>
    <row r="5628" spans="1:4">
      <c r="A5628" t="s">
        <v>9434</v>
      </c>
      <c r="B5628" t="s">
        <v>9435</v>
      </c>
      <c r="C5628">
        <v>0</v>
      </c>
      <c r="D5628" s="119">
        <v>11</v>
      </c>
    </row>
    <row r="5629" spans="1:4">
      <c r="A5629" t="s">
        <v>9436</v>
      </c>
      <c r="B5629" t="s">
        <v>9437</v>
      </c>
      <c r="C5629">
        <v>1260</v>
      </c>
      <c r="D5629" s="119">
        <v>1430</v>
      </c>
    </row>
    <row r="5630" spans="1:4">
      <c r="A5630" t="s">
        <v>9438</v>
      </c>
      <c r="B5630" t="s">
        <v>9439</v>
      </c>
      <c r="C5630">
        <v>0</v>
      </c>
      <c r="D5630" s="119">
        <v>11</v>
      </c>
    </row>
    <row r="5631" spans="1:4">
      <c r="A5631" t="s">
        <v>9440</v>
      </c>
      <c r="B5631" t="s">
        <v>9441</v>
      </c>
      <c r="C5631">
        <v>0</v>
      </c>
      <c r="D5631" s="119">
        <v>11</v>
      </c>
    </row>
    <row r="5632" spans="1:4">
      <c r="A5632" t="s">
        <v>9442</v>
      </c>
      <c r="B5632" t="s">
        <v>9443</v>
      </c>
      <c r="C5632">
        <v>0</v>
      </c>
      <c r="D5632" s="119">
        <v>11</v>
      </c>
    </row>
    <row r="5633" spans="1:4">
      <c r="A5633" t="s">
        <v>9444</v>
      </c>
      <c r="B5633" t="s">
        <v>9445</v>
      </c>
      <c r="C5633">
        <v>3402</v>
      </c>
      <c r="D5633" s="119">
        <v>3815</v>
      </c>
    </row>
    <row r="5634" spans="1:4">
      <c r="A5634" t="s">
        <v>9446</v>
      </c>
      <c r="B5634" t="s">
        <v>9447</v>
      </c>
      <c r="C5634">
        <v>103</v>
      </c>
      <c r="D5634" s="119">
        <v>71</v>
      </c>
    </row>
    <row r="5635" spans="1:4">
      <c r="A5635" t="s">
        <v>9448</v>
      </c>
      <c r="B5635" t="s">
        <v>9449</v>
      </c>
      <c r="C5635">
        <v>0</v>
      </c>
      <c r="D5635" s="119">
        <v>11</v>
      </c>
    </row>
    <row r="5636" spans="1:4">
      <c r="A5636" t="s">
        <v>9450</v>
      </c>
      <c r="B5636" t="s">
        <v>9451</v>
      </c>
      <c r="C5636">
        <v>0</v>
      </c>
      <c r="D5636" s="119">
        <v>11</v>
      </c>
    </row>
    <row r="5637" spans="1:4">
      <c r="A5637" t="s">
        <v>9452</v>
      </c>
      <c r="B5637" t="s">
        <v>9453</v>
      </c>
      <c r="C5637">
        <v>0</v>
      </c>
      <c r="D5637" s="119">
        <v>11</v>
      </c>
    </row>
    <row r="5638" spans="1:4">
      <c r="A5638" t="s">
        <v>9454</v>
      </c>
      <c r="B5638" t="s">
        <v>9455</v>
      </c>
      <c r="C5638">
        <v>0</v>
      </c>
      <c r="D5638" s="119">
        <v>11</v>
      </c>
    </row>
    <row r="5639" spans="1:4">
      <c r="A5639" t="s">
        <v>9456</v>
      </c>
      <c r="B5639" t="s">
        <v>9457</v>
      </c>
      <c r="C5639">
        <v>0</v>
      </c>
      <c r="D5639" s="119">
        <v>11</v>
      </c>
    </row>
    <row r="5640" spans="1:4">
      <c r="A5640" t="s">
        <v>9458</v>
      </c>
      <c r="B5640" t="s">
        <v>9459</v>
      </c>
      <c r="C5640">
        <v>0</v>
      </c>
      <c r="D5640" s="119">
        <v>11</v>
      </c>
    </row>
    <row r="5641" spans="1:4">
      <c r="A5641" t="s">
        <v>9460</v>
      </c>
      <c r="B5641" t="s">
        <v>9461</v>
      </c>
      <c r="C5641">
        <v>0</v>
      </c>
      <c r="D5641" s="119">
        <v>11</v>
      </c>
    </row>
    <row r="5642" spans="1:4">
      <c r="A5642" t="s">
        <v>9462</v>
      </c>
      <c r="B5642" t="s">
        <v>9463</v>
      </c>
      <c r="C5642">
        <v>0</v>
      </c>
      <c r="D5642" s="119">
        <v>11</v>
      </c>
    </row>
    <row r="5643" spans="1:4">
      <c r="A5643" t="s">
        <v>9464</v>
      </c>
      <c r="B5643" t="s">
        <v>9465</v>
      </c>
      <c r="C5643">
        <v>1</v>
      </c>
      <c r="D5643" s="119">
        <v>15</v>
      </c>
    </row>
    <row r="5644" spans="1:4">
      <c r="A5644" t="s">
        <v>9466</v>
      </c>
      <c r="B5644" t="s">
        <v>9467</v>
      </c>
      <c r="C5644">
        <v>0</v>
      </c>
      <c r="D5644" s="119">
        <v>11</v>
      </c>
    </row>
    <row r="5645" spans="1:4">
      <c r="A5645" t="s">
        <v>9468</v>
      </c>
      <c r="B5645" t="s">
        <v>9469</v>
      </c>
      <c r="C5645">
        <v>0</v>
      </c>
      <c r="D5645" s="119">
        <v>11</v>
      </c>
    </row>
    <row r="5646" spans="1:4">
      <c r="A5646" t="s">
        <v>9470</v>
      </c>
      <c r="B5646" t="s">
        <v>9471</v>
      </c>
      <c r="C5646">
        <v>0</v>
      </c>
      <c r="D5646" s="119">
        <v>40</v>
      </c>
    </row>
    <row r="5647" spans="1:4">
      <c r="A5647" t="s">
        <v>9472</v>
      </c>
      <c r="B5647" t="s">
        <v>9473</v>
      </c>
      <c r="C5647">
        <v>2</v>
      </c>
      <c r="D5647" s="119">
        <v>15</v>
      </c>
    </row>
    <row r="5648" spans="1:4">
      <c r="A5648" t="s">
        <v>9474</v>
      </c>
      <c r="B5648" t="s">
        <v>9475</v>
      </c>
      <c r="C5648">
        <v>1</v>
      </c>
      <c r="D5648" s="119">
        <v>480</v>
      </c>
    </row>
    <row r="5649" spans="1:4">
      <c r="A5649" t="s">
        <v>9476</v>
      </c>
      <c r="B5649" t="s">
        <v>9477</v>
      </c>
      <c r="C5649">
        <v>0</v>
      </c>
      <c r="D5649" s="119">
        <v>11</v>
      </c>
    </row>
    <row r="5650" spans="1:4">
      <c r="A5650" t="s">
        <v>9478</v>
      </c>
      <c r="B5650" t="s">
        <v>9479</v>
      </c>
      <c r="C5650">
        <v>0</v>
      </c>
      <c r="D5650" s="119">
        <v>11</v>
      </c>
    </row>
    <row r="5651" spans="1:4">
      <c r="A5651" t="s">
        <v>9480</v>
      </c>
      <c r="B5651" t="s">
        <v>9481</v>
      </c>
      <c r="C5651">
        <v>0</v>
      </c>
      <c r="D5651" s="119">
        <v>11</v>
      </c>
    </row>
    <row r="5652" spans="1:4">
      <c r="A5652" t="s">
        <v>9482</v>
      </c>
      <c r="B5652" t="s">
        <v>9483</v>
      </c>
      <c r="C5652">
        <v>0</v>
      </c>
      <c r="D5652" s="119">
        <v>11</v>
      </c>
    </row>
    <row r="5653" spans="1:4">
      <c r="A5653" t="s">
        <v>9484</v>
      </c>
      <c r="B5653" t="s">
        <v>9485</v>
      </c>
      <c r="C5653">
        <v>0</v>
      </c>
      <c r="D5653" s="119">
        <v>11</v>
      </c>
    </row>
    <row r="5654" spans="1:4">
      <c r="A5654" t="s">
        <v>9486</v>
      </c>
      <c r="B5654" t="s">
        <v>9487</v>
      </c>
      <c r="C5654">
        <v>0</v>
      </c>
      <c r="D5654" s="119">
        <v>11</v>
      </c>
    </row>
    <row r="5655" spans="1:4">
      <c r="A5655" t="s">
        <v>9488</v>
      </c>
      <c r="B5655" t="s">
        <v>9489</v>
      </c>
      <c r="C5655">
        <v>0</v>
      </c>
      <c r="D5655" s="119">
        <v>11</v>
      </c>
    </row>
    <row r="5656" spans="1:4">
      <c r="A5656" t="s">
        <v>9490</v>
      </c>
      <c r="B5656" t="s">
        <v>9491</v>
      </c>
      <c r="C5656">
        <v>0</v>
      </c>
      <c r="D5656" s="119">
        <v>11</v>
      </c>
    </row>
    <row r="5657" spans="1:4">
      <c r="A5657" t="s">
        <v>9492</v>
      </c>
      <c r="B5657" t="s">
        <v>9493</v>
      </c>
      <c r="C5657">
        <v>0</v>
      </c>
      <c r="D5657" s="119">
        <v>11</v>
      </c>
    </row>
    <row r="5658" spans="1:4">
      <c r="A5658" t="s">
        <v>9494</v>
      </c>
      <c r="B5658" t="s">
        <v>9495</v>
      </c>
      <c r="C5658">
        <v>0</v>
      </c>
      <c r="D5658" s="119">
        <v>11</v>
      </c>
    </row>
    <row r="5659" spans="1:4">
      <c r="A5659" t="s">
        <v>9496</v>
      </c>
      <c r="B5659" t="s">
        <v>9497</v>
      </c>
      <c r="C5659">
        <v>0</v>
      </c>
      <c r="D5659" s="119">
        <v>11</v>
      </c>
    </row>
    <row r="5660" spans="1:4">
      <c r="A5660" t="s">
        <v>9498</v>
      </c>
      <c r="B5660" t="s">
        <v>9499</v>
      </c>
      <c r="C5660">
        <v>0</v>
      </c>
      <c r="D5660" s="119">
        <v>11</v>
      </c>
    </row>
    <row r="5661" spans="1:4">
      <c r="A5661" t="s">
        <v>9500</v>
      </c>
      <c r="B5661" t="s">
        <v>9501</v>
      </c>
      <c r="C5661">
        <v>0</v>
      </c>
      <c r="D5661" s="119">
        <v>11</v>
      </c>
    </row>
    <row r="5662" spans="1:4">
      <c r="A5662" t="s">
        <v>9502</v>
      </c>
      <c r="B5662" t="s">
        <v>9503</v>
      </c>
      <c r="C5662">
        <v>0</v>
      </c>
      <c r="D5662" s="119">
        <v>11</v>
      </c>
    </row>
    <row r="5663" spans="1:4">
      <c r="A5663" t="s">
        <v>9504</v>
      </c>
      <c r="B5663" t="s">
        <v>9505</v>
      </c>
      <c r="C5663">
        <v>0</v>
      </c>
      <c r="D5663" s="119">
        <v>11</v>
      </c>
    </row>
    <row r="5664" spans="1:4">
      <c r="A5664" t="s">
        <v>9506</v>
      </c>
      <c r="B5664" t="s">
        <v>9507</v>
      </c>
      <c r="C5664">
        <v>0</v>
      </c>
      <c r="D5664" s="119">
        <v>11</v>
      </c>
    </row>
    <row r="5665" spans="1:4">
      <c r="A5665" t="s">
        <v>9508</v>
      </c>
      <c r="B5665" t="s">
        <v>9509</v>
      </c>
      <c r="C5665">
        <v>0</v>
      </c>
      <c r="D5665" s="119">
        <v>11</v>
      </c>
    </row>
    <row r="5666" spans="1:4">
      <c r="A5666" t="s">
        <v>9510</v>
      </c>
      <c r="B5666" t="s">
        <v>9511</v>
      </c>
      <c r="C5666">
        <v>0</v>
      </c>
      <c r="D5666" s="119">
        <v>11</v>
      </c>
    </row>
    <row r="5667" spans="1:4">
      <c r="A5667" t="s">
        <v>9512</v>
      </c>
      <c r="B5667" t="s">
        <v>9513</v>
      </c>
      <c r="C5667">
        <v>0</v>
      </c>
      <c r="D5667" s="119">
        <v>11</v>
      </c>
    </row>
    <row r="5668" spans="1:4">
      <c r="A5668" t="s">
        <v>9514</v>
      </c>
      <c r="B5668" t="s">
        <v>9515</v>
      </c>
      <c r="C5668">
        <v>505</v>
      </c>
      <c r="D5668" s="119">
        <v>395</v>
      </c>
    </row>
    <row r="5669" spans="1:4">
      <c r="A5669" t="s">
        <v>9516</v>
      </c>
      <c r="B5669" t="s">
        <v>9517</v>
      </c>
      <c r="C5669">
        <v>0</v>
      </c>
      <c r="D5669" s="119">
        <v>11</v>
      </c>
    </row>
    <row r="5670" spans="1:4">
      <c r="A5670" t="s">
        <v>9518</v>
      </c>
      <c r="B5670" t="s">
        <v>9519</v>
      </c>
      <c r="C5670">
        <v>0</v>
      </c>
      <c r="D5670" s="119">
        <v>11</v>
      </c>
    </row>
    <row r="5671" spans="1:4">
      <c r="A5671" t="s">
        <v>9520</v>
      </c>
      <c r="B5671" t="s">
        <v>9521</v>
      </c>
      <c r="C5671">
        <v>0</v>
      </c>
      <c r="D5671" s="119">
        <v>11</v>
      </c>
    </row>
    <row r="5672" spans="1:4">
      <c r="A5672" t="s">
        <v>9522</v>
      </c>
      <c r="B5672" t="s">
        <v>9523</v>
      </c>
      <c r="C5672">
        <v>0</v>
      </c>
      <c r="D5672" s="119">
        <v>11</v>
      </c>
    </row>
    <row r="5673" spans="1:4">
      <c r="A5673" t="s">
        <v>9524</v>
      </c>
      <c r="B5673" t="s">
        <v>9525</v>
      </c>
      <c r="C5673">
        <v>0</v>
      </c>
      <c r="D5673" s="119">
        <v>11</v>
      </c>
    </row>
    <row r="5674" spans="1:4">
      <c r="A5674" t="s">
        <v>9526</v>
      </c>
      <c r="B5674" t="s">
        <v>9527</v>
      </c>
      <c r="C5674">
        <v>0</v>
      </c>
      <c r="D5674" s="119">
        <v>11</v>
      </c>
    </row>
    <row r="5675" spans="1:4">
      <c r="A5675" t="s">
        <v>9528</v>
      </c>
      <c r="B5675" t="s">
        <v>9529</v>
      </c>
      <c r="C5675">
        <v>0</v>
      </c>
      <c r="D5675" s="119">
        <v>11</v>
      </c>
    </row>
    <row r="5676" spans="1:4">
      <c r="A5676" t="s">
        <v>9530</v>
      </c>
      <c r="B5676" t="s">
        <v>9531</v>
      </c>
      <c r="C5676">
        <v>504</v>
      </c>
      <c r="D5676" s="119">
        <v>395</v>
      </c>
    </row>
    <row r="5677" spans="1:4">
      <c r="A5677" t="s">
        <v>9532</v>
      </c>
      <c r="B5677" t="s">
        <v>9533</v>
      </c>
      <c r="C5677">
        <v>0</v>
      </c>
      <c r="D5677" s="119">
        <v>11</v>
      </c>
    </row>
    <row r="5678" spans="1:4">
      <c r="A5678" t="s">
        <v>9534</v>
      </c>
      <c r="B5678" t="s">
        <v>9535</v>
      </c>
      <c r="C5678">
        <v>506</v>
      </c>
      <c r="D5678" s="119">
        <v>395</v>
      </c>
    </row>
    <row r="5679" spans="1:4">
      <c r="A5679" t="s">
        <v>9536</v>
      </c>
      <c r="B5679" t="s">
        <v>9537</v>
      </c>
      <c r="C5679">
        <v>0</v>
      </c>
      <c r="D5679" s="119">
        <v>11</v>
      </c>
    </row>
    <row r="5680" spans="1:4">
      <c r="A5680" t="s">
        <v>9538</v>
      </c>
      <c r="B5680" t="s">
        <v>9539</v>
      </c>
      <c r="C5680">
        <v>0</v>
      </c>
      <c r="D5680" s="119">
        <v>11</v>
      </c>
    </row>
    <row r="5681" spans="1:4">
      <c r="A5681" t="s">
        <v>9540</v>
      </c>
      <c r="B5681" t="s">
        <v>9541</v>
      </c>
      <c r="C5681">
        <v>0</v>
      </c>
      <c r="D5681" s="119">
        <v>11</v>
      </c>
    </row>
    <row r="5682" spans="1:4">
      <c r="A5682" t="s">
        <v>9542</v>
      </c>
      <c r="B5682" t="s">
        <v>9543</v>
      </c>
      <c r="C5682">
        <v>0</v>
      </c>
      <c r="D5682" s="119">
        <v>11</v>
      </c>
    </row>
    <row r="5683" spans="1:4">
      <c r="A5683" t="s">
        <v>9544</v>
      </c>
      <c r="B5683" t="s">
        <v>9545</v>
      </c>
      <c r="C5683">
        <v>0</v>
      </c>
      <c r="D5683" s="119">
        <v>11</v>
      </c>
    </row>
    <row r="5684" spans="1:4">
      <c r="A5684" t="s">
        <v>9546</v>
      </c>
      <c r="B5684" t="s">
        <v>9547</v>
      </c>
      <c r="C5684">
        <v>0</v>
      </c>
      <c r="D5684" s="119">
        <v>11</v>
      </c>
    </row>
    <row r="5685" spans="1:4">
      <c r="A5685" t="s">
        <v>9548</v>
      </c>
      <c r="B5685" t="s">
        <v>9549</v>
      </c>
      <c r="C5685">
        <v>0</v>
      </c>
      <c r="D5685" s="119">
        <v>11</v>
      </c>
    </row>
    <row r="5686" spans="1:4">
      <c r="A5686" t="s">
        <v>9550</v>
      </c>
      <c r="B5686" t="s">
        <v>9551</v>
      </c>
      <c r="C5686">
        <v>0</v>
      </c>
      <c r="D5686" s="119">
        <v>11</v>
      </c>
    </row>
    <row r="5687" spans="1:4">
      <c r="A5687" t="s">
        <v>9552</v>
      </c>
      <c r="B5687" t="s">
        <v>9553</v>
      </c>
      <c r="C5687">
        <v>0</v>
      </c>
      <c r="D5687" s="119">
        <v>11</v>
      </c>
    </row>
    <row r="5688" spans="1:4">
      <c r="A5688" t="s">
        <v>9554</v>
      </c>
      <c r="B5688" t="s">
        <v>9555</v>
      </c>
      <c r="C5688">
        <v>0</v>
      </c>
      <c r="D5688" s="119">
        <v>11</v>
      </c>
    </row>
    <row r="5689" spans="1:4">
      <c r="A5689" t="s">
        <v>9556</v>
      </c>
      <c r="B5689" t="s">
        <v>9557</v>
      </c>
      <c r="C5689">
        <v>0</v>
      </c>
      <c r="D5689" s="119">
        <v>11</v>
      </c>
    </row>
    <row r="5690" spans="1:4">
      <c r="A5690" t="s">
        <v>9558</v>
      </c>
      <c r="B5690" t="s">
        <v>9559</v>
      </c>
      <c r="C5690">
        <v>0</v>
      </c>
      <c r="D5690" s="119">
        <v>11</v>
      </c>
    </row>
    <row r="5691" spans="1:4">
      <c r="A5691" t="s">
        <v>9560</v>
      </c>
      <c r="B5691" t="s">
        <v>9561</v>
      </c>
      <c r="C5691">
        <v>0</v>
      </c>
      <c r="D5691" s="119">
        <v>11</v>
      </c>
    </row>
    <row r="5692" spans="1:4">
      <c r="A5692" t="s">
        <v>9562</v>
      </c>
      <c r="B5692" t="s">
        <v>9563</v>
      </c>
      <c r="C5692">
        <v>0</v>
      </c>
      <c r="D5692" s="119">
        <v>11</v>
      </c>
    </row>
    <row r="5693" spans="1:4">
      <c r="A5693" t="s">
        <v>9564</v>
      </c>
      <c r="B5693" t="s">
        <v>9565</v>
      </c>
      <c r="C5693">
        <v>0</v>
      </c>
      <c r="D5693" s="119">
        <v>11</v>
      </c>
    </row>
    <row r="5694" spans="1:4">
      <c r="A5694" t="s">
        <v>9566</v>
      </c>
      <c r="B5694" t="s">
        <v>9567</v>
      </c>
      <c r="C5694">
        <v>0</v>
      </c>
      <c r="D5694" s="119">
        <v>11</v>
      </c>
    </row>
    <row r="5695" spans="1:4">
      <c r="A5695" t="s">
        <v>9568</v>
      </c>
      <c r="B5695" t="s">
        <v>9569</v>
      </c>
      <c r="C5695">
        <v>0</v>
      </c>
      <c r="D5695" s="119">
        <v>11</v>
      </c>
    </row>
    <row r="5696" spans="1:4">
      <c r="A5696" t="s">
        <v>9570</v>
      </c>
      <c r="B5696" t="s">
        <v>9571</v>
      </c>
      <c r="C5696">
        <v>0</v>
      </c>
      <c r="D5696" s="119">
        <v>11</v>
      </c>
    </row>
    <row r="5697" spans="1:4">
      <c r="A5697" t="s">
        <v>9572</v>
      </c>
      <c r="B5697" t="s">
        <v>9573</v>
      </c>
      <c r="C5697">
        <v>0</v>
      </c>
      <c r="D5697" s="119">
        <v>11</v>
      </c>
    </row>
    <row r="5698" spans="1:4">
      <c r="A5698" t="s">
        <v>9574</v>
      </c>
      <c r="B5698" t="s">
        <v>9573</v>
      </c>
      <c r="C5698">
        <v>0</v>
      </c>
      <c r="D5698" s="119">
        <v>11</v>
      </c>
    </row>
    <row r="5699" spans="1:4">
      <c r="A5699" t="s">
        <v>9575</v>
      </c>
      <c r="B5699" t="s">
        <v>9576</v>
      </c>
      <c r="C5699">
        <v>0</v>
      </c>
      <c r="D5699" s="119">
        <v>11</v>
      </c>
    </row>
    <row r="5700" spans="1:4">
      <c r="A5700" t="s">
        <v>9577</v>
      </c>
      <c r="B5700" t="s">
        <v>9578</v>
      </c>
      <c r="C5700">
        <v>0</v>
      </c>
      <c r="D5700" s="119">
        <v>11</v>
      </c>
    </row>
    <row r="5701" spans="1:4">
      <c r="A5701" t="s">
        <v>9579</v>
      </c>
      <c r="B5701" t="s">
        <v>9580</v>
      </c>
      <c r="C5701">
        <v>0</v>
      </c>
      <c r="D5701" s="119">
        <v>11</v>
      </c>
    </row>
    <row r="5702" spans="1:4">
      <c r="A5702" t="s">
        <v>9581</v>
      </c>
      <c r="B5702" t="s">
        <v>9582</v>
      </c>
      <c r="C5702">
        <v>0</v>
      </c>
      <c r="D5702" s="119">
        <v>11</v>
      </c>
    </row>
    <row r="5703" spans="1:4">
      <c r="A5703" t="s">
        <v>9583</v>
      </c>
      <c r="B5703" t="s">
        <v>9584</v>
      </c>
      <c r="C5703">
        <v>0</v>
      </c>
      <c r="D5703" s="119">
        <v>11</v>
      </c>
    </row>
    <row r="5704" spans="1:4">
      <c r="A5704" t="s">
        <v>9585</v>
      </c>
      <c r="B5704" t="s">
        <v>9586</v>
      </c>
      <c r="C5704">
        <v>0</v>
      </c>
      <c r="D5704" s="119">
        <v>11</v>
      </c>
    </row>
    <row r="5705" spans="1:4">
      <c r="A5705" t="s">
        <v>9587</v>
      </c>
      <c r="B5705" t="s">
        <v>9588</v>
      </c>
      <c r="C5705">
        <v>0</v>
      </c>
      <c r="D5705" s="119">
        <v>11</v>
      </c>
    </row>
    <row r="5706" spans="1:4">
      <c r="A5706" t="s">
        <v>9589</v>
      </c>
      <c r="B5706" t="s">
        <v>9590</v>
      </c>
      <c r="C5706">
        <v>0</v>
      </c>
      <c r="D5706" s="119">
        <v>11</v>
      </c>
    </row>
    <row r="5707" spans="1:4">
      <c r="A5707" t="s">
        <v>9591</v>
      </c>
      <c r="B5707" t="s">
        <v>9592</v>
      </c>
      <c r="C5707">
        <v>0</v>
      </c>
      <c r="D5707" s="119">
        <v>11</v>
      </c>
    </row>
    <row r="5708" spans="1:4">
      <c r="A5708" t="s">
        <v>9593</v>
      </c>
      <c r="B5708" t="s">
        <v>9594</v>
      </c>
      <c r="C5708">
        <v>0</v>
      </c>
      <c r="D5708" s="119">
        <v>11</v>
      </c>
    </row>
    <row r="5709" spans="1:4">
      <c r="A5709" t="s">
        <v>9595</v>
      </c>
      <c r="B5709" t="s">
        <v>9596</v>
      </c>
      <c r="C5709">
        <v>0</v>
      </c>
      <c r="D5709" s="119">
        <v>11</v>
      </c>
    </row>
    <row r="5710" spans="1:4">
      <c r="A5710" t="s">
        <v>9597</v>
      </c>
      <c r="B5710" t="s">
        <v>9578</v>
      </c>
      <c r="C5710">
        <v>0</v>
      </c>
      <c r="D5710" s="119">
        <v>11</v>
      </c>
    </row>
    <row r="5711" spans="1:4">
      <c r="A5711" t="s">
        <v>9598</v>
      </c>
      <c r="B5711" t="s">
        <v>9599</v>
      </c>
      <c r="C5711">
        <v>0</v>
      </c>
      <c r="D5711" s="119">
        <v>11</v>
      </c>
    </row>
    <row r="5712" spans="1:4">
      <c r="A5712" t="s">
        <v>9600</v>
      </c>
      <c r="B5712" t="s">
        <v>9601</v>
      </c>
      <c r="C5712">
        <v>0</v>
      </c>
      <c r="D5712" s="119">
        <v>11</v>
      </c>
    </row>
    <row r="5713" spans="1:4">
      <c r="A5713" t="s">
        <v>9602</v>
      </c>
      <c r="B5713" t="s">
        <v>9603</v>
      </c>
      <c r="C5713">
        <v>0</v>
      </c>
      <c r="D5713" s="119">
        <v>11</v>
      </c>
    </row>
    <row r="5714" spans="1:4">
      <c r="A5714" t="s">
        <v>9604</v>
      </c>
      <c r="B5714" t="s">
        <v>9605</v>
      </c>
      <c r="C5714">
        <v>0</v>
      </c>
      <c r="D5714" s="119">
        <v>11</v>
      </c>
    </row>
    <row r="5715" spans="1:4">
      <c r="A5715" t="s">
        <v>9606</v>
      </c>
      <c r="B5715" t="s">
        <v>9607</v>
      </c>
      <c r="C5715">
        <v>0</v>
      </c>
      <c r="D5715" s="119">
        <v>11</v>
      </c>
    </row>
    <row r="5716" spans="1:4">
      <c r="A5716" t="s">
        <v>9608</v>
      </c>
      <c r="B5716" t="s">
        <v>9609</v>
      </c>
      <c r="C5716">
        <v>0</v>
      </c>
      <c r="D5716" s="119">
        <v>11</v>
      </c>
    </row>
    <row r="5717" spans="1:4">
      <c r="A5717" t="s">
        <v>9610</v>
      </c>
      <c r="B5717" t="s">
        <v>9611</v>
      </c>
      <c r="C5717">
        <v>0</v>
      </c>
      <c r="D5717" s="119">
        <v>11</v>
      </c>
    </row>
    <row r="5718" spans="1:4">
      <c r="A5718" t="s">
        <v>9612</v>
      </c>
      <c r="B5718" t="s">
        <v>9613</v>
      </c>
      <c r="C5718">
        <v>0</v>
      </c>
      <c r="D5718" s="119">
        <v>11</v>
      </c>
    </row>
    <row r="5719" spans="1:4">
      <c r="A5719" t="s">
        <v>9614</v>
      </c>
      <c r="B5719" t="s">
        <v>9615</v>
      </c>
      <c r="C5719">
        <v>0</v>
      </c>
      <c r="D5719" s="119">
        <v>11</v>
      </c>
    </row>
    <row r="5720" spans="1:4">
      <c r="A5720" t="s">
        <v>9616</v>
      </c>
      <c r="B5720" t="s">
        <v>9617</v>
      </c>
      <c r="C5720">
        <v>0</v>
      </c>
      <c r="D5720" s="119">
        <v>11</v>
      </c>
    </row>
    <row r="5721" spans="1:4">
      <c r="A5721" t="s">
        <v>9618</v>
      </c>
      <c r="B5721" t="s">
        <v>9619</v>
      </c>
      <c r="C5721">
        <v>0</v>
      </c>
      <c r="D5721" s="119">
        <v>11</v>
      </c>
    </row>
    <row r="5722" spans="1:4">
      <c r="A5722" t="s">
        <v>9620</v>
      </c>
      <c r="B5722" t="s">
        <v>9621</v>
      </c>
      <c r="C5722">
        <v>0</v>
      </c>
      <c r="D5722" s="119">
        <v>11</v>
      </c>
    </row>
    <row r="5723" spans="1:4">
      <c r="A5723" t="s">
        <v>9622</v>
      </c>
      <c r="B5723" t="s">
        <v>9623</v>
      </c>
      <c r="C5723">
        <v>0</v>
      </c>
      <c r="D5723" s="119">
        <v>11</v>
      </c>
    </row>
    <row r="5724" spans="1:4">
      <c r="A5724" t="s">
        <v>9624</v>
      </c>
      <c r="B5724" t="s">
        <v>9625</v>
      </c>
      <c r="C5724">
        <v>0</v>
      </c>
      <c r="D5724" s="119">
        <v>11</v>
      </c>
    </row>
    <row r="5725" spans="1:4">
      <c r="A5725" t="s">
        <v>9626</v>
      </c>
      <c r="B5725" t="s">
        <v>9627</v>
      </c>
      <c r="C5725">
        <v>0</v>
      </c>
      <c r="D5725" s="119">
        <v>11</v>
      </c>
    </row>
    <row r="5726" spans="1:4">
      <c r="A5726" t="s">
        <v>9628</v>
      </c>
      <c r="B5726" t="s">
        <v>9629</v>
      </c>
      <c r="C5726">
        <v>0</v>
      </c>
      <c r="D5726" s="119">
        <v>11</v>
      </c>
    </row>
    <row r="5727" spans="1:4">
      <c r="A5727" t="s">
        <v>9630</v>
      </c>
      <c r="B5727" t="s">
        <v>9631</v>
      </c>
      <c r="C5727">
        <v>0</v>
      </c>
      <c r="D5727" s="119">
        <v>11</v>
      </c>
    </row>
    <row r="5728" spans="1:4">
      <c r="A5728" t="s">
        <v>9632</v>
      </c>
      <c r="B5728" t="s">
        <v>9633</v>
      </c>
      <c r="C5728">
        <v>0</v>
      </c>
      <c r="D5728" s="119">
        <v>11</v>
      </c>
    </row>
    <row r="5729" spans="1:4">
      <c r="A5729" t="s">
        <v>9634</v>
      </c>
      <c r="B5729" t="s">
        <v>9635</v>
      </c>
      <c r="C5729">
        <v>0</v>
      </c>
      <c r="D5729" s="119">
        <v>11</v>
      </c>
    </row>
    <row r="5730" spans="1:4">
      <c r="A5730" t="s">
        <v>9636</v>
      </c>
      <c r="B5730" t="s">
        <v>9637</v>
      </c>
      <c r="C5730">
        <v>0</v>
      </c>
      <c r="D5730" s="119">
        <v>11</v>
      </c>
    </row>
    <row r="5731" spans="1:4">
      <c r="A5731" t="s">
        <v>9638</v>
      </c>
      <c r="B5731" t="s">
        <v>9639</v>
      </c>
      <c r="C5731">
        <v>0</v>
      </c>
      <c r="D5731" s="119">
        <v>11</v>
      </c>
    </row>
    <row r="5732" spans="1:4">
      <c r="A5732" t="s">
        <v>9640</v>
      </c>
      <c r="B5732" t="s">
        <v>9641</v>
      </c>
      <c r="C5732">
        <v>53</v>
      </c>
      <c r="D5732" s="119">
        <v>760</v>
      </c>
    </row>
    <row r="5733" spans="1:4">
      <c r="A5733" t="s">
        <v>9642</v>
      </c>
      <c r="B5733" t="s">
        <v>19270</v>
      </c>
      <c r="C5733">
        <v>0</v>
      </c>
      <c r="D5733" s="119">
        <v>11</v>
      </c>
    </row>
    <row r="5734" spans="1:4">
      <c r="A5734" t="s">
        <v>9643</v>
      </c>
      <c r="B5734" t="s">
        <v>19271</v>
      </c>
      <c r="C5734">
        <v>3472</v>
      </c>
      <c r="D5734" s="119">
        <v>28870</v>
      </c>
    </row>
    <row r="5735" spans="1:4">
      <c r="A5735" t="s">
        <v>9644</v>
      </c>
      <c r="B5735" t="s">
        <v>9645</v>
      </c>
      <c r="C5735">
        <v>0</v>
      </c>
      <c r="D5735" s="119">
        <v>11</v>
      </c>
    </row>
    <row r="5736" spans="1:4">
      <c r="A5736" t="s">
        <v>9646</v>
      </c>
      <c r="B5736" t="s">
        <v>9647</v>
      </c>
      <c r="C5736">
        <v>0</v>
      </c>
      <c r="D5736" s="119">
        <v>20</v>
      </c>
    </row>
    <row r="5737" spans="1:4">
      <c r="A5737" t="s">
        <v>9648</v>
      </c>
      <c r="B5737" t="s">
        <v>9649</v>
      </c>
      <c r="C5737">
        <v>0</v>
      </c>
      <c r="D5737" s="119">
        <v>11</v>
      </c>
    </row>
    <row r="5738" spans="1:4">
      <c r="A5738" t="s">
        <v>9650</v>
      </c>
      <c r="B5738" t="s">
        <v>9651</v>
      </c>
      <c r="C5738">
        <v>0</v>
      </c>
      <c r="D5738" s="119">
        <v>11</v>
      </c>
    </row>
    <row r="5739" spans="1:4">
      <c r="A5739" t="s">
        <v>9652</v>
      </c>
      <c r="B5739" t="s">
        <v>9653</v>
      </c>
      <c r="C5739">
        <v>0</v>
      </c>
      <c r="D5739" s="119">
        <v>11</v>
      </c>
    </row>
    <row r="5740" spans="1:4">
      <c r="A5740" t="s">
        <v>9654</v>
      </c>
      <c r="B5740" t="s">
        <v>9655</v>
      </c>
      <c r="C5740">
        <v>0</v>
      </c>
      <c r="D5740" s="119">
        <v>11</v>
      </c>
    </row>
    <row r="5741" spans="1:4">
      <c r="A5741" t="s">
        <v>9656</v>
      </c>
      <c r="B5741" t="s">
        <v>19272</v>
      </c>
      <c r="C5741">
        <v>0</v>
      </c>
      <c r="D5741" s="119">
        <v>11</v>
      </c>
    </row>
    <row r="5742" spans="1:4">
      <c r="A5742" t="s">
        <v>9657</v>
      </c>
      <c r="B5742" t="s">
        <v>9658</v>
      </c>
      <c r="C5742">
        <v>0</v>
      </c>
      <c r="D5742" s="119">
        <v>60</v>
      </c>
    </row>
    <row r="5743" spans="1:4">
      <c r="A5743" t="s">
        <v>9659</v>
      </c>
      <c r="B5743" t="s">
        <v>19273</v>
      </c>
      <c r="C5743">
        <v>0</v>
      </c>
      <c r="D5743" s="119">
        <v>11</v>
      </c>
    </row>
    <row r="5744" spans="1:4">
      <c r="A5744" t="s">
        <v>9660</v>
      </c>
      <c r="B5744" t="s">
        <v>9661</v>
      </c>
      <c r="C5744">
        <v>0</v>
      </c>
      <c r="D5744" s="119">
        <v>11</v>
      </c>
    </row>
    <row r="5745" spans="1:4">
      <c r="A5745" t="s">
        <v>9662</v>
      </c>
      <c r="B5745" t="s">
        <v>19274</v>
      </c>
      <c r="C5745">
        <v>3970</v>
      </c>
      <c r="D5745" s="119">
        <v>5732</v>
      </c>
    </row>
    <row r="5746" spans="1:4">
      <c r="A5746" t="s">
        <v>9663</v>
      </c>
      <c r="B5746" t="s">
        <v>19275</v>
      </c>
      <c r="C5746">
        <v>0</v>
      </c>
      <c r="D5746" s="119">
        <v>11</v>
      </c>
    </row>
    <row r="5747" spans="1:4">
      <c r="A5747" t="s">
        <v>9664</v>
      </c>
      <c r="B5747" t="s">
        <v>19276</v>
      </c>
      <c r="C5747">
        <v>3437</v>
      </c>
      <c r="D5747" s="119">
        <v>28660</v>
      </c>
    </row>
    <row r="5748" spans="1:4">
      <c r="A5748" t="s">
        <v>9665</v>
      </c>
      <c r="B5748" t="s">
        <v>9666</v>
      </c>
      <c r="C5748">
        <v>0</v>
      </c>
      <c r="D5748" s="119">
        <v>11</v>
      </c>
    </row>
    <row r="5749" spans="1:4">
      <c r="A5749" t="s">
        <v>9667</v>
      </c>
      <c r="B5749" t="s">
        <v>19277</v>
      </c>
      <c r="C5749">
        <v>0</v>
      </c>
      <c r="D5749" s="119">
        <v>11</v>
      </c>
    </row>
    <row r="5750" spans="1:4">
      <c r="A5750" t="s">
        <v>9668</v>
      </c>
      <c r="B5750" t="s">
        <v>9669</v>
      </c>
      <c r="C5750">
        <v>0</v>
      </c>
      <c r="D5750" s="119">
        <v>130</v>
      </c>
    </row>
    <row r="5751" spans="1:4">
      <c r="A5751" t="s">
        <v>9670</v>
      </c>
      <c r="B5751" t="s">
        <v>8451</v>
      </c>
      <c r="C5751">
        <v>0</v>
      </c>
      <c r="D5751" s="119">
        <v>10</v>
      </c>
    </row>
    <row r="5752" spans="1:4">
      <c r="A5752" t="s">
        <v>9671</v>
      </c>
      <c r="B5752" t="s">
        <v>8453</v>
      </c>
      <c r="C5752">
        <v>0</v>
      </c>
      <c r="D5752" s="119">
        <v>500</v>
      </c>
    </row>
    <row r="5753" spans="1:4">
      <c r="A5753" t="s">
        <v>9672</v>
      </c>
      <c r="B5753" t="s">
        <v>9673</v>
      </c>
      <c r="C5753">
        <v>0</v>
      </c>
      <c r="D5753" s="119">
        <v>101</v>
      </c>
    </row>
    <row r="5754" spans="1:4">
      <c r="A5754" t="s">
        <v>9674</v>
      </c>
      <c r="B5754" t="s">
        <v>9675</v>
      </c>
      <c r="C5754">
        <v>0</v>
      </c>
      <c r="D5754" s="119">
        <v>101</v>
      </c>
    </row>
    <row r="5755" spans="1:4">
      <c r="A5755" t="s">
        <v>9676</v>
      </c>
      <c r="B5755" t="s">
        <v>9677</v>
      </c>
      <c r="C5755">
        <v>0</v>
      </c>
      <c r="D5755" s="119">
        <v>101</v>
      </c>
    </row>
    <row r="5756" spans="1:4">
      <c r="A5756" t="s">
        <v>9678</v>
      </c>
      <c r="B5756" t="s">
        <v>19278</v>
      </c>
      <c r="C5756">
        <v>0</v>
      </c>
      <c r="D5756" s="119">
        <v>30</v>
      </c>
    </row>
    <row r="5757" spans="1:4">
      <c r="A5757" t="s">
        <v>9679</v>
      </c>
      <c r="B5757" t="s">
        <v>19279</v>
      </c>
      <c r="C5757">
        <v>0</v>
      </c>
      <c r="D5757" s="119">
        <v>6990</v>
      </c>
    </row>
    <row r="5758" spans="1:4">
      <c r="A5758" t="s">
        <v>9680</v>
      </c>
      <c r="B5758" t="s">
        <v>19280</v>
      </c>
      <c r="C5758">
        <v>0</v>
      </c>
      <c r="D5758" s="119">
        <v>85</v>
      </c>
    </row>
    <row r="5759" spans="1:4">
      <c r="A5759" t="s">
        <v>9681</v>
      </c>
      <c r="B5759" t="s">
        <v>19281</v>
      </c>
      <c r="C5759">
        <v>266</v>
      </c>
      <c r="D5759" s="119">
        <v>2425</v>
      </c>
    </row>
    <row r="5760" spans="1:4">
      <c r="A5760" t="s">
        <v>9682</v>
      </c>
      <c r="B5760" t="s">
        <v>9683</v>
      </c>
      <c r="C5760">
        <v>0</v>
      </c>
      <c r="D5760" s="119">
        <v>1745</v>
      </c>
    </row>
    <row r="5761" spans="1:4">
      <c r="A5761" t="s">
        <v>9684</v>
      </c>
      <c r="B5761" t="s">
        <v>9685</v>
      </c>
      <c r="C5761">
        <v>0</v>
      </c>
      <c r="D5761" s="119">
        <v>101</v>
      </c>
    </row>
    <row r="5762" spans="1:4">
      <c r="A5762" t="s">
        <v>9686</v>
      </c>
      <c r="B5762" t="s">
        <v>9687</v>
      </c>
      <c r="C5762">
        <v>0</v>
      </c>
      <c r="D5762" s="119">
        <v>101</v>
      </c>
    </row>
    <row r="5763" spans="1:4">
      <c r="A5763" t="s">
        <v>9688</v>
      </c>
      <c r="B5763" t="s">
        <v>9689</v>
      </c>
      <c r="C5763">
        <v>0</v>
      </c>
      <c r="D5763" s="119">
        <v>101</v>
      </c>
    </row>
    <row r="5764" spans="1:4">
      <c r="A5764" t="s">
        <v>9690</v>
      </c>
      <c r="B5764" t="s">
        <v>9691</v>
      </c>
      <c r="C5764">
        <v>0</v>
      </c>
      <c r="D5764" s="119">
        <v>101</v>
      </c>
    </row>
    <row r="5765" spans="1:4">
      <c r="A5765" t="s">
        <v>14542</v>
      </c>
      <c r="B5765" t="s">
        <v>14543</v>
      </c>
      <c r="C5765">
        <v>347491</v>
      </c>
      <c r="D5765" s="119">
        <v>384527.85198601766</v>
      </c>
    </row>
    <row r="5766" spans="1:4">
      <c r="A5766" t="s">
        <v>14544</v>
      </c>
      <c r="B5766" t="s">
        <v>14545</v>
      </c>
      <c r="C5766">
        <v>169647.41666666666</v>
      </c>
      <c r="D5766" s="119">
        <v>120320.6877802729</v>
      </c>
    </row>
    <row r="5767" spans="1:4">
      <c r="A5767" t="s">
        <v>18634</v>
      </c>
      <c r="B5767" t="s">
        <v>14629</v>
      </c>
      <c r="C5767">
        <v>0</v>
      </c>
      <c r="D5767" s="119">
        <v>1</v>
      </c>
    </row>
    <row r="5768" spans="1:4">
      <c r="A5768" t="s">
        <v>18635</v>
      </c>
      <c r="B5768" t="s">
        <v>14657</v>
      </c>
      <c r="C5768">
        <v>0</v>
      </c>
      <c r="D5768" s="119">
        <v>1</v>
      </c>
    </row>
    <row r="5769" spans="1:4">
      <c r="A5769" t="s">
        <v>18636</v>
      </c>
      <c r="B5769" t="s">
        <v>14658</v>
      </c>
      <c r="C5769">
        <v>0</v>
      </c>
      <c r="D5769" s="119">
        <v>1</v>
      </c>
    </row>
    <row r="5770" spans="1:4">
      <c r="A5770" t="s">
        <v>18637</v>
      </c>
      <c r="B5770" t="s">
        <v>14662</v>
      </c>
      <c r="C5770">
        <v>0</v>
      </c>
      <c r="D5770" s="119">
        <v>1</v>
      </c>
    </row>
    <row r="5771" spans="1:4">
      <c r="A5771" t="s">
        <v>18638</v>
      </c>
      <c r="B5771" t="s">
        <v>14663</v>
      </c>
      <c r="C5771">
        <v>0</v>
      </c>
      <c r="D5771" s="119">
        <v>1</v>
      </c>
    </row>
    <row r="5772" spans="1:4">
      <c r="A5772" t="s">
        <v>18639</v>
      </c>
      <c r="B5772" t="s">
        <v>14665</v>
      </c>
      <c r="C5772">
        <v>0</v>
      </c>
      <c r="D5772" s="119">
        <v>1</v>
      </c>
    </row>
    <row r="5773" spans="1:4">
      <c r="A5773" t="s">
        <v>18640</v>
      </c>
      <c r="B5773" t="s">
        <v>14666</v>
      </c>
      <c r="C5773">
        <v>0</v>
      </c>
      <c r="D5773" s="119">
        <v>1</v>
      </c>
    </row>
    <row r="5774" spans="1:4">
      <c r="A5774" t="s">
        <v>18641</v>
      </c>
      <c r="B5774" t="s">
        <v>14667</v>
      </c>
      <c r="C5774">
        <v>0</v>
      </c>
      <c r="D5774" s="119">
        <v>1</v>
      </c>
    </row>
    <row r="5775" spans="1:4">
      <c r="A5775" t="s">
        <v>18642</v>
      </c>
      <c r="B5775" t="s">
        <v>14668</v>
      </c>
      <c r="C5775">
        <v>0</v>
      </c>
      <c r="D5775" s="119">
        <v>1</v>
      </c>
    </row>
    <row r="5776" spans="1:4">
      <c r="A5776" t="s">
        <v>18643</v>
      </c>
      <c r="B5776" t="s">
        <v>14669</v>
      </c>
      <c r="C5776">
        <v>0</v>
      </c>
      <c r="D5776" s="119">
        <v>1</v>
      </c>
    </row>
    <row r="5777" spans="1:4">
      <c r="A5777" t="s">
        <v>18644</v>
      </c>
      <c r="B5777" t="s">
        <v>14676</v>
      </c>
      <c r="C5777">
        <v>0</v>
      </c>
      <c r="D5777" s="119">
        <v>1</v>
      </c>
    </row>
    <row r="5778" spans="1:4">
      <c r="A5778" t="s">
        <v>18645</v>
      </c>
      <c r="B5778" t="s">
        <v>14677</v>
      </c>
      <c r="C5778">
        <v>0</v>
      </c>
      <c r="D5778" s="119">
        <v>2</v>
      </c>
    </row>
    <row r="5779" spans="1:4">
      <c r="A5779" t="s">
        <v>18646</v>
      </c>
      <c r="B5779" t="s">
        <v>14744</v>
      </c>
      <c r="C5779">
        <v>0</v>
      </c>
      <c r="D5779" s="119">
        <v>2</v>
      </c>
    </row>
    <row r="5780" spans="1:4">
      <c r="A5780" t="s">
        <v>18647</v>
      </c>
      <c r="B5780" t="s">
        <v>14892</v>
      </c>
      <c r="C5780">
        <v>0</v>
      </c>
      <c r="D5780" s="119">
        <v>2</v>
      </c>
    </row>
    <row r="5781" spans="1:4">
      <c r="A5781" t="s">
        <v>18648</v>
      </c>
      <c r="B5781" t="s">
        <v>14893</v>
      </c>
      <c r="C5781">
        <v>0</v>
      </c>
      <c r="D5781" s="119">
        <v>2</v>
      </c>
    </row>
    <row r="5782" spans="1:4">
      <c r="A5782" t="s">
        <v>18649</v>
      </c>
      <c r="B5782" t="s">
        <v>14905</v>
      </c>
      <c r="C5782">
        <v>0</v>
      </c>
      <c r="D5782" s="119">
        <v>2</v>
      </c>
    </row>
    <row r="5783" spans="1:4">
      <c r="A5783" t="s">
        <v>18650</v>
      </c>
      <c r="B5783" t="s">
        <v>14956</v>
      </c>
      <c r="C5783">
        <v>0</v>
      </c>
      <c r="D5783" s="119">
        <v>1</v>
      </c>
    </row>
    <row r="5784" spans="1:4">
      <c r="A5784" t="s">
        <v>18651</v>
      </c>
      <c r="B5784" t="s">
        <v>14976</v>
      </c>
      <c r="C5784">
        <v>0</v>
      </c>
      <c r="D5784" s="119">
        <v>2</v>
      </c>
    </row>
    <row r="5785" spans="1:4">
      <c r="A5785" t="s">
        <v>18652</v>
      </c>
      <c r="B5785" t="s">
        <v>14999</v>
      </c>
      <c r="C5785">
        <v>0</v>
      </c>
      <c r="D5785" s="119">
        <v>2</v>
      </c>
    </row>
    <row r="5786" spans="1:4">
      <c r="A5786" t="s">
        <v>18653</v>
      </c>
      <c r="B5786" t="s">
        <v>15000</v>
      </c>
      <c r="C5786">
        <v>0</v>
      </c>
      <c r="D5786" s="119">
        <v>2</v>
      </c>
    </row>
    <row r="5787" spans="1:4">
      <c r="A5787" t="s">
        <v>18654</v>
      </c>
      <c r="B5787" t="s">
        <v>15003</v>
      </c>
      <c r="C5787">
        <v>0</v>
      </c>
      <c r="D5787" s="119">
        <v>2</v>
      </c>
    </row>
    <row r="5788" spans="1:4">
      <c r="A5788" t="s">
        <v>18655</v>
      </c>
      <c r="B5788" t="s">
        <v>15006</v>
      </c>
      <c r="C5788">
        <v>0</v>
      </c>
      <c r="D5788" s="119">
        <v>1</v>
      </c>
    </row>
    <row r="5789" spans="1:4">
      <c r="A5789" t="s">
        <v>18656</v>
      </c>
      <c r="B5789" t="s">
        <v>15016</v>
      </c>
      <c r="C5789">
        <v>0</v>
      </c>
      <c r="D5789" s="119">
        <v>1</v>
      </c>
    </row>
    <row r="5790" spans="1:4">
      <c r="A5790" t="s">
        <v>18657</v>
      </c>
      <c r="B5790" t="s">
        <v>15064</v>
      </c>
      <c r="C5790">
        <v>0</v>
      </c>
      <c r="D5790" s="119">
        <v>2</v>
      </c>
    </row>
    <row r="5791" spans="1:4">
      <c r="A5791" t="s">
        <v>18658</v>
      </c>
      <c r="B5791" t="s">
        <v>15065</v>
      </c>
      <c r="C5791">
        <v>0</v>
      </c>
      <c r="D5791" s="119">
        <v>2</v>
      </c>
    </row>
    <row r="5792" spans="1:4">
      <c r="A5792" t="s">
        <v>18659</v>
      </c>
      <c r="B5792" t="s">
        <v>15069</v>
      </c>
      <c r="C5792">
        <v>1</v>
      </c>
      <c r="D5792" s="119">
        <v>1</v>
      </c>
    </row>
    <row r="5793" spans="1:4">
      <c r="A5793" t="s">
        <v>18660</v>
      </c>
      <c r="B5793" t="s">
        <v>15085</v>
      </c>
      <c r="C5793">
        <v>0</v>
      </c>
      <c r="D5793" s="119">
        <v>1</v>
      </c>
    </row>
    <row r="5794" spans="1:4">
      <c r="A5794" t="s">
        <v>18661</v>
      </c>
      <c r="B5794" t="s">
        <v>15088</v>
      </c>
      <c r="C5794">
        <v>0</v>
      </c>
      <c r="D5794" s="119">
        <v>1</v>
      </c>
    </row>
    <row r="5795" spans="1:4">
      <c r="A5795" t="s">
        <v>18662</v>
      </c>
      <c r="B5795" t="s">
        <v>15089</v>
      </c>
      <c r="C5795">
        <v>0</v>
      </c>
      <c r="D5795" s="119">
        <v>1</v>
      </c>
    </row>
    <row r="5796" spans="1:4">
      <c r="A5796" t="s">
        <v>18663</v>
      </c>
      <c r="B5796" t="s">
        <v>15111</v>
      </c>
      <c r="C5796">
        <v>0</v>
      </c>
      <c r="D5796" s="119">
        <v>1</v>
      </c>
    </row>
    <row r="5797" spans="1:4">
      <c r="A5797" t="s">
        <v>18664</v>
      </c>
      <c r="B5797" t="s">
        <v>15113</v>
      </c>
      <c r="C5797">
        <v>0</v>
      </c>
      <c r="D5797" s="119">
        <v>1</v>
      </c>
    </row>
    <row r="5798" spans="1:4">
      <c r="A5798" t="s">
        <v>18665</v>
      </c>
      <c r="B5798" t="s">
        <v>15116</v>
      </c>
      <c r="C5798">
        <v>0</v>
      </c>
      <c r="D5798" s="119">
        <v>1</v>
      </c>
    </row>
    <row r="5799" spans="1:4">
      <c r="A5799" t="s">
        <v>18666</v>
      </c>
      <c r="B5799" t="s">
        <v>15117</v>
      </c>
      <c r="C5799">
        <v>0</v>
      </c>
      <c r="D5799" s="119">
        <v>1</v>
      </c>
    </row>
    <row r="5800" spans="1:4">
      <c r="A5800" t="s">
        <v>18667</v>
      </c>
      <c r="B5800" t="s">
        <v>15119</v>
      </c>
      <c r="C5800">
        <v>0</v>
      </c>
      <c r="D5800" s="119">
        <v>1</v>
      </c>
    </row>
    <row r="5801" spans="1:4">
      <c r="A5801" t="s">
        <v>18668</v>
      </c>
      <c r="B5801" t="s">
        <v>15121</v>
      </c>
      <c r="C5801">
        <v>0</v>
      </c>
      <c r="D5801" s="119">
        <v>1</v>
      </c>
    </row>
    <row r="5802" spans="1:4">
      <c r="A5802" t="s">
        <v>18669</v>
      </c>
      <c r="B5802" t="s">
        <v>15122</v>
      </c>
      <c r="C5802">
        <v>0</v>
      </c>
      <c r="D5802" s="119">
        <v>1</v>
      </c>
    </row>
    <row r="5803" spans="1:4">
      <c r="A5803" t="s">
        <v>18670</v>
      </c>
      <c r="B5803" t="s">
        <v>15124</v>
      </c>
      <c r="C5803">
        <v>0</v>
      </c>
      <c r="D5803" s="119">
        <v>1</v>
      </c>
    </row>
    <row r="5804" spans="1:4">
      <c r="A5804" t="s">
        <v>18671</v>
      </c>
      <c r="B5804" t="s">
        <v>15125</v>
      </c>
      <c r="C5804">
        <v>0</v>
      </c>
      <c r="D5804" s="119">
        <v>1</v>
      </c>
    </row>
    <row r="5805" spans="1:4">
      <c r="A5805" t="s">
        <v>18672</v>
      </c>
      <c r="B5805" t="s">
        <v>15126</v>
      </c>
      <c r="C5805">
        <v>0</v>
      </c>
      <c r="D5805" s="119">
        <v>1</v>
      </c>
    </row>
    <row r="5806" spans="1:4">
      <c r="A5806" t="s">
        <v>18673</v>
      </c>
      <c r="B5806" t="s">
        <v>15127</v>
      </c>
      <c r="C5806">
        <v>0</v>
      </c>
      <c r="D5806" s="119">
        <v>1</v>
      </c>
    </row>
    <row r="5807" spans="1:4">
      <c r="A5807" t="s">
        <v>18674</v>
      </c>
      <c r="B5807" t="s">
        <v>15128</v>
      </c>
      <c r="C5807">
        <v>0</v>
      </c>
      <c r="D5807" s="119">
        <v>1</v>
      </c>
    </row>
    <row r="5808" spans="1:4">
      <c r="A5808" t="s">
        <v>18675</v>
      </c>
      <c r="B5808" t="s">
        <v>15130</v>
      </c>
      <c r="C5808">
        <v>0</v>
      </c>
      <c r="D5808" s="119">
        <v>1</v>
      </c>
    </row>
    <row r="5809" spans="1:4">
      <c r="A5809" t="s">
        <v>18676</v>
      </c>
      <c r="B5809" t="s">
        <v>15141</v>
      </c>
      <c r="C5809">
        <v>0</v>
      </c>
      <c r="D5809" s="119">
        <v>1</v>
      </c>
    </row>
    <row r="5810" spans="1:4">
      <c r="A5810" t="s">
        <v>18677</v>
      </c>
      <c r="B5810" t="s">
        <v>15151</v>
      </c>
      <c r="C5810">
        <v>0</v>
      </c>
      <c r="D5810" s="119">
        <v>1</v>
      </c>
    </row>
    <row r="5811" spans="1:4">
      <c r="A5811" t="s">
        <v>18678</v>
      </c>
      <c r="B5811" t="s">
        <v>15159</v>
      </c>
      <c r="C5811">
        <v>4</v>
      </c>
      <c r="D5811" s="119">
        <v>1</v>
      </c>
    </row>
    <row r="5812" spans="1:4">
      <c r="A5812" t="s">
        <v>18679</v>
      </c>
      <c r="B5812" t="s">
        <v>15162</v>
      </c>
      <c r="C5812">
        <v>0</v>
      </c>
      <c r="D5812" s="119">
        <v>1</v>
      </c>
    </row>
    <row r="5813" spans="1:4">
      <c r="A5813" t="s">
        <v>18680</v>
      </c>
      <c r="B5813" t="s">
        <v>15163</v>
      </c>
      <c r="C5813">
        <v>0</v>
      </c>
      <c r="D5813" s="119">
        <v>1</v>
      </c>
    </row>
    <row r="5814" spans="1:4">
      <c r="A5814" t="s">
        <v>18681</v>
      </c>
      <c r="B5814" t="s">
        <v>15164</v>
      </c>
      <c r="C5814">
        <v>0</v>
      </c>
      <c r="D5814" s="119">
        <v>1</v>
      </c>
    </row>
    <row r="5815" spans="1:4">
      <c r="A5815" t="s">
        <v>18682</v>
      </c>
      <c r="B5815" t="s">
        <v>15165</v>
      </c>
      <c r="C5815">
        <v>0</v>
      </c>
      <c r="D5815" s="119">
        <v>1</v>
      </c>
    </row>
    <row r="5816" spans="1:4">
      <c r="A5816" t="s">
        <v>18683</v>
      </c>
      <c r="B5816" t="s">
        <v>15166</v>
      </c>
      <c r="C5816">
        <v>0</v>
      </c>
      <c r="D5816" s="119">
        <v>1</v>
      </c>
    </row>
    <row r="5817" spans="1:4">
      <c r="A5817" t="s">
        <v>18684</v>
      </c>
      <c r="B5817" t="s">
        <v>15167</v>
      </c>
      <c r="C5817">
        <v>0</v>
      </c>
      <c r="D5817" s="119">
        <v>1</v>
      </c>
    </row>
    <row r="5818" spans="1:4">
      <c r="A5818" t="s">
        <v>18685</v>
      </c>
      <c r="B5818" t="s">
        <v>15171</v>
      </c>
      <c r="C5818">
        <v>0</v>
      </c>
      <c r="D5818" s="119">
        <v>1</v>
      </c>
    </row>
    <row r="5819" spans="1:4">
      <c r="A5819" t="s">
        <v>18686</v>
      </c>
      <c r="B5819" t="s">
        <v>15172</v>
      </c>
      <c r="C5819">
        <v>1</v>
      </c>
      <c r="D5819" s="119">
        <v>1</v>
      </c>
    </row>
    <row r="5820" spans="1:4">
      <c r="A5820" t="s">
        <v>18687</v>
      </c>
      <c r="B5820" t="s">
        <v>15177</v>
      </c>
      <c r="C5820">
        <v>1</v>
      </c>
      <c r="D5820" s="119">
        <v>2</v>
      </c>
    </row>
    <row r="5821" spans="1:4">
      <c r="A5821" t="s">
        <v>18688</v>
      </c>
      <c r="B5821" t="s">
        <v>15179</v>
      </c>
      <c r="C5821">
        <v>0</v>
      </c>
      <c r="D5821" s="119">
        <v>1</v>
      </c>
    </row>
    <row r="5822" spans="1:4">
      <c r="A5822" t="s">
        <v>18689</v>
      </c>
      <c r="B5822" t="s">
        <v>15184</v>
      </c>
      <c r="C5822">
        <v>0</v>
      </c>
      <c r="D5822" s="119">
        <v>1</v>
      </c>
    </row>
    <row r="5823" spans="1:4">
      <c r="A5823" t="s">
        <v>18690</v>
      </c>
      <c r="B5823" t="s">
        <v>15186</v>
      </c>
      <c r="C5823">
        <v>0</v>
      </c>
      <c r="D5823" s="119">
        <v>1</v>
      </c>
    </row>
    <row r="5824" spans="1:4">
      <c r="A5824" t="s">
        <v>18691</v>
      </c>
      <c r="B5824" t="s">
        <v>15200</v>
      </c>
      <c r="C5824">
        <v>0</v>
      </c>
      <c r="D5824" s="119">
        <v>1</v>
      </c>
    </row>
    <row r="5825" spans="1:4">
      <c r="A5825" t="s">
        <v>18692</v>
      </c>
      <c r="B5825" t="s">
        <v>15201</v>
      </c>
      <c r="C5825">
        <v>0</v>
      </c>
      <c r="D5825" s="119">
        <v>1</v>
      </c>
    </row>
    <row r="5826" spans="1:4">
      <c r="A5826" t="s">
        <v>18693</v>
      </c>
      <c r="B5826" t="s">
        <v>15202</v>
      </c>
      <c r="C5826">
        <v>0</v>
      </c>
      <c r="D5826" s="119">
        <v>1</v>
      </c>
    </row>
    <row r="5827" spans="1:4">
      <c r="A5827" t="s">
        <v>18694</v>
      </c>
      <c r="B5827" t="s">
        <v>15204</v>
      </c>
      <c r="C5827">
        <v>0</v>
      </c>
      <c r="D5827" s="119">
        <v>1</v>
      </c>
    </row>
    <row r="5828" spans="1:4">
      <c r="A5828" t="s">
        <v>18695</v>
      </c>
      <c r="B5828" t="s">
        <v>15228</v>
      </c>
      <c r="C5828">
        <v>0</v>
      </c>
      <c r="D5828" s="119">
        <v>1</v>
      </c>
    </row>
    <row r="5829" spans="1:4">
      <c r="A5829" t="s">
        <v>18696</v>
      </c>
      <c r="B5829" t="s">
        <v>15248</v>
      </c>
      <c r="C5829">
        <v>0</v>
      </c>
      <c r="D5829" s="119">
        <v>1</v>
      </c>
    </row>
    <row r="5830" spans="1:4">
      <c r="A5830" t="s">
        <v>18697</v>
      </c>
      <c r="B5830" t="s">
        <v>15249</v>
      </c>
      <c r="C5830">
        <v>0</v>
      </c>
      <c r="D5830" s="119">
        <v>2</v>
      </c>
    </row>
    <row r="5831" spans="1:4">
      <c r="A5831" t="s">
        <v>18698</v>
      </c>
      <c r="B5831" t="s">
        <v>15250</v>
      </c>
      <c r="C5831">
        <v>0</v>
      </c>
      <c r="D5831" s="119">
        <v>2</v>
      </c>
    </row>
    <row r="5832" spans="1:4">
      <c r="A5832" t="s">
        <v>18699</v>
      </c>
      <c r="B5832" t="s">
        <v>15252</v>
      </c>
      <c r="C5832">
        <v>1</v>
      </c>
      <c r="D5832" s="119">
        <v>2</v>
      </c>
    </row>
    <row r="5833" spans="1:4">
      <c r="A5833" t="s">
        <v>18700</v>
      </c>
      <c r="B5833" t="s">
        <v>15256</v>
      </c>
      <c r="C5833">
        <v>1</v>
      </c>
      <c r="D5833" s="119">
        <v>2</v>
      </c>
    </row>
    <row r="5834" spans="1:4">
      <c r="A5834" t="s">
        <v>18701</v>
      </c>
      <c r="B5834" t="s">
        <v>15258</v>
      </c>
      <c r="C5834">
        <v>0</v>
      </c>
      <c r="D5834" s="119">
        <v>2</v>
      </c>
    </row>
    <row r="5835" spans="1:4">
      <c r="A5835" t="s">
        <v>18702</v>
      </c>
      <c r="B5835" t="s">
        <v>15265</v>
      </c>
      <c r="C5835">
        <v>0</v>
      </c>
      <c r="D5835" s="119">
        <v>1</v>
      </c>
    </row>
    <row r="5836" spans="1:4">
      <c r="A5836" t="s">
        <v>18703</v>
      </c>
      <c r="B5836" t="s">
        <v>15266</v>
      </c>
      <c r="C5836">
        <v>0</v>
      </c>
      <c r="D5836" s="119">
        <v>2</v>
      </c>
    </row>
    <row r="5837" spans="1:4">
      <c r="A5837" t="s">
        <v>18704</v>
      </c>
      <c r="B5837" t="s">
        <v>15267</v>
      </c>
      <c r="C5837">
        <v>3</v>
      </c>
      <c r="D5837" s="119">
        <v>2</v>
      </c>
    </row>
    <row r="5838" spans="1:4">
      <c r="A5838" t="s">
        <v>18705</v>
      </c>
      <c r="B5838" t="s">
        <v>15271</v>
      </c>
      <c r="C5838">
        <v>0</v>
      </c>
      <c r="D5838" s="119">
        <v>1</v>
      </c>
    </row>
    <row r="5839" spans="1:4">
      <c r="A5839" t="s">
        <v>18706</v>
      </c>
      <c r="B5839" t="s">
        <v>15273</v>
      </c>
      <c r="C5839">
        <v>0</v>
      </c>
      <c r="D5839" s="119">
        <v>2</v>
      </c>
    </row>
    <row r="5840" spans="1:4">
      <c r="A5840" t="s">
        <v>18707</v>
      </c>
      <c r="B5840" t="s">
        <v>15274</v>
      </c>
      <c r="C5840">
        <v>0</v>
      </c>
      <c r="D5840" s="119">
        <v>1</v>
      </c>
    </row>
    <row r="5841" spans="1:4">
      <c r="A5841" t="s">
        <v>18708</v>
      </c>
      <c r="B5841" t="s">
        <v>15278</v>
      </c>
      <c r="C5841">
        <v>0</v>
      </c>
      <c r="D5841" s="119">
        <v>1</v>
      </c>
    </row>
    <row r="5842" spans="1:4">
      <c r="A5842" t="s">
        <v>18709</v>
      </c>
      <c r="B5842" t="s">
        <v>15279</v>
      </c>
      <c r="C5842">
        <v>0</v>
      </c>
      <c r="D5842" s="119">
        <v>2</v>
      </c>
    </row>
    <row r="5843" spans="1:4">
      <c r="A5843" t="s">
        <v>18710</v>
      </c>
      <c r="B5843" t="s">
        <v>15280</v>
      </c>
      <c r="C5843">
        <v>0</v>
      </c>
      <c r="D5843" s="119">
        <v>1</v>
      </c>
    </row>
    <row r="5844" spans="1:4">
      <c r="A5844" t="s">
        <v>18711</v>
      </c>
      <c r="B5844" t="s">
        <v>15284</v>
      </c>
      <c r="C5844">
        <v>0</v>
      </c>
      <c r="D5844" s="119">
        <v>1</v>
      </c>
    </row>
    <row r="5845" spans="1:4">
      <c r="A5845" t="s">
        <v>18712</v>
      </c>
      <c r="B5845" t="s">
        <v>15285</v>
      </c>
      <c r="C5845">
        <v>0</v>
      </c>
      <c r="D5845" s="119">
        <v>2</v>
      </c>
    </row>
    <row r="5846" spans="1:4">
      <c r="A5846" t="s">
        <v>18713</v>
      </c>
      <c r="B5846" t="s">
        <v>15286</v>
      </c>
      <c r="C5846">
        <v>0</v>
      </c>
      <c r="D5846" s="119">
        <v>1</v>
      </c>
    </row>
    <row r="5847" spans="1:4">
      <c r="A5847" t="s">
        <v>18714</v>
      </c>
      <c r="B5847" t="s">
        <v>15287</v>
      </c>
      <c r="C5847">
        <v>0</v>
      </c>
      <c r="D5847" s="119">
        <v>2</v>
      </c>
    </row>
    <row r="5848" spans="1:4">
      <c r="A5848" t="s">
        <v>18715</v>
      </c>
      <c r="B5848" t="s">
        <v>15289</v>
      </c>
      <c r="C5848">
        <v>0</v>
      </c>
      <c r="D5848" s="119">
        <v>2</v>
      </c>
    </row>
    <row r="5849" spans="1:4">
      <c r="A5849" t="s">
        <v>18716</v>
      </c>
      <c r="B5849" t="s">
        <v>15296</v>
      </c>
      <c r="C5849">
        <v>0</v>
      </c>
      <c r="D5849" s="119">
        <v>2</v>
      </c>
    </row>
    <row r="5850" spans="1:4">
      <c r="A5850" t="s">
        <v>18717</v>
      </c>
      <c r="B5850" t="s">
        <v>15301</v>
      </c>
      <c r="C5850">
        <v>0</v>
      </c>
      <c r="D5850" s="119">
        <v>2</v>
      </c>
    </row>
    <row r="5851" spans="1:4">
      <c r="A5851" t="s">
        <v>18718</v>
      </c>
      <c r="B5851" t="s">
        <v>15321</v>
      </c>
      <c r="C5851">
        <v>0</v>
      </c>
      <c r="D5851" s="119">
        <v>2</v>
      </c>
    </row>
    <row r="5852" spans="1:4">
      <c r="A5852" t="s">
        <v>18719</v>
      </c>
      <c r="B5852" t="s">
        <v>15322</v>
      </c>
      <c r="C5852">
        <v>0</v>
      </c>
      <c r="D5852" s="119">
        <v>2</v>
      </c>
    </row>
    <row r="5853" spans="1:4">
      <c r="A5853" t="s">
        <v>18720</v>
      </c>
      <c r="B5853" t="s">
        <v>15331</v>
      </c>
      <c r="C5853">
        <v>0</v>
      </c>
      <c r="D5853" s="119">
        <v>2</v>
      </c>
    </row>
    <row r="5854" spans="1:4">
      <c r="A5854" t="s">
        <v>18721</v>
      </c>
      <c r="B5854" t="s">
        <v>15333</v>
      </c>
      <c r="C5854">
        <v>0</v>
      </c>
      <c r="D5854" s="119">
        <v>1</v>
      </c>
    </row>
    <row r="5855" spans="1:4">
      <c r="A5855" t="s">
        <v>18722</v>
      </c>
      <c r="B5855" t="s">
        <v>15353</v>
      </c>
      <c r="C5855">
        <v>0</v>
      </c>
      <c r="D5855" s="119">
        <v>1</v>
      </c>
    </row>
    <row r="5856" spans="1:4">
      <c r="A5856" t="s">
        <v>18723</v>
      </c>
      <c r="B5856" t="s">
        <v>15354</v>
      </c>
      <c r="C5856">
        <v>0</v>
      </c>
      <c r="D5856" s="119">
        <v>1</v>
      </c>
    </row>
    <row r="5857" spans="1:4">
      <c r="A5857" t="s">
        <v>18724</v>
      </c>
      <c r="B5857" t="s">
        <v>15378</v>
      </c>
      <c r="C5857">
        <v>0</v>
      </c>
      <c r="D5857" s="119">
        <v>2</v>
      </c>
    </row>
    <row r="5858" spans="1:4">
      <c r="A5858" t="s">
        <v>18725</v>
      </c>
      <c r="B5858" t="s">
        <v>15396</v>
      </c>
      <c r="C5858">
        <v>0</v>
      </c>
      <c r="D5858" s="119">
        <v>1</v>
      </c>
    </row>
    <row r="5859" spans="1:4">
      <c r="A5859" t="s">
        <v>18726</v>
      </c>
      <c r="B5859" t="s">
        <v>15398</v>
      </c>
      <c r="C5859">
        <v>0</v>
      </c>
      <c r="D5859" s="119">
        <v>1</v>
      </c>
    </row>
    <row r="5860" spans="1:4">
      <c r="A5860" t="s">
        <v>18727</v>
      </c>
      <c r="B5860" t="s">
        <v>15399</v>
      </c>
      <c r="C5860">
        <v>0</v>
      </c>
      <c r="D5860" s="119">
        <v>1</v>
      </c>
    </row>
    <row r="5861" spans="1:4">
      <c r="A5861" t="s">
        <v>18728</v>
      </c>
      <c r="B5861" t="s">
        <v>15416</v>
      </c>
      <c r="C5861">
        <v>0</v>
      </c>
      <c r="D5861" s="119">
        <v>1</v>
      </c>
    </row>
    <row r="5862" spans="1:4">
      <c r="A5862" t="s">
        <v>18729</v>
      </c>
      <c r="B5862" t="s">
        <v>15417</v>
      </c>
      <c r="C5862">
        <v>0</v>
      </c>
      <c r="D5862" s="119">
        <v>1</v>
      </c>
    </row>
    <row r="5863" spans="1:4">
      <c r="A5863" t="s">
        <v>18730</v>
      </c>
      <c r="B5863" t="s">
        <v>15419</v>
      </c>
      <c r="C5863">
        <v>0</v>
      </c>
      <c r="D5863" s="119">
        <v>1</v>
      </c>
    </row>
    <row r="5864" spans="1:4">
      <c r="A5864" t="s">
        <v>18731</v>
      </c>
      <c r="B5864" t="s">
        <v>16178</v>
      </c>
      <c r="C5864">
        <v>0</v>
      </c>
      <c r="D5864" s="119">
        <v>1</v>
      </c>
    </row>
    <row r="5865" spans="1:4">
      <c r="A5865" t="s">
        <v>18732</v>
      </c>
      <c r="B5865" t="s">
        <v>16227</v>
      </c>
      <c r="C5865">
        <v>0</v>
      </c>
      <c r="D5865" s="119">
        <v>1</v>
      </c>
    </row>
    <row r="5866" spans="1:4">
      <c r="A5866" t="s">
        <v>18733</v>
      </c>
      <c r="B5866" t="s">
        <v>16283</v>
      </c>
      <c r="C5866">
        <v>0</v>
      </c>
      <c r="D5866" s="119">
        <v>1</v>
      </c>
    </row>
    <row r="5867" spans="1:4">
      <c r="A5867" t="s">
        <v>18734</v>
      </c>
      <c r="B5867" t="s">
        <v>16302</v>
      </c>
      <c r="C5867">
        <v>1</v>
      </c>
      <c r="D5867" s="119">
        <v>1</v>
      </c>
    </row>
    <row r="5868" spans="1:4">
      <c r="A5868" t="s">
        <v>18735</v>
      </c>
      <c r="B5868" t="s">
        <v>16307</v>
      </c>
      <c r="C5868">
        <v>0</v>
      </c>
      <c r="D5868" s="119">
        <v>1</v>
      </c>
    </row>
    <row r="5869" spans="1:4">
      <c r="A5869" t="s">
        <v>18736</v>
      </c>
      <c r="B5869" t="s">
        <v>16357</v>
      </c>
      <c r="C5869">
        <v>0</v>
      </c>
      <c r="D5869" s="119">
        <v>1</v>
      </c>
    </row>
    <row r="5870" spans="1:4">
      <c r="A5870" t="s">
        <v>18737</v>
      </c>
      <c r="B5870" t="s">
        <v>16383</v>
      </c>
      <c r="C5870">
        <v>0</v>
      </c>
      <c r="D5870" s="119">
        <v>3</v>
      </c>
    </row>
    <row r="5871" spans="1:4">
      <c r="A5871" t="s">
        <v>18738</v>
      </c>
      <c r="B5871" t="s">
        <v>16402</v>
      </c>
      <c r="C5871">
        <v>1</v>
      </c>
      <c r="D5871" s="119">
        <v>3</v>
      </c>
    </row>
    <row r="5872" spans="1:4">
      <c r="A5872" t="s">
        <v>18739</v>
      </c>
      <c r="B5872" t="s">
        <v>16425</v>
      </c>
      <c r="C5872">
        <v>0</v>
      </c>
      <c r="D5872" s="119">
        <v>1</v>
      </c>
    </row>
    <row r="5873" spans="1:4">
      <c r="A5873" t="s">
        <v>18740</v>
      </c>
      <c r="B5873" t="s">
        <v>20184</v>
      </c>
      <c r="C5873">
        <v>0</v>
      </c>
      <c r="D5873" s="119">
        <v>11</v>
      </c>
    </row>
    <row r="5874" spans="1:4">
      <c r="A5874" t="s">
        <v>18741</v>
      </c>
      <c r="B5874" t="s">
        <v>16703</v>
      </c>
      <c r="C5874">
        <v>0</v>
      </c>
      <c r="D5874" s="119">
        <v>11</v>
      </c>
    </row>
    <row r="5875" spans="1:4">
      <c r="A5875" t="s">
        <v>18742</v>
      </c>
      <c r="B5875" t="s">
        <v>20724</v>
      </c>
    </row>
    <row r="5876" spans="1:4">
      <c r="A5876" t="s">
        <v>18743</v>
      </c>
      <c r="B5876" t="s">
        <v>16824</v>
      </c>
      <c r="C5876">
        <v>0</v>
      </c>
      <c r="D5876" s="119">
        <v>2</v>
      </c>
    </row>
    <row r="5877" spans="1:4">
      <c r="A5877" t="s">
        <v>18744</v>
      </c>
      <c r="B5877" t="s">
        <v>16835</v>
      </c>
      <c r="C5877">
        <v>0</v>
      </c>
      <c r="D5877" s="119">
        <v>2</v>
      </c>
    </row>
    <row r="5878" spans="1:4">
      <c r="A5878" t="s">
        <v>18745</v>
      </c>
      <c r="B5878" t="s">
        <v>16420</v>
      </c>
      <c r="C5878">
        <v>0</v>
      </c>
      <c r="D5878" s="119">
        <v>3</v>
      </c>
    </row>
    <row r="5879" spans="1:4">
      <c r="A5879" t="s">
        <v>18746</v>
      </c>
      <c r="B5879" t="s">
        <v>17300</v>
      </c>
      <c r="C5879">
        <v>0</v>
      </c>
      <c r="D5879" s="119">
        <v>2</v>
      </c>
    </row>
    <row r="5880" spans="1:4">
      <c r="A5880" t="s">
        <v>18747</v>
      </c>
      <c r="B5880" t="s">
        <v>17304</v>
      </c>
      <c r="C5880">
        <v>0</v>
      </c>
      <c r="D5880" s="119">
        <v>2</v>
      </c>
    </row>
    <row r="5881" spans="1:4">
      <c r="A5881" t="s">
        <v>18748</v>
      </c>
      <c r="B5881" t="s">
        <v>17308</v>
      </c>
      <c r="C5881">
        <v>0</v>
      </c>
      <c r="D5881" s="119">
        <v>2</v>
      </c>
    </row>
    <row r="5882" spans="1:4">
      <c r="A5882" t="s">
        <v>18749</v>
      </c>
      <c r="B5882" t="s">
        <v>4817</v>
      </c>
      <c r="C5882">
        <v>2</v>
      </c>
      <c r="D5882" s="119">
        <v>2</v>
      </c>
    </row>
    <row r="5883" spans="1:4">
      <c r="A5883" t="s">
        <v>18750</v>
      </c>
      <c r="B5883" t="s">
        <v>4818</v>
      </c>
      <c r="C5883">
        <v>0</v>
      </c>
      <c r="D5883" s="119">
        <v>2</v>
      </c>
    </row>
    <row r="5884" spans="1:4">
      <c r="A5884" t="s">
        <v>18751</v>
      </c>
      <c r="B5884" t="s">
        <v>4826</v>
      </c>
      <c r="C5884">
        <v>0</v>
      </c>
      <c r="D5884" s="119">
        <v>5</v>
      </c>
    </row>
    <row r="5885" spans="1:4">
      <c r="A5885" t="s">
        <v>18752</v>
      </c>
      <c r="B5885" t="s">
        <v>4830</v>
      </c>
      <c r="C5885">
        <v>0</v>
      </c>
      <c r="D5885" s="119">
        <v>2</v>
      </c>
    </row>
    <row r="5886" spans="1:4">
      <c r="A5886" t="s">
        <v>18753</v>
      </c>
      <c r="B5886" t="s">
        <v>4832</v>
      </c>
      <c r="C5886">
        <v>0</v>
      </c>
      <c r="D5886" s="119">
        <v>3</v>
      </c>
    </row>
    <row r="5887" spans="1:4">
      <c r="A5887" t="s">
        <v>18754</v>
      </c>
      <c r="B5887" t="s">
        <v>4833</v>
      </c>
      <c r="C5887">
        <v>0</v>
      </c>
      <c r="D5887" s="119">
        <v>3</v>
      </c>
    </row>
    <row r="5888" spans="1:4">
      <c r="A5888" t="s">
        <v>18755</v>
      </c>
      <c r="B5888" t="s">
        <v>4834</v>
      </c>
      <c r="C5888">
        <v>0</v>
      </c>
      <c r="D5888" s="119">
        <v>2</v>
      </c>
    </row>
    <row r="5889" spans="1:4">
      <c r="A5889" t="s">
        <v>18756</v>
      </c>
      <c r="B5889" t="s">
        <v>4836</v>
      </c>
      <c r="C5889">
        <v>0</v>
      </c>
      <c r="D5889" s="119">
        <v>3</v>
      </c>
    </row>
    <row r="5890" spans="1:4">
      <c r="A5890" t="s">
        <v>18757</v>
      </c>
      <c r="B5890" t="s">
        <v>4837</v>
      </c>
      <c r="C5890">
        <v>0</v>
      </c>
      <c r="D5890" s="119">
        <v>3</v>
      </c>
    </row>
    <row r="5891" spans="1:4">
      <c r="A5891" t="s">
        <v>18758</v>
      </c>
      <c r="B5891" t="s">
        <v>4838</v>
      </c>
      <c r="C5891">
        <v>0</v>
      </c>
      <c r="D5891" s="119">
        <v>2</v>
      </c>
    </row>
    <row r="5892" spans="1:4">
      <c r="A5892" t="s">
        <v>18759</v>
      </c>
      <c r="B5892" t="s">
        <v>4839</v>
      </c>
      <c r="C5892">
        <v>0</v>
      </c>
      <c r="D5892" s="119">
        <v>2</v>
      </c>
    </row>
    <row r="5893" spans="1:4">
      <c r="A5893" t="s">
        <v>18760</v>
      </c>
      <c r="B5893" t="s">
        <v>4840</v>
      </c>
      <c r="C5893">
        <v>0</v>
      </c>
      <c r="D5893" s="119">
        <v>2</v>
      </c>
    </row>
    <row r="5894" spans="1:4">
      <c r="A5894" t="s">
        <v>18761</v>
      </c>
      <c r="B5894" t="s">
        <v>4841</v>
      </c>
      <c r="C5894">
        <v>0</v>
      </c>
      <c r="D5894" s="119">
        <v>2</v>
      </c>
    </row>
    <row r="5895" spans="1:4">
      <c r="A5895" t="s">
        <v>18762</v>
      </c>
      <c r="B5895" t="s">
        <v>4877</v>
      </c>
      <c r="C5895">
        <v>0</v>
      </c>
      <c r="D5895" s="119">
        <v>2</v>
      </c>
    </row>
    <row r="5896" spans="1:4">
      <c r="A5896" t="s">
        <v>18763</v>
      </c>
      <c r="B5896" t="s">
        <v>4878</v>
      </c>
      <c r="C5896">
        <v>0</v>
      </c>
      <c r="D5896" s="119">
        <v>2</v>
      </c>
    </row>
    <row r="5897" spans="1:4">
      <c r="A5897" t="s">
        <v>18764</v>
      </c>
      <c r="B5897" t="s">
        <v>4879</v>
      </c>
      <c r="C5897">
        <v>0</v>
      </c>
      <c r="D5897" s="119">
        <v>2</v>
      </c>
    </row>
    <row r="5898" spans="1:4">
      <c r="A5898" t="s">
        <v>18765</v>
      </c>
      <c r="B5898" t="s">
        <v>4880</v>
      </c>
      <c r="C5898">
        <v>0</v>
      </c>
      <c r="D5898" s="119">
        <v>2</v>
      </c>
    </row>
    <row r="5899" spans="1:4">
      <c r="A5899" t="s">
        <v>18766</v>
      </c>
      <c r="B5899" t="s">
        <v>4881</v>
      </c>
      <c r="C5899">
        <v>0</v>
      </c>
      <c r="D5899" s="119">
        <v>2</v>
      </c>
    </row>
    <row r="5900" spans="1:4">
      <c r="A5900" t="s">
        <v>18767</v>
      </c>
      <c r="B5900" t="s">
        <v>4882</v>
      </c>
      <c r="C5900">
        <v>0</v>
      </c>
      <c r="D5900" s="119">
        <v>2</v>
      </c>
    </row>
    <row r="5901" spans="1:4">
      <c r="A5901" t="s">
        <v>18768</v>
      </c>
      <c r="B5901" t="s">
        <v>17454</v>
      </c>
      <c r="C5901">
        <v>0</v>
      </c>
      <c r="D5901" s="119">
        <v>1</v>
      </c>
    </row>
    <row r="5902" spans="1:4">
      <c r="A5902" t="s">
        <v>18769</v>
      </c>
      <c r="B5902" t="s">
        <v>17455</v>
      </c>
      <c r="C5902">
        <v>1</v>
      </c>
      <c r="D5902" s="119">
        <v>1</v>
      </c>
    </row>
    <row r="5903" spans="1:4">
      <c r="A5903" t="s">
        <v>18770</v>
      </c>
      <c r="B5903" t="s">
        <v>17456</v>
      </c>
      <c r="C5903">
        <v>0</v>
      </c>
      <c r="D5903" s="119">
        <v>25</v>
      </c>
    </row>
    <row r="5904" spans="1:4">
      <c r="A5904" t="s">
        <v>18771</v>
      </c>
      <c r="B5904" t="s">
        <v>17457</v>
      </c>
      <c r="C5904">
        <v>2</v>
      </c>
      <c r="D5904" s="119">
        <v>1</v>
      </c>
    </row>
    <row r="5905" spans="1:4">
      <c r="A5905" t="s">
        <v>18772</v>
      </c>
      <c r="B5905" t="s">
        <v>17458</v>
      </c>
      <c r="C5905">
        <v>0</v>
      </c>
      <c r="D5905" s="119">
        <v>1</v>
      </c>
    </row>
    <row r="5906" spans="1:4">
      <c r="A5906" t="s">
        <v>18773</v>
      </c>
      <c r="B5906" t="s">
        <v>17459</v>
      </c>
      <c r="C5906">
        <v>4</v>
      </c>
      <c r="D5906" s="119">
        <v>1</v>
      </c>
    </row>
    <row r="5907" spans="1:4">
      <c r="A5907" t="s">
        <v>18774</v>
      </c>
      <c r="B5907" t="s">
        <v>17462</v>
      </c>
      <c r="C5907">
        <v>0</v>
      </c>
      <c r="D5907" s="119">
        <v>1</v>
      </c>
    </row>
    <row r="5908" spans="1:4">
      <c r="A5908" t="s">
        <v>18775</v>
      </c>
      <c r="B5908" t="s">
        <v>17474</v>
      </c>
      <c r="C5908">
        <v>0</v>
      </c>
      <c r="D5908" s="119">
        <v>11</v>
      </c>
    </row>
    <row r="5909" spans="1:4">
      <c r="A5909" t="s">
        <v>18776</v>
      </c>
      <c r="B5909" t="s">
        <v>17574</v>
      </c>
      <c r="C5909">
        <v>1</v>
      </c>
      <c r="D5909" s="119">
        <v>2</v>
      </c>
    </row>
    <row r="5910" spans="1:4">
      <c r="A5910" t="s">
        <v>18777</v>
      </c>
      <c r="B5910" t="s">
        <v>17575</v>
      </c>
      <c r="C5910">
        <v>0</v>
      </c>
      <c r="D5910" s="119">
        <v>1</v>
      </c>
    </row>
    <row r="5911" spans="1:4">
      <c r="A5911" t="s">
        <v>18778</v>
      </c>
      <c r="B5911" t="s">
        <v>17577</v>
      </c>
      <c r="C5911">
        <v>0</v>
      </c>
      <c r="D5911" s="119">
        <v>1</v>
      </c>
    </row>
    <row r="5912" spans="1:4">
      <c r="A5912" t="s">
        <v>18779</v>
      </c>
      <c r="B5912" t="s">
        <v>17578</v>
      </c>
      <c r="C5912">
        <v>0</v>
      </c>
      <c r="D5912" s="119">
        <v>1</v>
      </c>
    </row>
    <row r="5913" spans="1:4">
      <c r="A5913" t="s">
        <v>18780</v>
      </c>
      <c r="B5913" t="s">
        <v>17579</v>
      </c>
      <c r="C5913">
        <v>0</v>
      </c>
      <c r="D5913" s="119">
        <v>1</v>
      </c>
    </row>
    <row r="5914" spans="1:4">
      <c r="A5914" t="s">
        <v>18781</v>
      </c>
      <c r="B5914" t="s">
        <v>17589</v>
      </c>
      <c r="C5914">
        <v>0</v>
      </c>
      <c r="D5914" s="119">
        <v>2</v>
      </c>
    </row>
    <row r="5915" spans="1:4">
      <c r="A5915" t="s">
        <v>18782</v>
      </c>
      <c r="B5915" t="s">
        <v>14559</v>
      </c>
      <c r="C5915">
        <v>0</v>
      </c>
      <c r="D5915" s="119">
        <v>1</v>
      </c>
    </row>
    <row r="5916" spans="1:4">
      <c r="A5916" t="s">
        <v>18783</v>
      </c>
      <c r="B5916" t="s">
        <v>17593</v>
      </c>
      <c r="C5916">
        <v>0</v>
      </c>
      <c r="D5916" s="119">
        <v>2</v>
      </c>
    </row>
    <row r="5917" spans="1:4">
      <c r="A5917" t="s">
        <v>18784</v>
      </c>
      <c r="B5917" t="s">
        <v>17598</v>
      </c>
      <c r="C5917">
        <v>0</v>
      </c>
      <c r="D5917" s="119">
        <v>2</v>
      </c>
    </row>
    <row r="5918" spans="1:4">
      <c r="A5918" t="s">
        <v>18785</v>
      </c>
      <c r="B5918" t="s">
        <v>17629</v>
      </c>
      <c r="C5918">
        <v>0</v>
      </c>
      <c r="D5918" s="119">
        <v>1</v>
      </c>
    </row>
    <row r="5919" spans="1:4">
      <c r="A5919" t="s">
        <v>18786</v>
      </c>
      <c r="B5919" t="s">
        <v>17631</v>
      </c>
      <c r="C5919">
        <v>0</v>
      </c>
      <c r="D5919" s="119">
        <v>1</v>
      </c>
    </row>
    <row r="5920" spans="1:4">
      <c r="A5920" t="s">
        <v>18787</v>
      </c>
      <c r="B5920" t="s">
        <v>17632</v>
      </c>
      <c r="C5920">
        <v>0</v>
      </c>
      <c r="D5920" s="119">
        <v>1</v>
      </c>
    </row>
    <row r="5921" spans="1:4">
      <c r="A5921" t="s">
        <v>18788</v>
      </c>
      <c r="B5921" t="s">
        <v>17633</v>
      </c>
      <c r="C5921">
        <v>0</v>
      </c>
      <c r="D5921" s="119">
        <v>1</v>
      </c>
    </row>
    <row r="5922" spans="1:4">
      <c r="A5922" t="s">
        <v>18789</v>
      </c>
      <c r="B5922" t="s">
        <v>17655</v>
      </c>
      <c r="C5922">
        <v>0</v>
      </c>
      <c r="D5922" s="119">
        <v>1</v>
      </c>
    </row>
    <row r="5923" spans="1:4">
      <c r="A5923" t="s">
        <v>18790</v>
      </c>
      <c r="B5923" t="s">
        <v>17656</v>
      </c>
      <c r="C5923">
        <v>0</v>
      </c>
      <c r="D5923" s="119">
        <v>1</v>
      </c>
    </row>
    <row r="5924" spans="1:4">
      <c r="A5924" t="s">
        <v>18791</v>
      </c>
      <c r="B5924" t="s">
        <v>17677</v>
      </c>
      <c r="C5924">
        <v>0</v>
      </c>
      <c r="D5924" s="119">
        <v>2</v>
      </c>
    </row>
    <row r="5925" spans="1:4">
      <c r="A5925" t="s">
        <v>18792</v>
      </c>
      <c r="B5925" t="s">
        <v>6508</v>
      </c>
      <c r="C5925">
        <v>0</v>
      </c>
      <c r="D5925" s="119">
        <v>2</v>
      </c>
    </row>
    <row r="5926" spans="1:4">
      <c r="A5926" t="s">
        <v>18793</v>
      </c>
      <c r="B5926" t="s">
        <v>14565</v>
      </c>
      <c r="C5926">
        <v>242</v>
      </c>
      <c r="D5926" s="119">
        <v>2</v>
      </c>
    </row>
    <row r="5927" spans="1:4">
      <c r="A5927" t="s">
        <v>18794</v>
      </c>
      <c r="B5927" t="s">
        <v>14566</v>
      </c>
      <c r="C5927">
        <v>4642</v>
      </c>
      <c r="D5927" s="119">
        <v>2</v>
      </c>
    </row>
    <row r="5928" spans="1:4">
      <c r="A5928" t="s">
        <v>18795</v>
      </c>
      <c r="B5928" t="s">
        <v>6626</v>
      </c>
      <c r="C5928">
        <v>0</v>
      </c>
      <c r="D5928" s="119">
        <v>1</v>
      </c>
    </row>
    <row r="5929" spans="1:4">
      <c r="A5929" t="s">
        <v>18796</v>
      </c>
      <c r="B5929" t="s">
        <v>6627</v>
      </c>
      <c r="C5929">
        <v>0</v>
      </c>
      <c r="D5929" s="119">
        <v>1</v>
      </c>
    </row>
    <row r="5930" spans="1:4">
      <c r="A5930" t="s">
        <v>18797</v>
      </c>
      <c r="B5930" t="s">
        <v>6628</v>
      </c>
      <c r="C5930">
        <v>0</v>
      </c>
      <c r="D5930" s="119">
        <v>1</v>
      </c>
    </row>
    <row r="5931" spans="1:4">
      <c r="A5931" t="s">
        <v>18798</v>
      </c>
      <c r="B5931" t="s">
        <v>6629</v>
      </c>
      <c r="C5931">
        <v>0</v>
      </c>
      <c r="D5931" s="119">
        <v>1</v>
      </c>
    </row>
    <row r="5932" spans="1:4">
      <c r="A5932" t="s">
        <v>18799</v>
      </c>
      <c r="B5932" t="s">
        <v>6630</v>
      </c>
      <c r="C5932">
        <v>0</v>
      </c>
      <c r="D5932" s="119">
        <v>1</v>
      </c>
    </row>
    <row r="5933" spans="1:4">
      <c r="A5933" t="s">
        <v>18800</v>
      </c>
      <c r="B5933" t="s">
        <v>6631</v>
      </c>
      <c r="C5933">
        <v>0</v>
      </c>
      <c r="D5933" s="119">
        <v>1</v>
      </c>
    </row>
    <row r="5934" spans="1:4">
      <c r="A5934" t="s">
        <v>18801</v>
      </c>
      <c r="B5934" t="s">
        <v>6632</v>
      </c>
      <c r="C5934">
        <v>0</v>
      </c>
      <c r="D5934" s="119">
        <v>1</v>
      </c>
    </row>
    <row r="5935" spans="1:4">
      <c r="A5935" t="s">
        <v>18802</v>
      </c>
      <c r="B5935" t="s">
        <v>6633</v>
      </c>
      <c r="C5935">
        <v>0</v>
      </c>
      <c r="D5935" s="119">
        <v>1</v>
      </c>
    </row>
    <row r="5936" spans="1:4">
      <c r="A5936" t="s">
        <v>18803</v>
      </c>
      <c r="B5936" t="s">
        <v>6634</v>
      </c>
      <c r="C5936">
        <v>0</v>
      </c>
      <c r="D5936" s="119">
        <v>1</v>
      </c>
    </row>
    <row r="5937" spans="1:4">
      <c r="A5937" t="s">
        <v>18804</v>
      </c>
      <c r="B5937" t="s">
        <v>17821</v>
      </c>
      <c r="C5937">
        <v>0</v>
      </c>
      <c r="D5937" s="119">
        <v>2</v>
      </c>
    </row>
    <row r="5938" spans="1:4">
      <c r="A5938" t="s">
        <v>19282</v>
      </c>
      <c r="B5938" t="s">
        <v>6098</v>
      </c>
      <c r="C5938">
        <v>0</v>
      </c>
      <c r="D5938" s="119">
        <v>1</v>
      </c>
    </row>
    <row r="5939" spans="1:4">
      <c r="A5939" t="s">
        <v>19283</v>
      </c>
      <c r="B5939" t="s">
        <v>17214</v>
      </c>
      <c r="C5939">
        <v>0</v>
      </c>
      <c r="D5939" s="119">
        <v>1</v>
      </c>
    </row>
    <row r="5940" spans="1:4">
      <c r="A5940" t="s">
        <v>19284</v>
      </c>
      <c r="B5940" t="s">
        <v>17321</v>
      </c>
      <c r="C5940">
        <v>0</v>
      </c>
      <c r="D5940" s="119">
        <v>1</v>
      </c>
    </row>
    <row r="5941" spans="1:4">
      <c r="A5941" t="s">
        <v>19285</v>
      </c>
      <c r="B5941" t="s">
        <v>17322</v>
      </c>
      <c r="C5941">
        <v>0</v>
      </c>
      <c r="D5941" s="119">
        <v>1</v>
      </c>
    </row>
    <row r="5942" spans="1:4">
      <c r="A5942" t="s">
        <v>19286</v>
      </c>
      <c r="B5942" t="s">
        <v>17323</v>
      </c>
      <c r="C5942">
        <v>0</v>
      </c>
      <c r="D5942" s="119">
        <v>1</v>
      </c>
    </row>
    <row r="5943" spans="1:4">
      <c r="A5943" t="s">
        <v>19287</v>
      </c>
      <c r="B5943" t="s">
        <v>17324</v>
      </c>
      <c r="C5943">
        <v>0</v>
      </c>
      <c r="D5943" s="119">
        <v>2</v>
      </c>
    </row>
    <row r="5944" spans="1:4">
      <c r="A5944" t="s">
        <v>19288</v>
      </c>
      <c r="B5944" t="s">
        <v>17756</v>
      </c>
      <c r="C5944">
        <v>0</v>
      </c>
      <c r="D5944" s="119">
        <v>2</v>
      </c>
    </row>
    <row r="5945" spans="1:4">
      <c r="A5945" t="s">
        <v>19289</v>
      </c>
      <c r="B5945" t="s">
        <v>17756</v>
      </c>
      <c r="C5945">
        <v>0</v>
      </c>
      <c r="D5945" s="119">
        <v>2</v>
      </c>
    </row>
    <row r="5946" spans="1:4">
      <c r="A5946" t="s">
        <v>19290</v>
      </c>
      <c r="B5946" t="s">
        <v>17025</v>
      </c>
      <c r="C5946">
        <v>0</v>
      </c>
      <c r="D5946" s="119">
        <v>1</v>
      </c>
    </row>
    <row r="5947" spans="1:4">
      <c r="A5947" t="s">
        <v>19291</v>
      </c>
      <c r="B5947" t="s">
        <v>17287</v>
      </c>
      <c r="C5947">
        <v>0</v>
      </c>
      <c r="D5947" s="119">
        <v>2</v>
      </c>
    </row>
    <row r="5948" spans="1:4">
      <c r="A5948" t="s">
        <v>19292</v>
      </c>
      <c r="B5948" t="s">
        <v>19927</v>
      </c>
      <c r="C5948">
        <v>0</v>
      </c>
      <c r="D5948" s="119">
        <v>246</v>
      </c>
    </row>
    <row r="5949" spans="1:4">
      <c r="A5949" t="s">
        <v>19293</v>
      </c>
      <c r="B5949" t="s">
        <v>17581</v>
      </c>
      <c r="C5949">
        <v>0</v>
      </c>
      <c r="D5949" s="119">
        <v>2</v>
      </c>
    </row>
    <row r="5950" spans="1:4">
      <c r="A5950" t="s">
        <v>19294</v>
      </c>
      <c r="B5950" t="s">
        <v>17609</v>
      </c>
      <c r="C5950">
        <v>0</v>
      </c>
      <c r="D5950" s="119">
        <v>1</v>
      </c>
    </row>
    <row r="5951" spans="1:4">
      <c r="A5951" t="s">
        <v>19295</v>
      </c>
      <c r="B5951" t="s">
        <v>17703</v>
      </c>
      <c r="C5951">
        <v>0</v>
      </c>
      <c r="D5951" s="119">
        <v>2</v>
      </c>
    </row>
    <row r="5952" spans="1:4">
      <c r="A5952" t="s">
        <v>19296</v>
      </c>
      <c r="B5952" t="s">
        <v>17724</v>
      </c>
      <c r="C5952">
        <v>0</v>
      </c>
      <c r="D5952" s="119">
        <v>1</v>
      </c>
    </row>
    <row r="5953" spans="1:4">
      <c r="A5953" t="s">
        <v>19297</v>
      </c>
      <c r="B5953" t="s">
        <v>17758</v>
      </c>
      <c r="C5953">
        <v>0</v>
      </c>
      <c r="D5953" s="119">
        <v>2</v>
      </c>
    </row>
    <row r="5954" spans="1:4">
      <c r="A5954" t="s">
        <v>19298</v>
      </c>
      <c r="B5954" t="s">
        <v>17758</v>
      </c>
      <c r="C5954">
        <v>0</v>
      </c>
      <c r="D5954" s="119">
        <v>2</v>
      </c>
    </row>
    <row r="5955" spans="1:4">
      <c r="A5955" t="s">
        <v>19299</v>
      </c>
      <c r="B5955" t="s">
        <v>17789</v>
      </c>
      <c r="C5955">
        <v>0</v>
      </c>
      <c r="D5955" s="119">
        <v>2</v>
      </c>
    </row>
    <row r="5956" spans="1:4">
      <c r="A5956" t="s">
        <v>19300</v>
      </c>
      <c r="B5956" t="s">
        <v>14574</v>
      </c>
      <c r="C5956">
        <v>0</v>
      </c>
      <c r="D5956" s="119">
        <v>1</v>
      </c>
    </row>
    <row r="5957" spans="1:4">
      <c r="A5957" t="s">
        <v>19301</v>
      </c>
      <c r="B5957" t="s">
        <v>6606</v>
      </c>
      <c r="C5957">
        <v>0</v>
      </c>
      <c r="D5957" s="119">
        <v>1</v>
      </c>
    </row>
    <row r="5958" spans="1:4">
      <c r="A5958" t="s">
        <v>19875</v>
      </c>
      <c r="B5958" t="s">
        <v>19876</v>
      </c>
      <c r="C5958">
        <v>0</v>
      </c>
      <c r="D5958" s="119">
        <v>2</v>
      </c>
    </row>
    <row r="5959" spans="1:4">
      <c r="A5959" t="s">
        <v>19877</v>
      </c>
      <c r="B5959" t="s">
        <v>19881</v>
      </c>
      <c r="C5959">
        <v>0</v>
      </c>
      <c r="D5959" s="119">
        <v>1</v>
      </c>
    </row>
    <row r="5960" spans="1:4">
      <c r="A5960" t="s">
        <v>19878</v>
      </c>
      <c r="B5960" t="s">
        <v>19882</v>
      </c>
      <c r="C5960">
        <v>0</v>
      </c>
      <c r="D5960" s="119">
        <v>1</v>
      </c>
    </row>
    <row r="5961" spans="1:4">
      <c r="A5961" t="s">
        <v>19879</v>
      </c>
      <c r="B5961" t="s">
        <v>19883</v>
      </c>
      <c r="C5961">
        <v>0</v>
      </c>
      <c r="D5961" s="119">
        <v>1</v>
      </c>
    </row>
    <row r="5962" spans="1:4">
      <c r="A5962" t="s">
        <v>19880</v>
      </c>
      <c r="B5962" t="s">
        <v>19884</v>
      </c>
      <c r="C5962">
        <v>0</v>
      </c>
      <c r="D5962" s="119">
        <v>1</v>
      </c>
    </row>
    <row r="5963" spans="1:4">
      <c r="A5963" t="s">
        <v>19886</v>
      </c>
      <c r="B5963" t="s">
        <v>19887</v>
      </c>
      <c r="C5963">
        <v>0</v>
      </c>
      <c r="D5963" s="119">
        <v>245</v>
      </c>
    </row>
    <row r="5964" spans="1:4">
      <c r="A5964" t="s">
        <v>19888</v>
      </c>
      <c r="B5964" t="s">
        <v>19889</v>
      </c>
      <c r="C5964">
        <v>0</v>
      </c>
      <c r="D5964" s="119">
        <v>245</v>
      </c>
    </row>
    <row r="5965" spans="1:4">
      <c r="A5965" t="s">
        <v>19891</v>
      </c>
      <c r="B5965" t="s">
        <v>19892</v>
      </c>
      <c r="C5965">
        <v>0</v>
      </c>
      <c r="D5965" s="119">
        <v>15</v>
      </c>
    </row>
    <row r="5966" spans="1:4">
      <c r="A5966" t="s">
        <v>19893</v>
      </c>
      <c r="B5966" t="s">
        <v>19894</v>
      </c>
      <c r="C5966">
        <v>0</v>
      </c>
      <c r="D5966" s="119">
        <v>15</v>
      </c>
    </row>
    <row r="5967" spans="1:4">
      <c r="A5967" t="s">
        <v>19895</v>
      </c>
      <c r="B5967" t="s">
        <v>19896</v>
      </c>
      <c r="C5967">
        <v>0</v>
      </c>
      <c r="D5967" s="119">
        <v>11</v>
      </c>
    </row>
    <row r="5968" spans="1:4">
      <c r="A5968" t="s">
        <v>19897</v>
      </c>
      <c r="B5968" t="s">
        <v>19898</v>
      </c>
      <c r="C5968">
        <v>0</v>
      </c>
      <c r="D5968" s="119">
        <v>15</v>
      </c>
    </row>
    <row r="5969" spans="1:4">
      <c r="A5969" t="s">
        <v>19899</v>
      </c>
      <c r="B5969" t="s">
        <v>19900</v>
      </c>
      <c r="C5969">
        <v>0</v>
      </c>
      <c r="D5969" s="119">
        <v>15</v>
      </c>
    </row>
    <row r="5970" spans="1:4">
      <c r="A5970" t="s">
        <v>19901</v>
      </c>
      <c r="B5970" t="s">
        <v>19902</v>
      </c>
      <c r="C5970">
        <v>0</v>
      </c>
      <c r="D5970" s="119">
        <v>15</v>
      </c>
    </row>
    <row r="5971" spans="1:4">
      <c r="A5971" t="s">
        <v>19903</v>
      </c>
      <c r="B5971" t="s">
        <v>19904</v>
      </c>
      <c r="C5971">
        <v>0</v>
      </c>
      <c r="D5971" s="119">
        <v>15</v>
      </c>
    </row>
    <row r="5972" spans="1:4">
      <c r="A5972" t="s">
        <v>19905</v>
      </c>
      <c r="B5972" t="s">
        <v>19906</v>
      </c>
      <c r="C5972">
        <v>0</v>
      </c>
      <c r="D5972" s="119">
        <v>15</v>
      </c>
    </row>
    <row r="5973" spans="1:4">
      <c r="A5973" t="s">
        <v>19907</v>
      </c>
      <c r="B5973" t="s">
        <v>19908</v>
      </c>
      <c r="C5973">
        <v>0</v>
      </c>
      <c r="D5973" s="119">
        <v>11</v>
      </c>
    </row>
    <row r="5974" spans="1:4">
      <c r="A5974" t="s">
        <v>19909</v>
      </c>
      <c r="B5974" t="s">
        <v>19910</v>
      </c>
      <c r="C5974">
        <v>0</v>
      </c>
      <c r="D5974" s="119">
        <v>15</v>
      </c>
    </row>
    <row r="5975" spans="1:4">
      <c r="A5975" t="s">
        <v>19911</v>
      </c>
      <c r="B5975" t="s">
        <v>19912</v>
      </c>
      <c r="C5975">
        <v>0</v>
      </c>
      <c r="D5975" s="119">
        <v>15</v>
      </c>
    </row>
    <row r="5976" spans="1:4">
      <c r="A5976" t="s">
        <v>19913</v>
      </c>
      <c r="B5976" t="s">
        <v>19914</v>
      </c>
      <c r="C5976">
        <v>0</v>
      </c>
      <c r="D5976" s="119">
        <v>15</v>
      </c>
    </row>
    <row r="5977" spans="1:4">
      <c r="A5977" t="s">
        <v>19915</v>
      </c>
      <c r="B5977" t="s">
        <v>19916</v>
      </c>
      <c r="C5977">
        <v>0</v>
      </c>
      <c r="D5977" s="119">
        <v>15</v>
      </c>
    </row>
    <row r="5978" spans="1:4">
      <c r="A5978" t="s">
        <v>19917</v>
      </c>
      <c r="B5978" t="s">
        <v>19918</v>
      </c>
      <c r="C5978">
        <v>0</v>
      </c>
      <c r="D5978" s="119">
        <v>15</v>
      </c>
    </row>
    <row r="5979" spans="1:4">
      <c r="A5979" t="s">
        <v>19919</v>
      </c>
      <c r="B5979" t="s">
        <v>19920</v>
      </c>
      <c r="C5979">
        <v>0</v>
      </c>
      <c r="D5979" s="119">
        <v>10</v>
      </c>
    </row>
    <row r="5980" spans="1:4">
      <c r="A5980" t="s">
        <v>19921</v>
      </c>
      <c r="B5980" t="s">
        <v>19922</v>
      </c>
      <c r="C5980">
        <v>0</v>
      </c>
      <c r="D5980" s="119">
        <v>245</v>
      </c>
    </row>
    <row r="5981" spans="1:4">
      <c r="A5981" t="s">
        <v>19923</v>
      </c>
      <c r="B5981" t="s">
        <v>19925</v>
      </c>
      <c r="C5981">
        <v>0</v>
      </c>
      <c r="D5981" s="119">
        <v>245</v>
      </c>
    </row>
    <row r="5982" spans="1:4">
      <c r="A5982" t="s">
        <v>19924</v>
      </c>
      <c r="B5982" t="s">
        <v>19926</v>
      </c>
      <c r="C5982">
        <v>0</v>
      </c>
      <c r="D5982" s="119">
        <v>245</v>
      </c>
    </row>
    <row r="5983" spans="1:4">
      <c r="A5983" t="s">
        <v>19928</v>
      </c>
      <c r="B5983" t="s">
        <v>19929</v>
      </c>
      <c r="C5983">
        <v>0</v>
      </c>
      <c r="D5983" s="119">
        <v>245</v>
      </c>
    </row>
    <row r="5984" spans="1:4">
      <c r="A5984" t="s">
        <v>19930</v>
      </c>
      <c r="B5984" t="s">
        <v>19931</v>
      </c>
      <c r="C5984">
        <v>0</v>
      </c>
      <c r="D5984" s="119">
        <v>245</v>
      </c>
    </row>
    <row r="5985" spans="1:4">
      <c r="A5985" t="s">
        <v>19932</v>
      </c>
      <c r="B5985" t="s">
        <v>19933</v>
      </c>
      <c r="C5985">
        <v>0</v>
      </c>
      <c r="D5985" s="119">
        <v>245</v>
      </c>
    </row>
    <row r="5986" spans="1:4">
      <c r="A5986" t="s">
        <v>19934</v>
      </c>
      <c r="B5986" t="s">
        <v>19936</v>
      </c>
      <c r="C5986">
        <v>0</v>
      </c>
      <c r="D5986" s="119">
        <v>245</v>
      </c>
    </row>
    <row r="5987" spans="1:4">
      <c r="A5987" t="s">
        <v>19935</v>
      </c>
      <c r="B5987" t="s">
        <v>19937</v>
      </c>
      <c r="C5987">
        <v>0</v>
      </c>
      <c r="D5987" s="119">
        <v>245</v>
      </c>
    </row>
    <row r="5988" spans="1:4">
      <c r="A5988" t="s">
        <v>19938</v>
      </c>
      <c r="B5988" t="s">
        <v>19942</v>
      </c>
      <c r="C5988">
        <v>0</v>
      </c>
      <c r="D5988" s="119">
        <v>245</v>
      </c>
    </row>
    <row r="5989" spans="1:4">
      <c r="A5989" t="s">
        <v>19939</v>
      </c>
      <c r="B5989" t="s">
        <v>19943</v>
      </c>
      <c r="C5989">
        <v>0</v>
      </c>
      <c r="D5989" s="119">
        <v>245</v>
      </c>
    </row>
    <row r="5990" spans="1:4">
      <c r="A5990" t="s">
        <v>19940</v>
      </c>
      <c r="B5990" t="s">
        <v>19944</v>
      </c>
      <c r="C5990">
        <v>0</v>
      </c>
      <c r="D5990" s="119">
        <v>245</v>
      </c>
    </row>
    <row r="5991" spans="1:4">
      <c r="A5991" t="s">
        <v>19941</v>
      </c>
      <c r="B5991" t="s">
        <v>19945</v>
      </c>
      <c r="C5991">
        <v>0</v>
      </c>
      <c r="D5991" s="119">
        <v>245</v>
      </c>
    </row>
    <row r="5992" spans="1:4">
      <c r="A5992">
        <v>1527000</v>
      </c>
      <c r="B5992" t="s">
        <v>19946</v>
      </c>
      <c r="C5992">
        <v>0</v>
      </c>
      <c r="D5992" s="119">
        <v>245</v>
      </c>
    </row>
    <row r="5993" spans="1:4">
      <c r="A5993">
        <v>1552402</v>
      </c>
      <c r="B5993" t="s">
        <v>19947</v>
      </c>
      <c r="C5993">
        <v>0</v>
      </c>
      <c r="D5993" s="119">
        <v>245</v>
      </c>
    </row>
    <row r="5994" spans="1:4">
      <c r="A5994">
        <v>1552403</v>
      </c>
      <c r="B5994" t="s">
        <v>19948</v>
      </c>
      <c r="C5994">
        <v>0</v>
      </c>
      <c r="D5994" s="119">
        <v>245</v>
      </c>
    </row>
    <row r="5995" spans="1:4">
      <c r="A5995" t="s">
        <v>19949</v>
      </c>
      <c r="B5995" t="s">
        <v>19950</v>
      </c>
      <c r="C5995">
        <v>0</v>
      </c>
      <c r="D5995" s="119">
        <v>245</v>
      </c>
    </row>
    <row r="5996" spans="1:4">
      <c r="A5996">
        <v>8179808</v>
      </c>
      <c r="B5996" t="s">
        <v>19951</v>
      </c>
      <c r="C5996">
        <v>0</v>
      </c>
      <c r="D5996" s="119">
        <v>245</v>
      </c>
    </row>
    <row r="5997" spans="1:4">
      <c r="A5997">
        <v>8179809</v>
      </c>
      <c r="B5997" t="s">
        <v>19952</v>
      </c>
      <c r="C5997">
        <v>0</v>
      </c>
      <c r="D5997" s="119">
        <v>245</v>
      </c>
    </row>
    <row r="5998" spans="1:4">
      <c r="A5998">
        <v>8179910</v>
      </c>
      <c r="B5998" t="s">
        <v>19953</v>
      </c>
      <c r="C5998">
        <v>0</v>
      </c>
      <c r="D5998" s="119">
        <v>245</v>
      </c>
    </row>
    <row r="5999" spans="1:4">
      <c r="A5999">
        <v>8179912</v>
      </c>
      <c r="B5999" t="s">
        <v>19954</v>
      </c>
      <c r="C5999">
        <v>0</v>
      </c>
      <c r="D5999" s="119">
        <v>245</v>
      </c>
    </row>
    <row r="6000" spans="1:4">
      <c r="A6000">
        <v>8179914</v>
      </c>
      <c r="B6000" t="s">
        <v>19955</v>
      </c>
      <c r="C6000">
        <v>0</v>
      </c>
      <c r="D6000" s="119">
        <v>245</v>
      </c>
    </row>
    <row r="6001" spans="1:4">
      <c r="A6001">
        <v>8179916</v>
      </c>
      <c r="B6001" t="s">
        <v>19956</v>
      </c>
      <c r="C6001">
        <v>0</v>
      </c>
      <c r="D6001" s="119">
        <v>245</v>
      </c>
    </row>
    <row r="6002" spans="1:4">
      <c r="A6002">
        <v>8180008</v>
      </c>
      <c r="B6002" t="s">
        <v>19957</v>
      </c>
      <c r="C6002">
        <v>0</v>
      </c>
      <c r="D6002" s="119">
        <v>245</v>
      </c>
    </row>
    <row r="6003" spans="1:4">
      <c r="A6003">
        <v>8180010</v>
      </c>
      <c r="B6003" t="s">
        <v>19958</v>
      </c>
      <c r="C6003">
        <v>0</v>
      </c>
      <c r="D6003" s="119">
        <v>245</v>
      </c>
    </row>
    <row r="6004" spans="1:4">
      <c r="A6004" t="s">
        <v>19959</v>
      </c>
      <c r="B6004" t="s">
        <v>19963</v>
      </c>
      <c r="C6004">
        <v>0</v>
      </c>
      <c r="D6004" s="119">
        <v>245</v>
      </c>
    </row>
    <row r="6005" spans="1:4">
      <c r="A6005" t="s">
        <v>19960</v>
      </c>
      <c r="B6005" t="s">
        <v>19964</v>
      </c>
      <c r="C6005">
        <v>0</v>
      </c>
      <c r="D6005" s="119">
        <v>245</v>
      </c>
    </row>
    <row r="6006" spans="1:4">
      <c r="A6006" t="s">
        <v>19961</v>
      </c>
      <c r="B6006" t="s">
        <v>19965</v>
      </c>
      <c r="C6006">
        <v>0</v>
      </c>
      <c r="D6006" s="119">
        <v>245</v>
      </c>
    </row>
    <row r="6007" spans="1:4">
      <c r="A6007" t="s">
        <v>19962</v>
      </c>
      <c r="B6007" t="s">
        <v>19966</v>
      </c>
      <c r="C6007">
        <v>0</v>
      </c>
      <c r="D6007" s="119">
        <v>245</v>
      </c>
    </row>
    <row r="6008" spans="1:4">
      <c r="A6008" t="s">
        <v>19968</v>
      </c>
      <c r="B6008" t="s">
        <v>19967</v>
      </c>
      <c r="C6008">
        <v>0</v>
      </c>
      <c r="D6008" s="119">
        <v>245</v>
      </c>
    </row>
    <row r="6009" spans="1:4">
      <c r="A6009" t="s">
        <v>19969</v>
      </c>
      <c r="B6009" t="s">
        <v>19970</v>
      </c>
      <c r="C6009">
        <v>0</v>
      </c>
      <c r="D6009" s="119">
        <v>25</v>
      </c>
    </row>
    <row r="6010" spans="1:4">
      <c r="A6010" t="s">
        <v>19971</v>
      </c>
      <c r="B6010" t="s">
        <v>19973</v>
      </c>
      <c r="C6010">
        <v>0</v>
      </c>
      <c r="D6010" s="119">
        <v>245</v>
      </c>
    </row>
    <row r="6011" spans="1:4">
      <c r="A6011" t="s">
        <v>19972</v>
      </c>
      <c r="B6011" t="s">
        <v>19974</v>
      </c>
      <c r="C6011">
        <v>0</v>
      </c>
      <c r="D6011" s="119">
        <v>245</v>
      </c>
    </row>
    <row r="6012" spans="1:4">
      <c r="A6012" t="s">
        <v>19975</v>
      </c>
      <c r="B6012" t="s">
        <v>19977</v>
      </c>
      <c r="C6012">
        <v>0</v>
      </c>
      <c r="D6012" s="119">
        <v>10</v>
      </c>
    </row>
    <row r="6013" spans="1:4">
      <c r="A6013" t="s">
        <v>19976</v>
      </c>
      <c r="B6013" t="s">
        <v>19978</v>
      </c>
      <c r="C6013">
        <v>0</v>
      </c>
      <c r="D6013" s="119">
        <v>10</v>
      </c>
    </row>
    <row r="6014" spans="1:4">
      <c r="A6014" t="s">
        <v>19979</v>
      </c>
      <c r="B6014" t="s">
        <v>19981</v>
      </c>
      <c r="C6014">
        <v>0</v>
      </c>
      <c r="D6014" s="119">
        <v>245</v>
      </c>
    </row>
    <row r="6015" spans="1:4">
      <c r="A6015" t="s">
        <v>19980</v>
      </c>
      <c r="B6015" t="s">
        <v>19982</v>
      </c>
      <c r="C6015">
        <v>0</v>
      </c>
      <c r="D6015" s="119">
        <v>245</v>
      </c>
    </row>
    <row r="6016" spans="1:4">
      <c r="A6016" t="s">
        <v>19983</v>
      </c>
      <c r="B6016" t="s">
        <v>19984</v>
      </c>
      <c r="C6016">
        <v>0</v>
      </c>
      <c r="D6016" s="119">
        <v>245</v>
      </c>
    </row>
    <row r="6017" spans="1:4">
      <c r="A6017" t="s">
        <v>19985</v>
      </c>
      <c r="B6017" t="s">
        <v>19986</v>
      </c>
      <c r="C6017">
        <v>0</v>
      </c>
      <c r="D6017" s="119">
        <v>10</v>
      </c>
    </row>
    <row r="6018" spans="1:4">
      <c r="A6018" t="s">
        <v>19991</v>
      </c>
      <c r="B6018" t="s">
        <v>19992</v>
      </c>
      <c r="C6018">
        <v>0</v>
      </c>
      <c r="D6018" s="119">
        <v>10</v>
      </c>
    </row>
    <row r="6019" spans="1:4">
      <c r="A6019" t="s">
        <v>19987</v>
      </c>
      <c r="B6019" t="s">
        <v>19988</v>
      </c>
      <c r="C6019">
        <v>0</v>
      </c>
      <c r="D6019" s="119">
        <v>10</v>
      </c>
    </row>
    <row r="6020" spans="1:4">
      <c r="A6020" t="s">
        <v>19989</v>
      </c>
      <c r="B6020" t="s">
        <v>19990</v>
      </c>
      <c r="C6020">
        <v>0</v>
      </c>
      <c r="D6020" s="119">
        <v>10</v>
      </c>
    </row>
    <row r="6021" spans="1:4">
      <c r="A6021" t="s">
        <v>19995</v>
      </c>
      <c r="B6021" t="s">
        <v>19997</v>
      </c>
      <c r="C6021">
        <v>0</v>
      </c>
      <c r="D6021" s="119">
        <v>10</v>
      </c>
    </row>
    <row r="6022" spans="1:4">
      <c r="A6022" t="s">
        <v>19996</v>
      </c>
      <c r="B6022" t="s">
        <v>19998</v>
      </c>
      <c r="C6022">
        <v>0</v>
      </c>
      <c r="D6022" s="119">
        <v>10</v>
      </c>
    </row>
    <row r="6023" spans="1:4">
      <c r="A6023" t="s">
        <v>19993</v>
      </c>
      <c r="B6023" t="s">
        <v>19994</v>
      </c>
      <c r="C6023">
        <v>0</v>
      </c>
      <c r="D6023" s="119">
        <v>10</v>
      </c>
    </row>
    <row r="6024" spans="1:4">
      <c r="A6024" t="s">
        <v>20001</v>
      </c>
      <c r="B6024" t="s">
        <v>20002</v>
      </c>
      <c r="C6024">
        <v>0</v>
      </c>
      <c r="D6024" s="119">
        <v>10</v>
      </c>
    </row>
    <row r="6025" spans="1:4">
      <c r="A6025" t="s">
        <v>20017</v>
      </c>
      <c r="B6025" t="s">
        <v>20018</v>
      </c>
      <c r="C6025">
        <v>0</v>
      </c>
      <c r="D6025" s="119">
        <v>10</v>
      </c>
    </row>
    <row r="6026" spans="1:4">
      <c r="A6026" t="s">
        <v>20003</v>
      </c>
      <c r="B6026" t="s">
        <v>20005</v>
      </c>
      <c r="C6026">
        <v>0</v>
      </c>
      <c r="D6026" s="119">
        <v>10</v>
      </c>
    </row>
    <row r="6027" spans="1:4">
      <c r="A6027" t="s">
        <v>20004</v>
      </c>
      <c r="B6027" t="s">
        <v>20006</v>
      </c>
      <c r="C6027">
        <v>0</v>
      </c>
      <c r="D6027" s="119">
        <v>10</v>
      </c>
    </row>
    <row r="6028" spans="1:4">
      <c r="A6028" t="s">
        <v>20007</v>
      </c>
      <c r="B6028" t="s">
        <v>20012</v>
      </c>
      <c r="C6028">
        <v>0</v>
      </c>
      <c r="D6028" s="119">
        <v>10</v>
      </c>
    </row>
    <row r="6029" spans="1:4">
      <c r="A6029" t="s">
        <v>20008</v>
      </c>
      <c r="B6029" t="s">
        <v>20013</v>
      </c>
      <c r="C6029">
        <v>0</v>
      </c>
      <c r="D6029" s="119">
        <v>10</v>
      </c>
    </row>
    <row r="6030" spans="1:4">
      <c r="A6030" t="s">
        <v>20009</v>
      </c>
      <c r="B6030" t="s">
        <v>20014</v>
      </c>
      <c r="C6030">
        <v>0</v>
      </c>
      <c r="D6030" s="119">
        <v>10</v>
      </c>
    </row>
    <row r="6031" spans="1:4">
      <c r="A6031" t="s">
        <v>20010</v>
      </c>
      <c r="B6031" t="s">
        <v>20015</v>
      </c>
      <c r="C6031">
        <v>0</v>
      </c>
      <c r="D6031" s="119">
        <v>10</v>
      </c>
    </row>
    <row r="6032" spans="1:4">
      <c r="A6032" t="s">
        <v>20011</v>
      </c>
      <c r="B6032" t="s">
        <v>20016</v>
      </c>
      <c r="C6032">
        <v>0</v>
      </c>
      <c r="D6032" s="119">
        <v>10</v>
      </c>
    </row>
    <row r="6033" spans="1:4">
      <c r="A6033" t="s">
        <v>19999</v>
      </c>
      <c r="B6033" t="s">
        <v>20000</v>
      </c>
      <c r="C6033">
        <v>0</v>
      </c>
      <c r="D6033" s="119">
        <v>10</v>
      </c>
    </row>
    <row r="6034" spans="1:4">
      <c r="A6034" t="s">
        <v>20023</v>
      </c>
      <c r="B6034" t="s">
        <v>20024</v>
      </c>
      <c r="C6034">
        <v>0</v>
      </c>
      <c r="D6034" s="119">
        <v>10</v>
      </c>
    </row>
    <row r="6035" spans="1:4">
      <c r="A6035" t="s">
        <v>20025</v>
      </c>
      <c r="B6035" t="s">
        <v>20027</v>
      </c>
      <c r="C6035">
        <v>0</v>
      </c>
      <c r="D6035" s="119">
        <v>10</v>
      </c>
    </row>
    <row r="6036" spans="1:4">
      <c r="A6036" t="s">
        <v>20026</v>
      </c>
      <c r="B6036" t="s">
        <v>20028</v>
      </c>
      <c r="C6036">
        <v>0</v>
      </c>
      <c r="D6036" s="119">
        <v>10</v>
      </c>
    </row>
    <row r="6037" spans="1:4">
      <c r="A6037" t="s">
        <v>20029</v>
      </c>
      <c r="B6037" t="s">
        <v>20037</v>
      </c>
      <c r="C6037">
        <v>0</v>
      </c>
      <c r="D6037" s="119">
        <v>10</v>
      </c>
    </row>
    <row r="6038" spans="1:4">
      <c r="A6038" t="s">
        <v>20030</v>
      </c>
      <c r="B6038" t="s">
        <v>20038</v>
      </c>
      <c r="C6038">
        <v>0</v>
      </c>
      <c r="D6038" s="119">
        <v>10</v>
      </c>
    </row>
    <row r="6039" spans="1:4">
      <c r="A6039" t="s">
        <v>20031</v>
      </c>
      <c r="B6039" t="s">
        <v>20039</v>
      </c>
      <c r="C6039">
        <v>0</v>
      </c>
      <c r="D6039" s="119">
        <v>10</v>
      </c>
    </row>
    <row r="6040" spans="1:4">
      <c r="A6040" t="s">
        <v>20032</v>
      </c>
      <c r="B6040" t="s">
        <v>20040</v>
      </c>
      <c r="C6040">
        <v>0</v>
      </c>
      <c r="D6040" s="119">
        <v>10</v>
      </c>
    </row>
    <row r="6041" spans="1:4">
      <c r="A6041" t="s">
        <v>20033</v>
      </c>
      <c r="B6041" t="s">
        <v>20041</v>
      </c>
      <c r="C6041">
        <v>0</v>
      </c>
      <c r="D6041" s="119">
        <v>10</v>
      </c>
    </row>
    <row r="6042" spans="1:4">
      <c r="A6042" t="s">
        <v>20034</v>
      </c>
      <c r="B6042" t="s">
        <v>20042</v>
      </c>
      <c r="C6042">
        <v>0</v>
      </c>
      <c r="D6042" s="119">
        <v>10</v>
      </c>
    </row>
    <row r="6043" spans="1:4">
      <c r="A6043" t="s">
        <v>20035</v>
      </c>
      <c r="B6043" t="s">
        <v>20043</v>
      </c>
      <c r="C6043">
        <v>0</v>
      </c>
      <c r="D6043" s="119">
        <v>10</v>
      </c>
    </row>
    <row r="6044" spans="1:4">
      <c r="A6044" t="s">
        <v>20036</v>
      </c>
      <c r="B6044" t="s">
        <v>20044</v>
      </c>
      <c r="C6044">
        <v>0</v>
      </c>
      <c r="D6044" s="119">
        <v>10</v>
      </c>
    </row>
    <row r="6045" spans="1:4">
      <c r="A6045" t="s">
        <v>20019</v>
      </c>
      <c r="B6045" t="s">
        <v>20021</v>
      </c>
      <c r="C6045">
        <v>0</v>
      </c>
      <c r="D6045" s="119">
        <v>10</v>
      </c>
    </row>
    <row r="6046" spans="1:4">
      <c r="A6046" t="s">
        <v>20020</v>
      </c>
      <c r="B6046" t="s">
        <v>20022</v>
      </c>
      <c r="C6046">
        <v>0</v>
      </c>
      <c r="D6046" s="119">
        <v>10</v>
      </c>
    </row>
    <row r="6047" spans="1:4">
      <c r="A6047" t="s">
        <v>20045</v>
      </c>
      <c r="B6047" t="s">
        <v>20046</v>
      </c>
      <c r="C6047">
        <v>0</v>
      </c>
      <c r="D6047" s="119">
        <v>10</v>
      </c>
    </row>
    <row r="6048" spans="1:4">
      <c r="A6048" t="s">
        <v>20047</v>
      </c>
      <c r="B6048" t="s">
        <v>20049</v>
      </c>
      <c r="C6048">
        <v>0</v>
      </c>
      <c r="D6048" s="119">
        <v>10</v>
      </c>
    </row>
    <row r="6049" spans="1:4">
      <c r="A6049" t="s">
        <v>20048</v>
      </c>
      <c r="B6049" t="s">
        <v>20050</v>
      </c>
      <c r="C6049">
        <v>0</v>
      </c>
      <c r="D6049" s="119">
        <v>10</v>
      </c>
    </row>
    <row r="6050" spans="1:4">
      <c r="A6050" t="s">
        <v>20051</v>
      </c>
      <c r="B6050" t="s">
        <v>20053</v>
      </c>
      <c r="C6050">
        <v>0</v>
      </c>
      <c r="D6050" s="119">
        <v>245</v>
      </c>
    </row>
    <row r="6051" spans="1:4">
      <c r="A6051" t="s">
        <v>20054</v>
      </c>
      <c r="B6051" t="s">
        <v>20056</v>
      </c>
      <c r="C6051">
        <v>0</v>
      </c>
      <c r="D6051" s="119">
        <v>10</v>
      </c>
    </row>
    <row r="6052" spans="1:4">
      <c r="A6052" t="s">
        <v>20055</v>
      </c>
      <c r="B6052" t="s">
        <v>20057</v>
      </c>
      <c r="C6052">
        <v>0</v>
      </c>
      <c r="D6052" s="119">
        <v>10</v>
      </c>
    </row>
    <row r="6053" spans="1:4">
      <c r="A6053" t="s">
        <v>20058</v>
      </c>
      <c r="B6053" t="s">
        <v>20059</v>
      </c>
      <c r="C6053">
        <v>0</v>
      </c>
      <c r="D6053" s="119">
        <v>10</v>
      </c>
    </row>
    <row r="6054" spans="1:4">
      <c r="A6054" t="s">
        <v>20060</v>
      </c>
      <c r="B6054" t="s">
        <v>20061</v>
      </c>
      <c r="C6054">
        <v>0</v>
      </c>
      <c r="D6054" s="119">
        <v>10</v>
      </c>
    </row>
    <row r="6055" spans="1:4">
      <c r="A6055" t="s">
        <v>20066</v>
      </c>
      <c r="B6055" t="s">
        <v>20067</v>
      </c>
      <c r="C6055">
        <v>0</v>
      </c>
      <c r="D6055" s="119">
        <v>10</v>
      </c>
    </row>
    <row r="6056" spans="1:4">
      <c r="A6056" t="s">
        <v>20065</v>
      </c>
      <c r="B6056" t="s">
        <v>20068</v>
      </c>
      <c r="C6056">
        <v>0</v>
      </c>
      <c r="D6056" s="119">
        <v>10</v>
      </c>
    </row>
    <row r="6057" spans="1:4">
      <c r="A6057" t="s">
        <v>20062</v>
      </c>
      <c r="B6057" t="s">
        <v>20063</v>
      </c>
      <c r="C6057">
        <v>0</v>
      </c>
      <c r="D6057" s="119">
        <v>10</v>
      </c>
    </row>
    <row r="6058" spans="1:4">
      <c r="A6058" t="s">
        <v>20073</v>
      </c>
      <c r="B6058" t="s">
        <v>20074</v>
      </c>
      <c r="C6058">
        <v>0</v>
      </c>
      <c r="D6058" s="119">
        <v>10</v>
      </c>
    </row>
    <row r="6059" spans="1:4">
      <c r="A6059" t="s">
        <v>20071</v>
      </c>
      <c r="B6059" t="s">
        <v>20072</v>
      </c>
      <c r="C6059">
        <v>0</v>
      </c>
      <c r="D6059" s="119">
        <v>10</v>
      </c>
    </row>
    <row r="6060" spans="1:4">
      <c r="A6060" t="s">
        <v>20069</v>
      </c>
      <c r="B6060" t="s">
        <v>20070</v>
      </c>
      <c r="C6060">
        <v>0</v>
      </c>
      <c r="D6060" s="119">
        <v>10</v>
      </c>
    </row>
    <row r="6061" spans="1:4">
      <c r="A6061" t="s">
        <v>20075</v>
      </c>
      <c r="B6061" t="s">
        <v>20077</v>
      </c>
      <c r="C6061">
        <v>0</v>
      </c>
      <c r="D6061" s="119">
        <v>10</v>
      </c>
    </row>
    <row r="6062" spans="1:4">
      <c r="A6062" t="s">
        <v>20076</v>
      </c>
      <c r="B6062" t="s">
        <v>20078</v>
      </c>
      <c r="C6062">
        <v>0</v>
      </c>
      <c r="D6062" s="119">
        <v>10</v>
      </c>
    </row>
    <row r="6063" spans="1:4">
      <c r="A6063" t="s">
        <v>20079</v>
      </c>
      <c r="B6063" t="s">
        <v>20081</v>
      </c>
      <c r="C6063">
        <v>0</v>
      </c>
      <c r="D6063" s="119">
        <v>10</v>
      </c>
    </row>
    <row r="6064" spans="1:4">
      <c r="A6064" t="s">
        <v>20080</v>
      </c>
      <c r="B6064" t="s">
        <v>20082</v>
      </c>
      <c r="C6064">
        <v>0</v>
      </c>
      <c r="D6064" s="119">
        <v>10</v>
      </c>
    </row>
    <row r="6065" spans="1:4">
      <c r="A6065" t="s">
        <v>20083</v>
      </c>
      <c r="B6065" t="s">
        <v>20085</v>
      </c>
      <c r="C6065">
        <v>0</v>
      </c>
      <c r="D6065" s="119">
        <v>10</v>
      </c>
    </row>
    <row r="6066" spans="1:4">
      <c r="A6066" t="s">
        <v>20084</v>
      </c>
      <c r="B6066" t="s">
        <v>20086</v>
      </c>
      <c r="C6066">
        <v>0</v>
      </c>
      <c r="D6066" s="119">
        <v>10</v>
      </c>
    </row>
    <row r="6067" spans="1:4">
      <c r="A6067" t="s">
        <v>20095</v>
      </c>
      <c r="B6067" t="s">
        <v>20096</v>
      </c>
      <c r="C6067">
        <v>0</v>
      </c>
      <c r="D6067" s="119">
        <v>10</v>
      </c>
    </row>
    <row r="6068" spans="1:4">
      <c r="A6068" t="s">
        <v>20087</v>
      </c>
      <c r="B6068" t="s">
        <v>20088</v>
      </c>
      <c r="C6068">
        <v>0</v>
      </c>
      <c r="D6068" s="119">
        <v>10</v>
      </c>
    </row>
    <row r="6069" spans="1:4">
      <c r="A6069" t="s">
        <v>20097</v>
      </c>
      <c r="B6069" t="s">
        <v>20099</v>
      </c>
      <c r="C6069">
        <v>0</v>
      </c>
      <c r="D6069" s="119">
        <v>10</v>
      </c>
    </row>
    <row r="6070" spans="1:4">
      <c r="A6070" t="s">
        <v>20098</v>
      </c>
      <c r="B6070" t="s">
        <v>20100</v>
      </c>
      <c r="C6070">
        <v>0</v>
      </c>
      <c r="D6070" s="119">
        <v>10</v>
      </c>
    </row>
    <row r="6071" spans="1:4">
      <c r="A6071" t="s">
        <v>20093</v>
      </c>
      <c r="B6071" t="s">
        <v>20094</v>
      </c>
      <c r="C6071">
        <v>0</v>
      </c>
      <c r="D6071" s="119">
        <v>10</v>
      </c>
    </row>
    <row r="6072" spans="1:4">
      <c r="A6072" t="s">
        <v>20091</v>
      </c>
      <c r="B6072" t="s">
        <v>20092</v>
      </c>
      <c r="C6072">
        <v>0</v>
      </c>
      <c r="D6072" s="119">
        <v>10</v>
      </c>
    </row>
    <row r="6073" spans="1:4">
      <c r="A6073" t="s">
        <v>20089</v>
      </c>
      <c r="B6073" t="s">
        <v>20090</v>
      </c>
      <c r="C6073">
        <v>0</v>
      </c>
      <c r="D6073" s="119">
        <v>10</v>
      </c>
    </row>
    <row r="6074" spans="1:4">
      <c r="A6074" t="s">
        <v>20101</v>
      </c>
      <c r="B6074" t="s">
        <v>20103</v>
      </c>
      <c r="C6074">
        <v>0</v>
      </c>
      <c r="D6074" s="119">
        <v>10</v>
      </c>
    </row>
    <row r="6075" spans="1:4">
      <c r="A6075" t="s">
        <v>20102</v>
      </c>
      <c r="B6075" t="s">
        <v>20104</v>
      </c>
      <c r="C6075">
        <v>0</v>
      </c>
      <c r="D6075" s="119">
        <v>10</v>
      </c>
    </row>
    <row r="6076" spans="1:4">
      <c r="A6076" t="s">
        <v>20109</v>
      </c>
      <c r="B6076" t="s">
        <v>20110</v>
      </c>
      <c r="C6076">
        <v>0</v>
      </c>
      <c r="D6076" s="119">
        <v>10</v>
      </c>
    </row>
    <row r="6077" spans="1:4">
      <c r="A6077" t="s">
        <v>20105</v>
      </c>
      <c r="B6077" t="s">
        <v>20107</v>
      </c>
      <c r="C6077">
        <v>0</v>
      </c>
      <c r="D6077" s="119">
        <v>10</v>
      </c>
    </row>
    <row r="6078" spans="1:4">
      <c r="A6078" t="s">
        <v>20106</v>
      </c>
      <c r="B6078" t="s">
        <v>20108</v>
      </c>
      <c r="C6078">
        <v>0</v>
      </c>
      <c r="D6078" s="119">
        <v>10</v>
      </c>
    </row>
    <row r="6079" spans="1:4">
      <c r="A6079" t="s">
        <v>20111</v>
      </c>
      <c r="B6079" t="s">
        <v>20112</v>
      </c>
      <c r="C6079">
        <v>0</v>
      </c>
      <c r="D6079" s="119">
        <v>10</v>
      </c>
    </row>
    <row r="6080" spans="1:4">
      <c r="A6080" t="s">
        <v>20064</v>
      </c>
      <c r="B6080" t="s">
        <v>20115</v>
      </c>
      <c r="C6080">
        <v>0</v>
      </c>
      <c r="D6080" s="119">
        <v>10</v>
      </c>
    </row>
    <row r="6081" spans="1:4">
      <c r="A6081" t="s">
        <v>20120</v>
      </c>
      <c r="B6081" t="s">
        <v>20122</v>
      </c>
      <c r="C6081">
        <v>0</v>
      </c>
      <c r="D6081" s="119">
        <v>10</v>
      </c>
    </row>
    <row r="6082" spans="1:4">
      <c r="A6082" t="s">
        <v>20121</v>
      </c>
      <c r="B6082" t="s">
        <v>20123</v>
      </c>
      <c r="C6082">
        <v>0</v>
      </c>
      <c r="D6082" s="119">
        <v>10</v>
      </c>
    </row>
    <row r="6083" spans="1:4">
      <c r="A6083" t="s">
        <v>20117</v>
      </c>
      <c r="B6083" t="s">
        <v>20118</v>
      </c>
      <c r="C6083">
        <v>0</v>
      </c>
      <c r="D6083" s="119">
        <v>10</v>
      </c>
    </row>
    <row r="6084" spans="1:4">
      <c r="A6084" t="s">
        <v>20116</v>
      </c>
      <c r="B6084" t="s">
        <v>20119</v>
      </c>
      <c r="C6084">
        <v>0</v>
      </c>
      <c r="D6084" s="119">
        <v>10</v>
      </c>
    </row>
    <row r="6085" spans="1:4">
      <c r="A6085" t="s">
        <v>20124</v>
      </c>
      <c r="B6085" t="s">
        <v>20126</v>
      </c>
      <c r="C6085">
        <v>0</v>
      </c>
      <c r="D6085" s="119">
        <v>10</v>
      </c>
    </row>
    <row r="6086" spans="1:4">
      <c r="A6086" t="s">
        <v>20125</v>
      </c>
      <c r="B6086" t="s">
        <v>20127</v>
      </c>
      <c r="C6086">
        <v>0</v>
      </c>
      <c r="D6086" s="119">
        <v>10</v>
      </c>
    </row>
    <row r="6087" spans="1:4">
      <c r="A6087" t="s">
        <v>20128</v>
      </c>
      <c r="B6087" t="s">
        <v>20129</v>
      </c>
      <c r="C6087">
        <v>0</v>
      </c>
      <c r="D6087" s="119">
        <v>10</v>
      </c>
    </row>
    <row r="6088" spans="1:4">
      <c r="A6088" t="s">
        <v>20113</v>
      </c>
      <c r="B6088" t="s">
        <v>20114</v>
      </c>
      <c r="C6088">
        <v>0</v>
      </c>
      <c r="D6088" s="119">
        <v>10</v>
      </c>
    </row>
    <row r="6089" spans="1:4">
      <c r="A6089" t="s">
        <v>20130</v>
      </c>
      <c r="B6089" t="s">
        <v>20131</v>
      </c>
      <c r="C6089">
        <v>0</v>
      </c>
      <c r="D6089" s="119">
        <v>10</v>
      </c>
    </row>
    <row r="6090" spans="1:4">
      <c r="A6090" t="s">
        <v>20137</v>
      </c>
      <c r="B6090" t="s">
        <v>20138</v>
      </c>
      <c r="C6090">
        <v>0</v>
      </c>
      <c r="D6090" s="119">
        <v>10</v>
      </c>
    </row>
    <row r="6091" spans="1:4">
      <c r="A6091" t="s">
        <v>20135</v>
      </c>
      <c r="B6091" t="s">
        <v>20136</v>
      </c>
      <c r="C6091">
        <v>0</v>
      </c>
      <c r="D6091" s="119">
        <v>10</v>
      </c>
    </row>
    <row r="6092" spans="1:4">
      <c r="A6092" t="s">
        <v>20147</v>
      </c>
      <c r="B6092" t="s">
        <v>20148</v>
      </c>
      <c r="C6092">
        <v>0</v>
      </c>
      <c r="D6092" s="119">
        <v>10</v>
      </c>
    </row>
    <row r="6093" spans="1:4">
      <c r="A6093" t="s">
        <v>20139</v>
      </c>
      <c r="B6093" t="s">
        <v>20141</v>
      </c>
      <c r="C6093">
        <v>0</v>
      </c>
      <c r="D6093" s="119">
        <v>10</v>
      </c>
    </row>
    <row r="6094" spans="1:4">
      <c r="A6094" t="s">
        <v>20140</v>
      </c>
      <c r="B6094" t="s">
        <v>20142</v>
      </c>
      <c r="C6094">
        <v>0</v>
      </c>
      <c r="D6094" s="119">
        <v>10</v>
      </c>
    </row>
    <row r="6095" spans="1:4">
      <c r="A6095" t="s">
        <v>20143</v>
      </c>
      <c r="B6095" t="s">
        <v>20145</v>
      </c>
      <c r="C6095">
        <v>0</v>
      </c>
      <c r="D6095" s="119">
        <v>10</v>
      </c>
    </row>
    <row r="6096" spans="1:4">
      <c r="A6096" t="s">
        <v>20144</v>
      </c>
      <c r="B6096" t="s">
        <v>20146</v>
      </c>
      <c r="C6096">
        <v>0</v>
      </c>
      <c r="D6096" s="119">
        <v>10</v>
      </c>
    </row>
    <row r="6097" spans="1:4">
      <c r="A6097" t="s">
        <v>20132</v>
      </c>
      <c r="B6097" t="s">
        <v>20134</v>
      </c>
      <c r="C6097">
        <v>0</v>
      </c>
      <c r="D6097" s="119">
        <v>10</v>
      </c>
    </row>
    <row r="6098" spans="1:4">
      <c r="A6098" t="s">
        <v>20133</v>
      </c>
      <c r="B6098" t="s">
        <v>20149</v>
      </c>
      <c r="C6098">
        <v>0</v>
      </c>
      <c r="D6098" s="119">
        <v>10</v>
      </c>
    </row>
    <row r="6099" spans="1:4">
      <c r="A6099" t="s">
        <v>20150</v>
      </c>
      <c r="B6099" t="s">
        <v>20154</v>
      </c>
      <c r="C6099">
        <v>0</v>
      </c>
      <c r="D6099" s="119">
        <v>10</v>
      </c>
    </row>
    <row r="6100" spans="1:4">
      <c r="A6100" t="s">
        <v>20151</v>
      </c>
      <c r="B6100" t="s">
        <v>20155</v>
      </c>
      <c r="C6100">
        <v>0</v>
      </c>
      <c r="D6100" s="119">
        <v>10</v>
      </c>
    </row>
    <row r="6101" spans="1:4">
      <c r="A6101" t="s">
        <v>20152</v>
      </c>
      <c r="B6101" t="s">
        <v>20156</v>
      </c>
      <c r="C6101">
        <v>0</v>
      </c>
      <c r="D6101" s="119">
        <v>10</v>
      </c>
    </row>
    <row r="6102" spans="1:4">
      <c r="A6102" t="s">
        <v>20153</v>
      </c>
      <c r="B6102" t="s">
        <v>20157</v>
      </c>
      <c r="C6102">
        <v>0</v>
      </c>
      <c r="D6102" s="119">
        <v>10</v>
      </c>
    </row>
    <row r="6103" spans="1:4">
      <c r="A6103" t="s">
        <v>20158</v>
      </c>
      <c r="B6103" t="s">
        <v>20159</v>
      </c>
      <c r="C6103">
        <v>0</v>
      </c>
      <c r="D6103" s="119">
        <v>10</v>
      </c>
    </row>
    <row r="6104" spans="1:4">
      <c r="A6104" t="s">
        <v>20160</v>
      </c>
      <c r="B6104" t="s">
        <v>20161</v>
      </c>
      <c r="C6104">
        <v>0</v>
      </c>
      <c r="D6104" s="119">
        <v>10</v>
      </c>
    </row>
    <row r="6105" spans="1:4">
      <c r="A6105" t="s">
        <v>20162</v>
      </c>
      <c r="B6105" t="s">
        <v>20163</v>
      </c>
      <c r="C6105">
        <v>0</v>
      </c>
      <c r="D6105" s="119">
        <v>10</v>
      </c>
    </row>
    <row r="6106" spans="1:4">
      <c r="A6106" t="s">
        <v>20168</v>
      </c>
      <c r="B6106" t="s">
        <v>20169</v>
      </c>
      <c r="C6106">
        <v>0</v>
      </c>
      <c r="D6106" s="119">
        <v>10</v>
      </c>
    </row>
    <row r="6107" spans="1:4">
      <c r="A6107" t="s">
        <v>20166</v>
      </c>
      <c r="B6107" t="s">
        <v>20167</v>
      </c>
      <c r="C6107">
        <v>0</v>
      </c>
      <c r="D6107" s="119">
        <v>10</v>
      </c>
    </row>
    <row r="6108" spans="1:4">
      <c r="A6108" t="s">
        <v>20164</v>
      </c>
      <c r="B6108" t="s">
        <v>20165</v>
      </c>
      <c r="C6108">
        <v>0</v>
      </c>
      <c r="D6108" s="119">
        <v>10</v>
      </c>
    </row>
    <row r="6109" spans="1:4">
      <c r="A6109" t="s">
        <v>20182</v>
      </c>
      <c r="B6109" t="s">
        <v>20183</v>
      </c>
      <c r="C6109">
        <v>0</v>
      </c>
      <c r="D6109" s="119">
        <v>10</v>
      </c>
    </row>
    <row r="6110" spans="1:4">
      <c r="A6110" t="s">
        <v>20174</v>
      </c>
      <c r="B6110" t="s">
        <v>20177</v>
      </c>
      <c r="C6110">
        <v>0</v>
      </c>
      <c r="D6110" s="119">
        <v>10</v>
      </c>
    </row>
    <row r="6111" spans="1:4">
      <c r="A6111" t="s">
        <v>20175</v>
      </c>
      <c r="B6111" t="s">
        <v>20178</v>
      </c>
      <c r="C6111">
        <v>0</v>
      </c>
      <c r="D6111" s="119">
        <v>10</v>
      </c>
    </row>
    <row r="6112" spans="1:4">
      <c r="A6112" t="s">
        <v>20176</v>
      </c>
      <c r="B6112" t="s">
        <v>20179</v>
      </c>
      <c r="C6112">
        <v>0</v>
      </c>
      <c r="D6112" s="119">
        <v>10</v>
      </c>
    </row>
    <row r="6113" spans="1:4">
      <c r="A6113" t="s">
        <v>20170</v>
      </c>
      <c r="B6113" t="s">
        <v>20171</v>
      </c>
      <c r="C6113">
        <v>0</v>
      </c>
      <c r="D6113" s="119">
        <v>10</v>
      </c>
    </row>
    <row r="6114" spans="1:4">
      <c r="A6114" t="s">
        <v>20172</v>
      </c>
      <c r="B6114" t="s">
        <v>20173</v>
      </c>
      <c r="C6114">
        <v>0</v>
      </c>
      <c r="D6114" s="119">
        <v>10</v>
      </c>
    </row>
    <row r="6115" spans="1:4">
      <c r="A6115" t="s">
        <v>20180</v>
      </c>
      <c r="B6115" t="s">
        <v>20181</v>
      </c>
      <c r="C6115">
        <v>0</v>
      </c>
      <c r="D6115" s="119">
        <v>10</v>
      </c>
    </row>
    <row r="6116" spans="1:4">
      <c r="A6116" t="s">
        <v>20185</v>
      </c>
      <c r="B6116" t="s">
        <v>20186</v>
      </c>
      <c r="C6116">
        <v>0</v>
      </c>
      <c r="D6116" s="119">
        <v>10</v>
      </c>
    </row>
    <row r="6117" spans="1:4">
      <c r="A6117" t="s">
        <v>20191</v>
      </c>
      <c r="B6117" t="s">
        <v>20192</v>
      </c>
      <c r="C6117">
        <v>0</v>
      </c>
      <c r="D6117" s="119">
        <v>10</v>
      </c>
    </row>
    <row r="6118" spans="1:4">
      <c r="A6118" t="s">
        <v>20193</v>
      </c>
      <c r="B6118" t="s">
        <v>20194</v>
      </c>
      <c r="C6118">
        <v>0</v>
      </c>
      <c r="D6118" s="119">
        <v>10</v>
      </c>
    </row>
    <row r="6119" spans="1:4">
      <c r="A6119" t="s">
        <v>20195</v>
      </c>
      <c r="B6119" t="s">
        <v>20198</v>
      </c>
      <c r="C6119">
        <v>0</v>
      </c>
      <c r="D6119" s="119">
        <v>10</v>
      </c>
    </row>
    <row r="6120" spans="1:4">
      <c r="A6120" t="s">
        <v>20196</v>
      </c>
      <c r="B6120" t="s">
        <v>20199</v>
      </c>
      <c r="C6120">
        <v>0</v>
      </c>
      <c r="D6120" s="119">
        <v>10</v>
      </c>
    </row>
    <row r="6121" spans="1:4">
      <c r="A6121" t="s">
        <v>20197</v>
      </c>
      <c r="B6121" t="s">
        <v>20200</v>
      </c>
      <c r="C6121">
        <v>0</v>
      </c>
      <c r="D6121" s="119">
        <v>10</v>
      </c>
    </row>
    <row r="6122" spans="1:4">
      <c r="A6122" t="s">
        <v>20203</v>
      </c>
      <c r="B6122" t="s">
        <v>20208</v>
      </c>
      <c r="C6122">
        <v>0</v>
      </c>
      <c r="D6122" s="119">
        <v>10</v>
      </c>
    </row>
    <row r="6123" spans="1:4">
      <c r="A6123" t="s">
        <v>20204</v>
      </c>
      <c r="B6123" t="s">
        <v>20209</v>
      </c>
      <c r="C6123">
        <v>0</v>
      </c>
      <c r="D6123" s="119">
        <v>10</v>
      </c>
    </row>
    <row r="6124" spans="1:4">
      <c r="A6124" t="s">
        <v>20205</v>
      </c>
      <c r="B6124" t="s">
        <v>20210</v>
      </c>
      <c r="C6124">
        <v>0</v>
      </c>
      <c r="D6124" s="119">
        <v>10</v>
      </c>
    </row>
    <row r="6125" spans="1:4">
      <c r="A6125" t="s">
        <v>20206</v>
      </c>
      <c r="B6125" t="s">
        <v>20211</v>
      </c>
      <c r="C6125">
        <v>0</v>
      </c>
      <c r="D6125" s="119">
        <v>10</v>
      </c>
    </row>
    <row r="6126" spans="1:4">
      <c r="A6126" t="s">
        <v>20207</v>
      </c>
      <c r="B6126" t="s">
        <v>20212</v>
      </c>
      <c r="C6126">
        <v>0</v>
      </c>
      <c r="D6126" s="119">
        <v>10</v>
      </c>
    </row>
    <row r="6127" spans="1:4">
      <c r="A6127" t="s">
        <v>20201</v>
      </c>
      <c r="B6127" t="s">
        <v>20202</v>
      </c>
      <c r="C6127">
        <v>0</v>
      </c>
      <c r="D6127" s="119">
        <v>10</v>
      </c>
    </row>
    <row r="6128" spans="1:4">
      <c r="A6128" t="s">
        <v>20213</v>
      </c>
      <c r="B6128" t="s">
        <v>20218</v>
      </c>
      <c r="C6128">
        <v>0</v>
      </c>
      <c r="D6128" s="119">
        <v>10</v>
      </c>
    </row>
    <row r="6129" spans="1:4">
      <c r="A6129" t="s">
        <v>20214</v>
      </c>
      <c r="B6129" t="s">
        <v>20219</v>
      </c>
      <c r="C6129">
        <v>0</v>
      </c>
      <c r="D6129" s="119">
        <v>10</v>
      </c>
    </row>
    <row r="6130" spans="1:4">
      <c r="A6130" t="s">
        <v>20215</v>
      </c>
      <c r="B6130" t="s">
        <v>20220</v>
      </c>
      <c r="C6130">
        <v>0</v>
      </c>
      <c r="D6130" s="119">
        <v>10</v>
      </c>
    </row>
    <row r="6131" spans="1:4">
      <c r="A6131" t="s">
        <v>20216</v>
      </c>
      <c r="B6131" t="s">
        <v>20221</v>
      </c>
      <c r="C6131">
        <v>0</v>
      </c>
      <c r="D6131" s="119">
        <v>10</v>
      </c>
    </row>
    <row r="6132" spans="1:4">
      <c r="A6132" t="s">
        <v>20217</v>
      </c>
      <c r="B6132" t="s">
        <v>20222</v>
      </c>
      <c r="C6132">
        <v>0</v>
      </c>
      <c r="D6132" s="119">
        <v>10</v>
      </c>
    </row>
    <row r="6133" spans="1:4">
      <c r="A6133" t="s">
        <v>20233</v>
      </c>
      <c r="B6133" t="s">
        <v>20234</v>
      </c>
      <c r="C6133">
        <v>0</v>
      </c>
      <c r="D6133" s="119">
        <v>10</v>
      </c>
    </row>
    <row r="6134" spans="1:4">
      <c r="A6134" t="s">
        <v>20231</v>
      </c>
      <c r="B6134" t="s">
        <v>20232</v>
      </c>
      <c r="C6134">
        <v>0</v>
      </c>
      <c r="D6134" s="119">
        <v>10</v>
      </c>
    </row>
    <row r="6135" spans="1:4">
      <c r="A6135" t="s">
        <v>20187</v>
      </c>
      <c r="B6135" t="s">
        <v>20189</v>
      </c>
      <c r="C6135">
        <v>0</v>
      </c>
      <c r="D6135" s="119">
        <v>10</v>
      </c>
    </row>
    <row r="6136" spans="1:4">
      <c r="A6136" t="s">
        <v>20188</v>
      </c>
      <c r="B6136" t="s">
        <v>20190</v>
      </c>
      <c r="C6136">
        <v>0</v>
      </c>
      <c r="D6136" s="119">
        <v>10</v>
      </c>
    </row>
    <row r="6137" spans="1:4">
      <c r="A6137" t="s">
        <v>20223</v>
      </c>
      <c r="B6137" t="s">
        <v>20227</v>
      </c>
      <c r="C6137">
        <v>0</v>
      </c>
      <c r="D6137" s="119">
        <v>10</v>
      </c>
    </row>
    <row r="6138" spans="1:4">
      <c r="A6138" t="s">
        <v>20224</v>
      </c>
      <c r="B6138" t="s">
        <v>20228</v>
      </c>
      <c r="C6138">
        <v>0</v>
      </c>
      <c r="D6138" s="119">
        <v>10</v>
      </c>
    </row>
    <row r="6139" spans="1:4">
      <c r="A6139" t="s">
        <v>20225</v>
      </c>
      <c r="B6139" t="s">
        <v>20229</v>
      </c>
      <c r="C6139">
        <v>0</v>
      </c>
      <c r="D6139" s="119">
        <v>10</v>
      </c>
    </row>
    <row r="6140" spans="1:4">
      <c r="A6140" t="s">
        <v>20226</v>
      </c>
      <c r="B6140" t="s">
        <v>20230</v>
      </c>
      <c r="C6140">
        <v>0</v>
      </c>
      <c r="D6140" s="119">
        <v>10</v>
      </c>
    </row>
    <row r="6141" spans="1:4">
      <c r="A6141" t="s">
        <v>20235</v>
      </c>
      <c r="B6141" t="s">
        <v>20236</v>
      </c>
      <c r="C6141">
        <v>0</v>
      </c>
      <c r="D6141" s="119">
        <v>10</v>
      </c>
    </row>
    <row r="6142" spans="1:4">
      <c r="A6142" t="s">
        <v>20237</v>
      </c>
      <c r="B6142" t="s">
        <v>20238</v>
      </c>
      <c r="C6142">
        <v>0</v>
      </c>
      <c r="D6142" s="119">
        <v>10</v>
      </c>
    </row>
    <row r="6143" spans="1:4">
      <c r="A6143" t="s">
        <v>20239</v>
      </c>
      <c r="B6143" t="s">
        <v>20241</v>
      </c>
      <c r="C6143">
        <v>0</v>
      </c>
      <c r="D6143" s="119">
        <v>10</v>
      </c>
    </row>
    <row r="6144" spans="1:4">
      <c r="A6144" t="s">
        <v>20240</v>
      </c>
      <c r="B6144" t="s">
        <v>20242</v>
      </c>
      <c r="C6144">
        <v>0</v>
      </c>
      <c r="D6144" s="119">
        <v>10</v>
      </c>
    </row>
    <row r="6145" spans="1:4">
      <c r="A6145" t="s">
        <v>20243</v>
      </c>
      <c r="B6145" t="s">
        <v>20244</v>
      </c>
      <c r="C6145">
        <v>0</v>
      </c>
      <c r="D6145" s="119">
        <v>10</v>
      </c>
    </row>
    <row r="6146" spans="1:4">
      <c r="A6146" t="s">
        <v>20245</v>
      </c>
      <c r="B6146" t="s">
        <v>20249</v>
      </c>
      <c r="C6146">
        <v>0</v>
      </c>
      <c r="D6146" s="119">
        <v>10</v>
      </c>
    </row>
    <row r="6147" spans="1:4">
      <c r="A6147" t="s">
        <v>20246</v>
      </c>
      <c r="B6147" t="s">
        <v>20250</v>
      </c>
      <c r="C6147">
        <v>0</v>
      </c>
      <c r="D6147" s="119">
        <v>10</v>
      </c>
    </row>
    <row r="6148" spans="1:4">
      <c r="A6148" t="s">
        <v>20247</v>
      </c>
      <c r="B6148" t="s">
        <v>20251</v>
      </c>
      <c r="C6148">
        <v>0</v>
      </c>
      <c r="D6148" s="119">
        <v>10</v>
      </c>
    </row>
    <row r="6149" spans="1:4">
      <c r="A6149" t="s">
        <v>20248</v>
      </c>
      <c r="B6149" t="s">
        <v>20252</v>
      </c>
      <c r="C6149">
        <v>0</v>
      </c>
      <c r="D6149" s="119">
        <v>10</v>
      </c>
    </row>
    <row r="6150" spans="1:4">
      <c r="A6150" t="s">
        <v>20253</v>
      </c>
      <c r="B6150" t="s">
        <v>20254</v>
      </c>
      <c r="C6150">
        <v>0</v>
      </c>
      <c r="D6150" s="119">
        <v>10</v>
      </c>
    </row>
    <row r="6151" spans="1:4">
      <c r="A6151" t="s">
        <v>20257</v>
      </c>
      <c r="B6151" t="s">
        <v>20258</v>
      </c>
      <c r="C6151">
        <v>0</v>
      </c>
      <c r="D6151" s="119">
        <v>10</v>
      </c>
    </row>
    <row r="6152" spans="1:4">
      <c r="A6152" t="s">
        <v>20259</v>
      </c>
      <c r="B6152" t="s">
        <v>20260</v>
      </c>
      <c r="C6152">
        <v>0</v>
      </c>
      <c r="D6152" s="119">
        <v>10</v>
      </c>
    </row>
    <row r="6153" spans="1:4">
      <c r="A6153" t="s">
        <v>20261</v>
      </c>
      <c r="B6153" t="s">
        <v>20262</v>
      </c>
      <c r="C6153">
        <v>0</v>
      </c>
      <c r="D6153" s="119">
        <v>10</v>
      </c>
    </row>
    <row r="6154" spans="1:4">
      <c r="A6154" t="s">
        <v>20263</v>
      </c>
      <c r="B6154" t="s">
        <v>20264</v>
      </c>
      <c r="C6154">
        <v>0</v>
      </c>
      <c r="D6154" s="119">
        <v>10</v>
      </c>
    </row>
    <row r="6155" spans="1:4">
      <c r="A6155" t="s">
        <v>20265</v>
      </c>
      <c r="B6155" t="s">
        <v>20266</v>
      </c>
      <c r="C6155">
        <v>0</v>
      </c>
      <c r="D6155" s="119">
        <v>10</v>
      </c>
    </row>
    <row r="6156" spans="1:4">
      <c r="A6156" t="s">
        <v>20267</v>
      </c>
      <c r="B6156" t="s">
        <v>20269</v>
      </c>
      <c r="C6156">
        <v>0</v>
      </c>
      <c r="D6156" s="119">
        <v>10</v>
      </c>
    </row>
    <row r="6157" spans="1:4">
      <c r="A6157" t="s">
        <v>20268</v>
      </c>
      <c r="B6157" t="s">
        <v>20270</v>
      </c>
      <c r="C6157">
        <v>0</v>
      </c>
      <c r="D6157" s="119">
        <v>10</v>
      </c>
    </row>
    <row r="6158" spans="1:4">
      <c r="A6158" t="s">
        <v>20271</v>
      </c>
      <c r="B6158" t="s">
        <v>20272</v>
      </c>
      <c r="C6158">
        <v>0</v>
      </c>
      <c r="D6158" s="119">
        <v>10</v>
      </c>
    </row>
    <row r="6159" spans="1:4">
      <c r="A6159" t="s">
        <v>20255</v>
      </c>
      <c r="B6159" t="s">
        <v>20256</v>
      </c>
      <c r="C6159">
        <v>0</v>
      </c>
      <c r="D6159" s="119">
        <v>10</v>
      </c>
    </row>
    <row r="6160" spans="1:4">
      <c r="A6160" t="s">
        <v>20273</v>
      </c>
      <c r="B6160" t="s">
        <v>20274</v>
      </c>
      <c r="C6160">
        <v>0</v>
      </c>
      <c r="D6160" s="119">
        <v>10</v>
      </c>
    </row>
    <row r="6161" spans="1:4">
      <c r="A6161" t="s">
        <v>20275</v>
      </c>
      <c r="B6161" t="s">
        <v>20279</v>
      </c>
      <c r="C6161">
        <v>0</v>
      </c>
      <c r="D6161" s="119">
        <v>10</v>
      </c>
    </row>
    <row r="6162" spans="1:4">
      <c r="A6162" t="s">
        <v>20276</v>
      </c>
      <c r="B6162" t="s">
        <v>20280</v>
      </c>
      <c r="C6162">
        <v>0</v>
      </c>
      <c r="D6162" s="119">
        <v>10</v>
      </c>
    </row>
    <row r="6163" spans="1:4">
      <c r="A6163" t="s">
        <v>20277</v>
      </c>
      <c r="B6163" t="s">
        <v>20281</v>
      </c>
      <c r="C6163">
        <v>0</v>
      </c>
      <c r="D6163" s="119">
        <v>10</v>
      </c>
    </row>
    <row r="6164" spans="1:4">
      <c r="A6164" t="s">
        <v>20278</v>
      </c>
      <c r="B6164" t="s">
        <v>20282</v>
      </c>
      <c r="C6164">
        <v>0</v>
      </c>
      <c r="D6164" s="119">
        <v>10</v>
      </c>
    </row>
    <row r="6165" spans="1:4">
      <c r="A6165" t="s">
        <v>20283</v>
      </c>
      <c r="B6165" t="s">
        <v>20285</v>
      </c>
      <c r="C6165">
        <v>0</v>
      </c>
      <c r="D6165" s="119">
        <v>10</v>
      </c>
    </row>
    <row r="6166" spans="1:4">
      <c r="A6166" t="s">
        <v>20284</v>
      </c>
      <c r="B6166" t="s">
        <v>20286</v>
      </c>
      <c r="C6166">
        <v>0</v>
      </c>
      <c r="D6166" s="119">
        <v>10</v>
      </c>
    </row>
    <row r="6167" spans="1:4">
      <c r="A6167" t="s">
        <v>20287</v>
      </c>
      <c r="B6167" t="s">
        <v>20288</v>
      </c>
      <c r="C6167">
        <v>0</v>
      </c>
      <c r="D6167" s="119">
        <v>10</v>
      </c>
    </row>
    <row r="6168" spans="1:4">
      <c r="A6168" t="s">
        <v>20291</v>
      </c>
      <c r="B6168" t="s">
        <v>20292</v>
      </c>
      <c r="C6168">
        <v>0</v>
      </c>
      <c r="D6168" s="119">
        <v>10</v>
      </c>
    </row>
    <row r="6169" spans="1:4">
      <c r="A6169" t="s">
        <v>20289</v>
      </c>
      <c r="B6169" t="s">
        <v>20290</v>
      </c>
      <c r="C6169">
        <v>0</v>
      </c>
      <c r="D6169" s="119">
        <v>10</v>
      </c>
    </row>
    <row r="6170" spans="1:4">
      <c r="A6170" t="s">
        <v>20293</v>
      </c>
      <c r="B6170" t="s">
        <v>20294</v>
      </c>
      <c r="C6170">
        <v>0</v>
      </c>
      <c r="D6170" s="119">
        <v>245</v>
      </c>
    </row>
    <row r="6171" spans="1:4">
      <c r="A6171" t="s">
        <v>20295</v>
      </c>
      <c r="B6171" t="s">
        <v>20296</v>
      </c>
      <c r="C6171">
        <v>0</v>
      </c>
      <c r="D6171" s="119">
        <v>245</v>
      </c>
    </row>
    <row r="6172" spans="1:4">
      <c r="A6172" t="s">
        <v>20297</v>
      </c>
      <c r="B6172" t="s">
        <v>20300</v>
      </c>
      <c r="C6172">
        <v>0</v>
      </c>
      <c r="D6172" s="119">
        <v>10</v>
      </c>
    </row>
    <row r="6173" spans="1:4">
      <c r="A6173" t="s">
        <v>20298</v>
      </c>
      <c r="B6173" t="s">
        <v>20301</v>
      </c>
      <c r="C6173">
        <v>0</v>
      </c>
      <c r="D6173" s="119">
        <v>10</v>
      </c>
    </row>
    <row r="6174" spans="1:4">
      <c r="A6174" t="s">
        <v>20299</v>
      </c>
      <c r="B6174" t="s">
        <v>20302</v>
      </c>
      <c r="C6174">
        <v>0</v>
      </c>
      <c r="D6174" s="119">
        <v>10</v>
      </c>
    </row>
    <row r="6175" spans="1:4">
      <c r="A6175" t="s">
        <v>20305</v>
      </c>
      <c r="B6175" t="s">
        <v>20306</v>
      </c>
      <c r="C6175">
        <v>0</v>
      </c>
      <c r="D6175" s="119">
        <v>10</v>
      </c>
    </row>
    <row r="6176" spans="1:4">
      <c r="A6176" t="s">
        <v>20317</v>
      </c>
      <c r="B6176" t="s">
        <v>20321</v>
      </c>
      <c r="C6176">
        <v>0</v>
      </c>
      <c r="D6176" s="119">
        <v>10</v>
      </c>
    </row>
    <row r="6177" spans="1:4">
      <c r="A6177" t="s">
        <v>20318</v>
      </c>
      <c r="B6177" t="s">
        <v>20322</v>
      </c>
      <c r="C6177">
        <v>0</v>
      </c>
      <c r="D6177" s="119">
        <v>10</v>
      </c>
    </row>
    <row r="6178" spans="1:4">
      <c r="A6178" t="s">
        <v>20319</v>
      </c>
      <c r="B6178" t="s">
        <v>20323</v>
      </c>
      <c r="C6178">
        <v>0</v>
      </c>
      <c r="D6178" s="119">
        <v>10</v>
      </c>
    </row>
    <row r="6179" spans="1:4">
      <c r="A6179" t="s">
        <v>20320</v>
      </c>
      <c r="B6179" t="s">
        <v>20325</v>
      </c>
      <c r="C6179">
        <v>0</v>
      </c>
      <c r="D6179" s="119">
        <v>10</v>
      </c>
    </row>
    <row r="6180" spans="1:4">
      <c r="A6180" t="s">
        <v>20326</v>
      </c>
      <c r="B6180" t="s">
        <v>20330</v>
      </c>
      <c r="C6180">
        <v>0</v>
      </c>
      <c r="D6180" s="119">
        <v>10</v>
      </c>
    </row>
    <row r="6181" spans="1:4">
      <c r="A6181" t="s">
        <v>20327</v>
      </c>
      <c r="B6181" t="s">
        <v>20331</v>
      </c>
      <c r="C6181">
        <v>0</v>
      </c>
      <c r="D6181" s="119">
        <v>10</v>
      </c>
    </row>
    <row r="6182" spans="1:4">
      <c r="A6182" t="s">
        <v>20328</v>
      </c>
      <c r="B6182" t="s">
        <v>20332</v>
      </c>
      <c r="C6182">
        <v>0</v>
      </c>
      <c r="D6182" s="119">
        <v>10</v>
      </c>
    </row>
    <row r="6183" spans="1:4">
      <c r="A6183" t="s">
        <v>20329</v>
      </c>
      <c r="B6183" t="s">
        <v>20333</v>
      </c>
      <c r="C6183">
        <v>0</v>
      </c>
      <c r="D6183" s="119">
        <v>10</v>
      </c>
    </row>
    <row r="6184" spans="1:4">
      <c r="A6184" t="s">
        <v>20303</v>
      </c>
      <c r="B6184" t="s">
        <v>20304</v>
      </c>
      <c r="C6184">
        <v>0</v>
      </c>
      <c r="D6184" s="119">
        <v>10</v>
      </c>
    </row>
    <row r="6185" spans="1:4">
      <c r="A6185" t="s">
        <v>20307</v>
      </c>
      <c r="B6185" t="s">
        <v>20308</v>
      </c>
      <c r="C6185">
        <v>0</v>
      </c>
      <c r="D6185" s="119">
        <v>10</v>
      </c>
    </row>
    <row r="6186" spans="1:4">
      <c r="A6186" t="s">
        <v>20315</v>
      </c>
      <c r="B6186" t="s">
        <v>20316</v>
      </c>
      <c r="C6186">
        <v>0</v>
      </c>
      <c r="D6186" s="119">
        <v>10</v>
      </c>
    </row>
    <row r="6187" spans="1:4">
      <c r="A6187" t="s">
        <v>20309</v>
      </c>
      <c r="B6187" t="s">
        <v>20312</v>
      </c>
      <c r="C6187">
        <v>0</v>
      </c>
      <c r="D6187" s="119">
        <v>10</v>
      </c>
    </row>
    <row r="6188" spans="1:4">
      <c r="A6188" t="s">
        <v>20310</v>
      </c>
      <c r="B6188" t="s">
        <v>20313</v>
      </c>
      <c r="C6188">
        <v>0</v>
      </c>
      <c r="D6188" s="119">
        <v>10</v>
      </c>
    </row>
    <row r="6189" spans="1:4">
      <c r="A6189" t="s">
        <v>20311</v>
      </c>
      <c r="B6189" t="s">
        <v>20314</v>
      </c>
      <c r="C6189">
        <v>0</v>
      </c>
      <c r="D6189" s="119">
        <v>10</v>
      </c>
    </row>
    <row r="6190" spans="1:4">
      <c r="A6190" t="s">
        <v>20334</v>
      </c>
      <c r="B6190" t="s">
        <v>20335</v>
      </c>
      <c r="C6190">
        <v>0</v>
      </c>
      <c r="D6190" s="119">
        <v>245</v>
      </c>
    </row>
    <row r="6191" spans="1:4">
      <c r="A6191" t="s">
        <v>20336</v>
      </c>
      <c r="B6191" t="s">
        <v>20337</v>
      </c>
      <c r="C6191">
        <v>0</v>
      </c>
      <c r="D6191" s="119">
        <v>245</v>
      </c>
    </row>
    <row r="6192" spans="1:4">
      <c r="A6192" t="s">
        <v>20338</v>
      </c>
      <c r="B6192" t="s">
        <v>20339</v>
      </c>
      <c r="C6192">
        <v>0</v>
      </c>
      <c r="D6192" s="119">
        <v>245</v>
      </c>
    </row>
    <row r="6193" spans="1:4">
      <c r="A6193" t="s">
        <v>20342</v>
      </c>
      <c r="B6193" t="s">
        <v>20344</v>
      </c>
      <c r="C6193">
        <v>0</v>
      </c>
      <c r="D6193" s="119">
        <v>10</v>
      </c>
    </row>
    <row r="6194" spans="1:4">
      <c r="A6194" t="s">
        <v>20343</v>
      </c>
      <c r="B6194" t="s">
        <v>20345</v>
      </c>
      <c r="C6194">
        <v>0</v>
      </c>
      <c r="D6194" s="119">
        <v>10</v>
      </c>
    </row>
    <row r="6195" spans="1:4">
      <c r="A6195" t="s">
        <v>20346</v>
      </c>
      <c r="B6195" t="s">
        <v>20348</v>
      </c>
      <c r="C6195">
        <v>0</v>
      </c>
      <c r="D6195" s="119">
        <v>10</v>
      </c>
    </row>
    <row r="6196" spans="1:4">
      <c r="A6196" t="s">
        <v>20347</v>
      </c>
      <c r="B6196" t="s">
        <v>20349</v>
      </c>
      <c r="C6196">
        <v>0</v>
      </c>
      <c r="D6196" s="119">
        <v>10</v>
      </c>
    </row>
    <row r="6197" spans="1:4">
      <c r="A6197" t="s">
        <v>20340</v>
      </c>
      <c r="B6197" t="s">
        <v>20341</v>
      </c>
      <c r="C6197">
        <v>0</v>
      </c>
      <c r="D6197" s="119">
        <v>10</v>
      </c>
    </row>
    <row r="6198" spans="1:4">
      <c r="A6198" t="s">
        <v>20354</v>
      </c>
      <c r="B6198" t="s">
        <v>20362</v>
      </c>
      <c r="C6198">
        <v>0</v>
      </c>
      <c r="D6198" s="119">
        <v>10</v>
      </c>
    </row>
    <row r="6199" spans="1:4">
      <c r="A6199" t="s">
        <v>20355</v>
      </c>
      <c r="B6199" t="s">
        <v>20363</v>
      </c>
      <c r="C6199">
        <v>0</v>
      </c>
      <c r="D6199" s="119">
        <v>10</v>
      </c>
    </row>
    <row r="6200" spans="1:4">
      <c r="A6200" t="s">
        <v>20356</v>
      </c>
      <c r="B6200" t="s">
        <v>20364</v>
      </c>
      <c r="C6200">
        <v>0</v>
      </c>
      <c r="D6200" s="119">
        <v>10</v>
      </c>
    </row>
    <row r="6201" spans="1:4">
      <c r="A6201" t="s">
        <v>20357</v>
      </c>
      <c r="B6201" t="s">
        <v>20365</v>
      </c>
      <c r="C6201">
        <v>0</v>
      </c>
      <c r="D6201" s="119">
        <v>10</v>
      </c>
    </row>
    <row r="6202" spans="1:4">
      <c r="A6202" t="s">
        <v>20358</v>
      </c>
      <c r="B6202" t="s">
        <v>20366</v>
      </c>
      <c r="C6202">
        <v>0</v>
      </c>
      <c r="D6202" s="119">
        <v>10</v>
      </c>
    </row>
    <row r="6203" spans="1:4">
      <c r="A6203" t="s">
        <v>20359</v>
      </c>
      <c r="B6203" t="s">
        <v>20367</v>
      </c>
      <c r="C6203">
        <v>0</v>
      </c>
      <c r="D6203" s="119">
        <v>10</v>
      </c>
    </row>
    <row r="6204" spans="1:4">
      <c r="A6204" t="s">
        <v>20360</v>
      </c>
      <c r="B6204" t="s">
        <v>20368</v>
      </c>
      <c r="C6204">
        <v>0</v>
      </c>
      <c r="D6204" s="119">
        <v>10</v>
      </c>
    </row>
    <row r="6205" spans="1:4">
      <c r="A6205" t="s">
        <v>20361</v>
      </c>
      <c r="B6205" t="s">
        <v>20369</v>
      </c>
      <c r="C6205">
        <v>0</v>
      </c>
      <c r="D6205" s="119">
        <v>10</v>
      </c>
    </row>
    <row r="6206" spans="1:4">
      <c r="A6206" t="s">
        <v>20350</v>
      </c>
      <c r="B6206" t="s">
        <v>20352</v>
      </c>
      <c r="C6206">
        <v>0</v>
      </c>
      <c r="D6206" s="119">
        <v>10</v>
      </c>
    </row>
    <row r="6207" spans="1:4">
      <c r="A6207" t="s">
        <v>20351</v>
      </c>
      <c r="B6207" t="s">
        <v>20353</v>
      </c>
      <c r="C6207">
        <v>0</v>
      </c>
      <c r="D6207" s="119">
        <v>10</v>
      </c>
    </row>
    <row r="6208" spans="1:4">
      <c r="A6208" t="s">
        <v>20370</v>
      </c>
      <c r="B6208" t="s">
        <v>20371</v>
      </c>
      <c r="C6208">
        <v>0</v>
      </c>
      <c r="D6208" s="119">
        <v>10</v>
      </c>
    </row>
    <row r="6209" spans="1:4">
      <c r="A6209" t="s">
        <v>20372</v>
      </c>
      <c r="B6209" t="s">
        <v>20373</v>
      </c>
      <c r="C6209">
        <v>0</v>
      </c>
      <c r="D6209" s="119">
        <v>10</v>
      </c>
    </row>
    <row r="6210" spans="1:4">
      <c r="A6210" t="s">
        <v>20374</v>
      </c>
      <c r="B6210" t="s">
        <v>20375</v>
      </c>
      <c r="C6210">
        <v>0</v>
      </c>
      <c r="D6210" s="119">
        <v>10</v>
      </c>
    </row>
    <row r="6211" spans="1:4">
      <c r="A6211" t="s">
        <v>20376</v>
      </c>
      <c r="B6211" t="s">
        <v>20377</v>
      </c>
      <c r="C6211">
        <v>0</v>
      </c>
      <c r="D6211" s="119">
        <v>10</v>
      </c>
    </row>
    <row r="6212" spans="1:4">
      <c r="A6212" t="s">
        <v>20378</v>
      </c>
      <c r="B6212" t="s">
        <v>20380</v>
      </c>
      <c r="C6212">
        <v>0</v>
      </c>
      <c r="D6212" s="119">
        <v>10</v>
      </c>
    </row>
    <row r="6213" spans="1:4">
      <c r="A6213" t="s">
        <v>20379</v>
      </c>
      <c r="B6213" t="s">
        <v>20381</v>
      </c>
      <c r="C6213">
        <v>0</v>
      </c>
      <c r="D6213" s="119">
        <v>10</v>
      </c>
    </row>
    <row r="6214" spans="1:4">
      <c r="A6214" t="s">
        <v>20384</v>
      </c>
      <c r="B6214" t="s">
        <v>20386</v>
      </c>
      <c r="C6214">
        <v>0</v>
      </c>
      <c r="D6214" s="119">
        <v>10</v>
      </c>
    </row>
    <row r="6215" spans="1:4">
      <c r="A6215" t="s">
        <v>20385</v>
      </c>
      <c r="B6215" t="s">
        <v>20387</v>
      </c>
      <c r="C6215">
        <v>0</v>
      </c>
      <c r="D6215" s="119">
        <v>10</v>
      </c>
    </row>
    <row r="6216" spans="1:4">
      <c r="A6216" t="s">
        <v>20382</v>
      </c>
      <c r="B6216" t="s">
        <v>20383</v>
      </c>
      <c r="C6216">
        <v>0</v>
      </c>
      <c r="D6216" s="119">
        <v>10</v>
      </c>
    </row>
    <row r="6217" spans="1:4">
      <c r="A6217" t="s">
        <v>20422</v>
      </c>
      <c r="B6217" t="s">
        <v>20423</v>
      </c>
      <c r="C6217">
        <v>0</v>
      </c>
      <c r="D6217" s="119">
        <v>10</v>
      </c>
    </row>
    <row r="6218" spans="1:4">
      <c r="A6218" t="s">
        <v>20419</v>
      </c>
      <c r="B6218" t="s">
        <v>20424</v>
      </c>
      <c r="C6218">
        <v>0</v>
      </c>
      <c r="D6218" s="119">
        <v>10</v>
      </c>
    </row>
    <row r="6219" spans="1:4">
      <c r="A6219" t="s">
        <v>20420</v>
      </c>
      <c r="B6219" t="s">
        <v>20425</v>
      </c>
      <c r="C6219">
        <v>0</v>
      </c>
      <c r="D6219" s="119">
        <v>10</v>
      </c>
    </row>
    <row r="6220" spans="1:4">
      <c r="A6220" t="s">
        <v>20421</v>
      </c>
      <c r="B6220" t="s">
        <v>20426</v>
      </c>
      <c r="C6220">
        <v>0</v>
      </c>
      <c r="D6220" s="119">
        <v>10</v>
      </c>
    </row>
    <row r="6221" spans="1:4">
      <c r="A6221" t="s">
        <v>20435</v>
      </c>
      <c r="B6221" t="s">
        <v>20436</v>
      </c>
      <c r="C6221">
        <v>0</v>
      </c>
      <c r="D6221" s="119">
        <v>10</v>
      </c>
    </row>
    <row r="6222" spans="1:4">
      <c r="A6222" t="s">
        <v>20417</v>
      </c>
      <c r="B6222" t="s">
        <v>20418</v>
      </c>
      <c r="C6222">
        <v>0</v>
      </c>
      <c r="D6222" s="119">
        <v>10</v>
      </c>
    </row>
    <row r="6223" spans="1:4">
      <c r="A6223" t="s">
        <v>20427</v>
      </c>
      <c r="B6223" t="s">
        <v>20428</v>
      </c>
      <c r="C6223">
        <v>0</v>
      </c>
      <c r="D6223" s="119">
        <v>10</v>
      </c>
    </row>
    <row r="6224" spans="1:4">
      <c r="A6224" t="s">
        <v>20396</v>
      </c>
      <c r="B6224" t="s">
        <v>20398</v>
      </c>
      <c r="C6224">
        <v>0</v>
      </c>
      <c r="D6224" s="119">
        <v>10</v>
      </c>
    </row>
    <row r="6225" spans="1:4">
      <c r="A6225" t="s">
        <v>20397</v>
      </c>
      <c r="B6225" t="s">
        <v>20399</v>
      </c>
      <c r="C6225">
        <v>0</v>
      </c>
      <c r="D6225" s="119">
        <v>10</v>
      </c>
    </row>
    <row r="6226" spans="1:4">
      <c r="A6226" t="s">
        <v>20406</v>
      </c>
      <c r="B6226" t="s">
        <v>20408</v>
      </c>
      <c r="C6226">
        <v>0</v>
      </c>
      <c r="D6226" s="119">
        <v>10</v>
      </c>
    </row>
    <row r="6227" spans="1:4">
      <c r="A6227" t="s">
        <v>20407</v>
      </c>
      <c r="B6227" t="s">
        <v>20409</v>
      </c>
      <c r="C6227">
        <v>0</v>
      </c>
      <c r="D6227" s="119">
        <v>10</v>
      </c>
    </row>
    <row r="6228" spans="1:4">
      <c r="A6228" t="s">
        <v>20400</v>
      </c>
      <c r="B6228" t="s">
        <v>20403</v>
      </c>
      <c r="C6228">
        <v>0</v>
      </c>
      <c r="D6228" s="119">
        <v>10</v>
      </c>
    </row>
    <row r="6229" spans="1:4">
      <c r="A6229" t="s">
        <v>20401</v>
      </c>
      <c r="B6229" t="s">
        <v>20404</v>
      </c>
      <c r="C6229">
        <v>0</v>
      </c>
      <c r="D6229" s="119">
        <v>10</v>
      </c>
    </row>
    <row r="6230" spans="1:4">
      <c r="A6230" t="s">
        <v>20402</v>
      </c>
      <c r="B6230" t="s">
        <v>20405</v>
      </c>
      <c r="C6230">
        <v>0</v>
      </c>
      <c r="D6230" s="119">
        <v>10</v>
      </c>
    </row>
    <row r="6231" spans="1:4">
      <c r="A6231" t="s">
        <v>20459</v>
      </c>
      <c r="B6231" t="s">
        <v>20460</v>
      </c>
      <c r="C6231">
        <v>0</v>
      </c>
      <c r="D6231" s="119">
        <v>10</v>
      </c>
    </row>
    <row r="6232" spans="1:4">
      <c r="A6232" t="s">
        <v>20445</v>
      </c>
      <c r="B6232" t="s">
        <v>20448</v>
      </c>
      <c r="C6232">
        <v>0</v>
      </c>
      <c r="D6232" s="119">
        <v>10</v>
      </c>
    </row>
    <row r="6233" spans="1:4">
      <c r="A6233" t="s">
        <v>20446</v>
      </c>
      <c r="B6233" t="s">
        <v>20449</v>
      </c>
      <c r="C6233">
        <v>0</v>
      </c>
      <c r="D6233" s="119">
        <v>10</v>
      </c>
    </row>
    <row r="6234" spans="1:4">
      <c r="A6234" t="s">
        <v>20447</v>
      </c>
      <c r="B6234" t="s">
        <v>20450</v>
      </c>
      <c r="C6234">
        <v>0</v>
      </c>
      <c r="D6234" s="119">
        <v>10</v>
      </c>
    </row>
    <row r="6235" spans="1:4">
      <c r="A6235" t="s">
        <v>20461</v>
      </c>
      <c r="B6235" t="s">
        <v>20466</v>
      </c>
      <c r="C6235">
        <v>0</v>
      </c>
      <c r="D6235" s="119">
        <v>10</v>
      </c>
    </row>
    <row r="6236" spans="1:4">
      <c r="A6236" t="s">
        <v>20462</v>
      </c>
      <c r="B6236" t="s">
        <v>20467</v>
      </c>
      <c r="C6236">
        <v>0</v>
      </c>
      <c r="D6236" s="119">
        <v>10</v>
      </c>
    </row>
    <row r="6237" spans="1:4">
      <c r="A6237" t="s">
        <v>20463</v>
      </c>
      <c r="B6237" t="s">
        <v>20468</v>
      </c>
      <c r="C6237">
        <v>0</v>
      </c>
      <c r="D6237" s="119">
        <v>10</v>
      </c>
    </row>
    <row r="6238" spans="1:4">
      <c r="A6238" t="s">
        <v>20464</v>
      </c>
      <c r="B6238" t="s">
        <v>20469</v>
      </c>
      <c r="C6238">
        <v>0</v>
      </c>
      <c r="D6238" s="119">
        <v>10</v>
      </c>
    </row>
    <row r="6239" spans="1:4">
      <c r="A6239" t="s">
        <v>20465</v>
      </c>
      <c r="B6239" t="s">
        <v>20470</v>
      </c>
      <c r="C6239">
        <v>0</v>
      </c>
      <c r="D6239" s="119">
        <v>10</v>
      </c>
    </row>
    <row r="6240" spans="1:4">
      <c r="A6240" t="s">
        <v>20451</v>
      </c>
      <c r="B6240" t="s">
        <v>20452</v>
      </c>
      <c r="C6240">
        <v>0</v>
      </c>
      <c r="D6240" s="119">
        <v>10</v>
      </c>
    </row>
    <row r="6241" spans="1:4">
      <c r="A6241" t="s">
        <v>20471</v>
      </c>
      <c r="B6241" t="s">
        <v>20476</v>
      </c>
      <c r="C6241">
        <v>0</v>
      </c>
      <c r="D6241" s="119">
        <v>10</v>
      </c>
    </row>
    <row r="6242" spans="1:4">
      <c r="A6242" t="s">
        <v>20472</v>
      </c>
      <c r="B6242" t="s">
        <v>20477</v>
      </c>
      <c r="C6242">
        <v>0</v>
      </c>
      <c r="D6242" s="119">
        <v>10</v>
      </c>
    </row>
    <row r="6243" spans="1:4">
      <c r="A6243" t="s">
        <v>20473</v>
      </c>
      <c r="B6243" t="s">
        <v>20478</v>
      </c>
      <c r="C6243">
        <v>0</v>
      </c>
      <c r="D6243" s="119">
        <v>10</v>
      </c>
    </row>
    <row r="6244" spans="1:4">
      <c r="A6244" t="s">
        <v>20474</v>
      </c>
      <c r="B6244" t="s">
        <v>20479</v>
      </c>
      <c r="C6244">
        <v>0</v>
      </c>
      <c r="D6244" s="119">
        <v>10</v>
      </c>
    </row>
    <row r="6245" spans="1:4">
      <c r="A6245" t="s">
        <v>20475</v>
      </c>
      <c r="B6245" t="s">
        <v>20480</v>
      </c>
      <c r="C6245">
        <v>0</v>
      </c>
      <c r="D6245" s="119">
        <v>10</v>
      </c>
    </row>
    <row r="6246" spans="1:4">
      <c r="A6246" t="s">
        <v>20437</v>
      </c>
      <c r="B6246" t="s">
        <v>20439</v>
      </c>
      <c r="C6246">
        <v>0</v>
      </c>
      <c r="D6246" s="119">
        <v>10</v>
      </c>
    </row>
    <row r="6247" spans="1:4">
      <c r="A6247" t="s">
        <v>20438</v>
      </c>
      <c r="B6247" t="s">
        <v>20440</v>
      </c>
      <c r="C6247">
        <v>0</v>
      </c>
      <c r="D6247" s="119">
        <v>10</v>
      </c>
    </row>
    <row r="6248" spans="1:4">
      <c r="A6248" t="s">
        <v>20429</v>
      </c>
      <c r="B6248" t="s">
        <v>20431</v>
      </c>
      <c r="C6248">
        <v>0</v>
      </c>
      <c r="D6248" s="119">
        <v>10</v>
      </c>
    </row>
    <row r="6249" spans="1:4">
      <c r="A6249" t="s">
        <v>20430</v>
      </c>
      <c r="B6249" t="s">
        <v>20432</v>
      </c>
      <c r="C6249">
        <v>0</v>
      </c>
      <c r="D6249" s="119">
        <v>10</v>
      </c>
    </row>
    <row r="6250" spans="1:4">
      <c r="A6250" t="s">
        <v>20433</v>
      </c>
      <c r="B6250" t="s">
        <v>20434</v>
      </c>
      <c r="C6250">
        <v>0</v>
      </c>
      <c r="D6250" s="119">
        <v>10</v>
      </c>
    </row>
    <row r="6251" spans="1:4">
      <c r="A6251" t="s">
        <v>20453</v>
      </c>
      <c r="B6251" t="s">
        <v>20456</v>
      </c>
      <c r="C6251">
        <v>0</v>
      </c>
      <c r="D6251" s="119">
        <v>10</v>
      </c>
    </row>
    <row r="6252" spans="1:4">
      <c r="A6252" t="s">
        <v>20454</v>
      </c>
      <c r="B6252" t="s">
        <v>20457</v>
      </c>
      <c r="C6252">
        <v>0</v>
      </c>
      <c r="D6252" s="119">
        <v>10</v>
      </c>
    </row>
    <row r="6253" spans="1:4">
      <c r="A6253" t="s">
        <v>20455</v>
      </c>
      <c r="B6253" t="s">
        <v>20458</v>
      </c>
      <c r="C6253">
        <v>0</v>
      </c>
      <c r="D6253" s="119">
        <v>10</v>
      </c>
    </row>
    <row r="6254" spans="1:4">
      <c r="A6254" t="s">
        <v>20388</v>
      </c>
      <c r="B6254" t="s">
        <v>20392</v>
      </c>
      <c r="C6254">
        <v>0</v>
      </c>
      <c r="D6254" s="119">
        <v>10</v>
      </c>
    </row>
    <row r="6255" spans="1:4">
      <c r="A6255" t="s">
        <v>20389</v>
      </c>
      <c r="B6255" t="s">
        <v>20393</v>
      </c>
      <c r="C6255">
        <v>0</v>
      </c>
      <c r="D6255" s="119">
        <v>10</v>
      </c>
    </row>
    <row r="6256" spans="1:4">
      <c r="A6256" t="s">
        <v>20390</v>
      </c>
      <c r="B6256" t="s">
        <v>20394</v>
      </c>
      <c r="C6256">
        <v>0</v>
      </c>
      <c r="D6256" s="119">
        <v>10</v>
      </c>
    </row>
    <row r="6257" spans="1:4">
      <c r="A6257" t="s">
        <v>20391</v>
      </c>
      <c r="B6257" t="s">
        <v>20395</v>
      </c>
      <c r="C6257">
        <v>0</v>
      </c>
      <c r="D6257" s="119">
        <v>10</v>
      </c>
    </row>
    <row r="6258" spans="1:4">
      <c r="A6258" t="s">
        <v>20410</v>
      </c>
      <c r="B6258" t="s">
        <v>20412</v>
      </c>
      <c r="C6258">
        <v>0</v>
      </c>
      <c r="D6258" s="119">
        <v>10</v>
      </c>
    </row>
    <row r="6259" spans="1:4">
      <c r="A6259" t="s">
        <v>20411</v>
      </c>
      <c r="B6259" t="s">
        <v>20413</v>
      </c>
      <c r="C6259">
        <v>0</v>
      </c>
      <c r="D6259" s="119">
        <v>10</v>
      </c>
    </row>
    <row r="6260" spans="1:4">
      <c r="A6260" t="s">
        <v>20415</v>
      </c>
      <c r="B6260" t="s">
        <v>20416</v>
      </c>
      <c r="C6260">
        <v>0</v>
      </c>
      <c r="D6260" s="119">
        <v>10</v>
      </c>
    </row>
    <row r="6261" spans="1:4">
      <c r="A6261" t="s">
        <v>20441</v>
      </c>
      <c r="B6261" t="s">
        <v>20443</v>
      </c>
      <c r="C6261">
        <v>0</v>
      </c>
      <c r="D6261" s="119">
        <v>245</v>
      </c>
    </row>
    <row r="6262" spans="1:4">
      <c r="A6262" t="s">
        <v>20442</v>
      </c>
      <c r="B6262" t="s">
        <v>20444</v>
      </c>
      <c r="C6262">
        <v>0</v>
      </c>
      <c r="D6262" s="119">
        <v>245</v>
      </c>
    </row>
    <row r="6263" spans="1:4">
      <c r="A6263" t="s">
        <v>20481</v>
      </c>
      <c r="B6263" t="s">
        <v>20485</v>
      </c>
      <c r="C6263">
        <v>0</v>
      </c>
      <c r="D6263" s="119">
        <v>10</v>
      </c>
    </row>
    <row r="6264" spans="1:4">
      <c r="A6264" t="s">
        <v>20489</v>
      </c>
      <c r="B6264" t="s">
        <v>20492</v>
      </c>
      <c r="C6264">
        <v>0</v>
      </c>
      <c r="D6264" s="119">
        <v>10</v>
      </c>
    </row>
    <row r="6265" spans="1:4">
      <c r="A6265" t="s">
        <v>20482</v>
      </c>
      <c r="B6265" t="s">
        <v>20486</v>
      </c>
      <c r="C6265">
        <v>0</v>
      </c>
      <c r="D6265" s="119">
        <v>10</v>
      </c>
    </row>
    <row r="6266" spans="1:4">
      <c r="A6266" t="s">
        <v>20490</v>
      </c>
      <c r="B6266" t="s">
        <v>20493</v>
      </c>
      <c r="C6266">
        <v>0</v>
      </c>
      <c r="D6266" s="119">
        <v>10</v>
      </c>
    </row>
    <row r="6267" spans="1:4">
      <c r="A6267" t="s">
        <v>20491</v>
      </c>
      <c r="B6267" t="s">
        <v>20494</v>
      </c>
      <c r="C6267">
        <v>0</v>
      </c>
      <c r="D6267" s="119">
        <v>10</v>
      </c>
    </row>
    <row r="6268" spans="1:4">
      <c r="A6268" t="s">
        <v>20483</v>
      </c>
      <c r="B6268" t="s">
        <v>20487</v>
      </c>
      <c r="C6268">
        <v>0</v>
      </c>
      <c r="D6268" s="119">
        <v>10</v>
      </c>
    </row>
    <row r="6269" spans="1:4">
      <c r="A6269" t="s">
        <v>20484</v>
      </c>
      <c r="B6269" t="s">
        <v>20488</v>
      </c>
      <c r="C6269">
        <v>0</v>
      </c>
      <c r="D6269" s="119">
        <v>10</v>
      </c>
    </row>
    <row r="6270" spans="1:4">
      <c r="A6270" t="s">
        <v>20497</v>
      </c>
      <c r="B6270" t="s">
        <v>20499</v>
      </c>
      <c r="C6270">
        <v>0</v>
      </c>
      <c r="D6270" s="119">
        <v>10</v>
      </c>
    </row>
    <row r="6271" spans="1:4">
      <c r="A6271" t="s">
        <v>20498</v>
      </c>
      <c r="B6271" t="s">
        <v>20500</v>
      </c>
      <c r="C6271">
        <v>0</v>
      </c>
      <c r="D6271" s="119">
        <v>10</v>
      </c>
    </row>
    <row r="6272" spans="1:4">
      <c r="A6272" t="s">
        <v>20495</v>
      </c>
      <c r="B6272" t="s">
        <v>20496</v>
      </c>
      <c r="C6272">
        <v>0</v>
      </c>
      <c r="D6272" s="119">
        <v>10</v>
      </c>
    </row>
    <row r="6273" spans="1:4">
      <c r="A6273" t="s">
        <v>20521</v>
      </c>
      <c r="B6273" t="s">
        <v>20524</v>
      </c>
      <c r="C6273">
        <v>0</v>
      </c>
      <c r="D6273" s="119">
        <v>10</v>
      </c>
    </row>
    <row r="6274" spans="1:4">
      <c r="A6274" t="s">
        <v>20522</v>
      </c>
      <c r="B6274" t="s">
        <v>20525</v>
      </c>
      <c r="C6274">
        <v>0</v>
      </c>
      <c r="D6274" s="119">
        <v>10</v>
      </c>
    </row>
    <row r="6275" spans="1:4">
      <c r="A6275" t="s">
        <v>20523</v>
      </c>
      <c r="B6275" t="s">
        <v>20526</v>
      </c>
      <c r="C6275">
        <v>0</v>
      </c>
      <c r="D6275" s="119">
        <v>10</v>
      </c>
    </row>
    <row r="6276" spans="1:4">
      <c r="A6276" t="s">
        <v>20513</v>
      </c>
      <c r="B6276" t="s">
        <v>20514</v>
      </c>
      <c r="C6276">
        <v>0</v>
      </c>
      <c r="D6276" s="119">
        <v>10</v>
      </c>
    </row>
    <row r="6277" spans="1:4">
      <c r="A6277" t="s">
        <v>20537</v>
      </c>
      <c r="B6277" t="s">
        <v>20538</v>
      </c>
      <c r="C6277">
        <v>0</v>
      </c>
      <c r="D6277" s="119">
        <v>10</v>
      </c>
    </row>
    <row r="6278" spans="1:4">
      <c r="A6278" t="s">
        <v>20507</v>
      </c>
      <c r="B6278" t="s">
        <v>20510</v>
      </c>
      <c r="C6278">
        <v>0</v>
      </c>
      <c r="D6278" s="119">
        <v>10</v>
      </c>
    </row>
    <row r="6279" spans="1:4">
      <c r="A6279" t="s">
        <v>20508</v>
      </c>
      <c r="B6279" t="s">
        <v>20511</v>
      </c>
      <c r="C6279">
        <v>0</v>
      </c>
      <c r="D6279" s="119">
        <v>10</v>
      </c>
    </row>
    <row r="6280" spans="1:4">
      <c r="A6280" t="s">
        <v>20509</v>
      </c>
      <c r="B6280" t="s">
        <v>20512</v>
      </c>
      <c r="C6280">
        <v>0</v>
      </c>
      <c r="D6280" s="119">
        <v>10</v>
      </c>
    </row>
    <row r="6281" spans="1:4">
      <c r="A6281" t="s">
        <v>20527</v>
      </c>
      <c r="B6281" t="s">
        <v>20532</v>
      </c>
      <c r="C6281">
        <v>0</v>
      </c>
      <c r="D6281" s="119">
        <v>10</v>
      </c>
    </row>
    <row r="6282" spans="1:4">
      <c r="A6282" t="s">
        <v>20528</v>
      </c>
      <c r="B6282" t="s">
        <v>20533</v>
      </c>
      <c r="C6282">
        <v>0</v>
      </c>
      <c r="D6282" s="119">
        <v>10</v>
      </c>
    </row>
    <row r="6283" spans="1:4">
      <c r="A6283" t="s">
        <v>20529</v>
      </c>
      <c r="B6283" t="s">
        <v>20534</v>
      </c>
      <c r="C6283">
        <v>0</v>
      </c>
      <c r="D6283" s="119">
        <v>10</v>
      </c>
    </row>
    <row r="6284" spans="1:4">
      <c r="A6284" t="s">
        <v>20530</v>
      </c>
      <c r="B6284" t="s">
        <v>20535</v>
      </c>
      <c r="C6284">
        <v>0</v>
      </c>
      <c r="D6284" s="119">
        <v>10</v>
      </c>
    </row>
    <row r="6285" spans="1:4">
      <c r="A6285" t="s">
        <v>20531</v>
      </c>
      <c r="B6285" t="s">
        <v>20536</v>
      </c>
      <c r="C6285">
        <v>0</v>
      </c>
      <c r="D6285" s="119">
        <v>10</v>
      </c>
    </row>
    <row r="6286" spans="1:4">
      <c r="A6286" t="s">
        <v>20519</v>
      </c>
      <c r="B6286" t="s">
        <v>20520</v>
      </c>
      <c r="C6286">
        <v>0</v>
      </c>
      <c r="D6286" s="119">
        <v>10</v>
      </c>
    </row>
    <row r="6287" spans="1:4">
      <c r="A6287" t="s">
        <v>20501</v>
      </c>
      <c r="B6287" t="s">
        <v>20503</v>
      </c>
      <c r="C6287">
        <v>0</v>
      </c>
      <c r="D6287" s="119">
        <v>10</v>
      </c>
    </row>
    <row r="6288" spans="1:4">
      <c r="A6288" t="s">
        <v>20502</v>
      </c>
      <c r="B6288" t="s">
        <v>20504</v>
      </c>
      <c r="C6288">
        <v>0</v>
      </c>
      <c r="D6288" s="119">
        <v>10</v>
      </c>
    </row>
    <row r="6289" spans="1:4">
      <c r="A6289" t="s">
        <v>20505</v>
      </c>
      <c r="B6289" t="s">
        <v>20506</v>
      </c>
      <c r="C6289">
        <v>0</v>
      </c>
      <c r="D6289" s="119">
        <v>10</v>
      </c>
    </row>
    <row r="6290" spans="1:4">
      <c r="A6290" t="s">
        <v>20515</v>
      </c>
      <c r="B6290" t="s">
        <v>20517</v>
      </c>
      <c r="C6290">
        <v>0</v>
      </c>
      <c r="D6290" s="119">
        <v>10</v>
      </c>
    </row>
    <row r="6291" spans="1:4">
      <c r="A6291" t="s">
        <v>20516</v>
      </c>
      <c r="B6291" t="s">
        <v>20518</v>
      </c>
      <c r="C6291">
        <v>0</v>
      </c>
      <c r="D6291" s="119">
        <v>10</v>
      </c>
    </row>
    <row r="6292" spans="1:4">
      <c r="A6292" t="s">
        <v>20539</v>
      </c>
      <c r="B6292" t="s">
        <v>20542</v>
      </c>
      <c r="C6292">
        <v>0</v>
      </c>
      <c r="D6292" s="119">
        <v>10</v>
      </c>
    </row>
    <row r="6293" spans="1:4">
      <c r="A6293" t="s">
        <v>20540</v>
      </c>
      <c r="B6293" t="s">
        <v>20543</v>
      </c>
      <c r="C6293">
        <v>0</v>
      </c>
      <c r="D6293" s="119">
        <v>10</v>
      </c>
    </row>
    <row r="6294" spans="1:4">
      <c r="A6294" t="s">
        <v>20541</v>
      </c>
      <c r="B6294" t="s">
        <v>20544</v>
      </c>
      <c r="C6294">
        <v>0</v>
      </c>
      <c r="D6294" s="119">
        <v>10</v>
      </c>
    </row>
    <row r="6295" spans="1:4">
      <c r="A6295" t="s">
        <v>20545</v>
      </c>
      <c r="B6295" t="s">
        <v>20549</v>
      </c>
      <c r="C6295">
        <v>0</v>
      </c>
      <c r="D6295" s="119">
        <v>10</v>
      </c>
    </row>
    <row r="6296" spans="1:4">
      <c r="A6296" t="s">
        <v>20546</v>
      </c>
      <c r="B6296" t="s">
        <v>20550</v>
      </c>
      <c r="C6296">
        <v>0</v>
      </c>
      <c r="D6296" s="119">
        <v>10</v>
      </c>
    </row>
    <row r="6297" spans="1:4">
      <c r="A6297" t="s">
        <v>20547</v>
      </c>
      <c r="B6297" t="s">
        <v>20551</v>
      </c>
      <c r="C6297">
        <v>0</v>
      </c>
      <c r="D6297" s="119">
        <v>10</v>
      </c>
    </row>
    <row r="6298" spans="1:4">
      <c r="A6298" t="s">
        <v>20548</v>
      </c>
      <c r="B6298" t="s">
        <v>20552</v>
      </c>
      <c r="C6298">
        <v>0</v>
      </c>
      <c r="D6298" s="119">
        <v>10</v>
      </c>
    </row>
    <row r="6299" spans="1:4">
      <c r="A6299" t="s">
        <v>20553</v>
      </c>
      <c r="B6299" t="s">
        <v>20557</v>
      </c>
      <c r="C6299">
        <v>0</v>
      </c>
      <c r="D6299" s="119">
        <v>10</v>
      </c>
    </row>
    <row r="6300" spans="1:4">
      <c r="A6300" t="s">
        <v>20554</v>
      </c>
      <c r="B6300" t="s">
        <v>20558</v>
      </c>
      <c r="C6300">
        <v>0</v>
      </c>
      <c r="D6300" s="119">
        <v>10</v>
      </c>
    </row>
    <row r="6301" spans="1:4">
      <c r="A6301" t="s">
        <v>20555</v>
      </c>
      <c r="B6301" t="s">
        <v>20559</v>
      </c>
      <c r="C6301">
        <v>0</v>
      </c>
      <c r="D6301" s="119">
        <v>10</v>
      </c>
    </row>
    <row r="6302" spans="1:4">
      <c r="A6302" t="s">
        <v>20556</v>
      </c>
      <c r="B6302" t="s">
        <v>20560</v>
      </c>
      <c r="C6302">
        <v>0</v>
      </c>
      <c r="D6302" s="119">
        <v>10</v>
      </c>
    </row>
    <row r="6303" spans="1:4">
      <c r="A6303" t="s">
        <v>20563</v>
      </c>
      <c r="B6303" t="s">
        <v>20572</v>
      </c>
      <c r="C6303">
        <v>0</v>
      </c>
      <c r="D6303" s="119">
        <v>10</v>
      </c>
    </row>
    <row r="6304" spans="1:4">
      <c r="A6304" t="s">
        <v>20564</v>
      </c>
      <c r="B6304" t="s">
        <v>20573</v>
      </c>
      <c r="C6304">
        <v>0</v>
      </c>
      <c r="D6304" s="119">
        <v>10</v>
      </c>
    </row>
    <row r="6305" spans="1:4">
      <c r="A6305" t="s">
        <v>20565</v>
      </c>
      <c r="B6305" t="s">
        <v>20574</v>
      </c>
      <c r="C6305">
        <v>0</v>
      </c>
      <c r="D6305" s="119">
        <v>10</v>
      </c>
    </row>
    <row r="6306" spans="1:4">
      <c r="A6306" t="s">
        <v>20566</v>
      </c>
      <c r="B6306" t="s">
        <v>20575</v>
      </c>
      <c r="C6306">
        <v>0</v>
      </c>
      <c r="D6306" s="119">
        <v>10</v>
      </c>
    </row>
    <row r="6307" spans="1:4">
      <c r="A6307" t="s">
        <v>20567</v>
      </c>
      <c r="B6307" t="s">
        <v>20576</v>
      </c>
      <c r="C6307">
        <v>0</v>
      </c>
      <c r="D6307" s="119">
        <v>10</v>
      </c>
    </row>
    <row r="6308" spans="1:4">
      <c r="A6308" t="s">
        <v>20568</v>
      </c>
      <c r="B6308" t="s">
        <v>20577</v>
      </c>
      <c r="C6308">
        <v>0</v>
      </c>
      <c r="D6308" s="119">
        <v>10</v>
      </c>
    </row>
    <row r="6309" spans="1:4">
      <c r="A6309" t="s">
        <v>20569</v>
      </c>
      <c r="B6309" t="s">
        <v>20578</v>
      </c>
      <c r="C6309">
        <v>0</v>
      </c>
      <c r="D6309" s="119">
        <v>10</v>
      </c>
    </row>
    <row r="6310" spans="1:4">
      <c r="A6310" t="s">
        <v>20570</v>
      </c>
      <c r="B6310" t="s">
        <v>20579</v>
      </c>
      <c r="C6310">
        <v>0</v>
      </c>
      <c r="D6310" s="119">
        <v>10</v>
      </c>
    </row>
    <row r="6311" spans="1:4">
      <c r="A6311" t="s">
        <v>20571</v>
      </c>
      <c r="B6311" t="s">
        <v>20580</v>
      </c>
      <c r="C6311">
        <v>0</v>
      </c>
      <c r="D6311" s="119">
        <v>10</v>
      </c>
    </row>
    <row r="6312" spans="1:4">
      <c r="A6312" t="s">
        <v>20561</v>
      </c>
      <c r="B6312" t="s">
        <v>20562</v>
      </c>
      <c r="C6312">
        <v>0</v>
      </c>
      <c r="D6312" s="119">
        <v>10</v>
      </c>
    </row>
    <row r="6313" spans="1:4">
      <c r="A6313" t="s">
        <v>20581</v>
      </c>
      <c r="B6313" t="s">
        <v>20582</v>
      </c>
      <c r="C6313">
        <v>0</v>
      </c>
      <c r="D6313" s="119">
        <v>245</v>
      </c>
    </row>
    <row r="6314" spans="1:4">
      <c r="A6314" t="s">
        <v>20625</v>
      </c>
      <c r="B6314" t="s">
        <v>20630</v>
      </c>
      <c r="C6314">
        <v>0</v>
      </c>
      <c r="D6314" s="119">
        <v>10</v>
      </c>
    </row>
    <row r="6315" spans="1:4">
      <c r="A6315" t="s">
        <v>20626</v>
      </c>
      <c r="B6315" t="s">
        <v>20631</v>
      </c>
      <c r="C6315">
        <v>0</v>
      </c>
      <c r="D6315" s="119">
        <v>10</v>
      </c>
    </row>
    <row r="6316" spans="1:4">
      <c r="A6316" t="s">
        <v>20627</v>
      </c>
      <c r="B6316" t="s">
        <v>20632</v>
      </c>
      <c r="C6316">
        <v>0</v>
      </c>
      <c r="D6316" s="119">
        <v>10</v>
      </c>
    </row>
    <row r="6317" spans="1:4">
      <c r="A6317" t="s">
        <v>20628</v>
      </c>
      <c r="B6317" t="s">
        <v>20633</v>
      </c>
      <c r="C6317">
        <v>0</v>
      </c>
      <c r="D6317" s="119">
        <v>10</v>
      </c>
    </row>
    <row r="6318" spans="1:4">
      <c r="A6318" t="s">
        <v>20629</v>
      </c>
      <c r="B6318" t="s">
        <v>20634</v>
      </c>
      <c r="C6318">
        <v>0</v>
      </c>
      <c r="D6318" s="119">
        <v>10</v>
      </c>
    </row>
    <row r="6319" spans="1:4">
      <c r="A6319" t="s">
        <v>20645</v>
      </c>
      <c r="B6319" t="s">
        <v>20647</v>
      </c>
      <c r="C6319">
        <v>0</v>
      </c>
      <c r="D6319" s="119">
        <v>10</v>
      </c>
    </row>
    <row r="6320" spans="1:4">
      <c r="A6320" t="s">
        <v>20646</v>
      </c>
      <c r="B6320" t="s">
        <v>20648</v>
      </c>
      <c r="C6320">
        <v>0</v>
      </c>
      <c r="D6320" s="119">
        <v>10</v>
      </c>
    </row>
    <row r="6321" spans="1:4">
      <c r="A6321" t="s">
        <v>20597</v>
      </c>
      <c r="B6321" t="s">
        <v>20600</v>
      </c>
      <c r="C6321">
        <v>0</v>
      </c>
      <c r="D6321" s="119">
        <v>10</v>
      </c>
    </row>
    <row r="6322" spans="1:4">
      <c r="A6322" t="s">
        <v>20641</v>
      </c>
      <c r="B6322" t="s">
        <v>20643</v>
      </c>
      <c r="C6322">
        <v>0</v>
      </c>
      <c r="D6322" s="119">
        <v>10</v>
      </c>
    </row>
    <row r="6323" spans="1:4">
      <c r="A6323" t="s">
        <v>20642</v>
      </c>
      <c r="B6323" t="s">
        <v>20644</v>
      </c>
      <c r="C6323">
        <v>0</v>
      </c>
      <c r="D6323" s="119">
        <v>10</v>
      </c>
    </row>
    <row r="6324" spans="1:4">
      <c r="A6324" t="s">
        <v>20598</v>
      </c>
      <c r="B6324" t="s">
        <v>20601</v>
      </c>
      <c r="C6324">
        <v>0</v>
      </c>
      <c r="D6324" s="119">
        <v>10</v>
      </c>
    </row>
    <row r="6325" spans="1:4">
      <c r="A6325" t="s">
        <v>20649</v>
      </c>
      <c r="B6325" t="s">
        <v>20651</v>
      </c>
      <c r="C6325">
        <v>0</v>
      </c>
      <c r="D6325" s="119">
        <v>10</v>
      </c>
    </row>
    <row r="6326" spans="1:4">
      <c r="A6326" t="s">
        <v>20650</v>
      </c>
      <c r="B6326" t="s">
        <v>20652</v>
      </c>
      <c r="C6326">
        <v>0</v>
      </c>
      <c r="D6326" s="119">
        <v>10</v>
      </c>
    </row>
    <row r="6327" spans="1:4">
      <c r="A6327" t="s">
        <v>20599</v>
      </c>
      <c r="B6327" t="s">
        <v>20602</v>
      </c>
      <c r="C6327">
        <v>0</v>
      </c>
      <c r="D6327" s="119">
        <v>10</v>
      </c>
    </row>
    <row r="6328" spans="1:4">
      <c r="A6328" t="s">
        <v>20635</v>
      </c>
      <c r="B6328" t="s">
        <v>20638</v>
      </c>
      <c r="C6328">
        <v>0</v>
      </c>
      <c r="D6328" s="119">
        <v>10</v>
      </c>
    </row>
    <row r="6329" spans="1:4">
      <c r="A6329" t="s">
        <v>20636</v>
      </c>
      <c r="B6329" t="s">
        <v>20639</v>
      </c>
      <c r="C6329">
        <v>0</v>
      </c>
      <c r="D6329" s="119">
        <v>10</v>
      </c>
    </row>
    <row r="6330" spans="1:4">
      <c r="A6330" t="s">
        <v>20637</v>
      </c>
      <c r="B6330" t="s">
        <v>20640</v>
      </c>
      <c r="C6330">
        <v>0</v>
      </c>
      <c r="D6330" s="119">
        <v>10</v>
      </c>
    </row>
    <row r="6331" spans="1:4">
      <c r="A6331" t="s">
        <v>20653</v>
      </c>
      <c r="B6331" t="s">
        <v>20654</v>
      </c>
      <c r="C6331">
        <v>0</v>
      </c>
      <c r="D6331" s="119">
        <v>10</v>
      </c>
    </row>
    <row r="6332" spans="1:4">
      <c r="A6332" t="s">
        <v>20609</v>
      </c>
      <c r="B6332" t="s">
        <v>20616</v>
      </c>
      <c r="C6332">
        <v>0</v>
      </c>
      <c r="D6332" s="119">
        <v>10</v>
      </c>
    </row>
    <row r="6333" spans="1:4">
      <c r="A6333" t="s">
        <v>20610</v>
      </c>
      <c r="B6333" t="s">
        <v>20617</v>
      </c>
      <c r="C6333">
        <v>0</v>
      </c>
      <c r="D6333" s="119">
        <v>10</v>
      </c>
    </row>
    <row r="6334" spans="1:4">
      <c r="A6334" t="s">
        <v>20611</v>
      </c>
      <c r="B6334" t="s">
        <v>20618</v>
      </c>
      <c r="C6334">
        <v>0</v>
      </c>
      <c r="D6334" s="119">
        <v>10</v>
      </c>
    </row>
    <row r="6335" spans="1:4">
      <c r="A6335" t="s">
        <v>20612</v>
      </c>
      <c r="B6335" t="s">
        <v>20619</v>
      </c>
      <c r="C6335">
        <v>0</v>
      </c>
      <c r="D6335" s="119">
        <v>10</v>
      </c>
    </row>
    <row r="6336" spans="1:4">
      <c r="A6336" t="s">
        <v>20613</v>
      </c>
      <c r="B6336" t="s">
        <v>20620</v>
      </c>
      <c r="C6336">
        <v>0</v>
      </c>
      <c r="D6336" s="119">
        <v>10</v>
      </c>
    </row>
    <row r="6337" spans="1:4">
      <c r="A6337" t="s">
        <v>20614</v>
      </c>
      <c r="B6337" t="s">
        <v>20621</v>
      </c>
      <c r="C6337">
        <v>0</v>
      </c>
      <c r="D6337" s="119">
        <v>10</v>
      </c>
    </row>
    <row r="6338" spans="1:4">
      <c r="A6338" t="s">
        <v>20615</v>
      </c>
      <c r="B6338" t="s">
        <v>20622</v>
      </c>
      <c r="C6338">
        <v>0</v>
      </c>
      <c r="D6338" s="119">
        <v>10</v>
      </c>
    </row>
    <row r="6339" spans="1:4">
      <c r="A6339" t="s">
        <v>20623</v>
      </c>
      <c r="B6339" t="s">
        <v>20624</v>
      </c>
      <c r="C6339">
        <v>0</v>
      </c>
      <c r="D6339" s="119">
        <v>10</v>
      </c>
    </row>
    <row r="6340" spans="1:4">
      <c r="A6340" t="s">
        <v>20603</v>
      </c>
      <c r="B6340" t="s">
        <v>20605</v>
      </c>
      <c r="C6340">
        <v>0</v>
      </c>
      <c r="D6340" s="119">
        <v>245</v>
      </c>
    </row>
    <row r="6341" spans="1:4">
      <c r="A6341" t="s">
        <v>20604</v>
      </c>
      <c r="B6341" t="s">
        <v>20606</v>
      </c>
      <c r="C6341">
        <v>0</v>
      </c>
      <c r="D6341" s="119">
        <v>245</v>
      </c>
    </row>
    <row r="6342" spans="1:4">
      <c r="A6342" t="s">
        <v>20585</v>
      </c>
      <c r="B6342" t="s">
        <v>20586</v>
      </c>
      <c r="C6342">
        <v>0</v>
      </c>
      <c r="D6342" s="119">
        <v>245</v>
      </c>
    </row>
    <row r="6343" spans="1:4">
      <c r="A6343" t="s">
        <v>20595</v>
      </c>
      <c r="B6343" t="s">
        <v>20596</v>
      </c>
      <c r="C6343">
        <v>0</v>
      </c>
      <c r="D6343" s="119">
        <v>245</v>
      </c>
    </row>
    <row r="6344" spans="1:4">
      <c r="A6344" t="s">
        <v>20593</v>
      </c>
      <c r="B6344" t="s">
        <v>20594</v>
      </c>
      <c r="C6344">
        <v>0</v>
      </c>
      <c r="D6344" s="119">
        <v>245</v>
      </c>
    </row>
    <row r="6345" spans="1:4">
      <c r="A6345" t="s">
        <v>20607</v>
      </c>
      <c r="B6345" t="s">
        <v>20608</v>
      </c>
      <c r="C6345">
        <v>0</v>
      </c>
      <c r="D6345" s="119">
        <v>245</v>
      </c>
    </row>
    <row r="6346" spans="1:4">
      <c r="A6346" t="s">
        <v>20658</v>
      </c>
      <c r="B6346" t="s">
        <v>20659</v>
      </c>
      <c r="C6346">
        <v>0</v>
      </c>
      <c r="D6346" s="119">
        <v>245</v>
      </c>
    </row>
    <row r="6347" spans="1:4">
      <c r="A6347" t="s">
        <v>20583</v>
      </c>
      <c r="B6347" t="s">
        <v>20584</v>
      </c>
      <c r="C6347">
        <v>0</v>
      </c>
      <c r="D6347" s="119">
        <v>245</v>
      </c>
    </row>
    <row r="6348" spans="1:4">
      <c r="A6348" t="s">
        <v>20587</v>
      </c>
      <c r="B6348" t="s">
        <v>20590</v>
      </c>
      <c r="C6348">
        <v>0</v>
      </c>
      <c r="D6348" s="119">
        <v>245</v>
      </c>
    </row>
    <row r="6349" spans="1:4">
      <c r="A6349" t="s">
        <v>20588</v>
      </c>
      <c r="B6349" t="s">
        <v>20591</v>
      </c>
      <c r="C6349">
        <v>0</v>
      </c>
      <c r="D6349" s="119">
        <v>245</v>
      </c>
    </row>
    <row r="6350" spans="1:4">
      <c r="A6350" t="s">
        <v>20589</v>
      </c>
      <c r="B6350" t="s">
        <v>20592</v>
      </c>
      <c r="C6350">
        <v>0</v>
      </c>
      <c r="D6350" s="119">
        <v>245</v>
      </c>
    </row>
    <row r="6351" spans="1:4">
      <c r="A6351" t="s">
        <v>20656</v>
      </c>
      <c r="B6351" t="s">
        <v>20657</v>
      </c>
      <c r="C6351">
        <v>0</v>
      </c>
      <c r="D6351" s="119">
        <v>245</v>
      </c>
    </row>
    <row r="6352" spans="1:4">
      <c r="A6352" t="s">
        <v>20660</v>
      </c>
      <c r="B6352" t="s">
        <v>20661</v>
      </c>
      <c r="C6352">
        <v>0</v>
      </c>
      <c r="D6352" s="119">
        <v>245</v>
      </c>
    </row>
    <row r="6353" spans="1:4">
      <c r="A6353" t="s">
        <v>20662</v>
      </c>
      <c r="B6353" t="s">
        <v>20663</v>
      </c>
      <c r="C6353">
        <v>0</v>
      </c>
      <c r="D6353" s="119">
        <v>245</v>
      </c>
    </row>
    <row r="6354" spans="1:4">
      <c r="A6354" t="s">
        <v>20664</v>
      </c>
      <c r="B6354" t="s">
        <v>20665</v>
      </c>
      <c r="C6354">
        <v>0</v>
      </c>
      <c r="D6354" s="119">
        <v>245</v>
      </c>
    </row>
    <row r="6355" spans="1:4">
      <c r="A6355" t="s">
        <v>20666</v>
      </c>
      <c r="B6355" t="s">
        <v>20668</v>
      </c>
      <c r="C6355">
        <v>0</v>
      </c>
      <c r="D6355" s="119">
        <v>245</v>
      </c>
    </row>
    <row r="6356" spans="1:4">
      <c r="A6356" t="s">
        <v>20669</v>
      </c>
      <c r="B6356" t="s">
        <v>20670</v>
      </c>
      <c r="C6356">
        <v>0</v>
      </c>
      <c r="D6356" s="119">
        <v>245</v>
      </c>
    </row>
    <row r="6357" spans="1:4">
      <c r="A6357" t="s">
        <v>20674</v>
      </c>
      <c r="B6357" t="s">
        <v>20675</v>
      </c>
      <c r="C6357">
        <v>0</v>
      </c>
      <c r="D6357" s="119">
        <v>245</v>
      </c>
    </row>
    <row r="6358" spans="1:4">
      <c r="A6358" t="s">
        <v>20676</v>
      </c>
      <c r="B6358" t="s">
        <v>20677</v>
      </c>
      <c r="C6358">
        <v>0</v>
      </c>
      <c r="D6358" s="119">
        <v>245</v>
      </c>
    </row>
    <row r="6359" spans="1:4">
      <c r="A6359" t="s">
        <v>20679</v>
      </c>
      <c r="B6359" t="s">
        <v>20682</v>
      </c>
      <c r="C6359">
        <v>0</v>
      </c>
      <c r="D6359" s="119">
        <v>10</v>
      </c>
    </row>
    <row r="6360" spans="1:4">
      <c r="A6360" t="s">
        <v>20680</v>
      </c>
      <c r="B6360" t="s">
        <v>20683</v>
      </c>
      <c r="C6360">
        <v>0</v>
      </c>
      <c r="D6360" s="119">
        <v>10</v>
      </c>
    </row>
    <row r="6361" spans="1:4">
      <c r="A6361" t="s">
        <v>20681</v>
      </c>
      <c r="B6361" t="s">
        <v>20684</v>
      </c>
      <c r="C6361">
        <v>0</v>
      </c>
      <c r="D6361" s="119">
        <v>10</v>
      </c>
    </row>
    <row r="6362" spans="1:4">
      <c r="A6362" t="s">
        <v>20685</v>
      </c>
      <c r="B6362" t="s">
        <v>8074</v>
      </c>
      <c r="C6362">
        <v>0</v>
      </c>
      <c r="D6362" s="119">
        <v>101</v>
      </c>
    </row>
    <row r="6363" spans="1:4">
      <c r="A6363">
        <v>130308</v>
      </c>
      <c r="B6363" t="s">
        <v>20686</v>
      </c>
      <c r="C6363">
        <v>0</v>
      </c>
      <c r="D6363" s="119">
        <v>245</v>
      </c>
    </row>
    <row r="6364" spans="1:4">
      <c r="A6364">
        <v>130320</v>
      </c>
      <c r="B6364" t="s">
        <v>20687</v>
      </c>
      <c r="C6364">
        <v>0</v>
      </c>
      <c r="D6364" s="119">
        <v>245</v>
      </c>
    </row>
    <row r="6365" spans="1:4">
      <c r="A6365">
        <v>130321</v>
      </c>
      <c r="B6365" t="s">
        <v>20688</v>
      </c>
      <c r="C6365">
        <v>0</v>
      </c>
      <c r="D6365" s="119">
        <v>245</v>
      </c>
    </row>
    <row r="6366" spans="1:4">
      <c r="A6366">
        <v>130322</v>
      </c>
      <c r="B6366" t="s">
        <v>20689</v>
      </c>
      <c r="C6366">
        <v>0</v>
      </c>
      <c r="D6366" s="119">
        <v>245</v>
      </c>
    </row>
    <row r="6367" spans="1:4">
      <c r="A6367" t="s">
        <v>20694</v>
      </c>
      <c r="B6367" t="s">
        <v>20695</v>
      </c>
      <c r="C6367">
        <v>0</v>
      </c>
      <c r="D6367" s="119">
        <v>11</v>
      </c>
    </row>
    <row r="6368" spans="1:4">
      <c r="A6368" t="s">
        <v>20690</v>
      </c>
      <c r="B6368" t="s">
        <v>20691</v>
      </c>
      <c r="C6368">
        <v>0</v>
      </c>
      <c r="D6368" s="119">
        <v>11</v>
      </c>
    </row>
    <row r="6369" spans="1:4">
      <c r="A6369" t="s">
        <v>20692</v>
      </c>
      <c r="B6369" t="s">
        <v>20693</v>
      </c>
      <c r="C6369">
        <v>0</v>
      </c>
      <c r="D6369" s="119">
        <v>11</v>
      </c>
    </row>
    <row r="6370" spans="1:4">
      <c r="A6370">
        <v>130300</v>
      </c>
      <c r="B6370" t="s">
        <v>20696</v>
      </c>
      <c r="C6370">
        <v>0</v>
      </c>
      <c r="D6370" s="119">
        <v>245</v>
      </c>
    </row>
    <row r="6371" spans="1:4">
      <c r="A6371">
        <v>130301</v>
      </c>
      <c r="B6371" t="s">
        <v>20697</v>
      </c>
      <c r="C6371">
        <v>0</v>
      </c>
      <c r="D6371" s="119">
        <v>245</v>
      </c>
    </row>
    <row r="6372" spans="1:4">
      <c r="A6372">
        <v>130302</v>
      </c>
      <c r="B6372" t="s">
        <v>20698</v>
      </c>
      <c r="C6372">
        <v>0</v>
      </c>
      <c r="D6372" s="119">
        <v>245</v>
      </c>
    </row>
    <row r="6373" spans="1:4">
      <c r="A6373">
        <v>130303</v>
      </c>
      <c r="B6373" t="s">
        <v>20699</v>
      </c>
      <c r="C6373">
        <v>0</v>
      </c>
      <c r="D6373" s="119">
        <v>245</v>
      </c>
    </row>
    <row r="6374" spans="1:4">
      <c r="A6374">
        <v>130304</v>
      </c>
      <c r="B6374" t="s">
        <v>20700</v>
      </c>
      <c r="C6374">
        <v>0</v>
      </c>
      <c r="D6374" s="119">
        <v>245</v>
      </c>
    </row>
    <row r="6375" spans="1:4">
      <c r="A6375">
        <v>130305</v>
      </c>
      <c r="B6375" t="s">
        <v>20701</v>
      </c>
      <c r="C6375">
        <v>0</v>
      </c>
      <c r="D6375" s="119">
        <v>245</v>
      </c>
    </row>
    <row r="6376" spans="1:4">
      <c r="A6376">
        <v>130306</v>
      </c>
      <c r="B6376" t="s">
        <v>20702</v>
      </c>
      <c r="C6376">
        <v>0</v>
      </c>
      <c r="D6376" s="119">
        <v>245</v>
      </c>
    </row>
    <row r="6377" spans="1:4">
      <c r="A6377">
        <v>130309</v>
      </c>
      <c r="B6377" t="s">
        <v>20710</v>
      </c>
      <c r="C6377">
        <v>0</v>
      </c>
      <c r="D6377" s="119">
        <v>245</v>
      </c>
    </row>
    <row r="6378" spans="1:4">
      <c r="A6378">
        <v>130312</v>
      </c>
      <c r="B6378" t="s">
        <v>20703</v>
      </c>
      <c r="C6378">
        <v>0</v>
      </c>
      <c r="D6378" s="119">
        <v>245</v>
      </c>
    </row>
    <row r="6379" spans="1:4">
      <c r="A6379">
        <v>130313</v>
      </c>
      <c r="B6379" t="s">
        <v>20704</v>
      </c>
      <c r="C6379">
        <v>0</v>
      </c>
      <c r="D6379" s="119">
        <v>245</v>
      </c>
    </row>
    <row r="6380" spans="1:4">
      <c r="A6380">
        <v>130314</v>
      </c>
      <c r="B6380" t="s">
        <v>20705</v>
      </c>
      <c r="C6380">
        <v>0</v>
      </c>
      <c r="D6380" s="119">
        <v>245</v>
      </c>
    </row>
    <row r="6381" spans="1:4">
      <c r="A6381">
        <v>130315</v>
      </c>
      <c r="B6381" t="s">
        <v>20706</v>
      </c>
      <c r="C6381">
        <v>0</v>
      </c>
      <c r="D6381" s="119">
        <v>245</v>
      </c>
    </row>
    <row r="6382" spans="1:4">
      <c r="A6382">
        <v>130316</v>
      </c>
      <c r="B6382" t="s">
        <v>20707</v>
      </c>
      <c r="C6382">
        <v>0</v>
      </c>
      <c r="D6382" s="119">
        <v>245</v>
      </c>
    </row>
    <row r="6383" spans="1:4">
      <c r="A6383">
        <v>130317</v>
      </c>
      <c r="B6383" t="s">
        <v>20708</v>
      </c>
      <c r="C6383">
        <v>0</v>
      </c>
      <c r="D6383" s="119">
        <v>245</v>
      </c>
    </row>
    <row r="6384" spans="1:4">
      <c r="A6384">
        <v>130318</v>
      </c>
      <c r="B6384" t="s">
        <v>20711</v>
      </c>
      <c r="C6384">
        <v>0</v>
      </c>
      <c r="D6384" s="119">
        <v>245</v>
      </c>
    </row>
    <row r="6385" spans="1:4">
      <c r="A6385">
        <v>130319</v>
      </c>
      <c r="B6385" t="s">
        <v>20709</v>
      </c>
      <c r="C6385">
        <v>0</v>
      </c>
      <c r="D6385" s="119">
        <v>245</v>
      </c>
    </row>
    <row r="6386" spans="1:4">
      <c r="A6386" t="s">
        <v>20716</v>
      </c>
      <c r="B6386" t="s">
        <v>20712</v>
      </c>
      <c r="C6386">
        <v>71720</v>
      </c>
      <c r="D6386" s="119">
        <v>89055.371043830484</v>
      </c>
    </row>
    <row r="6387" spans="1:4">
      <c r="A6387" t="s">
        <v>20717</v>
      </c>
      <c r="B6387" t="s">
        <v>20713</v>
      </c>
      <c r="C6387">
        <v>28542</v>
      </c>
      <c r="D6387" s="119">
        <v>27987.143928420712</v>
      </c>
    </row>
    <row r="6388" spans="1:4">
      <c r="A6388" t="s">
        <v>20718</v>
      </c>
      <c r="B6388" t="s">
        <v>20714</v>
      </c>
      <c r="C6388">
        <v>51318</v>
      </c>
      <c r="D6388" s="119">
        <v>60839.776970151972</v>
      </c>
    </row>
    <row r="6389" spans="1:4">
      <c r="A6389" t="s">
        <v>20719</v>
      </c>
      <c r="B6389" t="s">
        <v>20715</v>
      </c>
      <c r="C6389">
        <v>23856</v>
      </c>
      <c r="D6389" s="119">
        <v>19361.168291306389</v>
      </c>
    </row>
    <row r="6390" spans="1:4">
      <c r="A6390" t="s">
        <v>20720</v>
      </c>
      <c r="B6390" t="s">
        <v>20721</v>
      </c>
      <c r="C6390">
        <v>0</v>
      </c>
      <c r="D6390" s="119">
        <v>15300</v>
      </c>
    </row>
    <row r="6391" spans="1:4">
      <c r="A6391" t="s">
        <v>20722</v>
      </c>
      <c r="B6391" t="s">
        <v>20723</v>
      </c>
      <c r="C6391">
        <v>0</v>
      </c>
      <c r="D6391" s="119">
        <v>30450</v>
      </c>
    </row>
    <row r="6392" spans="1:4">
      <c r="A6392" t="s">
        <v>1813</v>
      </c>
      <c r="C6392">
        <v>18603954.416666668</v>
      </c>
      <c r="D6392" s="119">
        <v>18512022.016000003</v>
      </c>
    </row>
    <row r="6393" spans="1:4">
      <c r="D6393"/>
    </row>
    <row r="6394" spans="1:4">
      <c r="D6394"/>
    </row>
    <row r="6395" spans="1:4">
      <c r="D6395"/>
    </row>
    <row r="6396" spans="1:4">
      <c r="D6396"/>
    </row>
  </sheetData>
  <conditionalFormatting sqref="A1:A1048576">
    <cfRule type="duplicateValues" dxfId="6" priority="1"/>
  </conditionalFormatting>
  <pageMargins left="0.7" right="0.7" top="0.75" bottom="0.75" header="0.3" footer="0.3"/>
  <pageSetup paperSize="9" scale="80" orientation="landscape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25B11-7A8E-4670-AAAC-3900B91C27B7}">
  <sheetPr codeName="Sheet13">
    <pageSetUpPr fitToPage="1"/>
  </sheetPr>
  <dimension ref="A1:P49"/>
  <sheetViews>
    <sheetView zoomScaleNormal="100" zoomScaleSheetLayoutView="100" workbookViewId="0">
      <selection activeCell="N6" sqref="N6"/>
    </sheetView>
  </sheetViews>
  <sheetFormatPr defaultRowHeight="12.75"/>
  <cols>
    <col min="1" max="1" width="7.140625" style="120" customWidth="1"/>
    <col min="2" max="2" width="34.85546875" style="120" customWidth="1"/>
    <col min="3" max="3" width="8.7109375" style="120" customWidth="1"/>
    <col min="4" max="4" width="9.7109375" style="120" customWidth="1"/>
    <col min="5" max="6" width="10.7109375" style="120" customWidth="1"/>
    <col min="7" max="7" width="9.5703125" style="120" customWidth="1"/>
    <col min="8" max="8" width="10.5703125" style="120" customWidth="1"/>
    <col min="9" max="10" width="9.85546875" style="120" customWidth="1"/>
    <col min="11" max="11" width="10.140625" style="120" customWidth="1"/>
    <col min="12" max="12" width="9.42578125" style="120" customWidth="1"/>
    <col min="13" max="13" width="10.28515625" style="120" customWidth="1"/>
    <col min="14" max="16" width="9.85546875" style="120" customWidth="1"/>
    <col min="17" max="252" width="9.140625" style="121"/>
    <col min="253" max="253" width="7.140625" style="121" customWidth="1"/>
    <col min="254" max="254" width="7" style="121" customWidth="1"/>
    <col min="255" max="255" width="26.5703125" style="121" customWidth="1"/>
    <col min="256" max="256" width="9.7109375" style="121" customWidth="1"/>
    <col min="257" max="257" width="14.85546875" style="121" customWidth="1"/>
    <col min="258" max="258" width="10.7109375" style="121" customWidth="1"/>
    <col min="259" max="259" width="9.5703125" style="121" customWidth="1"/>
    <col min="260" max="260" width="10.5703125" style="121" customWidth="1"/>
    <col min="261" max="262" width="9.85546875" style="121" customWidth="1"/>
    <col min="263" max="263" width="10.140625" style="121" customWidth="1"/>
    <col min="264" max="264" width="9.42578125" style="121" customWidth="1"/>
    <col min="265" max="265" width="10.28515625" style="121" customWidth="1"/>
    <col min="266" max="268" width="9.85546875" style="121" customWidth="1"/>
    <col min="269" max="269" width="9.28515625" style="121" customWidth="1"/>
    <col min="270" max="508" width="9.140625" style="121"/>
    <col min="509" max="509" width="7.140625" style="121" customWidth="1"/>
    <col min="510" max="510" width="7" style="121" customWidth="1"/>
    <col min="511" max="511" width="26.5703125" style="121" customWidth="1"/>
    <col min="512" max="512" width="9.7109375" style="121" customWidth="1"/>
    <col min="513" max="513" width="14.85546875" style="121" customWidth="1"/>
    <col min="514" max="514" width="10.7109375" style="121" customWidth="1"/>
    <col min="515" max="515" width="9.5703125" style="121" customWidth="1"/>
    <col min="516" max="516" width="10.5703125" style="121" customWidth="1"/>
    <col min="517" max="518" width="9.85546875" style="121" customWidth="1"/>
    <col min="519" max="519" width="10.140625" style="121" customWidth="1"/>
    <col min="520" max="520" width="9.42578125" style="121" customWidth="1"/>
    <col min="521" max="521" width="10.28515625" style="121" customWidth="1"/>
    <col min="522" max="524" width="9.85546875" style="121" customWidth="1"/>
    <col min="525" max="525" width="9.28515625" style="121" customWidth="1"/>
    <col min="526" max="764" width="9.140625" style="121"/>
    <col min="765" max="765" width="7.140625" style="121" customWidth="1"/>
    <col min="766" max="766" width="7" style="121" customWidth="1"/>
    <col min="767" max="767" width="26.5703125" style="121" customWidth="1"/>
    <col min="768" max="768" width="9.7109375" style="121" customWidth="1"/>
    <col min="769" max="769" width="14.85546875" style="121" customWidth="1"/>
    <col min="770" max="770" width="10.7109375" style="121" customWidth="1"/>
    <col min="771" max="771" width="9.5703125" style="121" customWidth="1"/>
    <col min="772" max="772" width="10.5703125" style="121" customWidth="1"/>
    <col min="773" max="774" width="9.85546875" style="121" customWidth="1"/>
    <col min="775" max="775" width="10.140625" style="121" customWidth="1"/>
    <col min="776" max="776" width="9.42578125" style="121" customWidth="1"/>
    <col min="777" max="777" width="10.28515625" style="121" customWidth="1"/>
    <col min="778" max="780" width="9.85546875" style="121" customWidth="1"/>
    <col min="781" max="781" width="9.28515625" style="121" customWidth="1"/>
    <col min="782" max="1020" width="9.140625" style="121"/>
    <col min="1021" max="1021" width="7.140625" style="121" customWidth="1"/>
    <col min="1022" max="1022" width="7" style="121" customWidth="1"/>
    <col min="1023" max="1023" width="26.5703125" style="121" customWidth="1"/>
    <col min="1024" max="1024" width="9.7109375" style="121" customWidth="1"/>
    <col min="1025" max="1025" width="14.85546875" style="121" customWidth="1"/>
    <col min="1026" max="1026" width="10.7109375" style="121" customWidth="1"/>
    <col min="1027" max="1027" width="9.5703125" style="121" customWidth="1"/>
    <col min="1028" max="1028" width="10.5703125" style="121" customWidth="1"/>
    <col min="1029" max="1030" width="9.85546875" style="121" customWidth="1"/>
    <col min="1031" max="1031" width="10.140625" style="121" customWidth="1"/>
    <col min="1032" max="1032" width="9.42578125" style="121" customWidth="1"/>
    <col min="1033" max="1033" width="10.28515625" style="121" customWidth="1"/>
    <col min="1034" max="1036" width="9.85546875" style="121" customWidth="1"/>
    <col min="1037" max="1037" width="9.28515625" style="121" customWidth="1"/>
    <col min="1038" max="1276" width="9.140625" style="121"/>
    <col min="1277" max="1277" width="7.140625" style="121" customWidth="1"/>
    <col min="1278" max="1278" width="7" style="121" customWidth="1"/>
    <col min="1279" max="1279" width="26.5703125" style="121" customWidth="1"/>
    <col min="1280" max="1280" width="9.7109375" style="121" customWidth="1"/>
    <col min="1281" max="1281" width="14.85546875" style="121" customWidth="1"/>
    <col min="1282" max="1282" width="10.7109375" style="121" customWidth="1"/>
    <col min="1283" max="1283" width="9.5703125" style="121" customWidth="1"/>
    <col min="1284" max="1284" width="10.5703125" style="121" customWidth="1"/>
    <col min="1285" max="1286" width="9.85546875" style="121" customWidth="1"/>
    <col min="1287" max="1287" width="10.140625" style="121" customWidth="1"/>
    <col min="1288" max="1288" width="9.42578125" style="121" customWidth="1"/>
    <col min="1289" max="1289" width="10.28515625" style="121" customWidth="1"/>
    <col min="1290" max="1292" width="9.85546875" style="121" customWidth="1"/>
    <col min="1293" max="1293" width="9.28515625" style="121" customWidth="1"/>
    <col min="1294" max="1532" width="9.140625" style="121"/>
    <col min="1533" max="1533" width="7.140625" style="121" customWidth="1"/>
    <col min="1534" max="1534" width="7" style="121" customWidth="1"/>
    <col min="1535" max="1535" width="26.5703125" style="121" customWidth="1"/>
    <col min="1536" max="1536" width="9.7109375" style="121" customWidth="1"/>
    <col min="1537" max="1537" width="14.85546875" style="121" customWidth="1"/>
    <col min="1538" max="1538" width="10.7109375" style="121" customWidth="1"/>
    <col min="1539" max="1539" width="9.5703125" style="121" customWidth="1"/>
    <col min="1540" max="1540" width="10.5703125" style="121" customWidth="1"/>
    <col min="1541" max="1542" width="9.85546875" style="121" customWidth="1"/>
    <col min="1543" max="1543" width="10.140625" style="121" customWidth="1"/>
    <col min="1544" max="1544" width="9.42578125" style="121" customWidth="1"/>
    <col min="1545" max="1545" width="10.28515625" style="121" customWidth="1"/>
    <col min="1546" max="1548" width="9.85546875" style="121" customWidth="1"/>
    <col min="1549" max="1549" width="9.28515625" style="121" customWidth="1"/>
    <col min="1550" max="1788" width="9.140625" style="121"/>
    <col min="1789" max="1789" width="7.140625" style="121" customWidth="1"/>
    <col min="1790" max="1790" width="7" style="121" customWidth="1"/>
    <col min="1791" max="1791" width="26.5703125" style="121" customWidth="1"/>
    <col min="1792" max="1792" width="9.7109375" style="121" customWidth="1"/>
    <col min="1793" max="1793" width="14.85546875" style="121" customWidth="1"/>
    <col min="1794" max="1794" width="10.7109375" style="121" customWidth="1"/>
    <col min="1795" max="1795" width="9.5703125" style="121" customWidth="1"/>
    <col min="1796" max="1796" width="10.5703125" style="121" customWidth="1"/>
    <col min="1797" max="1798" width="9.85546875" style="121" customWidth="1"/>
    <col min="1799" max="1799" width="10.140625" style="121" customWidth="1"/>
    <col min="1800" max="1800" width="9.42578125" style="121" customWidth="1"/>
    <col min="1801" max="1801" width="10.28515625" style="121" customWidth="1"/>
    <col min="1802" max="1804" width="9.85546875" style="121" customWidth="1"/>
    <col min="1805" max="1805" width="9.28515625" style="121" customWidth="1"/>
    <col min="1806" max="2044" width="9.140625" style="121"/>
    <col min="2045" max="2045" width="7.140625" style="121" customWidth="1"/>
    <col min="2046" max="2046" width="7" style="121" customWidth="1"/>
    <col min="2047" max="2047" width="26.5703125" style="121" customWidth="1"/>
    <col min="2048" max="2048" width="9.7109375" style="121" customWidth="1"/>
    <col min="2049" max="2049" width="14.85546875" style="121" customWidth="1"/>
    <col min="2050" max="2050" width="10.7109375" style="121" customWidth="1"/>
    <col min="2051" max="2051" width="9.5703125" style="121" customWidth="1"/>
    <col min="2052" max="2052" width="10.5703125" style="121" customWidth="1"/>
    <col min="2053" max="2054" width="9.85546875" style="121" customWidth="1"/>
    <col min="2055" max="2055" width="10.140625" style="121" customWidth="1"/>
    <col min="2056" max="2056" width="9.42578125" style="121" customWidth="1"/>
    <col min="2057" max="2057" width="10.28515625" style="121" customWidth="1"/>
    <col min="2058" max="2060" width="9.85546875" style="121" customWidth="1"/>
    <col min="2061" max="2061" width="9.28515625" style="121" customWidth="1"/>
    <col min="2062" max="2300" width="9.140625" style="121"/>
    <col min="2301" max="2301" width="7.140625" style="121" customWidth="1"/>
    <col min="2302" max="2302" width="7" style="121" customWidth="1"/>
    <col min="2303" max="2303" width="26.5703125" style="121" customWidth="1"/>
    <col min="2304" max="2304" width="9.7109375" style="121" customWidth="1"/>
    <col min="2305" max="2305" width="14.85546875" style="121" customWidth="1"/>
    <col min="2306" max="2306" width="10.7109375" style="121" customWidth="1"/>
    <col min="2307" max="2307" width="9.5703125" style="121" customWidth="1"/>
    <col min="2308" max="2308" width="10.5703125" style="121" customWidth="1"/>
    <col min="2309" max="2310" width="9.85546875" style="121" customWidth="1"/>
    <col min="2311" max="2311" width="10.140625" style="121" customWidth="1"/>
    <col min="2312" max="2312" width="9.42578125" style="121" customWidth="1"/>
    <col min="2313" max="2313" width="10.28515625" style="121" customWidth="1"/>
    <col min="2314" max="2316" width="9.85546875" style="121" customWidth="1"/>
    <col min="2317" max="2317" width="9.28515625" style="121" customWidth="1"/>
    <col min="2318" max="2556" width="9.140625" style="121"/>
    <col min="2557" max="2557" width="7.140625" style="121" customWidth="1"/>
    <col min="2558" max="2558" width="7" style="121" customWidth="1"/>
    <col min="2559" max="2559" width="26.5703125" style="121" customWidth="1"/>
    <col min="2560" max="2560" width="9.7109375" style="121" customWidth="1"/>
    <col min="2561" max="2561" width="14.85546875" style="121" customWidth="1"/>
    <col min="2562" max="2562" width="10.7109375" style="121" customWidth="1"/>
    <col min="2563" max="2563" width="9.5703125" style="121" customWidth="1"/>
    <col min="2564" max="2564" width="10.5703125" style="121" customWidth="1"/>
    <col min="2565" max="2566" width="9.85546875" style="121" customWidth="1"/>
    <col min="2567" max="2567" width="10.140625" style="121" customWidth="1"/>
    <col min="2568" max="2568" width="9.42578125" style="121" customWidth="1"/>
    <col min="2569" max="2569" width="10.28515625" style="121" customWidth="1"/>
    <col min="2570" max="2572" width="9.85546875" style="121" customWidth="1"/>
    <col min="2573" max="2573" width="9.28515625" style="121" customWidth="1"/>
    <col min="2574" max="2812" width="9.140625" style="121"/>
    <col min="2813" max="2813" width="7.140625" style="121" customWidth="1"/>
    <col min="2814" max="2814" width="7" style="121" customWidth="1"/>
    <col min="2815" max="2815" width="26.5703125" style="121" customWidth="1"/>
    <col min="2816" max="2816" width="9.7109375" style="121" customWidth="1"/>
    <col min="2817" max="2817" width="14.85546875" style="121" customWidth="1"/>
    <col min="2818" max="2818" width="10.7109375" style="121" customWidth="1"/>
    <col min="2819" max="2819" width="9.5703125" style="121" customWidth="1"/>
    <col min="2820" max="2820" width="10.5703125" style="121" customWidth="1"/>
    <col min="2821" max="2822" width="9.85546875" style="121" customWidth="1"/>
    <col min="2823" max="2823" width="10.140625" style="121" customWidth="1"/>
    <col min="2824" max="2824" width="9.42578125" style="121" customWidth="1"/>
    <col min="2825" max="2825" width="10.28515625" style="121" customWidth="1"/>
    <col min="2826" max="2828" width="9.85546875" style="121" customWidth="1"/>
    <col min="2829" max="2829" width="9.28515625" style="121" customWidth="1"/>
    <col min="2830" max="3068" width="9.140625" style="121"/>
    <col min="3069" max="3069" width="7.140625" style="121" customWidth="1"/>
    <col min="3070" max="3070" width="7" style="121" customWidth="1"/>
    <col min="3071" max="3071" width="26.5703125" style="121" customWidth="1"/>
    <col min="3072" max="3072" width="9.7109375" style="121" customWidth="1"/>
    <col min="3073" max="3073" width="14.85546875" style="121" customWidth="1"/>
    <col min="3074" max="3074" width="10.7109375" style="121" customWidth="1"/>
    <col min="3075" max="3075" width="9.5703125" style="121" customWidth="1"/>
    <col min="3076" max="3076" width="10.5703125" style="121" customWidth="1"/>
    <col min="3077" max="3078" width="9.85546875" style="121" customWidth="1"/>
    <col min="3079" max="3079" width="10.140625" style="121" customWidth="1"/>
    <col min="3080" max="3080" width="9.42578125" style="121" customWidth="1"/>
    <col min="3081" max="3081" width="10.28515625" style="121" customWidth="1"/>
    <col min="3082" max="3084" width="9.85546875" style="121" customWidth="1"/>
    <col min="3085" max="3085" width="9.28515625" style="121" customWidth="1"/>
    <col min="3086" max="3324" width="9.140625" style="121"/>
    <col min="3325" max="3325" width="7.140625" style="121" customWidth="1"/>
    <col min="3326" max="3326" width="7" style="121" customWidth="1"/>
    <col min="3327" max="3327" width="26.5703125" style="121" customWidth="1"/>
    <col min="3328" max="3328" width="9.7109375" style="121" customWidth="1"/>
    <col min="3329" max="3329" width="14.85546875" style="121" customWidth="1"/>
    <col min="3330" max="3330" width="10.7109375" style="121" customWidth="1"/>
    <col min="3331" max="3331" width="9.5703125" style="121" customWidth="1"/>
    <col min="3332" max="3332" width="10.5703125" style="121" customWidth="1"/>
    <col min="3333" max="3334" width="9.85546875" style="121" customWidth="1"/>
    <col min="3335" max="3335" width="10.140625" style="121" customWidth="1"/>
    <col min="3336" max="3336" width="9.42578125" style="121" customWidth="1"/>
    <col min="3337" max="3337" width="10.28515625" style="121" customWidth="1"/>
    <col min="3338" max="3340" width="9.85546875" style="121" customWidth="1"/>
    <col min="3341" max="3341" width="9.28515625" style="121" customWidth="1"/>
    <col min="3342" max="3580" width="9.140625" style="121"/>
    <col min="3581" max="3581" width="7.140625" style="121" customWidth="1"/>
    <col min="3582" max="3582" width="7" style="121" customWidth="1"/>
    <col min="3583" max="3583" width="26.5703125" style="121" customWidth="1"/>
    <col min="3584" max="3584" width="9.7109375" style="121" customWidth="1"/>
    <col min="3585" max="3585" width="14.85546875" style="121" customWidth="1"/>
    <col min="3586" max="3586" width="10.7109375" style="121" customWidth="1"/>
    <col min="3587" max="3587" width="9.5703125" style="121" customWidth="1"/>
    <col min="3588" max="3588" width="10.5703125" style="121" customWidth="1"/>
    <col min="3589" max="3590" width="9.85546875" style="121" customWidth="1"/>
    <col min="3591" max="3591" width="10.140625" style="121" customWidth="1"/>
    <col min="3592" max="3592" width="9.42578125" style="121" customWidth="1"/>
    <col min="3593" max="3593" width="10.28515625" style="121" customWidth="1"/>
    <col min="3594" max="3596" width="9.85546875" style="121" customWidth="1"/>
    <col min="3597" max="3597" width="9.28515625" style="121" customWidth="1"/>
    <col min="3598" max="3836" width="9.140625" style="121"/>
    <col min="3837" max="3837" width="7.140625" style="121" customWidth="1"/>
    <col min="3838" max="3838" width="7" style="121" customWidth="1"/>
    <col min="3839" max="3839" width="26.5703125" style="121" customWidth="1"/>
    <col min="3840" max="3840" width="9.7109375" style="121" customWidth="1"/>
    <col min="3841" max="3841" width="14.85546875" style="121" customWidth="1"/>
    <col min="3842" max="3842" width="10.7109375" style="121" customWidth="1"/>
    <col min="3843" max="3843" width="9.5703125" style="121" customWidth="1"/>
    <col min="3844" max="3844" width="10.5703125" style="121" customWidth="1"/>
    <col min="3845" max="3846" width="9.85546875" style="121" customWidth="1"/>
    <col min="3847" max="3847" width="10.140625" style="121" customWidth="1"/>
    <col min="3848" max="3848" width="9.42578125" style="121" customWidth="1"/>
    <col min="3849" max="3849" width="10.28515625" style="121" customWidth="1"/>
    <col min="3850" max="3852" width="9.85546875" style="121" customWidth="1"/>
    <col min="3853" max="3853" width="9.28515625" style="121" customWidth="1"/>
    <col min="3854" max="4092" width="9.140625" style="121"/>
    <col min="4093" max="4093" width="7.140625" style="121" customWidth="1"/>
    <col min="4094" max="4094" width="7" style="121" customWidth="1"/>
    <col min="4095" max="4095" width="26.5703125" style="121" customWidth="1"/>
    <col min="4096" max="4096" width="9.7109375" style="121" customWidth="1"/>
    <col min="4097" max="4097" width="14.85546875" style="121" customWidth="1"/>
    <col min="4098" max="4098" width="10.7109375" style="121" customWidth="1"/>
    <col min="4099" max="4099" width="9.5703125" style="121" customWidth="1"/>
    <col min="4100" max="4100" width="10.5703125" style="121" customWidth="1"/>
    <col min="4101" max="4102" width="9.85546875" style="121" customWidth="1"/>
    <col min="4103" max="4103" width="10.140625" style="121" customWidth="1"/>
    <col min="4104" max="4104" width="9.42578125" style="121" customWidth="1"/>
    <col min="4105" max="4105" width="10.28515625" style="121" customWidth="1"/>
    <col min="4106" max="4108" width="9.85546875" style="121" customWidth="1"/>
    <col min="4109" max="4109" width="9.28515625" style="121" customWidth="1"/>
    <col min="4110" max="4348" width="9.140625" style="121"/>
    <col min="4349" max="4349" width="7.140625" style="121" customWidth="1"/>
    <col min="4350" max="4350" width="7" style="121" customWidth="1"/>
    <col min="4351" max="4351" width="26.5703125" style="121" customWidth="1"/>
    <col min="4352" max="4352" width="9.7109375" style="121" customWidth="1"/>
    <col min="4353" max="4353" width="14.85546875" style="121" customWidth="1"/>
    <col min="4354" max="4354" width="10.7109375" style="121" customWidth="1"/>
    <col min="4355" max="4355" width="9.5703125" style="121" customWidth="1"/>
    <col min="4356" max="4356" width="10.5703125" style="121" customWidth="1"/>
    <col min="4357" max="4358" width="9.85546875" style="121" customWidth="1"/>
    <col min="4359" max="4359" width="10.140625" style="121" customWidth="1"/>
    <col min="4360" max="4360" width="9.42578125" style="121" customWidth="1"/>
    <col min="4361" max="4361" width="10.28515625" style="121" customWidth="1"/>
    <col min="4362" max="4364" width="9.85546875" style="121" customWidth="1"/>
    <col min="4365" max="4365" width="9.28515625" style="121" customWidth="1"/>
    <col min="4366" max="4604" width="9.140625" style="121"/>
    <col min="4605" max="4605" width="7.140625" style="121" customWidth="1"/>
    <col min="4606" max="4606" width="7" style="121" customWidth="1"/>
    <col min="4607" max="4607" width="26.5703125" style="121" customWidth="1"/>
    <col min="4608" max="4608" width="9.7109375" style="121" customWidth="1"/>
    <col min="4609" max="4609" width="14.85546875" style="121" customWidth="1"/>
    <col min="4610" max="4610" width="10.7109375" style="121" customWidth="1"/>
    <col min="4611" max="4611" width="9.5703125" style="121" customWidth="1"/>
    <col min="4612" max="4612" width="10.5703125" style="121" customWidth="1"/>
    <col min="4613" max="4614" width="9.85546875" style="121" customWidth="1"/>
    <col min="4615" max="4615" width="10.140625" style="121" customWidth="1"/>
    <col min="4616" max="4616" width="9.42578125" style="121" customWidth="1"/>
    <col min="4617" max="4617" width="10.28515625" style="121" customWidth="1"/>
    <col min="4618" max="4620" width="9.85546875" style="121" customWidth="1"/>
    <col min="4621" max="4621" width="9.28515625" style="121" customWidth="1"/>
    <col min="4622" max="4860" width="9.140625" style="121"/>
    <col min="4861" max="4861" width="7.140625" style="121" customWidth="1"/>
    <col min="4862" max="4862" width="7" style="121" customWidth="1"/>
    <col min="4863" max="4863" width="26.5703125" style="121" customWidth="1"/>
    <col min="4864" max="4864" width="9.7109375" style="121" customWidth="1"/>
    <col min="4865" max="4865" width="14.85546875" style="121" customWidth="1"/>
    <col min="4866" max="4866" width="10.7109375" style="121" customWidth="1"/>
    <col min="4867" max="4867" width="9.5703125" style="121" customWidth="1"/>
    <col min="4868" max="4868" width="10.5703125" style="121" customWidth="1"/>
    <col min="4869" max="4870" width="9.85546875" style="121" customWidth="1"/>
    <col min="4871" max="4871" width="10.140625" style="121" customWidth="1"/>
    <col min="4872" max="4872" width="9.42578125" style="121" customWidth="1"/>
    <col min="4873" max="4873" width="10.28515625" style="121" customWidth="1"/>
    <col min="4874" max="4876" width="9.85546875" style="121" customWidth="1"/>
    <col min="4877" max="4877" width="9.28515625" style="121" customWidth="1"/>
    <col min="4878" max="5116" width="9.140625" style="121"/>
    <col min="5117" max="5117" width="7.140625" style="121" customWidth="1"/>
    <col min="5118" max="5118" width="7" style="121" customWidth="1"/>
    <col min="5119" max="5119" width="26.5703125" style="121" customWidth="1"/>
    <col min="5120" max="5120" width="9.7109375" style="121" customWidth="1"/>
    <col min="5121" max="5121" width="14.85546875" style="121" customWidth="1"/>
    <col min="5122" max="5122" width="10.7109375" style="121" customWidth="1"/>
    <col min="5123" max="5123" width="9.5703125" style="121" customWidth="1"/>
    <col min="5124" max="5124" width="10.5703125" style="121" customWidth="1"/>
    <col min="5125" max="5126" width="9.85546875" style="121" customWidth="1"/>
    <col min="5127" max="5127" width="10.140625" style="121" customWidth="1"/>
    <col min="5128" max="5128" width="9.42578125" style="121" customWidth="1"/>
    <col min="5129" max="5129" width="10.28515625" style="121" customWidth="1"/>
    <col min="5130" max="5132" width="9.85546875" style="121" customWidth="1"/>
    <col min="5133" max="5133" width="9.28515625" style="121" customWidth="1"/>
    <col min="5134" max="5372" width="9.140625" style="121"/>
    <col min="5373" max="5373" width="7.140625" style="121" customWidth="1"/>
    <col min="5374" max="5374" width="7" style="121" customWidth="1"/>
    <col min="5375" max="5375" width="26.5703125" style="121" customWidth="1"/>
    <col min="5376" max="5376" width="9.7109375" style="121" customWidth="1"/>
    <col min="5377" max="5377" width="14.85546875" style="121" customWidth="1"/>
    <col min="5378" max="5378" width="10.7109375" style="121" customWidth="1"/>
    <col min="5379" max="5379" width="9.5703125" style="121" customWidth="1"/>
    <col min="5380" max="5380" width="10.5703125" style="121" customWidth="1"/>
    <col min="5381" max="5382" width="9.85546875" style="121" customWidth="1"/>
    <col min="5383" max="5383" width="10.140625" style="121" customWidth="1"/>
    <col min="5384" max="5384" width="9.42578125" style="121" customWidth="1"/>
    <col min="5385" max="5385" width="10.28515625" style="121" customWidth="1"/>
    <col min="5386" max="5388" width="9.85546875" style="121" customWidth="1"/>
    <col min="5389" max="5389" width="9.28515625" style="121" customWidth="1"/>
    <col min="5390" max="5628" width="9.140625" style="121"/>
    <col min="5629" max="5629" width="7.140625" style="121" customWidth="1"/>
    <col min="5630" max="5630" width="7" style="121" customWidth="1"/>
    <col min="5631" max="5631" width="26.5703125" style="121" customWidth="1"/>
    <col min="5632" max="5632" width="9.7109375" style="121" customWidth="1"/>
    <col min="5633" max="5633" width="14.85546875" style="121" customWidth="1"/>
    <col min="5634" max="5634" width="10.7109375" style="121" customWidth="1"/>
    <col min="5635" max="5635" width="9.5703125" style="121" customWidth="1"/>
    <col min="5636" max="5636" width="10.5703125" style="121" customWidth="1"/>
    <col min="5637" max="5638" width="9.85546875" style="121" customWidth="1"/>
    <col min="5639" max="5639" width="10.140625" style="121" customWidth="1"/>
    <col min="5640" max="5640" width="9.42578125" style="121" customWidth="1"/>
    <col min="5641" max="5641" width="10.28515625" style="121" customWidth="1"/>
    <col min="5642" max="5644" width="9.85546875" style="121" customWidth="1"/>
    <col min="5645" max="5645" width="9.28515625" style="121" customWidth="1"/>
    <col min="5646" max="5884" width="9.140625" style="121"/>
    <col min="5885" max="5885" width="7.140625" style="121" customWidth="1"/>
    <col min="5886" max="5886" width="7" style="121" customWidth="1"/>
    <col min="5887" max="5887" width="26.5703125" style="121" customWidth="1"/>
    <col min="5888" max="5888" width="9.7109375" style="121" customWidth="1"/>
    <col min="5889" max="5889" width="14.85546875" style="121" customWidth="1"/>
    <col min="5890" max="5890" width="10.7109375" style="121" customWidth="1"/>
    <col min="5891" max="5891" width="9.5703125" style="121" customWidth="1"/>
    <col min="5892" max="5892" width="10.5703125" style="121" customWidth="1"/>
    <col min="5893" max="5894" width="9.85546875" style="121" customWidth="1"/>
    <col min="5895" max="5895" width="10.140625" style="121" customWidth="1"/>
    <col min="5896" max="5896" width="9.42578125" style="121" customWidth="1"/>
    <col min="5897" max="5897" width="10.28515625" style="121" customWidth="1"/>
    <col min="5898" max="5900" width="9.85546875" style="121" customWidth="1"/>
    <col min="5901" max="5901" width="9.28515625" style="121" customWidth="1"/>
    <col min="5902" max="6140" width="9.140625" style="121"/>
    <col min="6141" max="6141" width="7.140625" style="121" customWidth="1"/>
    <col min="6142" max="6142" width="7" style="121" customWidth="1"/>
    <col min="6143" max="6143" width="26.5703125" style="121" customWidth="1"/>
    <col min="6144" max="6144" width="9.7109375" style="121" customWidth="1"/>
    <col min="6145" max="6145" width="14.85546875" style="121" customWidth="1"/>
    <col min="6146" max="6146" width="10.7109375" style="121" customWidth="1"/>
    <col min="6147" max="6147" width="9.5703125" style="121" customWidth="1"/>
    <col min="6148" max="6148" width="10.5703125" style="121" customWidth="1"/>
    <col min="6149" max="6150" width="9.85546875" style="121" customWidth="1"/>
    <col min="6151" max="6151" width="10.140625" style="121" customWidth="1"/>
    <col min="6152" max="6152" width="9.42578125" style="121" customWidth="1"/>
    <col min="6153" max="6153" width="10.28515625" style="121" customWidth="1"/>
    <col min="6154" max="6156" width="9.85546875" style="121" customWidth="1"/>
    <col min="6157" max="6157" width="9.28515625" style="121" customWidth="1"/>
    <col min="6158" max="6396" width="9.140625" style="121"/>
    <col min="6397" max="6397" width="7.140625" style="121" customWidth="1"/>
    <col min="6398" max="6398" width="7" style="121" customWidth="1"/>
    <col min="6399" max="6399" width="26.5703125" style="121" customWidth="1"/>
    <col min="6400" max="6400" width="9.7109375" style="121" customWidth="1"/>
    <col min="6401" max="6401" width="14.85546875" style="121" customWidth="1"/>
    <col min="6402" max="6402" width="10.7109375" style="121" customWidth="1"/>
    <col min="6403" max="6403" width="9.5703125" style="121" customWidth="1"/>
    <col min="6404" max="6404" width="10.5703125" style="121" customWidth="1"/>
    <col min="6405" max="6406" width="9.85546875" style="121" customWidth="1"/>
    <col min="6407" max="6407" width="10.140625" style="121" customWidth="1"/>
    <col min="6408" max="6408" width="9.42578125" style="121" customWidth="1"/>
    <col min="6409" max="6409" width="10.28515625" style="121" customWidth="1"/>
    <col min="6410" max="6412" width="9.85546875" style="121" customWidth="1"/>
    <col min="6413" max="6413" width="9.28515625" style="121" customWidth="1"/>
    <col min="6414" max="6652" width="9.140625" style="121"/>
    <col min="6653" max="6653" width="7.140625" style="121" customWidth="1"/>
    <col min="6654" max="6654" width="7" style="121" customWidth="1"/>
    <col min="6655" max="6655" width="26.5703125" style="121" customWidth="1"/>
    <col min="6656" max="6656" width="9.7109375" style="121" customWidth="1"/>
    <col min="6657" max="6657" width="14.85546875" style="121" customWidth="1"/>
    <col min="6658" max="6658" width="10.7109375" style="121" customWidth="1"/>
    <col min="6659" max="6659" width="9.5703125" style="121" customWidth="1"/>
    <col min="6660" max="6660" width="10.5703125" style="121" customWidth="1"/>
    <col min="6661" max="6662" width="9.85546875" style="121" customWidth="1"/>
    <col min="6663" max="6663" width="10.140625" style="121" customWidth="1"/>
    <col min="6664" max="6664" width="9.42578125" style="121" customWidth="1"/>
    <col min="6665" max="6665" width="10.28515625" style="121" customWidth="1"/>
    <col min="6666" max="6668" width="9.85546875" style="121" customWidth="1"/>
    <col min="6669" max="6669" width="9.28515625" style="121" customWidth="1"/>
    <col min="6670" max="6908" width="9.140625" style="121"/>
    <col min="6909" max="6909" width="7.140625" style="121" customWidth="1"/>
    <col min="6910" max="6910" width="7" style="121" customWidth="1"/>
    <col min="6911" max="6911" width="26.5703125" style="121" customWidth="1"/>
    <col min="6912" max="6912" width="9.7109375" style="121" customWidth="1"/>
    <col min="6913" max="6913" width="14.85546875" style="121" customWidth="1"/>
    <col min="6914" max="6914" width="10.7109375" style="121" customWidth="1"/>
    <col min="6915" max="6915" width="9.5703125" style="121" customWidth="1"/>
    <col min="6916" max="6916" width="10.5703125" style="121" customWidth="1"/>
    <col min="6917" max="6918" width="9.85546875" style="121" customWidth="1"/>
    <col min="6919" max="6919" width="10.140625" style="121" customWidth="1"/>
    <col min="6920" max="6920" width="9.42578125" style="121" customWidth="1"/>
    <col min="6921" max="6921" width="10.28515625" style="121" customWidth="1"/>
    <col min="6922" max="6924" width="9.85546875" style="121" customWidth="1"/>
    <col min="6925" max="6925" width="9.28515625" style="121" customWidth="1"/>
    <col min="6926" max="7164" width="9.140625" style="121"/>
    <col min="7165" max="7165" width="7.140625" style="121" customWidth="1"/>
    <col min="7166" max="7166" width="7" style="121" customWidth="1"/>
    <col min="7167" max="7167" width="26.5703125" style="121" customWidth="1"/>
    <col min="7168" max="7168" width="9.7109375" style="121" customWidth="1"/>
    <col min="7169" max="7169" width="14.85546875" style="121" customWidth="1"/>
    <col min="7170" max="7170" width="10.7109375" style="121" customWidth="1"/>
    <col min="7171" max="7171" width="9.5703125" style="121" customWidth="1"/>
    <col min="7172" max="7172" width="10.5703125" style="121" customWidth="1"/>
    <col min="7173" max="7174" width="9.85546875" style="121" customWidth="1"/>
    <col min="7175" max="7175" width="10.140625" style="121" customWidth="1"/>
    <col min="7176" max="7176" width="9.42578125" style="121" customWidth="1"/>
    <col min="7177" max="7177" width="10.28515625" style="121" customWidth="1"/>
    <col min="7178" max="7180" width="9.85546875" style="121" customWidth="1"/>
    <col min="7181" max="7181" width="9.28515625" style="121" customWidth="1"/>
    <col min="7182" max="7420" width="9.140625" style="121"/>
    <col min="7421" max="7421" width="7.140625" style="121" customWidth="1"/>
    <col min="7422" max="7422" width="7" style="121" customWidth="1"/>
    <col min="7423" max="7423" width="26.5703125" style="121" customWidth="1"/>
    <col min="7424" max="7424" width="9.7109375" style="121" customWidth="1"/>
    <col min="7425" max="7425" width="14.85546875" style="121" customWidth="1"/>
    <col min="7426" max="7426" width="10.7109375" style="121" customWidth="1"/>
    <col min="7427" max="7427" width="9.5703125" style="121" customWidth="1"/>
    <col min="7428" max="7428" width="10.5703125" style="121" customWidth="1"/>
    <col min="7429" max="7430" width="9.85546875" style="121" customWidth="1"/>
    <col min="7431" max="7431" width="10.140625" style="121" customWidth="1"/>
    <col min="7432" max="7432" width="9.42578125" style="121" customWidth="1"/>
    <col min="7433" max="7433" width="10.28515625" style="121" customWidth="1"/>
    <col min="7434" max="7436" width="9.85546875" style="121" customWidth="1"/>
    <col min="7437" max="7437" width="9.28515625" style="121" customWidth="1"/>
    <col min="7438" max="7676" width="9.140625" style="121"/>
    <col min="7677" max="7677" width="7.140625" style="121" customWidth="1"/>
    <col min="7678" max="7678" width="7" style="121" customWidth="1"/>
    <col min="7679" max="7679" width="26.5703125" style="121" customWidth="1"/>
    <col min="7680" max="7680" width="9.7109375" style="121" customWidth="1"/>
    <col min="7681" max="7681" width="14.85546875" style="121" customWidth="1"/>
    <col min="7682" max="7682" width="10.7109375" style="121" customWidth="1"/>
    <col min="7683" max="7683" width="9.5703125" style="121" customWidth="1"/>
    <col min="7684" max="7684" width="10.5703125" style="121" customWidth="1"/>
    <col min="7685" max="7686" width="9.85546875" style="121" customWidth="1"/>
    <col min="7687" max="7687" width="10.140625" style="121" customWidth="1"/>
    <col min="7688" max="7688" width="9.42578125" style="121" customWidth="1"/>
    <col min="7689" max="7689" width="10.28515625" style="121" customWidth="1"/>
    <col min="7690" max="7692" width="9.85546875" style="121" customWidth="1"/>
    <col min="7693" max="7693" width="9.28515625" style="121" customWidth="1"/>
    <col min="7694" max="7932" width="9.140625" style="121"/>
    <col min="7933" max="7933" width="7.140625" style="121" customWidth="1"/>
    <col min="7934" max="7934" width="7" style="121" customWidth="1"/>
    <col min="7935" max="7935" width="26.5703125" style="121" customWidth="1"/>
    <col min="7936" max="7936" width="9.7109375" style="121" customWidth="1"/>
    <col min="7937" max="7937" width="14.85546875" style="121" customWidth="1"/>
    <col min="7938" max="7938" width="10.7109375" style="121" customWidth="1"/>
    <col min="7939" max="7939" width="9.5703125" style="121" customWidth="1"/>
    <col min="7940" max="7940" width="10.5703125" style="121" customWidth="1"/>
    <col min="7941" max="7942" width="9.85546875" style="121" customWidth="1"/>
    <col min="7943" max="7943" width="10.140625" style="121" customWidth="1"/>
    <col min="7944" max="7944" width="9.42578125" style="121" customWidth="1"/>
    <col min="7945" max="7945" width="10.28515625" style="121" customWidth="1"/>
    <col min="7946" max="7948" width="9.85546875" style="121" customWidth="1"/>
    <col min="7949" max="7949" width="9.28515625" style="121" customWidth="1"/>
    <col min="7950" max="8188" width="9.140625" style="121"/>
    <col min="8189" max="8189" width="7.140625" style="121" customWidth="1"/>
    <col min="8190" max="8190" width="7" style="121" customWidth="1"/>
    <col min="8191" max="8191" width="26.5703125" style="121" customWidth="1"/>
    <col min="8192" max="8192" width="9.7109375" style="121" customWidth="1"/>
    <col min="8193" max="8193" width="14.85546875" style="121" customWidth="1"/>
    <col min="8194" max="8194" width="10.7109375" style="121" customWidth="1"/>
    <col min="8195" max="8195" width="9.5703125" style="121" customWidth="1"/>
    <col min="8196" max="8196" width="10.5703125" style="121" customWidth="1"/>
    <col min="8197" max="8198" width="9.85546875" style="121" customWidth="1"/>
    <col min="8199" max="8199" width="10.140625" style="121" customWidth="1"/>
    <col min="8200" max="8200" width="9.42578125" style="121" customWidth="1"/>
    <col min="8201" max="8201" width="10.28515625" style="121" customWidth="1"/>
    <col min="8202" max="8204" width="9.85546875" style="121" customWidth="1"/>
    <col min="8205" max="8205" width="9.28515625" style="121" customWidth="1"/>
    <col min="8206" max="8444" width="9.140625" style="121"/>
    <col min="8445" max="8445" width="7.140625" style="121" customWidth="1"/>
    <col min="8446" max="8446" width="7" style="121" customWidth="1"/>
    <col min="8447" max="8447" width="26.5703125" style="121" customWidth="1"/>
    <col min="8448" max="8448" width="9.7109375" style="121" customWidth="1"/>
    <col min="8449" max="8449" width="14.85546875" style="121" customWidth="1"/>
    <col min="8450" max="8450" width="10.7109375" style="121" customWidth="1"/>
    <col min="8451" max="8451" width="9.5703125" style="121" customWidth="1"/>
    <col min="8452" max="8452" width="10.5703125" style="121" customWidth="1"/>
    <col min="8453" max="8454" width="9.85546875" style="121" customWidth="1"/>
    <col min="8455" max="8455" width="10.140625" style="121" customWidth="1"/>
    <col min="8456" max="8456" width="9.42578125" style="121" customWidth="1"/>
    <col min="8457" max="8457" width="10.28515625" style="121" customWidth="1"/>
    <col min="8458" max="8460" width="9.85546875" style="121" customWidth="1"/>
    <col min="8461" max="8461" width="9.28515625" style="121" customWidth="1"/>
    <col min="8462" max="8700" width="9.140625" style="121"/>
    <col min="8701" max="8701" width="7.140625" style="121" customWidth="1"/>
    <col min="8702" max="8702" width="7" style="121" customWidth="1"/>
    <col min="8703" max="8703" width="26.5703125" style="121" customWidth="1"/>
    <col min="8704" max="8704" width="9.7109375" style="121" customWidth="1"/>
    <col min="8705" max="8705" width="14.85546875" style="121" customWidth="1"/>
    <col min="8706" max="8706" width="10.7109375" style="121" customWidth="1"/>
    <col min="8707" max="8707" width="9.5703125" style="121" customWidth="1"/>
    <col min="8708" max="8708" width="10.5703125" style="121" customWidth="1"/>
    <col min="8709" max="8710" width="9.85546875" style="121" customWidth="1"/>
    <col min="8711" max="8711" width="10.140625" style="121" customWidth="1"/>
    <col min="8712" max="8712" width="9.42578125" style="121" customWidth="1"/>
    <col min="8713" max="8713" width="10.28515625" style="121" customWidth="1"/>
    <col min="8714" max="8716" width="9.85546875" style="121" customWidth="1"/>
    <col min="8717" max="8717" width="9.28515625" style="121" customWidth="1"/>
    <col min="8718" max="8956" width="9.140625" style="121"/>
    <col min="8957" max="8957" width="7.140625" style="121" customWidth="1"/>
    <col min="8958" max="8958" width="7" style="121" customWidth="1"/>
    <col min="8959" max="8959" width="26.5703125" style="121" customWidth="1"/>
    <col min="8960" max="8960" width="9.7109375" style="121" customWidth="1"/>
    <col min="8961" max="8961" width="14.85546875" style="121" customWidth="1"/>
    <col min="8962" max="8962" width="10.7109375" style="121" customWidth="1"/>
    <col min="8963" max="8963" width="9.5703125" style="121" customWidth="1"/>
    <col min="8964" max="8964" width="10.5703125" style="121" customWidth="1"/>
    <col min="8965" max="8966" width="9.85546875" style="121" customWidth="1"/>
    <col min="8967" max="8967" width="10.140625" style="121" customWidth="1"/>
    <col min="8968" max="8968" width="9.42578125" style="121" customWidth="1"/>
    <col min="8969" max="8969" width="10.28515625" style="121" customWidth="1"/>
    <col min="8970" max="8972" width="9.85546875" style="121" customWidth="1"/>
    <col min="8973" max="8973" width="9.28515625" style="121" customWidth="1"/>
    <col min="8974" max="9212" width="9.140625" style="121"/>
    <col min="9213" max="9213" width="7.140625" style="121" customWidth="1"/>
    <col min="9214" max="9214" width="7" style="121" customWidth="1"/>
    <col min="9215" max="9215" width="26.5703125" style="121" customWidth="1"/>
    <col min="9216" max="9216" width="9.7109375" style="121" customWidth="1"/>
    <col min="9217" max="9217" width="14.85546875" style="121" customWidth="1"/>
    <col min="9218" max="9218" width="10.7109375" style="121" customWidth="1"/>
    <col min="9219" max="9219" width="9.5703125" style="121" customWidth="1"/>
    <col min="9220" max="9220" width="10.5703125" style="121" customWidth="1"/>
    <col min="9221" max="9222" width="9.85546875" style="121" customWidth="1"/>
    <col min="9223" max="9223" width="10.140625" style="121" customWidth="1"/>
    <col min="9224" max="9224" width="9.42578125" style="121" customWidth="1"/>
    <col min="9225" max="9225" width="10.28515625" style="121" customWidth="1"/>
    <col min="9226" max="9228" width="9.85546875" style="121" customWidth="1"/>
    <col min="9229" max="9229" width="9.28515625" style="121" customWidth="1"/>
    <col min="9230" max="9468" width="9.140625" style="121"/>
    <col min="9469" max="9469" width="7.140625" style="121" customWidth="1"/>
    <col min="9470" max="9470" width="7" style="121" customWidth="1"/>
    <col min="9471" max="9471" width="26.5703125" style="121" customWidth="1"/>
    <col min="9472" max="9472" width="9.7109375" style="121" customWidth="1"/>
    <col min="9473" max="9473" width="14.85546875" style="121" customWidth="1"/>
    <col min="9474" max="9474" width="10.7109375" style="121" customWidth="1"/>
    <col min="9475" max="9475" width="9.5703125" style="121" customWidth="1"/>
    <col min="9476" max="9476" width="10.5703125" style="121" customWidth="1"/>
    <col min="9477" max="9478" width="9.85546875" style="121" customWidth="1"/>
    <col min="9479" max="9479" width="10.140625" style="121" customWidth="1"/>
    <col min="9480" max="9480" width="9.42578125" style="121" customWidth="1"/>
    <col min="9481" max="9481" width="10.28515625" style="121" customWidth="1"/>
    <col min="9482" max="9484" width="9.85546875" style="121" customWidth="1"/>
    <col min="9485" max="9485" width="9.28515625" style="121" customWidth="1"/>
    <col min="9486" max="9724" width="9.140625" style="121"/>
    <col min="9725" max="9725" width="7.140625" style="121" customWidth="1"/>
    <col min="9726" max="9726" width="7" style="121" customWidth="1"/>
    <col min="9727" max="9727" width="26.5703125" style="121" customWidth="1"/>
    <col min="9728" max="9728" width="9.7109375" style="121" customWidth="1"/>
    <col min="9729" max="9729" width="14.85546875" style="121" customWidth="1"/>
    <col min="9730" max="9730" width="10.7109375" style="121" customWidth="1"/>
    <col min="9731" max="9731" width="9.5703125" style="121" customWidth="1"/>
    <col min="9732" max="9732" width="10.5703125" style="121" customWidth="1"/>
    <col min="9733" max="9734" width="9.85546875" style="121" customWidth="1"/>
    <col min="9735" max="9735" width="10.140625" style="121" customWidth="1"/>
    <col min="9736" max="9736" width="9.42578125" style="121" customWidth="1"/>
    <col min="9737" max="9737" width="10.28515625" style="121" customWidth="1"/>
    <col min="9738" max="9740" width="9.85546875" style="121" customWidth="1"/>
    <col min="9741" max="9741" width="9.28515625" style="121" customWidth="1"/>
    <col min="9742" max="9980" width="9.140625" style="121"/>
    <col min="9981" max="9981" width="7.140625" style="121" customWidth="1"/>
    <col min="9982" max="9982" width="7" style="121" customWidth="1"/>
    <col min="9983" max="9983" width="26.5703125" style="121" customWidth="1"/>
    <col min="9984" max="9984" width="9.7109375" style="121" customWidth="1"/>
    <col min="9985" max="9985" width="14.85546875" style="121" customWidth="1"/>
    <col min="9986" max="9986" width="10.7109375" style="121" customWidth="1"/>
    <col min="9987" max="9987" width="9.5703125" style="121" customWidth="1"/>
    <col min="9988" max="9988" width="10.5703125" style="121" customWidth="1"/>
    <col min="9989" max="9990" width="9.85546875" style="121" customWidth="1"/>
    <col min="9991" max="9991" width="10.140625" style="121" customWidth="1"/>
    <col min="9992" max="9992" width="9.42578125" style="121" customWidth="1"/>
    <col min="9993" max="9993" width="10.28515625" style="121" customWidth="1"/>
    <col min="9994" max="9996" width="9.85546875" style="121" customWidth="1"/>
    <col min="9997" max="9997" width="9.28515625" style="121" customWidth="1"/>
    <col min="9998" max="10236" width="9.140625" style="121"/>
    <col min="10237" max="10237" width="7.140625" style="121" customWidth="1"/>
    <col min="10238" max="10238" width="7" style="121" customWidth="1"/>
    <col min="10239" max="10239" width="26.5703125" style="121" customWidth="1"/>
    <col min="10240" max="10240" width="9.7109375" style="121" customWidth="1"/>
    <col min="10241" max="10241" width="14.85546875" style="121" customWidth="1"/>
    <col min="10242" max="10242" width="10.7109375" style="121" customWidth="1"/>
    <col min="10243" max="10243" width="9.5703125" style="121" customWidth="1"/>
    <col min="10244" max="10244" width="10.5703125" style="121" customWidth="1"/>
    <col min="10245" max="10246" width="9.85546875" style="121" customWidth="1"/>
    <col min="10247" max="10247" width="10.140625" style="121" customWidth="1"/>
    <col min="10248" max="10248" width="9.42578125" style="121" customWidth="1"/>
    <col min="10249" max="10249" width="10.28515625" style="121" customWidth="1"/>
    <col min="10250" max="10252" width="9.85546875" style="121" customWidth="1"/>
    <col min="10253" max="10253" width="9.28515625" style="121" customWidth="1"/>
    <col min="10254" max="10492" width="9.140625" style="121"/>
    <col min="10493" max="10493" width="7.140625" style="121" customWidth="1"/>
    <col min="10494" max="10494" width="7" style="121" customWidth="1"/>
    <col min="10495" max="10495" width="26.5703125" style="121" customWidth="1"/>
    <col min="10496" max="10496" width="9.7109375" style="121" customWidth="1"/>
    <col min="10497" max="10497" width="14.85546875" style="121" customWidth="1"/>
    <col min="10498" max="10498" width="10.7109375" style="121" customWidth="1"/>
    <col min="10499" max="10499" width="9.5703125" style="121" customWidth="1"/>
    <col min="10500" max="10500" width="10.5703125" style="121" customWidth="1"/>
    <col min="10501" max="10502" width="9.85546875" style="121" customWidth="1"/>
    <col min="10503" max="10503" width="10.140625" style="121" customWidth="1"/>
    <col min="10504" max="10504" width="9.42578125" style="121" customWidth="1"/>
    <col min="10505" max="10505" width="10.28515625" style="121" customWidth="1"/>
    <col min="10506" max="10508" width="9.85546875" style="121" customWidth="1"/>
    <col min="10509" max="10509" width="9.28515625" style="121" customWidth="1"/>
    <col min="10510" max="10748" width="9.140625" style="121"/>
    <col min="10749" max="10749" width="7.140625" style="121" customWidth="1"/>
    <col min="10750" max="10750" width="7" style="121" customWidth="1"/>
    <col min="10751" max="10751" width="26.5703125" style="121" customWidth="1"/>
    <col min="10752" max="10752" width="9.7109375" style="121" customWidth="1"/>
    <col min="10753" max="10753" width="14.85546875" style="121" customWidth="1"/>
    <col min="10754" max="10754" width="10.7109375" style="121" customWidth="1"/>
    <col min="10755" max="10755" width="9.5703125" style="121" customWidth="1"/>
    <col min="10756" max="10756" width="10.5703125" style="121" customWidth="1"/>
    <col min="10757" max="10758" width="9.85546875" style="121" customWidth="1"/>
    <col min="10759" max="10759" width="10.140625" style="121" customWidth="1"/>
    <col min="10760" max="10760" width="9.42578125" style="121" customWidth="1"/>
    <col min="10761" max="10761" width="10.28515625" style="121" customWidth="1"/>
    <col min="10762" max="10764" width="9.85546875" style="121" customWidth="1"/>
    <col min="10765" max="10765" width="9.28515625" style="121" customWidth="1"/>
    <col min="10766" max="11004" width="9.140625" style="121"/>
    <col min="11005" max="11005" width="7.140625" style="121" customWidth="1"/>
    <col min="11006" max="11006" width="7" style="121" customWidth="1"/>
    <col min="11007" max="11007" width="26.5703125" style="121" customWidth="1"/>
    <col min="11008" max="11008" width="9.7109375" style="121" customWidth="1"/>
    <col min="11009" max="11009" width="14.85546875" style="121" customWidth="1"/>
    <col min="11010" max="11010" width="10.7109375" style="121" customWidth="1"/>
    <col min="11011" max="11011" width="9.5703125" style="121" customWidth="1"/>
    <col min="11012" max="11012" width="10.5703125" style="121" customWidth="1"/>
    <col min="11013" max="11014" width="9.85546875" style="121" customWidth="1"/>
    <col min="11015" max="11015" width="10.140625" style="121" customWidth="1"/>
    <col min="11016" max="11016" width="9.42578125" style="121" customWidth="1"/>
    <col min="11017" max="11017" width="10.28515625" style="121" customWidth="1"/>
    <col min="11018" max="11020" width="9.85546875" style="121" customWidth="1"/>
    <col min="11021" max="11021" width="9.28515625" style="121" customWidth="1"/>
    <col min="11022" max="11260" width="9.140625" style="121"/>
    <col min="11261" max="11261" width="7.140625" style="121" customWidth="1"/>
    <col min="11262" max="11262" width="7" style="121" customWidth="1"/>
    <col min="11263" max="11263" width="26.5703125" style="121" customWidth="1"/>
    <col min="11264" max="11264" width="9.7109375" style="121" customWidth="1"/>
    <col min="11265" max="11265" width="14.85546875" style="121" customWidth="1"/>
    <col min="11266" max="11266" width="10.7109375" style="121" customWidth="1"/>
    <col min="11267" max="11267" width="9.5703125" style="121" customWidth="1"/>
    <col min="11268" max="11268" width="10.5703125" style="121" customWidth="1"/>
    <col min="11269" max="11270" width="9.85546875" style="121" customWidth="1"/>
    <col min="11271" max="11271" width="10.140625" style="121" customWidth="1"/>
    <col min="11272" max="11272" width="9.42578125" style="121" customWidth="1"/>
    <col min="11273" max="11273" width="10.28515625" style="121" customWidth="1"/>
    <col min="11274" max="11276" width="9.85546875" style="121" customWidth="1"/>
    <col min="11277" max="11277" width="9.28515625" style="121" customWidth="1"/>
    <col min="11278" max="11516" width="9.140625" style="121"/>
    <col min="11517" max="11517" width="7.140625" style="121" customWidth="1"/>
    <col min="11518" max="11518" width="7" style="121" customWidth="1"/>
    <col min="11519" max="11519" width="26.5703125" style="121" customWidth="1"/>
    <col min="11520" max="11520" width="9.7109375" style="121" customWidth="1"/>
    <col min="11521" max="11521" width="14.85546875" style="121" customWidth="1"/>
    <col min="11522" max="11522" width="10.7109375" style="121" customWidth="1"/>
    <col min="11523" max="11523" width="9.5703125" style="121" customWidth="1"/>
    <col min="11524" max="11524" width="10.5703125" style="121" customWidth="1"/>
    <col min="11525" max="11526" width="9.85546875" style="121" customWidth="1"/>
    <col min="11527" max="11527" width="10.140625" style="121" customWidth="1"/>
    <col min="11528" max="11528" width="9.42578125" style="121" customWidth="1"/>
    <col min="11529" max="11529" width="10.28515625" style="121" customWidth="1"/>
    <col min="11530" max="11532" width="9.85546875" style="121" customWidth="1"/>
    <col min="11533" max="11533" width="9.28515625" style="121" customWidth="1"/>
    <col min="11534" max="11772" width="9.140625" style="121"/>
    <col min="11773" max="11773" width="7.140625" style="121" customWidth="1"/>
    <col min="11774" max="11774" width="7" style="121" customWidth="1"/>
    <col min="11775" max="11775" width="26.5703125" style="121" customWidth="1"/>
    <col min="11776" max="11776" width="9.7109375" style="121" customWidth="1"/>
    <col min="11777" max="11777" width="14.85546875" style="121" customWidth="1"/>
    <col min="11778" max="11778" width="10.7109375" style="121" customWidth="1"/>
    <col min="11779" max="11779" width="9.5703125" style="121" customWidth="1"/>
    <col min="11780" max="11780" width="10.5703125" style="121" customWidth="1"/>
    <col min="11781" max="11782" width="9.85546875" style="121" customWidth="1"/>
    <col min="11783" max="11783" width="10.140625" style="121" customWidth="1"/>
    <col min="11784" max="11784" width="9.42578125" style="121" customWidth="1"/>
    <col min="11785" max="11785" width="10.28515625" style="121" customWidth="1"/>
    <col min="11786" max="11788" width="9.85546875" style="121" customWidth="1"/>
    <col min="11789" max="11789" width="9.28515625" style="121" customWidth="1"/>
    <col min="11790" max="12028" width="9.140625" style="121"/>
    <col min="12029" max="12029" width="7.140625" style="121" customWidth="1"/>
    <col min="12030" max="12030" width="7" style="121" customWidth="1"/>
    <col min="12031" max="12031" width="26.5703125" style="121" customWidth="1"/>
    <col min="12032" max="12032" width="9.7109375" style="121" customWidth="1"/>
    <col min="12033" max="12033" width="14.85546875" style="121" customWidth="1"/>
    <col min="12034" max="12034" width="10.7109375" style="121" customWidth="1"/>
    <col min="12035" max="12035" width="9.5703125" style="121" customWidth="1"/>
    <col min="12036" max="12036" width="10.5703125" style="121" customWidth="1"/>
    <col min="12037" max="12038" width="9.85546875" style="121" customWidth="1"/>
    <col min="12039" max="12039" width="10.140625" style="121" customWidth="1"/>
    <col min="12040" max="12040" width="9.42578125" style="121" customWidth="1"/>
    <col min="12041" max="12041" width="10.28515625" style="121" customWidth="1"/>
    <col min="12042" max="12044" width="9.85546875" style="121" customWidth="1"/>
    <col min="12045" max="12045" width="9.28515625" style="121" customWidth="1"/>
    <col min="12046" max="12284" width="9.140625" style="121"/>
    <col min="12285" max="12285" width="7.140625" style="121" customWidth="1"/>
    <col min="12286" max="12286" width="7" style="121" customWidth="1"/>
    <col min="12287" max="12287" width="26.5703125" style="121" customWidth="1"/>
    <col min="12288" max="12288" width="9.7109375" style="121" customWidth="1"/>
    <col min="12289" max="12289" width="14.85546875" style="121" customWidth="1"/>
    <col min="12290" max="12290" width="10.7109375" style="121" customWidth="1"/>
    <col min="12291" max="12291" width="9.5703125" style="121" customWidth="1"/>
    <col min="12292" max="12292" width="10.5703125" style="121" customWidth="1"/>
    <col min="12293" max="12294" width="9.85546875" style="121" customWidth="1"/>
    <col min="12295" max="12295" width="10.140625" style="121" customWidth="1"/>
    <col min="12296" max="12296" width="9.42578125" style="121" customWidth="1"/>
    <col min="12297" max="12297" width="10.28515625" style="121" customWidth="1"/>
    <col min="12298" max="12300" width="9.85546875" style="121" customWidth="1"/>
    <col min="12301" max="12301" width="9.28515625" style="121" customWidth="1"/>
    <col min="12302" max="12540" width="9.140625" style="121"/>
    <col min="12541" max="12541" width="7.140625" style="121" customWidth="1"/>
    <col min="12542" max="12542" width="7" style="121" customWidth="1"/>
    <col min="12543" max="12543" width="26.5703125" style="121" customWidth="1"/>
    <col min="12544" max="12544" width="9.7109375" style="121" customWidth="1"/>
    <col min="12545" max="12545" width="14.85546875" style="121" customWidth="1"/>
    <col min="12546" max="12546" width="10.7109375" style="121" customWidth="1"/>
    <col min="12547" max="12547" width="9.5703125" style="121" customWidth="1"/>
    <col min="12548" max="12548" width="10.5703125" style="121" customWidth="1"/>
    <col min="12549" max="12550" width="9.85546875" style="121" customWidth="1"/>
    <col min="12551" max="12551" width="10.140625" style="121" customWidth="1"/>
    <col min="12552" max="12552" width="9.42578125" style="121" customWidth="1"/>
    <col min="12553" max="12553" width="10.28515625" style="121" customWidth="1"/>
    <col min="12554" max="12556" width="9.85546875" style="121" customWidth="1"/>
    <col min="12557" max="12557" width="9.28515625" style="121" customWidth="1"/>
    <col min="12558" max="12796" width="9.140625" style="121"/>
    <col min="12797" max="12797" width="7.140625" style="121" customWidth="1"/>
    <col min="12798" max="12798" width="7" style="121" customWidth="1"/>
    <col min="12799" max="12799" width="26.5703125" style="121" customWidth="1"/>
    <col min="12800" max="12800" width="9.7109375" style="121" customWidth="1"/>
    <col min="12801" max="12801" width="14.85546875" style="121" customWidth="1"/>
    <col min="12802" max="12802" width="10.7109375" style="121" customWidth="1"/>
    <col min="12803" max="12803" width="9.5703125" style="121" customWidth="1"/>
    <col min="12804" max="12804" width="10.5703125" style="121" customWidth="1"/>
    <col min="12805" max="12806" width="9.85546875" style="121" customWidth="1"/>
    <col min="12807" max="12807" width="10.140625" style="121" customWidth="1"/>
    <col min="12808" max="12808" width="9.42578125" style="121" customWidth="1"/>
    <col min="12809" max="12809" width="10.28515625" style="121" customWidth="1"/>
    <col min="12810" max="12812" width="9.85546875" style="121" customWidth="1"/>
    <col min="12813" max="12813" width="9.28515625" style="121" customWidth="1"/>
    <col min="12814" max="13052" width="9.140625" style="121"/>
    <col min="13053" max="13053" width="7.140625" style="121" customWidth="1"/>
    <col min="13054" max="13054" width="7" style="121" customWidth="1"/>
    <col min="13055" max="13055" width="26.5703125" style="121" customWidth="1"/>
    <col min="13056" max="13056" width="9.7109375" style="121" customWidth="1"/>
    <col min="13057" max="13057" width="14.85546875" style="121" customWidth="1"/>
    <col min="13058" max="13058" width="10.7109375" style="121" customWidth="1"/>
    <col min="13059" max="13059" width="9.5703125" style="121" customWidth="1"/>
    <col min="13060" max="13060" width="10.5703125" style="121" customWidth="1"/>
    <col min="13061" max="13062" width="9.85546875" style="121" customWidth="1"/>
    <col min="13063" max="13063" width="10.140625" style="121" customWidth="1"/>
    <col min="13064" max="13064" width="9.42578125" style="121" customWidth="1"/>
    <col min="13065" max="13065" width="10.28515625" style="121" customWidth="1"/>
    <col min="13066" max="13068" width="9.85546875" style="121" customWidth="1"/>
    <col min="13069" max="13069" width="9.28515625" style="121" customWidth="1"/>
    <col min="13070" max="13308" width="9.140625" style="121"/>
    <col min="13309" max="13309" width="7.140625" style="121" customWidth="1"/>
    <col min="13310" max="13310" width="7" style="121" customWidth="1"/>
    <col min="13311" max="13311" width="26.5703125" style="121" customWidth="1"/>
    <col min="13312" max="13312" width="9.7109375" style="121" customWidth="1"/>
    <col min="13313" max="13313" width="14.85546875" style="121" customWidth="1"/>
    <col min="13314" max="13314" width="10.7109375" style="121" customWidth="1"/>
    <col min="13315" max="13315" width="9.5703125" style="121" customWidth="1"/>
    <col min="13316" max="13316" width="10.5703125" style="121" customWidth="1"/>
    <col min="13317" max="13318" width="9.85546875" style="121" customWidth="1"/>
    <col min="13319" max="13319" width="10.140625" style="121" customWidth="1"/>
    <col min="13320" max="13320" width="9.42578125" style="121" customWidth="1"/>
    <col min="13321" max="13321" width="10.28515625" style="121" customWidth="1"/>
    <col min="13322" max="13324" width="9.85546875" style="121" customWidth="1"/>
    <col min="13325" max="13325" width="9.28515625" style="121" customWidth="1"/>
    <col min="13326" max="13564" width="9.140625" style="121"/>
    <col min="13565" max="13565" width="7.140625" style="121" customWidth="1"/>
    <col min="13566" max="13566" width="7" style="121" customWidth="1"/>
    <col min="13567" max="13567" width="26.5703125" style="121" customWidth="1"/>
    <col min="13568" max="13568" width="9.7109375" style="121" customWidth="1"/>
    <col min="13569" max="13569" width="14.85546875" style="121" customWidth="1"/>
    <col min="13570" max="13570" width="10.7109375" style="121" customWidth="1"/>
    <col min="13571" max="13571" width="9.5703125" style="121" customWidth="1"/>
    <col min="13572" max="13572" width="10.5703125" style="121" customWidth="1"/>
    <col min="13573" max="13574" width="9.85546875" style="121" customWidth="1"/>
    <col min="13575" max="13575" width="10.140625" style="121" customWidth="1"/>
    <col min="13576" max="13576" width="9.42578125" style="121" customWidth="1"/>
    <col min="13577" max="13577" width="10.28515625" style="121" customWidth="1"/>
    <col min="13578" max="13580" width="9.85546875" style="121" customWidth="1"/>
    <col min="13581" max="13581" width="9.28515625" style="121" customWidth="1"/>
    <col min="13582" max="13820" width="9.140625" style="121"/>
    <col min="13821" max="13821" width="7.140625" style="121" customWidth="1"/>
    <col min="13822" max="13822" width="7" style="121" customWidth="1"/>
    <col min="13823" max="13823" width="26.5703125" style="121" customWidth="1"/>
    <col min="13824" max="13824" width="9.7109375" style="121" customWidth="1"/>
    <col min="13825" max="13825" width="14.85546875" style="121" customWidth="1"/>
    <col min="13826" max="13826" width="10.7109375" style="121" customWidth="1"/>
    <col min="13827" max="13827" width="9.5703125" style="121" customWidth="1"/>
    <col min="13828" max="13828" width="10.5703125" style="121" customWidth="1"/>
    <col min="13829" max="13830" width="9.85546875" style="121" customWidth="1"/>
    <col min="13831" max="13831" width="10.140625" style="121" customWidth="1"/>
    <col min="13832" max="13832" width="9.42578125" style="121" customWidth="1"/>
    <col min="13833" max="13833" width="10.28515625" style="121" customWidth="1"/>
    <col min="13834" max="13836" width="9.85546875" style="121" customWidth="1"/>
    <col min="13837" max="13837" width="9.28515625" style="121" customWidth="1"/>
    <col min="13838" max="14076" width="9.140625" style="121"/>
    <col min="14077" max="14077" width="7.140625" style="121" customWidth="1"/>
    <col min="14078" max="14078" width="7" style="121" customWidth="1"/>
    <col min="14079" max="14079" width="26.5703125" style="121" customWidth="1"/>
    <col min="14080" max="14080" width="9.7109375" style="121" customWidth="1"/>
    <col min="14081" max="14081" width="14.85546875" style="121" customWidth="1"/>
    <col min="14082" max="14082" width="10.7109375" style="121" customWidth="1"/>
    <col min="14083" max="14083" width="9.5703125" style="121" customWidth="1"/>
    <col min="14084" max="14084" width="10.5703125" style="121" customWidth="1"/>
    <col min="14085" max="14086" width="9.85546875" style="121" customWidth="1"/>
    <col min="14087" max="14087" width="10.140625" style="121" customWidth="1"/>
    <col min="14088" max="14088" width="9.42578125" style="121" customWidth="1"/>
    <col min="14089" max="14089" width="10.28515625" style="121" customWidth="1"/>
    <col min="14090" max="14092" width="9.85546875" style="121" customWidth="1"/>
    <col min="14093" max="14093" width="9.28515625" style="121" customWidth="1"/>
    <col min="14094" max="14332" width="9.140625" style="121"/>
    <col min="14333" max="14333" width="7.140625" style="121" customWidth="1"/>
    <col min="14334" max="14334" width="7" style="121" customWidth="1"/>
    <col min="14335" max="14335" width="26.5703125" style="121" customWidth="1"/>
    <col min="14336" max="14336" width="9.7109375" style="121" customWidth="1"/>
    <col min="14337" max="14337" width="14.85546875" style="121" customWidth="1"/>
    <col min="14338" max="14338" width="10.7109375" style="121" customWidth="1"/>
    <col min="14339" max="14339" width="9.5703125" style="121" customWidth="1"/>
    <col min="14340" max="14340" width="10.5703125" style="121" customWidth="1"/>
    <col min="14341" max="14342" width="9.85546875" style="121" customWidth="1"/>
    <col min="14343" max="14343" width="10.140625" style="121" customWidth="1"/>
    <col min="14344" max="14344" width="9.42578125" style="121" customWidth="1"/>
    <col min="14345" max="14345" width="10.28515625" style="121" customWidth="1"/>
    <col min="14346" max="14348" width="9.85546875" style="121" customWidth="1"/>
    <col min="14349" max="14349" width="9.28515625" style="121" customWidth="1"/>
    <col min="14350" max="14588" width="9.140625" style="121"/>
    <col min="14589" max="14589" width="7.140625" style="121" customWidth="1"/>
    <col min="14590" max="14590" width="7" style="121" customWidth="1"/>
    <col min="14591" max="14591" width="26.5703125" style="121" customWidth="1"/>
    <col min="14592" max="14592" width="9.7109375" style="121" customWidth="1"/>
    <col min="14593" max="14593" width="14.85546875" style="121" customWidth="1"/>
    <col min="14594" max="14594" width="10.7109375" style="121" customWidth="1"/>
    <col min="14595" max="14595" width="9.5703125" style="121" customWidth="1"/>
    <col min="14596" max="14596" width="10.5703125" style="121" customWidth="1"/>
    <col min="14597" max="14598" width="9.85546875" style="121" customWidth="1"/>
    <col min="14599" max="14599" width="10.140625" style="121" customWidth="1"/>
    <col min="14600" max="14600" width="9.42578125" style="121" customWidth="1"/>
    <col min="14601" max="14601" width="10.28515625" style="121" customWidth="1"/>
    <col min="14602" max="14604" width="9.85546875" style="121" customWidth="1"/>
    <col min="14605" max="14605" width="9.28515625" style="121" customWidth="1"/>
    <col min="14606" max="14844" width="9.140625" style="121"/>
    <col min="14845" max="14845" width="7.140625" style="121" customWidth="1"/>
    <col min="14846" max="14846" width="7" style="121" customWidth="1"/>
    <col min="14847" max="14847" width="26.5703125" style="121" customWidth="1"/>
    <col min="14848" max="14848" width="9.7109375" style="121" customWidth="1"/>
    <col min="14849" max="14849" width="14.85546875" style="121" customWidth="1"/>
    <col min="14850" max="14850" width="10.7109375" style="121" customWidth="1"/>
    <col min="14851" max="14851" width="9.5703125" style="121" customWidth="1"/>
    <col min="14852" max="14852" width="10.5703125" style="121" customWidth="1"/>
    <col min="14853" max="14854" width="9.85546875" style="121" customWidth="1"/>
    <col min="14855" max="14855" width="10.140625" style="121" customWidth="1"/>
    <col min="14856" max="14856" width="9.42578125" style="121" customWidth="1"/>
    <col min="14857" max="14857" width="10.28515625" style="121" customWidth="1"/>
    <col min="14858" max="14860" width="9.85546875" style="121" customWidth="1"/>
    <col min="14861" max="14861" width="9.28515625" style="121" customWidth="1"/>
    <col min="14862" max="15100" width="9.140625" style="121"/>
    <col min="15101" max="15101" width="7.140625" style="121" customWidth="1"/>
    <col min="15102" max="15102" width="7" style="121" customWidth="1"/>
    <col min="15103" max="15103" width="26.5703125" style="121" customWidth="1"/>
    <col min="15104" max="15104" width="9.7109375" style="121" customWidth="1"/>
    <col min="15105" max="15105" width="14.85546875" style="121" customWidth="1"/>
    <col min="15106" max="15106" width="10.7109375" style="121" customWidth="1"/>
    <col min="15107" max="15107" width="9.5703125" style="121" customWidth="1"/>
    <col min="15108" max="15108" width="10.5703125" style="121" customWidth="1"/>
    <col min="15109" max="15110" width="9.85546875" style="121" customWidth="1"/>
    <col min="15111" max="15111" width="10.140625" style="121" customWidth="1"/>
    <col min="15112" max="15112" width="9.42578125" style="121" customWidth="1"/>
    <col min="15113" max="15113" width="10.28515625" style="121" customWidth="1"/>
    <col min="15114" max="15116" width="9.85546875" style="121" customWidth="1"/>
    <col min="15117" max="15117" width="9.28515625" style="121" customWidth="1"/>
    <col min="15118" max="15356" width="9.140625" style="121"/>
    <col min="15357" max="15357" width="7.140625" style="121" customWidth="1"/>
    <col min="15358" max="15358" width="7" style="121" customWidth="1"/>
    <col min="15359" max="15359" width="26.5703125" style="121" customWidth="1"/>
    <col min="15360" max="15360" width="9.7109375" style="121" customWidth="1"/>
    <col min="15361" max="15361" width="14.85546875" style="121" customWidth="1"/>
    <col min="15362" max="15362" width="10.7109375" style="121" customWidth="1"/>
    <col min="15363" max="15363" width="9.5703125" style="121" customWidth="1"/>
    <col min="15364" max="15364" width="10.5703125" style="121" customWidth="1"/>
    <col min="15365" max="15366" width="9.85546875" style="121" customWidth="1"/>
    <col min="15367" max="15367" width="10.140625" style="121" customWidth="1"/>
    <col min="15368" max="15368" width="9.42578125" style="121" customWidth="1"/>
    <col min="15369" max="15369" width="10.28515625" style="121" customWidth="1"/>
    <col min="15370" max="15372" width="9.85546875" style="121" customWidth="1"/>
    <col min="15373" max="15373" width="9.28515625" style="121" customWidth="1"/>
    <col min="15374" max="15612" width="9.140625" style="121"/>
    <col min="15613" max="15613" width="7.140625" style="121" customWidth="1"/>
    <col min="15614" max="15614" width="7" style="121" customWidth="1"/>
    <col min="15615" max="15615" width="26.5703125" style="121" customWidth="1"/>
    <col min="15616" max="15616" width="9.7109375" style="121" customWidth="1"/>
    <col min="15617" max="15617" width="14.85546875" style="121" customWidth="1"/>
    <col min="15618" max="15618" width="10.7109375" style="121" customWidth="1"/>
    <col min="15619" max="15619" width="9.5703125" style="121" customWidth="1"/>
    <col min="15620" max="15620" width="10.5703125" style="121" customWidth="1"/>
    <col min="15621" max="15622" width="9.85546875" style="121" customWidth="1"/>
    <col min="15623" max="15623" width="10.140625" style="121" customWidth="1"/>
    <col min="15624" max="15624" width="9.42578125" style="121" customWidth="1"/>
    <col min="15625" max="15625" width="10.28515625" style="121" customWidth="1"/>
    <col min="15626" max="15628" width="9.85546875" style="121" customWidth="1"/>
    <col min="15629" max="15629" width="9.28515625" style="121" customWidth="1"/>
    <col min="15630" max="15868" width="9.140625" style="121"/>
    <col min="15869" max="15869" width="7.140625" style="121" customWidth="1"/>
    <col min="15870" max="15870" width="7" style="121" customWidth="1"/>
    <col min="15871" max="15871" width="26.5703125" style="121" customWidth="1"/>
    <col min="15872" max="15872" width="9.7109375" style="121" customWidth="1"/>
    <col min="15873" max="15873" width="14.85546875" style="121" customWidth="1"/>
    <col min="15874" max="15874" width="10.7109375" style="121" customWidth="1"/>
    <col min="15875" max="15875" width="9.5703125" style="121" customWidth="1"/>
    <col min="15876" max="15876" width="10.5703125" style="121" customWidth="1"/>
    <col min="15877" max="15878" width="9.85546875" style="121" customWidth="1"/>
    <col min="15879" max="15879" width="10.140625" style="121" customWidth="1"/>
    <col min="15880" max="15880" width="9.42578125" style="121" customWidth="1"/>
    <col min="15881" max="15881" width="10.28515625" style="121" customWidth="1"/>
    <col min="15882" max="15884" width="9.85546875" style="121" customWidth="1"/>
    <col min="15885" max="15885" width="9.28515625" style="121" customWidth="1"/>
    <col min="15886" max="16124" width="9.140625" style="121"/>
    <col min="16125" max="16125" width="7.140625" style="121" customWidth="1"/>
    <col min="16126" max="16126" width="7" style="121" customWidth="1"/>
    <col min="16127" max="16127" width="26.5703125" style="121" customWidth="1"/>
    <col min="16128" max="16128" width="9.7109375" style="121" customWidth="1"/>
    <col min="16129" max="16129" width="14.85546875" style="121" customWidth="1"/>
    <col min="16130" max="16130" width="10.7109375" style="121" customWidth="1"/>
    <col min="16131" max="16131" width="9.5703125" style="121" customWidth="1"/>
    <col min="16132" max="16132" width="10.5703125" style="121" customWidth="1"/>
    <col min="16133" max="16134" width="9.85546875" style="121" customWidth="1"/>
    <col min="16135" max="16135" width="10.140625" style="121" customWidth="1"/>
    <col min="16136" max="16136" width="9.42578125" style="121" customWidth="1"/>
    <col min="16137" max="16137" width="10.28515625" style="121" customWidth="1"/>
    <col min="16138" max="16140" width="9.85546875" style="121" customWidth="1"/>
    <col min="16141" max="16141" width="9.28515625" style="121" customWidth="1"/>
    <col min="16142" max="16384" width="9.140625" style="121"/>
  </cols>
  <sheetData>
    <row r="1" spans="1:16">
      <c r="A1" s="59"/>
      <c r="B1" s="60" t="s">
        <v>165</v>
      </c>
      <c r="C1" s="61" t="str">
        <f>[2]Pregledi!C1</f>
        <v>Клинички Центар Ниш</v>
      </c>
      <c r="D1" s="62"/>
      <c r="E1" s="62"/>
      <c r="F1" s="63"/>
    </row>
    <row r="2" spans="1:16">
      <c r="A2" s="59"/>
      <c r="B2" s="60" t="s">
        <v>166</v>
      </c>
      <c r="C2" s="61" t="str">
        <f>[2]Pregledi!C2</f>
        <v>07370989</v>
      </c>
      <c r="D2" s="62"/>
      <c r="E2" s="62"/>
      <c r="F2" s="63"/>
    </row>
    <row r="3" spans="1:16">
      <c r="A3" s="59"/>
      <c r="B3" s="60" t="s">
        <v>167</v>
      </c>
      <c r="C3" s="61"/>
      <c r="D3" s="62"/>
      <c r="E3" s="62"/>
      <c r="F3" s="63"/>
    </row>
    <row r="4" spans="1:16" ht="14.25">
      <c r="A4" s="59"/>
      <c r="B4" s="60" t="s">
        <v>9693</v>
      </c>
      <c r="C4" s="64" t="s">
        <v>207</v>
      </c>
      <c r="D4" s="65"/>
      <c r="E4" s="65"/>
      <c r="F4" s="66"/>
    </row>
    <row r="5" spans="1:16" ht="14.25">
      <c r="A5" s="59"/>
      <c r="B5" s="60" t="s">
        <v>206</v>
      </c>
      <c r="C5" s="64"/>
      <c r="D5" s="65"/>
      <c r="E5" s="65"/>
      <c r="F5" s="66"/>
    </row>
    <row r="8" spans="1:16">
      <c r="O8" s="122"/>
    </row>
    <row r="9" spans="1:16" ht="23.25" customHeight="1">
      <c r="A9" s="1031" t="s">
        <v>6</v>
      </c>
      <c r="B9" s="1029" t="s">
        <v>54</v>
      </c>
      <c r="C9" s="1029" t="s">
        <v>164</v>
      </c>
      <c r="D9" s="1029" t="s">
        <v>1730</v>
      </c>
      <c r="E9" s="1029" t="s">
        <v>1731</v>
      </c>
      <c r="F9" s="1029"/>
      <c r="G9" s="1029" t="s">
        <v>1732</v>
      </c>
      <c r="H9" s="1029"/>
      <c r="I9" s="1029" t="s">
        <v>1733</v>
      </c>
      <c r="J9" s="1029"/>
      <c r="K9" s="1029" t="s">
        <v>1734</v>
      </c>
      <c r="L9" s="1029"/>
      <c r="M9" s="1029" t="s">
        <v>1735</v>
      </c>
      <c r="N9" s="1029"/>
      <c r="O9" s="1029" t="s">
        <v>1736</v>
      </c>
      <c r="P9" s="1029"/>
    </row>
    <row r="10" spans="1:16" ht="38.25">
      <c r="A10" s="1031"/>
      <c r="B10" s="1029"/>
      <c r="C10" s="1029"/>
      <c r="D10" s="1029"/>
      <c r="E10" s="124" t="s">
        <v>19868</v>
      </c>
      <c r="F10" s="124" t="s">
        <v>19873</v>
      </c>
      <c r="G10" s="124" t="s">
        <v>19868</v>
      </c>
      <c r="H10" s="124" t="s">
        <v>19873</v>
      </c>
      <c r="I10" s="124" t="s">
        <v>19868</v>
      </c>
      <c r="J10" s="124" t="s">
        <v>19873</v>
      </c>
      <c r="K10" s="124" t="s">
        <v>19868</v>
      </c>
      <c r="L10" s="124" t="s">
        <v>19873</v>
      </c>
      <c r="M10" s="124" t="s">
        <v>19868</v>
      </c>
      <c r="N10" s="124" t="s">
        <v>19873</v>
      </c>
      <c r="O10" s="124" t="s">
        <v>19868</v>
      </c>
      <c r="P10" s="124" t="s">
        <v>19873</v>
      </c>
    </row>
    <row r="11" spans="1:16">
      <c r="A11" s="123">
        <v>1</v>
      </c>
      <c r="B11" s="125" t="s">
        <v>9694</v>
      </c>
      <c r="C11" s="123">
        <v>148</v>
      </c>
      <c r="D11" s="126"/>
      <c r="E11" s="126"/>
      <c r="F11" s="126"/>
      <c r="G11" s="126"/>
      <c r="H11" s="126"/>
      <c r="I11" s="127">
        <v>2323</v>
      </c>
      <c r="J11" s="127">
        <v>2426</v>
      </c>
      <c r="K11" s="127">
        <v>3631</v>
      </c>
      <c r="L11" s="127">
        <v>4000</v>
      </c>
      <c r="M11" s="127">
        <f>E11+I11</f>
        <v>2323</v>
      </c>
      <c r="N11" s="127">
        <f t="shared" ref="N11:P25" si="0">F11+J11</f>
        <v>2426</v>
      </c>
      <c r="O11" s="127">
        <f t="shared" si="0"/>
        <v>3631</v>
      </c>
      <c r="P11" s="127">
        <f t="shared" si="0"/>
        <v>4000</v>
      </c>
    </row>
    <row r="12" spans="1:16">
      <c r="A12" s="123">
        <v>2</v>
      </c>
      <c r="B12" s="125" t="s">
        <v>9695</v>
      </c>
      <c r="C12" s="123">
        <v>35</v>
      </c>
      <c r="D12" s="126"/>
      <c r="E12" s="126"/>
      <c r="F12" s="126"/>
      <c r="G12" s="126"/>
      <c r="H12" s="126"/>
      <c r="I12" s="127">
        <v>1117</v>
      </c>
      <c r="J12" s="127">
        <v>1157</v>
      </c>
      <c r="K12" s="127">
        <v>1805</v>
      </c>
      <c r="L12" s="127">
        <v>1756</v>
      </c>
      <c r="M12" s="127">
        <f t="shared" ref="M12:M25" si="1">E12+I12</f>
        <v>1117</v>
      </c>
      <c r="N12" s="127">
        <f t="shared" si="0"/>
        <v>1157</v>
      </c>
      <c r="O12" s="127">
        <f t="shared" si="0"/>
        <v>1805</v>
      </c>
      <c r="P12" s="127">
        <f t="shared" si="0"/>
        <v>1756</v>
      </c>
    </row>
    <row r="13" spans="1:16">
      <c r="A13" s="123">
        <v>3</v>
      </c>
      <c r="B13" s="125" t="s">
        <v>9696</v>
      </c>
      <c r="C13" s="123">
        <v>39</v>
      </c>
      <c r="D13" s="126"/>
      <c r="E13" s="126"/>
      <c r="F13" s="126"/>
      <c r="G13" s="126"/>
      <c r="H13" s="126"/>
      <c r="I13" s="127">
        <v>903</v>
      </c>
      <c r="J13" s="127">
        <v>932</v>
      </c>
      <c r="K13" s="127">
        <v>1439</v>
      </c>
      <c r="L13" s="127">
        <v>1613</v>
      </c>
      <c r="M13" s="127">
        <f t="shared" si="1"/>
        <v>903</v>
      </c>
      <c r="N13" s="127">
        <f t="shared" si="0"/>
        <v>932</v>
      </c>
      <c r="O13" s="127">
        <f t="shared" si="0"/>
        <v>1439</v>
      </c>
      <c r="P13" s="127">
        <f t="shared" si="0"/>
        <v>1613</v>
      </c>
    </row>
    <row r="14" spans="1:16">
      <c r="A14" s="128">
        <v>4</v>
      </c>
      <c r="B14" s="125" t="s">
        <v>9697</v>
      </c>
      <c r="C14" s="123">
        <v>54</v>
      </c>
      <c r="D14" s="126"/>
      <c r="E14" s="126"/>
      <c r="F14" s="126"/>
      <c r="G14" s="126"/>
      <c r="H14" s="126"/>
      <c r="I14" s="127">
        <v>2481</v>
      </c>
      <c r="J14" s="127">
        <v>2193</v>
      </c>
      <c r="K14" s="127">
        <v>3136</v>
      </c>
      <c r="L14" s="127">
        <v>2749</v>
      </c>
      <c r="M14" s="127">
        <f t="shared" si="1"/>
        <v>2481</v>
      </c>
      <c r="N14" s="127">
        <f t="shared" si="0"/>
        <v>2193</v>
      </c>
      <c r="O14" s="127">
        <f t="shared" si="0"/>
        <v>3136</v>
      </c>
      <c r="P14" s="127">
        <f t="shared" si="0"/>
        <v>2749</v>
      </c>
    </row>
    <row r="15" spans="1:16">
      <c r="A15" s="123">
        <v>5</v>
      </c>
      <c r="B15" s="125" t="s">
        <v>9698</v>
      </c>
      <c r="C15" s="123">
        <v>55</v>
      </c>
      <c r="D15" s="126"/>
      <c r="E15" s="126"/>
      <c r="F15" s="126"/>
      <c r="G15" s="126"/>
      <c r="H15" s="126"/>
      <c r="I15" s="127">
        <v>1784</v>
      </c>
      <c r="J15" s="127">
        <v>1753</v>
      </c>
      <c r="K15" s="127">
        <v>3265</v>
      </c>
      <c r="L15" s="127">
        <v>3365</v>
      </c>
      <c r="M15" s="127">
        <f t="shared" si="1"/>
        <v>1784</v>
      </c>
      <c r="N15" s="127">
        <f t="shared" si="0"/>
        <v>1753</v>
      </c>
      <c r="O15" s="127">
        <f t="shared" si="0"/>
        <v>3265</v>
      </c>
      <c r="P15" s="127">
        <f t="shared" si="0"/>
        <v>3365</v>
      </c>
    </row>
    <row r="16" spans="1:16">
      <c r="A16" s="123">
        <v>6</v>
      </c>
      <c r="B16" s="125" t="s">
        <v>9699</v>
      </c>
      <c r="C16" s="123">
        <v>23</v>
      </c>
      <c r="D16" s="126"/>
      <c r="E16" s="126"/>
      <c r="F16" s="126"/>
      <c r="G16" s="126"/>
      <c r="H16" s="126"/>
      <c r="I16" s="127">
        <v>506</v>
      </c>
      <c r="J16" s="127">
        <v>450</v>
      </c>
      <c r="K16" s="127">
        <v>725</v>
      </c>
      <c r="L16" s="127">
        <v>570</v>
      </c>
      <c r="M16" s="127">
        <f t="shared" si="1"/>
        <v>506</v>
      </c>
      <c r="N16" s="127">
        <f t="shared" si="0"/>
        <v>450</v>
      </c>
      <c r="O16" s="127">
        <f t="shared" si="0"/>
        <v>725</v>
      </c>
      <c r="P16" s="127">
        <f t="shared" si="0"/>
        <v>570</v>
      </c>
    </row>
    <row r="17" spans="1:16">
      <c r="A17" s="123">
        <v>7</v>
      </c>
      <c r="B17" s="125" t="s">
        <v>9700</v>
      </c>
      <c r="C17" s="123">
        <v>21</v>
      </c>
      <c r="D17" s="126"/>
      <c r="E17" s="126"/>
      <c r="F17" s="126"/>
      <c r="G17" s="126"/>
      <c r="H17" s="126"/>
      <c r="I17" s="127">
        <v>286</v>
      </c>
      <c r="J17" s="127">
        <v>400</v>
      </c>
      <c r="K17" s="127">
        <v>662</v>
      </c>
      <c r="L17" s="127">
        <v>820</v>
      </c>
      <c r="M17" s="127">
        <f t="shared" si="1"/>
        <v>286</v>
      </c>
      <c r="N17" s="127">
        <f t="shared" si="0"/>
        <v>400</v>
      </c>
      <c r="O17" s="127">
        <f t="shared" si="0"/>
        <v>662</v>
      </c>
      <c r="P17" s="127">
        <f t="shared" si="0"/>
        <v>820</v>
      </c>
    </row>
    <row r="18" spans="1:16">
      <c r="A18" s="123">
        <v>8</v>
      </c>
      <c r="B18" s="125" t="s">
        <v>9701</v>
      </c>
      <c r="C18" s="123">
        <v>30</v>
      </c>
      <c r="D18" s="126"/>
      <c r="E18" s="126"/>
      <c r="F18" s="126"/>
      <c r="G18" s="126"/>
      <c r="H18" s="126"/>
      <c r="I18" s="127">
        <v>1979</v>
      </c>
      <c r="J18" s="127">
        <v>2246</v>
      </c>
      <c r="K18" s="127">
        <v>2383</v>
      </c>
      <c r="L18" s="127">
        <v>2839</v>
      </c>
      <c r="M18" s="127">
        <f t="shared" si="1"/>
        <v>1979</v>
      </c>
      <c r="N18" s="127">
        <f t="shared" si="0"/>
        <v>2246</v>
      </c>
      <c r="O18" s="127">
        <f t="shared" si="0"/>
        <v>2383</v>
      </c>
      <c r="P18" s="127">
        <f t="shared" si="0"/>
        <v>2839</v>
      </c>
    </row>
    <row r="19" spans="1:16">
      <c r="A19" s="123">
        <v>9</v>
      </c>
      <c r="B19" s="125" t="s">
        <v>9702</v>
      </c>
      <c r="C19" s="123">
        <v>49</v>
      </c>
      <c r="D19" s="126"/>
      <c r="E19" s="126"/>
      <c r="F19" s="126"/>
      <c r="G19" s="126"/>
      <c r="H19" s="126"/>
      <c r="I19" s="127">
        <v>1146</v>
      </c>
      <c r="J19" s="127">
        <v>1072</v>
      </c>
      <c r="K19" s="127">
        <v>1579</v>
      </c>
      <c r="L19" s="127">
        <v>1481</v>
      </c>
      <c r="M19" s="127">
        <f t="shared" si="1"/>
        <v>1146</v>
      </c>
      <c r="N19" s="127">
        <f t="shared" si="0"/>
        <v>1072</v>
      </c>
      <c r="O19" s="127">
        <f t="shared" si="0"/>
        <v>1579</v>
      </c>
      <c r="P19" s="127">
        <f t="shared" si="0"/>
        <v>1481</v>
      </c>
    </row>
    <row r="20" spans="1:16">
      <c r="A20" s="123">
        <v>10</v>
      </c>
      <c r="B20" s="125" t="s">
        <v>9703</v>
      </c>
      <c r="C20" s="123">
        <v>29</v>
      </c>
      <c r="D20" s="126"/>
      <c r="E20" s="126"/>
      <c r="F20" s="126"/>
      <c r="G20" s="126"/>
      <c r="H20" s="126"/>
      <c r="I20" s="943">
        <v>640</v>
      </c>
      <c r="J20" s="127">
        <v>612</v>
      </c>
      <c r="K20" s="127">
        <v>1967</v>
      </c>
      <c r="L20" s="127">
        <v>1057</v>
      </c>
      <c r="M20" s="127">
        <f t="shared" si="1"/>
        <v>640</v>
      </c>
      <c r="N20" s="127">
        <f t="shared" si="0"/>
        <v>612</v>
      </c>
      <c r="O20" s="127">
        <f t="shared" si="0"/>
        <v>1967</v>
      </c>
      <c r="P20" s="127">
        <f t="shared" si="0"/>
        <v>1057</v>
      </c>
    </row>
    <row r="21" spans="1:16">
      <c r="A21" s="123">
        <v>11</v>
      </c>
      <c r="B21" s="125" t="s">
        <v>9704</v>
      </c>
      <c r="C21" s="123">
        <v>26</v>
      </c>
      <c r="D21" s="126"/>
      <c r="E21" s="126"/>
      <c r="F21" s="126"/>
      <c r="G21" s="126"/>
      <c r="H21" s="126"/>
      <c r="I21" s="127">
        <v>381</v>
      </c>
      <c r="J21" s="127">
        <v>390</v>
      </c>
      <c r="K21" s="127">
        <v>525</v>
      </c>
      <c r="L21" s="127">
        <v>670</v>
      </c>
      <c r="M21" s="127">
        <f t="shared" si="1"/>
        <v>381</v>
      </c>
      <c r="N21" s="127">
        <f t="shared" si="0"/>
        <v>390</v>
      </c>
      <c r="O21" s="127">
        <f t="shared" si="0"/>
        <v>525</v>
      </c>
      <c r="P21" s="127">
        <f t="shared" si="0"/>
        <v>670</v>
      </c>
    </row>
    <row r="22" spans="1:16">
      <c r="A22" s="123">
        <v>12</v>
      </c>
      <c r="B22" s="125" t="s">
        <v>9705</v>
      </c>
      <c r="C22" s="123">
        <v>23</v>
      </c>
      <c r="D22" s="126"/>
      <c r="E22" s="126"/>
      <c r="F22" s="126"/>
      <c r="G22" s="126"/>
      <c r="H22" s="126"/>
      <c r="I22" s="943">
        <v>981</v>
      </c>
      <c r="J22" s="127">
        <v>979</v>
      </c>
      <c r="K22" s="127">
        <v>1615</v>
      </c>
      <c r="L22" s="127">
        <v>1500</v>
      </c>
      <c r="M22" s="127">
        <f t="shared" si="1"/>
        <v>981</v>
      </c>
      <c r="N22" s="127">
        <f t="shared" si="0"/>
        <v>979</v>
      </c>
      <c r="O22" s="127">
        <f t="shared" si="0"/>
        <v>1615</v>
      </c>
      <c r="P22" s="127">
        <f t="shared" si="0"/>
        <v>1500</v>
      </c>
    </row>
    <row r="23" spans="1:16">
      <c r="A23" s="123">
        <v>13</v>
      </c>
      <c r="B23" s="125" t="s">
        <v>9706</v>
      </c>
      <c r="C23" s="123">
        <v>45</v>
      </c>
      <c r="D23" s="126"/>
      <c r="E23" s="126"/>
      <c r="F23" s="126"/>
      <c r="G23" s="126"/>
      <c r="H23" s="126"/>
      <c r="I23" s="127">
        <v>1258</v>
      </c>
      <c r="J23" s="127">
        <v>800</v>
      </c>
      <c r="K23" s="127">
        <v>1708</v>
      </c>
      <c r="L23" s="127">
        <v>1730</v>
      </c>
      <c r="M23" s="127">
        <f t="shared" si="1"/>
        <v>1258</v>
      </c>
      <c r="N23" s="127">
        <f t="shared" si="0"/>
        <v>800</v>
      </c>
      <c r="O23" s="127">
        <f t="shared" si="0"/>
        <v>1708</v>
      </c>
      <c r="P23" s="127">
        <f t="shared" si="0"/>
        <v>1730</v>
      </c>
    </row>
    <row r="24" spans="1:16">
      <c r="A24" s="123">
        <v>14</v>
      </c>
      <c r="B24" s="125" t="s">
        <v>9707</v>
      </c>
      <c r="C24" s="123">
        <v>15</v>
      </c>
      <c r="D24" s="126"/>
      <c r="E24" s="126"/>
      <c r="F24" s="126"/>
      <c r="G24" s="126"/>
      <c r="H24" s="126"/>
      <c r="I24" s="127">
        <v>768</v>
      </c>
      <c r="J24" s="127">
        <v>1430</v>
      </c>
      <c r="K24" s="127">
        <v>876</v>
      </c>
      <c r="L24" s="127">
        <v>1020</v>
      </c>
      <c r="M24" s="127">
        <f t="shared" si="1"/>
        <v>768</v>
      </c>
      <c r="N24" s="127">
        <f t="shared" si="0"/>
        <v>1430</v>
      </c>
      <c r="O24" s="127">
        <f t="shared" si="0"/>
        <v>876</v>
      </c>
      <c r="P24" s="127">
        <f t="shared" si="0"/>
        <v>1020</v>
      </c>
    </row>
    <row r="25" spans="1:16">
      <c r="A25" s="123">
        <v>15</v>
      </c>
      <c r="B25" s="125" t="s">
        <v>9708</v>
      </c>
      <c r="C25" s="123">
        <v>33</v>
      </c>
      <c r="D25" s="126"/>
      <c r="E25" s="126"/>
      <c r="F25" s="126"/>
      <c r="G25" s="126"/>
      <c r="H25" s="126"/>
      <c r="I25" s="127">
        <v>671</v>
      </c>
      <c r="J25" s="127">
        <v>850</v>
      </c>
      <c r="K25" s="127">
        <v>989</v>
      </c>
      <c r="L25" s="127">
        <v>3050</v>
      </c>
      <c r="M25" s="127">
        <f t="shared" si="1"/>
        <v>671</v>
      </c>
      <c r="N25" s="127">
        <f t="shared" si="0"/>
        <v>850</v>
      </c>
      <c r="O25" s="127">
        <f t="shared" si="0"/>
        <v>989</v>
      </c>
      <c r="P25" s="127">
        <f t="shared" si="0"/>
        <v>3050</v>
      </c>
    </row>
    <row r="26" spans="1:16">
      <c r="A26" s="125" t="s">
        <v>2</v>
      </c>
      <c r="B26" s="125"/>
      <c r="C26" s="123">
        <f t="shared" ref="C26:P26" si="2">SUM(C11:C25)</f>
        <v>625</v>
      </c>
      <c r="D26" s="123">
        <f t="shared" si="2"/>
        <v>0</v>
      </c>
      <c r="E26" s="123">
        <f t="shared" si="2"/>
        <v>0</v>
      </c>
      <c r="F26" s="123">
        <f t="shared" si="2"/>
        <v>0</v>
      </c>
      <c r="G26" s="123">
        <f t="shared" si="2"/>
        <v>0</v>
      </c>
      <c r="H26" s="123">
        <f t="shared" si="2"/>
        <v>0</v>
      </c>
      <c r="I26" s="129">
        <f t="shared" si="2"/>
        <v>17224</v>
      </c>
      <c r="J26" s="129">
        <f t="shared" si="2"/>
        <v>17690</v>
      </c>
      <c r="K26" s="129">
        <f t="shared" si="2"/>
        <v>26305</v>
      </c>
      <c r="L26" s="129">
        <f t="shared" si="2"/>
        <v>28220</v>
      </c>
      <c r="M26" s="129">
        <f t="shared" si="2"/>
        <v>17224</v>
      </c>
      <c r="N26" s="129">
        <f t="shared" si="2"/>
        <v>17690</v>
      </c>
      <c r="O26" s="129">
        <f t="shared" si="2"/>
        <v>26305</v>
      </c>
      <c r="P26" s="129">
        <f t="shared" si="2"/>
        <v>28220</v>
      </c>
    </row>
    <row r="27" spans="1:16">
      <c r="A27" s="122"/>
      <c r="B27" s="130"/>
    </row>
    <row r="29" spans="1:16">
      <c r="A29" s="1030"/>
      <c r="B29" s="1030"/>
      <c r="C29" s="1030"/>
      <c r="D29" s="1030"/>
      <c r="E29" s="1030"/>
      <c r="F29" s="1030"/>
    </row>
    <row r="30" spans="1:16">
      <c r="A30" s="1030"/>
      <c r="B30" s="1030"/>
      <c r="C30" s="1030"/>
      <c r="D30" s="1030"/>
      <c r="E30" s="1030"/>
      <c r="F30" s="1030"/>
    </row>
    <row r="37" spans="9:9">
      <c r="I37" s="131"/>
    </row>
    <row r="49" spans="14:14">
      <c r="N49" s="131"/>
    </row>
  </sheetData>
  <mergeCells count="11">
    <mergeCell ref="I9:J9"/>
    <mergeCell ref="K9:L9"/>
    <mergeCell ref="M9:N9"/>
    <mergeCell ref="O9:P9"/>
    <mergeCell ref="A29:F30"/>
    <mergeCell ref="A9:A10"/>
    <mergeCell ref="B9:B10"/>
    <mergeCell ref="C9:C10"/>
    <mergeCell ref="D9:D10"/>
    <mergeCell ref="E9:F9"/>
    <mergeCell ref="G9:H9"/>
  </mergeCells>
  <pageMargins left="0.70866141732283472" right="0.70866141732283472" top="0.74803149606299213" bottom="0.74803149606299213" header="0.31496062992125984" footer="0.31496062992125984"/>
  <pageSetup paperSize="9" scale="73" fitToHeight="0" orientation="landscape" vertic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1D0DD-1C23-4AA7-8CC9-005550D54854}">
  <sheetPr codeName="Sheet14">
    <pageSetUpPr fitToPage="1"/>
  </sheetPr>
  <dimension ref="A1:D734"/>
  <sheetViews>
    <sheetView view="pageBreakPreview" zoomScaleNormal="100" zoomScaleSheetLayoutView="100" workbookViewId="0">
      <selection activeCell="F11" sqref="F11"/>
    </sheetView>
  </sheetViews>
  <sheetFormatPr defaultRowHeight="12.75"/>
  <cols>
    <col min="1" max="1" width="7.7109375" style="121" customWidth="1"/>
    <col min="2" max="2" width="80.28515625" style="121" customWidth="1"/>
    <col min="3" max="3" width="8.7109375" style="164" customWidth="1"/>
    <col min="4" max="4" width="8.5703125" style="121" customWidth="1"/>
    <col min="5" max="16384" width="9.140625" style="121"/>
  </cols>
  <sheetData>
    <row r="1" spans="1:4">
      <c r="A1" s="59"/>
      <c r="B1" s="60" t="s">
        <v>165</v>
      </c>
      <c r="C1" s="132" t="s">
        <v>19866</v>
      </c>
      <c r="D1" s="62"/>
    </row>
    <row r="2" spans="1:4">
      <c r="A2" s="59"/>
      <c r="B2" s="60" t="s">
        <v>166</v>
      </c>
      <c r="C2" s="132" t="s">
        <v>19867</v>
      </c>
      <c r="D2" s="62"/>
    </row>
    <row r="3" spans="1:4">
      <c r="A3" s="59"/>
      <c r="B3" s="60" t="s">
        <v>167</v>
      </c>
      <c r="C3" s="132" t="s">
        <v>20730</v>
      </c>
      <c r="D3" s="62"/>
    </row>
    <row r="4" spans="1:4" ht="14.25">
      <c r="A4" s="59"/>
      <c r="B4" s="60" t="s">
        <v>9709</v>
      </c>
      <c r="C4" s="133" t="s">
        <v>1729</v>
      </c>
      <c r="D4" s="65"/>
    </row>
    <row r="5" spans="1:4" ht="14.25">
      <c r="A5" s="59"/>
      <c r="B5" s="60" t="s">
        <v>206</v>
      </c>
      <c r="C5" s="133" t="s">
        <v>9710</v>
      </c>
      <c r="D5" s="65"/>
    </row>
    <row r="6" spans="1:4" ht="15.75">
      <c r="A6" s="134"/>
      <c r="B6" s="134"/>
      <c r="C6" s="135"/>
      <c r="D6" s="134"/>
    </row>
    <row r="7" spans="1:4" ht="33.75">
      <c r="A7" s="136" t="s">
        <v>305</v>
      </c>
      <c r="B7" s="137" t="s">
        <v>306</v>
      </c>
      <c r="C7" s="138" t="s">
        <v>19865</v>
      </c>
      <c r="D7" s="139" t="s">
        <v>19873</v>
      </c>
    </row>
    <row r="8" spans="1:4" ht="18.75">
      <c r="A8" s="136"/>
      <c r="B8" s="140" t="s">
        <v>307</v>
      </c>
      <c r="C8" s="141">
        <v>120161</v>
      </c>
      <c r="D8" s="141">
        <f>SUM(D9:D734)</f>
        <v>111161.03333333337</v>
      </c>
    </row>
    <row r="9" spans="1:4" ht="18.75">
      <c r="A9" s="142">
        <v>0</v>
      </c>
      <c r="B9" s="140" t="s">
        <v>1737</v>
      </c>
      <c r="C9" s="143"/>
      <c r="D9" s="144"/>
    </row>
    <row r="10" spans="1:4">
      <c r="A10" s="145" t="s">
        <v>308</v>
      </c>
      <c r="B10" s="146" t="s">
        <v>309</v>
      </c>
      <c r="C10" s="147">
        <v>0</v>
      </c>
      <c r="D10" s="148">
        <v>0</v>
      </c>
    </row>
    <row r="11" spans="1:4">
      <c r="A11" s="145" t="s">
        <v>310</v>
      </c>
      <c r="B11" s="146" t="s">
        <v>311</v>
      </c>
      <c r="C11" s="147">
        <v>0</v>
      </c>
      <c r="D11" s="148">
        <v>0</v>
      </c>
    </row>
    <row r="12" spans="1:4">
      <c r="A12" s="145" t="s">
        <v>312</v>
      </c>
      <c r="B12" s="146" t="s">
        <v>313</v>
      </c>
      <c r="C12" s="147">
        <v>0</v>
      </c>
      <c r="D12" s="148">
        <v>0</v>
      </c>
    </row>
    <row r="13" spans="1:4">
      <c r="A13" s="145" t="s">
        <v>314</v>
      </c>
      <c r="B13" s="146" t="s">
        <v>315</v>
      </c>
      <c r="C13" s="147">
        <v>31</v>
      </c>
      <c r="D13" s="148">
        <v>26</v>
      </c>
    </row>
    <row r="14" spans="1:4" ht="25.5">
      <c r="A14" s="145" t="s">
        <v>316</v>
      </c>
      <c r="B14" s="146" t="s">
        <v>317</v>
      </c>
      <c r="C14" s="147">
        <v>231</v>
      </c>
      <c r="D14" s="148">
        <v>210</v>
      </c>
    </row>
    <row r="15" spans="1:4">
      <c r="A15" s="145" t="s">
        <v>318</v>
      </c>
      <c r="B15" s="146" t="s">
        <v>319</v>
      </c>
      <c r="C15" s="147">
        <v>20</v>
      </c>
      <c r="D15" s="148">
        <v>85</v>
      </c>
    </row>
    <row r="16" spans="1:4">
      <c r="A16" s="145" t="s">
        <v>320</v>
      </c>
      <c r="B16" s="146" t="s">
        <v>321</v>
      </c>
      <c r="C16" s="147">
        <v>130</v>
      </c>
      <c r="D16" s="148">
        <v>139.81333333333336</v>
      </c>
    </row>
    <row r="17" spans="1:4">
      <c r="A17" s="145" t="s">
        <v>322</v>
      </c>
      <c r="B17" s="146" t="s">
        <v>323</v>
      </c>
      <c r="C17" s="147">
        <v>1</v>
      </c>
      <c r="D17" s="148">
        <v>1</v>
      </c>
    </row>
    <row r="18" spans="1:4">
      <c r="A18" s="145" t="s">
        <v>324</v>
      </c>
      <c r="B18" s="146" t="s">
        <v>325</v>
      </c>
      <c r="C18" s="147">
        <v>0</v>
      </c>
      <c r="D18" s="148">
        <v>0</v>
      </c>
    </row>
    <row r="19" spans="1:4">
      <c r="A19" s="145" t="s">
        <v>326</v>
      </c>
      <c r="B19" s="146" t="s">
        <v>327</v>
      </c>
      <c r="C19" s="147">
        <v>0</v>
      </c>
      <c r="D19" s="148">
        <v>0</v>
      </c>
    </row>
    <row r="20" spans="1:4">
      <c r="A20" s="145" t="s">
        <v>328</v>
      </c>
      <c r="B20" s="146" t="s">
        <v>329</v>
      </c>
      <c r="C20" s="147">
        <v>0</v>
      </c>
      <c r="D20" s="148">
        <v>3</v>
      </c>
    </row>
    <row r="21" spans="1:4">
      <c r="A21" s="145" t="s">
        <v>330</v>
      </c>
      <c r="B21" s="146" t="s">
        <v>331</v>
      </c>
      <c r="C21" s="147">
        <v>0</v>
      </c>
      <c r="D21" s="148">
        <v>0</v>
      </c>
    </row>
    <row r="22" spans="1:4">
      <c r="A22" s="145" t="s">
        <v>332</v>
      </c>
      <c r="B22" s="146" t="s">
        <v>333</v>
      </c>
      <c r="C22" s="147">
        <v>0</v>
      </c>
      <c r="D22" s="148">
        <v>0</v>
      </c>
    </row>
    <row r="23" spans="1:4">
      <c r="A23" s="145" t="s">
        <v>334</v>
      </c>
      <c r="B23" s="146" t="s">
        <v>335</v>
      </c>
      <c r="C23" s="147">
        <v>0</v>
      </c>
      <c r="D23" s="148">
        <v>1.4266666666666665</v>
      </c>
    </row>
    <row r="24" spans="1:4">
      <c r="A24" s="145" t="s">
        <v>336</v>
      </c>
      <c r="B24" s="146" t="s">
        <v>337</v>
      </c>
      <c r="C24" s="147">
        <v>3</v>
      </c>
      <c r="D24" s="148">
        <v>1</v>
      </c>
    </row>
    <row r="25" spans="1:4">
      <c r="A25" s="145" t="s">
        <v>338</v>
      </c>
      <c r="B25" s="146" t="s">
        <v>339</v>
      </c>
      <c r="C25" s="147">
        <v>4</v>
      </c>
      <c r="D25" s="148">
        <v>6</v>
      </c>
    </row>
    <row r="26" spans="1:4">
      <c r="A26" s="145" t="s">
        <v>340</v>
      </c>
      <c r="B26" s="146" t="s">
        <v>341</v>
      </c>
      <c r="C26" s="147">
        <v>2</v>
      </c>
      <c r="D26" s="148">
        <v>2</v>
      </c>
    </row>
    <row r="27" spans="1:4" ht="18.75">
      <c r="A27" s="142">
        <v>1</v>
      </c>
      <c r="B27" s="149" t="s">
        <v>342</v>
      </c>
      <c r="C27" s="141"/>
      <c r="D27" s="141"/>
    </row>
    <row r="28" spans="1:4">
      <c r="A28" s="145" t="s">
        <v>343</v>
      </c>
      <c r="B28" s="146" t="s">
        <v>344</v>
      </c>
      <c r="C28" s="147">
        <v>0</v>
      </c>
      <c r="D28" s="148">
        <v>1.4266666666666665</v>
      </c>
    </row>
    <row r="29" spans="1:4">
      <c r="A29" s="145" t="s">
        <v>345</v>
      </c>
      <c r="B29" s="146" t="s">
        <v>346</v>
      </c>
      <c r="C29" s="147">
        <v>0</v>
      </c>
      <c r="D29" s="148">
        <v>2.8533333333333331</v>
      </c>
    </row>
    <row r="30" spans="1:4">
      <c r="A30" s="145" t="s">
        <v>347</v>
      </c>
      <c r="B30" s="146" t="s">
        <v>348</v>
      </c>
      <c r="C30" s="147">
        <v>42</v>
      </c>
      <c r="D30" s="148">
        <v>50</v>
      </c>
    </row>
    <row r="31" spans="1:4">
      <c r="A31" s="145" t="s">
        <v>349</v>
      </c>
      <c r="B31" s="146" t="s">
        <v>350</v>
      </c>
      <c r="C31" s="147">
        <v>70</v>
      </c>
      <c r="D31" s="148">
        <v>110</v>
      </c>
    </row>
    <row r="32" spans="1:4">
      <c r="A32" s="145" t="s">
        <v>351</v>
      </c>
      <c r="B32" s="146" t="s">
        <v>352</v>
      </c>
      <c r="C32" s="147">
        <v>267</v>
      </c>
      <c r="D32" s="148">
        <v>221.13333333333333</v>
      </c>
    </row>
    <row r="33" spans="1:4">
      <c r="A33" s="145" t="s">
        <v>353</v>
      </c>
      <c r="B33" s="146" t="s">
        <v>354</v>
      </c>
      <c r="C33" s="147">
        <v>1</v>
      </c>
      <c r="D33" s="148">
        <v>4.28</v>
      </c>
    </row>
    <row r="34" spans="1:4">
      <c r="A34" s="145" t="s">
        <v>355</v>
      </c>
      <c r="B34" s="146" t="s">
        <v>356</v>
      </c>
      <c r="C34" s="147">
        <v>38</v>
      </c>
      <c r="D34" s="148">
        <v>36</v>
      </c>
    </row>
    <row r="35" spans="1:4">
      <c r="A35" s="145" t="s">
        <v>357</v>
      </c>
      <c r="B35" s="146" t="s">
        <v>358</v>
      </c>
      <c r="C35" s="147">
        <v>16</v>
      </c>
      <c r="D35" s="148">
        <v>5</v>
      </c>
    </row>
    <row r="36" spans="1:4">
      <c r="A36" s="145" t="s">
        <v>359</v>
      </c>
      <c r="B36" s="146" t="s">
        <v>360</v>
      </c>
      <c r="C36" s="147">
        <v>85</v>
      </c>
      <c r="D36" s="148">
        <v>115</v>
      </c>
    </row>
    <row r="37" spans="1:4">
      <c r="A37" s="145" t="s">
        <v>361</v>
      </c>
      <c r="B37" s="146" t="s">
        <v>362</v>
      </c>
      <c r="C37" s="147">
        <v>128</v>
      </c>
      <c r="D37" s="148">
        <v>150</v>
      </c>
    </row>
    <row r="38" spans="1:4" ht="25.5">
      <c r="A38" s="145" t="s">
        <v>363</v>
      </c>
      <c r="B38" s="150" t="s">
        <v>364</v>
      </c>
      <c r="C38" s="147">
        <v>44</v>
      </c>
      <c r="D38" s="148">
        <v>15</v>
      </c>
    </row>
    <row r="39" spans="1:4" ht="25.5">
      <c r="A39" s="145" t="s">
        <v>365</v>
      </c>
      <c r="B39" s="150" t="s">
        <v>366</v>
      </c>
      <c r="C39" s="147">
        <v>16</v>
      </c>
      <c r="D39" s="148">
        <v>15</v>
      </c>
    </row>
    <row r="40" spans="1:4" ht="25.5">
      <c r="A40" s="145" t="s">
        <v>367</v>
      </c>
      <c r="B40" s="150" t="s">
        <v>368</v>
      </c>
      <c r="C40" s="147">
        <v>0</v>
      </c>
      <c r="D40" s="148">
        <v>0</v>
      </c>
    </row>
    <row r="41" spans="1:4" ht="25.5">
      <c r="A41" s="145" t="s">
        <v>369</v>
      </c>
      <c r="B41" s="150" t="s">
        <v>370</v>
      </c>
      <c r="C41" s="147">
        <v>4</v>
      </c>
      <c r="D41" s="148">
        <v>5</v>
      </c>
    </row>
    <row r="42" spans="1:4">
      <c r="A42" s="145" t="s">
        <v>371</v>
      </c>
      <c r="B42" s="146" t="s">
        <v>372</v>
      </c>
      <c r="C42" s="147">
        <v>0</v>
      </c>
      <c r="D42" s="148">
        <v>0</v>
      </c>
    </row>
    <row r="43" spans="1:4">
      <c r="A43" s="145" t="s">
        <v>373</v>
      </c>
      <c r="B43" s="146" t="s">
        <v>374</v>
      </c>
      <c r="C43" s="147">
        <v>0</v>
      </c>
      <c r="D43" s="148">
        <v>0</v>
      </c>
    </row>
    <row r="44" spans="1:4">
      <c r="A44" s="145" t="s">
        <v>375</v>
      </c>
      <c r="B44" s="146" t="s">
        <v>376</v>
      </c>
      <c r="C44" s="147">
        <v>21</v>
      </c>
      <c r="D44" s="148">
        <v>10</v>
      </c>
    </row>
    <row r="45" spans="1:4">
      <c r="A45" s="145" t="s">
        <v>377</v>
      </c>
      <c r="B45" s="146" t="s">
        <v>378</v>
      </c>
      <c r="C45" s="147">
        <v>24</v>
      </c>
      <c r="D45" s="148">
        <v>30</v>
      </c>
    </row>
    <row r="46" spans="1:4">
      <c r="A46" s="145" t="s">
        <v>379</v>
      </c>
      <c r="B46" s="146" t="s">
        <v>380</v>
      </c>
      <c r="C46" s="147">
        <v>0</v>
      </c>
      <c r="D46" s="148">
        <v>0</v>
      </c>
    </row>
    <row r="47" spans="1:4">
      <c r="A47" s="145" t="s">
        <v>381</v>
      </c>
      <c r="B47" s="146" t="s">
        <v>382</v>
      </c>
      <c r="C47" s="147">
        <v>0</v>
      </c>
      <c r="D47" s="148">
        <v>0</v>
      </c>
    </row>
    <row r="48" spans="1:4">
      <c r="A48" s="145" t="s">
        <v>383</v>
      </c>
      <c r="B48" s="150" t="s">
        <v>384</v>
      </c>
      <c r="C48" s="147">
        <v>0</v>
      </c>
      <c r="D48" s="148">
        <v>0</v>
      </c>
    </row>
    <row r="49" spans="1:4">
      <c r="A49" s="145" t="s">
        <v>385</v>
      </c>
      <c r="B49" s="150" t="s">
        <v>386</v>
      </c>
      <c r="C49" s="147">
        <v>4</v>
      </c>
      <c r="D49" s="148">
        <v>10</v>
      </c>
    </row>
    <row r="50" spans="1:4">
      <c r="A50" s="145" t="s">
        <v>387</v>
      </c>
      <c r="B50" s="146" t="s">
        <v>388</v>
      </c>
      <c r="C50" s="147">
        <v>0</v>
      </c>
      <c r="D50" s="148">
        <v>0</v>
      </c>
    </row>
    <row r="51" spans="1:4">
      <c r="A51" s="145" t="s">
        <v>389</v>
      </c>
      <c r="B51" s="146" t="s">
        <v>390</v>
      </c>
      <c r="C51" s="147">
        <v>148</v>
      </c>
      <c r="D51" s="148">
        <v>110</v>
      </c>
    </row>
    <row r="52" spans="1:4">
      <c r="A52" s="145" t="s">
        <v>391</v>
      </c>
      <c r="B52" s="146" t="s">
        <v>392</v>
      </c>
      <c r="C52" s="147">
        <v>4</v>
      </c>
      <c r="D52" s="148">
        <v>10</v>
      </c>
    </row>
    <row r="53" spans="1:4">
      <c r="A53" s="145" t="s">
        <v>393</v>
      </c>
      <c r="B53" s="146" t="s">
        <v>394</v>
      </c>
      <c r="C53" s="147">
        <v>76</v>
      </c>
      <c r="D53" s="148">
        <v>210</v>
      </c>
    </row>
    <row r="54" spans="1:4">
      <c r="A54" s="145" t="s">
        <v>395</v>
      </c>
      <c r="B54" s="146" t="s">
        <v>396</v>
      </c>
      <c r="C54" s="147">
        <v>8</v>
      </c>
      <c r="D54" s="148">
        <v>10</v>
      </c>
    </row>
    <row r="55" spans="1:4">
      <c r="A55" s="145" t="s">
        <v>397</v>
      </c>
      <c r="B55" s="146" t="s">
        <v>398</v>
      </c>
      <c r="C55" s="147">
        <v>28</v>
      </c>
      <c r="D55" s="148">
        <v>50</v>
      </c>
    </row>
    <row r="56" spans="1:4">
      <c r="A56" s="145" t="s">
        <v>399</v>
      </c>
      <c r="B56" s="146" t="s">
        <v>400</v>
      </c>
      <c r="C56" s="147">
        <v>230</v>
      </c>
      <c r="D56" s="148">
        <v>270</v>
      </c>
    </row>
    <row r="57" spans="1:4">
      <c r="A57" s="145" t="s">
        <v>401</v>
      </c>
      <c r="B57" s="150" t="s">
        <v>402</v>
      </c>
      <c r="C57" s="147">
        <v>218</v>
      </c>
      <c r="D57" s="148">
        <v>270</v>
      </c>
    </row>
    <row r="58" spans="1:4" ht="25.5">
      <c r="A58" s="145" t="s">
        <v>403</v>
      </c>
      <c r="B58" s="150" t="s">
        <v>404</v>
      </c>
      <c r="C58" s="147">
        <v>44</v>
      </c>
      <c r="D58" s="148">
        <v>30</v>
      </c>
    </row>
    <row r="59" spans="1:4" ht="25.5">
      <c r="A59" s="145" t="s">
        <v>405</v>
      </c>
      <c r="B59" s="150" t="s">
        <v>406</v>
      </c>
      <c r="C59" s="147">
        <v>159</v>
      </c>
      <c r="D59" s="148">
        <v>160</v>
      </c>
    </row>
    <row r="60" spans="1:4">
      <c r="A60" s="145" t="s">
        <v>407</v>
      </c>
      <c r="B60" s="146" t="s">
        <v>408</v>
      </c>
      <c r="C60" s="147">
        <v>39</v>
      </c>
      <c r="D60" s="148">
        <v>50</v>
      </c>
    </row>
    <row r="61" spans="1:4">
      <c r="A61" s="145" t="s">
        <v>409</v>
      </c>
      <c r="B61" s="146" t="s">
        <v>410</v>
      </c>
      <c r="C61" s="147">
        <v>803</v>
      </c>
      <c r="D61" s="148">
        <v>720</v>
      </c>
    </row>
    <row r="62" spans="1:4">
      <c r="A62" s="145" t="s">
        <v>411</v>
      </c>
      <c r="B62" s="146" t="s">
        <v>412</v>
      </c>
      <c r="C62" s="147">
        <v>18</v>
      </c>
      <c r="D62" s="148">
        <v>29.96</v>
      </c>
    </row>
    <row r="63" spans="1:4">
      <c r="A63" s="145" t="s">
        <v>413</v>
      </c>
      <c r="B63" s="146" t="s">
        <v>414</v>
      </c>
      <c r="C63" s="147">
        <v>84</v>
      </c>
      <c r="D63" s="148">
        <v>100</v>
      </c>
    </row>
    <row r="64" spans="1:4">
      <c r="A64" s="151" t="s">
        <v>415</v>
      </c>
      <c r="B64" s="146" t="s">
        <v>416</v>
      </c>
      <c r="C64" s="147">
        <v>41</v>
      </c>
      <c r="D64" s="148">
        <v>35.666666666666657</v>
      </c>
    </row>
    <row r="65" spans="1:4">
      <c r="A65" s="145" t="s">
        <v>417</v>
      </c>
      <c r="B65" s="146" t="s">
        <v>418</v>
      </c>
      <c r="C65" s="147">
        <v>91</v>
      </c>
      <c r="D65" s="148">
        <v>159.78666666666669</v>
      </c>
    </row>
    <row r="66" spans="1:4">
      <c r="A66" s="145" t="s">
        <v>419</v>
      </c>
      <c r="B66" s="146" t="s">
        <v>420</v>
      </c>
      <c r="C66" s="147">
        <v>153</v>
      </c>
      <c r="D66" s="148">
        <v>215</v>
      </c>
    </row>
    <row r="67" spans="1:4">
      <c r="A67" s="145" t="s">
        <v>421</v>
      </c>
      <c r="B67" s="146" t="s">
        <v>422</v>
      </c>
      <c r="C67" s="147">
        <v>31</v>
      </c>
      <c r="D67" s="148">
        <v>50</v>
      </c>
    </row>
    <row r="68" spans="1:4">
      <c r="A68" s="145" t="s">
        <v>423</v>
      </c>
      <c r="B68" s="146" t="s">
        <v>424</v>
      </c>
      <c r="C68" s="147">
        <v>41</v>
      </c>
      <c r="D68" s="148">
        <v>50</v>
      </c>
    </row>
    <row r="69" spans="1:4">
      <c r="A69" s="145" t="s">
        <v>425</v>
      </c>
      <c r="B69" s="146" t="s">
        <v>424</v>
      </c>
      <c r="C69" s="147">
        <v>149</v>
      </c>
      <c r="D69" s="148">
        <v>100</v>
      </c>
    </row>
    <row r="70" spans="1:4" ht="25.5">
      <c r="A70" s="145" t="s">
        <v>426</v>
      </c>
      <c r="B70" s="146" t="s">
        <v>427</v>
      </c>
      <c r="C70" s="147">
        <v>19</v>
      </c>
      <c r="D70" s="148">
        <v>20</v>
      </c>
    </row>
    <row r="71" spans="1:4" ht="25.5">
      <c r="A71" s="145" t="s">
        <v>428</v>
      </c>
      <c r="B71" s="146" t="s">
        <v>429</v>
      </c>
      <c r="C71" s="147">
        <v>29</v>
      </c>
      <c r="D71" s="148">
        <v>40</v>
      </c>
    </row>
    <row r="72" spans="1:4">
      <c r="A72" s="145" t="s">
        <v>430</v>
      </c>
      <c r="B72" s="146" t="s">
        <v>431</v>
      </c>
      <c r="C72" s="147">
        <v>2</v>
      </c>
      <c r="D72" s="148">
        <v>2.8533333333333331</v>
      </c>
    </row>
    <row r="73" spans="1:4">
      <c r="A73" s="145" t="s">
        <v>432</v>
      </c>
      <c r="B73" s="146" t="s">
        <v>433</v>
      </c>
      <c r="C73" s="147">
        <v>17</v>
      </c>
      <c r="D73" s="148">
        <v>35</v>
      </c>
    </row>
    <row r="74" spans="1:4">
      <c r="A74" s="145" t="s">
        <v>434</v>
      </c>
      <c r="B74" s="146" t="s">
        <v>435</v>
      </c>
      <c r="C74" s="147">
        <v>6</v>
      </c>
      <c r="D74" s="148">
        <v>20</v>
      </c>
    </row>
    <row r="75" spans="1:4">
      <c r="A75" s="145" t="s">
        <v>436</v>
      </c>
      <c r="B75" s="146" t="s">
        <v>437</v>
      </c>
      <c r="C75" s="147">
        <v>10</v>
      </c>
      <c r="D75" s="148">
        <v>55</v>
      </c>
    </row>
    <row r="76" spans="1:4">
      <c r="A76" s="145" t="s">
        <v>438</v>
      </c>
      <c r="B76" s="146" t="s">
        <v>439</v>
      </c>
      <c r="C76" s="147">
        <v>43</v>
      </c>
      <c r="D76" s="148">
        <v>40</v>
      </c>
    </row>
    <row r="77" spans="1:4">
      <c r="A77" s="145" t="s">
        <v>440</v>
      </c>
      <c r="B77" s="146" t="s">
        <v>441</v>
      </c>
      <c r="C77" s="147">
        <v>313</v>
      </c>
      <c r="D77" s="148">
        <v>350</v>
      </c>
    </row>
    <row r="78" spans="1:4">
      <c r="A78" s="145" t="s">
        <v>442</v>
      </c>
      <c r="B78" s="146" t="s">
        <v>443</v>
      </c>
      <c r="C78" s="147">
        <v>495</v>
      </c>
      <c r="D78" s="148">
        <v>190</v>
      </c>
    </row>
    <row r="79" spans="1:4">
      <c r="A79" s="145" t="s">
        <v>444</v>
      </c>
      <c r="B79" s="146" t="s">
        <v>445</v>
      </c>
      <c r="C79" s="147">
        <v>19</v>
      </c>
      <c r="D79" s="148">
        <v>20</v>
      </c>
    </row>
    <row r="80" spans="1:4">
      <c r="A80" s="145" t="s">
        <v>446</v>
      </c>
      <c r="B80" s="146" t="s">
        <v>447</v>
      </c>
      <c r="C80" s="147">
        <v>160</v>
      </c>
      <c r="D80" s="148">
        <v>150</v>
      </c>
    </row>
    <row r="81" spans="1:4">
      <c r="A81" s="145" t="s">
        <v>448</v>
      </c>
      <c r="B81" s="146" t="s">
        <v>449</v>
      </c>
      <c r="C81" s="147">
        <v>1</v>
      </c>
      <c r="D81" s="148">
        <v>20</v>
      </c>
    </row>
    <row r="82" spans="1:4">
      <c r="A82" s="145" t="s">
        <v>450</v>
      </c>
      <c r="B82" s="146" t="s">
        <v>451</v>
      </c>
      <c r="C82" s="147">
        <v>74</v>
      </c>
      <c r="D82" s="148">
        <v>75</v>
      </c>
    </row>
    <row r="83" spans="1:4">
      <c r="A83" s="145" t="s">
        <v>452</v>
      </c>
      <c r="B83" s="146" t="s">
        <v>453</v>
      </c>
      <c r="C83" s="147">
        <v>46</v>
      </c>
      <c r="D83" s="148">
        <v>50</v>
      </c>
    </row>
    <row r="84" spans="1:4">
      <c r="A84" s="145" t="s">
        <v>454</v>
      </c>
      <c r="B84" s="146" t="s">
        <v>455</v>
      </c>
      <c r="C84" s="147">
        <v>41</v>
      </c>
      <c r="D84" s="148">
        <v>50</v>
      </c>
    </row>
    <row r="85" spans="1:4">
      <c r="A85" s="145" t="s">
        <v>456</v>
      </c>
      <c r="B85" s="146" t="s">
        <v>457</v>
      </c>
      <c r="C85" s="147">
        <v>520</v>
      </c>
      <c r="D85" s="148">
        <v>450</v>
      </c>
    </row>
    <row r="86" spans="1:4" ht="25.5">
      <c r="A86" s="145" t="s">
        <v>458</v>
      </c>
      <c r="B86" s="146" t="s">
        <v>459</v>
      </c>
      <c r="C86" s="147">
        <v>36</v>
      </c>
      <c r="D86" s="148">
        <v>50</v>
      </c>
    </row>
    <row r="87" spans="1:4" ht="25.5">
      <c r="A87" s="145" t="s">
        <v>460</v>
      </c>
      <c r="B87" s="146" t="s">
        <v>461</v>
      </c>
      <c r="C87" s="147">
        <v>54</v>
      </c>
      <c r="D87" s="148">
        <v>65</v>
      </c>
    </row>
    <row r="88" spans="1:4" ht="25.5">
      <c r="A88" s="145" t="s">
        <v>462</v>
      </c>
      <c r="B88" s="146" t="s">
        <v>463</v>
      </c>
      <c r="C88" s="147">
        <v>119</v>
      </c>
      <c r="D88" s="148">
        <v>135</v>
      </c>
    </row>
    <row r="89" spans="1:4" ht="18.75">
      <c r="A89" s="142">
        <v>2</v>
      </c>
      <c r="B89" s="152" t="s">
        <v>464</v>
      </c>
      <c r="C89" s="141"/>
      <c r="D89" s="141"/>
    </row>
    <row r="90" spans="1:4">
      <c r="A90" s="145" t="s">
        <v>465</v>
      </c>
      <c r="B90" s="146" t="s">
        <v>466</v>
      </c>
      <c r="C90" s="147">
        <v>14</v>
      </c>
      <c r="D90" s="148">
        <v>30</v>
      </c>
    </row>
    <row r="91" spans="1:4">
      <c r="A91" s="145" t="s">
        <v>467</v>
      </c>
      <c r="B91" s="146" t="s">
        <v>468</v>
      </c>
      <c r="C91" s="147">
        <v>6</v>
      </c>
      <c r="D91" s="148">
        <v>15</v>
      </c>
    </row>
    <row r="92" spans="1:4">
      <c r="A92" s="145" t="s">
        <v>469</v>
      </c>
      <c r="B92" s="146" t="s">
        <v>470</v>
      </c>
      <c r="C92" s="147">
        <v>430</v>
      </c>
      <c r="D92" s="148">
        <v>220</v>
      </c>
    </row>
    <row r="93" spans="1:4">
      <c r="A93" s="145" t="s">
        <v>471</v>
      </c>
      <c r="B93" s="150" t="s">
        <v>472</v>
      </c>
      <c r="C93" s="147">
        <v>0</v>
      </c>
      <c r="D93" s="148">
        <v>0</v>
      </c>
    </row>
    <row r="94" spans="1:4">
      <c r="A94" s="145" t="s">
        <v>473</v>
      </c>
      <c r="B94" s="150" t="s">
        <v>474</v>
      </c>
      <c r="C94" s="147">
        <v>2</v>
      </c>
      <c r="D94" s="148">
        <v>1</v>
      </c>
    </row>
    <row r="95" spans="1:4">
      <c r="A95" s="145" t="s">
        <v>475</v>
      </c>
      <c r="B95" s="150" t="s">
        <v>476</v>
      </c>
      <c r="C95" s="147">
        <v>29</v>
      </c>
      <c r="D95" s="148">
        <v>35</v>
      </c>
    </row>
    <row r="96" spans="1:4">
      <c r="A96" s="145" t="s">
        <v>477</v>
      </c>
      <c r="B96" s="150" t="s">
        <v>478</v>
      </c>
      <c r="C96" s="147">
        <v>18</v>
      </c>
      <c r="D96" s="148">
        <v>35</v>
      </c>
    </row>
    <row r="97" spans="1:4">
      <c r="A97" s="145" t="s">
        <v>479</v>
      </c>
      <c r="B97" s="150" t="s">
        <v>480</v>
      </c>
      <c r="C97" s="147">
        <v>97</v>
      </c>
      <c r="D97" s="148">
        <v>94.16</v>
      </c>
    </row>
    <row r="98" spans="1:4">
      <c r="A98" s="145" t="s">
        <v>481</v>
      </c>
      <c r="B98" s="150" t="s">
        <v>482</v>
      </c>
      <c r="C98" s="147">
        <v>0</v>
      </c>
      <c r="D98" s="148">
        <v>2</v>
      </c>
    </row>
    <row r="99" spans="1:4">
      <c r="A99" s="145" t="s">
        <v>483</v>
      </c>
      <c r="B99" s="150" t="s">
        <v>484</v>
      </c>
      <c r="C99" s="147">
        <v>79</v>
      </c>
      <c r="D99" s="148">
        <v>100</v>
      </c>
    </row>
    <row r="100" spans="1:4">
      <c r="A100" s="145" t="s">
        <v>485</v>
      </c>
      <c r="B100" s="150" t="s">
        <v>486</v>
      </c>
      <c r="C100" s="147">
        <v>103</v>
      </c>
      <c r="D100" s="148">
        <v>90</v>
      </c>
    </row>
    <row r="101" spans="1:4">
      <c r="A101" s="145" t="s">
        <v>487</v>
      </c>
      <c r="B101" s="150" t="s">
        <v>488</v>
      </c>
      <c r="C101" s="147">
        <v>40</v>
      </c>
      <c r="D101" s="148">
        <v>35</v>
      </c>
    </row>
    <row r="102" spans="1:4">
      <c r="A102" s="145" t="s">
        <v>489</v>
      </c>
      <c r="B102" s="150" t="s">
        <v>490</v>
      </c>
      <c r="C102" s="147">
        <v>1660</v>
      </c>
      <c r="D102" s="148">
        <v>1660</v>
      </c>
    </row>
    <row r="103" spans="1:4">
      <c r="A103" s="145" t="s">
        <v>491</v>
      </c>
      <c r="B103" s="150" t="s">
        <v>492</v>
      </c>
      <c r="C103" s="147">
        <v>0</v>
      </c>
      <c r="D103" s="148">
        <v>1.4266666666666665</v>
      </c>
    </row>
    <row r="104" spans="1:4">
      <c r="A104" s="145" t="s">
        <v>493</v>
      </c>
      <c r="B104" s="150" t="s">
        <v>494</v>
      </c>
      <c r="C104" s="147">
        <v>24</v>
      </c>
      <c r="D104" s="148">
        <v>30</v>
      </c>
    </row>
    <row r="105" spans="1:4">
      <c r="A105" s="145" t="s">
        <v>495</v>
      </c>
      <c r="B105" s="150" t="s">
        <v>496</v>
      </c>
      <c r="C105" s="147">
        <v>5</v>
      </c>
      <c r="D105" s="148">
        <v>10</v>
      </c>
    </row>
    <row r="106" spans="1:4">
      <c r="A106" s="145" t="s">
        <v>497</v>
      </c>
      <c r="B106" s="150" t="s">
        <v>498</v>
      </c>
      <c r="C106" s="147">
        <v>52</v>
      </c>
      <c r="D106" s="148">
        <v>50</v>
      </c>
    </row>
    <row r="107" spans="1:4">
      <c r="A107" s="145" t="s">
        <v>499</v>
      </c>
      <c r="B107" s="150" t="s">
        <v>500</v>
      </c>
      <c r="C107" s="147">
        <v>30</v>
      </c>
      <c r="D107" s="148">
        <v>38.520000000000003</v>
      </c>
    </row>
    <row r="108" spans="1:4">
      <c r="A108" s="145" t="s">
        <v>501</v>
      </c>
      <c r="B108" s="150" t="s">
        <v>502</v>
      </c>
      <c r="C108" s="147">
        <v>198</v>
      </c>
      <c r="D108" s="148">
        <v>310</v>
      </c>
    </row>
    <row r="109" spans="1:4" ht="18.75">
      <c r="A109" s="142">
        <v>3</v>
      </c>
      <c r="B109" s="152" t="s">
        <v>503</v>
      </c>
      <c r="C109" s="141"/>
      <c r="D109" s="141"/>
    </row>
    <row r="110" spans="1:4">
      <c r="A110" s="145" t="s">
        <v>504</v>
      </c>
      <c r="B110" s="150" t="s">
        <v>505</v>
      </c>
      <c r="C110" s="147">
        <v>4</v>
      </c>
      <c r="D110" s="148">
        <v>5</v>
      </c>
    </row>
    <row r="111" spans="1:4">
      <c r="A111" s="145" t="s">
        <v>506</v>
      </c>
      <c r="B111" s="150" t="s">
        <v>507</v>
      </c>
      <c r="C111" s="147">
        <v>4</v>
      </c>
      <c r="D111" s="148">
        <v>10</v>
      </c>
    </row>
    <row r="112" spans="1:4">
      <c r="A112" s="145" t="s">
        <v>508</v>
      </c>
      <c r="B112" s="150" t="s">
        <v>509</v>
      </c>
      <c r="C112" s="147">
        <v>24</v>
      </c>
      <c r="D112" s="148">
        <v>45</v>
      </c>
    </row>
    <row r="113" spans="1:4">
      <c r="A113" s="145" t="s">
        <v>510</v>
      </c>
      <c r="B113" s="150" t="s">
        <v>511</v>
      </c>
      <c r="C113" s="147">
        <v>12</v>
      </c>
      <c r="D113" s="148">
        <v>10</v>
      </c>
    </row>
    <row r="114" spans="1:4">
      <c r="A114" s="145" t="s">
        <v>512</v>
      </c>
      <c r="B114" s="150" t="s">
        <v>513</v>
      </c>
      <c r="C114" s="147">
        <v>3</v>
      </c>
      <c r="D114" s="148">
        <v>5</v>
      </c>
    </row>
    <row r="115" spans="1:4">
      <c r="A115" s="145" t="s">
        <v>514</v>
      </c>
      <c r="B115" s="150" t="s">
        <v>515</v>
      </c>
      <c r="C115" s="147">
        <v>0</v>
      </c>
      <c r="D115" s="148">
        <v>0</v>
      </c>
    </row>
    <row r="116" spans="1:4">
      <c r="A116" s="145" t="s">
        <v>516</v>
      </c>
      <c r="B116" s="150" t="s">
        <v>517</v>
      </c>
      <c r="C116" s="147">
        <v>0</v>
      </c>
      <c r="D116" s="148">
        <v>0</v>
      </c>
    </row>
    <row r="117" spans="1:4">
      <c r="A117" s="145" t="s">
        <v>518</v>
      </c>
      <c r="B117" s="150" t="s">
        <v>519</v>
      </c>
      <c r="C117" s="147">
        <v>2</v>
      </c>
      <c r="D117" s="148">
        <v>5</v>
      </c>
    </row>
    <row r="118" spans="1:4" ht="25.5">
      <c r="A118" s="145" t="s">
        <v>520</v>
      </c>
      <c r="B118" s="150" t="s">
        <v>521</v>
      </c>
      <c r="C118" s="147">
        <v>71</v>
      </c>
      <c r="D118" s="148">
        <v>70</v>
      </c>
    </row>
    <row r="119" spans="1:4">
      <c r="A119" s="151" t="s">
        <v>522</v>
      </c>
      <c r="B119" s="153" t="s">
        <v>523</v>
      </c>
      <c r="C119" s="147"/>
      <c r="D119" s="148"/>
    </row>
    <row r="120" spans="1:4">
      <c r="A120" s="145" t="s">
        <v>524</v>
      </c>
      <c r="B120" s="150" t="s">
        <v>525</v>
      </c>
      <c r="C120" s="147">
        <v>176</v>
      </c>
      <c r="D120" s="148">
        <v>190</v>
      </c>
    </row>
    <row r="121" spans="1:4">
      <c r="A121" s="145" t="s">
        <v>526</v>
      </c>
      <c r="B121" s="150" t="s">
        <v>527</v>
      </c>
      <c r="C121" s="147">
        <v>382</v>
      </c>
      <c r="D121" s="148">
        <v>380</v>
      </c>
    </row>
    <row r="122" spans="1:4">
      <c r="A122" s="145" t="s">
        <v>528</v>
      </c>
      <c r="B122" s="150" t="s">
        <v>529</v>
      </c>
      <c r="C122" s="147">
        <v>436</v>
      </c>
      <c r="D122" s="148">
        <v>380</v>
      </c>
    </row>
    <row r="123" spans="1:4">
      <c r="A123" s="145" t="s">
        <v>530</v>
      </c>
      <c r="B123" s="150" t="s">
        <v>531</v>
      </c>
      <c r="C123" s="147">
        <v>8</v>
      </c>
      <c r="D123" s="148">
        <v>5</v>
      </c>
    </row>
    <row r="124" spans="1:4">
      <c r="A124" s="145" t="s">
        <v>532</v>
      </c>
      <c r="B124" s="150" t="s">
        <v>533</v>
      </c>
      <c r="C124" s="147">
        <v>11</v>
      </c>
      <c r="D124" s="148">
        <v>25</v>
      </c>
    </row>
    <row r="125" spans="1:4">
      <c r="A125" s="145" t="s">
        <v>534</v>
      </c>
      <c r="B125" s="150" t="s">
        <v>535</v>
      </c>
      <c r="C125" s="147">
        <v>33</v>
      </c>
      <c r="D125" s="148">
        <v>35</v>
      </c>
    </row>
    <row r="126" spans="1:4">
      <c r="A126" s="145" t="s">
        <v>536</v>
      </c>
      <c r="B126" s="150" t="s">
        <v>537</v>
      </c>
      <c r="C126" s="147">
        <v>7</v>
      </c>
      <c r="D126" s="148">
        <v>0</v>
      </c>
    </row>
    <row r="127" spans="1:4">
      <c r="A127" s="145" t="s">
        <v>538</v>
      </c>
      <c r="B127" s="150" t="s">
        <v>539</v>
      </c>
      <c r="C127" s="147">
        <v>34</v>
      </c>
      <c r="D127" s="148">
        <v>30</v>
      </c>
    </row>
    <row r="128" spans="1:4">
      <c r="A128" s="145" t="s">
        <v>540</v>
      </c>
      <c r="B128" s="150" t="s">
        <v>541</v>
      </c>
      <c r="C128" s="147">
        <v>220</v>
      </c>
      <c r="D128" s="148">
        <v>240</v>
      </c>
    </row>
    <row r="129" spans="1:4">
      <c r="A129" s="145" t="s">
        <v>542</v>
      </c>
      <c r="B129" s="150" t="s">
        <v>543</v>
      </c>
      <c r="C129" s="147">
        <v>101</v>
      </c>
      <c r="D129" s="148">
        <v>90</v>
      </c>
    </row>
    <row r="130" spans="1:4">
      <c r="A130" s="145" t="s">
        <v>544</v>
      </c>
      <c r="B130" s="150" t="s">
        <v>545</v>
      </c>
      <c r="C130" s="147">
        <v>15</v>
      </c>
      <c r="D130" s="148">
        <v>20</v>
      </c>
    </row>
    <row r="131" spans="1:4">
      <c r="A131" s="145" t="s">
        <v>546</v>
      </c>
      <c r="B131" s="150" t="s">
        <v>547</v>
      </c>
      <c r="C131" s="147">
        <v>190</v>
      </c>
      <c r="D131" s="148">
        <v>150</v>
      </c>
    </row>
    <row r="132" spans="1:4">
      <c r="A132" s="145" t="s">
        <v>548</v>
      </c>
      <c r="B132" s="150" t="s">
        <v>549</v>
      </c>
      <c r="C132" s="147">
        <v>2</v>
      </c>
      <c r="D132" s="148">
        <v>15</v>
      </c>
    </row>
    <row r="133" spans="1:4">
      <c r="A133" s="145" t="s">
        <v>550</v>
      </c>
      <c r="B133" s="150" t="s">
        <v>551</v>
      </c>
      <c r="C133" s="147">
        <v>11</v>
      </c>
      <c r="D133" s="148">
        <v>20</v>
      </c>
    </row>
    <row r="134" spans="1:4">
      <c r="A134" s="145" t="s">
        <v>552</v>
      </c>
      <c r="B134" s="150" t="s">
        <v>553</v>
      </c>
      <c r="C134" s="147">
        <v>7</v>
      </c>
      <c r="D134" s="148">
        <v>8.56</v>
      </c>
    </row>
    <row r="135" spans="1:4">
      <c r="A135" s="145" t="s">
        <v>554</v>
      </c>
      <c r="B135" s="150" t="s">
        <v>555</v>
      </c>
      <c r="C135" s="147">
        <v>136</v>
      </c>
      <c r="D135" s="148">
        <v>150</v>
      </c>
    </row>
    <row r="136" spans="1:4">
      <c r="A136" s="145" t="s">
        <v>556</v>
      </c>
      <c r="B136" s="150" t="s">
        <v>557</v>
      </c>
      <c r="C136" s="147">
        <v>17</v>
      </c>
      <c r="D136" s="148">
        <v>25.68</v>
      </c>
    </row>
    <row r="137" spans="1:4">
      <c r="A137" s="145" t="s">
        <v>558</v>
      </c>
      <c r="B137" s="150" t="s">
        <v>559</v>
      </c>
      <c r="C137" s="147">
        <v>2</v>
      </c>
      <c r="D137" s="148">
        <v>6</v>
      </c>
    </row>
    <row r="138" spans="1:4" ht="18.75">
      <c r="A138" s="142">
        <v>4</v>
      </c>
      <c r="B138" s="152" t="s">
        <v>560</v>
      </c>
      <c r="C138" s="141"/>
      <c r="D138" s="141"/>
    </row>
    <row r="139" spans="1:4">
      <c r="A139" s="145" t="s">
        <v>561</v>
      </c>
      <c r="B139" s="150" t="s">
        <v>562</v>
      </c>
      <c r="C139" s="147">
        <v>163</v>
      </c>
      <c r="D139" s="148">
        <v>150</v>
      </c>
    </row>
    <row r="140" spans="1:4">
      <c r="A140" s="145" t="s">
        <v>563</v>
      </c>
      <c r="B140" s="150" t="s">
        <v>564</v>
      </c>
      <c r="C140" s="147">
        <v>308</v>
      </c>
      <c r="D140" s="148">
        <v>360</v>
      </c>
    </row>
    <row r="141" spans="1:4">
      <c r="A141" s="145" t="s">
        <v>565</v>
      </c>
      <c r="B141" s="150" t="s">
        <v>566</v>
      </c>
      <c r="C141" s="147">
        <v>18</v>
      </c>
      <c r="D141" s="148">
        <v>15</v>
      </c>
    </row>
    <row r="142" spans="1:4">
      <c r="A142" s="145" t="s">
        <v>567</v>
      </c>
      <c r="B142" s="150" t="s">
        <v>568</v>
      </c>
      <c r="C142" s="147">
        <v>16</v>
      </c>
      <c r="D142" s="148">
        <v>15</v>
      </c>
    </row>
    <row r="143" spans="1:4">
      <c r="A143" s="145" t="s">
        <v>569</v>
      </c>
      <c r="B143" s="150" t="s">
        <v>570</v>
      </c>
      <c r="C143" s="147">
        <v>13</v>
      </c>
      <c r="D143" s="148">
        <v>20</v>
      </c>
    </row>
    <row r="144" spans="1:4">
      <c r="A144" s="145" t="s">
        <v>571</v>
      </c>
      <c r="B144" s="150" t="s">
        <v>572</v>
      </c>
      <c r="C144" s="147">
        <v>6</v>
      </c>
      <c r="D144" s="148">
        <v>15</v>
      </c>
    </row>
    <row r="145" spans="1:4">
      <c r="A145" s="145" t="s">
        <v>573</v>
      </c>
      <c r="B145" s="150" t="s">
        <v>574</v>
      </c>
      <c r="C145" s="147">
        <v>2</v>
      </c>
      <c r="D145" s="148">
        <v>10</v>
      </c>
    </row>
    <row r="146" spans="1:4">
      <c r="A146" s="145" t="s">
        <v>575</v>
      </c>
      <c r="B146" s="150" t="s">
        <v>576</v>
      </c>
      <c r="C146" s="147">
        <v>2</v>
      </c>
      <c r="D146" s="148">
        <v>260</v>
      </c>
    </row>
    <row r="147" spans="1:4">
      <c r="A147" s="145" t="s">
        <v>577</v>
      </c>
      <c r="B147" s="150" t="s">
        <v>578</v>
      </c>
      <c r="C147" s="147">
        <v>80</v>
      </c>
      <c r="D147" s="148">
        <v>40</v>
      </c>
    </row>
    <row r="148" spans="1:4">
      <c r="A148" s="145" t="s">
        <v>579</v>
      </c>
      <c r="B148" s="150" t="s">
        <v>580</v>
      </c>
      <c r="C148" s="147">
        <v>217</v>
      </c>
      <c r="D148" s="148">
        <v>170</v>
      </c>
    </row>
    <row r="149" spans="1:4">
      <c r="A149" s="145" t="s">
        <v>581</v>
      </c>
      <c r="B149" s="150" t="s">
        <v>582</v>
      </c>
      <c r="C149" s="147">
        <v>3</v>
      </c>
      <c r="D149" s="148">
        <v>2</v>
      </c>
    </row>
    <row r="150" spans="1:4">
      <c r="A150" s="145" t="s">
        <v>583</v>
      </c>
      <c r="B150" s="150" t="s">
        <v>584</v>
      </c>
      <c r="C150" s="147">
        <v>71</v>
      </c>
      <c r="D150" s="148">
        <v>50</v>
      </c>
    </row>
    <row r="151" spans="1:4">
      <c r="A151" s="145" t="s">
        <v>585</v>
      </c>
      <c r="B151" s="150" t="s">
        <v>586</v>
      </c>
      <c r="C151" s="147">
        <v>41</v>
      </c>
      <c r="D151" s="148">
        <v>70</v>
      </c>
    </row>
    <row r="152" spans="1:4">
      <c r="A152" s="145" t="s">
        <v>587</v>
      </c>
      <c r="B152" s="150" t="s">
        <v>588</v>
      </c>
      <c r="C152" s="147">
        <v>62</v>
      </c>
      <c r="D152" s="148">
        <v>50</v>
      </c>
    </row>
    <row r="153" spans="1:4">
      <c r="A153" s="145" t="s">
        <v>589</v>
      </c>
      <c r="B153" s="150" t="s">
        <v>590</v>
      </c>
      <c r="C153" s="147">
        <v>116</v>
      </c>
      <c r="D153" s="148">
        <v>80</v>
      </c>
    </row>
    <row r="154" spans="1:4">
      <c r="A154" s="145" t="s">
        <v>591</v>
      </c>
      <c r="B154" s="150" t="s">
        <v>592</v>
      </c>
      <c r="C154" s="147">
        <v>101</v>
      </c>
      <c r="D154" s="148">
        <v>150</v>
      </c>
    </row>
    <row r="155" spans="1:4">
      <c r="A155" s="145" t="s">
        <v>593</v>
      </c>
      <c r="B155" s="150" t="s">
        <v>594</v>
      </c>
      <c r="C155" s="147">
        <v>140</v>
      </c>
      <c r="D155" s="148">
        <v>160</v>
      </c>
    </row>
    <row r="156" spans="1:4">
      <c r="A156" s="145" t="s">
        <v>595</v>
      </c>
      <c r="B156" s="150" t="s">
        <v>596</v>
      </c>
      <c r="C156" s="147">
        <v>132</v>
      </c>
      <c r="D156" s="148">
        <v>130</v>
      </c>
    </row>
    <row r="157" spans="1:4">
      <c r="A157" s="145" t="s">
        <v>597</v>
      </c>
      <c r="B157" s="150" t="s">
        <v>598</v>
      </c>
      <c r="C157" s="147">
        <v>203</v>
      </c>
      <c r="D157" s="148">
        <v>150</v>
      </c>
    </row>
    <row r="158" spans="1:4">
      <c r="A158" s="145" t="s">
        <v>599</v>
      </c>
      <c r="B158" s="150" t="s">
        <v>600</v>
      </c>
      <c r="C158" s="147">
        <v>295</v>
      </c>
      <c r="D158" s="148">
        <v>810</v>
      </c>
    </row>
    <row r="159" spans="1:4">
      <c r="A159" s="145" t="s">
        <v>601</v>
      </c>
      <c r="B159" s="150" t="s">
        <v>602</v>
      </c>
      <c r="C159" s="147">
        <v>561</v>
      </c>
      <c r="D159" s="148">
        <v>450</v>
      </c>
    </row>
    <row r="160" spans="1:4">
      <c r="A160" s="145" t="s">
        <v>603</v>
      </c>
      <c r="B160" s="150" t="s">
        <v>604</v>
      </c>
      <c r="C160" s="147">
        <v>94</v>
      </c>
      <c r="D160" s="148">
        <v>100</v>
      </c>
    </row>
    <row r="161" spans="1:4">
      <c r="A161" s="145" t="s">
        <v>605</v>
      </c>
      <c r="B161" s="150" t="s">
        <v>606</v>
      </c>
      <c r="C161" s="147">
        <v>67</v>
      </c>
      <c r="D161" s="148">
        <v>90</v>
      </c>
    </row>
    <row r="162" spans="1:4">
      <c r="A162" s="145" t="s">
        <v>607</v>
      </c>
      <c r="B162" s="150" t="s">
        <v>608</v>
      </c>
      <c r="C162" s="147">
        <v>4</v>
      </c>
      <c r="D162" s="148">
        <v>5</v>
      </c>
    </row>
    <row r="163" spans="1:4">
      <c r="A163" s="145" t="s">
        <v>609</v>
      </c>
      <c r="B163" s="150" t="s">
        <v>610</v>
      </c>
      <c r="C163" s="147">
        <v>24</v>
      </c>
      <c r="D163" s="148">
        <v>25</v>
      </c>
    </row>
    <row r="164" spans="1:4">
      <c r="A164" s="145" t="s">
        <v>611</v>
      </c>
      <c r="B164" s="150" t="s">
        <v>612</v>
      </c>
      <c r="C164" s="147">
        <v>24</v>
      </c>
      <c r="D164" s="148">
        <v>35</v>
      </c>
    </row>
    <row r="165" spans="1:4">
      <c r="A165" s="145" t="s">
        <v>613</v>
      </c>
      <c r="B165" s="150" t="s">
        <v>614</v>
      </c>
      <c r="C165" s="147">
        <v>13</v>
      </c>
      <c r="D165" s="148">
        <v>55</v>
      </c>
    </row>
    <row r="166" spans="1:4">
      <c r="A166" s="145" t="s">
        <v>615</v>
      </c>
      <c r="B166" s="150" t="s">
        <v>616</v>
      </c>
      <c r="C166" s="147">
        <v>4</v>
      </c>
      <c r="D166" s="148">
        <v>45</v>
      </c>
    </row>
    <row r="167" spans="1:4">
      <c r="A167" s="145" t="s">
        <v>617</v>
      </c>
      <c r="B167" s="150" t="s">
        <v>618</v>
      </c>
      <c r="C167" s="147">
        <v>85</v>
      </c>
      <c r="D167" s="148">
        <v>120</v>
      </c>
    </row>
    <row r="168" spans="1:4">
      <c r="A168" s="145" t="s">
        <v>619</v>
      </c>
      <c r="B168" s="150" t="s">
        <v>620</v>
      </c>
      <c r="C168" s="147">
        <v>52</v>
      </c>
      <c r="D168" s="148">
        <v>90</v>
      </c>
    </row>
    <row r="169" spans="1:4">
      <c r="A169" s="145" t="s">
        <v>621</v>
      </c>
      <c r="B169" s="150" t="s">
        <v>622</v>
      </c>
      <c r="C169" s="147">
        <v>75</v>
      </c>
      <c r="D169" s="148">
        <v>50</v>
      </c>
    </row>
    <row r="170" spans="1:4">
      <c r="A170" s="145" t="s">
        <v>623</v>
      </c>
      <c r="B170" s="150" t="s">
        <v>624</v>
      </c>
      <c r="C170" s="147">
        <v>467</v>
      </c>
      <c r="D170" s="148">
        <v>220</v>
      </c>
    </row>
    <row r="171" spans="1:4">
      <c r="A171" s="145" t="s">
        <v>625</v>
      </c>
      <c r="B171" s="150" t="s">
        <v>626</v>
      </c>
      <c r="C171" s="147">
        <v>25</v>
      </c>
      <c r="D171" s="148">
        <v>15</v>
      </c>
    </row>
    <row r="172" spans="1:4">
      <c r="A172" s="145" t="s">
        <v>627</v>
      </c>
      <c r="B172" s="150" t="s">
        <v>628</v>
      </c>
      <c r="C172" s="147">
        <v>23</v>
      </c>
      <c r="D172" s="148">
        <v>25</v>
      </c>
    </row>
    <row r="173" spans="1:4">
      <c r="A173" s="145" t="s">
        <v>629</v>
      </c>
      <c r="B173" s="150" t="s">
        <v>630</v>
      </c>
      <c r="C173" s="147">
        <v>132</v>
      </c>
      <c r="D173" s="148">
        <v>80</v>
      </c>
    </row>
    <row r="174" spans="1:4">
      <c r="A174" s="145" t="s">
        <v>631</v>
      </c>
      <c r="B174" s="153" t="s">
        <v>632</v>
      </c>
      <c r="C174" s="147">
        <v>361</v>
      </c>
      <c r="D174" s="148">
        <v>320</v>
      </c>
    </row>
    <row r="175" spans="1:4">
      <c r="A175" s="145" t="s">
        <v>633</v>
      </c>
      <c r="B175" s="150" t="s">
        <v>634</v>
      </c>
      <c r="C175" s="147">
        <v>2</v>
      </c>
      <c r="D175" s="148">
        <v>5</v>
      </c>
    </row>
    <row r="176" spans="1:4">
      <c r="A176" s="145" t="s">
        <v>635</v>
      </c>
      <c r="B176" s="150" t="s">
        <v>636</v>
      </c>
      <c r="C176" s="147">
        <v>19</v>
      </c>
      <c r="D176" s="148">
        <v>15</v>
      </c>
    </row>
    <row r="177" spans="1:4">
      <c r="A177" s="145" t="s">
        <v>637</v>
      </c>
      <c r="B177" s="150" t="s">
        <v>638</v>
      </c>
      <c r="C177" s="147">
        <v>47</v>
      </c>
      <c r="D177" s="148">
        <v>40</v>
      </c>
    </row>
    <row r="178" spans="1:4">
      <c r="A178" s="145" t="s">
        <v>639</v>
      </c>
      <c r="B178" s="150" t="s">
        <v>640</v>
      </c>
      <c r="C178" s="147">
        <v>30</v>
      </c>
      <c r="D178" s="148">
        <v>37.093333333333334</v>
      </c>
    </row>
    <row r="179" spans="1:4">
      <c r="A179" s="145" t="s">
        <v>641</v>
      </c>
      <c r="B179" s="150" t="s">
        <v>642</v>
      </c>
      <c r="C179" s="147">
        <v>20</v>
      </c>
      <c r="D179" s="148">
        <v>28.533333333333335</v>
      </c>
    </row>
    <row r="180" spans="1:4">
      <c r="A180" s="145" t="s">
        <v>643</v>
      </c>
      <c r="B180" s="150" t="s">
        <v>644</v>
      </c>
      <c r="C180" s="147">
        <v>97</v>
      </c>
      <c r="D180" s="148">
        <v>150</v>
      </c>
    </row>
    <row r="181" spans="1:4">
      <c r="A181" s="145" t="s">
        <v>645</v>
      </c>
      <c r="B181" s="150" t="s">
        <v>646</v>
      </c>
      <c r="C181" s="147">
        <v>346</v>
      </c>
      <c r="D181" s="148">
        <v>130</v>
      </c>
    </row>
    <row r="182" spans="1:4">
      <c r="A182" s="145" t="s">
        <v>647</v>
      </c>
      <c r="B182" s="150" t="s">
        <v>648</v>
      </c>
      <c r="C182" s="147">
        <v>4</v>
      </c>
      <c r="D182" s="148">
        <v>5</v>
      </c>
    </row>
    <row r="183" spans="1:4">
      <c r="A183" s="145" t="s">
        <v>649</v>
      </c>
      <c r="B183" s="150" t="s">
        <v>650</v>
      </c>
      <c r="C183" s="147">
        <v>8</v>
      </c>
      <c r="D183" s="148">
        <v>10</v>
      </c>
    </row>
    <row r="184" spans="1:4">
      <c r="A184" s="145" t="s">
        <v>651</v>
      </c>
      <c r="B184" s="150" t="s">
        <v>652</v>
      </c>
      <c r="C184" s="147">
        <v>12</v>
      </c>
      <c r="D184" s="148">
        <v>15</v>
      </c>
    </row>
    <row r="185" spans="1:4">
      <c r="A185" s="145" t="s">
        <v>653</v>
      </c>
      <c r="B185" s="150" t="s">
        <v>654</v>
      </c>
      <c r="C185" s="147">
        <v>5</v>
      </c>
      <c r="D185" s="148">
        <v>10</v>
      </c>
    </row>
    <row r="186" spans="1:4" ht="18.75">
      <c r="A186" s="142">
        <v>5</v>
      </c>
      <c r="B186" s="152" t="s">
        <v>655</v>
      </c>
      <c r="C186" s="141"/>
      <c r="D186" s="141"/>
    </row>
    <row r="187" spans="1:4" ht="25.5">
      <c r="A187" s="145" t="s">
        <v>656</v>
      </c>
      <c r="B187" s="150" t="s">
        <v>657</v>
      </c>
      <c r="C187" s="147">
        <v>51</v>
      </c>
      <c r="D187" s="148">
        <v>40</v>
      </c>
    </row>
    <row r="188" spans="1:4" ht="25.5">
      <c r="A188" s="145" t="s">
        <v>658</v>
      </c>
      <c r="B188" s="150" t="s">
        <v>659</v>
      </c>
      <c r="C188" s="147">
        <v>131</v>
      </c>
      <c r="D188" s="148">
        <v>160</v>
      </c>
    </row>
    <row r="189" spans="1:4">
      <c r="A189" s="145" t="s">
        <v>660</v>
      </c>
      <c r="B189" s="150" t="s">
        <v>661</v>
      </c>
      <c r="C189" s="147">
        <v>2</v>
      </c>
      <c r="D189" s="148">
        <v>5</v>
      </c>
    </row>
    <row r="190" spans="1:4" ht="25.5">
      <c r="A190" s="151" t="s">
        <v>662</v>
      </c>
      <c r="B190" s="153" t="s">
        <v>663</v>
      </c>
      <c r="C190" s="147">
        <v>2</v>
      </c>
      <c r="D190" s="148">
        <v>1</v>
      </c>
    </row>
    <row r="191" spans="1:4" ht="25.5">
      <c r="A191" s="151" t="s">
        <v>664</v>
      </c>
      <c r="B191" s="153" t="s">
        <v>665</v>
      </c>
      <c r="C191" s="147">
        <v>0</v>
      </c>
      <c r="D191" s="148">
        <v>5</v>
      </c>
    </row>
    <row r="192" spans="1:4" ht="25.5">
      <c r="A192" s="151" t="s">
        <v>666</v>
      </c>
      <c r="B192" s="153" t="s">
        <v>663</v>
      </c>
      <c r="C192" s="147">
        <v>14</v>
      </c>
      <c r="D192" s="148">
        <v>15</v>
      </c>
    </row>
    <row r="193" spans="1:4" ht="25.5">
      <c r="A193" s="151" t="s">
        <v>667</v>
      </c>
      <c r="B193" s="153" t="s">
        <v>668</v>
      </c>
      <c r="C193" s="147">
        <v>46</v>
      </c>
      <c r="D193" s="148">
        <v>70</v>
      </c>
    </row>
    <row r="194" spans="1:4">
      <c r="A194" s="145" t="s">
        <v>669</v>
      </c>
      <c r="B194" s="150" t="s">
        <v>670</v>
      </c>
      <c r="C194" s="147">
        <v>11</v>
      </c>
      <c r="D194" s="148">
        <v>11</v>
      </c>
    </row>
    <row r="195" spans="1:4">
      <c r="A195" s="145" t="s">
        <v>671</v>
      </c>
      <c r="B195" s="150" t="s">
        <v>672</v>
      </c>
      <c r="C195" s="147">
        <v>16</v>
      </c>
      <c r="D195" s="148">
        <v>30</v>
      </c>
    </row>
    <row r="196" spans="1:4">
      <c r="A196" s="145" t="s">
        <v>673</v>
      </c>
      <c r="B196" s="150" t="s">
        <v>674</v>
      </c>
      <c r="C196" s="147">
        <v>125</v>
      </c>
      <c r="D196" s="148">
        <v>80</v>
      </c>
    </row>
    <row r="197" spans="1:4">
      <c r="A197" s="145" t="s">
        <v>675</v>
      </c>
      <c r="B197" s="150" t="s">
        <v>676</v>
      </c>
      <c r="C197" s="147">
        <v>153</v>
      </c>
      <c r="D197" s="148">
        <v>100</v>
      </c>
    </row>
    <row r="198" spans="1:4" ht="25.5">
      <c r="A198" s="145" t="s">
        <v>677</v>
      </c>
      <c r="B198" s="150" t="s">
        <v>678</v>
      </c>
      <c r="C198" s="147">
        <v>1</v>
      </c>
      <c r="D198" s="148">
        <v>0</v>
      </c>
    </row>
    <row r="199" spans="1:4" ht="25.5">
      <c r="A199" s="145" t="s">
        <v>679</v>
      </c>
      <c r="B199" s="150" t="s">
        <v>680</v>
      </c>
      <c r="C199" s="147">
        <v>1</v>
      </c>
      <c r="D199" s="148">
        <v>0</v>
      </c>
    </row>
    <row r="200" spans="1:4" ht="25.5">
      <c r="A200" s="145" t="s">
        <v>681</v>
      </c>
      <c r="B200" s="150" t="s">
        <v>682</v>
      </c>
      <c r="C200" s="147">
        <v>2</v>
      </c>
      <c r="D200" s="148">
        <v>0</v>
      </c>
    </row>
    <row r="201" spans="1:4" ht="25.5">
      <c r="A201" s="145" t="s">
        <v>683</v>
      </c>
      <c r="B201" s="150" t="s">
        <v>684</v>
      </c>
      <c r="C201" s="147">
        <v>34</v>
      </c>
      <c r="D201" s="148">
        <v>20</v>
      </c>
    </row>
    <row r="202" spans="1:4" ht="25.5">
      <c r="A202" s="145" t="s">
        <v>685</v>
      </c>
      <c r="B202" s="150" t="s">
        <v>686</v>
      </c>
      <c r="C202" s="147">
        <v>102</v>
      </c>
      <c r="D202" s="148">
        <v>100</v>
      </c>
    </row>
    <row r="203" spans="1:4" ht="25.5">
      <c r="A203" s="145" t="s">
        <v>687</v>
      </c>
      <c r="B203" s="150" t="s">
        <v>688</v>
      </c>
      <c r="C203" s="147">
        <v>103</v>
      </c>
      <c r="D203" s="148">
        <v>80</v>
      </c>
    </row>
    <row r="204" spans="1:4" ht="25.5">
      <c r="A204" s="145" t="s">
        <v>689</v>
      </c>
      <c r="B204" s="150" t="s">
        <v>690</v>
      </c>
      <c r="C204" s="147">
        <v>208</v>
      </c>
      <c r="D204" s="148">
        <v>200</v>
      </c>
    </row>
    <row r="205" spans="1:4">
      <c r="A205" s="145" t="s">
        <v>691</v>
      </c>
      <c r="B205" s="150" t="s">
        <v>692</v>
      </c>
      <c r="C205" s="147">
        <v>155</v>
      </c>
      <c r="D205" s="148">
        <v>200</v>
      </c>
    </row>
    <row r="206" spans="1:4" ht="25.5">
      <c r="A206" s="145" t="s">
        <v>693</v>
      </c>
      <c r="B206" s="150" t="s">
        <v>694</v>
      </c>
      <c r="C206" s="147">
        <v>124</v>
      </c>
      <c r="D206" s="148">
        <v>120</v>
      </c>
    </row>
    <row r="207" spans="1:4">
      <c r="A207" s="145" t="s">
        <v>695</v>
      </c>
      <c r="B207" s="150" t="s">
        <v>696</v>
      </c>
      <c r="C207" s="147">
        <v>527</v>
      </c>
      <c r="D207" s="148">
        <v>620</v>
      </c>
    </row>
    <row r="208" spans="1:4" ht="25.5">
      <c r="A208" s="145" t="s">
        <v>697</v>
      </c>
      <c r="B208" s="150" t="s">
        <v>698</v>
      </c>
      <c r="C208" s="147">
        <v>16</v>
      </c>
      <c r="D208" s="148">
        <v>15</v>
      </c>
    </row>
    <row r="209" spans="1:4" ht="25.5">
      <c r="A209" s="145" t="s">
        <v>699</v>
      </c>
      <c r="B209" s="150" t="s">
        <v>700</v>
      </c>
      <c r="C209" s="147">
        <v>36</v>
      </c>
      <c r="D209" s="148">
        <v>60</v>
      </c>
    </row>
    <row r="210" spans="1:4">
      <c r="A210" s="145" t="s">
        <v>701</v>
      </c>
      <c r="B210" s="150" t="s">
        <v>702</v>
      </c>
      <c r="C210" s="147">
        <v>10</v>
      </c>
      <c r="D210" s="148">
        <v>15</v>
      </c>
    </row>
    <row r="211" spans="1:4">
      <c r="A211" s="145" t="s">
        <v>703</v>
      </c>
      <c r="B211" s="150" t="s">
        <v>704</v>
      </c>
      <c r="C211" s="147">
        <v>64</v>
      </c>
      <c r="D211" s="148">
        <v>140</v>
      </c>
    </row>
    <row r="212" spans="1:4" ht="25.5">
      <c r="A212" s="151" t="s">
        <v>705</v>
      </c>
      <c r="B212" s="153" t="s">
        <v>706</v>
      </c>
      <c r="C212" s="147">
        <v>7</v>
      </c>
      <c r="D212" s="148">
        <v>10</v>
      </c>
    </row>
    <row r="213" spans="1:4" ht="25.5">
      <c r="A213" s="151" t="s">
        <v>707</v>
      </c>
      <c r="B213" s="153" t="s">
        <v>708</v>
      </c>
      <c r="C213" s="147">
        <v>21</v>
      </c>
      <c r="D213" s="148">
        <v>21.4</v>
      </c>
    </row>
    <row r="214" spans="1:4" ht="25.5">
      <c r="A214" s="145" t="s">
        <v>709</v>
      </c>
      <c r="B214" s="150" t="s">
        <v>710</v>
      </c>
      <c r="C214" s="147">
        <v>19</v>
      </c>
      <c r="D214" s="148">
        <v>20</v>
      </c>
    </row>
    <row r="215" spans="1:4" ht="25.5">
      <c r="A215" s="145" t="s">
        <v>711</v>
      </c>
      <c r="B215" s="150" t="s">
        <v>712</v>
      </c>
      <c r="C215" s="147">
        <v>19</v>
      </c>
      <c r="D215" s="148">
        <v>25</v>
      </c>
    </row>
    <row r="216" spans="1:4" ht="25.5">
      <c r="A216" s="145" t="s">
        <v>713</v>
      </c>
      <c r="B216" s="150" t="s">
        <v>714</v>
      </c>
      <c r="C216" s="147">
        <v>28</v>
      </c>
      <c r="D216" s="148">
        <v>50</v>
      </c>
    </row>
    <row r="217" spans="1:4" ht="25.5">
      <c r="A217" s="145" t="s">
        <v>715</v>
      </c>
      <c r="B217" s="150" t="s">
        <v>716</v>
      </c>
      <c r="C217" s="147">
        <v>274</v>
      </c>
      <c r="D217" s="148">
        <v>140</v>
      </c>
    </row>
    <row r="218" spans="1:4" ht="25.5">
      <c r="A218" s="145" t="s">
        <v>717</v>
      </c>
      <c r="B218" s="150" t="s">
        <v>718</v>
      </c>
      <c r="C218" s="147">
        <v>503</v>
      </c>
      <c r="D218" s="148">
        <v>620</v>
      </c>
    </row>
    <row r="219" spans="1:4" ht="25.5">
      <c r="A219" s="151" t="s">
        <v>719</v>
      </c>
      <c r="B219" s="153" t="s">
        <v>720</v>
      </c>
      <c r="C219" s="147">
        <v>77</v>
      </c>
      <c r="D219" s="148">
        <v>30</v>
      </c>
    </row>
    <row r="220" spans="1:4" ht="25.5">
      <c r="A220" s="151" t="s">
        <v>721</v>
      </c>
      <c r="B220" s="153" t="s">
        <v>722</v>
      </c>
      <c r="C220" s="147">
        <v>47</v>
      </c>
      <c r="D220" s="148">
        <v>65</v>
      </c>
    </row>
    <row r="221" spans="1:4">
      <c r="A221" s="145" t="s">
        <v>723</v>
      </c>
      <c r="B221" s="150" t="s">
        <v>724</v>
      </c>
      <c r="C221" s="147">
        <v>10</v>
      </c>
      <c r="D221" s="148">
        <v>10</v>
      </c>
    </row>
    <row r="222" spans="1:4">
      <c r="A222" s="145" t="s">
        <v>725</v>
      </c>
      <c r="B222" s="150" t="s">
        <v>724</v>
      </c>
      <c r="C222" s="147">
        <v>27</v>
      </c>
      <c r="D222" s="148">
        <v>60</v>
      </c>
    </row>
    <row r="223" spans="1:4">
      <c r="A223" s="145" t="s">
        <v>726</v>
      </c>
      <c r="B223" s="150" t="s">
        <v>727</v>
      </c>
      <c r="C223" s="147">
        <v>12</v>
      </c>
      <c r="D223" s="148">
        <v>10</v>
      </c>
    </row>
    <row r="224" spans="1:4">
      <c r="A224" s="145" t="s">
        <v>728</v>
      </c>
      <c r="B224" s="150" t="s">
        <v>729</v>
      </c>
      <c r="C224" s="147">
        <v>0</v>
      </c>
      <c r="D224" s="148">
        <v>5</v>
      </c>
    </row>
    <row r="225" spans="1:4">
      <c r="A225" s="145" t="s">
        <v>730</v>
      </c>
      <c r="B225" s="150" t="s">
        <v>731</v>
      </c>
      <c r="C225" s="147">
        <v>0</v>
      </c>
      <c r="D225" s="148">
        <v>0</v>
      </c>
    </row>
    <row r="226" spans="1:4">
      <c r="A226" s="145" t="s">
        <v>732</v>
      </c>
      <c r="B226" s="150" t="s">
        <v>733</v>
      </c>
      <c r="C226" s="147">
        <v>193</v>
      </c>
      <c r="D226" s="148">
        <v>220</v>
      </c>
    </row>
    <row r="227" spans="1:4">
      <c r="A227" s="145" t="s">
        <v>734</v>
      </c>
      <c r="B227" s="150" t="s">
        <v>735</v>
      </c>
      <c r="C227" s="147">
        <v>22</v>
      </c>
      <c r="D227" s="148">
        <v>18.190000000000001</v>
      </c>
    </row>
    <row r="228" spans="1:4">
      <c r="A228" s="145" t="s">
        <v>736</v>
      </c>
      <c r="B228" s="150" t="s">
        <v>737</v>
      </c>
      <c r="C228" s="147">
        <v>17</v>
      </c>
      <c r="D228" s="148">
        <v>29.96</v>
      </c>
    </row>
    <row r="229" spans="1:4">
      <c r="A229" s="145" t="s">
        <v>738</v>
      </c>
      <c r="B229" s="150" t="s">
        <v>739</v>
      </c>
      <c r="C229" s="147">
        <v>4</v>
      </c>
      <c r="D229" s="148">
        <v>10</v>
      </c>
    </row>
    <row r="230" spans="1:4">
      <c r="A230" s="145" t="s">
        <v>740</v>
      </c>
      <c r="B230" s="150" t="s">
        <v>741</v>
      </c>
      <c r="C230" s="147">
        <v>0</v>
      </c>
      <c r="D230" s="148">
        <v>1.07</v>
      </c>
    </row>
    <row r="231" spans="1:4" ht="25.5">
      <c r="A231" s="145" t="s">
        <v>742</v>
      </c>
      <c r="B231" s="150" t="s">
        <v>743</v>
      </c>
      <c r="C231" s="147">
        <v>135</v>
      </c>
      <c r="D231" s="148">
        <v>120</v>
      </c>
    </row>
    <row r="232" spans="1:4" ht="25.5">
      <c r="A232" s="145" t="s">
        <v>744</v>
      </c>
      <c r="B232" s="150" t="s">
        <v>745</v>
      </c>
      <c r="C232" s="147">
        <v>147</v>
      </c>
      <c r="D232" s="148">
        <v>160</v>
      </c>
    </row>
    <row r="233" spans="1:4" ht="25.5">
      <c r="A233" s="145" t="s">
        <v>746</v>
      </c>
      <c r="B233" s="150" t="s">
        <v>747</v>
      </c>
      <c r="C233" s="147">
        <v>620</v>
      </c>
      <c r="D233" s="148">
        <v>370</v>
      </c>
    </row>
    <row r="234" spans="1:4" ht="25.5">
      <c r="A234" s="145" t="s">
        <v>748</v>
      </c>
      <c r="B234" s="150" t="s">
        <v>749</v>
      </c>
      <c r="C234" s="147">
        <v>1233</v>
      </c>
      <c r="D234" s="148">
        <v>1220</v>
      </c>
    </row>
    <row r="235" spans="1:4">
      <c r="A235" s="145" t="s">
        <v>750</v>
      </c>
      <c r="B235" s="150" t="s">
        <v>751</v>
      </c>
      <c r="C235" s="147">
        <v>0</v>
      </c>
      <c r="D235" s="148">
        <v>10</v>
      </c>
    </row>
    <row r="236" spans="1:4">
      <c r="A236" s="145" t="s">
        <v>752</v>
      </c>
      <c r="B236" s="150" t="s">
        <v>753</v>
      </c>
      <c r="C236" s="147">
        <v>1</v>
      </c>
      <c r="D236" s="148">
        <v>5</v>
      </c>
    </row>
    <row r="237" spans="1:4" ht="25.5">
      <c r="A237" s="145" t="s">
        <v>754</v>
      </c>
      <c r="B237" s="150" t="s">
        <v>755</v>
      </c>
      <c r="C237" s="147">
        <v>71</v>
      </c>
      <c r="D237" s="148">
        <v>80</v>
      </c>
    </row>
    <row r="238" spans="1:4" ht="25.5">
      <c r="A238" s="145" t="s">
        <v>756</v>
      </c>
      <c r="B238" s="150" t="s">
        <v>757</v>
      </c>
      <c r="C238" s="147">
        <v>121</v>
      </c>
      <c r="D238" s="148">
        <v>140</v>
      </c>
    </row>
    <row r="239" spans="1:4">
      <c r="A239" s="145" t="s">
        <v>758</v>
      </c>
      <c r="B239" s="150" t="s">
        <v>759</v>
      </c>
      <c r="C239" s="147">
        <v>4</v>
      </c>
      <c r="D239" s="148">
        <v>10</v>
      </c>
    </row>
    <row r="240" spans="1:4">
      <c r="A240" s="145" t="s">
        <v>760</v>
      </c>
      <c r="B240" s="150" t="s">
        <v>761</v>
      </c>
      <c r="C240" s="147">
        <v>3</v>
      </c>
      <c r="D240" s="148">
        <v>8.56</v>
      </c>
    </row>
    <row r="241" spans="1:4">
      <c r="A241" s="145" t="s">
        <v>762</v>
      </c>
      <c r="B241" s="150" t="s">
        <v>763</v>
      </c>
      <c r="C241" s="147">
        <v>178</v>
      </c>
      <c r="D241" s="148">
        <v>140</v>
      </c>
    </row>
    <row r="242" spans="1:4">
      <c r="A242" s="145" t="s">
        <v>764</v>
      </c>
      <c r="B242" s="150" t="s">
        <v>765</v>
      </c>
      <c r="C242" s="147">
        <v>235</v>
      </c>
      <c r="D242" s="148">
        <v>170</v>
      </c>
    </row>
    <row r="243" spans="1:4">
      <c r="A243" s="145" t="s">
        <v>766</v>
      </c>
      <c r="B243" s="150" t="s">
        <v>767</v>
      </c>
      <c r="C243" s="147">
        <v>3</v>
      </c>
      <c r="D243" s="148">
        <v>6.42</v>
      </c>
    </row>
    <row r="244" spans="1:4">
      <c r="A244" s="145" t="s">
        <v>768</v>
      </c>
      <c r="B244" s="150" t="s">
        <v>769</v>
      </c>
      <c r="C244" s="147">
        <v>22</v>
      </c>
      <c r="D244" s="148">
        <v>60</v>
      </c>
    </row>
    <row r="245" spans="1:4">
      <c r="A245" s="145" t="s">
        <v>770</v>
      </c>
      <c r="B245" s="150" t="s">
        <v>771</v>
      </c>
      <c r="C245" s="147">
        <v>4</v>
      </c>
      <c r="D245" s="148">
        <v>10</v>
      </c>
    </row>
    <row r="246" spans="1:4">
      <c r="A246" s="145" t="s">
        <v>772</v>
      </c>
      <c r="B246" s="150" t="s">
        <v>773</v>
      </c>
      <c r="C246" s="147">
        <v>50</v>
      </c>
      <c r="D246" s="148">
        <v>50</v>
      </c>
    </row>
    <row r="247" spans="1:4">
      <c r="A247" s="145" t="s">
        <v>774</v>
      </c>
      <c r="B247" s="150" t="s">
        <v>775</v>
      </c>
      <c r="C247" s="147">
        <v>19</v>
      </c>
      <c r="D247" s="148">
        <v>30</v>
      </c>
    </row>
    <row r="248" spans="1:4">
      <c r="A248" s="145" t="s">
        <v>776</v>
      </c>
      <c r="B248" s="150" t="s">
        <v>777</v>
      </c>
      <c r="C248" s="147">
        <v>496</v>
      </c>
      <c r="D248" s="148">
        <v>450</v>
      </c>
    </row>
    <row r="249" spans="1:4">
      <c r="A249" s="145" t="s">
        <v>778</v>
      </c>
      <c r="B249" s="150" t="s">
        <v>779</v>
      </c>
      <c r="C249" s="147">
        <v>55</v>
      </c>
      <c r="D249" s="148">
        <v>40</v>
      </c>
    </row>
    <row r="250" spans="1:4">
      <c r="A250" s="145" t="s">
        <v>780</v>
      </c>
      <c r="B250" s="150" t="s">
        <v>781</v>
      </c>
      <c r="C250" s="147">
        <v>159</v>
      </c>
      <c r="D250" s="148">
        <v>80</v>
      </c>
    </row>
    <row r="251" spans="1:4">
      <c r="A251" s="145" t="s">
        <v>782</v>
      </c>
      <c r="B251" s="150" t="s">
        <v>783</v>
      </c>
      <c r="C251" s="147">
        <v>42</v>
      </c>
      <c r="D251" s="148">
        <v>50</v>
      </c>
    </row>
    <row r="252" spans="1:4">
      <c r="A252" s="145" t="s">
        <v>784</v>
      </c>
      <c r="B252" s="150" t="s">
        <v>785</v>
      </c>
      <c r="C252" s="147">
        <v>143</v>
      </c>
      <c r="D252" s="148">
        <v>170</v>
      </c>
    </row>
    <row r="253" spans="1:4">
      <c r="A253" s="145" t="s">
        <v>786</v>
      </c>
      <c r="B253" s="150" t="s">
        <v>787</v>
      </c>
      <c r="C253" s="147">
        <v>22</v>
      </c>
      <c r="D253" s="148">
        <v>6.42</v>
      </c>
    </row>
    <row r="254" spans="1:4">
      <c r="A254" s="145" t="s">
        <v>788</v>
      </c>
      <c r="B254" s="150" t="s">
        <v>789</v>
      </c>
      <c r="C254" s="147">
        <v>33</v>
      </c>
      <c r="D254" s="148">
        <v>10</v>
      </c>
    </row>
    <row r="255" spans="1:4">
      <c r="A255" s="145" t="s">
        <v>790</v>
      </c>
      <c r="B255" s="150" t="s">
        <v>791</v>
      </c>
      <c r="C255" s="147">
        <v>19</v>
      </c>
      <c r="D255" s="148">
        <v>20</v>
      </c>
    </row>
    <row r="256" spans="1:4">
      <c r="A256" s="145" t="s">
        <v>792</v>
      </c>
      <c r="B256" s="150" t="s">
        <v>793</v>
      </c>
      <c r="C256" s="147">
        <v>64</v>
      </c>
      <c r="D256" s="148">
        <v>30</v>
      </c>
    </row>
    <row r="257" spans="1:4">
      <c r="A257" s="145" t="s">
        <v>794</v>
      </c>
      <c r="B257" s="150" t="s">
        <v>795</v>
      </c>
      <c r="C257" s="147">
        <v>44</v>
      </c>
      <c r="D257" s="148">
        <v>30</v>
      </c>
    </row>
    <row r="258" spans="1:4">
      <c r="A258" s="145" t="s">
        <v>796</v>
      </c>
      <c r="B258" s="150" t="s">
        <v>797</v>
      </c>
      <c r="C258" s="147">
        <v>50</v>
      </c>
      <c r="D258" s="148">
        <v>50</v>
      </c>
    </row>
    <row r="259" spans="1:4">
      <c r="A259" s="145" t="s">
        <v>798</v>
      </c>
      <c r="B259" s="150" t="s">
        <v>799</v>
      </c>
      <c r="C259" s="147">
        <v>30</v>
      </c>
      <c r="D259" s="148">
        <v>23.540000000000003</v>
      </c>
    </row>
    <row r="260" spans="1:4">
      <c r="A260" s="145" t="s">
        <v>800</v>
      </c>
      <c r="B260" s="150" t="s">
        <v>801</v>
      </c>
      <c r="C260" s="147">
        <v>52</v>
      </c>
      <c r="D260" s="148">
        <v>100</v>
      </c>
    </row>
    <row r="261" spans="1:4">
      <c r="A261" s="145" t="s">
        <v>802</v>
      </c>
      <c r="B261" s="150" t="s">
        <v>803</v>
      </c>
      <c r="C261" s="147">
        <v>12</v>
      </c>
      <c r="D261" s="148">
        <v>22.470000000000002</v>
      </c>
    </row>
    <row r="262" spans="1:4">
      <c r="A262" s="145" t="s">
        <v>804</v>
      </c>
      <c r="B262" s="150" t="s">
        <v>805</v>
      </c>
      <c r="C262" s="147">
        <v>21</v>
      </c>
      <c r="D262" s="148">
        <v>23.540000000000003</v>
      </c>
    </row>
    <row r="263" spans="1:4">
      <c r="A263" s="145" t="s">
        <v>806</v>
      </c>
      <c r="B263" s="150" t="s">
        <v>807</v>
      </c>
      <c r="C263" s="147">
        <v>54</v>
      </c>
      <c r="D263" s="148">
        <v>40</v>
      </c>
    </row>
    <row r="264" spans="1:4">
      <c r="A264" s="145" t="s">
        <v>808</v>
      </c>
      <c r="B264" s="150" t="s">
        <v>809</v>
      </c>
      <c r="C264" s="147">
        <v>151</v>
      </c>
      <c r="D264" s="148">
        <v>100</v>
      </c>
    </row>
    <row r="265" spans="1:4">
      <c r="A265" s="145" t="s">
        <v>810</v>
      </c>
      <c r="B265" s="150" t="s">
        <v>811</v>
      </c>
      <c r="C265" s="147">
        <v>108</v>
      </c>
      <c r="D265" s="148">
        <v>60</v>
      </c>
    </row>
    <row r="266" spans="1:4">
      <c r="A266" s="145" t="s">
        <v>812</v>
      </c>
      <c r="B266" s="150" t="s">
        <v>813</v>
      </c>
      <c r="C266" s="147">
        <v>189</v>
      </c>
      <c r="D266" s="148">
        <v>120</v>
      </c>
    </row>
    <row r="267" spans="1:4" ht="18.75">
      <c r="A267" s="142">
        <v>6</v>
      </c>
      <c r="B267" s="152" t="s">
        <v>814</v>
      </c>
      <c r="C267" s="143"/>
      <c r="D267" s="143"/>
    </row>
    <row r="268" spans="1:4">
      <c r="A268" s="145" t="s">
        <v>815</v>
      </c>
      <c r="B268" s="150" t="s">
        <v>816</v>
      </c>
      <c r="C268" s="147">
        <v>21</v>
      </c>
      <c r="D268" s="148">
        <v>19.260000000000002</v>
      </c>
    </row>
    <row r="269" spans="1:4">
      <c r="A269" s="145" t="s">
        <v>817</v>
      </c>
      <c r="B269" s="150" t="s">
        <v>818</v>
      </c>
      <c r="C269" s="147">
        <v>113</v>
      </c>
      <c r="D269" s="148">
        <v>150</v>
      </c>
    </row>
    <row r="270" spans="1:4">
      <c r="A270" s="145" t="s">
        <v>819</v>
      </c>
      <c r="B270" s="150" t="s">
        <v>820</v>
      </c>
      <c r="C270" s="147">
        <v>139</v>
      </c>
      <c r="D270" s="148">
        <v>90</v>
      </c>
    </row>
    <row r="271" spans="1:4">
      <c r="A271" s="145" t="s">
        <v>821</v>
      </c>
      <c r="B271" s="150" t="s">
        <v>822</v>
      </c>
      <c r="C271" s="147">
        <v>287</v>
      </c>
      <c r="D271" s="148">
        <v>280</v>
      </c>
    </row>
    <row r="272" spans="1:4">
      <c r="A272" s="145" t="s">
        <v>823</v>
      </c>
      <c r="B272" s="150" t="s">
        <v>824</v>
      </c>
      <c r="C272" s="147">
        <v>35</v>
      </c>
      <c r="D272" s="148">
        <v>40</v>
      </c>
    </row>
    <row r="273" spans="1:4" ht="25.5">
      <c r="A273" s="145" t="s">
        <v>825</v>
      </c>
      <c r="B273" s="150" t="s">
        <v>826</v>
      </c>
      <c r="C273" s="147">
        <v>20</v>
      </c>
      <c r="D273" s="148">
        <v>25</v>
      </c>
    </row>
    <row r="274" spans="1:4" ht="25.5">
      <c r="A274" s="145" t="s">
        <v>827</v>
      </c>
      <c r="B274" s="150" t="s">
        <v>828</v>
      </c>
      <c r="C274" s="147">
        <v>35</v>
      </c>
      <c r="D274" s="148">
        <v>55</v>
      </c>
    </row>
    <row r="275" spans="1:4">
      <c r="A275" s="145" t="s">
        <v>829</v>
      </c>
      <c r="B275" s="150" t="s">
        <v>830</v>
      </c>
      <c r="C275" s="147">
        <v>10</v>
      </c>
      <c r="D275" s="148">
        <v>5</v>
      </c>
    </row>
    <row r="276" spans="1:4">
      <c r="A276" s="145" t="s">
        <v>831</v>
      </c>
      <c r="B276" s="150" t="s">
        <v>832</v>
      </c>
      <c r="C276" s="147">
        <v>31</v>
      </c>
      <c r="D276" s="148">
        <v>25</v>
      </c>
    </row>
    <row r="277" spans="1:4">
      <c r="A277" s="145" t="s">
        <v>833</v>
      </c>
      <c r="B277" s="150" t="s">
        <v>834</v>
      </c>
      <c r="C277" s="147">
        <v>27</v>
      </c>
      <c r="D277" s="148">
        <v>55</v>
      </c>
    </row>
    <row r="278" spans="1:4">
      <c r="A278" s="145" t="s">
        <v>835</v>
      </c>
      <c r="B278" s="150" t="s">
        <v>836</v>
      </c>
      <c r="C278" s="147">
        <v>3</v>
      </c>
      <c r="D278" s="148">
        <v>4.28</v>
      </c>
    </row>
    <row r="279" spans="1:4">
      <c r="A279" s="145" t="s">
        <v>837</v>
      </c>
      <c r="B279" s="150" t="s">
        <v>838</v>
      </c>
      <c r="C279" s="147">
        <v>8</v>
      </c>
      <c r="D279" s="148">
        <v>15</v>
      </c>
    </row>
    <row r="280" spans="1:4">
      <c r="A280" s="145" t="s">
        <v>839</v>
      </c>
      <c r="B280" s="150" t="s">
        <v>840</v>
      </c>
      <c r="C280" s="147">
        <v>34</v>
      </c>
      <c r="D280" s="148">
        <v>51.36</v>
      </c>
    </row>
    <row r="281" spans="1:4">
      <c r="A281" s="145" t="s">
        <v>841</v>
      </c>
      <c r="B281" s="150" t="s">
        <v>842</v>
      </c>
      <c r="C281" s="147">
        <v>4</v>
      </c>
      <c r="D281" s="148">
        <v>5</v>
      </c>
    </row>
    <row r="282" spans="1:4">
      <c r="A282" s="145" t="s">
        <v>843</v>
      </c>
      <c r="B282" s="150" t="s">
        <v>844</v>
      </c>
      <c r="C282" s="147">
        <v>118</v>
      </c>
      <c r="D282" s="148">
        <v>120</v>
      </c>
    </row>
    <row r="283" spans="1:4">
      <c r="A283" s="145" t="s">
        <v>845</v>
      </c>
      <c r="B283" s="150" t="s">
        <v>846</v>
      </c>
      <c r="C283" s="147">
        <v>191</v>
      </c>
      <c r="D283" s="148">
        <v>135</v>
      </c>
    </row>
    <row r="284" spans="1:4">
      <c r="A284" s="151" t="s">
        <v>847</v>
      </c>
      <c r="B284" s="153" t="s">
        <v>848</v>
      </c>
      <c r="C284" s="147">
        <v>78</v>
      </c>
      <c r="D284" s="148">
        <v>50</v>
      </c>
    </row>
    <row r="285" spans="1:4">
      <c r="A285" s="151" t="s">
        <v>849</v>
      </c>
      <c r="B285" s="153" t="s">
        <v>850</v>
      </c>
      <c r="C285" s="147">
        <v>974</v>
      </c>
      <c r="D285" s="148">
        <v>1050</v>
      </c>
    </row>
    <row r="286" spans="1:4">
      <c r="A286" s="145" t="s">
        <v>851</v>
      </c>
      <c r="B286" s="153" t="s">
        <v>852</v>
      </c>
      <c r="C286" s="147">
        <v>228</v>
      </c>
      <c r="D286" s="148">
        <v>280</v>
      </c>
    </row>
    <row r="287" spans="1:4">
      <c r="A287" s="145" t="s">
        <v>853</v>
      </c>
      <c r="B287" s="150" t="s">
        <v>854</v>
      </c>
      <c r="C287" s="147">
        <v>28</v>
      </c>
      <c r="D287" s="148">
        <v>20</v>
      </c>
    </row>
    <row r="288" spans="1:4">
      <c r="A288" s="145" t="s">
        <v>855</v>
      </c>
      <c r="B288" s="150" t="s">
        <v>856</v>
      </c>
      <c r="C288" s="147">
        <v>24</v>
      </c>
      <c r="D288" s="148">
        <v>40</v>
      </c>
    </row>
    <row r="289" spans="1:4">
      <c r="A289" s="145" t="s">
        <v>857</v>
      </c>
      <c r="B289" s="150" t="s">
        <v>858</v>
      </c>
      <c r="C289" s="147">
        <v>41</v>
      </c>
      <c r="D289" s="148">
        <v>80</v>
      </c>
    </row>
    <row r="290" spans="1:4">
      <c r="A290" s="145" t="s">
        <v>859</v>
      </c>
      <c r="B290" s="150" t="s">
        <v>860</v>
      </c>
      <c r="C290" s="147">
        <v>9</v>
      </c>
      <c r="D290" s="148">
        <v>15</v>
      </c>
    </row>
    <row r="291" spans="1:4">
      <c r="A291" s="145" t="s">
        <v>861</v>
      </c>
      <c r="B291" s="150" t="s">
        <v>862</v>
      </c>
      <c r="C291" s="147">
        <v>106</v>
      </c>
      <c r="D291" s="148">
        <v>80</v>
      </c>
    </row>
    <row r="292" spans="1:4">
      <c r="A292" s="145" t="s">
        <v>863</v>
      </c>
      <c r="B292" s="150" t="s">
        <v>864</v>
      </c>
      <c r="C292" s="147">
        <v>0</v>
      </c>
      <c r="D292" s="148">
        <v>6.42</v>
      </c>
    </row>
    <row r="293" spans="1:4">
      <c r="A293" s="145" t="s">
        <v>865</v>
      </c>
      <c r="B293" s="150" t="s">
        <v>866</v>
      </c>
      <c r="C293" s="147">
        <v>47</v>
      </c>
      <c r="D293" s="148">
        <v>60</v>
      </c>
    </row>
    <row r="294" spans="1:4">
      <c r="A294" s="145" t="s">
        <v>867</v>
      </c>
      <c r="B294" s="150" t="s">
        <v>868</v>
      </c>
      <c r="C294" s="147">
        <v>324</v>
      </c>
      <c r="D294" s="148">
        <v>300</v>
      </c>
    </row>
    <row r="295" spans="1:4">
      <c r="A295" s="145" t="s">
        <v>869</v>
      </c>
      <c r="B295" s="150" t="s">
        <v>870</v>
      </c>
      <c r="C295" s="147">
        <v>1</v>
      </c>
      <c r="D295" s="148">
        <v>6.42</v>
      </c>
    </row>
    <row r="296" spans="1:4">
      <c r="A296" s="145" t="s">
        <v>871</v>
      </c>
      <c r="B296" s="150" t="s">
        <v>872</v>
      </c>
      <c r="C296" s="147">
        <v>26</v>
      </c>
      <c r="D296" s="148">
        <v>16.05</v>
      </c>
    </row>
    <row r="297" spans="1:4">
      <c r="A297" s="145" t="s">
        <v>873</v>
      </c>
      <c r="B297" s="150" t="s">
        <v>874</v>
      </c>
      <c r="C297" s="147">
        <v>84</v>
      </c>
      <c r="D297" s="148">
        <v>310</v>
      </c>
    </row>
    <row r="298" spans="1:4">
      <c r="A298" s="145" t="s">
        <v>875</v>
      </c>
      <c r="B298" s="150" t="s">
        <v>876</v>
      </c>
      <c r="C298" s="147">
        <v>2</v>
      </c>
      <c r="D298" s="148">
        <v>840</v>
      </c>
    </row>
    <row r="299" spans="1:4">
      <c r="A299" s="145" t="s">
        <v>877</v>
      </c>
      <c r="B299" s="150" t="s">
        <v>878</v>
      </c>
      <c r="C299" s="147">
        <v>54</v>
      </c>
      <c r="D299" s="148">
        <v>50</v>
      </c>
    </row>
    <row r="300" spans="1:4">
      <c r="A300" s="145" t="s">
        <v>879</v>
      </c>
      <c r="B300" s="150" t="s">
        <v>880</v>
      </c>
      <c r="C300" s="147">
        <v>682</v>
      </c>
      <c r="D300" s="148">
        <v>770</v>
      </c>
    </row>
    <row r="301" spans="1:4">
      <c r="A301" s="145" t="s">
        <v>881</v>
      </c>
      <c r="B301" s="150" t="s">
        <v>882</v>
      </c>
      <c r="C301" s="147">
        <v>63</v>
      </c>
      <c r="D301" s="148">
        <v>80</v>
      </c>
    </row>
    <row r="302" spans="1:4">
      <c r="A302" s="145" t="s">
        <v>883</v>
      </c>
      <c r="B302" s="150" t="s">
        <v>884</v>
      </c>
      <c r="C302" s="147">
        <v>50</v>
      </c>
      <c r="D302" s="148">
        <v>100</v>
      </c>
    </row>
    <row r="303" spans="1:4">
      <c r="A303" s="145" t="s">
        <v>885</v>
      </c>
      <c r="B303" s="150" t="s">
        <v>886</v>
      </c>
      <c r="C303" s="147">
        <v>7</v>
      </c>
      <c r="D303" s="148">
        <v>10</v>
      </c>
    </row>
    <row r="304" spans="1:4">
      <c r="A304" s="145" t="s">
        <v>887</v>
      </c>
      <c r="B304" s="150" t="s">
        <v>888</v>
      </c>
      <c r="C304" s="147">
        <v>33</v>
      </c>
      <c r="D304" s="148">
        <v>20</v>
      </c>
    </row>
    <row r="305" spans="1:4">
      <c r="A305" s="145" t="s">
        <v>889</v>
      </c>
      <c r="B305" s="150" t="s">
        <v>890</v>
      </c>
      <c r="C305" s="147">
        <v>248</v>
      </c>
      <c r="D305" s="148">
        <v>260</v>
      </c>
    </row>
    <row r="306" spans="1:4">
      <c r="A306" s="145" t="s">
        <v>891</v>
      </c>
      <c r="B306" s="150" t="s">
        <v>892</v>
      </c>
      <c r="C306" s="147">
        <v>2905</v>
      </c>
      <c r="D306" s="148">
        <v>1750</v>
      </c>
    </row>
    <row r="307" spans="1:4">
      <c r="A307" s="145" t="s">
        <v>893</v>
      </c>
      <c r="B307" s="150" t="s">
        <v>894</v>
      </c>
      <c r="C307" s="147">
        <v>2</v>
      </c>
      <c r="D307" s="148">
        <v>18.190000000000001</v>
      </c>
    </row>
    <row r="308" spans="1:4">
      <c r="A308" s="145" t="s">
        <v>895</v>
      </c>
      <c r="B308" s="150" t="s">
        <v>896</v>
      </c>
      <c r="C308" s="147">
        <v>23</v>
      </c>
      <c r="D308" s="148">
        <v>50</v>
      </c>
    </row>
    <row r="309" spans="1:4">
      <c r="A309" s="145" t="s">
        <v>897</v>
      </c>
      <c r="B309" s="150" t="s">
        <v>898</v>
      </c>
      <c r="C309" s="147">
        <v>207</v>
      </c>
      <c r="D309" s="148">
        <v>450</v>
      </c>
    </row>
    <row r="310" spans="1:4" ht="25.5">
      <c r="A310" s="145" t="s">
        <v>899</v>
      </c>
      <c r="B310" s="150" t="s">
        <v>900</v>
      </c>
      <c r="C310" s="147">
        <v>81</v>
      </c>
      <c r="D310" s="148">
        <v>48.150000000000006</v>
      </c>
    </row>
    <row r="311" spans="1:4" ht="25.5">
      <c r="A311" s="145" t="s">
        <v>901</v>
      </c>
      <c r="B311" s="150" t="s">
        <v>902</v>
      </c>
      <c r="C311" s="147">
        <v>208</v>
      </c>
      <c r="D311" s="148">
        <v>135</v>
      </c>
    </row>
    <row r="312" spans="1:4">
      <c r="A312" s="145" t="s">
        <v>903</v>
      </c>
      <c r="B312" s="150" t="s">
        <v>904</v>
      </c>
      <c r="C312" s="147">
        <v>47</v>
      </c>
      <c r="D312" s="148">
        <v>42.800000000000004</v>
      </c>
    </row>
    <row r="313" spans="1:4">
      <c r="A313" s="145" t="s">
        <v>905</v>
      </c>
      <c r="B313" s="150" t="s">
        <v>906</v>
      </c>
      <c r="C313" s="147">
        <v>759</v>
      </c>
      <c r="D313" s="148">
        <v>880</v>
      </c>
    </row>
    <row r="314" spans="1:4" ht="18.75">
      <c r="A314" s="142">
        <v>7</v>
      </c>
      <c r="B314" s="152" t="s">
        <v>907</v>
      </c>
      <c r="C314" s="143"/>
      <c r="D314" s="143"/>
    </row>
    <row r="315" spans="1:4">
      <c r="A315" s="145" t="s">
        <v>908</v>
      </c>
      <c r="B315" s="150" t="s">
        <v>909</v>
      </c>
      <c r="C315" s="147">
        <v>15</v>
      </c>
      <c r="D315" s="148">
        <v>10</v>
      </c>
    </row>
    <row r="316" spans="1:4">
      <c r="A316" s="145" t="s">
        <v>910</v>
      </c>
      <c r="B316" s="150" t="s">
        <v>911</v>
      </c>
      <c r="C316" s="147">
        <v>53</v>
      </c>
      <c r="D316" s="148">
        <v>60.99</v>
      </c>
    </row>
    <row r="317" spans="1:4">
      <c r="A317" s="145" t="s">
        <v>912</v>
      </c>
      <c r="B317" s="150" t="s">
        <v>913</v>
      </c>
      <c r="C317" s="147">
        <v>13</v>
      </c>
      <c r="D317" s="148">
        <v>20</v>
      </c>
    </row>
    <row r="318" spans="1:4">
      <c r="A318" s="145" t="s">
        <v>914</v>
      </c>
      <c r="B318" s="150" t="s">
        <v>915</v>
      </c>
      <c r="C318" s="147">
        <v>15</v>
      </c>
      <c r="D318" s="148">
        <v>20</v>
      </c>
    </row>
    <row r="319" spans="1:4">
      <c r="A319" s="145" t="s">
        <v>916</v>
      </c>
      <c r="B319" s="150" t="s">
        <v>917</v>
      </c>
      <c r="C319" s="147">
        <v>89</v>
      </c>
      <c r="D319" s="148">
        <v>1220</v>
      </c>
    </row>
    <row r="320" spans="1:4">
      <c r="A320" s="145" t="s">
        <v>918</v>
      </c>
      <c r="B320" s="150" t="s">
        <v>919</v>
      </c>
      <c r="C320" s="147">
        <v>8</v>
      </c>
      <c r="D320" s="148">
        <v>5</v>
      </c>
    </row>
    <row r="321" spans="1:4">
      <c r="A321" s="145" t="s">
        <v>920</v>
      </c>
      <c r="B321" s="150" t="s">
        <v>921</v>
      </c>
      <c r="C321" s="147">
        <v>33</v>
      </c>
      <c r="D321" s="148">
        <v>55</v>
      </c>
    </row>
    <row r="322" spans="1:4">
      <c r="A322" s="145" t="s">
        <v>922</v>
      </c>
      <c r="B322" s="153" t="s">
        <v>923</v>
      </c>
      <c r="C322" s="147">
        <v>8</v>
      </c>
      <c r="D322" s="148">
        <v>5</v>
      </c>
    </row>
    <row r="323" spans="1:4">
      <c r="A323" s="145" t="s">
        <v>924</v>
      </c>
      <c r="B323" s="153" t="s">
        <v>925</v>
      </c>
      <c r="C323" s="147">
        <v>38</v>
      </c>
      <c r="D323" s="148">
        <v>35</v>
      </c>
    </row>
    <row r="324" spans="1:4" ht="25.5">
      <c r="A324" s="145" t="s">
        <v>926</v>
      </c>
      <c r="B324" s="150" t="s">
        <v>927</v>
      </c>
      <c r="C324" s="147">
        <v>17</v>
      </c>
      <c r="D324" s="148">
        <v>10</v>
      </c>
    </row>
    <row r="325" spans="1:4" ht="25.5">
      <c r="A325" s="145" t="s">
        <v>928</v>
      </c>
      <c r="B325" s="150" t="s">
        <v>929</v>
      </c>
      <c r="C325" s="147">
        <v>82</v>
      </c>
      <c r="D325" s="148">
        <v>99.51</v>
      </c>
    </row>
    <row r="326" spans="1:4" ht="25.5">
      <c r="A326" s="145" t="s">
        <v>930</v>
      </c>
      <c r="B326" s="150" t="s">
        <v>931</v>
      </c>
      <c r="C326" s="147">
        <v>55</v>
      </c>
      <c r="D326" s="148">
        <v>16.05</v>
      </c>
    </row>
    <row r="327" spans="1:4" ht="25.5">
      <c r="A327" s="145" t="s">
        <v>932</v>
      </c>
      <c r="B327" s="150" t="s">
        <v>933</v>
      </c>
      <c r="C327" s="147">
        <v>541</v>
      </c>
      <c r="D327" s="148">
        <v>540</v>
      </c>
    </row>
    <row r="328" spans="1:4">
      <c r="A328" s="145" t="s">
        <v>934</v>
      </c>
      <c r="B328" s="153" t="s">
        <v>935</v>
      </c>
      <c r="C328" s="147">
        <v>2</v>
      </c>
      <c r="D328" s="148">
        <v>5</v>
      </c>
    </row>
    <row r="329" spans="1:4">
      <c r="A329" s="145" t="s">
        <v>936</v>
      </c>
      <c r="B329" s="153" t="s">
        <v>937</v>
      </c>
      <c r="C329" s="147">
        <v>9</v>
      </c>
      <c r="D329" s="148">
        <v>5</v>
      </c>
    </row>
    <row r="330" spans="1:4">
      <c r="A330" s="145" t="s">
        <v>938</v>
      </c>
      <c r="B330" s="150" t="s">
        <v>939</v>
      </c>
      <c r="C330" s="147">
        <v>2</v>
      </c>
      <c r="D330" s="148">
        <v>1.07</v>
      </c>
    </row>
    <row r="331" spans="1:4">
      <c r="A331" s="145" t="s">
        <v>940</v>
      </c>
      <c r="B331" s="150" t="s">
        <v>941</v>
      </c>
      <c r="C331" s="147">
        <v>18</v>
      </c>
      <c r="D331" s="148">
        <v>10</v>
      </c>
    </row>
    <row r="332" spans="1:4">
      <c r="A332" s="145" t="s">
        <v>942</v>
      </c>
      <c r="B332" s="150" t="s">
        <v>943</v>
      </c>
      <c r="C332" s="147">
        <v>36</v>
      </c>
      <c r="D332" s="148">
        <v>40</v>
      </c>
    </row>
    <row r="333" spans="1:4">
      <c r="A333" s="145" t="s">
        <v>944</v>
      </c>
      <c r="B333" s="150" t="s">
        <v>945</v>
      </c>
      <c r="C333" s="147">
        <v>92</v>
      </c>
      <c r="D333" s="148">
        <v>90</v>
      </c>
    </row>
    <row r="334" spans="1:4">
      <c r="A334" s="145" t="s">
        <v>946</v>
      </c>
      <c r="B334" s="150" t="s">
        <v>947</v>
      </c>
      <c r="C334" s="147">
        <v>55</v>
      </c>
      <c r="D334" s="148">
        <v>50</v>
      </c>
    </row>
    <row r="335" spans="1:4" ht="25.5">
      <c r="A335" s="145" t="s">
        <v>948</v>
      </c>
      <c r="B335" s="150" t="s">
        <v>949</v>
      </c>
      <c r="C335" s="147">
        <v>37</v>
      </c>
      <c r="D335" s="148">
        <v>30</v>
      </c>
    </row>
    <row r="336" spans="1:4" ht="25.5">
      <c r="A336" s="145" t="s">
        <v>950</v>
      </c>
      <c r="B336" s="150" t="s">
        <v>951</v>
      </c>
      <c r="C336" s="147">
        <v>451</v>
      </c>
      <c r="D336" s="148">
        <v>310</v>
      </c>
    </row>
    <row r="337" spans="1:4">
      <c r="A337" s="145" t="s">
        <v>952</v>
      </c>
      <c r="B337" s="150" t="s">
        <v>953</v>
      </c>
      <c r="C337" s="147">
        <v>70</v>
      </c>
      <c r="D337" s="148">
        <v>58.85</v>
      </c>
    </row>
    <row r="338" spans="1:4">
      <c r="A338" s="145" t="s">
        <v>954</v>
      </c>
      <c r="B338" s="150" t="s">
        <v>955</v>
      </c>
      <c r="C338" s="147">
        <v>255</v>
      </c>
      <c r="D338" s="148">
        <v>200</v>
      </c>
    </row>
    <row r="339" spans="1:4" ht="25.5">
      <c r="A339" s="145" t="s">
        <v>956</v>
      </c>
      <c r="B339" s="150" t="s">
        <v>957</v>
      </c>
      <c r="C339" s="147">
        <v>100</v>
      </c>
      <c r="D339" s="148">
        <v>160</v>
      </c>
    </row>
    <row r="340" spans="1:4" ht="25.5">
      <c r="A340" s="145" t="s">
        <v>958</v>
      </c>
      <c r="B340" s="150" t="s">
        <v>959</v>
      </c>
      <c r="C340" s="147">
        <v>725</v>
      </c>
      <c r="D340" s="148">
        <v>640</v>
      </c>
    </row>
    <row r="341" spans="1:4">
      <c r="A341" s="145" t="s">
        <v>960</v>
      </c>
      <c r="B341" s="150" t="s">
        <v>961</v>
      </c>
      <c r="C341" s="147">
        <v>72</v>
      </c>
      <c r="D341" s="148">
        <v>70</v>
      </c>
    </row>
    <row r="342" spans="1:4">
      <c r="A342" s="145" t="s">
        <v>962</v>
      </c>
      <c r="B342" s="150" t="s">
        <v>963</v>
      </c>
      <c r="C342" s="147">
        <v>277</v>
      </c>
      <c r="D342" s="148">
        <v>220</v>
      </c>
    </row>
    <row r="343" spans="1:4" ht="37.5">
      <c r="A343" s="142">
        <v>8</v>
      </c>
      <c r="B343" s="152" t="s">
        <v>964</v>
      </c>
      <c r="C343" s="143"/>
      <c r="D343" s="143"/>
    </row>
    <row r="344" spans="1:4" ht="25.5">
      <c r="A344" s="154" t="s">
        <v>965</v>
      </c>
      <c r="B344" s="153" t="s">
        <v>966</v>
      </c>
      <c r="C344" s="147">
        <v>5</v>
      </c>
      <c r="D344" s="148">
        <v>5</v>
      </c>
    </row>
    <row r="345" spans="1:4" ht="25.5">
      <c r="A345" s="154" t="s">
        <v>967</v>
      </c>
      <c r="B345" s="153" t="s">
        <v>968</v>
      </c>
      <c r="C345" s="147">
        <v>0</v>
      </c>
      <c r="D345" s="148">
        <v>0</v>
      </c>
    </row>
    <row r="346" spans="1:4">
      <c r="A346" s="145" t="s">
        <v>969</v>
      </c>
      <c r="B346" s="150" t="s">
        <v>970</v>
      </c>
      <c r="C346" s="147">
        <v>4</v>
      </c>
      <c r="D346" s="148">
        <v>5</v>
      </c>
    </row>
    <row r="347" spans="1:4">
      <c r="A347" s="145" t="s">
        <v>971</v>
      </c>
      <c r="B347" s="150" t="s">
        <v>972</v>
      </c>
      <c r="C347" s="147">
        <v>17</v>
      </c>
      <c r="D347" s="148">
        <v>10</v>
      </c>
    </row>
    <row r="348" spans="1:4">
      <c r="A348" s="151" t="s">
        <v>973</v>
      </c>
      <c r="B348" s="153" t="s">
        <v>974</v>
      </c>
      <c r="C348" s="147">
        <v>16</v>
      </c>
      <c r="D348" s="148">
        <v>5</v>
      </c>
    </row>
    <row r="349" spans="1:4">
      <c r="A349" s="151" t="s">
        <v>975</v>
      </c>
      <c r="B349" s="153" t="s">
        <v>976</v>
      </c>
      <c r="C349" s="147">
        <v>494</v>
      </c>
      <c r="D349" s="148">
        <v>450</v>
      </c>
    </row>
    <row r="350" spans="1:4">
      <c r="A350" s="151" t="s">
        <v>977</v>
      </c>
      <c r="B350" s="153" t="s">
        <v>978</v>
      </c>
      <c r="C350" s="147">
        <v>36</v>
      </c>
      <c r="D350" s="148">
        <v>15</v>
      </c>
    </row>
    <row r="351" spans="1:4">
      <c r="A351" s="151" t="s">
        <v>979</v>
      </c>
      <c r="B351" s="153" t="s">
        <v>980</v>
      </c>
      <c r="C351" s="147">
        <v>523</v>
      </c>
      <c r="D351" s="148">
        <v>250</v>
      </c>
    </row>
    <row r="352" spans="1:4">
      <c r="A352" s="151" t="s">
        <v>981</v>
      </c>
      <c r="B352" s="153" t="s">
        <v>982</v>
      </c>
      <c r="C352" s="147"/>
      <c r="D352" s="148">
        <v>0</v>
      </c>
    </row>
    <row r="353" spans="1:4">
      <c r="A353" s="145" t="s">
        <v>983</v>
      </c>
      <c r="B353" s="150" t="s">
        <v>984</v>
      </c>
      <c r="C353" s="147">
        <v>5</v>
      </c>
      <c r="D353" s="148">
        <v>1</v>
      </c>
    </row>
    <row r="354" spans="1:4">
      <c r="A354" s="145" t="s">
        <v>985</v>
      </c>
      <c r="B354" s="150" t="s">
        <v>986</v>
      </c>
      <c r="C354" s="147">
        <v>9</v>
      </c>
      <c r="D354" s="148">
        <v>5</v>
      </c>
    </row>
    <row r="355" spans="1:4">
      <c r="A355" s="145" t="s">
        <v>987</v>
      </c>
      <c r="B355" s="150" t="s">
        <v>988</v>
      </c>
      <c r="C355" s="147">
        <v>0</v>
      </c>
      <c r="D355" s="148">
        <v>2.14</v>
      </c>
    </row>
    <row r="356" spans="1:4">
      <c r="A356" s="145" t="s">
        <v>989</v>
      </c>
      <c r="B356" s="150" t="s">
        <v>990</v>
      </c>
      <c r="C356" s="147">
        <v>3</v>
      </c>
      <c r="D356" s="148">
        <v>5</v>
      </c>
    </row>
    <row r="357" spans="1:4">
      <c r="A357" s="145" t="s">
        <v>991</v>
      </c>
      <c r="B357" s="150" t="s">
        <v>992</v>
      </c>
      <c r="C357" s="147">
        <v>13</v>
      </c>
      <c r="D357" s="148">
        <v>15</v>
      </c>
    </row>
    <row r="358" spans="1:4">
      <c r="A358" s="145" t="s">
        <v>993</v>
      </c>
      <c r="B358" s="150" t="s">
        <v>994</v>
      </c>
      <c r="C358" s="147">
        <v>440</v>
      </c>
      <c r="D358" s="148">
        <v>450</v>
      </c>
    </row>
    <row r="359" spans="1:4">
      <c r="A359" s="145" t="s">
        <v>995</v>
      </c>
      <c r="B359" s="150" t="s">
        <v>996</v>
      </c>
      <c r="C359" s="147">
        <v>1</v>
      </c>
      <c r="D359" s="148">
        <v>2.14</v>
      </c>
    </row>
    <row r="360" spans="1:4">
      <c r="A360" s="145" t="s">
        <v>997</v>
      </c>
      <c r="B360" s="150" t="s">
        <v>996</v>
      </c>
      <c r="C360" s="147">
        <v>43</v>
      </c>
      <c r="D360" s="148">
        <v>50</v>
      </c>
    </row>
    <row r="361" spans="1:4">
      <c r="A361" s="145" t="s">
        <v>998</v>
      </c>
      <c r="B361" s="150" t="s">
        <v>999</v>
      </c>
      <c r="C361" s="147">
        <v>33</v>
      </c>
      <c r="D361" s="148">
        <v>30</v>
      </c>
    </row>
    <row r="362" spans="1:4">
      <c r="A362" s="145" t="s">
        <v>1000</v>
      </c>
      <c r="B362" s="150" t="s">
        <v>1001</v>
      </c>
      <c r="C362" s="147">
        <v>418</v>
      </c>
      <c r="D362" s="148">
        <v>405</v>
      </c>
    </row>
    <row r="363" spans="1:4">
      <c r="A363" s="145" t="s">
        <v>1002</v>
      </c>
      <c r="B363" s="150" t="s">
        <v>1003</v>
      </c>
      <c r="C363" s="147">
        <v>50</v>
      </c>
      <c r="D363" s="148">
        <v>0.5</v>
      </c>
    </row>
    <row r="364" spans="1:4" ht="25.5">
      <c r="A364" s="145" t="s">
        <v>1004</v>
      </c>
      <c r="B364" s="150" t="s">
        <v>1005</v>
      </c>
      <c r="C364" s="147">
        <v>3</v>
      </c>
      <c r="D364" s="148">
        <v>5</v>
      </c>
    </row>
    <row r="365" spans="1:4" ht="25.5">
      <c r="A365" s="145" t="s">
        <v>1006</v>
      </c>
      <c r="B365" s="150" t="s">
        <v>1007</v>
      </c>
      <c r="C365" s="147">
        <v>5</v>
      </c>
      <c r="D365" s="148">
        <v>5.3500000000000005</v>
      </c>
    </row>
    <row r="366" spans="1:4" ht="25.5">
      <c r="A366" s="145" t="s">
        <v>1008</v>
      </c>
      <c r="B366" s="150" t="s">
        <v>1009</v>
      </c>
      <c r="C366" s="147">
        <v>23</v>
      </c>
      <c r="D366" s="148">
        <v>30</v>
      </c>
    </row>
    <row r="367" spans="1:4">
      <c r="A367" s="145" t="s">
        <v>1010</v>
      </c>
      <c r="B367" s="150" t="s">
        <v>1011</v>
      </c>
      <c r="C367" s="147">
        <v>35</v>
      </c>
      <c r="D367" s="148">
        <v>30</v>
      </c>
    </row>
    <row r="368" spans="1:4">
      <c r="A368" s="145" t="s">
        <v>1012</v>
      </c>
      <c r="B368" s="150" t="s">
        <v>1013</v>
      </c>
      <c r="C368" s="147">
        <v>412</v>
      </c>
      <c r="D368" s="148">
        <v>365</v>
      </c>
    </row>
    <row r="369" spans="1:4">
      <c r="A369" s="145" t="s">
        <v>1014</v>
      </c>
      <c r="B369" s="150" t="s">
        <v>1015</v>
      </c>
      <c r="C369" s="147">
        <v>1</v>
      </c>
      <c r="D369" s="148">
        <v>1</v>
      </c>
    </row>
    <row r="370" spans="1:4">
      <c r="A370" s="145" t="s">
        <v>1016</v>
      </c>
      <c r="B370" s="150" t="s">
        <v>1017</v>
      </c>
      <c r="C370" s="147">
        <v>13</v>
      </c>
      <c r="D370" s="148">
        <v>10.700000000000001</v>
      </c>
    </row>
    <row r="371" spans="1:4">
      <c r="A371" s="145" t="s">
        <v>1018</v>
      </c>
      <c r="B371" s="153" t="s">
        <v>1019</v>
      </c>
      <c r="C371" s="147">
        <v>0</v>
      </c>
      <c r="D371" s="148">
        <v>0</v>
      </c>
    </row>
    <row r="372" spans="1:4">
      <c r="A372" s="145" t="s">
        <v>1020</v>
      </c>
      <c r="B372" s="153" t="s">
        <v>1021</v>
      </c>
      <c r="C372" s="147">
        <v>0</v>
      </c>
      <c r="D372" s="148">
        <v>0</v>
      </c>
    </row>
    <row r="373" spans="1:4">
      <c r="A373" s="145" t="s">
        <v>1022</v>
      </c>
      <c r="B373" s="150" t="s">
        <v>1023</v>
      </c>
      <c r="C373" s="147">
        <v>146</v>
      </c>
      <c r="D373" s="148">
        <v>1450</v>
      </c>
    </row>
    <row r="374" spans="1:4">
      <c r="A374" s="145" t="s">
        <v>1024</v>
      </c>
      <c r="B374" s="153" t="s">
        <v>1025</v>
      </c>
      <c r="C374" s="147">
        <v>3</v>
      </c>
      <c r="D374" s="148">
        <v>10</v>
      </c>
    </row>
    <row r="375" spans="1:4">
      <c r="A375" s="145" t="s">
        <v>1026</v>
      </c>
      <c r="B375" s="153" t="s">
        <v>1027</v>
      </c>
      <c r="C375" s="147">
        <v>193</v>
      </c>
      <c r="D375" s="148">
        <v>190</v>
      </c>
    </row>
    <row r="376" spans="1:4">
      <c r="A376" s="145" t="s">
        <v>1028</v>
      </c>
      <c r="B376" s="150" t="s">
        <v>1029</v>
      </c>
      <c r="C376" s="147">
        <v>38</v>
      </c>
      <c r="D376" s="148">
        <v>50</v>
      </c>
    </row>
    <row r="377" spans="1:4">
      <c r="A377" s="145" t="s">
        <v>1030</v>
      </c>
      <c r="B377" s="150" t="s">
        <v>1031</v>
      </c>
      <c r="C377" s="147">
        <v>35</v>
      </c>
      <c r="D377" s="148">
        <v>70</v>
      </c>
    </row>
    <row r="378" spans="1:4">
      <c r="A378" s="145" t="s">
        <v>1032</v>
      </c>
      <c r="B378" s="150" t="s">
        <v>1033</v>
      </c>
      <c r="C378" s="147">
        <v>314</v>
      </c>
      <c r="D378" s="148">
        <v>220</v>
      </c>
    </row>
    <row r="379" spans="1:4">
      <c r="A379" s="145" t="s">
        <v>1034</v>
      </c>
      <c r="B379" s="153" t="s">
        <v>1035</v>
      </c>
      <c r="C379" s="147">
        <v>6</v>
      </c>
      <c r="D379" s="148">
        <v>20</v>
      </c>
    </row>
    <row r="380" spans="1:4">
      <c r="A380" s="145" t="s">
        <v>1036</v>
      </c>
      <c r="B380" s="153" t="s">
        <v>1037</v>
      </c>
      <c r="C380" s="147">
        <v>3</v>
      </c>
      <c r="D380" s="148">
        <v>2.14</v>
      </c>
    </row>
    <row r="381" spans="1:4">
      <c r="A381" s="145" t="s">
        <v>1038</v>
      </c>
      <c r="B381" s="153" t="s">
        <v>1039</v>
      </c>
      <c r="C381" s="147">
        <v>6</v>
      </c>
      <c r="D381" s="148">
        <v>5</v>
      </c>
    </row>
    <row r="382" spans="1:4">
      <c r="A382" s="145" t="s">
        <v>1040</v>
      </c>
      <c r="B382" s="150" t="s">
        <v>1041</v>
      </c>
      <c r="C382" s="147">
        <v>13</v>
      </c>
      <c r="D382" s="148">
        <v>10</v>
      </c>
    </row>
    <row r="383" spans="1:4">
      <c r="A383" s="145" t="s">
        <v>1042</v>
      </c>
      <c r="B383" s="150" t="s">
        <v>1043</v>
      </c>
      <c r="C383" s="147">
        <v>192</v>
      </c>
      <c r="D383" s="148">
        <v>200</v>
      </c>
    </row>
    <row r="384" spans="1:4">
      <c r="A384" s="145" t="s">
        <v>1044</v>
      </c>
      <c r="B384" s="150" t="s">
        <v>1045</v>
      </c>
      <c r="C384" s="147">
        <v>2</v>
      </c>
      <c r="D384" s="148">
        <v>6.42</v>
      </c>
    </row>
    <row r="385" spans="1:4">
      <c r="A385" s="145" t="s">
        <v>1046</v>
      </c>
      <c r="B385" s="150" t="s">
        <v>1047</v>
      </c>
      <c r="C385" s="147">
        <v>48</v>
      </c>
      <c r="D385" s="148">
        <v>50</v>
      </c>
    </row>
    <row r="386" spans="1:4">
      <c r="A386" s="145" t="s">
        <v>1048</v>
      </c>
      <c r="B386" s="150" t="s">
        <v>1049</v>
      </c>
      <c r="C386" s="147">
        <v>47</v>
      </c>
      <c r="D386" s="148">
        <v>35</v>
      </c>
    </row>
    <row r="387" spans="1:4">
      <c r="A387" s="145" t="s">
        <v>1050</v>
      </c>
      <c r="B387" s="150" t="s">
        <v>1051</v>
      </c>
      <c r="C387" s="147">
        <v>300</v>
      </c>
      <c r="D387" s="148">
        <v>300</v>
      </c>
    </row>
    <row r="388" spans="1:4">
      <c r="A388" s="145" t="s">
        <v>1052</v>
      </c>
      <c r="B388" s="150" t="s">
        <v>1053</v>
      </c>
      <c r="C388" s="147">
        <v>2</v>
      </c>
      <c r="D388" s="148">
        <v>1</v>
      </c>
    </row>
    <row r="389" spans="1:4">
      <c r="A389" s="145" t="s">
        <v>1054</v>
      </c>
      <c r="B389" s="150" t="s">
        <v>1055</v>
      </c>
      <c r="C389" s="147">
        <v>49</v>
      </c>
      <c r="D389" s="148">
        <v>50</v>
      </c>
    </row>
    <row r="390" spans="1:4">
      <c r="A390" s="145" t="s">
        <v>1056</v>
      </c>
      <c r="B390" s="150" t="s">
        <v>1057</v>
      </c>
      <c r="C390" s="147">
        <v>0</v>
      </c>
      <c r="D390" s="148">
        <v>0</v>
      </c>
    </row>
    <row r="391" spans="1:4">
      <c r="A391" s="145" t="s">
        <v>1058</v>
      </c>
      <c r="B391" s="150" t="s">
        <v>1059</v>
      </c>
      <c r="C391" s="147">
        <v>2</v>
      </c>
      <c r="D391" s="148">
        <v>5</v>
      </c>
    </row>
    <row r="392" spans="1:4">
      <c r="A392" s="145" t="s">
        <v>1060</v>
      </c>
      <c r="B392" s="150" t="s">
        <v>1061</v>
      </c>
      <c r="C392" s="147">
        <v>30</v>
      </c>
      <c r="D392" s="148">
        <v>10</v>
      </c>
    </row>
    <row r="393" spans="1:4">
      <c r="A393" s="145" t="s">
        <v>1062</v>
      </c>
      <c r="B393" s="150" t="s">
        <v>1063</v>
      </c>
      <c r="C393" s="147">
        <v>11</v>
      </c>
      <c r="D393" s="148">
        <v>15</v>
      </c>
    </row>
    <row r="394" spans="1:4">
      <c r="A394" s="145" t="s">
        <v>1064</v>
      </c>
      <c r="B394" s="153" t="s">
        <v>1065</v>
      </c>
      <c r="C394" s="147">
        <v>0</v>
      </c>
      <c r="D394" s="148">
        <v>1.07</v>
      </c>
    </row>
    <row r="395" spans="1:4">
      <c r="A395" s="145" t="s">
        <v>1066</v>
      </c>
      <c r="B395" s="153" t="s">
        <v>1067</v>
      </c>
      <c r="C395" s="147">
        <v>8</v>
      </c>
      <c r="D395" s="148">
        <v>15</v>
      </c>
    </row>
    <row r="396" spans="1:4">
      <c r="A396" s="145" t="s">
        <v>1068</v>
      </c>
      <c r="B396" s="153" t="s">
        <v>1069</v>
      </c>
      <c r="C396" s="147">
        <v>4</v>
      </c>
      <c r="D396" s="148">
        <v>0</v>
      </c>
    </row>
    <row r="397" spans="1:4">
      <c r="A397" s="145" t="s">
        <v>1070</v>
      </c>
      <c r="B397" s="153" t="s">
        <v>1071</v>
      </c>
      <c r="C397" s="147">
        <v>14</v>
      </c>
      <c r="D397" s="148">
        <v>15</v>
      </c>
    </row>
    <row r="398" spans="1:4">
      <c r="A398" s="145" t="s">
        <v>1072</v>
      </c>
      <c r="B398" s="150" t="s">
        <v>1073</v>
      </c>
      <c r="C398" s="147">
        <v>1</v>
      </c>
      <c r="D398" s="148">
        <v>2.14</v>
      </c>
    </row>
    <row r="399" spans="1:4">
      <c r="A399" s="145" t="s">
        <v>1074</v>
      </c>
      <c r="B399" s="150" t="s">
        <v>1075</v>
      </c>
      <c r="C399" s="147">
        <v>4</v>
      </c>
      <c r="D399" s="148">
        <v>7.49</v>
      </c>
    </row>
    <row r="400" spans="1:4">
      <c r="A400" s="145" t="s">
        <v>1076</v>
      </c>
      <c r="B400" s="150" t="s">
        <v>1077</v>
      </c>
      <c r="C400" s="147">
        <v>1</v>
      </c>
      <c r="D400" s="148">
        <v>10</v>
      </c>
    </row>
    <row r="401" spans="1:4">
      <c r="A401" s="145" t="s">
        <v>1078</v>
      </c>
      <c r="B401" s="150" t="s">
        <v>1079</v>
      </c>
      <c r="C401" s="147">
        <v>97</v>
      </c>
      <c r="D401" s="148">
        <v>100</v>
      </c>
    </row>
    <row r="402" spans="1:4">
      <c r="A402" s="145" t="s">
        <v>1080</v>
      </c>
      <c r="B402" s="150" t="s">
        <v>1081</v>
      </c>
      <c r="C402" s="147">
        <v>27</v>
      </c>
      <c r="D402" s="148">
        <v>50</v>
      </c>
    </row>
    <row r="403" spans="1:4">
      <c r="A403" s="145" t="s">
        <v>1082</v>
      </c>
      <c r="B403" s="150" t="s">
        <v>1083</v>
      </c>
      <c r="C403" s="147">
        <v>49</v>
      </c>
      <c r="D403" s="148">
        <v>60</v>
      </c>
    </row>
    <row r="404" spans="1:4">
      <c r="A404" s="145" t="s">
        <v>1084</v>
      </c>
      <c r="B404" s="150" t="s">
        <v>1085</v>
      </c>
      <c r="C404" s="147">
        <v>1</v>
      </c>
      <c r="D404" s="148">
        <v>1.07</v>
      </c>
    </row>
    <row r="405" spans="1:4">
      <c r="A405" s="145" t="s">
        <v>1086</v>
      </c>
      <c r="B405" s="150" t="s">
        <v>1087</v>
      </c>
      <c r="C405" s="147">
        <v>3</v>
      </c>
      <c r="D405" s="148">
        <v>4.28</v>
      </c>
    </row>
    <row r="406" spans="1:4">
      <c r="A406" s="145" t="s">
        <v>1088</v>
      </c>
      <c r="B406" s="150" t="s">
        <v>1089</v>
      </c>
      <c r="C406" s="147">
        <v>40</v>
      </c>
      <c r="D406" s="148">
        <v>63.13</v>
      </c>
    </row>
    <row r="407" spans="1:4">
      <c r="A407" s="145" t="s">
        <v>1090</v>
      </c>
      <c r="B407" s="150" t="s">
        <v>1091</v>
      </c>
      <c r="C407" s="147">
        <v>302</v>
      </c>
      <c r="D407" s="148">
        <v>180</v>
      </c>
    </row>
    <row r="408" spans="1:4">
      <c r="A408" s="145" t="s">
        <v>1092</v>
      </c>
      <c r="B408" s="150" t="s">
        <v>1093</v>
      </c>
      <c r="C408" s="147">
        <v>43</v>
      </c>
      <c r="D408" s="148">
        <v>50</v>
      </c>
    </row>
    <row r="409" spans="1:4">
      <c r="A409" s="145" t="s">
        <v>1094</v>
      </c>
      <c r="B409" s="150" t="s">
        <v>1095</v>
      </c>
      <c r="C409" s="147">
        <v>4</v>
      </c>
      <c r="D409" s="148">
        <v>5</v>
      </c>
    </row>
    <row r="410" spans="1:4">
      <c r="A410" s="145" t="s">
        <v>1096</v>
      </c>
      <c r="B410" s="150" t="s">
        <v>1097</v>
      </c>
      <c r="C410" s="147">
        <v>60</v>
      </c>
      <c r="D410" s="148">
        <v>47.080000000000005</v>
      </c>
    </row>
    <row r="411" spans="1:4">
      <c r="A411" s="145" t="s">
        <v>1098</v>
      </c>
      <c r="B411" s="146" t="s">
        <v>1099</v>
      </c>
      <c r="C411" s="147">
        <v>1</v>
      </c>
      <c r="D411" s="148">
        <v>1</v>
      </c>
    </row>
    <row r="412" spans="1:4">
      <c r="A412" s="145" t="s">
        <v>1100</v>
      </c>
      <c r="B412" s="146" t="s">
        <v>1101</v>
      </c>
      <c r="C412" s="147">
        <v>28</v>
      </c>
      <c r="D412" s="148">
        <v>20</v>
      </c>
    </row>
    <row r="413" spans="1:4">
      <c r="A413" s="145" t="s">
        <v>1102</v>
      </c>
      <c r="B413" s="146" t="s">
        <v>1103</v>
      </c>
      <c r="C413" s="147">
        <v>2</v>
      </c>
      <c r="D413" s="148">
        <v>5</v>
      </c>
    </row>
    <row r="414" spans="1:4">
      <c r="A414" s="145" t="s">
        <v>1104</v>
      </c>
      <c r="B414" s="146" t="s">
        <v>1105</v>
      </c>
      <c r="C414" s="147">
        <v>36</v>
      </c>
      <c r="D414" s="148">
        <v>35</v>
      </c>
    </row>
    <row r="415" spans="1:4">
      <c r="A415" s="145" t="s">
        <v>1106</v>
      </c>
      <c r="B415" s="146" t="s">
        <v>1107</v>
      </c>
      <c r="C415" s="147">
        <v>4</v>
      </c>
      <c r="D415" s="148">
        <v>3.21</v>
      </c>
    </row>
    <row r="416" spans="1:4">
      <c r="A416" s="145" t="s">
        <v>1108</v>
      </c>
      <c r="B416" s="146" t="s">
        <v>1109</v>
      </c>
      <c r="C416" s="147">
        <v>102</v>
      </c>
      <c r="D416" s="148">
        <v>90</v>
      </c>
    </row>
    <row r="417" spans="1:4">
      <c r="A417" s="145" t="s">
        <v>1110</v>
      </c>
      <c r="B417" s="155" t="s">
        <v>1111</v>
      </c>
      <c r="C417" s="147">
        <v>103</v>
      </c>
      <c r="D417" s="148">
        <v>100</v>
      </c>
    </row>
    <row r="418" spans="1:4">
      <c r="A418" s="145" t="s">
        <v>1112</v>
      </c>
      <c r="B418" s="146" t="s">
        <v>1113</v>
      </c>
      <c r="C418" s="147">
        <v>15</v>
      </c>
      <c r="D418" s="148">
        <v>15</v>
      </c>
    </row>
    <row r="419" spans="1:4">
      <c r="A419" s="145" t="s">
        <v>1114</v>
      </c>
      <c r="B419" s="146" t="s">
        <v>1115</v>
      </c>
      <c r="C419" s="147">
        <v>132</v>
      </c>
      <c r="D419" s="148">
        <v>140</v>
      </c>
    </row>
    <row r="420" spans="1:4">
      <c r="A420" s="145" t="s">
        <v>1116</v>
      </c>
      <c r="B420" s="146" t="s">
        <v>1117</v>
      </c>
      <c r="C420" s="147">
        <v>3</v>
      </c>
      <c r="D420" s="148">
        <v>5.3500000000000005</v>
      </c>
    </row>
    <row r="421" spans="1:4">
      <c r="A421" s="145" t="s">
        <v>1118</v>
      </c>
      <c r="B421" s="146" t="s">
        <v>1119</v>
      </c>
      <c r="C421" s="147">
        <v>119</v>
      </c>
      <c r="D421" s="148">
        <v>90</v>
      </c>
    </row>
    <row r="422" spans="1:4">
      <c r="A422" s="145" t="s">
        <v>1120</v>
      </c>
      <c r="B422" s="146" t="s">
        <v>1121</v>
      </c>
      <c r="C422" s="147">
        <v>4</v>
      </c>
      <c r="D422" s="148">
        <v>10</v>
      </c>
    </row>
    <row r="423" spans="1:4">
      <c r="A423" s="145" t="s">
        <v>1122</v>
      </c>
      <c r="B423" s="146" t="s">
        <v>1123</v>
      </c>
      <c r="C423" s="147">
        <v>22</v>
      </c>
      <c r="D423" s="148">
        <v>5</v>
      </c>
    </row>
    <row r="424" spans="1:4">
      <c r="A424" s="145" t="s">
        <v>1124</v>
      </c>
      <c r="B424" s="146" t="s">
        <v>1125</v>
      </c>
      <c r="C424" s="147">
        <v>17</v>
      </c>
      <c r="D424" s="148">
        <v>15</v>
      </c>
    </row>
    <row r="425" spans="1:4">
      <c r="A425" s="145" t="s">
        <v>1126</v>
      </c>
      <c r="B425" s="146" t="s">
        <v>1127</v>
      </c>
      <c r="C425" s="147">
        <v>64</v>
      </c>
      <c r="D425" s="148">
        <v>80</v>
      </c>
    </row>
    <row r="426" spans="1:4">
      <c r="A426" s="145" t="s">
        <v>1128</v>
      </c>
      <c r="B426" s="146" t="s">
        <v>1129</v>
      </c>
      <c r="C426" s="147">
        <v>0</v>
      </c>
      <c r="D426" s="148">
        <v>0</v>
      </c>
    </row>
    <row r="427" spans="1:4">
      <c r="A427" s="145" t="s">
        <v>1130</v>
      </c>
      <c r="B427" s="146" t="s">
        <v>1131</v>
      </c>
      <c r="C427" s="147">
        <v>3</v>
      </c>
      <c r="D427" s="148">
        <v>5.3500000000000005</v>
      </c>
    </row>
    <row r="428" spans="1:4" ht="18.75">
      <c r="A428" s="142">
        <v>9</v>
      </c>
      <c r="B428" s="152" t="s">
        <v>1132</v>
      </c>
      <c r="C428" s="143"/>
      <c r="D428" s="143"/>
    </row>
    <row r="429" spans="1:4">
      <c r="A429" s="145" t="s">
        <v>1133</v>
      </c>
      <c r="B429" s="155" t="s">
        <v>1134</v>
      </c>
      <c r="C429" s="147">
        <v>0</v>
      </c>
      <c r="D429" s="148">
        <v>0</v>
      </c>
    </row>
    <row r="430" spans="1:4">
      <c r="A430" s="145" t="s">
        <v>1135</v>
      </c>
      <c r="B430" s="155" t="s">
        <v>1136</v>
      </c>
      <c r="C430" s="147">
        <v>0</v>
      </c>
      <c r="D430" s="148">
        <v>0</v>
      </c>
    </row>
    <row r="431" spans="1:4">
      <c r="A431" s="145" t="s">
        <v>1137</v>
      </c>
      <c r="B431" s="155" t="s">
        <v>1138</v>
      </c>
      <c r="C431" s="147">
        <v>194</v>
      </c>
      <c r="D431" s="148">
        <v>240</v>
      </c>
    </row>
    <row r="432" spans="1:4">
      <c r="A432" s="145" t="s">
        <v>1139</v>
      </c>
      <c r="B432" s="146" t="s">
        <v>1140</v>
      </c>
      <c r="C432" s="147">
        <v>231</v>
      </c>
      <c r="D432" s="148">
        <v>180</v>
      </c>
    </row>
    <row r="433" spans="1:4">
      <c r="A433" s="145" t="s">
        <v>1141</v>
      </c>
      <c r="B433" s="146" t="s">
        <v>1142</v>
      </c>
      <c r="C433" s="147">
        <v>34</v>
      </c>
      <c r="D433" s="148">
        <v>35</v>
      </c>
    </row>
    <row r="434" spans="1:4">
      <c r="A434" s="145" t="s">
        <v>1143</v>
      </c>
      <c r="B434" s="146" t="s">
        <v>1144</v>
      </c>
      <c r="C434" s="147">
        <v>153</v>
      </c>
      <c r="D434" s="148">
        <v>150</v>
      </c>
    </row>
    <row r="435" spans="1:4">
      <c r="A435" s="145" t="s">
        <v>1145</v>
      </c>
      <c r="B435" s="146" t="s">
        <v>1146</v>
      </c>
      <c r="C435" s="147">
        <v>60</v>
      </c>
      <c r="D435" s="148">
        <v>50</v>
      </c>
    </row>
    <row r="436" spans="1:4">
      <c r="A436" s="145" t="s">
        <v>1147</v>
      </c>
      <c r="B436" s="146" t="s">
        <v>1148</v>
      </c>
      <c r="C436" s="147">
        <v>99</v>
      </c>
      <c r="D436" s="148">
        <v>90</v>
      </c>
    </row>
    <row r="437" spans="1:4">
      <c r="A437" s="145" t="s">
        <v>1149</v>
      </c>
      <c r="B437" s="146" t="s">
        <v>1150</v>
      </c>
      <c r="C437" s="147">
        <v>2359</v>
      </c>
      <c r="D437" s="148">
        <v>2630</v>
      </c>
    </row>
    <row r="438" spans="1:4">
      <c r="A438" s="145" t="s">
        <v>1151</v>
      </c>
      <c r="B438" s="146" t="s">
        <v>1152</v>
      </c>
      <c r="C438" s="147">
        <v>1</v>
      </c>
      <c r="D438" s="148">
        <v>0</v>
      </c>
    </row>
    <row r="439" spans="1:4" ht="25.5">
      <c r="A439" s="145" t="s">
        <v>1153</v>
      </c>
      <c r="B439" s="146" t="s">
        <v>1154</v>
      </c>
      <c r="C439" s="147">
        <v>1</v>
      </c>
      <c r="D439" s="148">
        <v>0</v>
      </c>
    </row>
    <row r="440" spans="1:4">
      <c r="A440" s="145" t="s">
        <v>1155</v>
      </c>
      <c r="B440" s="146" t="s">
        <v>1156</v>
      </c>
      <c r="C440" s="147">
        <v>11</v>
      </c>
      <c r="D440" s="148">
        <v>5</v>
      </c>
    </row>
    <row r="441" spans="1:4" ht="25.5">
      <c r="A441" s="145" t="s">
        <v>1157</v>
      </c>
      <c r="B441" s="146" t="s">
        <v>1158</v>
      </c>
      <c r="C441" s="147">
        <v>0</v>
      </c>
      <c r="D441" s="148">
        <v>0</v>
      </c>
    </row>
    <row r="442" spans="1:4" ht="25.5">
      <c r="A442" s="145" t="s">
        <v>1159</v>
      </c>
      <c r="B442" s="146" t="s">
        <v>1160</v>
      </c>
      <c r="C442" s="147">
        <v>22</v>
      </c>
      <c r="D442" s="148">
        <v>40</v>
      </c>
    </row>
    <row r="443" spans="1:4">
      <c r="A443" s="145" t="s">
        <v>1161</v>
      </c>
      <c r="B443" s="146" t="s">
        <v>1162</v>
      </c>
      <c r="C443" s="147">
        <v>7</v>
      </c>
      <c r="D443" s="148">
        <v>2.14</v>
      </c>
    </row>
    <row r="444" spans="1:4">
      <c r="A444" s="145" t="s">
        <v>1163</v>
      </c>
      <c r="B444" s="146" t="s">
        <v>1164</v>
      </c>
      <c r="C444" s="147">
        <v>0</v>
      </c>
      <c r="D444" s="148">
        <v>2</v>
      </c>
    </row>
    <row r="445" spans="1:4">
      <c r="A445" s="145" t="s">
        <v>1165</v>
      </c>
      <c r="B445" s="146" t="s">
        <v>1166</v>
      </c>
      <c r="C445" s="147">
        <v>32</v>
      </c>
      <c r="D445" s="148">
        <v>25</v>
      </c>
    </row>
    <row r="446" spans="1:4">
      <c r="A446" s="145" t="s">
        <v>1167</v>
      </c>
      <c r="B446" s="146" t="s">
        <v>1168</v>
      </c>
      <c r="C446" s="147">
        <v>19</v>
      </c>
      <c r="D446" s="148">
        <v>20</v>
      </c>
    </row>
    <row r="447" spans="1:4">
      <c r="A447" s="145" t="s">
        <v>1169</v>
      </c>
      <c r="B447" s="146" t="s">
        <v>1170</v>
      </c>
      <c r="C447" s="147">
        <v>66</v>
      </c>
      <c r="D447" s="148">
        <v>40</v>
      </c>
    </row>
    <row r="448" spans="1:4">
      <c r="A448" s="145" t="s">
        <v>1171</v>
      </c>
      <c r="B448" s="146" t="s">
        <v>1172</v>
      </c>
      <c r="C448" s="147">
        <v>66</v>
      </c>
      <c r="D448" s="148">
        <v>50</v>
      </c>
    </row>
    <row r="449" spans="1:4">
      <c r="A449" s="145" t="s">
        <v>1173</v>
      </c>
      <c r="B449" s="155" t="s">
        <v>1174</v>
      </c>
      <c r="C449" s="147">
        <v>3</v>
      </c>
      <c r="D449" s="148">
        <v>3.21</v>
      </c>
    </row>
    <row r="450" spans="1:4">
      <c r="A450" s="145" t="s">
        <v>1175</v>
      </c>
      <c r="B450" s="155" t="s">
        <v>1176</v>
      </c>
      <c r="C450" s="147">
        <v>45</v>
      </c>
      <c r="D450" s="148">
        <v>20</v>
      </c>
    </row>
    <row r="451" spans="1:4">
      <c r="A451" s="145" t="s">
        <v>1177</v>
      </c>
      <c r="B451" s="146" t="s">
        <v>1178</v>
      </c>
      <c r="C451" s="147">
        <v>17</v>
      </c>
      <c r="D451" s="148">
        <v>14.98</v>
      </c>
    </row>
    <row r="452" spans="1:4">
      <c r="A452" s="145" t="s">
        <v>1179</v>
      </c>
      <c r="B452" s="146" t="s">
        <v>1180</v>
      </c>
      <c r="C452" s="147">
        <v>89</v>
      </c>
      <c r="D452" s="148">
        <v>100</v>
      </c>
    </row>
    <row r="453" spans="1:4">
      <c r="A453" s="145" t="s">
        <v>1181</v>
      </c>
      <c r="B453" s="146" t="s">
        <v>1182</v>
      </c>
      <c r="C453" s="147">
        <v>4</v>
      </c>
      <c r="D453" s="148">
        <v>15</v>
      </c>
    </row>
    <row r="454" spans="1:4">
      <c r="A454" s="145" t="s">
        <v>1183</v>
      </c>
      <c r="B454" s="146" t="s">
        <v>1184</v>
      </c>
      <c r="C454" s="147">
        <v>119</v>
      </c>
      <c r="D454" s="148">
        <v>100</v>
      </c>
    </row>
    <row r="455" spans="1:4">
      <c r="A455" s="145" t="s">
        <v>1185</v>
      </c>
      <c r="B455" s="146" t="s">
        <v>1186</v>
      </c>
      <c r="C455" s="147">
        <v>249</v>
      </c>
      <c r="D455" s="148">
        <v>220</v>
      </c>
    </row>
    <row r="456" spans="1:4">
      <c r="A456" s="145" t="s">
        <v>1187</v>
      </c>
      <c r="B456" s="146" t="s">
        <v>1188</v>
      </c>
      <c r="C456" s="147">
        <v>80</v>
      </c>
      <c r="D456" s="148">
        <v>100</v>
      </c>
    </row>
    <row r="457" spans="1:4">
      <c r="A457" s="145" t="s">
        <v>1189</v>
      </c>
      <c r="B457" s="146" t="s">
        <v>1190</v>
      </c>
      <c r="C457" s="147">
        <v>42</v>
      </c>
      <c r="D457" s="148">
        <v>35</v>
      </c>
    </row>
    <row r="458" spans="1:4">
      <c r="A458" s="145" t="s">
        <v>1191</v>
      </c>
      <c r="B458" s="146" t="s">
        <v>1192</v>
      </c>
      <c r="C458" s="147">
        <v>264</v>
      </c>
      <c r="D458" s="148">
        <v>350</v>
      </c>
    </row>
    <row r="459" spans="1:4">
      <c r="A459" s="145" t="s">
        <v>1193</v>
      </c>
      <c r="B459" s="146" t="s">
        <v>1194</v>
      </c>
      <c r="C459" s="147">
        <v>1049</v>
      </c>
      <c r="D459" s="148">
        <v>1760</v>
      </c>
    </row>
    <row r="460" spans="1:4">
      <c r="A460" s="145" t="s">
        <v>1195</v>
      </c>
      <c r="B460" s="146" t="s">
        <v>1196</v>
      </c>
      <c r="C460" s="147">
        <v>3</v>
      </c>
      <c r="D460" s="148">
        <v>1.07</v>
      </c>
    </row>
    <row r="461" spans="1:4">
      <c r="A461" s="145" t="s">
        <v>1197</v>
      </c>
      <c r="B461" s="146" t="s">
        <v>1198</v>
      </c>
      <c r="C461" s="147">
        <v>79</v>
      </c>
      <c r="D461" s="148">
        <v>65</v>
      </c>
    </row>
    <row r="462" spans="1:4">
      <c r="A462" s="145" t="s">
        <v>1199</v>
      </c>
      <c r="B462" s="146" t="s">
        <v>1200</v>
      </c>
      <c r="C462" s="147">
        <v>4</v>
      </c>
      <c r="D462" s="148">
        <v>15</v>
      </c>
    </row>
    <row r="463" spans="1:4" ht="37.5">
      <c r="A463" s="142">
        <v>10</v>
      </c>
      <c r="B463" s="152" t="s">
        <v>1201</v>
      </c>
      <c r="C463" s="143"/>
      <c r="D463" s="143"/>
    </row>
    <row r="464" spans="1:4">
      <c r="A464" s="145" t="s">
        <v>1202</v>
      </c>
      <c r="B464" s="146" t="s">
        <v>1203</v>
      </c>
      <c r="C464" s="147">
        <v>3</v>
      </c>
      <c r="D464" s="946">
        <v>1</v>
      </c>
    </row>
    <row r="465" spans="1:4">
      <c r="A465" s="145" t="s">
        <v>1204</v>
      </c>
      <c r="B465" s="146" t="s">
        <v>1205</v>
      </c>
      <c r="C465" s="147">
        <v>0</v>
      </c>
      <c r="D465" s="946">
        <v>3</v>
      </c>
    </row>
    <row r="466" spans="1:4">
      <c r="A466" s="145" t="s">
        <v>1206</v>
      </c>
      <c r="B466" s="155" t="s">
        <v>1207</v>
      </c>
      <c r="C466" s="147">
        <v>0</v>
      </c>
      <c r="D466" s="946">
        <v>0</v>
      </c>
    </row>
    <row r="467" spans="1:4">
      <c r="A467" s="145" t="s">
        <v>1208</v>
      </c>
      <c r="B467" s="155" t="s">
        <v>1209</v>
      </c>
      <c r="C467" s="147">
        <v>0</v>
      </c>
      <c r="D467" s="946">
        <v>0</v>
      </c>
    </row>
    <row r="468" spans="1:4">
      <c r="A468" s="145" t="s">
        <v>1210</v>
      </c>
      <c r="B468" s="146" t="s">
        <v>1211</v>
      </c>
      <c r="C468" s="147">
        <v>8</v>
      </c>
      <c r="D468" s="946">
        <v>15</v>
      </c>
    </row>
    <row r="469" spans="1:4">
      <c r="A469" s="145" t="s">
        <v>1212</v>
      </c>
      <c r="B469" s="155" t="s">
        <v>1213</v>
      </c>
      <c r="C469" s="147">
        <v>20</v>
      </c>
      <c r="D469" s="946">
        <v>0</v>
      </c>
    </row>
    <row r="470" spans="1:4">
      <c r="A470" s="145" t="s">
        <v>1214</v>
      </c>
      <c r="B470" s="155" t="s">
        <v>1215</v>
      </c>
      <c r="C470" s="147">
        <v>14</v>
      </c>
      <c r="D470" s="946">
        <v>0</v>
      </c>
    </row>
    <row r="471" spans="1:4">
      <c r="A471" s="145" t="s">
        <v>1216</v>
      </c>
      <c r="B471" s="155" t="s">
        <v>1217</v>
      </c>
      <c r="C471" s="147">
        <v>5</v>
      </c>
      <c r="D471" s="946">
        <v>0</v>
      </c>
    </row>
    <row r="472" spans="1:4">
      <c r="A472" s="145" t="s">
        <v>1218</v>
      </c>
      <c r="B472" s="155" t="s">
        <v>1219</v>
      </c>
      <c r="C472" s="147">
        <v>23</v>
      </c>
      <c r="D472" s="946">
        <v>20</v>
      </c>
    </row>
    <row r="473" spans="1:4">
      <c r="A473" s="145" t="s">
        <v>1220</v>
      </c>
      <c r="B473" s="155" t="s">
        <v>1221</v>
      </c>
      <c r="C473" s="147">
        <v>10</v>
      </c>
      <c r="D473" s="946">
        <v>5</v>
      </c>
    </row>
    <row r="474" spans="1:4">
      <c r="A474" s="145" t="s">
        <v>1222</v>
      </c>
      <c r="B474" s="155" t="s">
        <v>1223</v>
      </c>
      <c r="C474" s="147">
        <v>110</v>
      </c>
      <c r="D474" s="946">
        <v>120</v>
      </c>
    </row>
    <row r="475" spans="1:4">
      <c r="A475" s="145" t="s">
        <v>1224</v>
      </c>
      <c r="B475" s="146" t="s">
        <v>1225</v>
      </c>
      <c r="C475" s="147">
        <v>0</v>
      </c>
      <c r="D475" s="946">
        <v>1.07</v>
      </c>
    </row>
    <row r="476" spans="1:4">
      <c r="A476" s="145" t="s">
        <v>1226</v>
      </c>
      <c r="B476" s="146" t="s">
        <v>1227</v>
      </c>
      <c r="C476" s="147">
        <v>1</v>
      </c>
      <c r="D476" s="946">
        <v>0</v>
      </c>
    </row>
    <row r="477" spans="1:4" ht="25.5">
      <c r="A477" s="145" t="s">
        <v>1228</v>
      </c>
      <c r="B477" s="155" t="s">
        <v>1229</v>
      </c>
      <c r="C477" s="147">
        <v>7</v>
      </c>
      <c r="D477" s="946">
        <v>10</v>
      </c>
    </row>
    <row r="478" spans="1:4" ht="25.5">
      <c r="A478" s="145" t="s">
        <v>1230</v>
      </c>
      <c r="B478" s="155" t="s">
        <v>1231</v>
      </c>
      <c r="C478" s="147">
        <v>5</v>
      </c>
      <c r="D478" s="946">
        <v>2.14</v>
      </c>
    </row>
    <row r="479" spans="1:4" ht="25.5">
      <c r="A479" s="145" t="s">
        <v>1232</v>
      </c>
      <c r="B479" s="155" t="s">
        <v>1233</v>
      </c>
      <c r="C479" s="147">
        <v>6</v>
      </c>
      <c r="D479" s="946">
        <v>10</v>
      </c>
    </row>
    <row r="480" spans="1:4">
      <c r="A480" s="145" t="s">
        <v>1234</v>
      </c>
      <c r="B480" s="155" t="s">
        <v>1235</v>
      </c>
      <c r="C480" s="147">
        <v>1</v>
      </c>
      <c r="D480" s="946">
        <v>1.07</v>
      </c>
    </row>
    <row r="481" spans="1:4" ht="25.5">
      <c r="A481" s="145" t="s">
        <v>1236</v>
      </c>
      <c r="B481" s="155" t="s">
        <v>1237</v>
      </c>
      <c r="C481" s="147">
        <v>6</v>
      </c>
      <c r="D481" s="946">
        <v>21.400000000000002</v>
      </c>
    </row>
    <row r="482" spans="1:4">
      <c r="A482" s="145" t="s">
        <v>1238</v>
      </c>
      <c r="B482" s="155" t="s">
        <v>1239</v>
      </c>
      <c r="C482" s="147">
        <v>0</v>
      </c>
      <c r="D482" s="946">
        <v>1.07</v>
      </c>
    </row>
    <row r="483" spans="1:4">
      <c r="A483" s="145" t="s">
        <v>1240</v>
      </c>
      <c r="B483" s="146" t="s">
        <v>1241</v>
      </c>
      <c r="C483" s="147">
        <v>64</v>
      </c>
      <c r="D483" s="946">
        <v>99.51</v>
      </c>
    </row>
    <row r="484" spans="1:4">
      <c r="A484" s="145" t="s">
        <v>1242</v>
      </c>
      <c r="B484" s="146" t="s">
        <v>1243</v>
      </c>
      <c r="C484" s="147">
        <v>477</v>
      </c>
      <c r="D484" s="946">
        <v>615</v>
      </c>
    </row>
    <row r="485" spans="1:4">
      <c r="A485" s="145" t="s">
        <v>1244</v>
      </c>
      <c r="B485" s="146" t="s">
        <v>1245</v>
      </c>
      <c r="C485" s="147">
        <v>4</v>
      </c>
      <c r="D485" s="946">
        <v>10</v>
      </c>
    </row>
    <row r="486" spans="1:4">
      <c r="A486" s="145" t="s">
        <v>1246</v>
      </c>
      <c r="B486" s="146" t="s">
        <v>1247</v>
      </c>
      <c r="C486" s="147">
        <v>291</v>
      </c>
      <c r="D486" s="946">
        <v>390</v>
      </c>
    </row>
    <row r="487" spans="1:4">
      <c r="A487" s="145" t="s">
        <v>1248</v>
      </c>
      <c r="B487" s="146" t="s">
        <v>1249</v>
      </c>
      <c r="C487" s="147">
        <v>1044</v>
      </c>
      <c r="D487" s="946">
        <v>790</v>
      </c>
    </row>
    <row r="488" spans="1:4">
      <c r="A488" s="145" t="s">
        <v>1250</v>
      </c>
      <c r="B488" s="155" t="s">
        <v>1251</v>
      </c>
      <c r="C488" s="147">
        <v>47</v>
      </c>
      <c r="D488" s="946">
        <v>3.21</v>
      </c>
    </row>
    <row r="489" spans="1:4">
      <c r="A489" s="145" t="s">
        <v>1252</v>
      </c>
      <c r="B489" s="155" t="s">
        <v>1253</v>
      </c>
      <c r="C489" s="147">
        <v>88</v>
      </c>
      <c r="D489" s="946">
        <v>14.98</v>
      </c>
    </row>
    <row r="490" spans="1:4">
      <c r="A490" s="145" t="s">
        <v>1254</v>
      </c>
      <c r="B490" s="146" t="s">
        <v>1255</v>
      </c>
      <c r="C490" s="147">
        <v>30</v>
      </c>
      <c r="D490" s="946">
        <v>30</v>
      </c>
    </row>
    <row r="491" spans="1:4">
      <c r="A491" s="145" t="s">
        <v>1256</v>
      </c>
      <c r="B491" s="146" t="s">
        <v>1257</v>
      </c>
      <c r="C491" s="147">
        <v>708</v>
      </c>
      <c r="D491" s="946">
        <v>570</v>
      </c>
    </row>
    <row r="492" spans="1:4" ht="18.75">
      <c r="A492" s="142">
        <v>11</v>
      </c>
      <c r="B492" s="152" t="s">
        <v>1258</v>
      </c>
      <c r="C492" s="143"/>
      <c r="D492" s="143"/>
    </row>
    <row r="493" spans="1:4">
      <c r="A493" s="145" t="s">
        <v>1259</v>
      </c>
      <c r="B493" s="146" t="s">
        <v>1260</v>
      </c>
      <c r="C493" s="147">
        <v>21</v>
      </c>
      <c r="D493" s="148">
        <v>25</v>
      </c>
    </row>
    <row r="494" spans="1:4" ht="25.5">
      <c r="A494" s="145" t="s">
        <v>1261</v>
      </c>
      <c r="B494" s="146" t="s">
        <v>1262</v>
      </c>
      <c r="C494" s="147">
        <v>0</v>
      </c>
      <c r="D494" s="148">
        <v>25</v>
      </c>
    </row>
    <row r="495" spans="1:4">
      <c r="A495" s="145" t="s">
        <v>1263</v>
      </c>
      <c r="B495" s="146" t="s">
        <v>1264</v>
      </c>
      <c r="C495" s="147">
        <v>38</v>
      </c>
      <c r="D495" s="148">
        <v>25</v>
      </c>
    </row>
    <row r="496" spans="1:4">
      <c r="A496" s="145" t="s">
        <v>1265</v>
      </c>
      <c r="B496" s="146" t="s">
        <v>1266</v>
      </c>
      <c r="C496" s="147">
        <v>22</v>
      </c>
      <c r="D496" s="148">
        <v>40</v>
      </c>
    </row>
    <row r="497" spans="1:4" ht="25.5">
      <c r="A497" s="145" t="s">
        <v>1267</v>
      </c>
      <c r="B497" s="146" t="s">
        <v>1268</v>
      </c>
      <c r="C497" s="147">
        <v>84</v>
      </c>
      <c r="D497" s="148">
        <v>90</v>
      </c>
    </row>
    <row r="498" spans="1:4" ht="25.5">
      <c r="A498" s="145" t="s">
        <v>1269</v>
      </c>
      <c r="B498" s="146" t="s">
        <v>1270</v>
      </c>
      <c r="C498" s="147">
        <v>73</v>
      </c>
      <c r="D498" s="148">
        <v>105</v>
      </c>
    </row>
    <row r="499" spans="1:4" ht="25.5">
      <c r="A499" s="145" t="s">
        <v>1271</v>
      </c>
      <c r="B499" s="146" t="s">
        <v>1272</v>
      </c>
      <c r="C499" s="147">
        <v>58</v>
      </c>
      <c r="D499" s="148">
        <v>100</v>
      </c>
    </row>
    <row r="500" spans="1:4">
      <c r="A500" s="145" t="s">
        <v>1273</v>
      </c>
      <c r="B500" s="146" t="s">
        <v>1274</v>
      </c>
      <c r="C500" s="147">
        <v>181</v>
      </c>
      <c r="D500" s="148">
        <v>250</v>
      </c>
    </row>
    <row r="501" spans="1:4">
      <c r="A501" s="145" t="s">
        <v>1275</v>
      </c>
      <c r="B501" s="146" t="s">
        <v>1276</v>
      </c>
      <c r="C501" s="147">
        <v>1</v>
      </c>
      <c r="D501" s="148">
        <v>0</v>
      </c>
    </row>
    <row r="502" spans="1:4">
      <c r="A502" s="145" t="s">
        <v>1277</v>
      </c>
      <c r="B502" s="146" t="s">
        <v>1278</v>
      </c>
      <c r="C502" s="147">
        <v>10</v>
      </c>
      <c r="D502" s="148">
        <v>16.05</v>
      </c>
    </row>
    <row r="503" spans="1:4">
      <c r="A503" s="145" t="s">
        <v>1279</v>
      </c>
      <c r="B503" s="146" t="s">
        <v>1280</v>
      </c>
      <c r="C503" s="147">
        <v>19</v>
      </c>
      <c r="D503" s="148">
        <v>20</v>
      </c>
    </row>
    <row r="504" spans="1:4">
      <c r="A504" s="145" t="s">
        <v>1281</v>
      </c>
      <c r="B504" s="146" t="s">
        <v>1282</v>
      </c>
      <c r="C504" s="147">
        <v>45</v>
      </c>
      <c r="D504" s="148">
        <v>50</v>
      </c>
    </row>
    <row r="505" spans="1:4">
      <c r="A505" s="145" t="s">
        <v>1283</v>
      </c>
      <c r="B505" s="146" t="s">
        <v>1284</v>
      </c>
      <c r="C505" s="147">
        <v>123</v>
      </c>
      <c r="D505" s="148">
        <v>80</v>
      </c>
    </row>
    <row r="506" spans="1:4">
      <c r="A506" s="145" t="s">
        <v>1285</v>
      </c>
      <c r="B506" s="146" t="s">
        <v>1286</v>
      </c>
      <c r="C506" s="147">
        <v>145</v>
      </c>
      <c r="D506" s="148">
        <v>150</v>
      </c>
    </row>
    <row r="507" spans="1:4">
      <c r="A507" s="145" t="s">
        <v>1287</v>
      </c>
      <c r="B507" s="146" t="s">
        <v>1288</v>
      </c>
      <c r="C507" s="147">
        <v>5</v>
      </c>
      <c r="D507" s="148">
        <v>10</v>
      </c>
    </row>
    <row r="508" spans="1:4">
      <c r="A508" s="145" t="s">
        <v>1289</v>
      </c>
      <c r="B508" s="146" t="s">
        <v>1290</v>
      </c>
      <c r="C508" s="147">
        <v>7</v>
      </c>
      <c r="D508" s="148">
        <v>26.75</v>
      </c>
    </row>
    <row r="509" spans="1:4">
      <c r="A509" s="145" t="s">
        <v>1291</v>
      </c>
      <c r="B509" s="146" t="s">
        <v>1292</v>
      </c>
      <c r="C509" s="147">
        <v>222</v>
      </c>
      <c r="D509" s="148">
        <v>220</v>
      </c>
    </row>
    <row r="510" spans="1:4">
      <c r="A510" s="145" t="s">
        <v>1293</v>
      </c>
      <c r="B510" s="146" t="s">
        <v>1294</v>
      </c>
      <c r="C510" s="147">
        <v>74</v>
      </c>
      <c r="D510" s="148">
        <v>70</v>
      </c>
    </row>
    <row r="511" spans="1:4">
      <c r="A511" s="145" t="s">
        <v>1295</v>
      </c>
      <c r="B511" s="146" t="s">
        <v>1296</v>
      </c>
      <c r="C511" s="147">
        <v>147</v>
      </c>
      <c r="D511" s="148">
        <v>140</v>
      </c>
    </row>
    <row r="512" spans="1:4">
      <c r="A512" s="145" t="s">
        <v>1297</v>
      </c>
      <c r="B512" s="146" t="s">
        <v>1298</v>
      </c>
      <c r="C512" s="147">
        <v>7</v>
      </c>
      <c r="D512" s="148">
        <v>0</v>
      </c>
    </row>
    <row r="513" spans="1:4">
      <c r="A513" s="145" t="s">
        <v>1299</v>
      </c>
      <c r="B513" s="146" t="s">
        <v>1300</v>
      </c>
      <c r="C513" s="147">
        <v>106</v>
      </c>
      <c r="D513" s="148">
        <v>90</v>
      </c>
    </row>
    <row r="514" spans="1:4">
      <c r="A514" s="145" t="s">
        <v>1301</v>
      </c>
      <c r="B514" s="146" t="s">
        <v>1302</v>
      </c>
      <c r="C514" s="147">
        <v>0</v>
      </c>
      <c r="D514" s="148">
        <v>0</v>
      </c>
    </row>
    <row r="515" spans="1:4">
      <c r="A515" s="145" t="s">
        <v>1303</v>
      </c>
      <c r="B515" s="146" t="s">
        <v>1304</v>
      </c>
      <c r="C515" s="147">
        <v>318</v>
      </c>
      <c r="D515" s="148">
        <v>290</v>
      </c>
    </row>
    <row r="516" spans="1:4">
      <c r="A516" s="145" t="s">
        <v>1305</v>
      </c>
      <c r="B516" s="146" t="s">
        <v>1306</v>
      </c>
      <c r="C516" s="147">
        <v>398</v>
      </c>
      <c r="D516" s="148">
        <v>300</v>
      </c>
    </row>
    <row r="517" spans="1:4">
      <c r="A517" s="145" t="s">
        <v>1307</v>
      </c>
      <c r="B517" s="146" t="s">
        <v>1308</v>
      </c>
      <c r="C517" s="147">
        <v>497</v>
      </c>
      <c r="D517" s="148">
        <v>250</v>
      </c>
    </row>
    <row r="518" spans="1:4">
      <c r="A518" s="145" t="s">
        <v>1309</v>
      </c>
      <c r="B518" s="146" t="s">
        <v>1310</v>
      </c>
      <c r="C518" s="147">
        <v>7248</v>
      </c>
      <c r="D518" s="148">
        <v>6630</v>
      </c>
    </row>
    <row r="519" spans="1:4">
      <c r="A519" s="145" t="s">
        <v>1311</v>
      </c>
      <c r="B519" s="146" t="s">
        <v>1312</v>
      </c>
      <c r="C519" s="147">
        <v>15</v>
      </c>
      <c r="D519" s="148">
        <v>25</v>
      </c>
    </row>
    <row r="520" spans="1:4">
      <c r="A520" s="145" t="s">
        <v>1313</v>
      </c>
      <c r="B520" s="146" t="s">
        <v>1314</v>
      </c>
      <c r="C520" s="147">
        <v>404</v>
      </c>
      <c r="D520" s="148">
        <v>280</v>
      </c>
    </row>
    <row r="521" spans="1:4">
      <c r="A521" s="145" t="s">
        <v>1315</v>
      </c>
      <c r="B521" s="146" t="s">
        <v>1316</v>
      </c>
      <c r="C521" s="147">
        <v>62</v>
      </c>
      <c r="D521" s="148">
        <v>45</v>
      </c>
    </row>
    <row r="522" spans="1:4">
      <c r="A522" s="145" t="s">
        <v>1317</v>
      </c>
      <c r="B522" s="146" t="s">
        <v>1318</v>
      </c>
      <c r="C522" s="147">
        <v>226</v>
      </c>
      <c r="D522" s="148">
        <v>180</v>
      </c>
    </row>
    <row r="523" spans="1:4">
      <c r="A523" s="145" t="s">
        <v>1319</v>
      </c>
      <c r="B523" s="146" t="s">
        <v>1320</v>
      </c>
      <c r="C523" s="147">
        <v>218</v>
      </c>
      <c r="D523" s="148">
        <v>170</v>
      </c>
    </row>
    <row r="524" spans="1:4">
      <c r="A524" s="145" t="s">
        <v>1321</v>
      </c>
      <c r="B524" s="146" t="s">
        <v>1322</v>
      </c>
      <c r="C524" s="147">
        <v>19</v>
      </c>
      <c r="D524" s="148">
        <v>20</v>
      </c>
    </row>
    <row r="525" spans="1:4">
      <c r="A525" s="145" t="s">
        <v>1323</v>
      </c>
      <c r="B525" s="146" t="s">
        <v>1324</v>
      </c>
      <c r="C525" s="147">
        <v>150</v>
      </c>
      <c r="D525" s="148">
        <v>120</v>
      </c>
    </row>
    <row r="526" spans="1:4">
      <c r="A526" s="145" t="s">
        <v>1325</v>
      </c>
      <c r="B526" s="146" t="s">
        <v>1326</v>
      </c>
      <c r="C526" s="147">
        <v>20</v>
      </c>
      <c r="D526" s="148">
        <v>30</v>
      </c>
    </row>
    <row r="527" spans="1:4">
      <c r="A527" s="145" t="s">
        <v>1327</v>
      </c>
      <c r="B527" s="146" t="s">
        <v>1328</v>
      </c>
      <c r="C527" s="147">
        <v>130</v>
      </c>
      <c r="D527" s="148">
        <v>110</v>
      </c>
    </row>
    <row r="528" spans="1:4">
      <c r="A528" s="145" t="s">
        <v>1329</v>
      </c>
      <c r="B528" s="146" t="s">
        <v>1330</v>
      </c>
      <c r="C528" s="147">
        <v>187</v>
      </c>
      <c r="D528" s="148">
        <v>160</v>
      </c>
    </row>
    <row r="529" spans="1:4">
      <c r="A529" s="145" t="s">
        <v>1331</v>
      </c>
      <c r="B529" s="146" t="s">
        <v>1332</v>
      </c>
      <c r="C529" s="147">
        <v>0</v>
      </c>
      <c r="D529" s="148">
        <v>5.3500000000000005</v>
      </c>
    </row>
    <row r="530" spans="1:4" ht="18.75">
      <c r="A530" s="142">
        <v>12</v>
      </c>
      <c r="B530" s="152" t="s">
        <v>1333</v>
      </c>
      <c r="C530" s="143"/>
      <c r="D530" s="143"/>
    </row>
    <row r="531" spans="1:4">
      <c r="A531" s="145" t="s">
        <v>1334</v>
      </c>
      <c r="B531" s="155" t="s">
        <v>1335</v>
      </c>
      <c r="C531" s="147">
        <v>46</v>
      </c>
      <c r="D531" s="946">
        <v>40</v>
      </c>
    </row>
    <row r="532" spans="1:4">
      <c r="A532" s="145" t="s">
        <v>1336</v>
      </c>
      <c r="B532" s="155" t="s">
        <v>1337</v>
      </c>
      <c r="C532" s="147">
        <v>40</v>
      </c>
      <c r="D532" s="946">
        <v>89.88000000000001</v>
      </c>
    </row>
    <row r="533" spans="1:4">
      <c r="A533" s="145" t="s">
        <v>1338</v>
      </c>
      <c r="B533" s="146" t="s">
        <v>1339</v>
      </c>
      <c r="C533" s="147">
        <v>11</v>
      </c>
      <c r="D533" s="946">
        <v>15</v>
      </c>
    </row>
    <row r="534" spans="1:4">
      <c r="A534" s="145" t="s">
        <v>1340</v>
      </c>
      <c r="B534" s="146" t="s">
        <v>1341</v>
      </c>
      <c r="C534" s="147">
        <v>39</v>
      </c>
      <c r="D534" s="946">
        <v>53.5</v>
      </c>
    </row>
    <row r="535" spans="1:4">
      <c r="A535" s="145" t="s">
        <v>1342</v>
      </c>
      <c r="B535" s="146" t="s">
        <v>1343</v>
      </c>
      <c r="C535" s="147">
        <v>36</v>
      </c>
      <c r="D535" s="946">
        <v>65</v>
      </c>
    </row>
    <row r="536" spans="1:4">
      <c r="A536" s="145" t="s">
        <v>1344</v>
      </c>
      <c r="B536" s="146" t="s">
        <v>1345</v>
      </c>
      <c r="C536" s="147">
        <v>234</v>
      </c>
      <c r="D536" s="946">
        <v>310</v>
      </c>
    </row>
    <row r="537" spans="1:4">
      <c r="A537" s="145" t="s">
        <v>1346</v>
      </c>
      <c r="B537" s="146" t="s">
        <v>1347</v>
      </c>
      <c r="C537" s="147">
        <v>138</v>
      </c>
      <c r="D537" s="946">
        <v>120</v>
      </c>
    </row>
    <row r="538" spans="1:4">
      <c r="A538" s="145" t="s">
        <v>1348</v>
      </c>
      <c r="B538" s="146" t="s">
        <v>1349</v>
      </c>
      <c r="C538" s="147">
        <v>4</v>
      </c>
      <c r="D538" s="946">
        <v>5</v>
      </c>
    </row>
    <row r="539" spans="1:4">
      <c r="A539" s="145" t="s">
        <v>1350</v>
      </c>
      <c r="B539" s="146" t="s">
        <v>1351</v>
      </c>
      <c r="C539" s="147">
        <v>8</v>
      </c>
      <c r="D539" s="946">
        <v>5</v>
      </c>
    </row>
    <row r="540" spans="1:4">
      <c r="A540" s="145" t="s">
        <v>1352</v>
      </c>
      <c r="B540" s="146" t="s">
        <v>1353</v>
      </c>
      <c r="C540" s="147">
        <v>17</v>
      </c>
      <c r="D540" s="946">
        <v>20</v>
      </c>
    </row>
    <row r="541" spans="1:4">
      <c r="A541" s="145" t="s">
        <v>1354</v>
      </c>
      <c r="B541" s="146" t="s">
        <v>1355</v>
      </c>
      <c r="C541" s="147">
        <v>56</v>
      </c>
      <c r="D541" s="946">
        <v>50</v>
      </c>
    </row>
    <row r="542" spans="1:4">
      <c r="A542" s="145" t="s">
        <v>1356</v>
      </c>
      <c r="B542" s="146" t="s">
        <v>1357</v>
      </c>
      <c r="C542" s="147">
        <v>232</v>
      </c>
      <c r="D542" s="946">
        <v>290</v>
      </c>
    </row>
    <row r="543" spans="1:4">
      <c r="A543" s="145" t="s">
        <v>1358</v>
      </c>
      <c r="B543" s="155" t="s">
        <v>1359</v>
      </c>
      <c r="C543" s="147">
        <v>267</v>
      </c>
      <c r="D543" s="946">
        <v>110</v>
      </c>
    </row>
    <row r="544" spans="1:4">
      <c r="A544" s="145" t="s">
        <v>1360</v>
      </c>
      <c r="B544" s="146" t="s">
        <v>1361</v>
      </c>
      <c r="C544" s="147">
        <v>40</v>
      </c>
      <c r="D544" s="946">
        <v>50</v>
      </c>
    </row>
    <row r="545" spans="1:4">
      <c r="A545" s="145" t="s">
        <v>1362</v>
      </c>
      <c r="B545" s="146" t="s">
        <v>1363</v>
      </c>
      <c r="C545" s="147">
        <v>0</v>
      </c>
      <c r="D545" s="946">
        <v>0</v>
      </c>
    </row>
    <row r="546" spans="1:4">
      <c r="A546" s="145" t="s">
        <v>1364</v>
      </c>
      <c r="B546" s="146" t="s">
        <v>1365</v>
      </c>
      <c r="C546" s="147">
        <v>56</v>
      </c>
      <c r="D546" s="946">
        <v>50</v>
      </c>
    </row>
    <row r="547" spans="1:4" ht="18.75">
      <c r="A547" s="142">
        <v>13</v>
      </c>
      <c r="B547" s="152" t="s">
        <v>1366</v>
      </c>
      <c r="C547" s="143"/>
      <c r="D547" s="143"/>
    </row>
    <row r="548" spans="1:4">
      <c r="A548" s="145" t="s">
        <v>1367</v>
      </c>
      <c r="B548" s="146" t="s">
        <v>1368</v>
      </c>
      <c r="C548" s="147">
        <v>4</v>
      </c>
      <c r="D548" s="148">
        <v>10</v>
      </c>
    </row>
    <row r="549" spans="1:4">
      <c r="A549" s="145" t="s">
        <v>1369</v>
      </c>
      <c r="B549" s="146" t="s">
        <v>1370</v>
      </c>
      <c r="C549" s="147">
        <v>18</v>
      </c>
      <c r="D549" s="148">
        <v>25</v>
      </c>
    </row>
    <row r="550" spans="1:4">
      <c r="A550" s="145" t="s">
        <v>1371</v>
      </c>
      <c r="B550" s="146" t="s">
        <v>1372</v>
      </c>
      <c r="C550" s="147">
        <v>160</v>
      </c>
      <c r="D550" s="148">
        <v>165</v>
      </c>
    </row>
    <row r="551" spans="1:4" ht="25.5">
      <c r="A551" s="145" t="s">
        <v>1373</v>
      </c>
      <c r="B551" s="146" t="s">
        <v>1374</v>
      </c>
      <c r="C551" s="147">
        <v>3</v>
      </c>
      <c r="D551" s="148">
        <v>10</v>
      </c>
    </row>
    <row r="552" spans="1:4" ht="25.5">
      <c r="A552" s="145" t="s">
        <v>1375</v>
      </c>
      <c r="B552" s="146" t="s">
        <v>1376</v>
      </c>
      <c r="C552" s="147">
        <v>34</v>
      </c>
      <c r="D552" s="148">
        <v>40</v>
      </c>
    </row>
    <row r="553" spans="1:4" ht="25.5">
      <c r="A553" s="145" t="s">
        <v>1377</v>
      </c>
      <c r="B553" s="146" t="s">
        <v>1378</v>
      </c>
      <c r="C553" s="147">
        <v>11</v>
      </c>
      <c r="D553" s="148">
        <v>5</v>
      </c>
    </row>
    <row r="554" spans="1:4" ht="25.5">
      <c r="A554" s="145" t="s">
        <v>1379</v>
      </c>
      <c r="B554" s="146" t="s">
        <v>1380</v>
      </c>
      <c r="C554" s="147">
        <v>82</v>
      </c>
      <c r="D554" s="148">
        <v>120</v>
      </c>
    </row>
    <row r="555" spans="1:4">
      <c r="A555" s="145" t="s">
        <v>1381</v>
      </c>
      <c r="B555" s="146" t="s">
        <v>1382</v>
      </c>
      <c r="C555" s="147">
        <v>591</v>
      </c>
      <c r="D555" s="148">
        <v>670</v>
      </c>
    </row>
    <row r="556" spans="1:4">
      <c r="A556" s="145" t="s">
        <v>1383</v>
      </c>
      <c r="B556" s="146" t="s">
        <v>1384</v>
      </c>
      <c r="C556" s="147">
        <v>2</v>
      </c>
      <c r="D556" s="148">
        <v>2.14</v>
      </c>
    </row>
    <row r="557" spans="1:4">
      <c r="A557" s="145" t="s">
        <v>1385</v>
      </c>
      <c r="B557" s="146" t="s">
        <v>1386</v>
      </c>
      <c r="C557" s="147">
        <v>736</v>
      </c>
      <c r="D557" s="148">
        <v>675</v>
      </c>
    </row>
    <row r="558" spans="1:4">
      <c r="A558" s="145" t="s">
        <v>1387</v>
      </c>
      <c r="B558" s="146" t="s">
        <v>1388</v>
      </c>
      <c r="C558" s="147">
        <v>483</v>
      </c>
      <c r="D558" s="148">
        <v>470</v>
      </c>
    </row>
    <row r="559" spans="1:4">
      <c r="A559" s="145" t="s">
        <v>1389</v>
      </c>
      <c r="B559" s="146" t="s">
        <v>1390</v>
      </c>
      <c r="C559" s="147">
        <v>228</v>
      </c>
      <c r="D559" s="148">
        <v>550</v>
      </c>
    </row>
    <row r="560" spans="1:4">
      <c r="A560" s="151" t="s">
        <v>1391</v>
      </c>
      <c r="B560" s="155" t="s">
        <v>1392</v>
      </c>
      <c r="C560" s="147">
        <v>17</v>
      </c>
      <c r="D560" s="148">
        <v>20</v>
      </c>
    </row>
    <row r="561" spans="1:4">
      <c r="A561" s="151" t="s">
        <v>1393</v>
      </c>
      <c r="B561" s="155" t="s">
        <v>1394</v>
      </c>
      <c r="C561" s="147">
        <v>254</v>
      </c>
      <c r="D561" s="148">
        <v>290</v>
      </c>
    </row>
    <row r="562" spans="1:4">
      <c r="A562" s="145" t="s">
        <v>1395</v>
      </c>
      <c r="B562" s="146" t="s">
        <v>1396</v>
      </c>
      <c r="C562" s="147">
        <v>13</v>
      </c>
      <c r="D562" s="148">
        <v>10</v>
      </c>
    </row>
    <row r="563" spans="1:4">
      <c r="A563" s="145" t="s">
        <v>1397</v>
      </c>
      <c r="B563" s="146" t="s">
        <v>1398</v>
      </c>
      <c r="C563" s="147">
        <v>125</v>
      </c>
      <c r="D563" s="148">
        <v>150</v>
      </c>
    </row>
    <row r="564" spans="1:4">
      <c r="A564" s="145" t="s">
        <v>1399</v>
      </c>
      <c r="B564" s="146" t="s">
        <v>1400</v>
      </c>
      <c r="C564" s="147">
        <v>27</v>
      </c>
      <c r="D564" s="148">
        <v>50</v>
      </c>
    </row>
    <row r="565" spans="1:4">
      <c r="A565" s="145" t="s">
        <v>1401</v>
      </c>
      <c r="B565" s="155" t="s">
        <v>1402</v>
      </c>
      <c r="C565" s="147">
        <v>808</v>
      </c>
      <c r="D565" s="148">
        <v>560</v>
      </c>
    </row>
    <row r="566" spans="1:4" ht="18.75">
      <c r="A566" s="142">
        <v>14</v>
      </c>
      <c r="B566" s="152" t="s">
        <v>1403</v>
      </c>
      <c r="C566" s="143"/>
      <c r="D566" s="143"/>
    </row>
    <row r="567" spans="1:4">
      <c r="A567" s="145" t="s">
        <v>1404</v>
      </c>
      <c r="B567" s="146" t="s">
        <v>1405</v>
      </c>
      <c r="C567" s="147">
        <v>320</v>
      </c>
      <c r="D567" s="148">
        <v>250</v>
      </c>
    </row>
    <row r="568" spans="1:4">
      <c r="A568" s="145" t="s">
        <v>1406</v>
      </c>
      <c r="B568" s="146" t="s">
        <v>1407</v>
      </c>
      <c r="C568" s="147">
        <v>973</v>
      </c>
      <c r="D568" s="148">
        <v>880</v>
      </c>
    </row>
    <row r="569" spans="1:4">
      <c r="A569" s="145" t="s">
        <v>1408</v>
      </c>
      <c r="B569" s="146" t="s">
        <v>1409</v>
      </c>
      <c r="C569" s="147">
        <v>135</v>
      </c>
      <c r="D569" s="148">
        <v>130</v>
      </c>
    </row>
    <row r="570" spans="1:4">
      <c r="A570" s="145" t="s">
        <v>1410</v>
      </c>
      <c r="B570" s="146" t="s">
        <v>1411</v>
      </c>
      <c r="C570" s="147">
        <v>186</v>
      </c>
      <c r="D570" s="148">
        <v>200</v>
      </c>
    </row>
    <row r="571" spans="1:4">
      <c r="A571" s="145" t="s">
        <v>1412</v>
      </c>
      <c r="B571" s="155" t="s">
        <v>1413</v>
      </c>
      <c r="C571" s="147">
        <v>1</v>
      </c>
      <c r="D571" s="148">
        <v>5</v>
      </c>
    </row>
    <row r="572" spans="1:4">
      <c r="A572" s="145" t="s">
        <v>1414</v>
      </c>
      <c r="B572" s="155" t="s">
        <v>1415</v>
      </c>
      <c r="C572" s="147">
        <v>12</v>
      </c>
      <c r="D572" s="148">
        <v>30</v>
      </c>
    </row>
    <row r="573" spans="1:4" ht="25.5">
      <c r="A573" s="145" t="s">
        <v>1416</v>
      </c>
      <c r="B573" s="155" t="s">
        <v>1417</v>
      </c>
      <c r="C573" s="147">
        <v>3</v>
      </c>
      <c r="D573" s="148">
        <v>19.260000000000002</v>
      </c>
    </row>
    <row r="574" spans="1:4" ht="25.5">
      <c r="A574" s="145" t="s">
        <v>1418</v>
      </c>
      <c r="B574" s="155" t="s">
        <v>1419</v>
      </c>
      <c r="C574" s="147">
        <v>9</v>
      </c>
      <c r="D574" s="148">
        <v>48.150000000000006</v>
      </c>
    </row>
    <row r="575" spans="1:4">
      <c r="A575" s="145" t="s">
        <v>1420</v>
      </c>
      <c r="B575" s="146" t="s">
        <v>1421</v>
      </c>
      <c r="C575" s="147">
        <v>319</v>
      </c>
      <c r="D575" s="148">
        <v>400</v>
      </c>
    </row>
    <row r="576" spans="1:4">
      <c r="A576" s="156" t="s">
        <v>1422</v>
      </c>
      <c r="B576" s="157" t="s">
        <v>1423</v>
      </c>
      <c r="C576" s="147">
        <v>1710</v>
      </c>
      <c r="D576" s="148">
        <v>1970</v>
      </c>
    </row>
    <row r="577" spans="1:4">
      <c r="A577" s="156" t="s">
        <v>1424</v>
      </c>
      <c r="B577" s="157" t="s">
        <v>1425</v>
      </c>
      <c r="C577" s="147">
        <v>20</v>
      </c>
      <c r="D577" s="148">
        <v>25</v>
      </c>
    </row>
    <row r="578" spans="1:4">
      <c r="A578" s="156" t="s">
        <v>1426</v>
      </c>
      <c r="B578" s="157" t="s">
        <v>1427</v>
      </c>
      <c r="C578" s="147">
        <v>92</v>
      </c>
      <c r="D578" s="148">
        <v>80</v>
      </c>
    </row>
    <row r="579" spans="1:4">
      <c r="A579" s="156" t="s">
        <v>1428</v>
      </c>
      <c r="B579" s="157" t="s">
        <v>1429</v>
      </c>
      <c r="C579" s="147">
        <v>101</v>
      </c>
      <c r="D579" s="148">
        <v>110</v>
      </c>
    </row>
    <row r="580" spans="1:4">
      <c r="A580" s="156" t="s">
        <v>1430</v>
      </c>
      <c r="B580" s="157" t="s">
        <v>1431</v>
      </c>
      <c r="C580" s="147">
        <v>1023</v>
      </c>
      <c r="D580" s="148">
        <v>1035</v>
      </c>
    </row>
    <row r="581" spans="1:4" ht="18.75">
      <c r="A581" s="142">
        <v>15</v>
      </c>
      <c r="B581" s="152" t="s">
        <v>1432</v>
      </c>
      <c r="C581" s="143"/>
      <c r="D581" s="143"/>
    </row>
    <row r="582" spans="1:4" ht="25.5">
      <c r="A582" s="145" t="s">
        <v>1433</v>
      </c>
      <c r="B582" s="146" t="s">
        <v>1434</v>
      </c>
      <c r="C582" s="147">
        <v>1</v>
      </c>
      <c r="D582" s="148">
        <v>3.21</v>
      </c>
    </row>
    <row r="583" spans="1:4">
      <c r="A583" s="145" t="s">
        <v>1435</v>
      </c>
      <c r="B583" s="146" t="s">
        <v>1436</v>
      </c>
      <c r="C583" s="147">
        <v>0</v>
      </c>
      <c r="D583" s="148">
        <v>0</v>
      </c>
    </row>
    <row r="584" spans="1:4">
      <c r="A584" s="145" t="s">
        <v>1437</v>
      </c>
      <c r="B584" s="146" t="s">
        <v>1438</v>
      </c>
      <c r="C584" s="147">
        <v>0</v>
      </c>
      <c r="D584" s="148">
        <v>0</v>
      </c>
    </row>
    <row r="585" spans="1:4">
      <c r="A585" s="145" t="s">
        <v>1439</v>
      </c>
      <c r="B585" s="146" t="s">
        <v>1440</v>
      </c>
      <c r="C585" s="147">
        <v>0</v>
      </c>
      <c r="D585" s="148">
        <v>0</v>
      </c>
    </row>
    <row r="586" spans="1:4">
      <c r="A586" s="145" t="s">
        <v>1441</v>
      </c>
      <c r="B586" s="146" t="s">
        <v>1442</v>
      </c>
      <c r="C586" s="147">
        <v>0</v>
      </c>
      <c r="D586" s="148">
        <v>0</v>
      </c>
    </row>
    <row r="587" spans="1:4" ht="25.5">
      <c r="A587" s="145" t="s">
        <v>1443</v>
      </c>
      <c r="B587" s="146" t="s">
        <v>1444</v>
      </c>
      <c r="C587" s="147">
        <v>52</v>
      </c>
      <c r="D587" s="148">
        <v>50</v>
      </c>
    </row>
    <row r="588" spans="1:4" ht="25.5">
      <c r="A588" s="145" t="s">
        <v>1445</v>
      </c>
      <c r="B588" s="146" t="s">
        <v>1446</v>
      </c>
      <c r="C588" s="147">
        <v>24</v>
      </c>
      <c r="D588" s="148">
        <v>19.260000000000002</v>
      </c>
    </row>
    <row r="589" spans="1:4" ht="25.5">
      <c r="A589" s="145" t="s">
        <v>1447</v>
      </c>
      <c r="B589" s="146" t="s">
        <v>1448</v>
      </c>
      <c r="C589" s="147">
        <v>16</v>
      </c>
      <c r="D589" s="148">
        <v>20</v>
      </c>
    </row>
    <row r="590" spans="1:4" ht="25.5">
      <c r="A590" s="145" t="s">
        <v>1449</v>
      </c>
      <c r="B590" s="146" t="s">
        <v>1450</v>
      </c>
      <c r="C590" s="147">
        <v>10</v>
      </c>
      <c r="D590" s="148">
        <v>15</v>
      </c>
    </row>
    <row r="591" spans="1:4">
      <c r="A591" s="145" t="s">
        <v>1451</v>
      </c>
      <c r="B591" s="146" t="s">
        <v>1452</v>
      </c>
      <c r="C591" s="147">
        <v>0</v>
      </c>
      <c r="D591" s="148">
        <v>15</v>
      </c>
    </row>
    <row r="592" spans="1:4">
      <c r="A592" s="145" t="s">
        <v>1453</v>
      </c>
      <c r="B592" s="146" t="s">
        <v>1454</v>
      </c>
      <c r="C592" s="147">
        <v>10</v>
      </c>
      <c r="D592" s="148">
        <v>10</v>
      </c>
    </row>
    <row r="593" spans="1:4">
      <c r="A593" s="145" t="s">
        <v>1455</v>
      </c>
      <c r="B593" s="146" t="s">
        <v>1456</v>
      </c>
      <c r="C593" s="147">
        <v>6</v>
      </c>
      <c r="D593" s="148">
        <v>5</v>
      </c>
    </row>
    <row r="594" spans="1:4">
      <c r="A594" s="145" t="s">
        <v>1457</v>
      </c>
      <c r="B594" s="146" t="s">
        <v>1458</v>
      </c>
      <c r="C594" s="147">
        <v>15</v>
      </c>
      <c r="D594" s="148">
        <v>20</v>
      </c>
    </row>
    <row r="595" spans="1:4" ht="25.5">
      <c r="A595" s="145" t="s">
        <v>1459</v>
      </c>
      <c r="B595" s="146" t="s">
        <v>1460</v>
      </c>
      <c r="C595" s="147">
        <v>6</v>
      </c>
      <c r="D595" s="148">
        <v>10</v>
      </c>
    </row>
    <row r="596" spans="1:4" ht="25.5">
      <c r="A596" s="145" t="s">
        <v>1461</v>
      </c>
      <c r="B596" s="146" t="s">
        <v>1462</v>
      </c>
      <c r="C596" s="147">
        <v>37</v>
      </c>
      <c r="D596" s="148">
        <v>50</v>
      </c>
    </row>
    <row r="597" spans="1:4" ht="25.5">
      <c r="A597" s="145" t="s">
        <v>1463</v>
      </c>
      <c r="B597" s="146" t="s">
        <v>1464</v>
      </c>
      <c r="C597" s="147">
        <v>33</v>
      </c>
      <c r="D597" s="148">
        <v>25</v>
      </c>
    </row>
    <row r="598" spans="1:4" ht="25.5">
      <c r="A598" s="145" t="s">
        <v>1465</v>
      </c>
      <c r="B598" s="146" t="s">
        <v>1466</v>
      </c>
      <c r="C598" s="147">
        <v>0</v>
      </c>
      <c r="D598" s="148">
        <v>0</v>
      </c>
    </row>
    <row r="599" spans="1:4" ht="25.5">
      <c r="A599" s="145" t="s">
        <v>1467</v>
      </c>
      <c r="B599" s="146" t="s">
        <v>1468</v>
      </c>
      <c r="C599" s="147">
        <v>6</v>
      </c>
      <c r="D599" s="148">
        <v>10</v>
      </c>
    </row>
    <row r="600" spans="1:4" ht="25.5">
      <c r="A600" s="145" t="s">
        <v>1469</v>
      </c>
      <c r="B600" s="146" t="s">
        <v>1470</v>
      </c>
      <c r="C600" s="147">
        <v>48</v>
      </c>
      <c r="D600" s="148">
        <v>50</v>
      </c>
    </row>
    <row r="601" spans="1:4" ht="25.5">
      <c r="A601" s="145" t="s">
        <v>1471</v>
      </c>
      <c r="B601" s="146" t="s">
        <v>1472</v>
      </c>
      <c r="C601" s="147">
        <v>94</v>
      </c>
      <c r="D601" s="148">
        <v>100</v>
      </c>
    </row>
    <row r="602" spans="1:4" ht="25.5">
      <c r="A602" s="145" t="s">
        <v>1473</v>
      </c>
      <c r="B602" s="146" t="s">
        <v>1474</v>
      </c>
      <c r="C602" s="147">
        <v>49</v>
      </c>
      <c r="D602" s="148">
        <v>55</v>
      </c>
    </row>
    <row r="603" spans="1:4" ht="25.5">
      <c r="A603" s="145" t="s">
        <v>1475</v>
      </c>
      <c r="B603" s="146" t="s">
        <v>1476</v>
      </c>
      <c r="C603" s="147">
        <v>129</v>
      </c>
      <c r="D603" s="148">
        <v>160</v>
      </c>
    </row>
    <row r="604" spans="1:4" ht="25.5">
      <c r="A604" s="145" t="s">
        <v>1477</v>
      </c>
      <c r="B604" s="146" t="s">
        <v>1478</v>
      </c>
      <c r="C604" s="147">
        <v>671</v>
      </c>
      <c r="D604" s="148">
        <v>430</v>
      </c>
    </row>
    <row r="605" spans="1:4" ht="25.5">
      <c r="A605" s="145" t="s">
        <v>1479</v>
      </c>
      <c r="B605" s="146" t="s">
        <v>1480</v>
      </c>
      <c r="C605" s="147">
        <v>975</v>
      </c>
      <c r="D605" s="148">
        <v>1300</v>
      </c>
    </row>
    <row r="606" spans="1:4" ht="25.5">
      <c r="A606" s="145" t="s">
        <v>1481</v>
      </c>
      <c r="B606" s="146" t="s">
        <v>1482</v>
      </c>
      <c r="C606" s="147">
        <v>2146</v>
      </c>
      <c r="D606" s="148">
        <v>1850</v>
      </c>
    </row>
    <row r="607" spans="1:4" ht="37.5">
      <c r="A607" s="142">
        <v>16</v>
      </c>
      <c r="B607" s="152" t="s">
        <v>1483</v>
      </c>
      <c r="C607" s="143"/>
      <c r="D607" s="143"/>
    </row>
    <row r="608" spans="1:4">
      <c r="A608" s="145" t="s">
        <v>1484</v>
      </c>
      <c r="B608" s="146" t="s">
        <v>1485</v>
      </c>
      <c r="C608" s="147">
        <v>15</v>
      </c>
      <c r="D608" s="148">
        <v>15</v>
      </c>
    </row>
    <row r="609" spans="1:4" ht="25.5">
      <c r="A609" s="145" t="s">
        <v>1486</v>
      </c>
      <c r="B609" s="146" t="s">
        <v>1487</v>
      </c>
      <c r="C609" s="147">
        <v>12</v>
      </c>
      <c r="D609" s="148">
        <v>15</v>
      </c>
    </row>
    <row r="610" spans="1:4" ht="25.5">
      <c r="A610" s="145" t="s">
        <v>1488</v>
      </c>
      <c r="B610" s="146" t="s">
        <v>1489</v>
      </c>
      <c r="C610" s="147">
        <v>51</v>
      </c>
      <c r="D610" s="148">
        <v>60</v>
      </c>
    </row>
    <row r="611" spans="1:4">
      <c r="A611" s="145" t="s">
        <v>1490</v>
      </c>
      <c r="B611" s="146" t="s">
        <v>1491</v>
      </c>
      <c r="C611" s="147">
        <v>63</v>
      </c>
      <c r="D611" s="148">
        <v>60</v>
      </c>
    </row>
    <row r="612" spans="1:4" ht="25.5">
      <c r="A612" s="145" t="s">
        <v>1492</v>
      </c>
      <c r="B612" s="146" t="s">
        <v>1493</v>
      </c>
      <c r="C612" s="147">
        <v>436</v>
      </c>
      <c r="D612" s="148">
        <v>450</v>
      </c>
    </row>
    <row r="613" spans="1:4" ht="25.5">
      <c r="A613" s="145" t="s">
        <v>1494</v>
      </c>
      <c r="B613" s="146" t="s">
        <v>1495</v>
      </c>
      <c r="C613" s="147">
        <v>289</v>
      </c>
      <c r="D613" s="148">
        <v>200</v>
      </c>
    </row>
    <row r="614" spans="1:4">
      <c r="A614" s="145" t="s">
        <v>1496</v>
      </c>
      <c r="B614" s="146" t="s">
        <v>1497</v>
      </c>
      <c r="C614" s="147">
        <v>81</v>
      </c>
      <c r="D614" s="148">
        <v>80</v>
      </c>
    </row>
    <row r="615" spans="1:4">
      <c r="A615" s="145" t="s">
        <v>1498</v>
      </c>
      <c r="B615" s="146" t="s">
        <v>1499</v>
      </c>
      <c r="C615" s="147">
        <v>1481</v>
      </c>
      <c r="D615" s="148">
        <v>1470</v>
      </c>
    </row>
    <row r="616" spans="1:4">
      <c r="A616" s="145" t="s">
        <v>1500</v>
      </c>
      <c r="B616" s="146" t="s">
        <v>1501</v>
      </c>
      <c r="C616" s="147">
        <v>682</v>
      </c>
      <c r="D616" s="148">
        <v>550</v>
      </c>
    </row>
    <row r="617" spans="1:4" ht="23.25">
      <c r="A617" s="158">
        <v>17</v>
      </c>
      <c r="B617" s="152" t="s">
        <v>1502</v>
      </c>
      <c r="C617" s="143"/>
      <c r="D617" s="143"/>
    </row>
    <row r="618" spans="1:4">
      <c r="A618" s="145" t="s">
        <v>1503</v>
      </c>
      <c r="B618" s="146" t="s">
        <v>1504</v>
      </c>
      <c r="C618" s="147">
        <v>1</v>
      </c>
      <c r="D618" s="148">
        <v>4.28</v>
      </c>
    </row>
    <row r="619" spans="1:4">
      <c r="A619" s="145" t="s">
        <v>1505</v>
      </c>
      <c r="B619" s="146" t="s">
        <v>1506</v>
      </c>
      <c r="C619" s="147">
        <v>3</v>
      </c>
      <c r="D619" s="148">
        <v>1.07</v>
      </c>
    </row>
    <row r="620" spans="1:4">
      <c r="A620" s="145" t="s">
        <v>1507</v>
      </c>
      <c r="B620" s="146" t="s">
        <v>1508</v>
      </c>
      <c r="C620" s="147">
        <v>3</v>
      </c>
      <c r="D620" s="148">
        <v>1.07</v>
      </c>
    </row>
    <row r="621" spans="1:4" ht="25.5">
      <c r="A621" s="145" t="s">
        <v>1509</v>
      </c>
      <c r="B621" s="146" t="s">
        <v>1510</v>
      </c>
      <c r="C621" s="147">
        <v>3</v>
      </c>
      <c r="D621" s="148">
        <v>2.14</v>
      </c>
    </row>
    <row r="622" spans="1:4">
      <c r="A622" s="145" t="s">
        <v>1511</v>
      </c>
      <c r="B622" s="146" t="s">
        <v>1512</v>
      </c>
      <c r="C622" s="147">
        <v>16</v>
      </c>
      <c r="D622" s="148">
        <v>25</v>
      </c>
    </row>
    <row r="623" spans="1:4">
      <c r="A623" s="145" t="s">
        <v>1513</v>
      </c>
      <c r="B623" s="146" t="s">
        <v>1514</v>
      </c>
      <c r="C623" s="147">
        <v>6</v>
      </c>
      <c r="D623" s="148">
        <v>6.42</v>
      </c>
    </row>
    <row r="624" spans="1:4">
      <c r="A624" s="145" t="s">
        <v>1515</v>
      </c>
      <c r="B624" s="146" t="s">
        <v>1516</v>
      </c>
      <c r="C624" s="147">
        <v>9</v>
      </c>
      <c r="D624" s="148">
        <v>5</v>
      </c>
    </row>
    <row r="625" spans="1:4" ht="25.5">
      <c r="A625" s="145" t="s">
        <v>1517</v>
      </c>
      <c r="B625" s="146" t="s">
        <v>1518</v>
      </c>
      <c r="C625" s="147">
        <v>2</v>
      </c>
      <c r="D625" s="148">
        <v>4.28</v>
      </c>
    </row>
    <row r="626" spans="1:4" ht="25.5">
      <c r="A626" s="145" t="s">
        <v>1519</v>
      </c>
      <c r="B626" s="146" t="s">
        <v>1520</v>
      </c>
      <c r="C626" s="147">
        <v>700</v>
      </c>
      <c r="D626" s="148">
        <v>520</v>
      </c>
    </row>
    <row r="627" spans="1:4">
      <c r="A627" s="145" t="s">
        <v>1521</v>
      </c>
      <c r="B627" s="146" t="s">
        <v>1522</v>
      </c>
      <c r="C627" s="147">
        <v>74</v>
      </c>
      <c r="D627" s="148">
        <v>70</v>
      </c>
    </row>
    <row r="628" spans="1:4">
      <c r="A628" s="145" t="s">
        <v>1523</v>
      </c>
      <c r="B628" s="146" t="s">
        <v>1524</v>
      </c>
      <c r="C628" s="147">
        <v>187</v>
      </c>
      <c r="D628" s="148">
        <v>150</v>
      </c>
    </row>
    <row r="629" spans="1:4">
      <c r="A629" s="145" t="s">
        <v>1525</v>
      </c>
      <c r="B629" s="146" t="s">
        <v>1526</v>
      </c>
      <c r="C629" s="147">
        <v>61</v>
      </c>
      <c r="D629" s="148">
        <v>70</v>
      </c>
    </row>
    <row r="630" spans="1:4">
      <c r="A630" s="145" t="s">
        <v>1527</v>
      </c>
      <c r="B630" s="146" t="s">
        <v>1528</v>
      </c>
      <c r="C630" s="147">
        <v>1469</v>
      </c>
      <c r="D630" s="148">
        <v>1100</v>
      </c>
    </row>
    <row r="631" spans="1:4">
      <c r="A631" s="145" t="s">
        <v>1529</v>
      </c>
      <c r="B631" s="146" t="s">
        <v>1530</v>
      </c>
      <c r="C631" s="147">
        <v>305</v>
      </c>
      <c r="D631" s="148">
        <v>320</v>
      </c>
    </row>
    <row r="632" spans="1:4">
      <c r="A632" s="145" t="s">
        <v>1531</v>
      </c>
      <c r="B632" s="146" t="s">
        <v>1532</v>
      </c>
      <c r="C632" s="147">
        <v>66</v>
      </c>
      <c r="D632" s="148">
        <v>65</v>
      </c>
    </row>
    <row r="633" spans="1:4">
      <c r="A633" s="145" t="s">
        <v>1533</v>
      </c>
      <c r="B633" s="146" t="s">
        <v>1534</v>
      </c>
      <c r="C633" s="147">
        <v>145</v>
      </c>
      <c r="D633" s="148">
        <v>160</v>
      </c>
    </row>
    <row r="634" spans="1:4">
      <c r="A634" s="145" t="s">
        <v>1535</v>
      </c>
      <c r="B634" s="146" t="s">
        <v>1536</v>
      </c>
      <c r="C634" s="147">
        <v>23104</v>
      </c>
      <c r="D634" s="148">
        <v>16850</v>
      </c>
    </row>
    <row r="635" spans="1:4">
      <c r="A635" s="145" t="s">
        <v>1537</v>
      </c>
      <c r="B635" s="146" t="s">
        <v>1538</v>
      </c>
      <c r="C635" s="147">
        <v>1716</v>
      </c>
      <c r="D635" s="148">
        <v>1500</v>
      </c>
    </row>
    <row r="636" spans="1:4" ht="18.75">
      <c r="A636" s="142">
        <v>18</v>
      </c>
      <c r="B636" s="152" t="s">
        <v>1539</v>
      </c>
      <c r="C636" s="143"/>
      <c r="D636" s="143"/>
    </row>
    <row r="637" spans="1:4">
      <c r="A637" s="145" t="s">
        <v>1540</v>
      </c>
      <c r="B637" s="146" t="s">
        <v>1541</v>
      </c>
      <c r="C637" s="147">
        <v>25</v>
      </c>
      <c r="D637" s="148">
        <v>60</v>
      </c>
    </row>
    <row r="638" spans="1:4">
      <c r="A638" s="145" t="s">
        <v>1542</v>
      </c>
      <c r="B638" s="146" t="s">
        <v>1543</v>
      </c>
      <c r="C638" s="147">
        <v>0</v>
      </c>
      <c r="D638" s="148">
        <v>2.14</v>
      </c>
    </row>
    <row r="639" spans="1:4">
      <c r="A639" s="145" t="s">
        <v>1544</v>
      </c>
      <c r="B639" s="146" t="s">
        <v>1545</v>
      </c>
      <c r="C639" s="147">
        <v>5</v>
      </c>
      <c r="D639" s="148">
        <v>5</v>
      </c>
    </row>
    <row r="640" spans="1:4">
      <c r="A640" s="145" t="s">
        <v>1546</v>
      </c>
      <c r="B640" s="146" t="s">
        <v>1547</v>
      </c>
      <c r="C640" s="147">
        <v>13</v>
      </c>
      <c r="D640" s="148">
        <v>15</v>
      </c>
    </row>
    <row r="641" spans="1:4">
      <c r="A641" s="145" t="s">
        <v>1548</v>
      </c>
      <c r="B641" s="146" t="s">
        <v>1549</v>
      </c>
      <c r="C641" s="147">
        <v>16</v>
      </c>
      <c r="D641" s="148">
        <v>280</v>
      </c>
    </row>
    <row r="642" spans="1:4">
      <c r="A642" s="145" t="s">
        <v>1550</v>
      </c>
      <c r="B642" s="146" t="s">
        <v>1551</v>
      </c>
      <c r="C642" s="147">
        <v>5</v>
      </c>
      <c r="D642" s="148">
        <v>170</v>
      </c>
    </row>
    <row r="643" spans="1:4">
      <c r="A643" s="145" t="s">
        <v>1552</v>
      </c>
      <c r="B643" s="146" t="s">
        <v>1553</v>
      </c>
      <c r="C643" s="147">
        <v>3</v>
      </c>
      <c r="D643" s="148">
        <v>60</v>
      </c>
    </row>
    <row r="644" spans="1:4">
      <c r="A644" s="145" t="s">
        <v>1554</v>
      </c>
      <c r="B644" s="146" t="s">
        <v>1555</v>
      </c>
      <c r="C644" s="147">
        <v>14</v>
      </c>
      <c r="D644" s="148">
        <v>30</v>
      </c>
    </row>
    <row r="645" spans="1:4">
      <c r="A645" s="145" t="s">
        <v>1556</v>
      </c>
      <c r="B645" s="146" t="s">
        <v>1557</v>
      </c>
      <c r="C645" s="147">
        <v>80</v>
      </c>
      <c r="D645" s="148">
        <v>50</v>
      </c>
    </row>
    <row r="646" spans="1:4">
      <c r="A646" s="145" t="s">
        <v>1558</v>
      </c>
      <c r="B646" s="146" t="s">
        <v>1559</v>
      </c>
      <c r="C646" s="147">
        <v>51</v>
      </c>
      <c r="D646" s="148">
        <v>50</v>
      </c>
    </row>
    <row r="647" spans="1:4" ht="25.5">
      <c r="A647" s="145" t="s">
        <v>1560</v>
      </c>
      <c r="B647" s="146" t="s">
        <v>1561</v>
      </c>
      <c r="C647" s="147">
        <v>3</v>
      </c>
      <c r="D647" s="148">
        <v>6.42</v>
      </c>
    </row>
    <row r="648" spans="1:4" ht="25.5">
      <c r="A648" s="145" t="s">
        <v>1562</v>
      </c>
      <c r="B648" s="146" t="s">
        <v>1563</v>
      </c>
      <c r="C648" s="147">
        <v>2</v>
      </c>
      <c r="D648" s="148">
        <v>5</v>
      </c>
    </row>
    <row r="649" spans="1:4">
      <c r="A649" s="145" t="s">
        <v>1564</v>
      </c>
      <c r="B649" s="146" t="s">
        <v>1565</v>
      </c>
      <c r="C649" s="147">
        <v>61</v>
      </c>
      <c r="D649" s="148">
        <v>75</v>
      </c>
    </row>
    <row r="650" spans="1:4">
      <c r="A650" s="145" t="s">
        <v>1566</v>
      </c>
      <c r="B650" s="146" t="s">
        <v>1567</v>
      </c>
      <c r="C650" s="147">
        <v>73</v>
      </c>
      <c r="D650" s="148">
        <v>120</v>
      </c>
    </row>
    <row r="651" spans="1:4">
      <c r="A651" s="145" t="s">
        <v>1568</v>
      </c>
      <c r="B651" s="146" t="s">
        <v>1569</v>
      </c>
      <c r="C651" s="147">
        <v>160</v>
      </c>
      <c r="D651" s="148">
        <v>250</v>
      </c>
    </row>
    <row r="652" spans="1:4">
      <c r="A652" s="145" t="s">
        <v>1570</v>
      </c>
      <c r="B652" s="146" t="s">
        <v>1571</v>
      </c>
      <c r="C652" s="147">
        <v>21</v>
      </c>
      <c r="D652" s="148">
        <v>10</v>
      </c>
    </row>
    <row r="653" spans="1:4">
      <c r="A653" s="145" t="s">
        <v>1572</v>
      </c>
      <c r="B653" s="146" t="s">
        <v>1573</v>
      </c>
      <c r="C653" s="147">
        <v>32</v>
      </c>
      <c r="D653" s="148">
        <v>10</v>
      </c>
    </row>
    <row r="654" spans="1:4">
      <c r="A654" s="145" t="s">
        <v>1574</v>
      </c>
      <c r="B654" s="146" t="s">
        <v>1575</v>
      </c>
      <c r="C654" s="147">
        <v>29</v>
      </c>
      <c r="D654" s="148">
        <v>50</v>
      </c>
    </row>
    <row r="655" spans="1:4" ht="18.75">
      <c r="A655" s="142">
        <v>19</v>
      </c>
      <c r="B655" s="152" t="s">
        <v>1576</v>
      </c>
      <c r="C655" s="143"/>
      <c r="D655" s="143"/>
    </row>
    <row r="656" spans="1:4">
      <c r="A656" s="145" t="s">
        <v>1577</v>
      </c>
      <c r="B656" s="157" t="s">
        <v>1578</v>
      </c>
      <c r="C656" s="147">
        <v>0</v>
      </c>
      <c r="D656" s="148">
        <v>0</v>
      </c>
    </row>
    <row r="657" spans="1:4">
      <c r="A657" s="145" t="s">
        <v>1579</v>
      </c>
      <c r="B657" s="157" t="s">
        <v>1580</v>
      </c>
      <c r="C657" s="147">
        <v>7304</v>
      </c>
      <c r="D657" s="148">
        <v>5200</v>
      </c>
    </row>
    <row r="658" spans="1:4">
      <c r="A658" s="145" t="s">
        <v>1581</v>
      </c>
      <c r="B658" s="157" t="s">
        <v>1582</v>
      </c>
      <c r="C658" s="147">
        <v>135</v>
      </c>
      <c r="D658" s="148">
        <v>180</v>
      </c>
    </row>
    <row r="659" spans="1:4" ht="25.5">
      <c r="A659" s="145" t="s">
        <v>1583</v>
      </c>
      <c r="B659" s="157" t="s">
        <v>1584</v>
      </c>
      <c r="C659" s="147">
        <v>3</v>
      </c>
      <c r="D659" s="148">
        <v>7.49</v>
      </c>
    </row>
    <row r="660" spans="1:4" ht="25.5">
      <c r="A660" s="145" t="s">
        <v>1585</v>
      </c>
      <c r="B660" s="157" t="s">
        <v>1586</v>
      </c>
      <c r="C660" s="147">
        <v>53</v>
      </c>
      <c r="D660" s="148">
        <v>80</v>
      </c>
    </row>
    <row r="661" spans="1:4">
      <c r="A661" s="145" t="s">
        <v>1587</v>
      </c>
      <c r="B661" s="157" t="s">
        <v>1588</v>
      </c>
      <c r="C661" s="147">
        <v>76</v>
      </c>
      <c r="D661" s="148">
        <v>120</v>
      </c>
    </row>
    <row r="662" spans="1:4">
      <c r="A662" s="145" t="s">
        <v>1589</v>
      </c>
      <c r="B662" s="157" t="s">
        <v>1590</v>
      </c>
      <c r="C662" s="147">
        <v>7</v>
      </c>
      <c r="D662" s="148">
        <v>35</v>
      </c>
    </row>
    <row r="663" spans="1:4">
      <c r="A663" s="145" t="s">
        <v>1591</v>
      </c>
      <c r="B663" s="157" t="s">
        <v>1592</v>
      </c>
      <c r="C663" s="147">
        <v>22</v>
      </c>
      <c r="D663" s="148">
        <v>15</v>
      </c>
    </row>
    <row r="664" spans="1:4">
      <c r="A664" s="145" t="s">
        <v>1593</v>
      </c>
      <c r="B664" s="157" t="s">
        <v>1594</v>
      </c>
      <c r="C664" s="147">
        <v>12</v>
      </c>
      <c r="D664" s="148">
        <v>15</v>
      </c>
    </row>
    <row r="665" spans="1:4">
      <c r="A665" s="145" t="s">
        <v>1595</v>
      </c>
      <c r="B665" s="157" t="s">
        <v>1596</v>
      </c>
      <c r="C665" s="147">
        <v>153</v>
      </c>
      <c r="D665" s="148">
        <v>150</v>
      </c>
    </row>
    <row r="666" spans="1:4">
      <c r="A666" s="145" t="s">
        <v>1597</v>
      </c>
      <c r="B666" s="157" t="s">
        <v>1598</v>
      </c>
      <c r="C666" s="147">
        <v>171</v>
      </c>
      <c r="D666" s="148">
        <v>150</v>
      </c>
    </row>
    <row r="667" spans="1:4" ht="37.5">
      <c r="A667" s="142">
        <v>20</v>
      </c>
      <c r="B667" s="152" t="s">
        <v>1599</v>
      </c>
      <c r="C667" s="143">
        <v>9</v>
      </c>
      <c r="D667" s="143"/>
    </row>
    <row r="668" spans="1:4">
      <c r="A668" s="145" t="s">
        <v>1600</v>
      </c>
      <c r="B668" s="146" t="s">
        <v>1601</v>
      </c>
      <c r="C668" s="147">
        <v>5</v>
      </c>
      <c r="D668" s="148">
        <v>5</v>
      </c>
    </row>
    <row r="669" spans="1:4">
      <c r="A669" s="145" t="s">
        <v>1602</v>
      </c>
      <c r="B669" s="146" t="s">
        <v>1603</v>
      </c>
      <c r="C669" s="147">
        <v>2</v>
      </c>
      <c r="D669" s="148">
        <v>2.14</v>
      </c>
    </row>
    <row r="670" spans="1:4">
      <c r="A670" s="145" t="s">
        <v>1604</v>
      </c>
      <c r="B670" s="146" t="s">
        <v>1605</v>
      </c>
      <c r="C670" s="147">
        <v>5</v>
      </c>
      <c r="D670" s="148">
        <v>5</v>
      </c>
    </row>
    <row r="671" spans="1:4">
      <c r="A671" s="145" t="s">
        <v>1606</v>
      </c>
      <c r="B671" s="146" t="s">
        <v>1607</v>
      </c>
      <c r="C671" s="147">
        <v>0</v>
      </c>
      <c r="D671" s="148">
        <v>5</v>
      </c>
    </row>
    <row r="672" spans="1:4">
      <c r="A672" s="145" t="s">
        <v>1608</v>
      </c>
      <c r="B672" s="146" t="s">
        <v>1609</v>
      </c>
      <c r="C672" s="147">
        <v>0</v>
      </c>
      <c r="D672" s="148">
        <v>1.07</v>
      </c>
    </row>
    <row r="673" spans="1:4">
      <c r="A673" s="145" t="s">
        <v>1610</v>
      </c>
      <c r="B673" s="146" t="s">
        <v>1611</v>
      </c>
      <c r="C673" s="147">
        <v>1</v>
      </c>
      <c r="D673" s="148">
        <v>4.28</v>
      </c>
    </row>
    <row r="674" spans="1:4" ht="18.75">
      <c r="A674" s="142">
        <v>21</v>
      </c>
      <c r="B674" s="152" t="s">
        <v>1612</v>
      </c>
      <c r="C674" s="143"/>
      <c r="D674" s="143"/>
    </row>
    <row r="675" spans="1:4">
      <c r="A675" s="145" t="s">
        <v>1613</v>
      </c>
      <c r="B675" s="146" t="s">
        <v>1614</v>
      </c>
      <c r="C675" s="147">
        <v>5</v>
      </c>
      <c r="D675" s="148">
        <v>5</v>
      </c>
    </row>
    <row r="676" spans="1:4" ht="25.5">
      <c r="A676" s="145" t="s">
        <v>1615</v>
      </c>
      <c r="B676" s="146" t="s">
        <v>1616</v>
      </c>
      <c r="C676" s="147">
        <v>7</v>
      </c>
      <c r="D676" s="148">
        <v>5</v>
      </c>
    </row>
    <row r="677" spans="1:4" ht="25.5">
      <c r="A677" s="145" t="s">
        <v>1617</v>
      </c>
      <c r="B677" s="146" t="s">
        <v>1618</v>
      </c>
      <c r="C677" s="147">
        <v>6</v>
      </c>
      <c r="D677" s="148">
        <v>10</v>
      </c>
    </row>
    <row r="678" spans="1:4">
      <c r="A678" s="145" t="s">
        <v>1619</v>
      </c>
      <c r="B678" s="146" t="s">
        <v>1620</v>
      </c>
      <c r="C678" s="147">
        <v>7</v>
      </c>
      <c r="D678" s="148">
        <v>3.21</v>
      </c>
    </row>
    <row r="679" spans="1:4">
      <c r="A679" s="145" t="s">
        <v>1621</v>
      </c>
      <c r="B679" s="155" t="s">
        <v>1622</v>
      </c>
      <c r="C679" s="147">
        <v>2</v>
      </c>
      <c r="D679" s="148">
        <v>5</v>
      </c>
    </row>
    <row r="680" spans="1:4">
      <c r="A680" s="145" t="s">
        <v>1623</v>
      </c>
      <c r="B680" s="155" t="s">
        <v>1624</v>
      </c>
      <c r="C680" s="147">
        <v>4</v>
      </c>
      <c r="D680" s="148">
        <v>5.3500000000000005</v>
      </c>
    </row>
    <row r="681" spans="1:4">
      <c r="A681" s="145" t="s">
        <v>1625</v>
      </c>
      <c r="B681" s="146" t="s">
        <v>1626</v>
      </c>
      <c r="C681" s="147">
        <v>9</v>
      </c>
      <c r="D681" s="148">
        <v>2.14</v>
      </c>
    </row>
    <row r="682" spans="1:4">
      <c r="A682" s="145" t="s">
        <v>1627</v>
      </c>
      <c r="B682" s="155" t="s">
        <v>1628</v>
      </c>
      <c r="C682" s="147">
        <v>13</v>
      </c>
      <c r="D682" s="148">
        <v>10</v>
      </c>
    </row>
    <row r="683" spans="1:4">
      <c r="A683" s="145" t="s">
        <v>1629</v>
      </c>
      <c r="B683" s="155" t="s">
        <v>1630</v>
      </c>
      <c r="C683" s="147">
        <v>11</v>
      </c>
      <c r="D683" s="148">
        <v>20</v>
      </c>
    </row>
    <row r="684" spans="1:4" ht="25.5">
      <c r="A684" s="145" t="s">
        <v>1631</v>
      </c>
      <c r="B684" s="155" t="s">
        <v>1632</v>
      </c>
      <c r="C684" s="147">
        <v>1</v>
      </c>
      <c r="D684" s="148">
        <v>4.28</v>
      </c>
    </row>
    <row r="685" spans="1:4">
      <c r="A685" s="145" t="s">
        <v>1633</v>
      </c>
      <c r="B685" s="146" t="s">
        <v>1634</v>
      </c>
      <c r="C685" s="147">
        <v>12</v>
      </c>
      <c r="D685" s="148">
        <v>20</v>
      </c>
    </row>
    <row r="686" spans="1:4">
      <c r="A686" s="145" t="s">
        <v>1635</v>
      </c>
      <c r="B686" s="146" t="s">
        <v>1636</v>
      </c>
      <c r="C686" s="147">
        <v>7</v>
      </c>
      <c r="D686" s="148">
        <v>5</v>
      </c>
    </row>
    <row r="687" spans="1:4">
      <c r="A687" s="145" t="s">
        <v>1637</v>
      </c>
      <c r="B687" s="146" t="s">
        <v>1638</v>
      </c>
      <c r="C687" s="147">
        <v>17</v>
      </c>
      <c r="D687" s="148">
        <v>15</v>
      </c>
    </row>
    <row r="688" spans="1:4">
      <c r="A688" s="145" t="s">
        <v>1639</v>
      </c>
      <c r="B688" s="155" t="s">
        <v>1640</v>
      </c>
      <c r="C688" s="147">
        <v>4</v>
      </c>
      <c r="D688" s="148">
        <v>10</v>
      </c>
    </row>
    <row r="689" spans="1:4">
      <c r="A689" s="145" t="s">
        <v>1641</v>
      </c>
      <c r="B689" s="155" t="s">
        <v>1642</v>
      </c>
      <c r="C689" s="147">
        <v>85</v>
      </c>
      <c r="D689" s="148">
        <v>100.58000000000001</v>
      </c>
    </row>
    <row r="690" spans="1:4">
      <c r="A690" s="145" t="s">
        <v>1643</v>
      </c>
      <c r="B690" s="146" t="s">
        <v>1644</v>
      </c>
      <c r="C690" s="147">
        <v>14</v>
      </c>
      <c r="D690" s="148">
        <v>20</v>
      </c>
    </row>
    <row r="691" spans="1:4">
      <c r="A691" s="145" t="s">
        <v>1645</v>
      </c>
      <c r="B691" s="146" t="s">
        <v>1646</v>
      </c>
      <c r="C691" s="147">
        <v>46</v>
      </c>
      <c r="D691" s="148">
        <v>40</v>
      </c>
    </row>
    <row r="692" spans="1:4" ht="25.5">
      <c r="A692" s="145" t="s">
        <v>1647</v>
      </c>
      <c r="B692" s="146" t="s">
        <v>1648</v>
      </c>
      <c r="C692" s="147">
        <v>4</v>
      </c>
      <c r="D692" s="148">
        <v>5</v>
      </c>
    </row>
    <row r="693" spans="1:4" ht="25.5">
      <c r="A693" s="145" t="s">
        <v>1649</v>
      </c>
      <c r="B693" s="146" t="s">
        <v>1650</v>
      </c>
      <c r="C693" s="147">
        <v>12</v>
      </c>
      <c r="D693" s="148">
        <v>15</v>
      </c>
    </row>
    <row r="694" spans="1:4">
      <c r="A694" s="145" t="s">
        <v>1651</v>
      </c>
      <c r="B694" s="146" t="s">
        <v>1652</v>
      </c>
      <c r="C694" s="147">
        <v>2</v>
      </c>
      <c r="D694" s="148">
        <v>5</v>
      </c>
    </row>
    <row r="695" spans="1:4">
      <c r="A695" s="145" t="s">
        <v>1653</v>
      </c>
      <c r="B695" s="146" t="s">
        <v>1654</v>
      </c>
      <c r="C695" s="147">
        <v>24</v>
      </c>
      <c r="D695" s="148">
        <v>10</v>
      </c>
    </row>
    <row r="696" spans="1:4">
      <c r="A696" s="145" t="s">
        <v>1655</v>
      </c>
      <c r="B696" s="146" t="s">
        <v>1656</v>
      </c>
      <c r="C696" s="147">
        <v>76</v>
      </c>
      <c r="D696" s="148">
        <v>70</v>
      </c>
    </row>
    <row r="697" spans="1:4">
      <c r="A697" s="145" t="s">
        <v>1657</v>
      </c>
      <c r="B697" s="146" t="s">
        <v>1658</v>
      </c>
      <c r="C697" s="147">
        <v>25</v>
      </c>
      <c r="D697" s="148">
        <v>20</v>
      </c>
    </row>
    <row r="698" spans="1:4">
      <c r="A698" s="145" t="s">
        <v>1659</v>
      </c>
      <c r="B698" s="146" t="s">
        <v>1660</v>
      </c>
      <c r="C698" s="147">
        <v>64</v>
      </c>
      <c r="D698" s="148">
        <v>80</v>
      </c>
    </row>
    <row r="699" spans="1:4">
      <c r="A699" s="145" t="s">
        <v>1661</v>
      </c>
      <c r="B699" s="146" t="s">
        <v>1662</v>
      </c>
      <c r="C699" s="147">
        <v>151</v>
      </c>
      <c r="D699" s="148">
        <v>190</v>
      </c>
    </row>
    <row r="700" spans="1:4">
      <c r="A700" s="145" t="s">
        <v>1663</v>
      </c>
      <c r="B700" s="146" t="s">
        <v>1664</v>
      </c>
      <c r="C700" s="147">
        <v>10</v>
      </c>
      <c r="D700" s="148">
        <v>10</v>
      </c>
    </row>
    <row r="701" spans="1:4">
      <c r="A701" s="145" t="s">
        <v>1665</v>
      </c>
      <c r="B701" s="146" t="s">
        <v>1666</v>
      </c>
      <c r="C701" s="147">
        <v>24</v>
      </c>
      <c r="D701" s="148">
        <v>30</v>
      </c>
    </row>
    <row r="702" spans="1:4">
      <c r="A702" s="145" t="s">
        <v>1667</v>
      </c>
      <c r="B702" s="146" t="s">
        <v>1668</v>
      </c>
      <c r="C702" s="147">
        <v>1</v>
      </c>
      <c r="D702" s="148">
        <v>1.07</v>
      </c>
    </row>
    <row r="703" spans="1:4">
      <c r="A703" s="145" t="s">
        <v>1669</v>
      </c>
      <c r="B703" s="146" t="s">
        <v>1670</v>
      </c>
      <c r="C703" s="147">
        <v>4</v>
      </c>
      <c r="D703" s="148">
        <v>5</v>
      </c>
    </row>
    <row r="704" spans="1:4" ht="18.75">
      <c r="A704" s="142">
        <v>22</v>
      </c>
      <c r="B704" s="152" t="s">
        <v>1671</v>
      </c>
      <c r="C704" s="143"/>
      <c r="D704" s="143"/>
    </row>
    <row r="705" spans="1:4">
      <c r="A705" s="145" t="s">
        <v>1672</v>
      </c>
      <c r="B705" s="146" t="s">
        <v>1673</v>
      </c>
      <c r="C705" s="147">
        <v>2</v>
      </c>
      <c r="D705" s="148">
        <v>5</v>
      </c>
    </row>
    <row r="706" spans="1:4">
      <c r="A706" s="145" t="s">
        <v>1674</v>
      </c>
      <c r="B706" s="146" t="s">
        <v>1675</v>
      </c>
      <c r="C706" s="147">
        <v>2</v>
      </c>
      <c r="D706" s="148">
        <v>5</v>
      </c>
    </row>
    <row r="707" spans="1:4">
      <c r="A707" s="145" t="s">
        <v>1676</v>
      </c>
      <c r="B707" s="146" t="s">
        <v>1677</v>
      </c>
      <c r="C707" s="147">
        <v>10</v>
      </c>
      <c r="D707" s="148">
        <v>10</v>
      </c>
    </row>
    <row r="708" spans="1:4">
      <c r="A708" s="145" t="s">
        <v>1678</v>
      </c>
      <c r="B708" s="146" t="s">
        <v>1679</v>
      </c>
      <c r="C708" s="147">
        <v>11</v>
      </c>
      <c r="D708" s="148">
        <v>15</v>
      </c>
    </row>
    <row r="709" spans="1:4">
      <c r="A709" s="145" t="s">
        <v>1680</v>
      </c>
      <c r="B709" s="146" t="s">
        <v>1681</v>
      </c>
      <c r="C709" s="147">
        <v>0</v>
      </c>
      <c r="D709" s="148">
        <v>0</v>
      </c>
    </row>
    <row r="710" spans="1:4">
      <c r="A710" s="145" t="s">
        <v>1682</v>
      </c>
      <c r="B710" s="146" t="s">
        <v>1683</v>
      </c>
      <c r="C710" s="147">
        <v>5</v>
      </c>
      <c r="D710" s="148">
        <v>6.42</v>
      </c>
    </row>
    <row r="711" spans="1:4">
      <c r="A711" s="145" t="s">
        <v>1684</v>
      </c>
      <c r="B711" s="146" t="s">
        <v>1685</v>
      </c>
      <c r="C711" s="147">
        <v>2</v>
      </c>
      <c r="D711" s="148">
        <v>5</v>
      </c>
    </row>
    <row r="712" spans="1:4">
      <c r="A712" s="145" t="s">
        <v>1686</v>
      </c>
      <c r="B712" s="146" t="s">
        <v>1687</v>
      </c>
      <c r="C712" s="147">
        <v>33</v>
      </c>
      <c r="D712" s="148">
        <v>27.82</v>
      </c>
    </row>
    <row r="713" spans="1:4" ht="37.5">
      <c r="A713" s="142">
        <v>23</v>
      </c>
      <c r="B713" s="152" t="s">
        <v>1688</v>
      </c>
      <c r="C713" s="143"/>
      <c r="D713" s="143"/>
    </row>
    <row r="714" spans="1:4" ht="25.5">
      <c r="A714" s="145" t="s">
        <v>1689</v>
      </c>
      <c r="B714" s="146" t="s">
        <v>1690</v>
      </c>
      <c r="C714" s="147">
        <v>185</v>
      </c>
      <c r="D714" s="148">
        <v>240</v>
      </c>
    </row>
    <row r="715" spans="1:4" ht="25.5">
      <c r="A715" s="145" t="s">
        <v>1691</v>
      </c>
      <c r="B715" s="146" t="s">
        <v>1692</v>
      </c>
      <c r="C715" s="147">
        <v>98</v>
      </c>
      <c r="D715" s="148">
        <v>110</v>
      </c>
    </row>
    <row r="716" spans="1:4">
      <c r="A716" s="145" t="s">
        <v>1693</v>
      </c>
      <c r="B716" s="146" t="s">
        <v>1694</v>
      </c>
      <c r="C716" s="147">
        <v>11</v>
      </c>
      <c r="D716" s="148">
        <v>1.07</v>
      </c>
    </row>
    <row r="717" spans="1:4">
      <c r="A717" s="145" t="s">
        <v>1695</v>
      </c>
      <c r="B717" s="146" t="s">
        <v>1696</v>
      </c>
      <c r="C717" s="147">
        <v>88</v>
      </c>
      <c r="D717" s="148">
        <v>80</v>
      </c>
    </row>
    <row r="718" spans="1:4">
      <c r="A718" s="145" t="s">
        <v>1697</v>
      </c>
      <c r="B718" s="146" t="s">
        <v>1698</v>
      </c>
      <c r="C718" s="147">
        <v>642</v>
      </c>
      <c r="D718" s="148">
        <v>550</v>
      </c>
    </row>
    <row r="719" spans="1:4">
      <c r="A719" s="145" t="s">
        <v>1699</v>
      </c>
      <c r="B719" s="146" t="s">
        <v>1700</v>
      </c>
      <c r="C719" s="147">
        <v>34</v>
      </c>
      <c r="D719" s="148">
        <v>2</v>
      </c>
    </row>
    <row r="720" spans="1:4">
      <c r="A720" s="145" t="s">
        <v>1701</v>
      </c>
      <c r="B720" s="146" t="s">
        <v>1702</v>
      </c>
      <c r="C720" s="147">
        <v>87</v>
      </c>
      <c r="D720" s="148">
        <v>45</v>
      </c>
    </row>
    <row r="721" spans="1:4">
      <c r="A721" s="145" t="s">
        <v>1703</v>
      </c>
      <c r="B721" s="146" t="s">
        <v>1704</v>
      </c>
      <c r="C721" s="147">
        <v>12</v>
      </c>
      <c r="D721" s="148">
        <v>10.700000000000001</v>
      </c>
    </row>
    <row r="722" spans="1:4">
      <c r="A722" s="145" t="s">
        <v>1705</v>
      </c>
      <c r="B722" s="146" t="s">
        <v>1706</v>
      </c>
      <c r="C722" s="147">
        <v>2</v>
      </c>
      <c r="D722" s="148">
        <v>5</v>
      </c>
    </row>
    <row r="723" spans="1:4">
      <c r="A723" s="145" t="s">
        <v>1707</v>
      </c>
      <c r="B723" s="146" t="s">
        <v>1708</v>
      </c>
      <c r="C723" s="147">
        <v>51</v>
      </c>
      <c r="D723" s="148">
        <v>50</v>
      </c>
    </row>
    <row r="724" spans="1:4">
      <c r="A724" s="145" t="s">
        <v>1709</v>
      </c>
      <c r="B724" s="146" t="s">
        <v>1710</v>
      </c>
      <c r="C724" s="147">
        <v>311</v>
      </c>
      <c r="D724" s="148">
        <v>470</v>
      </c>
    </row>
    <row r="725" spans="1:4">
      <c r="A725" s="145" t="s">
        <v>1711</v>
      </c>
      <c r="B725" s="146" t="s">
        <v>1712</v>
      </c>
      <c r="C725" s="147">
        <v>4878</v>
      </c>
      <c r="D725" s="148">
        <v>1750</v>
      </c>
    </row>
    <row r="726" spans="1:4">
      <c r="A726" s="145" t="s">
        <v>1713</v>
      </c>
      <c r="B726" s="146" t="s">
        <v>1714</v>
      </c>
      <c r="C726" s="147">
        <v>5</v>
      </c>
      <c r="D726" s="148">
        <v>7.49</v>
      </c>
    </row>
    <row r="727" spans="1:4" ht="23.25">
      <c r="A727" s="159"/>
      <c r="B727" s="160" t="s">
        <v>1715</v>
      </c>
      <c r="C727" s="143"/>
      <c r="D727" s="143"/>
    </row>
    <row r="728" spans="1:4">
      <c r="A728" s="145" t="s">
        <v>1716</v>
      </c>
      <c r="B728" s="161" t="s">
        <v>1717</v>
      </c>
      <c r="C728" s="147">
        <v>76</v>
      </c>
      <c r="D728" s="148">
        <v>350</v>
      </c>
    </row>
    <row r="729" spans="1:4" ht="25.5">
      <c r="A729" s="162" t="s">
        <v>1718</v>
      </c>
      <c r="B729" s="161" t="s">
        <v>1719</v>
      </c>
      <c r="C729" s="147">
        <v>46</v>
      </c>
      <c r="D729" s="148">
        <v>160</v>
      </c>
    </row>
    <row r="730" spans="1:4">
      <c r="A730" s="162" t="s">
        <v>1720</v>
      </c>
      <c r="B730" s="161" t="s">
        <v>1721</v>
      </c>
      <c r="C730" s="147">
        <v>98</v>
      </c>
      <c r="D730" s="148">
        <v>120</v>
      </c>
    </row>
    <row r="731" spans="1:4" ht="23.25">
      <c r="A731" s="163"/>
      <c r="B731" s="160" t="s">
        <v>1722</v>
      </c>
      <c r="C731" s="143"/>
      <c r="D731" s="143"/>
    </row>
    <row r="732" spans="1:4">
      <c r="A732" s="162" t="s">
        <v>1723</v>
      </c>
      <c r="B732" s="161" t="s">
        <v>1724</v>
      </c>
      <c r="C732" s="147">
        <v>5</v>
      </c>
      <c r="D732" s="148">
        <v>25</v>
      </c>
    </row>
    <row r="733" spans="1:4">
      <c r="A733" s="162" t="s">
        <v>1725</v>
      </c>
      <c r="B733" s="161" t="s">
        <v>1726</v>
      </c>
      <c r="C733" s="147">
        <v>0</v>
      </c>
      <c r="D733" s="148">
        <v>5</v>
      </c>
    </row>
    <row r="734" spans="1:4">
      <c r="A734" s="162" t="s">
        <v>1727</v>
      </c>
      <c r="B734" s="161" t="s">
        <v>1728</v>
      </c>
      <c r="C734" s="147">
        <v>3</v>
      </c>
      <c r="D734" s="148">
        <v>20</v>
      </c>
    </row>
  </sheetData>
  <conditionalFormatting sqref="A729:A730 A732:A734">
    <cfRule type="duplicateValues" dxfId="5" priority="1"/>
  </conditionalFormatting>
  <pageMargins left="0.23622047244094491" right="0.23622047244094491" top="0.35433070866141736" bottom="0.35433070866141736" header="0.31496062992125984" footer="0.31496062992125984"/>
  <pageSetup paperSize="9" scale="82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2D194-0EF5-4735-8031-1C8AE22851EA}">
  <sheetPr codeName="Sheet15"/>
  <dimension ref="A1:T19"/>
  <sheetViews>
    <sheetView view="pageBreakPreview" topLeftCell="B1" zoomScaleSheetLayoutView="100" workbookViewId="0">
      <selection activeCell="V16" sqref="V16"/>
    </sheetView>
  </sheetViews>
  <sheetFormatPr defaultRowHeight="12.75"/>
  <cols>
    <col min="1" max="1" width="9.85546875" style="121" customWidth="1"/>
    <col min="2" max="2" width="27.28515625" style="121" customWidth="1"/>
    <col min="3" max="3" width="6.5703125" style="121" customWidth="1"/>
    <col min="4" max="4" width="5.5703125" style="121" customWidth="1"/>
    <col min="5" max="5" width="5.140625" style="121" customWidth="1"/>
    <col min="6" max="6" width="6.85546875" style="121" customWidth="1"/>
    <col min="7" max="7" width="5.85546875" style="121" customWidth="1"/>
    <col min="8" max="8" width="6.140625" style="121" customWidth="1"/>
    <col min="9" max="9" width="5.28515625" style="121" customWidth="1"/>
    <col min="10" max="10" width="4.85546875" style="121" customWidth="1"/>
    <col min="11" max="12" width="6.5703125" style="121" bestFit="1" customWidth="1"/>
    <col min="13" max="14" width="5.5703125" style="121" bestFit="1" customWidth="1"/>
    <col min="15" max="16" width="6.5703125" style="121" bestFit="1" customWidth="1"/>
    <col min="17" max="17" width="6.140625" style="121" bestFit="1" customWidth="1"/>
    <col min="18" max="18" width="5.5703125" style="121" bestFit="1" customWidth="1"/>
    <col min="19" max="19" width="10.42578125" style="121" customWidth="1"/>
    <col min="20" max="20" width="7.28515625" style="121" customWidth="1"/>
    <col min="21" max="16384" width="9.140625" style="121"/>
  </cols>
  <sheetData>
    <row r="1" spans="1:20">
      <c r="A1" s="39"/>
      <c r="B1" s="40" t="s">
        <v>165</v>
      </c>
      <c r="C1" s="33" t="str">
        <f>'[3]Kapaciteti i korišćenje'!C1</f>
        <v>Клинички Центар Ниш</v>
      </c>
      <c r="D1" s="35"/>
      <c r="E1" s="35"/>
      <c r="F1" s="37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  <c r="S1" s="499"/>
      <c r="T1" s="500"/>
    </row>
    <row r="2" spans="1:20">
      <c r="A2" s="39"/>
      <c r="B2" s="40" t="s">
        <v>166</v>
      </c>
      <c r="C2" s="33" t="str">
        <f>'[3]Kapaciteti i korišćenje'!C2</f>
        <v>07370989</v>
      </c>
      <c r="D2" s="35"/>
      <c r="E2" s="35"/>
      <c r="F2" s="37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500"/>
    </row>
    <row r="3" spans="1:20">
      <c r="A3" s="39"/>
      <c r="B3" s="40"/>
      <c r="C3" s="33"/>
      <c r="D3" s="35"/>
      <c r="E3" s="35"/>
      <c r="F3" s="37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499"/>
      <c r="T3" s="500"/>
    </row>
    <row r="4" spans="1:20" ht="14.25">
      <c r="A4" s="39"/>
      <c r="B4" s="40" t="s">
        <v>9711</v>
      </c>
      <c r="C4" s="34" t="s">
        <v>126</v>
      </c>
      <c r="D4" s="36"/>
      <c r="E4" s="36"/>
      <c r="F4" s="3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500"/>
      <c r="T4" s="500"/>
    </row>
    <row r="5" spans="1:20">
      <c r="A5" s="499"/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500"/>
      <c r="T5" s="500"/>
    </row>
    <row r="6" spans="1:20" ht="12.75" customHeight="1">
      <c r="A6" s="1018" t="s">
        <v>53</v>
      </c>
      <c r="B6" s="1018" t="s">
        <v>298</v>
      </c>
      <c r="C6" s="1043" t="s">
        <v>271</v>
      </c>
      <c r="D6" s="1044"/>
      <c r="E6" s="1044"/>
      <c r="F6" s="1044"/>
      <c r="G6" s="1044"/>
      <c r="H6" s="1044"/>
      <c r="I6" s="1044"/>
      <c r="J6" s="1044"/>
      <c r="K6" s="1043" t="s">
        <v>272</v>
      </c>
      <c r="L6" s="1044"/>
      <c r="M6" s="1044"/>
      <c r="N6" s="1044"/>
      <c r="O6" s="1044"/>
      <c r="P6" s="1044"/>
      <c r="Q6" s="1044"/>
      <c r="R6" s="1044"/>
      <c r="S6" s="1032" t="s">
        <v>273</v>
      </c>
      <c r="T6" s="1032" t="s">
        <v>216</v>
      </c>
    </row>
    <row r="7" spans="1:20" ht="30.75" customHeight="1" thickBot="1">
      <c r="A7" s="1019"/>
      <c r="B7" s="1019"/>
      <c r="C7" s="1035" t="s">
        <v>19869</v>
      </c>
      <c r="D7" s="1036"/>
      <c r="E7" s="1036"/>
      <c r="F7" s="1037"/>
      <c r="G7" s="1038" t="s">
        <v>19873</v>
      </c>
      <c r="H7" s="1039"/>
      <c r="I7" s="1039"/>
      <c r="J7" s="1040"/>
      <c r="K7" s="1035" t="s">
        <v>19869</v>
      </c>
      <c r="L7" s="1036"/>
      <c r="M7" s="1036"/>
      <c r="N7" s="1037"/>
      <c r="O7" s="1038" t="s">
        <v>19873</v>
      </c>
      <c r="P7" s="1039"/>
      <c r="Q7" s="1039"/>
      <c r="R7" s="1040"/>
      <c r="S7" s="1033"/>
      <c r="T7" s="1033"/>
    </row>
    <row r="8" spans="1:20" ht="24" thickTop="1" thickBot="1">
      <c r="A8" s="190"/>
      <c r="B8" s="501"/>
      <c r="C8" s="502" t="s">
        <v>86</v>
      </c>
      <c r="D8" s="502" t="s">
        <v>98</v>
      </c>
      <c r="E8" s="502" t="s">
        <v>97</v>
      </c>
      <c r="F8" s="502" t="s">
        <v>96</v>
      </c>
      <c r="G8" s="503" t="s">
        <v>86</v>
      </c>
      <c r="H8" s="503" t="s">
        <v>98</v>
      </c>
      <c r="I8" s="503" t="s">
        <v>97</v>
      </c>
      <c r="J8" s="503" t="s">
        <v>96</v>
      </c>
      <c r="K8" s="502" t="s">
        <v>86</v>
      </c>
      <c r="L8" s="502" t="s">
        <v>98</v>
      </c>
      <c r="M8" s="502" t="s">
        <v>97</v>
      </c>
      <c r="N8" s="502" t="s">
        <v>96</v>
      </c>
      <c r="O8" s="503" t="s">
        <v>86</v>
      </c>
      <c r="P8" s="503" t="s">
        <v>98</v>
      </c>
      <c r="Q8" s="503" t="s">
        <v>97</v>
      </c>
      <c r="R8" s="503" t="s">
        <v>96</v>
      </c>
      <c r="S8" s="1034"/>
      <c r="T8" s="1034"/>
    </row>
    <row r="9" spans="1:20" ht="13.5" customHeight="1" thickTop="1">
      <c r="A9" s="504" t="s">
        <v>152</v>
      </c>
      <c r="B9" s="505"/>
      <c r="C9" s="216">
        <v>919</v>
      </c>
      <c r="D9" s="216">
        <v>478</v>
      </c>
      <c r="E9" s="216">
        <v>184</v>
      </c>
      <c r="F9" s="216">
        <v>257</v>
      </c>
      <c r="G9" s="506">
        <v>601</v>
      </c>
      <c r="H9" s="506">
        <v>311</v>
      </c>
      <c r="I9" s="506">
        <v>120</v>
      </c>
      <c r="J9" s="506">
        <v>170</v>
      </c>
      <c r="K9" s="216">
        <v>44462</v>
      </c>
      <c r="L9" s="216">
        <v>42975</v>
      </c>
      <c r="M9" s="216">
        <v>885</v>
      </c>
      <c r="N9" s="216">
        <v>602</v>
      </c>
      <c r="O9" s="506">
        <v>37493</v>
      </c>
      <c r="P9" s="506">
        <v>36240</v>
      </c>
      <c r="Q9" s="506">
        <v>746</v>
      </c>
      <c r="R9" s="506">
        <v>507</v>
      </c>
      <c r="S9" s="507"/>
      <c r="T9" s="508"/>
    </row>
    <row r="10" spans="1:20">
      <c r="A10" s="509" t="s">
        <v>153</v>
      </c>
      <c r="B10" s="509" t="s">
        <v>154</v>
      </c>
      <c r="C10" s="216">
        <v>218</v>
      </c>
      <c r="D10" s="216">
        <v>86</v>
      </c>
      <c r="E10" s="216">
        <v>78</v>
      </c>
      <c r="F10" s="216">
        <v>54</v>
      </c>
      <c r="G10" s="506"/>
      <c r="H10" s="506"/>
      <c r="I10" s="506"/>
      <c r="J10" s="506"/>
      <c r="K10" s="216">
        <v>3248</v>
      </c>
      <c r="L10" s="216">
        <v>3099</v>
      </c>
      <c r="M10" s="216">
        <v>82</v>
      </c>
      <c r="N10" s="216">
        <v>67</v>
      </c>
      <c r="O10" s="506"/>
      <c r="P10" s="506"/>
      <c r="Q10" s="506"/>
      <c r="R10" s="506"/>
      <c r="S10" s="215"/>
      <c r="T10" s="510"/>
    </row>
    <row r="11" spans="1:20" ht="25.5">
      <c r="A11" s="509" t="s">
        <v>153</v>
      </c>
      <c r="B11" s="509" t="s">
        <v>155</v>
      </c>
      <c r="C11" s="216">
        <v>509</v>
      </c>
      <c r="D11" s="216">
        <v>200</v>
      </c>
      <c r="E11" s="216">
        <v>106</v>
      </c>
      <c r="F11" s="216">
        <v>203</v>
      </c>
      <c r="G11" s="506"/>
      <c r="H11" s="506"/>
      <c r="I11" s="506"/>
      <c r="J11" s="506"/>
      <c r="K11" s="216">
        <v>29228</v>
      </c>
      <c r="L11" s="216">
        <v>27890</v>
      </c>
      <c r="M11" s="216">
        <v>803</v>
      </c>
      <c r="N11" s="216">
        <v>535</v>
      </c>
      <c r="O11" s="506"/>
      <c r="P11" s="506"/>
      <c r="Q11" s="506"/>
      <c r="R11" s="506"/>
      <c r="S11" s="511"/>
      <c r="T11" s="510"/>
    </row>
    <row r="12" spans="1:20">
      <c r="A12" s="509" t="s">
        <v>156</v>
      </c>
      <c r="B12" s="509" t="s">
        <v>157</v>
      </c>
      <c r="C12" s="216">
        <v>192</v>
      </c>
      <c r="D12" s="216">
        <v>192</v>
      </c>
      <c r="E12" s="216">
        <v>0</v>
      </c>
      <c r="F12" s="216">
        <v>0</v>
      </c>
      <c r="G12" s="506"/>
      <c r="H12" s="506"/>
      <c r="I12" s="506"/>
      <c r="J12" s="506"/>
      <c r="K12" s="216">
        <v>11986</v>
      </c>
      <c r="L12" s="216">
        <v>11986</v>
      </c>
      <c r="M12" s="216">
        <v>0</v>
      </c>
      <c r="N12" s="216">
        <v>0</v>
      </c>
      <c r="O12" s="506"/>
      <c r="P12" s="506"/>
      <c r="Q12" s="506"/>
      <c r="R12" s="506"/>
      <c r="S12" s="215"/>
      <c r="T12" s="510"/>
    </row>
    <row r="13" spans="1:20">
      <c r="A13" s="512" t="s">
        <v>158</v>
      </c>
      <c r="B13" s="513"/>
      <c r="C13" s="216">
        <v>69</v>
      </c>
      <c r="D13" s="216">
        <v>58</v>
      </c>
      <c r="E13" s="216">
        <v>0</v>
      </c>
      <c r="F13" s="216">
        <v>11</v>
      </c>
      <c r="G13" s="506">
        <v>113</v>
      </c>
      <c r="H13" s="506">
        <v>85</v>
      </c>
      <c r="I13" s="506"/>
      <c r="J13" s="506">
        <v>28</v>
      </c>
      <c r="K13" s="216">
        <v>1421</v>
      </c>
      <c r="L13" s="216">
        <v>979</v>
      </c>
      <c r="M13" s="216">
        <v>0</v>
      </c>
      <c r="N13" s="216">
        <v>442</v>
      </c>
      <c r="O13" s="506">
        <v>2609</v>
      </c>
      <c r="P13" s="506">
        <v>1704</v>
      </c>
      <c r="Q13" s="506"/>
      <c r="R13" s="506">
        <v>905</v>
      </c>
      <c r="S13" s="507"/>
      <c r="T13" s="508"/>
    </row>
    <row r="14" spans="1:20" ht="38.25">
      <c r="A14" s="509" t="s">
        <v>159</v>
      </c>
      <c r="B14" s="509" t="s">
        <v>267</v>
      </c>
      <c r="C14" s="216">
        <v>59</v>
      </c>
      <c r="D14" s="216">
        <v>50</v>
      </c>
      <c r="E14" s="216">
        <v>0</v>
      </c>
      <c r="F14" s="216">
        <v>9</v>
      </c>
      <c r="G14" s="506">
        <v>96</v>
      </c>
      <c r="H14" s="506">
        <v>71</v>
      </c>
      <c r="I14" s="506"/>
      <c r="J14" s="506">
        <v>25</v>
      </c>
      <c r="K14" s="216">
        <v>1250</v>
      </c>
      <c r="L14" s="216">
        <v>887</v>
      </c>
      <c r="M14" s="216">
        <v>0</v>
      </c>
      <c r="N14" s="216">
        <v>363</v>
      </c>
      <c r="O14" s="506">
        <v>2574</v>
      </c>
      <c r="P14" s="506">
        <v>1704</v>
      </c>
      <c r="Q14" s="506"/>
      <c r="R14" s="506">
        <v>870</v>
      </c>
      <c r="S14" s="215"/>
      <c r="T14" s="510"/>
    </row>
    <row r="15" spans="1:20" ht="25.5">
      <c r="A15" s="509" t="s">
        <v>159</v>
      </c>
      <c r="B15" s="509" t="s">
        <v>268</v>
      </c>
      <c r="C15" s="216">
        <v>10</v>
      </c>
      <c r="D15" s="216">
        <v>8</v>
      </c>
      <c r="E15" s="216">
        <v>0</v>
      </c>
      <c r="F15" s="216">
        <v>2</v>
      </c>
      <c r="G15" s="506">
        <v>16</v>
      </c>
      <c r="H15" s="506">
        <v>13</v>
      </c>
      <c r="I15" s="506"/>
      <c r="J15" s="506">
        <v>3</v>
      </c>
      <c r="K15" s="216">
        <v>171</v>
      </c>
      <c r="L15" s="216">
        <v>92</v>
      </c>
      <c r="M15" s="216">
        <v>0</v>
      </c>
      <c r="N15" s="216">
        <v>79</v>
      </c>
      <c r="O15" s="506">
        <v>35</v>
      </c>
      <c r="P15" s="506"/>
      <c r="Q15" s="506"/>
      <c r="R15" s="506">
        <v>35</v>
      </c>
      <c r="S15" s="215"/>
      <c r="T15" s="510"/>
    </row>
    <row r="16" spans="1:20" ht="51">
      <c r="A16" s="509" t="s">
        <v>160</v>
      </c>
      <c r="B16" s="509" t="s">
        <v>269</v>
      </c>
      <c r="C16" s="514">
        <v>0</v>
      </c>
      <c r="D16" s="514">
        <v>0</v>
      </c>
      <c r="E16" s="514">
        <v>0</v>
      </c>
      <c r="F16" s="514">
        <v>0</v>
      </c>
      <c r="G16" s="515"/>
      <c r="H16" s="515"/>
      <c r="I16" s="515"/>
      <c r="J16" s="515"/>
      <c r="K16" s="514">
        <v>0</v>
      </c>
      <c r="L16" s="514">
        <v>0</v>
      </c>
      <c r="M16" s="514">
        <v>0</v>
      </c>
      <c r="N16" s="514">
        <v>0</v>
      </c>
      <c r="O16" s="515"/>
      <c r="P16" s="515"/>
      <c r="Q16" s="515"/>
      <c r="R16" s="516"/>
      <c r="S16" s="507"/>
      <c r="T16" s="508"/>
    </row>
    <row r="17" spans="1:20">
      <c r="A17" s="517" t="s">
        <v>270</v>
      </c>
      <c r="B17" s="518"/>
      <c r="C17" s="519"/>
      <c r="D17" s="519"/>
      <c r="E17" s="519"/>
      <c r="F17" s="519"/>
      <c r="G17" s="520"/>
      <c r="H17" s="520"/>
      <c r="I17" s="520"/>
      <c r="J17" s="520"/>
      <c r="K17" s="519"/>
      <c r="L17" s="519"/>
      <c r="M17" s="519"/>
      <c r="N17" s="519"/>
      <c r="O17" s="520"/>
      <c r="P17" s="520"/>
      <c r="Q17" s="520"/>
      <c r="R17" s="521"/>
      <c r="S17" s="522"/>
      <c r="T17" s="523"/>
    </row>
    <row r="18" spans="1:20">
      <c r="A18" s="472" t="s">
        <v>161</v>
      </c>
      <c r="B18" s="522"/>
      <c r="C18" s="524">
        <v>35</v>
      </c>
      <c r="D18" s="524"/>
      <c r="E18" s="524"/>
      <c r="F18" s="524"/>
      <c r="G18" s="525"/>
      <c r="H18" s="525"/>
      <c r="I18" s="525"/>
      <c r="J18" s="525"/>
      <c r="K18" s="524">
        <v>184</v>
      </c>
      <c r="L18" s="524"/>
      <c r="M18" s="524"/>
      <c r="N18" s="524"/>
      <c r="O18" s="525"/>
      <c r="P18" s="525"/>
      <c r="Q18" s="525"/>
      <c r="R18" s="526"/>
      <c r="S18" s="527"/>
      <c r="T18" s="518"/>
    </row>
    <row r="19" spans="1:20">
      <c r="A19" s="1041" t="s">
        <v>86</v>
      </c>
      <c r="B19" s="1042"/>
      <c r="C19" s="528">
        <f>C9++C13+C18</f>
        <v>1023</v>
      </c>
      <c r="D19" s="528">
        <f t="shared" ref="D19:T19" si="0">D9++D13+D18</f>
        <v>536</v>
      </c>
      <c r="E19" s="528">
        <f t="shared" si="0"/>
        <v>184</v>
      </c>
      <c r="F19" s="528">
        <f t="shared" si="0"/>
        <v>268</v>
      </c>
      <c r="G19" s="529">
        <f t="shared" si="0"/>
        <v>714</v>
      </c>
      <c r="H19" s="529">
        <f t="shared" si="0"/>
        <v>396</v>
      </c>
      <c r="I19" s="529">
        <f t="shared" si="0"/>
        <v>120</v>
      </c>
      <c r="J19" s="529">
        <f t="shared" si="0"/>
        <v>198</v>
      </c>
      <c r="K19" s="528">
        <f t="shared" si="0"/>
        <v>46067</v>
      </c>
      <c r="L19" s="528">
        <f t="shared" si="0"/>
        <v>43954</v>
      </c>
      <c r="M19" s="528">
        <f t="shared" si="0"/>
        <v>885</v>
      </c>
      <c r="N19" s="528">
        <f t="shared" si="0"/>
        <v>1044</v>
      </c>
      <c r="O19" s="529">
        <f t="shared" si="0"/>
        <v>40102</v>
      </c>
      <c r="P19" s="529">
        <f t="shared" si="0"/>
        <v>37944</v>
      </c>
      <c r="Q19" s="529">
        <f t="shared" si="0"/>
        <v>746</v>
      </c>
      <c r="R19" s="529">
        <f t="shared" si="0"/>
        <v>1412</v>
      </c>
      <c r="S19" s="528">
        <f t="shared" si="0"/>
        <v>0</v>
      </c>
      <c r="T19" s="528">
        <f t="shared" si="0"/>
        <v>0</v>
      </c>
    </row>
  </sheetData>
  <mergeCells count="11">
    <mergeCell ref="A19:B19"/>
    <mergeCell ref="A6:A7"/>
    <mergeCell ref="B6:B7"/>
    <mergeCell ref="C6:J6"/>
    <mergeCell ref="K6:R6"/>
    <mergeCell ref="S6:S8"/>
    <mergeCell ref="T6:T8"/>
    <mergeCell ref="C7:F7"/>
    <mergeCell ref="G7:J7"/>
    <mergeCell ref="K7:N7"/>
    <mergeCell ref="O7:R7"/>
  </mergeCells>
  <pageMargins left="0.23622047244094491" right="0.23622047244094491" top="0.35433070866141736" bottom="0.35433070866141736" header="0.31496062992125984" footer="0.31496062992125984"/>
  <pageSetup paperSize="9" scale="9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R73"/>
  <sheetViews>
    <sheetView view="pageBreakPreview" zoomScaleNormal="100" zoomScaleSheetLayoutView="100" workbookViewId="0">
      <selection activeCell="K5" sqref="K5"/>
    </sheetView>
  </sheetViews>
  <sheetFormatPr defaultRowHeight="12.75"/>
  <cols>
    <col min="1" max="1" width="9" style="2" bestFit="1" customWidth="1"/>
    <col min="2" max="2" width="43.140625" style="2" customWidth="1"/>
    <col min="3" max="3" width="14.140625" style="2" customWidth="1"/>
    <col min="4" max="4" width="11" style="2" customWidth="1"/>
    <col min="5" max="5" width="8.140625" style="2" customWidth="1"/>
    <col min="6" max="7" width="8" style="2" bestFit="1" customWidth="1"/>
    <col min="8" max="8" width="8.7109375" style="2" bestFit="1" customWidth="1"/>
    <col min="9" max="17" width="8" style="2" bestFit="1" customWidth="1"/>
    <col min="18" max="16384" width="9.140625" style="2"/>
  </cols>
  <sheetData>
    <row r="1" spans="1:18" s="5" customFormat="1" ht="15.75">
      <c r="A1" s="39"/>
      <c r="B1" s="40" t="s">
        <v>165</v>
      </c>
      <c r="C1" s="33" t="e">
        <f>#REF!</f>
        <v>#REF!</v>
      </c>
      <c r="D1" s="35"/>
      <c r="E1" s="35"/>
      <c r="F1" s="35"/>
      <c r="G1" s="35"/>
      <c r="H1" s="37"/>
      <c r="P1" s="3"/>
      <c r="Q1" s="3"/>
      <c r="R1" s="6"/>
    </row>
    <row r="2" spans="1:18" s="5" customFormat="1" ht="15.75">
      <c r="A2" s="39"/>
      <c r="B2" s="40" t="s">
        <v>166</v>
      </c>
      <c r="C2" s="33" t="e">
        <f>#REF!</f>
        <v>#REF!</v>
      </c>
      <c r="D2" s="35"/>
      <c r="E2" s="35"/>
      <c r="F2" s="35"/>
      <c r="G2" s="35"/>
      <c r="H2" s="37"/>
      <c r="P2" s="3"/>
      <c r="Q2" s="3"/>
      <c r="R2" s="6"/>
    </row>
    <row r="3" spans="1:18" s="5" customFormat="1" ht="15.75">
      <c r="A3" s="39"/>
      <c r="B3" s="40"/>
      <c r="C3" s="33"/>
      <c r="D3" s="35"/>
      <c r="E3" s="35"/>
      <c r="F3" s="35"/>
      <c r="G3" s="35"/>
      <c r="H3" s="37"/>
      <c r="P3" s="3"/>
      <c r="Q3" s="3"/>
      <c r="R3" s="6"/>
    </row>
    <row r="4" spans="1:18" s="5" customFormat="1" ht="15.75">
      <c r="A4" s="39"/>
      <c r="B4" s="40" t="s">
        <v>1822</v>
      </c>
      <c r="C4" s="34" t="s">
        <v>266</v>
      </c>
      <c r="D4" s="36"/>
      <c r="E4" s="36"/>
      <c r="F4" s="36"/>
      <c r="G4" s="36"/>
      <c r="H4" s="38"/>
      <c r="P4" s="3"/>
      <c r="Q4" s="3"/>
    </row>
    <row r="5" spans="1:18" s="5" customFormat="1" ht="15.75">
      <c r="P5" s="3"/>
      <c r="Q5" s="3"/>
    </row>
    <row r="6" spans="1:18" s="5" customFormat="1" ht="12.75" customHeight="1">
      <c r="A6" s="1049" t="s">
        <v>53</v>
      </c>
      <c r="B6" s="1049" t="s">
        <v>211</v>
      </c>
      <c r="C6" s="1049" t="s">
        <v>299</v>
      </c>
      <c r="D6" s="1048" t="s">
        <v>1790</v>
      </c>
      <c r="E6" s="1050" t="s">
        <v>86</v>
      </c>
      <c r="F6" s="1050"/>
      <c r="G6" s="1050"/>
      <c r="H6" s="1050"/>
    </row>
    <row r="7" spans="1:18" s="7" customFormat="1" ht="12.75" customHeight="1">
      <c r="A7" s="1049"/>
      <c r="B7" s="1049"/>
      <c r="C7" s="1049"/>
      <c r="D7" s="1048"/>
      <c r="E7" s="1049" t="s">
        <v>19306</v>
      </c>
      <c r="F7" s="1049"/>
      <c r="G7" s="1049" t="s">
        <v>19873</v>
      </c>
      <c r="H7" s="1049"/>
    </row>
    <row r="8" spans="1:18" s="7" customFormat="1" ht="22.5">
      <c r="A8" s="1049"/>
      <c r="B8" s="1049"/>
      <c r="C8" s="1049"/>
      <c r="D8" s="1048"/>
      <c r="E8" s="23" t="s">
        <v>15</v>
      </c>
      <c r="F8" s="23" t="s">
        <v>50</v>
      </c>
      <c r="G8" s="23" t="s">
        <v>15</v>
      </c>
      <c r="H8" s="23" t="s">
        <v>50</v>
      </c>
    </row>
    <row r="9" spans="1:18" s="7" customFormat="1" ht="51" customHeight="1">
      <c r="A9" s="58"/>
      <c r="B9" s="1045" t="s">
        <v>1792</v>
      </c>
      <c r="C9" s="1046"/>
      <c r="D9" s="1046"/>
      <c r="E9" s="1046"/>
      <c r="F9" s="1046"/>
      <c r="G9" s="1046"/>
      <c r="H9" s="1047"/>
    </row>
    <row r="10" spans="1:18" s="7" customFormat="1">
      <c r="A10" s="24" t="s">
        <v>1776</v>
      </c>
      <c r="B10" s="77" t="s">
        <v>232</v>
      </c>
      <c r="C10" s="24" t="s">
        <v>1791</v>
      </c>
      <c r="D10" s="25">
        <v>5889.37</v>
      </c>
      <c r="E10" s="76">
        <v>0</v>
      </c>
      <c r="F10" s="18">
        <f t="shared" ref="F10:F16" si="0">D10*E10</f>
        <v>0</v>
      </c>
      <c r="G10" s="76"/>
      <c r="H10" s="18">
        <f t="shared" ref="H10:H16" si="1">D10*G10</f>
        <v>0</v>
      </c>
    </row>
    <row r="11" spans="1:18" s="7" customFormat="1">
      <c r="A11" s="24" t="s">
        <v>1777</v>
      </c>
      <c r="B11" s="77" t="s">
        <v>1778</v>
      </c>
      <c r="C11" s="24" t="s">
        <v>1791</v>
      </c>
      <c r="D11" s="25">
        <v>5889.37</v>
      </c>
      <c r="E11" s="76">
        <v>0</v>
      </c>
      <c r="F11" s="18">
        <f t="shared" si="0"/>
        <v>0</v>
      </c>
      <c r="G11" s="76">
        <v>2</v>
      </c>
      <c r="H11" s="18">
        <f t="shared" si="1"/>
        <v>11778.74</v>
      </c>
    </row>
    <row r="12" spans="1:18" s="7" customFormat="1">
      <c r="A12" s="24" t="s">
        <v>1779</v>
      </c>
      <c r="B12" s="77" t="s">
        <v>1780</v>
      </c>
      <c r="C12" s="24" t="s">
        <v>1791</v>
      </c>
      <c r="D12" s="25">
        <v>7067.24</v>
      </c>
      <c r="E12" s="76">
        <v>18155</v>
      </c>
      <c r="F12" s="18">
        <f t="shared" si="0"/>
        <v>128305742.2</v>
      </c>
      <c r="G12" s="76">
        <v>18500</v>
      </c>
      <c r="H12" s="18">
        <f t="shared" si="1"/>
        <v>130743940</v>
      </c>
    </row>
    <row r="13" spans="1:18" s="7" customFormat="1">
      <c r="A13" s="24" t="s">
        <v>1781</v>
      </c>
      <c r="B13" s="77" t="s">
        <v>1782</v>
      </c>
      <c r="C13" s="24" t="s">
        <v>1791</v>
      </c>
      <c r="D13" s="25">
        <v>3121.37</v>
      </c>
      <c r="E13" s="76">
        <v>12630</v>
      </c>
      <c r="F13" s="18">
        <f t="shared" si="0"/>
        <v>39422903.100000001</v>
      </c>
      <c r="G13" s="76">
        <v>13000</v>
      </c>
      <c r="H13" s="18">
        <f t="shared" si="1"/>
        <v>40577810</v>
      </c>
    </row>
    <row r="14" spans="1:18" s="7" customFormat="1">
      <c r="A14" s="24" t="s">
        <v>1783</v>
      </c>
      <c r="B14" s="77" t="s">
        <v>1784</v>
      </c>
      <c r="C14" s="24" t="s">
        <v>1791</v>
      </c>
      <c r="D14" s="25">
        <v>3710.3</v>
      </c>
      <c r="E14" s="76">
        <v>7413</v>
      </c>
      <c r="F14" s="18">
        <f t="shared" si="0"/>
        <v>27504453.900000002</v>
      </c>
      <c r="G14" s="76">
        <v>9000</v>
      </c>
      <c r="H14" s="18">
        <f t="shared" si="1"/>
        <v>33392700</v>
      </c>
    </row>
    <row r="15" spans="1:18" s="7" customFormat="1">
      <c r="A15" s="24" t="s">
        <v>1785</v>
      </c>
      <c r="B15" s="77" t="s">
        <v>258</v>
      </c>
      <c r="C15" s="24" t="s">
        <v>1791</v>
      </c>
      <c r="D15" s="25">
        <v>2179.0700000000002</v>
      </c>
      <c r="E15" s="76">
        <v>5280</v>
      </c>
      <c r="F15" s="18">
        <f t="shared" si="0"/>
        <v>11505489.600000001</v>
      </c>
      <c r="G15" s="76">
        <v>5000</v>
      </c>
      <c r="H15" s="18">
        <f t="shared" si="1"/>
        <v>10895350</v>
      </c>
    </row>
    <row r="16" spans="1:18" s="7" customFormat="1">
      <c r="A16" s="24" t="s">
        <v>1786</v>
      </c>
      <c r="B16" s="77" t="s">
        <v>1787</v>
      </c>
      <c r="C16" s="24" t="s">
        <v>1791</v>
      </c>
      <c r="D16" s="25">
        <v>1177.8699999999999</v>
      </c>
      <c r="E16" s="76">
        <v>278</v>
      </c>
      <c r="F16" s="18">
        <f t="shared" si="0"/>
        <v>327447.86</v>
      </c>
      <c r="G16" s="76">
        <v>600</v>
      </c>
      <c r="H16" s="18">
        <f t="shared" si="1"/>
        <v>706721.99999999988</v>
      </c>
    </row>
    <row r="17" spans="1:8" s="7" customFormat="1">
      <c r="A17" s="24" t="s">
        <v>1788</v>
      </c>
      <c r="B17" s="77" t="s">
        <v>1789</v>
      </c>
      <c r="C17" s="24" t="s">
        <v>1791</v>
      </c>
      <c r="D17" s="25">
        <v>1177.8699999999999</v>
      </c>
      <c r="E17" s="76">
        <v>0</v>
      </c>
      <c r="F17" s="18">
        <f t="shared" ref="F17:F45" si="2">D17*E17</f>
        <v>0</v>
      </c>
      <c r="G17" s="76"/>
      <c r="H17" s="18">
        <f t="shared" ref="H17:H45" si="3">D17*G17</f>
        <v>0</v>
      </c>
    </row>
    <row r="18" spans="1:8" s="7" customFormat="1" ht="51.75" customHeight="1">
      <c r="A18" s="58"/>
      <c r="B18" s="1045" t="s">
        <v>1793</v>
      </c>
      <c r="C18" s="1046"/>
      <c r="D18" s="1046"/>
      <c r="E18" s="1046"/>
      <c r="F18" s="1046"/>
      <c r="G18" s="1046"/>
      <c r="H18" s="1047"/>
    </row>
    <row r="19" spans="1:8" s="1" customFormat="1">
      <c r="A19" s="24">
        <v>540100</v>
      </c>
      <c r="B19" s="41" t="s">
        <v>232</v>
      </c>
      <c r="C19" s="24" t="s">
        <v>233</v>
      </c>
      <c r="D19" s="25">
        <v>11.2</v>
      </c>
      <c r="E19" s="18"/>
      <c r="F19" s="18">
        <f t="shared" si="2"/>
        <v>0</v>
      </c>
      <c r="G19" s="18"/>
      <c r="H19" s="18">
        <f t="shared" si="3"/>
        <v>0</v>
      </c>
    </row>
    <row r="20" spans="1:8" s="1" customFormat="1">
      <c r="A20" s="24">
        <v>540101</v>
      </c>
      <c r="B20" s="41" t="s">
        <v>234</v>
      </c>
      <c r="C20" s="24" t="s">
        <v>233</v>
      </c>
      <c r="D20" s="25">
        <v>13.72</v>
      </c>
      <c r="E20" s="18"/>
      <c r="F20" s="18">
        <f t="shared" si="2"/>
        <v>0</v>
      </c>
      <c r="G20" s="18"/>
      <c r="H20" s="18">
        <f t="shared" si="3"/>
        <v>0</v>
      </c>
    </row>
    <row r="21" spans="1:8" s="1" customFormat="1">
      <c r="A21" s="24">
        <v>540102</v>
      </c>
      <c r="B21" s="41" t="s">
        <v>235</v>
      </c>
      <c r="C21" s="24" t="s">
        <v>233</v>
      </c>
      <c r="D21" s="25">
        <v>17.190000000000001</v>
      </c>
      <c r="E21" s="18"/>
      <c r="F21" s="18">
        <f t="shared" si="2"/>
        <v>0</v>
      </c>
      <c r="G21" s="18"/>
      <c r="H21" s="18">
        <f t="shared" si="3"/>
        <v>0</v>
      </c>
    </row>
    <row r="22" spans="1:8" s="1" customFormat="1">
      <c r="A22" s="24">
        <v>540103</v>
      </c>
      <c r="B22" s="41" t="s">
        <v>236</v>
      </c>
      <c r="C22" s="24" t="s">
        <v>233</v>
      </c>
      <c r="D22" s="25">
        <v>14.17</v>
      </c>
      <c r="E22" s="18"/>
      <c r="F22" s="18">
        <f t="shared" si="2"/>
        <v>0</v>
      </c>
      <c r="G22" s="18"/>
      <c r="H22" s="18">
        <f t="shared" si="3"/>
        <v>0</v>
      </c>
    </row>
    <row r="23" spans="1:8" s="1" customFormat="1">
      <c r="A23" s="24">
        <v>540104</v>
      </c>
      <c r="B23" s="41" t="s">
        <v>237</v>
      </c>
      <c r="C23" s="24" t="s">
        <v>233</v>
      </c>
      <c r="D23" s="25">
        <v>11.46</v>
      </c>
      <c r="E23" s="18"/>
      <c r="F23" s="18">
        <f t="shared" si="2"/>
        <v>0</v>
      </c>
      <c r="G23" s="18"/>
      <c r="H23" s="18">
        <f t="shared" si="3"/>
        <v>0</v>
      </c>
    </row>
    <row r="24" spans="1:8" s="1" customFormat="1" ht="22.5">
      <c r="A24" s="24">
        <v>540105</v>
      </c>
      <c r="B24" s="41" t="s">
        <v>238</v>
      </c>
      <c r="C24" s="24" t="s">
        <v>233</v>
      </c>
      <c r="D24" s="25">
        <v>12.08</v>
      </c>
      <c r="E24" s="18"/>
      <c r="F24" s="18">
        <f t="shared" si="2"/>
        <v>0</v>
      </c>
      <c r="G24" s="18"/>
      <c r="H24" s="18">
        <f t="shared" si="3"/>
        <v>0</v>
      </c>
    </row>
    <row r="25" spans="1:8" s="1" customFormat="1">
      <c r="A25" s="24">
        <v>560100</v>
      </c>
      <c r="B25" s="41" t="s">
        <v>239</v>
      </c>
      <c r="C25" s="24" t="s">
        <v>233</v>
      </c>
      <c r="D25" s="25">
        <v>11.2</v>
      </c>
      <c r="E25" s="18"/>
      <c r="F25" s="18">
        <f t="shared" si="2"/>
        <v>0</v>
      </c>
      <c r="G25" s="18"/>
      <c r="H25" s="18">
        <f t="shared" si="3"/>
        <v>0</v>
      </c>
    </row>
    <row r="26" spans="1:8" s="1" customFormat="1" ht="22.5">
      <c r="A26" s="24">
        <v>560101</v>
      </c>
      <c r="B26" s="41" t="s">
        <v>240</v>
      </c>
      <c r="C26" s="24" t="s">
        <v>233</v>
      </c>
      <c r="D26" s="25" t="s">
        <v>241</v>
      </c>
      <c r="E26" s="18"/>
      <c r="F26" s="18" t="e">
        <f t="shared" si="2"/>
        <v>#VALUE!</v>
      </c>
      <c r="G26" s="18"/>
      <c r="H26" s="18" t="e">
        <f t="shared" si="3"/>
        <v>#VALUE!</v>
      </c>
    </row>
    <row r="27" spans="1:8" s="1" customFormat="1">
      <c r="A27" s="24">
        <v>560200</v>
      </c>
      <c r="B27" s="41" t="s">
        <v>242</v>
      </c>
      <c r="C27" s="24" t="s">
        <v>233</v>
      </c>
      <c r="D27" s="25">
        <v>17.27</v>
      </c>
      <c r="E27" s="18"/>
      <c r="F27" s="18">
        <f t="shared" si="2"/>
        <v>0</v>
      </c>
      <c r="G27" s="18"/>
      <c r="H27" s="18">
        <f t="shared" si="3"/>
        <v>0</v>
      </c>
    </row>
    <row r="28" spans="1:8" s="1" customFormat="1">
      <c r="A28" s="24">
        <v>560800</v>
      </c>
      <c r="B28" s="41" t="s">
        <v>243</v>
      </c>
      <c r="C28" s="24" t="s">
        <v>233</v>
      </c>
      <c r="D28" s="25">
        <v>18.78</v>
      </c>
      <c r="E28" s="18"/>
      <c r="F28" s="18">
        <f t="shared" si="2"/>
        <v>0</v>
      </c>
      <c r="G28" s="18"/>
      <c r="H28" s="18">
        <f t="shared" si="3"/>
        <v>0</v>
      </c>
    </row>
    <row r="29" spans="1:8" s="1" customFormat="1">
      <c r="A29" s="24">
        <v>560300</v>
      </c>
      <c r="B29" s="41" t="s">
        <v>244</v>
      </c>
      <c r="C29" s="24" t="s">
        <v>233</v>
      </c>
      <c r="D29" s="25">
        <v>12.08</v>
      </c>
      <c r="E29" s="18"/>
      <c r="F29" s="18">
        <f t="shared" si="2"/>
        <v>0</v>
      </c>
      <c r="G29" s="18"/>
      <c r="H29" s="18">
        <f t="shared" si="3"/>
        <v>0</v>
      </c>
    </row>
    <row r="30" spans="1:8" s="1" customFormat="1">
      <c r="A30" s="24">
        <v>560102</v>
      </c>
      <c r="B30" s="41" t="s">
        <v>245</v>
      </c>
      <c r="C30" s="24" t="s">
        <v>233</v>
      </c>
      <c r="D30" s="25">
        <v>19.89</v>
      </c>
      <c r="E30" s="18"/>
      <c r="F30" s="18">
        <f t="shared" si="2"/>
        <v>0</v>
      </c>
      <c r="G30" s="18"/>
      <c r="H30" s="18">
        <f t="shared" si="3"/>
        <v>0</v>
      </c>
    </row>
    <row r="31" spans="1:8" s="1" customFormat="1" ht="22.5">
      <c r="A31" s="24">
        <v>560301</v>
      </c>
      <c r="B31" s="41" t="s">
        <v>246</v>
      </c>
      <c r="C31" s="24" t="s">
        <v>233</v>
      </c>
      <c r="D31" s="25">
        <v>13.31</v>
      </c>
      <c r="E31" s="18"/>
      <c r="F31" s="18">
        <f t="shared" si="2"/>
        <v>0</v>
      </c>
      <c r="G31" s="18"/>
      <c r="H31" s="18">
        <f t="shared" si="3"/>
        <v>0</v>
      </c>
    </row>
    <row r="32" spans="1:8" s="1" customFormat="1" ht="22.5">
      <c r="A32" s="24">
        <v>510110</v>
      </c>
      <c r="B32" s="41" t="s">
        <v>247</v>
      </c>
      <c r="C32" s="24" t="s">
        <v>52</v>
      </c>
      <c r="D32" s="25" t="s">
        <v>248</v>
      </c>
      <c r="E32" s="18"/>
      <c r="F32" s="18" t="e">
        <f t="shared" si="2"/>
        <v>#VALUE!</v>
      </c>
      <c r="G32" s="18"/>
      <c r="H32" s="18" t="e">
        <f t="shared" si="3"/>
        <v>#VALUE!</v>
      </c>
    </row>
    <row r="33" spans="1:8" s="1" customFormat="1" ht="22.5">
      <c r="A33" s="24">
        <v>510200</v>
      </c>
      <c r="B33" s="41" t="s">
        <v>249</v>
      </c>
      <c r="C33" s="24" t="s">
        <v>233</v>
      </c>
      <c r="D33" s="25" t="s">
        <v>250</v>
      </c>
      <c r="E33" s="18"/>
      <c r="F33" s="18" t="e">
        <f t="shared" si="2"/>
        <v>#VALUE!</v>
      </c>
      <c r="G33" s="18"/>
      <c r="H33" s="18" t="e">
        <f t="shared" si="3"/>
        <v>#VALUE!</v>
      </c>
    </row>
    <row r="34" spans="1:8" s="1" customFormat="1" ht="22.5">
      <c r="A34" s="24">
        <v>510299</v>
      </c>
      <c r="B34" s="41" t="s">
        <v>251</v>
      </c>
      <c r="C34" s="24" t="s">
        <v>233</v>
      </c>
      <c r="D34" s="25" t="s">
        <v>252</v>
      </c>
      <c r="E34" s="18"/>
      <c r="F34" s="18" t="e">
        <f t="shared" si="2"/>
        <v>#VALUE!</v>
      </c>
      <c r="G34" s="18"/>
      <c r="H34" s="18" t="e">
        <f t="shared" si="3"/>
        <v>#VALUE!</v>
      </c>
    </row>
    <row r="35" spans="1:8" s="1" customFormat="1" ht="22.5">
      <c r="A35" s="24">
        <v>510500</v>
      </c>
      <c r="B35" s="41" t="s">
        <v>253</v>
      </c>
      <c r="C35" s="24" t="s">
        <v>52</v>
      </c>
      <c r="D35" s="25" t="s">
        <v>254</v>
      </c>
      <c r="E35" s="18"/>
      <c r="F35" s="18" t="e">
        <f t="shared" si="2"/>
        <v>#VALUE!</v>
      </c>
      <c r="G35" s="18"/>
      <c r="H35" s="18" t="e">
        <f t="shared" si="3"/>
        <v>#VALUE!</v>
      </c>
    </row>
    <row r="36" spans="1:8" s="1" customFormat="1">
      <c r="A36" s="24">
        <v>520100</v>
      </c>
      <c r="B36" s="41" t="s">
        <v>255</v>
      </c>
      <c r="C36" s="24" t="s">
        <v>233</v>
      </c>
      <c r="D36" s="25">
        <v>10.66</v>
      </c>
      <c r="E36" s="18"/>
      <c r="F36" s="18">
        <f t="shared" si="2"/>
        <v>0</v>
      </c>
      <c r="G36" s="18"/>
      <c r="H36" s="18">
        <f t="shared" si="3"/>
        <v>0</v>
      </c>
    </row>
    <row r="37" spans="1:8" s="1" customFormat="1">
      <c r="A37" s="24">
        <v>520101</v>
      </c>
      <c r="B37" s="41" t="s">
        <v>256</v>
      </c>
      <c r="C37" s="24" t="s">
        <v>233</v>
      </c>
      <c r="D37" s="25">
        <v>20.02</v>
      </c>
      <c r="E37" s="18"/>
      <c r="F37" s="18">
        <f t="shared" si="2"/>
        <v>0</v>
      </c>
      <c r="G37" s="18"/>
      <c r="H37" s="18">
        <f t="shared" si="3"/>
        <v>0</v>
      </c>
    </row>
    <row r="38" spans="1:8" s="1" customFormat="1">
      <c r="A38" s="24">
        <v>520102</v>
      </c>
      <c r="B38" s="41" t="s">
        <v>257</v>
      </c>
      <c r="C38" s="24" t="s">
        <v>233</v>
      </c>
      <c r="D38" s="25">
        <v>17.690000000000001</v>
      </c>
      <c r="E38" s="18"/>
      <c r="F38" s="18">
        <f t="shared" si="2"/>
        <v>0</v>
      </c>
      <c r="G38" s="18"/>
      <c r="H38" s="18">
        <f t="shared" si="3"/>
        <v>0</v>
      </c>
    </row>
    <row r="39" spans="1:8" s="1" customFormat="1">
      <c r="A39" s="24">
        <v>521000</v>
      </c>
      <c r="B39" s="41" t="s">
        <v>258</v>
      </c>
      <c r="C39" s="24" t="s">
        <v>52</v>
      </c>
      <c r="D39" s="26">
        <v>2950.57</v>
      </c>
      <c r="E39" s="18"/>
      <c r="F39" s="18">
        <f t="shared" si="2"/>
        <v>0</v>
      </c>
      <c r="G39" s="18"/>
      <c r="H39" s="18">
        <f t="shared" si="3"/>
        <v>0</v>
      </c>
    </row>
    <row r="40" spans="1:8" s="1" customFormat="1">
      <c r="A40" s="24">
        <v>510000</v>
      </c>
      <c r="B40" s="41" t="s">
        <v>259</v>
      </c>
      <c r="C40" s="24" t="s">
        <v>52</v>
      </c>
      <c r="D40" s="26">
        <v>7928.48</v>
      </c>
      <c r="E40" s="18"/>
      <c r="F40" s="18">
        <f t="shared" si="2"/>
        <v>0</v>
      </c>
      <c r="G40" s="18"/>
      <c r="H40" s="18">
        <f t="shared" si="3"/>
        <v>0</v>
      </c>
    </row>
    <row r="41" spans="1:8" s="1" customFormat="1" ht="22.5">
      <c r="A41" s="24">
        <v>570100</v>
      </c>
      <c r="B41" s="41" t="s">
        <v>260</v>
      </c>
      <c r="C41" s="24" t="s">
        <v>52</v>
      </c>
      <c r="D41" s="25" t="s">
        <v>261</v>
      </c>
      <c r="E41" s="18"/>
      <c r="F41" s="18" t="e">
        <f t="shared" si="2"/>
        <v>#VALUE!</v>
      </c>
      <c r="G41" s="18"/>
      <c r="H41" s="18" t="e">
        <f t="shared" si="3"/>
        <v>#VALUE!</v>
      </c>
    </row>
    <row r="42" spans="1:8" s="1" customFormat="1">
      <c r="A42" s="24">
        <v>580100</v>
      </c>
      <c r="B42" s="41" t="s">
        <v>262</v>
      </c>
      <c r="C42" s="24" t="s">
        <v>233</v>
      </c>
      <c r="D42" s="25">
        <v>13.31</v>
      </c>
      <c r="E42" s="18"/>
      <c r="F42" s="18">
        <f t="shared" si="2"/>
        <v>0</v>
      </c>
      <c r="G42" s="18"/>
      <c r="H42" s="18">
        <f t="shared" si="3"/>
        <v>0</v>
      </c>
    </row>
    <row r="43" spans="1:8" s="1" customFormat="1">
      <c r="A43" s="24">
        <v>580101</v>
      </c>
      <c r="B43" s="41" t="s">
        <v>263</v>
      </c>
      <c r="C43" s="24" t="s">
        <v>233</v>
      </c>
      <c r="D43" s="25">
        <v>10.23</v>
      </c>
      <c r="E43" s="18"/>
      <c r="F43" s="18">
        <f t="shared" si="2"/>
        <v>0</v>
      </c>
      <c r="G43" s="18"/>
      <c r="H43" s="18">
        <f t="shared" si="3"/>
        <v>0</v>
      </c>
    </row>
    <row r="44" spans="1:8" s="1" customFormat="1">
      <c r="A44" s="24">
        <v>580102</v>
      </c>
      <c r="B44" s="41" t="s">
        <v>264</v>
      </c>
      <c r="C44" s="24" t="s">
        <v>233</v>
      </c>
      <c r="D44" s="25">
        <v>12.99</v>
      </c>
      <c r="E44" s="18"/>
      <c r="F44" s="18">
        <f t="shared" si="2"/>
        <v>0</v>
      </c>
      <c r="G44" s="18"/>
      <c r="H44" s="18">
        <f t="shared" si="3"/>
        <v>0</v>
      </c>
    </row>
    <row r="45" spans="1:8" s="1" customFormat="1" ht="22.5">
      <c r="A45" s="24">
        <v>590100</v>
      </c>
      <c r="B45" s="41" t="s">
        <v>265</v>
      </c>
      <c r="C45" s="24" t="s">
        <v>233</v>
      </c>
      <c r="D45" s="25">
        <v>26.6</v>
      </c>
      <c r="E45" s="18"/>
      <c r="F45" s="18">
        <f t="shared" si="2"/>
        <v>0</v>
      </c>
      <c r="G45" s="18"/>
      <c r="H45" s="18">
        <f t="shared" si="3"/>
        <v>0</v>
      </c>
    </row>
    <row r="46" spans="1:8" ht="48.75" customHeight="1">
      <c r="A46" s="58"/>
      <c r="B46" s="1045" t="s">
        <v>1794</v>
      </c>
      <c r="C46" s="1046"/>
      <c r="D46" s="1046"/>
      <c r="E46" s="1046"/>
      <c r="F46" s="1046"/>
      <c r="G46" s="1046"/>
      <c r="H46" s="1047"/>
    </row>
    <row r="47" spans="1:8">
      <c r="A47" s="24">
        <v>590101</v>
      </c>
      <c r="B47" s="41" t="s">
        <v>232</v>
      </c>
      <c r="C47" s="24" t="s">
        <v>233</v>
      </c>
      <c r="D47" s="25">
        <v>6.38</v>
      </c>
      <c r="E47" s="67"/>
      <c r="F47" s="18">
        <f t="shared" ref="F47:F73" si="4">D47*E47</f>
        <v>0</v>
      </c>
      <c r="G47" s="67"/>
      <c r="H47" s="18">
        <f t="shared" ref="H47:H73" si="5">D47*G47</f>
        <v>0</v>
      </c>
    </row>
    <row r="48" spans="1:8">
      <c r="A48" s="24">
        <v>590102</v>
      </c>
      <c r="B48" s="41" t="s">
        <v>234</v>
      </c>
      <c r="C48" s="24" t="s">
        <v>233</v>
      </c>
      <c r="D48" s="25">
        <v>7.82</v>
      </c>
      <c r="E48" s="67"/>
      <c r="F48" s="18">
        <f t="shared" si="4"/>
        <v>0</v>
      </c>
      <c r="G48" s="67"/>
      <c r="H48" s="18">
        <f t="shared" si="5"/>
        <v>0</v>
      </c>
    </row>
    <row r="49" spans="1:8">
      <c r="A49" s="24">
        <v>590103</v>
      </c>
      <c r="B49" s="41" t="s">
        <v>235</v>
      </c>
      <c r="C49" s="24" t="s">
        <v>233</v>
      </c>
      <c r="D49" s="25">
        <v>9.8000000000000007</v>
      </c>
      <c r="E49" s="67"/>
      <c r="F49" s="18">
        <f t="shared" si="4"/>
        <v>0</v>
      </c>
      <c r="G49" s="67"/>
      <c r="H49" s="18">
        <f t="shared" si="5"/>
        <v>0</v>
      </c>
    </row>
    <row r="50" spans="1:8">
      <c r="A50" s="24">
        <v>590104</v>
      </c>
      <c r="B50" s="41" t="s">
        <v>236</v>
      </c>
      <c r="C50" s="24" t="s">
        <v>233</v>
      </c>
      <c r="D50" s="25">
        <v>8.08</v>
      </c>
      <c r="E50" s="68"/>
      <c r="F50" s="18">
        <f t="shared" si="4"/>
        <v>0</v>
      </c>
      <c r="G50" s="68"/>
      <c r="H50" s="18">
        <f t="shared" si="5"/>
        <v>0</v>
      </c>
    </row>
    <row r="51" spans="1:8">
      <c r="A51" s="24">
        <v>590105</v>
      </c>
      <c r="B51" s="41" t="s">
        <v>237</v>
      </c>
      <c r="C51" s="24" t="s">
        <v>233</v>
      </c>
      <c r="D51" s="25">
        <v>6.53</v>
      </c>
      <c r="E51" s="68"/>
      <c r="F51" s="18">
        <f t="shared" si="4"/>
        <v>0</v>
      </c>
      <c r="G51" s="68"/>
      <c r="H51" s="18">
        <f t="shared" si="5"/>
        <v>0</v>
      </c>
    </row>
    <row r="52" spans="1:8" ht="22.5">
      <c r="A52" s="24">
        <v>590106</v>
      </c>
      <c r="B52" s="41" t="s">
        <v>238</v>
      </c>
      <c r="C52" s="24" t="s">
        <v>233</v>
      </c>
      <c r="D52" s="25">
        <v>6.88</v>
      </c>
      <c r="E52" s="68"/>
      <c r="F52" s="18">
        <f t="shared" si="4"/>
        <v>0</v>
      </c>
      <c r="G52" s="68"/>
      <c r="H52" s="18">
        <f t="shared" si="5"/>
        <v>0</v>
      </c>
    </row>
    <row r="53" spans="1:8">
      <c r="A53" s="24">
        <v>590107</v>
      </c>
      <c r="B53" s="41" t="s">
        <v>239</v>
      </c>
      <c r="C53" s="24" t="s">
        <v>233</v>
      </c>
      <c r="D53" s="25">
        <v>6.38</v>
      </c>
      <c r="E53" s="68"/>
      <c r="F53" s="18">
        <f t="shared" si="4"/>
        <v>0</v>
      </c>
      <c r="G53" s="68"/>
      <c r="H53" s="18">
        <f t="shared" si="5"/>
        <v>0</v>
      </c>
    </row>
    <row r="54" spans="1:8" ht="22.5">
      <c r="A54" s="24">
        <v>590108</v>
      </c>
      <c r="B54" s="41" t="s">
        <v>240</v>
      </c>
      <c r="C54" s="24" t="s">
        <v>233</v>
      </c>
      <c r="D54" s="25" t="s">
        <v>1739</v>
      </c>
      <c r="E54" s="68"/>
      <c r="F54" s="18" t="e">
        <f t="shared" si="4"/>
        <v>#VALUE!</v>
      </c>
      <c r="G54" s="68"/>
      <c r="H54" s="18" t="e">
        <f t="shared" si="5"/>
        <v>#VALUE!</v>
      </c>
    </row>
    <row r="55" spans="1:8">
      <c r="A55" s="24">
        <v>590109</v>
      </c>
      <c r="B55" s="41" t="s">
        <v>242</v>
      </c>
      <c r="C55" s="24" t="s">
        <v>233</v>
      </c>
      <c r="D55" s="25">
        <v>9.84</v>
      </c>
      <c r="E55" s="68"/>
      <c r="F55" s="18">
        <f t="shared" si="4"/>
        <v>0</v>
      </c>
      <c r="G55" s="68"/>
      <c r="H55" s="18">
        <f t="shared" si="5"/>
        <v>0</v>
      </c>
    </row>
    <row r="56" spans="1:8">
      <c r="A56" s="24">
        <v>590110</v>
      </c>
      <c r="B56" s="41" t="s">
        <v>243</v>
      </c>
      <c r="C56" s="24" t="s">
        <v>233</v>
      </c>
      <c r="D56" s="25">
        <v>10.7</v>
      </c>
      <c r="E56" s="68"/>
      <c r="F56" s="18">
        <f t="shared" si="4"/>
        <v>0</v>
      </c>
      <c r="G56" s="68"/>
      <c r="H56" s="18">
        <f t="shared" si="5"/>
        <v>0</v>
      </c>
    </row>
    <row r="57" spans="1:8">
      <c r="A57" s="24">
        <v>590111</v>
      </c>
      <c r="B57" s="41" t="s">
        <v>244</v>
      </c>
      <c r="C57" s="24" t="s">
        <v>233</v>
      </c>
      <c r="D57" s="25">
        <v>6.88</v>
      </c>
      <c r="E57" s="68"/>
      <c r="F57" s="18">
        <f t="shared" si="4"/>
        <v>0</v>
      </c>
      <c r="G57" s="68"/>
      <c r="H57" s="18">
        <f t="shared" si="5"/>
        <v>0</v>
      </c>
    </row>
    <row r="58" spans="1:8">
      <c r="A58" s="24">
        <v>590112</v>
      </c>
      <c r="B58" s="41" t="s">
        <v>245</v>
      </c>
      <c r="C58" s="24" t="s">
        <v>233</v>
      </c>
      <c r="D58" s="25">
        <v>11.34</v>
      </c>
      <c r="E58" s="68"/>
      <c r="F58" s="18">
        <f t="shared" si="4"/>
        <v>0</v>
      </c>
      <c r="G58" s="68"/>
      <c r="H58" s="18">
        <f t="shared" si="5"/>
        <v>0</v>
      </c>
    </row>
    <row r="59" spans="1:8" ht="22.5">
      <c r="A59" s="24">
        <v>590113</v>
      </c>
      <c r="B59" s="41" t="s">
        <v>246</v>
      </c>
      <c r="C59" s="24" t="s">
        <v>233</v>
      </c>
      <c r="D59" s="25">
        <v>7.59</v>
      </c>
      <c r="E59" s="68"/>
      <c r="F59" s="18">
        <f t="shared" si="4"/>
        <v>0</v>
      </c>
      <c r="G59" s="68"/>
      <c r="H59" s="18">
        <f t="shared" si="5"/>
        <v>0</v>
      </c>
    </row>
    <row r="60" spans="1:8" ht="22.5">
      <c r="A60" s="24">
        <v>590114</v>
      </c>
      <c r="B60" s="41" t="s">
        <v>247</v>
      </c>
      <c r="C60" s="24" t="s">
        <v>52</v>
      </c>
      <c r="D60" s="25" t="s">
        <v>1740</v>
      </c>
      <c r="E60" s="68"/>
      <c r="F60" s="18" t="e">
        <f t="shared" si="4"/>
        <v>#VALUE!</v>
      </c>
      <c r="G60" s="68"/>
      <c r="H60" s="18" t="e">
        <f t="shared" si="5"/>
        <v>#VALUE!</v>
      </c>
    </row>
    <row r="61" spans="1:8" ht="22.5">
      <c r="A61" s="24">
        <v>590115</v>
      </c>
      <c r="B61" s="41" t="s">
        <v>249</v>
      </c>
      <c r="C61" s="24" t="s">
        <v>233</v>
      </c>
      <c r="D61" s="25" t="s">
        <v>1741</v>
      </c>
      <c r="E61" s="68"/>
      <c r="F61" s="18" t="e">
        <f t="shared" si="4"/>
        <v>#VALUE!</v>
      </c>
      <c r="G61" s="68"/>
      <c r="H61" s="18" t="e">
        <f t="shared" si="5"/>
        <v>#VALUE!</v>
      </c>
    </row>
    <row r="62" spans="1:8" ht="22.5">
      <c r="A62" s="24">
        <v>590116</v>
      </c>
      <c r="B62" s="41" t="s">
        <v>251</v>
      </c>
      <c r="C62" s="24" t="s">
        <v>233</v>
      </c>
      <c r="D62" s="25" t="s">
        <v>1742</v>
      </c>
      <c r="E62" s="68"/>
      <c r="F62" s="18" t="e">
        <f t="shared" si="4"/>
        <v>#VALUE!</v>
      </c>
      <c r="G62" s="68"/>
      <c r="H62" s="18" t="e">
        <f t="shared" si="5"/>
        <v>#VALUE!</v>
      </c>
    </row>
    <row r="63" spans="1:8" ht="22.5">
      <c r="A63" s="24">
        <v>590117</v>
      </c>
      <c r="B63" s="41" t="s">
        <v>253</v>
      </c>
      <c r="C63" s="24" t="s">
        <v>52</v>
      </c>
      <c r="D63" s="25" t="s">
        <v>1743</v>
      </c>
      <c r="E63" s="68"/>
      <c r="F63" s="18" t="e">
        <f t="shared" si="4"/>
        <v>#VALUE!</v>
      </c>
      <c r="G63" s="68"/>
      <c r="H63" s="18" t="e">
        <f t="shared" si="5"/>
        <v>#VALUE!</v>
      </c>
    </row>
    <row r="64" spans="1:8">
      <c r="A64" s="24">
        <v>590118</v>
      </c>
      <c r="B64" s="41" t="s">
        <v>255</v>
      </c>
      <c r="C64" s="24" t="s">
        <v>233</v>
      </c>
      <c r="D64" s="25">
        <v>6.07</v>
      </c>
      <c r="E64" s="68"/>
      <c r="F64" s="18">
        <f t="shared" si="4"/>
        <v>0</v>
      </c>
      <c r="G64" s="68"/>
      <c r="H64" s="18">
        <f t="shared" si="5"/>
        <v>0</v>
      </c>
    </row>
    <row r="65" spans="1:8">
      <c r="A65" s="24">
        <v>590119</v>
      </c>
      <c r="B65" s="41" t="s">
        <v>256</v>
      </c>
      <c r="C65" s="24" t="s">
        <v>233</v>
      </c>
      <c r="D65" s="25">
        <v>11.41</v>
      </c>
      <c r="E65" s="68"/>
      <c r="F65" s="18">
        <f t="shared" si="4"/>
        <v>0</v>
      </c>
      <c r="G65" s="68"/>
      <c r="H65" s="18">
        <f t="shared" si="5"/>
        <v>0</v>
      </c>
    </row>
    <row r="66" spans="1:8">
      <c r="A66" s="24">
        <v>590120</v>
      </c>
      <c r="B66" s="41" t="s">
        <v>257</v>
      </c>
      <c r="C66" s="24" t="s">
        <v>233</v>
      </c>
      <c r="D66" s="25">
        <v>10.08</v>
      </c>
      <c r="E66" s="68"/>
      <c r="F66" s="18">
        <f t="shared" si="4"/>
        <v>0</v>
      </c>
      <c r="G66" s="68"/>
      <c r="H66" s="18">
        <f t="shared" si="5"/>
        <v>0</v>
      </c>
    </row>
    <row r="67" spans="1:8">
      <c r="A67" s="24">
        <v>590121</v>
      </c>
      <c r="B67" s="41" t="s">
        <v>258</v>
      </c>
      <c r="C67" s="24" t="s">
        <v>52</v>
      </c>
      <c r="D67" s="25">
        <v>1681.83</v>
      </c>
      <c r="E67" s="68"/>
      <c r="F67" s="18">
        <f t="shared" si="4"/>
        <v>0</v>
      </c>
      <c r="G67" s="68"/>
      <c r="H67" s="18">
        <f t="shared" si="5"/>
        <v>0</v>
      </c>
    </row>
    <row r="68" spans="1:8">
      <c r="A68" s="24">
        <v>590122</v>
      </c>
      <c r="B68" s="41" t="s">
        <v>259</v>
      </c>
      <c r="C68" s="24" t="s">
        <v>52</v>
      </c>
      <c r="D68" s="25">
        <v>4519.2299999999996</v>
      </c>
      <c r="E68" s="68"/>
      <c r="F68" s="18">
        <f t="shared" si="4"/>
        <v>0</v>
      </c>
      <c r="G68" s="68"/>
      <c r="H68" s="18">
        <f t="shared" si="5"/>
        <v>0</v>
      </c>
    </row>
    <row r="69" spans="1:8" ht="22.5">
      <c r="A69" s="24">
        <v>590123</v>
      </c>
      <c r="B69" s="41" t="s">
        <v>260</v>
      </c>
      <c r="C69" s="24" t="s">
        <v>52</v>
      </c>
      <c r="D69" s="25" t="s">
        <v>1744</v>
      </c>
      <c r="E69" s="68"/>
      <c r="F69" s="18" t="e">
        <f t="shared" si="4"/>
        <v>#VALUE!</v>
      </c>
      <c r="G69" s="68"/>
      <c r="H69" s="18" t="e">
        <f t="shared" si="5"/>
        <v>#VALUE!</v>
      </c>
    </row>
    <row r="70" spans="1:8">
      <c r="A70" s="24">
        <v>590124</v>
      </c>
      <c r="B70" s="41" t="s">
        <v>262</v>
      </c>
      <c r="C70" s="24" t="s">
        <v>233</v>
      </c>
      <c r="D70" s="25">
        <v>7.59</v>
      </c>
      <c r="E70" s="68"/>
      <c r="F70" s="18">
        <f t="shared" si="4"/>
        <v>0</v>
      </c>
      <c r="G70" s="68"/>
      <c r="H70" s="18">
        <f t="shared" si="5"/>
        <v>0</v>
      </c>
    </row>
    <row r="71" spans="1:8">
      <c r="A71" s="24">
        <v>590125</v>
      </c>
      <c r="B71" s="41" t="s">
        <v>263</v>
      </c>
      <c r="C71" s="24" t="s">
        <v>233</v>
      </c>
      <c r="D71" s="25">
        <v>5.83</v>
      </c>
      <c r="E71" s="68"/>
      <c r="F71" s="18">
        <f t="shared" si="4"/>
        <v>0</v>
      </c>
      <c r="G71" s="68"/>
      <c r="H71" s="18">
        <f t="shared" si="5"/>
        <v>0</v>
      </c>
    </row>
    <row r="72" spans="1:8">
      <c r="A72" s="24">
        <v>590126</v>
      </c>
      <c r="B72" s="41" t="s">
        <v>264</v>
      </c>
      <c r="C72" s="24" t="s">
        <v>233</v>
      </c>
      <c r="D72" s="25">
        <v>7.4</v>
      </c>
      <c r="E72" s="68"/>
      <c r="F72" s="18">
        <f t="shared" si="4"/>
        <v>0</v>
      </c>
      <c r="G72" s="68"/>
      <c r="H72" s="18">
        <f t="shared" si="5"/>
        <v>0</v>
      </c>
    </row>
    <row r="73" spans="1:8" ht="22.5">
      <c r="A73" s="24">
        <v>590127</v>
      </c>
      <c r="B73" s="41" t="s">
        <v>265</v>
      </c>
      <c r="C73" s="24" t="s">
        <v>233</v>
      </c>
      <c r="D73" s="25">
        <v>15.16</v>
      </c>
      <c r="E73" s="68"/>
      <c r="F73" s="18">
        <f t="shared" si="4"/>
        <v>0</v>
      </c>
      <c r="G73" s="68"/>
      <c r="H73" s="18">
        <f t="shared" si="5"/>
        <v>0</v>
      </c>
    </row>
  </sheetData>
  <mergeCells count="10">
    <mergeCell ref="B46:H46"/>
    <mergeCell ref="B9:H9"/>
    <mergeCell ref="B18:H18"/>
    <mergeCell ref="D6:D8"/>
    <mergeCell ref="A6:A8"/>
    <mergeCell ref="B6:B8"/>
    <mergeCell ref="C6:C8"/>
    <mergeCell ref="E6:H6"/>
    <mergeCell ref="E7:F7"/>
    <mergeCell ref="G7:H7"/>
  </mergeCells>
  <phoneticPr fontId="14" type="noConversion"/>
  <pageMargins left="0.23622047244094491" right="0.23622047244094491" top="0.35433070866141736" bottom="0.35433070866141736" header="0.31496062992125984" footer="0.31496062992125984"/>
  <pageSetup paperSize="9" scale="92" orientation="portrait" r:id="rId1"/>
  <headerFooter alignWithMargins="0"/>
  <colBreaks count="1" manualBreakCount="1">
    <brk id="8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985CB-F4E2-41FD-9BA0-80C94FCBF7DB}">
  <sheetPr codeName="Sheet18"/>
  <dimension ref="A1:P696"/>
  <sheetViews>
    <sheetView view="pageBreakPreview" zoomScaleSheetLayoutView="100" workbookViewId="0">
      <selection activeCell="K5" sqref="K5"/>
    </sheetView>
  </sheetViews>
  <sheetFormatPr defaultRowHeight="12.75"/>
  <cols>
    <col min="1" max="1" width="9.85546875" style="165" customWidth="1"/>
    <col min="2" max="2" width="7.85546875" style="165" customWidth="1"/>
    <col min="3" max="3" width="22.7109375" style="165" customWidth="1"/>
    <col min="4" max="4" width="10.28515625" style="165" customWidth="1"/>
    <col min="5" max="5" width="10.85546875" style="165" customWidth="1"/>
    <col min="6" max="6" width="13.140625" style="165" bestFit="1" customWidth="1"/>
    <col min="7" max="7" width="10" style="165" customWidth="1"/>
    <col min="8" max="8" width="17.28515625" style="165" bestFit="1" customWidth="1"/>
    <col min="9" max="10" width="10" style="423" bestFit="1" customWidth="1"/>
    <col min="11" max="11" width="17.28515625" style="424" bestFit="1" customWidth="1"/>
    <col min="12" max="16384" width="9.140625" style="165"/>
  </cols>
  <sheetData>
    <row r="1" spans="1:11">
      <c r="A1" s="39"/>
      <c r="B1" s="40" t="s">
        <v>165</v>
      </c>
      <c r="C1" s="33" t="str">
        <f>'[4]Kapaciteti i korišćenje'!C1</f>
        <v>Клинички Центар Ниш</v>
      </c>
      <c r="D1" s="35"/>
      <c r="E1" s="35"/>
      <c r="F1" s="35"/>
      <c r="G1" s="37"/>
    </row>
    <row r="2" spans="1:11">
      <c r="A2" s="39"/>
      <c r="B2" s="40" t="s">
        <v>166</v>
      </c>
      <c r="C2" s="33" t="str">
        <f>'[4]Kapaciteti i korišćenje'!C2</f>
        <v>07370989</v>
      </c>
      <c r="D2" s="35"/>
      <c r="E2" s="35"/>
      <c r="F2" s="35"/>
      <c r="G2" s="37"/>
    </row>
    <row r="3" spans="1:11">
      <c r="A3" s="39"/>
      <c r="B3" s="40"/>
      <c r="C3" s="33"/>
      <c r="D3" s="35"/>
      <c r="E3" s="35"/>
      <c r="F3" s="35"/>
      <c r="G3" s="37"/>
    </row>
    <row r="4" spans="1:11" ht="14.25">
      <c r="A4" s="39"/>
      <c r="B4" s="40" t="s">
        <v>9711</v>
      </c>
      <c r="C4" s="34" t="s">
        <v>274</v>
      </c>
      <c r="D4" s="36"/>
      <c r="E4" s="36"/>
      <c r="F4" s="36"/>
      <c r="G4" s="38"/>
    </row>
    <row r="5" spans="1:11" ht="15.75">
      <c r="J5" s="425"/>
      <c r="K5" s="426"/>
    </row>
    <row r="6" spans="1:11" ht="12.75" customHeight="1">
      <c r="A6" s="1018" t="s">
        <v>10</v>
      </c>
      <c r="B6" s="1018" t="s">
        <v>11</v>
      </c>
      <c r="C6" s="1018" t="s">
        <v>12</v>
      </c>
      <c r="D6" s="1018" t="s">
        <v>13</v>
      </c>
      <c r="E6" s="1018" t="s">
        <v>14</v>
      </c>
      <c r="F6" s="1041" t="s">
        <v>19306</v>
      </c>
      <c r="G6" s="1051"/>
      <c r="H6" s="1042"/>
      <c r="I6" s="1041" t="s">
        <v>19874</v>
      </c>
      <c r="J6" s="1051"/>
      <c r="K6" s="1042"/>
    </row>
    <row r="7" spans="1:11" ht="26.25" customHeight="1" thickBot="1">
      <c r="A7" s="1019"/>
      <c r="B7" s="1019"/>
      <c r="C7" s="1019"/>
      <c r="D7" s="1019"/>
      <c r="E7" s="1019"/>
      <c r="F7" s="427" t="s">
        <v>15</v>
      </c>
      <c r="G7" s="167" t="s">
        <v>16</v>
      </c>
      <c r="H7" s="167" t="s">
        <v>17</v>
      </c>
      <c r="I7" s="428" t="s">
        <v>15</v>
      </c>
      <c r="J7" s="429" t="s">
        <v>16</v>
      </c>
      <c r="K7" s="310" t="s">
        <v>17</v>
      </c>
    </row>
    <row r="8" spans="1:11" ht="14.25" thickTop="1" thickBot="1">
      <c r="A8" s="430" t="s">
        <v>13205</v>
      </c>
      <c r="B8" s="431"/>
      <c r="C8" s="431"/>
      <c r="D8" s="431"/>
      <c r="E8" s="431"/>
      <c r="F8" s="431"/>
      <c r="G8" s="432"/>
      <c r="H8" s="433">
        <f>SUM(H9:H161)</f>
        <v>155043456.34</v>
      </c>
      <c r="I8" s="434"/>
      <c r="J8" s="435"/>
      <c r="K8" s="436">
        <f>SUM(K9:K161)</f>
        <v>157853000.00000006</v>
      </c>
    </row>
    <row r="9" spans="1:11">
      <c r="A9" s="888" t="s">
        <v>13206</v>
      </c>
      <c r="B9" s="889" t="s">
        <v>13207</v>
      </c>
      <c r="C9" s="890"/>
      <c r="D9" s="890" t="s">
        <v>13208</v>
      </c>
      <c r="E9" s="891" t="s">
        <v>13209</v>
      </c>
      <c r="F9" s="437">
        <v>1424.57</v>
      </c>
      <c r="G9" s="437">
        <v>693.63924552672029</v>
      </c>
      <c r="H9" s="438">
        <f t="shared" ref="H9:H72" si="0">F9*G9</f>
        <v>988137.65999999992</v>
      </c>
      <c r="I9" s="439">
        <v>1450.3846438824817</v>
      </c>
      <c r="J9" s="439">
        <v>693.63924552672029</v>
      </c>
      <c r="K9" s="440">
        <f t="shared" ref="K9:K72" si="1">I9*J9</f>
        <v>1006043.7101061855</v>
      </c>
    </row>
    <row r="10" spans="1:11">
      <c r="A10" s="892" t="s">
        <v>13210</v>
      </c>
      <c r="B10" s="893" t="s">
        <v>13211</v>
      </c>
      <c r="C10" s="893" t="s">
        <v>13212</v>
      </c>
      <c r="D10" s="893" t="s">
        <v>13213</v>
      </c>
      <c r="E10" s="894" t="s">
        <v>13214</v>
      </c>
      <c r="F10" s="441">
        <v>2265.64</v>
      </c>
      <c r="G10" s="441">
        <v>739.3424860083685</v>
      </c>
      <c r="H10" s="442">
        <f t="shared" si="0"/>
        <v>1675083.91</v>
      </c>
      <c r="I10" s="443">
        <v>2306.6956797952407</v>
      </c>
      <c r="J10" s="443">
        <v>739.3424860083685</v>
      </c>
      <c r="K10" s="444">
        <f t="shared" si="1"/>
        <v>1705438.1183645767</v>
      </c>
    </row>
    <row r="11" spans="1:11" ht="22.5">
      <c r="A11" s="892" t="s">
        <v>13215</v>
      </c>
      <c r="B11" s="893" t="s">
        <v>13211</v>
      </c>
      <c r="C11" s="893" t="s">
        <v>13216</v>
      </c>
      <c r="D11" s="893" t="s">
        <v>13217</v>
      </c>
      <c r="E11" s="894" t="s">
        <v>13218</v>
      </c>
      <c r="F11" s="441"/>
      <c r="G11" s="441"/>
      <c r="H11" s="442">
        <f t="shared" si="0"/>
        <v>0</v>
      </c>
      <c r="I11" s="443"/>
      <c r="J11" s="443"/>
      <c r="K11" s="444">
        <f t="shared" si="1"/>
        <v>0</v>
      </c>
    </row>
    <row r="12" spans="1:11">
      <c r="A12" s="892" t="s">
        <v>13219</v>
      </c>
      <c r="B12" s="893" t="s">
        <v>13211</v>
      </c>
      <c r="C12" s="893" t="s">
        <v>13220</v>
      </c>
      <c r="D12" s="893" t="s">
        <v>13221</v>
      </c>
      <c r="E12" s="894" t="s">
        <v>13222</v>
      </c>
      <c r="F12" s="441"/>
      <c r="G12" s="441"/>
      <c r="H12" s="442">
        <f t="shared" si="0"/>
        <v>0</v>
      </c>
      <c r="I12" s="443"/>
      <c r="J12" s="443"/>
      <c r="K12" s="444">
        <f t="shared" si="1"/>
        <v>0</v>
      </c>
    </row>
    <row r="13" spans="1:11" ht="22.5">
      <c r="A13" s="892" t="s">
        <v>13223</v>
      </c>
      <c r="B13" s="893" t="s">
        <v>13224</v>
      </c>
      <c r="C13" s="893" t="s">
        <v>13225</v>
      </c>
      <c r="D13" s="893" t="s">
        <v>13226</v>
      </c>
      <c r="E13" s="894" t="s">
        <v>13227</v>
      </c>
      <c r="F13" s="441">
        <v>18.5</v>
      </c>
      <c r="G13" s="441">
        <v>1566.6718918918918</v>
      </c>
      <c r="H13" s="442">
        <f t="shared" si="0"/>
        <v>28983.43</v>
      </c>
      <c r="I13" s="443">
        <v>18.835238641713577</v>
      </c>
      <c r="J13" s="443">
        <v>1566.6718918918918</v>
      </c>
      <c r="K13" s="444">
        <f t="shared" si="1"/>
        <v>29508.638957048675</v>
      </c>
    </row>
    <row r="14" spans="1:11">
      <c r="A14" s="892" t="s">
        <v>13228</v>
      </c>
      <c r="B14" s="893" t="s">
        <v>13224</v>
      </c>
      <c r="C14" s="893" t="s">
        <v>13225</v>
      </c>
      <c r="D14" s="893" t="s">
        <v>13229</v>
      </c>
      <c r="E14" s="894" t="s">
        <v>13230</v>
      </c>
      <c r="F14" s="441">
        <v>20.440000000000001</v>
      </c>
      <c r="G14" s="441">
        <v>7053.0875733855191</v>
      </c>
      <c r="H14" s="442">
        <f t="shared" si="0"/>
        <v>144165.11000000002</v>
      </c>
      <c r="I14" s="443">
        <v>20.810393396574351</v>
      </c>
      <c r="J14" s="443">
        <v>7053.0875733855191</v>
      </c>
      <c r="K14" s="444">
        <f t="shared" si="1"/>
        <v>146777.52706264262</v>
      </c>
    </row>
    <row r="15" spans="1:11">
      <c r="A15" s="892" t="s">
        <v>13231</v>
      </c>
      <c r="B15" s="893" t="s">
        <v>13224</v>
      </c>
      <c r="C15" s="893" t="s">
        <v>13232</v>
      </c>
      <c r="D15" s="893" t="s">
        <v>13229</v>
      </c>
      <c r="E15" s="894" t="s">
        <v>13233</v>
      </c>
      <c r="F15" s="441">
        <v>47</v>
      </c>
      <c r="G15" s="441">
        <v>7048.8117021276585</v>
      </c>
      <c r="H15" s="442">
        <f t="shared" si="0"/>
        <v>331294.14999999997</v>
      </c>
      <c r="I15" s="443">
        <v>47.851687360029089</v>
      </c>
      <c r="J15" s="443">
        <v>7048.8117021276585</v>
      </c>
      <c r="K15" s="444">
        <f t="shared" si="1"/>
        <v>337297.53382992721</v>
      </c>
    </row>
    <row r="16" spans="1:11" ht="22.5">
      <c r="A16" s="892" t="s">
        <v>13234</v>
      </c>
      <c r="B16" s="893" t="s">
        <v>13224</v>
      </c>
      <c r="C16" s="893"/>
      <c r="D16" s="893" t="s">
        <v>13213</v>
      </c>
      <c r="E16" s="894" t="s">
        <v>13235</v>
      </c>
      <c r="F16" s="441"/>
      <c r="G16" s="441"/>
      <c r="H16" s="442">
        <f t="shared" si="0"/>
        <v>0</v>
      </c>
      <c r="I16" s="443"/>
      <c r="J16" s="443"/>
      <c r="K16" s="444">
        <f t="shared" si="1"/>
        <v>0</v>
      </c>
    </row>
    <row r="17" spans="1:11">
      <c r="A17" s="892" t="s">
        <v>13236</v>
      </c>
      <c r="B17" s="893"/>
      <c r="C17" s="893"/>
      <c r="D17" s="893" t="s">
        <v>13237</v>
      </c>
      <c r="E17" s="894" t="s">
        <v>13238</v>
      </c>
      <c r="F17" s="441">
        <v>22.6</v>
      </c>
      <c r="G17" s="441">
        <v>12855.47610619469</v>
      </c>
      <c r="H17" s="442">
        <f t="shared" si="0"/>
        <v>290533.76000000001</v>
      </c>
      <c r="I17" s="443">
        <v>23.009534773120368</v>
      </c>
      <c r="J17" s="443">
        <v>12855.47610619469</v>
      </c>
      <c r="K17" s="444">
        <f t="shared" si="1"/>
        <v>295798.52449050476</v>
      </c>
    </row>
    <row r="18" spans="1:11">
      <c r="A18" s="892" t="s">
        <v>13239</v>
      </c>
      <c r="B18" s="895" t="s">
        <v>13240</v>
      </c>
      <c r="C18" s="896" t="s">
        <v>13241</v>
      </c>
      <c r="D18" s="897" t="s">
        <v>13229</v>
      </c>
      <c r="E18" s="897" t="s">
        <v>13242</v>
      </c>
      <c r="F18" s="441">
        <v>816.6</v>
      </c>
      <c r="G18" s="441">
        <v>2919.6199975508202</v>
      </c>
      <c r="H18" s="442">
        <f t="shared" si="0"/>
        <v>2384161.69</v>
      </c>
      <c r="I18" s="443">
        <v>831.39761485531403</v>
      </c>
      <c r="J18" s="443">
        <v>2919.6199975508202</v>
      </c>
      <c r="K18" s="444">
        <f t="shared" si="1"/>
        <v>2427365.1022476298</v>
      </c>
    </row>
    <row r="19" spans="1:11">
      <c r="A19" s="892" t="s">
        <v>13243</v>
      </c>
      <c r="B19" s="895" t="s">
        <v>13244</v>
      </c>
      <c r="C19" s="896" t="s">
        <v>13245</v>
      </c>
      <c r="D19" s="897" t="s">
        <v>13208</v>
      </c>
      <c r="E19" s="897" t="s">
        <v>13246</v>
      </c>
      <c r="F19" s="441"/>
      <c r="G19" s="441"/>
      <c r="H19" s="442">
        <f t="shared" si="0"/>
        <v>0</v>
      </c>
      <c r="I19" s="443"/>
      <c r="J19" s="443"/>
      <c r="K19" s="444">
        <f t="shared" si="1"/>
        <v>0</v>
      </c>
    </row>
    <row r="20" spans="1:11">
      <c r="A20" s="892" t="s">
        <v>13247</v>
      </c>
      <c r="B20" s="895" t="s">
        <v>13244</v>
      </c>
      <c r="C20" s="896" t="s">
        <v>13248</v>
      </c>
      <c r="D20" s="897"/>
      <c r="E20" s="897" t="s">
        <v>13249</v>
      </c>
      <c r="F20" s="441">
        <v>2</v>
      </c>
      <c r="G20" s="441">
        <v>1421.64</v>
      </c>
      <c r="H20" s="442">
        <f t="shared" si="0"/>
        <v>2843.28</v>
      </c>
      <c r="I20" s="443">
        <v>2.0362420153203868</v>
      </c>
      <c r="J20" s="443">
        <v>1421.64</v>
      </c>
      <c r="K20" s="444">
        <f t="shared" si="1"/>
        <v>2894.8030986600747</v>
      </c>
    </row>
    <row r="21" spans="1:11">
      <c r="A21" s="892" t="s">
        <v>13250</v>
      </c>
      <c r="B21" s="895"/>
      <c r="C21" s="896" t="s">
        <v>13251</v>
      </c>
      <c r="D21" s="897" t="s">
        <v>13252</v>
      </c>
      <c r="E21" s="897" t="s">
        <v>13253</v>
      </c>
      <c r="F21" s="441"/>
      <c r="G21" s="441"/>
      <c r="H21" s="442">
        <f t="shared" si="0"/>
        <v>0</v>
      </c>
      <c r="I21" s="443"/>
      <c r="J21" s="443"/>
      <c r="K21" s="444">
        <f t="shared" si="1"/>
        <v>0</v>
      </c>
    </row>
    <row r="22" spans="1:11">
      <c r="A22" s="892" t="s">
        <v>13254</v>
      </c>
      <c r="B22" s="895"/>
      <c r="C22" s="896" t="s">
        <v>13255</v>
      </c>
      <c r="D22" s="897" t="s">
        <v>13229</v>
      </c>
      <c r="E22" s="897" t="s">
        <v>13256</v>
      </c>
      <c r="F22" s="441"/>
      <c r="G22" s="441"/>
      <c r="H22" s="442">
        <f t="shared" si="0"/>
        <v>0</v>
      </c>
      <c r="I22" s="443"/>
      <c r="J22" s="443"/>
      <c r="K22" s="444">
        <f t="shared" si="1"/>
        <v>0</v>
      </c>
    </row>
    <row r="23" spans="1:11" ht="22.5">
      <c r="A23" s="892" t="s">
        <v>13257</v>
      </c>
      <c r="B23" s="895" t="s">
        <v>13258</v>
      </c>
      <c r="C23" s="896" t="s">
        <v>13259</v>
      </c>
      <c r="D23" s="897" t="s">
        <v>13252</v>
      </c>
      <c r="E23" s="897" t="s">
        <v>13260</v>
      </c>
      <c r="F23" s="441">
        <v>238.37299999999999</v>
      </c>
      <c r="G23" s="441">
        <v>1486.6944662356898</v>
      </c>
      <c r="H23" s="442">
        <f t="shared" si="0"/>
        <v>354387.82000000007</v>
      </c>
      <c r="I23" s="443">
        <v>242.69255895898328</v>
      </c>
      <c r="J23" s="443">
        <v>1486.6944662356898</v>
      </c>
      <c r="K23" s="444">
        <f t="shared" si="1"/>
        <v>360809.68440089934</v>
      </c>
    </row>
    <row r="24" spans="1:11">
      <c r="A24" s="892" t="s">
        <v>13261</v>
      </c>
      <c r="B24" s="895" t="s">
        <v>13258</v>
      </c>
      <c r="C24" s="896" t="s">
        <v>13259</v>
      </c>
      <c r="D24" s="897" t="s">
        <v>13262</v>
      </c>
      <c r="E24" s="897" t="s">
        <v>13263</v>
      </c>
      <c r="F24" s="441">
        <v>136.89000000000001</v>
      </c>
      <c r="G24" s="441">
        <v>5088.372488859668</v>
      </c>
      <c r="H24" s="442">
        <f t="shared" si="0"/>
        <v>696547.31</v>
      </c>
      <c r="I24" s="443">
        <v>139.3705847386039</v>
      </c>
      <c r="J24" s="443">
        <v>5088.372488859668</v>
      </c>
      <c r="K24" s="444">
        <f t="shared" si="1"/>
        <v>709169.44914019713</v>
      </c>
    </row>
    <row r="25" spans="1:11">
      <c r="A25" s="892" t="s">
        <v>13264</v>
      </c>
      <c r="B25" s="895"/>
      <c r="C25" s="896"/>
      <c r="D25" s="897"/>
      <c r="E25" s="897"/>
      <c r="F25" s="441">
        <v>249.773</v>
      </c>
      <c r="G25" s="441">
        <v>1492.4886196666573</v>
      </c>
      <c r="H25" s="442">
        <f t="shared" si="0"/>
        <v>372783.35999999999</v>
      </c>
      <c r="I25" s="443">
        <v>254.29913844630946</v>
      </c>
      <c r="J25" s="443">
        <v>1492.4886196666573</v>
      </c>
      <c r="K25" s="444">
        <f t="shared" si="1"/>
        <v>379538.57012215257</v>
      </c>
    </row>
    <row r="26" spans="1:11">
      <c r="A26" s="892" t="s">
        <v>13265</v>
      </c>
      <c r="B26" s="895"/>
      <c r="C26" s="896"/>
      <c r="D26" s="897"/>
      <c r="E26" s="897"/>
      <c r="F26" s="441">
        <v>108.37</v>
      </c>
      <c r="G26" s="441">
        <v>5106.8030820337726</v>
      </c>
      <c r="H26" s="442">
        <f t="shared" si="0"/>
        <v>553424.25</v>
      </c>
      <c r="I26" s="443">
        <v>110.33377360013517</v>
      </c>
      <c r="J26" s="443">
        <v>5106.8030820337726</v>
      </c>
      <c r="K26" s="444">
        <f t="shared" si="1"/>
        <v>563452.8550735868</v>
      </c>
    </row>
    <row r="27" spans="1:11" ht="22.5">
      <c r="A27" s="892" t="s">
        <v>13266</v>
      </c>
      <c r="B27" s="895"/>
      <c r="C27" s="896" t="s">
        <v>13267</v>
      </c>
      <c r="D27" s="897" t="s">
        <v>13268</v>
      </c>
      <c r="E27" s="897" t="s">
        <v>13269</v>
      </c>
      <c r="F27" s="441">
        <v>44.73</v>
      </c>
      <c r="G27" s="441">
        <v>1492.6999776436398</v>
      </c>
      <c r="H27" s="442">
        <f t="shared" si="0"/>
        <v>66768.47</v>
      </c>
      <c r="I27" s="443">
        <v>45.540552672640445</v>
      </c>
      <c r="J27" s="443">
        <v>1492.6999776436398</v>
      </c>
      <c r="K27" s="444">
        <f t="shared" si="1"/>
        <v>67978.381956329395</v>
      </c>
    </row>
    <row r="28" spans="1:11" ht="22.5">
      <c r="A28" s="892" t="s">
        <v>13270</v>
      </c>
      <c r="B28" s="895"/>
      <c r="C28" s="896"/>
      <c r="D28" s="897" t="s">
        <v>13271</v>
      </c>
      <c r="E28" s="897" t="s">
        <v>13272</v>
      </c>
      <c r="F28" s="441"/>
      <c r="G28" s="441"/>
      <c r="H28" s="442">
        <f t="shared" si="0"/>
        <v>0</v>
      </c>
      <c r="I28" s="443"/>
      <c r="J28" s="443"/>
      <c r="K28" s="444">
        <f t="shared" si="1"/>
        <v>0</v>
      </c>
    </row>
    <row r="29" spans="1:11">
      <c r="A29" s="892" t="s">
        <v>13273</v>
      </c>
      <c r="B29" s="895"/>
      <c r="C29" s="896" t="s">
        <v>13274</v>
      </c>
      <c r="D29" s="897" t="s">
        <v>13275</v>
      </c>
      <c r="E29" s="897" t="s">
        <v>13276</v>
      </c>
      <c r="F29" s="441">
        <v>1535</v>
      </c>
      <c r="G29" s="441">
        <v>377.63483387622148</v>
      </c>
      <c r="H29" s="442">
        <f t="shared" si="0"/>
        <v>579669.47</v>
      </c>
      <c r="I29" s="443">
        <v>1562.8157467583969</v>
      </c>
      <c r="J29" s="443">
        <v>377.63483387622148</v>
      </c>
      <c r="K29" s="444">
        <f t="shared" si="1"/>
        <v>590173.6649062502</v>
      </c>
    </row>
    <row r="30" spans="1:11">
      <c r="A30" s="892" t="s">
        <v>13277</v>
      </c>
      <c r="B30" s="895" t="s">
        <v>13244</v>
      </c>
      <c r="C30" s="896" t="s">
        <v>13278</v>
      </c>
      <c r="D30" s="897" t="s">
        <v>13229</v>
      </c>
      <c r="E30" s="897" t="s">
        <v>13279</v>
      </c>
      <c r="F30" s="441">
        <v>3242.6</v>
      </c>
      <c r="G30" s="441">
        <v>1453.3640257817801</v>
      </c>
      <c r="H30" s="442">
        <f t="shared" si="0"/>
        <v>4712678.1900000004</v>
      </c>
      <c r="I30" s="443">
        <v>3301.3591794389426</v>
      </c>
      <c r="J30" s="443">
        <v>1453.3640257817801</v>
      </c>
      <c r="K30" s="444">
        <f t="shared" si="1"/>
        <v>4798076.6675810162</v>
      </c>
    </row>
    <row r="31" spans="1:11" ht="22.5">
      <c r="A31" s="892" t="s">
        <v>13280</v>
      </c>
      <c r="B31" s="895" t="s">
        <v>13281</v>
      </c>
      <c r="C31" s="896" t="s">
        <v>13282</v>
      </c>
      <c r="D31" s="897"/>
      <c r="E31" s="897" t="s">
        <v>13283</v>
      </c>
      <c r="F31" s="441">
        <v>408.2</v>
      </c>
      <c r="G31" s="441">
        <v>2366.9736403723664</v>
      </c>
      <c r="H31" s="442">
        <f t="shared" si="0"/>
        <v>966198.6399999999</v>
      </c>
      <c r="I31" s="443">
        <v>415.59699532689092</v>
      </c>
      <c r="J31" s="443">
        <v>2366.9736403723664</v>
      </c>
      <c r="K31" s="444">
        <f t="shared" si="1"/>
        <v>983707.13295670832</v>
      </c>
    </row>
    <row r="32" spans="1:11" ht="22.5">
      <c r="A32" s="892" t="s">
        <v>13284</v>
      </c>
      <c r="B32" s="895" t="s">
        <v>13281</v>
      </c>
      <c r="C32" s="896" t="s">
        <v>13282</v>
      </c>
      <c r="D32" s="897"/>
      <c r="E32" s="897" t="s">
        <v>13285</v>
      </c>
      <c r="F32" s="441">
        <v>236.75</v>
      </c>
      <c r="G32" s="441">
        <v>4718.3695036958816</v>
      </c>
      <c r="H32" s="442">
        <f t="shared" si="0"/>
        <v>1117073.98</v>
      </c>
      <c r="I32" s="443">
        <v>241.04014856355082</v>
      </c>
      <c r="J32" s="443">
        <v>4718.3695036958816</v>
      </c>
      <c r="K32" s="444">
        <f t="shared" si="1"/>
        <v>1137316.4861485828</v>
      </c>
    </row>
    <row r="33" spans="1:11" ht="22.5">
      <c r="A33" s="892" t="s">
        <v>13286</v>
      </c>
      <c r="B33" s="895" t="s">
        <v>13281</v>
      </c>
      <c r="C33" s="896" t="s">
        <v>13287</v>
      </c>
      <c r="D33" s="897" t="s">
        <v>13252</v>
      </c>
      <c r="E33" s="897" t="s">
        <v>13288</v>
      </c>
      <c r="F33" s="441"/>
      <c r="G33" s="441"/>
      <c r="H33" s="442">
        <f t="shared" si="0"/>
        <v>0</v>
      </c>
      <c r="I33" s="443"/>
      <c r="J33" s="443"/>
      <c r="K33" s="444">
        <f t="shared" si="1"/>
        <v>0</v>
      </c>
    </row>
    <row r="34" spans="1:11" ht="22.5">
      <c r="A34" s="892" t="s">
        <v>13289</v>
      </c>
      <c r="B34" s="895" t="s">
        <v>13281</v>
      </c>
      <c r="C34" s="896" t="s">
        <v>13287</v>
      </c>
      <c r="D34" s="897" t="s">
        <v>13290</v>
      </c>
      <c r="E34" s="897" t="s">
        <v>13291</v>
      </c>
      <c r="F34" s="441"/>
      <c r="G34" s="441"/>
      <c r="H34" s="442">
        <f t="shared" si="0"/>
        <v>0</v>
      </c>
      <c r="I34" s="443"/>
      <c r="J34" s="443"/>
      <c r="K34" s="444">
        <f t="shared" si="1"/>
        <v>0</v>
      </c>
    </row>
    <row r="35" spans="1:11">
      <c r="A35" s="892" t="s">
        <v>13292</v>
      </c>
      <c r="B35" s="895"/>
      <c r="C35" s="896" t="s">
        <v>13293</v>
      </c>
      <c r="D35" s="897" t="s">
        <v>13268</v>
      </c>
      <c r="E35" s="897" t="s">
        <v>13294</v>
      </c>
      <c r="F35" s="441">
        <v>185.8</v>
      </c>
      <c r="G35" s="441">
        <v>4727.1582346609257</v>
      </c>
      <c r="H35" s="442">
        <f t="shared" si="0"/>
        <v>878306</v>
      </c>
      <c r="I35" s="443">
        <v>189.16688322326394</v>
      </c>
      <c r="J35" s="443">
        <v>4727.1582346609257</v>
      </c>
      <c r="K35" s="444">
        <f t="shared" si="1"/>
        <v>894221.78975399386</v>
      </c>
    </row>
    <row r="36" spans="1:11">
      <c r="A36" s="892" t="s">
        <v>13295</v>
      </c>
      <c r="B36" s="895"/>
      <c r="C36" s="896" t="s">
        <v>13293</v>
      </c>
      <c r="D36" s="897" t="s">
        <v>13268</v>
      </c>
      <c r="E36" s="897" t="s">
        <v>13296</v>
      </c>
      <c r="F36" s="441">
        <v>82.5</v>
      </c>
      <c r="G36" s="441">
        <v>2366.0426666666667</v>
      </c>
      <c r="H36" s="442">
        <f t="shared" si="0"/>
        <v>195198.52000000002</v>
      </c>
      <c r="I36" s="443">
        <v>83.994983131965938</v>
      </c>
      <c r="J36" s="443">
        <v>2366.0426666666667</v>
      </c>
      <c r="K36" s="444">
        <f t="shared" si="1"/>
        <v>198735.71387617837</v>
      </c>
    </row>
    <row r="37" spans="1:11" ht="33.75">
      <c r="A37" s="892" t="s">
        <v>13297</v>
      </c>
      <c r="B37" s="895"/>
      <c r="C37" s="896" t="s">
        <v>13298</v>
      </c>
      <c r="D37" s="897" t="s">
        <v>13299</v>
      </c>
      <c r="E37" s="897" t="s">
        <v>13300</v>
      </c>
      <c r="F37" s="441">
        <v>215.3</v>
      </c>
      <c r="G37" s="441">
        <v>2358.2988388295398</v>
      </c>
      <c r="H37" s="442">
        <f t="shared" si="0"/>
        <v>507741.73999999993</v>
      </c>
      <c r="I37" s="443">
        <v>219.20145294923967</v>
      </c>
      <c r="J37" s="443">
        <v>2358.2988388295398</v>
      </c>
      <c r="K37" s="444">
        <f t="shared" si="1"/>
        <v>516942.53195993992</v>
      </c>
    </row>
    <row r="38" spans="1:11" ht="33.75">
      <c r="A38" s="892" t="s">
        <v>13301</v>
      </c>
      <c r="B38" s="895"/>
      <c r="C38" s="896" t="s">
        <v>13302</v>
      </c>
      <c r="D38" s="897" t="s">
        <v>13299</v>
      </c>
      <c r="E38" s="897" t="s">
        <v>13303</v>
      </c>
      <c r="F38" s="441">
        <v>122.8</v>
      </c>
      <c r="G38" s="441">
        <v>4730</v>
      </c>
      <c r="H38" s="442">
        <f t="shared" si="0"/>
        <v>580844</v>
      </c>
      <c r="I38" s="443">
        <v>125.02525974067174</v>
      </c>
      <c r="J38" s="443">
        <v>4730</v>
      </c>
      <c r="K38" s="444">
        <f t="shared" si="1"/>
        <v>591369.47857337736</v>
      </c>
    </row>
    <row r="39" spans="1:11">
      <c r="A39" s="892" t="s">
        <v>13304</v>
      </c>
      <c r="B39" s="895"/>
      <c r="C39" s="896"/>
      <c r="D39" s="897"/>
      <c r="E39" s="897"/>
      <c r="F39" s="441">
        <v>150.19999999999999</v>
      </c>
      <c r="G39" s="441">
        <v>2361.8684420772306</v>
      </c>
      <c r="H39" s="442">
        <f t="shared" si="0"/>
        <v>354752.64</v>
      </c>
      <c r="I39" s="443">
        <v>152.92177535056103</v>
      </c>
      <c r="J39" s="443">
        <v>2361.8684420772306</v>
      </c>
      <c r="K39" s="444">
        <f t="shared" si="1"/>
        <v>361181.11530691385</v>
      </c>
    </row>
    <row r="40" spans="1:11">
      <c r="A40" s="892" t="s">
        <v>13305</v>
      </c>
      <c r="B40" s="895"/>
      <c r="C40" s="896"/>
      <c r="D40" s="897"/>
      <c r="E40" s="897"/>
      <c r="F40" s="441">
        <v>398.05</v>
      </c>
      <c r="G40" s="441">
        <v>4731.0999874387644</v>
      </c>
      <c r="H40" s="442">
        <f t="shared" si="0"/>
        <v>1883214.3500000003</v>
      </c>
      <c r="I40" s="443">
        <v>405.26306709914002</v>
      </c>
      <c r="J40" s="443">
        <v>4731.0999874387644</v>
      </c>
      <c r="K40" s="444">
        <f t="shared" si="1"/>
        <v>1917340.0916621364</v>
      </c>
    </row>
    <row r="41" spans="1:11">
      <c r="A41" s="892" t="s">
        <v>13306</v>
      </c>
      <c r="B41" s="895" t="s">
        <v>13307</v>
      </c>
      <c r="C41" s="896" t="s">
        <v>13308</v>
      </c>
      <c r="D41" s="897"/>
      <c r="E41" s="897" t="s">
        <v>13309</v>
      </c>
      <c r="F41" s="441">
        <v>1405.17</v>
      </c>
      <c r="G41" s="441">
        <v>567.2624237636727</v>
      </c>
      <c r="H41" s="442">
        <f t="shared" si="0"/>
        <v>797100.14</v>
      </c>
      <c r="I41" s="443">
        <v>1430.6330963338739</v>
      </c>
      <c r="J41" s="443">
        <v>567.2624237636727</v>
      </c>
      <c r="K41" s="444">
        <f t="shared" si="1"/>
        <v>811544.39774288121</v>
      </c>
    </row>
    <row r="42" spans="1:11">
      <c r="A42" s="892" t="s">
        <v>13310</v>
      </c>
      <c r="B42" s="895" t="s">
        <v>13307</v>
      </c>
      <c r="C42" s="896" t="s">
        <v>13308</v>
      </c>
      <c r="D42" s="897" t="s">
        <v>13311</v>
      </c>
      <c r="E42" s="897" t="s">
        <v>13312</v>
      </c>
      <c r="F42" s="441">
        <v>977.80499999999995</v>
      </c>
      <c r="G42" s="441">
        <v>1027.4596877700565</v>
      </c>
      <c r="H42" s="442">
        <f t="shared" si="0"/>
        <v>1004655.22</v>
      </c>
      <c r="I42" s="443">
        <v>995.52381189517541</v>
      </c>
      <c r="J42" s="443">
        <v>1027.4596877700565</v>
      </c>
      <c r="K42" s="444">
        <f t="shared" si="1"/>
        <v>1022860.5849374733</v>
      </c>
    </row>
    <row r="43" spans="1:11">
      <c r="A43" s="892" t="s">
        <v>13313</v>
      </c>
      <c r="B43" s="895" t="s">
        <v>13314</v>
      </c>
      <c r="C43" s="896" t="s">
        <v>13315</v>
      </c>
      <c r="D43" s="897"/>
      <c r="E43" s="897" t="s">
        <v>13246</v>
      </c>
      <c r="F43" s="441"/>
      <c r="G43" s="441"/>
      <c r="H43" s="442">
        <f t="shared" si="0"/>
        <v>0</v>
      </c>
      <c r="I43" s="443"/>
      <c r="J43" s="443"/>
      <c r="K43" s="444">
        <f t="shared" si="1"/>
        <v>0</v>
      </c>
    </row>
    <row r="44" spans="1:11">
      <c r="A44" s="892" t="s">
        <v>13316</v>
      </c>
      <c r="B44" s="895" t="s">
        <v>13314</v>
      </c>
      <c r="C44" s="896" t="s">
        <v>13315</v>
      </c>
      <c r="D44" s="897"/>
      <c r="E44" s="897" t="s">
        <v>13317</v>
      </c>
      <c r="F44" s="441"/>
      <c r="G44" s="441"/>
      <c r="H44" s="442">
        <f t="shared" si="0"/>
        <v>0</v>
      </c>
      <c r="I44" s="443"/>
      <c r="J44" s="443"/>
      <c r="K44" s="444">
        <f t="shared" si="1"/>
        <v>0</v>
      </c>
    </row>
    <row r="45" spans="1:11" ht="22.5">
      <c r="A45" s="892" t="s">
        <v>13318</v>
      </c>
      <c r="B45" s="895" t="s">
        <v>13319</v>
      </c>
      <c r="C45" s="896" t="s">
        <v>13320</v>
      </c>
      <c r="D45" s="897" t="s">
        <v>13217</v>
      </c>
      <c r="E45" s="897" t="s">
        <v>13321</v>
      </c>
      <c r="F45" s="441"/>
      <c r="G45" s="441"/>
      <c r="H45" s="442">
        <f t="shared" si="0"/>
        <v>0</v>
      </c>
      <c r="I45" s="443"/>
      <c r="J45" s="443"/>
      <c r="K45" s="444">
        <f t="shared" si="1"/>
        <v>0</v>
      </c>
    </row>
    <row r="46" spans="1:11" ht="22.5">
      <c r="A46" s="892" t="s">
        <v>13322</v>
      </c>
      <c r="B46" s="895" t="s">
        <v>13319</v>
      </c>
      <c r="C46" s="896" t="s">
        <v>13320</v>
      </c>
      <c r="D46" s="897" t="s">
        <v>13217</v>
      </c>
      <c r="E46" s="897" t="s">
        <v>13323</v>
      </c>
      <c r="F46" s="441"/>
      <c r="G46" s="441"/>
      <c r="H46" s="442">
        <f t="shared" si="0"/>
        <v>0</v>
      </c>
      <c r="I46" s="443"/>
      <c r="J46" s="443"/>
      <c r="K46" s="444">
        <f t="shared" si="1"/>
        <v>0</v>
      </c>
    </row>
    <row r="47" spans="1:11">
      <c r="A47" s="892" t="s">
        <v>13324</v>
      </c>
      <c r="B47" s="895"/>
      <c r="C47" s="896"/>
      <c r="D47" s="897"/>
      <c r="E47" s="897"/>
      <c r="F47" s="441"/>
      <c r="G47" s="441"/>
      <c r="H47" s="442">
        <f t="shared" si="0"/>
        <v>0</v>
      </c>
      <c r="I47" s="443"/>
      <c r="J47" s="443"/>
      <c r="K47" s="444">
        <f t="shared" si="1"/>
        <v>0</v>
      </c>
    </row>
    <row r="48" spans="1:11">
      <c r="A48" s="892" t="s">
        <v>13325</v>
      </c>
      <c r="B48" s="895"/>
      <c r="C48" s="896"/>
      <c r="D48" s="897"/>
      <c r="E48" s="897"/>
      <c r="F48" s="441"/>
      <c r="G48" s="441"/>
      <c r="H48" s="442">
        <f t="shared" si="0"/>
        <v>0</v>
      </c>
      <c r="I48" s="443"/>
      <c r="J48" s="443"/>
      <c r="K48" s="444">
        <f t="shared" si="1"/>
        <v>0</v>
      </c>
    </row>
    <row r="49" spans="1:11">
      <c r="A49" s="892" t="s">
        <v>13326</v>
      </c>
      <c r="B49" s="895" t="s">
        <v>13314</v>
      </c>
      <c r="C49" s="896" t="s">
        <v>13327</v>
      </c>
      <c r="D49" s="897" t="s">
        <v>13229</v>
      </c>
      <c r="E49" s="897" t="s">
        <v>13246</v>
      </c>
      <c r="F49" s="441">
        <v>1598.54</v>
      </c>
      <c r="G49" s="441">
        <v>579.01777246737652</v>
      </c>
      <c r="H49" s="442">
        <f t="shared" si="0"/>
        <v>925583.07000000007</v>
      </c>
      <c r="I49" s="443">
        <v>1627.5071555851257</v>
      </c>
      <c r="J49" s="443">
        <v>579.01777246737652</v>
      </c>
      <c r="K49" s="444">
        <f t="shared" si="1"/>
        <v>942355.56790161552</v>
      </c>
    </row>
    <row r="50" spans="1:11">
      <c r="A50" s="892" t="s">
        <v>13328</v>
      </c>
      <c r="B50" s="895" t="s">
        <v>13314</v>
      </c>
      <c r="C50" s="896" t="s">
        <v>13327</v>
      </c>
      <c r="D50" s="897" t="s">
        <v>13213</v>
      </c>
      <c r="E50" s="897" t="s">
        <v>13317</v>
      </c>
      <c r="F50" s="441">
        <v>1768.5900000000001</v>
      </c>
      <c r="G50" s="441">
        <v>1871.6106107124883</v>
      </c>
      <c r="H50" s="442">
        <f t="shared" si="0"/>
        <v>3310111.81</v>
      </c>
      <c r="I50" s="443">
        <v>1800.6386329377412</v>
      </c>
      <c r="J50" s="443">
        <v>1871.6106107124883</v>
      </c>
      <c r="K50" s="444">
        <f t="shared" si="1"/>
        <v>3370094.371465106</v>
      </c>
    </row>
    <row r="51" spans="1:11">
      <c r="A51" s="892" t="s">
        <v>13329</v>
      </c>
      <c r="B51" s="895" t="s">
        <v>13330</v>
      </c>
      <c r="C51" s="896" t="s">
        <v>13331</v>
      </c>
      <c r="D51" s="897" t="s">
        <v>13262</v>
      </c>
      <c r="E51" s="897" t="s">
        <v>13332</v>
      </c>
      <c r="F51" s="441">
        <v>217.75</v>
      </c>
      <c r="G51" s="441">
        <v>2450.5799770378876</v>
      </c>
      <c r="H51" s="442">
        <f t="shared" si="0"/>
        <v>533613.79</v>
      </c>
      <c r="I51" s="443">
        <v>221.6958494180071</v>
      </c>
      <c r="J51" s="443">
        <v>2450.5799770378876</v>
      </c>
      <c r="K51" s="444">
        <f t="shared" si="1"/>
        <v>543283.4095761748</v>
      </c>
    </row>
    <row r="52" spans="1:11">
      <c r="A52" s="892" t="s">
        <v>13333</v>
      </c>
      <c r="B52" s="895"/>
      <c r="C52" s="896"/>
      <c r="D52" s="897"/>
      <c r="E52" s="897"/>
      <c r="F52" s="441"/>
      <c r="G52" s="441"/>
      <c r="H52" s="442">
        <f t="shared" si="0"/>
        <v>0</v>
      </c>
      <c r="I52" s="443"/>
      <c r="J52" s="443"/>
      <c r="K52" s="444">
        <f t="shared" si="1"/>
        <v>0</v>
      </c>
    </row>
    <row r="53" spans="1:11">
      <c r="A53" s="892" t="s">
        <v>13334</v>
      </c>
      <c r="B53" s="895"/>
      <c r="C53" s="896" t="s">
        <v>13335</v>
      </c>
      <c r="D53" s="897" t="s">
        <v>13336</v>
      </c>
      <c r="E53" s="897" t="s">
        <v>13337</v>
      </c>
      <c r="F53" s="441">
        <v>4.5</v>
      </c>
      <c r="G53" s="441">
        <v>4159.5</v>
      </c>
      <c r="H53" s="442">
        <f t="shared" si="0"/>
        <v>18717.75</v>
      </c>
      <c r="I53" s="443">
        <v>4.5815445344708694</v>
      </c>
      <c r="J53" s="443">
        <v>4159.5</v>
      </c>
      <c r="K53" s="444">
        <f t="shared" si="1"/>
        <v>19056.934491131582</v>
      </c>
    </row>
    <row r="54" spans="1:11" ht="22.5">
      <c r="A54" s="892" t="s">
        <v>13338</v>
      </c>
      <c r="B54" s="895" t="s">
        <v>13339</v>
      </c>
      <c r="C54" s="896" t="s">
        <v>13340</v>
      </c>
      <c r="D54" s="897" t="s">
        <v>13213</v>
      </c>
      <c r="E54" s="897" t="s">
        <v>13341</v>
      </c>
      <c r="F54" s="441"/>
      <c r="G54" s="441"/>
      <c r="H54" s="442">
        <f t="shared" si="0"/>
        <v>0</v>
      </c>
      <c r="I54" s="443"/>
      <c r="J54" s="443"/>
      <c r="K54" s="444">
        <f t="shared" si="1"/>
        <v>0</v>
      </c>
    </row>
    <row r="55" spans="1:11" ht="22.5">
      <c r="A55" s="892" t="s">
        <v>13342</v>
      </c>
      <c r="B55" s="895" t="s">
        <v>13339</v>
      </c>
      <c r="C55" s="896" t="s">
        <v>13340</v>
      </c>
      <c r="D55" s="897" t="s">
        <v>13229</v>
      </c>
      <c r="E55" s="897" t="s">
        <v>13343</v>
      </c>
      <c r="F55" s="441"/>
      <c r="G55" s="441"/>
      <c r="H55" s="442">
        <f t="shared" si="0"/>
        <v>0</v>
      </c>
      <c r="I55" s="443"/>
      <c r="J55" s="443"/>
      <c r="K55" s="444">
        <f t="shared" si="1"/>
        <v>0</v>
      </c>
    </row>
    <row r="56" spans="1:11">
      <c r="A56" s="892" t="s">
        <v>13344</v>
      </c>
      <c r="B56" s="895"/>
      <c r="C56" s="896" t="s">
        <v>13345</v>
      </c>
      <c r="D56" s="897" t="s">
        <v>13229</v>
      </c>
      <c r="E56" s="897" t="s">
        <v>13346</v>
      </c>
      <c r="F56" s="441">
        <v>3.28</v>
      </c>
      <c r="G56" s="441">
        <v>33963.859756097561</v>
      </c>
      <c r="H56" s="442">
        <f t="shared" si="0"/>
        <v>111401.45999999999</v>
      </c>
      <c r="I56" s="443">
        <v>3.3394369051254342</v>
      </c>
      <c r="J56" s="443">
        <v>33963.859756097561</v>
      </c>
      <c r="K56" s="444">
        <f t="shared" si="1"/>
        <v>113420.16671001673</v>
      </c>
    </row>
    <row r="57" spans="1:11" ht="22.5">
      <c r="A57" s="892" t="s">
        <v>13347</v>
      </c>
      <c r="B57" s="895" t="s">
        <v>13339</v>
      </c>
      <c r="C57" s="896" t="s">
        <v>13348</v>
      </c>
      <c r="D57" s="897" t="s">
        <v>13229</v>
      </c>
      <c r="E57" s="897" t="s">
        <v>13349</v>
      </c>
      <c r="F57" s="441"/>
      <c r="G57" s="441"/>
      <c r="H57" s="442">
        <f t="shared" si="0"/>
        <v>0</v>
      </c>
      <c r="I57" s="443"/>
      <c r="J57" s="443"/>
      <c r="K57" s="444">
        <f t="shared" si="1"/>
        <v>0</v>
      </c>
    </row>
    <row r="58" spans="1:11" ht="33.75">
      <c r="A58" s="892" t="s">
        <v>13350</v>
      </c>
      <c r="B58" s="895" t="s">
        <v>13351</v>
      </c>
      <c r="C58" s="896" t="s">
        <v>13348</v>
      </c>
      <c r="D58" s="897" t="s">
        <v>13217</v>
      </c>
      <c r="E58" s="897" t="s">
        <v>13352</v>
      </c>
      <c r="F58" s="441"/>
      <c r="G58" s="441"/>
      <c r="H58" s="442">
        <f t="shared" si="0"/>
        <v>0</v>
      </c>
      <c r="I58" s="443"/>
      <c r="J58" s="443"/>
      <c r="K58" s="444">
        <f t="shared" si="1"/>
        <v>0</v>
      </c>
    </row>
    <row r="59" spans="1:11" ht="33.75">
      <c r="A59" s="892" t="s">
        <v>13353</v>
      </c>
      <c r="B59" s="895"/>
      <c r="C59" s="896" t="s">
        <v>13348</v>
      </c>
      <c r="D59" s="897" t="s">
        <v>13354</v>
      </c>
      <c r="E59" s="897" t="s">
        <v>13355</v>
      </c>
      <c r="F59" s="441"/>
      <c r="G59" s="441"/>
      <c r="H59" s="442">
        <f t="shared" si="0"/>
        <v>0</v>
      </c>
      <c r="I59" s="443"/>
      <c r="J59" s="443"/>
      <c r="K59" s="444">
        <f t="shared" si="1"/>
        <v>0</v>
      </c>
    </row>
    <row r="60" spans="1:11">
      <c r="A60" s="892" t="s">
        <v>13356</v>
      </c>
      <c r="B60" s="895" t="s">
        <v>13357</v>
      </c>
      <c r="C60" s="896" t="s">
        <v>13358</v>
      </c>
      <c r="D60" s="897" t="s">
        <v>13213</v>
      </c>
      <c r="E60" s="897" t="s">
        <v>13359</v>
      </c>
      <c r="F60" s="441"/>
      <c r="G60" s="441"/>
      <c r="H60" s="442">
        <f t="shared" si="0"/>
        <v>0</v>
      </c>
      <c r="I60" s="443"/>
      <c r="J60" s="443"/>
      <c r="K60" s="444">
        <f t="shared" si="1"/>
        <v>0</v>
      </c>
    </row>
    <row r="61" spans="1:11" ht="22.5">
      <c r="A61" s="892" t="s">
        <v>13360</v>
      </c>
      <c r="B61" s="895" t="s">
        <v>13339</v>
      </c>
      <c r="C61" s="896" t="s">
        <v>13340</v>
      </c>
      <c r="D61" s="897"/>
      <c r="E61" s="897" t="s">
        <v>13361</v>
      </c>
      <c r="F61" s="441">
        <v>287.43</v>
      </c>
      <c r="G61" s="441">
        <v>1877.6999965208922</v>
      </c>
      <c r="H61" s="442">
        <f t="shared" si="0"/>
        <v>539707.31000000006</v>
      </c>
      <c r="I61" s="443">
        <v>292.6385212317694</v>
      </c>
      <c r="J61" s="443">
        <v>1877.6999965208922</v>
      </c>
      <c r="K61" s="444">
        <f t="shared" si="1"/>
        <v>549487.35029877245</v>
      </c>
    </row>
    <row r="62" spans="1:11">
      <c r="A62" s="892" t="s">
        <v>13362</v>
      </c>
      <c r="B62" s="895" t="s">
        <v>13357</v>
      </c>
      <c r="C62" s="896" t="s">
        <v>13363</v>
      </c>
      <c r="D62" s="897" t="s">
        <v>13229</v>
      </c>
      <c r="E62" s="897" t="s">
        <v>13364</v>
      </c>
      <c r="F62" s="441">
        <v>572.76</v>
      </c>
      <c r="G62" s="441">
        <v>419.84703889936446</v>
      </c>
      <c r="H62" s="442">
        <f t="shared" si="0"/>
        <v>240471.59</v>
      </c>
      <c r="I62" s="443">
        <v>583.13898834745237</v>
      </c>
      <c r="J62" s="443">
        <v>419.84703889936446</v>
      </c>
      <c r="K62" s="444">
        <f t="shared" si="1"/>
        <v>244829.17752444887</v>
      </c>
    </row>
    <row r="63" spans="1:11">
      <c r="A63" s="892" t="s">
        <v>13365</v>
      </c>
      <c r="B63" s="895" t="s">
        <v>13357</v>
      </c>
      <c r="C63" s="896"/>
      <c r="D63" s="897" t="s">
        <v>13262</v>
      </c>
      <c r="E63" s="897" t="s">
        <v>13366</v>
      </c>
      <c r="F63" s="441">
        <v>303.41899999999998</v>
      </c>
      <c r="G63" s="441">
        <v>2304.7992050596699</v>
      </c>
      <c r="H63" s="442">
        <f t="shared" si="0"/>
        <v>699319.87</v>
      </c>
      <c r="I63" s="443">
        <v>308.91725802324822</v>
      </c>
      <c r="J63" s="443">
        <v>2304.7992050596699</v>
      </c>
      <c r="K63" s="444">
        <f t="shared" si="1"/>
        <v>711992.25072119548</v>
      </c>
    </row>
    <row r="64" spans="1:11">
      <c r="A64" s="892" t="s">
        <v>13367</v>
      </c>
      <c r="B64" s="895" t="s">
        <v>13339</v>
      </c>
      <c r="C64" s="896" t="s">
        <v>13368</v>
      </c>
      <c r="D64" s="897" t="s">
        <v>13369</v>
      </c>
      <c r="E64" s="897" t="s">
        <v>13370</v>
      </c>
      <c r="F64" s="441">
        <v>1489.44</v>
      </c>
      <c r="G64" s="441">
        <v>468.22458105059621</v>
      </c>
      <c r="H64" s="442">
        <f t="shared" si="0"/>
        <v>697392.42</v>
      </c>
      <c r="I64" s="443">
        <v>1516.4301536493983</v>
      </c>
      <c r="J64" s="443">
        <v>468.22458105059621</v>
      </c>
      <c r="K64" s="444">
        <f t="shared" si="1"/>
        <v>710029.87338498083</v>
      </c>
    </row>
    <row r="65" spans="1:11" ht="22.5">
      <c r="A65" s="892" t="s">
        <v>13371</v>
      </c>
      <c r="B65" s="895"/>
      <c r="C65" s="896" t="s">
        <v>13372</v>
      </c>
      <c r="D65" s="897" t="s">
        <v>13373</v>
      </c>
      <c r="E65" s="897" t="s">
        <v>13374</v>
      </c>
      <c r="F65" s="441">
        <v>465.93</v>
      </c>
      <c r="G65" s="441">
        <v>1877.6999978537549</v>
      </c>
      <c r="H65" s="442">
        <f t="shared" si="0"/>
        <v>874876.76</v>
      </c>
      <c r="I65" s="443">
        <v>474.37312109911386</v>
      </c>
      <c r="J65" s="443">
        <v>1877.6999978537549</v>
      </c>
      <c r="K65" s="444">
        <f t="shared" si="1"/>
        <v>890730.40846968512</v>
      </c>
    </row>
    <row r="66" spans="1:11">
      <c r="A66" s="892" t="s">
        <v>13375</v>
      </c>
      <c r="B66" s="895"/>
      <c r="C66" s="896" t="s">
        <v>13376</v>
      </c>
      <c r="D66" s="897" t="s">
        <v>13377</v>
      </c>
      <c r="E66" s="897" t="s">
        <v>13378</v>
      </c>
      <c r="F66" s="441">
        <v>863</v>
      </c>
      <c r="G66" s="441">
        <v>1324.0109849362689</v>
      </c>
      <c r="H66" s="442">
        <f t="shared" si="0"/>
        <v>1142621.48</v>
      </c>
      <c r="I66" s="443">
        <v>878.63842961074704</v>
      </c>
      <c r="J66" s="443">
        <v>1324.0109849362689</v>
      </c>
      <c r="K66" s="444">
        <f t="shared" si="1"/>
        <v>1163326.9325917817</v>
      </c>
    </row>
    <row r="67" spans="1:11">
      <c r="A67" s="892" t="s">
        <v>13379</v>
      </c>
      <c r="B67" s="895"/>
      <c r="C67" s="896"/>
      <c r="D67" s="897"/>
      <c r="E67" s="897"/>
      <c r="F67" s="441"/>
      <c r="G67" s="441"/>
      <c r="H67" s="442">
        <f t="shared" si="0"/>
        <v>0</v>
      </c>
      <c r="I67" s="443"/>
      <c r="J67" s="443"/>
      <c r="K67" s="444">
        <f t="shared" si="1"/>
        <v>0</v>
      </c>
    </row>
    <row r="68" spans="1:11">
      <c r="A68" s="892" t="s">
        <v>13380</v>
      </c>
      <c r="B68" s="895" t="s">
        <v>13351</v>
      </c>
      <c r="C68" s="896" t="s">
        <v>13381</v>
      </c>
      <c r="D68" s="897" t="s">
        <v>13213</v>
      </c>
      <c r="E68" s="897" t="s">
        <v>13214</v>
      </c>
      <c r="F68" s="441"/>
      <c r="G68" s="441"/>
      <c r="H68" s="442">
        <f t="shared" si="0"/>
        <v>0</v>
      </c>
      <c r="I68" s="443"/>
      <c r="J68" s="443"/>
      <c r="K68" s="444">
        <f t="shared" si="1"/>
        <v>0</v>
      </c>
    </row>
    <row r="69" spans="1:11">
      <c r="A69" s="892" t="s">
        <v>13382</v>
      </c>
      <c r="B69" s="895" t="s">
        <v>13351</v>
      </c>
      <c r="C69" s="896" t="s">
        <v>13381</v>
      </c>
      <c r="D69" s="897" t="s">
        <v>13213</v>
      </c>
      <c r="E69" s="897" t="s">
        <v>13383</v>
      </c>
      <c r="F69" s="441">
        <v>157.63499999999999</v>
      </c>
      <c r="G69" s="441">
        <v>1174.4940527167191</v>
      </c>
      <c r="H69" s="442">
        <f t="shared" si="0"/>
        <v>185141.37</v>
      </c>
      <c r="I69" s="443">
        <v>160.49150504251458</v>
      </c>
      <c r="J69" s="443">
        <v>1174.4940527167191</v>
      </c>
      <c r="K69" s="444">
        <f t="shared" si="1"/>
        <v>188496.31818398871</v>
      </c>
    </row>
    <row r="70" spans="1:11" ht="22.5">
      <c r="A70" s="892" t="s">
        <v>13384</v>
      </c>
      <c r="B70" s="895" t="s">
        <v>13385</v>
      </c>
      <c r="C70" s="896" t="s">
        <v>13386</v>
      </c>
      <c r="D70" s="897" t="s">
        <v>13311</v>
      </c>
      <c r="E70" s="897" t="s">
        <v>13387</v>
      </c>
      <c r="F70" s="441"/>
      <c r="G70" s="441"/>
      <c r="H70" s="442">
        <f t="shared" si="0"/>
        <v>0</v>
      </c>
      <c r="I70" s="443"/>
      <c r="J70" s="443"/>
      <c r="K70" s="444">
        <f t="shared" si="1"/>
        <v>0</v>
      </c>
    </row>
    <row r="71" spans="1:11" ht="22.5">
      <c r="A71" s="892" t="s">
        <v>13388</v>
      </c>
      <c r="B71" s="895" t="s">
        <v>13385</v>
      </c>
      <c r="C71" s="896" t="s">
        <v>13386</v>
      </c>
      <c r="D71" s="897" t="s">
        <v>13290</v>
      </c>
      <c r="E71" s="897" t="s">
        <v>13389</v>
      </c>
      <c r="F71" s="441">
        <v>811.67</v>
      </c>
      <c r="G71" s="441">
        <v>2697.4926632744832</v>
      </c>
      <c r="H71" s="442">
        <f t="shared" si="0"/>
        <v>2189473.8699999996</v>
      </c>
      <c r="I71" s="443">
        <v>826.37827828754905</v>
      </c>
      <c r="J71" s="443">
        <v>2697.4926632744832</v>
      </c>
      <c r="K71" s="444">
        <f t="shared" si="1"/>
        <v>2229149.3427700629</v>
      </c>
    </row>
    <row r="72" spans="1:11" ht="22.5">
      <c r="A72" s="892" t="s">
        <v>13390</v>
      </c>
      <c r="B72" s="895" t="s">
        <v>13385</v>
      </c>
      <c r="C72" s="896" t="s">
        <v>13386</v>
      </c>
      <c r="D72" s="897" t="s">
        <v>13208</v>
      </c>
      <c r="E72" s="897" t="s">
        <v>13391</v>
      </c>
      <c r="F72" s="441">
        <v>278</v>
      </c>
      <c r="G72" s="441">
        <v>565.36233812949638</v>
      </c>
      <c r="H72" s="442">
        <f t="shared" si="0"/>
        <v>157170.72999999998</v>
      </c>
      <c r="I72" s="443">
        <v>283.03764012953366</v>
      </c>
      <c r="J72" s="443">
        <v>565.36233812949638</v>
      </c>
      <c r="K72" s="444">
        <f t="shared" si="1"/>
        <v>160018.82200228813</v>
      </c>
    </row>
    <row r="73" spans="1:11">
      <c r="A73" s="892" t="s">
        <v>13392</v>
      </c>
      <c r="B73" s="895" t="s">
        <v>13385</v>
      </c>
      <c r="C73" s="896" t="s">
        <v>13393</v>
      </c>
      <c r="D73" s="897" t="s">
        <v>13394</v>
      </c>
      <c r="E73" s="897" t="s">
        <v>13395</v>
      </c>
      <c r="F73" s="441">
        <v>699.57999999999993</v>
      </c>
      <c r="G73" s="441">
        <v>2594.0914262843421</v>
      </c>
      <c r="H73" s="442">
        <f t="shared" ref="H73:H136" si="2">F73*G73</f>
        <v>1814774.4799999997</v>
      </c>
      <c r="I73" s="443">
        <v>712.25709453891807</v>
      </c>
      <c r="J73" s="443">
        <v>2594.0914262843421</v>
      </c>
      <c r="K73" s="444">
        <f t="shared" ref="K73:K136" si="3">I73*J73</f>
        <v>1847660.0222536034</v>
      </c>
    </row>
    <row r="74" spans="1:11">
      <c r="A74" s="892" t="s">
        <v>13396</v>
      </c>
      <c r="B74" s="895" t="s">
        <v>13385</v>
      </c>
      <c r="C74" s="896" t="s">
        <v>13393</v>
      </c>
      <c r="D74" s="897" t="s">
        <v>13397</v>
      </c>
      <c r="E74" s="897" t="s">
        <v>13398</v>
      </c>
      <c r="F74" s="441">
        <v>782.75</v>
      </c>
      <c r="G74" s="441">
        <v>564.23205365697856</v>
      </c>
      <c r="H74" s="442">
        <f t="shared" si="2"/>
        <v>441652.63999999996</v>
      </c>
      <c r="I74" s="443">
        <v>796.93421874601643</v>
      </c>
      <c r="J74" s="443">
        <v>564.23205365697856</v>
      </c>
      <c r="K74" s="444">
        <f t="shared" si="3"/>
        <v>449655.83087258466</v>
      </c>
    </row>
    <row r="75" spans="1:11">
      <c r="A75" s="892" t="s">
        <v>13399</v>
      </c>
      <c r="B75" s="895" t="s">
        <v>13400</v>
      </c>
      <c r="C75" s="896" t="s">
        <v>13401</v>
      </c>
      <c r="D75" s="897"/>
      <c r="E75" s="897" t="s">
        <v>13402</v>
      </c>
      <c r="F75" s="441">
        <v>139.1</v>
      </c>
      <c r="G75" s="441">
        <v>4173.6826024442853</v>
      </c>
      <c r="H75" s="442">
        <f t="shared" si="2"/>
        <v>580559.25000000012</v>
      </c>
      <c r="I75" s="443">
        <v>141.62063216553284</v>
      </c>
      <c r="J75" s="443">
        <v>4173.6826024442853</v>
      </c>
      <c r="K75" s="444">
        <f t="shared" si="3"/>
        <v>591079.56861644599</v>
      </c>
    </row>
    <row r="76" spans="1:11" ht="22.5">
      <c r="A76" s="892" t="s">
        <v>13403</v>
      </c>
      <c r="B76" s="895" t="s">
        <v>13404</v>
      </c>
      <c r="C76" s="896" t="s">
        <v>13405</v>
      </c>
      <c r="D76" s="897" t="s">
        <v>13262</v>
      </c>
      <c r="E76" s="897" t="s">
        <v>13406</v>
      </c>
      <c r="F76" s="441"/>
      <c r="G76" s="441"/>
      <c r="H76" s="442">
        <f t="shared" si="2"/>
        <v>0</v>
      </c>
      <c r="I76" s="443"/>
      <c r="J76" s="443"/>
      <c r="K76" s="444">
        <f t="shared" si="3"/>
        <v>0</v>
      </c>
    </row>
    <row r="77" spans="1:11" ht="22.5">
      <c r="A77" s="892" t="s">
        <v>13407</v>
      </c>
      <c r="B77" s="895" t="s">
        <v>13404</v>
      </c>
      <c r="C77" s="896" t="s">
        <v>13405</v>
      </c>
      <c r="D77" s="897" t="s">
        <v>13262</v>
      </c>
      <c r="E77" s="897" t="s">
        <v>13408</v>
      </c>
      <c r="F77" s="441"/>
      <c r="G77" s="441"/>
      <c r="H77" s="442">
        <f t="shared" si="2"/>
        <v>0</v>
      </c>
      <c r="I77" s="443"/>
      <c r="J77" s="443"/>
      <c r="K77" s="444">
        <f t="shared" si="3"/>
        <v>0</v>
      </c>
    </row>
    <row r="78" spans="1:11">
      <c r="A78" s="892" t="s">
        <v>13409</v>
      </c>
      <c r="B78" s="895"/>
      <c r="C78" s="896"/>
      <c r="D78" s="897" t="s">
        <v>13217</v>
      </c>
      <c r="E78" s="897" t="s">
        <v>13410</v>
      </c>
      <c r="F78" s="441">
        <v>143</v>
      </c>
      <c r="G78" s="441">
        <v>58610.42</v>
      </c>
      <c r="H78" s="442">
        <f t="shared" si="2"/>
        <v>8381290.0599999996</v>
      </c>
      <c r="I78" s="443">
        <v>145.59130409540762</v>
      </c>
      <c r="J78" s="443">
        <v>58610.42</v>
      </c>
      <c r="K78" s="444">
        <f t="shared" si="3"/>
        <v>8533167.4813795611</v>
      </c>
    </row>
    <row r="79" spans="1:11">
      <c r="A79" s="892" t="s">
        <v>13411</v>
      </c>
      <c r="B79" s="895"/>
      <c r="C79" s="896"/>
      <c r="D79" s="897"/>
      <c r="E79" s="897"/>
      <c r="F79" s="441">
        <v>309</v>
      </c>
      <c r="G79" s="441">
        <v>8839.1923948220065</v>
      </c>
      <c r="H79" s="442">
        <f t="shared" si="2"/>
        <v>2731310.45</v>
      </c>
      <c r="I79" s="443">
        <v>314.59939136699978</v>
      </c>
      <c r="J79" s="443">
        <v>8839.1923948220065</v>
      </c>
      <c r="K79" s="444">
        <f t="shared" si="3"/>
        <v>2780804.5475868164</v>
      </c>
    </row>
    <row r="80" spans="1:11">
      <c r="A80" s="892" t="s">
        <v>13412</v>
      </c>
      <c r="B80" s="895"/>
      <c r="C80" s="896"/>
      <c r="D80" s="897"/>
      <c r="E80" s="897"/>
      <c r="F80" s="441">
        <v>122</v>
      </c>
      <c r="G80" s="441">
        <v>23841.990327868851</v>
      </c>
      <c r="H80" s="442">
        <f t="shared" si="2"/>
        <v>2908722.82</v>
      </c>
      <c r="I80" s="443">
        <v>124.2107629345436</v>
      </c>
      <c r="J80" s="443">
        <v>23841.990327868851</v>
      </c>
      <c r="K80" s="444">
        <f t="shared" si="3"/>
        <v>2961431.8085025991</v>
      </c>
    </row>
    <row r="81" spans="1:11">
      <c r="A81" s="892" t="s">
        <v>13413</v>
      </c>
      <c r="B81" s="895"/>
      <c r="C81" s="896" t="s">
        <v>13414</v>
      </c>
      <c r="D81" s="897" t="s">
        <v>13217</v>
      </c>
      <c r="E81" s="897" t="s">
        <v>13415</v>
      </c>
      <c r="F81" s="441">
        <v>62</v>
      </c>
      <c r="G81" s="441">
        <v>14091.982903225808</v>
      </c>
      <c r="H81" s="442">
        <f t="shared" si="2"/>
        <v>873702.94000000006</v>
      </c>
      <c r="I81" s="443">
        <v>63.123502474931982</v>
      </c>
      <c r="J81" s="443">
        <v>14091.982903225808</v>
      </c>
      <c r="K81" s="444">
        <f t="shared" si="3"/>
        <v>889535.31766847346</v>
      </c>
    </row>
    <row r="82" spans="1:11" ht="45">
      <c r="A82" s="892" t="s">
        <v>13416</v>
      </c>
      <c r="B82" s="895" t="s">
        <v>13417</v>
      </c>
      <c r="C82" s="896" t="s">
        <v>13418</v>
      </c>
      <c r="D82" s="897" t="s">
        <v>13419</v>
      </c>
      <c r="E82" s="897" t="s">
        <v>13420</v>
      </c>
      <c r="F82" s="441">
        <v>154</v>
      </c>
      <c r="G82" s="441">
        <v>6698.63</v>
      </c>
      <c r="H82" s="442">
        <f t="shared" si="2"/>
        <v>1031589.02</v>
      </c>
      <c r="I82" s="443">
        <v>156.79063517966981</v>
      </c>
      <c r="J82" s="443">
        <v>6698.63</v>
      </c>
      <c r="K82" s="444">
        <f t="shared" si="3"/>
        <v>1050282.4525335915</v>
      </c>
    </row>
    <row r="83" spans="1:11" ht="45">
      <c r="A83" s="892" t="s">
        <v>13421</v>
      </c>
      <c r="B83" s="895" t="s">
        <v>13417</v>
      </c>
      <c r="C83" s="896" t="s">
        <v>13422</v>
      </c>
      <c r="D83" s="897" t="s">
        <v>13419</v>
      </c>
      <c r="E83" s="897" t="s">
        <v>13423</v>
      </c>
      <c r="F83" s="441">
        <v>42</v>
      </c>
      <c r="G83" s="441">
        <v>22421.577142857142</v>
      </c>
      <c r="H83" s="442">
        <f t="shared" si="2"/>
        <v>941706.23999999999</v>
      </c>
      <c r="I83" s="443">
        <v>42.761082321728118</v>
      </c>
      <c r="J83" s="443">
        <v>22421.577142857142</v>
      </c>
      <c r="K83" s="444">
        <f t="shared" si="3"/>
        <v>958770.90598869184</v>
      </c>
    </row>
    <row r="84" spans="1:11" ht="33.75">
      <c r="A84" s="892" t="s">
        <v>13424</v>
      </c>
      <c r="B84" s="895" t="s">
        <v>13425</v>
      </c>
      <c r="C84" s="896" t="s">
        <v>13426</v>
      </c>
      <c r="D84" s="897" t="s">
        <v>13427</v>
      </c>
      <c r="E84" s="897" t="s">
        <v>13428</v>
      </c>
      <c r="F84" s="441">
        <v>583</v>
      </c>
      <c r="G84" s="441">
        <v>302.40574614065179</v>
      </c>
      <c r="H84" s="442">
        <f t="shared" si="2"/>
        <v>176302.55</v>
      </c>
      <c r="I84" s="443">
        <v>593.5645474658927</v>
      </c>
      <c r="J84" s="443">
        <v>302.40574614065179</v>
      </c>
      <c r="K84" s="444">
        <f t="shared" si="3"/>
        <v>179497.3298590616</v>
      </c>
    </row>
    <row r="85" spans="1:11" ht="22.5">
      <c r="A85" s="892" t="s">
        <v>13429</v>
      </c>
      <c r="B85" s="895" t="s">
        <v>13425</v>
      </c>
      <c r="C85" s="896" t="s">
        <v>13426</v>
      </c>
      <c r="D85" s="897" t="s">
        <v>13208</v>
      </c>
      <c r="E85" s="897" t="s">
        <v>13430</v>
      </c>
      <c r="F85" s="441">
        <v>665</v>
      </c>
      <c r="G85" s="441">
        <v>10161.356691729323</v>
      </c>
      <c r="H85" s="442">
        <f t="shared" si="2"/>
        <v>6757302.1999999993</v>
      </c>
      <c r="I85" s="443">
        <v>677.0504700940287</v>
      </c>
      <c r="J85" s="443">
        <v>10161.356691729323</v>
      </c>
      <c r="K85" s="444">
        <f t="shared" si="3"/>
        <v>6879751.324928442</v>
      </c>
    </row>
    <row r="86" spans="1:11">
      <c r="A86" s="892" t="s">
        <v>13431</v>
      </c>
      <c r="B86" s="895" t="s">
        <v>13425</v>
      </c>
      <c r="C86" s="896" t="s">
        <v>13426</v>
      </c>
      <c r="D86" s="897" t="s">
        <v>13262</v>
      </c>
      <c r="E86" s="897" t="s">
        <v>13432</v>
      </c>
      <c r="F86" s="441">
        <v>224</v>
      </c>
      <c r="G86" s="441">
        <v>29361.817767857141</v>
      </c>
      <c r="H86" s="442">
        <f t="shared" si="2"/>
        <v>6577047.1799999997</v>
      </c>
      <c r="I86" s="443">
        <v>228.05910571588331</v>
      </c>
      <c r="J86" s="443">
        <v>29361.817767857141</v>
      </c>
      <c r="K86" s="444">
        <f t="shared" si="3"/>
        <v>6696229.9023302328</v>
      </c>
    </row>
    <row r="87" spans="1:11" ht="22.5">
      <c r="A87" s="892" t="s">
        <v>13433</v>
      </c>
      <c r="B87" s="895" t="s">
        <v>13425</v>
      </c>
      <c r="C87" s="896" t="s">
        <v>13426</v>
      </c>
      <c r="D87" s="897" t="s">
        <v>13208</v>
      </c>
      <c r="E87" s="897" t="s">
        <v>13434</v>
      </c>
      <c r="F87" s="441">
        <v>65</v>
      </c>
      <c r="G87" s="441">
        <v>55236.06</v>
      </c>
      <c r="H87" s="442">
        <f t="shared" si="2"/>
        <v>3590343.9</v>
      </c>
      <c r="I87" s="443">
        <v>66.177865497912563</v>
      </c>
      <c r="J87" s="443">
        <v>55236.06</v>
      </c>
      <c r="K87" s="444">
        <f t="shared" si="3"/>
        <v>3655404.5493146279</v>
      </c>
    </row>
    <row r="88" spans="1:11">
      <c r="A88" s="892" t="s">
        <v>13435</v>
      </c>
      <c r="B88" s="895"/>
      <c r="C88" s="896"/>
      <c r="D88" s="897"/>
      <c r="E88" s="897"/>
      <c r="F88" s="441">
        <v>175</v>
      </c>
      <c r="G88" s="441">
        <v>302.5</v>
      </c>
      <c r="H88" s="442">
        <f t="shared" si="2"/>
        <v>52937.5</v>
      </c>
      <c r="I88" s="443">
        <v>178.17117634053383</v>
      </c>
      <c r="J88" s="443">
        <v>302.5</v>
      </c>
      <c r="K88" s="444">
        <f t="shared" si="3"/>
        <v>53896.780843011482</v>
      </c>
    </row>
    <row r="89" spans="1:11" ht="22.5">
      <c r="A89" s="892" t="s">
        <v>13436</v>
      </c>
      <c r="B89" s="895" t="s">
        <v>13437</v>
      </c>
      <c r="C89" s="896" t="s">
        <v>13438</v>
      </c>
      <c r="D89" s="897" t="s">
        <v>13229</v>
      </c>
      <c r="E89" s="897" t="s">
        <v>13439</v>
      </c>
      <c r="F89" s="441">
        <v>53</v>
      </c>
      <c r="G89" s="441">
        <v>1896.95</v>
      </c>
      <c r="H89" s="442">
        <f t="shared" si="2"/>
        <v>100538.35</v>
      </c>
      <c r="I89" s="443">
        <v>53.960413405990245</v>
      </c>
      <c r="J89" s="443">
        <v>1896.95</v>
      </c>
      <c r="K89" s="444">
        <f t="shared" si="3"/>
        <v>102360.2062104932</v>
      </c>
    </row>
    <row r="90" spans="1:11">
      <c r="A90" s="892" t="s">
        <v>13440</v>
      </c>
      <c r="B90" s="895" t="s">
        <v>13437</v>
      </c>
      <c r="C90" s="896" t="s">
        <v>13438</v>
      </c>
      <c r="D90" s="897" t="s">
        <v>13252</v>
      </c>
      <c r="E90" s="897" t="s">
        <v>13441</v>
      </c>
      <c r="F90" s="441">
        <v>206.10000000000002</v>
      </c>
      <c r="G90" s="441">
        <v>6004.7092188258111</v>
      </c>
      <c r="H90" s="442">
        <f t="shared" si="2"/>
        <v>1237570.5699999998</v>
      </c>
      <c r="I90" s="443">
        <v>209.83473967876586</v>
      </c>
      <c r="J90" s="443">
        <v>6004.7092188258111</v>
      </c>
      <c r="K90" s="444">
        <f t="shared" si="3"/>
        <v>1259996.5957789996</v>
      </c>
    </row>
    <row r="91" spans="1:11">
      <c r="A91" s="892" t="s">
        <v>13442</v>
      </c>
      <c r="B91" s="895" t="s">
        <v>13443</v>
      </c>
      <c r="C91" s="896" t="s">
        <v>13444</v>
      </c>
      <c r="D91" s="897"/>
      <c r="E91" s="897" t="s">
        <v>13445</v>
      </c>
      <c r="F91" s="441">
        <v>109.3</v>
      </c>
      <c r="G91" s="441">
        <v>7015.3600182982618</v>
      </c>
      <c r="H91" s="442">
        <f t="shared" si="2"/>
        <v>766778.85</v>
      </c>
      <c r="I91" s="443">
        <v>111.28062613725915</v>
      </c>
      <c r="J91" s="443">
        <v>7015.3600182982618</v>
      </c>
      <c r="K91" s="444">
        <f t="shared" si="3"/>
        <v>780673.65541452437</v>
      </c>
    </row>
    <row r="92" spans="1:11">
      <c r="A92" s="892" t="s">
        <v>13446</v>
      </c>
      <c r="B92" s="895" t="s">
        <v>13443</v>
      </c>
      <c r="C92" s="896" t="s">
        <v>13444</v>
      </c>
      <c r="D92" s="897" t="s">
        <v>13213</v>
      </c>
      <c r="E92" s="897" t="s">
        <v>13447</v>
      </c>
      <c r="F92" s="441">
        <v>96.2</v>
      </c>
      <c r="G92" s="441">
        <v>1764.8099792099792</v>
      </c>
      <c r="H92" s="442">
        <f t="shared" si="2"/>
        <v>169774.72</v>
      </c>
      <c r="I92" s="443">
        <v>97.943240936910584</v>
      </c>
      <c r="J92" s="443">
        <v>1764.8099792099792</v>
      </c>
      <c r="K92" s="444">
        <f t="shared" si="3"/>
        <v>172851.20900162717</v>
      </c>
    </row>
    <row r="93" spans="1:11">
      <c r="A93" s="892" t="s">
        <v>13448</v>
      </c>
      <c r="B93" s="895" t="s">
        <v>13443</v>
      </c>
      <c r="C93" s="896" t="s">
        <v>13444</v>
      </c>
      <c r="D93" s="897" t="s">
        <v>13213</v>
      </c>
      <c r="E93" s="897" t="s">
        <v>13449</v>
      </c>
      <c r="F93" s="441">
        <v>253.4</v>
      </c>
      <c r="G93" s="441">
        <v>2198.405485398579</v>
      </c>
      <c r="H93" s="442">
        <f t="shared" si="2"/>
        <v>557075.94999999995</v>
      </c>
      <c r="I93" s="443">
        <v>257.99186334109299</v>
      </c>
      <c r="J93" s="443">
        <v>2198.405485398579</v>
      </c>
      <c r="K93" s="444">
        <f t="shared" si="3"/>
        <v>567170.72755725938</v>
      </c>
    </row>
    <row r="94" spans="1:11" ht="22.5">
      <c r="A94" s="892" t="s">
        <v>13450</v>
      </c>
      <c r="B94" s="895" t="s">
        <v>13451</v>
      </c>
      <c r="C94" s="896"/>
      <c r="D94" s="897" t="s">
        <v>13452</v>
      </c>
      <c r="E94" s="897" t="s">
        <v>13453</v>
      </c>
      <c r="F94" s="441">
        <v>35.28</v>
      </c>
      <c r="G94" s="441">
        <v>19468.899943310658</v>
      </c>
      <c r="H94" s="442">
        <f t="shared" si="2"/>
        <v>686862.79</v>
      </c>
      <c r="I94" s="443">
        <v>35.919309150251621</v>
      </c>
      <c r="J94" s="443">
        <v>19468.899943310658</v>
      </c>
      <c r="K94" s="444">
        <f t="shared" si="3"/>
        <v>699309.43587909185</v>
      </c>
    </row>
    <row r="95" spans="1:11">
      <c r="A95" s="892" t="s">
        <v>13454</v>
      </c>
      <c r="B95" s="895"/>
      <c r="C95" s="896" t="s">
        <v>13455</v>
      </c>
      <c r="D95" s="897" t="s">
        <v>13217</v>
      </c>
      <c r="E95" s="897" t="s">
        <v>13456</v>
      </c>
      <c r="F95" s="441">
        <v>66.8</v>
      </c>
      <c r="G95" s="441">
        <v>7698.9000000000005</v>
      </c>
      <c r="H95" s="442">
        <f t="shared" si="2"/>
        <v>514286.52</v>
      </c>
      <c r="I95" s="443">
        <v>68.010483311700909</v>
      </c>
      <c r="J95" s="443">
        <v>7698.9000000000005</v>
      </c>
      <c r="K95" s="444">
        <f t="shared" si="3"/>
        <v>523605.90996845416</v>
      </c>
    </row>
    <row r="96" spans="1:11">
      <c r="A96" s="892" t="s">
        <v>13457</v>
      </c>
      <c r="B96" s="895"/>
      <c r="C96" s="896" t="s">
        <v>13458</v>
      </c>
      <c r="D96" s="897" t="s">
        <v>13369</v>
      </c>
      <c r="E96" s="897" t="s">
        <v>13459</v>
      </c>
      <c r="F96" s="441">
        <v>117.1</v>
      </c>
      <c r="G96" s="441">
        <v>8754.6332194705392</v>
      </c>
      <c r="H96" s="442">
        <f t="shared" si="2"/>
        <v>1025167.55</v>
      </c>
      <c r="I96" s="443">
        <v>119.22196999700863</v>
      </c>
      <c r="J96" s="443">
        <v>8754.6332194705392</v>
      </c>
      <c r="K96" s="444">
        <f t="shared" si="3"/>
        <v>1043744.6190265317</v>
      </c>
    </row>
    <row r="97" spans="1:11">
      <c r="A97" s="892" t="s">
        <v>13460</v>
      </c>
      <c r="B97" s="895"/>
      <c r="C97" s="896" t="s">
        <v>13458</v>
      </c>
      <c r="D97" s="897" t="s">
        <v>13461</v>
      </c>
      <c r="E97" s="897" t="s">
        <v>13462</v>
      </c>
      <c r="F97" s="441">
        <v>182.81</v>
      </c>
      <c r="G97" s="441">
        <v>19468.900005470161</v>
      </c>
      <c r="H97" s="442">
        <f t="shared" si="2"/>
        <v>3559109.6100000003</v>
      </c>
      <c r="I97" s="443">
        <v>186.12270141035995</v>
      </c>
      <c r="J97" s="443">
        <v>19468.900005470161</v>
      </c>
      <c r="K97" s="444">
        <f t="shared" si="3"/>
        <v>3623604.2625062778</v>
      </c>
    </row>
    <row r="98" spans="1:11">
      <c r="A98" s="892" t="s">
        <v>13463</v>
      </c>
      <c r="B98" s="895" t="s">
        <v>13464</v>
      </c>
      <c r="C98" s="896" t="s">
        <v>13465</v>
      </c>
      <c r="D98" s="897" t="s">
        <v>13229</v>
      </c>
      <c r="E98" s="897" t="s">
        <v>13447</v>
      </c>
      <c r="F98" s="441"/>
      <c r="G98" s="441"/>
      <c r="H98" s="442">
        <f t="shared" si="2"/>
        <v>0</v>
      </c>
      <c r="I98" s="443"/>
      <c r="J98" s="443"/>
      <c r="K98" s="444">
        <f t="shared" si="3"/>
        <v>0</v>
      </c>
    </row>
    <row r="99" spans="1:11" ht="22.5">
      <c r="A99" s="892" t="s">
        <v>13466</v>
      </c>
      <c r="B99" s="895" t="s">
        <v>13464</v>
      </c>
      <c r="C99" s="896" t="s">
        <v>13467</v>
      </c>
      <c r="D99" s="897" t="s">
        <v>13213</v>
      </c>
      <c r="E99" s="897" t="s">
        <v>13468</v>
      </c>
      <c r="F99" s="441"/>
      <c r="G99" s="441"/>
      <c r="H99" s="442">
        <f t="shared" si="2"/>
        <v>0</v>
      </c>
      <c r="I99" s="443"/>
      <c r="J99" s="443"/>
      <c r="K99" s="444">
        <f t="shared" si="3"/>
        <v>0</v>
      </c>
    </row>
    <row r="100" spans="1:11">
      <c r="A100" s="892" t="s">
        <v>13469</v>
      </c>
      <c r="B100" s="895"/>
      <c r="C100" s="896" t="s">
        <v>13470</v>
      </c>
      <c r="D100" s="897" t="s">
        <v>13461</v>
      </c>
      <c r="E100" s="897" t="s">
        <v>13471</v>
      </c>
      <c r="F100" s="441">
        <v>232</v>
      </c>
      <c r="G100" s="441">
        <v>933.9</v>
      </c>
      <c r="H100" s="442">
        <f t="shared" si="2"/>
        <v>216664.8</v>
      </c>
      <c r="I100" s="443">
        <v>236.20407377716487</v>
      </c>
      <c r="J100" s="443">
        <v>933.9</v>
      </c>
      <c r="K100" s="444">
        <f t="shared" si="3"/>
        <v>220590.98450049426</v>
      </c>
    </row>
    <row r="101" spans="1:11">
      <c r="A101" s="892" t="s">
        <v>13472</v>
      </c>
      <c r="B101" s="895"/>
      <c r="C101" s="896" t="s">
        <v>13470</v>
      </c>
      <c r="D101" s="897" t="s">
        <v>13461</v>
      </c>
      <c r="E101" s="897" t="s">
        <v>13294</v>
      </c>
      <c r="F101" s="441">
        <v>197.89999999999998</v>
      </c>
      <c r="G101" s="441">
        <v>1992.1589186457809</v>
      </c>
      <c r="H101" s="442">
        <f t="shared" si="2"/>
        <v>394248.25</v>
      </c>
      <c r="I101" s="443">
        <v>201.48614741595227</v>
      </c>
      <c r="J101" s="443">
        <v>1992.1589186457809</v>
      </c>
      <c r="K101" s="444">
        <f t="shared" si="3"/>
        <v>401392.42555826786</v>
      </c>
    </row>
    <row r="102" spans="1:11" ht="22.5">
      <c r="A102" s="892" t="s">
        <v>13474</v>
      </c>
      <c r="B102" s="895" t="s">
        <v>13464</v>
      </c>
      <c r="C102" s="896" t="s">
        <v>13475</v>
      </c>
      <c r="D102" s="897" t="s">
        <v>13208</v>
      </c>
      <c r="E102" s="897" t="s">
        <v>13476</v>
      </c>
      <c r="F102" s="441">
        <v>580.1</v>
      </c>
      <c r="G102" s="441">
        <v>1994.2999999999997</v>
      </c>
      <c r="H102" s="442">
        <f t="shared" si="2"/>
        <v>1156893.43</v>
      </c>
      <c r="I102" s="443">
        <v>590.61199654367817</v>
      </c>
      <c r="J102" s="443">
        <v>1994.2999999999997</v>
      </c>
      <c r="K102" s="444">
        <f t="shared" si="3"/>
        <v>1177857.5047070573</v>
      </c>
    </row>
    <row r="103" spans="1:11">
      <c r="A103" s="892" t="s">
        <v>13477</v>
      </c>
      <c r="B103" s="895"/>
      <c r="C103" s="896"/>
      <c r="D103" s="897"/>
      <c r="E103" s="897"/>
      <c r="F103" s="441">
        <v>243.75</v>
      </c>
      <c r="G103" s="441">
        <v>942.35027692307699</v>
      </c>
      <c r="H103" s="442">
        <f t="shared" si="2"/>
        <v>229697.88</v>
      </c>
      <c r="I103" s="443">
        <v>248.16699561717212</v>
      </c>
      <c r="J103" s="443">
        <v>942.35027692307699</v>
      </c>
      <c r="K103" s="444">
        <f t="shared" si="3"/>
        <v>233860.23704301019</v>
      </c>
    </row>
    <row r="104" spans="1:11" ht="33.75">
      <c r="A104" s="892" t="s">
        <v>13478</v>
      </c>
      <c r="B104" s="895" t="s">
        <v>13437</v>
      </c>
      <c r="C104" s="896" t="s">
        <v>13479</v>
      </c>
      <c r="D104" s="897" t="s">
        <v>13226</v>
      </c>
      <c r="E104" s="897" t="s">
        <v>13480</v>
      </c>
      <c r="F104" s="441"/>
      <c r="G104" s="441"/>
      <c r="H104" s="442">
        <f t="shared" si="2"/>
        <v>0</v>
      </c>
      <c r="I104" s="443"/>
      <c r="J104" s="443"/>
      <c r="K104" s="444">
        <f t="shared" si="3"/>
        <v>0</v>
      </c>
    </row>
    <row r="105" spans="1:11" ht="22.5">
      <c r="A105" s="898" t="s">
        <v>13481</v>
      </c>
      <c r="B105" s="893" t="s">
        <v>13437</v>
      </c>
      <c r="C105" s="893" t="s">
        <v>13482</v>
      </c>
      <c r="D105" s="894" t="s">
        <v>13208</v>
      </c>
      <c r="E105" s="894" t="s">
        <v>13483</v>
      </c>
      <c r="F105" s="441"/>
      <c r="G105" s="441"/>
      <c r="H105" s="442">
        <f t="shared" si="2"/>
        <v>0</v>
      </c>
      <c r="I105" s="443"/>
      <c r="J105" s="443"/>
      <c r="K105" s="444">
        <f t="shared" si="3"/>
        <v>0</v>
      </c>
    </row>
    <row r="106" spans="1:11">
      <c r="A106" s="898" t="s">
        <v>13485</v>
      </c>
      <c r="B106" s="899"/>
      <c r="C106" s="893"/>
      <c r="D106" s="894"/>
      <c r="E106" s="894"/>
      <c r="F106" s="445">
        <v>22.47</v>
      </c>
      <c r="G106" s="445">
        <v>27486.315531820208</v>
      </c>
      <c r="H106" s="442">
        <f t="shared" si="2"/>
        <v>617617.51</v>
      </c>
      <c r="I106" s="443">
        <v>22.877179042124546</v>
      </c>
      <c r="J106" s="443">
        <v>27486.315531820208</v>
      </c>
      <c r="K106" s="444">
        <f t="shared" si="3"/>
        <v>628809.36162977968</v>
      </c>
    </row>
    <row r="107" spans="1:11">
      <c r="A107" s="898" t="s">
        <v>13486</v>
      </c>
      <c r="B107" s="899"/>
      <c r="C107" s="893" t="s">
        <v>13487</v>
      </c>
      <c r="D107" s="894" t="s">
        <v>13488</v>
      </c>
      <c r="E107" s="894" t="s">
        <v>13489</v>
      </c>
      <c r="F107" s="441">
        <v>340</v>
      </c>
      <c r="G107" s="441">
        <v>10552.481176470588</v>
      </c>
      <c r="H107" s="442">
        <f t="shared" si="2"/>
        <v>3587843.6</v>
      </c>
      <c r="I107" s="443">
        <v>346.16114260446574</v>
      </c>
      <c r="J107" s="443">
        <v>10552.481176470588</v>
      </c>
      <c r="K107" s="444">
        <f t="shared" si="3"/>
        <v>3652858.9413591758</v>
      </c>
    </row>
    <row r="108" spans="1:11" ht="22.5">
      <c r="A108" s="898" t="s">
        <v>13490</v>
      </c>
      <c r="B108" s="900"/>
      <c r="C108" s="893" t="s">
        <v>13491</v>
      </c>
      <c r="D108" s="894" t="s">
        <v>13492</v>
      </c>
      <c r="E108" s="894" t="s">
        <v>13493</v>
      </c>
      <c r="F108" s="441">
        <v>399</v>
      </c>
      <c r="G108" s="441">
        <v>10723.789724310776</v>
      </c>
      <c r="H108" s="442">
        <f t="shared" si="2"/>
        <v>4278792.0999999996</v>
      </c>
      <c r="I108" s="443">
        <v>406.2302820564172</v>
      </c>
      <c r="J108" s="443">
        <v>10723.789724310776</v>
      </c>
      <c r="K108" s="444">
        <f t="shared" si="3"/>
        <v>4356328.1244204752</v>
      </c>
    </row>
    <row r="109" spans="1:11" ht="22.5">
      <c r="A109" s="892" t="s">
        <v>13494</v>
      </c>
      <c r="B109" s="895" t="s">
        <v>13495</v>
      </c>
      <c r="C109" s="893" t="s">
        <v>13496</v>
      </c>
      <c r="D109" s="894"/>
      <c r="E109" s="894" t="s">
        <v>13497</v>
      </c>
      <c r="F109" s="441">
        <v>97</v>
      </c>
      <c r="G109" s="441">
        <v>1936.8400000000001</v>
      </c>
      <c r="H109" s="442">
        <f t="shared" si="2"/>
        <v>187873.48</v>
      </c>
      <c r="I109" s="443">
        <v>98.75773774303876</v>
      </c>
      <c r="J109" s="443">
        <v>1936.8400000000001</v>
      </c>
      <c r="K109" s="444">
        <f t="shared" si="3"/>
        <v>191277.93677022721</v>
      </c>
    </row>
    <row r="110" spans="1:11" ht="22.5">
      <c r="A110" s="898" t="s">
        <v>13498</v>
      </c>
      <c r="B110" s="895" t="s">
        <v>13495</v>
      </c>
      <c r="C110" s="899" t="s">
        <v>13496</v>
      </c>
      <c r="D110" s="901"/>
      <c r="E110" s="901" t="s">
        <v>13499</v>
      </c>
      <c r="F110" s="441">
        <v>130.56299999999999</v>
      </c>
      <c r="G110" s="441">
        <v>7869.5321798671912</v>
      </c>
      <c r="H110" s="442">
        <f t="shared" si="2"/>
        <v>1027469.73</v>
      </c>
      <c r="I110" s="443">
        <v>132.9289331231378</v>
      </c>
      <c r="J110" s="443">
        <v>7869.5321798671912</v>
      </c>
      <c r="K110" s="444">
        <f t="shared" si="3"/>
        <v>1046088.5168479467</v>
      </c>
    </row>
    <row r="111" spans="1:11" ht="22.5">
      <c r="A111" s="898" t="s">
        <v>13500</v>
      </c>
      <c r="B111" s="893"/>
      <c r="C111" s="893" t="s">
        <v>13501</v>
      </c>
      <c r="D111" s="893" t="s">
        <v>13268</v>
      </c>
      <c r="E111" s="894" t="s">
        <v>13502</v>
      </c>
      <c r="F111" s="441">
        <v>241.45</v>
      </c>
      <c r="G111" s="441">
        <v>2165.5284738041</v>
      </c>
      <c r="H111" s="442">
        <f t="shared" si="2"/>
        <v>522866.84999999992</v>
      </c>
      <c r="I111" s="443">
        <v>245.82531729955372</v>
      </c>
      <c r="J111" s="443">
        <v>2165.5284738041</v>
      </c>
      <c r="K111" s="444">
        <f t="shared" si="3"/>
        <v>532341.72419411119</v>
      </c>
    </row>
    <row r="112" spans="1:11" ht="22.5">
      <c r="A112" s="898" t="s">
        <v>13503</v>
      </c>
      <c r="B112" s="895"/>
      <c r="C112" s="893"/>
      <c r="D112" s="894" t="s">
        <v>13504</v>
      </c>
      <c r="E112" s="894" t="s">
        <v>13505</v>
      </c>
      <c r="F112" s="441">
        <v>125.06</v>
      </c>
      <c r="G112" s="441">
        <v>8040.6335359027662</v>
      </c>
      <c r="H112" s="442">
        <f t="shared" si="2"/>
        <v>1005561.63</v>
      </c>
      <c r="I112" s="443">
        <v>127.32621321798381</v>
      </c>
      <c r="J112" s="443">
        <v>8040.6335359027662</v>
      </c>
      <c r="K112" s="444">
        <f t="shared" si="3"/>
        <v>1023783.4200000267</v>
      </c>
    </row>
    <row r="113" spans="1:11" ht="22.5">
      <c r="A113" s="898" t="s">
        <v>13506</v>
      </c>
      <c r="B113" s="895"/>
      <c r="C113" s="893"/>
      <c r="D113" s="894" t="s">
        <v>13507</v>
      </c>
      <c r="E113" s="894" t="s">
        <v>13508</v>
      </c>
      <c r="F113" s="441">
        <v>77.400000000000006</v>
      </c>
      <c r="G113" s="441">
        <v>27487.76356589147</v>
      </c>
      <c r="H113" s="442">
        <f t="shared" si="2"/>
        <v>2127552.9</v>
      </c>
      <c r="I113" s="443">
        <v>78.802565992898991</v>
      </c>
      <c r="J113" s="443">
        <v>27487.76356589147</v>
      </c>
      <c r="K113" s="444">
        <f t="shared" si="3"/>
        <v>2166106.3023983669</v>
      </c>
    </row>
    <row r="114" spans="1:11" ht="22.5">
      <c r="A114" s="892" t="s">
        <v>13509</v>
      </c>
      <c r="B114" s="902" t="s">
        <v>13509</v>
      </c>
      <c r="C114" s="902" t="s">
        <v>13510</v>
      </c>
      <c r="D114" s="903" t="s">
        <v>13217</v>
      </c>
      <c r="E114" s="903" t="s">
        <v>13511</v>
      </c>
      <c r="F114" s="441">
        <v>710.8</v>
      </c>
      <c r="G114" s="441">
        <v>191.50000000000003</v>
      </c>
      <c r="H114" s="442">
        <f t="shared" si="2"/>
        <v>136118.20000000001</v>
      </c>
      <c r="I114" s="443">
        <v>723.68041224486547</v>
      </c>
      <c r="J114" s="443">
        <v>191.50000000000003</v>
      </c>
      <c r="K114" s="444">
        <f t="shared" si="3"/>
        <v>138584.79894489175</v>
      </c>
    </row>
    <row r="115" spans="1:11">
      <c r="A115" s="892" t="s">
        <v>13512</v>
      </c>
      <c r="B115" s="902"/>
      <c r="C115" s="902"/>
      <c r="D115" s="903"/>
      <c r="E115" s="903"/>
      <c r="F115" s="441"/>
      <c r="G115" s="441"/>
      <c r="H115" s="442">
        <f t="shared" si="2"/>
        <v>0</v>
      </c>
      <c r="I115" s="443"/>
      <c r="J115" s="443"/>
      <c r="K115" s="444">
        <f t="shared" si="3"/>
        <v>0</v>
      </c>
    </row>
    <row r="116" spans="1:11">
      <c r="A116" s="892" t="s">
        <v>13513</v>
      </c>
      <c r="B116" s="902"/>
      <c r="C116" s="902"/>
      <c r="D116" s="903"/>
      <c r="E116" s="903"/>
      <c r="F116" s="441">
        <v>118</v>
      </c>
      <c r="G116" s="441">
        <v>547.13</v>
      </c>
      <c r="H116" s="442">
        <f t="shared" si="2"/>
        <v>64561.34</v>
      </c>
      <c r="I116" s="443">
        <v>120.1382789039028</v>
      </c>
      <c r="J116" s="443">
        <v>547.13</v>
      </c>
      <c r="K116" s="444">
        <f t="shared" si="3"/>
        <v>65731.256536692337</v>
      </c>
    </row>
    <row r="117" spans="1:11">
      <c r="A117" s="892" t="s">
        <v>18575</v>
      </c>
      <c r="B117" s="902" t="s">
        <v>13514</v>
      </c>
      <c r="C117" s="902"/>
      <c r="D117" s="903"/>
      <c r="E117" s="903" t="s">
        <v>13515</v>
      </c>
      <c r="F117" s="441">
        <v>2026</v>
      </c>
      <c r="G117" s="441">
        <v>130.71909180651531</v>
      </c>
      <c r="H117" s="442">
        <f t="shared" si="2"/>
        <v>264836.88</v>
      </c>
      <c r="I117" s="443">
        <v>2062.7131615195517</v>
      </c>
      <c r="J117" s="443">
        <v>130.71909180651531</v>
      </c>
      <c r="K117" s="444">
        <f t="shared" si="3"/>
        <v>269635.99113118171</v>
      </c>
    </row>
    <row r="118" spans="1:11">
      <c r="A118" s="892" t="s">
        <v>18576</v>
      </c>
      <c r="B118" s="902" t="s">
        <v>13514</v>
      </c>
      <c r="C118" s="902"/>
      <c r="D118" s="903"/>
      <c r="E118" s="903" t="s">
        <v>13516</v>
      </c>
      <c r="F118" s="441">
        <v>3622</v>
      </c>
      <c r="G118" s="441">
        <v>522.83447818884599</v>
      </c>
      <c r="H118" s="442">
        <f t="shared" si="2"/>
        <v>1893706.4800000002</v>
      </c>
      <c r="I118" s="443">
        <v>3687.6342897452196</v>
      </c>
      <c r="J118" s="443">
        <v>522.83447818884599</v>
      </c>
      <c r="K118" s="444">
        <f t="shared" si="3"/>
        <v>1928022.3496302376</v>
      </c>
    </row>
    <row r="119" spans="1:11">
      <c r="A119" s="892" t="s">
        <v>18577</v>
      </c>
      <c r="B119" s="902" t="s">
        <v>13514</v>
      </c>
      <c r="C119" s="902"/>
      <c r="D119" s="903"/>
      <c r="E119" s="903" t="s">
        <v>13517</v>
      </c>
      <c r="F119" s="441">
        <v>2813</v>
      </c>
      <c r="G119" s="441">
        <v>2614.0696018485601</v>
      </c>
      <c r="H119" s="442">
        <f t="shared" si="2"/>
        <v>7353377.7899999991</v>
      </c>
      <c r="I119" s="443">
        <v>2863.9743945481241</v>
      </c>
      <c r="J119" s="443">
        <v>2614.0696018485601</v>
      </c>
      <c r="K119" s="444">
        <f t="shared" si="3"/>
        <v>7486628.4052608861</v>
      </c>
    </row>
    <row r="120" spans="1:11">
      <c r="A120" s="892" t="s">
        <v>18578</v>
      </c>
      <c r="B120" s="902" t="s">
        <v>13514</v>
      </c>
      <c r="C120" s="902"/>
      <c r="D120" s="903"/>
      <c r="E120" s="903" t="s">
        <v>13518</v>
      </c>
      <c r="F120" s="441">
        <v>390</v>
      </c>
      <c r="G120" s="441">
        <v>6535.8620512820517</v>
      </c>
      <c r="H120" s="442">
        <f t="shared" si="2"/>
        <v>2548986.2000000002</v>
      </c>
      <c r="I120" s="443">
        <v>397.06719298747538</v>
      </c>
      <c r="J120" s="443">
        <v>6535.8620512820517</v>
      </c>
      <c r="K120" s="444">
        <f t="shared" si="3"/>
        <v>2595176.3984559271</v>
      </c>
    </row>
    <row r="121" spans="1:11">
      <c r="A121" s="892" t="s">
        <v>13519</v>
      </c>
      <c r="B121" s="902" t="s">
        <v>13520</v>
      </c>
      <c r="C121" s="902"/>
      <c r="D121" s="903"/>
      <c r="E121" s="903" t="s">
        <v>13238</v>
      </c>
      <c r="F121" s="441">
        <v>18168</v>
      </c>
      <c r="G121" s="441">
        <v>82.738981175693525</v>
      </c>
      <c r="H121" s="442">
        <f t="shared" si="2"/>
        <v>1503201.81</v>
      </c>
      <c r="I121" s="443">
        <v>18497.222467170395</v>
      </c>
      <c r="J121" s="443">
        <v>82.738981175693525</v>
      </c>
      <c r="K121" s="444">
        <f t="shared" si="3"/>
        <v>1530441.3415138267</v>
      </c>
    </row>
    <row r="122" spans="1:11">
      <c r="A122" s="892" t="s">
        <v>13521</v>
      </c>
      <c r="B122" s="902" t="s">
        <v>13520</v>
      </c>
      <c r="C122" s="902" t="s">
        <v>13522</v>
      </c>
      <c r="D122" s="903" t="s">
        <v>13523</v>
      </c>
      <c r="E122" s="903" t="s">
        <v>13524</v>
      </c>
      <c r="F122" s="441">
        <v>51404</v>
      </c>
      <c r="G122" s="441">
        <v>82.683162010738457</v>
      </c>
      <c r="H122" s="442">
        <f t="shared" si="2"/>
        <v>4250245.26</v>
      </c>
      <c r="I122" s="443">
        <v>52335.492277764577</v>
      </c>
      <c r="J122" s="443">
        <v>82.683162010738457</v>
      </c>
      <c r="K122" s="444">
        <f t="shared" si="3"/>
        <v>4327263.9869141597</v>
      </c>
    </row>
    <row r="123" spans="1:11">
      <c r="A123" s="892" t="s">
        <v>13525</v>
      </c>
      <c r="B123" s="902" t="s">
        <v>13520</v>
      </c>
      <c r="C123" s="902" t="s">
        <v>13526</v>
      </c>
      <c r="D123" s="903"/>
      <c r="E123" s="903" t="s">
        <v>13238</v>
      </c>
      <c r="F123" s="441">
        <v>17816</v>
      </c>
      <c r="G123" s="441">
        <v>82.734611585092054</v>
      </c>
      <c r="H123" s="442">
        <f t="shared" si="2"/>
        <v>1473999.84</v>
      </c>
      <c r="I123" s="443">
        <v>18138.843872474004</v>
      </c>
      <c r="J123" s="443">
        <v>82.734611585092054</v>
      </c>
      <c r="K123" s="444">
        <f t="shared" si="3"/>
        <v>1500710.2023917637</v>
      </c>
    </row>
    <row r="124" spans="1:11">
      <c r="A124" s="892" t="s">
        <v>18579</v>
      </c>
      <c r="B124" s="902"/>
      <c r="C124" s="902" t="s">
        <v>13527</v>
      </c>
      <c r="D124" s="903" t="s">
        <v>13528</v>
      </c>
      <c r="E124" s="903" t="s">
        <v>13529</v>
      </c>
      <c r="F124" s="441">
        <v>840</v>
      </c>
      <c r="G124" s="441">
        <v>200.31571428571431</v>
      </c>
      <c r="H124" s="442">
        <f t="shared" si="2"/>
        <v>168265.2</v>
      </c>
      <c r="I124" s="443">
        <v>855.22164643456233</v>
      </c>
      <c r="J124" s="443">
        <v>200.31571428571431</v>
      </c>
      <c r="K124" s="444">
        <f t="shared" si="3"/>
        <v>171314.33497814398</v>
      </c>
    </row>
    <row r="125" spans="1:11">
      <c r="A125" s="892" t="s">
        <v>13530</v>
      </c>
      <c r="B125" s="902"/>
      <c r="C125" s="902" t="s">
        <v>13527</v>
      </c>
      <c r="D125" s="903" t="s">
        <v>13528</v>
      </c>
      <c r="E125" s="903" t="s">
        <v>13531</v>
      </c>
      <c r="F125" s="441">
        <v>14658</v>
      </c>
      <c r="G125" s="441">
        <v>721.343618501842</v>
      </c>
      <c r="H125" s="442">
        <f t="shared" si="2"/>
        <v>10573454.76</v>
      </c>
      <c r="I125" s="443">
        <v>14923.617730283115</v>
      </c>
      <c r="J125" s="443">
        <v>721.343618501842</v>
      </c>
      <c r="K125" s="444">
        <f t="shared" si="3"/>
        <v>10765056.414700668</v>
      </c>
    </row>
    <row r="126" spans="1:11">
      <c r="A126" s="898" t="s">
        <v>13532</v>
      </c>
      <c r="B126" s="895"/>
      <c r="C126" s="893"/>
      <c r="D126" s="894"/>
      <c r="E126" s="894"/>
      <c r="F126" s="441">
        <v>60</v>
      </c>
      <c r="G126" s="441">
        <v>200.53</v>
      </c>
      <c r="H126" s="442">
        <f t="shared" si="2"/>
        <v>12031.8</v>
      </c>
      <c r="I126" s="443">
        <v>61.087260459611599</v>
      </c>
      <c r="J126" s="443">
        <v>200.53</v>
      </c>
      <c r="K126" s="444">
        <f t="shared" si="3"/>
        <v>12249.828339965914</v>
      </c>
    </row>
    <row r="127" spans="1:11">
      <c r="A127" s="904" t="s">
        <v>13533</v>
      </c>
      <c r="B127" s="900"/>
      <c r="C127" s="893" t="s">
        <v>13534</v>
      </c>
      <c r="D127" s="893" t="s">
        <v>13535</v>
      </c>
      <c r="E127" s="894" t="s">
        <v>13536</v>
      </c>
      <c r="F127" s="441"/>
      <c r="G127" s="441"/>
      <c r="H127" s="442">
        <f t="shared" si="2"/>
        <v>0</v>
      </c>
      <c r="I127" s="443"/>
      <c r="J127" s="443"/>
      <c r="K127" s="444">
        <f t="shared" si="3"/>
        <v>0</v>
      </c>
    </row>
    <row r="128" spans="1:11" ht="22.5">
      <c r="A128" s="892" t="s">
        <v>13537</v>
      </c>
      <c r="B128" s="895"/>
      <c r="C128" s="896" t="s">
        <v>13538</v>
      </c>
      <c r="D128" s="897" t="s">
        <v>13461</v>
      </c>
      <c r="E128" s="897" t="s">
        <v>13539</v>
      </c>
      <c r="F128" s="441">
        <v>1070.4000000000001</v>
      </c>
      <c r="G128" s="441">
        <v>6005.7721879671144</v>
      </c>
      <c r="H128" s="442">
        <f t="shared" si="2"/>
        <v>6428578.5499999998</v>
      </c>
      <c r="I128" s="443">
        <v>1089.796726599471</v>
      </c>
      <c r="J128" s="443">
        <v>6005.7721879671144</v>
      </c>
      <c r="K128" s="444">
        <f t="shared" si="3"/>
        <v>6545070.8711487036</v>
      </c>
    </row>
    <row r="129" spans="1:11" ht="22.5">
      <c r="A129" s="892" t="s">
        <v>13540</v>
      </c>
      <c r="B129" s="902"/>
      <c r="C129" s="902" t="s">
        <v>13541</v>
      </c>
      <c r="D129" s="903" t="s">
        <v>13461</v>
      </c>
      <c r="E129" s="903" t="s">
        <v>13542</v>
      </c>
      <c r="F129" s="441">
        <v>494.49</v>
      </c>
      <c r="G129" s="441">
        <v>1895.8470949867542</v>
      </c>
      <c r="H129" s="442">
        <f t="shared" si="2"/>
        <v>937477.43</v>
      </c>
      <c r="I129" s="443">
        <v>503.45065707788893</v>
      </c>
      <c r="J129" s="443">
        <v>1895.8470949867542</v>
      </c>
      <c r="K129" s="444">
        <f t="shared" si="3"/>
        <v>954465.46569028834</v>
      </c>
    </row>
    <row r="130" spans="1:11">
      <c r="A130" s="892" t="s">
        <v>13543</v>
      </c>
      <c r="B130" s="902"/>
      <c r="C130" s="902"/>
      <c r="D130" s="903"/>
      <c r="E130" s="903"/>
      <c r="F130" s="441">
        <v>801.6</v>
      </c>
      <c r="G130" s="441">
        <v>1896.931611776447</v>
      </c>
      <c r="H130" s="442">
        <f t="shared" si="2"/>
        <v>1520580.38</v>
      </c>
      <c r="I130" s="443">
        <v>816.12579974041091</v>
      </c>
      <c r="J130" s="443">
        <v>1896.931611776447</v>
      </c>
      <c r="K130" s="444">
        <f t="shared" si="3"/>
        <v>1548134.8287139195</v>
      </c>
    </row>
    <row r="131" spans="1:11">
      <c r="A131" s="905" t="s">
        <v>17837</v>
      </c>
      <c r="B131" s="895"/>
      <c r="C131" s="906"/>
      <c r="D131" s="894" t="s">
        <v>17838</v>
      </c>
      <c r="E131" s="894" t="s">
        <v>17839</v>
      </c>
      <c r="F131" s="441">
        <v>1500</v>
      </c>
      <c r="G131" s="441">
        <v>24.06</v>
      </c>
      <c r="H131" s="442">
        <f t="shared" si="2"/>
        <v>36090</v>
      </c>
      <c r="I131" s="443">
        <v>1527.1815114902904</v>
      </c>
      <c r="J131" s="443">
        <v>24.06</v>
      </c>
      <c r="K131" s="444">
        <f t="shared" si="3"/>
        <v>36743.987166456383</v>
      </c>
    </row>
    <row r="132" spans="1:11" ht="22.5">
      <c r="A132" s="905" t="s">
        <v>13544</v>
      </c>
      <c r="B132" s="900" t="s">
        <v>13545</v>
      </c>
      <c r="C132" s="906" t="s">
        <v>13546</v>
      </c>
      <c r="D132" s="894" t="s">
        <v>13547</v>
      </c>
      <c r="E132" s="894" t="s">
        <v>13548</v>
      </c>
      <c r="F132" s="441"/>
      <c r="G132" s="441"/>
      <c r="H132" s="442">
        <f t="shared" si="2"/>
        <v>0</v>
      </c>
      <c r="I132" s="443"/>
      <c r="J132" s="443"/>
      <c r="K132" s="444">
        <f t="shared" si="3"/>
        <v>0</v>
      </c>
    </row>
    <row r="133" spans="1:11">
      <c r="A133" s="898" t="s">
        <v>13549</v>
      </c>
      <c r="B133" s="895"/>
      <c r="C133" s="893"/>
      <c r="D133" s="894"/>
      <c r="E133" s="894"/>
      <c r="F133" s="441">
        <v>490.65</v>
      </c>
      <c r="G133" s="441">
        <v>6005.8121675328648</v>
      </c>
      <c r="H133" s="442">
        <f t="shared" si="2"/>
        <v>2946751.7399999998</v>
      </c>
      <c r="I133" s="443">
        <v>499.54107240847384</v>
      </c>
      <c r="J133" s="443">
        <v>6005.8121675328648</v>
      </c>
      <c r="K133" s="444">
        <f t="shared" si="3"/>
        <v>3000149.850853228</v>
      </c>
    </row>
    <row r="134" spans="1:11">
      <c r="A134" s="905" t="s">
        <v>13550</v>
      </c>
      <c r="B134" s="900"/>
      <c r="C134" s="906"/>
      <c r="D134" s="894"/>
      <c r="E134" s="894"/>
      <c r="F134" s="441"/>
      <c r="G134" s="441"/>
      <c r="H134" s="442">
        <f t="shared" si="2"/>
        <v>0</v>
      </c>
      <c r="I134" s="443"/>
      <c r="J134" s="443"/>
      <c r="K134" s="444">
        <f t="shared" si="3"/>
        <v>0</v>
      </c>
    </row>
    <row r="135" spans="1:11">
      <c r="A135" s="898" t="s">
        <v>13551</v>
      </c>
      <c r="B135" s="893"/>
      <c r="C135" s="893"/>
      <c r="D135" s="893"/>
      <c r="E135" s="894"/>
      <c r="F135" s="441"/>
      <c r="G135" s="441"/>
      <c r="H135" s="442">
        <f t="shared" si="2"/>
        <v>0</v>
      </c>
      <c r="I135" s="443"/>
      <c r="J135" s="443"/>
      <c r="K135" s="444">
        <f t="shared" si="3"/>
        <v>0</v>
      </c>
    </row>
    <row r="136" spans="1:11">
      <c r="A136" s="898" t="s">
        <v>13552</v>
      </c>
      <c r="B136" s="893" t="s">
        <v>13553</v>
      </c>
      <c r="C136" s="893" t="s">
        <v>13554</v>
      </c>
      <c r="D136" s="893" t="s">
        <v>13217</v>
      </c>
      <c r="E136" s="894" t="s">
        <v>13555</v>
      </c>
      <c r="F136" s="441">
        <v>14.7</v>
      </c>
      <c r="G136" s="441">
        <v>115867.18027210885</v>
      </c>
      <c r="H136" s="442">
        <f t="shared" si="2"/>
        <v>1703247.55</v>
      </c>
      <c r="I136" s="443">
        <v>14.966378812604843</v>
      </c>
      <c r="J136" s="443">
        <v>115867.18027210885</v>
      </c>
      <c r="K136" s="444">
        <f t="shared" si="3"/>
        <v>1734112.1119007557</v>
      </c>
    </row>
    <row r="137" spans="1:11">
      <c r="A137" s="898" t="s">
        <v>13556</v>
      </c>
      <c r="B137" s="900" t="s">
        <v>13557</v>
      </c>
      <c r="C137" s="893" t="s">
        <v>13558</v>
      </c>
      <c r="D137" s="894" t="s">
        <v>13528</v>
      </c>
      <c r="E137" s="894" t="s">
        <v>13559</v>
      </c>
      <c r="F137" s="441">
        <v>341</v>
      </c>
      <c r="G137" s="441">
        <v>5390</v>
      </c>
      <c r="H137" s="442">
        <f t="shared" ref="H137:H161" si="4">F137*G137</f>
        <v>1837990</v>
      </c>
      <c r="I137" s="443">
        <v>347.17926361212596</v>
      </c>
      <c r="J137" s="443">
        <v>5390</v>
      </c>
      <c r="K137" s="444">
        <f t="shared" ref="K137:K161" si="5">I137*J137</f>
        <v>1871296.2308693589</v>
      </c>
    </row>
    <row r="138" spans="1:11">
      <c r="A138" s="898" t="s">
        <v>13560</v>
      </c>
      <c r="B138" s="900" t="s">
        <v>13561</v>
      </c>
      <c r="C138" s="899" t="s">
        <v>13562</v>
      </c>
      <c r="D138" s="901" t="s">
        <v>13229</v>
      </c>
      <c r="E138" s="901" t="s">
        <v>13563</v>
      </c>
      <c r="F138" s="441">
        <v>6.5</v>
      </c>
      <c r="G138" s="441">
        <v>14311</v>
      </c>
      <c r="H138" s="442">
        <f t="shared" si="4"/>
        <v>93021.5</v>
      </c>
      <c r="I138" s="443">
        <v>6.6177865497912576</v>
      </c>
      <c r="J138" s="443">
        <v>14311</v>
      </c>
      <c r="K138" s="444">
        <f t="shared" si="5"/>
        <v>94707.14331406269</v>
      </c>
    </row>
    <row r="139" spans="1:11">
      <c r="A139" s="898" t="s">
        <v>13564</v>
      </c>
      <c r="B139" s="900" t="s">
        <v>13565</v>
      </c>
      <c r="C139" s="893" t="s">
        <v>13566</v>
      </c>
      <c r="D139" s="894" t="s">
        <v>13567</v>
      </c>
      <c r="E139" s="894" t="s">
        <v>13568</v>
      </c>
      <c r="F139" s="441">
        <v>1670</v>
      </c>
      <c r="G139" s="441">
        <v>756.44760479041918</v>
      </c>
      <c r="H139" s="442">
        <f t="shared" si="4"/>
        <v>1263267.5</v>
      </c>
      <c r="I139" s="443">
        <v>1700.2620827925232</v>
      </c>
      <c r="J139" s="443">
        <v>756.44760479041918</v>
      </c>
      <c r="K139" s="444">
        <f t="shared" si="5"/>
        <v>1286159.1800443735</v>
      </c>
    </row>
    <row r="140" spans="1:11">
      <c r="A140" s="892" t="s">
        <v>13569</v>
      </c>
      <c r="B140" s="893" t="s">
        <v>13570</v>
      </c>
      <c r="C140" s="894" t="s">
        <v>13571</v>
      </c>
      <c r="D140" s="894" t="s">
        <v>13217</v>
      </c>
      <c r="E140" s="894" t="s">
        <v>13572</v>
      </c>
      <c r="F140" s="441">
        <v>28.8</v>
      </c>
      <c r="G140" s="441">
        <v>15290</v>
      </c>
      <c r="H140" s="442">
        <f t="shared" si="4"/>
        <v>440352</v>
      </c>
      <c r="I140" s="443">
        <v>29.321885020613575</v>
      </c>
      <c r="J140" s="443">
        <v>15290</v>
      </c>
      <c r="K140" s="444">
        <f t="shared" si="5"/>
        <v>448331.62196518155</v>
      </c>
    </row>
    <row r="141" spans="1:11">
      <c r="A141" s="898" t="s">
        <v>13573</v>
      </c>
      <c r="B141" s="895"/>
      <c r="C141" s="901"/>
      <c r="D141" s="901"/>
      <c r="E141" s="901"/>
      <c r="F141" s="441">
        <v>46.5</v>
      </c>
      <c r="G141" s="441">
        <v>13291.944086021505</v>
      </c>
      <c r="H141" s="442">
        <f t="shared" si="4"/>
        <v>618075.4</v>
      </c>
      <c r="I141" s="443">
        <v>47.34262685619899</v>
      </c>
      <c r="J141" s="443">
        <v>13291.944086021505</v>
      </c>
      <c r="K141" s="444">
        <f t="shared" si="5"/>
        <v>629275.54905797704</v>
      </c>
    </row>
    <row r="142" spans="1:11">
      <c r="A142" s="898" t="s">
        <v>13574</v>
      </c>
      <c r="B142" s="895" t="s">
        <v>13575</v>
      </c>
      <c r="C142" s="901"/>
      <c r="D142" s="901"/>
      <c r="E142" s="901" t="s">
        <v>13576</v>
      </c>
      <c r="F142" s="441"/>
      <c r="G142" s="441"/>
      <c r="H142" s="442">
        <f t="shared" si="4"/>
        <v>0</v>
      </c>
      <c r="I142" s="443"/>
      <c r="J142" s="443"/>
      <c r="K142" s="444">
        <f t="shared" si="5"/>
        <v>0</v>
      </c>
    </row>
    <row r="143" spans="1:11" ht="22.5">
      <c r="A143" s="898" t="s">
        <v>13577</v>
      </c>
      <c r="B143" s="895"/>
      <c r="C143" s="901" t="s">
        <v>13578</v>
      </c>
      <c r="D143" s="901" t="s">
        <v>13229</v>
      </c>
      <c r="E143" s="901" t="s">
        <v>13222</v>
      </c>
      <c r="F143" s="441"/>
      <c r="G143" s="441"/>
      <c r="H143" s="442">
        <f t="shared" si="4"/>
        <v>0</v>
      </c>
      <c r="I143" s="443"/>
      <c r="J143" s="443"/>
      <c r="K143" s="444">
        <f t="shared" si="5"/>
        <v>0</v>
      </c>
    </row>
    <row r="144" spans="1:11">
      <c r="A144" s="898" t="s">
        <v>13579</v>
      </c>
      <c r="B144" s="895"/>
      <c r="C144" s="901" t="s">
        <v>13580</v>
      </c>
      <c r="D144" s="901" t="s">
        <v>13581</v>
      </c>
      <c r="E144" s="901" t="s">
        <v>13449</v>
      </c>
      <c r="F144" s="441"/>
      <c r="G144" s="441"/>
      <c r="H144" s="442">
        <f t="shared" si="4"/>
        <v>0</v>
      </c>
      <c r="I144" s="443"/>
      <c r="J144" s="443"/>
      <c r="K144" s="444">
        <f t="shared" si="5"/>
        <v>0</v>
      </c>
    </row>
    <row r="145" spans="1:11" ht="22.5">
      <c r="A145" s="898" t="s">
        <v>13582</v>
      </c>
      <c r="B145" s="895"/>
      <c r="C145" s="901"/>
      <c r="D145" s="901" t="s">
        <v>13583</v>
      </c>
      <c r="E145" s="901" t="s">
        <v>13584</v>
      </c>
      <c r="F145" s="441">
        <v>60.2</v>
      </c>
      <c r="G145" s="441">
        <v>26312.928239202658</v>
      </c>
      <c r="H145" s="442">
        <f t="shared" si="4"/>
        <v>1584038.28</v>
      </c>
      <c r="I145" s="443">
        <v>61.290884661143636</v>
      </c>
      <c r="J145" s="443">
        <v>26312.928239202658</v>
      </c>
      <c r="K145" s="444">
        <f t="shared" si="5"/>
        <v>1612742.6498059195</v>
      </c>
    </row>
    <row r="146" spans="1:11" ht="33.75">
      <c r="A146" s="898" t="s">
        <v>13585</v>
      </c>
      <c r="B146" s="895"/>
      <c r="C146" s="901"/>
      <c r="D146" s="901" t="s">
        <v>13586</v>
      </c>
      <c r="E146" s="901" t="s">
        <v>13587</v>
      </c>
      <c r="F146" s="441">
        <v>75.5</v>
      </c>
      <c r="G146" s="441">
        <v>933.9</v>
      </c>
      <c r="H146" s="442">
        <f t="shared" si="4"/>
        <v>70509.45</v>
      </c>
      <c r="I146" s="443">
        <v>76.868136078344591</v>
      </c>
      <c r="J146" s="443">
        <v>933.9</v>
      </c>
      <c r="K146" s="444">
        <f t="shared" si="5"/>
        <v>71787.152283566014</v>
      </c>
    </row>
    <row r="147" spans="1:11" ht="33.75">
      <c r="A147" s="898" t="s">
        <v>13588</v>
      </c>
      <c r="B147" s="895"/>
      <c r="C147" s="901"/>
      <c r="D147" s="901" t="s">
        <v>13589</v>
      </c>
      <c r="E147" s="901" t="s">
        <v>13590</v>
      </c>
      <c r="F147" s="441">
        <v>106.55</v>
      </c>
      <c r="G147" s="441">
        <v>1984.4</v>
      </c>
      <c r="H147" s="442">
        <f t="shared" si="4"/>
        <v>211437.82</v>
      </c>
      <c r="I147" s="443">
        <v>108.48079336619359</v>
      </c>
      <c r="J147" s="443">
        <v>1984.4</v>
      </c>
      <c r="K147" s="444">
        <f t="shared" si="5"/>
        <v>215269.28635587459</v>
      </c>
    </row>
    <row r="148" spans="1:11" ht="33.75">
      <c r="A148" s="898" t="s">
        <v>13591</v>
      </c>
      <c r="B148" s="895"/>
      <c r="C148" s="901"/>
      <c r="D148" s="901" t="s">
        <v>13592</v>
      </c>
      <c r="E148" s="901" t="s">
        <v>13593</v>
      </c>
      <c r="F148" s="441"/>
      <c r="G148" s="441"/>
      <c r="H148" s="442">
        <f t="shared" si="4"/>
        <v>0</v>
      </c>
      <c r="I148" s="443"/>
      <c r="J148" s="443"/>
      <c r="K148" s="444">
        <f t="shared" si="5"/>
        <v>0</v>
      </c>
    </row>
    <row r="149" spans="1:11">
      <c r="A149" s="892" t="s">
        <v>17840</v>
      </c>
      <c r="B149" s="896"/>
      <c r="C149" s="896"/>
      <c r="D149" s="897" t="s">
        <v>17841</v>
      </c>
      <c r="E149" s="897" t="s">
        <v>17842</v>
      </c>
      <c r="F149" s="441">
        <v>554.98</v>
      </c>
      <c r="G149" s="441">
        <v>424.60000360373346</v>
      </c>
      <c r="H149" s="442">
        <f t="shared" si="4"/>
        <v>235644.51</v>
      </c>
      <c r="I149" s="443">
        <v>565.03679683125415</v>
      </c>
      <c r="J149" s="443">
        <v>424.60000360373346</v>
      </c>
      <c r="K149" s="444">
        <f t="shared" si="5"/>
        <v>239914.62597079252</v>
      </c>
    </row>
    <row r="150" spans="1:11">
      <c r="A150" s="898" t="s">
        <v>13594</v>
      </c>
      <c r="B150" s="893"/>
      <c r="C150" s="893"/>
      <c r="D150" s="894"/>
      <c r="E150" s="894"/>
      <c r="F150" s="441">
        <v>2</v>
      </c>
      <c r="G150" s="441">
        <v>15400</v>
      </c>
      <c r="H150" s="442">
        <f t="shared" si="4"/>
        <v>30800</v>
      </c>
      <c r="I150" s="443">
        <v>2.0362420153203868</v>
      </c>
      <c r="J150" s="443">
        <v>15400</v>
      </c>
      <c r="K150" s="444">
        <f t="shared" si="5"/>
        <v>31358.127035933958</v>
      </c>
    </row>
    <row r="151" spans="1:11">
      <c r="A151" s="898" t="s">
        <v>13595</v>
      </c>
      <c r="B151" s="893"/>
      <c r="C151" s="893"/>
      <c r="D151" s="894"/>
      <c r="E151" s="894"/>
      <c r="F151" s="441">
        <v>99.5</v>
      </c>
      <c r="G151" s="441">
        <v>1507</v>
      </c>
      <c r="H151" s="442">
        <f t="shared" si="4"/>
        <v>149946.5</v>
      </c>
      <c r="I151" s="443">
        <v>101.30304026218924</v>
      </c>
      <c r="J151" s="443">
        <v>1507</v>
      </c>
      <c r="K151" s="444">
        <f t="shared" si="5"/>
        <v>152663.68167511918</v>
      </c>
    </row>
    <row r="152" spans="1:11">
      <c r="A152" s="898" t="s">
        <v>13596</v>
      </c>
      <c r="B152" s="893" t="s">
        <v>13597</v>
      </c>
      <c r="C152" s="893"/>
      <c r="D152" s="893"/>
      <c r="E152" s="894" t="s">
        <v>13294</v>
      </c>
      <c r="F152" s="441">
        <v>551</v>
      </c>
      <c r="G152" s="441">
        <v>13200</v>
      </c>
      <c r="H152" s="442">
        <f t="shared" si="4"/>
        <v>7273200</v>
      </c>
      <c r="I152" s="443">
        <v>560.98467522076658</v>
      </c>
      <c r="J152" s="443">
        <v>13200</v>
      </c>
      <c r="K152" s="444">
        <f t="shared" si="5"/>
        <v>7404997.7129141185</v>
      </c>
    </row>
    <row r="153" spans="1:11">
      <c r="A153" s="446" t="s">
        <v>13598</v>
      </c>
      <c r="B153" s="895" t="s">
        <v>13207</v>
      </c>
      <c r="C153" s="447" t="s">
        <v>13599</v>
      </c>
      <c r="D153" s="899" t="s">
        <v>13600</v>
      </c>
      <c r="E153" s="901" t="s">
        <v>13601</v>
      </c>
      <c r="F153" s="441">
        <v>116</v>
      </c>
      <c r="G153" s="441">
        <v>2418.6155172413796</v>
      </c>
      <c r="H153" s="442">
        <f t="shared" si="4"/>
        <v>280559.40000000002</v>
      </c>
      <c r="I153" s="443">
        <v>118.10203688858242</v>
      </c>
      <c r="J153" s="443">
        <v>2418.6155172413796</v>
      </c>
      <c r="K153" s="444">
        <f t="shared" si="5"/>
        <v>285643.41903653927</v>
      </c>
    </row>
    <row r="154" spans="1:11">
      <c r="A154" s="446" t="s">
        <v>13602</v>
      </c>
      <c r="B154" s="895" t="s">
        <v>13400</v>
      </c>
      <c r="C154" s="447" t="s">
        <v>13603</v>
      </c>
      <c r="D154" s="899" t="s">
        <v>13604</v>
      </c>
      <c r="E154" s="901" t="s">
        <v>13296</v>
      </c>
      <c r="F154" s="441"/>
      <c r="G154" s="441"/>
      <c r="H154" s="442">
        <f t="shared" si="4"/>
        <v>0</v>
      </c>
      <c r="I154" s="443"/>
      <c r="J154" s="443"/>
      <c r="K154" s="444"/>
    </row>
    <row r="155" spans="1:11">
      <c r="A155" s="446" t="s">
        <v>13605</v>
      </c>
      <c r="B155" s="895"/>
      <c r="C155" s="447"/>
      <c r="D155" s="899"/>
      <c r="E155" s="901"/>
      <c r="F155" s="441"/>
      <c r="G155" s="441"/>
      <c r="H155" s="442">
        <f t="shared" si="4"/>
        <v>0</v>
      </c>
      <c r="I155" s="443"/>
      <c r="J155" s="443"/>
      <c r="K155" s="444"/>
    </row>
    <row r="156" spans="1:11">
      <c r="A156" s="905" t="s">
        <v>13606</v>
      </c>
      <c r="B156" s="895"/>
      <c r="C156" s="906" t="s">
        <v>13607</v>
      </c>
      <c r="D156" s="894"/>
      <c r="E156" s="894" t="s">
        <v>13608</v>
      </c>
      <c r="F156" s="441">
        <v>778.34299999999996</v>
      </c>
      <c r="G156" s="441">
        <v>1619.4983574079808</v>
      </c>
      <c r="H156" s="442">
        <f t="shared" si="4"/>
        <v>1260525.21</v>
      </c>
      <c r="I156" s="443">
        <v>792.44735946525793</v>
      </c>
      <c r="J156" s="443">
        <v>1619.4983574079808</v>
      </c>
      <c r="K156" s="444">
        <f t="shared" si="5"/>
        <v>1283367.1969862769</v>
      </c>
    </row>
    <row r="157" spans="1:11">
      <c r="A157" s="898" t="s">
        <v>18580</v>
      </c>
      <c r="B157" s="895"/>
      <c r="C157" s="894"/>
      <c r="D157" s="894"/>
      <c r="E157" s="894" t="s">
        <v>18581</v>
      </c>
      <c r="F157" s="441">
        <v>109</v>
      </c>
      <c r="G157" s="441">
        <v>13777.5</v>
      </c>
      <c r="H157" s="442">
        <f t="shared" si="4"/>
        <v>1501747.5</v>
      </c>
      <c r="I157" s="443">
        <v>110.97518983496107</v>
      </c>
      <c r="J157" s="443">
        <v>13777.5</v>
      </c>
      <c r="K157" s="444">
        <f t="shared" si="5"/>
        <v>1528960.6779511762</v>
      </c>
    </row>
    <row r="158" spans="1:11" ht="22.5">
      <c r="A158" s="898" t="s">
        <v>18582</v>
      </c>
      <c r="B158" s="895"/>
      <c r="C158" s="893"/>
      <c r="D158" s="894" t="s">
        <v>18583</v>
      </c>
      <c r="E158" s="894" t="s">
        <v>13555</v>
      </c>
      <c r="F158" s="441">
        <v>490.38400000000001</v>
      </c>
      <c r="G158" s="441">
        <v>740.07999853176284</v>
      </c>
      <c r="H158" s="442">
        <f t="shared" si="4"/>
        <v>362923.39</v>
      </c>
      <c r="I158" s="443">
        <v>499.2702522204363</v>
      </c>
      <c r="J158" s="443">
        <v>740.07999853176284</v>
      </c>
      <c r="K158" s="444">
        <f t="shared" si="5"/>
        <v>369499.92753025336</v>
      </c>
    </row>
    <row r="159" spans="1:11">
      <c r="A159" s="892" t="s">
        <v>19307</v>
      </c>
      <c r="B159" s="893"/>
      <c r="C159" s="893"/>
      <c r="D159" s="894"/>
      <c r="E159" s="894"/>
      <c r="F159" s="441">
        <v>36</v>
      </c>
      <c r="G159" s="441">
        <v>2563</v>
      </c>
      <c r="H159" s="442">
        <f t="shared" si="4"/>
        <v>92268</v>
      </c>
      <c r="I159" s="443">
        <v>36.652356275766955</v>
      </c>
      <c r="J159" s="443">
        <v>2563</v>
      </c>
      <c r="K159" s="444">
        <f t="shared" si="5"/>
        <v>93939.989134790711</v>
      </c>
    </row>
    <row r="160" spans="1:11">
      <c r="A160" s="892" t="s">
        <v>13609</v>
      </c>
      <c r="B160" s="893"/>
      <c r="C160" s="893"/>
      <c r="D160" s="894"/>
      <c r="E160" s="894"/>
      <c r="F160" s="441">
        <v>39.200000000000003</v>
      </c>
      <c r="G160" s="441">
        <v>0</v>
      </c>
      <c r="H160" s="442">
        <f t="shared" si="4"/>
        <v>0</v>
      </c>
      <c r="I160" s="443"/>
      <c r="J160" s="443">
        <v>0</v>
      </c>
      <c r="K160" s="444">
        <f t="shared" si="5"/>
        <v>0</v>
      </c>
    </row>
    <row r="161" spans="1:16" ht="13.5" thickBot="1">
      <c r="A161" s="904" t="s">
        <v>13610</v>
      </c>
      <c r="B161" s="907"/>
      <c r="C161" s="907"/>
      <c r="D161" s="907"/>
      <c r="E161" s="908"/>
      <c r="F161" s="441">
        <v>65.45</v>
      </c>
      <c r="G161" s="441">
        <v>0</v>
      </c>
      <c r="H161" s="442">
        <f t="shared" si="4"/>
        <v>0</v>
      </c>
      <c r="I161" s="443"/>
      <c r="J161" s="443">
        <v>0</v>
      </c>
      <c r="K161" s="444">
        <f t="shared" si="5"/>
        <v>0</v>
      </c>
    </row>
    <row r="162" spans="1:16" ht="15.75" thickBot="1">
      <c r="A162" s="448" t="s">
        <v>13611</v>
      </c>
      <c r="B162" s="449"/>
      <c r="C162" s="449"/>
      <c r="D162" s="449"/>
      <c r="E162" s="449"/>
      <c r="F162" s="449"/>
      <c r="G162" s="449"/>
      <c r="H162" s="450">
        <f>SUM(H163:H471)</f>
        <v>5267434289.7000017</v>
      </c>
      <c r="I162" s="451"/>
      <c r="J162" s="451"/>
      <c r="K162" s="452">
        <f>SUM(K163:K471)</f>
        <v>5067191000.0000029</v>
      </c>
      <c r="O162" s="909"/>
      <c r="P162" s="909"/>
    </row>
    <row r="163" spans="1:16" ht="15">
      <c r="A163" s="898">
        <v>1014022</v>
      </c>
      <c r="B163" s="902" t="s">
        <v>14025</v>
      </c>
      <c r="C163" s="902" t="s">
        <v>14026</v>
      </c>
      <c r="D163" s="903" t="s">
        <v>13627</v>
      </c>
      <c r="E163" s="903" t="s">
        <v>13628</v>
      </c>
      <c r="F163" s="453"/>
      <c r="G163" s="453"/>
      <c r="H163" s="438">
        <f t="shared" ref="H163:H244" si="6">F163*G163</f>
        <v>0</v>
      </c>
      <c r="I163" s="439"/>
      <c r="J163" s="439"/>
      <c r="K163" s="440">
        <f t="shared" ref="K163:K244" si="7">I163*J163</f>
        <v>0</v>
      </c>
      <c r="O163" s="909"/>
      <c r="P163" s="909"/>
    </row>
    <row r="164" spans="1:16" ht="15">
      <c r="A164" s="910">
        <v>1069111</v>
      </c>
      <c r="B164" s="897"/>
      <c r="C164" s="907" t="s">
        <v>14244</v>
      </c>
      <c r="D164" s="907" t="s">
        <v>13523</v>
      </c>
      <c r="E164" s="908" t="s">
        <v>14245</v>
      </c>
      <c r="F164" s="454"/>
      <c r="G164" s="454"/>
      <c r="H164" s="442">
        <f t="shared" si="6"/>
        <v>0</v>
      </c>
      <c r="I164" s="443"/>
      <c r="J164" s="443"/>
      <c r="K164" s="444">
        <f t="shared" si="7"/>
        <v>0</v>
      </c>
      <c r="O164" s="909"/>
      <c r="P164" s="909"/>
    </row>
    <row r="165" spans="1:16" ht="15">
      <c r="A165" s="910" t="s">
        <v>13612</v>
      </c>
      <c r="B165" s="897"/>
      <c r="C165" s="907" t="s">
        <v>13613</v>
      </c>
      <c r="D165" s="907" t="s">
        <v>13614</v>
      </c>
      <c r="E165" s="908" t="s">
        <v>13317</v>
      </c>
      <c r="F165" s="454">
        <v>142.89999999999998</v>
      </c>
      <c r="G165" s="454">
        <v>346832.95836249134</v>
      </c>
      <c r="H165" s="442">
        <f t="shared" si="6"/>
        <v>49562429.750000007</v>
      </c>
      <c r="I165" s="443">
        <v>137.46760834129739</v>
      </c>
      <c r="J165" s="443">
        <v>346832.95836249134</v>
      </c>
      <c r="K165" s="444">
        <f t="shared" si="7"/>
        <v>47678297.280028462</v>
      </c>
      <c r="O165" s="909"/>
      <c r="P165" s="909"/>
    </row>
    <row r="166" spans="1:16" ht="15">
      <c r="A166" s="910" t="s">
        <v>13615</v>
      </c>
      <c r="B166" s="897"/>
      <c r="C166" s="907" t="s">
        <v>13616</v>
      </c>
      <c r="D166" s="907" t="s">
        <v>13617</v>
      </c>
      <c r="E166" s="908" t="s">
        <v>13618</v>
      </c>
      <c r="F166" s="454">
        <v>3</v>
      </c>
      <c r="G166" s="454">
        <v>623663.44000000006</v>
      </c>
      <c r="H166" s="442">
        <f t="shared" si="6"/>
        <v>1870990.3200000003</v>
      </c>
      <c r="I166" s="443">
        <v>2.8859539889705546</v>
      </c>
      <c r="J166" s="443">
        <v>623663.44000000006</v>
      </c>
      <c r="K166" s="444">
        <f t="shared" si="7"/>
        <v>1799863.9924430982</v>
      </c>
      <c r="O166" s="909"/>
      <c r="P166" s="909"/>
    </row>
    <row r="167" spans="1:16" ht="15">
      <c r="A167" s="910" t="s">
        <v>13619</v>
      </c>
      <c r="B167" s="897" t="s">
        <v>13620</v>
      </c>
      <c r="C167" s="907" t="s">
        <v>13621</v>
      </c>
      <c r="D167" s="907" t="s">
        <v>13622</v>
      </c>
      <c r="E167" s="908" t="s">
        <v>13623</v>
      </c>
      <c r="F167" s="454">
        <v>299</v>
      </c>
      <c r="G167" s="454">
        <v>157894.81451505015</v>
      </c>
      <c r="H167" s="442">
        <f t="shared" si="6"/>
        <v>47210549.539999992</v>
      </c>
      <c r="I167" s="443">
        <v>287.63341423406524</v>
      </c>
      <c r="J167" s="443">
        <v>157894.81451505015</v>
      </c>
      <c r="K167" s="444">
        <f t="shared" si="7"/>
        <v>45415824.588818319</v>
      </c>
      <c r="O167" s="909"/>
      <c r="P167" s="909"/>
    </row>
    <row r="168" spans="1:16" ht="15">
      <c r="A168" s="910" t="s">
        <v>13624</v>
      </c>
      <c r="B168" s="897"/>
      <c r="C168" s="907"/>
      <c r="D168" s="907"/>
      <c r="E168" s="908"/>
      <c r="F168" s="454">
        <v>1011</v>
      </c>
      <c r="G168" s="454">
        <v>589811.10457962414</v>
      </c>
      <c r="H168" s="442">
        <f t="shared" si="6"/>
        <v>596299026.73000002</v>
      </c>
      <c r="I168" s="443">
        <v>972.56649428307696</v>
      </c>
      <c r="J168" s="443">
        <v>589811.10457962414</v>
      </c>
      <c r="K168" s="444">
        <f t="shared" si="7"/>
        <v>573630518.27023435</v>
      </c>
      <c r="O168" s="909"/>
      <c r="P168" s="909"/>
    </row>
    <row r="169" spans="1:16" ht="15">
      <c r="A169" s="910" t="s">
        <v>13625</v>
      </c>
      <c r="B169" s="897"/>
      <c r="C169" s="907" t="s">
        <v>13626</v>
      </c>
      <c r="D169" s="907" t="s">
        <v>13627</v>
      </c>
      <c r="E169" s="908" t="s">
        <v>13628</v>
      </c>
      <c r="F169" s="454"/>
      <c r="G169" s="454"/>
      <c r="H169" s="442">
        <f t="shared" si="6"/>
        <v>0</v>
      </c>
      <c r="I169" s="443"/>
      <c r="J169" s="443"/>
      <c r="K169" s="444">
        <f t="shared" si="7"/>
        <v>0</v>
      </c>
      <c r="O169" s="909"/>
      <c r="P169" s="909"/>
    </row>
    <row r="170" spans="1:16" ht="22.5">
      <c r="A170" s="910" t="s">
        <v>13629</v>
      </c>
      <c r="B170" s="897" t="s">
        <v>13630</v>
      </c>
      <c r="C170" s="907" t="s">
        <v>13631</v>
      </c>
      <c r="D170" s="907" t="s">
        <v>13226</v>
      </c>
      <c r="E170" s="908" t="s">
        <v>13632</v>
      </c>
      <c r="F170" s="454">
        <v>187</v>
      </c>
      <c r="G170" s="454">
        <v>18266.800748663103</v>
      </c>
      <c r="H170" s="442">
        <f t="shared" si="6"/>
        <v>3415891.74</v>
      </c>
      <c r="I170" s="443">
        <v>179.89113197916458</v>
      </c>
      <c r="J170" s="443">
        <v>18266.800748663103</v>
      </c>
      <c r="K170" s="444">
        <f t="shared" si="7"/>
        <v>3286035.4643148566</v>
      </c>
      <c r="O170" s="909"/>
      <c r="P170" s="909"/>
    </row>
    <row r="171" spans="1:16" ht="22.5">
      <c r="A171" s="910" t="s">
        <v>13633</v>
      </c>
      <c r="B171" s="897" t="s">
        <v>13630</v>
      </c>
      <c r="C171" s="907" t="s">
        <v>13631</v>
      </c>
      <c r="D171" s="907" t="s">
        <v>13226</v>
      </c>
      <c r="E171" s="908" t="s">
        <v>13634</v>
      </c>
      <c r="F171" s="454">
        <v>129.80000000000001</v>
      </c>
      <c r="G171" s="454">
        <v>91294.386209553151</v>
      </c>
      <c r="H171" s="442">
        <f t="shared" si="6"/>
        <v>11850011.33</v>
      </c>
      <c r="I171" s="443">
        <v>124.86560925612599</v>
      </c>
      <c r="J171" s="443">
        <v>91294.386209553151</v>
      </c>
      <c r="K171" s="444">
        <f t="shared" si="7"/>
        <v>11399529.155719921</v>
      </c>
      <c r="O171" s="909"/>
      <c r="P171" s="909"/>
    </row>
    <row r="172" spans="1:16" ht="22.5">
      <c r="A172" s="910" t="s">
        <v>13635</v>
      </c>
      <c r="B172" s="897" t="s">
        <v>13630</v>
      </c>
      <c r="C172" s="907" t="s">
        <v>13631</v>
      </c>
      <c r="D172" s="907"/>
      <c r="E172" s="908" t="s">
        <v>13636</v>
      </c>
      <c r="F172" s="454">
        <v>278</v>
      </c>
      <c r="G172" s="454">
        <v>173199.20449640288</v>
      </c>
      <c r="H172" s="442">
        <f t="shared" si="6"/>
        <v>48149378.850000001</v>
      </c>
      <c r="I172" s="443">
        <v>267.43173631127138</v>
      </c>
      <c r="J172" s="443">
        <v>173199.20449640288</v>
      </c>
      <c r="K172" s="444">
        <f t="shared" si="7"/>
        <v>46318963.986203983</v>
      </c>
      <c r="O172" s="909"/>
      <c r="P172" s="909"/>
    </row>
    <row r="173" spans="1:16" ht="15">
      <c r="A173" s="910" t="s">
        <v>13637</v>
      </c>
      <c r="B173" s="897"/>
      <c r="C173" s="907"/>
      <c r="D173" s="907"/>
      <c r="E173" s="908"/>
      <c r="F173" s="454"/>
      <c r="G173" s="454"/>
      <c r="H173" s="442">
        <f t="shared" si="6"/>
        <v>0</v>
      </c>
      <c r="I173" s="443"/>
      <c r="J173" s="443"/>
      <c r="K173" s="444">
        <f t="shared" si="7"/>
        <v>0</v>
      </c>
      <c r="O173" s="909"/>
      <c r="P173" s="909"/>
    </row>
    <row r="174" spans="1:16" ht="15">
      <c r="A174" s="910" t="s">
        <v>13638</v>
      </c>
      <c r="B174" s="897"/>
      <c r="C174" s="907"/>
      <c r="D174" s="907"/>
      <c r="E174" s="908"/>
      <c r="F174" s="454"/>
      <c r="G174" s="454"/>
      <c r="H174" s="442">
        <f t="shared" si="6"/>
        <v>0</v>
      </c>
      <c r="I174" s="443"/>
      <c r="J174" s="443"/>
      <c r="K174" s="444">
        <f t="shared" si="7"/>
        <v>0</v>
      </c>
      <c r="O174" s="909"/>
      <c r="P174" s="909"/>
    </row>
    <row r="175" spans="1:16" ht="15">
      <c r="A175" s="910" t="s">
        <v>13639</v>
      </c>
      <c r="B175" s="897"/>
      <c r="C175" s="907"/>
      <c r="D175" s="907"/>
      <c r="E175" s="908"/>
      <c r="F175" s="454">
        <v>13</v>
      </c>
      <c r="G175" s="454">
        <v>25925.11</v>
      </c>
      <c r="H175" s="442">
        <f t="shared" si="6"/>
        <v>337026.43</v>
      </c>
      <c r="I175" s="443">
        <v>12.505800618872405</v>
      </c>
      <c r="J175" s="443">
        <v>25925.11</v>
      </c>
      <c r="K175" s="444">
        <f t="shared" si="7"/>
        <v>324214.25668233517</v>
      </c>
      <c r="O175" s="909"/>
      <c r="P175" s="909"/>
    </row>
    <row r="176" spans="1:16" ht="15">
      <c r="A176" s="910" t="s">
        <v>13640</v>
      </c>
      <c r="B176" s="897"/>
      <c r="C176" s="907"/>
      <c r="D176" s="907"/>
      <c r="E176" s="908"/>
      <c r="F176" s="454">
        <v>20</v>
      </c>
      <c r="G176" s="454">
        <v>5185.01</v>
      </c>
      <c r="H176" s="442">
        <f t="shared" si="6"/>
        <v>103700.20000000001</v>
      </c>
      <c r="I176" s="443">
        <v>19.239693259803694</v>
      </c>
      <c r="J176" s="443">
        <v>5185.01</v>
      </c>
      <c r="K176" s="444">
        <f t="shared" si="7"/>
        <v>99758.001949014753</v>
      </c>
      <c r="O176" s="909"/>
      <c r="P176" s="909"/>
    </row>
    <row r="177" spans="1:16" ht="15">
      <c r="A177" s="910" t="s">
        <v>13641</v>
      </c>
      <c r="B177" s="897"/>
      <c r="C177" s="907" t="s">
        <v>13642</v>
      </c>
      <c r="D177" s="907" t="s">
        <v>13229</v>
      </c>
      <c r="E177" s="908" t="s">
        <v>13643</v>
      </c>
      <c r="F177" s="454"/>
      <c r="G177" s="454"/>
      <c r="H177" s="442">
        <f t="shared" si="6"/>
        <v>0</v>
      </c>
      <c r="I177" s="443"/>
      <c r="J177" s="443"/>
      <c r="K177" s="444">
        <f t="shared" si="7"/>
        <v>0</v>
      </c>
      <c r="O177" s="909"/>
      <c r="P177" s="909"/>
    </row>
    <row r="178" spans="1:16" ht="15">
      <c r="A178" s="910" t="s">
        <v>13644</v>
      </c>
      <c r="B178" s="897"/>
      <c r="C178" s="907" t="s">
        <v>13645</v>
      </c>
      <c r="D178" s="907" t="s">
        <v>13646</v>
      </c>
      <c r="E178" s="908" t="s">
        <v>13294</v>
      </c>
      <c r="F178" s="454">
        <v>3812</v>
      </c>
      <c r="G178" s="454">
        <v>14049.626752360968</v>
      </c>
      <c r="H178" s="442">
        <f t="shared" si="6"/>
        <v>53557177.180000007</v>
      </c>
      <c r="I178" s="443">
        <v>3667.0855353185848</v>
      </c>
      <c r="J178" s="443">
        <v>14049.626752360968</v>
      </c>
      <c r="K178" s="444">
        <f t="shared" si="7"/>
        <v>51521183.04020793</v>
      </c>
      <c r="O178" s="909"/>
      <c r="P178" s="909"/>
    </row>
    <row r="179" spans="1:16" ht="15">
      <c r="A179" s="910" t="s">
        <v>13647</v>
      </c>
      <c r="B179" s="897"/>
      <c r="C179" s="907" t="s">
        <v>13648</v>
      </c>
      <c r="D179" s="907" t="s">
        <v>13262</v>
      </c>
      <c r="E179" s="908" t="s">
        <v>13296</v>
      </c>
      <c r="F179" s="454">
        <v>23</v>
      </c>
      <c r="G179" s="454">
        <v>75757.73391304347</v>
      </c>
      <c r="H179" s="442">
        <f t="shared" si="6"/>
        <v>1742427.88</v>
      </c>
      <c r="I179" s="443">
        <v>22.12564724877425</v>
      </c>
      <c r="J179" s="443">
        <v>75757.73391304347</v>
      </c>
      <c r="K179" s="444">
        <f t="shared" si="7"/>
        <v>1676188.896926502</v>
      </c>
      <c r="O179" s="909"/>
      <c r="P179" s="909"/>
    </row>
    <row r="180" spans="1:16" ht="15">
      <c r="A180" s="910" t="s">
        <v>13649</v>
      </c>
      <c r="B180" s="897"/>
      <c r="C180" s="907"/>
      <c r="D180" s="907"/>
      <c r="E180" s="908"/>
      <c r="F180" s="454"/>
      <c r="G180" s="454"/>
      <c r="H180" s="442">
        <f t="shared" si="6"/>
        <v>0</v>
      </c>
      <c r="I180" s="443"/>
      <c r="J180" s="443"/>
      <c r="K180" s="444">
        <f t="shared" si="7"/>
        <v>0</v>
      </c>
      <c r="O180" s="909"/>
      <c r="P180" s="909"/>
    </row>
    <row r="181" spans="1:16" ht="15">
      <c r="A181" s="910" t="s">
        <v>13650</v>
      </c>
      <c r="B181" s="897"/>
      <c r="C181" s="907"/>
      <c r="D181" s="907"/>
      <c r="E181" s="908"/>
      <c r="F181" s="454">
        <v>130</v>
      </c>
      <c r="G181" s="454">
        <v>11760.949615384616</v>
      </c>
      <c r="H181" s="442">
        <f t="shared" si="6"/>
        <v>1528923.45</v>
      </c>
      <c r="I181" s="443">
        <v>125.05800618872399</v>
      </c>
      <c r="J181" s="443">
        <v>11760.949615384616</v>
      </c>
      <c r="K181" s="444">
        <f t="shared" si="7"/>
        <v>1470800.9097860404</v>
      </c>
      <c r="O181" s="909"/>
      <c r="P181" s="909"/>
    </row>
    <row r="182" spans="1:16" ht="15">
      <c r="A182" s="910" t="s">
        <v>13651</v>
      </c>
      <c r="B182" s="897"/>
      <c r="C182" s="907" t="s">
        <v>13652</v>
      </c>
      <c r="D182" s="907" t="s">
        <v>13653</v>
      </c>
      <c r="E182" s="908" t="s">
        <v>13654</v>
      </c>
      <c r="F182" s="454"/>
      <c r="G182" s="454"/>
      <c r="H182" s="442">
        <f t="shared" si="6"/>
        <v>0</v>
      </c>
      <c r="I182" s="443"/>
      <c r="J182" s="443"/>
      <c r="K182" s="444">
        <f t="shared" si="7"/>
        <v>0</v>
      </c>
      <c r="O182" s="909"/>
      <c r="P182" s="909"/>
    </row>
    <row r="183" spans="1:16" ht="15">
      <c r="A183" s="910" t="s">
        <v>13655</v>
      </c>
      <c r="B183" s="897"/>
      <c r="C183" s="907"/>
      <c r="D183" s="907"/>
      <c r="E183" s="908"/>
      <c r="F183" s="454"/>
      <c r="G183" s="454"/>
      <c r="H183" s="442">
        <f t="shared" si="6"/>
        <v>0</v>
      </c>
      <c r="I183" s="443"/>
      <c r="J183" s="443"/>
      <c r="K183" s="444">
        <f t="shared" si="7"/>
        <v>0</v>
      </c>
      <c r="O183" s="909"/>
      <c r="P183" s="909"/>
    </row>
    <row r="184" spans="1:16" ht="22.5">
      <c r="A184" s="910" t="s">
        <v>13656</v>
      </c>
      <c r="B184" s="897" t="s">
        <v>13657</v>
      </c>
      <c r="C184" s="907" t="s">
        <v>13658</v>
      </c>
      <c r="D184" s="907" t="s">
        <v>13659</v>
      </c>
      <c r="E184" s="908" t="s">
        <v>13660</v>
      </c>
      <c r="F184" s="454">
        <v>533</v>
      </c>
      <c r="G184" s="454">
        <v>36047.791219512197</v>
      </c>
      <c r="H184" s="442">
        <f t="shared" si="6"/>
        <v>19213472.720000003</v>
      </c>
      <c r="I184" s="443">
        <v>512.7378253737686</v>
      </c>
      <c r="J184" s="443">
        <v>36047.791219512197</v>
      </c>
      <c r="K184" s="444">
        <f t="shared" si="7"/>
        <v>18483066.079420313</v>
      </c>
      <c r="O184" s="909"/>
      <c r="P184" s="909"/>
    </row>
    <row r="185" spans="1:16" ht="15">
      <c r="A185" s="910" t="s">
        <v>13661</v>
      </c>
      <c r="B185" s="897"/>
      <c r="C185" s="907" t="s">
        <v>13662</v>
      </c>
      <c r="D185" s="907" t="s">
        <v>13397</v>
      </c>
      <c r="E185" s="908" t="s">
        <v>13222</v>
      </c>
      <c r="F185" s="454"/>
      <c r="G185" s="454"/>
      <c r="H185" s="442">
        <f t="shared" si="6"/>
        <v>0</v>
      </c>
      <c r="I185" s="443"/>
      <c r="J185" s="443"/>
      <c r="K185" s="444">
        <f t="shared" si="7"/>
        <v>0</v>
      </c>
      <c r="O185" s="909"/>
      <c r="P185" s="909"/>
    </row>
    <row r="186" spans="1:16" ht="15">
      <c r="A186" s="910" t="s">
        <v>13663</v>
      </c>
      <c r="B186" s="897"/>
      <c r="C186" s="907"/>
      <c r="D186" s="907"/>
      <c r="E186" s="908"/>
      <c r="F186" s="454">
        <v>26</v>
      </c>
      <c r="G186" s="454">
        <v>4817.7299999999996</v>
      </c>
      <c r="H186" s="442">
        <f t="shared" si="6"/>
        <v>125260.97999999998</v>
      </c>
      <c r="I186" s="443">
        <v>25.011601237744809</v>
      </c>
      <c r="J186" s="443">
        <v>4817.7299999999996</v>
      </c>
      <c r="K186" s="444">
        <f t="shared" si="7"/>
        <v>120499.14163112029</v>
      </c>
      <c r="O186" s="909"/>
      <c r="P186" s="909"/>
    </row>
    <row r="187" spans="1:16" ht="15">
      <c r="A187" s="910" t="s">
        <v>13664</v>
      </c>
      <c r="B187" s="897"/>
      <c r="C187" s="907"/>
      <c r="D187" s="907"/>
      <c r="E187" s="908"/>
      <c r="F187" s="454">
        <v>130</v>
      </c>
      <c r="G187" s="454">
        <v>5006.1208461538463</v>
      </c>
      <c r="H187" s="442">
        <f t="shared" si="6"/>
        <v>650795.71</v>
      </c>
      <c r="I187" s="443">
        <v>125.05800618872404</v>
      </c>
      <c r="J187" s="443">
        <v>5006.1208461538463</v>
      </c>
      <c r="K187" s="444">
        <f t="shared" si="7"/>
        <v>626055.49175980815</v>
      </c>
      <c r="O187" s="909"/>
      <c r="P187" s="909"/>
    </row>
    <row r="188" spans="1:16" ht="56.25">
      <c r="A188" s="910" t="s">
        <v>19308</v>
      </c>
      <c r="B188" s="897" t="s">
        <v>19325</v>
      </c>
      <c r="C188" s="907"/>
      <c r="D188" s="907"/>
      <c r="E188" s="908"/>
      <c r="F188" s="454">
        <v>6</v>
      </c>
      <c r="G188" s="454">
        <v>4400</v>
      </c>
      <c r="H188" s="442">
        <f t="shared" si="6"/>
        <v>26400</v>
      </c>
      <c r="I188" s="443">
        <v>5.7719079779411091</v>
      </c>
      <c r="J188" s="443">
        <v>4400</v>
      </c>
      <c r="K188" s="444">
        <f t="shared" si="7"/>
        <v>25396.395102940882</v>
      </c>
      <c r="O188" s="909"/>
      <c r="P188" s="909"/>
    </row>
    <row r="189" spans="1:16" ht="15">
      <c r="A189" s="910" t="s">
        <v>13665</v>
      </c>
      <c r="B189" s="897"/>
      <c r="C189" s="907"/>
      <c r="D189" s="907"/>
      <c r="E189" s="908"/>
      <c r="F189" s="454">
        <v>418</v>
      </c>
      <c r="G189" s="454">
        <v>9535.3442105263148</v>
      </c>
      <c r="H189" s="442">
        <f t="shared" si="6"/>
        <v>3985773.8799999994</v>
      </c>
      <c r="I189" s="443">
        <v>402.10958912989736</v>
      </c>
      <c r="J189" s="443">
        <v>9535.3442105263148</v>
      </c>
      <c r="K189" s="444">
        <f t="shared" si="7"/>
        <v>3834253.3427068819</v>
      </c>
      <c r="O189" s="909"/>
      <c r="P189" s="909"/>
    </row>
    <row r="190" spans="1:16" ht="22.5">
      <c r="A190" s="910" t="s">
        <v>13666</v>
      </c>
      <c r="B190" s="897"/>
      <c r="C190" s="907"/>
      <c r="D190" s="907" t="s">
        <v>13667</v>
      </c>
      <c r="E190" s="908" t="s">
        <v>13668</v>
      </c>
      <c r="F190" s="454">
        <v>1666</v>
      </c>
      <c r="G190" s="454">
        <v>23486.661092436978</v>
      </c>
      <c r="H190" s="442">
        <f t="shared" si="6"/>
        <v>39128777.380000003</v>
      </c>
      <c r="I190" s="443">
        <v>1602.6664485416479</v>
      </c>
      <c r="J190" s="443">
        <v>23486.661092436978</v>
      </c>
      <c r="K190" s="444">
        <f t="shared" si="7"/>
        <v>37641283.721117273</v>
      </c>
      <c r="O190" s="909"/>
      <c r="P190" s="909"/>
    </row>
    <row r="191" spans="1:16" ht="22.5">
      <c r="A191" s="910" t="s">
        <v>13669</v>
      </c>
      <c r="B191" s="897"/>
      <c r="C191" s="907" t="s">
        <v>13670</v>
      </c>
      <c r="D191" s="907" t="s">
        <v>13262</v>
      </c>
      <c r="E191" s="908" t="s">
        <v>13671</v>
      </c>
      <c r="F191" s="454">
        <v>51</v>
      </c>
      <c r="G191" s="454">
        <v>126368.31803921569</v>
      </c>
      <c r="H191" s="442">
        <f t="shared" si="6"/>
        <v>6444784.2200000007</v>
      </c>
      <c r="I191" s="443">
        <v>49.061217812499422</v>
      </c>
      <c r="J191" s="443">
        <v>126368.31803921569</v>
      </c>
      <c r="K191" s="444">
        <f t="shared" si="7"/>
        <v>6199783.5759211611</v>
      </c>
      <c r="O191" s="909"/>
      <c r="P191" s="909"/>
    </row>
    <row r="192" spans="1:16" ht="15">
      <c r="A192" s="910" t="s">
        <v>13672</v>
      </c>
      <c r="B192" s="897"/>
      <c r="C192" s="907" t="s">
        <v>13673</v>
      </c>
      <c r="D192" s="907" t="s">
        <v>13369</v>
      </c>
      <c r="E192" s="908" t="s">
        <v>13674</v>
      </c>
      <c r="F192" s="454">
        <v>62</v>
      </c>
      <c r="G192" s="454">
        <v>233954.46419354837</v>
      </c>
      <c r="H192" s="442">
        <f t="shared" si="6"/>
        <v>14505176.779999999</v>
      </c>
      <c r="I192" s="443">
        <v>59.643049105391462</v>
      </c>
      <c r="J192" s="443">
        <v>233954.46419354837</v>
      </c>
      <c r="K192" s="444">
        <f t="shared" si="7"/>
        <v>13953757.596321354</v>
      </c>
      <c r="O192" s="909"/>
      <c r="P192" s="909"/>
    </row>
    <row r="193" spans="1:16" ht="22.5">
      <c r="A193" s="910" t="s">
        <v>13675</v>
      </c>
      <c r="B193" s="897"/>
      <c r="C193" s="907" t="s">
        <v>13673</v>
      </c>
      <c r="D193" s="907" t="s">
        <v>13369</v>
      </c>
      <c r="E193" s="908" t="s">
        <v>13676</v>
      </c>
      <c r="F193" s="454">
        <v>222</v>
      </c>
      <c r="G193" s="454">
        <v>236618.86936936938</v>
      </c>
      <c r="H193" s="442">
        <f t="shared" si="6"/>
        <v>52529389</v>
      </c>
      <c r="I193" s="443">
        <v>213.56059518382105</v>
      </c>
      <c r="J193" s="443">
        <v>236618.86936936938</v>
      </c>
      <c r="K193" s="444">
        <f t="shared" si="7"/>
        <v>50532466.574245326</v>
      </c>
      <c r="O193" s="909"/>
      <c r="P193" s="909"/>
    </row>
    <row r="194" spans="1:16" ht="33.75">
      <c r="A194" s="910" t="s">
        <v>13677</v>
      </c>
      <c r="B194" s="897" t="s">
        <v>13678</v>
      </c>
      <c r="C194" s="907" t="s">
        <v>13679</v>
      </c>
      <c r="D194" s="907" t="s">
        <v>13680</v>
      </c>
      <c r="E194" s="908" t="s">
        <v>13681</v>
      </c>
      <c r="F194" s="454">
        <v>57</v>
      </c>
      <c r="G194" s="454">
        <v>7251.6324561403508</v>
      </c>
      <c r="H194" s="442">
        <f t="shared" si="6"/>
        <v>413343.05</v>
      </c>
      <c r="I194" s="443">
        <v>54.83312579044054</v>
      </c>
      <c r="J194" s="443">
        <v>7251.6324561403508</v>
      </c>
      <c r="K194" s="444">
        <f t="shared" si="7"/>
        <v>397629.67465358513</v>
      </c>
      <c r="O194" s="909"/>
      <c r="P194" s="909"/>
    </row>
    <row r="195" spans="1:16" ht="22.5">
      <c r="A195" s="910" t="s">
        <v>13682</v>
      </c>
      <c r="B195" s="897"/>
      <c r="C195" s="907" t="s">
        <v>13679</v>
      </c>
      <c r="D195" s="907" t="s">
        <v>13683</v>
      </c>
      <c r="E195" s="908" t="s">
        <v>13684</v>
      </c>
      <c r="F195" s="454">
        <v>112</v>
      </c>
      <c r="G195" s="454">
        <v>14373.477142857142</v>
      </c>
      <c r="H195" s="442">
        <f t="shared" si="6"/>
        <v>1609829.44</v>
      </c>
      <c r="I195" s="443">
        <v>107.74228225490072</v>
      </c>
      <c r="J195" s="443">
        <v>14373.477142857142</v>
      </c>
      <c r="K195" s="444">
        <f t="shared" si="7"/>
        <v>1548631.2313100782</v>
      </c>
      <c r="O195" s="909"/>
      <c r="P195" s="909"/>
    </row>
    <row r="196" spans="1:16" ht="22.5">
      <c r="A196" s="910" t="s">
        <v>13685</v>
      </c>
      <c r="B196" s="897" t="s">
        <v>13686</v>
      </c>
      <c r="C196" s="907" t="s">
        <v>13679</v>
      </c>
      <c r="D196" s="907" t="s">
        <v>13687</v>
      </c>
      <c r="E196" s="908" t="s">
        <v>13684</v>
      </c>
      <c r="F196" s="454"/>
      <c r="G196" s="454"/>
      <c r="H196" s="442">
        <f t="shared" si="6"/>
        <v>0</v>
      </c>
      <c r="I196" s="443"/>
      <c r="J196" s="443"/>
      <c r="K196" s="444">
        <f t="shared" si="7"/>
        <v>0</v>
      </c>
      <c r="O196" s="909"/>
      <c r="P196" s="909"/>
    </row>
    <row r="197" spans="1:16" ht="22.5">
      <c r="A197" s="910" t="s">
        <v>13688</v>
      </c>
      <c r="B197" s="897" t="s">
        <v>13689</v>
      </c>
      <c r="C197" s="907" t="s">
        <v>13690</v>
      </c>
      <c r="D197" s="907" t="s">
        <v>13369</v>
      </c>
      <c r="E197" s="908" t="s">
        <v>13691</v>
      </c>
      <c r="F197" s="454"/>
      <c r="G197" s="454"/>
      <c r="H197" s="442">
        <f t="shared" si="6"/>
        <v>0</v>
      </c>
      <c r="I197" s="443"/>
      <c r="J197" s="443"/>
      <c r="K197" s="444">
        <f t="shared" si="7"/>
        <v>0</v>
      </c>
      <c r="O197" s="909"/>
      <c r="P197" s="909"/>
    </row>
    <row r="198" spans="1:16" ht="15">
      <c r="A198" s="910" t="s">
        <v>13692</v>
      </c>
      <c r="B198" s="897"/>
      <c r="C198" s="907" t="s">
        <v>13693</v>
      </c>
      <c r="D198" s="907" t="s">
        <v>13694</v>
      </c>
      <c r="E198" s="908" t="s">
        <v>13695</v>
      </c>
      <c r="F198" s="454"/>
      <c r="G198" s="454"/>
      <c r="H198" s="442">
        <f t="shared" si="6"/>
        <v>0</v>
      </c>
      <c r="I198" s="443"/>
      <c r="J198" s="443"/>
      <c r="K198" s="444">
        <f t="shared" si="7"/>
        <v>0</v>
      </c>
      <c r="O198" s="909"/>
      <c r="P198" s="909"/>
    </row>
    <row r="199" spans="1:16" ht="22.5">
      <c r="A199" s="910" t="s">
        <v>13696</v>
      </c>
      <c r="B199" s="897"/>
      <c r="C199" s="907" t="s">
        <v>13693</v>
      </c>
      <c r="D199" s="907" t="s">
        <v>13694</v>
      </c>
      <c r="E199" s="908" t="s">
        <v>13697</v>
      </c>
      <c r="F199" s="454"/>
      <c r="G199" s="454"/>
      <c r="H199" s="442">
        <f t="shared" si="6"/>
        <v>0</v>
      </c>
      <c r="I199" s="443"/>
      <c r="J199" s="443"/>
      <c r="K199" s="444">
        <f t="shared" si="7"/>
        <v>0</v>
      </c>
      <c r="O199" s="909"/>
      <c r="P199" s="909"/>
    </row>
    <row r="200" spans="1:16" ht="15">
      <c r="A200" s="910" t="s">
        <v>13698</v>
      </c>
      <c r="B200" s="897"/>
      <c r="C200" s="907" t="s">
        <v>13693</v>
      </c>
      <c r="D200" s="907" t="s">
        <v>13694</v>
      </c>
      <c r="E200" s="908" t="s">
        <v>13699</v>
      </c>
      <c r="F200" s="454"/>
      <c r="G200" s="454"/>
      <c r="H200" s="442">
        <f t="shared" si="6"/>
        <v>0</v>
      </c>
      <c r="I200" s="443"/>
      <c r="J200" s="443"/>
      <c r="K200" s="444">
        <f t="shared" si="7"/>
        <v>0</v>
      </c>
      <c r="O200" s="909"/>
      <c r="P200" s="909"/>
    </row>
    <row r="201" spans="1:16" ht="15">
      <c r="A201" s="910" t="s">
        <v>13700</v>
      </c>
      <c r="B201" s="897"/>
      <c r="C201" s="907"/>
      <c r="D201" s="907"/>
      <c r="E201" s="908"/>
      <c r="F201" s="454">
        <v>26</v>
      </c>
      <c r="G201" s="454">
        <v>109387.76807692306</v>
      </c>
      <c r="H201" s="442">
        <f t="shared" si="6"/>
        <v>2844081.9699999997</v>
      </c>
      <c r="I201" s="443">
        <v>25.011601237744806</v>
      </c>
      <c r="J201" s="443">
        <v>109387.76807692306</v>
      </c>
      <c r="K201" s="444">
        <f t="shared" si="7"/>
        <v>2735963.2354269107</v>
      </c>
      <c r="O201" s="909"/>
      <c r="P201" s="909"/>
    </row>
    <row r="202" spans="1:16" ht="15">
      <c r="A202" s="910" t="s">
        <v>13701</v>
      </c>
      <c r="B202" s="897"/>
      <c r="C202" s="907"/>
      <c r="D202" s="907"/>
      <c r="E202" s="908"/>
      <c r="F202" s="454">
        <v>299</v>
      </c>
      <c r="G202" s="454">
        <v>21484.370668896321</v>
      </c>
      <c r="H202" s="442">
        <f t="shared" si="6"/>
        <v>6423826.8300000001</v>
      </c>
      <c r="I202" s="443">
        <v>287.63341423406536</v>
      </c>
      <c r="J202" s="443">
        <v>21484.370668896321</v>
      </c>
      <c r="K202" s="444">
        <f t="shared" si="7"/>
        <v>6179622.8881648593</v>
      </c>
      <c r="O202" s="909"/>
      <c r="P202" s="909"/>
    </row>
    <row r="203" spans="1:16" ht="15">
      <c r="A203" s="910" t="s">
        <v>13702</v>
      </c>
      <c r="B203" s="897"/>
      <c r="C203" s="907" t="s">
        <v>13703</v>
      </c>
      <c r="D203" s="907" t="s">
        <v>13369</v>
      </c>
      <c r="E203" s="908" t="s">
        <v>13704</v>
      </c>
      <c r="F203" s="454"/>
      <c r="G203" s="454"/>
      <c r="H203" s="442">
        <f t="shared" si="6"/>
        <v>0</v>
      </c>
      <c r="I203" s="443"/>
      <c r="J203" s="443"/>
      <c r="K203" s="444">
        <f t="shared" si="7"/>
        <v>0</v>
      </c>
      <c r="O203" s="909"/>
      <c r="P203" s="909"/>
    </row>
    <row r="204" spans="1:16" ht="15">
      <c r="A204" s="910" t="s">
        <v>13705</v>
      </c>
      <c r="B204" s="897"/>
      <c r="C204" s="907"/>
      <c r="D204" s="907" t="s">
        <v>13706</v>
      </c>
      <c r="E204" s="908" t="s">
        <v>13707</v>
      </c>
      <c r="F204" s="454">
        <v>3635</v>
      </c>
      <c r="G204" s="454">
        <v>54918.338737276477</v>
      </c>
      <c r="H204" s="442">
        <f t="shared" si="6"/>
        <v>199628161.31</v>
      </c>
      <c r="I204" s="443">
        <v>3496.8142499693222</v>
      </c>
      <c r="J204" s="443">
        <v>54918.338737276477</v>
      </c>
      <c r="K204" s="444">
        <f t="shared" si="7"/>
        <v>192039229.48115063</v>
      </c>
      <c r="O204" s="909"/>
      <c r="P204" s="909"/>
    </row>
    <row r="205" spans="1:16" ht="15">
      <c r="A205" s="910" t="s">
        <v>13708</v>
      </c>
      <c r="B205" s="897"/>
      <c r="C205" s="907"/>
      <c r="D205" s="907" t="s">
        <v>13709</v>
      </c>
      <c r="E205" s="908" t="s">
        <v>13710</v>
      </c>
      <c r="F205" s="454">
        <v>358</v>
      </c>
      <c r="G205" s="454">
        <v>71239.524692737439</v>
      </c>
      <c r="H205" s="442">
        <f t="shared" si="6"/>
        <v>25503749.840000004</v>
      </c>
      <c r="I205" s="443">
        <v>344.39050935048624</v>
      </c>
      <c r="J205" s="443">
        <v>71239.524692737439</v>
      </c>
      <c r="K205" s="444">
        <f t="shared" si="7"/>
        <v>24534216.194818389</v>
      </c>
      <c r="O205" s="909"/>
      <c r="P205" s="909"/>
    </row>
    <row r="206" spans="1:16" ht="22.5">
      <c r="A206" s="910" t="s">
        <v>13711</v>
      </c>
      <c r="B206" s="897"/>
      <c r="C206" s="907"/>
      <c r="D206" s="907" t="s">
        <v>13712</v>
      </c>
      <c r="E206" s="908" t="s">
        <v>13713</v>
      </c>
      <c r="F206" s="454">
        <v>199</v>
      </c>
      <c r="G206" s="454">
        <v>208618.61090452262</v>
      </c>
      <c r="H206" s="442">
        <f t="shared" si="6"/>
        <v>41515103.57</v>
      </c>
      <c r="I206" s="443">
        <v>191.43494793504681</v>
      </c>
      <c r="J206" s="443">
        <v>208618.61090452262</v>
      </c>
      <c r="K206" s="444">
        <f t="shared" si="7"/>
        <v>39936892.916789077</v>
      </c>
      <c r="O206" s="909"/>
      <c r="P206" s="909"/>
    </row>
    <row r="207" spans="1:16" ht="22.5">
      <c r="A207" s="910" t="s">
        <v>13714</v>
      </c>
      <c r="B207" s="897"/>
      <c r="C207" s="907"/>
      <c r="D207" s="907" t="s">
        <v>13715</v>
      </c>
      <c r="E207" s="908" t="s">
        <v>13716</v>
      </c>
      <c r="F207" s="454">
        <v>244</v>
      </c>
      <c r="G207" s="454">
        <v>123718.66213114755</v>
      </c>
      <c r="H207" s="442">
        <f t="shared" si="6"/>
        <v>30187353.560000002</v>
      </c>
      <c r="I207" s="443">
        <v>234.72425776960515</v>
      </c>
      <c r="J207" s="443">
        <v>123718.66213114755</v>
      </c>
      <c r="K207" s="444">
        <f t="shared" si="7"/>
        <v>29039771.140982162</v>
      </c>
      <c r="O207" s="909"/>
      <c r="P207" s="909"/>
    </row>
    <row r="208" spans="1:16" ht="22.5">
      <c r="A208" s="910" t="s">
        <v>13717</v>
      </c>
      <c r="B208" s="897" t="s">
        <v>13718</v>
      </c>
      <c r="C208" s="907"/>
      <c r="D208" s="907" t="s">
        <v>13719</v>
      </c>
      <c r="E208" s="908" t="s">
        <v>13720</v>
      </c>
      <c r="F208" s="454">
        <v>2280</v>
      </c>
      <c r="G208" s="454">
        <v>4773.4556315789468</v>
      </c>
      <c r="H208" s="442">
        <f t="shared" si="6"/>
        <v>10883478.839999998</v>
      </c>
      <c r="I208" s="443">
        <v>2193.3250316176218</v>
      </c>
      <c r="J208" s="443">
        <v>4773.4556315789468</v>
      </c>
      <c r="K208" s="444">
        <f t="shared" si="7"/>
        <v>10469739.724058209</v>
      </c>
      <c r="O208" s="909"/>
      <c r="P208" s="909"/>
    </row>
    <row r="209" spans="1:16" ht="15">
      <c r="A209" s="910" t="s">
        <v>13721</v>
      </c>
      <c r="B209" s="897"/>
      <c r="C209" s="907" t="s">
        <v>13722</v>
      </c>
      <c r="D209" s="907" t="s">
        <v>13229</v>
      </c>
      <c r="E209" s="908" t="s">
        <v>13723</v>
      </c>
      <c r="F209" s="454"/>
      <c r="G209" s="454"/>
      <c r="H209" s="442">
        <f t="shared" si="6"/>
        <v>0</v>
      </c>
      <c r="I209" s="443"/>
      <c r="J209" s="443"/>
      <c r="K209" s="444">
        <f t="shared" si="7"/>
        <v>0</v>
      </c>
      <c r="O209" s="909"/>
      <c r="P209" s="909"/>
    </row>
    <row r="210" spans="1:16" ht="15">
      <c r="A210" s="910" t="s">
        <v>13724</v>
      </c>
      <c r="B210" s="897"/>
      <c r="C210" s="907" t="s">
        <v>13725</v>
      </c>
      <c r="D210" s="907" t="s">
        <v>13726</v>
      </c>
      <c r="E210" s="908" t="s">
        <v>13727</v>
      </c>
      <c r="F210" s="454">
        <v>312</v>
      </c>
      <c r="G210" s="454">
        <v>4689.6799999999994</v>
      </c>
      <c r="H210" s="442">
        <f t="shared" si="6"/>
        <v>1463180.16</v>
      </c>
      <c r="I210" s="443">
        <v>300.1392148529377</v>
      </c>
      <c r="J210" s="443">
        <v>4689.6799999999994</v>
      </c>
      <c r="K210" s="444">
        <f t="shared" si="7"/>
        <v>1407556.8731115246</v>
      </c>
      <c r="O210" s="909"/>
      <c r="P210" s="909"/>
    </row>
    <row r="211" spans="1:16" ht="67.5">
      <c r="A211" s="910" t="s">
        <v>13728</v>
      </c>
      <c r="B211" s="897" t="s">
        <v>13729</v>
      </c>
      <c r="C211" s="907" t="s">
        <v>13730</v>
      </c>
      <c r="D211" s="907" t="s">
        <v>13731</v>
      </c>
      <c r="E211" s="908" t="s">
        <v>13732</v>
      </c>
      <c r="F211" s="454">
        <v>5220</v>
      </c>
      <c r="G211" s="454">
        <v>4015.7617241379307</v>
      </c>
      <c r="H211" s="442">
        <f t="shared" si="6"/>
        <v>20962276.199999999</v>
      </c>
      <c r="I211" s="443">
        <v>5021.5599408087655</v>
      </c>
      <c r="J211" s="443">
        <v>4015.7617241379307</v>
      </c>
      <c r="K211" s="444">
        <f t="shared" si="7"/>
        <v>20165388.205764174</v>
      </c>
      <c r="O211" s="909"/>
      <c r="P211" s="909"/>
    </row>
    <row r="212" spans="1:16" ht="15">
      <c r="A212" s="910" t="s">
        <v>13733</v>
      </c>
      <c r="B212" s="897"/>
      <c r="C212" s="907"/>
      <c r="D212" s="907" t="s">
        <v>13213</v>
      </c>
      <c r="E212" s="908" t="s">
        <v>13456</v>
      </c>
      <c r="F212" s="454"/>
      <c r="G212" s="454"/>
      <c r="H212" s="442">
        <f t="shared" si="6"/>
        <v>0</v>
      </c>
      <c r="I212" s="443"/>
      <c r="J212" s="443"/>
      <c r="K212" s="444">
        <f t="shared" si="7"/>
        <v>0</v>
      </c>
      <c r="O212" s="909"/>
      <c r="P212" s="909"/>
    </row>
    <row r="213" spans="1:16" ht="15">
      <c r="A213" s="910" t="s">
        <v>13734</v>
      </c>
      <c r="B213" s="897"/>
      <c r="C213" s="907" t="s">
        <v>13735</v>
      </c>
      <c r="D213" s="907" t="s">
        <v>13229</v>
      </c>
      <c r="E213" s="908" t="s">
        <v>13736</v>
      </c>
      <c r="F213" s="454"/>
      <c r="G213" s="454"/>
      <c r="H213" s="442">
        <f t="shared" si="6"/>
        <v>0</v>
      </c>
      <c r="I213" s="443"/>
      <c r="J213" s="443"/>
      <c r="K213" s="444">
        <f t="shared" si="7"/>
        <v>0</v>
      </c>
      <c r="O213" s="909"/>
      <c r="P213" s="909"/>
    </row>
    <row r="214" spans="1:16" ht="15">
      <c r="A214" s="910" t="s">
        <v>13737</v>
      </c>
      <c r="B214" s="897" t="s">
        <v>13738</v>
      </c>
      <c r="C214" s="907" t="s">
        <v>13739</v>
      </c>
      <c r="D214" s="907" t="s">
        <v>13740</v>
      </c>
      <c r="E214" s="908" t="s">
        <v>13741</v>
      </c>
      <c r="F214" s="454"/>
      <c r="G214" s="454"/>
      <c r="H214" s="442">
        <f t="shared" si="6"/>
        <v>0</v>
      </c>
      <c r="I214" s="443"/>
      <c r="J214" s="443"/>
      <c r="K214" s="444">
        <f t="shared" si="7"/>
        <v>0</v>
      </c>
      <c r="O214" s="909"/>
      <c r="P214" s="909"/>
    </row>
    <row r="215" spans="1:16" ht="15">
      <c r="A215" s="910" t="s">
        <v>13742</v>
      </c>
      <c r="B215" s="897"/>
      <c r="C215" s="907" t="s">
        <v>13743</v>
      </c>
      <c r="D215" s="907" t="s">
        <v>13397</v>
      </c>
      <c r="E215" s="908" t="s">
        <v>13517</v>
      </c>
      <c r="F215" s="454"/>
      <c r="G215" s="454"/>
      <c r="H215" s="442">
        <f t="shared" si="6"/>
        <v>0</v>
      </c>
      <c r="I215" s="443"/>
      <c r="J215" s="443"/>
      <c r="K215" s="444">
        <f t="shared" si="7"/>
        <v>0</v>
      </c>
      <c r="O215" s="909"/>
      <c r="P215" s="909"/>
    </row>
    <row r="216" spans="1:16" ht="15">
      <c r="A216" s="910" t="s">
        <v>13744</v>
      </c>
      <c r="B216" s="897" t="s">
        <v>13307</v>
      </c>
      <c r="C216" s="907" t="s">
        <v>13308</v>
      </c>
      <c r="D216" s="907" t="s">
        <v>13229</v>
      </c>
      <c r="E216" s="908" t="s">
        <v>13745</v>
      </c>
      <c r="F216" s="454"/>
      <c r="G216" s="454"/>
      <c r="H216" s="442">
        <f t="shared" si="6"/>
        <v>0</v>
      </c>
      <c r="I216" s="443"/>
      <c r="J216" s="443"/>
      <c r="K216" s="444">
        <f t="shared" si="7"/>
        <v>0</v>
      </c>
      <c r="O216" s="909"/>
      <c r="P216" s="909"/>
    </row>
    <row r="217" spans="1:16" ht="15">
      <c r="A217" s="910" t="s">
        <v>13746</v>
      </c>
      <c r="B217" s="897"/>
      <c r="C217" s="907" t="s">
        <v>13308</v>
      </c>
      <c r="D217" s="907" t="s">
        <v>13229</v>
      </c>
      <c r="E217" s="908" t="s">
        <v>13747</v>
      </c>
      <c r="F217" s="454"/>
      <c r="G217" s="454"/>
      <c r="H217" s="442">
        <f t="shared" si="6"/>
        <v>0</v>
      </c>
      <c r="I217" s="443"/>
      <c r="J217" s="443"/>
      <c r="K217" s="444">
        <f t="shared" si="7"/>
        <v>0</v>
      </c>
      <c r="O217" s="909"/>
      <c r="P217" s="909"/>
    </row>
    <row r="218" spans="1:16" ht="22.5">
      <c r="A218" s="910" t="s">
        <v>13748</v>
      </c>
      <c r="B218" s="897"/>
      <c r="C218" s="907" t="s">
        <v>13251</v>
      </c>
      <c r="D218" s="907" t="s">
        <v>13229</v>
      </c>
      <c r="E218" s="908" t="s">
        <v>13260</v>
      </c>
      <c r="F218" s="454"/>
      <c r="G218" s="454"/>
      <c r="H218" s="442">
        <f t="shared" si="6"/>
        <v>0</v>
      </c>
      <c r="I218" s="443"/>
      <c r="J218" s="443"/>
      <c r="K218" s="444">
        <f t="shared" si="7"/>
        <v>0</v>
      </c>
      <c r="O218" s="909"/>
      <c r="P218" s="909"/>
    </row>
    <row r="219" spans="1:16" ht="15">
      <c r="A219" s="910" t="s">
        <v>13749</v>
      </c>
      <c r="B219" s="897"/>
      <c r="C219" s="907" t="s">
        <v>13287</v>
      </c>
      <c r="D219" s="907" t="s">
        <v>13750</v>
      </c>
      <c r="E219" s="908" t="s">
        <v>13751</v>
      </c>
      <c r="F219" s="454"/>
      <c r="G219" s="454"/>
      <c r="H219" s="442">
        <f t="shared" si="6"/>
        <v>0</v>
      </c>
      <c r="I219" s="443"/>
      <c r="J219" s="443"/>
      <c r="K219" s="444">
        <f t="shared" si="7"/>
        <v>0</v>
      </c>
      <c r="O219" s="909"/>
      <c r="P219" s="909"/>
    </row>
    <row r="220" spans="1:16" ht="15">
      <c r="A220" s="910" t="s">
        <v>13752</v>
      </c>
      <c r="B220" s="897"/>
      <c r="C220" s="907" t="s">
        <v>13287</v>
      </c>
      <c r="D220" s="907" t="s">
        <v>13750</v>
      </c>
      <c r="E220" s="908" t="s">
        <v>13447</v>
      </c>
      <c r="F220" s="454"/>
      <c r="G220" s="454"/>
      <c r="H220" s="442">
        <f t="shared" si="6"/>
        <v>0</v>
      </c>
      <c r="I220" s="443"/>
      <c r="J220" s="443"/>
      <c r="K220" s="444">
        <f t="shared" si="7"/>
        <v>0</v>
      </c>
      <c r="O220" s="909"/>
      <c r="P220" s="909"/>
    </row>
    <row r="221" spans="1:16" ht="15">
      <c r="A221" s="910" t="s">
        <v>13753</v>
      </c>
      <c r="B221" s="897"/>
      <c r="C221" s="907" t="s">
        <v>13754</v>
      </c>
      <c r="D221" s="907" t="s">
        <v>13229</v>
      </c>
      <c r="E221" s="908" t="s">
        <v>13256</v>
      </c>
      <c r="F221" s="454"/>
      <c r="G221" s="454"/>
      <c r="H221" s="442">
        <f t="shared" si="6"/>
        <v>0</v>
      </c>
      <c r="I221" s="443"/>
      <c r="J221" s="443"/>
      <c r="K221" s="444">
        <f t="shared" si="7"/>
        <v>0</v>
      </c>
      <c r="O221" s="909"/>
      <c r="P221" s="909"/>
    </row>
    <row r="222" spans="1:16" ht="15">
      <c r="A222" s="910" t="s">
        <v>13755</v>
      </c>
      <c r="B222" s="897"/>
      <c r="C222" s="907" t="s">
        <v>13754</v>
      </c>
      <c r="D222" s="907" t="s">
        <v>13262</v>
      </c>
      <c r="E222" s="908" t="s">
        <v>13756</v>
      </c>
      <c r="F222" s="454"/>
      <c r="G222" s="454"/>
      <c r="H222" s="442">
        <f t="shared" si="6"/>
        <v>0</v>
      </c>
      <c r="I222" s="443"/>
      <c r="J222" s="443"/>
      <c r="K222" s="444">
        <f t="shared" si="7"/>
        <v>0</v>
      </c>
      <c r="O222" s="909"/>
      <c r="P222" s="909"/>
    </row>
    <row r="223" spans="1:16" ht="15">
      <c r="A223" s="910" t="s">
        <v>13757</v>
      </c>
      <c r="B223" s="897"/>
      <c r="C223" s="907" t="s">
        <v>13282</v>
      </c>
      <c r="D223" s="907" t="s">
        <v>13252</v>
      </c>
      <c r="E223" s="908" t="s">
        <v>13222</v>
      </c>
      <c r="F223" s="454"/>
      <c r="G223" s="454"/>
      <c r="H223" s="442">
        <f t="shared" si="6"/>
        <v>0</v>
      </c>
      <c r="I223" s="443"/>
      <c r="J223" s="443"/>
      <c r="K223" s="444">
        <f t="shared" si="7"/>
        <v>0</v>
      </c>
      <c r="O223" s="909"/>
      <c r="P223" s="909"/>
    </row>
    <row r="224" spans="1:16" ht="15">
      <c r="A224" s="910" t="s">
        <v>13758</v>
      </c>
      <c r="B224" s="897"/>
      <c r="C224" s="907" t="s">
        <v>13754</v>
      </c>
      <c r="D224" s="907" t="s">
        <v>13229</v>
      </c>
      <c r="E224" s="908" t="s">
        <v>13256</v>
      </c>
      <c r="F224" s="454"/>
      <c r="G224" s="454"/>
      <c r="H224" s="442">
        <f t="shared" si="6"/>
        <v>0</v>
      </c>
      <c r="I224" s="443"/>
      <c r="J224" s="443"/>
      <c r="K224" s="444">
        <f t="shared" si="7"/>
        <v>0</v>
      </c>
      <c r="O224" s="909"/>
      <c r="P224" s="909"/>
    </row>
    <row r="225" spans="1:16" ht="15">
      <c r="A225" s="910" t="s">
        <v>13759</v>
      </c>
      <c r="B225" s="897"/>
      <c r="C225" s="907" t="s">
        <v>13760</v>
      </c>
      <c r="D225" s="907" t="s">
        <v>13229</v>
      </c>
      <c r="E225" s="908" t="s">
        <v>13761</v>
      </c>
      <c r="F225" s="454"/>
      <c r="G225" s="454"/>
      <c r="H225" s="442">
        <f t="shared" si="6"/>
        <v>0</v>
      </c>
      <c r="I225" s="443"/>
      <c r="J225" s="443"/>
      <c r="K225" s="444">
        <f t="shared" si="7"/>
        <v>0</v>
      </c>
      <c r="O225" s="909"/>
      <c r="P225" s="909"/>
    </row>
    <row r="226" spans="1:16" ht="22.5">
      <c r="A226" s="910" t="s">
        <v>13762</v>
      </c>
      <c r="B226" s="897"/>
      <c r="C226" s="907" t="s">
        <v>13760</v>
      </c>
      <c r="D226" s="907" t="s">
        <v>13229</v>
      </c>
      <c r="E226" s="908" t="s">
        <v>13763</v>
      </c>
      <c r="F226" s="454"/>
      <c r="G226" s="454"/>
      <c r="H226" s="442">
        <f t="shared" si="6"/>
        <v>0</v>
      </c>
      <c r="I226" s="443"/>
      <c r="J226" s="443"/>
      <c r="K226" s="444">
        <f t="shared" si="7"/>
        <v>0</v>
      </c>
      <c r="O226" s="909"/>
      <c r="P226" s="909"/>
    </row>
    <row r="227" spans="1:16" ht="15">
      <c r="A227" s="910" t="s">
        <v>13764</v>
      </c>
      <c r="B227" s="897"/>
      <c r="C227" s="907" t="s">
        <v>13765</v>
      </c>
      <c r="D227" s="907"/>
      <c r="E227" s="908" t="s">
        <v>13246</v>
      </c>
      <c r="F227" s="454"/>
      <c r="G227" s="454"/>
      <c r="H227" s="442">
        <f t="shared" si="6"/>
        <v>0</v>
      </c>
      <c r="I227" s="443"/>
      <c r="J227" s="443"/>
      <c r="K227" s="444">
        <f t="shared" si="7"/>
        <v>0</v>
      </c>
      <c r="O227" s="909"/>
      <c r="P227" s="909"/>
    </row>
    <row r="228" spans="1:16" ht="15">
      <c r="A228" s="910" t="s">
        <v>13766</v>
      </c>
      <c r="B228" s="897"/>
      <c r="C228" s="907" t="s">
        <v>13765</v>
      </c>
      <c r="D228" s="907"/>
      <c r="E228" s="908" t="s">
        <v>13256</v>
      </c>
      <c r="F228" s="454"/>
      <c r="G228" s="454"/>
      <c r="H228" s="442">
        <f t="shared" si="6"/>
        <v>0</v>
      </c>
      <c r="I228" s="443"/>
      <c r="J228" s="443"/>
      <c r="K228" s="444">
        <f t="shared" si="7"/>
        <v>0</v>
      </c>
      <c r="O228" s="909"/>
      <c r="P228" s="909"/>
    </row>
    <row r="229" spans="1:16" ht="15">
      <c r="A229" s="910" t="s">
        <v>13767</v>
      </c>
      <c r="B229" s="897" t="s">
        <v>13314</v>
      </c>
      <c r="C229" s="907" t="s">
        <v>13760</v>
      </c>
      <c r="D229" s="907" t="s">
        <v>13229</v>
      </c>
      <c r="E229" s="908" t="s">
        <v>13761</v>
      </c>
      <c r="F229" s="454"/>
      <c r="G229" s="454"/>
      <c r="H229" s="442">
        <f t="shared" si="6"/>
        <v>0</v>
      </c>
      <c r="I229" s="443"/>
      <c r="J229" s="443"/>
      <c r="K229" s="444">
        <f t="shared" si="7"/>
        <v>0</v>
      </c>
      <c r="O229" s="909"/>
      <c r="P229" s="909"/>
    </row>
    <row r="230" spans="1:16" ht="15">
      <c r="A230" s="910" t="s">
        <v>13768</v>
      </c>
      <c r="B230" s="897" t="s">
        <v>13314</v>
      </c>
      <c r="C230" s="907" t="s">
        <v>13769</v>
      </c>
      <c r="D230" s="907" t="s">
        <v>13229</v>
      </c>
      <c r="E230" s="908" t="s">
        <v>13256</v>
      </c>
      <c r="F230" s="454"/>
      <c r="G230" s="454"/>
      <c r="H230" s="442">
        <f t="shared" si="6"/>
        <v>0</v>
      </c>
      <c r="I230" s="443"/>
      <c r="J230" s="443"/>
      <c r="K230" s="444">
        <f t="shared" si="7"/>
        <v>0</v>
      </c>
      <c r="O230" s="909"/>
      <c r="P230" s="909"/>
    </row>
    <row r="231" spans="1:16" ht="15">
      <c r="A231" s="910" t="s">
        <v>13770</v>
      </c>
      <c r="B231" s="897" t="s">
        <v>13771</v>
      </c>
      <c r="C231" s="907" t="s">
        <v>13772</v>
      </c>
      <c r="D231" s="907" t="s">
        <v>13427</v>
      </c>
      <c r="E231" s="908" t="s">
        <v>13773</v>
      </c>
      <c r="F231" s="454">
        <v>25.6</v>
      </c>
      <c r="G231" s="454">
        <v>10615.378124999999</v>
      </c>
      <c r="H231" s="442">
        <f t="shared" si="6"/>
        <v>271753.68</v>
      </c>
      <c r="I231" s="443">
        <v>24.626807372548736</v>
      </c>
      <c r="J231" s="443">
        <v>10615.378124999999</v>
      </c>
      <c r="K231" s="444">
        <f t="shared" si="7"/>
        <v>261422.87227114255</v>
      </c>
      <c r="O231" s="909"/>
      <c r="P231" s="909"/>
    </row>
    <row r="232" spans="1:16" ht="15">
      <c r="A232" s="910" t="s">
        <v>13774</v>
      </c>
      <c r="B232" s="897"/>
      <c r="C232" s="907" t="s">
        <v>13331</v>
      </c>
      <c r="D232" s="907" t="s">
        <v>13262</v>
      </c>
      <c r="E232" s="908" t="s">
        <v>13332</v>
      </c>
      <c r="F232" s="454"/>
      <c r="G232" s="454"/>
      <c r="H232" s="442">
        <f t="shared" si="6"/>
        <v>0</v>
      </c>
      <c r="I232" s="443"/>
      <c r="J232" s="443"/>
      <c r="K232" s="444">
        <f t="shared" si="7"/>
        <v>0</v>
      </c>
      <c r="O232" s="909"/>
      <c r="P232" s="909"/>
    </row>
    <row r="233" spans="1:16" ht="15">
      <c r="A233" s="910" t="s">
        <v>13775</v>
      </c>
      <c r="B233" s="897" t="s">
        <v>13776</v>
      </c>
      <c r="C233" s="907" t="s">
        <v>13777</v>
      </c>
      <c r="D233" s="907" t="s">
        <v>13213</v>
      </c>
      <c r="E233" s="908" t="s">
        <v>13736</v>
      </c>
      <c r="F233" s="454"/>
      <c r="G233" s="454"/>
      <c r="H233" s="442">
        <f t="shared" si="6"/>
        <v>0</v>
      </c>
      <c r="I233" s="443"/>
      <c r="J233" s="443"/>
      <c r="K233" s="444">
        <f t="shared" si="7"/>
        <v>0</v>
      </c>
      <c r="O233" s="909"/>
      <c r="P233" s="909"/>
    </row>
    <row r="234" spans="1:16" ht="15">
      <c r="A234" s="910" t="s">
        <v>13778</v>
      </c>
      <c r="B234" s="897" t="s">
        <v>13776</v>
      </c>
      <c r="C234" s="907" t="s">
        <v>13777</v>
      </c>
      <c r="D234" s="907" t="s">
        <v>13213</v>
      </c>
      <c r="E234" s="908" t="s">
        <v>13779</v>
      </c>
      <c r="F234" s="454"/>
      <c r="G234" s="454"/>
      <c r="H234" s="442">
        <f t="shared" si="6"/>
        <v>0</v>
      </c>
      <c r="I234" s="443"/>
      <c r="J234" s="443"/>
      <c r="K234" s="444">
        <f t="shared" si="7"/>
        <v>0</v>
      </c>
      <c r="O234" s="909"/>
      <c r="P234" s="909"/>
    </row>
    <row r="235" spans="1:16" ht="15">
      <c r="A235" s="910" t="s">
        <v>13780</v>
      </c>
      <c r="B235" s="897"/>
      <c r="C235" s="907" t="s">
        <v>13769</v>
      </c>
      <c r="D235" s="907" t="s">
        <v>13229</v>
      </c>
      <c r="E235" s="908" t="s">
        <v>13781</v>
      </c>
      <c r="F235" s="454"/>
      <c r="G235" s="454"/>
      <c r="H235" s="442">
        <f t="shared" si="6"/>
        <v>0</v>
      </c>
      <c r="I235" s="443"/>
      <c r="J235" s="443"/>
      <c r="K235" s="444">
        <f t="shared" si="7"/>
        <v>0</v>
      </c>
      <c r="O235" s="909"/>
      <c r="P235" s="909"/>
    </row>
    <row r="236" spans="1:16" ht="15">
      <c r="A236" s="910" t="s">
        <v>13782</v>
      </c>
      <c r="B236" s="897"/>
      <c r="C236" s="907" t="s">
        <v>13363</v>
      </c>
      <c r="D236" s="907" t="s">
        <v>13229</v>
      </c>
      <c r="E236" s="908" t="s">
        <v>13317</v>
      </c>
      <c r="F236" s="454"/>
      <c r="G236" s="454"/>
      <c r="H236" s="442">
        <f t="shared" si="6"/>
        <v>0</v>
      </c>
      <c r="I236" s="443"/>
      <c r="J236" s="443"/>
      <c r="K236" s="444">
        <f t="shared" si="7"/>
        <v>0</v>
      </c>
      <c r="O236" s="909"/>
      <c r="P236" s="909"/>
    </row>
    <row r="237" spans="1:16" ht="22.5">
      <c r="A237" s="910" t="s">
        <v>13783</v>
      </c>
      <c r="B237" s="897"/>
      <c r="C237" s="907" t="s">
        <v>13363</v>
      </c>
      <c r="D237" s="907" t="s">
        <v>13229</v>
      </c>
      <c r="E237" s="908" t="s">
        <v>13784</v>
      </c>
      <c r="F237" s="454"/>
      <c r="G237" s="454"/>
      <c r="H237" s="442">
        <f t="shared" si="6"/>
        <v>0</v>
      </c>
      <c r="I237" s="443"/>
      <c r="J237" s="443"/>
      <c r="K237" s="444">
        <f t="shared" si="7"/>
        <v>0</v>
      </c>
      <c r="O237" s="909"/>
      <c r="P237" s="909"/>
    </row>
    <row r="238" spans="1:16" ht="15">
      <c r="A238" s="910" t="s">
        <v>13785</v>
      </c>
      <c r="B238" s="897"/>
      <c r="C238" s="907" t="s">
        <v>13786</v>
      </c>
      <c r="D238" s="907" t="s">
        <v>13653</v>
      </c>
      <c r="E238" s="908" t="s">
        <v>13787</v>
      </c>
      <c r="F238" s="454"/>
      <c r="G238" s="454"/>
      <c r="H238" s="442">
        <f t="shared" si="6"/>
        <v>0</v>
      </c>
      <c r="I238" s="443"/>
      <c r="J238" s="443"/>
      <c r="K238" s="444">
        <f t="shared" si="7"/>
        <v>0</v>
      </c>
      <c r="O238" s="909"/>
      <c r="P238" s="909"/>
    </row>
    <row r="239" spans="1:16" ht="15">
      <c r="A239" s="910" t="s">
        <v>13788</v>
      </c>
      <c r="B239" s="897"/>
      <c r="C239" s="907" t="s">
        <v>13786</v>
      </c>
      <c r="D239" s="907" t="s">
        <v>13262</v>
      </c>
      <c r="E239" s="908" t="s">
        <v>13317</v>
      </c>
      <c r="F239" s="454"/>
      <c r="G239" s="454"/>
      <c r="H239" s="442">
        <f t="shared" si="6"/>
        <v>0</v>
      </c>
      <c r="I239" s="443"/>
      <c r="J239" s="443"/>
      <c r="K239" s="444">
        <f t="shared" si="7"/>
        <v>0</v>
      </c>
      <c r="O239" s="909"/>
      <c r="P239" s="909"/>
    </row>
    <row r="240" spans="1:16" ht="15">
      <c r="A240" s="910" t="s">
        <v>13789</v>
      </c>
      <c r="B240" s="897" t="s">
        <v>13385</v>
      </c>
      <c r="C240" s="907" t="s">
        <v>13790</v>
      </c>
      <c r="D240" s="907" t="s">
        <v>13213</v>
      </c>
      <c r="E240" s="908" t="s">
        <v>13449</v>
      </c>
      <c r="F240" s="454"/>
      <c r="G240" s="454"/>
      <c r="H240" s="442">
        <f t="shared" si="6"/>
        <v>0</v>
      </c>
      <c r="I240" s="443"/>
      <c r="J240" s="443"/>
      <c r="K240" s="444">
        <f t="shared" si="7"/>
        <v>0</v>
      </c>
      <c r="O240" s="909"/>
      <c r="P240" s="909"/>
    </row>
    <row r="241" spans="1:16" ht="15">
      <c r="A241" s="910" t="s">
        <v>13791</v>
      </c>
      <c r="B241" s="897" t="s">
        <v>13385</v>
      </c>
      <c r="C241" s="907" t="s">
        <v>13790</v>
      </c>
      <c r="D241" s="907" t="s">
        <v>13792</v>
      </c>
      <c r="E241" s="908" t="s">
        <v>13793</v>
      </c>
      <c r="F241" s="454"/>
      <c r="G241" s="454"/>
      <c r="H241" s="442">
        <f t="shared" si="6"/>
        <v>0</v>
      </c>
      <c r="I241" s="443"/>
      <c r="J241" s="443"/>
      <c r="K241" s="444">
        <f t="shared" si="7"/>
        <v>0</v>
      </c>
      <c r="O241" s="909"/>
      <c r="P241" s="909"/>
    </row>
    <row r="242" spans="1:16" ht="15">
      <c r="A242" s="910" t="s">
        <v>13794</v>
      </c>
      <c r="B242" s="897"/>
      <c r="C242" s="907" t="s">
        <v>13386</v>
      </c>
      <c r="D242" s="907" t="s">
        <v>13252</v>
      </c>
      <c r="E242" s="908" t="s">
        <v>13795</v>
      </c>
      <c r="F242" s="454"/>
      <c r="G242" s="454"/>
      <c r="H242" s="442">
        <f t="shared" si="6"/>
        <v>0</v>
      </c>
      <c r="I242" s="443"/>
      <c r="J242" s="443"/>
      <c r="K242" s="444">
        <f t="shared" si="7"/>
        <v>0</v>
      </c>
      <c r="O242" s="909"/>
      <c r="P242" s="909"/>
    </row>
    <row r="243" spans="1:16" ht="15">
      <c r="A243" s="910" t="s">
        <v>13796</v>
      </c>
      <c r="B243" s="897"/>
      <c r="C243" s="907" t="s">
        <v>13386</v>
      </c>
      <c r="D243" s="907" t="s">
        <v>13792</v>
      </c>
      <c r="E243" s="908" t="s">
        <v>13797</v>
      </c>
      <c r="F243" s="454"/>
      <c r="G243" s="454"/>
      <c r="H243" s="442">
        <f t="shared" si="6"/>
        <v>0</v>
      </c>
      <c r="I243" s="443"/>
      <c r="J243" s="443"/>
      <c r="K243" s="444">
        <f t="shared" si="7"/>
        <v>0</v>
      </c>
      <c r="O243" s="909"/>
      <c r="P243" s="909"/>
    </row>
    <row r="244" spans="1:16" ht="15">
      <c r="A244" s="910" t="s">
        <v>13798</v>
      </c>
      <c r="B244" s="897"/>
      <c r="C244" s="907" t="s">
        <v>13799</v>
      </c>
      <c r="D244" s="907" t="s">
        <v>13252</v>
      </c>
      <c r="E244" s="908" t="s">
        <v>13449</v>
      </c>
      <c r="F244" s="454"/>
      <c r="G244" s="454"/>
      <c r="H244" s="442">
        <f t="shared" si="6"/>
        <v>0</v>
      </c>
      <c r="I244" s="443"/>
      <c r="J244" s="443"/>
      <c r="K244" s="444">
        <f t="shared" si="7"/>
        <v>0</v>
      </c>
      <c r="O244" s="909"/>
      <c r="P244" s="909"/>
    </row>
    <row r="245" spans="1:16" ht="15">
      <c r="A245" s="910" t="s">
        <v>13800</v>
      </c>
      <c r="B245" s="897"/>
      <c r="C245" s="907" t="s">
        <v>13799</v>
      </c>
      <c r="D245" s="907" t="s">
        <v>13252</v>
      </c>
      <c r="E245" s="908" t="s">
        <v>13801</v>
      </c>
      <c r="F245" s="454"/>
      <c r="G245" s="454"/>
      <c r="H245" s="442">
        <f t="shared" ref="H245:H308" si="8">F245*G245</f>
        <v>0</v>
      </c>
      <c r="I245" s="443"/>
      <c r="J245" s="443"/>
      <c r="K245" s="444">
        <f t="shared" ref="K245:K308" si="9">I245*J245</f>
        <v>0</v>
      </c>
      <c r="O245" s="909"/>
      <c r="P245" s="909"/>
    </row>
    <row r="246" spans="1:16" ht="15">
      <c r="A246" s="910" t="s">
        <v>13802</v>
      </c>
      <c r="B246" s="897"/>
      <c r="C246" s="907" t="s">
        <v>13803</v>
      </c>
      <c r="D246" s="907" t="s">
        <v>13262</v>
      </c>
      <c r="E246" s="908" t="s">
        <v>13370</v>
      </c>
      <c r="F246" s="454"/>
      <c r="G246" s="454"/>
      <c r="H246" s="442">
        <f t="shared" si="8"/>
        <v>0</v>
      </c>
      <c r="I246" s="443"/>
      <c r="J246" s="443"/>
      <c r="K246" s="444">
        <f t="shared" si="9"/>
        <v>0</v>
      </c>
      <c r="O246" s="909"/>
      <c r="P246" s="909"/>
    </row>
    <row r="247" spans="1:16" ht="15">
      <c r="A247" s="910" t="s">
        <v>13804</v>
      </c>
      <c r="B247" s="897" t="s">
        <v>13351</v>
      </c>
      <c r="C247" s="907" t="s">
        <v>13381</v>
      </c>
      <c r="D247" s="907" t="s">
        <v>13213</v>
      </c>
      <c r="E247" s="908" t="s">
        <v>13801</v>
      </c>
      <c r="F247" s="454"/>
      <c r="G247" s="454"/>
      <c r="H247" s="442">
        <f t="shared" si="8"/>
        <v>0</v>
      </c>
      <c r="I247" s="443"/>
      <c r="J247" s="443"/>
      <c r="K247" s="444">
        <f t="shared" si="9"/>
        <v>0</v>
      </c>
      <c r="O247" s="909"/>
      <c r="P247" s="909"/>
    </row>
    <row r="248" spans="1:16" ht="22.5">
      <c r="A248" s="910" t="s">
        <v>13805</v>
      </c>
      <c r="B248" s="897" t="s">
        <v>13806</v>
      </c>
      <c r="C248" s="907" t="s">
        <v>13807</v>
      </c>
      <c r="D248" s="907" t="s">
        <v>13659</v>
      </c>
      <c r="E248" s="908" t="s">
        <v>13808</v>
      </c>
      <c r="F248" s="454"/>
      <c r="G248" s="454"/>
      <c r="H248" s="442">
        <f t="shared" si="8"/>
        <v>0</v>
      </c>
      <c r="I248" s="443"/>
      <c r="J248" s="443"/>
      <c r="K248" s="444">
        <f t="shared" si="9"/>
        <v>0</v>
      </c>
      <c r="O248" s="909"/>
      <c r="P248" s="909"/>
    </row>
    <row r="249" spans="1:16" ht="15">
      <c r="A249" s="910" t="s">
        <v>13809</v>
      </c>
      <c r="B249" s="897"/>
      <c r="C249" s="907" t="s">
        <v>13810</v>
      </c>
      <c r="D249" s="907" t="s">
        <v>13268</v>
      </c>
      <c r="E249" s="908" t="s">
        <v>13811</v>
      </c>
      <c r="F249" s="454"/>
      <c r="G249" s="454"/>
      <c r="H249" s="442">
        <f t="shared" si="8"/>
        <v>0</v>
      </c>
      <c r="I249" s="443"/>
      <c r="J249" s="443"/>
      <c r="K249" s="444">
        <f t="shared" si="9"/>
        <v>0</v>
      </c>
      <c r="O249" s="909"/>
      <c r="P249" s="909"/>
    </row>
    <row r="250" spans="1:16" ht="15">
      <c r="A250" s="910" t="s">
        <v>13812</v>
      </c>
      <c r="B250" s="897" t="s">
        <v>13385</v>
      </c>
      <c r="C250" s="907" t="s">
        <v>13386</v>
      </c>
      <c r="D250" s="907"/>
      <c r="E250" s="908" t="s">
        <v>13813</v>
      </c>
      <c r="F250" s="454"/>
      <c r="G250" s="454"/>
      <c r="H250" s="442">
        <f t="shared" si="8"/>
        <v>0</v>
      </c>
      <c r="I250" s="443"/>
      <c r="J250" s="443"/>
      <c r="K250" s="444">
        <f t="shared" si="9"/>
        <v>0</v>
      </c>
      <c r="O250" s="909"/>
      <c r="P250" s="909"/>
    </row>
    <row r="251" spans="1:16" ht="15">
      <c r="A251" s="910" t="s">
        <v>13814</v>
      </c>
      <c r="B251" s="897"/>
      <c r="C251" s="907"/>
      <c r="D251" s="907" t="s">
        <v>13397</v>
      </c>
      <c r="E251" s="908" t="s">
        <v>13787</v>
      </c>
      <c r="F251" s="454"/>
      <c r="G251" s="454"/>
      <c r="H251" s="442">
        <f t="shared" si="8"/>
        <v>0</v>
      </c>
      <c r="I251" s="443"/>
      <c r="J251" s="443"/>
      <c r="K251" s="444">
        <f t="shared" si="9"/>
        <v>0</v>
      </c>
      <c r="O251" s="909"/>
      <c r="P251" s="909"/>
    </row>
    <row r="252" spans="1:16" ht="15">
      <c r="A252" s="910" t="s">
        <v>13815</v>
      </c>
      <c r="B252" s="897" t="s">
        <v>13806</v>
      </c>
      <c r="C252" s="907" t="s">
        <v>13816</v>
      </c>
      <c r="D252" s="907" t="s">
        <v>13817</v>
      </c>
      <c r="E252" s="908" t="s">
        <v>13524</v>
      </c>
      <c r="F252" s="454">
        <v>344</v>
      </c>
      <c r="G252" s="454">
        <v>44012.916598837204</v>
      </c>
      <c r="H252" s="442">
        <f t="shared" si="8"/>
        <v>15140443.309999999</v>
      </c>
      <c r="I252" s="443">
        <v>330.92272406862361</v>
      </c>
      <c r="J252" s="443">
        <v>44012.916598837204</v>
      </c>
      <c r="K252" s="444">
        <f t="shared" si="9"/>
        <v>14564874.255092349</v>
      </c>
      <c r="O252" s="909"/>
      <c r="P252" s="909"/>
    </row>
    <row r="253" spans="1:16" ht="15">
      <c r="A253" s="910" t="s">
        <v>13818</v>
      </c>
      <c r="B253" s="897" t="s">
        <v>13806</v>
      </c>
      <c r="C253" s="907" t="s">
        <v>13819</v>
      </c>
      <c r="D253" s="907" t="s">
        <v>13817</v>
      </c>
      <c r="E253" s="908" t="s">
        <v>13524</v>
      </c>
      <c r="F253" s="454">
        <v>44</v>
      </c>
      <c r="G253" s="454">
        <v>44407.383181818179</v>
      </c>
      <c r="H253" s="442">
        <f t="shared" si="8"/>
        <v>1953924.8599999999</v>
      </c>
      <c r="I253" s="443">
        <v>42.327325171568141</v>
      </c>
      <c r="J253" s="443">
        <v>44407.383181818179</v>
      </c>
      <c r="K253" s="444">
        <f t="shared" si="9"/>
        <v>1879645.7479552443</v>
      </c>
      <c r="O253" s="909"/>
      <c r="P253" s="909"/>
    </row>
    <row r="254" spans="1:16" ht="15">
      <c r="A254" s="910" t="s">
        <v>13820</v>
      </c>
      <c r="B254" s="897"/>
      <c r="C254" s="907" t="s">
        <v>13821</v>
      </c>
      <c r="D254" s="907" t="s">
        <v>13229</v>
      </c>
      <c r="E254" s="908" t="s">
        <v>13317</v>
      </c>
      <c r="F254" s="454"/>
      <c r="G254" s="454"/>
      <c r="H254" s="442">
        <f t="shared" si="8"/>
        <v>0</v>
      </c>
      <c r="I254" s="443"/>
      <c r="J254" s="443"/>
      <c r="K254" s="444">
        <f t="shared" si="9"/>
        <v>0</v>
      </c>
      <c r="O254" s="909"/>
      <c r="P254" s="909"/>
    </row>
    <row r="255" spans="1:16" ht="15">
      <c r="A255" s="910" t="s">
        <v>13822</v>
      </c>
      <c r="B255" s="897"/>
      <c r="C255" s="907" t="s">
        <v>13426</v>
      </c>
      <c r="D255" s="907" t="s">
        <v>13262</v>
      </c>
      <c r="E255" s="908" t="s">
        <v>13823</v>
      </c>
      <c r="F255" s="454"/>
      <c r="G255" s="454"/>
      <c r="H255" s="442">
        <f t="shared" si="8"/>
        <v>0</v>
      </c>
      <c r="I255" s="443"/>
      <c r="J255" s="443"/>
      <c r="K255" s="444">
        <f t="shared" si="9"/>
        <v>0</v>
      </c>
      <c r="O255" s="909"/>
      <c r="P255" s="909"/>
    </row>
    <row r="256" spans="1:16" ht="15">
      <c r="A256" s="910" t="s">
        <v>13824</v>
      </c>
      <c r="B256" s="897"/>
      <c r="C256" s="907" t="s">
        <v>13426</v>
      </c>
      <c r="D256" s="907" t="s">
        <v>13262</v>
      </c>
      <c r="E256" s="908" t="s">
        <v>13825</v>
      </c>
      <c r="F256" s="454"/>
      <c r="G256" s="454"/>
      <c r="H256" s="442">
        <f t="shared" si="8"/>
        <v>0</v>
      </c>
      <c r="I256" s="443"/>
      <c r="J256" s="443"/>
      <c r="K256" s="444">
        <f t="shared" si="9"/>
        <v>0</v>
      </c>
      <c r="O256" s="909"/>
      <c r="P256" s="909"/>
    </row>
    <row r="257" spans="1:16" ht="15">
      <c r="A257" s="910" t="s">
        <v>13826</v>
      </c>
      <c r="B257" s="897" t="s">
        <v>13827</v>
      </c>
      <c r="C257" s="907" t="s">
        <v>13828</v>
      </c>
      <c r="D257" s="907" t="s">
        <v>13461</v>
      </c>
      <c r="E257" s="908" t="s">
        <v>13829</v>
      </c>
      <c r="F257" s="454">
        <v>197</v>
      </c>
      <c r="G257" s="454">
        <v>149020.95040609135</v>
      </c>
      <c r="H257" s="442">
        <f t="shared" si="8"/>
        <v>29357127.229999997</v>
      </c>
      <c r="I257" s="443">
        <v>189.51097860906643</v>
      </c>
      <c r="J257" s="443">
        <v>149020.95040609135</v>
      </c>
      <c r="K257" s="444">
        <f t="shared" si="9"/>
        <v>28241106.144711524</v>
      </c>
      <c r="O257" s="909"/>
      <c r="P257" s="909"/>
    </row>
    <row r="258" spans="1:16" ht="22.5">
      <c r="A258" s="898" t="s">
        <v>13830</v>
      </c>
      <c r="B258" s="902"/>
      <c r="C258" s="902"/>
      <c r="D258" s="902" t="s">
        <v>13709</v>
      </c>
      <c r="E258" s="903" t="s">
        <v>13831</v>
      </c>
      <c r="F258" s="454">
        <v>306</v>
      </c>
      <c r="G258" s="454">
        <v>94889.829509803909</v>
      </c>
      <c r="H258" s="442">
        <f t="shared" si="8"/>
        <v>29036287.829999994</v>
      </c>
      <c r="I258" s="443">
        <v>294.36730687499659</v>
      </c>
      <c r="J258" s="443">
        <v>94889.829509803909</v>
      </c>
      <c r="K258" s="444">
        <f t="shared" si="9"/>
        <v>27932463.562628552</v>
      </c>
      <c r="O258" s="909"/>
      <c r="P258" s="909"/>
    </row>
    <row r="259" spans="1:16" ht="15">
      <c r="A259" s="898" t="s">
        <v>13832</v>
      </c>
      <c r="B259" s="902"/>
      <c r="C259" s="902"/>
      <c r="D259" s="902"/>
      <c r="E259" s="903"/>
      <c r="F259" s="454">
        <v>24.32</v>
      </c>
      <c r="G259" s="454">
        <v>266449.34827302635</v>
      </c>
      <c r="H259" s="442">
        <f t="shared" si="8"/>
        <v>6480048.1500000013</v>
      </c>
      <c r="I259" s="443">
        <v>23.395467003921297</v>
      </c>
      <c r="J259" s="443">
        <v>266449.34827302635</v>
      </c>
      <c r="K259" s="444">
        <f t="shared" si="9"/>
        <v>6233706.9357379219</v>
      </c>
      <c r="O259" s="909"/>
      <c r="P259" s="909"/>
    </row>
    <row r="260" spans="1:16" ht="22.5">
      <c r="A260" s="898" t="s">
        <v>19309</v>
      </c>
      <c r="B260" s="902"/>
      <c r="C260" s="902"/>
      <c r="D260" s="902" t="s">
        <v>19335</v>
      </c>
      <c r="E260" s="903" t="s">
        <v>19336</v>
      </c>
      <c r="F260" s="454">
        <v>13.96</v>
      </c>
      <c r="G260" s="454">
        <v>249938.59025787967</v>
      </c>
      <c r="H260" s="442">
        <f t="shared" si="8"/>
        <v>3489142.72</v>
      </c>
      <c r="I260" s="443">
        <v>13.429305895342981</v>
      </c>
      <c r="J260" s="443">
        <v>249938.59025787967</v>
      </c>
      <c r="K260" s="444">
        <f t="shared" si="9"/>
        <v>3356501.7836238574</v>
      </c>
      <c r="O260" s="909"/>
      <c r="P260" s="909"/>
    </row>
    <row r="261" spans="1:16" ht="15">
      <c r="A261" s="898" t="s">
        <v>13833</v>
      </c>
      <c r="B261" s="902"/>
      <c r="C261" s="902" t="s">
        <v>13834</v>
      </c>
      <c r="D261" s="902"/>
      <c r="E261" s="903" t="s">
        <v>13835</v>
      </c>
      <c r="F261" s="454">
        <v>1566.9</v>
      </c>
      <c r="G261" s="454">
        <v>20112.23081243219</v>
      </c>
      <c r="H261" s="442">
        <f t="shared" si="8"/>
        <v>31513854.460000001</v>
      </c>
      <c r="I261" s="443">
        <v>1507.3337684393209</v>
      </c>
      <c r="J261" s="443">
        <v>20112.23081243219</v>
      </c>
      <c r="K261" s="444">
        <f t="shared" si="9"/>
        <v>30315844.662224837</v>
      </c>
      <c r="O261" s="909"/>
      <c r="P261" s="909"/>
    </row>
    <row r="262" spans="1:16" ht="15">
      <c r="A262" s="898" t="s">
        <v>13836</v>
      </c>
      <c r="B262" s="902"/>
      <c r="C262" s="902" t="s">
        <v>13482</v>
      </c>
      <c r="D262" s="902" t="s">
        <v>13213</v>
      </c>
      <c r="E262" s="903" t="s">
        <v>13837</v>
      </c>
      <c r="F262" s="454"/>
      <c r="G262" s="454"/>
      <c r="H262" s="442">
        <f t="shared" si="8"/>
        <v>0</v>
      </c>
      <c r="I262" s="443"/>
      <c r="J262" s="443"/>
      <c r="K262" s="444">
        <f t="shared" si="9"/>
        <v>0</v>
      </c>
      <c r="O262" s="909"/>
      <c r="P262" s="909"/>
    </row>
    <row r="263" spans="1:16" ht="22.5">
      <c r="A263" s="898" t="s">
        <v>13838</v>
      </c>
      <c r="B263" s="902"/>
      <c r="C263" s="902" t="s">
        <v>13839</v>
      </c>
      <c r="D263" s="902" t="s">
        <v>13840</v>
      </c>
      <c r="E263" s="903" t="s">
        <v>13841</v>
      </c>
      <c r="F263" s="454"/>
      <c r="G263" s="454"/>
      <c r="H263" s="442">
        <f t="shared" si="8"/>
        <v>0</v>
      </c>
      <c r="I263" s="443"/>
      <c r="J263" s="443"/>
      <c r="K263" s="444">
        <f t="shared" si="9"/>
        <v>0</v>
      </c>
      <c r="O263" s="909"/>
      <c r="P263" s="909"/>
    </row>
    <row r="264" spans="1:16" ht="15">
      <c r="A264" s="898" t="s">
        <v>13842</v>
      </c>
      <c r="B264" s="902"/>
      <c r="C264" s="902" t="s">
        <v>13843</v>
      </c>
      <c r="D264" s="902" t="s">
        <v>13229</v>
      </c>
      <c r="E264" s="903" t="s">
        <v>13214</v>
      </c>
      <c r="F264" s="454"/>
      <c r="G264" s="454"/>
      <c r="H264" s="442">
        <f t="shared" si="8"/>
        <v>0</v>
      </c>
      <c r="I264" s="443"/>
      <c r="J264" s="443"/>
      <c r="K264" s="444">
        <f t="shared" si="9"/>
        <v>0</v>
      </c>
      <c r="O264" s="909"/>
      <c r="P264" s="909"/>
    </row>
    <row r="265" spans="1:16" ht="22.5">
      <c r="A265" s="898" t="s">
        <v>13844</v>
      </c>
      <c r="B265" s="902"/>
      <c r="C265" s="902" t="s">
        <v>13839</v>
      </c>
      <c r="D265" s="902" t="s">
        <v>13226</v>
      </c>
      <c r="E265" s="903" t="s">
        <v>13845</v>
      </c>
      <c r="F265" s="454"/>
      <c r="G265" s="454"/>
      <c r="H265" s="442">
        <f t="shared" si="8"/>
        <v>0</v>
      </c>
      <c r="I265" s="443"/>
      <c r="J265" s="443"/>
      <c r="K265" s="444">
        <f t="shared" si="9"/>
        <v>0</v>
      </c>
      <c r="O265" s="909"/>
      <c r="P265" s="909"/>
    </row>
    <row r="266" spans="1:16" ht="33.75">
      <c r="A266" s="898" t="s">
        <v>13846</v>
      </c>
      <c r="B266" s="902" t="s">
        <v>13495</v>
      </c>
      <c r="C266" s="902" t="s">
        <v>13847</v>
      </c>
      <c r="D266" s="902" t="s">
        <v>13226</v>
      </c>
      <c r="E266" s="903" t="s">
        <v>13848</v>
      </c>
      <c r="F266" s="454"/>
      <c r="G266" s="454"/>
      <c r="H266" s="442">
        <f t="shared" si="8"/>
        <v>0</v>
      </c>
      <c r="I266" s="443"/>
      <c r="J266" s="443"/>
      <c r="K266" s="444">
        <f t="shared" si="9"/>
        <v>0</v>
      </c>
      <c r="O266" s="909"/>
      <c r="P266" s="909"/>
    </row>
    <row r="267" spans="1:16" ht="33.75">
      <c r="A267" s="898" t="s">
        <v>13849</v>
      </c>
      <c r="B267" s="902" t="s">
        <v>13495</v>
      </c>
      <c r="C267" s="902" t="s">
        <v>13847</v>
      </c>
      <c r="D267" s="902" t="s">
        <v>13226</v>
      </c>
      <c r="E267" s="903" t="s">
        <v>13850</v>
      </c>
      <c r="F267" s="454"/>
      <c r="G267" s="454"/>
      <c r="H267" s="442">
        <f t="shared" si="8"/>
        <v>0</v>
      </c>
      <c r="I267" s="443"/>
      <c r="J267" s="443"/>
      <c r="K267" s="444">
        <f t="shared" si="9"/>
        <v>0</v>
      </c>
      <c r="O267" s="909"/>
      <c r="P267" s="909"/>
    </row>
    <row r="268" spans="1:16" ht="15">
      <c r="A268" s="898" t="s">
        <v>13851</v>
      </c>
      <c r="B268" s="902"/>
      <c r="C268" s="902" t="s">
        <v>13847</v>
      </c>
      <c r="D268" s="902" t="s">
        <v>13229</v>
      </c>
      <c r="E268" s="903" t="s">
        <v>13852</v>
      </c>
      <c r="F268" s="454"/>
      <c r="G268" s="454"/>
      <c r="H268" s="442">
        <f t="shared" si="8"/>
        <v>0</v>
      </c>
      <c r="I268" s="443"/>
      <c r="J268" s="443"/>
      <c r="K268" s="444">
        <f t="shared" si="9"/>
        <v>0</v>
      </c>
      <c r="O268" s="909"/>
      <c r="P268" s="909"/>
    </row>
    <row r="269" spans="1:16" ht="15">
      <c r="A269" s="898" t="s">
        <v>13853</v>
      </c>
      <c r="B269" s="902"/>
      <c r="C269" s="902" t="s">
        <v>13847</v>
      </c>
      <c r="D269" s="902" t="s">
        <v>13229</v>
      </c>
      <c r="E269" s="903" t="s">
        <v>13854</v>
      </c>
      <c r="F269" s="454"/>
      <c r="G269" s="454"/>
      <c r="H269" s="442">
        <f t="shared" si="8"/>
        <v>0</v>
      </c>
      <c r="I269" s="443"/>
      <c r="J269" s="443"/>
      <c r="K269" s="444">
        <f t="shared" si="9"/>
        <v>0</v>
      </c>
      <c r="O269" s="909"/>
      <c r="P269" s="909"/>
    </row>
    <row r="270" spans="1:16" ht="15">
      <c r="A270" s="898" t="s">
        <v>13855</v>
      </c>
      <c r="B270" s="902"/>
      <c r="C270" s="902" t="s">
        <v>13856</v>
      </c>
      <c r="D270" s="902" t="s">
        <v>13229</v>
      </c>
      <c r="E270" s="903" t="s">
        <v>13857</v>
      </c>
      <c r="F270" s="454"/>
      <c r="G270" s="454"/>
      <c r="H270" s="442">
        <f t="shared" si="8"/>
        <v>0</v>
      </c>
      <c r="I270" s="443"/>
      <c r="J270" s="443"/>
      <c r="K270" s="444">
        <f t="shared" si="9"/>
        <v>0</v>
      </c>
      <c r="O270" s="909"/>
      <c r="P270" s="909"/>
    </row>
    <row r="271" spans="1:16" ht="15">
      <c r="A271" s="898" t="s">
        <v>13858</v>
      </c>
      <c r="B271" s="902"/>
      <c r="C271" s="902" t="s">
        <v>13856</v>
      </c>
      <c r="D271" s="902" t="s">
        <v>13229</v>
      </c>
      <c r="E271" s="903" t="s">
        <v>13859</v>
      </c>
      <c r="F271" s="454"/>
      <c r="G271" s="454"/>
      <c r="H271" s="442">
        <f t="shared" si="8"/>
        <v>0</v>
      </c>
      <c r="I271" s="443"/>
      <c r="J271" s="443"/>
      <c r="K271" s="444">
        <f t="shared" si="9"/>
        <v>0</v>
      </c>
      <c r="O271" s="909"/>
      <c r="P271" s="909"/>
    </row>
    <row r="272" spans="1:16" ht="15">
      <c r="A272" s="898" t="s">
        <v>13860</v>
      </c>
      <c r="B272" s="902"/>
      <c r="C272" s="902"/>
      <c r="D272" s="902"/>
      <c r="E272" s="903"/>
      <c r="F272" s="454">
        <v>1589.5</v>
      </c>
      <c r="G272" s="454">
        <v>93432.891028625352</v>
      </c>
      <c r="H272" s="442">
        <f t="shared" si="8"/>
        <v>148511580.28999999</v>
      </c>
      <c r="I272" s="443">
        <v>1529.074621822899</v>
      </c>
      <c r="J272" s="443">
        <v>93432.891028625352</v>
      </c>
      <c r="K272" s="444">
        <f t="shared" si="9"/>
        <v>142865862.51541543</v>
      </c>
      <c r="O272" s="909"/>
      <c r="P272" s="909"/>
    </row>
    <row r="273" spans="1:16" ht="15">
      <c r="A273" s="898" t="s">
        <v>18584</v>
      </c>
      <c r="B273" s="902"/>
      <c r="C273" s="902"/>
      <c r="D273" s="902"/>
      <c r="E273" s="903"/>
      <c r="F273" s="454"/>
      <c r="G273" s="454"/>
      <c r="H273" s="442">
        <f t="shared" si="8"/>
        <v>0</v>
      </c>
      <c r="I273" s="443"/>
      <c r="J273" s="443"/>
      <c r="K273" s="444">
        <f t="shared" si="9"/>
        <v>0</v>
      </c>
      <c r="O273" s="909"/>
      <c r="P273" s="909"/>
    </row>
    <row r="274" spans="1:16" ht="15">
      <c r="A274" s="898" t="s">
        <v>13861</v>
      </c>
      <c r="B274" s="902"/>
      <c r="C274" s="902"/>
      <c r="D274" s="902"/>
      <c r="E274" s="903"/>
      <c r="F274" s="454">
        <v>799.75</v>
      </c>
      <c r="G274" s="454">
        <v>37388.047964989055</v>
      </c>
      <c r="H274" s="442">
        <f t="shared" si="8"/>
        <v>29901091.359999996</v>
      </c>
      <c r="I274" s="443">
        <v>769.34723422640036</v>
      </c>
      <c r="J274" s="443">
        <v>37388.047964989055</v>
      </c>
      <c r="K274" s="444">
        <f t="shared" si="9"/>
        <v>28764391.294988327</v>
      </c>
      <c r="O274" s="909"/>
      <c r="P274" s="909"/>
    </row>
    <row r="275" spans="1:16" ht="15">
      <c r="A275" s="898" t="s">
        <v>18585</v>
      </c>
      <c r="B275" s="902"/>
      <c r="C275" s="902"/>
      <c r="D275" s="902"/>
      <c r="E275" s="903"/>
      <c r="F275" s="454"/>
      <c r="G275" s="454"/>
      <c r="H275" s="442">
        <f t="shared" si="8"/>
        <v>0</v>
      </c>
      <c r="I275" s="443"/>
      <c r="J275" s="443"/>
      <c r="K275" s="444">
        <f t="shared" si="9"/>
        <v>0</v>
      </c>
      <c r="O275" s="909"/>
      <c r="P275" s="909"/>
    </row>
    <row r="276" spans="1:16" ht="45">
      <c r="A276" s="898" t="s">
        <v>13862</v>
      </c>
      <c r="B276" s="902" t="s">
        <v>13863</v>
      </c>
      <c r="C276" s="902" t="s">
        <v>13864</v>
      </c>
      <c r="D276" s="902" t="s">
        <v>13865</v>
      </c>
      <c r="E276" s="903" t="s">
        <v>13866</v>
      </c>
      <c r="F276" s="454"/>
      <c r="G276" s="454"/>
      <c r="H276" s="442">
        <f t="shared" si="8"/>
        <v>0</v>
      </c>
      <c r="I276" s="443"/>
      <c r="J276" s="443"/>
      <c r="K276" s="444">
        <f t="shared" si="9"/>
        <v>0</v>
      </c>
      <c r="O276" s="909"/>
      <c r="P276" s="909"/>
    </row>
    <row r="277" spans="1:16" ht="15">
      <c r="A277" s="898" t="s">
        <v>13867</v>
      </c>
      <c r="B277" s="902"/>
      <c r="C277" s="902" t="s">
        <v>13864</v>
      </c>
      <c r="D277" s="902" t="s">
        <v>13726</v>
      </c>
      <c r="E277" s="903" t="s">
        <v>13868</v>
      </c>
      <c r="F277" s="454">
        <v>251</v>
      </c>
      <c r="G277" s="454">
        <v>121192.17442231075</v>
      </c>
      <c r="H277" s="442">
        <f t="shared" si="8"/>
        <v>30419235.779999997</v>
      </c>
      <c r="I277" s="443">
        <v>241.4581504105364</v>
      </c>
      <c r="J277" s="443">
        <v>121192.17442231075</v>
      </c>
      <c r="K277" s="444">
        <f t="shared" si="9"/>
        <v>29262838.280242272</v>
      </c>
      <c r="O277" s="909"/>
      <c r="P277" s="909"/>
    </row>
    <row r="278" spans="1:16" ht="15">
      <c r="A278" s="898" t="s">
        <v>13869</v>
      </c>
      <c r="B278" s="902" t="s">
        <v>13870</v>
      </c>
      <c r="C278" s="902" t="s">
        <v>13871</v>
      </c>
      <c r="D278" s="902" t="s">
        <v>13872</v>
      </c>
      <c r="E278" s="903" t="s">
        <v>13294</v>
      </c>
      <c r="F278" s="454">
        <v>811.7</v>
      </c>
      <c r="G278" s="454">
        <v>177748.84415424417</v>
      </c>
      <c r="H278" s="442">
        <f t="shared" si="8"/>
        <v>144278736.80000001</v>
      </c>
      <c r="I278" s="443">
        <v>780.84295094913318</v>
      </c>
      <c r="J278" s="443">
        <v>177748.84415424417</v>
      </c>
      <c r="K278" s="444">
        <f t="shared" si="9"/>
        <v>138793931.9971976</v>
      </c>
      <c r="O278" s="909"/>
      <c r="P278" s="909"/>
    </row>
    <row r="279" spans="1:16" ht="15">
      <c r="A279" s="898" t="s">
        <v>18586</v>
      </c>
      <c r="B279" s="902"/>
      <c r="C279" s="902" t="s">
        <v>18587</v>
      </c>
      <c r="D279" s="902" t="s">
        <v>18588</v>
      </c>
      <c r="E279" s="903" t="s">
        <v>18589</v>
      </c>
      <c r="F279" s="454"/>
      <c r="G279" s="454"/>
      <c r="H279" s="442">
        <f t="shared" si="8"/>
        <v>0</v>
      </c>
      <c r="I279" s="443"/>
      <c r="J279" s="443"/>
      <c r="K279" s="444">
        <f t="shared" si="9"/>
        <v>0</v>
      </c>
      <c r="O279" s="909"/>
      <c r="P279" s="909"/>
    </row>
    <row r="280" spans="1:16" ht="15">
      <c r="A280" s="898" t="s">
        <v>13873</v>
      </c>
      <c r="B280" s="902" t="s">
        <v>13870</v>
      </c>
      <c r="C280" s="902" t="s">
        <v>13871</v>
      </c>
      <c r="D280" s="902" t="s">
        <v>13872</v>
      </c>
      <c r="E280" s="903" t="s">
        <v>13874</v>
      </c>
      <c r="F280" s="454">
        <v>386.96000000000004</v>
      </c>
      <c r="G280" s="454">
        <v>284519.05858486664</v>
      </c>
      <c r="H280" s="442">
        <f t="shared" si="8"/>
        <v>110097494.91000001</v>
      </c>
      <c r="I280" s="443">
        <v>372.2495851906819</v>
      </c>
      <c r="J280" s="443">
        <v>284519.05858486664</v>
      </c>
      <c r="K280" s="444">
        <f t="shared" si="9"/>
        <v>105912101.53705993</v>
      </c>
      <c r="O280" s="909"/>
      <c r="P280" s="909"/>
    </row>
    <row r="281" spans="1:16" ht="15">
      <c r="A281" s="898" t="s">
        <v>18590</v>
      </c>
      <c r="B281" s="902"/>
      <c r="C281" s="902" t="s">
        <v>18591</v>
      </c>
      <c r="D281" s="902" t="s">
        <v>18592</v>
      </c>
      <c r="E281" s="903" t="s">
        <v>18593</v>
      </c>
      <c r="F281" s="454"/>
      <c r="G281" s="454"/>
      <c r="H281" s="442">
        <f t="shared" si="8"/>
        <v>0</v>
      </c>
      <c r="I281" s="443"/>
      <c r="J281" s="443"/>
      <c r="K281" s="444">
        <f t="shared" si="9"/>
        <v>0</v>
      </c>
      <c r="O281" s="909"/>
      <c r="P281" s="909"/>
    </row>
    <row r="282" spans="1:16" ht="22.5">
      <c r="A282" s="898" t="s">
        <v>13875</v>
      </c>
      <c r="B282" s="902"/>
      <c r="C282" s="902" t="s">
        <v>13465</v>
      </c>
      <c r="D282" s="902" t="s">
        <v>13213</v>
      </c>
      <c r="E282" s="903" t="s">
        <v>13876</v>
      </c>
      <c r="F282" s="454"/>
      <c r="G282" s="454"/>
      <c r="H282" s="442">
        <f t="shared" si="8"/>
        <v>0</v>
      </c>
      <c r="I282" s="443"/>
      <c r="J282" s="443"/>
      <c r="K282" s="444">
        <f t="shared" si="9"/>
        <v>0</v>
      </c>
      <c r="O282" s="909"/>
      <c r="P282" s="909"/>
    </row>
    <row r="283" spans="1:16" ht="15">
      <c r="A283" s="898" t="s">
        <v>13877</v>
      </c>
      <c r="B283" s="902"/>
      <c r="C283" s="902"/>
      <c r="D283" s="902"/>
      <c r="E283" s="903"/>
      <c r="F283" s="454"/>
      <c r="G283" s="454"/>
      <c r="H283" s="442">
        <f t="shared" si="8"/>
        <v>0</v>
      </c>
      <c r="I283" s="443"/>
      <c r="J283" s="443"/>
      <c r="K283" s="444">
        <f t="shared" si="9"/>
        <v>0</v>
      </c>
      <c r="O283" s="909"/>
      <c r="P283" s="909"/>
    </row>
    <row r="284" spans="1:16" ht="33.75">
      <c r="A284" s="898" t="s">
        <v>13878</v>
      </c>
      <c r="B284" s="902" t="s">
        <v>13879</v>
      </c>
      <c r="C284" s="902" t="s">
        <v>13880</v>
      </c>
      <c r="D284" s="902" t="s">
        <v>13226</v>
      </c>
      <c r="E284" s="903" t="s">
        <v>13881</v>
      </c>
      <c r="F284" s="454">
        <v>629.72500000000002</v>
      </c>
      <c r="G284" s="454">
        <v>88249.900003969989</v>
      </c>
      <c r="H284" s="442">
        <f t="shared" si="8"/>
        <v>55573168.280000001</v>
      </c>
      <c r="I284" s="443">
        <v>605.78579190149424</v>
      </c>
      <c r="J284" s="443">
        <v>88249.900003969989</v>
      </c>
      <c r="K284" s="444">
        <f t="shared" si="9"/>
        <v>53460535.559132643</v>
      </c>
      <c r="O284" s="909"/>
      <c r="P284" s="909"/>
    </row>
    <row r="285" spans="1:16" ht="33.75">
      <c r="A285" s="898" t="s">
        <v>13882</v>
      </c>
      <c r="B285" s="902" t="s">
        <v>13879</v>
      </c>
      <c r="C285" s="902" t="s">
        <v>13880</v>
      </c>
      <c r="D285" s="902" t="s">
        <v>13226</v>
      </c>
      <c r="E285" s="903" t="s">
        <v>13883</v>
      </c>
      <c r="F285" s="454">
        <v>526.5</v>
      </c>
      <c r="G285" s="454">
        <v>24432.364026590694</v>
      </c>
      <c r="H285" s="442">
        <f t="shared" si="8"/>
        <v>12863639.66</v>
      </c>
      <c r="I285" s="443">
        <v>506.4849250643324</v>
      </c>
      <c r="J285" s="443">
        <v>24432.364026590694</v>
      </c>
      <c r="K285" s="444">
        <f t="shared" si="9"/>
        <v>12374624.063152278</v>
      </c>
      <c r="O285" s="909"/>
      <c r="P285" s="909"/>
    </row>
    <row r="286" spans="1:16" ht="15">
      <c r="A286" s="898" t="s">
        <v>13884</v>
      </c>
      <c r="B286" s="902"/>
      <c r="C286" s="902" t="s">
        <v>13885</v>
      </c>
      <c r="D286" s="902" t="s">
        <v>13886</v>
      </c>
      <c r="E286" s="903" t="s">
        <v>13317</v>
      </c>
      <c r="F286" s="454"/>
      <c r="G286" s="454"/>
      <c r="H286" s="442">
        <f t="shared" si="8"/>
        <v>0</v>
      </c>
      <c r="I286" s="443"/>
      <c r="J286" s="443"/>
      <c r="K286" s="444">
        <f t="shared" si="9"/>
        <v>0</v>
      </c>
      <c r="O286" s="909"/>
      <c r="P286" s="909"/>
    </row>
    <row r="287" spans="1:16" ht="15">
      <c r="A287" s="898" t="s">
        <v>13887</v>
      </c>
      <c r="B287" s="902"/>
      <c r="C287" s="902" t="s">
        <v>13885</v>
      </c>
      <c r="D287" s="902" t="s">
        <v>13888</v>
      </c>
      <c r="E287" s="903" t="s">
        <v>13222</v>
      </c>
      <c r="F287" s="454">
        <v>1564</v>
      </c>
      <c r="G287" s="454">
        <v>320292.44106138113</v>
      </c>
      <c r="H287" s="442">
        <f t="shared" si="8"/>
        <v>500937377.82000011</v>
      </c>
      <c r="I287" s="443">
        <v>1504.5440129166489</v>
      </c>
      <c r="J287" s="443">
        <v>320292.44106138113</v>
      </c>
      <c r="K287" s="444">
        <f t="shared" si="9"/>
        <v>481894074.58135962</v>
      </c>
      <c r="O287" s="909"/>
      <c r="P287" s="909"/>
    </row>
    <row r="288" spans="1:16" ht="22.5">
      <c r="A288" s="898" t="s">
        <v>18594</v>
      </c>
      <c r="B288" s="902"/>
      <c r="C288" s="902" t="s">
        <v>13890</v>
      </c>
      <c r="D288" s="902" t="s">
        <v>18595</v>
      </c>
      <c r="E288" s="903" t="s">
        <v>18596</v>
      </c>
      <c r="F288" s="454"/>
      <c r="G288" s="454"/>
      <c r="H288" s="442">
        <f t="shared" si="8"/>
        <v>0</v>
      </c>
      <c r="I288" s="443"/>
      <c r="J288" s="443"/>
      <c r="K288" s="444">
        <f t="shared" si="9"/>
        <v>0</v>
      </c>
      <c r="O288" s="909"/>
      <c r="P288" s="909"/>
    </row>
    <row r="289" spans="1:16" ht="22.5">
      <c r="A289" s="898" t="s">
        <v>18597</v>
      </c>
      <c r="B289" s="902"/>
      <c r="C289" s="902" t="s">
        <v>18598</v>
      </c>
      <c r="D289" s="902" t="s">
        <v>18599</v>
      </c>
      <c r="E289" s="903" t="s">
        <v>18600</v>
      </c>
      <c r="F289" s="454"/>
      <c r="G289" s="454"/>
      <c r="H289" s="442">
        <f t="shared" si="8"/>
        <v>0</v>
      </c>
      <c r="I289" s="443"/>
      <c r="J289" s="443"/>
      <c r="K289" s="444">
        <f t="shared" si="9"/>
        <v>0</v>
      </c>
      <c r="O289" s="909"/>
      <c r="P289" s="909"/>
    </row>
    <row r="290" spans="1:16" ht="22.5">
      <c r="A290" s="898" t="s">
        <v>18601</v>
      </c>
      <c r="B290" s="902"/>
      <c r="C290" s="902" t="s">
        <v>13890</v>
      </c>
      <c r="D290" s="902" t="s">
        <v>18602</v>
      </c>
      <c r="E290" s="903" t="s">
        <v>18603</v>
      </c>
      <c r="F290" s="454"/>
      <c r="G290" s="454"/>
      <c r="H290" s="442">
        <f t="shared" si="8"/>
        <v>0</v>
      </c>
      <c r="I290" s="443"/>
      <c r="J290" s="443"/>
      <c r="K290" s="444">
        <f t="shared" si="9"/>
        <v>0</v>
      </c>
      <c r="O290" s="909"/>
      <c r="P290" s="909"/>
    </row>
    <row r="291" spans="1:16" ht="22.5">
      <c r="A291" s="898" t="s">
        <v>13889</v>
      </c>
      <c r="B291" s="902"/>
      <c r="C291" s="902" t="s">
        <v>13890</v>
      </c>
      <c r="D291" s="902" t="s">
        <v>13891</v>
      </c>
      <c r="E291" s="903" t="s">
        <v>13892</v>
      </c>
      <c r="F291" s="454"/>
      <c r="G291" s="454"/>
      <c r="H291" s="442">
        <f t="shared" si="8"/>
        <v>0</v>
      </c>
      <c r="I291" s="443"/>
      <c r="J291" s="443"/>
      <c r="K291" s="444">
        <f t="shared" si="9"/>
        <v>0</v>
      </c>
      <c r="O291" s="909"/>
      <c r="P291" s="909"/>
    </row>
    <row r="292" spans="1:16" ht="22.5">
      <c r="A292" s="898" t="s">
        <v>18604</v>
      </c>
      <c r="B292" s="902"/>
      <c r="C292" s="902" t="s">
        <v>18598</v>
      </c>
      <c r="D292" s="902" t="s">
        <v>18605</v>
      </c>
      <c r="E292" s="903" t="s">
        <v>18606</v>
      </c>
      <c r="F292" s="454"/>
      <c r="G292" s="454"/>
      <c r="H292" s="442">
        <f t="shared" si="8"/>
        <v>0</v>
      </c>
      <c r="I292" s="443"/>
      <c r="J292" s="443"/>
      <c r="K292" s="444">
        <f t="shared" si="9"/>
        <v>0</v>
      </c>
      <c r="O292" s="909"/>
      <c r="P292" s="909"/>
    </row>
    <row r="293" spans="1:16" ht="22.5">
      <c r="A293" s="898" t="s">
        <v>18607</v>
      </c>
      <c r="B293" s="902"/>
      <c r="C293" s="902" t="s">
        <v>13890</v>
      </c>
      <c r="D293" s="902" t="s">
        <v>18595</v>
      </c>
      <c r="E293" s="903" t="s">
        <v>18608</v>
      </c>
      <c r="F293" s="454"/>
      <c r="G293" s="454"/>
      <c r="H293" s="442">
        <f t="shared" si="8"/>
        <v>0</v>
      </c>
      <c r="I293" s="443"/>
      <c r="J293" s="443"/>
      <c r="K293" s="444">
        <f t="shared" si="9"/>
        <v>0</v>
      </c>
      <c r="O293" s="909"/>
      <c r="P293" s="909"/>
    </row>
    <row r="294" spans="1:16" ht="15">
      <c r="A294" s="898" t="s">
        <v>13893</v>
      </c>
      <c r="B294" s="902"/>
      <c r="C294" s="902" t="s">
        <v>13894</v>
      </c>
      <c r="D294" s="902" t="s">
        <v>13369</v>
      </c>
      <c r="E294" s="903" t="s">
        <v>13895</v>
      </c>
      <c r="F294" s="454">
        <v>553</v>
      </c>
      <c r="G294" s="454">
        <v>427540.98227848107</v>
      </c>
      <c r="H294" s="442">
        <f t="shared" si="8"/>
        <v>236430163.20000002</v>
      </c>
      <c r="I294" s="443">
        <v>531.97751863357212</v>
      </c>
      <c r="J294" s="443">
        <v>427540.98227848107</v>
      </c>
      <c r="K294" s="444">
        <f t="shared" si="9"/>
        <v>227442190.86666638</v>
      </c>
      <c r="O294" s="909"/>
      <c r="P294" s="909"/>
    </row>
    <row r="295" spans="1:16" ht="22.5">
      <c r="A295" s="898" t="s">
        <v>13896</v>
      </c>
      <c r="B295" s="902"/>
      <c r="C295" s="902" t="s">
        <v>13897</v>
      </c>
      <c r="D295" s="902" t="s">
        <v>13898</v>
      </c>
      <c r="E295" s="903" t="s">
        <v>13899</v>
      </c>
      <c r="F295" s="454">
        <v>176</v>
      </c>
      <c r="G295" s="454">
        <v>562536.96272727277</v>
      </c>
      <c r="H295" s="442">
        <f t="shared" si="8"/>
        <v>99006505.440000013</v>
      </c>
      <c r="I295" s="443">
        <v>169.30930068627254</v>
      </c>
      <c r="J295" s="443">
        <v>562536.96272727277</v>
      </c>
      <c r="K295" s="444">
        <f t="shared" si="9"/>
        <v>95242739.769534305</v>
      </c>
      <c r="O295" s="909"/>
      <c r="P295" s="909"/>
    </row>
    <row r="296" spans="1:16" ht="22.5">
      <c r="A296" s="898" t="s">
        <v>13900</v>
      </c>
      <c r="B296" s="902"/>
      <c r="C296" s="902" t="s">
        <v>13901</v>
      </c>
      <c r="D296" s="902" t="s">
        <v>13902</v>
      </c>
      <c r="E296" s="903" t="s">
        <v>13903</v>
      </c>
      <c r="F296" s="454">
        <v>112.25</v>
      </c>
      <c r="G296" s="454">
        <v>75492.063608017823</v>
      </c>
      <c r="H296" s="442">
        <f t="shared" si="8"/>
        <v>8473984.1400000006</v>
      </c>
      <c r="I296" s="443">
        <v>107.98277842064823</v>
      </c>
      <c r="J296" s="443">
        <v>75492.063608017823</v>
      </c>
      <c r="K296" s="444">
        <f t="shared" si="9"/>
        <v>8151842.7771020709</v>
      </c>
      <c r="O296" s="909"/>
      <c r="P296" s="909"/>
    </row>
    <row r="297" spans="1:16" ht="22.5">
      <c r="A297" s="898" t="s">
        <v>13904</v>
      </c>
      <c r="B297" s="902"/>
      <c r="C297" s="902" t="s">
        <v>13905</v>
      </c>
      <c r="D297" s="902" t="s">
        <v>13906</v>
      </c>
      <c r="E297" s="903" t="s">
        <v>13907</v>
      </c>
      <c r="F297" s="454">
        <v>168.5</v>
      </c>
      <c r="G297" s="454">
        <v>20569.124925816024</v>
      </c>
      <c r="H297" s="442">
        <f t="shared" si="8"/>
        <v>3465897.5500000003</v>
      </c>
      <c r="I297" s="443">
        <v>162.09441571384613</v>
      </c>
      <c r="J297" s="443">
        <v>20569.124925816024</v>
      </c>
      <c r="K297" s="444">
        <f t="shared" si="9"/>
        <v>3334140.286595257</v>
      </c>
      <c r="O297" s="909"/>
      <c r="P297" s="909"/>
    </row>
    <row r="298" spans="1:16" ht="15">
      <c r="A298" s="898" t="s">
        <v>19310</v>
      </c>
      <c r="B298" s="902" t="s">
        <v>19326</v>
      </c>
      <c r="C298" s="902"/>
      <c r="D298" s="902"/>
      <c r="E298" s="903"/>
      <c r="F298" s="454">
        <v>2.5</v>
      </c>
      <c r="G298" s="454">
        <v>19211.939999999999</v>
      </c>
      <c r="H298" s="442">
        <f t="shared" si="8"/>
        <v>48029.85</v>
      </c>
      <c r="I298" s="443">
        <v>2.4049616574754626</v>
      </c>
      <c r="J298" s="443">
        <v>19211.939999999999</v>
      </c>
      <c r="K298" s="444">
        <f t="shared" si="9"/>
        <v>46203.979065719133</v>
      </c>
      <c r="O298" s="909"/>
      <c r="P298" s="909"/>
    </row>
    <row r="299" spans="1:16" ht="15">
      <c r="A299" s="898" t="s">
        <v>19311</v>
      </c>
      <c r="B299" s="902" t="s">
        <v>19327</v>
      </c>
      <c r="C299" s="902"/>
      <c r="D299" s="902"/>
      <c r="E299" s="903"/>
      <c r="F299" s="454">
        <v>3</v>
      </c>
      <c r="G299" s="454">
        <v>70589.53</v>
      </c>
      <c r="H299" s="442">
        <f t="shared" si="8"/>
        <v>211768.59</v>
      </c>
      <c r="I299" s="443">
        <v>2.8859539889705546</v>
      </c>
      <c r="J299" s="443">
        <v>70589.53</v>
      </c>
      <c r="K299" s="444">
        <f t="shared" si="9"/>
        <v>203718.13568305664</v>
      </c>
      <c r="O299" s="909"/>
      <c r="P299" s="909"/>
    </row>
    <row r="300" spans="1:16" ht="22.5">
      <c r="A300" s="898" t="s">
        <v>13908</v>
      </c>
      <c r="B300" s="902"/>
      <c r="C300" s="902" t="s">
        <v>13909</v>
      </c>
      <c r="D300" s="902" t="s">
        <v>13229</v>
      </c>
      <c r="E300" s="903" t="s">
        <v>13439</v>
      </c>
      <c r="F300" s="454"/>
      <c r="G300" s="454"/>
      <c r="H300" s="442">
        <f t="shared" si="8"/>
        <v>0</v>
      </c>
      <c r="I300" s="443"/>
      <c r="J300" s="443"/>
      <c r="K300" s="444">
        <f t="shared" si="9"/>
        <v>0</v>
      </c>
      <c r="O300" s="909"/>
      <c r="P300" s="909"/>
    </row>
    <row r="301" spans="1:16" ht="33.75">
      <c r="A301" s="898" t="s">
        <v>13910</v>
      </c>
      <c r="B301" s="902" t="s">
        <v>13437</v>
      </c>
      <c r="C301" s="902" t="s">
        <v>13911</v>
      </c>
      <c r="D301" s="902"/>
      <c r="E301" s="903" t="s">
        <v>13912</v>
      </c>
      <c r="F301" s="454"/>
      <c r="G301" s="454"/>
      <c r="H301" s="442">
        <f t="shared" si="8"/>
        <v>0</v>
      </c>
      <c r="I301" s="443"/>
      <c r="J301" s="443"/>
      <c r="K301" s="444">
        <f t="shared" si="9"/>
        <v>0</v>
      </c>
      <c r="O301" s="909"/>
      <c r="P301" s="909"/>
    </row>
    <row r="302" spans="1:16" ht="22.5">
      <c r="A302" s="898" t="s">
        <v>13913</v>
      </c>
      <c r="B302" s="902" t="s">
        <v>13914</v>
      </c>
      <c r="C302" s="902" t="s">
        <v>13915</v>
      </c>
      <c r="D302" s="902" t="s">
        <v>13916</v>
      </c>
      <c r="E302" s="903" t="s">
        <v>13917</v>
      </c>
      <c r="F302" s="454">
        <v>538.40000000000009</v>
      </c>
      <c r="G302" s="454">
        <v>38291.937499999993</v>
      </c>
      <c r="H302" s="442">
        <f t="shared" si="8"/>
        <v>20616379.149999999</v>
      </c>
      <c r="I302" s="443">
        <v>517.9325425539156</v>
      </c>
      <c r="J302" s="443">
        <v>38291.937499999993</v>
      </c>
      <c r="K302" s="444">
        <f t="shared" si="9"/>
        <v>19832640.548690621</v>
      </c>
      <c r="O302" s="909"/>
      <c r="P302" s="909"/>
    </row>
    <row r="303" spans="1:16" ht="22.5">
      <c r="A303" s="898" t="s">
        <v>13918</v>
      </c>
      <c r="B303" s="902" t="s">
        <v>13919</v>
      </c>
      <c r="C303" s="902" t="s">
        <v>13920</v>
      </c>
      <c r="D303" s="902" t="s">
        <v>13622</v>
      </c>
      <c r="E303" s="903" t="s">
        <v>13921</v>
      </c>
      <c r="F303" s="454">
        <v>124</v>
      </c>
      <c r="G303" s="454">
        <v>249207.13258064515</v>
      </c>
      <c r="H303" s="442">
        <f t="shared" si="8"/>
        <v>30901684.439999998</v>
      </c>
      <c r="I303" s="443">
        <v>119.28609821078292</v>
      </c>
      <c r="J303" s="443">
        <v>249207.13258064515</v>
      </c>
      <c r="K303" s="444">
        <f t="shared" si="9"/>
        <v>29726946.491842438</v>
      </c>
      <c r="O303" s="909"/>
      <c r="P303" s="909"/>
    </row>
    <row r="304" spans="1:16" ht="22.5">
      <c r="A304" s="898" t="s">
        <v>13922</v>
      </c>
      <c r="B304" s="902"/>
      <c r="C304" s="902" t="s">
        <v>13923</v>
      </c>
      <c r="D304" s="902" t="s">
        <v>13924</v>
      </c>
      <c r="E304" s="903" t="s">
        <v>13925</v>
      </c>
      <c r="F304" s="454"/>
      <c r="G304" s="454"/>
      <c r="H304" s="442">
        <f t="shared" si="8"/>
        <v>0</v>
      </c>
      <c r="I304" s="443"/>
      <c r="J304" s="443"/>
      <c r="K304" s="444">
        <f t="shared" si="9"/>
        <v>0</v>
      </c>
      <c r="O304" s="909"/>
      <c r="P304" s="909"/>
    </row>
    <row r="305" spans="1:16" ht="33.75">
      <c r="A305" s="898" t="s">
        <v>13926</v>
      </c>
      <c r="B305" s="902"/>
      <c r="C305" s="902" t="s">
        <v>13927</v>
      </c>
      <c r="D305" s="902" t="s">
        <v>13928</v>
      </c>
      <c r="E305" s="903" t="s">
        <v>13929</v>
      </c>
      <c r="F305" s="454">
        <v>26</v>
      </c>
      <c r="G305" s="454">
        <v>596662.38500000001</v>
      </c>
      <c r="H305" s="442">
        <f t="shared" si="8"/>
        <v>15513222.01</v>
      </c>
      <c r="I305" s="443">
        <v>25.011601237744813</v>
      </c>
      <c r="J305" s="443">
        <v>596662.38500000001</v>
      </c>
      <c r="K305" s="444">
        <f t="shared" si="9"/>
        <v>14923481.647181772</v>
      </c>
      <c r="O305" s="909"/>
      <c r="P305" s="909"/>
    </row>
    <row r="306" spans="1:16" ht="33.75">
      <c r="A306" s="898" t="s">
        <v>13930</v>
      </c>
      <c r="B306" s="902"/>
      <c r="C306" s="902" t="s">
        <v>13931</v>
      </c>
      <c r="D306" s="902" t="s">
        <v>13932</v>
      </c>
      <c r="E306" s="903" t="s">
        <v>13933</v>
      </c>
      <c r="F306" s="454">
        <v>392</v>
      </c>
      <c r="G306" s="454">
        <v>332379.45209183678</v>
      </c>
      <c r="H306" s="442">
        <f t="shared" si="8"/>
        <v>130292745.22000001</v>
      </c>
      <c r="I306" s="443">
        <v>377.0979878921525</v>
      </c>
      <c r="J306" s="443">
        <v>332379.45209183678</v>
      </c>
      <c r="K306" s="444">
        <f t="shared" si="9"/>
        <v>125339622.60052775</v>
      </c>
      <c r="O306" s="909"/>
      <c r="P306" s="909"/>
    </row>
    <row r="307" spans="1:16" ht="15">
      <c r="A307" s="898" t="s">
        <v>13934</v>
      </c>
      <c r="B307" s="902"/>
      <c r="C307" s="902" t="s">
        <v>13935</v>
      </c>
      <c r="D307" s="902" t="s">
        <v>13936</v>
      </c>
      <c r="E307" s="903" t="s">
        <v>13937</v>
      </c>
      <c r="F307" s="454"/>
      <c r="G307" s="454"/>
      <c r="H307" s="442">
        <f t="shared" si="8"/>
        <v>0</v>
      </c>
      <c r="I307" s="443"/>
      <c r="J307" s="443"/>
      <c r="K307" s="444">
        <f t="shared" si="9"/>
        <v>0</v>
      </c>
      <c r="O307" s="909"/>
      <c r="P307" s="909"/>
    </row>
    <row r="308" spans="1:16" ht="15">
      <c r="A308" s="898" t="s">
        <v>13938</v>
      </c>
      <c r="B308" s="902"/>
      <c r="C308" s="902" t="s">
        <v>13939</v>
      </c>
      <c r="D308" s="902" t="s">
        <v>13208</v>
      </c>
      <c r="E308" s="903" t="s">
        <v>13940</v>
      </c>
      <c r="F308" s="454"/>
      <c r="G308" s="454"/>
      <c r="H308" s="442">
        <f t="shared" si="8"/>
        <v>0</v>
      </c>
      <c r="I308" s="443"/>
      <c r="J308" s="443"/>
      <c r="K308" s="444">
        <f t="shared" si="9"/>
        <v>0</v>
      </c>
      <c r="O308" s="909"/>
      <c r="P308" s="909"/>
    </row>
    <row r="309" spans="1:16" ht="22.5">
      <c r="A309" s="898" t="s">
        <v>13941</v>
      </c>
      <c r="B309" s="902"/>
      <c r="C309" s="902" t="s">
        <v>13942</v>
      </c>
      <c r="D309" s="902" t="s">
        <v>13213</v>
      </c>
      <c r="E309" s="903" t="s">
        <v>13943</v>
      </c>
      <c r="F309" s="454"/>
      <c r="G309" s="454"/>
      <c r="H309" s="442">
        <f t="shared" ref="H309:H372" si="10">F309*G309</f>
        <v>0</v>
      </c>
      <c r="I309" s="443"/>
      <c r="J309" s="443"/>
      <c r="K309" s="444">
        <f t="shared" ref="K309:K372" si="11">I309*J309</f>
        <v>0</v>
      </c>
      <c r="O309" s="909"/>
      <c r="P309" s="909"/>
    </row>
    <row r="310" spans="1:16" ht="22.5">
      <c r="A310" s="898" t="s">
        <v>18609</v>
      </c>
      <c r="B310" s="902"/>
      <c r="C310" s="902" t="s">
        <v>18610</v>
      </c>
      <c r="D310" s="902" t="s">
        <v>18611</v>
      </c>
      <c r="E310" s="903" t="s">
        <v>18612</v>
      </c>
      <c r="F310" s="454">
        <v>30.5</v>
      </c>
      <c r="G310" s="454">
        <v>5711.5262295081975</v>
      </c>
      <c r="H310" s="442">
        <f t="shared" si="10"/>
        <v>174201.55000000002</v>
      </c>
      <c r="I310" s="443">
        <v>29.34053222120064</v>
      </c>
      <c r="J310" s="443">
        <v>5711.5262295081975</v>
      </c>
      <c r="K310" s="444">
        <f t="shared" si="11"/>
        <v>167579.21936911787</v>
      </c>
      <c r="O310" s="909"/>
      <c r="P310" s="909"/>
    </row>
    <row r="311" spans="1:16" ht="33.75">
      <c r="A311" s="898" t="s">
        <v>13944</v>
      </c>
      <c r="B311" s="902" t="s">
        <v>13945</v>
      </c>
      <c r="C311" s="902" t="s">
        <v>13946</v>
      </c>
      <c r="D311" s="902" t="s">
        <v>13947</v>
      </c>
      <c r="E311" s="903" t="s">
        <v>13948</v>
      </c>
      <c r="F311" s="454"/>
      <c r="G311" s="454"/>
      <c r="H311" s="442">
        <f t="shared" si="10"/>
        <v>0</v>
      </c>
      <c r="I311" s="443"/>
      <c r="J311" s="443"/>
      <c r="K311" s="444">
        <f t="shared" si="11"/>
        <v>0</v>
      </c>
      <c r="O311" s="909"/>
      <c r="P311" s="909"/>
    </row>
    <row r="312" spans="1:16" ht="22.5">
      <c r="A312" s="898" t="s">
        <v>13949</v>
      </c>
      <c r="B312" s="902" t="s">
        <v>13950</v>
      </c>
      <c r="C312" s="902"/>
      <c r="D312" s="902"/>
      <c r="E312" s="903" t="s">
        <v>13951</v>
      </c>
      <c r="F312" s="454">
        <v>7988</v>
      </c>
      <c r="G312" s="454">
        <v>911.46016649974956</v>
      </c>
      <c r="H312" s="442">
        <f t="shared" si="10"/>
        <v>7280743.8099999996</v>
      </c>
      <c r="I312" s="443">
        <v>7684.3334879655986</v>
      </c>
      <c r="J312" s="443">
        <v>911.46016649974956</v>
      </c>
      <c r="K312" s="444">
        <f t="shared" si="11"/>
        <v>7003963.8803807255</v>
      </c>
      <c r="O312" s="909"/>
      <c r="P312" s="909"/>
    </row>
    <row r="313" spans="1:16" ht="15">
      <c r="A313" s="911" t="s">
        <v>13952</v>
      </c>
      <c r="B313" s="912"/>
      <c r="C313" s="912"/>
      <c r="D313" s="912"/>
      <c r="E313" s="913"/>
      <c r="F313" s="454">
        <v>1537</v>
      </c>
      <c r="G313" s="454">
        <v>1822.0151528952506</v>
      </c>
      <c r="H313" s="442">
        <f t="shared" si="10"/>
        <v>2800437.29</v>
      </c>
      <c r="I313" s="443">
        <v>1478.570427015914</v>
      </c>
      <c r="J313" s="443">
        <v>1822.0151528952506</v>
      </c>
      <c r="K313" s="444">
        <f t="shared" si="11"/>
        <v>2693977.7226457964</v>
      </c>
      <c r="O313" s="909"/>
      <c r="P313" s="909"/>
    </row>
    <row r="314" spans="1:16" ht="15">
      <c r="A314" s="911" t="s">
        <v>13953</v>
      </c>
      <c r="B314" s="912"/>
      <c r="C314" s="912" t="s">
        <v>13954</v>
      </c>
      <c r="D314" s="912" t="s">
        <v>13955</v>
      </c>
      <c r="E314" s="913" t="s">
        <v>13956</v>
      </c>
      <c r="F314" s="454">
        <v>7005</v>
      </c>
      <c r="G314" s="454">
        <v>1197.2977644539615</v>
      </c>
      <c r="H314" s="442">
        <f t="shared" si="10"/>
        <v>8387070.8399999999</v>
      </c>
      <c r="I314" s="443">
        <v>6738.7025642462459</v>
      </c>
      <c r="J314" s="443">
        <v>1197.2977644539615</v>
      </c>
      <c r="K314" s="444">
        <f t="shared" si="11"/>
        <v>8068233.5154922074</v>
      </c>
      <c r="O314" s="909"/>
      <c r="P314" s="909"/>
    </row>
    <row r="315" spans="1:16" ht="22.5">
      <c r="A315" s="910" t="s">
        <v>13957</v>
      </c>
      <c r="B315" s="897" t="s">
        <v>13950</v>
      </c>
      <c r="C315" s="907" t="s">
        <v>13958</v>
      </c>
      <c r="D315" s="907" t="s">
        <v>13959</v>
      </c>
      <c r="E315" s="908" t="s">
        <v>13960</v>
      </c>
      <c r="F315" s="454">
        <v>12328</v>
      </c>
      <c r="G315" s="454">
        <v>1145.6418802725502</v>
      </c>
      <c r="H315" s="442">
        <f t="shared" si="10"/>
        <v>14123473.1</v>
      </c>
      <c r="I315" s="443">
        <v>11859.346925342999</v>
      </c>
      <c r="J315" s="443">
        <v>1145.6418802725502</v>
      </c>
      <c r="K315" s="444">
        <f t="shared" si="11"/>
        <v>13586564.510354441</v>
      </c>
      <c r="O315" s="909"/>
      <c r="P315" s="909"/>
    </row>
    <row r="316" spans="1:16" ht="22.5">
      <c r="A316" s="910" t="s">
        <v>13961</v>
      </c>
      <c r="B316" s="897" t="s">
        <v>13962</v>
      </c>
      <c r="C316" s="907" t="s">
        <v>13963</v>
      </c>
      <c r="D316" s="907" t="s">
        <v>13373</v>
      </c>
      <c r="E316" s="908" t="s">
        <v>13964</v>
      </c>
      <c r="F316" s="454">
        <v>531</v>
      </c>
      <c r="G316" s="454">
        <v>10969.903201506591</v>
      </c>
      <c r="H316" s="442">
        <f t="shared" si="10"/>
        <v>5825018.5999999996</v>
      </c>
      <c r="I316" s="443">
        <v>510.81385604778819</v>
      </c>
      <c r="J316" s="443">
        <v>10969.903201506591</v>
      </c>
      <c r="K316" s="444">
        <f t="shared" si="11"/>
        <v>5603578.5548325591</v>
      </c>
      <c r="O316" s="909"/>
      <c r="P316" s="909"/>
    </row>
    <row r="317" spans="1:16" ht="22.5">
      <c r="A317" s="910" t="s">
        <v>13965</v>
      </c>
      <c r="B317" s="897" t="s">
        <v>13966</v>
      </c>
      <c r="C317" s="907" t="s">
        <v>13963</v>
      </c>
      <c r="D317" s="907" t="s">
        <v>13967</v>
      </c>
      <c r="E317" s="908" t="s">
        <v>13968</v>
      </c>
      <c r="F317" s="454">
        <v>626</v>
      </c>
      <c r="G317" s="454">
        <v>7254.7925718849829</v>
      </c>
      <c r="H317" s="442">
        <f t="shared" si="10"/>
        <v>4541500.1499999994</v>
      </c>
      <c r="I317" s="443">
        <v>602.20239903185586</v>
      </c>
      <c r="J317" s="443">
        <v>7254.7925718849829</v>
      </c>
      <c r="K317" s="444">
        <f t="shared" si="11"/>
        <v>4368853.4912676243</v>
      </c>
      <c r="O317" s="909"/>
      <c r="P317" s="909"/>
    </row>
    <row r="318" spans="1:16" ht="22.5">
      <c r="A318" s="898" t="s">
        <v>13969</v>
      </c>
      <c r="B318" s="902"/>
      <c r="C318" s="902" t="s">
        <v>13970</v>
      </c>
      <c r="D318" s="903" t="s">
        <v>13262</v>
      </c>
      <c r="E318" s="903" t="s">
        <v>13971</v>
      </c>
      <c r="F318" s="454">
        <v>5536</v>
      </c>
      <c r="G318" s="454">
        <v>1266.9220339595377</v>
      </c>
      <c r="H318" s="442">
        <f t="shared" si="10"/>
        <v>7013680.3800000008</v>
      </c>
      <c r="I318" s="443">
        <v>5325.5470943136643</v>
      </c>
      <c r="J318" s="443">
        <v>1266.9220339595377</v>
      </c>
      <c r="K318" s="444">
        <f t="shared" si="11"/>
        <v>6747052.9566751737</v>
      </c>
      <c r="O318" s="909"/>
      <c r="P318" s="909"/>
    </row>
    <row r="319" spans="1:16" ht="22.5">
      <c r="A319" s="898" t="s">
        <v>13972</v>
      </c>
      <c r="B319" s="902" t="s">
        <v>13973</v>
      </c>
      <c r="C319" s="902" t="s">
        <v>13974</v>
      </c>
      <c r="D319" s="903" t="s">
        <v>13975</v>
      </c>
      <c r="E319" s="903" t="s">
        <v>13976</v>
      </c>
      <c r="F319" s="454">
        <v>23.14</v>
      </c>
      <c r="G319" s="454">
        <v>60194.420051858251</v>
      </c>
      <c r="H319" s="442">
        <f t="shared" si="10"/>
        <v>1392898.88</v>
      </c>
      <c r="I319" s="443">
        <v>22.260325101592876</v>
      </c>
      <c r="J319" s="443">
        <v>60194.420051858251</v>
      </c>
      <c r="K319" s="444">
        <f t="shared" si="11"/>
        <v>1339947.3596562059</v>
      </c>
      <c r="O319" s="909"/>
      <c r="P319" s="909"/>
    </row>
    <row r="320" spans="1:16" ht="33.75">
      <c r="A320" s="892" t="s">
        <v>13977</v>
      </c>
      <c r="B320" s="902"/>
      <c r="C320" s="902"/>
      <c r="D320" s="903" t="s">
        <v>13978</v>
      </c>
      <c r="E320" s="903" t="s">
        <v>13979</v>
      </c>
      <c r="F320" s="454">
        <v>100.15</v>
      </c>
      <c r="G320" s="454">
        <v>57793.032750873688</v>
      </c>
      <c r="H320" s="442">
        <f t="shared" si="10"/>
        <v>5787972.2300000004</v>
      </c>
      <c r="I320" s="443">
        <v>96.342763998467035</v>
      </c>
      <c r="J320" s="443">
        <v>57793.032750873688</v>
      </c>
      <c r="K320" s="444">
        <f t="shared" si="11"/>
        <v>5567940.5150731001</v>
      </c>
      <c r="O320" s="909"/>
      <c r="P320" s="909"/>
    </row>
    <row r="321" spans="1:16" ht="22.5">
      <c r="A321" s="898" t="s">
        <v>13980</v>
      </c>
      <c r="B321" s="902"/>
      <c r="C321" s="902" t="s">
        <v>13981</v>
      </c>
      <c r="D321" s="903"/>
      <c r="E321" s="903" t="s">
        <v>13982</v>
      </c>
      <c r="F321" s="454">
        <v>2936</v>
      </c>
      <c r="G321" s="454">
        <v>2689.098814713896</v>
      </c>
      <c r="H321" s="442">
        <f t="shared" si="10"/>
        <v>7895194.1199999982</v>
      </c>
      <c r="I321" s="443">
        <v>2824.386970539183</v>
      </c>
      <c r="J321" s="443">
        <v>2689.098814713896</v>
      </c>
      <c r="K321" s="444">
        <f t="shared" si="11"/>
        <v>7595055.6547702886</v>
      </c>
      <c r="O321" s="909"/>
      <c r="P321" s="909"/>
    </row>
    <row r="322" spans="1:16" ht="15">
      <c r="A322" s="914" t="s">
        <v>13983</v>
      </c>
      <c r="B322" s="915"/>
      <c r="C322" s="915" t="s">
        <v>13984</v>
      </c>
      <c r="D322" s="915"/>
      <c r="E322" s="916" t="s">
        <v>13985</v>
      </c>
      <c r="F322" s="454">
        <v>1665</v>
      </c>
      <c r="G322" s="454">
        <v>3976.6275735735735</v>
      </c>
      <c r="H322" s="442">
        <f t="shared" si="10"/>
        <v>6621084.9100000001</v>
      </c>
      <c r="I322" s="443">
        <v>1601.7044638786579</v>
      </c>
      <c r="J322" s="443">
        <v>3976.6275735735735</v>
      </c>
      <c r="K322" s="444">
        <f t="shared" si="11"/>
        <v>6369382.1357757486</v>
      </c>
      <c r="O322" s="909"/>
      <c r="P322" s="909"/>
    </row>
    <row r="323" spans="1:16" ht="15">
      <c r="A323" s="892" t="s">
        <v>13986</v>
      </c>
      <c r="B323" s="902"/>
      <c r="C323" s="902"/>
      <c r="D323" s="903"/>
      <c r="E323" s="903"/>
      <c r="F323" s="454">
        <v>152</v>
      </c>
      <c r="G323" s="454">
        <v>7974.983355263158</v>
      </c>
      <c r="H323" s="442">
        <f t="shared" si="10"/>
        <v>1212197.47</v>
      </c>
      <c r="I323" s="443">
        <v>146.22166877450806</v>
      </c>
      <c r="J323" s="443">
        <v>7974.983355263158</v>
      </c>
      <c r="K323" s="444">
        <f t="shared" si="11"/>
        <v>1166115.3746555045</v>
      </c>
      <c r="O323" s="909"/>
      <c r="P323" s="909"/>
    </row>
    <row r="324" spans="1:16" ht="15">
      <c r="A324" s="898" t="s">
        <v>13987</v>
      </c>
      <c r="B324" s="902"/>
      <c r="C324" s="902" t="s">
        <v>13981</v>
      </c>
      <c r="D324" s="903"/>
      <c r="E324" s="903" t="s">
        <v>13988</v>
      </c>
      <c r="F324" s="454">
        <v>1873</v>
      </c>
      <c r="G324" s="454">
        <v>1423.5391297383876</v>
      </c>
      <c r="H324" s="442">
        <f t="shared" si="10"/>
        <v>2666288.79</v>
      </c>
      <c r="I324" s="443">
        <v>1801.7972737806163</v>
      </c>
      <c r="J324" s="443">
        <v>1423.5391297383876</v>
      </c>
      <c r="K324" s="444">
        <f t="shared" si="11"/>
        <v>2564928.9230826576</v>
      </c>
      <c r="O324" s="909"/>
      <c r="P324" s="909"/>
    </row>
    <row r="325" spans="1:16" ht="15">
      <c r="A325" s="892" t="s">
        <v>13989</v>
      </c>
      <c r="B325" s="902"/>
      <c r="C325" s="902" t="s">
        <v>13510</v>
      </c>
      <c r="D325" s="903"/>
      <c r="E325" s="903" t="s">
        <v>13990</v>
      </c>
      <c r="F325" s="454"/>
      <c r="G325" s="454"/>
      <c r="H325" s="442">
        <f t="shared" si="10"/>
        <v>0</v>
      </c>
      <c r="I325" s="443"/>
      <c r="J325" s="443"/>
      <c r="K325" s="444">
        <f t="shared" si="11"/>
        <v>0</v>
      </c>
      <c r="O325" s="909"/>
      <c r="P325" s="909"/>
    </row>
    <row r="326" spans="1:16" ht="15">
      <c r="A326" s="892" t="s">
        <v>13991</v>
      </c>
      <c r="B326" s="902" t="s">
        <v>13992</v>
      </c>
      <c r="C326" s="902" t="s">
        <v>13993</v>
      </c>
      <c r="D326" s="903" t="s">
        <v>13229</v>
      </c>
      <c r="E326" s="903" t="s">
        <v>13994</v>
      </c>
      <c r="F326" s="454"/>
      <c r="G326" s="454"/>
      <c r="H326" s="442">
        <f t="shared" si="10"/>
        <v>0</v>
      </c>
      <c r="I326" s="443"/>
      <c r="J326" s="443"/>
      <c r="K326" s="444">
        <f t="shared" si="11"/>
        <v>0</v>
      </c>
      <c r="O326" s="909"/>
      <c r="P326" s="909"/>
    </row>
    <row r="327" spans="1:16" ht="15">
      <c r="A327" s="892" t="s">
        <v>13995</v>
      </c>
      <c r="B327" s="902"/>
      <c r="C327" s="902" t="s">
        <v>13996</v>
      </c>
      <c r="D327" s="903"/>
      <c r="E327" s="903" t="s">
        <v>13997</v>
      </c>
      <c r="F327" s="454"/>
      <c r="G327" s="454"/>
      <c r="H327" s="442">
        <f t="shared" si="10"/>
        <v>0</v>
      </c>
      <c r="I327" s="443"/>
      <c r="J327" s="443"/>
      <c r="K327" s="444">
        <f t="shared" si="11"/>
        <v>0</v>
      </c>
      <c r="O327" s="909"/>
      <c r="P327" s="909"/>
    </row>
    <row r="328" spans="1:16" ht="33.75">
      <c r="A328" s="898" t="s">
        <v>13998</v>
      </c>
      <c r="B328" s="902" t="s">
        <v>13999</v>
      </c>
      <c r="C328" s="902" t="s">
        <v>14000</v>
      </c>
      <c r="D328" s="903" t="s">
        <v>13959</v>
      </c>
      <c r="E328" s="903" t="s">
        <v>14001</v>
      </c>
      <c r="F328" s="454">
        <v>3912</v>
      </c>
      <c r="G328" s="454">
        <v>8006.1211042944788</v>
      </c>
      <c r="H328" s="442">
        <f t="shared" si="10"/>
        <v>31319945.760000002</v>
      </c>
      <c r="I328" s="443">
        <v>3763.2840016176033</v>
      </c>
      <c r="J328" s="443">
        <v>8006.1211042944788</v>
      </c>
      <c r="K328" s="444">
        <f t="shared" si="11"/>
        <v>30129307.466804471</v>
      </c>
      <c r="O328" s="909"/>
      <c r="P328" s="909"/>
    </row>
    <row r="329" spans="1:16" ht="22.5">
      <c r="A329" s="892" t="s">
        <v>14002</v>
      </c>
      <c r="B329" s="902" t="s">
        <v>14003</v>
      </c>
      <c r="C329" s="902"/>
      <c r="D329" s="903"/>
      <c r="E329" s="903" t="s">
        <v>14004</v>
      </c>
      <c r="F329" s="454"/>
      <c r="G329" s="454"/>
      <c r="H329" s="442">
        <f t="shared" si="10"/>
        <v>0</v>
      </c>
      <c r="I329" s="443"/>
      <c r="J329" s="443"/>
      <c r="K329" s="444">
        <f t="shared" si="11"/>
        <v>0</v>
      </c>
      <c r="O329" s="909"/>
      <c r="P329" s="909"/>
    </row>
    <row r="330" spans="1:16" ht="33.75">
      <c r="A330" s="892" t="s">
        <v>14005</v>
      </c>
      <c r="B330" s="902" t="s">
        <v>14003</v>
      </c>
      <c r="C330" s="902" t="s">
        <v>14006</v>
      </c>
      <c r="D330" s="903" t="s">
        <v>13959</v>
      </c>
      <c r="E330" s="903" t="s">
        <v>14007</v>
      </c>
      <c r="F330" s="454"/>
      <c r="G330" s="454"/>
      <c r="H330" s="442">
        <f t="shared" si="10"/>
        <v>0</v>
      </c>
      <c r="I330" s="443"/>
      <c r="J330" s="443"/>
      <c r="K330" s="444">
        <f t="shared" si="11"/>
        <v>0</v>
      </c>
      <c r="O330" s="909"/>
      <c r="P330" s="909"/>
    </row>
    <row r="331" spans="1:16" ht="33.75">
      <c r="A331" s="892" t="s">
        <v>14008</v>
      </c>
      <c r="B331" s="902" t="s">
        <v>14003</v>
      </c>
      <c r="C331" s="902" t="s">
        <v>14006</v>
      </c>
      <c r="D331" s="903" t="s">
        <v>13959</v>
      </c>
      <c r="E331" s="903" t="s">
        <v>14009</v>
      </c>
      <c r="F331" s="454"/>
      <c r="G331" s="454"/>
      <c r="H331" s="442">
        <f t="shared" si="10"/>
        <v>0</v>
      </c>
      <c r="I331" s="443"/>
      <c r="J331" s="443"/>
      <c r="K331" s="444">
        <f t="shared" si="11"/>
        <v>0</v>
      </c>
      <c r="O331" s="909"/>
      <c r="P331" s="909"/>
    </row>
    <row r="332" spans="1:16" ht="15">
      <c r="A332" s="898" t="s">
        <v>14010</v>
      </c>
      <c r="B332" s="902"/>
      <c r="C332" s="903" t="s">
        <v>14011</v>
      </c>
      <c r="D332" s="903" t="s">
        <v>13229</v>
      </c>
      <c r="E332" s="903" t="s">
        <v>14012</v>
      </c>
      <c r="F332" s="454"/>
      <c r="G332" s="454"/>
      <c r="H332" s="442">
        <f t="shared" si="10"/>
        <v>0</v>
      </c>
      <c r="I332" s="443"/>
      <c r="J332" s="443"/>
      <c r="K332" s="444">
        <f t="shared" si="11"/>
        <v>0</v>
      </c>
      <c r="O332" s="909"/>
      <c r="P332" s="909"/>
    </row>
    <row r="333" spans="1:16" ht="15">
      <c r="A333" s="917" t="s">
        <v>14013</v>
      </c>
      <c r="B333" s="902"/>
      <c r="C333" s="903" t="s">
        <v>14011</v>
      </c>
      <c r="D333" s="903" t="s">
        <v>13229</v>
      </c>
      <c r="E333" s="903" t="s">
        <v>14014</v>
      </c>
      <c r="F333" s="454"/>
      <c r="G333" s="454"/>
      <c r="H333" s="442">
        <f t="shared" si="10"/>
        <v>0</v>
      </c>
      <c r="I333" s="443"/>
      <c r="J333" s="443"/>
      <c r="K333" s="444">
        <f t="shared" si="11"/>
        <v>0</v>
      </c>
      <c r="O333" s="909"/>
      <c r="P333" s="909"/>
    </row>
    <row r="334" spans="1:16" ht="15">
      <c r="A334" s="898" t="s">
        <v>14015</v>
      </c>
      <c r="B334" s="902"/>
      <c r="C334" s="903" t="s">
        <v>14016</v>
      </c>
      <c r="D334" s="903" t="s">
        <v>13229</v>
      </c>
      <c r="E334" s="903" t="s">
        <v>14017</v>
      </c>
      <c r="F334" s="454">
        <v>292</v>
      </c>
      <c r="G334" s="454">
        <v>13689.54</v>
      </c>
      <c r="H334" s="442">
        <f t="shared" si="10"/>
        <v>3997345.68</v>
      </c>
      <c r="I334" s="443">
        <v>280.89952159313401</v>
      </c>
      <c r="J334" s="443">
        <v>13689.54</v>
      </c>
      <c r="K334" s="444">
        <f t="shared" si="11"/>
        <v>3845385.236830072</v>
      </c>
      <c r="O334" s="909"/>
      <c r="P334" s="909"/>
    </row>
    <row r="335" spans="1:16" ht="15">
      <c r="A335" s="904" t="s">
        <v>14018</v>
      </c>
      <c r="B335" s="902"/>
      <c r="C335" s="903" t="s">
        <v>14011</v>
      </c>
      <c r="D335" s="903" t="s">
        <v>13229</v>
      </c>
      <c r="E335" s="903" t="s">
        <v>14019</v>
      </c>
      <c r="F335" s="454"/>
      <c r="G335" s="454"/>
      <c r="H335" s="442">
        <f t="shared" si="10"/>
        <v>0</v>
      </c>
      <c r="I335" s="443"/>
      <c r="J335" s="443"/>
      <c r="K335" s="444">
        <f t="shared" si="11"/>
        <v>0</v>
      </c>
      <c r="O335" s="909"/>
      <c r="P335" s="909"/>
    </row>
    <row r="336" spans="1:16" ht="15">
      <c r="A336" s="904" t="s">
        <v>14020</v>
      </c>
      <c r="B336" s="902"/>
      <c r="C336" s="903"/>
      <c r="D336" s="903"/>
      <c r="E336" s="903"/>
      <c r="F336" s="454">
        <v>8848</v>
      </c>
      <c r="G336" s="454">
        <v>1842.5145569620254</v>
      </c>
      <c r="H336" s="442">
        <f t="shared" si="10"/>
        <v>16302568.800000001</v>
      </c>
      <c r="I336" s="443">
        <v>8511.6402981371575</v>
      </c>
      <c r="J336" s="443">
        <v>1842.5145569620254</v>
      </c>
      <c r="K336" s="444">
        <f t="shared" si="11"/>
        <v>15682821.152942307</v>
      </c>
      <c r="O336" s="909"/>
      <c r="P336" s="909"/>
    </row>
    <row r="337" spans="1:16" ht="15">
      <c r="A337" s="898" t="s">
        <v>14021</v>
      </c>
      <c r="B337" s="902"/>
      <c r="C337" s="902"/>
      <c r="D337" s="903"/>
      <c r="E337" s="903"/>
      <c r="F337" s="454">
        <v>631</v>
      </c>
      <c r="G337" s="454">
        <v>188119.20624405702</v>
      </c>
      <c r="H337" s="442">
        <f t="shared" si="10"/>
        <v>118703219.13999997</v>
      </c>
      <c r="I337" s="443">
        <v>607.01232234680663</v>
      </c>
      <c r="J337" s="443">
        <v>188119.20624405702</v>
      </c>
      <c r="K337" s="444">
        <f t="shared" si="11"/>
        <v>114190676.26024294</v>
      </c>
      <c r="O337" s="909"/>
      <c r="P337" s="909"/>
    </row>
    <row r="338" spans="1:16" ht="15">
      <c r="A338" s="892" t="s">
        <v>14022</v>
      </c>
      <c r="B338" s="902"/>
      <c r="C338" s="902"/>
      <c r="D338" s="903"/>
      <c r="E338" s="903"/>
      <c r="F338" s="454">
        <v>4800</v>
      </c>
      <c r="G338" s="454">
        <v>842.36625000000004</v>
      </c>
      <c r="H338" s="442">
        <f t="shared" si="10"/>
        <v>4043358</v>
      </c>
      <c r="I338" s="443">
        <v>4617.5263823528885</v>
      </c>
      <c r="J338" s="443">
        <v>842.36625000000004</v>
      </c>
      <c r="K338" s="444">
        <f t="shared" si="11"/>
        <v>3889648.3829786689</v>
      </c>
      <c r="O338" s="909"/>
      <c r="P338" s="909"/>
    </row>
    <row r="339" spans="1:16" ht="15">
      <c r="A339" s="898" t="s">
        <v>14023</v>
      </c>
      <c r="B339" s="902"/>
      <c r="C339" s="902"/>
      <c r="D339" s="903"/>
      <c r="E339" s="903"/>
      <c r="F339" s="454">
        <v>12824</v>
      </c>
      <c r="G339" s="454">
        <v>3583.6856113537119</v>
      </c>
      <c r="H339" s="442">
        <f t="shared" si="10"/>
        <v>45957184.280000001</v>
      </c>
      <c r="I339" s="443">
        <v>12336.491318186132</v>
      </c>
      <c r="J339" s="443">
        <v>3583.6856113537119</v>
      </c>
      <c r="K339" s="444">
        <f t="shared" si="11"/>
        <v>44210106.431573629</v>
      </c>
      <c r="O339" s="909"/>
      <c r="P339" s="909"/>
    </row>
    <row r="340" spans="1:16" ht="15">
      <c r="A340" s="910" t="s">
        <v>14024</v>
      </c>
      <c r="B340" s="897"/>
      <c r="C340" s="907"/>
      <c r="D340" s="907"/>
      <c r="E340" s="908"/>
      <c r="F340" s="454">
        <v>252</v>
      </c>
      <c r="G340" s="454">
        <v>337.78714285714284</v>
      </c>
      <c r="H340" s="442">
        <f t="shared" si="10"/>
        <v>85122.36</v>
      </c>
      <c r="I340" s="443">
        <v>242.42013507352658</v>
      </c>
      <c r="J340" s="443">
        <v>337.78714285714284</v>
      </c>
      <c r="K340" s="444">
        <f t="shared" si="11"/>
        <v>81886.404797529191</v>
      </c>
      <c r="O340" s="909"/>
      <c r="P340" s="909"/>
    </row>
    <row r="341" spans="1:16" ht="15">
      <c r="A341" s="910" t="s">
        <v>14031</v>
      </c>
      <c r="B341" s="897"/>
      <c r="C341" s="907" t="s">
        <v>13626</v>
      </c>
      <c r="D341" s="907" t="s">
        <v>13567</v>
      </c>
      <c r="E341" s="908" t="s">
        <v>14032</v>
      </c>
      <c r="F341" s="454"/>
      <c r="G341" s="454"/>
      <c r="H341" s="442">
        <f t="shared" si="10"/>
        <v>0</v>
      </c>
      <c r="I341" s="443"/>
      <c r="J341" s="443"/>
      <c r="K341" s="444">
        <f t="shared" si="11"/>
        <v>0</v>
      </c>
      <c r="O341" s="909"/>
      <c r="P341" s="909"/>
    </row>
    <row r="342" spans="1:16" ht="15">
      <c r="A342" s="910" t="s">
        <v>14027</v>
      </c>
      <c r="B342" s="897"/>
      <c r="C342" s="907"/>
      <c r="D342" s="907" t="s">
        <v>14028</v>
      </c>
      <c r="E342" s="908" t="s">
        <v>14029</v>
      </c>
      <c r="F342" s="454">
        <v>147</v>
      </c>
      <c r="G342" s="454">
        <v>3249.252857142857</v>
      </c>
      <c r="H342" s="442">
        <f t="shared" si="10"/>
        <v>477640.17</v>
      </c>
      <c r="I342" s="443">
        <v>141.41174545955715</v>
      </c>
      <c r="J342" s="443">
        <v>3249.252857142857</v>
      </c>
      <c r="K342" s="444">
        <f t="shared" si="11"/>
        <v>459482.51796802453</v>
      </c>
      <c r="O342" s="909"/>
      <c r="P342" s="909"/>
    </row>
    <row r="343" spans="1:16" ht="15">
      <c r="A343" s="910" t="s">
        <v>17843</v>
      </c>
      <c r="B343" s="897"/>
      <c r="C343" s="907" t="s">
        <v>17844</v>
      </c>
      <c r="D343" s="907" t="s">
        <v>17845</v>
      </c>
      <c r="E343" s="908" t="s">
        <v>17846</v>
      </c>
      <c r="F343" s="454">
        <v>462</v>
      </c>
      <c r="G343" s="454">
        <v>3978.1086363636364</v>
      </c>
      <c r="H343" s="442">
        <f t="shared" si="10"/>
        <v>1837886.19</v>
      </c>
      <c r="I343" s="443">
        <v>444.43691430146532</v>
      </c>
      <c r="J343" s="443">
        <v>3978.1086363636364</v>
      </c>
      <c r="K343" s="444">
        <f t="shared" si="11"/>
        <v>1768018.3271014646</v>
      </c>
      <c r="O343" s="909"/>
      <c r="P343" s="909"/>
    </row>
    <row r="344" spans="1:16" ht="15">
      <c r="A344" s="892" t="s">
        <v>14030</v>
      </c>
      <c r="B344" s="902"/>
      <c r="C344" s="902"/>
      <c r="D344" s="903"/>
      <c r="E344" s="903"/>
      <c r="F344" s="454">
        <v>987</v>
      </c>
      <c r="G344" s="454">
        <v>4803.4710638297875</v>
      </c>
      <c r="H344" s="442">
        <f t="shared" si="10"/>
        <v>4741025.9400000004</v>
      </c>
      <c r="I344" s="443">
        <v>949.47886237131252</v>
      </c>
      <c r="J344" s="443">
        <v>4803.4710638297875</v>
      </c>
      <c r="K344" s="444">
        <f t="shared" si="11"/>
        <v>4560794.2411186248</v>
      </c>
      <c r="O344" s="909"/>
      <c r="P344" s="909"/>
    </row>
    <row r="345" spans="1:16" ht="15">
      <c r="A345" s="910" t="s">
        <v>14033</v>
      </c>
      <c r="B345" s="897"/>
      <c r="C345" s="907"/>
      <c r="D345" s="907"/>
      <c r="E345" s="908"/>
      <c r="F345" s="454"/>
      <c r="G345" s="454"/>
      <c r="H345" s="442">
        <f t="shared" si="10"/>
        <v>0</v>
      </c>
      <c r="I345" s="443"/>
      <c r="J345" s="443"/>
      <c r="K345" s="444">
        <f t="shared" si="11"/>
        <v>0</v>
      </c>
      <c r="O345" s="909"/>
      <c r="P345" s="909"/>
    </row>
    <row r="346" spans="1:16" ht="15">
      <c r="A346" s="910" t="s">
        <v>14034</v>
      </c>
      <c r="B346" s="897"/>
      <c r="C346" s="907"/>
      <c r="D346" s="907"/>
      <c r="E346" s="908" t="s">
        <v>13576</v>
      </c>
      <c r="F346" s="454">
        <v>462</v>
      </c>
      <c r="G346" s="454">
        <v>4022.1759090909086</v>
      </c>
      <c r="H346" s="442">
        <f t="shared" si="10"/>
        <v>1858245.2699999998</v>
      </c>
      <c r="I346" s="443">
        <v>444.43691430146544</v>
      </c>
      <c r="J346" s="443">
        <v>4022.1759090909086</v>
      </c>
      <c r="K346" s="444">
        <f t="shared" si="11"/>
        <v>1787603.4498140549</v>
      </c>
      <c r="O346" s="909"/>
      <c r="P346" s="909"/>
    </row>
    <row r="347" spans="1:16" ht="15">
      <c r="A347" s="910" t="s">
        <v>14035</v>
      </c>
      <c r="B347" s="897"/>
      <c r="C347" s="907"/>
      <c r="D347" s="907"/>
      <c r="E347" s="908"/>
      <c r="F347" s="454">
        <v>588</v>
      </c>
      <c r="G347" s="454">
        <v>5128.8874999999998</v>
      </c>
      <c r="H347" s="442">
        <f t="shared" si="10"/>
        <v>3015785.85</v>
      </c>
      <c r="I347" s="443">
        <v>565.64698183822873</v>
      </c>
      <c r="J347" s="443">
        <v>5128.8874999999998</v>
      </c>
      <c r="K347" s="444">
        <f t="shared" si="11"/>
        <v>2901139.7345628184</v>
      </c>
      <c r="O347" s="909"/>
      <c r="P347" s="909"/>
    </row>
    <row r="348" spans="1:16" ht="15">
      <c r="A348" s="910" t="s">
        <v>14036</v>
      </c>
      <c r="B348" s="897"/>
      <c r="C348" s="907"/>
      <c r="D348" s="907"/>
      <c r="E348" s="908" t="s">
        <v>14037</v>
      </c>
      <c r="F348" s="454">
        <v>1101</v>
      </c>
      <c r="G348" s="454">
        <v>5009.2782016348774</v>
      </c>
      <c r="H348" s="442">
        <f t="shared" si="10"/>
        <v>5515215.2999999998</v>
      </c>
      <c r="I348" s="443">
        <v>1059.1451139521935</v>
      </c>
      <c r="J348" s="443">
        <v>5009.2782016348774</v>
      </c>
      <c r="K348" s="444">
        <f t="shared" si="11"/>
        <v>5305552.5316888113</v>
      </c>
      <c r="O348" s="909"/>
      <c r="P348" s="909"/>
    </row>
    <row r="349" spans="1:16" ht="15">
      <c r="A349" s="910" t="s">
        <v>14038</v>
      </c>
      <c r="B349" s="897" t="s">
        <v>14039</v>
      </c>
      <c r="C349" s="907" t="s">
        <v>14040</v>
      </c>
      <c r="D349" s="907" t="s">
        <v>13528</v>
      </c>
      <c r="E349" s="908" t="s">
        <v>14041</v>
      </c>
      <c r="F349" s="454"/>
      <c r="G349" s="454"/>
      <c r="H349" s="442">
        <f t="shared" si="10"/>
        <v>0</v>
      </c>
      <c r="I349" s="443"/>
      <c r="J349" s="443"/>
      <c r="K349" s="444">
        <f t="shared" si="11"/>
        <v>0</v>
      </c>
      <c r="O349" s="909"/>
      <c r="P349" s="909"/>
    </row>
    <row r="350" spans="1:16" ht="15">
      <c r="A350" s="910" t="s">
        <v>14042</v>
      </c>
      <c r="B350" s="897" t="s">
        <v>14039</v>
      </c>
      <c r="C350" s="907" t="s">
        <v>14040</v>
      </c>
      <c r="D350" s="907" t="s">
        <v>13528</v>
      </c>
      <c r="E350" s="908" t="s">
        <v>14043</v>
      </c>
      <c r="F350" s="454"/>
      <c r="G350" s="454"/>
      <c r="H350" s="442">
        <f t="shared" si="10"/>
        <v>0</v>
      </c>
      <c r="I350" s="443"/>
      <c r="J350" s="443"/>
      <c r="K350" s="444">
        <f t="shared" si="11"/>
        <v>0</v>
      </c>
      <c r="O350" s="909"/>
      <c r="P350" s="909"/>
    </row>
    <row r="351" spans="1:16" ht="15">
      <c r="A351" s="910" t="s">
        <v>17847</v>
      </c>
      <c r="B351" s="897"/>
      <c r="C351" s="907" t="s">
        <v>17848</v>
      </c>
      <c r="D351" s="907" t="s">
        <v>17845</v>
      </c>
      <c r="E351" s="908" t="s">
        <v>17849</v>
      </c>
      <c r="F351" s="454">
        <v>357</v>
      </c>
      <c r="G351" s="454">
        <v>4194.4905882352941</v>
      </c>
      <c r="H351" s="442">
        <f t="shared" si="10"/>
        <v>1497433.14</v>
      </c>
      <c r="I351" s="443">
        <v>343.42852468749601</v>
      </c>
      <c r="J351" s="443">
        <v>4194.4905882352941</v>
      </c>
      <c r="K351" s="444">
        <f t="shared" si="11"/>
        <v>1440507.7145332342</v>
      </c>
      <c r="O351" s="909"/>
      <c r="P351" s="909"/>
    </row>
    <row r="352" spans="1:16" ht="15">
      <c r="A352" s="910" t="s">
        <v>19312</v>
      </c>
      <c r="B352" s="897"/>
      <c r="C352" s="907"/>
      <c r="D352" s="907" t="s">
        <v>14028</v>
      </c>
      <c r="E352" s="908" t="s">
        <v>14029</v>
      </c>
      <c r="F352" s="454">
        <v>84</v>
      </c>
      <c r="G352" s="454">
        <v>3277.41</v>
      </c>
      <c r="H352" s="442">
        <f t="shared" si="10"/>
        <v>275302.44</v>
      </c>
      <c r="I352" s="443">
        <v>80.806711691175536</v>
      </c>
      <c r="J352" s="443">
        <v>3277.41</v>
      </c>
      <c r="K352" s="444">
        <f t="shared" si="11"/>
        <v>264836.7249637756</v>
      </c>
      <c r="O352" s="909"/>
      <c r="P352" s="909"/>
    </row>
    <row r="353" spans="1:16" ht="15">
      <c r="A353" s="910" t="s">
        <v>17850</v>
      </c>
      <c r="B353" s="897"/>
      <c r="C353" s="907" t="s">
        <v>17851</v>
      </c>
      <c r="D353" s="907" t="s">
        <v>17852</v>
      </c>
      <c r="E353" s="908" t="s">
        <v>17853</v>
      </c>
      <c r="F353" s="454">
        <v>63</v>
      </c>
      <c r="G353" s="454">
        <v>5671.16</v>
      </c>
      <c r="H353" s="442">
        <f t="shared" si="10"/>
        <v>357283.08</v>
      </c>
      <c r="I353" s="443">
        <v>60.605033768381652</v>
      </c>
      <c r="J353" s="443">
        <v>5671.16</v>
      </c>
      <c r="K353" s="444">
        <f t="shared" si="11"/>
        <v>343700.84330589528</v>
      </c>
      <c r="O353" s="909"/>
      <c r="P353" s="909"/>
    </row>
    <row r="354" spans="1:16" ht="15">
      <c r="A354" s="910" t="s">
        <v>14044</v>
      </c>
      <c r="B354" s="897"/>
      <c r="C354" s="907" t="s">
        <v>14045</v>
      </c>
      <c r="D354" s="907" t="s">
        <v>14046</v>
      </c>
      <c r="E354" s="908" t="s">
        <v>14047</v>
      </c>
      <c r="F354" s="454">
        <v>357</v>
      </c>
      <c r="G354" s="454">
        <v>4491.873529411765</v>
      </c>
      <c r="H354" s="442">
        <f t="shared" si="10"/>
        <v>1603598.85</v>
      </c>
      <c r="I354" s="443">
        <v>343.42852468749601</v>
      </c>
      <c r="J354" s="443">
        <v>4491.873529411765</v>
      </c>
      <c r="K354" s="444">
        <f t="shared" si="11"/>
        <v>1542637.4992886982</v>
      </c>
      <c r="O354" s="909"/>
      <c r="P354" s="909"/>
    </row>
    <row r="355" spans="1:16" ht="56.25">
      <c r="A355" s="910" t="s">
        <v>19313</v>
      </c>
      <c r="B355" s="897" t="s">
        <v>19328</v>
      </c>
      <c r="C355" s="907"/>
      <c r="D355" s="907"/>
      <c r="E355" s="908"/>
      <c r="F355" s="454">
        <v>126</v>
      </c>
      <c r="G355" s="454">
        <v>3402.63</v>
      </c>
      <c r="H355" s="442">
        <f t="shared" si="10"/>
        <v>428731.38</v>
      </c>
      <c r="I355" s="443">
        <v>121.21006753676329</v>
      </c>
      <c r="J355" s="443">
        <v>3402.63</v>
      </c>
      <c r="K355" s="444">
        <f t="shared" si="11"/>
        <v>412433.01210261689</v>
      </c>
      <c r="O355" s="909"/>
      <c r="P355" s="909"/>
    </row>
    <row r="356" spans="1:16" ht="15">
      <c r="A356" s="910" t="s">
        <v>14048</v>
      </c>
      <c r="B356" s="897"/>
      <c r="C356" s="907"/>
      <c r="D356" s="907"/>
      <c r="E356" s="908" t="s">
        <v>14049</v>
      </c>
      <c r="F356" s="454">
        <v>1008</v>
      </c>
      <c r="G356" s="454">
        <v>3205.6</v>
      </c>
      <c r="H356" s="442">
        <f t="shared" si="10"/>
        <v>3231244.8</v>
      </c>
      <c r="I356" s="443">
        <v>969.68054029410644</v>
      </c>
      <c r="J356" s="443">
        <v>3205.6</v>
      </c>
      <c r="K356" s="444">
        <f t="shared" si="11"/>
        <v>3108407.9399667876</v>
      </c>
      <c r="O356" s="909"/>
      <c r="P356" s="909"/>
    </row>
    <row r="357" spans="1:16" ht="15">
      <c r="A357" s="910" t="s">
        <v>17854</v>
      </c>
      <c r="B357" s="897"/>
      <c r="C357" s="907" t="s">
        <v>17855</v>
      </c>
      <c r="D357" s="907" t="s">
        <v>17856</v>
      </c>
      <c r="E357" s="908" t="s">
        <v>17857</v>
      </c>
      <c r="F357" s="454">
        <v>5908</v>
      </c>
      <c r="G357" s="454">
        <v>2810.9351184834122</v>
      </c>
      <c r="H357" s="442">
        <f t="shared" si="10"/>
        <v>16607004.68</v>
      </c>
      <c r="I357" s="443">
        <v>5683.405388946012</v>
      </c>
      <c r="J357" s="443">
        <v>2810.9351184834122</v>
      </c>
      <c r="K357" s="444">
        <f t="shared" si="11"/>
        <v>15975683.800366221</v>
      </c>
      <c r="O357" s="909"/>
      <c r="P357" s="909"/>
    </row>
    <row r="358" spans="1:16" ht="15">
      <c r="A358" s="910" t="s">
        <v>14050</v>
      </c>
      <c r="B358" s="897"/>
      <c r="C358" s="907"/>
      <c r="D358" s="907"/>
      <c r="E358" s="908"/>
      <c r="F358" s="454">
        <v>1540</v>
      </c>
      <c r="G358" s="454">
        <v>2912.7020000000002</v>
      </c>
      <c r="H358" s="442">
        <f t="shared" si="10"/>
        <v>4485561.08</v>
      </c>
      <c r="I358" s="443">
        <v>1481.4563810048846</v>
      </c>
      <c r="J358" s="443">
        <v>2912.7020000000002</v>
      </c>
      <c r="K358" s="444">
        <f t="shared" si="11"/>
        <v>4315040.9638656899</v>
      </c>
      <c r="O358" s="909"/>
      <c r="P358" s="909"/>
    </row>
    <row r="359" spans="1:16" ht="15">
      <c r="A359" s="910" t="s">
        <v>14051</v>
      </c>
      <c r="B359" s="897"/>
      <c r="C359" s="907" t="s">
        <v>14052</v>
      </c>
      <c r="D359" s="907"/>
      <c r="E359" s="908" t="s">
        <v>13415</v>
      </c>
      <c r="F359" s="454">
        <v>13833</v>
      </c>
      <c r="G359" s="454">
        <v>1375.7226762090654</v>
      </c>
      <c r="H359" s="442">
        <f t="shared" si="10"/>
        <v>19030371.780000001</v>
      </c>
      <c r="I359" s="443">
        <v>13307.133843143227</v>
      </c>
      <c r="J359" s="443">
        <v>1375.7226762090654</v>
      </c>
      <c r="K359" s="444">
        <f t="shared" si="11"/>
        <v>18306925.783361226</v>
      </c>
      <c r="O359" s="909"/>
      <c r="P359" s="909"/>
    </row>
    <row r="360" spans="1:16" ht="15">
      <c r="A360" s="910" t="s">
        <v>14053</v>
      </c>
      <c r="B360" s="897"/>
      <c r="C360" s="907"/>
      <c r="D360" s="907"/>
      <c r="E360" s="908"/>
      <c r="F360" s="454">
        <v>3080</v>
      </c>
      <c r="G360" s="454">
        <v>2722.562272727273</v>
      </c>
      <c r="H360" s="442">
        <f t="shared" si="10"/>
        <v>8385491.8000000007</v>
      </c>
      <c r="I360" s="443">
        <v>2962.9127620097693</v>
      </c>
      <c r="J360" s="443">
        <v>2722.562272727273</v>
      </c>
      <c r="K360" s="444">
        <f t="shared" si="11"/>
        <v>8066714.5032299589</v>
      </c>
      <c r="O360" s="909"/>
      <c r="P360" s="909"/>
    </row>
    <row r="361" spans="1:16" ht="15">
      <c r="A361" s="910" t="s">
        <v>14054</v>
      </c>
      <c r="B361" s="897"/>
      <c r="C361" s="907"/>
      <c r="D361" s="907" t="s">
        <v>14055</v>
      </c>
      <c r="E361" s="908" t="s">
        <v>14056</v>
      </c>
      <c r="F361" s="454">
        <v>4144</v>
      </c>
      <c r="G361" s="454">
        <v>4999.6099999999997</v>
      </c>
      <c r="H361" s="442">
        <f t="shared" si="10"/>
        <v>20718383.84</v>
      </c>
      <c r="I361" s="443">
        <v>3986.4644434313263</v>
      </c>
      <c r="J361" s="443">
        <v>4999.6099999999997</v>
      </c>
      <c r="K361" s="444">
        <f t="shared" si="11"/>
        <v>19930767.496023692</v>
      </c>
      <c r="O361" s="909"/>
      <c r="P361" s="909"/>
    </row>
    <row r="362" spans="1:16" ht="15">
      <c r="A362" s="910" t="s">
        <v>14057</v>
      </c>
      <c r="B362" s="897"/>
      <c r="C362" s="907" t="s">
        <v>14058</v>
      </c>
      <c r="D362" s="907" t="s">
        <v>14059</v>
      </c>
      <c r="E362" s="908" t="s">
        <v>14043</v>
      </c>
      <c r="F362" s="454"/>
      <c r="G362" s="454"/>
      <c r="H362" s="442">
        <f t="shared" si="10"/>
        <v>0</v>
      </c>
      <c r="I362" s="443"/>
      <c r="J362" s="443"/>
      <c r="K362" s="444">
        <f t="shared" si="11"/>
        <v>0</v>
      </c>
      <c r="O362" s="909"/>
      <c r="P362" s="909"/>
    </row>
    <row r="363" spans="1:16" ht="15">
      <c r="A363" s="898" t="s">
        <v>14060</v>
      </c>
      <c r="B363" s="902"/>
      <c r="C363" s="902" t="s">
        <v>14058</v>
      </c>
      <c r="D363" s="903" t="s">
        <v>14059</v>
      </c>
      <c r="E363" s="903" t="s">
        <v>14061</v>
      </c>
      <c r="F363" s="454"/>
      <c r="G363" s="454"/>
      <c r="H363" s="442">
        <f t="shared" si="10"/>
        <v>0</v>
      </c>
      <c r="I363" s="443"/>
      <c r="J363" s="443"/>
      <c r="K363" s="444">
        <f t="shared" si="11"/>
        <v>0</v>
      </c>
      <c r="O363" s="909"/>
      <c r="P363" s="909"/>
    </row>
    <row r="364" spans="1:16" ht="33.75">
      <c r="A364" s="910" t="s">
        <v>19314</v>
      </c>
      <c r="B364" s="897" t="s">
        <v>19329</v>
      </c>
      <c r="C364" s="907"/>
      <c r="D364" s="907"/>
      <c r="E364" s="908"/>
      <c r="F364" s="454">
        <v>392</v>
      </c>
      <c r="G364" s="454">
        <v>1438.69</v>
      </c>
      <c r="H364" s="442">
        <f t="shared" si="10"/>
        <v>563966.48</v>
      </c>
      <c r="I364" s="443">
        <v>377.09798789215245</v>
      </c>
      <c r="J364" s="443">
        <v>1438.69</v>
      </c>
      <c r="K364" s="444">
        <f t="shared" si="11"/>
        <v>542527.10420056083</v>
      </c>
      <c r="O364" s="909"/>
      <c r="P364" s="909"/>
    </row>
    <row r="365" spans="1:16" ht="15">
      <c r="A365" s="910" t="s">
        <v>14062</v>
      </c>
      <c r="B365" s="897"/>
      <c r="C365" s="907" t="s">
        <v>14063</v>
      </c>
      <c r="D365" s="907" t="s">
        <v>14059</v>
      </c>
      <c r="E365" s="908" t="s">
        <v>14064</v>
      </c>
      <c r="F365" s="454"/>
      <c r="G365" s="454"/>
      <c r="H365" s="442">
        <f t="shared" si="10"/>
        <v>0</v>
      </c>
      <c r="I365" s="443"/>
      <c r="J365" s="443"/>
      <c r="K365" s="444">
        <f t="shared" si="11"/>
        <v>0</v>
      </c>
      <c r="O365" s="909"/>
      <c r="P365" s="909"/>
    </row>
    <row r="366" spans="1:16" ht="15">
      <c r="A366" s="910" t="s">
        <v>19315</v>
      </c>
      <c r="B366" s="897"/>
      <c r="C366" s="907"/>
      <c r="D366" s="907" t="s">
        <v>19337</v>
      </c>
      <c r="E366" s="908" t="s">
        <v>19338</v>
      </c>
      <c r="F366" s="454">
        <v>1176</v>
      </c>
      <c r="G366" s="454">
        <v>1438.69</v>
      </c>
      <c r="H366" s="442">
        <f t="shared" si="10"/>
        <v>1691899.4400000002</v>
      </c>
      <c r="I366" s="443">
        <v>1131.2939636764575</v>
      </c>
      <c r="J366" s="443">
        <v>1438.69</v>
      </c>
      <c r="K366" s="444">
        <f t="shared" si="11"/>
        <v>1627581.3126016827</v>
      </c>
      <c r="O366" s="909"/>
      <c r="P366" s="909"/>
    </row>
    <row r="367" spans="1:16" ht="15">
      <c r="A367" s="910" t="s">
        <v>14065</v>
      </c>
      <c r="B367" s="897" t="s">
        <v>13211</v>
      </c>
      <c r="C367" s="907" t="s">
        <v>14066</v>
      </c>
      <c r="D367" s="907" t="s">
        <v>13567</v>
      </c>
      <c r="E367" s="908" t="s">
        <v>14067</v>
      </c>
      <c r="F367" s="454"/>
      <c r="G367" s="454"/>
      <c r="H367" s="442">
        <f t="shared" si="10"/>
        <v>0</v>
      </c>
      <c r="I367" s="443"/>
      <c r="J367" s="443"/>
      <c r="K367" s="444">
        <f t="shared" si="11"/>
        <v>0</v>
      </c>
      <c r="O367" s="909"/>
      <c r="P367" s="909"/>
    </row>
    <row r="368" spans="1:16" ht="15">
      <c r="A368" s="910" t="s">
        <v>14068</v>
      </c>
      <c r="B368" s="897"/>
      <c r="C368" s="907" t="s">
        <v>14069</v>
      </c>
      <c r="D368" s="907" t="s">
        <v>13567</v>
      </c>
      <c r="E368" s="908" t="s">
        <v>14070</v>
      </c>
      <c r="F368" s="454"/>
      <c r="G368" s="454"/>
      <c r="H368" s="442">
        <f t="shared" si="10"/>
        <v>0</v>
      </c>
      <c r="I368" s="443"/>
      <c r="J368" s="443"/>
      <c r="K368" s="444">
        <f t="shared" si="11"/>
        <v>0</v>
      </c>
      <c r="O368" s="909"/>
      <c r="P368" s="909"/>
    </row>
    <row r="369" spans="1:16" ht="15">
      <c r="A369" s="910" t="s">
        <v>14071</v>
      </c>
      <c r="B369" s="897"/>
      <c r="C369" s="907" t="s">
        <v>14072</v>
      </c>
      <c r="D369" s="907" t="s">
        <v>13567</v>
      </c>
      <c r="E369" s="908" t="s">
        <v>14073</v>
      </c>
      <c r="F369" s="454"/>
      <c r="G369" s="454"/>
      <c r="H369" s="442">
        <f t="shared" si="10"/>
        <v>0</v>
      </c>
      <c r="I369" s="443"/>
      <c r="J369" s="443"/>
      <c r="K369" s="444">
        <f t="shared" si="11"/>
        <v>0</v>
      </c>
      <c r="O369" s="909"/>
      <c r="P369" s="909"/>
    </row>
    <row r="370" spans="1:16" ht="15">
      <c r="A370" s="910" t="s">
        <v>14074</v>
      </c>
      <c r="B370" s="897"/>
      <c r="C370" s="907" t="s">
        <v>14072</v>
      </c>
      <c r="D370" s="907" t="s">
        <v>13567</v>
      </c>
      <c r="E370" s="908" t="s">
        <v>13518</v>
      </c>
      <c r="F370" s="454"/>
      <c r="G370" s="454"/>
      <c r="H370" s="442">
        <f t="shared" si="10"/>
        <v>0</v>
      </c>
      <c r="I370" s="443"/>
      <c r="J370" s="443"/>
      <c r="K370" s="444">
        <f t="shared" si="11"/>
        <v>0</v>
      </c>
      <c r="O370" s="909"/>
      <c r="P370" s="909"/>
    </row>
    <row r="371" spans="1:16" ht="15">
      <c r="A371" s="917" t="s">
        <v>14075</v>
      </c>
      <c r="B371" s="918"/>
      <c r="C371" s="918" t="s">
        <v>14072</v>
      </c>
      <c r="D371" s="918" t="s">
        <v>13567</v>
      </c>
      <c r="E371" s="919" t="s">
        <v>13515</v>
      </c>
      <c r="F371" s="454"/>
      <c r="G371" s="454"/>
      <c r="H371" s="442">
        <f t="shared" si="10"/>
        <v>0</v>
      </c>
      <c r="I371" s="443"/>
      <c r="J371" s="443"/>
      <c r="K371" s="444">
        <f t="shared" si="11"/>
        <v>0</v>
      </c>
      <c r="O371" s="909"/>
      <c r="P371" s="909"/>
    </row>
    <row r="372" spans="1:16" ht="15">
      <c r="A372" s="910" t="s">
        <v>14076</v>
      </c>
      <c r="B372" s="897"/>
      <c r="C372" s="907" t="s">
        <v>14072</v>
      </c>
      <c r="D372" s="907" t="s">
        <v>13567</v>
      </c>
      <c r="E372" s="908" t="s">
        <v>13517</v>
      </c>
      <c r="F372" s="454"/>
      <c r="G372" s="454"/>
      <c r="H372" s="442">
        <f t="shared" si="10"/>
        <v>0</v>
      </c>
      <c r="I372" s="443"/>
      <c r="J372" s="443"/>
      <c r="K372" s="444">
        <f t="shared" si="11"/>
        <v>0</v>
      </c>
      <c r="O372" s="909"/>
      <c r="P372" s="909"/>
    </row>
    <row r="373" spans="1:16" ht="22.5">
      <c r="A373" s="910" t="s">
        <v>14077</v>
      </c>
      <c r="B373" s="897" t="s">
        <v>13520</v>
      </c>
      <c r="C373" s="907" t="s">
        <v>14078</v>
      </c>
      <c r="D373" s="907" t="s">
        <v>13523</v>
      </c>
      <c r="E373" s="908" t="s">
        <v>14079</v>
      </c>
      <c r="F373" s="454"/>
      <c r="G373" s="454"/>
      <c r="H373" s="442">
        <f t="shared" ref="H373:H464" si="12">F373*G373</f>
        <v>0</v>
      </c>
      <c r="I373" s="443"/>
      <c r="J373" s="443"/>
      <c r="K373" s="444">
        <f t="shared" ref="K373:K464" si="13">I373*J373</f>
        <v>0</v>
      </c>
      <c r="O373" s="909"/>
      <c r="P373" s="909"/>
    </row>
    <row r="374" spans="1:16" ht="15">
      <c r="A374" s="910" t="s">
        <v>14080</v>
      </c>
      <c r="B374" s="897" t="s">
        <v>14081</v>
      </c>
      <c r="C374" s="907" t="s">
        <v>14082</v>
      </c>
      <c r="D374" s="907" t="s">
        <v>13523</v>
      </c>
      <c r="E374" s="908" t="s">
        <v>14083</v>
      </c>
      <c r="F374" s="454"/>
      <c r="G374" s="454"/>
      <c r="H374" s="442">
        <f t="shared" si="12"/>
        <v>0</v>
      </c>
      <c r="I374" s="443"/>
      <c r="J374" s="443"/>
      <c r="K374" s="444">
        <f t="shared" si="13"/>
        <v>0</v>
      </c>
      <c r="O374" s="909"/>
      <c r="P374" s="909"/>
    </row>
    <row r="375" spans="1:16" ht="15">
      <c r="A375" s="910" t="s">
        <v>14084</v>
      </c>
      <c r="B375" s="897"/>
      <c r="C375" s="907" t="s">
        <v>14085</v>
      </c>
      <c r="D375" s="907" t="s">
        <v>13567</v>
      </c>
      <c r="E375" s="908" t="s">
        <v>14086</v>
      </c>
      <c r="F375" s="454"/>
      <c r="G375" s="454"/>
      <c r="H375" s="442">
        <f t="shared" si="12"/>
        <v>0</v>
      </c>
      <c r="I375" s="443"/>
      <c r="J375" s="443"/>
      <c r="K375" s="444">
        <f t="shared" si="13"/>
        <v>0</v>
      </c>
      <c r="O375" s="909"/>
      <c r="P375" s="909"/>
    </row>
    <row r="376" spans="1:16" ht="15">
      <c r="A376" s="910" t="s">
        <v>14092</v>
      </c>
      <c r="B376" s="897"/>
      <c r="C376" s="907" t="s">
        <v>14088</v>
      </c>
      <c r="D376" s="907" t="s">
        <v>13528</v>
      </c>
      <c r="E376" s="908" t="s">
        <v>14093</v>
      </c>
      <c r="F376" s="454"/>
      <c r="G376" s="454"/>
      <c r="H376" s="442">
        <f t="shared" si="12"/>
        <v>0</v>
      </c>
      <c r="I376" s="443"/>
      <c r="J376" s="443"/>
      <c r="K376" s="444">
        <f t="shared" si="13"/>
        <v>0</v>
      </c>
      <c r="O376" s="909"/>
      <c r="P376" s="909"/>
    </row>
    <row r="377" spans="1:16" ht="33.75">
      <c r="A377" s="910" t="s">
        <v>19316</v>
      </c>
      <c r="B377" s="897" t="s">
        <v>19330</v>
      </c>
      <c r="C377" s="907"/>
      <c r="D377" s="907"/>
      <c r="E377" s="908"/>
      <c r="F377" s="454">
        <v>1320</v>
      </c>
      <c r="G377" s="454">
        <v>931.7</v>
      </c>
      <c r="H377" s="442">
        <f t="shared" si="12"/>
        <v>1229844</v>
      </c>
      <c r="I377" s="443">
        <v>1269.8197551470439</v>
      </c>
      <c r="J377" s="443">
        <v>931.7</v>
      </c>
      <c r="K377" s="444">
        <f t="shared" si="13"/>
        <v>1183091.0658705009</v>
      </c>
      <c r="O377" s="909"/>
      <c r="P377" s="909"/>
    </row>
    <row r="378" spans="1:16" ht="15">
      <c r="A378" s="910" t="s">
        <v>19317</v>
      </c>
      <c r="B378" s="897"/>
      <c r="C378" s="907"/>
      <c r="D378" s="907" t="s">
        <v>19337</v>
      </c>
      <c r="E378" s="908" t="s">
        <v>19339</v>
      </c>
      <c r="F378" s="454">
        <v>4200</v>
      </c>
      <c r="G378" s="454">
        <v>454.74</v>
      </c>
      <c r="H378" s="442">
        <f t="shared" si="12"/>
        <v>1909908</v>
      </c>
      <c r="I378" s="443">
        <v>4040.3355845587766</v>
      </c>
      <c r="J378" s="443">
        <v>454.74</v>
      </c>
      <c r="K378" s="444">
        <f t="shared" si="13"/>
        <v>1837302.2037222581</v>
      </c>
      <c r="O378" s="909"/>
      <c r="P378" s="909"/>
    </row>
    <row r="379" spans="1:16" ht="15">
      <c r="A379" s="910" t="s">
        <v>14094</v>
      </c>
      <c r="B379" s="897"/>
      <c r="C379" s="907"/>
      <c r="D379" s="907"/>
      <c r="E379" s="908"/>
      <c r="F379" s="454">
        <v>21840</v>
      </c>
      <c r="G379" s="454">
        <v>3303.6179120879124</v>
      </c>
      <c r="H379" s="442">
        <f t="shared" si="12"/>
        <v>72151015.200000003</v>
      </c>
      <c r="I379" s="443">
        <v>21009.745039705635</v>
      </c>
      <c r="J379" s="443">
        <v>3303.6179120879124</v>
      </c>
      <c r="K379" s="444">
        <f t="shared" si="13"/>
        <v>69408170.041571707</v>
      </c>
      <c r="O379" s="909"/>
      <c r="P379" s="909"/>
    </row>
    <row r="380" spans="1:16" ht="15">
      <c r="A380" s="910" t="s">
        <v>14095</v>
      </c>
      <c r="B380" s="897"/>
      <c r="C380" s="907" t="s">
        <v>14096</v>
      </c>
      <c r="D380" s="907" t="s">
        <v>14097</v>
      </c>
      <c r="E380" s="908" t="s">
        <v>14098</v>
      </c>
      <c r="F380" s="454">
        <v>672</v>
      </c>
      <c r="G380" s="454">
        <v>7426.2400000000007</v>
      </c>
      <c r="H380" s="442">
        <f t="shared" si="12"/>
        <v>4990433.2800000003</v>
      </c>
      <c r="I380" s="443">
        <v>646.45369352940429</v>
      </c>
      <c r="J380" s="443">
        <v>7426.2400000000007</v>
      </c>
      <c r="K380" s="444">
        <f t="shared" si="13"/>
        <v>4800720.2770358035</v>
      </c>
      <c r="O380" s="909"/>
      <c r="P380" s="909"/>
    </row>
    <row r="381" spans="1:16" ht="15">
      <c r="A381" s="910" t="s">
        <v>14099</v>
      </c>
      <c r="B381" s="897"/>
      <c r="C381" s="907"/>
      <c r="D381" s="907"/>
      <c r="E381" s="908"/>
      <c r="F381" s="454">
        <v>3213</v>
      </c>
      <c r="G381" s="454">
        <v>10137.985228758171</v>
      </c>
      <c r="H381" s="442">
        <f t="shared" si="12"/>
        <v>32573346.540000003</v>
      </c>
      <c r="I381" s="443">
        <v>3090.8567221874641</v>
      </c>
      <c r="J381" s="443">
        <v>10137.985228758171</v>
      </c>
      <c r="K381" s="444">
        <f t="shared" si="13"/>
        <v>31335059.793744408</v>
      </c>
      <c r="O381" s="909"/>
      <c r="P381" s="909"/>
    </row>
    <row r="382" spans="1:16" ht="15">
      <c r="A382" s="910" t="s">
        <v>14100</v>
      </c>
      <c r="B382" s="897"/>
      <c r="C382" s="907"/>
      <c r="D382" s="907"/>
      <c r="E382" s="908"/>
      <c r="F382" s="454">
        <v>13272</v>
      </c>
      <c r="G382" s="454">
        <v>9885.7382911392397</v>
      </c>
      <c r="H382" s="442">
        <f t="shared" si="12"/>
        <v>131203518.59999999</v>
      </c>
      <c r="I382" s="443">
        <v>12767.460447205733</v>
      </c>
      <c r="J382" s="443">
        <v>9885.7382911392397</v>
      </c>
      <c r="K382" s="444">
        <f t="shared" si="13"/>
        <v>126215772.62354743</v>
      </c>
      <c r="O382" s="909"/>
      <c r="P382" s="909"/>
    </row>
    <row r="383" spans="1:16" ht="15">
      <c r="A383" s="910" t="s">
        <v>14101</v>
      </c>
      <c r="B383" s="897"/>
      <c r="C383" s="907"/>
      <c r="D383" s="907"/>
      <c r="E383" s="908"/>
      <c r="F383" s="454">
        <v>896</v>
      </c>
      <c r="G383" s="454">
        <v>1517.0962500000001</v>
      </c>
      <c r="H383" s="442">
        <f t="shared" si="12"/>
        <v>1359318.24</v>
      </c>
      <c r="I383" s="443">
        <v>861.93825803920549</v>
      </c>
      <c r="J383" s="443">
        <v>1517.0962500000001</v>
      </c>
      <c r="K383" s="444">
        <f t="shared" si="13"/>
        <v>1307643.2990028111</v>
      </c>
      <c r="O383" s="909"/>
      <c r="P383" s="909"/>
    </row>
    <row r="384" spans="1:16" ht="15">
      <c r="A384" s="910" t="s">
        <v>14102</v>
      </c>
      <c r="B384" s="897"/>
      <c r="C384" s="907"/>
      <c r="D384" s="907"/>
      <c r="E384" s="908"/>
      <c r="F384" s="454">
        <v>3192</v>
      </c>
      <c r="G384" s="454">
        <v>1418.3999999999999</v>
      </c>
      <c r="H384" s="442">
        <f t="shared" si="12"/>
        <v>4527532.8</v>
      </c>
      <c r="I384" s="443">
        <v>3070.6550442646703</v>
      </c>
      <c r="J384" s="443">
        <v>1418.3999999999999</v>
      </c>
      <c r="K384" s="444">
        <f t="shared" si="13"/>
        <v>4355417.1147850081</v>
      </c>
      <c r="O384" s="909"/>
      <c r="P384" s="909"/>
    </row>
    <row r="385" spans="1:16" ht="15">
      <c r="A385" s="892" t="s">
        <v>19318</v>
      </c>
      <c r="B385" s="902" t="s">
        <v>19331</v>
      </c>
      <c r="C385" s="902"/>
      <c r="D385" s="903"/>
      <c r="E385" s="903"/>
      <c r="F385" s="454">
        <v>112</v>
      </c>
      <c r="G385" s="454">
        <v>942.91</v>
      </c>
      <c r="H385" s="442">
        <f t="shared" si="12"/>
        <v>105605.92</v>
      </c>
      <c r="I385" s="443">
        <v>107.74228225490072</v>
      </c>
      <c r="J385" s="443">
        <v>942.91</v>
      </c>
      <c r="K385" s="444">
        <f t="shared" si="13"/>
        <v>101591.27536096843</v>
      </c>
      <c r="O385" s="909"/>
      <c r="P385" s="909"/>
    </row>
    <row r="386" spans="1:16" ht="22.5">
      <c r="A386" s="910" t="s">
        <v>14103</v>
      </c>
      <c r="B386" s="897"/>
      <c r="C386" s="907"/>
      <c r="D386" s="907" t="s">
        <v>14104</v>
      </c>
      <c r="E386" s="908" t="s">
        <v>14105</v>
      </c>
      <c r="F386" s="454">
        <v>3920</v>
      </c>
      <c r="G386" s="454">
        <v>1219.3822857142859</v>
      </c>
      <c r="H386" s="442">
        <f t="shared" si="12"/>
        <v>4779978.5600000005</v>
      </c>
      <c r="I386" s="443">
        <v>3770.9798789215251</v>
      </c>
      <c r="J386" s="443">
        <v>1219.3822857142859</v>
      </c>
      <c r="K386" s="444">
        <f t="shared" si="13"/>
        <v>4598266.0641419105</v>
      </c>
      <c r="O386" s="909"/>
      <c r="P386" s="909"/>
    </row>
    <row r="387" spans="1:16" ht="15">
      <c r="A387" s="910" t="s">
        <v>14106</v>
      </c>
      <c r="B387" s="897"/>
      <c r="C387" s="907" t="s">
        <v>14107</v>
      </c>
      <c r="D387" s="907" t="s">
        <v>13523</v>
      </c>
      <c r="E387" s="908" t="s">
        <v>14108</v>
      </c>
      <c r="F387" s="454">
        <v>12600</v>
      </c>
      <c r="G387" s="454">
        <v>1612.5606666666665</v>
      </c>
      <c r="H387" s="442">
        <f t="shared" si="12"/>
        <v>20318264.399999999</v>
      </c>
      <c r="I387" s="443">
        <v>12121.006753676329</v>
      </c>
      <c r="J387" s="443">
        <v>1612.5606666666665</v>
      </c>
      <c r="K387" s="444">
        <f t="shared" si="13"/>
        <v>19545858.731379468</v>
      </c>
      <c r="O387" s="909"/>
      <c r="P387" s="909"/>
    </row>
    <row r="388" spans="1:16" ht="15">
      <c r="A388" s="910" t="s">
        <v>14109</v>
      </c>
      <c r="B388" s="897"/>
      <c r="C388" s="907" t="s">
        <v>14110</v>
      </c>
      <c r="D388" s="907" t="s">
        <v>13523</v>
      </c>
      <c r="E388" s="908" t="s">
        <v>14111</v>
      </c>
      <c r="F388" s="454">
        <v>16856</v>
      </c>
      <c r="G388" s="454">
        <v>2023.2945514950168</v>
      </c>
      <c r="H388" s="442">
        <f t="shared" si="12"/>
        <v>34104652.960000001</v>
      </c>
      <c r="I388" s="443">
        <v>16215.213479362557</v>
      </c>
      <c r="J388" s="443">
        <v>2023.2945514950168</v>
      </c>
      <c r="K388" s="444">
        <f t="shared" si="13"/>
        <v>32808153.084122814</v>
      </c>
      <c r="O388" s="909"/>
      <c r="P388" s="909"/>
    </row>
    <row r="389" spans="1:16" ht="15">
      <c r="A389" s="910" t="s">
        <v>14112</v>
      </c>
      <c r="B389" s="897"/>
      <c r="C389" s="907" t="s">
        <v>14113</v>
      </c>
      <c r="D389" s="907" t="s">
        <v>14114</v>
      </c>
      <c r="E389" s="908" t="s">
        <v>14115</v>
      </c>
      <c r="F389" s="454">
        <v>3024</v>
      </c>
      <c r="G389" s="454">
        <v>3257.0085185185185</v>
      </c>
      <c r="H389" s="442">
        <f t="shared" si="12"/>
        <v>9849193.7599999998</v>
      </c>
      <c r="I389" s="443">
        <v>2909.0416208823194</v>
      </c>
      <c r="J389" s="443">
        <v>3257.0085185185185</v>
      </c>
      <c r="K389" s="444">
        <f t="shared" si="13"/>
        <v>9474773.3399386331</v>
      </c>
      <c r="O389" s="909"/>
      <c r="P389" s="909"/>
    </row>
    <row r="390" spans="1:16" ht="15">
      <c r="A390" s="910" t="s">
        <v>14116</v>
      </c>
      <c r="B390" s="897"/>
      <c r="C390" s="907" t="s">
        <v>14113</v>
      </c>
      <c r="D390" s="907" t="s">
        <v>13528</v>
      </c>
      <c r="E390" s="908" t="s">
        <v>14117</v>
      </c>
      <c r="F390" s="454">
        <v>1792</v>
      </c>
      <c r="G390" s="454">
        <v>6538.5343750000011</v>
      </c>
      <c r="H390" s="442">
        <f t="shared" si="12"/>
        <v>11717053.600000001</v>
      </c>
      <c r="I390" s="443">
        <v>1723.8765160784114</v>
      </c>
      <c r="J390" s="443">
        <v>6538.5343750000011</v>
      </c>
      <c r="K390" s="444">
        <f t="shared" si="13"/>
        <v>11271625.858633935</v>
      </c>
      <c r="O390" s="909"/>
      <c r="P390" s="909"/>
    </row>
    <row r="391" spans="1:16" ht="15">
      <c r="A391" s="892" t="s">
        <v>14118</v>
      </c>
      <c r="B391" s="902"/>
      <c r="C391" s="902" t="s">
        <v>14113</v>
      </c>
      <c r="D391" s="903" t="s">
        <v>13528</v>
      </c>
      <c r="E391" s="903" t="s">
        <v>14119</v>
      </c>
      <c r="F391" s="454">
        <v>12376</v>
      </c>
      <c r="G391" s="454">
        <v>6468.0970135746611</v>
      </c>
      <c r="H391" s="442">
        <f t="shared" si="12"/>
        <v>80049168.640000001</v>
      </c>
      <c r="I391" s="443">
        <v>11905.522189166528</v>
      </c>
      <c r="J391" s="443">
        <v>6468.0970135746611</v>
      </c>
      <c r="K391" s="444">
        <f t="shared" si="13"/>
        <v>77006072.516794875</v>
      </c>
      <c r="O391" s="909"/>
      <c r="P391" s="909"/>
    </row>
    <row r="392" spans="1:16" ht="15">
      <c r="A392" s="898" t="s">
        <v>14120</v>
      </c>
      <c r="B392" s="902"/>
      <c r="C392" s="902" t="s">
        <v>14121</v>
      </c>
      <c r="D392" s="903" t="s">
        <v>13523</v>
      </c>
      <c r="E392" s="903" t="s">
        <v>14122</v>
      </c>
      <c r="F392" s="454">
        <v>12240</v>
      </c>
      <c r="G392" s="454">
        <v>3776.2472303921568</v>
      </c>
      <c r="H392" s="442">
        <f t="shared" si="12"/>
        <v>46221266.100000001</v>
      </c>
      <c r="I392" s="443">
        <v>11774.692274999863</v>
      </c>
      <c r="J392" s="443">
        <v>3776.2472303921568</v>
      </c>
      <c r="K392" s="444">
        <f t="shared" si="13"/>
        <v>44464149.092188157</v>
      </c>
      <c r="O392" s="909"/>
      <c r="P392" s="909"/>
    </row>
    <row r="393" spans="1:16" ht="15">
      <c r="A393" s="910" t="s">
        <v>14123</v>
      </c>
      <c r="B393" s="897"/>
      <c r="C393" s="907"/>
      <c r="D393" s="907"/>
      <c r="E393" s="908"/>
      <c r="F393" s="454">
        <v>1792</v>
      </c>
      <c r="G393" s="454">
        <v>4668.6612500000001</v>
      </c>
      <c r="H393" s="442">
        <f t="shared" si="12"/>
        <v>8366240.96</v>
      </c>
      <c r="I393" s="443">
        <v>1723.8765160784112</v>
      </c>
      <c r="J393" s="443">
        <v>4668.6612500000001</v>
      </c>
      <c r="K393" s="444">
        <f t="shared" si="13"/>
        <v>8048195.4904002808</v>
      </c>
      <c r="O393" s="909"/>
      <c r="P393" s="909"/>
    </row>
    <row r="394" spans="1:16" ht="15">
      <c r="A394" s="898" t="s">
        <v>19319</v>
      </c>
      <c r="B394" s="902" t="s">
        <v>19332</v>
      </c>
      <c r="C394" s="902"/>
      <c r="D394" s="902"/>
      <c r="E394" s="903"/>
      <c r="F394" s="454">
        <v>480</v>
      </c>
      <c r="G394" s="454">
        <v>2558.52</v>
      </c>
      <c r="H394" s="442">
        <f t="shared" si="12"/>
        <v>1228089.6000000001</v>
      </c>
      <c r="I394" s="443">
        <v>461.75263823528877</v>
      </c>
      <c r="J394" s="443">
        <v>2558.52</v>
      </c>
      <c r="K394" s="444">
        <f t="shared" si="13"/>
        <v>1181403.359977751</v>
      </c>
      <c r="O394" s="909"/>
      <c r="P394" s="909"/>
    </row>
    <row r="395" spans="1:16" ht="15">
      <c r="A395" s="910" t="s">
        <v>14124</v>
      </c>
      <c r="B395" s="897"/>
      <c r="C395" s="907"/>
      <c r="D395" s="907"/>
      <c r="E395" s="908"/>
      <c r="F395" s="454">
        <v>980</v>
      </c>
      <c r="G395" s="454">
        <v>7062.6657142857148</v>
      </c>
      <c r="H395" s="442">
        <f t="shared" si="12"/>
        <v>6921412.4000000004</v>
      </c>
      <c r="I395" s="443">
        <v>942.74496973038117</v>
      </c>
      <c r="J395" s="443">
        <v>7062.6657142857148</v>
      </c>
      <c r="K395" s="444">
        <f t="shared" si="13"/>
        <v>6658292.5750300875</v>
      </c>
      <c r="O395" s="909"/>
      <c r="P395" s="909"/>
    </row>
    <row r="396" spans="1:16" ht="15">
      <c r="A396" s="910" t="s">
        <v>14125</v>
      </c>
      <c r="B396" s="897"/>
      <c r="C396" s="907" t="s">
        <v>14126</v>
      </c>
      <c r="D396" s="907" t="s">
        <v>13523</v>
      </c>
      <c r="E396" s="908" t="s">
        <v>14127</v>
      </c>
      <c r="F396" s="454">
        <v>336</v>
      </c>
      <c r="G396" s="454">
        <v>7077.73</v>
      </c>
      <c r="H396" s="442">
        <f t="shared" si="12"/>
        <v>2378117.2799999998</v>
      </c>
      <c r="I396" s="443">
        <v>323.22684676470215</v>
      </c>
      <c r="J396" s="443">
        <v>7077.73</v>
      </c>
      <c r="K396" s="444">
        <f t="shared" si="13"/>
        <v>2287712.3501519351</v>
      </c>
      <c r="O396" s="909"/>
      <c r="P396" s="909"/>
    </row>
    <row r="397" spans="1:16" ht="15">
      <c r="A397" s="910" t="s">
        <v>14128</v>
      </c>
      <c r="B397" s="897"/>
      <c r="C397" s="907" t="s">
        <v>14129</v>
      </c>
      <c r="D397" s="907" t="s">
        <v>13567</v>
      </c>
      <c r="E397" s="908" t="s">
        <v>14130</v>
      </c>
      <c r="F397" s="454"/>
      <c r="G397" s="454"/>
      <c r="H397" s="442">
        <f t="shared" si="12"/>
        <v>0</v>
      </c>
      <c r="I397" s="443"/>
      <c r="J397" s="443"/>
      <c r="K397" s="444">
        <f t="shared" si="13"/>
        <v>0</v>
      </c>
      <c r="O397" s="909"/>
      <c r="P397" s="909"/>
    </row>
    <row r="398" spans="1:16" ht="15">
      <c r="A398" s="910" t="s">
        <v>14131</v>
      </c>
      <c r="B398" s="897"/>
      <c r="C398" s="907"/>
      <c r="D398" s="907"/>
      <c r="E398" s="908"/>
      <c r="F398" s="454">
        <v>5152</v>
      </c>
      <c r="G398" s="454">
        <v>7780.1869565217394</v>
      </c>
      <c r="H398" s="442">
        <f t="shared" si="12"/>
        <v>40083523.200000003</v>
      </c>
      <c r="I398" s="443">
        <v>4956.1449837254331</v>
      </c>
      <c r="J398" s="443">
        <v>7780.1869565217394</v>
      </c>
      <c r="K398" s="444">
        <f t="shared" si="13"/>
        <v>38559734.557011262</v>
      </c>
      <c r="O398" s="909"/>
      <c r="P398" s="909"/>
    </row>
    <row r="399" spans="1:16" ht="15">
      <c r="A399" s="898" t="s">
        <v>14132</v>
      </c>
      <c r="B399" s="902"/>
      <c r="C399" s="902"/>
      <c r="D399" s="903"/>
      <c r="E399" s="903"/>
      <c r="F399" s="454">
        <v>4788</v>
      </c>
      <c r="G399" s="454">
        <v>7284.439736842105</v>
      </c>
      <c r="H399" s="442">
        <f t="shared" si="12"/>
        <v>34877897.460000001</v>
      </c>
      <c r="I399" s="443">
        <v>4605.982566397005</v>
      </c>
      <c r="J399" s="443">
        <v>7284.439736842105</v>
      </c>
      <c r="K399" s="444">
        <f t="shared" si="13"/>
        <v>33552002.433864322</v>
      </c>
      <c r="O399" s="909"/>
      <c r="P399" s="909"/>
    </row>
    <row r="400" spans="1:16" ht="15">
      <c r="A400" s="898" t="s">
        <v>14133</v>
      </c>
      <c r="B400" s="902"/>
      <c r="C400" s="902" t="s">
        <v>14134</v>
      </c>
      <c r="D400" s="903" t="s">
        <v>14135</v>
      </c>
      <c r="E400" s="903" t="s">
        <v>14136</v>
      </c>
      <c r="F400" s="454">
        <v>20520</v>
      </c>
      <c r="G400" s="454">
        <v>6761.566403508773</v>
      </c>
      <c r="H400" s="442">
        <f t="shared" si="12"/>
        <v>138747342.60000002</v>
      </c>
      <c r="I400" s="443">
        <v>19739.925284558594</v>
      </c>
      <c r="J400" s="443">
        <v>6761.566403508773</v>
      </c>
      <c r="K400" s="444">
        <f t="shared" si="13"/>
        <v>133472815.61184475</v>
      </c>
      <c r="O400" s="909"/>
      <c r="P400" s="909"/>
    </row>
    <row r="401" spans="1:16" ht="22.5">
      <c r="A401" s="898" t="s">
        <v>14137</v>
      </c>
      <c r="B401" s="902" t="s">
        <v>14138</v>
      </c>
      <c r="C401" s="902" t="s">
        <v>14139</v>
      </c>
      <c r="D401" s="903" t="s">
        <v>14059</v>
      </c>
      <c r="E401" s="903" t="s">
        <v>14140</v>
      </c>
      <c r="F401" s="454"/>
      <c r="G401" s="454"/>
      <c r="H401" s="442">
        <f t="shared" si="12"/>
        <v>0</v>
      </c>
      <c r="I401" s="443"/>
      <c r="J401" s="443"/>
      <c r="K401" s="444">
        <f t="shared" si="13"/>
        <v>0</v>
      </c>
      <c r="O401" s="909"/>
      <c r="P401" s="909"/>
    </row>
    <row r="402" spans="1:16" ht="15">
      <c r="A402" s="898" t="s">
        <v>14141</v>
      </c>
      <c r="B402" s="902"/>
      <c r="C402" s="902" t="s">
        <v>14142</v>
      </c>
      <c r="D402" s="903" t="s">
        <v>13528</v>
      </c>
      <c r="E402" s="903" t="s">
        <v>14143</v>
      </c>
      <c r="F402" s="454"/>
      <c r="G402" s="454"/>
      <c r="H402" s="442">
        <f t="shared" si="12"/>
        <v>0</v>
      </c>
      <c r="I402" s="443"/>
      <c r="J402" s="443"/>
      <c r="K402" s="444">
        <f t="shared" si="13"/>
        <v>0</v>
      </c>
      <c r="O402" s="909"/>
      <c r="P402" s="909"/>
    </row>
    <row r="403" spans="1:16" ht="15">
      <c r="A403" s="898" t="s">
        <v>14144</v>
      </c>
      <c r="B403" s="902"/>
      <c r="C403" s="902" t="s">
        <v>14142</v>
      </c>
      <c r="D403" s="903" t="s">
        <v>14145</v>
      </c>
      <c r="E403" s="903" t="s">
        <v>13531</v>
      </c>
      <c r="F403" s="454"/>
      <c r="G403" s="454"/>
      <c r="H403" s="442">
        <f t="shared" si="12"/>
        <v>0</v>
      </c>
      <c r="I403" s="443"/>
      <c r="J403" s="443"/>
      <c r="K403" s="444">
        <f t="shared" si="13"/>
        <v>0</v>
      </c>
      <c r="O403" s="909"/>
      <c r="P403" s="909"/>
    </row>
    <row r="404" spans="1:16" ht="15">
      <c r="A404" s="898" t="s">
        <v>14146</v>
      </c>
      <c r="B404" s="902" t="s">
        <v>14138</v>
      </c>
      <c r="C404" s="902" t="s">
        <v>14147</v>
      </c>
      <c r="D404" s="903" t="s">
        <v>14148</v>
      </c>
      <c r="E404" s="903" t="s">
        <v>14149</v>
      </c>
      <c r="F404" s="454"/>
      <c r="G404" s="454"/>
      <c r="H404" s="442">
        <f t="shared" si="12"/>
        <v>0</v>
      </c>
      <c r="I404" s="443"/>
      <c r="J404" s="443"/>
      <c r="K404" s="444">
        <f t="shared" si="13"/>
        <v>0</v>
      </c>
      <c r="O404" s="909"/>
      <c r="P404" s="909"/>
    </row>
    <row r="405" spans="1:16" ht="15">
      <c r="A405" s="898" t="s">
        <v>14150</v>
      </c>
      <c r="B405" s="902"/>
      <c r="C405" s="902" t="s">
        <v>14151</v>
      </c>
      <c r="D405" s="903" t="s">
        <v>13528</v>
      </c>
      <c r="E405" s="903" t="s">
        <v>14143</v>
      </c>
      <c r="F405" s="454"/>
      <c r="G405" s="454"/>
      <c r="H405" s="442">
        <f t="shared" si="12"/>
        <v>0</v>
      </c>
      <c r="I405" s="443"/>
      <c r="J405" s="443"/>
      <c r="K405" s="444">
        <f t="shared" si="13"/>
        <v>0</v>
      </c>
      <c r="O405" s="909"/>
      <c r="P405" s="909"/>
    </row>
    <row r="406" spans="1:16" ht="15">
      <c r="A406" s="892" t="s">
        <v>14152</v>
      </c>
      <c r="B406" s="902" t="s">
        <v>14153</v>
      </c>
      <c r="C406" s="902" t="s">
        <v>14154</v>
      </c>
      <c r="D406" s="903" t="s">
        <v>13528</v>
      </c>
      <c r="E406" s="903" t="s">
        <v>14155</v>
      </c>
      <c r="F406" s="454"/>
      <c r="G406" s="454"/>
      <c r="H406" s="442">
        <f t="shared" si="12"/>
        <v>0</v>
      </c>
      <c r="I406" s="443"/>
      <c r="J406" s="443"/>
      <c r="K406" s="444">
        <f t="shared" si="13"/>
        <v>0</v>
      </c>
      <c r="O406" s="909"/>
      <c r="P406" s="909"/>
    </row>
    <row r="407" spans="1:16" ht="15">
      <c r="A407" s="910" t="s">
        <v>14156</v>
      </c>
      <c r="B407" s="897"/>
      <c r="C407" s="907" t="s">
        <v>14157</v>
      </c>
      <c r="D407" s="907" t="s">
        <v>13528</v>
      </c>
      <c r="E407" s="908" t="s">
        <v>14158</v>
      </c>
      <c r="F407" s="454"/>
      <c r="G407" s="454"/>
      <c r="H407" s="442">
        <f t="shared" si="12"/>
        <v>0</v>
      </c>
      <c r="I407" s="443"/>
      <c r="J407" s="443"/>
      <c r="K407" s="444">
        <f t="shared" si="13"/>
        <v>0</v>
      </c>
      <c r="O407" s="909"/>
      <c r="P407" s="909"/>
    </row>
    <row r="408" spans="1:16" ht="15">
      <c r="A408" s="910" t="s">
        <v>14159</v>
      </c>
      <c r="B408" s="897"/>
      <c r="C408" s="907" t="s">
        <v>14157</v>
      </c>
      <c r="D408" s="907" t="s">
        <v>13528</v>
      </c>
      <c r="E408" s="908" t="s">
        <v>14160</v>
      </c>
      <c r="F408" s="454"/>
      <c r="G408" s="454"/>
      <c r="H408" s="442">
        <f t="shared" si="12"/>
        <v>0</v>
      </c>
      <c r="I408" s="443"/>
      <c r="J408" s="443"/>
      <c r="K408" s="444">
        <f t="shared" si="13"/>
        <v>0</v>
      </c>
      <c r="O408" s="909"/>
      <c r="P408" s="909"/>
    </row>
    <row r="409" spans="1:16" ht="15">
      <c r="A409" s="910" t="s">
        <v>14161</v>
      </c>
      <c r="B409" s="897"/>
      <c r="C409" s="907" t="s">
        <v>14157</v>
      </c>
      <c r="D409" s="907" t="s">
        <v>13528</v>
      </c>
      <c r="E409" s="908" t="s">
        <v>14162</v>
      </c>
      <c r="F409" s="454"/>
      <c r="G409" s="454"/>
      <c r="H409" s="442">
        <f t="shared" si="12"/>
        <v>0</v>
      </c>
      <c r="I409" s="443"/>
      <c r="J409" s="443"/>
      <c r="K409" s="444">
        <f t="shared" si="13"/>
        <v>0</v>
      </c>
      <c r="O409" s="909"/>
      <c r="P409" s="909"/>
    </row>
    <row r="410" spans="1:16" ht="15">
      <c r="A410" s="898" t="s">
        <v>14163</v>
      </c>
      <c r="B410" s="902"/>
      <c r="C410" s="902"/>
      <c r="D410" s="903"/>
      <c r="E410" s="903"/>
      <c r="F410" s="454"/>
      <c r="G410" s="454"/>
      <c r="H410" s="442">
        <f t="shared" si="12"/>
        <v>0</v>
      </c>
      <c r="I410" s="443"/>
      <c r="J410" s="443"/>
      <c r="K410" s="444">
        <f t="shared" si="13"/>
        <v>0</v>
      </c>
      <c r="O410" s="909"/>
      <c r="P410" s="909"/>
    </row>
    <row r="411" spans="1:16" ht="15">
      <c r="A411" s="898" t="s">
        <v>14164</v>
      </c>
      <c r="B411" s="902"/>
      <c r="C411" s="902"/>
      <c r="D411" s="903"/>
      <c r="E411" s="903"/>
      <c r="F411" s="454"/>
      <c r="G411" s="454"/>
      <c r="H411" s="442">
        <f t="shared" si="12"/>
        <v>0</v>
      </c>
      <c r="I411" s="443"/>
      <c r="J411" s="443"/>
      <c r="K411" s="444">
        <f t="shared" si="13"/>
        <v>0</v>
      </c>
      <c r="O411" s="909"/>
      <c r="P411" s="909"/>
    </row>
    <row r="412" spans="1:16" ht="15">
      <c r="A412" s="892" t="s">
        <v>14165</v>
      </c>
      <c r="B412" s="902"/>
      <c r="C412" s="902" t="s">
        <v>14166</v>
      </c>
      <c r="D412" s="903" t="s">
        <v>14167</v>
      </c>
      <c r="E412" s="903" t="s">
        <v>14160</v>
      </c>
      <c r="F412" s="454"/>
      <c r="G412" s="454"/>
      <c r="H412" s="442">
        <f t="shared" si="12"/>
        <v>0</v>
      </c>
      <c r="I412" s="443"/>
      <c r="J412" s="443"/>
      <c r="K412" s="444">
        <f t="shared" si="13"/>
        <v>0</v>
      </c>
      <c r="O412" s="909"/>
      <c r="P412" s="909"/>
    </row>
    <row r="413" spans="1:16" ht="15">
      <c r="A413" s="892" t="s">
        <v>14168</v>
      </c>
      <c r="B413" s="902"/>
      <c r="C413" s="902" t="s">
        <v>14166</v>
      </c>
      <c r="D413" s="903" t="s">
        <v>13528</v>
      </c>
      <c r="E413" s="903" t="s">
        <v>14169</v>
      </c>
      <c r="F413" s="454"/>
      <c r="G413" s="454"/>
      <c r="H413" s="442">
        <f t="shared" si="12"/>
        <v>0</v>
      </c>
      <c r="I413" s="443"/>
      <c r="J413" s="443"/>
      <c r="K413" s="444">
        <f t="shared" si="13"/>
        <v>0</v>
      </c>
      <c r="O413" s="909"/>
      <c r="P413" s="909"/>
    </row>
    <row r="414" spans="1:16" ht="15">
      <c r="A414" s="892" t="s">
        <v>14170</v>
      </c>
      <c r="B414" s="902"/>
      <c r="C414" s="902" t="s">
        <v>14171</v>
      </c>
      <c r="D414" s="903"/>
      <c r="E414" s="903" t="s">
        <v>14172</v>
      </c>
      <c r="F414" s="454">
        <v>330</v>
      </c>
      <c r="G414" s="454">
        <v>2455.4727272727273</v>
      </c>
      <c r="H414" s="442">
        <f t="shared" si="12"/>
        <v>810306</v>
      </c>
      <c r="I414" s="443">
        <v>317.45493878676103</v>
      </c>
      <c r="J414" s="443">
        <v>2455.4727272727273</v>
      </c>
      <c r="K414" s="444">
        <f t="shared" si="13"/>
        <v>779501.94432892476</v>
      </c>
      <c r="O414" s="909"/>
      <c r="P414" s="909"/>
    </row>
    <row r="415" spans="1:16" ht="15">
      <c r="A415" s="910" t="s">
        <v>14173</v>
      </c>
      <c r="B415" s="897"/>
      <c r="C415" s="907"/>
      <c r="D415" s="907"/>
      <c r="E415" s="908"/>
      <c r="F415" s="454">
        <v>55335</v>
      </c>
      <c r="G415" s="454">
        <v>3560.1032296015183</v>
      </c>
      <c r="H415" s="442">
        <f t="shared" si="12"/>
        <v>196998312.21000001</v>
      </c>
      <c r="I415" s="443">
        <v>53231.421326561889</v>
      </c>
      <c r="J415" s="443">
        <v>3560.1032296015183</v>
      </c>
      <c r="K415" s="444">
        <f t="shared" si="13"/>
        <v>189509354.98097211</v>
      </c>
      <c r="O415" s="909"/>
      <c r="P415" s="909"/>
    </row>
    <row r="416" spans="1:16" ht="15">
      <c r="A416" s="910" t="s">
        <v>14174</v>
      </c>
      <c r="B416" s="897"/>
      <c r="C416" s="907"/>
      <c r="D416" s="907"/>
      <c r="E416" s="908"/>
      <c r="F416" s="454">
        <v>120</v>
      </c>
      <c r="G416" s="454">
        <v>2610.1799999999998</v>
      </c>
      <c r="H416" s="442">
        <f t="shared" si="12"/>
        <v>313221.59999999998</v>
      </c>
      <c r="I416" s="443">
        <v>115.43815955882219</v>
      </c>
      <c r="J416" s="443">
        <v>2610.1799999999998</v>
      </c>
      <c r="K416" s="444">
        <f t="shared" si="13"/>
        <v>301314.37531724648</v>
      </c>
      <c r="O416" s="909"/>
      <c r="P416" s="909"/>
    </row>
    <row r="417" spans="1:16" ht="15">
      <c r="A417" s="892" t="s">
        <v>14175</v>
      </c>
      <c r="B417" s="902"/>
      <c r="C417" s="902"/>
      <c r="D417" s="903" t="s">
        <v>14176</v>
      </c>
      <c r="E417" s="903" t="s">
        <v>14177</v>
      </c>
      <c r="F417" s="454">
        <v>120</v>
      </c>
      <c r="G417" s="454">
        <v>2338.0425</v>
      </c>
      <c r="H417" s="442">
        <f t="shared" si="12"/>
        <v>280565.09999999998</v>
      </c>
      <c r="I417" s="443">
        <v>115.43815955882218</v>
      </c>
      <c r="J417" s="443">
        <v>2338.0425</v>
      </c>
      <c r="K417" s="444">
        <f t="shared" si="13"/>
        <v>269899.3231703075</v>
      </c>
      <c r="O417" s="909"/>
      <c r="P417" s="909"/>
    </row>
    <row r="418" spans="1:16" ht="15">
      <c r="A418" s="892" t="s">
        <v>14178</v>
      </c>
      <c r="B418" s="902"/>
      <c r="C418" s="902"/>
      <c r="D418" s="903"/>
      <c r="E418" s="903"/>
      <c r="F418" s="454"/>
      <c r="G418" s="454"/>
      <c r="H418" s="442">
        <f t="shared" si="12"/>
        <v>0</v>
      </c>
      <c r="I418" s="443"/>
      <c r="J418" s="443"/>
      <c r="K418" s="444">
        <f t="shared" si="13"/>
        <v>0</v>
      </c>
      <c r="O418" s="909"/>
      <c r="P418" s="909"/>
    </row>
    <row r="419" spans="1:16" ht="15">
      <c r="A419" s="910" t="s">
        <v>14179</v>
      </c>
      <c r="B419" s="897"/>
      <c r="C419" s="907" t="s">
        <v>14180</v>
      </c>
      <c r="D419" s="907" t="s">
        <v>14059</v>
      </c>
      <c r="E419" s="908" t="s">
        <v>14181</v>
      </c>
      <c r="F419" s="454">
        <v>47264</v>
      </c>
      <c r="G419" s="454">
        <v>2889.2822748815165</v>
      </c>
      <c r="H419" s="442">
        <f t="shared" si="12"/>
        <v>136559037.44</v>
      </c>
      <c r="I419" s="443">
        <v>45467.243111568096</v>
      </c>
      <c r="J419" s="443">
        <v>2889.2822748815165</v>
      </c>
      <c r="K419" s="444">
        <f t="shared" si="13"/>
        <v>131367699.60998243</v>
      </c>
      <c r="O419" s="909"/>
      <c r="P419" s="909"/>
    </row>
    <row r="420" spans="1:16" ht="22.5">
      <c r="A420" s="892" t="s">
        <v>14182</v>
      </c>
      <c r="B420" s="902"/>
      <c r="C420" s="902" t="s">
        <v>14183</v>
      </c>
      <c r="D420" s="903" t="s">
        <v>14184</v>
      </c>
      <c r="E420" s="903" t="s">
        <v>14185</v>
      </c>
      <c r="F420" s="454">
        <v>60960</v>
      </c>
      <c r="G420" s="454">
        <v>2620.3287795275592</v>
      </c>
      <c r="H420" s="442">
        <f t="shared" si="12"/>
        <v>159735242.40000001</v>
      </c>
      <c r="I420" s="443">
        <v>58642.58505588166</v>
      </c>
      <c r="J420" s="443">
        <v>2620.3287795275592</v>
      </c>
      <c r="K420" s="444">
        <f t="shared" si="13"/>
        <v>153662853.32781947</v>
      </c>
      <c r="O420" s="909"/>
      <c r="P420" s="909"/>
    </row>
    <row r="421" spans="1:16" ht="15">
      <c r="A421" s="892" t="s">
        <v>14186</v>
      </c>
      <c r="B421" s="902"/>
      <c r="C421" s="902" t="s">
        <v>14187</v>
      </c>
      <c r="D421" s="903" t="s">
        <v>14188</v>
      </c>
      <c r="E421" s="903" t="s">
        <v>14189</v>
      </c>
      <c r="F421" s="454">
        <v>23296</v>
      </c>
      <c r="G421" s="454">
        <v>1931.7649999999999</v>
      </c>
      <c r="H421" s="442">
        <f t="shared" si="12"/>
        <v>45002397.439999998</v>
      </c>
      <c r="I421" s="443">
        <v>22410.394709019347</v>
      </c>
      <c r="J421" s="443">
        <v>1931.7649999999999</v>
      </c>
      <c r="K421" s="444">
        <f t="shared" si="13"/>
        <v>43291616.135068759</v>
      </c>
      <c r="O421" s="909"/>
      <c r="P421" s="909"/>
    </row>
    <row r="422" spans="1:16" ht="15">
      <c r="A422" s="920" t="s">
        <v>14190</v>
      </c>
      <c r="B422" s="895"/>
      <c r="C422" s="900" t="s">
        <v>14191</v>
      </c>
      <c r="D422" s="900" t="s">
        <v>14192</v>
      </c>
      <c r="E422" s="900" t="s">
        <v>14193</v>
      </c>
      <c r="F422" s="454">
        <v>5700</v>
      </c>
      <c r="G422" s="454">
        <v>9145.0913947368426</v>
      </c>
      <c r="H422" s="442">
        <f t="shared" si="12"/>
        <v>52127020.950000003</v>
      </c>
      <c r="I422" s="443">
        <v>5483.3125790440545</v>
      </c>
      <c r="J422" s="443">
        <v>9145.0913947368426</v>
      </c>
      <c r="K422" s="444">
        <f t="shared" si="13"/>
        <v>50145394.681268066</v>
      </c>
      <c r="O422" s="909"/>
      <c r="P422" s="909"/>
    </row>
    <row r="423" spans="1:16" ht="15">
      <c r="A423" s="920" t="s">
        <v>14194</v>
      </c>
      <c r="B423" s="895"/>
      <c r="C423" s="900" t="s">
        <v>14195</v>
      </c>
      <c r="D423" s="900" t="s">
        <v>13528</v>
      </c>
      <c r="E423" s="900" t="s">
        <v>14196</v>
      </c>
      <c r="F423" s="454">
        <v>4020</v>
      </c>
      <c r="G423" s="454">
        <v>21444.972388059701</v>
      </c>
      <c r="H423" s="442">
        <f t="shared" si="12"/>
        <v>86208789</v>
      </c>
      <c r="I423" s="443">
        <v>3867.1783452205436</v>
      </c>
      <c r="J423" s="443">
        <v>21444.972388059701</v>
      </c>
      <c r="K423" s="444">
        <f t="shared" si="13"/>
        <v>82931532.83295697</v>
      </c>
      <c r="O423" s="909"/>
      <c r="P423" s="909"/>
    </row>
    <row r="424" spans="1:16" ht="56.25">
      <c r="A424" s="910" t="s">
        <v>19320</v>
      </c>
      <c r="B424" s="897" t="s">
        <v>19333</v>
      </c>
      <c r="C424" s="907"/>
      <c r="D424" s="907"/>
      <c r="E424" s="908"/>
      <c r="F424" s="454">
        <v>56</v>
      </c>
      <c r="G424" s="454">
        <v>2414.35</v>
      </c>
      <c r="H424" s="442">
        <f t="shared" si="12"/>
        <v>135203.6</v>
      </c>
      <c r="I424" s="443">
        <v>53.87114112745035</v>
      </c>
      <c r="J424" s="443">
        <v>2414.35</v>
      </c>
      <c r="K424" s="444">
        <f t="shared" si="13"/>
        <v>130063.78958105975</v>
      </c>
      <c r="O424" s="909"/>
      <c r="P424" s="909"/>
    </row>
    <row r="425" spans="1:16" ht="15">
      <c r="A425" s="921" t="s">
        <v>17858</v>
      </c>
      <c r="B425" s="895"/>
      <c r="C425" s="900" t="s">
        <v>17859</v>
      </c>
      <c r="D425" s="895" t="s">
        <v>14218</v>
      </c>
      <c r="E425" s="900" t="s">
        <v>17860</v>
      </c>
      <c r="F425" s="454">
        <v>4592</v>
      </c>
      <c r="G425" s="454">
        <v>2415.5324390243904</v>
      </c>
      <c r="H425" s="442">
        <f t="shared" si="12"/>
        <v>11092124.960000001</v>
      </c>
      <c r="I425" s="443">
        <v>4417.4335724509292</v>
      </c>
      <c r="J425" s="443">
        <v>2415.5324390243904</v>
      </c>
      <c r="K425" s="444">
        <f t="shared" si="13"/>
        <v>10670454.091490619</v>
      </c>
      <c r="O425" s="909"/>
      <c r="P425" s="909"/>
    </row>
    <row r="426" spans="1:16" ht="22.5">
      <c r="A426" s="921" t="s">
        <v>14197</v>
      </c>
      <c r="B426" s="895"/>
      <c r="C426" s="900" t="s">
        <v>14198</v>
      </c>
      <c r="D426" s="900" t="s">
        <v>14199</v>
      </c>
      <c r="E426" s="900" t="s">
        <v>14200</v>
      </c>
      <c r="F426" s="454">
        <v>30772</v>
      </c>
      <c r="G426" s="454">
        <v>2416.8203184713375</v>
      </c>
      <c r="H426" s="442">
        <f t="shared" si="12"/>
        <v>74370394.840000004</v>
      </c>
      <c r="I426" s="443">
        <v>29602.192049533969</v>
      </c>
      <c r="J426" s="443">
        <v>2416.8203184713375</v>
      </c>
      <c r="K426" s="444">
        <f t="shared" si="13"/>
        <v>71543179.216604382</v>
      </c>
      <c r="O426" s="909"/>
      <c r="P426" s="909"/>
    </row>
    <row r="427" spans="1:16" ht="15">
      <c r="A427" s="921" t="s">
        <v>14201</v>
      </c>
      <c r="B427" s="895"/>
      <c r="C427" s="900" t="s">
        <v>14202</v>
      </c>
      <c r="D427" s="900" t="s">
        <v>13567</v>
      </c>
      <c r="E427" s="900" t="s">
        <v>14203</v>
      </c>
      <c r="F427" s="454"/>
      <c r="G427" s="454"/>
      <c r="H427" s="442">
        <f t="shared" si="12"/>
        <v>0</v>
      </c>
      <c r="I427" s="443"/>
      <c r="J427" s="443"/>
      <c r="K427" s="444">
        <f t="shared" si="13"/>
        <v>0</v>
      </c>
      <c r="O427" s="909"/>
      <c r="P427" s="909"/>
    </row>
    <row r="428" spans="1:16" ht="15">
      <c r="A428" s="921" t="s">
        <v>14204</v>
      </c>
      <c r="B428" s="895"/>
      <c r="C428" s="900" t="s">
        <v>14202</v>
      </c>
      <c r="D428" s="895"/>
      <c r="E428" s="900"/>
      <c r="F428" s="454"/>
      <c r="G428" s="454"/>
      <c r="H428" s="442">
        <f t="shared" si="12"/>
        <v>0</v>
      </c>
      <c r="I428" s="443"/>
      <c r="J428" s="443"/>
      <c r="K428" s="444">
        <f t="shared" si="13"/>
        <v>0</v>
      </c>
      <c r="O428" s="909"/>
      <c r="P428" s="909"/>
    </row>
    <row r="429" spans="1:16" ht="15">
      <c r="A429" s="921" t="s">
        <v>14205</v>
      </c>
      <c r="B429" s="895"/>
      <c r="C429" s="900" t="s">
        <v>14202</v>
      </c>
      <c r="D429" s="895" t="s">
        <v>13567</v>
      </c>
      <c r="E429" s="900" t="s">
        <v>14206</v>
      </c>
      <c r="F429" s="454">
        <v>1932</v>
      </c>
      <c r="G429" s="454">
        <v>683.1</v>
      </c>
      <c r="H429" s="442">
        <f t="shared" si="12"/>
        <v>1319749.2</v>
      </c>
      <c r="I429" s="443">
        <v>1858.554368897037</v>
      </c>
      <c r="J429" s="443">
        <v>683.1</v>
      </c>
      <c r="K429" s="444">
        <f t="shared" si="13"/>
        <v>1269578.489393566</v>
      </c>
      <c r="O429" s="909"/>
      <c r="P429" s="909"/>
    </row>
    <row r="430" spans="1:16" ht="15">
      <c r="A430" s="921" t="s">
        <v>14207</v>
      </c>
      <c r="B430" s="895"/>
      <c r="C430" s="900" t="s">
        <v>14208</v>
      </c>
      <c r="D430" s="895" t="s">
        <v>13567</v>
      </c>
      <c r="E430" s="900" t="s">
        <v>14209</v>
      </c>
      <c r="F430" s="454">
        <v>35280</v>
      </c>
      <c r="G430" s="454">
        <v>2933.2351111111111</v>
      </c>
      <c r="H430" s="442">
        <f t="shared" si="12"/>
        <v>103484534.72</v>
      </c>
      <c r="I430" s="443">
        <v>33938.818910293718</v>
      </c>
      <c r="J430" s="443">
        <v>2933.2351111111111</v>
      </c>
      <c r="K430" s="444">
        <f t="shared" si="13"/>
        <v>99550535.257315278</v>
      </c>
      <c r="O430" s="909"/>
      <c r="P430" s="909"/>
    </row>
    <row r="431" spans="1:16" ht="15">
      <c r="A431" s="921" t="s">
        <v>14210</v>
      </c>
      <c r="B431" s="895"/>
      <c r="C431" s="900" t="s">
        <v>14211</v>
      </c>
      <c r="D431" s="895" t="s">
        <v>13528</v>
      </c>
      <c r="E431" s="900" t="s">
        <v>14212</v>
      </c>
      <c r="F431" s="454">
        <v>9065</v>
      </c>
      <c r="G431" s="454">
        <v>1522.8604247104247</v>
      </c>
      <c r="H431" s="442">
        <f t="shared" si="12"/>
        <v>13804729.75</v>
      </c>
      <c r="I431" s="443">
        <v>8720.3909700060249</v>
      </c>
      <c r="J431" s="443">
        <v>1522.8604247104247</v>
      </c>
      <c r="K431" s="444">
        <f t="shared" si="13"/>
        <v>13279938.296224328</v>
      </c>
      <c r="O431" s="909"/>
      <c r="P431" s="909"/>
    </row>
    <row r="432" spans="1:16" ht="15">
      <c r="A432" s="921" t="s">
        <v>14213</v>
      </c>
      <c r="B432" s="895"/>
      <c r="C432" s="900" t="s">
        <v>14214</v>
      </c>
      <c r="D432" s="895" t="s">
        <v>13528</v>
      </c>
      <c r="E432" s="900" t="s">
        <v>14215</v>
      </c>
      <c r="F432" s="454">
        <v>34200</v>
      </c>
      <c r="G432" s="454">
        <v>1053.1840350877194</v>
      </c>
      <c r="H432" s="442">
        <f t="shared" si="12"/>
        <v>36018894</v>
      </c>
      <c r="I432" s="443">
        <v>32899.875474264321</v>
      </c>
      <c r="J432" s="443">
        <v>1053.1840350877194</v>
      </c>
      <c r="K432" s="444">
        <f t="shared" si="13"/>
        <v>34649623.605869196</v>
      </c>
      <c r="O432" s="909"/>
      <c r="P432" s="909"/>
    </row>
    <row r="433" spans="1:16" ht="33.75">
      <c r="A433" s="921" t="s">
        <v>14216</v>
      </c>
      <c r="B433" s="895"/>
      <c r="C433" s="900" t="s">
        <v>14217</v>
      </c>
      <c r="D433" s="895" t="s">
        <v>14218</v>
      </c>
      <c r="E433" s="900" t="s">
        <v>14219</v>
      </c>
      <c r="F433" s="454">
        <v>580</v>
      </c>
      <c r="G433" s="454">
        <v>2465.7600000000002</v>
      </c>
      <c r="H433" s="442">
        <f t="shared" si="12"/>
        <v>1430140.8</v>
      </c>
      <c r="I433" s="443">
        <v>557.95110453430709</v>
      </c>
      <c r="J433" s="443">
        <v>2465.7600000000002</v>
      </c>
      <c r="K433" s="444">
        <f t="shared" si="13"/>
        <v>1375773.5155165133</v>
      </c>
      <c r="O433" s="909"/>
      <c r="P433" s="909"/>
    </row>
    <row r="434" spans="1:16" ht="33.75">
      <c r="A434" s="921" t="s">
        <v>14220</v>
      </c>
      <c r="B434" s="895"/>
      <c r="C434" s="900" t="s">
        <v>14221</v>
      </c>
      <c r="D434" s="895" t="s">
        <v>14055</v>
      </c>
      <c r="E434" s="900" t="s">
        <v>14222</v>
      </c>
      <c r="F434" s="454">
        <v>750</v>
      </c>
      <c r="G434" s="454">
        <v>3287.38</v>
      </c>
      <c r="H434" s="442">
        <f t="shared" si="12"/>
        <v>2465535</v>
      </c>
      <c r="I434" s="443">
        <v>721.48849724263869</v>
      </c>
      <c r="J434" s="443">
        <v>3287.38</v>
      </c>
      <c r="K434" s="444">
        <f t="shared" si="13"/>
        <v>2371806.8560655056</v>
      </c>
      <c r="O434" s="909"/>
      <c r="P434" s="909"/>
    </row>
    <row r="435" spans="1:16" ht="15">
      <c r="A435" s="921" t="s">
        <v>14223</v>
      </c>
      <c r="B435" s="895"/>
      <c r="C435" s="900"/>
      <c r="D435" s="895"/>
      <c r="E435" s="900"/>
      <c r="F435" s="454"/>
      <c r="G435" s="454"/>
      <c r="H435" s="442">
        <f t="shared" si="12"/>
        <v>0</v>
      </c>
      <c r="I435" s="443"/>
      <c r="J435" s="443"/>
      <c r="K435" s="444">
        <f t="shared" si="13"/>
        <v>0</v>
      </c>
      <c r="O435" s="909"/>
      <c r="P435" s="909"/>
    </row>
    <row r="436" spans="1:16" ht="15">
      <c r="A436" s="921" t="s">
        <v>14224</v>
      </c>
      <c r="B436" s="895"/>
      <c r="C436" s="900"/>
      <c r="D436" s="895"/>
      <c r="E436" s="900"/>
      <c r="F436" s="454">
        <v>30</v>
      </c>
      <c r="G436" s="454">
        <v>12999.67</v>
      </c>
      <c r="H436" s="442">
        <f t="shared" si="12"/>
        <v>389990.1</v>
      </c>
      <c r="I436" s="443">
        <v>28.859539889705541</v>
      </c>
      <c r="J436" s="443">
        <v>12999.67</v>
      </c>
      <c r="K436" s="444">
        <f t="shared" si="13"/>
        <v>375164.49491800845</v>
      </c>
      <c r="O436" s="909"/>
      <c r="P436" s="909"/>
    </row>
    <row r="437" spans="1:16" ht="15">
      <c r="A437" s="921" t="s">
        <v>14225</v>
      </c>
      <c r="B437" s="895"/>
      <c r="C437" s="900" t="s">
        <v>14226</v>
      </c>
      <c r="D437" s="895" t="s">
        <v>13535</v>
      </c>
      <c r="E437" s="900" t="s">
        <v>14227</v>
      </c>
      <c r="F437" s="454">
        <v>1440</v>
      </c>
      <c r="G437" s="454">
        <v>13633.495000000001</v>
      </c>
      <c r="H437" s="442">
        <f t="shared" si="12"/>
        <v>19632232.800000001</v>
      </c>
      <c r="I437" s="443">
        <v>1385.2579147058661</v>
      </c>
      <c r="J437" s="443">
        <v>13633.495000000001</v>
      </c>
      <c r="K437" s="444">
        <f t="shared" si="13"/>
        <v>18885906.853852853</v>
      </c>
      <c r="O437" s="909"/>
      <c r="P437" s="909"/>
    </row>
    <row r="438" spans="1:16" ht="15">
      <c r="A438" s="921" t="s">
        <v>14228</v>
      </c>
      <c r="B438" s="895"/>
      <c r="C438" s="900"/>
      <c r="D438" s="895"/>
      <c r="E438" s="900"/>
      <c r="F438" s="454">
        <v>560</v>
      </c>
      <c r="G438" s="454">
        <v>1090.55</v>
      </c>
      <c r="H438" s="442">
        <f t="shared" si="12"/>
        <v>610708</v>
      </c>
      <c r="I438" s="443">
        <v>538.71141127450358</v>
      </c>
      <c r="J438" s="443">
        <v>1090.55</v>
      </c>
      <c r="K438" s="444">
        <f t="shared" si="13"/>
        <v>587491.72956540983</v>
      </c>
      <c r="O438" s="909"/>
      <c r="P438" s="909"/>
    </row>
    <row r="439" spans="1:16" ht="15">
      <c r="A439" s="921" t="s">
        <v>14229</v>
      </c>
      <c r="B439" s="895"/>
      <c r="C439" s="900"/>
      <c r="D439" s="895"/>
      <c r="E439" s="900"/>
      <c r="F439" s="454">
        <v>420</v>
      </c>
      <c r="G439" s="454">
        <v>5451.1786666666667</v>
      </c>
      <c r="H439" s="442">
        <f t="shared" si="12"/>
        <v>2289495.04</v>
      </c>
      <c r="I439" s="443">
        <v>404.03355845587771</v>
      </c>
      <c r="J439" s="443">
        <v>5451.1786666666667</v>
      </c>
      <c r="K439" s="444">
        <f t="shared" si="13"/>
        <v>2202459.1144721</v>
      </c>
      <c r="O439" s="909"/>
      <c r="P439" s="909"/>
    </row>
    <row r="440" spans="1:16" ht="15">
      <c r="A440" s="921" t="s">
        <v>19321</v>
      </c>
      <c r="B440" s="895"/>
      <c r="C440" s="900"/>
      <c r="D440" s="895" t="s">
        <v>19340</v>
      </c>
      <c r="E440" s="900" t="s">
        <v>19341</v>
      </c>
      <c r="F440" s="454">
        <v>840</v>
      </c>
      <c r="G440" s="454">
        <v>3626.04</v>
      </c>
      <c r="H440" s="442">
        <f t="shared" si="12"/>
        <v>3045873.6</v>
      </c>
      <c r="I440" s="443">
        <v>808.06711691175531</v>
      </c>
      <c r="J440" s="443">
        <v>3626.04</v>
      </c>
      <c r="K440" s="444">
        <f t="shared" si="13"/>
        <v>2930083.6886067013</v>
      </c>
      <c r="O440" s="909"/>
      <c r="P440" s="909"/>
    </row>
    <row r="441" spans="1:16" ht="15">
      <c r="A441" s="921" t="s">
        <v>14230</v>
      </c>
      <c r="B441" s="895"/>
      <c r="C441" s="900"/>
      <c r="D441" s="895" t="s">
        <v>14231</v>
      </c>
      <c r="E441" s="900" t="s">
        <v>14083</v>
      </c>
      <c r="F441" s="454">
        <v>420</v>
      </c>
      <c r="G441" s="454">
        <v>1090.55</v>
      </c>
      <c r="H441" s="442">
        <f t="shared" si="12"/>
        <v>458031</v>
      </c>
      <c r="I441" s="443">
        <v>404.03355845587765</v>
      </c>
      <c r="J441" s="443">
        <v>1090.55</v>
      </c>
      <c r="K441" s="444">
        <f t="shared" si="13"/>
        <v>440618.79717405734</v>
      </c>
      <c r="O441" s="909"/>
      <c r="P441" s="909"/>
    </row>
    <row r="442" spans="1:16" ht="15">
      <c r="A442" s="921" t="s">
        <v>19322</v>
      </c>
      <c r="B442" s="895"/>
      <c r="C442" s="900"/>
      <c r="D442" s="895" t="s">
        <v>19342</v>
      </c>
      <c r="E442" s="900" t="s">
        <v>19343</v>
      </c>
      <c r="F442" s="454">
        <v>9960</v>
      </c>
      <c r="G442" s="454">
        <v>931.7</v>
      </c>
      <c r="H442" s="442">
        <f t="shared" si="12"/>
        <v>9279732</v>
      </c>
      <c r="I442" s="443">
        <v>9581.3672433822412</v>
      </c>
      <c r="J442" s="443">
        <v>931.7</v>
      </c>
      <c r="K442" s="444">
        <f t="shared" si="13"/>
        <v>8926959.8606592342</v>
      </c>
      <c r="O442" s="909"/>
      <c r="P442" s="909"/>
    </row>
    <row r="443" spans="1:16" ht="15">
      <c r="A443" s="921" t="s">
        <v>14232</v>
      </c>
      <c r="B443" s="895"/>
      <c r="C443" s="900" t="s">
        <v>14233</v>
      </c>
      <c r="D443" s="895" t="s">
        <v>14234</v>
      </c>
      <c r="E443" s="900" t="s">
        <v>14235</v>
      </c>
      <c r="F443" s="454">
        <v>17250</v>
      </c>
      <c r="G443" s="454">
        <v>2019.2061913043476</v>
      </c>
      <c r="H443" s="442">
        <f t="shared" si="12"/>
        <v>34831306.799999997</v>
      </c>
      <c r="I443" s="443">
        <v>16594.23543658069</v>
      </c>
      <c r="J443" s="443">
        <v>2019.2061913043476</v>
      </c>
      <c r="K443" s="444">
        <f t="shared" si="13"/>
        <v>33507182.933505733</v>
      </c>
      <c r="O443" s="909"/>
      <c r="P443" s="909"/>
    </row>
    <row r="444" spans="1:16" ht="15">
      <c r="A444" s="921" t="s">
        <v>14236</v>
      </c>
      <c r="B444" s="895"/>
      <c r="C444" s="900"/>
      <c r="D444" s="895"/>
      <c r="E444" s="900"/>
      <c r="F444" s="454">
        <v>16688</v>
      </c>
      <c r="G444" s="454">
        <v>4961.2387583892623</v>
      </c>
      <c r="H444" s="442">
        <f t="shared" si="12"/>
        <v>82793152.400000006</v>
      </c>
      <c r="I444" s="443">
        <v>16053.600055980205</v>
      </c>
      <c r="J444" s="443">
        <v>4961.2387583892623</v>
      </c>
      <c r="K444" s="444">
        <f t="shared" si="13"/>
        <v>79645742.809409022</v>
      </c>
      <c r="O444" s="909"/>
      <c r="P444" s="909"/>
    </row>
    <row r="445" spans="1:16" ht="15">
      <c r="A445" s="921" t="s">
        <v>14237</v>
      </c>
      <c r="B445" s="895"/>
      <c r="C445" s="900"/>
      <c r="D445" s="895"/>
      <c r="E445" s="900"/>
      <c r="F445" s="454">
        <v>448</v>
      </c>
      <c r="G445" s="454">
        <v>4761.1374999999998</v>
      </c>
      <c r="H445" s="442">
        <f t="shared" si="12"/>
        <v>2132989.6</v>
      </c>
      <c r="I445" s="443">
        <v>430.96912901960286</v>
      </c>
      <c r="J445" s="443">
        <v>4761.1374999999998</v>
      </c>
      <c r="K445" s="444">
        <f t="shared" si="13"/>
        <v>2051903.2815175694</v>
      </c>
      <c r="O445" s="909"/>
      <c r="P445" s="909"/>
    </row>
    <row r="446" spans="1:16" ht="15">
      <c r="A446" s="921" t="s">
        <v>14238</v>
      </c>
      <c r="B446" s="895"/>
      <c r="C446" s="900"/>
      <c r="D446" s="895"/>
      <c r="E446" s="900"/>
      <c r="F446" s="454"/>
      <c r="G446" s="454"/>
      <c r="H446" s="442">
        <f t="shared" si="12"/>
        <v>0</v>
      </c>
      <c r="I446" s="443"/>
      <c r="J446" s="443"/>
      <c r="K446" s="444">
        <f t="shared" si="13"/>
        <v>0</v>
      </c>
      <c r="O446" s="909"/>
      <c r="P446" s="909"/>
    </row>
    <row r="447" spans="1:16" ht="15">
      <c r="A447" s="921" t="s">
        <v>14239</v>
      </c>
      <c r="B447" s="895"/>
      <c r="C447" s="900" t="s">
        <v>14240</v>
      </c>
      <c r="D447" s="895" t="s">
        <v>14241</v>
      </c>
      <c r="E447" s="900" t="s">
        <v>14242</v>
      </c>
      <c r="F447" s="454"/>
      <c r="G447" s="454"/>
      <c r="H447" s="442">
        <f t="shared" si="12"/>
        <v>0</v>
      </c>
      <c r="I447" s="443"/>
      <c r="J447" s="443"/>
      <c r="K447" s="444">
        <f t="shared" si="13"/>
        <v>0</v>
      </c>
      <c r="O447" s="909"/>
      <c r="P447" s="909"/>
    </row>
    <row r="448" spans="1:16" ht="15">
      <c r="A448" s="921" t="s">
        <v>14243</v>
      </c>
      <c r="B448" s="895"/>
      <c r="C448" s="900" t="s">
        <v>14244</v>
      </c>
      <c r="D448" s="895" t="s">
        <v>13523</v>
      </c>
      <c r="E448" s="900" t="s">
        <v>14206</v>
      </c>
      <c r="F448" s="454"/>
      <c r="G448" s="454"/>
      <c r="H448" s="442">
        <f t="shared" si="12"/>
        <v>0</v>
      </c>
      <c r="I448" s="443"/>
      <c r="J448" s="443"/>
      <c r="K448" s="444">
        <f t="shared" si="13"/>
        <v>0</v>
      </c>
      <c r="O448" s="909"/>
      <c r="P448" s="909"/>
    </row>
    <row r="449" spans="1:16" ht="15">
      <c r="A449" s="921" t="s">
        <v>14246</v>
      </c>
      <c r="B449" s="895"/>
      <c r="C449" s="900" t="s">
        <v>14244</v>
      </c>
      <c r="D449" s="895" t="s">
        <v>13523</v>
      </c>
      <c r="E449" s="900" t="s">
        <v>14245</v>
      </c>
      <c r="F449" s="454">
        <v>12012</v>
      </c>
      <c r="G449" s="454">
        <v>3000.9494871794873</v>
      </c>
      <c r="H449" s="442">
        <f t="shared" si="12"/>
        <v>36047405.240000002</v>
      </c>
      <c r="I449" s="443">
        <v>11555.359771838102</v>
      </c>
      <c r="J449" s="443">
        <v>3000.9494871794873</v>
      </c>
      <c r="K449" s="444">
        <f t="shared" si="13"/>
        <v>34677050.98147203</v>
      </c>
      <c r="O449" s="909"/>
      <c r="P449" s="909"/>
    </row>
    <row r="450" spans="1:16" ht="15">
      <c r="A450" s="921" t="s">
        <v>14247</v>
      </c>
      <c r="B450" s="895" t="s">
        <v>14248</v>
      </c>
      <c r="C450" s="900" t="s">
        <v>14249</v>
      </c>
      <c r="D450" s="895" t="s">
        <v>14059</v>
      </c>
      <c r="E450" s="900" t="s">
        <v>14250</v>
      </c>
      <c r="F450" s="454">
        <v>396</v>
      </c>
      <c r="G450" s="454">
        <v>331.1</v>
      </c>
      <c r="H450" s="442">
        <f t="shared" si="12"/>
        <v>131115.6</v>
      </c>
      <c r="I450" s="443">
        <v>380.94592654411321</v>
      </c>
      <c r="J450" s="443">
        <v>331.1</v>
      </c>
      <c r="K450" s="444">
        <f t="shared" si="13"/>
        <v>126131.19627875589</v>
      </c>
      <c r="O450" s="909"/>
      <c r="P450" s="909"/>
    </row>
    <row r="451" spans="1:16" ht="15">
      <c r="A451" s="921" t="s">
        <v>14251</v>
      </c>
      <c r="B451" s="895"/>
      <c r="C451" s="900"/>
      <c r="D451" s="895"/>
      <c r="E451" s="900"/>
      <c r="F451" s="454">
        <v>280</v>
      </c>
      <c r="G451" s="454">
        <v>412.39000000000004</v>
      </c>
      <c r="H451" s="442">
        <f t="shared" si="12"/>
        <v>115469.20000000001</v>
      </c>
      <c r="I451" s="443">
        <v>269.35570563725179</v>
      </c>
      <c r="J451" s="443">
        <v>412.39000000000004</v>
      </c>
      <c r="K451" s="444">
        <f t="shared" si="13"/>
        <v>111079.59944774628</v>
      </c>
      <c r="O451" s="909"/>
      <c r="P451" s="909"/>
    </row>
    <row r="452" spans="1:16" ht="15">
      <c r="A452" s="921" t="s">
        <v>14252</v>
      </c>
      <c r="B452" s="895"/>
      <c r="C452" s="900"/>
      <c r="D452" s="895"/>
      <c r="E452" s="900"/>
      <c r="F452" s="454">
        <v>27384</v>
      </c>
      <c r="G452" s="454">
        <v>747.62605316973418</v>
      </c>
      <c r="H452" s="442">
        <f t="shared" si="12"/>
        <v>20472991.84</v>
      </c>
      <c r="I452" s="443">
        <v>26342.988011323221</v>
      </c>
      <c r="J452" s="443">
        <v>747.62605316973418</v>
      </c>
      <c r="K452" s="444">
        <f t="shared" si="13"/>
        <v>19694704.155603204</v>
      </c>
      <c r="O452" s="909"/>
      <c r="P452" s="909"/>
    </row>
    <row r="453" spans="1:16" ht="15">
      <c r="A453" s="921" t="s">
        <v>19323</v>
      </c>
      <c r="B453" s="895" t="s">
        <v>19334</v>
      </c>
      <c r="C453" s="900"/>
      <c r="D453" s="895"/>
      <c r="E453" s="900"/>
      <c r="F453" s="454">
        <v>6384</v>
      </c>
      <c r="G453" s="454">
        <v>164.04</v>
      </c>
      <c r="H453" s="442">
        <f t="shared" si="12"/>
        <v>1047231.36</v>
      </c>
      <c r="I453" s="443">
        <v>6141.3100885293406</v>
      </c>
      <c r="J453" s="443">
        <v>164.04</v>
      </c>
      <c r="K453" s="444">
        <f t="shared" si="13"/>
        <v>1007420.5069223529</v>
      </c>
      <c r="O453" s="909"/>
      <c r="P453" s="909"/>
    </row>
    <row r="454" spans="1:16" ht="22.5">
      <c r="A454" s="921" t="s">
        <v>14253</v>
      </c>
      <c r="B454" s="895"/>
      <c r="C454" s="900" t="s">
        <v>14254</v>
      </c>
      <c r="D454" s="895" t="s">
        <v>14255</v>
      </c>
      <c r="E454" s="900" t="s">
        <v>14256</v>
      </c>
      <c r="F454" s="454">
        <v>1736</v>
      </c>
      <c r="G454" s="454">
        <v>13643.251451612903</v>
      </c>
      <c r="H454" s="442">
        <f t="shared" si="12"/>
        <v>23684684.52</v>
      </c>
      <c r="I454" s="443">
        <v>1670.0053749509609</v>
      </c>
      <c r="J454" s="443">
        <v>13643.251451612903</v>
      </c>
      <c r="K454" s="444">
        <f t="shared" si="13"/>
        <v>22784303.256001048</v>
      </c>
      <c r="O454" s="909"/>
      <c r="P454" s="909"/>
    </row>
    <row r="455" spans="1:16" ht="33.75">
      <c r="A455" s="921" t="s">
        <v>14257</v>
      </c>
      <c r="B455" s="895"/>
      <c r="C455" s="900" t="s">
        <v>14258</v>
      </c>
      <c r="D455" s="895" t="s">
        <v>14259</v>
      </c>
      <c r="E455" s="900" t="s">
        <v>14260</v>
      </c>
      <c r="F455" s="454">
        <v>4872</v>
      </c>
      <c r="G455" s="454">
        <v>6272.0158620689654</v>
      </c>
      <c r="H455" s="442">
        <f t="shared" si="12"/>
        <v>30557261.279999997</v>
      </c>
      <c r="I455" s="443">
        <v>4686.7892780881812</v>
      </c>
      <c r="J455" s="443">
        <v>6272.0158620689654</v>
      </c>
      <c r="K455" s="444">
        <f t="shared" si="13"/>
        <v>29395616.694343828</v>
      </c>
      <c r="O455" s="909"/>
      <c r="P455" s="909"/>
    </row>
    <row r="456" spans="1:16" ht="33.75">
      <c r="A456" s="921" t="s">
        <v>14261</v>
      </c>
      <c r="B456" s="895"/>
      <c r="C456" s="900" t="s">
        <v>14262</v>
      </c>
      <c r="D456" s="895" t="s">
        <v>14259</v>
      </c>
      <c r="E456" s="900" t="s">
        <v>14263</v>
      </c>
      <c r="F456" s="454">
        <v>196</v>
      </c>
      <c r="G456" s="454">
        <v>29278.95</v>
      </c>
      <c r="H456" s="442">
        <f t="shared" si="12"/>
        <v>5738674.2000000002</v>
      </c>
      <c r="I456" s="443">
        <v>188.54899394607622</v>
      </c>
      <c r="J456" s="443">
        <v>29278.95</v>
      </c>
      <c r="K456" s="444">
        <f t="shared" si="13"/>
        <v>5520516.5662974687</v>
      </c>
      <c r="O456" s="909"/>
      <c r="P456" s="909"/>
    </row>
    <row r="457" spans="1:16" ht="15">
      <c r="A457" s="921" t="s">
        <v>14264</v>
      </c>
      <c r="B457" s="895"/>
      <c r="C457" s="900" t="s">
        <v>14265</v>
      </c>
      <c r="D457" s="895" t="s">
        <v>13528</v>
      </c>
      <c r="E457" s="900" t="s">
        <v>14266</v>
      </c>
      <c r="F457" s="454"/>
      <c r="G457" s="454"/>
      <c r="H457" s="442">
        <f t="shared" si="12"/>
        <v>0</v>
      </c>
      <c r="I457" s="443"/>
      <c r="J457" s="443"/>
      <c r="K457" s="444">
        <f t="shared" si="13"/>
        <v>0</v>
      </c>
      <c r="O457" s="909"/>
      <c r="P457" s="909"/>
    </row>
    <row r="458" spans="1:16" ht="15">
      <c r="A458" s="921" t="s">
        <v>14267</v>
      </c>
      <c r="B458" s="895"/>
      <c r="C458" s="900" t="s">
        <v>14268</v>
      </c>
      <c r="D458" s="900" t="s">
        <v>13567</v>
      </c>
      <c r="E458" s="900" t="s">
        <v>14269</v>
      </c>
      <c r="F458" s="454"/>
      <c r="G458" s="454"/>
      <c r="H458" s="442">
        <f t="shared" si="12"/>
        <v>0</v>
      </c>
      <c r="I458" s="443"/>
      <c r="J458" s="443"/>
      <c r="K458" s="444">
        <f t="shared" si="13"/>
        <v>0</v>
      </c>
      <c r="O458" s="909"/>
      <c r="P458" s="909"/>
    </row>
    <row r="459" spans="1:16" ht="22.5">
      <c r="A459" s="920" t="s">
        <v>14295</v>
      </c>
      <c r="B459" s="895"/>
      <c r="C459" s="900" t="s">
        <v>14296</v>
      </c>
      <c r="D459" s="900" t="s">
        <v>14297</v>
      </c>
      <c r="E459" s="900" t="s">
        <v>14298</v>
      </c>
      <c r="F459" s="454">
        <v>64</v>
      </c>
      <c r="G459" s="454">
        <v>0</v>
      </c>
      <c r="H459" s="442">
        <f t="shared" si="12"/>
        <v>0</v>
      </c>
      <c r="I459" s="443"/>
      <c r="J459" s="443">
        <v>0</v>
      </c>
      <c r="K459" s="444">
        <f t="shared" si="13"/>
        <v>0</v>
      </c>
      <c r="O459" s="909"/>
      <c r="P459" s="909"/>
    </row>
    <row r="460" spans="1:16" ht="22.5">
      <c r="A460" s="898" t="s">
        <v>14299</v>
      </c>
      <c r="B460" s="902"/>
      <c r="C460" s="902" t="s">
        <v>14296</v>
      </c>
      <c r="D460" s="902" t="s">
        <v>14300</v>
      </c>
      <c r="E460" s="903" t="s">
        <v>14301</v>
      </c>
      <c r="F460" s="454">
        <v>24</v>
      </c>
      <c r="G460" s="454">
        <v>0</v>
      </c>
      <c r="H460" s="442">
        <f t="shared" si="12"/>
        <v>0</v>
      </c>
      <c r="I460" s="443"/>
      <c r="J460" s="443">
        <v>0</v>
      </c>
      <c r="K460" s="444">
        <f t="shared" si="13"/>
        <v>0</v>
      </c>
      <c r="O460" s="909"/>
      <c r="P460" s="909"/>
    </row>
    <row r="461" spans="1:16" ht="15">
      <c r="A461" s="898" t="s">
        <v>14270</v>
      </c>
      <c r="B461" s="902"/>
      <c r="C461" s="902"/>
      <c r="D461" s="902"/>
      <c r="E461" s="903"/>
      <c r="F461" s="454">
        <v>146</v>
      </c>
      <c r="G461" s="454">
        <v>0</v>
      </c>
      <c r="H461" s="442">
        <f t="shared" si="12"/>
        <v>0</v>
      </c>
      <c r="I461" s="443"/>
      <c r="J461" s="443">
        <v>0</v>
      </c>
      <c r="K461" s="444">
        <f t="shared" si="13"/>
        <v>0</v>
      </c>
      <c r="O461" s="909"/>
      <c r="P461" s="909"/>
    </row>
    <row r="462" spans="1:16" ht="15">
      <c r="A462" s="921" t="s">
        <v>14271</v>
      </c>
      <c r="B462" s="895"/>
      <c r="C462" s="900"/>
      <c r="D462" s="895"/>
      <c r="E462" s="900"/>
      <c r="F462" s="454">
        <v>302</v>
      </c>
      <c r="G462" s="454">
        <v>0</v>
      </c>
      <c r="H462" s="442">
        <f t="shared" si="12"/>
        <v>0</v>
      </c>
      <c r="I462" s="443"/>
      <c r="J462" s="443">
        <v>0</v>
      </c>
      <c r="K462" s="444">
        <f t="shared" si="13"/>
        <v>0</v>
      </c>
      <c r="O462" s="909"/>
      <c r="P462" s="909"/>
    </row>
    <row r="463" spans="1:16" ht="22.5">
      <c r="A463" s="921" t="s">
        <v>14272</v>
      </c>
      <c r="B463" s="895"/>
      <c r="C463" s="900" t="s">
        <v>14273</v>
      </c>
      <c r="D463" s="895" t="s">
        <v>14274</v>
      </c>
      <c r="E463" s="900" t="s">
        <v>14275</v>
      </c>
      <c r="F463" s="454">
        <v>167</v>
      </c>
      <c r="G463" s="454">
        <v>0</v>
      </c>
      <c r="H463" s="442">
        <f t="shared" si="12"/>
        <v>0</v>
      </c>
      <c r="I463" s="443"/>
      <c r="J463" s="443">
        <v>0</v>
      </c>
      <c r="K463" s="444">
        <f t="shared" si="13"/>
        <v>0</v>
      </c>
      <c r="O463" s="909"/>
      <c r="P463" s="909"/>
    </row>
    <row r="464" spans="1:16" ht="15">
      <c r="A464" s="921" t="s">
        <v>14276</v>
      </c>
      <c r="B464" s="895"/>
      <c r="C464" s="900" t="s">
        <v>14277</v>
      </c>
      <c r="D464" s="895" t="s">
        <v>14278</v>
      </c>
      <c r="E464" s="900" t="s">
        <v>14279</v>
      </c>
      <c r="F464" s="454"/>
      <c r="G464" s="454"/>
      <c r="H464" s="442">
        <f t="shared" si="12"/>
        <v>0</v>
      </c>
      <c r="I464" s="443"/>
      <c r="J464" s="443"/>
      <c r="K464" s="444">
        <f t="shared" si="13"/>
        <v>0</v>
      </c>
      <c r="O464" s="909"/>
      <c r="P464" s="909"/>
    </row>
    <row r="465" spans="1:16" ht="15">
      <c r="A465" s="917" t="s">
        <v>14280</v>
      </c>
      <c r="B465" s="902"/>
      <c r="C465" s="902"/>
      <c r="D465" s="902"/>
      <c r="E465" s="903"/>
      <c r="F465" s="454">
        <v>112</v>
      </c>
      <c r="G465" s="454">
        <v>0</v>
      </c>
      <c r="H465" s="442">
        <f t="shared" ref="H465:H471" si="14">F465*G465</f>
        <v>0</v>
      </c>
      <c r="I465" s="443"/>
      <c r="J465" s="443">
        <v>0</v>
      </c>
      <c r="K465" s="444">
        <f t="shared" ref="K465:K471" si="15">I465*J465</f>
        <v>0</v>
      </c>
      <c r="O465" s="909"/>
      <c r="P465" s="909"/>
    </row>
    <row r="466" spans="1:16" ht="15">
      <c r="A466" s="910" t="s">
        <v>14289</v>
      </c>
      <c r="B466" s="897" t="s">
        <v>13339</v>
      </c>
      <c r="C466" s="907" t="s">
        <v>13340</v>
      </c>
      <c r="D466" s="907" t="s">
        <v>14290</v>
      </c>
      <c r="E466" s="908" t="s">
        <v>14291</v>
      </c>
      <c r="F466" s="454"/>
      <c r="G466" s="454"/>
      <c r="H466" s="442">
        <f t="shared" si="14"/>
        <v>0</v>
      </c>
      <c r="I466" s="443"/>
      <c r="J466" s="443"/>
      <c r="K466" s="444">
        <f t="shared" si="15"/>
        <v>0</v>
      </c>
      <c r="O466" s="909"/>
      <c r="P466" s="909"/>
    </row>
    <row r="467" spans="1:16" ht="15">
      <c r="A467" s="922" t="s">
        <v>14292</v>
      </c>
      <c r="B467" s="897"/>
      <c r="C467" s="907" t="s">
        <v>14293</v>
      </c>
      <c r="D467" s="907"/>
      <c r="E467" s="908" t="s">
        <v>13294</v>
      </c>
      <c r="F467" s="454"/>
      <c r="G467" s="454"/>
      <c r="H467" s="442">
        <f t="shared" si="14"/>
        <v>0</v>
      </c>
      <c r="I467" s="443"/>
      <c r="J467" s="443"/>
      <c r="K467" s="444">
        <f t="shared" si="15"/>
        <v>0</v>
      </c>
      <c r="O467" s="909"/>
      <c r="P467" s="909"/>
    </row>
    <row r="468" spans="1:16" ht="15">
      <c r="A468" s="898" t="s">
        <v>14294</v>
      </c>
      <c r="B468" s="902"/>
      <c r="C468" s="902"/>
      <c r="D468" s="903"/>
      <c r="E468" s="903"/>
      <c r="F468" s="454"/>
      <c r="G468" s="454"/>
      <c r="H468" s="442">
        <f t="shared" si="14"/>
        <v>0</v>
      </c>
      <c r="I468" s="443"/>
      <c r="J468" s="443"/>
      <c r="K468" s="444">
        <f t="shared" si="15"/>
        <v>0</v>
      </c>
      <c r="O468" s="909"/>
      <c r="P468" s="909"/>
    </row>
    <row r="469" spans="1:16" ht="15">
      <c r="A469" s="898" t="s">
        <v>14281</v>
      </c>
      <c r="B469" s="902"/>
      <c r="C469" s="902" t="s">
        <v>14282</v>
      </c>
      <c r="D469" s="903" t="s">
        <v>14283</v>
      </c>
      <c r="E469" s="903" t="s">
        <v>14284</v>
      </c>
      <c r="F469" s="454"/>
      <c r="G469" s="454"/>
      <c r="H469" s="442">
        <f t="shared" si="14"/>
        <v>0</v>
      </c>
      <c r="I469" s="443"/>
      <c r="J469" s="443"/>
      <c r="K469" s="444">
        <f t="shared" si="15"/>
        <v>0</v>
      </c>
      <c r="O469" s="909"/>
      <c r="P469" s="909"/>
    </row>
    <row r="470" spans="1:16" ht="22.5">
      <c r="A470" s="898" t="s">
        <v>14285</v>
      </c>
      <c r="B470" s="902"/>
      <c r="C470" s="902" t="s">
        <v>14286</v>
      </c>
      <c r="D470" s="903" t="s">
        <v>14287</v>
      </c>
      <c r="E470" s="903" t="s">
        <v>14288</v>
      </c>
      <c r="F470" s="454">
        <v>32</v>
      </c>
      <c r="G470" s="454">
        <v>2169.1999999999998</v>
      </c>
      <c r="H470" s="442">
        <f t="shared" si="14"/>
        <v>69414.399999999994</v>
      </c>
      <c r="I470" s="443">
        <v>30.783509215685914</v>
      </c>
      <c r="J470" s="443">
        <v>2169.1999999999998</v>
      </c>
      <c r="K470" s="444">
        <f t="shared" si="15"/>
        <v>66775.588190665876</v>
      </c>
      <c r="O470" s="909"/>
      <c r="P470" s="909"/>
    </row>
    <row r="471" spans="1:16" ht="23.25" thickBot="1">
      <c r="A471" s="898" t="s">
        <v>19324</v>
      </c>
      <c r="B471" s="902"/>
      <c r="C471" s="902"/>
      <c r="D471" s="903"/>
      <c r="E471" s="903" t="s">
        <v>19344</v>
      </c>
      <c r="F471" s="454">
        <v>31</v>
      </c>
      <c r="G471" s="454">
        <v>43483.689999999995</v>
      </c>
      <c r="H471" s="442">
        <f t="shared" si="14"/>
        <v>1347994.39</v>
      </c>
      <c r="I471" s="443">
        <v>29.821524552695728</v>
      </c>
      <c r="J471" s="443">
        <v>43483.689999999995</v>
      </c>
      <c r="K471" s="444">
        <f t="shared" si="15"/>
        <v>1296749.9289768096</v>
      </c>
      <c r="O471" s="909"/>
      <c r="P471" s="909"/>
    </row>
    <row r="472" spans="1:16" ht="15.75" thickBot="1">
      <c r="A472" s="455" t="s">
        <v>14302</v>
      </c>
      <c r="B472" s="449"/>
      <c r="C472" s="449"/>
      <c r="D472" s="449"/>
      <c r="E472" s="449"/>
      <c r="F472" s="449"/>
      <c r="G472" s="456"/>
      <c r="H472" s="450">
        <f>SUM(H473:H525)</f>
        <v>347379104.13</v>
      </c>
      <c r="I472" s="451"/>
      <c r="J472" s="457"/>
      <c r="K472" s="436">
        <f>SUM(K473:K525)</f>
        <v>343937000</v>
      </c>
      <c r="O472" s="909"/>
      <c r="P472" s="909"/>
    </row>
    <row r="473" spans="1:16" ht="15">
      <c r="A473" s="923" t="s">
        <v>14303</v>
      </c>
      <c r="B473" s="924"/>
      <c r="C473" s="925" t="s">
        <v>14304</v>
      </c>
      <c r="D473" s="924" t="s">
        <v>14305</v>
      </c>
      <c r="E473" s="925" t="s">
        <v>13459</v>
      </c>
      <c r="F473" s="458">
        <v>10</v>
      </c>
      <c r="G473" s="458">
        <v>72351.839999999997</v>
      </c>
      <c r="H473" s="438">
        <f t="shared" ref="H473:H525" si="16">F473*G473</f>
        <v>723518.39999999991</v>
      </c>
      <c r="I473" s="439">
        <v>9.9009121709084784</v>
      </c>
      <c r="J473" s="439">
        <v>72351.839999999997</v>
      </c>
      <c r="K473" s="440">
        <f t="shared" ref="K473:K525" si="17">I473*J473</f>
        <v>716349.2132436228</v>
      </c>
      <c r="O473" s="909"/>
      <c r="P473" s="909"/>
    </row>
    <row r="474" spans="1:16" ht="15">
      <c r="A474" s="917" t="s">
        <v>14306</v>
      </c>
      <c r="B474" s="907"/>
      <c r="C474" s="908" t="s">
        <v>14307</v>
      </c>
      <c r="D474" s="907" t="s">
        <v>13262</v>
      </c>
      <c r="E474" s="908" t="s">
        <v>14308</v>
      </c>
      <c r="F474" s="459"/>
      <c r="G474" s="459"/>
      <c r="H474" s="442">
        <f t="shared" si="16"/>
        <v>0</v>
      </c>
      <c r="I474" s="443"/>
      <c r="J474" s="443"/>
      <c r="K474" s="444">
        <f t="shared" si="17"/>
        <v>0</v>
      </c>
      <c r="O474" s="909"/>
      <c r="P474" s="909"/>
    </row>
    <row r="475" spans="1:16" ht="15">
      <c r="A475" s="917" t="s">
        <v>14309</v>
      </c>
      <c r="B475" s="907"/>
      <c r="C475" s="908" t="s">
        <v>14310</v>
      </c>
      <c r="D475" s="907"/>
      <c r="E475" s="908" t="s">
        <v>14311</v>
      </c>
      <c r="F475" s="459"/>
      <c r="G475" s="459"/>
      <c r="H475" s="442">
        <f t="shared" si="16"/>
        <v>0</v>
      </c>
      <c r="I475" s="443"/>
      <c r="J475" s="443"/>
      <c r="K475" s="444">
        <f t="shared" si="17"/>
        <v>0</v>
      </c>
      <c r="O475" s="909"/>
      <c r="P475" s="909"/>
    </row>
    <row r="476" spans="1:16" ht="15">
      <c r="A476" s="917" t="s">
        <v>14312</v>
      </c>
      <c r="B476" s="907"/>
      <c r="C476" s="908" t="s">
        <v>14313</v>
      </c>
      <c r="D476" s="907" t="s">
        <v>13750</v>
      </c>
      <c r="E476" s="908" t="s">
        <v>14314</v>
      </c>
      <c r="F476" s="459"/>
      <c r="G476" s="459"/>
      <c r="H476" s="442">
        <f t="shared" si="16"/>
        <v>0</v>
      </c>
      <c r="I476" s="443"/>
      <c r="J476" s="443"/>
      <c r="K476" s="444">
        <f t="shared" si="17"/>
        <v>0</v>
      </c>
      <c r="O476" s="909"/>
      <c r="P476" s="909"/>
    </row>
    <row r="477" spans="1:16" ht="15">
      <c r="A477" s="917" t="s">
        <v>14315</v>
      </c>
      <c r="B477" s="907"/>
      <c r="C477" s="908" t="s">
        <v>14316</v>
      </c>
      <c r="D477" s="907" t="s">
        <v>13750</v>
      </c>
      <c r="E477" s="908" t="s">
        <v>14317</v>
      </c>
      <c r="F477" s="459"/>
      <c r="G477" s="459"/>
      <c r="H477" s="442">
        <f t="shared" si="16"/>
        <v>0</v>
      </c>
      <c r="I477" s="443"/>
      <c r="J477" s="443"/>
      <c r="K477" s="444">
        <f t="shared" si="17"/>
        <v>0</v>
      </c>
      <c r="O477" s="909"/>
      <c r="P477" s="909"/>
    </row>
    <row r="478" spans="1:16" ht="22.5">
      <c r="A478" s="917" t="s">
        <v>14318</v>
      </c>
      <c r="B478" s="907"/>
      <c r="C478" s="908" t="s">
        <v>14319</v>
      </c>
      <c r="D478" s="907"/>
      <c r="E478" s="908" t="s">
        <v>14311</v>
      </c>
      <c r="F478" s="459">
        <v>118</v>
      </c>
      <c r="G478" s="459">
        <v>54450</v>
      </c>
      <c r="H478" s="442">
        <f t="shared" si="16"/>
        <v>6425100</v>
      </c>
      <c r="I478" s="443">
        <v>116.83076361672001</v>
      </c>
      <c r="J478" s="443">
        <v>54450</v>
      </c>
      <c r="K478" s="444">
        <f t="shared" si="17"/>
        <v>6361435.078930404</v>
      </c>
      <c r="O478" s="909"/>
      <c r="P478" s="909"/>
    </row>
    <row r="479" spans="1:16" ht="15">
      <c r="A479" s="917" t="s">
        <v>14320</v>
      </c>
      <c r="B479" s="907"/>
      <c r="C479" s="908" t="s">
        <v>14321</v>
      </c>
      <c r="D479" s="907"/>
      <c r="E479" s="908" t="s">
        <v>14311</v>
      </c>
      <c r="F479" s="459"/>
      <c r="G479" s="459"/>
      <c r="H479" s="442">
        <f t="shared" si="16"/>
        <v>0</v>
      </c>
      <c r="I479" s="443"/>
      <c r="J479" s="443"/>
      <c r="K479" s="444">
        <f t="shared" si="17"/>
        <v>0</v>
      </c>
      <c r="O479" s="909"/>
      <c r="P479" s="909"/>
    </row>
    <row r="480" spans="1:16" ht="15">
      <c r="A480" s="917" t="s">
        <v>14322</v>
      </c>
      <c r="B480" s="907"/>
      <c r="C480" s="908"/>
      <c r="D480" s="907"/>
      <c r="E480" s="908"/>
      <c r="F480" s="459"/>
      <c r="G480" s="459"/>
      <c r="H480" s="442">
        <f t="shared" si="16"/>
        <v>0</v>
      </c>
      <c r="I480" s="443"/>
      <c r="J480" s="443"/>
      <c r="K480" s="444">
        <f t="shared" si="17"/>
        <v>0</v>
      </c>
      <c r="O480" s="909"/>
      <c r="P480" s="909"/>
    </row>
    <row r="481" spans="1:16" ht="15">
      <c r="A481" s="917" t="s">
        <v>14323</v>
      </c>
      <c r="B481" s="907"/>
      <c r="C481" s="908"/>
      <c r="D481" s="907"/>
      <c r="E481" s="908"/>
      <c r="F481" s="459">
        <v>20000</v>
      </c>
      <c r="G481" s="459">
        <v>56.66</v>
      </c>
      <c r="H481" s="442">
        <f t="shared" si="16"/>
        <v>1133200</v>
      </c>
      <c r="I481" s="443">
        <v>19801.824341816955</v>
      </c>
      <c r="J481" s="443">
        <v>56.66</v>
      </c>
      <c r="K481" s="444">
        <f t="shared" si="17"/>
        <v>1121971.3672073486</v>
      </c>
      <c r="O481" s="909"/>
      <c r="P481" s="909"/>
    </row>
    <row r="482" spans="1:16" ht="15">
      <c r="A482" s="917" t="s">
        <v>14324</v>
      </c>
      <c r="B482" s="907"/>
      <c r="C482" s="908" t="s">
        <v>14325</v>
      </c>
      <c r="D482" s="907" t="s">
        <v>14326</v>
      </c>
      <c r="E482" s="908" t="s">
        <v>14327</v>
      </c>
      <c r="F482" s="459"/>
      <c r="G482" s="459"/>
      <c r="H482" s="442">
        <f t="shared" si="16"/>
        <v>0</v>
      </c>
      <c r="I482" s="443"/>
      <c r="J482" s="443"/>
      <c r="K482" s="444">
        <f t="shared" si="17"/>
        <v>0</v>
      </c>
      <c r="O482" s="909"/>
      <c r="P482" s="909"/>
    </row>
    <row r="483" spans="1:16" ht="15">
      <c r="A483" s="917" t="s">
        <v>14328</v>
      </c>
      <c r="B483" s="907"/>
      <c r="C483" s="908" t="s">
        <v>14325</v>
      </c>
      <c r="D483" s="907" t="s">
        <v>14326</v>
      </c>
      <c r="E483" s="908" t="s">
        <v>14329</v>
      </c>
      <c r="F483" s="459">
        <v>352000</v>
      </c>
      <c r="G483" s="459">
        <v>48.4</v>
      </c>
      <c r="H483" s="442">
        <f t="shared" si="16"/>
        <v>17036800</v>
      </c>
      <c r="I483" s="443">
        <v>348512.10841597838</v>
      </c>
      <c r="J483" s="443">
        <v>48.4</v>
      </c>
      <c r="K483" s="444">
        <f t="shared" si="17"/>
        <v>16867986.047333352</v>
      </c>
      <c r="O483" s="909"/>
      <c r="P483" s="909"/>
    </row>
    <row r="484" spans="1:16" ht="15">
      <c r="A484" s="917" t="s">
        <v>14330</v>
      </c>
      <c r="B484" s="907" t="s">
        <v>14331</v>
      </c>
      <c r="C484" s="908" t="s">
        <v>14332</v>
      </c>
      <c r="D484" s="907" t="s">
        <v>14333</v>
      </c>
      <c r="E484" s="908" t="s">
        <v>14334</v>
      </c>
      <c r="F484" s="459">
        <v>28000</v>
      </c>
      <c r="G484" s="459">
        <v>48.4</v>
      </c>
      <c r="H484" s="442">
        <f t="shared" si="16"/>
        <v>1355200</v>
      </c>
      <c r="I484" s="443">
        <v>27722.554078543737</v>
      </c>
      <c r="J484" s="443">
        <v>48.4</v>
      </c>
      <c r="K484" s="444">
        <f t="shared" si="17"/>
        <v>1341771.6174015168</v>
      </c>
      <c r="O484" s="909"/>
      <c r="P484" s="909"/>
    </row>
    <row r="485" spans="1:16" ht="15">
      <c r="A485" s="917" t="s">
        <v>14335</v>
      </c>
      <c r="B485" s="907"/>
      <c r="C485" s="908" t="s">
        <v>14336</v>
      </c>
      <c r="D485" s="907" t="s">
        <v>13369</v>
      </c>
      <c r="E485" s="908" t="s">
        <v>14337</v>
      </c>
      <c r="F485" s="459"/>
      <c r="G485" s="459"/>
      <c r="H485" s="442">
        <f t="shared" si="16"/>
        <v>0</v>
      </c>
      <c r="I485" s="443"/>
      <c r="J485" s="443"/>
      <c r="K485" s="444">
        <f t="shared" si="17"/>
        <v>0</v>
      </c>
      <c r="O485" s="909"/>
      <c r="P485" s="909"/>
    </row>
    <row r="486" spans="1:16" ht="15">
      <c r="A486" s="917" t="s">
        <v>14338</v>
      </c>
      <c r="B486" s="907"/>
      <c r="C486" s="908" t="s">
        <v>14336</v>
      </c>
      <c r="D486" s="907" t="s">
        <v>13217</v>
      </c>
      <c r="E486" s="908" t="s">
        <v>14339</v>
      </c>
      <c r="F486" s="459"/>
      <c r="G486" s="459"/>
      <c r="H486" s="442">
        <f t="shared" si="16"/>
        <v>0</v>
      </c>
      <c r="I486" s="443"/>
      <c r="J486" s="443"/>
      <c r="K486" s="444">
        <f t="shared" si="17"/>
        <v>0</v>
      </c>
      <c r="O486" s="909"/>
      <c r="P486" s="909"/>
    </row>
    <row r="487" spans="1:16" ht="15">
      <c r="A487" s="917" t="s">
        <v>14340</v>
      </c>
      <c r="B487" s="907"/>
      <c r="C487" s="908" t="s">
        <v>14341</v>
      </c>
      <c r="D487" s="907" t="s">
        <v>13217</v>
      </c>
      <c r="E487" s="908" t="s">
        <v>14342</v>
      </c>
      <c r="F487" s="459"/>
      <c r="G487" s="459"/>
      <c r="H487" s="442">
        <f t="shared" si="16"/>
        <v>0</v>
      </c>
      <c r="I487" s="443"/>
      <c r="J487" s="443"/>
      <c r="K487" s="444">
        <f t="shared" si="17"/>
        <v>0</v>
      </c>
      <c r="O487" s="909"/>
      <c r="P487" s="909"/>
    </row>
    <row r="488" spans="1:16" ht="22.5">
      <c r="A488" s="917" t="s">
        <v>14343</v>
      </c>
      <c r="B488" s="907"/>
      <c r="C488" s="908" t="s">
        <v>14344</v>
      </c>
      <c r="D488" s="907" t="s">
        <v>14345</v>
      </c>
      <c r="E488" s="908" t="s">
        <v>14346</v>
      </c>
      <c r="F488" s="459">
        <v>8900</v>
      </c>
      <c r="G488" s="459">
        <v>27.48</v>
      </c>
      <c r="H488" s="442">
        <f t="shared" si="16"/>
        <v>244572</v>
      </c>
      <c r="I488" s="443">
        <v>8811.811832108544</v>
      </c>
      <c r="J488" s="443">
        <v>27.48</v>
      </c>
      <c r="K488" s="444">
        <f t="shared" si="17"/>
        <v>242148.5891463428</v>
      </c>
      <c r="O488" s="909"/>
      <c r="P488" s="909"/>
    </row>
    <row r="489" spans="1:16" ht="22.5">
      <c r="A489" s="920" t="s">
        <v>14347</v>
      </c>
      <c r="B489" s="895"/>
      <c r="C489" s="900" t="s">
        <v>14344</v>
      </c>
      <c r="D489" s="895" t="s">
        <v>14345</v>
      </c>
      <c r="E489" s="900" t="s">
        <v>14348</v>
      </c>
      <c r="F489" s="459">
        <v>85000</v>
      </c>
      <c r="G489" s="459">
        <v>27.48</v>
      </c>
      <c r="H489" s="442">
        <f t="shared" si="16"/>
        <v>2335800</v>
      </c>
      <c r="I489" s="443">
        <v>84157.753452722041</v>
      </c>
      <c r="J489" s="443">
        <v>27.48</v>
      </c>
      <c r="K489" s="444">
        <f t="shared" si="17"/>
        <v>2312655.0648808018</v>
      </c>
      <c r="O489" s="909"/>
      <c r="P489" s="909"/>
    </row>
    <row r="490" spans="1:16" ht="33.75">
      <c r="A490" s="920" t="s">
        <v>14349</v>
      </c>
      <c r="B490" s="895"/>
      <c r="C490" s="900"/>
      <c r="D490" s="895" t="s">
        <v>14350</v>
      </c>
      <c r="E490" s="900" t="s">
        <v>14351</v>
      </c>
      <c r="F490" s="459">
        <v>938000</v>
      </c>
      <c r="G490" s="459">
        <v>27.48</v>
      </c>
      <c r="H490" s="442">
        <f t="shared" si="16"/>
        <v>25776240</v>
      </c>
      <c r="I490" s="443">
        <v>928705.56163121515</v>
      </c>
      <c r="J490" s="443">
        <v>27.48</v>
      </c>
      <c r="K490" s="444">
        <f t="shared" si="17"/>
        <v>25520828.833625793</v>
      </c>
      <c r="O490" s="909"/>
      <c r="P490" s="909"/>
    </row>
    <row r="491" spans="1:16" ht="22.5">
      <c r="A491" s="920" t="s">
        <v>14352</v>
      </c>
      <c r="B491" s="895"/>
      <c r="C491" s="900" t="s">
        <v>14353</v>
      </c>
      <c r="D491" s="895" t="s">
        <v>14354</v>
      </c>
      <c r="E491" s="900" t="s">
        <v>14355</v>
      </c>
      <c r="F491" s="459">
        <v>318000</v>
      </c>
      <c r="G491" s="459">
        <v>27.48</v>
      </c>
      <c r="H491" s="442">
        <f t="shared" si="16"/>
        <v>8738640</v>
      </c>
      <c r="I491" s="443">
        <v>314849.00703488948</v>
      </c>
      <c r="J491" s="443">
        <v>27.48</v>
      </c>
      <c r="K491" s="444">
        <f t="shared" si="17"/>
        <v>8652050.7133187633</v>
      </c>
      <c r="O491" s="909"/>
      <c r="P491" s="909"/>
    </row>
    <row r="492" spans="1:16" ht="15">
      <c r="A492" s="920" t="s">
        <v>14356</v>
      </c>
      <c r="B492" s="895"/>
      <c r="C492" s="900" t="s">
        <v>14357</v>
      </c>
      <c r="D492" s="895"/>
      <c r="E492" s="900" t="s">
        <v>14358</v>
      </c>
      <c r="F492" s="459">
        <v>25500</v>
      </c>
      <c r="G492" s="459">
        <v>84.16</v>
      </c>
      <c r="H492" s="442">
        <f t="shared" si="16"/>
        <v>2146080</v>
      </c>
      <c r="I492" s="443">
        <v>25247.326035816615</v>
      </c>
      <c r="J492" s="443">
        <v>84.16</v>
      </c>
      <c r="K492" s="444">
        <f t="shared" si="17"/>
        <v>2124814.9591743262</v>
      </c>
      <c r="O492" s="909"/>
      <c r="P492" s="909"/>
    </row>
    <row r="493" spans="1:16" ht="15">
      <c r="A493" s="920" t="s">
        <v>14359</v>
      </c>
      <c r="B493" s="895"/>
      <c r="C493" s="900" t="s">
        <v>14357</v>
      </c>
      <c r="D493" s="895" t="s">
        <v>13217</v>
      </c>
      <c r="E493" s="900" t="s">
        <v>14360</v>
      </c>
      <c r="F493" s="459"/>
      <c r="G493" s="459"/>
      <c r="H493" s="442">
        <f t="shared" si="16"/>
        <v>0</v>
      </c>
      <c r="I493" s="443"/>
      <c r="J493" s="443"/>
      <c r="K493" s="444">
        <f t="shared" si="17"/>
        <v>0</v>
      </c>
      <c r="O493" s="909"/>
      <c r="P493" s="909"/>
    </row>
    <row r="494" spans="1:16" ht="22.5">
      <c r="A494" s="920" t="s">
        <v>14361</v>
      </c>
      <c r="B494" s="895" t="s">
        <v>14362</v>
      </c>
      <c r="C494" s="900" t="s">
        <v>14363</v>
      </c>
      <c r="D494" s="895"/>
      <c r="E494" s="900" t="s">
        <v>14364</v>
      </c>
      <c r="F494" s="459"/>
      <c r="G494" s="459"/>
      <c r="H494" s="442">
        <f t="shared" si="16"/>
        <v>0</v>
      </c>
      <c r="I494" s="443"/>
      <c r="J494" s="443"/>
      <c r="K494" s="444">
        <f t="shared" si="17"/>
        <v>0</v>
      </c>
      <c r="O494" s="909"/>
      <c r="P494" s="909"/>
    </row>
    <row r="495" spans="1:16" ht="22.5">
      <c r="A495" s="920" t="s">
        <v>14365</v>
      </c>
      <c r="B495" s="895" t="s">
        <v>14362</v>
      </c>
      <c r="C495" s="900" t="s">
        <v>14363</v>
      </c>
      <c r="D495" s="895"/>
      <c r="E495" s="900" t="s">
        <v>14366</v>
      </c>
      <c r="F495" s="459">
        <v>40000</v>
      </c>
      <c r="G495" s="459">
        <v>56.66</v>
      </c>
      <c r="H495" s="442">
        <f t="shared" si="16"/>
        <v>2266400</v>
      </c>
      <c r="I495" s="443">
        <v>39603.64868363391</v>
      </c>
      <c r="J495" s="443">
        <v>56.66</v>
      </c>
      <c r="K495" s="444">
        <f t="shared" si="17"/>
        <v>2243942.7344146972</v>
      </c>
      <c r="O495" s="909"/>
      <c r="P495" s="909"/>
    </row>
    <row r="496" spans="1:16" ht="15">
      <c r="A496" s="920" t="s">
        <v>14367</v>
      </c>
      <c r="B496" s="895" t="s">
        <v>14362</v>
      </c>
      <c r="C496" s="900" t="s">
        <v>14363</v>
      </c>
      <c r="D496" s="895"/>
      <c r="E496" s="900" t="s">
        <v>14368</v>
      </c>
      <c r="F496" s="459"/>
      <c r="G496" s="459"/>
      <c r="H496" s="442">
        <f t="shared" si="16"/>
        <v>0</v>
      </c>
      <c r="I496" s="443"/>
      <c r="J496" s="443"/>
      <c r="K496" s="444">
        <f t="shared" si="17"/>
        <v>0</v>
      </c>
      <c r="O496" s="909"/>
      <c r="P496" s="909"/>
    </row>
    <row r="497" spans="1:16" ht="15">
      <c r="A497" s="920" t="s">
        <v>14369</v>
      </c>
      <c r="B497" s="895"/>
      <c r="C497" s="900" t="s">
        <v>14370</v>
      </c>
      <c r="D497" s="895" t="s">
        <v>14371</v>
      </c>
      <c r="E497" s="900" t="s">
        <v>14372</v>
      </c>
      <c r="F497" s="459"/>
      <c r="G497" s="459"/>
      <c r="H497" s="442">
        <f t="shared" si="16"/>
        <v>0</v>
      </c>
      <c r="I497" s="443"/>
      <c r="J497" s="443"/>
      <c r="K497" s="444">
        <f t="shared" si="17"/>
        <v>0</v>
      </c>
      <c r="O497" s="909"/>
      <c r="P497" s="909"/>
    </row>
    <row r="498" spans="1:16" ht="15">
      <c r="A498" s="920" t="s">
        <v>14373</v>
      </c>
      <c r="B498" s="895"/>
      <c r="C498" s="900" t="s">
        <v>14374</v>
      </c>
      <c r="D498" s="895" t="s">
        <v>13217</v>
      </c>
      <c r="E498" s="900" t="s">
        <v>14375</v>
      </c>
      <c r="F498" s="459"/>
      <c r="G498" s="459"/>
      <c r="H498" s="442">
        <f t="shared" si="16"/>
        <v>0</v>
      </c>
      <c r="I498" s="443"/>
      <c r="J498" s="443"/>
      <c r="K498" s="444">
        <f t="shared" si="17"/>
        <v>0</v>
      </c>
      <c r="O498" s="909"/>
      <c r="P498" s="909"/>
    </row>
    <row r="499" spans="1:16" ht="15">
      <c r="A499" s="920" t="s">
        <v>14376</v>
      </c>
      <c r="B499" s="895"/>
      <c r="C499" s="900" t="s">
        <v>14374</v>
      </c>
      <c r="D499" s="895" t="s">
        <v>13217</v>
      </c>
      <c r="E499" s="900" t="s">
        <v>14377</v>
      </c>
      <c r="F499" s="459"/>
      <c r="G499" s="459"/>
      <c r="H499" s="442">
        <f t="shared" si="16"/>
        <v>0</v>
      </c>
      <c r="I499" s="443"/>
      <c r="J499" s="443"/>
      <c r="K499" s="444">
        <f t="shared" si="17"/>
        <v>0</v>
      </c>
      <c r="O499" s="909"/>
      <c r="P499" s="909"/>
    </row>
    <row r="500" spans="1:16" ht="15">
      <c r="A500" s="920" t="s">
        <v>14378</v>
      </c>
      <c r="B500" s="895"/>
      <c r="C500" s="900" t="s">
        <v>14379</v>
      </c>
      <c r="D500" s="895"/>
      <c r="E500" s="900" t="s">
        <v>14380</v>
      </c>
      <c r="F500" s="459"/>
      <c r="G500" s="459"/>
      <c r="H500" s="442">
        <f t="shared" si="16"/>
        <v>0</v>
      </c>
      <c r="I500" s="443"/>
      <c r="J500" s="443"/>
      <c r="K500" s="444">
        <f t="shared" si="17"/>
        <v>0</v>
      </c>
      <c r="O500" s="909"/>
      <c r="P500" s="909"/>
    </row>
    <row r="501" spans="1:16" ht="15">
      <c r="A501" s="920" t="s">
        <v>14381</v>
      </c>
      <c r="B501" s="895"/>
      <c r="C501" s="900" t="s">
        <v>14382</v>
      </c>
      <c r="D501" s="895"/>
      <c r="E501" s="900" t="s">
        <v>14311</v>
      </c>
      <c r="F501" s="459"/>
      <c r="G501" s="459"/>
      <c r="H501" s="442">
        <f t="shared" si="16"/>
        <v>0</v>
      </c>
      <c r="I501" s="443"/>
      <c r="J501" s="443"/>
      <c r="K501" s="444">
        <f t="shared" si="17"/>
        <v>0</v>
      </c>
      <c r="O501" s="909"/>
      <c r="P501" s="909"/>
    </row>
    <row r="502" spans="1:16" ht="22.5">
      <c r="A502" s="920" t="s">
        <v>14383</v>
      </c>
      <c r="B502" s="895"/>
      <c r="C502" s="900" t="s">
        <v>14382</v>
      </c>
      <c r="D502" s="895" t="s">
        <v>13217</v>
      </c>
      <c r="E502" s="900" t="s">
        <v>14384</v>
      </c>
      <c r="F502" s="459"/>
      <c r="G502" s="459"/>
      <c r="H502" s="442">
        <f t="shared" si="16"/>
        <v>0</v>
      </c>
      <c r="I502" s="443"/>
      <c r="J502" s="443"/>
      <c r="K502" s="444">
        <f t="shared" si="17"/>
        <v>0</v>
      </c>
      <c r="O502" s="909"/>
      <c r="P502" s="909"/>
    </row>
    <row r="503" spans="1:16" ht="15">
      <c r="A503" s="920" t="s">
        <v>14385</v>
      </c>
      <c r="B503" s="895"/>
      <c r="C503" s="900" t="s">
        <v>14386</v>
      </c>
      <c r="D503" s="895" t="s">
        <v>14387</v>
      </c>
      <c r="E503" s="900" t="s">
        <v>14358</v>
      </c>
      <c r="F503" s="459"/>
      <c r="G503" s="459"/>
      <c r="H503" s="442">
        <f t="shared" si="16"/>
        <v>0</v>
      </c>
      <c r="I503" s="443"/>
      <c r="J503" s="443"/>
      <c r="K503" s="444">
        <f t="shared" si="17"/>
        <v>0</v>
      </c>
      <c r="O503" s="909"/>
      <c r="P503" s="909"/>
    </row>
    <row r="504" spans="1:16" ht="15">
      <c r="A504" s="920" t="s">
        <v>14388</v>
      </c>
      <c r="B504" s="895"/>
      <c r="C504" s="900" t="s">
        <v>14386</v>
      </c>
      <c r="D504" s="895" t="s">
        <v>13262</v>
      </c>
      <c r="E504" s="900" t="s">
        <v>14389</v>
      </c>
      <c r="F504" s="459"/>
      <c r="G504" s="459"/>
      <c r="H504" s="442">
        <f t="shared" si="16"/>
        <v>0</v>
      </c>
      <c r="I504" s="443"/>
      <c r="J504" s="443"/>
      <c r="K504" s="444">
        <f t="shared" si="17"/>
        <v>0</v>
      </c>
      <c r="O504" s="909"/>
      <c r="P504" s="909"/>
    </row>
    <row r="505" spans="1:16" ht="15">
      <c r="A505" s="920" t="s">
        <v>14390</v>
      </c>
      <c r="B505" s="895"/>
      <c r="C505" s="900" t="s">
        <v>14391</v>
      </c>
      <c r="D505" s="895"/>
      <c r="E505" s="900" t="s">
        <v>14392</v>
      </c>
      <c r="F505" s="459"/>
      <c r="G505" s="459"/>
      <c r="H505" s="442">
        <f t="shared" si="16"/>
        <v>0</v>
      </c>
      <c r="I505" s="443"/>
      <c r="J505" s="443"/>
      <c r="K505" s="444">
        <f t="shared" si="17"/>
        <v>0</v>
      </c>
      <c r="O505" s="909"/>
      <c r="P505" s="909"/>
    </row>
    <row r="506" spans="1:16" ht="22.5">
      <c r="A506" s="917" t="s">
        <v>14393</v>
      </c>
      <c r="B506" s="907"/>
      <c r="C506" s="908" t="s">
        <v>14394</v>
      </c>
      <c r="D506" s="907" t="s">
        <v>14395</v>
      </c>
      <c r="E506" s="908" t="s">
        <v>14396</v>
      </c>
      <c r="F506" s="459"/>
      <c r="G506" s="459"/>
      <c r="H506" s="442">
        <f t="shared" si="16"/>
        <v>0</v>
      </c>
      <c r="I506" s="443"/>
      <c r="J506" s="443"/>
      <c r="K506" s="444">
        <f t="shared" si="17"/>
        <v>0</v>
      </c>
      <c r="O506" s="909"/>
      <c r="P506" s="909"/>
    </row>
    <row r="507" spans="1:16" ht="15">
      <c r="A507" s="917" t="s">
        <v>14397</v>
      </c>
      <c r="B507" s="907" t="s">
        <v>14398</v>
      </c>
      <c r="C507" s="908" t="s">
        <v>14399</v>
      </c>
      <c r="D507" s="907"/>
      <c r="E507" s="908" t="s">
        <v>14400</v>
      </c>
      <c r="F507" s="459"/>
      <c r="G507" s="459"/>
      <c r="H507" s="442">
        <f t="shared" si="16"/>
        <v>0</v>
      </c>
      <c r="I507" s="443"/>
      <c r="J507" s="443"/>
      <c r="K507" s="444">
        <f t="shared" si="17"/>
        <v>0</v>
      </c>
      <c r="O507" s="909"/>
      <c r="P507" s="909"/>
    </row>
    <row r="508" spans="1:16" ht="15">
      <c r="A508" s="917" t="s">
        <v>14401</v>
      </c>
      <c r="B508" s="907" t="s">
        <v>14398</v>
      </c>
      <c r="C508" s="908" t="s">
        <v>14399</v>
      </c>
      <c r="D508" s="907"/>
      <c r="E508" s="908" t="s">
        <v>14402</v>
      </c>
      <c r="F508" s="459"/>
      <c r="G508" s="459"/>
      <c r="H508" s="442">
        <f t="shared" si="16"/>
        <v>0</v>
      </c>
      <c r="I508" s="443"/>
      <c r="J508" s="443"/>
      <c r="K508" s="444">
        <f t="shared" si="17"/>
        <v>0</v>
      </c>
      <c r="O508" s="909"/>
      <c r="P508" s="909"/>
    </row>
    <row r="509" spans="1:16" ht="22.5">
      <c r="A509" s="922" t="s">
        <v>14403</v>
      </c>
      <c r="B509" s="896"/>
      <c r="C509" s="908" t="s">
        <v>14399</v>
      </c>
      <c r="D509" s="907" t="s">
        <v>14395</v>
      </c>
      <c r="E509" s="908" t="s">
        <v>14396</v>
      </c>
      <c r="F509" s="459"/>
      <c r="G509" s="459"/>
      <c r="H509" s="442">
        <f t="shared" si="16"/>
        <v>0</v>
      </c>
      <c r="I509" s="443"/>
      <c r="J509" s="443"/>
      <c r="K509" s="444">
        <f t="shared" si="17"/>
        <v>0</v>
      </c>
      <c r="O509" s="909"/>
      <c r="P509" s="909"/>
    </row>
    <row r="510" spans="1:16" ht="15">
      <c r="A510" s="922" t="s">
        <v>14404</v>
      </c>
      <c r="B510" s="897" t="s">
        <v>14398</v>
      </c>
      <c r="C510" s="908" t="s">
        <v>14405</v>
      </c>
      <c r="D510" s="907" t="s">
        <v>13217</v>
      </c>
      <c r="E510" s="908" t="s">
        <v>14406</v>
      </c>
      <c r="F510" s="459"/>
      <c r="G510" s="459"/>
      <c r="H510" s="442">
        <f t="shared" si="16"/>
        <v>0</v>
      </c>
      <c r="I510" s="443"/>
      <c r="J510" s="443"/>
      <c r="K510" s="444">
        <f t="shared" si="17"/>
        <v>0</v>
      </c>
      <c r="O510" s="909"/>
      <c r="P510" s="909"/>
    </row>
    <row r="511" spans="1:16" ht="15">
      <c r="A511" s="922" t="s">
        <v>14407</v>
      </c>
      <c r="B511" s="896" t="s">
        <v>14398</v>
      </c>
      <c r="C511" s="908" t="s">
        <v>14405</v>
      </c>
      <c r="D511" s="907" t="s">
        <v>14408</v>
      </c>
      <c r="E511" s="908" t="s">
        <v>14409</v>
      </c>
      <c r="F511" s="459"/>
      <c r="G511" s="459"/>
      <c r="H511" s="442">
        <f t="shared" si="16"/>
        <v>0</v>
      </c>
      <c r="I511" s="443"/>
      <c r="J511" s="443"/>
      <c r="K511" s="444">
        <f t="shared" si="17"/>
        <v>0</v>
      </c>
      <c r="O511" s="909"/>
      <c r="P511" s="909"/>
    </row>
    <row r="512" spans="1:16" ht="15">
      <c r="A512" s="917" t="s">
        <v>14410</v>
      </c>
      <c r="B512" s="907" t="s">
        <v>14398</v>
      </c>
      <c r="C512" s="908" t="s">
        <v>14405</v>
      </c>
      <c r="D512" s="907" t="s">
        <v>13217</v>
      </c>
      <c r="E512" s="908" t="s">
        <v>14411</v>
      </c>
      <c r="F512" s="459"/>
      <c r="G512" s="459"/>
      <c r="H512" s="442">
        <f t="shared" si="16"/>
        <v>0</v>
      </c>
      <c r="I512" s="443"/>
      <c r="J512" s="443"/>
      <c r="K512" s="444">
        <f t="shared" si="17"/>
        <v>0</v>
      </c>
      <c r="O512" s="909"/>
      <c r="P512" s="909"/>
    </row>
    <row r="513" spans="1:16" ht="15">
      <c r="A513" s="917" t="s">
        <v>14412</v>
      </c>
      <c r="B513" s="907" t="s">
        <v>14398</v>
      </c>
      <c r="C513" s="908" t="s">
        <v>14413</v>
      </c>
      <c r="D513" s="907"/>
      <c r="E513" s="908" t="s">
        <v>14311</v>
      </c>
      <c r="F513" s="459"/>
      <c r="G513" s="459"/>
      <c r="H513" s="442">
        <f t="shared" si="16"/>
        <v>0</v>
      </c>
      <c r="I513" s="443"/>
      <c r="J513" s="443"/>
      <c r="K513" s="444">
        <f t="shared" si="17"/>
        <v>0</v>
      </c>
      <c r="O513" s="909"/>
      <c r="P513" s="909"/>
    </row>
    <row r="514" spans="1:16" ht="22.5">
      <c r="A514" s="917" t="s">
        <v>14414</v>
      </c>
      <c r="B514" s="907" t="s">
        <v>14398</v>
      </c>
      <c r="C514" s="908" t="s">
        <v>14415</v>
      </c>
      <c r="D514" s="907"/>
      <c r="E514" s="908" t="s">
        <v>14416</v>
      </c>
      <c r="F514" s="459"/>
      <c r="G514" s="459"/>
      <c r="H514" s="442">
        <f t="shared" si="16"/>
        <v>0</v>
      </c>
      <c r="I514" s="443"/>
      <c r="J514" s="443"/>
      <c r="K514" s="444">
        <f t="shared" si="17"/>
        <v>0</v>
      </c>
      <c r="O514" s="909"/>
      <c r="P514" s="909"/>
    </row>
    <row r="515" spans="1:16" ht="22.5">
      <c r="A515" s="917" t="s">
        <v>14417</v>
      </c>
      <c r="B515" s="907"/>
      <c r="C515" s="908" t="s">
        <v>14415</v>
      </c>
      <c r="D515" s="907"/>
      <c r="E515" s="908" t="s">
        <v>14418</v>
      </c>
      <c r="F515" s="459"/>
      <c r="G515" s="459"/>
      <c r="H515" s="442">
        <f t="shared" si="16"/>
        <v>0</v>
      </c>
      <c r="I515" s="443"/>
      <c r="J515" s="443"/>
      <c r="K515" s="444">
        <f t="shared" si="17"/>
        <v>0</v>
      </c>
      <c r="O515" s="909"/>
      <c r="P515" s="909"/>
    </row>
    <row r="516" spans="1:16" ht="15">
      <c r="A516" s="917" t="s">
        <v>14419</v>
      </c>
      <c r="B516" s="907"/>
      <c r="C516" s="908" t="s">
        <v>14420</v>
      </c>
      <c r="D516" s="907" t="s">
        <v>14421</v>
      </c>
      <c r="E516" s="908" t="s">
        <v>14422</v>
      </c>
      <c r="F516" s="459"/>
      <c r="G516" s="459"/>
      <c r="H516" s="442">
        <f t="shared" si="16"/>
        <v>0</v>
      </c>
      <c r="I516" s="443"/>
      <c r="J516" s="443"/>
      <c r="K516" s="444">
        <f t="shared" si="17"/>
        <v>0</v>
      </c>
      <c r="O516" s="909"/>
      <c r="P516" s="909"/>
    </row>
    <row r="517" spans="1:16" ht="15">
      <c r="A517" s="917" t="s">
        <v>14423</v>
      </c>
      <c r="B517" s="907"/>
      <c r="C517" s="908" t="s">
        <v>14424</v>
      </c>
      <c r="D517" s="907" t="s">
        <v>14425</v>
      </c>
      <c r="E517" s="908" t="s">
        <v>14426</v>
      </c>
      <c r="F517" s="459"/>
      <c r="G517" s="459"/>
      <c r="H517" s="442">
        <f t="shared" si="16"/>
        <v>0</v>
      </c>
      <c r="I517" s="443"/>
      <c r="J517" s="443"/>
      <c r="K517" s="444">
        <f t="shared" si="17"/>
        <v>0</v>
      </c>
      <c r="O517" s="909"/>
      <c r="P517" s="909"/>
    </row>
    <row r="518" spans="1:16" ht="22.5">
      <c r="A518" s="917" t="s">
        <v>14427</v>
      </c>
      <c r="B518" s="907"/>
      <c r="C518" s="908" t="s">
        <v>14428</v>
      </c>
      <c r="D518" s="907" t="s">
        <v>14429</v>
      </c>
      <c r="E518" s="908" t="s">
        <v>14430</v>
      </c>
      <c r="F518" s="459"/>
      <c r="G518" s="459"/>
      <c r="H518" s="442">
        <f t="shared" si="16"/>
        <v>0</v>
      </c>
      <c r="I518" s="443"/>
      <c r="J518" s="443"/>
      <c r="K518" s="444">
        <f t="shared" si="17"/>
        <v>0</v>
      </c>
      <c r="O518" s="909"/>
      <c r="P518" s="909"/>
    </row>
    <row r="519" spans="1:16" ht="22.5">
      <c r="A519" s="917" t="s">
        <v>14431</v>
      </c>
      <c r="B519" s="907"/>
      <c r="C519" s="908" t="s">
        <v>14432</v>
      </c>
      <c r="D519" s="907" t="s">
        <v>14433</v>
      </c>
      <c r="E519" s="908" t="s">
        <v>14434</v>
      </c>
      <c r="F519" s="459">
        <v>60500</v>
      </c>
      <c r="G519" s="459">
        <v>27.48</v>
      </c>
      <c r="H519" s="442">
        <f t="shared" si="16"/>
        <v>1662540</v>
      </c>
      <c r="I519" s="443">
        <v>59900.518633996282</v>
      </c>
      <c r="J519" s="443">
        <v>27.48</v>
      </c>
      <c r="K519" s="444">
        <f t="shared" si="17"/>
        <v>1646066.2520622178</v>
      </c>
      <c r="O519" s="909"/>
      <c r="P519" s="909"/>
    </row>
    <row r="520" spans="1:16" ht="22.5">
      <c r="A520" s="917" t="s">
        <v>14435</v>
      </c>
      <c r="B520" s="907"/>
      <c r="C520" s="908" t="s">
        <v>14432</v>
      </c>
      <c r="D520" s="907" t="s">
        <v>14436</v>
      </c>
      <c r="E520" s="908" t="s">
        <v>14437</v>
      </c>
      <c r="F520" s="459">
        <v>4000</v>
      </c>
      <c r="G520" s="459">
        <v>27.48</v>
      </c>
      <c r="H520" s="442">
        <f t="shared" si="16"/>
        <v>109920</v>
      </c>
      <c r="I520" s="443">
        <v>3960.3648683633905</v>
      </c>
      <c r="J520" s="443">
        <v>27.48</v>
      </c>
      <c r="K520" s="444">
        <f t="shared" si="17"/>
        <v>108830.82658262597</v>
      </c>
      <c r="O520" s="909"/>
      <c r="P520" s="909"/>
    </row>
    <row r="521" spans="1:16" ht="22.5">
      <c r="A521" s="917" t="s">
        <v>14438</v>
      </c>
      <c r="B521" s="907"/>
      <c r="C521" s="908" t="s">
        <v>14439</v>
      </c>
      <c r="D521" s="907" t="s">
        <v>13924</v>
      </c>
      <c r="E521" s="908" t="s">
        <v>14440</v>
      </c>
      <c r="F521" s="459">
        <v>27</v>
      </c>
      <c r="G521" s="459">
        <v>282069.92814814817</v>
      </c>
      <c r="H521" s="442">
        <f t="shared" si="16"/>
        <v>7615888.0600000005</v>
      </c>
      <c r="I521" s="443">
        <v>26.732462861452884</v>
      </c>
      <c r="J521" s="443">
        <v>282069.92814814817</v>
      </c>
      <c r="K521" s="444">
        <f t="shared" si="17"/>
        <v>7540423.8785530543</v>
      </c>
      <c r="O521" s="909"/>
      <c r="P521" s="909"/>
    </row>
    <row r="522" spans="1:16" ht="33.75">
      <c r="A522" s="917" t="s">
        <v>14441</v>
      </c>
      <c r="B522" s="926"/>
      <c r="C522" s="908" t="s">
        <v>14439</v>
      </c>
      <c r="D522" s="926" t="s">
        <v>13924</v>
      </c>
      <c r="E522" s="908" t="s">
        <v>14442</v>
      </c>
      <c r="F522" s="459">
        <v>180</v>
      </c>
      <c r="G522" s="459">
        <v>494008.90500000003</v>
      </c>
      <c r="H522" s="442">
        <f t="shared" si="16"/>
        <v>88921602.900000006</v>
      </c>
      <c r="I522" s="443">
        <v>178.21641907635259</v>
      </c>
      <c r="J522" s="443">
        <v>494008.90500000003</v>
      </c>
      <c r="K522" s="444">
        <f t="shared" si="17"/>
        <v>88040498.040930063</v>
      </c>
      <c r="O522" s="909"/>
      <c r="P522" s="909"/>
    </row>
    <row r="523" spans="1:16" ht="22.5">
      <c r="A523" s="920" t="s">
        <v>14443</v>
      </c>
      <c r="B523" s="895"/>
      <c r="C523" s="900" t="s">
        <v>14439</v>
      </c>
      <c r="D523" s="895" t="s">
        <v>13924</v>
      </c>
      <c r="E523" s="900" t="s">
        <v>14444</v>
      </c>
      <c r="F523" s="459">
        <v>56.43</v>
      </c>
      <c r="G523" s="459">
        <v>141096.89562289562</v>
      </c>
      <c r="H523" s="442">
        <f t="shared" si="16"/>
        <v>7962097.8200000003</v>
      </c>
      <c r="I523" s="443">
        <v>55.870847380436537</v>
      </c>
      <c r="J523" s="443">
        <v>141096.89562289562</v>
      </c>
      <c r="K523" s="444">
        <f t="shared" si="17"/>
        <v>7883203.1212001853</v>
      </c>
      <c r="O523" s="909"/>
      <c r="P523" s="909"/>
    </row>
    <row r="524" spans="1:16" ht="15">
      <c r="A524" s="922" t="s">
        <v>14445</v>
      </c>
      <c r="B524" s="896"/>
      <c r="C524" s="908" t="s">
        <v>14439</v>
      </c>
      <c r="D524" s="907" t="s">
        <v>14446</v>
      </c>
      <c r="E524" s="908" t="s">
        <v>13704</v>
      </c>
      <c r="F524" s="459">
        <v>257.25</v>
      </c>
      <c r="G524" s="459">
        <v>672207.98814382893</v>
      </c>
      <c r="H524" s="442">
        <f t="shared" si="16"/>
        <v>172925504.94999999</v>
      </c>
      <c r="I524" s="443">
        <v>254.70096559662056</v>
      </c>
      <c r="J524" s="443">
        <v>672207.98814382893</v>
      </c>
      <c r="K524" s="444">
        <f t="shared" si="17"/>
        <v>171212023.6619949</v>
      </c>
      <c r="O524" s="909"/>
      <c r="P524" s="909"/>
    </row>
    <row r="525" spans="1:16" ht="15.75" thickBot="1">
      <c r="A525" s="927" t="s">
        <v>14447</v>
      </c>
      <c r="B525" s="928"/>
      <c r="C525" s="929"/>
      <c r="D525" s="930"/>
      <c r="E525" s="929"/>
      <c r="F525" s="460"/>
      <c r="G525" s="460"/>
      <c r="H525" s="846">
        <f t="shared" si="16"/>
        <v>0</v>
      </c>
      <c r="I525" s="847"/>
      <c r="J525" s="847"/>
      <c r="K525" s="848">
        <f t="shared" si="17"/>
        <v>0</v>
      </c>
      <c r="O525" s="909"/>
      <c r="P525" s="909"/>
    </row>
    <row r="526" spans="1:16" ht="15.75" thickBot="1">
      <c r="A526" s="1052" t="s">
        <v>14448</v>
      </c>
      <c r="B526" s="1052"/>
      <c r="C526" s="1052"/>
      <c r="D526" s="1052"/>
      <c r="E526" s="1052"/>
      <c r="F526" s="1052"/>
      <c r="G526" s="1053"/>
      <c r="H526" s="931">
        <f>SUM(H527:H676)</f>
        <v>725481544.79999983</v>
      </c>
      <c r="I526" s="849"/>
      <c r="J526" s="849"/>
      <c r="K526" s="931">
        <f t="shared" ref="K526" si="18">SUM(K527:K676)</f>
        <v>679013000.00000012</v>
      </c>
      <c r="O526" s="909"/>
      <c r="P526" s="909"/>
    </row>
    <row r="527" spans="1:16" ht="15">
      <c r="A527" s="932" t="s">
        <v>17861</v>
      </c>
      <c r="B527" s="933"/>
      <c r="C527" s="934" t="s">
        <v>17862</v>
      </c>
      <c r="D527" s="935" t="s">
        <v>17863</v>
      </c>
      <c r="E527" s="934" t="s">
        <v>17864</v>
      </c>
      <c r="F527" s="458">
        <v>770</v>
      </c>
      <c r="G527" s="458">
        <v>660</v>
      </c>
      <c r="H527" s="438">
        <f>F527*G527</f>
        <v>508200</v>
      </c>
      <c r="I527" s="439">
        <v>720.67995905276405</v>
      </c>
      <c r="J527" s="439">
        <v>660</v>
      </c>
      <c r="K527" s="440">
        <f>I527*J527</f>
        <v>475648.7729748243</v>
      </c>
      <c r="O527" s="909"/>
      <c r="P527" s="909"/>
    </row>
    <row r="528" spans="1:16" ht="22.5">
      <c r="A528" s="936" t="s">
        <v>17865</v>
      </c>
      <c r="B528" s="896"/>
      <c r="C528" s="908" t="s">
        <v>17866</v>
      </c>
      <c r="D528" s="907" t="s">
        <v>17867</v>
      </c>
      <c r="E528" s="908" t="s">
        <v>17868</v>
      </c>
      <c r="F528" s="459">
        <v>268</v>
      </c>
      <c r="G528" s="459">
        <v>279223.01</v>
      </c>
      <c r="H528" s="442">
        <f t="shared" ref="H528:H591" si="19">F528*G528</f>
        <v>74831766.680000007</v>
      </c>
      <c r="I528" s="443">
        <v>250.83406367031273</v>
      </c>
      <c r="J528" s="443">
        <v>279223.01</v>
      </c>
      <c r="K528" s="444">
        <f t="shared" ref="K528:K591" si="20">I528*J528</f>
        <v>70038642.268556371</v>
      </c>
      <c r="O528" s="909"/>
      <c r="P528" s="909"/>
    </row>
    <row r="529" spans="1:16" ht="22.5">
      <c r="A529" s="936" t="s">
        <v>17869</v>
      </c>
      <c r="B529" s="896"/>
      <c r="C529" s="908" t="s">
        <v>17870</v>
      </c>
      <c r="D529" s="907" t="s">
        <v>17871</v>
      </c>
      <c r="E529" s="908" t="s">
        <v>17872</v>
      </c>
      <c r="F529" s="459">
        <v>889</v>
      </c>
      <c r="G529" s="459">
        <v>16836.38</v>
      </c>
      <c r="H529" s="442">
        <f t="shared" si="19"/>
        <v>14967541.82</v>
      </c>
      <c r="I529" s="443">
        <v>832.05777090637332</v>
      </c>
      <c r="J529" s="443">
        <v>16836.38</v>
      </c>
      <c r="K529" s="444">
        <f t="shared" si="20"/>
        <v>14008840.812932646</v>
      </c>
      <c r="O529" s="909"/>
      <c r="P529" s="909"/>
    </row>
    <row r="530" spans="1:16" ht="22.5">
      <c r="A530" s="936" t="s">
        <v>17873</v>
      </c>
      <c r="B530" s="896"/>
      <c r="C530" s="908" t="s">
        <v>17874</v>
      </c>
      <c r="D530" s="907" t="s">
        <v>17875</v>
      </c>
      <c r="E530" s="908" t="s">
        <v>17876</v>
      </c>
      <c r="F530" s="459">
        <v>246</v>
      </c>
      <c r="G530" s="459">
        <v>97291.04</v>
      </c>
      <c r="H530" s="442">
        <f t="shared" si="19"/>
        <v>23933595.84</v>
      </c>
      <c r="I530" s="443">
        <v>230.24320769737662</v>
      </c>
      <c r="J530" s="443">
        <v>97291.04</v>
      </c>
      <c r="K530" s="444">
        <f t="shared" si="20"/>
        <v>22400601.129813775</v>
      </c>
      <c r="O530" s="909"/>
      <c r="P530" s="909"/>
    </row>
    <row r="531" spans="1:16" ht="15">
      <c r="A531" s="936" t="s">
        <v>17877</v>
      </c>
      <c r="B531" s="896"/>
      <c r="C531" s="908" t="s">
        <v>17878</v>
      </c>
      <c r="D531" s="907" t="s">
        <v>17879</v>
      </c>
      <c r="E531" s="908" t="s">
        <v>17880</v>
      </c>
      <c r="F531" s="459"/>
      <c r="G531" s="459"/>
      <c r="H531" s="442">
        <f t="shared" si="19"/>
        <v>0</v>
      </c>
      <c r="I531" s="443"/>
      <c r="J531" s="443"/>
      <c r="K531" s="444">
        <f t="shared" si="20"/>
        <v>0</v>
      </c>
      <c r="O531" s="909"/>
      <c r="P531" s="909"/>
    </row>
    <row r="532" spans="1:16" ht="15">
      <c r="A532" s="936" t="s">
        <v>17881</v>
      </c>
      <c r="B532" s="896"/>
      <c r="C532" s="908" t="s">
        <v>17882</v>
      </c>
      <c r="D532" s="907" t="s">
        <v>14297</v>
      </c>
      <c r="E532" s="908" t="s">
        <v>17883</v>
      </c>
      <c r="F532" s="459">
        <v>9</v>
      </c>
      <c r="G532" s="459">
        <v>811221.18</v>
      </c>
      <c r="H532" s="442">
        <f t="shared" si="19"/>
        <v>7300990.6200000001</v>
      </c>
      <c r="I532" s="443">
        <v>8.4235319889284099</v>
      </c>
      <c r="J532" s="443">
        <v>811221.18</v>
      </c>
      <c r="K532" s="444">
        <f t="shared" si="20"/>
        <v>6833347.5598262521</v>
      </c>
      <c r="O532" s="909"/>
      <c r="P532" s="909"/>
    </row>
    <row r="533" spans="1:16" ht="22.5">
      <c r="A533" s="936" t="s">
        <v>17884</v>
      </c>
      <c r="B533" s="896"/>
      <c r="C533" s="908" t="s">
        <v>17885</v>
      </c>
      <c r="D533" s="907" t="s">
        <v>17886</v>
      </c>
      <c r="E533" s="908" t="s">
        <v>17887</v>
      </c>
      <c r="F533" s="459">
        <v>972</v>
      </c>
      <c r="G533" s="459">
        <v>84569.327901234574</v>
      </c>
      <c r="H533" s="442">
        <f t="shared" si="19"/>
        <v>82201386.719999999</v>
      </c>
      <c r="I533" s="443">
        <v>909.74145480426864</v>
      </c>
      <c r="J533" s="443">
        <v>84569.327901234574</v>
      </c>
      <c r="K533" s="444">
        <f t="shared" si="20"/>
        <v>76936223.396688372</v>
      </c>
      <c r="O533" s="909"/>
      <c r="P533" s="909"/>
    </row>
    <row r="534" spans="1:16" ht="45">
      <c r="A534" s="936" t="s">
        <v>13473</v>
      </c>
      <c r="B534" s="896"/>
      <c r="C534" s="908" t="s">
        <v>17888</v>
      </c>
      <c r="D534" s="907" t="s">
        <v>17889</v>
      </c>
      <c r="E534" s="908" t="s">
        <v>17890</v>
      </c>
      <c r="F534" s="459">
        <v>117</v>
      </c>
      <c r="G534" s="459">
        <v>136400</v>
      </c>
      <c r="H534" s="442">
        <f t="shared" si="19"/>
        <v>15958800</v>
      </c>
      <c r="I534" s="443">
        <v>109.50591585606936</v>
      </c>
      <c r="J534" s="443">
        <v>136400</v>
      </c>
      <c r="K534" s="444">
        <f t="shared" si="20"/>
        <v>14936606.922767861</v>
      </c>
      <c r="O534" s="909"/>
      <c r="P534" s="909"/>
    </row>
    <row r="535" spans="1:16" ht="22.5">
      <c r="A535" s="936" t="s">
        <v>13484</v>
      </c>
      <c r="B535" s="896"/>
      <c r="C535" s="908" t="s">
        <v>17891</v>
      </c>
      <c r="D535" s="907" t="s">
        <v>17892</v>
      </c>
      <c r="E535" s="908" t="s">
        <v>17893</v>
      </c>
      <c r="F535" s="459"/>
      <c r="G535" s="459"/>
      <c r="H535" s="442">
        <f t="shared" si="19"/>
        <v>0</v>
      </c>
      <c r="I535" s="443"/>
      <c r="J535" s="443"/>
      <c r="K535" s="444">
        <f t="shared" si="20"/>
        <v>0</v>
      </c>
      <c r="O535" s="909"/>
      <c r="P535" s="909"/>
    </row>
    <row r="536" spans="1:16" ht="15">
      <c r="A536" s="936" t="s">
        <v>13893</v>
      </c>
      <c r="B536" s="896"/>
      <c r="C536" s="908" t="s">
        <v>17894</v>
      </c>
      <c r="D536" s="907" t="s">
        <v>13262</v>
      </c>
      <c r="E536" s="908" t="s">
        <v>13895</v>
      </c>
      <c r="F536" s="459"/>
      <c r="G536" s="459"/>
      <c r="H536" s="442">
        <f t="shared" si="19"/>
        <v>0</v>
      </c>
      <c r="I536" s="443"/>
      <c r="J536" s="443"/>
      <c r="K536" s="444">
        <f t="shared" si="20"/>
        <v>0</v>
      </c>
      <c r="O536" s="909"/>
      <c r="P536" s="909"/>
    </row>
    <row r="537" spans="1:16" ht="22.5">
      <c r="A537" s="936" t="s">
        <v>13896</v>
      </c>
      <c r="B537" s="896"/>
      <c r="C537" s="908" t="s">
        <v>13897</v>
      </c>
      <c r="D537" s="907" t="s">
        <v>17895</v>
      </c>
      <c r="E537" s="908" t="s">
        <v>13899</v>
      </c>
      <c r="F537" s="459"/>
      <c r="G537" s="459"/>
      <c r="H537" s="442">
        <f t="shared" si="19"/>
        <v>0</v>
      </c>
      <c r="I537" s="443"/>
      <c r="J537" s="443"/>
      <c r="K537" s="444">
        <f t="shared" si="20"/>
        <v>0</v>
      </c>
      <c r="O537" s="909"/>
      <c r="P537" s="909"/>
    </row>
    <row r="538" spans="1:16" ht="15">
      <c r="A538" s="936" t="s">
        <v>17896</v>
      </c>
      <c r="B538" s="896"/>
      <c r="C538" s="908" t="s">
        <v>17897</v>
      </c>
      <c r="D538" s="907" t="s">
        <v>17898</v>
      </c>
      <c r="E538" s="908" t="s">
        <v>17899</v>
      </c>
      <c r="F538" s="459">
        <v>24.130000000000003</v>
      </c>
      <c r="G538" s="459">
        <v>1263651.0468296725</v>
      </c>
      <c r="H538" s="442">
        <f t="shared" si="19"/>
        <v>30491899.760000002</v>
      </c>
      <c r="I538" s="443">
        <v>22.584425210315846</v>
      </c>
      <c r="J538" s="443">
        <v>1263651.0468296725</v>
      </c>
      <c r="K538" s="444">
        <f t="shared" si="20"/>
        <v>28538832.559062067</v>
      </c>
      <c r="O538" s="909"/>
      <c r="P538" s="909"/>
    </row>
    <row r="539" spans="1:16" ht="15">
      <c r="A539" s="936" t="s">
        <v>17900</v>
      </c>
      <c r="B539" s="896"/>
      <c r="C539" s="908" t="s">
        <v>17901</v>
      </c>
      <c r="D539" s="907" t="s">
        <v>17902</v>
      </c>
      <c r="E539" s="908" t="s">
        <v>17903</v>
      </c>
      <c r="F539" s="459">
        <v>1296</v>
      </c>
      <c r="G539" s="459">
        <v>1099.18</v>
      </c>
      <c r="H539" s="442">
        <f t="shared" si="19"/>
        <v>1424537.28</v>
      </c>
      <c r="I539" s="443">
        <v>1212.9886064056914</v>
      </c>
      <c r="J539" s="443">
        <v>1099.18</v>
      </c>
      <c r="K539" s="444">
        <f t="shared" si="20"/>
        <v>1333292.816389008</v>
      </c>
      <c r="O539" s="909"/>
      <c r="P539" s="909"/>
    </row>
    <row r="540" spans="1:16" ht="15">
      <c r="A540" s="936" t="s">
        <v>17904</v>
      </c>
      <c r="B540" s="896"/>
      <c r="C540" s="908" t="s">
        <v>17901</v>
      </c>
      <c r="D540" s="907" t="s">
        <v>17902</v>
      </c>
      <c r="E540" s="908" t="s">
        <v>17905</v>
      </c>
      <c r="F540" s="459">
        <v>2004</v>
      </c>
      <c r="G540" s="459">
        <v>2187.39</v>
      </c>
      <c r="H540" s="442">
        <f t="shared" si="19"/>
        <v>4383529.5599999996</v>
      </c>
      <c r="I540" s="443">
        <v>1875.6397895347263</v>
      </c>
      <c r="J540" s="443">
        <v>2187.39</v>
      </c>
      <c r="K540" s="444">
        <f t="shared" si="20"/>
        <v>4102755.719230365</v>
      </c>
      <c r="O540" s="909"/>
      <c r="P540" s="909"/>
    </row>
    <row r="541" spans="1:16" ht="15">
      <c r="A541" s="936" t="s">
        <v>17906</v>
      </c>
      <c r="B541" s="896"/>
      <c r="C541" s="908" t="s">
        <v>17907</v>
      </c>
      <c r="D541" s="907" t="s">
        <v>13229</v>
      </c>
      <c r="E541" s="908" t="s">
        <v>17908</v>
      </c>
      <c r="F541" s="459">
        <v>65</v>
      </c>
      <c r="G541" s="459">
        <v>4639.8</v>
      </c>
      <c r="H541" s="442">
        <f t="shared" si="19"/>
        <v>301587</v>
      </c>
      <c r="I541" s="443">
        <v>60.836619920038537</v>
      </c>
      <c r="J541" s="443">
        <v>4639.8</v>
      </c>
      <c r="K541" s="444">
        <f t="shared" si="20"/>
        <v>282269.74910499481</v>
      </c>
      <c r="O541" s="909"/>
      <c r="P541" s="909"/>
    </row>
    <row r="542" spans="1:16" ht="22.5">
      <c r="A542" s="936" t="s">
        <v>17909</v>
      </c>
      <c r="B542" s="896"/>
      <c r="C542" s="908" t="s">
        <v>17910</v>
      </c>
      <c r="D542" s="907" t="s">
        <v>17911</v>
      </c>
      <c r="E542" s="908" t="s">
        <v>17912</v>
      </c>
      <c r="F542" s="459">
        <v>121</v>
      </c>
      <c r="G542" s="459">
        <v>35307.579999999994</v>
      </c>
      <c r="H542" s="442">
        <f t="shared" si="19"/>
        <v>4272217.18</v>
      </c>
      <c r="I542" s="443">
        <v>113.24970785114868</v>
      </c>
      <c r="J542" s="443">
        <v>35307.579999999994</v>
      </c>
      <c r="K542" s="444">
        <f t="shared" si="20"/>
        <v>3998573.1199310594</v>
      </c>
      <c r="O542" s="909"/>
      <c r="P542" s="909"/>
    </row>
    <row r="543" spans="1:16" ht="22.5">
      <c r="A543" s="936" t="s">
        <v>17913</v>
      </c>
      <c r="B543" s="896"/>
      <c r="C543" s="908" t="s">
        <v>17914</v>
      </c>
      <c r="D543" s="907" t="s">
        <v>17915</v>
      </c>
      <c r="E543" s="908" t="s">
        <v>17916</v>
      </c>
      <c r="F543" s="459">
        <v>65</v>
      </c>
      <c r="G543" s="459">
        <v>411.43</v>
      </c>
      <c r="H543" s="442">
        <f t="shared" si="19"/>
        <v>26742.95</v>
      </c>
      <c r="I543" s="443">
        <v>60.836619920038544</v>
      </c>
      <c r="J543" s="443">
        <v>411.43</v>
      </c>
      <c r="K543" s="444">
        <f t="shared" si="20"/>
        <v>25030.010533701457</v>
      </c>
      <c r="O543" s="909"/>
      <c r="P543" s="909"/>
    </row>
    <row r="544" spans="1:16" ht="15">
      <c r="A544" s="936" t="s">
        <v>17917</v>
      </c>
      <c r="B544" s="896"/>
      <c r="C544" s="908" t="s">
        <v>17918</v>
      </c>
      <c r="D544" s="907"/>
      <c r="E544" s="908" t="s">
        <v>17919</v>
      </c>
      <c r="F544" s="459"/>
      <c r="G544" s="459"/>
      <c r="H544" s="442">
        <f t="shared" si="19"/>
        <v>0</v>
      </c>
      <c r="I544" s="443"/>
      <c r="J544" s="443"/>
      <c r="K544" s="444">
        <f t="shared" si="20"/>
        <v>0</v>
      </c>
      <c r="O544" s="909"/>
      <c r="P544" s="909"/>
    </row>
    <row r="545" spans="1:16" ht="22.5">
      <c r="A545" s="936" t="s">
        <v>17920</v>
      </c>
      <c r="B545" s="896"/>
      <c r="C545" s="908" t="s">
        <v>17921</v>
      </c>
      <c r="D545" s="907" t="s">
        <v>13706</v>
      </c>
      <c r="E545" s="908" t="s">
        <v>17922</v>
      </c>
      <c r="F545" s="459">
        <v>521</v>
      </c>
      <c r="G545" s="459">
        <v>44464.870345489442</v>
      </c>
      <c r="H545" s="442">
        <f t="shared" si="19"/>
        <v>23166197.449999999</v>
      </c>
      <c r="I545" s="443">
        <v>487.62890735907808</v>
      </c>
      <c r="J545" s="443">
        <v>44464.870345489442</v>
      </c>
      <c r="K545" s="444">
        <f t="shared" si="20"/>
        <v>21682356.14243409</v>
      </c>
      <c r="O545" s="909"/>
      <c r="P545" s="909"/>
    </row>
    <row r="546" spans="1:16" ht="22.5">
      <c r="A546" s="936" t="s">
        <v>17923</v>
      </c>
      <c r="B546" s="896"/>
      <c r="C546" s="908" t="s">
        <v>17921</v>
      </c>
      <c r="D546" s="907" t="s">
        <v>17924</v>
      </c>
      <c r="E546" s="908" t="s">
        <v>17925</v>
      </c>
      <c r="F546" s="459"/>
      <c r="G546" s="459"/>
      <c r="H546" s="442">
        <f t="shared" si="19"/>
        <v>0</v>
      </c>
      <c r="I546" s="443"/>
      <c r="J546" s="443"/>
      <c r="K546" s="444">
        <f t="shared" si="20"/>
        <v>0</v>
      </c>
      <c r="O546" s="909"/>
      <c r="P546" s="909"/>
    </row>
    <row r="547" spans="1:16" ht="15">
      <c r="A547" s="936" t="s">
        <v>17926</v>
      </c>
      <c r="B547" s="896"/>
      <c r="C547" s="908" t="s">
        <v>17927</v>
      </c>
      <c r="D547" s="907" t="s">
        <v>17928</v>
      </c>
      <c r="E547" s="908" t="s">
        <v>17929</v>
      </c>
      <c r="F547" s="459">
        <v>106</v>
      </c>
      <c r="G547" s="459">
        <v>110308.55</v>
      </c>
      <c r="H547" s="442">
        <f t="shared" si="19"/>
        <v>11692706.300000001</v>
      </c>
      <c r="I547" s="443">
        <v>99.210487869601309</v>
      </c>
      <c r="J547" s="443">
        <v>110308.55</v>
      </c>
      <c r="K547" s="444">
        <f t="shared" si="20"/>
        <v>10943765.06168831</v>
      </c>
      <c r="O547" s="909"/>
      <c r="P547" s="909"/>
    </row>
    <row r="548" spans="1:16" ht="15">
      <c r="A548" s="936" t="s">
        <v>17930</v>
      </c>
      <c r="B548" s="896"/>
      <c r="C548" s="908" t="s">
        <v>17931</v>
      </c>
      <c r="D548" s="907" t="s">
        <v>13213</v>
      </c>
      <c r="E548" s="908" t="s">
        <v>17932</v>
      </c>
      <c r="F548" s="459">
        <v>73.170999999999992</v>
      </c>
      <c r="G548" s="459">
        <v>928.10744693936113</v>
      </c>
      <c r="H548" s="442">
        <f t="shared" si="19"/>
        <v>67910.549999999988</v>
      </c>
      <c r="I548" s="443">
        <v>68.484251017986765</v>
      </c>
      <c r="J548" s="443">
        <v>928.10744693936113</v>
      </c>
      <c r="K548" s="444">
        <f t="shared" si="20"/>
        <v>63560.743367858042</v>
      </c>
      <c r="O548" s="909"/>
      <c r="P548" s="909"/>
    </row>
    <row r="549" spans="1:16" ht="33.75">
      <c r="A549" s="936" t="s">
        <v>17933</v>
      </c>
      <c r="B549" s="896"/>
      <c r="C549" s="908" t="s">
        <v>17934</v>
      </c>
      <c r="D549" s="907" t="s">
        <v>17935</v>
      </c>
      <c r="E549" s="908" t="s">
        <v>17936</v>
      </c>
      <c r="F549" s="459">
        <v>132</v>
      </c>
      <c r="G549" s="459">
        <v>195732.20803030304</v>
      </c>
      <c r="H549" s="442">
        <f t="shared" si="19"/>
        <v>25836651.460000001</v>
      </c>
      <c r="I549" s="443">
        <v>123.54513583761673</v>
      </c>
      <c r="J549" s="443">
        <v>195732.20803030304</v>
      </c>
      <c r="K549" s="444">
        <f t="shared" si="20"/>
        <v>24181762.228900444</v>
      </c>
      <c r="O549" s="909"/>
      <c r="P549" s="909"/>
    </row>
    <row r="550" spans="1:16" ht="15">
      <c r="A550" s="936" t="s">
        <v>17937</v>
      </c>
      <c r="B550" s="896"/>
      <c r="C550" s="908" t="s">
        <v>17938</v>
      </c>
      <c r="D550" s="907" t="s">
        <v>17939</v>
      </c>
      <c r="E550" s="908" t="s">
        <v>17940</v>
      </c>
      <c r="F550" s="459">
        <v>43</v>
      </c>
      <c r="G550" s="459">
        <v>92455.77</v>
      </c>
      <c r="H550" s="442">
        <f t="shared" si="19"/>
        <v>3975598.1100000003</v>
      </c>
      <c r="I550" s="443">
        <v>40.245763947102418</v>
      </c>
      <c r="J550" s="443">
        <v>92455.77</v>
      </c>
      <c r="K550" s="444">
        <f t="shared" si="20"/>
        <v>3720953.0949675934</v>
      </c>
      <c r="O550" s="909"/>
      <c r="P550" s="909"/>
    </row>
    <row r="551" spans="1:16" ht="22.5">
      <c r="A551" s="936" t="s">
        <v>17941</v>
      </c>
      <c r="B551" s="896"/>
      <c r="C551" s="908" t="s">
        <v>17942</v>
      </c>
      <c r="D551" s="907" t="s">
        <v>17943</v>
      </c>
      <c r="E551" s="908" t="s">
        <v>17944</v>
      </c>
      <c r="F551" s="459">
        <v>76</v>
      </c>
      <c r="G551" s="459">
        <v>33413.988947368423</v>
      </c>
      <c r="H551" s="442">
        <f t="shared" si="19"/>
        <v>2539463.16</v>
      </c>
      <c r="I551" s="443">
        <v>71.1320479065066</v>
      </c>
      <c r="J551" s="443">
        <v>33413.988947368423</v>
      </c>
      <c r="K551" s="444">
        <f t="shared" si="20"/>
        <v>2376805.4625516925</v>
      </c>
      <c r="O551" s="909"/>
      <c r="P551" s="909"/>
    </row>
    <row r="552" spans="1:16" ht="22.5">
      <c r="A552" s="936" t="s">
        <v>17945</v>
      </c>
      <c r="B552" s="896"/>
      <c r="C552" s="908" t="s">
        <v>17946</v>
      </c>
      <c r="D552" s="907" t="s">
        <v>17947</v>
      </c>
      <c r="E552" s="908" t="s">
        <v>17948</v>
      </c>
      <c r="F552" s="459">
        <v>133</v>
      </c>
      <c r="G552" s="459">
        <v>14698.858796992481</v>
      </c>
      <c r="H552" s="442">
        <f t="shared" si="19"/>
        <v>1954948.22</v>
      </c>
      <c r="I552" s="443">
        <v>124.48108383638653</v>
      </c>
      <c r="J552" s="443">
        <v>14698.858796992481</v>
      </c>
      <c r="K552" s="444">
        <f t="shared" si="20"/>
        <v>1829729.8742076287</v>
      </c>
      <c r="O552" s="909"/>
      <c r="P552" s="909"/>
    </row>
    <row r="553" spans="1:16" ht="15">
      <c r="A553" s="936" t="s">
        <v>17949</v>
      </c>
      <c r="B553" s="896"/>
      <c r="C553" s="908" t="s">
        <v>17950</v>
      </c>
      <c r="D553" s="907" t="s">
        <v>17951</v>
      </c>
      <c r="E553" s="908" t="s">
        <v>17952</v>
      </c>
      <c r="F553" s="459">
        <v>174</v>
      </c>
      <c r="G553" s="459">
        <v>59493.308103448275</v>
      </c>
      <c r="H553" s="442">
        <f t="shared" si="19"/>
        <v>10351835.609999999</v>
      </c>
      <c r="I553" s="443">
        <v>162.85495178594931</v>
      </c>
      <c r="J553" s="443">
        <v>59493.308103448275</v>
      </c>
      <c r="K553" s="444">
        <f t="shared" si="20"/>
        <v>9688779.8227736969</v>
      </c>
      <c r="O553" s="909"/>
      <c r="P553" s="909"/>
    </row>
    <row r="554" spans="1:16" ht="15">
      <c r="A554" s="936" t="s">
        <v>17953</v>
      </c>
      <c r="B554" s="896"/>
      <c r="C554" s="908" t="s">
        <v>17954</v>
      </c>
      <c r="D554" s="907" t="s">
        <v>17955</v>
      </c>
      <c r="E554" s="908" t="s">
        <v>17956</v>
      </c>
      <c r="F554" s="459">
        <v>275</v>
      </c>
      <c r="G554" s="459">
        <v>246800.95920000001</v>
      </c>
      <c r="H554" s="442">
        <f t="shared" si="19"/>
        <v>67870263.780000001</v>
      </c>
      <c r="I554" s="443">
        <v>257.38569966170144</v>
      </c>
      <c r="J554" s="443">
        <v>246800.95920000001</v>
      </c>
      <c r="K554" s="444">
        <f t="shared" si="20"/>
        <v>63523037.560871035</v>
      </c>
      <c r="O554" s="909"/>
      <c r="P554" s="909"/>
    </row>
    <row r="555" spans="1:16" ht="15">
      <c r="A555" s="936" t="s">
        <v>17957</v>
      </c>
      <c r="B555" s="896"/>
      <c r="C555" s="908" t="s">
        <v>17958</v>
      </c>
      <c r="D555" s="907" t="s">
        <v>17959</v>
      </c>
      <c r="E555" s="908" t="s">
        <v>17960</v>
      </c>
      <c r="F555" s="459">
        <v>85.85</v>
      </c>
      <c r="G555" s="459">
        <v>377.77996505532906</v>
      </c>
      <c r="H555" s="442">
        <f t="shared" si="19"/>
        <v>32432.409999999996</v>
      </c>
      <c r="I555" s="443">
        <v>80.35113569438937</v>
      </c>
      <c r="J555" s="443">
        <v>377.77996505532906</v>
      </c>
      <c r="K555" s="444">
        <f t="shared" si="20"/>
        <v>30355.049234782418</v>
      </c>
      <c r="O555" s="909"/>
      <c r="P555" s="909"/>
    </row>
    <row r="556" spans="1:16" ht="22.5">
      <c r="A556" s="936" t="s">
        <v>17961</v>
      </c>
      <c r="B556" s="896"/>
      <c r="C556" s="908" t="s">
        <v>17962</v>
      </c>
      <c r="D556" s="907"/>
      <c r="E556" s="908" t="s">
        <v>17963</v>
      </c>
      <c r="F556" s="459">
        <v>879</v>
      </c>
      <c r="G556" s="459">
        <v>13393.16</v>
      </c>
      <c r="H556" s="442">
        <f t="shared" si="19"/>
        <v>11772587.640000001</v>
      </c>
      <c r="I556" s="443">
        <v>822.69829091867518</v>
      </c>
      <c r="J556" s="443">
        <v>13393.16</v>
      </c>
      <c r="K556" s="444">
        <f t="shared" si="20"/>
        <v>11018529.842000363</v>
      </c>
      <c r="O556" s="909"/>
      <c r="P556" s="909"/>
    </row>
    <row r="557" spans="1:16" ht="15">
      <c r="A557" s="936" t="s">
        <v>17964</v>
      </c>
      <c r="B557" s="896"/>
      <c r="C557" s="908" t="s">
        <v>17965</v>
      </c>
      <c r="D557" s="907" t="s">
        <v>17966</v>
      </c>
      <c r="E557" s="908" t="s">
        <v>17967</v>
      </c>
      <c r="F557" s="459">
        <v>29</v>
      </c>
      <c r="G557" s="459">
        <v>11179.03</v>
      </c>
      <c r="H557" s="442">
        <f t="shared" si="19"/>
        <v>324191.87</v>
      </c>
      <c r="I557" s="443">
        <v>27.142491964324883</v>
      </c>
      <c r="J557" s="443">
        <v>11179.03</v>
      </c>
      <c r="K557" s="444">
        <f t="shared" si="20"/>
        <v>303426.7319439468</v>
      </c>
      <c r="O557" s="909"/>
      <c r="P557" s="909"/>
    </row>
    <row r="558" spans="1:16" ht="22.5">
      <c r="A558" s="936" t="s">
        <v>17968</v>
      </c>
      <c r="B558" s="896"/>
      <c r="C558" s="908" t="s">
        <v>17969</v>
      </c>
      <c r="D558" s="907"/>
      <c r="E558" s="908" t="s">
        <v>17970</v>
      </c>
      <c r="F558" s="459">
        <v>6480</v>
      </c>
      <c r="G558" s="459">
        <v>2962.68</v>
      </c>
      <c r="H558" s="442">
        <f t="shared" si="19"/>
        <v>19198166.399999999</v>
      </c>
      <c r="I558" s="443">
        <v>6064.9430320284564</v>
      </c>
      <c r="J558" s="443">
        <v>2962.68</v>
      </c>
      <c r="K558" s="444">
        <f t="shared" si="20"/>
        <v>17968485.422130067</v>
      </c>
      <c r="O558" s="909"/>
      <c r="P558" s="909"/>
    </row>
    <row r="559" spans="1:16" ht="15">
      <c r="A559" s="936" t="s">
        <v>14087</v>
      </c>
      <c r="B559" s="896"/>
      <c r="C559" s="908" t="s">
        <v>17971</v>
      </c>
      <c r="D559" s="907" t="s">
        <v>17972</v>
      </c>
      <c r="E559" s="908" t="s">
        <v>14089</v>
      </c>
      <c r="F559" s="459"/>
      <c r="G559" s="459"/>
      <c r="H559" s="442">
        <f t="shared" si="19"/>
        <v>0</v>
      </c>
      <c r="I559" s="443"/>
      <c r="J559" s="443"/>
      <c r="K559" s="444">
        <f t="shared" si="20"/>
        <v>0</v>
      </c>
      <c r="O559" s="909"/>
      <c r="P559" s="909"/>
    </row>
    <row r="560" spans="1:16" ht="15">
      <c r="A560" s="936" t="s">
        <v>14090</v>
      </c>
      <c r="B560" s="896"/>
      <c r="C560" s="908" t="s">
        <v>17973</v>
      </c>
      <c r="D560" s="907" t="s">
        <v>14259</v>
      </c>
      <c r="E560" s="908" t="s">
        <v>17974</v>
      </c>
      <c r="F560" s="459"/>
      <c r="G560" s="459"/>
      <c r="H560" s="442">
        <f t="shared" si="19"/>
        <v>0</v>
      </c>
      <c r="I560" s="443"/>
      <c r="J560" s="443"/>
      <c r="K560" s="444">
        <f t="shared" si="20"/>
        <v>0</v>
      </c>
      <c r="O560" s="909"/>
      <c r="P560" s="909"/>
    </row>
    <row r="561" spans="1:16" ht="15">
      <c r="A561" s="936" t="s">
        <v>14091</v>
      </c>
      <c r="B561" s="896"/>
      <c r="C561" s="908" t="s">
        <v>17975</v>
      </c>
      <c r="D561" s="907" t="s">
        <v>17976</v>
      </c>
      <c r="E561" s="908" t="s">
        <v>17977</v>
      </c>
      <c r="F561" s="459">
        <v>1306</v>
      </c>
      <c r="G561" s="459">
        <v>5420.8499999999995</v>
      </c>
      <c r="H561" s="442">
        <f t="shared" si="19"/>
        <v>7079630.0999999996</v>
      </c>
      <c r="I561" s="443">
        <v>1222.3480863933896</v>
      </c>
      <c r="J561" s="443">
        <v>5420.8499999999995</v>
      </c>
      <c r="K561" s="444">
        <f t="shared" si="20"/>
        <v>6626165.6241256054</v>
      </c>
      <c r="O561" s="909"/>
      <c r="P561" s="909"/>
    </row>
    <row r="562" spans="1:16" ht="22.5">
      <c r="A562" s="936" t="s">
        <v>17978</v>
      </c>
      <c r="B562" s="896"/>
      <c r="C562" s="908" t="s">
        <v>17979</v>
      </c>
      <c r="D562" s="907"/>
      <c r="E562" s="908"/>
      <c r="F562" s="459">
        <v>15</v>
      </c>
      <c r="G562" s="459">
        <v>313295.55</v>
      </c>
      <c r="H562" s="442">
        <f t="shared" si="19"/>
        <v>4699433.25</v>
      </c>
      <c r="I562" s="443">
        <v>14.039219981547358</v>
      </c>
      <c r="J562" s="443">
        <v>313295.55</v>
      </c>
      <c r="K562" s="444">
        <f t="shared" si="20"/>
        <v>4398425.1456898693</v>
      </c>
      <c r="O562" s="909"/>
      <c r="P562" s="909"/>
    </row>
    <row r="563" spans="1:16" ht="22.5">
      <c r="A563" s="936" t="s">
        <v>17980</v>
      </c>
      <c r="B563" s="896"/>
      <c r="C563" s="908" t="s">
        <v>17981</v>
      </c>
      <c r="D563" s="907"/>
      <c r="E563" s="908"/>
      <c r="F563" s="459"/>
      <c r="G563" s="459"/>
      <c r="H563" s="442">
        <f t="shared" si="19"/>
        <v>0</v>
      </c>
      <c r="I563" s="443"/>
      <c r="J563" s="443"/>
      <c r="K563" s="444">
        <f t="shared" si="20"/>
        <v>0</v>
      </c>
      <c r="O563" s="909"/>
      <c r="P563" s="909"/>
    </row>
    <row r="564" spans="1:16" ht="22.5">
      <c r="A564" s="936" t="s">
        <v>17982</v>
      </c>
      <c r="B564" s="896"/>
      <c r="C564" s="908" t="s">
        <v>17983</v>
      </c>
      <c r="D564" s="907"/>
      <c r="E564" s="908"/>
      <c r="F564" s="459">
        <v>16200</v>
      </c>
      <c r="G564" s="459">
        <v>4298.45</v>
      </c>
      <c r="H564" s="442">
        <f t="shared" si="19"/>
        <v>69634890</v>
      </c>
      <c r="I564" s="443">
        <v>15162.357580071144</v>
      </c>
      <c r="J564" s="443">
        <v>4298.45</v>
      </c>
      <c r="K564" s="444">
        <f t="shared" si="20"/>
        <v>65174635.940056808</v>
      </c>
      <c r="O564" s="909"/>
      <c r="P564" s="909"/>
    </row>
    <row r="565" spans="1:16" ht="22.5">
      <c r="A565" s="936" t="s">
        <v>14216</v>
      </c>
      <c r="B565" s="896"/>
      <c r="C565" s="908" t="s">
        <v>17984</v>
      </c>
      <c r="D565" s="907"/>
      <c r="E565" s="908"/>
      <c r="F565" s="459"/>
      <c r="G565" s="459"/>
      <c r="H565" s="442">
        <f t="shared" si="19"/>
        <v>0</v>
      </c>
      <c r="I565" s="443"/>
      <c r="J565" s="443"/>
      <c r="K565" s="444">
        <f t="shared" si="20"/>
        <v>0</v>
      </c>
      <c r="O565" s="909"/>
      <c r="P565" s="909"/>
    </row>
    <row r="566" spans="1:16" ht="22.5">
      <c r="A566" s="936" t="s">
        <v>14220</v>
      </c>
      <c r="B566" s="896"/>
      <c r="C566" s="908" t="s">
        <v>17985</v>
      </c>
      <c r="D566" s="907"/>
      <c r="E566" s="908"/>
      <c r="F566" s="459"/>
      <c r="G566" s="459"/>
      <c r="H566" s="442">
        <f t="shared" si="19"/>
        <v>0</v>
      </c>
      <c r="I566" s="443"/>
      <c r="J566" s="443"/>
      <c r="K566" s="444">
        <f t="shared" si="20"/>
        <v>0</v>
      </c>
      <c r="O566" s="909"/>
      <c r="P566" s="909"/>
    </row>
    <row r="567" spans="1:16" ht="15">
      <c r="A567" s="936" t="s">
        <v>17986</v>
      </c>
      <c r="B567" s="896"/>
      <c r="C567" s="908" t="s">
        <v>17987</v>
      </c>
      <c r="D567" s="907"/>
      <c r="E567" s="908"/>
      <c r="F567" s="459"/>
      <c r="G567" s="459"/>
      <c r="H567" s="442">
        <f t="shared" si="19"/>
        <v>0</v>
      </c>
      <c r="I567" s="443"/>
      <c r="J567" s="443"/>
      <c r="K567" s="444">
        <f t="shared" si="20"/>
        <v>0</v>
      </c>
      <c r="O567" s="909"/>
      <c r="P567" s="909"/>
    </row>
    <row r="568" spans="1:16" ht="22.5">
      <c r="A568" s="936" t="s">
        <v>17988</v>
      </c>
      <c r="B568" s="896"/>
      <c r="C568" s="908" t="s">
        <v>17989</v>
      </c>
      <c r="D568" s="907"/>
      <c r="E568" s="908"/>
      <c r="F568" s="459"/>
      <c r="G568" s="459"/>
      <c r="H568" s="442">
        <f t="shared" si="19"/>
        <v>0</v>
      </c>
      <c r="I568" s="443"/>
      <c r="J568" s="443"/>
      <c r="K568" s="444">
        <f t="shared" si="20"/>
        <v>0</v>
      </c>
      <c r="O568" s="909"/>
      <c r="P568" s="909"/>
    </row>
    <row r="569" spans="1:16" ht="15">
      <c r="A569" s="936" t="s">
        <v>17990</v>
      </c>
      <c r="B569" s="896"/>
      <c r="C569" s="908" t="s">
        <v>17991</v>
      </c>
      <c r="D569" s="907"/>
      <c r="E569" s="908"/>
      <c r="F569" s="459">
        <v>4</v>
      </c>
      <c r="G569" s="459">
        <v>3.29</v>
      </c>
      <c r="H569" s="442">
        <f t="shared" si="19"/>
        <v>13.16</v>
      </c>
      <c r="I569" s="443">
        <v>3.7437919950792944</v>
      </c>
      <c r="J569" s="443">
        <v>3.29</v>
      </c>
      <c r="K569" s="444">
        <f t="shared" si="20"/>
        <v>12.317075663810879</v>
      </c>
      <c r="O569" s="909"/>
      <c r="P569" s="909"/>
    </row>
    <row r="570" spans="1:16" ht="22.5">
      <c r="A570" s="936" t="s">
        <v>17992</v>
      </c>
      <c r="B570" s="896"/>
      <c r="C570" s="908" t="s">
        <v>17993</v>
      </c>
      <c r="D570" s="907"/>
      <c r="E570" s="908"/>
      <c r="F570" s="459">
        <v>639.79999999999995</v>
      </c>
      <c r="G570" s="459">
        <v>0</v>
      </c>
      <c r="H570" s="442">
        <f t="shared" si="19"/>
        <v>0</v>
      </c>
      <c r="I570" s="443"/>
      <c r="J570" s="443">
        <v>0</v>
      </c>
      <c r="K570" s="444">
        <f t="shared" si="20"/>
        <v>0</v>
      </c>
      <c r="O570" s="909"/>
      <c r="P570" s="909"/>
    </row>
    <row r="571" spans="1:16" ht="22.5">
      <c r="A571" s="936" t="s">
        <v>17994</v>
      </c>
      <c r="B571" s="896"/>
      <c r="C571" s="908" t="s">
        <v>17995</v>
      </c>
      <c r="D571" s="907"/>
      <c r="E571" s="908"/>
      <c r="F571" s="459">
        <v>14043</v>
      </c>
      <c r="G571" s="459">
        <v>48.4</v>
      </c>
      <c r="H571" s="442">
        <f t="shared" si="19"/>
        <v>679681.2</v>
      </c>
      <c r="I571" s="443">
        <v>13143.517746724632</v>
      </c>
      <c r="J571" s="443">
        <v>48.4</v>
      </c>
      <c r="K571" s="444">
        <f t="shared" si="20"/>
        <v>636146.25894147216</v>
      </c>
      <c r="O571" s="909"/>
      <c r="P571" s="909"/>
    </row>
    <row r="572" spans="1:16" ht="33.75">
      <c r="A572" s="936" t="s">
        <v>17996</v>
      </c>
      <c r="B572" s="896"/>
      <c r="C572" s="908" t="s">
        <v>17997</v>
      </c>
      <c r="D572" s="907"/>
      <c r="E572" s="908"/>
      <c r="F572" s="459">
        <v>69</v>
      </c>
      <c r="G572" s="459">
        <v>14566.859999999999</v>
      </c>
      <c r="H572" s="442">
        <f t="shared" si="19"/>
        <v>1005113.34</v>
      </c>
      <c r="I572" s="443">
        <v>64.580411915117836</v>
      </c>
      <c r="J572" s="443">
        <v>14566.859999999999</v>
      </c>
      <c r="K572" s="444">
        <f t="shared" si="20"/>
        <v>940733.81910985336</v>
      </c>
      <c r="O572" s="909"/>
      <c r="P572" s="909"/>
    </row>
    <row r="573" spans="1:16" ht="15">
      <c r="A573" s="936" t="s">
        <v>17998</v>
      </c>
      <c r="B573" s="896"/>
      <c r="C573" s="908" t="s">
        <v>17999</v>
      </c>
      <c r="D573" s="907"/>
      <c r="E573" s="908"/>
      <c r="F573" s="459"/>
      <c r="G573" s="459"/>
      <c r="H573" s="442">
        <f t="shared" si="19"/>
        <v>0</v>
      </c>
      <c r="I573" s="443"/>
      <c r="J573" s="443"/>
      <c r="K573" s="444">
        <f t="shared" si="20"/>
        <v>0</v>
      </c>
      <c r="O573" s="909"/>
      <c r="P573" s="909"/>
    </row>
    <row r="574" spans="1:16" ht="22.5">
      <c r="A574" s="936" t="s">
        <v>18000</v>
      </c>
      <c r="B574" s="896"/>
      <c r="C574" s="908" t="s">
        <v>18001</v>
      </c>
      <c r="D574" s="907"/>
      <c r="E574" s="908"/>
      <c r="F574" s="459">
        <v>1560.1</v>
      </c>
      <c r="G574" s="459">
        <v>128.03999743606181</v>
      </c>
      <c r="H574" s="442">
        <f t="shared" si="19"/>
        <v>199755.2</v>
      </c>
      <c r="I574" s="443">
        <v>1460.1724728808017</v>
      </c>
      <c r="J574" s="443">
        <v>128.03999743606181</v>
      </c>
      <c r="K574" s="444">
        <f t="shared" si="20"/>
        <v>186960.47968386588</v>
      </c>
      <c r="O574" s="909"/>
      <c r="P574" s="909"/>
    </row>
    <row r="575" spans="1:16" ht="15">
      <c r="A575" s="936" t="s">
        <v>18002</v>
      </c>
      <c r="B575" s="896"/>
      <c r="C575" s="908" t="s">
        <v>18003</v>
      </c>
      <c r="D575" s="907"/>
      <c r="E575" s="908"/>
      <c r="F575" s="459">
        <v>117</v>
      </c>
      <c r="G575" s="459">
        <v>3303.5099999999998</v>
      </c>
      <c r="H575" s="442">
        <f t="shared" si="19"/>
        <v>386510.67</v>
      </c>
      <c r="I575" s="443">
        <v>109.50591585606938</v>
      </c>
      <c r="J575" s="443">
        <v>3303.5099999999998</v>
      </c>
      <c r="K575" s="444">
        <f t="shared" si="20"/>
        <v>361753.88808968372</v>
      </c>
      <c r="O575" s="909"/>
      <c r="P575" s="909"/>
    </row>
    <row r="576" spans="1:16" ht="15">
      <c r="A576" s="936" t="s">
        <v>18004</v>
      </c>
      <c r="B576" s="896"/>
      <c r="C576" s="908" t="e">
        <v>#N/A</v>
      </c>
      <c r="D576" s="907"/>
      <c r="E576" s="908"/>
      <c r="F576" s="459"/>
      <c r="G576" s="459"/>
      <c r="H576" s="442">
        <f t="shared" si="19"/>
        <v>0</v>
      </c>
      <c r="I576" s="443"/>
      <c r="J576" s="443"/>
      <c r="K576" s="444">
        <f t="shared" si="20"/>
        <v>0</v>
      </c>
      <c r="O576" s="909"/>
      <c r="P576" s="909"/>
    </row>
    <row r="577" spans="1:16" ht="15">
      <c r="A577" s="936" t="s">
        <v>18005</v>
      </c>
      <c r="B577" s="896"/>
      <c r="C577" s="908" t="s">
        <v>18006</v>
      </c>
      <c r="D577" s="907"/>
      <c r="E577" s="908"/>
      <c r="F577" s="459"/>
      <c r="G577" s="459"/>
      <c r="H577" s="442">
        <f t="shared" si="19"/>
        <v>0</v>
      </c>
      <c r="I577" s="443"/>
      <c r="J577" s="443"/>
      <c r="K577" s="444">
        <f t="shared" si="20"/>
        <v>0</v>
      </c>
      <c r="O577" s="909"/>
      <c r="P577" s="909"/>
    </row>
    <row r="578" spans="1:16" ht="22.5">
      <c r="A578" s="936" t="s">
        <v>18613</v>
      </c>
      <c r="B578" s="896"/>
      <c r="C578" s="908" t="s">
        <v>18007</v>
      </c>
      <c r="D578" s="907"/>
      <c r="E578" s="908"/>
      <c r="F578" s="459">
        <v>223</v>
      </c>
      <c r="G578" s="459">
        <v>24618.703049327356</v>
      </c>
      <c r="H578" s="442">
        <f t="shared" si="19"/>
        <v>5489970.7800000003</v>
      </c>
      <c r="I578" s="443">
        <v>208.71640372567066</v>
      </c>
      <c r="J578" s="443">
        <v>24618.703049327356</v>
      </c>
      <c r="K578" s="444">
        <f t="shared" si="20"/>
        <v>5138327.1648458075</v>
      </c>
      <c r="O578" s="909"/>
      <c r="P578" s="909"/>
    </row>
    <row r="579" spans="1:16" ht="45">
      <c r="A579" s="936" t="s">
        <v>18008</v>
      </c>
      <c r="B579" s="896"/>
      <c r="C579" s="908" t="s">
        <v>18009</v>
      </c>
      <c r="D579" s="907"/>
      <c r="E579" s="908"/>
      <c r="F579" s="459">
        <v>32</v>
      </c>
      <c r="G579" s="459">
        <v>1040.47</v>
      </c>
      <c r="H579" s="442">
        <f t="shared" si="19"/>
        <v>33295.040000000001</v>
      </c>
      <c r="I579" s="443">
        <v>29.950335960634355</v>
      </c>
      <c r="J579" s="443">
        <v>1040.47</v>
      </c>
      <c r="K579" s="444">
        <f t="shared" si="20"/>
        <v>31162.426056961227</v>
      </c>
      <c r="O579" s="909"/>
      <c r="P579" s="909"/>
    </row>
    <row r="580" spans="1:16" ht="22.5">
      <c r="A580" s="936" t="s">
        <v>18010</v>
      </c>
      <c r="B580" s="896"/>
      <c r="C580" s="908" t="s">
        <v>18011</v>
      </c>
      <c r="D580" s="907"/>
      <c r="E580" s="908"/>
      <c r="F580" s="459">
        <v>15</v>
      </c>
      <c r="G580" s="459">
        <v>14289</v>
      </c>
      <c r="H580" s="442">
        <f t="shared" si="19"/>
        <v>214335</v>
      </c>
      <c r="I580" s="443">
        <v>14.039219981547358</v>
      </c>
      <c r="J580" s="443">
        <v>14289</v>
      </c>
      <c r="K580" s="444">
        <f t="shared" si="20"/>
        <v>200606.41431633019</v>
      </c>
      <c r="O580" s="909"/>
      <c r="P580" s="909"/>
    </row>
    <row r="581" spans="1:16" ht="15">
      <c r="A581" s="936" t="s">
        <v>18012</v>
      </c>
      <c r="B581" s="896"/>
      <c r="C581" s="908" t="s">
        <v>18013</v>
      </c>
      <c r="D581" s="907"/>
      <c r="E581" s="908"/>
      <c r="F581" s="459">
        <v>269</v>
      </c>
      <c r="G581" s="459">
        <v>3333</v>
      </c>
      <c r="H581" s="442">
        <f t="shared" si="19"/>
        <v>896577</v>
      </c>
      <c r="I581" s="443">
        <v>251.77001166908255</v>
      </c>
      <c r="J581" s="443">
        <v>3333</v>
      </c>
      <c r="K581" s="444">
        <f t="shared" si="20"/>
        <v>839149.44889305218</v>
      </c>
      <c r="O581" s="909"/>
      <c r="P581" s="909"/>
    </row>
    <row r="582" spans="1:16" ht="22.5">
      <c r="A582" s="936" t="s">
        <v>18014</v>
      </c>
      <c r="B582" s="896"/>
      <c r="C582" s="908" t="s">
        <v>18015</v>
      </c>
      <c r="D582" s="907"/>
      <c r="E582" s="908"/>
      <c r="F582" s="459">
        <v>1.6</v>
      </c>
      <c r="G582" s="459">
        <v>6600</v>
      </c>
      <c r="H582" s="442">
        <f t="shared" si="19"/>
        <v>10560</v>
      </c>
      <c r="I582" s="443">
        <v>1.4975167980317179</v>
      </c>
      <c r="J582" s="443">
        <v>6600</v>
      </c>
      <c r="K582" s="444">
        <f t="shared" si="20"/>
        <v>9883.6108670093381</v>
      </c>
      <c r="O582" s="909"/>
      <c r="P582" s="909"/>
    </row>
    <row r="583" spans="1:16" ht="45">
      <c r="A583" s="936" t="s">
        <v>18016</v>
      </c>
      <c r="B583" s="896"/>
      <c r="C583" s="908" t="s">
        <v>18017</v>
      </c>
      <c r="D583" s="907"/>
      <c r="E583" s="908"/>
      <c r="F583" s="459"/>
      <c r="G583" s="459"/>
      <c r="H583" s="442">
        <f t="shared" si="19"/>
        <v>0</v>
      </c>
      <c r="I583" s="443"/>
      <c r="J583" s="443"/>
      <c r="K583" s="444">
        <f t="shared" si="20"/>
        <v>0</v>
      </c>
      <c r="O583" s="909"/>
      <c r="P583" s="909"/>
    </row>
    <row r="584" spans="1:16" ht="33.75">
      <c r="A584" s="936" t="s">
        <v>18018</v>
      </c>
      <c r="B584" s="896"/>
      <c r="C584" s="908" t="s">
        <v>18019</v>
      </c>
      <c r="D584" s="907"/>
      <c r="E584" s="908"/>
      <c r="F584" s="459">
        <v>2.6</v>
      </c>
      <c r="G584" s="459">
        <v>15374.4</v>
      </c>
      <c r="H584" s="442">
        <f t="shared" si="19"/>
        <v>39973.440000000002</v>
      </c>
      <c r="I584" s="443">
        <v>2.4334647968015415</v>
      </c>
      <c r="J584" s="443">
        <v>15374.4</v>
      </c>
      <c r="K584" s="444">
        <f t="shared" si="20"/>
        <v>37413.061171945621</v>
      </c>
      <c r="O584" s="909"/>
      <c r="P584" s="909"/>
    </row>
    <row r="585" spans="1:16" ht="45">
      <c r="A585" s="936" t="s">
        <v>18020</v>
      </c>
      <c r="B585" s="896"/>
      <c r="C585" s="908" t="s">
        <v>18021</v>
      </c>
      <c r="D585" s="907"/>
      <c r="E585" s="908"/>
      <c r="F585" s="459">
        <v>43</v>
      </c>
      <c r="G585" s="459">
        <v>54450</v>
      </c>
      <c r="H585" s="442">
        <f t="shared" si="19"/>
        <v>2341350</v>
      </c>
      <c r="I585" s="443">
        <v>40.245763947102418</v>
      </c>
      <c r="J585" s="443">
        <v>54450</v>
      </c>
      <c r="K585" s="444">
        <f t="shared" si="20"/>
        <v>2191381.8469197266</v>
      </c>
      <c r="O585" s="909"/>
      <c r="P585" s="909"/>
    </row>
    <row r="586" spans="1:16" ht="33.75">
      <c r="A586" s="936" t="s">
        <v>18022</v>
      </c>
      <c r="B586" s="896"/>
      <c r="C586" s="908" t="s">
        <v>18023</v>
      </c>
      <c r="D586" s="907"/>
      <c r="E586" s="908"/>
      <c r="F586" s="459">
        <v>260.25</v>
      </c>
      <c r="G586" s="459">
        <v>210940.07000960613</v>
      </c>
      <c r="H586" s="442">
        <f t="shared" si="19"/>
        <v>54897153.219999999</v>
      </c>
      <c r="I586" s="443">
        <v>243.58046667984661</v>
      </c>
      <c r="J586" s="443">
        <v>210940.07000960613</v>
      </c>
      <c r="K586" s="444">
        <f t="shared" si="20"/>
        <v>51380880.694419377</v>
      </c>
      <c r="O586" s="909"/>
      <c r="P586" s="909"/>
    </row>
    <row r="587" spans="1:16" ht="22.5">
      <c r="A587" s="936" t="s">
        <v>18024</v>
      </c>
      <c r="B587" s="896"/>
      <c r="C587" s="908" t="s">
        <v>18025</v>
      </c>
      <c r="D587" s="907"/>
      <c r="E587" s="908"/>
      <c r="F587" s="459">
        <v>428.67</v>
      </c>
      <c r="G587" s="459">
        <v>1092.3749037721323</v>
      </c>
      <c r="H587" s="442">
        <f t="shared" si="19"/>
        <v>468268.35</v>
      </c>
      <c r="I587" s="443">
        <v>401.21282863266032</v>
      </c>
      <c r="J587" s="443">
        <v>1092.3749037721323</v>
      </c>
      <c r="K587" s="444">
        <f t="shared" si="20"/>
        <v>438274.82506974728</v>
      </c>
      <c r="O587" s="909"/>
      <c r="P587" s="909"/>
    </row>
    <row r="588" spans="1:16" ht="22.5">
      <c r="A588" s="936" t="s">
        <v>18026</v>
      </c>
      <c r="B588" s="896"/>
      <c r="C588" s="908" t="s">
        <v>18027</v>
      </c>
      <c r="D588" s="907"/>
      <c r="E588" s="908"/>
      <c r="F588" s="459">
        <v>69</v>
      </c>
      <c r="G588" s="459">
        <v>10114.5</v>
      </c>
      <c r="H588" s="442">
        <f t="shared" si="19"/>
        <v>697900.5</v>
      </c>
      <c r="I588" s="443">
        <v>64.580411915117836</v>
      </c>
      <c r="J588" s="443">
        <v>10114.5</v>
      </c>
      <c r="K588" s="444">
        <f t="shared" si="20"/>
        <v>653198.57631545933</v>
      </c>
      <c r="O588" s="909"/>
      <c r="P588" s="909"/>
    </row>
    <row r="589" spans="1:16" ht="22.5">
      <c r="A589" s="936" t="s">
        <v>18028</v>
      </c>
      <c r="B589" s="896"/>
      <c r="C589" s="908" t="s">
        <v>18029</v>
      </c>
      <c r="D589" s="907"/>
      <c r="E589" s="908"/>
      <c r="F589" s="459">
        <v>60</v>
      </c>
      <c r="G589" s="459">
        <v>727.65</v>
      </c>
      <c r="H589" s="442">
        <f t="shared" si="19"/>
        <v>43659</v>
      </c>
      <c r="I589" s="443">
        <v>56.156879926189426</v>
      </c>
      <c r="J589" s="443">
        <v>727.65</v>
      </c>
      <c r="K589" s="444">
        <f t="shared" si="20"/>
        <v>40862.553678291733</v>
      </c>
      <c r="O589" s="909"/>
      <c r="P589" s="909"/>
    </row>
    <row r="590" spans="1:16" ht="22.5">
      <c r="A590" s="936" t="s">
        <v>18030</v>
      </c>
      <c r="B590" s="896"/>
      <c r="C590" s="908" t="s">
        <v>18031</v>
      </c>
      <c r="D590" s="907"/>
      <c r="E590" s="908"/>
      <c r="F590" s="459">
        <v>102.5</v>
      </c>
      <c r="G590" s="459">
        <v>125510</v>
      </c>
      <c r="H590" s="442">
        <f t="shared" si="19"/>
        <v>12864775</v>
      </c>
      <c r="I590" s="443">
        <v>95.934669873906913</v>
      </c>
      <c r="J590" s="443">
        <v>125510</v>
      </c>
      <c r="K590" s="444">
        <f t="shared" si="20"/>
        <v>12040760.415874057</v>
      </c>
      <c r="O590" s="909"/>
      <c r="P590" s="909"/>
    </row>
    <row r="591" spans="1:16" ht="45">
      <c r="A591" s="936" t="s">
        <v>18032</v>
      </c>
      <c r="B591" s="896"/>
      <c r="C591" s="908" t="s">
        <v>18033</v>
      </c>
      <c r="D591" s="907"/>
      <c r="E591" s="908"/>
      <c r="F591" s="459"/>
      <c r="G591" s="459"/>
      <c r="H591" s="442">
        <f t="shared" si="19"/>
        <v>0</v>
      </c>
      <c r="I591" s="443"/>
      <c r="J591" s="443"/>
      <c r="K591" s="444">
        <f t="shared" si="20"/>
        <v>0</v>
      </c>
      <c r="O591" s="909"/>
      <c r="P591" s="909"/>
    </row>
    <row r="592" spans="1:16" ht="22.5">
      <c r="A592" s="936" t="s">
        <v>18034</v>
      </c>
      <c r="B592" s="896"/>
      <c r="C592" s="908" t="s">
        <v>18035</v>
      </c>
      <c r="D592" s="907"/>
      <c r="E592" s="908"/>
      <c r="F592" s="459"/>
      <c r="G592" s="459"/>
      <c r="H592" s="442">
        <f t="shared" ref="H592:H676" si="21">F592*G592</f>
        <v>0</v>
      </c>
      <c r="I592" s="443"/>
      <c r="J592" s="443"/>
      <c r="K592" s="444">
        <f t="shared" ref="K592:K676" si="22">I592*J592</f>
        <v>0</v>
      </c>
      <c r="O592" s="909"/>
      <c r="P592" s="909"/>
    </row>
    <row r="593" spans="1:16" ht="22.5">
      <c r="A593" s="936" t="s">
        <v>18036</v>
      </c>
      <c r="B593" s="896"/>
      <c r="C593" s="908" t="s">
        <v>18037</v>
      </c>
      <c r="D593" s="907"/>
      <c r="E593" s="908"/>
      <c r="F593" s="459"/>
      <c r="G593" s="459"/>
      <c r="H593" s="442">
        <f t="shared" si="21"/>
        <v>0</v>
      </c>
      <c r="I593" s="443"/>
      <c r="J593" s="443"/>
      <c r="K593" s="444">
        <f t="shared" si="22"/>
        <v>0</v>
      </c>
      <c r="O593" s="909"/>
      <c r="P593" s="909"/>
    </row>
    <row r="594" spans="1:16" ht="22.5">
      <c r="A594" s="936" t="s">
        <v>18038</v>
      </c>
      <c r="B594" s="896"/>
      <c r="C594" s="908" t="s">
        <v>18039</v>
      </c>
      <c r="D594" s="907"/>
      <c r="E594" s="908"/>
      <c r="F594" s="459"/>
      <c r="G594" s="459"/>
      <c r="H594" s="442">
        <f t="shared" si="21"/>
        <v>0</v>
      </c>
      <c r="I594" s="443"/>
      <c r="J594" s="443"/>
      <c r="K594" s="444">
        <f t="shared" si="22"/>
        <v>0</v>
      </c>
      <c r="O594" s="909"/>
      <c r="P594" s="909"/>
    </row>
    <row r="595" spans="1:16" ht="22.5">
      <c r="A595" s="936" t="s">
        <v>18040</v>
      </c>
      <c r="B595" s="896"/>
      <c r="C595" s="908" t="s">
        <v>18041</v>
      </c>
      <c r="D595" s="907"/>
      <c r="E595" s="908"/>
      <c r="F595" s="459"/>
      <c r="G595" s="459"/>
      <c r="H595" s="442">
        <f t="shared" si="21"/>
        <v>0</v>
      </c>
      <c r="I595" s="443"/>
      <c r="J595" s="443"/>
      <c r="K595" s="444">
        <f t="shared" si="22"/>
        <v>0</v>
      </c>
      <c r="O595" s="909"/>
      <c r="P595" s="909"/>
    </row>
    <row r="596" spans="1:16" ht="22.5">
      <c r="A596" s="936" t="s">
        <v>18042</v>
      </c>
      <c r="B596" s="896"/>
      <c r="C596" s="908" t="s">
        <v>18043</v>
      </c>
      <c r="D596" s="907"/>
      <c r="E596" s="908"/>
      <c r="F596" s="459"/>
      <c r="G596" s="459"/>
      <c r="H596" s="442">
        <f t="shared" si="21"/>
        <v>0</v>
      </c>
      <c r="I596" s="443"/>
      <c r="J596" s="443"/>
      <c r="K596" s="444">
        <f t="shared" si="22"/>
        <v>0</v>
      </c>
      <c r="O596" s="909"/>
      <c r="P596" s="909"/>
    </row>
    <row r="597" spans="1:16" ht="22.5">
      <c r="A597" s="936" t="s">
        <v>18044</v>
      </c>
      <c r="B597" s="896"/>
      <c r="C597" s="908" t="s">
        <v>18045</v>
      </c>
      <c r="D597" s="907"/>
      <c r="E597" s="908"/>
      <c r="F597" s="459"/>
      <c r="G597" s="459"/>
      <c r="H597" s="442">
        <f t="shared" si="21"/>
        <v>0</v>
      </c>
      <c r="I597" s="443"/>
      <c r="J597" s="443"/>
      <c r="K597" s="444">
        <f t="shared" si="22"/>
        <v>0</v>
      </c>
      <c r="O597" s="909"/>
      <c r="P597" s="909"/>
    </row>
    <row r="598" spans="1:16" ht="22.5">
      <c r="A598" s="936" t="s">
        <v>18046</v>
      </c>
      <c r="B598" s="896"/>
      <c r="C598" s="908" t="s">
        <v>18047</v>
      </c>
      <c r="D598" s="907"/>
      <c r="E598" s="908"/>
      <c r="F598" s="459"/>
      <c r="G598" s="459"/>
      <c r="H598" s="442">
        <f t="shared" si="21"/>
        <v>0</v>
      </c>
      <c r="I598" s="443"/>
      <c r="J598" s="443"/>
      <c r="K598" s="444">
        <f t="shared" si="22"/>
        <v>0</v>
      </c>
      <c r="O598" s="909"/>
      <c r="P598" s="909"/>
    </row>
    <row r="599" spans="1:16" ht="22.5">
      <c r="A599" s="936" t="s">
        <v>18048</v>
      </c>
      <c r="B599" s="896"/>
      <c r="C599" s="908" t="s">
        <v>18049</v>
      </c>
      <c r="D599" s="907"/>
      <c r="E599" s="908"/>
      <c r="F599" s="459"/>
      <c r="G599" s="459"/>
      <c r="H599" s="442">
        <f t="shared" si="21"/>
        <v>0</v>
      </c>
      <c r="I599" s="443"/>
      <c r="J599" s="443"/>
      <c r="K599" s="444">
        <f t="shared" si="22"/>
        <v>0</v>
      </c>
      <c r="O599" s="909"/>
      <c r="P599" s="909"/>
    </row>
    <row r="600" spans="1:16" ht="22.5">
      <c r="A600" s="936" t="s">
        <v>18050</v>
      </c>
      <c r="B600" s="896"/>
      <c r="C600" s="908" t="s">
        <v>18051</v>
      </c>
      <c r="D600" s="907"/>
      <c r="E600" s="908"/>
      <c r="F600" s="459"/>
      <c r="G600" s="459"/>
      <c r="H600" s="442">
        <f t="shared" si="21"/>
        <v>0</v>
      </c>
      <c r="I600" s="443"/>
      <c r="J600" s="443"/>
      <c r="K600" s="444">
        <f t="shared" si="22"/>
        <v>0</v>
      </c>
      <c r="O600" s="909"/>
      <c r="P600" s="909"/>
    </row>
    <row r="601" spans="1:16" ht="22.5">
      <c r="A601" s="936" t="s">
        <v>18052</v>
      </c>
      <c r="B601" s="896"/>
      <c r="C601" s="908" t="s">
        <v>18053</v>
      </c>
      <c r="D601" s="907"/>
      <c r="E601" s="908"/>
      <c r="F601" s="459"/>
      <c r="G601" s="459"/>
      <c r="H601" s="442">
        <f t="shared" si="21"/>
        <v>0</v>
      </c>
      <c r="I601" s="443"/>
      <c r="J601" s="443"/>
      <c r="K601" s="444">
        <f t="shared" si="22"/>
        <v>0</v>
      </c>
      <c r="O601" s="909"/>
      <c r="P601" s="909"/>
    </row>
    <row r="602" spans="1:16" ht="22.5">
      <c r="A602" s="936" t="s">
        <v>18054</v>
      </c>
      <c r="B602" s="896"/>
      <c r="C602" s="908" t="s">
        <v>18055</v>
      </c>
      <c r="D602" s="907"/>
      <c r="E602" s="908"/>
      <c r="F602" s="459"/>
      <c r="G602" s="459"/>
      <c r="H602" s="442">
        <f t="shared" si="21"/>
        <v>0</v>
      </c>
      <c r="I602" s="443"/>
      <c r="J602" s="443"/>
      <c r="K602" s="444">
        <f t="shared" si="22"/>
        <v>0</v>
      </c>
      <c r="O602" s="909"/>
      <c r="P602" s="909"/>
    </row>
    <row r="603" spans="1:16" ht="22.5">
      <c r="A603" s="936" t="s">
        <v>18056</v>
      </c>
      <c r="B603" s="896"/>
      <c r="C603" s="908" t="s">
        <v>18057</v>
      </c>
      <c r="D603" s="907"/>
      <c r="E603" s="908"/>
      <c r="F603" s="459"/>
      <c r="G603" s="459"/>
      <c r="H603" s="442">
        <f t="shared" si="21"/>
        <v>0</v>
      </c>
      <c r="I603" s="443"/>
      <c r="J603" s="443"/>
      <c r="K603" s="444">
        <f t="shared" si="22"/>
        <v>0</v>
      </c>
      <c r="O603" s="909"/>
      <c r="P603" s="909"/>
    </row>
    <row r="604" spans="1:16" ht="22.5">
      <c r="A604" s="936" t="s">
        <v>18058</v>
      </c>
      <c r="B604" s="896"/>
      <c r="C604" s="908" t="s">
        <v>18059</v>
      </c>
      <c r="D604" s="907"/>
      <c r="E604" s="908"/>
      <c r="F604" s="459"/>
      <c r="G604" s="459"/>
      <c r="H604" s="442">
        <f t="shared" si="21"/>
        <v>0</v>
      </c>
      <c r="I604" s="443"/>
      <c r="J604" s="443"/>
      <c r="K604" s="444">
        <f t="shared" si="22"/>
        <v>0</v>
      </c>
      <c r="O604" s="909"/>
      <c r="P604" s="909"/>
    </row>
    <row r="605" spans="1:16" ht="22.5">
      <c r="A605" s="936" t="s">
        <v>18060</v>
      </c>
      <c r="B605" s="896"/>
      <c r="C605" s="908" t="s">
        <v>18061</v>
      </c>
      <c r="D605" s="907"/>
      <c r="E605" s="908"/>
      <c r="F605" s="459"/>
      <c r="G605" s="459"/>
      <c r="H605" s="442">
        <f t="shared" si="21"/>
        <v>0</v>
      </c>
      <c r="I605" s="443"/>
      <c r="J605" s="443"/>
      <c r="K605" s="444">
        <f t="shared" si="22"/>
        <v>0</v>
      </c>
      <c r="O605" s="909"/>
      <c r="P605" s="909"/>
    </row>
    <row r="606" spans="1:16" ht="15">
      <c r="A606" s="936" t="s">
        <v>18062</v>
      </c>
      <c r="B606" s="896"/>
      <c r="C606" s="908" t="s">
        <v>18063</v>
      </c>
      <c r="D606" s="907"/>
      <c r="E606" s="908"/>
      <c r="F606" s="459"/>
      <c r="G606" s="459"/>
      <c r="H606" s="442">
        <f t="shared" si="21"/>
        <v>0</v>
      </c>
      <c r="I606" s="443"/>
      <c r="J606" s="443"/>
      <c r="K606" s="444">
        <f t="shared" si="22"/>
        <v>0</v>
      </c>
      <c r="O606" s="909"/>
      <c r="P606" s="909"/>
    </row>
    <row r="607" spans="1:16" ht="15">
      <c r="A607" s="936" t="s">
        <v>18064</v>
      </c>
      <c r="B607" s="896"/>
      <c r="C607" s="908" t="s">
        <v>18065</v>
      </c>
      <c r="D607" s="907"/>
      <c r="E607" s="908"/>
      <c r="F607" s="459"/>
      <c r="G607" s="459"/>
      <c r="H607" s="442">
        <f t="shared" si="21"/>
        <v>0</v>
      </c>
      <c r="I607" s="443"/>
      <c r="J607" s="443"/>
      <c r="K607" s="444">
        <f t="shared" si="22"/>
        <v>0</v>
      </c>
      <c r="O607" s="909"/>
      <c r="P607" s="909"/>
    </row>
    <row r="608" spans="1:16" ht="22.5">
      <c r="A608" s="936" t="s">
        <v>18066</v>
      </c>
      <c r="B608" s="896"/>
      <c r="C608" s="908" t="s">
        <v>18067</v>
      </c>
      <c r="D608" s="907"/>
      <c r="E608" s="908"/>
      <c r="F608" s="459"/>
      <c r="G608" s="459"/>
      <c r="H608" s="442">
        <f t="shared" si="21"/>
        <v>0</v>
      </c>
      <c r="I608" s="443"/>
      <c r="J608" s="443"/>
      <c r="K608" s="444">
        <f t="shared" si="22"/>
        <v>0</v>
      </c>
      <c r="O608" s="909"/>
      <c r="P608" s="909"/>
    </row>
    <row r="609" spans="1:16" ht="15">
      <c r="A609" s="936" t="s">
        <v>18068</v>
      </c>
      <c r="B609" s="896"/>
      <c r="C609" s="908" t="s">
        <v>18069</v>
      </c>
      <c r="D609" s="907"/>
      <c r="E609" s="908"/>
      <c r="F609" s="459"/>
      <c r="G609" s="459"/>
      <c r="H609" s="442">
        <f t="shared" si="21"/>
        <v>0</v>
      </c>
      <c r="I609" s="443"/>
      <c r="J609" s="443"/>
      <c r="K609" s="444">
        <f t="shared" si="22"/>
        <v>0</v>
      </c>
      <c r="O609" s="909"/>
      <c r="P609" s="909"/>
    </row>
    <row r="610" spans="1:16" ht="33.75">
      <c r="A610" s="936" t="s">
        <v>18070</v>
      </c>
      <c r="B610" s="896"/>
      <c r="C610" s="908" t="s">
        <v>18071</v>
      </c>
      <c r="D610" s="907"/>
      <c r="E610" s="908"/>
      <c r="F610" s="459">
        <v>76</v>
      </c>
      <c r="G610" s="459">
        <v>9121.1999999999989</v>
      </c>
      <c r="H610" s="442">
        <f t="shared" si="21"/>
        <v>693211.2</v>
      </c>
      <c r="I610" s="443">
        <v>71.1320479065066</v>
      </c>
      <c r="J610" s="443">
        <v>9121.1999999999989</v>
      </c>
      <c r="K610" s="444">
        <f t="shared" si="22"/>
        <v>648809.63536482793</v>
      </c>
      <c r="O610" s="909"/>
      <c r="P610" s="909"/>
    </row>
    <row r="611" spans="1:16" ht="15">
      <c r="A611" s="936" t="s">
        <v>18072</v>
      </c>
      <c r="B611" s="896"/>
      <c r="C611" s="908" t="s">
        <v>18073</v>
      </c>
      <c r="D611" s="907" t="s">
        <v>18074</v>
      </c>
      <c r="E611" s="908" t="s">
        <v>13449</v>
      </c>
      <c r="F611" s="459">
        <v>13</v>
      </c>
      <c r="G611" s="459">
        <v>40333.149999999994</v>
      </c>
      <c r="H611" s="442">
        <f t="shared" si="21"/>
        <v>524330.94999999995</v>
      </c>
      <c r="I611" s="443">
        <v>12.167323984007705</v>
      </c>
      <c r="J611" s="443">
        <v>40333.149999999994</v>
      </c>
      <c r="K611" s="444">
        <f t="shared" si="22"/>
        <v>490746.50334558031</v>
      </c>
      <c r="O611" s="909"/>
      <c r="P611" s="909"/>
    </row>
    <row r="612" spans="1:16" ht="15">
      <c r="A612" s="936" t="s">
        <v>18075</v>
      </c>
      <c r="B612" s="896"/>
      <c r="C612" s="908" t="s">
        <v>18076</v>
      </c>
      <c r="D612" s="907" t="s">
        <v>13567</v>
      </c>
      <c r="E612" s="908" t="s">
        <v>18077</v>
      </c>
      <c r="F612" s="459">
        <v>94</v>
      </c>
      <c r="G612" s="459">
        <v>121.58999999999999</v>
      </c>
      <c r="H612" s="442">
        <f t="shared" si="21"/>
        <v>11429.46</v>
      </c>
      <c r="I612" s="443">
        <v>87.979111884363405</v>
      </c>
      <c r="J612" s="443">
        <v>121.58999999999999</v>
      </c>
      <c r="K612" s="444">
        <f t="shared" si="22"/>
        <v>10697.380214019746</v>
      </c>
      <c r="O612" s="909"/>
      <c r="P612" s="909"/>
    </row>
    <row r="613" spans="1:16" ht="15">
      <c r="A613" s="936" t="s">
        <v>18614</v>
      </c>
      <c r="B613" s="896" t="s">
        <v>18615</v>
      </c>
      <c r="C613" s="908"/>
      <c r="D613" s="907"/>
      <c r="E613" s="908"/>
      <c r="F613" s="459">
        <v>13.5</v>
      </c>
      <c r="G613" s="459">
        <v>42942.9</v>
      </c>
      <c r="H613" s="442">
        <f t="shared" si="21"/>
        <v>579729.15</v>
      </c>
      <c r="I613" s="443">
        <v>12.63529798339262</v>
      </c>
      <c r="J613" s="443">
        <v>42942.9</v>
      </c>
      <c r="K613" s="444">
        <f t="shared" si="22"/>
        <v>542596.33777103096</v>
      </c>
      <c r="O613" s="909"/>
      <c r="P613" s="909"/>
    </row>
    <row r="614" spans="1:16" ht="15">
      <c r="A614" s="936" t="s">
        <v>18616</v>
      </c>
      <c r="B614" s="896" t="s">
        <v>18617</v>
      </c>
      <c r="C614" s="908"/>
      <c r="D614" s="907"/>
      <c r="E614" s="908"/>
      <c r="F614" s="459">
        <v>70</v>
      </c>
      <c r="G614" s="459">
        <v>14355</v>
      </c>
      <c r="H614" s="442">
        <f t="shared" si="21"/>
        <v>1004850</v>
      </c>
      <c r="I614" s="443">
        <v>65.516359913887669</v>
      </c>
      <c r="J614" s="443">
        <v>14355</v>
      </c>
      <c r="K614" s="444">
        <f t="shared" si="22"/>
        <v>940487.34656385751</v>
      </c>
      <c r="O614" s="909"/>
      <c r="P614" s="909"/>
    </row>
    <row r="615" spans="1:16" ht="15">
      <c r="A615" s="936" t="s">
        <v>18618</v>
      </c>
      <c r="B615" s="896" t="s">
        <v>18619</v>
      </c>
      <c r="C615" s="908"/>
      <c r="D615" s="907"/>
      <c r="E615" s="908"/>
      <c r="F615" s="459">
        <v>15.96</v>
      </c>
      <c r="G615" s="459">
        <v>1296392.8602756893</v>
      </c>
      <c r="H615" s="442">
        <f t="shared" si="21"/>
        <v>20690430.050000001</v>
      </c>
      <c r="I615" s="443">
        <v>14.937730060366386</v>
      </c>
      <c r="J615" s="443">
        <v>1296392.8602756893</v>
      </c>
      <c r="K615" s="444">
        <f t="shared" si="22"/>
        <v>19365166.598984525</v>
      </c>
      <c r="O615" s="909"/>
      <c r="P615" s="909"/>
    </row>
    <row r="616" spans="1:16" ht="15">
      <c r="A616" s="936" t="s">
        <v>18620</v>
      </c>
      <c r="B616" s="896" t="s">
        <v>18621</v>
      </c>
      <c r="C616" s="908"/>
      <c r="D616" s="907"/>
      <c r="E616" s="908"/>
      <c r="F616" s="459"/>
      <c r="G616" s="459"/>
      <c r="H616" s="442">
        <f t="shared" si="21"/>
        <v>0</v>
      </c>
      <c r="I616" s="443"/>
      <c r="J616" s="443"/>
      <c r="K616" s="444">
        <f t="shared" si="22"/>
        <v>0</v>
      </c>
      <c r="O616" s="909"/>
      <c r="P616" s="909"/>
    </row>
    <row r="617" spans="1:16" ht="15">
      <c r="A617" s="936" t="s">
        <v>18622</v>
      </c>
      <c r="B617" s="896" t="s">
        <v>18623</v>
      </c>
      <c r="C617" s="908"/>
      <c r="D617" s="907"/>
      <c r="E617" s="908"/>
      <c r="F617" s="459">
        <v>106</v>
      </c>
      <c r="G617" s="459">
        <v>24283.82</v>
      </c>
      <c r="H617" s="442">
        <f t="shared" si="21"/>
        <v>2574084.92</v>
      </c>
      <c r="I617" s="443">
        <v>99.210487869601309</v>
      </c>
      <c r="J617" s="443">
        <v>24283.82</v>
      </c>
      <c r="K617" s="444">
        <f t="shared" si="22"/>
        <v>2409209.6295375815</v>
      </c>
      <c r="O617" s="909"/>
      <c r="P617" s="909"/>
    </row>
    <row r="618" spans="1:16" ht="15">
      <c r="A618" s="936" t="s">
        <v>18624</v>
      </c>
      <c r="B618" s="896" t="s">
        <v>18625</v>
      </c>
      <c r="C618" s="908"/>
      <c r="D618" s="907"/>
      <c r="E618" s="908"/>
      <c r="F618" s="459">
        <v>80</v>
      </c>
      <c r="G618" s="459">
        <v>130387.29</v>
      </c>
      <c r="H618" s="442">
        <f t="shared" si="21"/>
        <v>10430983.199999999</v>
      </c>
      <c r="I618" s="443">
        <v>74.875839901585906</v>
      </c>
      <c r="J618" s="443">
        <v>130387.29</v>
      </c>
      <c r="K618" s="444">
        <f t="shared" si="22"/>
        <v>9762857.8512416519</v>
      </c>
      <c r="O618" s="909"/>
      <c r="P618" s="909"/>
    </row>
    <row r="619" spans="1:16" ht="15">
      <c r="A619" s="936" t="s">
        <v>18626</v>
      </c>
      <c r="B619" s="896" t="s">
        <v>18627</v>
      </c>
      <c r="C619" s="908"/>
      <c r="D619" s="907"/>
      <c r="E619" s="908"/>
      <c r="F619" s="459">
        <v>1860</v>
      </c>
      <c r="G619" s="459">
        <v>8741.9500000000007</v>
      </c>
      <c r="H619" s="442">
        <f t="shared" si="21"/>
        <v>16260027.000000002</v>
      </c>
      <c r="I619" s="443">
        <v>1740.8632777118719</v>
      </c>
      <c r="J619" s="443">
        <v>8741.9500000000007</v>
      </c>
      <c r="K619" s="444">
        <f t="shared" si="22"/>
        <v>15218539.730593299</v>
      </c>
      <c r="O619" s="909"/>
      <c r="P619" s="909"/>
    </row>
    <row r="620" spans="1:16" ht="15">
      <c r="A620" s="936" t="s">
        <v>18628</v>
      </c>
      <c r="B620" s="896" t="s">
        <v>18629</v>
      </c>
      <c r="C620" s="908"/>
      <c r="D620" s="907"/>
      <c r="E620" s="908"/>
      <c r="F620" s="459">
        <v>5</v>
      </c>
      <c r="G620" s="459">
        <v>16104</v>
      </c>
      <c r="H620" s="442">
        <f t="shared" si="21"/>
        <v>80520</v>
      </c>
      <c r="I620" s="443">
        <v>4.6797399938491182</v>
      </c>
      <c r="J620" s="443">
        <v>16104</v>
      </c>
      <c r="K620" s="444">
        <f t="shared" si="22"/>
        <v>75362.532860946201</v>
      </c>
      <c r="O620" s="909"/>
      <c r="P620" s="909"/>
    </row>
    <row r="621" spans="1:16" ht="15">
      <c r="A621" s="936" t="s">
        <v>18630</v>
      </c>
      <c r="B621" s="896" t="s">
        <v>18631</v>
      </c>
      <c r="C621" s="908"/>
      <c r="D621" s="907"/>
      <c r="E621" s="908"/>
      <c r="F621" s="459">
        <v>28</v>
      </c>
      <c r="G621" s="459">
        <v>14300</v>
      </c>
      <c r="H621" s="442">
        <f t="shared" si="21"/>
        <v>400400</v>
      </c>
      <c r="I621" s="443">
        <v>26.206543965555067</v>
      </c>
      <c r="J621" s="443">
        <v>14300</v>
      </c>
      <c r="K621" s="444">
        <f t="shared" si="22"/>
        <v>374753.57870743744</v>
      </c>
      <c r="O621" s="909"/>
      <c r="P621" s="909"/>
    </row>
    <row r="622" spans="1:16" ht="15">
      <c r="A622" s="936" t="s">
        <v>18632</v>
      </c>
      <c r="B622" s="896" t="s">
        <v>18633</v>
      </c>
      <c r="C622" s="908"/>
      <c r="D622" s="907"/>
      <c r="E622" s="908"/>
      <c r="F622" s="459">
        <v>90</v>
      </c>
      <c r="G622" s="459">
        <v>36410</v>
      </c>
      <c r="H622" s="442">
        <f t="shared" si="21"/>
        <v>3276900</v>
      </c>
      <c r="I622" s="443">
        <v>84.235319889284114</v>
      </c>
      <c r="J622" s="443">
        <v>36410</v>
      </c>
      <c r="K622" s="444">
        <f t="shared" si="22"/>
        <v>3067007.9971688348</v>
      </c>
      <c r="O622" s="909"/>
      <c r="P622" s="909"/>
    </row>
    <row r="623" spans="1:16" ht="15">
      <c r="A623" s="936" t="s">
        <v>19345</v>
      </c>
      <c r="B623" s="896" t="s">
        <v>19369</v>
      </c>
      <c r="C623" s="908"/>
      <c r="D623" s="907"/>
      <c r="E623" s="908"/>
      <c r="F623" s="459">
        <v>209.25</v>
      </c>
      <c r="G623" s="459">
        <v>14255.316606929509</v>
      </c>
      <c r="H623" s="442">
        <f t="shared" si="21"/>
        <v>2982925</v>
      </c>
      <c r="I623" s="443">
        <v>195.84711874258565</v>
      </c>
      <c r="J623" s="443">
        <v>14255.316606929509</v>
      </c>
      <c r="K623" s="444">
        <f t="shared" si="22"/>
        <v>2791862.6842304766</v>
      </c>
      <c r="O623" s="909"/>
      <c r="P623" s="909"/>
    </row>
    <row r="624" spans="1:16" ht="15">
      <c r="A624" s="936" t="s">
        <v>19346</v>
      </c>
      <c r="B624" s="896" t="s">
        <v>19370</v>
      </c>
      <c r="C624" s="908"/>
      <c r="D624" s="907"/>
      <c r="E624" s="908"/>
      <c r="F624" s="459">
        <v>26.64</v>
      </c>
      <c r="G624" s="459">
        <v>123505.35998498499</v>
      </c>
      <c r="H624" s="442">
        <f t="shared" si="21"/>
        <v>3290182.79</v>
      </c>
      <c r="I624" s="443">
        <v>24.933654687228106</v>
      </c>
      <c r="J624" s="443">
        <v>123505.35998498499</v>
      </c>
      <c r="K624" s="444">
        <f t="shared" si="22"/>
        <v>3079439.9978874153</v>
      </c>
      <c r="O624" s="909"/>
      <c r="P624" s="909"/>
    </row>
    <row r="625" spans="1:16" ht="15">
      <c r="A625" s="936" t="s">
        <v>19347</v>
      </c>
      <c r="B625" s="896" t="s">
        <v>19371</v>
      </c>
      <c r="C625" s="908"/>
      <c r="D625" s="907"/>
      <c r="E625" s="908"/>
      <c r="F625" s="459">
        <v>709</v>
      </c>
      <c r="G625" s="459">
        <v>616</v>
      </c>
      <c r="H625" s="442">
        <f t="shared" si="21"/>
        <v>436744</v>
      </c>
      <c r="I625" s="443">
        <v>663.58713112780492</v>
      </c>
      <c r="J625" s="443">
        <v>616</v>
      </c>
      <c r="K625" s="444">
        <f t="shared" si="22"/>
        <v>408769.67277472781</v>
      </c>
      <c r="O625" s="909"/>
      <c r="P625" s="909"/>
    </row>
    <row r="626" spans="1:16" ht="15">
      <c r="A626" s="936" t="s">
        <v>19348</v>
      </c>
      <c r="B626" s="896" t="s">
        <v>19372</v>
      </c>
      <c r="C626" s="908"/>
      <c r="D626" s="907"/>
      <c r="E626" s="908"/>
      <c r="F626" s="459">
        <v>3528</v>
      </c>
      <c r="G626" s="459">
        <v>1532.44</v>
      </c>
      <c r="H626" s="442">
        <f t="shared" si="21"/>
        <v>5406448.3200000003</v>
      </c>
      <c r="I626" s="443">
        <v>3302.0245396599375</v>
      </c>
      <c r="J626" s="443">
        <v>1532.44</v>
      </c>
      <c r="K626" s="444">
        <f t="shared" si="22"/>
        <v>5060154.4855564749</v>
      </c>
      <c r="O626" s="909"/>
      <c r="P626" s="909"/>
    </row>
    <row r="627" spans="1:16" ht="15">
      <c r="A627" s="936" t="s">
        <v>19349</v>
      </c>
      <c r="B627" s="896" t="s">
        <v>19373</v>
      </c>
      <c r="C627" s="908"/>
      <c r="D627" s="907"/>
      <c r="E627" s="908"/>
      <c r="F627" s="459">
        <v>2772</v>
      </c>
      <c r="G627" s="459">
        <v>1532.4399999999998</v>
      </c>
      <c r="H627" s="442">
        <f t="shared" si="21"/>
        <v>4247923.68</v>
      </c>
      <c r="I627" s="443">
        <v>2594.4478525899508</v>
      </c>
      <c r="J627" s="443">
        <v>1532.4399999999998</v>
      </c>
      <c r="K627" s="444">
        <f t="shared" si="22"/>
        <v>3975835.6672229436</v>
      </c>
      <c r="O627" s="909"/>
      <c r="P627" s="909"/>
    </row>
    <row r="628" spans="1:16" ht="15">
      <c r="A628" s="936" t="s">
        <v>19350</v>
      </c>
      <c r="B628" s="896" t="s">
        <v>19374</v>
      </c>
      <c r="C628" s="908"/>
      <c r="D628" s="907"/>
      <c r="E628" s="908"/>
      <c r="F628" s="459">
        <v>63</v>
      </c>
      <c r="G628" s="459">
        <v>28626.19</v>
      </c>
      <c r="H628" s="442">
        <f t="shared" si="21"/>
        <v>1803449.97</v>
      </c>
      <c r="I628" s="443">
        <v>58.964723922498891</v>
      </c>
      <c r="J628" s="443">
        <v>28626.19</v>
      </c>
      <c r="K628" s="444">
        <f t="shared" si="22"/>
        <v>1687935.3903029985</v>
      </c>
      <c r="O628" s="909"/>
      <c r="P628" s="909"/>
    </row>
    <row r="629" spans="1:16" ht="15">
      <c r="A629" s="936" t="s">
        <v>19351</v>
      </c>
      <c r="B629" s="896" t="s">
        <v>19375</v>
      </c>
      <c r="C629" s="908"/>
      <c r="D629" s="907"/>
      <c r="E629" s="908"/>
      <c r="F629" s="459">
        <v>19</v>
      </c>
      <c r="G629" s="459">
        <v>5316.06</v>
      </c>
      <c r="H629" s="442">
        <f t="shared" si="21"/>
        <v>101005.14000000001</v>
      </c>
      <c r="I629" s="443">
        <v>17.783011976626646</v>
      </c>
      <c r="J629" s="443">
        <v>5316.06</v>
      </c>
      <c r="K629" s="444">
        <f t="shared" si="22"/>
        <v>94535.558648465856</v>
      </c>
      <c r="O629" s="909"/>
      <c r="P629" s="909"/>
    </row>
    <row r="630" spans="1:16" ht="15">
      <c r="A630" s="936" t="s">
        <v>19352</v>
      </c>
      <c r="B630" s="896" t="s">
        <v>19376</v>
      </c>
      <c r="C630" s="908"/>
      <c r="D630" s="907"/>
      <c r="E630" s="908"/>
      <c r="F630" s="459">
        <v>13</v>
      </c>
      <c r="G630" s="459">
        <v>5316.0599999999995</v>
      </c>
      <c r="H630" s="442">
        <f t="shared" si="21"/>
        <v>69108.78</v>
      </c>
      <c r="I630" s="443">
        <v>12.167323984007709</v>
      </c>
      <c r="J630" s="443">
        <v>5316.0599999999995</v>
      </c>
      <c r="K630" s="444">
        <f t="shared" si="22"/>
        <v>64682.224338424014</v>
      </c>
      <c r="O630" s="909"/>
      <c r="P630" s="909"/>
    </row>
    <row r="631" spans="1:16" ht="15">
      <c r="A631" s="936" t="s">
        <v>19353</v>
      </c>
      <c r="B631" s="896" t="s">
        <v>19377</v>
      </c>
      <c r="C631" s="908"/>
      <c r="D631" s="907"/>
      <c r="E631" s="908"/>
      <c r="F631" s="459">
        <v>23</v>
      </c>
      <c r="G631" s="459">
        <v>726</v>
      </c>
      <c r="H631" s="442">
        <f t="shared" si="21"/>
        <v>16698</v>
      </c>
      <c r="I631" s="443">
        <v>21.526803971705945</v>
      </c>
      <c r="J631" s="443">
        <v>726</v>
      </c>
      <c r="K631" s="444">
        <f t="shared" si="22"/>
        <v>15628.459683458515</v>
      </c>
      <c r="O631" s="909"/>
      <c r="P631" s="909"/>
    </row>
    <row r="632" spans="1:16" ht="15">
      <c r="A632" s="936" t="s">
        <v>19354</v>
      </c>
      <c r="B632" s="896" t="s">
        <v>19378</v>
      </c>
      <c r="C632" s="908"/>
      <c r="D632" s="907"/>
      <c r="E632" s="908"/>
      <c r="F632" s="459">
        <v>42</v>
      </c>
      <c r="G632" s="459">
        <v>28626.19</v>
      </c>
      <c r="H632" s="442">
        <f t="shared" si="21"/>
        <v>1202299.98</v>
      </c>
      <c r="I632" s="443">
        <v>39.309815948332592</v>
      </c>
      <c r="J632" s="443">
        <v>28626.19</v>
      </c>
      <c r="K632" s="444">
        <f t="shared" si="22"/>
        <v>1125290.260201999</v>
      </c>
      <c r="O632" s="909"/>
      <c r="P632" s="909"/>
    </row>
    <row r="633" spans="1:16" ht="15">
      <c r="A633" s="936" t="s">
        <v>19355</v>
      </c>
      <c r="B633" s="896" t="s">
        <v>19379</v>
      </c>
      <c r="C633" s="908"/>
      <c r="D633" s="907"/>
      <c r="E633" s="908"/>
      <c r="F633" s="459">
        <v>20</v>
      </c>
      <c r="G633" s="459">
        <v>885.5</v>
      </c>
      <c r="H633" s="442">
        <f t="shared" si="21"/>
        <v>17710</v>
      </c>
      <c r="I633" s="443">
        <v>18.718959975396476</v>
      </c>
      <c r="J633" s="443">
        <v>885.5</v>
      </c>
      <c r="K633" s="444">
        <f t="shared" si="22"/>
        <v>16575.639058213579</v>
      </c>
      <c r="O633" s="909"/>
      <c r="P633" s="909"/>
    </row>
    <row r="634" spans="1:16" ht="33.75">
      <c r="A634" s="936" t="s">
        <v>18078</v>
      </c>
      <c r="B634" s="896"/>
      <c r="C634" s="908" t="s">
        <v>18079</v>
      </c>
      <c r="D634" s="907"/>
      <c r="E634" s="908"/>
      <c r="F634" s="459">
        <v>3</v>
      </c>
      <c r="G634" s="459">
        <v>18825.326666666664</v>
      </c>
      <c r="H634" s="442">
        <f t="shared" si="21"/>
        <v>56475.979999999996</v>
      </c>
      <c r="I634" s="443">
        <v>2.8078439963094715</v>
      </c>
      <c r="J634" s="443">
        <v>18825.326666666664</v>
      </c>
      <c r="K634" s="444">
        <f t="shared" si="22"/>
        <v>52858.58045956459</v>
      </c>
      <c r="O634" s="909"/>
      <c r="P634" s="909"/>
    </row>
    <row r="635" spans="1:16" ht="22.5">
      <c r="A635" s="936" t="s">
        <v>18080</v>
      </c>
      <c r="B635" s="896"/>
      <c r="C635" s="908" t="s">
        <v>18081</v>
      </c>
      <c r="D635" s="907"/>
      <c r="E635" s="908"/>
      <c r="F635" s="459">
        <v>420</v>
      </c>
      <c r="G635" s="459">
        <v>0</v>
      </c>
      <c r="H635" s="442">
        <f t="shared" si="21"/>
        <v>0</v>
      </c>
      <c r="I635" s="443"/>
      <c r="J635" s="443">
        <v>0</v>
      </c>
      <c r="K635" s="444">
        <f t="shared" si="22"/>
        <v>0</v>
      </c>
      <c r="O635" s="909"/>
      <c r="P635" s="909"/>
    </row>
    <row r="636" spans="1:16" ht="15">
      <c r="A636" s="936" t="s">
        <v>18082</v>
      </c>
      <c r="B636" s="896"/>
      <c r="C636" s="908" t="s">
        <v>18083</v>
      </c>
      <c r="D636" s="907"/>
      <c r="E636" s="908"/>
      <c r="F636" s="459">
        <v>736</v>
      </c>
      <c r="G636" s="459">
        <v>0</v>
      </c>
      <c r="H636" s="442">
        <f t="shared" si="21"/>
        <v>0</v>
      </c>
      <c r="I636" s="443"/>
      <c r="J636" s="443">
        <v>0</v>
      </c>
      <c r="K636" s="444">
        <f t="shared" si="22"/>
        <v>0</v>
      </c>
      <c r="O636" s="909"/>
      <c r="P636" s="909"/>
    </row>
    <row r="637" spans="1:16" ht="15">
      <c r="A637" s="936" t="s">
        <v>18084</v>
      </c>
      <c r="B637" s="896"/>
      <c r="C637" s="908" t="s">
        <v>18085</v>
      </c>
      <c r="D637" s="907"/>
      <c r="E637" s="908"/>
      <c r="F637" s="459"/>
      <c r="G637" s="459"/>
      <c r="H637" s="442">
        <f t="shared" si="21"/>
        <v>0</v>
      </c>
      <c r="I637" s="443"/>
      <c r="J637" s="443"/>
      <c r="K637" s="444">
        <f t="shared" si="22"/>
        <v>0</v>
      </c>
      <c r="O637" s="909"/>
      <c r="P637" s="909"/>
    </row>
    <row r="638" spans="1:16" ht="15">
      <c r="A638" s="936" t="s">
        <v>18086</v>
      </c>
      <c r="B638" s="896"/>
      <c r="C638" s="908" t="s">
        <v>18087</v>
      </c>
      <c r="D638" s="907"/>
      <c r="E638" s="908"/>
      <c r="F638" s="459">
        <v>105</v>
      </c>
      <c r="G638" s="459">
        <v>0</v>
      </c>
      <c r="H638" s="442">
        <f t="shared" si="21"/>
        <v>0</v>
      </c>
      <c r="I638" s="443"/>
      <c r="J638" s="443">
        <v>0</v>
      </c>
      <c r="K638" s="444">
        <f t="shared" si="22"/>
        <v>0</v>
      </c>
      <c r="O638" s="909"/>
      <c r="P638" s="909"/>
    </row>
    <row r="639" spans="1:16" ht="15">
      <c r="A639" s="936" t="s">
        <v>18088</v>
      </c>
      <c r="B639" s="896"/>
      <c r="C639" s="908" t="s">
        <v>18089</v>
      </c>
      <c r="D639" s="907"/>
      <c r="E639" s="908"/>
      <c r="F639" s="459">
        <v>2130</v>
      </c>
      <c r="G639" s="459">
        <v>0</v>
      </c>
      <c r="H639" s="442">
        <f t="shared" si="21"/>
        <v>0</v>
      </c>
      <c r="I639" s="443"/>
      <c r="J639" s="443">
        <v>0</v>
      </c>
      <c r="K639" s="444">
        <f t="shared" si="22"/>
        <v>0</v>
      </c>
      <c r="O639" s="909"/>
      <c r="P639" s="909"/>
    </row>
    <row r="640" spans="1:16" ht="15">
      <c r="A640" s="936" t="s">
        <v>18090</v>
      </c>
      <c r="B640" s="896"/>
      <c r="C640" s="908" t="s">
        <v>18091</v>
      </c>
      <c r="D640" s="907"/>
      <c r="E640" s="908"/>
      <c r="F640" s="459">
        <v>7060</v>
      </c>
      <c r="G640" s="459">
        <v>0</v>
      </c>
      <c r="H640" s="442">
        <f t="shared" si="21"/>
        <v>0</v>
      </c>
      <c r="I640" s="443"/>
      <c r="J640" s="443">
        <v>0</v>
      </c>
      <c r="K640" s="444">
        <f t="shared" si="22"/>
        <v>0</v>
      </c>
      <c r="O640" s="909"/>
      <c r="P640" s="909"/>
    </row>
    <row r="641" spans="1:16" ht="15">
      <c r="A641" s="936" t="s">
        <v>18092</v>
      </c>
      <c r="B641" s="896"/>
      <c r="C641" s="908" t="e">
        <v>#N/A</v>
      </c>
      <c r="D641" s="907"/>
      <c r="E641" s="908"/>
      <c r="F641" s="459"/>
      <c r="G641" s="459"/>
      <c r="H641" s="442">
        <f t="shared" si="21"/>
        <v>0</v>
      </c>
      <c r="I641" s="443"/>
      <c r="J641" s="443"/>
      <c r="K641" s="444">
        <f t="shared" si="22"/>
        <v>0</v>
      </c>
      <c r="O641" s="909"/>
      <c r="P641" s="909"/>
    </row>
    <row r="642" spans="1:16" ht="22.5">
      <c r="A642" s="936" t="s">
        <v>18093</v>
      </c>
      <c r="B642" s="896"/>
      <c r="C642" s="908" t="s">
        <v>18094</v>
      </c>
      <c r="D642" s="907"/>
      <c r="E642" s="908"/>
      <c r="F642" s="459">
        <v>14</v>
      </c>
      <c r="G642" s="459">
        <v>4180</v>
      </c>
      <c r="H642" s="442">
        <f t="shared" si="21"/>
        <v>58520</v>
      </c>
      <c r="I642" s="443">
        <v>13.10327198277753</v>
      </c>
      <c r="J642" s="443">
        <v>4180</v>
      </c>
      <c r="K642" s="444">
        <f t="shared" si="22"/>
        <v>54771.676888010072</v>
      </c>
      <c r="O642" s="909"/>
      <c r="P642" s="909"/>
    </row>
    <row r="643" spans="1:16" ht="22.5">
      <c r="A643" s="936" t="s">
        <v>18095</v>
      </c>
      <c r="B643" s="896"/>
      <c r="C643" s="908" t="s">
        <v>18096</v>
      </c>
      <c r="D643" s="907"/>
      <c r="E643" s="908"/>
      <c r="F643" s="459">
        <v>20</v>
      </c>
      <c r="G643" s="459">
        <v>440</v>
      </c>
      <c r="H643" s="442">
        <f t="shared" si="21"/>
        <v>8800</v>
      </c>
      <c r="I643" s="443">
        <v>18.718959975396473</v>
      </c>
      <c r="J643" s="443">
        <v>440</v>
      </c>
      <c r="K643" s="444">
        <f t="shared" si="22"/>
        <v>8236.3423891744478</v>
      </c>
      <c r="O643" s="909"/>
      <c r="P643" s="909"/>
    </row>
    <row r="644" spans="1:16" ht="15">
      <c r="A644" s="936" t="s">
        <v>19356</v>
      </c>
      <c r="B644" s="896"/>
      <c r="C644" s="908"/>
      <c r="D644" s="907"/>
      <c r="E644" s="908"/>
      <c r="F644" s="459">
        <v>60</v>
      </c>
      <c r="G644" s="459">
        <v>39.799999999999997</v>
      </c>
      <c r="H644" s="442">
        <f t="shared" si="21"/>
        <v>2388</v>
      </c>
      <c r="I644" s="443">
        <v>56.156879926189418</v>
      </c>
      <c r="J644" s="443">
        <v>39.799999999999997</v>
      </c>
      <c r="K644" s="444">
        <f t="shared" si="22"/>
        <v>2235.0438210623388</v>
      </c>
      <c r="O644" s="909"/>
      <c r="P644" s="909"/>
    </row>
    <row r="645" spans="1:16" ht="15">
      <c r="A645" s="936" t="s">
        <v>19357</v>
      </c>
      <c r="B645" s="896"/>
      <c r="C645" s="908"/>
      <c r="D645" s="907"/>
      <c r="E645" s="908"/>
      <c r="F645" s="459">
        <v>4320</v>
      </c>
      <c r="G645" s="459">
        <v>38.47</v>
      </c>
      <c r="H645" s="442">
        <f t="shared" si="21"/>
        <v>166190.39999999999</v>
      </c>
      <c r="I645" s="443">
        <v>4043.2953546856384</v>
      </c>
      <c r="J645" s="443">
        <v>38.47</v>
      </c>
      <c r="K645" s="444">
        <f t="shared" si="22"/>
        <v>155545.57229475651</v>
      </c>
      <c r="O645" s="909"/>
      <c r="P645" s="909"/>
    </row>
    <row r="646" spans="1:16" ht="15">
      <c r="A646" s="936" t="s">
        <v>19358</v>
      </c>
      <c r="B646" s="896"/>
      <c r="C646" s="908"/>
      <c r="D646" s="907"/>
      <c r="E646" s="908"/>
      <c r="F646" s="459">
        <v>300</v>
      </c>
      <c r="G646" s="459">
        <v>2475</v>
      </c>
      <c r="H646" s="442">
        <f t="shared" si="21"/>
        <v>742500</v>
      </c>
      <c r="I646" s="443">
        <v>280.78439963094706</v>
      </c>
      <c r="J646" s="443">
        <v>2475</v>
      </c>
      <c r="K646" s="444">
        <f t="shared" si="22"/>
        <v>694941.38908659399</v>
      </c>
      <c r="O646" s="909"/>
      <c r="P646" s="909"/>
    </row>
    <row r="647" spans="1:16" ht="15">
      <c r="A647" s="936" t="s">
        <v>19359</v>
      </c>
      <c r="B647" s="896"/>
      <c r="C647" s="908"/>
      <c r="D647" s="907"/>
      <c r="E647" s="908"/>
      <c r="F647" s="459">
        <v>448</v>
      </c>
      <c r="G647" s="459">
        <v>197.35</v>
      </c>
      <c r="H647" s="442">
        <f t="shared" si="21"/>
        <v>88412.800000000003</v>
      </c>
      <c r="I647" s="443">
        <v>419.30470344888101</v>
      </c>
      <c r="J647" s="443">
        <v>197.35</v>
      </c>
      <c r="K647" s="444">
        <f t="shared" si="22"/>
        <v>82749.783225636667</v>
      </c>
      <c r="O647" s="909"/>
      <c r="P647" s="909"/>
    </row>
    <row r="648" spans="1:16" ht="15">
      <c r="A648" s="936" t="s">
        <v>19360</v>
      </c>
      <c r="B648" s="896"/>
      <c r="C648" s="908"/>
      <c r="D648" s="907"/>
      <c r="E648" s="908"/>
      <c r="F648" s="459">
        <v>28</v>
      </c>
      <c r="G648" s="459">
        <v>0</v>
      </c>
      <c r="H648" s="442">
        <f t="shared" si="21"/>
        <v>0</v>
      </c>
      <c r="I648" s="443"/>
      <c r="J648" s="443">
        <v>0</v>
      </c>
      <c r="K648" s="444">
        <f t="shared" si="22"/>
        <v>0</v>
      </c>
      <c r="O648" s="909"/>
      <c r="P648" s="909"/>
    </row>
    <row r="649" spans="1:16" ht="15">
      <c r="A649" s="936" t="s">
        <v>19361</v>
      </c>
      <c r="B649" s="896"/>
      <c r="C649" s="908"/>
      <c r="D649" s="907"/>
      <c r="E649" s="908"/>
      <c r="F649" s="459">
        <v>90</v>
      </c>
      <c r="G649" s="459">
        <v>52.64</v>
      </c>
      <c r="H649" s="442">
        <f t="shared" si="21"/>
        <v>4737.6000000000004</v>
      </c>
      <c r="I649" s="443">
        <v>84.235319889284128</v>
      </c>
      <c r="J649" s="443">
        <v>52.64</v>
      </c>
      <c r="K649" s="444">
        <f t="shared" si="22"/>
        <v>4434.1472389719165</v>
      </c>
      <c r="O649" s="909"/>
      <c r="P649" s="909"/>
    </row>
    <row r="650" spans="1:16" ht="15">
      <c r="A650" s="936" t="s">
        <v>19362</v>
      </c>
      <c r="B650" s="896"/>
      <c r="C650" s="908"/>
      <c r="D650" s="907"/>
      <c r="E650" s="908"/>
      <c r="F650" s="459">
        <v>5</v>
      </c>
      <c r="G650" s="459">
        <v>22000</v>
      </c>
      <c r="H650" s="442">
        <f t="shared" si="21"/>
        <v>110000</v>
      </c>
      <c r="I650" s="443">
        <v>4.6797399938491182</v>
      </c>
      <c r="J650" s="443">
        <v>22000</v>
      </c>
      <c r="K650" s="444">
        <f t="shared" si="22"/>
        <v>102954.2798646806</v>
      </c>
      <c r="O650" s="909"/>
      <c r="P650" s="909"/>
    </row>
    <row r="651" spans="1:16" ht="15">
      <c r="A651" s="936" t="s">
        <v>19363</v>
      </c>
      <c r="B651" s="896"/>
      <c r="C651" s="908"/>
      <c r="D651" s="907"/>
      <c r="E651" s="908"/>
      <c r="F651" s="459">
        <v>2</v>
      </c>
      <c r="G651" s="459">
        <v>96195</v>
      </c>
      <c r="H651" s="442">
        <f t="shared" si="21"/>
        <v>192390</v>
      </c>
      <c r="I651" s="443">
        <v>1.8718959975396474</v>
      </c>
      <c r="J651" s="443">
        <v>96195</v>
      </c>
      <c r="K651" s="444">
        <f t="shared" si="22"/>
        <v>180067.03548332638</v>
      </c>
      <c r="O651" s="909"/>
      <c r="P651" s="909"/>
    </row>
    <row r="652" spans="1:16" ht="15">
      <c r="A652" s="936" t="s">
        <v>19364</v>
      </c>
      <c r="B652" s="896"/>
      <c r="C652" s="908"/>
      <c r="D652" s="907"/>
      <c r="E652" s="908"/>
      <c r="F652" s="459">
        <v>48</v>
      </c>
      <c r="G652" s="459">
        <v>79474.41</v>
      </c>
      <c r="H652" s="442">
        <f t="shared" si="21"/>
        <v>3814771.68</v>
      </c>
      <c r="I652" s="443">
        <v>44.925503940951543</v>
      </c>
      <c r="J652" s="443">
        <v>79474.41</v>
      </c>
      <c r="K652" s="444">
        <f t="shared" si="22"/>
        <v>3570427.919659799</v>
      </c>
      <c r="O652" s="909"/>
      <c r="P652" s="909"/>
    </row>
    <row r="653" spans="1:16" ht="15">
      <c r="A653" s="936" t="s">
        <v>19365</v>
      </c>
      <c r="B653" s="896"/>
      <c r="C653" s="908"/>
      <c r="D653" s="907"/>
      <c r="E653" s="908"/>
      <c r="F653" s="459">
        <v>18</v>
      </c>
      <c r="G653" s="459">
        <v>54450</v>
      </c>
      <c r="H653" s="442">
        <f t="shared" si="21"/>
        <v>980100</v>
      </c>
      <c r="I653" s="443">
        <v>16.847063977856823</v>
      </c>
      <c r="J653" s="443">
        <v>54450</v>
      </c>
      <c r="K653" s="444">
        <f t="shared" si="22"/>
        <v>917322.63359430409</v>
      </c>
      <c r="O653" s="909"/>
      <c r="P653" s="909"/>
    </row>
    <row r="654" spans="1:16" ht="15">
      <c r="A654" s="936" t="s">
        <v>19366</v>
      </c>
      <c r="B654" s="896"/>
      <c r="C654" s="908"/>
      <c r="D654" s="907"/>
      <c r="E654" s="908"/>
      <c r="F654" s="459">
        <v>9</v>
      </c>
      <c r="G654" s="459">
        <v>869</v>
      </c>
      <c r="H654" s="442">
        <f t="shared" si="21"/>
        <v>7821</v>
      </c>
      <c r="I654" s="443">
        <v>8.4235319889284117</v>
      </c>
      <c r="J654" s="443">
        <v>869</v>
      </c>
      <c r="K654" s="444">
        <f t="shared" si="22"/>
        <v>7320.0492983787899</v>
      </c>
      <c r="O654" s="909"/>
      <c r="P654" s="909"/>
    </row>
    <row r="655" spans="1:16" ht="15">
      <c r="A655" s="936" t="s">
        <v>19367</v>
      </c>
      <c r="B655" s="896"/>
      <c r="C655" s="908"/>
      <c r="D655" s="907"/>
      <c r="E655" s="908"/>
      <c r="F655" s="459">
        <v>13</v>
      </c>
      <c r="G655" s="459">
        <v>10266.58</v>
      </c>
      <c r="H655" s="442">
        <f t="shared" si="21"/>
        <v>133465.54</v>
      </c>
      <c r="I655" s="443">
        <v>12.167323984007709</v>
      </c>
      <c r="J655" s="443">
        <v>10266.58</v>
      </c>
      <c r="K655" s="444">
        <f t="shared" si="22"/>
        <v>124916.80506773386</v>
      </c>
      <c r="O655" s="909"/>
      <c r="P655" s="909"/>
    </row>
    <row r="656" spans="1:16" ht="15">
      <c r="A656" s="936" t="s">
        <v>19368</v>
      </c>
      <c r="B656" s="896"/>
      <c r="C656" s="908"/>
      <c r="D656" s="907"/>
      <c r="E656" s="908"/>
      <c r="F656" s="459">
        <v>4</v>
      </c>
      <c r="G656" s="459">
        <v>2540.2399999999998</v>
      </c>
      <c r="H656" s="442">
        <f t="shared" si="21"/>
        <v>10160.959999999999</v>
      </c>
      <c r="I656" s="443">
        <v>3.7437919950792944</v>
      </c>
      <c r="J656" s="443">
        <v>2540.2399999999998</v>
      </c>
      <c r="K656" s="444">
        <f t="shared" si="22"/>
        <v>9510.1301775802258</v>
      </c>
      <c r="O656" s="909"/>
      <c r="P656" s="909"/>
    </row>
    <row r="657" spans="1:16" ht="22.5">
      <c r="A657" s="936" t="s">
        <v>18097</v>
      </c>
      <c r="B657" s="896"/>
      <c r="C657" s="908" t="s">
        <v>18098</v>
      </c>
      <c r="D657" s="907"/>
      <c r="E657" s="908"/>
      <c r="F657" s="459"/>
      <c r="G657" s="459"/>
      <c r="H657" s="442">
        <f t="shared" si="21"/>
        <v>0</v>
      </c>
      <c r="I657" s="443"/>
      <c r="J657" s="443"/>
      <c r="K657" s="444">
        <f t="shared" si="22"/>
        <v>0</v>
      </c>
      <c r="O657" s="909"/>
      <c r="P657" s="909"/>
    </row>
    <row r="658" spans="1:16" ht="22.5">
      <c r="A658" s="936" t="s">
        <v>18099</v>
      </c>
      <c r="B658" s="896"/>
      <c r="C658" s="908" t="s">
        <v>18100</v>
      </c>
      <c r="D658" s="907"/>
      <c r="E658" s="908"/>
      <c r="F658" s="459">
        <v>12</v>
      </c>
      <c r="G658" s="459">
        <v>3784</v>
      </c>
      <c r="H658" s="442">
        <f t="shared" si="21"/>
        <v>45408</v>
      </c>
      <c r="I658" s="443">
        <v>11.231375985237884</v>
      </c>
      <c r="J658" s="443">
        <v>3784</v>
      </c>
      <c r="K658" s="444">
        <f t="shared" si="22"/>
        <v>42499.526728140154</v>
      </c>
      <c r="O658" s="909"/>
      <c r="P658" s="909"/>
    </row>
    <row r="659" spans="1:16" ht="22.5">
      <c r="A659" s="936" t="s">
        <v>18101</v>
      </c>
      <c r="B659" s="896"/>
      <c r="C659" s="908" t="s">
        <v>18102</v>
      </c>
      <c r="D659" s="907"/>
      <c r="E659" s="908"/>
      <c r="F659" s="459">
        <v>203</v>
      </c>
      <c r="G659" s="459">
        <v>6490</v>
      </c>
      <c r="H659" s="442">
        <f t="shared" si="21"/>
        <v>1317470</v>
      </c>
      <c r="I659" s="443">
        <v>189.99744375027419</v>
      </c>
      <c r="J659" s="443">
        <v>6490</v>
      </c>
      <c r="K659" s="444">
        <f t="shared" si="22"/>
        <v>1233083.4099392795</v>
      </c>
      <c r="O659" s="909"/>
      <c r="P659" s="909"/>
    </row>
    <row r="660" spans="1:16" ht="22.5">
      <c r="A660" s="936" t="s">
        <v>18103</v>
      </c>
      <c r="B660" s="896"/>
      <c r="C660" s="908" t="s">
        <v>18104</v>
      </c>
      <c r="D660" s="907"/>
      <c r="E660" s="908"/>
      <c r="F660" s="459">
        <v>25</v>
      </c>
      <c r="G660" s="459">
        <v>291500</v>
      </c>
      <c r="H660" s="442">
        <f t="shared" si="21"/>
        <v>7287500</v>
      </c>
      <c r="I660" s="443">
        <v>23.398699969245591</v>
      </c>
      <c r="J660" s="443">
        <v>291500</v>
      </c>
      <c r="K660" s="444">
        <f t="shared" si="22"/>
        <v>6820721.0410350896</v>
      </c>
      <c r="O660" s="909"/>
      <c r="P660" s="909"/>
    </row>
    <row r="661" spans="1:16" ht="15">
      <c r="A661" s="936" t="s">
        <v>18105</v>
      </c>
      <c r="B661" s="896"/>
      <c r="C661" s="908" t="s">
        <v>18106</v>
      </c>
      <c r="D661" s="907"/>
      <c r="E661" s="908"/>
      <c r="F661" s="459">
        <v>57</v>
      </c>
      <c r="G661" s="459">
        <v>384.03</v>
      </c>
      <c r="H661" s="442">
        <f t="shared" si="21"/>
        <v>21889.71</v>
      </c>
      <c r="I661" s="443">
        <v>53.349035929879946</v>
      </c>
      <c r="J661" s="443">
        <v>384.03</v>
      </c>
      <c r="K661" s="444">
        <f t="shared" si="22"/>
        <v>20487.630268151795</v>
      </c>
      <c r="O661" s="909"/>
      <c r="P661" s="909"/>
    </row>
    <row r="662" spans="1:16" ht="22.5">
      <c r="A662" s="936" t="s">
        <v>18107</v>
      </c>
      <c r="B662" s="896"/>
      <c r="C662" s="908" t="s">
        <v>18108</v>
      </c>
      <c r="D662" s="907"/>
      <c r="E662" s="908"/>
      <c r="F662" s="459">
        <v>752.5</v>
      </c>
      <c r="G662" s="459">
        <v>1393.3820598006644</v>
      </c>
      <c r="H662" s="442">
        <f t="shared" si="21"/>
        <v>1048519.9999999999</v>
      </c>
      <c r="I662" s="443">
        <v>704.30086907429234</v>
      </c>
      <c r="J662" s="443">
        <v>1393.3820598006644</v>
      </c>
      <c r="K662" s="444">
        <f t="shared" si="22"/>
        <v>981360.19567013544</v>
      </c>
      <c r="O662" s="909"/>
      <c r="P662" s="909"/>
    </row>
    <row r="663" spans="1:16" ht="22.5">
      <c r="A663" s="936" t="s">
        <v>18109</v>
      </c>
      <c r="B663" s="896"/>
      <c r="C663" s="908" t="s">
        <v>18110</v>
      </c>
      <c r="D663" s="907"/>
      <c r="E663" s="908"/>
      <c r="F663" s="459">
        <v>53.27</v>
      </c>
      <c r="G663" s="459">
        <v>1815</v>
      </c>
      <c r="H663" s="442">
        <f t="shared" si="21"/>
        <v>96685.05</v>
      </c>
      <c r="I663" s="443">
        <v>49.857949894468511</v>
      </c>
      <c r="J663" s="443">
        <v>1815</v>
      </c>
      <c r="K663" s="444">
        <f t="shared" si="22"/>
        <v>90492.179058460344</v>
      </c>
      <c r="O663" s="909"/>
      <c r="P663" s="909"/>
    </row>
    <row r="664" spans="1:16" ht="22.5">
      <c r="A664" s="936" t="s">
        <v>18111</v>
      </c>
      <c r="B664" s="896"/>
      <c r="C664" s="908" t="s">
        <v>18112</v>
      </c>
      <c r="D664" s="907"/>
      <c r="E664" s="908"/>
      <c r="F664" s="459">
        <v>35</v>
      </c>
      <c r="G664" s="459">
        <v>49500</v>
      </c>
      <c r="H664" s="442">
        <f t="shared" si="21"/>
        <v>1732500</v>
      </c>
      <c r="I664" s="443">
        <v>32.758179956943827</v>
      </c>
      <c r="J664" s="443">
        <v>49500</v>
      </c>
      <c r="K664" s="444">
        <f t="shared" si="22"/>
        <v>1621529.9078687194</v>
      </c>
      <c r="O664" s="909"/>
      <c r="P664" s="909"/>
    </row>
    <row r="665" spans="1:16" ht="22.5">
      <c r="A665" s="936" t="s">
        <v>18113</v>
      </c>
      <c r="B665" s="896"/>
      <c r="C665" s="908" t="s">
        <v>18114</v>
      </c>
      <c r="D665" s="907"/>
      <c r="E665" s="908"/>
      <c r="F665" s="459">
        <v>833</v>
      </c>
      <c r="G665" s="459">
        <v>72.600000000000009</v>
      </c>
      <c r="H665" s="442">
        <f t="shared" si="21"/>
        <v>60475.80000000001</v>
      </c>
      <c r="I665" s="443">
        <v>779.64468297526309</v>
      </c>
      <c r="J665" s="443">
        <v>72.600000000000009</v>
      </c>
      <c r="K665" s="444">
        <f t="shared" si="22"/>
        <v>56602.203984004111</v>
      </c>
      <c r="O665" s="909"/>
      <c r="P665" s="909"/>
    </row>
    <row r="666" spans="1:16" ht="22.5">
      <c r="A666" s="936" t="s">
        <v>18115</v>
      </c>
      <c r="B666" s="896"/>
      <c r="C666" s="908" t="s">
        <v>18116</v>
      </c>
      <c r="D666" s="907"/>
      <c r="E666" s="908"/>
      <c r="F666" s="459"/>
      <c r="G666" s="459"/>
      <c r="H666" s="442">
        <f t="shared" si="21"/>
        <v>0</v>
      </c>
      <c r="I666" s="443"/>
      <c r="J666" s="443"/>
      <c r="K666" s="444">
        <f t="shared" si="22"/>
        <v>0</v>
      </c>
      <c r="O666" s="909"/>
      <c r="P666" s="909"/>
    </row>
    <row r="667" spans="1:16" ht="22.5">
      <c r="A667" s="936" t="s">
        <v>18117</v>
      </c>
      <c r="B667" s="896"/>
      <c r="C667" s="908" t="s">
        <v>18118</v>
      </c>
      <c r="D667" s="907"/>
      <c r="E667" s="908"/>
      <c r="F667" s="459">
        <v>2185.6999999999998</v>
      </c>
      <c r="G667" s="459">
        <v>72.380001830077333</v>
      </c>
      <c r="H667" s="442">
        <f t="shared" si="21"/>
        <v>158200.97</v>
      </c>
      <c r="I667" s="443">
        <v>2045.7015409112034</v>
      </c>
      <c r="J667" s="443">
        <v>72.380001830077333</v>
      </c>
      <c r="K667" s="444">
        <f t="shared" si="22"/>
        <v>148067.88127494493</v>
      </c>
      <c r="O667" s="909"/>
      <c r="P667" s="909"/>
    </row>
    <row r="668" spans="1:16" ht="15">
      <c r="A668" s="936" t="s">
        <v>18119</v>
      </c>
      <c r="B668" s="896"/>
      <c r="C668" s="908" t="s">
        <v>18120</v>
      </c>
      <c r="D668" s="907"/>
      <c r="E668" s="908"/>
      <c r="F668" s="459"/>
      <c r="G668" s="459"/>
      <c r="H668" s="442">
        <f t="shared" si="21"/>
        <v>0</v>
      </c>
      <c r="I668" s="443"/>
      <c r="J668" s="443"/>
      <c r="K668" s="444">
        <f t="shared" si="22"/>
        <v>0</v>
      </c>
      <c r="O668" s="909"/>
      <c r="P668" s="909"/>
    </row>
    <row r="669" spans="1:16" ht="22.5">
      <c r="A669" s="936" t="s">
        <v>18121</v>
      </c>
      <c r="B669" s="896"/>
      <c r="C669" s="908" t="s">
        <v>18122</v>
      </c>
      <c r="D669" s="907"/>
      <c r="E669" s="908"/>
      <c r="F669" s="459">
        <v>749</v>
      </c>
      <c r="G669" s="459">
        <v>16835.580774365822</v>
      </c>
      <c r="H669" s="442">
        <f t="shared" si="21"/>
        <v>12609850.000000002</v>
      </c>
      <c r="I669" s="443">
        <v>701.0250510785977</v>
      </c>
      <c r="J669" s="443">
        <v>16835.580774365822</v>
      </c>
      <c r="K669" s="444">
        <f t="shared" si="22"/>
        <v>11802163.872287659</v>
      </c>
      <c r="O669" s="909"/>
      <c r="P669" s="909"/>
    </row>
    <row r="670" spans="1:16" ht="33.75">
      <c r="A670" s="936" t="s">
        <v>18123</v>
      </c>
      <c r="B670" s="896"/>
      <c r="C670" s="908" t="s">
        <v>18124</v>
      </c>
      <c r="D670" s="907"/>
      <c r="E670" s="908"/>
      <c r="F670" s="459">
        <v>114.5</v>
      </c>
      <c r="G670" s="459">
        <v>218.9</v>
      </c>
      <c r="H670" s="442">
        <f t="shared" si="21"/>
        <v>25064.05</v>
      </c>
      <c r="I670" s="443">
        <v>107.1660458591448</v>
      </c>
      <c r="J670" s="443">
        <v>218.9</v>
      </c>
      <c r="K670" s="444">
        <f t="shared" si="22"/>
        <v>23458.647438566797</v>
      </c>
      <c r="O670" s="909"/>
      <c r="P670" s="909"/>
    </row>
    <row r="671" spans="1:16" ht="22.5">
      <c r="A671" s="936" t="s">
        <v>18125</v>
      </c>
      <c r="B671" s="896"/>
      <c r="C671" s="908" t="s">
        <v>18126</v>
      </c>
      <c r="D671" s="907"/>
      <c r="E671" s="908"/>
      <c r="F671" s="459">
        <v>792990</v>
      </c>
      <c r="G671" s="459">
        <v>7.37</v>
      </c>
      <c r="H671" s="442">
        <f t="shared" si="21"/>
        <v>5844336.2999999998</v>
      </c>
      <c r="I671" s="443">
        <v>742197.40354448231</v>
      </c>
      <c r="J671" s="443">
        <v>7.37</v>
      </c>
      <c r="K671" s="444">
        <f t="shared" si="22"/>
        <v>5469994.864122835</v>
      </c>
      <c r="O671" s="909"/>
      <c r="P671" s="909"/>
    </row>
    <row r="672" spans="1:16" ht="78.75">
      <c r="A672" s="936" t="s">
        <v>18127</v>
      </c>
      <c r="B672" s="896"/>
      <c r="C672" s="908" t="s">
        <v>18128</v>
      </c>
      <c r="D672" s="907"/>
      <c r="E672" s="908"/>
      <c r="F672" s="459">
        <v>26.2</v>
      </c>
      <c r="G672" s="459">
        <v>216704.73015267175</v>
      </c>
      <c r="H672" s="442">
        <f t="shared" si="21"/>
        <v>5677663.9299999997</v>
      </c>
      <c r="I672" s="443">
        <v>24.521837567769378</v>
      </c>
      <c r="J672" s="443">
        <v>216704.73015267175</v>
      </c>
      <c r="K672" s="444">
        <f t="shared" si="22"/>
        <v>5313998.1929711113</v>
      </c>
      <c r="O672" s="909"/>
      <c r="P672" s="909"/>
    </row>
    <row r="673" spans="1:16" ht="33.75">
      <c r="A673" s="936" t="s">
        <v>18129</v>
      </c>
      <c r="B673" s="896"/>
      <c r="C673" s="908" t="s">
        <v>18130</v>
      </c>
      <c r="D673" s="907"/>
      <c r="E673" s="908"/>
      <c r="F673" s="459">
        <v>6</v>
      </c>
      <c r="G673" s="459">
        <v>21177.420000000002</v>
      </c>
      <c r="H673" s="442">
        <f t="shared" si="21"/>
        <v>127064.52000000002</v>
      </c>
      <c r="I673" s="443">
        <v>5.6156879926189411</v>
      </c>
      <c r="J673" s="443">
        <v>21177.420000000002</v>
      </c>
      <c r="K673" s="444">
        <f t="shared" si="22"/>
        <v>118925.78320864822</v>
      </c>
      <c r="O673" s="909"/>
      <c r="P673" s="909"/>
    </row>
    <row r="674" spans="1:16" ht="33.75">
      <c r="A674" s="936" t="s">
        <v>18131</v>
      </c>
      <c r="B674" s="896"/>
      <c r="C674" s="908" t="s">
        <v>18132</v>
      </c>
      <c r="D674" s="907"/>
      <c r="E674" s="908"/>
      <c r="F674" s="459">
        <v>19</v>
      </c>
      <c r="G674" s="459">
        <v>58952.52</v>
      </c>
      <c r="H674" s="442">
        <f t="shared" si="21"/>
        <v>1120097.8799999999</v>
      </c>
      <c r="I674" s="443">
        <v>17.78301197662665</v>
      </c>
      <c r="J674" s="443">
        <v>58952.52</v>
      </c>
      <c r="K674" s="444">
        <f t="shared" si="22"/>
        <v>1048353.3692123221</v>
      </c>
      <c r="O674" s="909"/>
      <c r="P674" s="909"/>
    </row>
    <row r="675" spans="1:16" ht="22.5">
      <c r="A675" s="936" t="s">
        <v>18133</v>
      </c>
      <c r="B675" s="896"/>
      <c r="C675" s="908" t="s">
        <v>18134</v>
      </c>
      <c r="D675" s="907"/>
      <c r="E675" s="908"/>
      <c r="F675" s="459">
        <v>61</v>
      </c>
      <c r="G675" s="459">
        <v>78067.22</v>
      </c>
      <c r="H675" s="442">
        <f t="shared" si="21"/>
        <v>4762100.42</v>
      </c>
      <c r="I675" s="443">
        <v>57.092827924959245</v>
      </c>
      <c r="J675" s="443">
        <v>78067.22</v>
      </c>
      <c r="K675" s="444">
        <f t="shared" si="22"/>
        <v>4457078.358039937</v>
      </c>
      <c r="O675" s="909"/>
      <c r="P675" s="909"/>
    </row>
    <row r="676" spans="1:16" ht="15.75" thickBot="1">
      <c r="A676" s="937" t="s">
        <v>18135</v>
      </c>
      <c r="B676" s="938"/>
      <c r="C676" s="939" t="s">
        <v>18136</v>
      </c>
      <c r="D676" s="940"/>
      <c r="E676" s="939"/>
      <c r="F676" s="850"/>
      <c r="G676" s="850"/>
      <c r="H676" s="851">
        <f t="shared" si="21"/>
        <v>0</v>
      </c>
      <c r="I676" s="852"/>
      <c r="J676" s="852"/>
      <c r="K676" s="853">
        <f t="shared" si="22"/>
        <v>0</v>
      </c>
      <c r="O676" s="909"/>
      <c r="P676" s="909"/>
    </row>
    <row r="677" spans="1:16" ht="13.5" thickBot="1">
      <c r="A677" s="455" t="s">
        <v>80</v>
      </c>
      <c r="B677" s="449"/>
      <c r="C677" s="449"/>
      <c r="D677" s="449"/>
      <c r="E677" s="449"/>
      <c r="F677" s="449"/>
      <c r="G677" s="449"/>
      <c r="H677" s="461">
        <f>SUM(H678:H691)</f>
        <v>1157981304.5599999</v>
      </c>
      <c r="I677" s="451"/>
      <c r="J677" s="451"/>
      <c r="K677" s="462">
        <f>SUM(K678:K691)</f>
        <v>689807000</v>
      </c>
      <c r="L677" s="165" t="e">
        <f>K677/#REF!</f>
        <v>#REF!</v>
      </c>
    </row>
    <row r="678" spans="1:16" ht="13.5" customHeight="1">
      <c r="A678" s="463" t="s">
        <v>66</v>
      </c>
      <c r="B678" s="464" t="s">
        <v>100</v>
      </c>
      <c r="C678" s="465"/>
      <c r="D678" s="465"/>
      <c r="E678" s="465"/>
      <c r="F678" s="465"/>
      <c r="G678" s="465"/>
      <c r="H678" s="466">
        <v>59518425.640000023</v>
      </c>
      <c r="I678" s="467"/>
      <c r="J678" s="468"/>
      <c r="K678" s="469">
        <v>35454999.552908756</v>
      </c>
    </row>
    <row r="679" spans="1:16" ht="13.5" customHeight="1">
      <c r="A679" s="470" t="s">
        <v>67</v>
      </c>
      <c r="B679" s="471" t="s">
        <v>275</v>
      </c>
      <c r="C679" s="472"/>
      <c r="D679" s="472"/>
      <c r="E679" s="472"/>
      <c r="F679" s="472"/>
      <c r="G679" s="472"/>
      <c r="H679" s="473">
        <v>354827849.33000004</v>
      </c>
      <c r="I679" s="474"/>
      <c r="J679" s="475"/>
      <c r="K679" s="466">
        <v>211370195.09635544</v>
      </c>
    </row>
    <row r="680" spans="1:16" ht="13.5" customHeight="1">
      <c r="A680" s="470" t="s">
        <v>68</v>
      </c>
      <c r="B680" s="471" t="s">
        <v>102</v>
      </c>
      <c r="C680" s="472"/>
      <c r="D680" s="472"/>
      <c r="E680" s="472"/>
      <c r="F680" s="472"/>
      <c r="G680" s="472"/>
      <c r="H680" s="473">
        <v>16729109.749999998</v>
      </c>
      <c r="I680" s="474"/>
      <c r="J680" s="475"/>
      <c r="K680" s="466">
        <v>9965495.0938116107</v>
      </c>
    </row>
    <row r="681" spans="1:16" ht="13.5" customHeight="1">
      <c r="A681" s="470" t="s">
        <v>69</v>
      </c>
      <c r="B681" s="471" t="s">
        <v>103</v>
      </c>
      <c r="C681" s="472"/>
      <c r="D681" s="472"/>
      <c r="E681" s="472"/>
      <c r="F681" s="472"/>
      <c r="G681" s="472"/>
      <c r="H681" s="476">
        <v>4259171.32</v>
      </c>
      <c r="I681" s="474"/>
      <c r="J681" s="475"/>
      <c r="K681" s="477">
        <v>2537179.2956982143</v>
      </c>
    </row>
    <row r="682" spans="1:16">
      <c r="A682" s="470" t="s">
        <v>70</v>
      </c>
      <c r="B682" s="471" t="s">
        <v>101</v>
      </c>
      <c r="C682" s="472"/>
      <c r="D682" s="472"/>
      <c r="E682" s="472"/>
      <c r="F682" s="472"/>
      <c r="G682" s="472"/>
      <c r="H682" s="476">
        <v>34862895.009999998</v>
      </c>
      <c r="I682" s="474"/>
      <c r="J682" s="475"/>
      <c r="K682" s="477">
        <v>20767752.401063919</v>
      </c>
    </row>
    <row r="683" spans="1:16" ht="13.5" customHeight="1">
      <c r="A683" s="470" t="s">
        <v>71</v>
      </c>
      <c r="B683" s="471" t="s">
        <v>84</v>
      </c>
      <c r="C683" s="472"/>
      <c r="D683" s="472"/>
      <c r="E683" s="472"/>
      <c r="F683" s="472"/>
      <c r="G683" s="472"/>
      <c r="H683" s="476">
        <v>24050606.400000002</v>
      </c>
      <c r="I683" s="474"/>
      <c r="J683" s="475"/>
      <c r="K683" s="477">
        <v>14326895.074759984</v>
      </c>
    </row>
    <row r="684" spans="1:16" ht="13.5" customHeight="1">
      <c r="A684" s="470" t="s">
        <v>72</v>
      </c>
      <c r="B684" s="471" t="s">
        <v>81</v>
      </c>
      <c r="C684" s="472"/>
      <c r="D684" s="472"/>
      <c r="E684" s="472"/>
      <c r="F684" s="472"/>
      <c r="G684" s="472"/>
      <c r="H684" s="476">
        <v>376871619.73999995</v>
      </c>
      <c r="I684" s="474"/>
      <c r="J684" s="475"/>
      <c r="K684" s="477">
        <v>224501622.24058604</v>
      </c>
    </row>
    <row r="685" spans="1:16" ht="13.5" customHeight="1">
      <c r="A685" s="470" t="s">
        <v>73</v>
      </c>
      <c r="B685" s="471" t="s">
        <v>82</v>
      </c>
      <c r="C685" s="472"/>
      <c r="D685" s="472"/>
      <c r="E685" s="472"/>
      <c r="F685" s="472"/>
      <c r="G685" s="472"/>
      <c r="H685" s="471"/>
      <c r="I685" s="474"/>
      <c r="J685" s="475"/>
      <c r="K685" s="478"/>
    </row>
    <row r="686" spans="1:16" ht="13.5" customHeight="1">
      <c r="A686" s="470" t="s">
        <v>74</v>
      </c>
      <c r="B686" s="471" t="s">
        <v>104</v>
      </c>
      <c r="C686" s="472"/>
      <c r="D686" s="472"/>
      <c r="E686" s="472"/>
      <c r="F686" s="472"/>
      <c r="G686" s="472"/>
      <c r="H686" s="476">
        <v>4107780.0900000003</v>
      </c>
      <c r="I686" s="474"/>
      <c r="J686" s="475"/>
      <c r="K686" s="477">
        <v>2446995.862009455</v>
      </c>
    </row>
    <row r="687" spans="1:16" ht="13.5" customHeight="1">
      <c r="A687" s="470" t="s">
        <v>75</v>
      </c>
      <c r="B687" s="471" t="s">
        <v>99</v>
      </c>
      <c r="C687" s="472"/>
      <c r="D687" s="472"/>
      <c r="E687" s="472"/>
      <c r="F687" s="472"/>
      <c r="G687" s="472"/>
      <c r="H687" s="476">
        <v>87115991.160000011</v>
      </c>
      <c r="I687" s="474"/>
      <c r="J687" s="475"/>
      <c r="K687" s="477">
        <v>51894810.630763896</v>
      </c>
    </row>
    <row r="688" spans="1:16" ht="13.5" customHeight="1">
      <c r="A688" s="470" t="s">
        <v>76</v>
      </c>
      <c r="B688" s="471" t="s">
        <v>85</v>
      </c>
      <c r="C688" s="472"/>
      <c r="D688" s="472"/>
      <c r="E688" s="472"/>
      <c r="F688" s="472"/>
      <c r="G688" s="472"/>
      <c r="H688" s="476">
        <v>4738762.55</v>
      </c>
      <c r="I688" s="474"/>
      <c r="J688" s="474"/>
      <c r="K688" s="477">
        <v>2822870.7712771869</v>
      </c>
    </row>
    <row r="689" spans="1:11" ht="13.5" customHeight="1">
      <c r="A689" s="470" t="s">
        <v>77</v>
      </c>
      <c r="B689" s="471" t="s">
        <v>105</v>
      </c>
      <c r="C689" s="472"/>
      <c r="D689" s="472"/>
      <c r="E689" s="472"/>
      <c r="F689" s="472"/>
      <c r="G689" s="472"/>
      <c r="H689" s="476">
        <v>9095374.4300000016</v>
      </c>
      <c r="I689" s="474"/>
      <c r="J689" s="474"/>
      <c r="K689" s="477">
        <v>5418095.2013029037</v>
      </c>
    </row>
    <row r="690" spans="1:11" ht="13.5" customHeight="1">
      <c r="A690" s="470" t="s">
        <v>78</v>
      </c>
      <c r="B690" s="471" t="s">
        <v>106</v>
      </c>
      <c r="C690" s="472"/>
      <c r="D690" s="472"/>
      <c r="E690" s="472"/>
      <c r="F690" s="472"/>
      <c r="G690" s="472"/>
      <c r="H690" s="476">
        <v>460082.14999999991</v>
      </c>
      <c r="I690" s="474"/>
      <c r="J690" s="474"/>
      <c r="K690" s="477">
        <v>274069.95812047308</v>
      </c>
    </row>
    <row r="691" spans="1:11">
      <c r="A691" s="479" t="s">
        <v>79</v>
      </c>
      <c r="B691" s="480" t="s">
        <v>83</v>
      </c>
      <c r="C691" s="481"/>
      <c r="D691" s="481"/>
      <c r="E691" s="481"/>
      <c r="F691" s="481"/>
      <c r="G691" s="481"/>
      <c r="H691" s="482">
        <v>181343636.98999992</v>
      </c>
      <c r="I691" s="483"/>
      <c r="J691" s="483"/>
      <c r="K691" s="484">
        <v>108026018.82134214</v>
      </c>
    </row>
    <row r="692" spans="1:11" ht="15.75" thickBot="1">
      <c r="A692" s="485" t="s">
        <v>86</v>
      </c>
      <c r="B692" s="486"/>
      <c r="C692" s="486"/>
      <c r="D692" s="486"/>
      <c r="E692" s="486"/>
      <c r="F692" s="487"/>
      <c r="G692" s="488"/>
      <c r="H692" s="489">
        <f>H677+H526+H472+H162+H8</f>
        <v>7653319699.5300016</v>
      </c>
      <c r="I692" s="490"/>
      <c r="J692" s="491"/>
      <c r="K692" s="489">
        <f>K677+K526+K472+K162+K8</f>
        <v>6937801000.0000029</v>
      </c>
    </row>
    <row r="693" spans="1:11" ht="15">
      <c r="A693" s="1054"/>
      <c r="B693" s="1056" t="s">
        <v>14449</v>
      </c>
      <c r="C693" s="1056"/>
      <c r="D693" s="1056"/>
      <c r="E693" s="1056"/>
      <c r="F693" s="1056"/>
      <c r="G693" s="1057"/>
      <c r="H693" s="492"/>
      <c r="I693" s="493"/>
      <c r="J693" s="493"/>
      <c r="K693" s="494">
        <v>280150000</v>
      </c>
    </row>
    <row r="694" spans="1:11" ht="15.75" thickBot="1">
      <c r="A694" s="1055"/>
      <c r="B694" s="1058" t="s">
        <v>14450</v>
      </c>
      <c r="C694" s="1059"/>
      <c r="D694" s="1059"/>
      <c r="E694" s="1059"/>
      <c r="F694" s="1059"/>
      <c r="G694" s="1060"/>
      <c r="H694" s="495"/>
      <c r="I694" s="496"/>
      <c r="J694" s="496"/>
      <c r="K694" s="497">
        <f>K692+K693</f>
        <v>7217951000.0000029</v>
      </c>
    </row>
    <row r="696" spans="1:11" s="498" customFormat="1" ht="15.75">
      <c r="I696" s="425"/>
      <c r="J696" s="425"/>
      <c r="K696" s="426"/>
    </row>
  </sheetData>
  <mergeCells count="11">
    <mergeCell ref="I6:K6"/>
    <mergeCell ref="A526:G526"/>
    <mergeCell ref="A693:A694"/>
    <mergeCell ref="B693:G693"/>
    <mergeCell ref="B694:G694"/>
    <mergeCell ref="A6:A7"/>
    <mergeCell ref="B6:B7"/>
    <mergeCell ref="C6:C7"/>
    <mergeCell ref="D6:D7"/>
    <mergeCell ref="E6:E7"/>
    <mergeCell ref="F6:H6"/>
  </mergeCells>
  <printOptions horizontalCentered="1"/>
  <pageMargins left="0.23622047244094499" right="0.23622047244094499" top="0.74803149606299202" bottom="0.74803149606299202" header="0.31496062992126" footer="0.31496062992126"/>
  <pageSetup paperSize="9" scale="82" fitToHeight="0" orientation="landscape" horizontalDpi="1200" verticalDpi="1200" r:id="rId1"/>
  <headerFooter alignWithMargins="0">
    <oddFooter>&amp;R &amp;P</oddFooter>
  </headerFooter>
  <rowBreaks count="7" manualBreakCount="7">
    <brk id="98" max="10" man="1"/>
    <brk id="131" max="10" man="1"/>
    <brk id="286" max="10" man="1"/>
    <brk id="310" max="10" man="1"/>
    <brk id="360" max="10" man="1"/>
    <brk id="386" max="10" man="1"/>
    <brk id="415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5D43-41F3-4D65-A577-D13662593A60}">
  <sheetPr>
    <tabColor theme="0" tint="-4.9989318521683403E-2"/>
  </sheetPr>
  <dimension ref="A1:M2290"/>
  <sheetViews>
    <sheetView view="pageBreakPreview" zoomScale="80" zoomScaleNormal="80" zoomScaleSheetLayoutView="80" workbookViewId="0">
      <selection activeCell="K5" sqref="K5"/>
    </sheetView>
  </sheetViews>
  <sheetFormatPr defaultRowHeight="12.75"/>
  <cols>
    <col min="1" max="1" width="11.140625" style="413" customWidth="1"/>
    <col min="2" max="2" width="58" style="413" customWidth="1"/>
    <col min="3" max="3" width="13.140625" style="414" customWidth="1"/>
    <col min="4" max="4" width="19.42578125" style="393" bestFit="1" customWidth="1"/>
    <col min="5" max="5" width="13.42578125" style="296" bestFit="1" customWidth="1"/>
    <col min="6" max="6" width="9.140625" style="415"/>
    <col min="7" max="7" width="17.28515625" style="297" customWidth="1"/>
    <col min="8" max="8" width="13.7109375" style="422" customWidth="1"/>
    <col min="9" max="9" width="12" style="287" customWidth="1"/>
    <col min="10" max="10" width="14.85546875" style="287" bestFit="1" customWidth="1"/>
    <col min="11" max="11" width="10.85546875" style="287" bestFit="1" customWidth="1"/>
    <col min="12" max="12" width="14.85546875" style="287" bestFit="1" customWidth="1"/>
    <col min="13" max="13" width="16.42578125" style="287" bestFit="1" customWidth="1"/>
    <col min="14" max="15" width="13.5703125" style="287" bestFit="1" customWidth="1"/>
    <col min="16" max="16384" width="9.140625" style="287"/>
  </cols>
  <sheetData>
    <row r="1" spans="1:12" ht="24">
      <c r="A1" s="279"/>
      <c r="B1" s="280" t="s">
        <v>165</v>
      </c>
      <c r="C1" s="281" t="s">
        <v>9736</v>
      </c>
      <c r="D1" s="282"/>
      <c r="E1" s="283"/>
      <c r="F1" s="284"/>
      <c r="G1" s="285"/>
      <c r="H1" s="286"/>
    </row>
    <row r="2" spans="1:12">
      <c r="A2" s="288"/>
      <c r="B2" s="289" t="s">
        <v>166</v>
      </c>
      <c r="C2" s="290" t="str">
        <f>'[4]Kapaciteti i korišćenje'!C2</f>
        <v>07370989</v>
      </c>
      <c r="D2" s="291"/>
      <c r="E2" s="292"/>
      <c r="F2" s="293"/>
      <c r="G2" s="294"/>
      <c r="H2" s="295"/>
    </row>
    <row r="3" spans="1:12">
      <c r="A3" s="288"/>
      <c r="B3" s="289" t="s">
        <v>167</v>
      </c>
      <c r="C3" s="293"/>
      <c r="D3" s="291"/>
      <c r="F3" s="297"/>
      <c r="G3" s="294"/>
      <c r="H3" s="295"/>
    </row>
    <row r="4" spans="1:12" ht="12.75" customHeight="1" thickBot="1">
      <c r="A4" s="298"/>
      <c r="B4" s="299" t="s">
        <v>9711</v>
      </c>
      <c r="C4" s="300" t="s">
        <v>276</v>
      </c>
      <c r="D4" s="301"/>
      <c r="E4" s="302"/>
      <c r="F4" s="300"/>
      <c r="G4" s="303"/>
      <c r="H4" s="304"/>
    </row>
    <row r="5" spans="1:12" ht="23.25" customHeight="1">
      <c r="A5" s="305" t="s">
        <v>53</v>
      </c>
      <c r="B5" s="306" t="s">
        <v>300</v>
      </c>
      <c r="C5" s="1061" t="s">
        <v>19864</v>
      </c>
      <c r="D5" s="1062"/>
      <c r="E5" s="1063"/>
      <c r="F5" s="1061" t="s">
        <v>19873</v>
      </c>
      <c r="G5" s="1062"/>
      <c r="H5" s="1063"/>
    </row>
    <row r="6" spans="1:12" ht="13.5" thickBot="1">
      <c r="A6" s="307"/>
      <c r="B6" s="308"/>
      <c r="C6" s="309" t="s">
        <v>15</v>
      </c>
      <c r="D6" s="310" t="s">
        <v>50</v>
      </c>
      <c r="E6" s="311" t="s">
        <v>51</v>
      </c>
      <c r="F6" s="312" t="s">
        <v>15</v>
      </c>
      <c r="G6" s="313" t="s">
        <v>50</v>
      </c>
      <c r="H6" s="314" t="s">
        <v>51</v>
      </c>
    </row>
    <row r="7" spans="1:12">
      <c r="A7" s="857"/>
      <c r="B7" s="858"/>
      <c r="C7" s="315"/>
      <c r="D7" s="316"/>
      <c r="E7" s="317"/>
      <c r="F7" s="318"/>
      <c r="G7" s="319"/>
      <c r="H7" s="320"/>
    </row>
    <row r="8" spans="1:12">
      <c r="A8" s="859"/>
      <c r="B8" s="860" t="s">
        <v>9752</v>
      </c>
      <c r="C8" s="321"/>
      <c r="D8" s="322"/>
      <c r="E8" s="323"/>
      <c r="F8" s="324"/>
      <c r="G8" s="325"/>
      <c r="H8" s="326"/>
    </row>
    <row r="9" spans="1:12">
      <c r="A9" s="859"/>
      <c r="B9" s="861" t="s">
        <v>9753</v>
      </c>
      <c r="C9" s="321">
        <v>36</v>
      </c>
      <c r="D9" s="322">
        <f>C9*E9</f>
        <v>3624588</v>
      </c>
      <c r="E9" s="323">
        <v>100683</v>
      </c>
      <c r="F9" s="324">
        <f>G9/H9</f>
        <v>33.638083229862737</v>
      </c>
      <c r="G9" s="327">
        <v>3386783.1338322703</v>
      </c>
      <c r="H9" s="326">
        <v>100683</v>
      </c>
      <c r="L9" s="345"/>
    </row>
    <row r="10" spans="1:12">
      <c r="A10" s="859" t="s">
        <v>9754</v>
      </c>
      <c r="B10" s="861" t="s">
        <v>9755</v>
      </c>
      <c r="C10" s="321">
        <v>217</v>
      </c>
      <c r="D10" s="322">
        <f t="shared" ref="D10:D22" si="0">C10*E10</f>
        <v>46403280</v>
      </c>
      <c r="E10" s="323">
        <v>213840</v>
      </c>
      <c r="F10" s="324">
        <f t="shared" ref="F10:F20" si="1">G10/H10</f>
        <v>202.76289058000597</v>
      </c>
      <c r="G10" s="327">
        <v>43358816.521628477</v>
      </c>
      <c r="H10" s="326">
        <v>213840</v>
      </c>
      <c r="L10" s="345"/>
    </row>
    <row r="11" spans="1:12">
      <c r="A11" s="859"/>
      <c r="B11" s="861" t="s">
        <v>9756</v>
      </c>
      <c r="C11" s="321">
        <v>7</v>
      </c>
      <c r="D11" s="322">
        <f t="shared" si="0"/>
        <v>2356543</v>
      </c>
      <c r="E11" s="323">
        <v>336649</v>
      </c>
      <c r="F11" s="324">
        <f t="shared" si="1"/>
        <v>6.5407384058066445</v>
      </c>
      <c r="G11" s="327">
        <v>2201933.0435764012</v>
      </c>
      <c r="H11" s="326">
        <v>336649</v>
      </c>
      <c r="L11" s="345"/>
    </row>
    <row r="12" spans="1:12">
      <c r="A12" s="859"/>
      <c r="B12" s="861" t="s">
        <v>9757</v>
      </c>
      <c r="C12" s="321">
        <v>0</v>
      </c>
      <c r="D12" s="322">
        <f t="shared" si="0"/>
        <v>0</v>
      </c>
      <c r="E12" s="323"/>
      <c r="F12" s="324"/>
      <c r="G12" s="327">
        <v>0</v>
      </c>
      <c r="H12" s="326"/>
      <c r="L12" s="345"/>
    </row>
    <row r="13" spans="1:12">
      <c r="A13" s="859" t="s">
        <v>9758</v>
      </c>
      <c r="B13" s="861" t="s">
        <v>9759</v>
      </c>
      <c r="C13" s="321">
        <v>159</v>
      </c>
      <c r="D13" s="322">
        <f t="shared" si="0"/>
        <v>23139270</v>
      </c>
      <c r="E13" s="323">
        <v>145530</v>
      </c>
      <c r="F13" s="324">
        <f t="shared" si="1"/>
        <v>148.56820093189376</v>
      </c>
      <c r="G13" s="327">
        <v>21621130.281618498</v>
      </c>
      <c r="H13" s="326">
        <v>145530</v>
      </c>
      <c r="L13" s="345"/>
    </row>
    <row r="14" spans="1:12">
      <c r="A14" s="859"/>
      <c r="B14" s="861" t="s">
        <v>9760</v>
      </c>
      <c r="C14" s="321">
        <v>9</v>
      </c>
      <c r="D14" s="322">
        <f t="shared" si="0"/>
        <v>3418893</v>
      </c>
      <c r="E14" s="323">
        <v>379877</v>
      </c>
      <c r="F14" s="324">
        <f t="shared" si="1"/>
        <v>8.4095208074656878</v>
      </c>
      <c r="G14" s="327">
        <v>3194583.5357776429</v>
      </c>
      <c r="H14" s="326">
        <v>379877</v>
      </c>
      <c r="L14" s="345"/>
    </row>
    <row r="15" spans="1:12">
      <c r="A15" s="859" t="s">
        <v>9761</v>
      </c>
      <c r="B15" s="861" t="s">
        <v>9762</v>
      </c>
      <c r="C15" s="321">
        <v>1</v>
      </c>
      <c r="D15" s="322">
        <f t="shared" si="0"/>
        <v>17600</v>
      </c>
      <c r="E15" s="323">
        <v>17600</v>
      </c>
      <c r="F15" s="324">
        <f t="shared" si="1"/>
        <v>0.93439120082952076</v>
      </c>
      <c r="G15" s="327">
        <v>16445.285134599566</v>
      </c>
      <c r="H15" s="326">
        <v>17600</v>
      </c>
      <c r="L15" s="345"/>
    </row>
    <row r="16" spans="1:12">
      <c r="A16" s="859" t="s">
        <v>9763</v>
      </c>
      <c r="B16" s="861" t="s">
        <v>9764</v>
      </c>
      <c r="C16" s="321">
        <v>49</v>
      </c>
      <c r="D16" s="322">
        <f t="shared" si="0"/>
        <v>18527586</v>
      </c>
      <c r="E16" s="328">
        <v>378114</v>
      </c>
      <c r="F16" s="324">
        <f t="shared" si="1"/>
        <v>45.785168840646513</v>
      </c>
      <c r="G16" s="327">
        <v>17312013.331012215</v>
      </c>
      <c r="H16" s="326">
        <v>378114</v>
      </c>
      <c r="L16" s="345"/>
    </row>
    <row r="17" spans="1:12">
      <c r="A17" s="859"/>
      <c r="B17" s="861" t="s">
        <v>18269</v>
      </c>
      <c r="C17" s="321">
        <v>2</v>
      </c>
      <c r="D17" s="322">
        <f t="shared" si="0"/>
        <v>756228</v>
      </c>
      <c r="E17" s="328">
        <v>378114</v>
      </c>
      <c r="F17" s="324"/>
      <c r="G17" s="327">
        <v>706612.78902090678</v>
      </c>
      <c r="H17" s="326"/>
      <c r="L17" s="345"/>
    </row>
    <row r="18" spans="1:12">
      <c r="A18" s="859" t="s">
        <v>9765</v>
      </c>
      <c r="B18" s="861" t="s">
        <v>9766</v>
      </c>
      <c r="C18" s="321">
        <v>568</v>
      </c>
      <c r="D18" s="322">
        <f t="shared" si="0"/>
        <v>115775440</v>
      </c>
      <c r="E18" s="323">
        <v>203830</v>
      </c>
      <c r="F18" s="324">
        <f t="shared" si="1"/>
        <v>530.73420207116772</v>
      </c>
      <c r="G18" s="327">
        <v>108179552.40816613</v>
      </c>
      <c r="H18" s="326">
        <v>203830</v>
      </c>
      <c r="L18" s="345"/>
    </row>
    <row r="19" spans="1:12">
      <c r="A19" s="859"/>
      <c r="B19" s="861" t="s">
        <v>9767</v>
      </c>
      <c r="C19" s="321">
        <v>22</v>
      </c>
      <c r="D19" s="322">
        <f t="shared" si="0"/>
        <v>8654052</v>
      </c>
      <c r="E19" s="328">
        <v>393366</v>
      </c>
      <c r="F19" s="324">
        <f t="shared" si="1"/>
        <v>20.556606418249459</v>
      </c>
      <c r="G19" s="327">
        <v>8086270.0403211163</v>
      </c>
      <c r="H19" s="326">
        <v>393366</v>
      </c>
      <c r="L19" s="345"/>
    </row>
    <row r="20" spans="1:12">
      <c r="A20" s="859"/>
      <c r="B20" s="861" t="s">
        <v>9768</v>
      </c>
      <c r="C20" s="321">
        <v>116</v>
      </c>
      <c r="D20" s="322">
        <f t="shared" si="0"/>
        <v>11489684</v>
      </c>
      <c r="E20" s="323">
        <v>99049</v>
      </c>
      <c r="F20" s="324">
        <f t="shared" si="1"/>
        <v>108.38937929622439</v>
      </c>
      <c r="G20" s="327">
        <v>10735859.62991173</v>
      </c>
      <c r="H20" s="326">
        <v>99049</v>
      </c>
      <c r="L20" s="345"/>
    </row>
    <row r="21" spans="1:12" ht="15">
      <c r="A21" s="862"/>
      <c r="B21" s="863" t="s">
        <v>9769</v>
      </c>
      <c r="C21" s="321"/>
      <c r="D21" s="322">
        <f t="shared" si="0"/>
        <v>0</v>
      </c>
      <c r="E21" s="323"/>
      <c r="F21" s="324"/>
      <c r="G21" s="327"/>
      <c r="H21" s="326"/>
    </row>
    <row r="22" spans="1:12" ht="15" customHeight="1">
      <c r="A22" s="329"/>
      <c r="B22" s="330" t="s">
        <v>9770</v>
      </c>
      <c r="C22" s="331"/>
      <c r="D22" s="322">
        <f t="shared" si="0"/>
        <v>0</v>
      </c>
      <c r="E22" s="323">
        <v>0</v>
      </c>
      <c r="F22" s="332"/>
      <c r="G22" s="333"/>
      <c r="H22" s="334"/>
    </row>
    <row r="23" spans="1:12" ht="15" customHeight="1">
      <c r="A23" s="329"/>
      <c r="B23" s="335" t="s">
        <v>9771</v>
      </c>
      <c r="C23" s="331"/>
      <c r="D23" s="336">
        <f>SUM(D9:D22)</f>
        <v>234163164</v>
      </c>
      <c r="E23" s="337"/>
      <c r="F23" s="338"/>
      <c r="G23" s="339">
        <f>SUM(G9:G22)</f>
        <v>218799999.99999997</v>
      </c>
      <c r="H23" s="334"/>
    </row>
    <row r="24" spans="1:12" ht="15" customHeight="1">
      <c r="A24" s="340"/>
      <c r="B24" s="341"/>
      <c r="C24" s="331"/>
      <c r="D24" s="322"/>
      <c r="E24" s="323"/>
      <c r="F24" s="332"/>
      <c r="G24" s="333"/>
      <c r="H24" s="334"/>
    </row>
    <row r="25" spans="1:12" ht="15" customHeight="1">
      <c r="A25" s="340"/>
      <c r="B25" s="854" t="s">
        <v>9772</v>
      </c>
      <c r="C25" s="331"/>
      <c r="D25" s="322"/>
      <c r="E25" s="323"/>
      <c r="F25" s="332"/>
      <c r="G25" s="333"/>
      <c r="H25" s="334"/>
    </row>
    <row r="26" spans="1:12" ht="15" customHeight="1">
      <c r="A26" s="864"/>
      <c r="B26" s="865"/>
      <c r="C26" s="331"/>
      <c r="D26" s="336"/>
      <c r="E26" s="342"/>
      <c r="F26" s="332"/>
      <c r="G26" s="339"/>
      <c r="H26" s="334"/>
    </row>
    <row r="27" spans="1:12" ht="15" customHeight="1">
      <c r="A27" s="866" t="s">
        <v>9773</v>
      </c>
      <c r="B27" s="867" t="s">
        <v>9774</v>
      </c>
      <c r="C27" s="331">
        <f>VLOOKUP(A27,'[5]VPP_analiticki (2)'!$A$5:$I$266,6,0)</f>
        <v>3</v>
      </c>
      <c r="D27" s="331">
        <f>VLOOKUP(A27,'[5]VPP_analiticki (2)'!$A$5:$I$266,9,0)</f>
        <v>13200</v>
      </c>
      <c r="E27" s="342">
        <f t="shared" ref="E27" si="2">D27/C27</f>
        <v>4400</v>
      </c>
      <c r="F27" s="332">
        <f>G27/H27</f>
        <v>2.7901872597812458</v>
      </c>
      <c r="G27" s="333">
        <v>12276.823943037482</v>
      </c>
      <c r="H27" s="334">
        <v>4400</v>
      </c>
    </row>
    <row r="28" spans="1:12" ht="15" customHeight="1">
      <c r="A28" s="866" t="s">
        <v>9775</v>
      </c>
      <c r="B28" s="868" t="s">
        <v>9776</v>
      </c>
      <c r="C28" s="331">
        <f>VLOOKUP(A28,'[5]VPP_analiticki (2)'!$A$5:$I$266,6,0)</f>
        <v>1.7</v>
      </c>
      <c r="D28" s="331">
        <f>VLOOKUP(A28,'[5]VPP_analiticki (2)'!$A$5:$I$266,9,0)</f>
        <v>1870</v>
      </c>
      <c r="E28" s="342">
        <f>D28/C28</f>
        <v>1100</v>
      </c>
      <c r="F28" s="332">
        <f>G28/H28</f>
        <v>1.5811061138760389</v>
      </c>
      <c r="G28" s="333">
        <v>1739.216725263643</v>
      </c>
      <c r="H28" s="334">
        <v>1100</v>
      </c>
    </row>
    <row r="29" spans="1:12" ht="15" customHeight="1">
      <c r="A29" s="343" t="s">
        <v>9777</v>
      </c>
      <c r="B29" s="868" t="s">
        <v>9778</v>
      </c>
      <c r="C29" s="331">
        <f>VLOOKUP(A29,'[5]VPP_analiticki (2)'!$A$5:$I$266,6,0)</f>
        <v>1.1000000000000001</v>
      </c>
      <c r="D29" s="331">
        <f>VLOOKUP(A29,'[5]VPP_analiticki (2)'!$A$5:$I$266,9,0)</f>
        <v>1210</v>
      </c>
      <c r="E29" s="342">
        <f>D29/C29</f>
        <v>1100</v>
      </c>
      <c r="F29" s="332">
        <f>G29/H29</f>
        <v>1.02306866191979</v>
      </c>
      <c r="G29" s="333">
        <v>1125.375528111769</v>
      </c>
      <c r="H29" s="334">
        <v>1100</v>
      </c>
    </row>
    <row r="30" spans="1:12" ht="15" customHeight="1">
      <c r="A30" s="343" t="s">
        <v>9779</v>
      </c>
      <c r="B30" s="868" t="s">
        <v>9780</v>
      </c>
      <c r="C30" s="331"/>
      <c r="D30" s="331"/>
      <c r="E30" s="342"/>
      <c r="F30" s="332"/>
      <c r="G30" s="333">
        <v>0</v>
      </c>
      <c r="H30" s="334"/>
    </row>
    <row r="31" spans="1:12" ht="15" customHeight="1">
      <c r="A31" s="344" t="s">
        <v>9781</v>
      </c>
      <c r="B31" s="868" t="s">
        <v>9782</v>
      </c>
      <c r="C31" s="331">
        <f>VLOOKUP(A31,'[5]VPP_analiticki (2)'!$A$5:$I$266,6,0)</f>
        <v>0.1</v>
      </c>
      <c r="D31" s="331">
        <f>VLOOKUP(A31,'[5]VPP_analiticki (2)'!$A$5:$I$266,9,0)</f>
        <v>110</v>
      </c>
      <c r="E31" s="342">
        <f>D31/C31</f>
        <v>1100</v>
      </c>
      <c r="F31" s="332">
        <f>G31/H31</f>
        <v>9.3006241992708169E-2</v>
      </c>
      <c r="G31" s="333">
        <v>102.30686619197898</v>
      </c>
      <c r="H31" s="334">
        <v>1100</v>
      </c>
    </row>
    <row r="32" spans="1:12" ht="15" customHeight="1">
      <c r="A32" s="343" t="s">
        <v>9783</v>
      </c>
      <c r="B32" s="868" t="s">
        <v>9784</v>
      </c>
      <c r="C32" s="331"/>
      <c r="D32" s="331"/>
      <c r="E32" s="342"/>
      <c r="F32" s="332"/>
      <c r="G32" s="333">
        <v>0</v>
      </c>
      <c r="H32" s="334"/>
    </row>
    <row r="33" spans="1:13" ht="15" customHeight="1">
      <c r="A33" s="343" t="s">
        <v>9785</v>
      </c>
      <c r="B33" s="868" t="s">
        <v>9786</v>
      </c>
      <c r="C33" s="331"/>
      <c r="D33" s="331"/>
      <c r="E33" s="342"/>
      <c r="F33" s="332"/>
      <c r="G33" s="333">
        <v>0</v>
      </c>
      <c r="H33" s="334"/>
    </row>
    <row r="34" spans="1:13" s="345" customFormat="1" ht="15" customHeight="1">
      <c r="A34" s="348" t="s">
        <v>9865</v>
      </c>
      <c r="B34" s="349" t="s">
        <v>9866</v>
      </c>
      <c r="C34" s="331"/>
      <c r="D34" s="331"/>
      <c r="E34" s="342"/>
      <c r="F34" s="332"/>
      <c r="G34" s="333">
        <v>0</v>
      </c>
      <c r="H34" s="334"/>
      <c r="L34" s="287"/>
      <c r="M34" s="287"/>
    </row>
    <row r="35" spans="1:13" s="345" customFormat="1" ht="15" customHeight="1">
      <c r="A35" s="344" t="s">
        <v>9787</v>
      </c>
      <c r="B35" s="868" t="s">
        <v>9788</v>
      </c>
      <c r="C35" s="331">
        <f>VLOOKUP(A35,'[5]VPP_analiticki (2)'!$A$5:$I$266,6,0)</f>
        <v>127</v>
      </c>
      <c r="D35" s="331">
        <f>VLOOKUP(A35,'[5]VPP_analiticki (2)'!$A$5:$I$266,9,0)</f>
        <v>20955</v>
      </c>
      <c r="E35" s="342">
        <f>D35/C35</f>
        <v>165</v>
      </c>
      <c r="F35" s="332">
        <f>G35/H35</f>
        <v>118.11792733073938</v>
      </c>
      <c r="G35" s="333">
        <v>19489.458009571998</v>
      </c>
      <c r="H35" s="334">
        <v>165</v>
      </c>
      <c r="L35" s="287"/>
      <c r="M35" s="287"/>
    </row>
    <row r="36" spans="1:13" s="345" customFormat="1" ht="15" customHeight="1">
      <c r="A36" s="344" t="s">
        <v>9867</v>
      </c>
      <c r="B36" s="868" t="s">
        <v>9868</v>
      </c>
      <c r="C36" s="331"/>
      <c r="D36" s="331"/>
      <c r="E36" s="342"/>
      <c r="F36" s="332"/>
      <c r="G36" s="333">
        <v>0</v>
      </c>
      <c r="H36" s="334"/>
      <c r="L36" s="287"/>
      <c r="M36" s="287"/>
    </row>
    <row r="37" spans="1:13" s="345" customFormat="1" ht="15" customHeight="1">
      <c r="A37" s="351" t="s">
        <v>9869</v>
      </c>
      <c r="B37" s="349" t="s">
        <v>9870</v>
      </c>
      <c r="C37" s="331">
        <f>VLOOKUP(A37,'[5]VPP_analiticki (2)'!$A$5:$I$266,6,0)</f>
        <v>8</v>
      </c>
      <c r="D37" s="331">
        <f>VLOOKUP(A37,'[5]VPP_analiticki (2)'!$A$5:$I$266,9,0)</f>
        <v>3198</v>
      </c>
      <c r="E37" s="342">
        <f>D37/C37</f>
        <v>399.75</v>
      </c>
      <c r="F37" s="332">
        <f t="shared" ref="F37:F41" si="3">G37/H37</f>
        <v>7.4404993594166537</v>
      </c>
      <c r="G37" s="333">
        <v>2974.3396189268074</v>
      </c>
      <c r="H37" s="334">
        <v>399.75</v>
      </c>
      <c r="L37" s="287"/>
      <c r="M37" s="287"/>
    </row>
    <row r="38" spans="1:13" s="345" customFormat="1" ht="15" customHeight="1">
      <c r="A38" s="344" t="s">
        <v>9871</v>
      </c>
      <c r="B38" s="868" t="s">
        <v>9872</v>
      </c>
      <c r="C38" s="331"/>
      <c r="D38" s="331"/>
      <c r="E38" s="342"/>
      <c r="F38" s="332"/>
      <c r="G38" s="333">
        <v>0</v>
      </c>
      <c r="H38" s="334"/>
      <c r="L38" s="287"/>
      <c r="M38" s="287"/>
    </row>
    <row r="39" spans="1:13" s="345" customFormat="1" ht="15" customHeight="1">
      <c r="A39" s="348" t="s">
        <v>9873</v>
      </c>
      <c r="B39" s="349" t="s">
        <v>9874</v>
      </c>
      <c r="C39" s="331"/>
      <c r="D39" s="331"/>
      <c r="E39" s="342"/>
      <c r="F39" s="332"/>
      <c r="G39" s="333">
        <v>0</v>
      </c>
      <c r="H39" s="334"/>
      <c r="L39" s="287"/>
      <c r="M39" s="287"/>
    </row>
    <row r="40" spans="1:13" s="345" customFormat="1" ht="15" customHeight="1">
      <c r="A40" s="348" t="s">
        <v>9875</v>
      </c>
      <c r="B40" s="349" t="s">
        <v>9876</v>
      </c>
      <c r="C40" s="331">
        <f>VLOOKUP(A40,'[5]VPP_analiticki (2)'!$A$5:$I$266,6,0)</f>
        <v>5</v>
      </c>
      <c r="D40" s="331">
        <f>VLOOKUP(A40,'[5]VPP_analiticki (2)'!$A$5:$I$266,9,0)</f>
        <v>1983.1</v>
      </c>
      <c r="E40" s="342">
        <f>D40/C40</f>
        <v>396.62</v>
      </c>
      <c r="F40" s="332">
        <f t="shared" si="3"/>
        <v>4.6503120996354088</v>
      </c>
      <c r="G40" s="333">
        <v>1844.4067849573958</v>
      </c>
      <c r="H40" s="334">
        <v>396.62</v>
      </c>
      <c r="L40" s="287"/>
      <c r="M40" s="287"/>
    </row>
    <row r="41" spans="1:13" s="345" customFormat="1" ht="15" customHeight="1">
      <c r="A41" s="344" t="s">
        <v>9877</v>
      </c>
      <c r="B41" s="868" t="s">
        <v>9878</v>
      </c>
      <c r="C41" s="331">
        <f>VLOOKUP(A41,'[5]VPP_analiticki (2)'!$A$5:$I$266,6,0)</f>
        <v>1</v>
      </c>
      <c r="D41" s="331">
        <f>VLOOKUP(A41,'[5]VPP_analiticki (2)'!$A$5:$I$266,9,0)</f>
        <v>396.77</v>
      </c>
      <c r="E41" s="342">
        <f>D41/C41</f>
        <v>396.77</v>
      </c>
      <c r="F41" s="332">
        <f t="shared" si="3"/>
        <v>0.93006241992708183</v>
      </c>
      <c r="G41" s="333">
        <v>369.02086635446824</v>
      </c>
      <c r="H41" s="334">
        <v>396.77</v>
      </c>
      <c r="L41" s="287"/>
      <c r="M41" s="287"/>
    </row>
    <row r="42" spans="1:13" s="345" customFormat="1" ht="15" customHeight="1">
      <c r="A42" s="348" t="s">
        <v>9879</v>
      </c>
      <c r="B42" s="349" t="s">
        <v>9880</v>
      </c>
      <c r="C42" s="331"/>
      <c r="D42" s="331"/>
      <c r="E42" s="342"/>
      <c r="F42" s="332"/>
      <c r="G42" s="333">
        <v>0</v>
      </c>
      <c r="H42" s="334"/>
      <c r="L42" s="287"/>
      <c r="M42" s="287"/>
    </row>
    <row r="43" spans="1:13" s="345" customFormat="1" ht="15" customHeight="1">
      <c r="A43" s="344" t="s">
        <v>9881</v>
      </c>
      <c r="B43" s="868" t="s">
        <v>9882</v>
      </c>
      <c r="C43" s="331"/>
      <c r="D43" s="331"/>
      <c r="E43" s="342"/>
      <c r="F43" s="332"/>
      <c r="G43" s="333">
        <v>0</v>
      </c>
      <c r="H43" s="334"/>
      <c r="L43" s="287"/>
      <c r="M43" s="287"/>
    </row>
    <row r="44" spans="1:13" s="345" customFormat="1" ht="15" customHeight="1">
      <c r="A44" s="348" t="s">
        <v>18137</v>
      </c>
      <c r="B44" s="349" t="s">
        <v>18138</v>
      </c>
      <c r="C44" s="331">
        <f>VLOOKUP(A44,'[5]VPP_analiticki (2)'!$A$5:$I$266,6,0)</f>
        <v>1</v>
      </c>
      <c r="D44" s="331">
        <f>VLOOKUP(A44,'[5]VPP_analiticki (2)'!$A$5:$I$266,9,0)</f>
        <v>396.83</v>
      </c>
      <c r="E44" s="342">
        <f>D44/C44</f>
        <v>396.83</v>
      </c>
      <c r="F44" s="332"/>
      <c r="G44" s="333">
        <v>369.07667009966383</v>
      </c>
      <c r="H44" s="358">
        <v>396.83</v>
      </c>
      <c r="L44" s="287"/>
      <c r="M44" s="287"/>
    </row>
    <row r="45" spans="1:13" s="345" customFormat="1" ht="15" customHeight="1">
      <c r="A45" s="344" t="s">
        <v>9883</v>
      </c>
      <c r="B45" s="868" t="s">
        <v>9884</v>
      </c>
      <c r="C45" s="331"/>
      <c r="D45" s="331"/>
      <c r="E45" s="342"/>
      <c r="F45" s="332"/>
      <c r="G45" s="333">
        <v>0</v>
      </c>
      <c r="H45" s="334"/>
      <c r="L45" s="287"/>
      <c r="M45" s="287"/>
    </row>
    <row r="46" spans="1:13" s="345" customFormat="1" ht="15" customHeight="1">
      <c r="A46" s="344" t="s">
        <v>9885</v>
      </c>
      <c r="B46" s="868" t="s">
        <v>9886</v>
      </c>
      <c r="C46" s="331">
        <f>VLOOKUP(A46,'[5]VPP_analiticki (2)'!$A$5:$I$266,6,0)</f>
        <v>2</v>
      </c>
      <c r="D46" s="331">
        <f>VLOOKUP(A46,'[5]VPP_analiticki (2)'!$A$5:$I$266,9,0)</f>
        <v>770</v>
      </c>
      <c r="E46" s="342">
        <f>D46/C46</f>
        <v>385</v>
      </c>
      <c r="F46" s="332">
        <f t="shared" ref="F46:F49" si="4">G46/H46</f>
        <v>1.8601248398541637</v>
      </c>
      <c r="G46" s="333">
        <v>716.14806334385298</v>
      </c>
      <c r="H46" s="334">
        <v>385</v>
      </c>
      <c r="L46" s="287"/>
      <c r="M46" s="287"/>
    </row>
    <row r="47" spans="1:13" s="345" customFormat="1" ht="15" customHeight="1">
      <c r="A47" s="344" t="s">
        <v>9887</v>
      </c>
      <c r="B47" s="868" t="s">
        <v>9888</v>
      </c>
      <c r="C47" s="331"/>
      <c r="D47" s="331"/>
      <c r="E47" s="342"/>
      <c r="F47" s="332"/>
      <c r="G47" s="333">
        <v>0</v>
      </c>
      <c r="H47" s="334"/>
      <c r="L47" s="287"/>
      <c r="M47" s="287"/>
    </row>
    <row r="48" spans="1:13" s="345" customFormat="1" ht="15" customHeight="1">
      <c r="A48" s="344" t="s">
        <v>9789</v>
      </c>
      <c r="B48" s="868" t="s">
        <v>9790</v>
      </c>
      <c r="C48" s="331">
        <f>VLOOKUP(A48,'[5]VPP_analiticki (2)'!$A$5:$I$266,6,0)</f>
        <v>11</v>
      </c>
      <c r="D48" s="331">
        <f>VLOOKUP(A48,'[5]VPP_analiticki (2)'!$A$5:$I$266,9,0)</f>
        <v>2420</v>
      </c>
      <c r="E48" s="342">
        <f>D48/C48</f>
        <v>220</v>
      </c>
      <c r="F48" s="332">
        <f t="shared" si="4"/>
        <v>10.2306866191979</v>
      </c>
      <c r="G48" s="333">
        <v>2250.7510562235379</v>
      </c>
      <c r="H48" s="334">
        <v>220</v>
      </c>
      <c r="L48" s="287"/>
      <c r="M48" s="287"/>
    </row>
    <row r="49" spans="1:13" s="345" customFormat="1" ht="15" customHeight="1">
      <c r="A49" s="344" t="s">
        <v>9791</v>
      </c>
      <c r="B49" s="868" t="s">
        <v>9792</v>
      </c>
      <c r="C49" s="331">
        <f>VLOOKUP(A49,'[5]VPP_analiticki (2)'!$A$5:$I$266,6,0)</f>
        <v>6</v>
      </c>
      <c r="D49" s="331">
        <f>VLOOKUP(A49,'[5]VPP_analiticki (2)'!$A$5:$I$266,9,0)</f>
        <v>1914</v>
      </c>
      <c r="E49" s="342">
        <f>D49/C49</f>
        <v>319</v>
      </c>
      <c r="F49" s="332">
        <f t="shared" si="4"/>
        <v>5.5803745195624908</v>
      </c>
      <c r="G49" s="333">
        <v>1780.1394717404346</v>
      </c>
      <c r="H49" s="334">
        <v>319</v>
      </c>
      <c r="L49" s="287"/>
      <c r="M49" s="287"/>
    </row>
    <row r="50" spans="1:13" s="345" customFormat="1" ht="15" customHeight="1">
      <c r="A50" s="344" t="s">
        <v>9793</v>
      </c>
      <c r="B50" s="868" t="s">
        <v>9794</v>
      </c>
      <c r="C50" s="331"/>
      <c r="D50" s="331"/>
      <c r="E50" s="342"/>
      <c r="F50" s="332"/>
      <c r="G50" s="333">
        <v>0</v>
      </c>
      <c r="H50" s="334"/>
      <c r="L50" s="287"/>
      <c r="M50" s="287"/>
    </row>
    <row r="51" spans="1:13" s="345" customFormat="1" ht="15" customHeight="1">
      <c r="A51" s="343" t="s">
        <v>9795</v>
      </c>
      <c r="B51" s="868" t="s">
        <v>9796</v>
      </c>
      <c r="C51" s="331"/>
      <c r="D51" s="331"/>
      <c r="E51" s="342"/>
      <c r="F51" s="332"/>
      <c r="G51" s="333">
        <v>0</v>
      </c>
      <c r="H51" s="334"/>
      <c r="L51" s="287"/>
      <c r="M51" s="287"/>
    </row>
    <row r="52" spans="1:13" s="345" customFormat="1" ht="15" customHeight="1">
      <c r="A52" s="343" t="s">
        <v>9797</v>
      </c>
      <c r="B52" s="868" t="s">
        <v>9798</v>
      </c>
      <c r="C52" s="331">
        <f>VLOOKUP(A52,'[5]VPP_analiticki (2)'!$A$5:$I$266,6,0)</f>
        <v>2</v>
      </c>
      <c r="D52" s="331">
        <f>VLOOKUP(A52,'[5]VPP_analiticki (2)'!$A$5:$I$266,9,0)</f>
        <v>426.94</v>
      </c>
      <c r="E52" s="342">
        <f>D52/C52</f>
        <v>213.47</v>
      </c>
      <c r="F52" s="332"/>
      <c r="G52" s="333">
        <v>397.08084956366832</v>
      </c>
      <c r="H52" s="334">
        <v>213.47</v>
      </c>
      <c r="L52" s="287"/>
      <c r="M52" s="287"/>
    </row>
    <row r="53" spans="1:13" s="345" customFormat="1" ht="15" customHeight="1">
      <c r="A53" s="344" t="s">
        <v>9799</v>
      </c>
      <c r="B53" s="868" t="s">
        <v>9800</v>
      </c>
      <c r="C53" s="331">
        <f>VLOOKUP(A53,'[5]VPP_analiticki (2)'!$A$5:$I$266,6,0)</f>
        <v>221</v>
      </c>
      <c r="D53" s="331">
        <f>VLOOKUP(A53,'[5]VPP_analiticki (2)'!$A$5:$I$266,9,0)</f>
        <v>36465</v>
      </c>
      <c r="E53" s="342">
        <f>D53/C53</f>
        <v>165</v>
      </c>
      <c r="F53" s="332">
        <f>G53/H53</f>
        <v>205.54379480388511</v>
      </c>
      <c r="G53" s="333">
        <v>33914.72614264104</v>
      </c>
      <c r="H53" s="334">
        <v>165</v>
      </c>
      <c r="L53" s="287"/>
      <c r="M53" s="287"/>
    </row>
    <row r="54" spans="1:13" s="345" customFormat="1" ht="15" customHeight="1">
      <c r="A54" s="344" t="s">
        <v>9801</v>
      </c>
      <c r="B54" s="868" t="s">
        <v>9800</v>
      </c>
      <c r="C54" s="331"/>
      <c r="D54" s="331"/>
      <c r="E54" s="342"/>
      <c r="F54" s="332"/>
      <c r="G54" s="333">
        <v>0</v>
      </c>
      <c r="H54" s="334"/>
      <c r="L54" s="287"/>
      <c r="M54" s="287"/>
    </row>
    <row r="55" spans="1:13" s="345" customFormat="1" ht="15" customHeight="1">
      <c r="A55" s="344" t="s">
        <v>9802</v>
      </c>
      <c r="B55" s="868" t="s">
        <v>9803</v>
      </c>
      <c r="C55" s="331">
        <f>VLOOKUP(A55,'[5]VPP_analiticki (2)'!$A$5:$I$266,6,0)</f>
        <v>290</v>
      </c>
      <c r="D55" s="331">
        <f>VLOOKUP(A55,'[5]VPP_analiticki (2)'!$A$5:$I$266,9,0)</f>
        <v>47850</v>
      </c>
      <c r="E55" s="342">
        <f>D55/C55</f>
        <v>165</v>
      </c>
      <c r="F55" s="332">
        <f>G55/H55</f>
        <v>269.71810177885374</v>
      </c>
      <c r="G55" s="333">
        <v>44503.48679351087</v>
      </c>
      <c r="H55" s="334">
        <v>165</v>
      </c>
      <c r="L55" s="287"/>
      <c r="M55" s="287"/>
    </row>
    <row r="56" spans="1:13" s="345" customFormat="1" ht="15" customHeight="1">
      <c r="A56" s="344" t="s">
        <v>9804</v>
      </c>
      <c r="B56" s="868" t="s">
        <v>9803</v>
      </c>
      <c r="C56" s="331"/>
      <c r="D56" s="331"/>
      <c r="E56" s="342"/>
      <c r="F56" s="332"/>
      <c r="G56" s="333">
        <v>0</v>
      </c>
      <c r="H56" s="334"/>
      <c r="L56" s="287"/>
      <c r="M56" s="287"/>
    </row>
    <row r="57" spans="1:13" s="345" customFormat="1" ht="15" customHeight="1">
      <c r="A57" s="343" t="s">
        <v>9805</v>
      </c>
      <c r="B57" s="868" t="s">
        <v>9806</v>
      </c>
      <c r="C57" s="331">
        <f>VLOOKUP(A57,'[5]VPP_analiticki (2)'!$A$5:$I$266,6,0)</f>
        <v>6</v>
      </c>
      <c r="D57" s="331">
        <f>VLOOKUP(A57,'[5]VPP_analiticki (2)'!$A$5:$I$266,9,0)</f>
        <v>4730.3999999999996</v>
      </c>
      <c r="E57" s="342">
        <f>D57/C57</f>
        <v>788.4</v>
      </c>
      <c r="F57" s="332">
        <f t="shared" ref="F57:F64" si="5">G57/H57</f>
        <v>5.5803745195624916</v>
      </c>
      <c r="G57" s="333">
        <v>4399.567271223068</v>
      </c>
      <c r="H57" s="334">
        <v>788.4</v>
      </c>
      <c r="L57" s="287"/>
      <c r="M57" s="287"/>
    </row>
    <row r="58" spans="1:13" s="345" customFormat="1" ht="15" customHeight="1">
      <c r="A58" s="343" t="s">
        <v>9807</v>
      </c>
      <c r="B58" s="868" t="s">
        <v>9808</v>
      </c>
      <c r="C58" s="331">
        <f>VLOOKUP(A58,'[5]VPP_analiticki (2)'!$A$5:$I$266,6,0)</f>
        <v>2</v>
      </c>
      <c r="D58" s="331">
        <f>VLOOKUP(A58,'[5]VPP_analiticki (2)'!$A$5:$I$266,9,0)</f>
        <v>458.64</v>
      </c>
      <c r="E58" s="342">
        <f>D58/C58</f>
        <v>229.32</v>
      </c>
      <c r="F58" s="332">
        <f t="shared" si="5"/>
        <v>1.8601248398541637</v>
      </c>
      <c r="G58" s="333">
        <v>426.5638282753568</v>
      </c>
      <c r="H58" s="334">
        <v>229.32</v>
      </c>
      <c r="L58" s="287"/>
      <c r="M58" s="287"/>
    </row>
    <row r="59" spans="1:13" s="345" customFormat="1" ht="15" customHeight="1">
      <c r="A59" s="343" t="s">
        <v>9809</v>
      </c>
      <c r="B59" s="868" t="s">
        <v>9810</v>
      </c>
      <c r="C59" s="331">
        <f>VLOOKUP(A59,'[5]VPP_analiticki (2)'!$A$5:$I$266,6,0)</f>
        <v>12</v>
      </c>
      <c r="D59" s="331">
        <f>VLOOKUP(A59,'[5]VPP_analiticki (2)'!$A$5:$I$266,9,0)</f>
        <v>2751.84</v>
      </c>
      <c r="E59" s="342">
        <f>D59/C59</f>
        <v>229.32000000000002</v>
      </c>
      <c r="F59" s="332">
        <f t="shared" si="5"/>
        <v>11.160749039124982</v>
      </c>
      <c r="G59" s="333">
        <v>2559.3829696521411</v>
      </c>
      <c r="H59" s="334">
        <v>229.32000000000002</v>
      </c>
      <c r="L59" s="287"/>
      <c r="M59" s="287"/>
    </row>
    <row r="60" spans="1:13" s="345" customFormat="1" ht="15" customHeight="1">
      <c r="A60" s="343" t="s">
        <v>9811</v>
      </c>
      <c r="B60" s="868" t="s">
        <v>9812</v>
      </c>
      <c r="C60" s="331"/>
      <c r="D60" s="331"/>
      <c r="E60" s="342"/>
      <c r="F60" s="332"/>
      <c r="G60" s="333">
        <v>0</v>
      </c>
      <c r="H60" s="334"/>
      <c r="L60" s="287"/>
      <c r="M60" s="287"/>
    </row>
    <row r="61" spans="1:13" s="345" customFormat="1" ht="15" customHeight="1">
      <c r="A61" s="343" t="s">
        <v>9813</v>
      </c>
      <c r="B61" s="868" t="s">
        <v>9814</v>
      </c>
      <c r="C61" s="331"/>
      <c r="D61" s="331"/>
      <c r="E61" s="342"/>
      <c r="F61" s="332"/>
      <c r="G61" s="333">
        <v>0</v>
      </c>
      <c r="H61" s="334"/>
      <c r="L61" s="287"/>
      <c r="M61" s="287"/>
    </row>
    <row r="62" spans="1:13" s="345" customFormat="1" ht="15" customHeight="1">
      <c r="A62" s="343" t="s">
        <v>9815</v>
      </c>
      <c r="B62" s="868" t="s">
        <v>9816</v>
      </c>
      <c r="C62" s="331"/>
      <c r="D62" s="331"/>
      <c r="E62" s="342"/>
      <c r="F62" s="332"/>
      <c r="G62" s="333">
        <v>0</v>
      </c>
      <c r="H62" s="334"/>
      <c r="L62" s="287"/>
      <c r="M62" s="287"/>
    </row>
    <row r="63" spans="1:13" s="345" customFormat="1" ht="15" customHeight="1">
      <c r="A63" s="343" t="s">
        <v>9817</v>
      </c>
      <c r="B63" s="868" t="s">
        <v>9818</v>
      </c>
      <c r="C63" s="331"/>
      <c r="D63" s="331"/>
      <c r="E63" s="342"/>
      <c r="F63" s="332"/>
      <c r="G63" s="333">
        <v>0</v>
      </c>
      <c r="H63" s="334"/>
      <c r="L63" s="287"/>
      <c r="M63" s="287"/>
    </row>
    <row r="64" spans="1:13" s="345" customFormat="1">
      <c r="A64" s="343" t="s">
        <v>9819</v>
      </c>
      <c r="B64" s="868" t="s">
        <v>9820</v>
      </c>
      <c r="C64" s="331">
        <f>VLOOKUP(A64,'[5]VPP_analiticki (2)'!$A$5:$I$266,6,0)</f>
        <v>9</v>
      </c>
      <c r="D64" s="331">
        <f>VLOOKUP(A64,'[5]VPP_analiticki (2)'!$A$5:$I$266,9,0)</f>
        <v>7241.4</v>
      </c>
      <c r="E64" s="342">
        <f>D64/C64</f>
        <v>804.59999999999991</v>
      </c>
      <c r="F64" s="332">
        <f t="shared" si="5"/>
        <v>8.3705617793437348</v>
      </c>
      <c r="G64" s="333">
        <v>6734.9540076599687</v>
      </c>
      <c r="H64" s="334">
        <v>804.59999999999991</v>
      </c>
      <c r="L64" s="287"/>
      <c r="M64" s="287"/>
    </row>
    <row r="65" spans="1:13" s="345" customFormat="1">
      <c r="A65" s="343" t="s">
        <v>9821</v>
      </c>
      <c r="B65" s="868" t="s">
        <v>9822</v>
      </c>
      <c r="C65" s="331"/>
      <c r="D65" s="331"/>
      <c r="E65" s="342"/>
      <c r="F65" s="332"/>
      <c r="G65" s="333">
        <v>0</v>
      </c>
      <c r="H65" s="334"/>
      <c r="L65" s="287"/>
      <c r="M65" s="287"/>
    </row>
    <row r="66" spans="1:13" s="345" customFormat="1">
      <c r="A66" s="343" t="s">
        <v>9823</v>
      </c>
      <c r="B66" s="868" t="s">
        <v>9824</v>
      </c>
      <c r="C66" s="331">
        <f>VLOOKUP(A66,'[5]VPP_analiticki (2)'!$A$5:$I$266,6,0)</f>
        <v>8</v>
      </c>
      <c r="D66" s="331">
        <f>VLOOKUP(A66,'[5]VPP_analiticki (2)'!$A$5:$I$266,9,0)</f>
        <v>1792</v>
      </c>
      <c r="E66" s="342">
        <f>D66/C66</f>
        <v>224</v>
      </c>
      <c r="F66" s="332"/>
      <c r="G66" s="333">
        <v>1666.6718565093304</v>
      </c>
      <c r="H66" s="334">
        <v>224</v>
      </c>
      <c r="L66" s="287"/>
      <c r="M66" s="287"/>
    </row>
    <row r="67" spans="1:13" s="345" customFormat="1" ht="15" customHeight="1">
      <c r="A67" s="869" t="s">
        <v>18270</v>
      </c>
      <c r="B67" s="870" t="s">
        <v>18271</v>
      </c>
      <c r="C67" s="331">
        <f>VLOOKUP(A67,'[5]VPP_analiticki (2)'!$A$5:$I$266,6,0)</f>
        <v>9</v>
      </c>
      <c r="D67" s="331">
        <f>VLOOKUP(A67,'[5]VPP_analiticki (2)'!$A$5:$I$266,9,0)</f>
        <v>1921.23</v>
      </c>
      <c r="E67" s="342">
        <f>D67/C67</f>
        <v>213.47</v>
      </c>
      <c r="F67" s="332"/>
      <c r="G67" s="333">
        <v>1786.8638230365075</v>
      </c>
      <c r="H67" s="358">
        <v>213.47</v>
      </c>
      <c r="L67" s="287"/>
      <c r="M67" s="287"/>
    </row>
    <row r="68" spans="1:13" s="345" customFormat="1" ht="15" customHeight="1">
      <c r="A68" s="343" t="s">
        <v>9825</v>
      </c>
      <c r="B68" s="868" t="s">
        <v>9826</v>
      </c>
      <c r="C68" s="331"/>
      <c r="D68" s="331"/>
      <c r="E68" s="342"/>
      <c r="F68" s="332"/>
      <c r="G68" s="333">
        <v>0</v>
      </c>
      <c r="H68" s="334"/>
      <c r="L68" s="287"/>
      <c r="M68" s="287"/>
    </row>
    <row r="69" spans="1:13" s="345" customFormat="1" ht="15" customHeight="1">
      <c r="A69" s="343" t="s">
        <v>9827</v>
      </c>
      <c r="B69" s="868" t="s">
        <v>9828</v>
      </c>
      <c r="C69" s="331">
        <f>VLOOKUP(A69,'[5]VPP_analiticki (2)'!$A$5:$I$266,6,0)</f>
        <v>4</v>
      </c>
      <c r="D69" s="331">
        <f>VLOOKUP(A69,'[5]VPP_analiticki (2)'!$A$5:$I$266,9,0)</f>
        <v>917.28</v>
      </c>
      <c r="E69" s="342">
        <f>D69/C69</f>
        <v>229.32</v>
      </c>
      <c r="F69" s="332"/>
      <c r="G69" s="333">
        <v>853.1276565507136</v>
      </c>
      <c r="H69" s="334">
        <v>229.32</v>
      </c>
      <c r="L69" s="287"/>
      <c r="M69" s="287"/>
    </row>
    <row r="70" spans="1:13" s="345" customFormat="1">
      <c r="A70" s="343" t="s">
        <v>9829</v>
      </c>
      <c r="B70" s="868" t="s">
        <v>9830</v>
      </c>
      <c r="C70" s="331"/>
      <c r="D70" s="331"/>
      <c r="E70" s="342"/>
      <c r="F70" s="332"/>
      <c r="G70" s="333">
        <v>0</v>
      </c>
      <c r="H70" s="334"/>
      <c r="L70" s="287"/>
      <c r="M70" s="287"/>
    </row>
    <row r="71" spans="1:13" s="345" customFormat="1">
      <c r="A71" s="343" t="s">
        <v>9831</v>
      </c>
      <c r="B71" s="868" t="s">
        <v>9832</v>
      </c>
      <c r="C71" s="331"/>
      <c r="D71" s="331"/>
      <c r="E71" s="342"/>
      <c r="F71" s="332"/>
      <c r="G71" s="333">
        <v>0</v>
      </c>
      <c r="H71" s="334"/>
      <c r="L71" s="287"/>
      <c r="M71" s="287"/>
    </row>
    <row r="72" spans="1:13" s="345" customFormat="1">
      <c r="A72" s="343" t="s">
        <v>9833</v>
      </c>
      <c r="B72" s="868" t="s">
        <v>9834</v>
      </c>
      <c r="C72" s="331"/>
      <c r="D72" s="331"/>
      <c r="E72" s="342"/>
      <c r="F72" s="332"/>
      <c r="G72" s="333">
        <v>0</v>
      </c>
      <c r="H72" s="334"/>
      <c r="L72" s="287"/>
      <c r="M72" s="287"/>
    </row>
    <row r="73" spans="1:13" s="345" customFormat="1">
      <c r="A73" s="343" t="s">
        <v>9835</v>
      </c>
      <c r="B73" s="868" t="s">
        <v>9836</v>
      </c>
      <c r="C73" s="331"/>
      <c r="D73" s="331"/>
      <c r="E73" s="342"/>
      <c r="F73" s="332"/>
      <c r="G73" s="333">
        <v>0</v>
      </c>
      <c r="H73" s="334"/>
      <c r="L73" s="287"/>
      <c r="M73" s="287"/>
    </row>
    <row r="74" spans="1:13" s="345" customFormat="1">
      <c r="A74" s="343" t="s">
        <v>9837</v>
      </c>
      <c r="B74" s="868" t="s">
        <v>9838</v>
      </c>
      <c r="C74" s="331"/>
      <c r="D74" s="331"/>
      <c r="E74" s="342"/>
      <c r="F74" s="332"/>
      <c r="G74" s="333">
        <v>0</v>
      </c>
      <c r="H74" s="334"/>
      <c r="L74" s="287"/>
      <c r="M74" s="287"/>
    </row>
    <row r="75" spans="1:13" s="345" customFormat="1">
      <c r="A75" s="343" t="s">
        <v>9839</v>
      </c>
      <c r="B75" s="868" t="s">
        <v>9840</v>
      </c>
      <c r="C75" s="331"/>
      <c r="D75" s="331"/>
      <c r="E75" s="342"/>
      <c r="F75" s="332"/>
      <c r="G75" s="333">
        <v>0</v>
      </c>
      <c r="H75" s="334"/>
      <c r="L75" s="287"/>
      <c r="M75" s="287"/>
    </row>
    <row r="76" spans="1:13" s="345" customFormat="1">
      <c r="A76" s="343" t="s">
        <v>9841</v>
      </c>
      <c r="B76" s="868" t="s">
        <v>9842</v>
      </c>
      <c r="C76" s="331">
        <f>VLOOKUP(A76,'[5]VPP_analiticki (2)'!$A$5:$I$266,6,0)</f>
        <v>19</v>
      </c>
      <c r="D76" s="331">
        <f>VLOOKUP(A76,'[5]VPP_analiticki (2)'!$A$5:$I$266,9,0)</f>
        <v>22366.799999999999</v>
      </c>
      <c r="E76" s="342">
        <f>D76/C76</f>
        <v>1177.2</v>
      </c>
      <c r="F76" s="332"/>
      <c r="G76" s="346">
        <v>20802.520134025053</v>
      </c>
      <c r="H76" s="347">
        <v>1177.2</v>
      </c>
      <c r="L76" s="287"/>
      <c r="M76" s="287"/>
    </row>
    <row r="77" spans="1:13" s="345" customFormat="1" ht="15">
      <c r="A77" s="869" t="s">
        <v>9889</v>
      </c>
      <c r="B77" s="870" t="s">
        <v>9890</v>
      </c>
      <c r="C77" s="331"/>
      <c r="D77" s="331"/>
      <c r="E77" s="342"/>
      <c r="F77" s="332"/>
      <c r="G77" s="333">
        <v>0</v>
      </c>
      <c r="H77" s="334"/>
      <c r="L77" s="287"/>
      <c r="M77" s="287"/>
    </row>
    <row r="78" spans="1:13" s="345" customFormat="1" ht="15">
      <c r="A78" s="869" t="s">
        <v>9891</v>
      </c>
      <c r="B78" s="870" t="s">
        <v>9892</v>
      </c>
      <c r="C78" s="331">
        <f>VLOOKUP(A78,'[5]VPP_analiticki (2)'!$A$5:$I$266,6,0)</f>
        <v>60</v>
      </c>
      <c r="D78" s="331">
        <f>VLOOKUP(A78,'[5]VPP_analiticki (2)'!$A$5:$I$266,9,0)</f>
        <v>46332</v>
      </c>
      <c r="E78" s="342">
        <f>D78/C78</f>
        <v>772.2</v>
      </c>
      <c r="F78" s="332">
        <f>G78/H78</f>
        <v>55.803745195624913</v>
      </c>
      <c r="G78" s="333">
        <v>43091.652040061563</v>
      </c>
      <c r="H78" s="334">
        <v>772.2</v>
      </c>
      <c r="L78" s="287"/>
      <c r="M78" s="287"/>
    </row>
    <row r="79" spans="1:13" s="345" customFormat="1" ht="15">
      <c r="A79" s="869" t="s">
        <v>9893</v>
      </c>
      <c r="B79" s="870" t="s">
        <v>9894</v>
      </c>
      <c r="C79" s="331">
        <f>VLOOKUP(A79,'[5]VPP_analiticki (2)'!$A$5:$I$266,6,0)</f>
        <v>42</v>
      </c>
      <c r="D79" s="331">
        <f>VLOOKUP(A79,'[5]VPP_analiticki (2)'!$A$5:$I$266,9,0)</f>
        <v>32432.400000000001</v>
      </c>
      <c r="E79" s="342">
        <f>D79/C79</f>
        <v>772.2</v>
      </c>
      <c r="F79" s="332">
        <f>G79/H79</f>
        <v>39.062621636937429</v>
      </c>
      <c r="G79" s="333">
        <v>30164.156428043087</v>
      </c>
      <c r="H79" s="334">
        <v>772.2</v>
      </c>
      <c r="L79" s="287"/>
      <c r="M79" s="287"/>
    </row>
    <row r="80" spans="1:13" s="345" customFormat="1">
      <c r="A80" s="344" t="s">
        <v>9895</v>
      </c>
      <c r="B80" s="350" t="s">
        <v>9896</v>
      </c>
      <c r="C80" s="331"/>
      <c r="D80" s="331"/>
      <c r="E80" s="342"/>
      <c r="F80" s="332"/>
      <c r="G80" s="333">
        <v>0</v>
      </c>
      <c r="H80" s="334"/>
      <c r="L80" s="287"/>
      <c r="M80" s="287"/>
    </row>
    <row r="81" spans="1:13" s="345" customFormat="1">
      <c r="A81" s="352" t="s">
        <v>9897</v>
      </c>
      <c r="B81" s="353" t="s">
        <v>9898</v>
      </c>
      <c r="C81" s="331"/>
      <c r="D81" s="331"/>
      <c r="E81" s="342"/>
      <c r="F81" s="332"/>
      <c r="G81" s="333">
        <v>0</v>
      </c>
      <c r="H81" s="334"/>
      <c r="L81" s="287"/>
      <c r="M81" s="287"/>
    </row>
    <row r="82" spans="1:13" s="345" customFormat="1">
      <c r="A82" s="352" t="s">
        <v>9899</v>
      </c>
      <c r="B82" s="353" t="s">
        <v>9900</v>
      </c>
      <c r="C82" s="331"/>
      <c r="D82" s="331"/>
      <c r="E82" s="342"/>
      <c r="F82" s="332"/>
      <c r="G82" s="333">
        <v>0</v>
      </c>
      <c r="H82" s="334"/>
      <c r="L82" s="287"/>
      <c r="M82" s="287"/>
    </row>
    <row r="83" spans="1:13" s="345" customFormat="1">
      <c r="A83" s="343" t="s">
        <v>9901</v>
      </c>
      <c r="B83" s="868" t="s">
        <v>9902</v>
      </c>
      <c r="C83" s="331"/>
      <c r="D83" s="331"/>
      <c r="E83" s="342"/>
      <c r="F83" s="332"/>
      <c r="G83" s="346">
        <v>0</v>
      </c>
      <c r="H83" s="347"/>
      <c r="L83" s="287"/>
      <c r="M83" s="287"/>
    </row>
    <row r="84" spans="1:13" s="345" customFormat="1">
      <c r="A84" s="343" t="s">
        <v>9903</v>
      </c>
      <c r="B84" s="868" t="s">
        <v>9904</v>
      </c>
      <c r="C84" s="331">
        <f>VLOOKUP(A84,'[5]VPP_analiticki (2)'!$A$5:$I$266,6,0)</f>
        <v>1</v>
      </c>
      <c r="D84" s="331">
        <f>VLOOKUP(A84,'[5]VPP_analiticki (2)'!$A$5:$I$266,9,0)</f>
        <v>1100</v>
      </c>
      <c r="E84" s="342">
        <f>D84/C84</f>
        <v>1100</v>
      </c>
      <c r="F84" s="332">
        <f>G84/H84</f>
        <v>0.93006241992708205</v>
      </c>
      <c r="G84" s="346">
        <v>1023.0686619197902</v>
      </c>
      <c r="H84" s="347">
        <v>1100</v>
      </c>
      <c r="L84" s="287"/>
      <c r="M84" s="287"/>
    </row>
    <row r="85" spans="1:13" s="345" customFormat="1">
      <c r="A85" s="343" t="s">
        <v>9843</v>
      </c>
      <c r="B85" s="868" t="s">
        <v>9844</v>
      </c>
      <c r="C85" s="331"/>
      <c r="D85" s="331"/>
      <c r="E85" s="342"/>
      <c r="F85" s="332"/>
      <c r="G85" s="333">
        <v>0</v>
      </c>
      <c r="H85" s="334"/>
      <c r="L85" s="287"/>
      <c r="M85" s="287"/>
    </row>
    <row r="86" spans="1:13" s="345" customFormat="1">
      <c r="A86" s="348" t="s">
        <v>18139</v>
      </c>
      <c r="B86" s="349" t="s">
        <v>18140</v>
      </c>
      <c r="C86" s="331">
        <f>VLOOKUP(A86,'[5]VPP_analiticki (2)'!$A$5:$I$266,6,0)</f>
        <v>1</v>
      </c>
      <c r="D86" s="331">
        <f>VLOOKUP(A86,'[5]VPP_analiticki (2)'!$A$5:$I$266,9,0)</f>
        <v>1980</v>
      </c>
      <c r="E86" s="342">
        <f>D86/C86</f>
        <v>1980</v>
      </c>
      <c r="F86" s="332"/>
      <c r="G86" s="333">
        <v>1841.523591455622</v>
      </c>
      <c r="H86" s="358">
        <v>1980</v>
      </c>
      <c r="L86" s="287"/>
      <c r="M86" s="287"/>
    </row>
    <row r="87" spans="1:13" s="345" customFormat="1">
      <c r="A87" s="344" t="s">
        <v>9845</v>
      </c>
      <c r="B87" s="868" t="s">
        <v>9846</v>
      </c>
      <c r="C87" s="331"/>
      <c r="D87" s="331"/>
      <c r="E87" s="342"/>
      <c r="F87" s="332"/>
      <c r="G87" s="333">
        <v>0</v>
      </c>
      <c r="H87" s="334"/>
      <c r="L87" s="287"/>
      <c r="M87" s="287"/>
    </row>
    <row r="88" spans="1:13" s="345" customFormat="1">
      <c r="A88" s="344" t="s">
        <v>9905</v>
      </c>
      <c r="B88" s="868" t="s">
        <v>9906</v>
      </c>
      <c r="C88" s="331"/>
      <c r="D88" s="331"/>
      <c r="E88" s="342"/>
      <c r="F88" s="332"/>
      <c r="G88" s="333">
        <v>0</v>
      </c>
      <c r="H88" s="334"/>
      <c r="L88" s="287"/>
      <c r="M88" s="287"/>
    </row>
    <row r="89" spans="1:13" s="345" customFormat="1">
      <c r="A89" s="352" t="s">
        <v>9907</v>
      </c>
      <c r="B89" s="353" t="s">
        <v>9908</v>
      </c>
      <c r="C89" s="331"/>
      <c r="D89" s="331"/>
      <c r="E89" s="342"/>
      <c r="F89" s="332"/>
      <c r="G89" s="333">
        <v>0</v>
      </c>
      <c r="H89" s="334"/>
      <c r="L89" s="287"/>
      <c r="M89" s="287"/>
    </row>
    <row r="90" spans="1:13" s="345" customFormat="1" ht="30">
      <c r="A90" s="869" t="s">
        <v>9909</v>
      </c>
      <c r="B90" s="870" t="s">
        <v>9910</v>
      </c>
      <c r="C90" s="331"/>
      <c r="D90" s="331"/>
      <c r="E90" s="342"/>
      <c r="F90" s="332"/>
      <c r="G90" s="333">
        <v>0</v>
      </c>
      <c r="H90" s="334"/>
      <c r="L90" s="287"/>
      <c r="M90" s="287"/>
    </row>
    <row r="91" spans="1:13" s="345" customFormat="1">
      <c r="A91" s="348" t="s">
        <v>9911</v>
      </c>
      <c r="B91" s="349" t="s">
        <v>9912</v>
      </c>
      <c r="C91" s="331"/>
      <c r="D91" s="331"/>
      <c r="E91" s="342"/>
      <c r="F91" s="332"/>
      <c r="G91" s="333">
        <v>0</v>
      </c>
      <c r="H91" s="334"/>
      <c r="L91" s="287"/>
      <c r="M91" s="287"/>
    </row>
    <row r="92" spans="1:13" s="345" customFormat="1">
      <c r="A92" s="344" t="s">
        <v>9913</v>
      </c>
      <c r="B92" s="350" t="s">
        <v>9914</v>
      </c>
      <c r="C92" s="331"/>
      <c r="D92" s="331"/>
      <c r="E92" s="342"/>
      <c r="F92" s="332"/>
      <c r="G92" s="333">
        <v>0</v>
      </c>
      <c r="H92" s="334"/>
      <c r="L92" s="287"/>
      <c r="M92" s="287"/>
    </row>
    <row r="93" spans="1:13" s="345" customFormat="1">
      <c r="A93" s="344" t="s">
        <v>9915</v>
      </c>
      <c r="B93" s="350" t="s">
        <v>9916</v>
      </c>
      <c r="C93" s="331"/>
      <c r="D93" s="331"/>
      <c r="E93" s="342"/>
      <c r="F93" s="332"/>
      <c r="G93" s="333">
        <v>0</v>
      </c>
      <c r="H93" s="334"/>
      <c r="L93" s="287"/>
      <c r="M93" s="287"/>
    </row>
    <row r="94" spans="1:13" s="345" customFormat="1">
      <c r="A94" s="348" t="s">
        <v>9847</v>
      </c>
      <c r="B94" s="349" t="s">
        <v>9848</v>
      </c>
      <c r="C94" s="331">
        <f>VLOOKUP(A94,'[5]VPP_analiticki (2)'!$A$5:$I$266,6,0)</f>
        <v>14</v>
      </c>
      <c r="D94" s="331">
        <f>VLOOKUP(A94,'[5]VPP_analiticki (2)'!$A$5:$I$266,9,0)</f>
        <v>415800</v>
      </c>
      <c r="E94" s="342">
        <f t="shared" ref="E94:E100" si="6">D94/C94</f>
        <v>29700</v>
      </c>
      <c r="F94" s="332">
        <f>G94/H94</f>
        <v>13.020873878979145</v>
      </c>
      <c r="G94" s="333">
        <v>386719.95420568064</v>
      </c>
      <c r="H94" s="334">
        <v>29700</v>
      </c>
      <c r="L94" s="287"/>
      <c r="M94" s="287"/>
    </row>
    <row r="95" spans="1:13" s="345" customFormat="1" ht="25.5">
      <c r="A95" s="344" t="s">
        <v>9849</v>
      </c>
      <c r="B95" s="350" t="s">
        <v>9850</v>
      </c>
      <c r="C95" s="331">
        <f>VLOOKUP(A95,'[5]VPP_analiticki (2)'!$A$5:$I$266,6,0)</f>
        <v>8</v>
      </c>
      <c r="D95" s="331">
        <f>VLOOKUP(A95,'[5]VPP_analiticki (2)'!$A$5:$I$266,9,0)</f>
        <v>264000</v>
      </c>
      <c r="E95" s="342">
        <f t="shared" si="6"/>
        <v>33000</v>
      </c>
      <c r="F95" s="332">
        <f>G95/H95</f>
        <v>7.4404993594166546</v>
      </c>
      <c r="G95" s="333">
        <v>245536.4788607496</v>
      </c>
      <c r="H95" s="334">
        <v>33000</v>
      </c>
      <c r="L95" s="287"/>
      <c r="M95" s="287"/>
    </row>
    <row r="96" spans="1:13" s="345" customFormat="1" ht="15">
      <c r="A96" s="869" t="s">
        <v>9851</v>
      </c>
      <c r="B96" s="870" t="s">
        <v>9852</v>
      </c>
      <c r="C96" s="331">
        <f>VLOOKUP(A96,'[5]VPP_analiticki (2)'!$A$5:$I$266,6,0)</f>
        <v>12</v>
      </c>
      <c r="D96" s="331">
        <f>VLOOKUP(A96,'[5]VPP_analiticki (2)'!$A$5:$I$266,9,0)</f>
        <v>356400</v>
      </c>
      <c r="E96" s="342">
        <f t="shared" si="6"/>
        <v>29700</v>
      </c>
      <c r="F96" s="332">
        <f>G96/H96</f>
        <v>11.160749039124982</v>
      </c>
      <c r="G96" s="333">
        <v>331474.24646201194</v>
      </c>
      <c r="H96" s="334">
        <v>29700</v>
      </c>
      <c r="L96" s="287"/>
      <c r="M96" s="287"/>
    </row>
    <row r="97" spans="1:13" s="345" customFormat="1" ht="25.5">
      <c r="A97" s="344" t="s">
        <v>9853</v>
      </c>
      <c r="B97" s="350" t="s">
        <v>9854</v>
      </c>
      <c r="C97" s="331">
        <f>VLOOKUP(A97,'[5]VPP_analiticki (2)'!$A$5:$I$266,6,0)</f>
        <v>10</v>
      </c>
      <c r="D97" s="331">
        <f>VLOOKUP(A97,'[5]VPP_analiticki (2)'!$A$5:$I$266,9,0)</f>
        <v>363000</v>
      </c>
      <c r="E97" s="342">
        <f t="shared" si="6"/>
        <v>36300</v>
      </c>
      <c r="F97" s="332"/>
      <c r="G97" s="333">
        <v>337612.65843353071</v>
      </c>
      <c r="H97" s="334">
        <v>36300</v>
      </c>
      <c r="L97" s="287"/>
      <c r="M97" s="287"/>
    </row>
    <row r="98" spans="1:13" s="345" customFormat="1">
      <c r="A98" s="344" t="s">
        <v>19380</v>
      </c>
      <c r="B98" s="350" t="s">
        <v>19381</v>
      </c>
      <c r="C98" s="331">
        <f>VLOOKUP(A98,'[5]VPP_analiticki (2)'!$A$5:$I$266,6,0)</f>
        <v>7</v>
      </c>
      <c r="D98" s="331">
        <f>VLOOKUP(A98,'[5]VPP_analiticki (2)'!$A$5:$I$266,9,0)</f>
        <v>292600</v>
      </c>
      <c r="E98" s="342">
        <f t="shared" si="6"/>
        <v>41800</v>
      </c>
      <c r="F98" s="332"/>
      <c r="G98" s="333">
        <v>272136.26407066413</v>
      </c>
      <c r="H98" s="334">
        <v>41800</v>
      </c>
      <c r="L98" s="287"/>
      <c r="M98" s="287"/>
    </row>
    <row r="99" spans="1:13" s="345" customFormat="1">
      <c r="A99" s="351" t="s">
        <v>9855</v>
      </c>
      <c r="B99" s="349" t="s">
        <v>9856</v>
      </c>
      <c r="C99" s="331">
        <f>VLOOKUP(A99,'[5]VPP_analiticki (2)'!$A$5:$I$266,6,0)</f>
        <v>1</v>
      </c>
      <c r="D99" s="331">
        <f>VLOOKUP(A99,'[5]VPP_analiticki (2)'!$A$5:$I$266,9,0)</f>
        <v>3336.67</v>
      </c>
      <c r="E99" s="342">
        <f t="shared" si="6"/>
        <v>3336.67</v>
      </c>
      <c r="F99" s="332">
        <f>G99/H99</f>
        <v>0.93006241992708183</v>
      </c>
      <c r="G99" s="333">
        <v>3103.3113746980962</v>
      </c>
      <c r="H99" s="334">
        <v>3336.67</v>
      </c>
      <c r="L99" s="287"/>
      <c r="M99" s="287"/>
    </row>
    <row r="100" spans="1:13" s="345" customFormat="1">
      <c r="A100" s="344" t="s">
        <v>9857</v>
      </c>
      <c r="B100" s="350" t="s">
        <v>9858</v>
      </c>
      <c r="C100" s="331">
        <f>VLOOKUP(A100,'[5]VPP_analiticki (2)'!$A$5:$I$266,6,0)</f>
        <v>1</v>
      </c>
      <c r="D100" s="331">
        <f>VLOOKUP(A100,'[5]VPP_analiticki (2)'!$A$5:$I$266,9,0)</f>
        <v>2750</v>
      </c>
      <c r="E100" s="342">
        <f t="shared" si="6"/>
        <v>2750</v>
      </c>
      <c r="F100" s="332">
        <f>G100/H100</f>
        <v>0.93006241992708183</v>
      </c>
      <c r="G100" s="333">
        <v>2557.6716547994752</v>
      </c>
      <c r="H100" s="334">
        <v>2750</v>
      </c>
      <c r="L100" s="287"/>
      <c r="M100" s="287"/>
    </row>
    <row r="101" spans="1:13" s="345" customFormat="1">
      <c r="A101" s="348" t="s">
        <v>9859</v>
      </c>
      <c r="B101" s="349" t="s">
        <v>9860</v>
      </c>
      <c r="C101" s="331"/>
      <c r="D101" s="331"/>
      <c r="E101" s="342"/>
      <c r="F101" s="332"/>
      <c r="G101" s="333">
        <v>0</v>
      </c>
      <c r="H101" s="334"/>
      <c r="L101" s="287"/>
      <c r="M101" s="287"/>
    </row>
    <row r="102" spans="1:13" s="345" customFormat="1" ht="15">
      <c r="A102" s="869" t="s">
        <v>9861</v>
      </c>
      <c r="B102" s="870" t="s">
        <v>9862</v>
      </c>
      <c r="C102" s="331"/>
      <c r="D102" s="331"/>
      <c r="E102" s="342"/>
      <c r="F102" s="332"/>
      <c r="G102" s="333">
        <v>0</v>
      </c>
      <c r="H102" s="334"/>
      <c r="L102" s="287"/>
      <c r="M102" s="287"/>
    </row>
    <row r="103" spans="1:13" s="345" customFormat="1" ht="15">
      <c r="A103" s="869" t="s">
        <v>9863</v>
      </c>
      <c r="B103" s="870" t="s">
        <v>9864</v>
      </c>
      <c r="C103" s="331"/>
      <c r="D103" s="331"/>
      <c r="E103" s="342"/>
      <c r="F103" s="332"/>
      <c r="G103" s="333">
        <v>0</v>
      </c>
      <c r="H103" s="334"/>
      <c r="L103" s="287"/>
      <c r="M103" s="287"/>
    </row>
    <row r="104" spans="1:13" s="345" customFormat="1">
      <c r="A104" s="348" t="s">
        <v>9917</v>
      </c>
      <c r="B104" s="349" t="s">
        <v>9918</v>
      </c>
      <c r="C104" s="331">
        <f>VLOOKUP(A104,'[5]VPP_analiticki (2)'!$A$5:$I$266,6,0)</f>
        <v>1</v>
      </c>
      <c r="D104" s="331">
        <f>VLOOKUP(A104,'[5]VPP_analiticki (2)'!$A$5:$I$266,9,0)</f>
        <v>4840</v>
      </c>
      <c r="E104" s="342">
        <f>D104/C104</f>
        <v>4840</v>
      </c>
      <c r="F104" s="332"/>
      <c r="G104" s="333">
        <v>4501.5021124470759</v>
      </c>
      <c r="H104" s="334">
        <v>4840</v>
      </c>
      <c r="L104" s="287"/>
      <c r="M104" s="287"/>
    </row>
    <row r="105" spans="1:13" s="345" customFormat="1">
      <c r="A105" s="348" t="s">
        <v>9919</v>
      </c>
      <c r="B105" s="349" t="s">
        <v>9920</v>
      </c>
      <c r="C105" s="331"/>
      <c r="D105" s="331"/>
      <c r="E105" s="342"/>
      <c r="F105" s="332"/>
      <c r="G105" s="333">
        <v>0</v>
      </c>
      <c r="H105" s="334"/>
      <c r="L105" s="287"/>
      <c r="M105" s="287"/>
    </row>
    <row r="106" spans="1:13" s="345" customFormat="1">
      <c r="A106" s="344" t="s">
        <v>9921</v>
      </c>
      <c r="B106" s="868" t="s">
        <v>9922</v>
      </c>
      <c r="C106" s="331"/>
      <c r="D106" s="331"/>
      <c r="E106" s="342"/>
      <c r="F106" s="332"/>
      <c r="G106" s="333">
        <v>0</v>
      </c>
      <c r="H106" s="334"/>
      <c r="L106" s="287"/>
      <c r="M106" s="287"/>
    </row>
    <row r="107" spans="1:13" s="345" customFormat="1">
      <c r="A107" s="344" t="s">
        <v>9923</v>
      </c>
      <c r="B107" s="350" t="s">
        <v>9924</v>
      </c>
      <c r="C107" s="331"/>
      <c r="D107" s="331"/>
      <c r="E107" s="342"/>
      <c r="F107" s="332"/>
      <c r="G107" s="333">
        <v>0</v>
      </c>
      <c r="H107" s="334"/>
      <c r="L107" s="287"/>
      <c r="M107" s="287"/>
    </row>
    <row r="108" spans="1:13" s="345" customFormat="1">
      <c r="A108" s="344" t="s">
        <v>9925</v>
      </c>
      <c r="B108" s="350" t="s">
        <v>9926</v>
      </c>
      <c r="C108" s="331"/>
      <c r="D108" s="331"/>
      <c r="E108" s="342"/>
      <c r="F108" s="332"/>
      <c r="G108" s="333">
        <v>0</v>
      </c>
      <c r="H108" s="334"/>
      <c r="L108" s="287"/>
      <c r="M108" s="287"/>
    </row>
    <row r="109" spans="1:13" s="345" customFormat="1">
      <c r="A109" s="344" t="s">
        <v>9927</v>
      </c>
      <c r="B109" s="350" t="s">
        <v>9928</v>
      </c>
      <c r="C109" s="331"/>
      <c r="D109" s="331"/>
      <c r="E109" s="342"/>
      <c r="F109" s="332"/>
      <c r="G109" s="333">
        <v>0</v>
      </c>
      <c r="H109" s="334"/>
      <c r="L109" s="287"/>
      <c r="M109" s="287"/>
    </row>
    <row r="110" spans="1:13" s="345" customFormat="1">
      <c r="A110" s="344" t="s">
        <v>9929</v>
      </c>
      <c r="B110" s="350" t="s">
        <v>9930</v>
      </c>
      <c r="C110" s="331"/>
      <c r="D110" s="331"/>
      <c r="E110" s="342"/>
      <c r="F110" s="332"/>
      <c r="G110" s="333">
        <v>0</v>
      </c>
      <c r="H110" s="334"/>
      <c r="L110" s="287"/>
      <c r="M110" s="287"/>
    </row>
    <row r="111" spans="1:13" s="345" customFormat="1">
      <c r="A111" s="344" t="s">
        <v>9931</v>
      </c>
      <c r="B111" s="350" t="s">
        <v>9932</v>
      </c>
      <c r="C111" s="331"/>
      <c r="D111" s="331"/>
      <c r="E111" s="342"/>
      <c r="F111" s="332"/>
      <c r="G111" s="333">
        <v>0</v>
      </c>
      <c r="H111" s="334"/>
      <c r="L111" s="287"/>
      <c r="M111" s="287"/>
    </row>
    <row r="112" spans="1:13" s="345" customFormat="1">
      <c r="A112" s="344" t="s">
        <v>9933</v>
      </c>
      <c r="B112" s="350" t="s">
        <v>9934</v>
      </c>
      <c r="C112" s="331"/>
      <c r="D112" s="331"/>
      <c r="E112" s="342"/>
      <c r="F112" s="332"/>
      <c r="G112" s="333">
        <v>0</v>
      </c>
      <c r="H112" s="334"/>
      <c r="L112" s="287"/>
      <c r="M112" s="287"/>
    </row>
    <row r="113" spans="1:13" s="345" customFormat="1">
      <c r="A113" s="344" t="s">
        <v>9935</v>
      </c>
      <c r="B113" s="350" t="s">
        <v>9936</v>
      </c>
      <c r="C113" s="331"/>
      <c r="D113" s="331"/>
      <c r="E113" s="342"/>
      <c r="F113" s="332"/>
      <c r="G113" s="333">
        <v>0</v>
      </c>
      <c r="H113" s="334"/>
      <c r="L113" s="287"/>
      <c r="M113" s="287"/>
    </row>
    <row r="114" spans="1:13" s="345" customFormat="1">
      <c r="A114" s="344" t="s">
        <v>9937</v>
      </c>
      <c r="B114" s="350" t="s">
        <v>9938</v>
      </c>
      <c r="C114" s="331"/>
      <c r="D114" s="331"/>
      <c r="E114" s="342"/>
      <c r="F114" s="332"/>
      <c r="G114" s="333">
        <v>0</v>
      </c>
      <c r="H114" s="334"/>
      <c r="L114" s="287"/>
      <c r="M114" s="287"/>
    </row>
    <row r="115" spans="1:13" s="345" customFormat="1">
      <c r="A115" s="344" t="s">
        <v>9939</v>
      </c>
      <c r="B115" s="350" t="s">
        <v>9940</v>
      </c>
      <c r="C115" s="331"/>
      <c r="D115" s="331"/>
      <c r="E115" s="342"/>
      <c r="F115" s="332"/>
      <c r="G115" s="333">
        <v>0</v>
      </c>
      <c r="H115" s="334"/>
      <c r="L115" s="287"/>
      <c r="M115" s="287"/>
    </row>
    <row r="116" spans="1:13" s="345" customFormat="1">
      <c r="A116" s="344" t="s">
        <v>9941</v>
      </c>
      <c r="B116" s="350" t="s">
        <v>9942</v>
      </c>
      <c r="C116" s="331"/>
      <c r="D116" s="331"/>
      <c r="E116" s="342"/>
      <c r="F116" s="332"/>
      <c r="G116" s="333">
        <v>0</v>
      </c>
      <c r="H116" s="334"/>
      <c r="L116" s="287"/>
      <c r="M116" s="287"/>
    </row>
    <row r="117" spans="1:13" s="345" customFormat="1">
      <c r="A117" s="344" t="s">
        <v>9943</v>
      </c>
      <c r="B117" s="350" t="s">
        <v>9944</v>
      </c>
      <c r="C117" s="331"/>
      <c r="D117" s="331"/>
      <c r="E117" s="342"/>
      <c r="F117" s="332"/>
      <c r="G117" s="333">
        <v>0</v>
      </c>
      <c r="H117" s="334"/>
      <c r="L117" s="287"/>
      <c r="M117" s="287"/>
    </row>
    <row r="118" spans="1:13" s="345" customFormat="1">
      <c r="A118" s="344" t="s">
        <v>9945</v>
      </c>
      <c r="B118" s="350" t="s">
        <v>9946</v>
      </c>
      <c r="C118" s="331"/>
      <c r="D118" s="331"/>
      <c r="E118" s="342"/>
      <c r="F118" s="332"/>
      <c r="G118" s="333">
        <v>0</v>
      </c>
      <c r="H118" s="334"/>
      <c r="L118" s="287"/>
      <c r="M118" s="287"/>
    </row>
    <row r="119" spans="1:13" s="345" customFormat="1">
      <c r="A119" s="344" t="s">
        <v>9947</v>
      </c>
      <c r="B119" s="350" t="s">
        <v>9948</v>
      </c>
      <c r="C119" s="331"/>
      <c r="D119" s="331"/>
      <c r="E119" s="342"/>
      <c r="F119" s="332"/>
      <c r="G119" s="333">
        <v>0</v>
      </c>
      <c r="H119" s="334"/>
      <c r="L119" s="287"/>
      <c r="M119" s="287"/>
    </row>
    <row r="120" spans="1:13" s="345" customFormat="1">
      <c r="A120" s="344" t="s">
        <v>9949</v>
      </c>
      <c r="B120" s="350" t="s">
        <v>9950</v>
      </c>
      <c r="C120" s="331"/>
      <c r="D120" s="331"/>
      <c r="E120" s="342"/>
      <c r="F120" s="332"/>
      <c r="G120" s="333">
        <v>0</v>
      </c>
      <c r="H120" s="334"/>
      <c r="L120" s="287"/>
      <c r="M120" s="287"/>
    </row>
    <row r="121" spans="1:13" s="345" customFormat="1">
      <c r="A121" s="344" t="s">
        <v>9951</v>
      </c>
      <c r="B121" s="350" t="s">
        <v>9952</v>
      </c>
      <c r="C121" s="331"/>
      <c r="D121" s="331"/>
      <c r="E121" s="342"/>
      <c r="F121" s="332"/>
      <c r="G121" s="333">
        <v>0</v>
      </c>
      <c r="H121" s="334"/>
      <c r="L121" s="287"/>
      <c r="M121" s="287"/>
    </row>
    <row r="122" spans="1:13" s="345" customFormat="1" ht="24">
      <c r="A122" s="340" t="s">
        <v>9953</v>
      </c>
      <c r="B122" s="353" t="s">
        <v>9954</v>
      </c>
      <c r="C122" s="331"/>
      <c r="D122" s="331"/>
      <c r="E122" s="342"/>
      <c r="F122" s="332"/>
      <c r="G122" s="333">
        <v>0</v>
      </c>
      <c r="H122" s="334"/>
      <c r="L122" s="287"/>
      <c r="M122" s="287"/>
    </row>
    <row r="123" spans="1:13" s="345" customFormat="1">
      <c r="A123" s="340" t="s">
        <v>9955</v>
      </c>
      <c r="B123" s="353" t="s">
        <v>9956</v>
      </c>
      <c r="C123" s="331"/>
      <c r="D123" s="331"/>
      <c r="E123" s="342"/>
      <c r="F123" s="332"/>
      <c r="G123" s="333">
        <v>0</v>
      </c>
      <c r="H123" s="334"/>
      <c r="L123" s="287"/>
      <c r="M123" s="287"/>
    </row>
    <row r="124" spans="1:13" s="345" customFormat="1">
      <c r="A124" s="340" t="s">
        <v>9957</v>
      </c>
      <c r="B124" s="341" t="s">
        <v>9958</v>
      </c>
      <c r="C124" s="331"/>
      <c r="D124" s="331"/>
      <c r="E124" s="342"/>
      <c r="F124" s="332"/>
      <c r="G124" s="333">
        <v>0</v>
      </c>
      <c r="H124" s="334"/>
      <c r="L124" s="287"/>
      <c r="M124" s="287"/>
    </row>
    <row r="125" spans="1:13" s="345" customFormat="1" ht="30">
      <c r="A125" s="869" t="s">
        <v>9959</v>
      </c>
      <c r="B125" s="870" t="s">
        <v>9960</v>
      </c>
      <c r="C125" s="331"/>
      <c r="D125" s="331"/>
      <c r="E125" s="342"/>
      <c r="F125" s="332"/>
      <c r="G125" s="333">
        <v>0</v>
      </c>
      <c r="H125" s="334"/>
      <c r="L125" s="287"/>
      <c r="M125" s="287"/>
    </row>
    <row r="126" spans="1:13" s="345" customFormat="1">
      <c r="A126" s="340" t="s">
        <v>9961</v>
      </c>
      <c r="B126" s="353" t="s">
        <v>9962</v>
      </c>
      <c r="C126" s="331"/>
      <c r="D126" s="331"/>
      <c r="E126" s="342"/>
      <c r="F126" s="332"/>
      <c r="G126" s="333">
        <v>0</v>
      </c>
      <c r="H126" s="334"/>
      <c r="L126" s="287"/>
      <c r="M126" s="287"/>
    </row>
    <row r="127" spans="1:13" s="345" customFormat="1" ht="30">
      <c r="A127" s="869" t="s">
        <v>9963</v>
      </c>
      <c r="B127" s="870" t="s">
        <v>9964</v>
      </c>
      <c r="C127" s="331"/>
      <c r="D127" s="331"/>
      <c r="E127" s="342"/>
      <c r="F127" s="332"/>
      <c r="G127" s="333">
        <v>0</v>
      </c>
      <c r="H127" s="334"/>
      <c r="L127" s="287"/>
      <c r="M127" s="287"/>
    </row>
    <row r="128" spans="1:13" s="345" customFormat="1" ht="30">
      <c r="A128" s="869" t="s">
        <v>9965</v>
      </c>
      <c r="B128" s="870" t="s">
        <v>9966</v>
      </c>
      <c r="C128" s="331"/>
      <c r="D128" s="331"/>
      <c r="E128" s="342"/>
      <c r="F128" s="332"/>
      <c r="G128" s="333">
        <v>0</v>
      </c>
      <c r="H128" s="334"/>
      <c r="L128" s="287"/>
      <c r="M128" s="287"/>
    </row>
    <row r="129" spans="1:13" s="345" customFormat="1">
      <c r="A129" s="340" t="s">
        <v>9967</v>
      </c>
      <c r="B129" s="353" t="s">
        <v>9968</v>
      </c>
      <c r="C129" s="331"/>
      <c r="D129" s="331"/>
      <c r="E129" s="342"/>
      <c r="F129" s="332"/>
      <c r="G129" s="333">
        <v>0</v>
      </c>
      <c r="H129" s="334"/>
      <c r="L129" s="287"/>
      <c r="M129" s="287"/>
    </row>
    <row r="130" spans="1:13" s="345" customFormat="1" ht="25.5">
      <c r="A130" s="344" t="s">
        <v>9969</v>
      </c>
      <c r="B130" s="350" t="s">
        <v>9970</v>
      </c>
      <c r="C130" s="331"/>
      <c r="D130" s="331"/>
      <c r="E130" s="342"/>
      <c r="F130" s="332"/>
      <c r="G130" s="333">
        <v>0</v>
      </c>
      <c r="H130" s="334"/>
      <c r="L130" s="287"/>
      <c r="M130" s="287"/>
    </row>
    <row r="131" spans="1:13" s="345" customFormat="1">
      <c r="A131" s="344" t="s">
        <v>9971</v>
      </c>
      <c r="B131" s="350" t="s">
        <v>9972</v>
      </c>
      <c r="C131" s="331"/>
      <c r="D131" s="331"/>
      <c r="E131" s="342"/>
      <c r="F131" s="332"/>
      <c r="G131" s="333">
        <v>0</v>
      </c>
      <c r="H131" s="334"/>
      <c r="L131" s="287"/>
      <c r="M131" s="287"/>
    </row>
    <row r="132" spans="1:13" s="345" customFormat="1">
      <c r="A132" s="344" t="s">
        <v>9973</v>
      </c>
      <c r="B132" s="350" t="s">
        <v>9972</v>
      </c>
      <c r="C132" s="331"/>
      <c r="D132" s="331"/>
      <c r="E132" s="342"/>
      <c r="F132" s="332"/>
      <c r="G132" s="333">
        <v>0</v>
      </c>
      <c r="H132" s="334"/>
      <c r="L132" s="287"/>
      <c r="M132" s="287"/>
    </row>
    <row r="133" spans="1:13" s="345" customFormat="1">
      <c r="A133" s="344" t="s">
        <v>9974</v>
      </c>
      <c r="B133" s="350" t="s">
        <v>9975</v>
      </c>
      <c r="C133" s="331"/>
      <c r="D133" s="331"/>
      <c r="E133" s="342"/>
      <c r="F133" s="332"/>
      <c r="G133" s="333">
        <v>0</v>
      </c>
      <c r="H133" s="334"/>
      <c r="L133" s="287"/>
      <c r="M133" s="287"/>
    </row>
    <row r="134" spans="1:13" s="345" customFormat="1">
      <c r="A134" s="344" t="s">
        <v>9976</v>
      </c>
      <c r="B134" s="350" t="s">
        <v>9977</v>
      </c>
      <c r="C134" s="331"/>
      <c r="D134" s="331"/>
      <c r="E134" s="342"/>
      <c r="F134" s="332"/>
      <c r="G134" s="333">
        <v>0</v>
      </c>
      <c r="H134" s="334"/>
      <c r="L134" s="287"/>
      <c r="M134" s="287"/>
    </row>
    <row r="135" spans="1:13" s="345" customFormat="1">
      <c r="A135" s="344" t="s">
        <v>9978</v>
      </c>
      <c r="B135" s="350" t="s">
        <v>9979</v>
      </c>
      <c r="C135" s="331"/>
      <c r="D135" s="331"/>
      <c r="E135" s="342"/>
      <c r="F135" s="332"/>
      <c r="G135" s="333">
        <v>0</v>
      </c>
      <c r="H135" s="334"/>
      <c r="L135" s="287"/>
      <c r="M135" s="287"/>
    </row>
    <row r="136" spans="1:13" s="345" customFormat="1">
      <c r="A136" s="344" t="s">
        <v>9980</v>
      </c>
      <c r="B136" s="350" t="s">
        <v>9981</v>
      </c>
      <c r="C136" s="331"/>
      <c r="D136" s="331"/>
      <c r="E136" s="342"/>
      <c r="F136" s="332"/>
      <c r="G136" s="333">
        <v>0</v>
      </c>
      <c r="H136" s="334"/>
      <c r="L136" s="287"/>
      <c r="M136" s="287"/>
    </row>
    <row r="137" spans="1:13" s="345" customFormat="1">
      <c r="A137" s="344" t="s">
        <v>9982</v>
      </c>
      <c r="B137" s="350" t="s">
        <v>9983</v>
      </c>
      <c r="C137" s="331"/>
      <c r="D137" s="331"/>
      <c r="E137" s="342"/>
      <c r="F137" s="332"/>
      <c r="G137" s="333">
        <v>0</v>
      </c>
      <c r="H137" s="334"/>
      <c r="L137" s="287"/>
      <c r="M137" s="287"/>
    </row>
    <row r="138" spans="1:13" s="345" customFormat="1">
      <c r="A138" s="344" t="s">
        <v>9984</v>
      </c>
      <c r="B138" s="350" t="s">
        <v>9985</v>
      </c>
      <c r="C138" s="331"/>
      <c r="D138" s="331"/>
      <c r="E138" s="342"/>
      <c r="F138" s="332"/>
      <c r="G138" s="333">
        <v>0</v>
      </c>
      <c r="H138" s="334"/>
      <c r="L138" s="287"/>
      <c r="M138" s="287"/>
    </row>
    <row r="139" spans="1:13" s="345" customFormat="1" ht="18" customHeight="1">
      <c r="A139" s="344" t="s">
        <v>9986</v>
      </c>
      <c r="B139" s="350" t="s">
        <v>9987</v>
      </c>
      <c r="C139" s="331"/>
      <c r="D139" s="331"/>
      <c r="E139" s="342"/>
      <c r="F139" s="332"/>
      <c r="G139" s="333">
        <v>0</v>
      </c>
      <c r="H139" s="334"/>
      <c r="L139" s="287"/>
      <c r="M139" s="287"/>
    </row>
    <row r="140" spans="1:13" s="345" customFormat="1" ht="18.75" customHeight="1">
      <c r="A140" s="344" t="s">
        <v>9988</v>
      </c>
      <c r="B140" s="350" t="s">
        <v>9989</v>
      </c>
      <c r="C140" s="331"/>
      <c r="D140" s="331"/>
      <c r="E140" s="342"/>
      <c r="F140" s="332"/>
      <c r="G140" s="333">
        <v>0</v>
      </c>
      <c r="H140" s="334"/>
      <c r="L140" s="287"/>
      <c r="M140" s="287"/>
    </row>
    <row r="141" spans="1:13" s="345" customFormat="1">
      <c r="A141" s="344" t="s">
        <v>9990</v>
      </c>
      <c r="B141" s="350" t="s">
        <v>9991</v>
      </c>
      <c r="C141" s="331"/>
      <c r="D141" s="331"/>
      <c r="E141" s="342"/>
      <c r="F141" s="332"/>
      <c r="G141" s="333">
        <v>0</v>
      </c>
      <c r="H141" s="334"/>
      <c r="L141" s="287"/>
      <c r="M141" s="287"/>
    </row>
    <row r="142" spans="1:13" s="345" customFormat="1">
      <c r="A142" s="344" t="s">
        <v>9992</v>
      </c>
      <c r="B142" s="350" t="s">
        <v>9993</v>
      </c>
      <c r="C142" s="331"/>
      <c r="D142" s="331"/>
      <c r="E142" s="342"/>
      <c r="F142" s="332"/>
      <c r="G142" s="333">
        <v>0</v>
      </c>
      <c r="H142" s="334"/>
      <c r="L142" s="287"/>
      <c r="M142" s="287"/>
    </row>
    <row r="143" spans="1:13" s="345" customFormat="1">
      <c r="A143" s="344" t="s">
        <v>9994</v>
      </c>
      <c r="B143" s="350" t="s">
        <v>9995</v>
      </c>
      <c r="C143" s="331"/>
      <c r="D143" s="331"/>
      <c r="E143" s="342"/>
      <c r="F143" s="332"/>
      <c r="G143" s="333">
        <v>0</v>
      </c>
      <c r="H143" s="334"/>
      <c r="L143" s="287"/>
      <c r="M143" s="287"/>
    </row>
    <row r="144" spans="1:13" s="345" customFormat="1" ht="15" customHeight="1">
      <c r="A144" s="344" t="s">
        <v>9996</v>
      </c>
      <c r="B144" s="350" t="s">
        <v>9997</v>
      </c>
      <c r="C144" s="331"/>
      <c r="D144" s="331"/>
      <c r="E144" s="342"/>
      <c r="F144" s="332"/>
      <c r="G144" s="333">
        <v>0</v>
      </c>
      <c r="H144" s="334"/>
      <c r="L144" s="287"/>
      <c r="M144" s="287"/>
    </row>
    <row r="145" spans="1:13" s="345" customFormat="1" ht="15" customHeight="1">
      <c r="A145" s="344" t="s">
        <v>9998</v>
      </c>
      <c r="B145" s="350" t="s">
        <v>9999</v>
      </c>
      <c r="C145" s="331"/>
      <c r="D145" s="331"/>
      <c r="E145" s="342"/>
      <c r="F145" s="332"/>
      <c r="G145" s="333">
        <v>0</v>
      </c>
      <c r="H145" s="334"/>
      <c r="L145" s="287"/>
      <c r="M145" s="287"/>
    </row>
    <row r="146" spans="1:13" s="345" customFormat="1" ht="15" customHeight="1">
      <c r="A146" s="344" t="s">
        <v>10000</v>
      </c>
      <c r="B146" s="350" t="s">
        <v>10001</v>
      </c>
      <c r="C146" s="331"/>
      <c r="D146" s="331"/>
      <c r="E146" s="342"/>
      <c r="F146" s="332"/>
      <c r="G146" s="333">
        <v>0</v>
      </c>
      <c r="H146" s="334"/>
      <c r="L146" s="287"/>
      <c r="M146" s="287"/>
    </row>
    <row r="147" spans="1:13" s="345" customFormat="1" ht="15" customHeight="1">
      <c r="A147" s="869" t="s">
        <v>10002</v>
      </c>
      <c r="B147" s="870" t="s">
        <v>10003</v>
      </c>
      <c r="C147" s="331"/>
      <c r="D147" s="331"/>
      <c r="E147" s="342"/>
      <c r="F147" s="332"/>
      <c r="G147" s="333">
        <v>0</v>
      </c>
      <c r="H147" s="334"/>
      <c r="L147" s="287"/>
      <c r="M147" s="287"/>
    </row>
    <row r="148" spans="1:13" s="345" customFormat="1" ht="15" customHeight="1">
      <c r="A148" s="344" t="s">
        <v>10004</v>
      </c>
      <c r="B148" s="350" t="s">
        <v>10005</v>
      </c>
      <c r="C148" s="331"/>
      <c r="D148" s="331"/>
      <c r="E148" s="342"/>
      <c r="F148" s="332"/>
      <c r="G148" s="333">
        <v>0</v>
      </c>
      <c r="H148" s="334"/>
      <c r="L148" s="287"/>
      <c r="M148" s="287"/>
    </row>
    <row r="149" spans="1:13" s="345" customFormat="1" ht="15" customHeight="1">
      <c r="A149" s="344" t="s">
        <v>10006</v>
      </c>
      <c r="B149" s="350" t="s">
        <v>10007</v>
      </c>
      <c r="C149" s="331"/>
      <c r="D149" s="331"/>
      <c r="E149" s="342"/>
      <c r="F149" s="332"/>
      <c r="G149" s="333">
        <v>0</v>
      </c>
      <c r="H149" s="334"/>
      <c r="L149" s="287"/>
      <c r="M149" s="287"/>
    </row>
    <row r="150" spans="1:13" s="345" customFormat="1" ht="15" customHeight="1">
      <c r="A150" s="344" t="s">
        <v>10008</v>
      </c>
      <c r="B150" s="350" t="s">
        <v>10009</v>
      </c>
      <c r="C150" s="331"/>
      <c r="D150" s="331"/>
      <c r="E150" s="342"/>
      <c r="F150" s="332"/>
      <c r="G150" s="333">
        <v>0</v>
      </c>
      <c r="H150" s="334"/>
      <c r="L150" s="287"/>
      <c r="M150" s="287"/>
    </row>
    <row r="151" spans="1:13" s="345" customFormat="1" ht="15" customHeight="1">
      <c r="A151" s="344" t="s">
        <v>10010</v>
      </c>
      <c r="B151" s="350" t="s">
        <v>10011</v>
      </c>
      <c r="C151" s="331"/>
      <c r="D151" s="331"/>
      <c r="E151" s="342"/>
      <c r="F151" s="332"/>
      <c r="G151" s="333">
        <v>0</v>
      </c>
      <c r="H151" s="334"/>
      <c r="L151" s="287"/>
      <c r="M151" s="287"/>
    </row>
    <row r="152" spans="1:13" s="345" customFormat="1" ht="15" customHeight="1">
      <c r="A152" s="344" t="s">
        <v>10012</v>
      </c>
      <c r="B152" s="350" t="s">
        <v>10013</v>
      </c>
      <c r="C152" s="331"/>
      <c r="D152" s="331"/>
      <c r="E152" s="342"/>
      <c r="F152" s="332"/>
      <c r="G152" s="333">
        <v>0</v>
      </c>
      <c r="H152" s="334"/>
      <c r="L152" s="287"/>
      <c r="M152" s="287"/>
    </row>
    <row r="153" spans="1:13" s="345" customFormat="1" ht="15" customHeight="1">
      <c r="A153" s="344" t="s">
        <v>10014</v>
      </c>
      <c r="B153" s="350" t="s">
        <v>10015</v>
      </c>
      <c r="C153" s="331"/>
      <c r="D153" s="331"/>
      <c r="E153" s="342"/>
      <c r="F153" s="332"/>
      <c r="G153" s="333">
        <v>0</v>
      </c>
      <c r="H153" s="334"/>
      <c r="L153" s="287"/>
      <c r="M153" s="287"/>
    </row>
    <row r="154" spans="1:13" s="345" customFormat="1" ht="15" customHeight="1">
      <c r="A154" s="344" t="s">
        <v>10016</v>
      </c>
      <c r="B154" s="350" t="s">
        <v>10017</v>
      </c>
      <c r="C154" s="331"/>
      <c r="D154" s="331"/>
      <c r="E154" s="342"/>
      <c r="F154" s="332"/>
      <c r="G154" s="333">
        <v>0</v>
      </c>
      <c r="H154" s="334"/>
      <c r="L154" s="287"/>
      <c r="M154" s="287"/>
    </row>
    <row r="155" spans="1:13" s="345" customFormat="1" ht="15" customHeight="1">
      <c r="A155" s="344" t="s">
        <v>10018</v>
      </c>
      <c r="B155" s="350" t="s">
        <v>10019</v>
      </c>
      <c r="C155" s="331"/>
      <c r="D155" s="331"/>
      <c r="E155" s="342"/>
      <c r="F155" s="332"/>
      <c r="G155" s="333">
        <v>0</v>
      </c>
      <c r="H155" s="334"/>
      <c r="L155" s="287"/>
      <c r="M155" s="287"/>
    </row>
    <row r="156" spans="1:13" s="345" customFormat="1" ht="15" customHeight="1">
      <c r="A156" s="344" t="s">
        <v>10020</v>
      </c>
      <c r="B156" s="350" t="s">
        <v>10021</v>
      </c>
      <c r="C156" s="331"/>
      <c r="D156" s="331"/>
      <c r="E156" s="342"/>
      <c r="F156" s="332"/>
      <c r="G156" s="333">
        <v>0</v>
      </c>
      <c r="H156" s="334"/>
      <c r="L156" s="287"/>
      <c r="M156" s="287"/>
    </row>
    <row r="157" spans="1:13" s="345" customFormat="1" ht="15" customHeight="1">
      <c r="A157" s="344" t="s">
        <v>10022</v>
      </c>
      <c r="B157" s="350" t="s">
        <v>10023</v>
      </c>
      <c r="C157" s="331"/>
      <c r="D157" s="331"/>
      <c r="E157" s="342"/>
      <c r="F157" s="332"/>
      <c r="G157" s="333">
        <v>0</v>
      </c>
      <c r="H157" s="334"/>
      <c r="L157" s="287"/>
      <c r="M157" s="287"/>
    </row>
    <row r="158" spans="1:13" s="345" customFormat="1" ht="15" customHeight="1">
      <c r="A158" s="344" t="s">
        <v>10024</v>
      </c>
      <c r="B158" s="350" t="s">
        <v>10025</v>
      </c>
      <c r="C158" s="331"/>
      <c r="D158" s="331"/>
      <c r="E158" s="342"/>
      <c r="F158" s="332"/>
      <c r="G158" s="333">
        <v>0</v>
      </c>
      <c r="H158" s="334"/>
      <c r="L158" s="287"/>
      <c r="M158" s="287"/>
    </row>
    <row r="159" spans="1:13" s="345" customFormat="1" ht="15" customHeight="1">
      <c r="A159" s="348" t="s">
        <v>10026</v>
      </c>
      <c r="B159" s="349" t="s">
        <v>10027</v>
      </c>
      <c r="C159" s="331"/>
      <c r="D159" s="331"/>
      <c r="E159" s="342"/>
      <c r="F159" s="332"/>
      <c r="G159" s="333">
        <v>0</v>
      </c>
      <c r="H159" s="334"/>
      <c r="L159" s="287"/>
      <c r="M159" s="287"/>
    </row>
    <row r="160" spans="1:13" s="345" customFormat="1" ht="15" customHeight="1">
      <c r="A160" s="348" t="s">
        <v>10028</v>
      </c>
      <c r="B160" s="349" t="s">
        <v>10029</v>
      </c>
      <c r="C160" s="331"/>
      <c r="D160" s="331"/>
      <c r="E160" s="342"/>
      <c r="F160" s="332"/>
      <c r="G160" s="333">
        <v>0</v>
      </c>
      <c r="H160" s="334"/>
      <c r="L160" s="287"/>
      <c r="M160" s="287"/>
    </row>
    <row r="161" spans="1:13" s="345" customFormat="1" ht="15" customHeight="1">
      <c r="A161" s="348" t="s">
        <v>10030</v>
      </c>
      <c r="B161" s="349" t="s">
        <v>10031</v>
      </c>
      <c r="C161" s="331"/>
      <c r="D161" s="331"/>
      <c r="E161" s="342"/>
      <c r="F161" s="332"/>
      <c r="G161" s="333">
        <v>0</v>
      </c>
      <c r="H161" s="334"/>
      <c r="L161" s="287"/>
      <c r="M161" s="287"/>
    </row>
    <row r="162" spans="1:13" s="345" customFormat="1" ht="15" customHeight="1">
      <c r="A162" s="348" t="s">
        <v>10032</v>
      </c>
      <c r="B162" s="349" t="s">
        <v>10033</v>
      </c>
      <c r="C162" s="331"/>
      <c r="D162" s="331"/>
      <c r="E162" s="342"/>
      <c r="F162" s="332"/>
      <c r="G162" s="333">
        <v>0</v>
      </c>
      <c r="H162" s="334"/>
      <c r="L162" s="287"/>
      <c r="M162" s="287"/>
    </row>
    <row r="163" spans="1:13" s="345" customFormat="1" ht="15" customHeight="1">
      <c r="A163" s="344" t="s">
        <v>10034</v>
      </c>
      <c r="B163" s="868" t="s">
        <v>10035</v>
      </c>
      <c r="C163" s="331"/>
      <c r="D163" s="331"/>
      <c r="E163" s="342"/>
      <c r="F163" s="332"/>
      <c r="G163" s="333">
        <v>0</v>
      </c>
      <c r="H163" s="334"/>
      <c r="L163" s="287"/>
      <c r="M163" s="287"/>
    </row>
    <row r="164" spans="1:13" s="345" customFormat="1" ht="15" customHeight="1">
      <c r="A164" s="348" t="s">
        <v>10036</v>
      </c>
      <c r="B164" s="349" t="s">
        <v>10037</v>
      </c>
      <c r="C164" s="331"/>
      <c r="D164" s="331"/>
      <c r="E164" s="342"/>
      <c r="F164" s="332"/>
      <c r="G164" s="333">
        <v>0</v>
      </c>
      <c r="H164" s="334"/>
      <c r="L164" s="287"/>
      <c r="M164" s="287"/>
    </row>
    <row r="165" spans="1:13" s="345" customFormat="1" ht="15" customHeight="1">
      <c r="A165" s="348" t="s">
        <v>10038</v>
      </c>
      <c r="B165" s="349" t="s">
        <v>10039</v>
      </c>
      <c r="C165" s="331"/>
      <c r="D165" s="331"/>
      <c r="E165" s="342"/>
      <c r="F165" s="332"/>
      <c r="G165" s="333">
        <v>0</v>
      </c>
      <c r="H165" s="334"/>
      <c r="L165" s="287"/>
      <c r="M165" s="287"/>
    </row>
    <row r="166" spans="1:13" s="345" customFormat="1" ht="15" customHeight="1">
      <c r="A166" s="348" t="s">
        <v>10040</v>
      </c>
      <c r="B166" s="349" t="s">
        <v>10041</v>
      </c>
      <c r="C166" s="331"/>
      <c r="D166" s="331"/>
      <c r="E166" s="342"/>
      <c r="F166" s="332"/>
      <c r="G166" s="333">
        <v>0</v>
      </c>
      <c r="H166" s="334"/>
      <c r="L166" s="287"/>
      <c r="M166" s="287"/>
    </row>
    <row r="167" spans="1:13" s="345" customFormat="1" ht="15" customHeight="1">
      <c r="A167" s="348" t="s">
        <v>10042</v>
      </c>
      <c r="B167" s="349" t="s">
        <v>10043</v>
      </c>
      <c r="C167" s="331"/>
      <c r="D167" s="331"/>
      <c r="E167" s="342"/>
      <c r="F167" s="332"/>
      <c r="G167" s="333">
        <v>0</v>
      </c>
      <c r="H167" s="334"/>
      <c r="L167" s="287"/>
      <c r="M167" s="287"/>
    </row>
    <row r="168" spans="1:13" s="345" customFormat="1" ht="15" customHeight="1">
      <c r="A168" s="344" t="s">
        <v>10044</v>
      </c>
      <c r="B168" s="350" t="s">
        <v>10045</v>
      </c>
      <c r="C168" s="331"/>
      <c r="D168" s="331"/>
      <c r="E168" s="342"/>
      <c r="F168" s="332"/>
      <c r="G168" s="333">
        <v>0</v>
      </c>
      <c r="H168" s="334"/>
      <c r="L168" s="287"/>
      <c r="M168" s="287"/>
    </row>
    <row r="169" spans="1:13" s="345" customFormat="1" ht="15" customHeight="1">
      <c r="A169" s="869" t="s">
        <v>10046</v>
      </c>
      <c r="B169" s="870" t="s">
        <v>10047</v>
      </c>
      <c r="C169" s="331"/>
      <c r="D169" s="331"/>
      <c r="E169" s="342"/>
      <c r="F169" s="332"/>
      <c r="G169" s="333">
        <v>0</v>
      </c>
      <c r="H169" s="334"/>
      <c r="L169" s="287"/>
      <c r="M169" s="287"/>
    </row>
    <row r="170" spans="1:13" s="345" customFormat="1" ht="15" customHeight="1">
      <c r="A170" s="869" t="s">
        <v>10048</v>
      </c>
      <c r="B170" s="870" t="s">
        <v>10049</v>
      </c>
      <c r="C170" s="331"/>
      <c r="D170" s="331"/>
      <c r="E170" s="342"/>
      <c r="F170" s="332"/>
      <c r="G170" s="333">
        <v>0</v>
      </c>
      <c r="H170" s="334"/>
      <c r="L170" s="287"/>
      <c r="M170" s="287"/>
    </row>
    <row r="171" spans="1:13" s="345" customFormat="1" ht="15" customHeight="1">
      <c r="A171" s="869" t="s">
        <v>10050</v>
      </c>
      <c r="B171" s="870" t="s">
        <v>10051</v>
      </c>
      <c r="C171" s="331"/>
      <c r="D171" s="331"/>
      <c r="E171" s="342"/>
      <c r="F171" s="332"/>
      <c r="G171" s="333">
        <v>0</v>
      </c>
      <c r="H171" s="334"/>
      <c r="L171" s="287"/>
      <c r="M171" s="287"/>
    </row>
    <row r="172" spans="1:13" s="345" customFormat="1" ht="15" customHeight="1">
      <c r="A172" s="869" t="s">
        <v>10052</v>
      </c>
      <c r="B172" s="870" t="s">
        <v>10053</v>
      </c>
      <c r="C172" s="331"/>
      <c r="D172" s="331"/>
      <c r="E172" s="342"/>
      <c r="F172" s="332"/>
      <c r="G172" s="333">
        <v>0</v>
      </c>
      <c r="H172" s="334"/>
      <c r="L172" s="287"/>
      <c r="M172" s="287"/>
    </row>
    <row r="173" spans="1:13" s="345" customFormat="1" ht="15" customHeight="1">
      <c r="A173" s="869" t="s">
        <v>10054</v>
      </c>
      <c r="B173" s="870" t="s">
        <v>10055</v>
      </c>
      <c r="C173" s="331"/>
      <c r="D173" s="331"/>
      <c r="E173" s="342"/>
      <c r="F173" s="332"/>
      <c r="G173" s="333">
        <v>0</v>
      </c>
      <c r="H173" s="334"/>
      <c r="L173" s="287"/>
      <c r="M173" s="287"/>
    </row>
    <row r="174" spans="1:13" s="345" customFormat="1" ht="15" customHeight="1">
      <c r="A174" s="866" t="s">
        <v>10056</v>
      </c>
      <c r="B174" s="868" t="s">
        <v>10057</v>
      </c>
      <c r="C174" s="331"/>
      <c r="D174" s="331"/>
      <c r="E174" s="342"/>
      <c r="F174" s="332"/>
      <c r="G174" s="333">
        <v>0</v>
      </c>
      <c r="H174" s="334"/>
      <c r="L174" s="287"/>
      <c r="M174" s="287"/>
    </row>
    <row r="175" spans="1:13" s="345" customFormat="1" ht="15" customHeight="1">
      <c r="A175" s="352" t="s">
        <v>10058</v>
      </c>
      <c r="B175" s="353" t="s">
        <v>10059</v>
      </c>
      <c r="C175" s="331"/>
      <c r="D175" s="331"/>
      <c r="E175" s="342"/>
      <c r="F175" s="332"/>
      <c r="G175" s="333">
        <v>0</v>
      </c>
      <c r="H175" s="334"/>
      <c r="L175" s="287"/>
      <c r="M175" s="287"/>
    </row>
    <row r="176" spans="1:13" s="345" customFormat="1" ht="15" customHeight="1">
      <c r="A176" s="352" t="s">
        <v>10060</v>
      </c>
      <c r="B176" s="353" t="s">
        <v>10061</v>
      </c>
      <c r="C176" s="331"/>
      <c r="D176" s="331"/>
      <c r="E176" s="342"/>
      <c r="F176" s="332"/>
      <c r="G176" s="333">
        <v>0</v>
      </c>
      <c r="H176" s="334"/>
      <c r="L176" s="287"/>
      <c r="M176" s="287"/>
    </row>
    <row r="177" spans="1:13" s="345" customFormat="1" ht="15" customHeight="1">
      <c r="A177" s="352" t="s">
        <v>10062</v>
      </c>
      <c r="B177" s="353" t="s">
        <v>10063</v>
      </c>
      <c r="C177" s="331"/>
      <c r="D177" s="331"/>
      <c r="E177" s="342"/>
      <c r="F177" s="332"/>
      <c r="G177" s="333">
        <v>0</v>
      </c>
      <c r="H177" s="334"/>
      <c r="L177" s="287"/>
      <c r="M177" s="287"/>
    </row>
    <row r="178" spans="1:13" s="345" customFormat="1" ht="15" customHeight="1">
      <c r="A178" s="352" t="s">
        <v>10064</v>
      </c>
      <c r="B178" s="353" t="s">
        <v>10065</v>
      </c>
      <c r="C178" s="331"/>
      <c r="D178" s="331"/>
      <c r="E178" s="342"/>
      <c r="F178" s="332"/>
      <c r="G178" s="333">
        <v>0</v>
      </c>
      <c r="H178" s="334"/>
      <c r="L178" s="287"/>
      <c r="M178" s="287"/>
    </row>
    <row r="179" spans="1:13" s="345" customFormat="1" ht="15" customHeight="1">
      <c r="A179" s="352" t="s">
        <v>10066</v>
      </c>
      <c r="B179" s="353" t="s">
        <v>10067</v>
      </c>
      <c r="C179" s="331"/>
      <c r="D179" s="331"/>
      <c r="E179" s="342"/>
      <c r="F179" s="332"/>
      <c r="G179" s="333">
        <v>0</v>
      </c>
      <c r="H179" s="334"/>
      <c r="L179" s="287"/>
      <c r="M179" s="287"/>
    </row>
    <row r="180" spans="1:13" s="345" customFormat="1" ht="15" customHeight="1">
      <c r="A180" s="352" t="s">
        <v>10068</v>
      </c>
      <c r="B180" s="353" t="s">
        <v>10069</v>
      </c>
      <c r="C180" s="331"/>
      <c r="D180" s="331"/>
      <c r="E180" s="342"/>
      <c r="F180" s="332"/>
      <c r="G180" s="333">
        <v>0</v>
      </c>
      <c r="H180" s="334"/>
      <c r="L180" s="287"/>
      <c r="M180" s="287"/>
    </row>
    <row r="181" spans="1:13" s="345" customFormat="1" ht="15" customHeight="1">
      <c r="A181" s="352" t="s">
        <v>10070</v>
      </c>
      <c r="B181" s="353" t="s">
        <v>10071</v>
      </c>
      <c r="C181" s="331"/>
      <c r="D181" s="331"/>
      <c r="E181" s="342"/>
      <c r="F181" s="332"/>
      <c r="G181" s="333">
        <v>0</v>
      </c>
      <c r="H181" s="334"/>
      <c r="L181" s="287"/>
      <c r="M181" s="287"/>
    </row>
    <row r="182" spans="1:13" s="345" customFormat="1" ht="15" customHeight="1">
      <c r="A182" s="869" t="s">
        <v>10072</v>
      </c>
      <c r="B182" s="870" t="s">
        <v>10073</v>
      </c>
      <c r="C182" s="331"/>
      <c r="D182" s="331"/>
      <c r="E182" s="342"/>
      <c r="F182" s="332"/>
      <c r="G182" s="333">
        <v>0</v>
      </c>
      <c r="H182" s="334"/>
      <c r="L182" s="287"/>
      <c r="M182" s="287"/>
    </row>
    <row r="183" spans="1:13" s="345" customFormat="1" ht="15" customHeight="1">
      <c r="A183" s="343" t="s">
        <v>10074</v>
      </c>
      <c r="B183" s="868" t="s">
        <v>10075</v>
      </c>
      <c r="C183" s="331"/>
      <c r="D183" s="331"/>
      <c r="E183" s="342"/>
      <c r="F183" s="332"/>
      <c r="G183" s="333">
        <v>0</v>
      </c>
      <c r="H183" s="334"/>
      <c r="L183" s="287"/>
      <c r="M183" s="287"/>
    </row>
    <row r="184" spans="1:13" s="345" customFormat="1" ht="15" customHeight="1">
      <c r="A184" s="869" t="s">
        <v>10076</v>
      </c>
      <c r="B184" s="871" t="s">
        <v>10077</v>
      </c>
      <c r="C184" s="331"/>
      <c r="D184" s="331"/>
      <c r="E184" s="342"/>
      <c r="F184" s="332"/>
      <c r="G184" s="333">
        <v>0</v>
      </c>
      <c r="H184" s="334"/>
      <c r="L184" s="287"/>
      <c r="M184" s="287"/>
    </row>
    <row r="185" spans="1:13" s="345" customFormat="1" ht="15" customHeight="1">
      <c r="A185" s="869" t="s">
        <v>10078</v>
      </c>
      <c r="B185" s="871" t="s">
        <v>10079</v>
      </c>
      <c r="C185" s="331"/>
      <c r="D185" s="331"/>
      <c r="E185" s="342"/>
      <c r="F185" s="332"/>
      <c r="G185" s="333">
        <v>0</v>
      </c>
      <c r="H185" s="334"/>
      <c r="L185" s="287"/>
      <c r="M185" s="287"/>
    </row>
    <row r="186" spans="1:13" s="345" customFormat="1" ht="15" customHeight="1">
      <c r="A186" s="344" t="s">
        <v>10080</v>
      </c>
      <c r="B186" s="868" t="s">
        <v>10081</v>
      </c>
      <c r="C186" s="331"/>
      <c r="D186" s="331"/>
      <c r="E186" s="342"/>
      <c r="F186" s="332"/>
      <c r="G186" s="333">
        <v>0</v>
      </c>
      <c r="H186" s="334"/>
      <c r="L186" s="287"/>
      <c r="M186" s="287"/>
    </row>
    <row r="187" spans="1:13" s="345" customFormat="1" ht="15" customHeight="1">
      <c r="A187" s="344" t="s">
        <v>10082</v>
      </c>
      <c r="B187" s="868" t="s">
        <v>10083</v>
      </c>
      <c r="C187" s="331"/>
      <c r="D187" s="331"/>
      <c r="E187" s="342"/>
      <c r="F187" s="332"/>
      <c r="G187" s="333">
        <v>0</v>
      </c>
      <c r="H187" s="334"/>
      <c r="L187" s="287"/>
      <c r="M187" s="287"/>
    </row>
    <row r="188" spans="1:13" s="345" customFormat="1" ht="15" customHeight="1">
      <c r="A188" s="344" t="s">
        <v>10084</v>
      </c>
      <c r="B188" s="350" t="s">
        <v>10085</v>
      </c>
      <c r="C188" s="331"/>
      <c r="D188" s="331"/>
      <c r="E188" s="342"/>
      <c r="F188" s="332"/>
      <c r="G188" s="333">
        <v>0</v>
      </c>
      <c r="H188" s="334"/>
      <c r="L188" s="287"/>
      <c r="M188" s="287"/>
    </row>
    <row r="189" spans="1:13" s="345" customFormat="1" ht="15" customHeight="1">
      <c r="A189" s="344" t="s">
        <v>10086</v>
      </c>
      <c r="B189" s="350" t="s">
        <v>10087</v>
      </c>
      <c r="C189" s="331"/>
      <c r="D189" s="331"/>
      <c r="E189" s="342"/>
      <c r="F189" s="332"/>
      <c r="G189" s="333">
        <v>0</v>
      </c>
      <c r="H189" s="334"/>
      <c r="L189" s="287"/>
      <c r="M189" s="287"/>
    </row>
    <row r="190" spans="1:13" s="345" customFormat="1" ht="15" customHeight="1">
      <c r="A190" s="344" t="s">
        <v>10088</v>
      </c>
      <c r="B190" s="350" t="s">
        <v>10089</v>
      </c>
      <c r="C190" s="331"/>
      <c r="D190" s="331"/>
      <c r="E190" s="342"/>
      <c r="F190" s="332"/>
      <c r="G190" s="333">
        <v>0</v>
      </c>
      <c r="H190" s="334"/>
      <c r="L190" s="287"/>
      <c r="M190" s="287"/>
    </row>
    <row r="191" spans="1:13" s="345" customFormat="1" ht="15" customHeight="1">
      <c r="A191" s="344" t="s">
        <v>10090</v>
      </c>
      <c r="B191" s="350" t="s">
        <v>10091</v>
      </c>
      <c r="C191" s="331"/>
      <c r="D191" s="331"/>
      <c r="E191" s="342"/>
      <c r="F191" s="332"/>
      <c r="G191" s="333">
        <v>0</v>
      </c>
      <c r="H191" s="334"/>
      <c r="L191" s="287"/>
      <c r="M191" s="287"/>
    </row>
    <row r="192" spans="1:13" s="345" customFormat="1" ht="15" customHeight="1">
      <c r="A192" s="344" t="s">
        <v>10092</v>
      </c>
      <c r="B192" s="350" t="s">
        <v>10093</v>
      </c>
      <c r="C192" s="331"/>
      <c r="D192" s="331"/>
      <c r="E192" s="342"/>
      <c r="F192" s="332"/>
      <c r="G192" s="333">
        <v>0</v>
      </c>
      <c r="H192" s="334"/>
      <c r="L192" s="287"/>
      <c r="M192" s="287"/>
    </row>
    <row r="193" spans="1:13" s="345" customFormat="1" ht="25.5">
      <c r="A193" s="344" t="s">
        <v>10094</v>
      </c>
      <c r="B193" s="350" t="s">
        <v>10095</v>
      </c>
      <c r="C193" s="331"/>
      <c r="D193" s="331"/>
      <c r="E193" s="342"/>
      <c r="F193" s="332"/>
      <c r="G193" s="333">
        <v>0</v>
      </c>
      <c r="H193" s="334"/>
      <c r="L193" s="287"/>
      <c r="M193" s="287"/>
    </row>
    <row r="194" spans="1:13" s="345" customFormat="1">
      <c r="A194" s="866" t="s">
        <v>10096</v>
      </c>
      <c r="B194" s="868" t="s">
        <v>10097</v>
      </c>
      <c r="C194" s="331"/>
      <c r="D194" s="331"/>
      <c r="E194" s="342"/>
      <c r="F194" s="332"/>
      <c r="G194" s="333">
        <v>0</v>
      </c>
      <c r="H194" s="334"/>
      <c r="L194" s="287"/>
      <c r="M194" s="287"/>
    </row>
    <row r="195" spans="1:13" s="345" customFormat="1">
      <c r="A195" s="348" t="s">
        <v>10098</v>
      </c>
      <c r="B195" s="354" t="s">
        <v>10099</v>
      </c>
      <c r="C195" s="331"/>
      <c r="D195" s="331"/>
      <c r="E195" s="342"/>
      <c r="F195" s="332"/>
      <c r="G195" s="333">
        <v>0</v>
      </c>
      <c r="H195" s="334"/>
      <c r="L195" s="287"/>
      <c r="M195" s="287"/>
    </row>
    <row r="196" spans="1:13" s="345" customFormat="1">
      <c r="A196" s="344" t="s">
        <v>10100</v>
      </c>
      <c r="B196" s="868" t="s">
        <v>10101</v>
      </c>
      <c r="C196" s="331"/>
      <c r="D196" s="331"/>
      <c r="E196" s="342"/>
      <c r="F196" s="332"/>
      <c r="G196" s="333">
        <v>0</v>
      </c>
      <c r="H196" s="334"/>
      <c r="L196" s="287"/>
      <c r="M196" s="287"/>
    </row>
    <row r="197" spans="1:13" s="345" customFormat="1">
      <c r="A197" s="344" t="s">
        <v>10102</v>
      </c>
      <c r="B197" s="868" t="s">
        <v>10103</v>
      </c>
      <c r="C197" s="331"/>
      <c r="D197" s="331"/>
      <c r="E197" s="342"/>
      <c r="F197" s="332"/>
      <c r="G197" s="333">
        <v>0</v>
      </c>
      <c r="H197" s="334"/>
      <c r="L197" s="287"/>
      <c r="M197" s="287"/>
    </row>
    <row r="198" spans="1:13" s="345" customFormat="1">
      <c r="A198" s="344" t="s">
        <v>10104</v>
      </c>
      <c r="B198" s="868" t="s">
        <v>10105</v>
      </c>
      <c r="C198" s="331"/>
      <c r="D198" s="331"/>
      <c r="E198" s="342"/>
      <c r="F198" s="332"/>
      <c r="G198" s="333">
        <v>0</v>
      </c>
      <c r="H198" s="334"/>
      <c r="L198" s="287"/>
      <c r="M198" s="287"/>
    </row>
    <row r="199" spans="1:13" s="345" customFormat="1" ht="25.5">
      <c r="A199" s="344" t="s">
        <v>10106</v>
      </c>
      <c r="B199" s="868" t="s">
        <v>10107</v>
      </c>
      <c r="C199" s="331"/>
      <c r="D199" s="331"/>
      <c r="E199" s="342"/>
      <c r="F199" s="332"/>
      <c r="G199" s="333">
        <v>0</v>
      </c>
      <c r="H199" s="334"/>
      <c r="L199" s="287"/>
      <c r="M199" s="287"/>
    </row>
    <row r="200" spans="1:13" s="345" customFormat="1" ht="30">
      <c r="A200" s="869" t="s">
        <v>10108</v>
      </c>
      <c r="B200" s="870" t="s">
        <v>10109</v>
      </c>
      <c r="C200" s="331"/>
      <c r="D200" s="331"/>
      <c r="E200" s="342"/>
      <c r="F200" s="332"/>
      <c r="G200" s="333">
        <v>0</v>
      </c>
      <c r="H200" s="334"/>
      <c r="L200" s="287"/>
      <c r="M200" s="287"/>
    </row>
    <row r="201" spans="1:13" s="345" customFormat="1" ht="30">
      <c r="A201" s="869" t="s">
        <v>10110</v>
      </c>
      <c r="B201" s="870" t="s">
        <v>10109</v>
      </c>
      <c r="C201" s="331"/>
      <c r="D201" s="331"/>
      <c r="E201" s="342"/>
      <c r="F201" s="332"/>
      <c r="G201" s="333">
        <v>0</v>
      </c>
      <c r="H201" s="334"/>
      <c r="L201" s="287"/>
      <c r="M201" s="287"/>
    </row>
    <row r="202" spans="1:13" s="345" customFormat="1" ht="15">
      <c r="A202" s="869" t="s">
        <v>10111</v>
      </c>
      <c r="B202" s="870" t="s">
        <v>10112</v>
      </c>
      <c r="C202" s="331"/>
      <c r="D202" s="331"/>
      <c r="E202" s="342"/>
      <c r="F202" s="332"/>
      <c r="G202" s="333">
        <v>0</v>
      </c>
      <c r="H202" s="334"/>
      <c r="L202" s="287"/>
      <c r="M202" s="287"/>
    </row>
    <row r="203" spans="1:13" s="345" customFormat="1" ht="15">
      <c r="A203" s="869" t="s">
        <v>10113</v>
      </c>
      <c r="B203" s="870" t="s">
        <v>10114</v>
      </c>
      <c r="C203" s="331"/>
      <c r="D203" s="331"/>
      <c r="E203" s="342"/>
      <c r="F203" s="332"/>
      <c r="G203" s="333">
        <v>0</v>
      </c>
      <c r="H203" s="334"/>
      <c r="L203" s="287"/>
      <c r="M203" s="287"/>
    </row>
    <row r="204" spans="1:13" s="345" customFormat="1" ht="15">
      <c r="A204" s="869" t="s">
        <v>10115</v>
      </c>
      <c r="B204" s="870" t="s">
        <v>10116</v>
      </c>
      <c r="C204" s="331"/>
      <c r="D204" s="331"/>
      <c r="E204" s="342"/>
      <c r="F204" s="332"/>
      <c r="G204" s="333">
        <v>0</v>
      </c>
      <c r="H204" s="334"/>
      <c r="L204" s="287"/>
      <c r="M204" s="287"/>
    </row>
    <row r="205" spans="1:13" s="345" customFormat="1" ht="15">
      <c r="A205" s="869" t="s">
        <v>10117</v>
      </c>
      <c r="B205" s="870" t="s">
        <v>10118</v>
      </c>
      <c r="C205" s="331"/>
      <c r="D205" s="331"/>
      <c r="E205" s="342"/>
      <c r="F205" s="332"/>
      <c r="G205" s="333">
        <v>0</v>
      </c>
      <c r="H205" s="334"/>
      <c r="L205" s="287"/>
      <c r="M205" s="287"/>
    </row>
    <row r="206" spans="1:13" s="345" customFormat="1" ht="15">
      <c r="A206" s="869" t="s">
        <v>10119</v>
      </c>
      <c r="B206" s="870" t="s">
        <v>10120</v>
      </c>
      <c r="C206" s="331"/>
      <c r="D206" s="331"/>
      <c r="E206" s="342"/>
      <c r="F206" s="332"/>
      <c r="G206" s="333">
        <v>0</v>
      </c>
      <c r="H206" s="334"/>
      <c r="L206" s="287"/>
      <c r="M206" s="287"/>
    </row>
    <row r="207" spans="1:13" s="345" customFormat="1" ht="15">
      <c r="A207" s="869" t="s">
        <v>10121</v>
      </c>
      <c r="B207" s="870" t="s">
        <v>10122</v>
      </c>
      <c r="C207" s="331"/>
      <c r="D207" s="331"/>
      <c r="E207" s="342"/>
      <c r="F207" s="332"/>
      <c r="G207" s="333">
        <v>0</v>
      </c>
      <c r="H207" s="334"/>
      <c r="L207" s="287"/>
      <c r="M207" s="287"/>
    </row>
    <row r="208" spans="1:13" s="345" customFormat="1" ht="25.5">
      <c r="A208" s="355" t="s">
        <v>10123</v>
      </c>
      <c r="B208" s="356" t="s">
        <v>10124</v>
      </c>
      <c r="C208" s="331"/>
      <c r="D208" s="331"/>
      <c r="E208" s="342"/>
      <c r="F208" s="332"/>
      <c r="G208" s="333">
        <v>0</v>
      </c>
      <c r="H208" s="334"/>
      <c r="L208" s="287"/>
      <c r="M208" s="287"/>
    </row>
    <row r="209" spans="1:13" s="345" customFormat="1">
      <c r="A209" s="357" t="s">
        <v>10125</v>
      </c>
      <c r="B209" s="356" t="s">
        <v>10126</v>
      </c>
      <c r="C209" s="331"/>
      <c r="D209" s="331"/>
      <c r="E209" s="342"/>
      <c r="F209" s="332"/>
      <c r="G209" s="333">
        <v>0</v>
      </c>
      <c r="H209" s="334"/>
      <c r="L209" s="287"/>
      <c r="M209" s="287"/>
    </row>
    <row r="210" spans="1:13" s="345" customFormat="1">
      <c r="A210" s="357" t="s">
        <v>10127</v>
      </c>
      <c r="B210" s="356" t="s">
        <v>10128</v>
      </c>
      <c r="C210" s="331"/>
      <c r="D210" s="331"/>
      <c r="E210" s="342"/>
      <c r="F210" s="332"/>
      <c r="G210" s="333">
        <v>0</v>
      </c>
      <c r="H210" s="334"/>
      <c r="L210" s="287"/>
      <c r="M210" s="287"/>
    </row>
    <row r="211" spans="1:13" s="345" customFormat="1">
      <c r="A211" s="344" t="s">
        <v>10129</v>
      </c>
      <c r="B211" s="868" t="s">
        <v>10130</v>
      </c>
      <c r="C211" s="331"/>
      <c r="D211" s="331"/>
      <c r="E211" s="342"/>
      <c r="F211" s="332"/>
      <c r="G211" s="333">
        <v>0</v>
      </c>
      <c r="H211" s="334"/>
      <c r="L211" s="287"/>
      <c r="M211" s="287"/>
    </row>
    <row r="212" spans="1:13" s="345" customFormat="1" ht="15" customHeight="1">
      <c r="A212" s="344" t="s">
        <v>10131</v>
      </c>
      <c r="B212" s="868" t="s">
        <v>10132</v>
      </c>
      <c r="C212" s="331"/>
      <c r="D212" s="331"/>
      <c r="E212" s="342"/>
      <c r="F212" s="332"/>
      <c r="G212" s="333">
        <v>0</v>
      </c>
      <c r="H212" s="334"/>
      <c r="L212" s="287"/>
      <c r="M212" s="287"/>
    </row>
    <row r="213" spans="1:13" s="345" customFormat="1" ht="15" customHeight="1">
      <c r="A213" s="357" t="s">
        <v>10133</v>
      </c>
      <c r="B213" s="356" t="s">
        <v>10134</v>
      </c>
      <c r="C213" s="331"/>
      <c r="D213" s="331"/>
      <c r="E213" s="342"/>
      <c r="F213" s="332"/>
      <c r="G213" s="333">
        <v>0</v>
      </c>
      <c r="H213" s="334"/>
      <c r="L213" s="287"/>
      <c r="M213" s="287"/>
    </row>
    <row r="214" spans="1:13" s="345" customFormat="1" ht="15" customHeight="1">
      <c r="A214" s="344" t="s">
        <v>10135</v>
      </c>
      <c r="B214" s="868" t="s">
        <v>10136</v>
      </c>
      <c r="C214" s="331"/>
      <c r="D214" s="331"/>
      <c r="E214" s="342"/>
      <c r="F214" s="332"/>
      <c r="G214" s="333">
        <v>0</v>
      </c>
      <c r="H214" s="334"/>
      <c r="L214" s="287"/>
      <c r="M214" s="287"/>
    </row>
    <row r="215" spans="1:13" s="345" customFormat="1" ht="15" customHeight="1">
      <c r="A215" s="352" t="s">
        <v>10137</v>
      </c>
      <c r="B215" s="353" t="s">
        <v>10138</v>
      </c>
      <c r="C215" s="331"/>
      <c r="D215" s="331"/>
      <c r="E215" s="342"/>
      <c r="F215" s="332"/>
      <c r="G215" s="333">
        <v>0</v>
      </c>
      <c r="H215" s="334"/>
      <c r="L215" s="287"/>
      <c r="M215" s="287"/>
    </row>
    <row r="216" spans="1:13" s="345" customFormat="1" ht="15" customHeight="1">
      <c r="A216" s="869" t="s">
        <v>10139</v>
      </c>
      <c r="B216" s="870" t="s">
        <v>10140</v>
      </c>
      <c r="C216" s="331"/>
      <c r="D216" s="331"/>
      <c r="E216" s="342"/>
      <c r="F216" s="332"/>
      <c r="G216" s="333">
        <v>0</v>
      </c>
      <c r="H216" s="358"/>
      <c r="L216" s="287"/>
      <c r="M216" s="287"/>
    </row>
    <row r="217" spans="1:13" s="345" customFormat="1" ht="15" customHeight="1">
      <c r="A217" s="344" t="s">
        <v>10141</v>
      </c>
      <c r="B217" s="868" t="s">
        <v>10142</v>
      </c>
      <c r="C217" s="331">
        <f>VLOOKUP(A217,'[5]VPP_analiticki (2)'!$A$5:$I$266,6,0)</f>
        <v>172</v>
      </c>
      <c r="D217" s="331">
        <f>VLOOKUP(A217,'[5]VPP_analiticki (2)'!$A$5:$I$266,9,0)</f>
        <v>21137424</v>
      </c>
      <c r="E217" s="342">
        <f>D217/C217</f>
        <v>122892</v>
      </c>
      <c r="F217" s="332">
        <f>G217/H217</f>
        <v>159.97073622745808</v>
      </c>
      <c r="G217" s="333">
        <v>19659123.716464777</v>
      </c>
      <c r="H217" s="334">
        <v>122892</v>
      </c>
      <c r="L217" s="287"/>
      <c r="M217" s="287"/>
    </row>
    <row r="218" spans="1:13" s="345" customFormat="1" ht="15" customHeight="1">
      <c r="A218" s="344" t="s">
        <v>10143</v>
      </c>
      <c r="B218" s="868" t="s">
        <v>10144</v>
      </c>
      <c r="C218" s="331"/>
      <c r="D218" s="331"/>
      <c r="E218" s="342"/>
      <c r="F218" s="332"/>
      <c r="G218" s="333">
        <v>0</v>
      </c>
      <c r="H218" s="334"/>
      <c r="L218" s="287"/>
      <c r="M218" s="287"/>
    </row>
    <row r="219" spans="1:13" s="345" customFormat="1" ht="15" customHeight="1">
      <c r="A219" s="344" t="s">
        <v>10145</v>
      </c>
      <c r="B219" s="868" t="s">
        <v>10146</v>
      </c>
      <c r="C219" s="331"/>
      <c r="D219" s="331"/>
      <c r="E219" s="342"/>
      <c r="F219" s="332"/>
      <c r="G219" s="333">
        <v>0</v>
      </c>
      <c r="H219" s="334"/>
      <c r="L219" s="287"/>
      <c r="M219" s="287"/>
    </row>
    <row r="220" spans="1:13" s="345" customFormat="1" ht="15" customHeight="1">
      <c r="A220" s="344" t="s">
        <v>10147</v>
      </c>
      <c r="B220" s="868" t="s">
        <v>10148</v>
      </c>
      <c r="C220" s="331"/>
      <c r="D220" s="331"/>
      <c r="E220" s="342"/>
      <c r="F220" s="332"/>
      <c r="G220" s="333">
        <v>0</v>
      </c>
      <c r="H220" s="334"/>
      <c r="L220" s="287"/>
      <c r="M220" s="287"/>
    </row>
    <row r="221" spans="1:13" s="345" customFormat="1" ht="15" customHeight="1">
      <c r="A221" s="344" t="s">
        <v>10149</v>
      </c>
      <c r="B221" s="868" t="s">
        <v>10150</v>
      </c>
      <c r="C221" s="331"/>
      <c r="D221" s="331"/>
      <c r="E221" s="342"/>
      <c r="F221" s="332"/>
      <c r="G221" s="333">
        <v>0</v>
      </c>
      <c r="H221" s="334"/>
      <c r="L221" s="287"/>
      <c r="M221" s="287"/>
    </row>
    <row r="222" spans="1:13" s="345" customFormat="1" ht="15" customHeight="1">
      <c r="A222" s="344" t="s">
        <v>10151</v>
      </c>
      <c r="B222" s="868" t="s">
        <v>10152</v>
      </c>
      <c r="C222" s="331"/>
      <c r="D222" s="331"/>
      <c r="E222" s="342"/>
      <c r="F222" s="332"/>
      <c r="G222" s="333">
        <v>0</v>
      </c>
      <c r="H222" s="334"/>
      <c r="L222" s="287"/>
      <c r="M222" s="287"/>
    </row>
    <row r="223" spans="1:13" s="345" customFormat="1" ht="15" customHeight="1">
      <c r="A223" s="344" t="s">
        <v>10153</v>
      </c>
      <c r="B223" s="868" t="s">
        <v>10154</v>
      </c>
      <c r="C223" s="331"/>
      <c r="D223" s="331"/>
      <c r="E223" s="342"/>
      <c r="F223" s="332"/>
      <c r="G223" s="333">
        <v>0</v>
      </c>
      <c r="H223" s="334"/>
      <c r="L223" s="287"/>
      <c r="M223" s="287"/>
    </row>
    <row r="224" spans="1:13" s="345" customFormat="1" ht="15" customHeight="1">
      <c r="A224" s="344" t="s">
        <v>10155</v>
      </c>
      <c r="B224" s="868" t="s">
        <v>10156</v>
      </c>
      <c r="C224" s="331">
        <f>VLOOKUP(A224,'[5]VPP_analiticki (2)'!$A$5:$I$266,6,0)</f>
        <v>73</v>
      </c>
      <c r="D224" s="331">
        <f>VLOOKUP(A224,'[5]VPP_analiticki (2)'!$A$5:$I$266,9,0)</f>
        <v>8311050</v>
      </c>
      <c r="E224" s="342">
        <f>D224/C224</f>
        <v>113850</v>
      </c>
      <c r="F224" s="332">
        <f>G224/H224</f>
        <v>67.894556654676975</v>
      </c>
      <c r="G224" s="333">
        <v>7729795.2751349732</v>
      </c>
      <c r="H224" s="334">
        <v>113850</v>
      </c>
      <c r="L224" s="287"/>
      <c r="M224" s="287"/>
    </row>
    <row r="225" spans="1:13" s="345" customFormat="1" ht="15" customHeight="1">
      <c r="A225" s="355" t="s">
        <v>10157</v>
      </c>
      <c r="B225" s="356" t="s">
        <v>10158</v>
      </c>
      <c r="C225" s="331">
        <f>VLOOKUP(A225,'[5]VPP_analiticki (2)'!$A$5:$I$266,6,0)</f>
        <v>135</v>
      </c>
      <c r="D225" s="331">
        <f>VLOOKUP(A225,'[5]VPP_analiticki (2)'!$A$5:$I$266,9,0)</f>
        <v>4740120</v>
      </c>
      <c r="E225" s="342">
        <f>D225/C225</f>
        <v>35112</v>
      </c>
      <c r="F225" s="332">
        <f>G225/H225</f>
        <v>125.55842669015604</v>
      </c>
      <c r="G225" s="333">
        <v>4408607.4779447587</v>
      </c>
      <c r="H225" s="334">
        <v>35112</v>
      </c>
      <c r="L225" s="287"/>
      <c r="M225" s="287"/>
    </row>
    <row r="226" spans="1:13" s="345" customFormat="1" ht="15" customHeight="1">
      <c r="A226" s="355" t="s">
        <v>10159</v>
      </c>
      <c r="B226" s="356" t="s">
        <v>10160</v>
      </c>
      <c r="C226" s="331"/>
      <c r="D226" s="331"/>
      <c r="E226" s="342"/>
      <c r="F226" s="332"/>
      <c r="G226" s="333">
        <v>0</v>
      </c>
      <c r="H226" s="334"/>
      <c r="L226" s="287"/>
      <c r="M226" s="287"/>
    </row>
    <row r="227" spans="1:13" s="345" customFormat="1" ht="15" customHeight="1">
      <c r="A227" s="869" t="s">
        <v>10161</v>
      </c>
      <c r="B227" s="870" t="s">
        <v>10162</v>
      </c>
      <c r="C227" s="331"/>
      <c r="D227" s="331"/>
      <c r="E227" s="342"/>
      <c r="F227" s="332"/>
      <c r="G227" s="333">
        <v>0</v>
      </c>
      <c r="H227" s="334"/>
      <c r="L227" s="287"/>
      <c r="M227" s="287"/>
    </row>
    <row r="228" spans="1:13" s="345" customFormat="1" ht="15" customHeight="1">
      <c r="A228" s="869" t="s">
        <v>10163</v>
      </c>
      <c r="B228" s="870" t="s">
        <v>10164</v>
      </c>
      <c r="C228" s="331"/>
      <c r="D228" s="331"/>
      <c r="E228" s="342"/>
      <c r="F228" s="332"/>
      <c r="G228" s="333">
        <v>0</v>
      </c>
      <c r="H228" s="334"/>
      <c r="L228" s="287"/>
      <c r="M228" s="287"/>
    </row>
    <row r="229" spans="1:13" s="345" customFormat="1" ht="15" customHeight="1">
      <c r="A229" s="869" t="s">
        <v>10165</v>
      </c>
      <c r="B229" s="870" t="s">
        <v>10166</v>
      </c>
      <c r="C229" s="331"/>
      <c r="D229" s="331"/>
      <c r="E229" s="342"/>
      <c r="F229" s="332"/>
      <c r="G229" s="333">
        <v>0</v>
      </c>
      <c r="H229" s="334"/>
      <c r="L229" s="287"/>
      <c r="M229" s="287"/>
    </row>
    <row r="230" spans="1:13" s="345" customFormat="1" ht="15" customHeight="1">
      <c r="A230" s="344" t="s">
        <v>10167</v>
      </c>
      <c r="B230" s="868" t="s">
        <v>10168</v>
      </c>
      <c r="C230" s="331">
        <f>VLOOKUP(A230,'[5]VPP_analiticki (2)'!$A$5:$I$266,6,0)</f>
        <v>107</v>
      </c>
      <c r="D230" s="331">
        <f>VLOOKUP(A230,'[5]VPP_analiticki (2)'!$A$5:$I$266,9,0)</f>
        <v>3756984</v>
      </c>
      <c r="E230" s="342">
        <f>D230/C230</f>
        <v>35112</v>
      </c>
      <c r="F230" s="332"/>
      <c r="G230" s="333">
        <v>3494229.6306673274</v>
      </c>
      <c r="H230" s="334">
        <v>35112</v>
      </c>
      <c r="L230" s="287"/>
      <c r="M230" s="287"/>
    </row>
    <row r="231" spans="1:13" s="345" customFormat="1" ht="15" customHeight="1">
      <c r="A231" s="344" t="s">
        <v>10169</v>
      </c>
      <c r="B231" s="868" t="s">
        <v>10170</v>
      </c>
      <c r="C231" s="331"/>
      <c r="D231" s="331"/>
      <c r="E231" s="342"/>
      <c r="F231" s="332"/>
      <c r="G231" s="333">
        <v>0</v>
      </c>
      <c r="H231" s="334"/>
      <c r="L231" s="287"/>
      <c r="M231" s="287"/>
    </row>
    <row r="232" spans="1:13" s="345" customFormat="1" ht="15" customHeight="1">
      <c r="A232" s="344" t="s">
        <v>10171</v>
      </c>
      <c r="B232" s="868" t="s">
        <v>10172</v>
      </c>
      <c r="C232" s="331"/>
      <c r="D232" s="331"/>
      <c r="E232" s="342"/>
      <c r="F232" s="332"/>
      <c r="G232" s="333">
        <v>0</v>
      </c>
      <c r="H232" s="334"/>
      <c r="L232" s="287"/>
      <c r="M232" s="287"/>
    </row>
    <row r="233" spans="1:13" s="345" customFormat="1" ht="15" customHeight="1">
      <c r="A233" s="866" t="s">
        <v>10173</v>
      </c>
      <c r="B233" s="868" t="s">
        <v>10174</v>
      </c>
      <c r="C233" s="331">
        <f>VLOOKUP(A233,'[5]VPP_analiticki (2)'!$A$5:$I$266,6,0)</f>
        <v>2</v>
      </c>
      <c r="D233" s="331">
        <f>VLOOKUP(A233,'[5]VPP_analiticki (2)'!$A$5:$I$266,9,0)</f>
        <v>138600</v>
      </c>
      <c r="E233" s="342">
        <f>D233/C233</f>
        <v>69300</v>
      </c>
      <c r="F233" s="332">
        <f>G233/H233</f>
        <v>1.8601248398541634</v>
      </c>
      <c r="G233" s="333">
        <v>128906.65140189353</v>
      </c>
      <c r="H233" s="334">
        <v>69300</v>
      </c>
      <c r="L233" s="287"/>
      <c r="M233" s="287"/>
    </row>
    <row r="234" spans="1:13" s="345" customFormat="1" ht="15" customHeight="1">
      <c r="A234" s="866" t="s">
        <v>10175</v>
      </c>
      <c r="B234" s="868" t="s">
        <v>10176</v>
      </c>
      <c r="C234" s="331"/>
      <c r="D234" s="331"/>
      <c r="E234" s="342"/>
      <c r="F234" s="332"/>
      <c r="G234" s="333">
        <v>0</v>
      </c>
      <c r="H234" s="334"/>
      <c r="L234" s="287"/>
      <c r="M234" s="287"/>
    </row>
    <row r="235" spans="1:13" s="345" customFormat="1" ht="15" customHeight="1">
      <c r="A235" s="866" t="s">
        <v>10177</v>
      </c>
      <c r="B235" s="868" t="s">
        <v>10178</v>
      </c>
      <c r="C235" s="331"/>
      <c r="D235" s="331"/>
      <c r="E235" s="342"/>
      <c r="F235" s="332"/>
      <c r="G235" s="333">
        <v>0</v>
      </c>
      <c r="H235" s="334"/>
      <c r="L235" s="287"/>
      <c r="M235" s="287"/>
    </row>
    <row r="236" spans="1:13" s="345" customFormat="1" ht="15" customHeight="1">
      <c r="A236" s="866" t="s">
        <v>10179</v>
      </c>
      <c r="B236" s="868" t="s">
        <v>10180</v>
      </c>
      <c r="C236" s="331"/>
      <c r="D236" s="331"/>
      <c r="E236" s="342"/>
      <c r="F236" s="332"/>
      <c r="G236" s="333">
        <v>0</v>
      </c>
      <c r="H236" s="334"/>
      <c r="L236" s="287"/>
      <c r="M236" s="287"/>
    </row>
    <row r="237" spans="1:13" s="345" customFormat="1" ht="15" customHeight="1">
      <c r="A237" s="872" t="s">
        <v>10181</v>
      </c>
      <c r="B237" s="873" t="s">
        <v>10182</v>
      </c>
      <c r="C237" s="331"/>
      <c r="D237" s="331"/>
      <c r="E237" s="342"/>
      <c r="F237" s="332"/>
      <c r="G237" s="333">
        <v>0</v>
      </c>
      <c r="H237" s="334"/>
      <c r="L237" s="287"/>
      <c r="M237" s="287"/>
    </row>
    <row r="238" spans="1:13" s="345" customFormat="1" ht="15" customHeight="1">
      <c r="A238" s="872" t="s">
        <v>10183</v>
      </c>
      <c r="B238" s="873" t="s">
        <v>10184</v>
      </c>
      <c r="C238" s="331"/>
      <c r="D238" s="331"/>
      <c r="E238" s="342"/>
      <c r="F238" s="332"/>
      <c r="G238" s="333">
        <v>0</v>
      </c>
      <c r="H238" s="334"/>
      <c r="L238" s="287"/>
      <c r="M238" s="287"/>
    </row>
    <row r="239" spans="1:13" s="345" customFormat="1" ht="15" customHeight="1">
      <c r="A239" s="872" t="s">
        <v>10185</v>
      </c>
      <c r="B239" s="873" t="s">
        <v>10186</v>
      </c>
      <c r="C239" s="331"/>
      <c r="D239" s="331"/>
      <c r="E239" s="342"/>
      <c r="F239" s="332"/>
      <c r="G239" s="333">
        <v>0</v>
      </c>
      <c r="H239" s="334"/>
      <c r="L239" s="287"/>
      <c r="M239" s="287"/>
    </row>
    <row r="240" spans="1:13" s="345" customFormat="1" ht="15" customHeight="1">
      <c r="A240" s="872" t="s">
        <v>10187</v>
      </c>
      <c r="B240" s="873" t="s">
        <v>10188</v>
      </c>
      <c r="C240" s="331"/>
      <c r="D240" s="331"/>
      <c r="E240" s="342"/>
      <c r="F240" s="332"/>
      <c r="G240" s="333">
        <v>0</v>
      </c>
      <c r="H240" s="334"/>
      <c r="L240" s="287"/>
      <c r="M240" s="287"/>
    </row>
    <row r="241" spans="1:13" s="345" customFormat="1" ht="15" customHeight="1">
      <c r="A241" s="866" t="s">
        <v>10189</v>
      </c>
      <c r="B241" s="868" t="s">
        <v>10190</v>
      </c>
      <c r="C241" s="331"/>
      <c r="D241" s="331"/>
      <c r="E241" s="342"/>
      <c r="F241" s="332"/>
      <c r="G241" s="333">
        <v>0</v>
      </c>
      <c r="H241" s="334"/>
      <c r="L241" s="287"/>
      <c r="M241" s="287"/>
    </row>
    <row r="242" spans="1:13" s="345" customFormat="1" ht="15" customHeight="1">
      <c r="A242" s="872" t="s">
        <v>10191</v>
      </c>
      <c r="B242" s="873" t="s">
        <v>10192</v>
      </c>
      <c r="C242" s="331"/>
      <c r="D242" s="331"/>
      <c r="E242" s="342"/>
      <c r="F242" s="332"/>
      <c r="G242" s="333">
        <v>0</v>
      </c>
      <c r="H242" s="334"/>
      <c r="L242" s="287"/>
      <c r="M242" s="287"/>
    </row>
    <row r="243" spans="1:13" s="345" customFormat="1" ht="15" customHeight="1">
      <c r="A243" s="866" t="s">
        <v>10193</v>
      </c>
      <c r="B243" s="868" t="s">
        <v>10194</v>
      </c>
      <c r="C243" s="331"/>
      <c r="D243" s="331"/>
      <c r="E243" s="342"/>
      <c r="F243" s="332"/>
      <c r="G243" s="333">
        <v>0</v>
      </c>
      <c r="H243" s="334"/>
      <c r="L243" s="287"/>
      <c r="M243" s="287"/>
    </row>
    <row r="244" spans="1:13" s="345" customFormat="1" ht="15" customHeight="1">
      <c r="A244" s="866" t="s">
        <v>10195</v>
      </c>
      <c r="B244" s="868" t="s">
        <v>10196</v>
      </c>
      <c r="C244" s="331"/>
      <c r="D244" s="331"/>
      <c r="E244" s="342"/>
      <c r="F244" s="332"/>
      <c r="G244" s="333">
        <v>0</v>
      </c>
      <c r="H244" s="334"/>
      <c r="L244" s="287"/>
      <c r="M244" s="287"/>
    </row>
    <row r="245" spans="1:13" s="345" customFormat="1" ht="15" customHeight="1">
      <c r="A245" s="866" t="s">
        <v>10197</v>
      </c>
      <c r="B245" s="868" t="s">
        <v>10198</v>
      </c>
      <c r="C245" s="331"/>
      <c r="D245" s="331"/>
      <c r="E245" s="342"/>
      <c r="F245" s="332"/>
      <c r="G245" s="333">
        <v>0</v>
      </c>
      <c r="H245" s="334"/>
      <c r="L245" s="287"/>
      <c r="M245" s="287"/>
    </row>
    <row r="246" spans="1:13" s="345" customFormat="1" ht="15" customHeight="1">
      <c r="A246" s="866" t="s">
        <v>10199</v>
      </c>
      <c r="B246" s="868" t="s">
        <v>10200</v>
      </c>
      <c r="C246" s="331"/>
      <c r="D246" s="331"/>
      <c r="E246" s="342"/>
      <c r="F246" s="332"/>
      <c r="G246" s="333">
        <v>0</v>
      </c>
      <c r="H246" s="334"/>
      <c r="L246" s="287"/>
      <c r="M246" s="287"/>
    </row>
    <row r="247" spans="1:13" s="345" customFormat="1" ht="15" customHeight="1">
      <c r="A247" s="344" t="s">
        <v>10201</v>
      </c>
      <c r="B247" s="868" t="s">
        <v>10202</v>
      </c>
      <c r="C247" s="331"/>
      <c r="D247" s="331"/>
      <c r="E247" s="342"/>
      <c r="F247" s="332"/>
      <c r="G247" s="333">
        <v>0</v>
      </c>
      <c r="H247" s="334"/>
      <c r="L247" s="287"/>
      <c r="M247" s="287"/>
    </row>
    <row r="248" spans="1:13" s="345" customFormat="1" ht="15" customHeight="1">
      <c r="A248" s="872" t="s">
        <v>10203</v>
      </c>
      <c r="B248" s="874" t="s">
        <v>10204</v>
      </c>
      <c r="C248" s="331"/>
      <c r="D248" s="331"/>
      <c r="E248" s="342"/>
      <c r="F248" s="332"/>
      <c r="G248" s="333">
        <v>0</v>
      </c>
      <c r="H248" s="334"/>
      <c r="L248" s="287"/>
      <c r="M248" s="287"/>
    </row>
    <row r="249" spans="1:13" s="345" customFormat="1" ht="15" customHeight="1">
      <c r="A249" s="872" t="s">
        <v>10205</v>
      </c>
      <c r="B249" s="874" t="s">
        <v>10206</v>
      </c>
      <c r="C249" s="331"/>
      <c r="D249" s="331"/>
      <c r="E249" s="342"/>
      <c r="F249" s="332"/>
      <c r="G249" s="333">
        <v>0</v>
      </c>
      <c r="H249" s="334"/>
      <c r="L249" s="287"/>
      <c r="M249" s="287"/>
    </row>
    <row r="250" spans="1:13" s="345" customFormat="1" ht="15" customHeight="1">
      <c r="A250" s="872" t="s">
        <v>10207</v>
      </c>
      <c r="B250" s="874" t="s">
        <v>10206</v>
      </c>
      <c r="C250" s="331"/>
      <c r="D250" s="331"/>
      <c r="E250" s="342"/>
      <c r="F250" s="332"/>
      <c r="G250" s="333">
        <v>0</v>
      </c>
      <c r="H250" s="334"/>
      <c r="L250" s="287"/>
      <c r="M250" s="287"/>
    </row>
    <row r="251" spans="1:13" s="345" customFormat="1" ht="15" customHeight="1">
      <c r="A251" s="348" t="s">
        <v>10208</v>
      </c>
      <c r="B251" s="349" t="s">
        <v>10209</v>
      </c>
      <c r="C251" s="331"/>
      <c r="D251" s="331"/>
      <c r="E251" s="342"/>
      <c r="F251" s="332"/>
      <c r="G251" s="333">
        <v>0</v>
      </c>
      <c r="H251" s="334"/>
      <c r="L251" s="287"/>
      <c r="M251" s="287"/>
    </row>
    <row r="252" spans="1:13" s="345" customFormat="1" ht="15" customHeight="1">
      <c r="A252" s="866" t="s">
        <v>10210</v>
      </c>
      <c r="B252" s="868" t="s">
        <v>10211</v>
      </c>
      <c r="C252" s="331"/>
      <c r="D252" s="331"/>
      <c r="E252" s="342"/>
      <c r="F252" s="332"/>
      <c r="G252" s="333">
        <v>0</v>
      </c>
      <c r="H252" s="334"/>
      <c r="L252" s="287"/>
      <c r="M252" s="287"/>
    </row>
    <row r="253" spans="1:13" s="345" customFormat="1" ht="15" customHeight="1">
      <c r="A253" s="866" t="s">
        <v>10212</v>
      </c>
      <c r="B253" s="868" t="s">
        <v>10213</v>
      </c>
      <c r="C253" s="331">
        <f>VLOOKUP(A253,'[5]VPP_analiticki (2)'!$A$5:$I$266,6,0)</f>
        <v>2</v>
      </c>
      <c r="D253" s="331">
        <f>VLOOKUP(A253,'[5]VPP_analiticki (2)'!$A$5:$I$266,9,0)</f>
        <v>59400</v>
      </c>
      <c r="E253" s="342">
        <f>D253/C253</f>
        <v>29700</v>
      </c>
      <c r="F253" s="332">
        <f>G253/H253</f>
        <v>1.8601248398541637</v>
      </c>
      <c r="G253" s="333">
        <v>55245.70774366866</v>
      </c>
      <c r="H253" s="334">
        <v>29700</v>
      </c>
      <c r="L253" s="287"/>
      <c r="M253" s="287"/>
    </row>
    <row r="254" spans="1:13" s="345" customFormat="1" ht="15" customHeight="1">
      <c r="A254" s="866" t="s">
        <v>10214</v>
      </c>
      <c r="B254" s="868" t="s">
        <v>10215</v>
      </c>
      <c r="C254" s="331"/>
      <c r="D254" s="331"/>
      <c r="E254" s="342"/>
      <c r="F254" s="332"/>
      <c r="G254" s="333">
        <v>0</v>
      </c>
      <c r="H254" s="334"/>
      <c r="L254" s="287"/>
      <c r="M254" s="287"/>
    </row>
    <row r="255" spans="1:13" s="345" customFormat="1" ht="15" customHeight="1">
      <c r="A255" s="866" t="s">
        <v>10216</v>
      </c>
      <c r="B255" s="868" t="s">
        <v>10217</v>
      </c>
      <c r="C255" s="331"/>
      <c r="D255" s="331"/>
      <c r="E255" s="342"/>
      <c r="F255" s="332"/>
      <c r="G255" s="333">
        <v>0</v>
      </c>
      <c r="H255" s="334"/>
      <c r="L255" s="287"/>
      <c r="M255" s="287"/>
    </row>
    <row r="256" spans="1:13" s="345" customFormat="1" ht="15" customHeight="1">
      <c r="A256" s="866" t="s">
        <v>10218</v>
      </c>
      <c r="B256" s="868" t="s">
        <v>10219</v>
      </c>
      <c r="C256" s="331"/>
      <c r="D256" s="331"/>
      <c r="E256" s="342"/>
      <c r="F256" s="332"/>
      <c r="G256" s="333">
        <v>0</v>
      </c>
      <c r="H256" s="334"/>
      <c r="L256" s="287"/>
      <c r="M256" s="287"/>
    </row>
    <row r="257" spans="1:13" s="345" customFormat="1" ht="15" customHeight="1">
      <c r="A257" s="351" t="s">
        <v>10220</v>
      </c>
      <c r="B257" s="349" t="s">
        <v>10221</v>
      </c>
      <c r="C257" s="331"/>
      <c r="D257" s="331"/>
      <c r="E257" s="342"/>
      <c r="F257" s="332"/>
      <c r="G257" s="333">
        <v>0</v>
      </c>
      <c r="H257" s="334"/>
      <c r="L257" s="287"/>
      <c r="M257" s="287"/>
    </row>
    <row r="258" spans="1:13" s="345" customFormat="1" ht="15" customHeight="1">
      <c r="A258" s="351" t="s">
        <v>10222</v>
      </c>
      <c r="B258" s="349" t="s">
        <v>10223</v>
      </c>
      <c r="C258" s="331"/>
      <c r="D258" s="331"/>
      <c r="E258" s="342"/>
      <c r="F258" s="332"/>
      <c r="G258" s="333">
        <v>0</v>
      </c>
      <c r="H258" s="334"/>
      <c r="L258" s="287"/>
      <c r="M258" s="287"/>
    </row>
    <row r="259" spans="1:13" s="345" customFormat="1" ht="15" customHeight="1">
      <c r="A259" s="351" t="s">
        <v>10224</v>
      </c>
      <c r="B259" s="349" t="s">
        <v>10225</v>
      </c>
      <c r="C259" s="331"/>
      <c r="D259" s="331"/>
      <c r="E259" s="342"/>
      <c r="F259" s="332"/>
      <c r="G259" s="333">
        <v>0</v>
      </c>
      <c r="H259" s="334"/>
      <c r="L259" s="287"/>
      <c r="M259" s="287"/>
    </row>
    <row r="260" spans="1:13" s="345" customFormat="1" ht="15" customHeight="1">
      <c r="A260" s="351" t="s">
        <v>10226</v>
      </c>
      <c r="B260" s="349" t="s">
        <v>10227</v>
      </c>
      <c r="C260" s="331"/>
      <c r="D260" s="331"/>
      <c r="E260" s="342"/>
      <c r="F260" s="332"/>
      <c r="G260" s="333">
        <v>0</v>
      </c>
      <c r="H260" s="334"/>
      <c r="L260" s="287"/>
      <c r="M260" s="287"/>
    </row>
    <row r="261" spans="1:13" s="345" customFormat="1" ht="15" customHeight="1">
      <c r="A261" s="351" t="s">
        <v>10228</v>
      </c>
      <c r="B261" s="349" t="s">
        <v>10227</v>
      </c>
      <c r="C261" s="331"/>
      <c r="D261" s="331"/>
      <c r="E261" s="342"/>
      <c r="F261" s="332"/>
      <c r="G261" s="333">
        <v>0</v>
      </c>
      <c r="H261" s="334"/>
      <c r="L261" s="287"/>
      <c r="M261" s="287"/>
    </row>
    <row r="262" spans="1:13" s="345" customFormat="1" ht="15" customHeight="1">
      <c r="A262" s="351" t="s">
        <v>10229</v>
      </c>
      <c r="B262" s="349" t="s">
        <v>10230</v>
      </c>
      <c r="C262" s="331"/>
      <c r="D262" s="331"/>
      <c r="E262" s="342"/>
      <c r="F262" s="332"/>
      <c r="G262" s="333">
        <v>0</v>
      </c>
      <c r="H262" s="334"/>
      <c r="L262" s="287"/>
      <c r="M262" s="287"/>
    </row>
    <row r="263" spans="1:13" s="345" customFormat="1" ht="15" customHeight="1">
      <c r="A263" s="351" t="s">
        <v>10231</v>
      </c>
      <c r="B263" s="349" t="s">
        <v>10230</v>
      </c>
      <c r="C263" s="331"/>
      <c r="D263" s="331"/>
      <c r="E263" s="342"/>
      <c r="F263" s="332"/>
      <c r="G263" s="333">
        <v>0</v>
      </c>
      <c r="H263" s="334"/>
      <c r="L263" s="287"/>
      <c r="M263" s="287"/>
    </row>
    <row r="264" spans="1:13" s="345" customFormat="1" ht="15" customHeight="1">
      <c r="A264" s="351" t="s">
        <v>10232</v>
      </c>
      <c r="B264" s="349" t="s">
        <v>10233</v>
      </c>
      <c r="C264" s="331"/>
      <c r="D264" s="331"/>
      <c r="E264" s="342"/>
      <c r="F264" s="332"/>
      <c r="G264" s="333">
        <v>0</v>
      </c>
      <c r="H264" s="334"/>
      <c r="L264" s="287"/>
      <c r="M264" s="287"/>
    </row>
    <row r="265" spans="1:13" s="345" customFormat="1" ht="15" customHeight="1">
      <c r="A265" s="869" t="s">
        <v>10234</v>
      </c>
      <c r="B265" s="870" t="s">
        <v>10235</v>
      </c>
      <c r="C265" s="331"/>
      <c r="D265" s="331"/>
      <c r="E265" s="342"/>
      <c r="F265" s="332"/>
      <c r="G265" s="333">
        <v>0</v>
      </c>
      <c r="H265" s="334"/>
      <c r="L265" s="287"/>
      <c r="M265" s="287"/>
    </row>
    <row r="266" spans="1:13" s="345" customFormat="1" ht="15" customHeight="1">
      <c r="A266" s="869" t="s">
        <v>10236</v>
      </c>
      <c r="B266" s="870" t="s">
        <v>10235</v>
      </c>
      <c r="C266" s="331"/>
      <c r="D266" s="331"/>
      <c r="E266" s="342"/>
      <c r="F266" s="332"/>
      <c r="G266" s="333">
        <v>0</v>
      </c>
      <c r="H266" s="334"/>
      <c r="L266" s="287"/>
      <c r="M266" s="287"/>
    </row>
    <row r="267" spans="1:13" s="345" customFormat="1" ht="15" customHeight="1">
      <c r="A267" s="869" t="s">
        <v>10237</v>
      </c>
      <c r="B267" s="870" t="s">
        <v>10238</v>
      </c>
      <c r="C267" s="331"/>
      <c r="D267" s="331"/>
      <c r="E267" s="342"/>
      <c r="F267" s="332"/>
      <c r="G267" s="333">
        <v>0</v>
      </c>
      <c r="H267" s="334"/>
      <c r="L267" s="287"/>
      <c r="M267" s="287"/>
    </row>
    <row r="268" spans="1:13" s="345" customFormat="1" ht="15" customHeight="1">
      <c r="A268" s="869" t="s">
        <v>10239</v>
      </c>
      <c r="B268" s="870" t="s">
        <v>10238</v>
      </c>
      <c r="C268" s="331"/>
      <c r="D268" s="331"/>
      <c r="E268" s="342"/>
      <c r="F268" s="332"/>
      <c r="G268" s="333">
        <v>0</v>
      </c>
      <c r="H268" s="334"/>
      <c r="L268" s="287"/>
      <c r="M268" s="287"/>
    </row>
    <row r="269" spans="1:13" s="345" customFormat="1" ht="15" customHeight="1">
      <c r="A269" s="869" t="s">
        <v>10240</v>
      </c>
      <c r="B269" s="870" t="s">
        <v>10241</v>
      </c>
      <c r="C269" s="331"/>
      <c r="D269" s="331"/>
      <c r="E269" s="342"/>
      <c r="F269" s="332"/>
      <c r="G269" s="333">
        <v>0</v>
      </c>
      <c r="H269" s="334"/>
      <c r="L269" s="287"/>
      <c r="M269" s="287"/>
    </row>
    <row r="270" spans="1:13" s="345" customFormat="1" ht="15" customHeight="1">
      <c r="A270" s="869" t="s">
        <v>10242</v>
      </c>
      <c r="B270" s="870" t="s">
        <v>10241</v>
      </c>
      <c r="C270" s="331"/>
      <c r="D270" s="331"/>
      <c r="E270" s="342"/>
      <c r="F270" s="332"/>
      <c r="G270" s="333">
        <v>0</v>
      </c>
      <c r="H270" s="334"/>
      <c r="L270" s="287"/>
      <c r="M270" s="287"/>
    </row>
    <row r="271" spans="1:13" s="345" customFormat="1" ht="15" customHeight="1">
      <c r="A271" s="869" t="s">
        <v>10243</v>
      </c>
      <c r="B271" s="870" t="s">
        <v>10244</v>
      </c>
      <c r="C271" s="331"/>
      <c r="D271" s="331"/>
      <c r="E271" s="342"/>
      <c r="F271" s="332"/>
      <c r="G271" s="333">
        <v>0</v>
      </c>
      <c r="H271" s="334"/>
      <c r="L271" s="287"/>
      <c r="M271" s="287"/>
    </row>
    <row r="272" spans="1:13" s="345" customFormat="1" ht="15" customHeight="1">
      <c r="A272" s="869" t="s">
        <v>10245</v>
      </c>
      <c r="B272" s="870" t="s">
        <v>10246</v>
      </c>
      <c r="C272" s="331"/>
      <c r="D272" s="331"/>
      <c r="E272" s="342"/>
      <c r="F272" s="332"/>
      <c r="G272" s="333">
        <v>0</v>
      </c>
      <c r="H272" s="334"/>
      <c r="L272" s="287"/>
      <c r="M272" s="287"/>
    </row>
    <row r="273" spans="1:13" s="345" customFormat="1" ht="15" customHeight="1">
      <c r="A273" s="344" t="s">
        <v>10247</v>
      </c>
      <c r="B273" s="868" t="s">
        <v>10248</v>
      </c>
      <c r="C273" s="331">
        <f>VLOOKUP(A273,'[5]VPP_analiticki (2)'!$A$5:$I$266,6,0)</f>
        <v>34</v>
      </c>
      <c r="D273" s="331">
        <f>VLOOKUP(A273,'[5]VPP_analiticki (2)'!$A$5:$I$266,9,0)</f>
        <v>2455310</v>
      </c>
      <c r="E273" s="342">
        <f>D273/C273</f>
        <v>72215</v>
      </c>
      <c r="F273" s="332">
        <f>G273/H273</f>
        <v>31.622122277520784</v>
      </c>
      <c r="G273" s="333">
        <v>2283591.5602711635</v>
      </c>
      <c r="H273" s="334">
        <v>72215</v>
      </c>
      <c r="L273" s="287"/>
      <c r="M273" s="287"/>
    </row>
    <row r="274" spans="1:13" s="345" customFormat="1" ht="15" customHeight="1">
      <c r="A274" s="344" t="s">
        <v>10249</v>
      </c>
      <c r="B274" s="868" t="s">
        <v>10250</v>
      </c>
      <c r="C274" s="331">
        <f>VLOOKUP(A274,'[5]VPP_analiticki (2)'!$A$5:$I$266,6,0)</f>
        <v>3</v>
      </c>
      <c r="D274" s="331">
        <f>VLOOKUP(A274,'[5]VPP_analiticki (2)'!$A$5:$I$266,9,0)</f>
        <v>166650</v>
      </c>
      <c r="E274" s="342">
        <f>D274/C274</f>
        <v>55550</v>
      </c>
      <c r="F274" s="332">
        <f>G274/H274</f>
        <v>2.7901872597812454</v>
      </c>
      <c r="G274" s="333">
        <v>154994.90228084818</v>
      </c>
      <c r="H274" s="334">
        <v>55550</v>
      </c>
      <c r="L274" s="287"/>
      <c r="M274" s="287"/>
    </row>
    <row r="275" spans="1:13" s="345" customFormat="1" ht="15" customHeight="1">
      <c r="A275" s="344" t="s">
        <v>10251</v>
      </c>
      <c r="B275" s="868" t="s">
        <v>10252</v>
      </c>
      <c r="C275" s="331">
        <f>VLOOKUP(A275,'[5]VPP_analiticki (2)'!$A$5:$I$266,6,0)</f>
        <v>37</v>
      </c>
      <c r="D275" s="331">
        <f>VLOOKUP(A275,'[5]VPP_analiticki (2)'!$A$5:$I$266,9,0)</f>
        <v>687830</v>
      </c>
      <c r="E275" s="342">
        <f>D275/C275</f>
        <v>18590</v>
      </c>
      <c r="F275" s="332">
        <f>G275/H275</f>
        <v>34.412309537302029</v>
      </c>
      <c r="G275" s="333">
        <v>639724.83429844468</v>
      </c>
      <c r="H275" s="334">
        <v>18590</v>
      </c>
      <c r="L275" s="287"/>
      <c r="M275" s="287"/>
    </row>
    <row r="276" spans="1:13" s="345" customFormat="1" ht="15" customHeight="1">
      <c r="A276" s="344" t="s">
        <v>10253</v>
      </c>
      <c r="B276" s="350" t="s">
        <v>10254</v>
      </c>
      <c r="C276" s="331"/>
      <c r="D276" s="331"/>
      <c r="E276" s="342"/>
      <c r="F276" s="332"/>
      <c r="G276" s="333">
        <v>0</v>
      </c>
      <c r="H276" s="334"/>
      <c r="L276" s="287"/>
      <c r="M276" s="287"/>
    </row>
    <row r="277" spans="1:13" s="345" customFormat="1" ht="15" customHeight="1">
      <c r="A277" s="348" t="s">
        <v>10255</v>
      </c>
      <c r="B277" s="349" t="s">
        <v>10256</v>
      </c>
      <c r="C277" s="331"/>
      <c r="D277" s="331"/>
      <c r="E277" s="342"/>
      <c r="F277" s="332"/>
      <c r="G277" s="333">
        <v>0</v>
      </c>
      <c r="H277" s="334"/>
      <c r="L277" s="287"/>
      <c r="M277" s="287"/>
    </row>
    <row r="278" spans="1:13" s="345" customFormat="1" ht="15" customHeight="1">
      <c r="A278" s="348" t="s">
        <v>10257</v>
      </c>
      <c r="B278" s="349" t="s">
        <v>10258</v>
      </c>
      <c r="C278" s="331"/>
      <c r="D278" s="331"/>
      <c r="E278" s="342"/>
      <c r="F278" s="332"/>
      <c r="G278" s="333">
        <v>0</v>
      </c>
      <c r="H278" s="334"/>
      <c r="L278" s="287"/>
      <c r="M278" s="287"/>
    </row>
    <row r="279" spans="1:13" s="345" customFormat="1" ht="15" customHeight="1">
      <c r="A279" s="348" t="s">
        <v>10259</v>
      </c>
      <c r="B279" s="349" t="s">
        <v>10260</v>
      </c>
      <c r="C279" s="331"/>
      <c r="D279" s="331"/>
      <c r="E279" s="342"/>
      <c r="F279" s="332"/>
      <c r="G279" s="333">
        <v>0</v>
      </c>
      <c r="H279" s="334"/>
      <c r="L279" s="287"/>
      <c r="M279" s="287"/>
    </row>
    <row r="280" spans="1:13" s="345" customFormat="1" ht="15" customHeight="1">
      <c r="A280" s="351" t="s">
        <v>10261</v>
      </c>
      <c r="B280" s="349" t="s">
        <v>10262</v>
      </c>
      <c r="C280" s="331"/>
      <c r="D280" s="331"/>
      <c r="E280" s="342"/>
      <c r="F280" s="332"/>
      <c r="G280" s="333">
        <v>0</v>
      </c>
      <c r="H280" s="334"/>
      <c r="L280" s="287"/>
      <c r="M280" s="287"/>
    </row>
    <row r="281" spans="1:13" s="345" customFormat="1" ht="15" customHeight="1">
      <c r="A281" s="351" t="s">
        <v>10263</v>
      </c>
      <c r="B281" s="349" t="s">
        <v>10262</v>
      </c>
      <c r="C281" s="331"/>
      <c r="D281" s="331"/>
      <c r="E281" s="342"/>
      <c r="F281" s="332"/>
      <c r="G281" s="333">
        <v>0</v>
      </c>
      <c r="H281" s="334"/>
      <c r="L281" s="287"/>
      <c r="M281" s="287"/>
    </row>
    <row r="282" spans="1:13" s="345" customFormat="1" ht="15" customHeight="1">
      <c r="A282" s="340" t="s">
        <v>10264</v>
      </c>
      <c r="B282" s="353" t="s">
        <v>10265</v>
      </c>
      <c r="C282" s="331"/>
      <c r="D282" s="331"/>
      <c r="E282" s="342"/>
      <c r="F282" s="332"/>
      <c r="G282" s="333">
        <v>0</v>
      </c>
      <c r="H282" s="334"/>
      <c r="L282" s="287"/>
      <c r="M282" s="287"/>
    </row>
    <row r="283" spans="1:13" s="345" customFormat="1" ht="15" customHeight="1">
      <c r="A283" s="344" t="s">
        <v>10266</v>
      </c>
      <c r="B283" s="868" t="s">
        <v>10267</v>
      </c>
      <c r="C283" s="331"/>
      <c r="D283" s="331"/>
      <c r="E283" s="342"/>
      <c r="F283" s="332"/>
      <c r="G283" s="333">
        <v>0</v>
      </c>
      <c r="H283" s="334"/>
      <c r="L283" s="287"/>
      <c r="M283" s="287"/>
    </row>
    <row r="284" spans="1:13" s="345" customFormat="1" ht="15" customHeight="1">
      <c r="A284" s="869" t="s">
        <v>10268</v>
      </c>
      <c r="B284" s="870" t="s">
        <v>10269</v>
      </c>
      <c r="C284" s="331"/>
      <c r="D284" s="331"/>
      <c r="E284" s="342"/>
      <c r="F284" s="332"/>
      <c r="G284" s="333">
        <v>0</v>
      </c>
      <c r="H284" s="334"/>
      <c r="L284" s="287"/>
      <c r="M284" s="287"/>
    </row>
    <row r="285" spans="1:13" s="345" customFormat="1" ht="15" customHeight="1">
      <c r="A285" s="869" t="s">
        <v>10270</v>
      </c>
      <c r="B285" s="870" t="s">
        <v>10271</v>
      </c>
      <c r="C285" s="331">
        <f>VLOOKUP(A285,'[5]VPP_analiticki (2)'!$A$5:$I$266,6,0)</f>
        <v>16</v>
      </c>
      <c r="D285" s="331">
        <f>VLOOKUP(A285,'[5]VPP_analiticki (2)'!$A$5:$I$266,9,0)</f>
        <v>985600</v>
      </c>
      <c r="E285" s="342">
        <f>D285/C285</f>
        <v>61600</v>
      </c>
      <c r="F285" s="332">
        <f>G285/H285</f>
        <v>14.880998718833309</v>
      </c>
      <c r="G285" s="333">
        <v>916669.52108013188</v>
      </c>
      <c r="H285" s="334">
        <v>61600</v>
      </c>
      <c r="L285" s="287"/>
      <c r="M285" s="287"/>
    </row>
    <row r="286" spans="1:13" s="345" customFormat="1" ht="15" customHeight="1">
      <c r="A286" s="869" t="s">
        <v>10272</v>
      </c>
      <c r="B286" s="870" t="s">
        <v>10273</v>
      </c>
      <c r="C286" s="331"/>
      <c r="D286" s="331"/>
      <c r="E286" s="342"/>
      <c r="F286" s="332"/>
      <c r="G286" s="333">
        <v>0</v>
      </c>
      <c r="H286" s="334"/>
      <c r="L286" s="287"/>
      <c r="M286" s="287"/>
    </row>
    <row r="287" spans="1:13" s="345" customFormat="1" ht="15" customHeight="1">
      <c r="A287" s="869" t="s">
        <v>10274</v>
      </c>
      <c r="B287" s="870" t="s">
        <v>10275</v>
      </c>
      <c r="C287" s="331">
        <f>VLOOKUP(A287,'[5]VPP_analiticki (2)'!$A$5:$I$266,6,0)</f>
        <v>27</v>
      </c>
      <c r="D287" s="331">
        <f>VLOOKUP(A287,'[5]VPP_analiticki (2)'!$A$5:$I$266,9,0)</f>
        <v>178200</v>
      </c>
      <c r="E287" s="342">
        <f t="shared" ref="E287:E294" si="7">D287/C287</f>
        <v>6600</v>
      </c>
      <c r="F287" s="332">
        <f t="shared" ref="F287:F294" si="8">G287/H287</f>
        <v>25.111685338031208</v>
      </c>
      <c r="G287" s="333">
        <v>165737.12323100597</v>
      </c>
      <c r="H287" s="334">
        <v>6600</v>
      </c>
      <c r="L287" s="287"/>
      <c r="M287" s="287"/>
    </row>
    <row r="288" spans="1:13" s="345" customFormat="1" ht="15" customHeight="1">
      <c r="A288" s="869" t="s">
        <v>10276</v>
      </c>
      <c r="B288" s="870" t="s">
        <v>10277</v>
      </c>
      <c r="C288" s="331">
        <f>VLOOKUP(A288,'[5]VPP_analiticki (2)'!$A$5:$I$266,6,0)</f>
        <v>39</v>
      </c>
      <c r="D288" s="331">
        <f>VLOOKUP(A288,'[5]VPP_analiticki (2)'!$A$5:$I$266,9,0)</f>
        <v>171600</v>
      </c>
      <c r="E288" s="342">
        <f t="shared" si="7"/>
        <v>4400</v>
      </c>
      <c r="F288" s="332">
        <f t="shared" si="8"/>
        <v>36.272434377156188</v>
      </c>
      <c r="G288" s="333">
        <v>159598.71125948723</v>
      </c>
      <c r="H288" s="334">
        <v>4400</v>
      </c>
      <c r="L288" s="287"/>
      <c r="M288" s="287"/>
    </row>
    <row r="289" spans="1:13" s="345" customFormat="1" ht="15" customHeight="1">
      <c r="A289" s="344" t="s">
        <v>10278</v>
      </c>
      <c r="B289" s="350" t="s">
        <v>10279</v>
      </c>
      <c r="C289" s="331">
        <f>VLOOKUP(A289,'[5]VPP_analiticki (2)'!$A$5:$I$266,6,0)</f>
        <v>3</v>
      </c>
      <c r="D289" s="331">
        <f>VLOOKUP(A289,'[5]VPP_analiticki (2)'!$A$5:$I$266,9,0)</f>
        <v>430122</v>
      </c>
      <c r="E289" s="342">
        <f t="shared" si="7"/>
        <v>143374</v>
      </c>
      <c r="F289" s="332">
        <f t="shared" si="8"/>
        <v>2.7901872597812454</v>
      </c>
      <c r="G289" s="333">
        <v>400040.30818387627</v>
      </c>
      <c r="H289" s="334">
        <v>143374</v>
      </c>
      <c r="L289" s="287"/>
      <c r="M289" s="287"/>
    </row>
    <row r="290" spans="1:13" s="345" customFormat="1" ht="15" customHeight="1">
      <c r="A290" s="344" t="s">
        <v>10280</v>
      </c>
      <c r="B290" s="350" t="s">
        <v>10281</v>
      </c>
      <c r="C290" s="331">
        <f>VLOOKUP(A290,'[5]VPP_analiticki (2)'!$A$5:$I$266,6,0)</f>
        <v>249</v>
      </c>
      <c r="D290" s="331">
        <f>VLOOKUP(A290,'[5]VPP_analiticki (2)'!$A$5:$I$266,9,0)</f>
        <v>1457148</v>
      </c>
      <c r="E290" s="342">
        <f t="shared" si="7"/>
        <v>5852</v>
      </c>
      <c r="F290" s="332">
        <f t="shared" si="8"/>
        <v>231.58554256184337</v>
      </c>
      <c r="G290" s="333">
        <v>1355238.5950719074</v>
      </c>
      <c r="H290" s="334">
        <v>5852</v>
      </c>
      <c r="L290" s="287"/>
      <c r="M290" s="287"/>
    </row>
    <row r="291" spans="1:13" s="345" customFormat="1" ht="15" customHeight="1">
      <c r="A291" s="869" t="s">
        <v>10282</v>
      </c>
      <c r="B291" s="870" t="s">
        <v>10283</v>
      </c>
      <c r="C291" s="331">
        <f>VLOOKUP(A291,'[5]VPP_analiticki (2)'!$A$5:$I$266,6,0)</f>
        <v>3</v>
      </c>
      <c r="D291" s="331">
        <f>VLOOKUP(A291,'[5]VPP_analiticki (2)'!$A$5:$I$266,9,0)</f>
        <v>49500</v>
      </c>
      <c r="E291" s="342">
        <f t="shared" si="7"/>
        <v>16500</v>
      </c>
      <c r="F291" s="332">
        <f t="shared" si="8"/>
        <v>2.7901872597812454</v>
      </c>
      <c r="G291" s="333">
        <v>46038.089786390548</v>
      </c>
      <c r="H291" s="334">
        <v>16500</v>
      </c>
      <c r="L291" s="287"/>
      <c r="M291" s="287"/>
    </row>
    <row r="292" spans="1:13" s="345" customFormat="1" ht="15" customHeight="1">
      <c r="A292" s="869" t="s">
        <v>10284</v>
      </c>
      <c r="B292" s="870" t="s">
        <v>10285</v>
      </c>
      <c r="C292" s="331">
        <f>VLOOKUP(A292,'[5]VPP_analiticki (2)'!$A$5:$I$266,6,0)</f>
        <v>103</v>
      </c>
      <c r="D292" s="331">
        <f>VLOOKUP(A292,'[5]VPP_analiticki (2)'!$A$5:$I$266,9,0)</f>
        <v>135960</v>
      </c>
      <c r="E292" s="342">
        <f t="shared" si="7"/>
        <v>1320</v>
      </c>
      <c r="F292" s="332">
        <f t="shared" si="8"/>
        <v>95.796429252489446</v>
      </c>
      <c r="G292" s="333">
        <v>126451.28661328607</v>
      </c>
      <c r="H292" s="358">
        <v>1320</v>
      </c>
      <c r="L292" s="287"/>
      <c r="M292" s="287"/>
    </row>
    <row r="293" spans="1:13" s="345" customFormat="1" ht="15" customHeight="1">
      <c r="A293" s="344" t="s">
        <v>10286</v>
      </c>
      <c r="B293" s="350" t="s">
        <v>10287</v>
      </c>
      <c r="C293" s="331">
        <f>VLOOKUP(A293,'[5]VPP_analiticki (2)'!$A$5:$I$266,6,0)</f>
        <v>2</v>
      </c>
      <c r="D293" s="331">
        <f>VLOOKUP(A293,'[5]VPP_analiticki (2)'!$A$5:$I$266,9,0)</f>
        <v>76076</v>
      </c>
      <c r="E293" s="342">
        <f t="shared" si="7"/>
        <v>38038</v>
      </c>
      <c r="F293" s="332">
        <f t="shared" si="8"/>
        <v>1.8601248398541637</v>
      </c>
      <c r="G293" s="333">
        <v>70755.428658372679</v>
      </c>
      <c r="H293" s="334">
        <v>38038</v>
      </c>
      <c r="L293" s="287"/>
      <c r="M293" s="287"/>
    </row>
    <row r="294" spans="1:13" s="345" customFormat="1" ht="38.25">
      <c r="A294" s="344" t="s">
        <v>10288</v>
      </c>
      <c r="B294" s="350" t="s">
        <v>10289</v>
      </c>
      <c r="C294" s="331">
        <f>VLOOKUP(A294,'[5]VPP_analiticki (2)'!$A$5:$I$266,6,0)</f>
        <v>17</v>
      </c>
      <c r="D294" s="331">
        <f>VLOOKUP(A294,'[5]VPP_analiticki (2)'!$A$5:$I$266,9,0)</f>
        <v>1616615</v>
      </c>
      <c r="E294" s="342">
        <f t="shared" si="7"/>
        <v>95095</v>
      </c>
      <c r="F294" s="332">
        <f t="shared" si="8"/>
        <v>15.811061138760392</v>
      </c>
      <c r="G294" s="333">
        <v>1503552.8589904194</v>
      </c>
      <c r="H294" s="334">
        <v>95095</v>
      </c>
      <c r="L294" s="287"/>
      <c r="M294" s="287"/>
    </row>
    <row r="295" spans="1:13" s="345" customFormat="1" ht="25.5">
      <c r="A295" s="344" t="s">
        <v>10290</v>
      </c>
      <c r="B295" s="350" t="s">
        <v>10291</v>
      </c>
      <c r="C295" s="331"/>
      <c r="D295" s="331"/>
      <c r="E295" s="342"/>
      <c r="F295" s="332"/>
      <c r="G295" s="333">
        <v>0</v>
      </c>
      <c r="H295" s="334"/>
      <c r="L295" s="287"/>
      <c r="M295" s="287"/>
    </row>
    <row r="296" spans="1:13" s="345" customFormat="1">
      <c r="A296" s="344" t="s">
        <v>10292</v>
      </c>
      <c r="B296" s="350" t="s">
        <v>10293</v>
      </c>
      <c r="C296" s="331">
        <f>VLOOKUP(A296,'[5]VPP_analiticki (2)'!$A$5:$I$266,6,0)</f>
        <v>10</v>
      </c>
      <c r="D296" s="331">
        <f>VLOOKUP(A296,'[5]VPP_analiticki (2)'!$A$5:$I$266,9,0)</f>
        <v>715000</v>
      </c>
      <c r="E296" s="342">
        <f>D296/C296</f>
        <v>71500</v>
      </c>
      <c r="F296" s="332">
        <f>G296/H296</f>
        <v>9.3006241992708176</v>
      </c>
      <c r="G296" s="333">
        <v>664994.63024786348</v>
      </c>
      <c r="H296" s="334">
        <v>71500</v>
      </c>
      <c r="L296" s="287"/>
      <c r="M296" s="287"/>
    </row>
    <row r="297" spans="1:13" s="345" customFormat="1" ht="25.5">
      <c r="A297" s="344" t="s">
        <v>10294</v>
      </c>
      <c r="B297" s="350" t="s">
        <v>10295</v>
      </c>
      <c r="C297" s="331"/>
      <c r="D297" s="331"/>
      <c r="E297" s="342"/>
      <c r="F297" s="332"/>
      <c r="G297" s="359">
        <v>0</v>
      </c>
      <c r="H297" s="334"/>
      <c r="L297" s="287"/>
      <c r="M297" s="287"/>
    </row>
    <row r="298" spans="1:13" s="345" customFormat="1" ht="25.5">
      <c r="A298" s="344" t="s">
        <v>10296</v>
      </c>
      <c r="B298" s="350" t="s">
        <v>10297</v>
      </c>
      <c r="C298" s="331"/>
      <c r="D298" s="331"/>
      <c r="E298" s="342"/>
      <c r="F298" s="332"/>
      <c r="G298" s="333">
        <v>0</v>
      </c>
      <c r="H298" s="334"/>
      <c r="L298" s="287"/>
      <c r="M298" s="287"/>
    </row>
    <row r="299" spans="1:13" s="345" customFormat="1" ht="51">
      <c r="A299" s="351" t="s">
        <v>10298</v>
      </c>
      <c r="B299" s="349" t="s">
        <v>10299</v>
      </c>
      <c r="C299" s="331">
        <f>VLOOKUP(A299,'[5]VPP_analiticki (2)'!$A$5:$I$266,6,0)</f>
        <v>4</v>
      </c>
      <c r="D299" s="331">
        <f>VLOOKUP(A299,'[5]VPP_analiticki (2)'!$A$5:$I$266,9,0)</f>
        <v>303600</v>
      </c>
      <c r="E299" s="342">
        <f t="shared" ref="E299:E304" si="9">D299/C299</f>
        <v>75900</v>
      </c>
      <c r="F299" s="332">
        <f t="shared" ref="F299:F304" si="10">G299/H299</f>
        <v>3.7202496797083278</v>
      </c>
      <c r="G299" s="333">
        <v>282366.95068986207</v>
      </c>
      <c r="H299" s="334">
        <v>75900</v>
      </c>
      <c r="L299" s="287"/>
      <c r="M299" s="287"/>
    </row>
    <row r="300" spans="1:13" s="345" customFormat="1">
      <c r="A300" s="344" t="s">
        <v>10300</v>
      </c>
      <c r="B300" s="350" t="s">
        <v>10301</v>
      </c>
      <c r="C300" s="331">
        <f>VLOOKUP(A300,'[5]VPP_analiticki (2)'!$A$5:$I$266,6,0)</f>
        <v>196</v>
      </c>
      <c r="D300" s="331">
        <f>VLOOKUP(A300,'[5]VPP_analiticki (2)'!$A$5:$I$266,9,0)</f>
        <v>1146992</v>
      </c>
      <c r="E300" s="342">
        <f t="shared" si="9"/>
        <v>5852</v>
      </c>
      <c r="F300" s="332">
        <f t="shared" si="10"/>
        <v>182.29223430570801</v>
      </c>
      <c r="G300" s="333">
        <v>1066774.1551570033</v>
      </c>
      <c r="H300" s="334">
        <v>5852</v>
      </c>
      <c r="L300" s="287"/>
      <c r="M300" s="287"/>
    </row>
    <row r="301" spans="1:13" s="345" customFormat="1">
      <c r="A301" s="348" t="s">
        <v>10302</v>
      </c>
      <c r="B301" s="349" t="s">
        <v>10303</v>
      </c>
      <c r="C301" s="331">
        <f>VLOOKUP(A301,'[5]VPP_analiticki (2)'!$A$5:$I$266,6,0)</f>
        <v>150</v>
      </c>
      <c r="D301" s="331">
        <f>VLOOKUP(A301,'[5]VPP_analiticki (2)'!$A$5:$I$266,9,0)</f>
        <v>264000</v>
      </c>
      <c r="E301" s="342">
        <f t="shared" si="9"/>
        <v>1760</v>
      </c>
      <c r="F301" s="332">
        <f t="shared" si="10"/>
        <v>139.50936298906228</v>
      </c>
      <c r="G301" s="333">
        <v>245536.4788607496</v>
      </c>
      <c r="H301" s="334">
        <v>1760</v>
      </c>
      <c r="L301" s="287"/>
      <c r="M301" s="287"/>
    </row>
    <row r="302" spans="1:13" s="345" customFormat="1" ht="51">
      <c r="A302" s="351" t="s">
        <v>10304</v>
      </c>
      <c r="B302" s="349" t="s">
        <v>10305</v>
      </c>
      <c r="C302" s="331">
        <f>VLOOKUP(A302,'[5]VPP_analiticki (2)'!$A$5:$I$266,6,0)</f>
        <v>6</v>
      </c>
      <c r="D302" s="331">
        <f>VLOOKUP(A302,'[5]VPP_analiticki (2)'!$A$5:$I$266,9,0)</f>
        <v>455400</v>
      </c>
      <c r="E302" s="342">
        <f t="shared" si="9"/>
        <v>75900</v>
      </c>
      <c r="F302" s="332">
        <f t="shared" si="10"/>
        <v>5.5803745195624916</v>
      </c>
      <c r="G302" s="333">
        <v>423550.42603479308</v>
      </c>
      <c r="H302" s="334">
        <v>75900</v>
      </c>
      <c r="L302" s="287"/>
      <c r="M302" s="287"/>
    </row>
    <row r="303" spans="1:13" s="345" customFormat="1" ht="38.25">
      <c r="A303" s="351" t="s">
        <v>10306</v>
      </c>
      <c r="B303" s="349" t="s">
        <v>10307</v>
      </c>
      <c r="C303" s="331">
        <f>VLOOKUP(A303,'[5]VPP_analiticki (2)'!$A$5:$I$266,6,0)</f>
        <v>5</v>
      </c>
      <c r="D303" s="331">
        <f>VLOOKUP(A303,'[5]VPP_analiticki (2)'!$A$5:$I$266,9,0)</f>
        <v>143000</v>
      </c>
      <c r="E303" s="342">
        <f t="shared" si="9"/>
        <v>28600</v>
      </c>
      <c r="F303" s="332">
        <f t="shared" si="10"/>
        <v>4.6503120996354097</v>
      </c>
      <c r="G303" s="333">
        <v>132998.92604957271</v>
      </c>
      <c r="H303" s="334">
        <v>28600</v>
      </c>
      <c r="L303" s="287"/>
      <c r="M303" s="287"/>
    </row>
    <row r="304" spans="1:13" s="345" customFormat="1" ht="25.5">
      <c r="A304" s="344" t="s">
        <v>10308</v>
      </c>
      <c r="B304" s="350" t="s">
        <v>10309</v>
      </c>
      <c r="C304" s="331">
        <f>VLOOKUP(A304,'[5]VPP_analiticki (2)'!$A$5:$I$266,6,0)</f>
        <v>13</v>
      </c>
      <c r="D304" s="331">
        <f>VLOOKUP(A304,'[5]VPP_analiticki (2)'!$A$5:$I$266,9,0)</f>
        <v>1312311</v>
      </c>
      <c r="E304" s="342">
        <f t="shared" si="9"/>
        <v>100947</v>
      </c>
      <c r="F304" s="332">
        <f t="shared" si="10"/>
        <v>12.090811459052064</v>
      </c>
      <c r="G304" s="333">
        <v>1220531.1443569288</v>
      </c>
      <c r="H304" s="334">
        <v>100947</v>
      </c>
      <c r="L304" s="287"/>
      <c r="M304" s="287"/>
    </row>
    <row r="305" spans="1:13" s="345" customFormat="1" ht="25.5">
      <c r="A305" s="344" t="s">
        <v>10310</v>
      </c>
      <c r="B305" s="350" t="s">
        <v>10311</v>
      </c>
      <c r="C305" s="331"/>
      <c r="D305" s="331"/>
      <c r="E305" s="342"/>
      <c r="F305" s="332"/>
      <c r="G305" s="333">
        <v>0</v>
      </c>
      <c r="H305" s="334"/>
      <c r="L305" s="287"/>
      <c r="M305" s="287"/>
    </row>
    <row r="306" spans="1:13" s="345" customFormat="1" ht="25.5">
      <c r="A306" s="344" t="s">
        <v>10312</v>
      </c>
      <c r="B306" s="350" t="s">
        <v>10313</v>
      </c>
      <c r="C306" s="331"/>
      <c r="D306" s="331"/>
      <c r="E306" s="342"/>
      <c r="F306" s="332"/>
      <c r="G306" s="333">
        <v>0</v>
      </c>
      <c r="H306" s="334"/>
      <c r="L306" s="287"/>
      <c r="M306" s="287"/>
    </row>
    <row r="307" spans="1:13" s="345" customFormat="1">
      <c r="A307" s="344" t="s">
        <v>10314</v>
      </c>
      <c r="B307" s="350" t="s">
        <v>10315</v>
      </c>
      <c r="C307" s="331"/>
      <c r="D307" s="331"/>
      <c r="E307" s="342"/>
      <c r="F307" s="332"/>
      <c r="G307" s="333">
        <v>0</v>
      </c>
      <c r="H307" s="334"/>
      <c r="L307" s="287"/>
      <c r="M307" s="287"/>
    </row>
    <row r="308" spans="1:13" s="345" customFormat="1" ht="30">
      <c r="A308" s="869" t="s">
        <v>10316</v>
      </c>
      <c r="B308" s="870" t="s">
        <v>10317</v>
      </c>
      <c r="C308" s="331">
        <f>VLOOKUP(A308,'[5]VPP_analiticki (2)'!$A$5:$I$266,6,0)</f>
        <v>34</v>
      </c>
      <c r="D308" s="331">
        <f>VLOOKUP(A308,'[5]VPP_analiticki (2)'!$A$5:$I$266,9,0)</f>
        <v>1645600</v>
      </c>
      <c r="E308" s="342">
        <f>D308/C308</f>
        <v>48400</v>
      </c>
      <c r="F308" s="332">
        <f>G308/H308</f>
        <v>31.622122277520781</v>
      </c>
      <c r="G308" s="333">
        <v>1530510.7182320058</v>
      </c>
      <c r="H308" s="358">
        <v>48400</v>
      </c>
      <c r="L308" s="287"/>
      <c r="M308" s="287"/>
    </row>
    <row r="309" spans="1:13" s="345" customFormat="1" ht="30">
      <c r="A309" s="869" t="s">
        <v>10318</v>
      </c>
      <c r="B309" s="870" t="s">
        <v>10319</v>
      </c>
      <c r="C309" s="331">
        <f>VLOOKUP(A309,'[5]VPP_analiticki (2)'!$A$5:$I$266,6,0)</f>
        <v>22</v>
      </c>
      <c r="D309" s="331">
        <f>VLOOKUP(A309,'[5]VPP_analiticki (2)'!$A$5:$I$266,9,0)</f>
        <v>314600</v>
      </c>
      <c r="E309" s="342">
        <f>D309/C309</f>
        <v>14300</v>
      </c>
      <c r="F309" s="332">
        <f>G309/H309</f>
        <v>20.461373238395801</v>
      </c>
      <c r="G309" s="333">
        <v>292597.63730905997</v>
      </c>
      <c r="H309" s="358">
        <v>14300</v>
      </c>
      <c r="L309" s="287"/>
      <c r="M309" s="287"/>
    </row>
    <row r="310" spans="1:13" s="345" customFormat="1" ht="25.5">
      <c r="A310" s="344" t="s">
        <v>10320</v>
      </c>
      <c r="B310" s="350" t="s">
        <v>10321</v>
      </c>
      <c r="C310" s="331"/>
      <c r="D310" s="331"/>
      <c r="E310" s="342"/>
      <c r="F310" s="332"/>
      <c r="G310" s="333">
        <v>0</v>
      </c>
      <c r="H310" s="334"/>
      <c r="L310" s="287"/>
      <c r="M310" s="287"/>
    </row>
    <row r="311" spans="1:13" s="345" customFormat="1" ht="25.5">
      <c r="A311" s="344" t="s">
        <v>10322</v>
      </c>
      <c r="B311" s="350" t="s">
        <v>10323</v>
      </c>
      <c r="C311" s="331"/>
      <c r="D311" s="331"/>
      <c r="E311" s="342"/>
      <c r="F311" s="332"/>
      <c r="G311" s="333">
        <v>0</v>
      </c>
      <c r="H311" s="334"/>
      <c r="L311" s="287"/>
      <c r="M311" s="287"/>
    </row>
    <row r="312" spans="1:13" s="345" customFormat="1" ht="25.5">
      <c r="A312" s="344" t="s">
        <v>10324</v>
      </c>
      <c r="B312" s="350" t="s">
        <v>10325</v>
      </c>
      <c r="C312" s="331"/>
      <c r="D312" s="331"/>
      <c r="E312" s="342"/>
      <c r="F312" s="332"/>
      <c r="G312" s="333">
        <v>0</v>
      </c>
      <c r="H312" s="334"/>
      <c r="L312" s="287"/>
      <c r="M312" s="287"/>
    </row>
    <row r="313" spans="1:13" s="345" customFormat="1" ht="15">
      <c r="A313" s="869" t="s">
        <v>10326</v>
      </c>
      <c r="B313" s="870" t="s">
        <v>10327</v>
      </c>
      <c r="C313" s="331"/>
      <c r="D313" s="331"/>
      <c r="E313" s="342"/>
      <c r="F313" s="332"/>
      <c r="G313" s="333">
        <v>0</v>
      </c>
      <c r="H313" s="334"/>
      <c r="L313" s="287"/>
      <c r="M313" s="287"/>
    </row>
    <row r="314" spans="1:13" s="345" customFormat="1" ht="15">
      <c r="A314" s="869" t="s">
        <v>10328</v>
      </c>
      <c r="B314" s="870" t="s">
        <v>10329</v>
      </c>
      <c r="C314" s="331"/>
      <c r="D314" s="331"/>
      <c r="E314" s="342"/>
      <c r="F314" s="332"/>
      <c r="G314" s="333">
        <v>0</v>
      </c>
      <c r="H314" s="334"/>
      <c r="L314" s="287"/>
      <c r="M314" s="287"/>
    </row>
    <row r="315" spans="1:13" s="345" customFormat="1" ht="15">
      <c r="A315" s="869" t="s">
        <v>10330</v>
      </c>
      <c r="B315" s="870" t="s">
        <v>10331</v>
      </c>
      <c r="C315" s="331"/>
      <c r="D315" s="331"/>
      <c r="E315" s="342"/>
      <c r="F315" s="332"/>
      <c r="G315" s="333">
        <v>0</v>
      </c>
      <c r="H315" s="334"/>
      <c r="L315" s="287"/>
      <c r="M315" s="287"/>
    </row>
    <row r="316" spans="1:13" s="345" customFormat="1" ht="15">
      <c r="A316" s="869" t="s">
        <v>10332</v>
      </c>
      <c r="B316" s="870" t="s">
        <v>10333</v>
      </c>
      <c r="C316" s="331"/>
      <c r="D316" s="331"/>
      <c r="E316" s="342"/>
      <c r="F316" s="332"/>
      <c r="G316" s="333">
        <v>0</v>
      </c>
      <c r="H316" s="334"/>
      <c r="L316" s="287"/>
      <c r="M316" s="287"/>
    </row>
    <row r="317" spans="1:13" s="345" customFormat="1" ht="15">
      <c r="A317" s="869" t="s">
        <v>10334</v>
      </c>
      <c r="B317" s="870" t="s">
        <v>10335</v>
      </c>
      <c r="C317" s="331"/>
      <c r="D317" s="331"/>
      <c r="E317" s="342"/>
      <c r="F317" s="332"/>
      <c r="G317" s="333">
        <v>0</v>
      </c>
      <c r="H317" s="334"/>
      <c r="L317" s="287"/>
      <c r="M317" s="287"/>
    </row>
    <row r="318" spans="1:13" s="345" customFormat="1" ht="15">
      <c r="A318" s="869" t="s">
        <v>10336</v>
      </c>
      <c r="B318" s="870" t="s">
        <v>10337</v>
      </c>
      <c r="C318" s="331"/>
      <c r="D318" s="331"/>
      <c r="E318" s="342"/>
      <c r="F318" s="332"/>
      <c r="G318" s="333">
        <v>0</v>
      </c>
      <c r="H318" s="334"/>
      <c r="L318" s="287"/>
      <c r="M318" s="287"/>
    </row>
    <row r="319" spans="1:13" s="345" customFormat="1" ht="30">
      <c r="A319" s="869" t="s">
        <v>10338</v>
      </c>
      <c r="B319" s="870" t="s">
        <v>10339</v>
      </c>
      <c r="C319" s="331"/>
      <c r="D319" s="331"/>
      <c r="E319" s="342"/>
      <c r="F319" s="332"/>
      <c r="G319" s="333">
        <v>0</v>
      </c>
      <c r="H319" s="334"/>
      <c r="L319" s="287"/>
      <c r="M319" s="287"/>
    </row>
    <row r="320" spans="1:13" s="345" customFormat="1" ht="15">
      <c r="A320" s="869" t="s">
        <v>10340</v>
      </c>
      <c r="B320" s="870" t="s">
        <v>10341</v>
      </c>
      <c r="C320" s="331"/>
      <c r="D320" s="331"/>
      <c r="E320" s="342"/>
      <c r="F320" s="332"/>
      <c r="G320" s="333">
        <v>0</v>
      </c>
      <c r="H320" s="334"/>
      <c r="L320" s="287"/>
      <c r="M320" s="287"/>
    </row>
    <row r="321" spans="1:13" s="345" customFormat="1" ht="15">
      <c r="A321" s="869" t="s">
        <v>10342</v>
      </c>
      <c r="B321" s="870" t="s">
        <v>10343</v>
      </c>
      <c r="C321" s="331"/>
      <c r="D321" s="331"/>
      <c r="E321" s="342"/>
      <c r="F321" s="332"/>
      <c r="G321" s="333">
        <v>0</v>
      </c>
      <c r="H321" s="334"/>
      <c r="L321" s="287"/>
      <c r="M321" s="287"/>
    </row>
    <row r="322" spans="1:13" s="345" customFormat="1" ht="15">
      <c r="A322" s="869" t="s">
        <v>10344</v>
      </c>
      <c r="B322" s="870" t="s">
        <v>10345</v>
      </c>
      <c r="C322" s="331"/>
      <c r="D322" s="331"/>
      <c r="E322" s="342"/>
      <c r="F322" s="332"/>
      <c r="G322" s="333">
        <v>0</v>
      </c>
      <c r="H322" s="334"/>
      <c r="L322" s="287"/>
      <c r="M322" s="287"/>
    </row>
    <row r="323" spans="1:13" s="345" customFormat="1">
      <c r="A323" s="352" t="s">
        <v>10346</v>
      </c>
      <c r="B323" s="353" t="s">
        <v>10347</v>
      </c>
      <c r="C323" s="331"/>
      <c r="D323" s="331"/>
      <c r="E323" s="342"/>
      <c r="F323" s="332"/>
      <c r="G323" s="333">
        <v>0</v>
      </c>
      <c r="H323" s="334"/>
      <c r="L323" s="287"/>
      <c r="M323" s="287"/>
    </row>
    <row r="324" spans="1:13" s="345" customFormat="1">
      <c r="A324" s="352" t="s">
        <v>10348</v>
      </c>
      <c r="B324" s="353" t="s">
        <v>10349</v>
      </c>
      <c r="C324" s="331"/>
      <c r="D324" s="331"/>
      <c r="E324" s="342"/>
      <c r="F324" s="332"/>
      <c r="G324" s="333">
        <v>0</v>
      </c>
      <c r="H324" s="334"/>
      <c r="L324" s="287"/>
      <c r="M324" s="287"/>
    </row>
    <row r="325" spans="1:13" s="345" customFormat="1">
      <c r="A325" s="352" t="s">
        <v>10350</v>
      </c>
      <c r="B325" s="353" t="s">
        <v>10351</v>
      </c>
      <c r="C325" s="331"/>
      <c r="D325" s="331"/>
      <c r="E325" s="342"/>
      <c r="F325" s="332"/>
      <c r="G325" s="333">
        <v>0</v>
      </c>
      <c r="H325" s="334"/>
      <c r="L325" s="287"/>
      <c r="M325" s="287"/>
    </row>
    <row r="326" spans="1:13" s="345" customFormat="1" ht="25.5">
      <c r="A326" s="344" t="s">
        <v>10352</v>
      </c>
      <c r="B326" s="350" t="s">
        <v>10353</v>
      </c>
      <c r="C326" s="331"/>
      <c r="D326" s="331"/>
      <c r="E326" s="342"/>
      <c r="F326" s="332"/>
      <c r="G326" s="333">
        <v>0</v>
      </c>
      <c r="H326" s="334"/>
      <c r="L326" s="287"/>
      <c r="M326" s="287"/>
    </row>
    <row r="327" spans="1:13" s="345" customFormat="1" ht="15">
      <c r="A327" s="869" t="s">
        <v>10354</v>
      </c>
      <c r="B327" s="870" t="s">
        <v>10355</v>
      </c>
      <c r="C327" s="331"/>
      <c r="D327" s="331"/>
      <c r="E327" s="342"/>
      <c r="F327" s="332"/>
      <c r="G327" s="333">
        <v>0</v>
      </c>
      <c r="H327" s="334"/>
      <c r="L327" s="287"/>
      <c r="M327" s="287"/>
    </row>
    <row r="328" spans="1:13" s="345" customFormat="1" ht="15">
      <c r="A328" s="869" t="s">
        <v>10356</v>
      </c>
      <c r="B328" s="870" t="s">
        <v>10357</v>
      </c>
      <c r="C328" s="331"/>
      <c r="D328" s="331"/>
      <c r="E328" s="342"/>
      <c r="F328" s="332"/>
      <c r="G328" s="333">
        <v>0</v>
      </c>
      <c r="H328" s="334"/>
      <c r="L328" s="287"/>
      <c r="M328" s="287"/>
    </row>
    <row r="329" spans="1:13" s="345" customFormat="1" ht="15">
      <c r="A329" s="869" t="s">
        <v>10358</v>
      </c>
      <c r="B329" s="870" t="s">
        <v>10359</v>
      </c>
      <c r="C329" s="331"/>
      <c r="D329" s="331"/>
      <c r="E329" s="342"/>
      <c r="F329" s="332"/>
      <c r="G329" s="333">
        <v>0</v>
      </c>
      <c r="H329" s="334"/>
      <c r="L329" s="287"/>
      <c r="M329" s="287"/>
    </row>
    <row r="330" spans="1:13" s="345" customFormat="1" ht="15">
      <c r="A330" s="869" t="s">
        <v>10360</v>
      </c>
      <c r="B330" s="870" t="s">
        <v>10361</v>
      </c>
      <c r="C330" s="331"/>
      <c r="D330" s="331"/>
      <c r="E330" s="342"/>
      <c r="F330" s="332"/>
      <c r="G330" s="333">
        <v>0</v>
      </c>
      <c r="H330" s="334"/>
      <c r="L330" s="287"/>
      <c r="M330" s="287"/>
    </row>
    <row r="331" spans="1:13" s="345" customFormat="1" ht="15">
      <c r="A331" s="869" t="s">
        <v>10362</v>
      </c>
      <c r="B331" s="870" t="s">
        <v>10363</v>
      </c>
      <c r="C331" s="331"/>
      <c r="D331" s="331"/>
      <c r="E331" s="342"/>
      <c r="F331" s="332"/>
      <c r="G331" s="333">
        <v>0</v>
      </c>
      <c r="H331" s="334"/>
      <c r="L331" s="287"/>
      <c r="M331" s="287"/>
    </row>
    <row r="332" spans="1:13" s="345" customFormat="1" ht="15">
      <c r="A332" s="869" t="s">
        <v>10364</v>
      </c>
      <c r="B332" s="870" t="s">
        <v>10365</v>
      </c>
      <c r="C332" s="331"/>
      <c r="D332" s="331"/>
      <c r="E332" s="342"/>
      <c r="F332" s="332"/>
      <c r="G332" s="333">
        <v>0</v>
      </c>
      <c r="H332" s="334"/>
      <c r="L332" s="287"/>
      <c r="M332" s="287"/>
    </row>
    <row r="333" spans="1:13" s="345" customFormat="1" ht="15">
      <c r="A333" s="869" t="s">
        <v>10366</v>
      </c>
      <c r="B333" s="870" t="s">
        <v>10367</v>
      </c>
      <c r="C333" s="331"/>
      <c r="D333" s="331"/>
      <c r="E333" s="342"/>
      <c r="F333" s="332"/>
      <c r="G333" s="333">
        <v>0</v>
      </c>
      <c r="H333" s="334"/>
      <c r="L333" s="287"/>
      <c r="M333" s="287"/>
    </row>
    <row r="334" spans="1:13" s="345" customFormat="1" ht="15">
      <c r="A334" s="869" t="s">
        <v>10368</v>
      </c>
      <c r="B334" s="870" t="s">
        <v>10369</v>
      </c>
      <c r="C334" s="331"/>
      <c r="D334" s="331"/>
      <c r="E334" s="342"/>
      <c r="F334" s="332"/>
      <c r="G334" s="333">
        <v>0</v>
      </c>
      <c r="H334" s="334"/>
      <c r="L334" s="287"/>
      <c r="M334" s="287"/>
    </row>
    <row r="335" spans="1:13" s="345" customFormat="1" ht="15">
      <c r="A335" s="869" t="s">
        <v>10370</v>
      </c>
      <c r="B335" s="870" t="s">
        <v>10371</v>
      </c>
      <c r="C335" s="331"/>
      <c r="D335" s="331"/>
      <c r="E335" s="342"/>
      <c r="F335" s="332"/>
      <c r="G335" s="333">
        <v>0</v>
      </c>
      <c r="H335" s="334"/>
      <c r="L335" s="287"/>
      <c r="M335" s="287"/>
    </row>
    <row r="336" spans="1:13" s="345" customFormat="1" ht="15">
      <c r="A336" s="869" t="s">
        <v>10372</v>
      </c>
      <c r="B336" s="870" t="s">
        <v>10373</v>
      </c>
      <c r="C336" s="331"/>
      <c r="D336" s="331"/>
      <c r="E336" s="342"/>
      <c r="F336" s="332"/>
      <c r="G336" s="333">
        <v>0</v>
      </c>
      <c r="H336" s="334"/>
      <c r="L336" s="287"/>
      <c r="M336" s="287"/>
    </row>
    <row r="337" spans="1:13" s="345" customFormat="1" ht="15">
      <c r="A337" s="869" t="s">
        <v>10374</v>
      </c>
      <c r="B337" s="870" t="s">
        <v>10375</v>
      </c>
      <c r="C337" s="331"/>
      <c r="D337" s="331"/>
      <c r="E337" s="342"/>
      <c r="F337" s="332"/>
      <c r="G337" s="333">
        <v>0</v>
      </c>
      <c r="H337" s="334"/>
      <c r="L337" s="287"/>
      <c r="M337" s="287"/>
    </row>
    <row r="338" spans="1:13" s="345" customFormat="1" ht="15">
      <c r="A338" s="869" t="s">
        <v>10376</v>
      </c>
      <c r="B338" s="870" t="s">
        <v>10377</v>
      </c>
      <c r="C338" s="331"/>
      <c r="D338" s="331"/>
      <c r="E338" s="342"/>
      <c r="F338" s="332"/>
      <c r="G338" s="333">
        <v>0</v>
      </c>
      <c r="H338" s="334"/>
      <c r="L338" s="287"/>
      <c r="M338" s="287"/>
    </row>
    <row r="339" spans="1:13" s="345" customFormat="1" ht="15">
      <c r="A339" s="869" t="s">
        <v>10378</v>
      </c>
      <c r="B339" s="870" t="s">
        <v>10379</v>
      </c>
      <c r="C339" s="331"/>
      <c r="D339" s="331"/>
      <c r="E339" s="342"/>
      <c r="F339" s="332"/>
      <c r="G339" s="333">
        <v>0</v>
      </c>
      <c r="H339" s="334"/>
      <c r="L339" s="287"/>
      <c r="M339" s="287"/>
    </row>
    <row r="340" spans="1:13" s="345" customFormat="1" ht="15">
      <c r="A340" s="869" t="s">
        <v>10380</v>
      </c>
      <c r="B340" s="871" t="s">
        <v>10381</v>
      </c>
      <c r="C340" s="331"/>
      <c r="D340" s="331"/>
      <c r="E340" s="342"/>
      <c r="F340" s="332"/>
      <c r="G340" s="333">
        <v>0</v>
      </c>
      <c r="H340" s="334"/>
      <c r="L340" s="287"/>
      <c r="M340" s="287"/>
    </row>
    <row r="341" spans="1:13" s="345" customFormat="1">
      <c r="A341" s="344" t="s">
        <v>10382</v>
      </c>
      <c r="B341" s="868" t="s">
        <v>10383</v>
      </c>
      <c r="C341" s="331"/>
      <c r="D341" s="331"/>
      <c r="E341" s="342"/>
      <c r="F341" s="332"/>
      <c r="G341" s="333">
        <v>0</v>
      </c>
      <c r="H341" s="334"/>
      <c r="L341" s="287"/>
      <c r="M341" s="287"/>
    </row>
    <row r="342" spans="1:13" s="345" customFormat="1" ht="25.5">
      <c r="A342" s="344" t="s">
        <v>10384</v>
      </c>
      <c r="B342" s="350" t="s">
        <v>10385</v>
      </c>
      <c r="C342" s="331"/>
      <c r="D342" s="331"/>
      <c r="E342" s="342"/>
      <c r="F342" s="332"/>
      <c r="G342" s="333">
        <v>0</v>
      </c>
      <c r="H342" s="334"/>
      <c r="L342" s="287"/>
      <c r="M342" s="287"/>
    </row>
    <row r="343" spans="1:13" s="345" customFormat="1" ht="25.5">
      <c r="A343" s="344" t="s">
        <v>10386</v>
      </c>
      <c r="B343" s="350" t="s">
        <v>10387</v>
      </c>
      <c r="C343" s="331"/>
      <c r="D343" s="331"/>
      <c r="E343" s="342"/>
      <c r="F343" s="332"/>
      <c r="G343" s="333">
        <v>0</v>
      </c>
      <c r="H343" s="334"/>
      <c r="L343" s="287"/>
      <c r="M343" s="287"/>
    </row>
    <row r="344" spans="1:13" s="345" customFormat="1" ht="25.5">
      <c r="A344" s="344" t="s">
        <v>10388</v>
      </c>
      <c r="B344" s="350" t="s">
        <v>10389</v>
      </c>
      <c r="C344" s="331"/>
      <c r="D344" s="331"/>
      <c r="E344" s="342"/>
      <c r="F344" s="332"/>
      <c r="G344" s="333">
        <v>0</v>
      </c>
      <c r="H344" s="334"/>
      <c r="L344" s="287"/>
      <c r="M344" s="287"/>
    </row>
    <row r="345" spans="1:13" s="345" customFormat="1" ht="25.5">
      <c r="A345" s="348" t="s">
        <v>10390</v>
      </c>
      <c r="B345" s="349" t="s">
        <v>10391</v>
      </c>
      <c r="C345" s="331"/>
      <c r="D345" s="331"/>
      <c r="E345" s="342"/>
      <c r="F345" s="332"/>
      <c r="G345" s="333">
        <v>0</v>
      </c>
      <c r="H345" s="334"/>
      <c r="L345" s="287"/>
      <c r="M345" s="287"/>
    </row>
    <row r="346" spans="1:13" s="345" customFormat="1">
      <c r="A346" s="344" t="s">
        <v>10392</v>
      </c>
      <c r="B346" s="350" t="s">
        <v>10393</v>
      </c>
      <c r="C346" s="331"/>
      <c r="D346" s="331"/>
      <c r="E346" s="342"/>
      <c r="F346" s="332"/>
      <c r="G346" s="333">
        <v>0</v>
      </c>
      <c r="H346" s="334"/>
      <c r="L346" s="287"/>
      <c r="M346" s="287"/>
    </row>
    <row r="347" spans="1:13" s="345" customFormat="1">
      <c r="A347" s="344" t="s">
        <v>10394</v>
      </c>
      <c r="B347" s="350" t="s">
        <v>10393</v>
      </c>
      <c r="C347" s="331"/>
      <c r="D347" s="331"/>
      <c r="E347" s="342"/>
      <c r="F347" s="332"/>
      <c r="G347" s="333">
        <v>0</v>
      </c>
      <c r="H347" s="334"/>
      <c r="L347" s="287"/>
      <c r="M347" s="287"/>
    </row>
    <row r="348" spans="1:13" s="345" customFormat="1">
      <c r="A348" s="344" t="s">
        <v>10395</v>
      </c>
      <c r="B348" s="350" t="s">
        <v>10396</v>
      </c>
      <c r="C348" s="331"/>
      <c r="D348" s="331"/>
      <c r="E348" s="342"/>
      <c r="F348" s="332"/>
      <c r="G348" s="333">
        <v>0</v>
      </c>
      <c r="H348" s="334"/>
      <c r="L348" s="287"/>
      <c r="M348" s="287"/>
    </row>
    <row r="349" spans="1:13" s="345" customFormat="1" ht="25.5">
      <c r="A349" s="344" t="s">
        <v>10397</v>
      </c>
      <c r="B349" s="350" t="s">
        <v>10398</v>
      </c>
      <c r="C349" s="331"/>
      <c r="D349" s="331"/>
      <c r="E349" s="342"/>
      <c r="F349" s="332"/>
      <c r="G349" s="333">
        <v>0</v>
      </c>
      <c r="H349" s="334"/>
      <c r="L349" s="287"/>
      <c r="M349" s="287"/>
    </row>
    <row r="350" spans="1:13" s="345" customFormat="1">
      <c r="A350" s="344" t="s">
        <v>10399</v>
      </c>
      <c r="B350" s="350" t="s">
        <v>10400</v>
      </c>
      <c r="C350" s="331"/>
      <c r="D350" s="331"/>
      <c r="E350" s="342"/>
      <c r="F350" s="332"/>
      <c r="G350" s="333">
        <v>0</v>
      </c>
      <c r="H350" s="334"/>
      <c r="L350" s="287"/>
      <c r="M350" s="287"/>
    </row>
    <row r="351" spans="1:13" s="345" customFormat="1" ht="38.25">
      <c r="A351" s="344" t="s">
        <v>10401</v>
      </c>
      <c r="B351" s="350" t="s">
        <v>10402</v>
      </c>
      <c r="C351" s="331">
        <f>VLOOKUP(A351,'[5]VPP_analiticki (2)'!$A$5:$I$266,6,0)</f>
        <v>74</v>
      </c>
      <c r="D351" s="331">
        <f>VLOOKUP(A351,'[5]VPP_analiticki (2)'!$A$5:$I$266,9,0)</f>
        <v>1302400</v>
      </c>
      <c r="E351" s="342">
        <f>D351/C351</f>
        <v>17600</v>
      </c>
      <c r="F351" s="332">
        <f>G351/H351</f>
        <v>68.824619074604058</v>
      </c>
      <c r="G351" s="333">
        <v>1211313.2957130314</v>
      </c>
      <c r="H351" s="334">
        <v>17600</v>
      </c>
      <c r="L351" s="287"/>
      <c r="M351" s="287"/>
    </row>
    <row r="352" spans="1:13" s="345" customFormat="1" ht="25.5">
      <c r="A352" s="344" t="s">
        <v>10403</v>
      </c>
      <c r="B352" s="350" t="s">
        <v>10404</v>
      </c>
      <c r="C352" s="331"/>
      <c r="D352" s="331"/>
      <c r="E352" s="342"/>
      <c r="F352" s="332"/>
      <c r="G352" s="333">
        <v>0</v>
      </c>
      <c r="H352" s="334"/>
      <c r="L352" s="287"/>
      <c r="M352" s="287"/>
    </row>
    <row r="353" spans="1:13" s="345" customFormat="1" ht="25.5">
      <c r="A353" s="344" t="s">
        <v>10405</v>
      </c>
      <c r="B353" s="350" t="s">
        <v>10406</v>
      </c>
      <c r="C353" s="331"/>
      <c r="D353" s="331"/>
      <c r="E353" s="342"/>
      <c r="F353" s="332"/>
      <c r="G353" s="333">
        <v>0</v>
      </c>
      <c r="H353" s="334"/>
      <c r="L353" s="287"/>
      <c r="M353" s="287"/>
    </row>
    <row r="354" spans="1:13" s="345" customFormat="1" ht="15">
      <c r="A354" s="869" t="s">
        <v>10407</v>
      </c>
      <c r="B354" s="870" t="s">
        <v>10408</v>
      </c>
      <c r="C354" s="331"/>
      <c r="D354" s="331"/>
      <c r="E354" s="342"/>
      <c r="F354" s="332"/>
      <c r="G354" s="333">
        <v>0</v>
      </c>
      <c r="H354" s="358"/>
      <c r="L354" s="287"/>
      <c r="M354" s="287"/>
    </row>
    <row r="355" spans="1:13" s="345" customFormat="1">
      <c r="A355" s="344" t="s">
        <v>10409</v>
      </c>
      <c r="B355" s="350" t="s">
        <v>10410</v>
      </c>
      <c r="C355" s="331"/>
      <c r="D355" s="331"/>
      <c r="E355" s="342"/>
      <c r="F355" s="332"/>
      <c r="G355" s="333">
        <v>0</v>
      </c>
      <c r="H355" s="334"/>
      <c r="L355" s="287"/>
      <c r="M355" s="287"/>
    </row>
    <row r="356" spans="1:13" s="345" customFormat="1">
      <c r="A356" s="344" t="s">
        <v>10411</v>
      </c>
      <c r="B356" s="350" t="s">
        <v>10412</v>
      </c>
      <c r="C356" s="331"/>
      <c r="D356" s="331"/>
      <c r="E356" s="342"/>
      <c r="F356" s="332"/>
      <c r="G356" s="333">
        <v>0</v>
      </c>
      <c r="H356" s="334"/>
      <c r="L356" s="287"/>
      <c r="M356" s="287"/>
    </row>
    <row r="357" spans="1:13" s="345" customFormat="1" ht="15">
      <c r="A357" s="869" t="s">
        <v>10413</v>
      </c>
      <c r="B357" s="870" t="s">
        <v>10414</v>
      </c>
      <c r="C357" s="331"/>
      <c r="D357" s="331"/>
      <c r="E357" s="342"/>
      <c r="F357" s="332"/>
      <c r="G357" s="333">
        <v>0</v>
      </c>
      <c r="H357" s="358"/>
      <c r="L357" s="287"/>
      <c r="M357" s="287"/>
    </row>
    <row r="358" spans="1:13" s="345" customFormat="1" ht="15">
      <c r="A358" s="869" t="s">
        <v>10415</v>
      </c>
      <c r="B358" s="870" t="s">
        <v>10416</v>
      </c>
      <c r="C358" s="331"/>
      <c r="D358" s="331"/>
      <c r="E358" s="342"/>
      <c r="F358" s="332"/>
      <c r="G358" s="333">
        <v>0</v>
      </c>
      <c r="H358" s="358"/>
      <c r="L358" s="287"/>
      <c r="M358" s="287"/>
    </row>
    <row r="359" spans="1:13" s="345" customFormat="1">
      <c r="A359" s="352" t="s">
        <v>10417</v>
      </c>
      <c r="B359" s="353" t="s">
        <v>10418</v>
      </c>
      <c r="C359" s="331"/>
      <c r="D359" s="331"/>
      <c r="E359" s="342"/>
      <c r="F359" s="332"/>
      <c r="G359" s="333">
        <v>0</v>
      </c>
      <c r="H359" s="334"/>
      <c r="L359" s="287"/>
      <c r="M359" s="287"/>
    </row>
    <row r="360" spans="1:13" s="345" customFormat="1" ht="30">
      <c r="A360" s="869" t="s">
        <v>10419</v>
      </c>
      <c r="B360" s="870" t="s">
        <v>10420</v>
      </c>
      <c r="C360" s="331"/>
      <c r="D360" s="331"/>
      <c r="E360" s="342"/>
      <c r="F360" s="332"/>
      <c r="G360" s="333">
        <v>0</v>
      </c>
      <c r="H360" s="334"/>
      <c r="L360" s="287"/>
      <c r="M360" s="287"/>
    </row>
    <row r="361" spans="1:13" s="345" customFormat="1" ht="15">
      <c r="A361" s="869" t="s">
        <v>10421</v>
      </c>
      <c r="B361" s="870" t="s">
        <v>10422</v>
      </c>
      <c r="C361" s="331">
        <f>VLOOKUP(A361,'[5]VPP_analiticki (2)'!$A$5:$I$266,6,0)</f>
        <v>9</v>
      </c>
      <c r="D361" s="331">
        <f>VLOOKUP(A361,'[5]VPP_analiticki (2)'!$A$5:$I$266,9,0)</f>
        <v>782100</v>
      </c>
      <c r="E361" s="342">
        <f>D361/C361</f>
        <v>86900</v>
      </c>
      <c r="F361" s="332">
        <f>G361/H361</f>
        <v>8.3705617793437366</v>
      </c>
      <c r="G361" s="333">
        <v>727401.81862497074</v>
      </c>
      <c r="H361" s="334">
        <v>86900</v>
      </c>
      <c r="L361" s="287"/>
      <c r="M361" s="287"/>
    </row>
    <row r="362" spans="1:13" s="345" customFormat="1" ht="15">
      <c r="A362" s="869" t="s">
        <v>10423</v>
      </c>
      <c r="B362" s="870" t="s">
        <v>10424</v>
      </c>
      <c r="C362" s="331"/>
      <c r="D362" s="331"/>
      <c r="E362" s="342"/>
      <c r="F362" s="332"/>
      <c r="G362" s="333">
        <v>0</v>
      </c>
      <c r="H362" s="334"/>
      <c r="L362" s="287"/>
      <c r="M362" s="287"/>
    </row>
    <row r="363" spans="1:13" s="345" customFormat="1">
      <c r="A363" s="344" t="s">
        <v>10425</v>
      </c>
      <c r="B363" s="350" t="s">
        <v>10426</v>
      </c>
      <c r="C363" s="331">
        <f>VLOOKUP(A363,'[5]VPP_analiticki (2)'!$A$5:$I$266,6,0)</f>
        <v>85</v>
      </c>
      <c r="D363" s="331">
        <f>VLOOKUP(A363,'[5]VPP_analiticki (2)'!$A$5:$I$266,9,0)</f>
        <v>7480000</v>
      </c>
      <c r="E363" s="342">
        <f>D363/C363</f>
        <v>88000</v>
      </c>
      <c r="F363" s="332">
        <f>G363/H363</f>
        <v>79.055305693801955</v>
      </c>
      <c r="G363" s="333">
        <v>6956866.9010545723</v>
      </c>
      <c r="H363" s="334">
        <v>88000</v>
      </c>
      <c r="L363" s="287"/>
      <c r="M363" s="287"/>
    </row>
    <row r="364" spans="1:13" s="345" customFormat="1">
      <c r="A364" s="344" t="s">
        <v>10427</v>
      </c>
      <c r="B364" s="350" t="s">
        <v>10428</v>
      </c>
      <c r="C364" s="331"/>
      <c r="D364" s="331"/>
      <c r="E364" s="342"/>
      <c r="F364" s="332"/>
      <c r="G364" s="333">
        <v>0</v>
      </c>
      <c r="H364" s="334"/>
      <c r="L364" s="287"/>
      <c r="M364" s="287"/>
    </row>
    <row r="365" spans="1:13" s="345" customFormat="1">
      <c r="A365" s="344" t="s">
        <v>10429</v>
      </c>
      <c r="B365" s="350" t="s">
        <v>10430</v>
      </c>
      <c r="C365" s="331"/>
      <c r="D365" s="331"/>
      <c r="E365" s="342"/>
      <c r="F365" s="332"/>
      <c r="G365" s="333">
        <v>0</v>
      </c>
      <c r="H365" s="334"/>
      <c r="L365" s="287"/>
      <c r="M365" s="287"/>
    </row>
    <row r="366" spans="1:13" s="345" customFormat="1" ht="15" customHeight="1">
      <c r="A366" s="344" t="s">
        <v>10431</v>
      </c>
      <c r="B366" s="350" t="s">
        <v>10432</v>
      </c>
      <c r="C366" s="331"/>
      <c r="D366" s="331"/>
      <c r="E366" s="342"/>
      <c r="F366" s="332"/>
      <c r="G366" s="333">
        <v>0</v>
      </c>
      <c r="H366" s="334"/>
      <c r="L366" s="287"/>
      <c r="M366" s="287"/>
    </row>
    <row r="367" spans="1:13" s="345" customFormat="1">
      <c r="A367" s="344" t="s">
        <v>10433</v>
      </c>
      <c r="B367" s="350" t="s">
        <v>10434</v>
      </c>
      <c r="C367" s="331"/>
      <c r="D367" s="331"/>
      <c r="E367" s="342"/>
      <c r="F367" s="332"/>
      <c r="G367" s="333">
        <v>0</v>
      </c>
      <c r="H367" s="334"/>
      <c r="L367" s="287"/>
      <c r="M367" s="287"/>
    </row>
    <row r="368" spans="1:13" s="345" customFormat="1" ht="25.5">
      <c r="A368" s="344" t="s">
        <v>10435</v>
      </c>
      <c r="B368" s="350" t="s">
        <v>10436</v>
      </c>
      <c r="C368" s="331"/>
      <c r="D368" s="331"/>
      <c r="E368" s="342"/>
      <c r="F368" s="332"/>
      <c r="G368" s="333">
        <v>0</v>
      </c>
      <c r="H368" s="334"/>
      <c r="L368" s="287"/>
      <c r="M368" s="287"/>
    </row>
    <row r="369" spans="1:13" s="345" customFormat="1" ht="18" customHeight="1">
      <c r="A369" s="344" t="s">
        <v>10437</v>
      </c>
      <c r="B369" s="350" t="s">
        <v>10438</v>
      </c>
      <c r="C369" s="331"/>
      <c r="D369" s="331"/>
      <c r="E369" s="342"/>
      <c r="F369" s="332"/>
      <c r="G369" s="333">
        <v>0</v>
      </c>
      <c r="H369" s="334"/>
      <c r="L369" s="287"/>
      <c r="M369" s="287"/>
    </row>
    <row r="370" spans="1:13" s="345" customFormat="1">
      <c r="A370" s="344" t="s">
        <v>10439</v>
      </c>
      <c r="B370" s="350" t="s">
        <v>10440</v>
      </c>
      <c r="C370" s="331"/>
      <c r="D370" s="331"/>
      <c r="E370" s="342"/>
      <c r="F370" s="332"/>
      <c r="G370" s="333">
        <v>0</v>
      </c>
      <c r="H370" s="334"/>
      <c r="L370" s="287"/>
      <c r="M370" s="287"/>
    </row>
    <row r="371" spans="1:13" s="345" customFormat="1">
      <c r="A371" s="344" t="s">
        <v>10441</v>
      </c>
      <c r="B371" s="350" t="s">
        <v>10442</v>
      </c>
      <c r="C371" s="331"/>
      <c r="D371" s="331"/>
      <c r="E371" s="342"/>
      <c r="F371" s="332"/>
      <c r="G371" s="333">
        <v>0</v>
      </c>
      <c r="H371" s="334"/>
      <c r="L371" s="287"/>
      <c r="M371" s="287"/>
    </row>
    <row r="372" spans="1:13" s="345" customFormat="1">
      <c r="A372" s="344" t="s">
        <v>10443</v>
      </c>
      <c r="B372" s="350" t="s">
        <v>10444</v>
      </c>
      <c r="C372" s="331"/>
      <c r="D372" s="331"/>
      <c r="E372" s="342"/>
      <c r="F372" s="332"/>
      <c r="G372" s="333">
        <v>0</v>
      </c>
      <c r="H372" s="334"/>
      <c r="L372" s="287"/>
      <c r="M372" s="287"/>
    </row>
    <row r="373" spans="1:13" s="345" customFormat="1">
      <c r="A373" s="344" t="s">
        <v>10445</v>
      </c>
      <c r="B373" s="350" t="s">
        <v>10446</v>
      </c>
      <c r="C373" s="331"/>
      <c r="D373" s="331"/>
      <c r="E373" s="342"/>
      <c r="F373" s="332"/>
      <c r="G373" s="333">
        <v>0</v>
      </c>
      <c r="H373" s="334"/>
      <c r="L373" s="287"/>
      <c r="M373" s="287"/>
    </row>
    <row r="374" spans="1:13" s="345" customFormat="1">
      <c r="A374" s="344" t="s">
        <v>10447</v>
      </c>
      <c r="B374" s="350" t="s">
        <v>10448</v>
      </c>
      <c r="C374" s="331"/>
      <c r="D374" s="331"/>
      <c r="E374" s="342"/>
      <c r="F374" s="332"/>
      <c r="G374" s="333">
        <v>0</v>
      </c>
      <c r="H374" s="334"/>
      <c r="L374" s="287"/>
      <c r="M374" s="287"/>
    </row>
    <row r="375" spans="1:13" s="345" customFormat="1">
      <c r="A375" s="866" t="s">
        <v>10449</v>
      </c>
      <c r="B375" s="868" t="s">
        <v>10450</v>
      </c>
      <c r="C375" s="331">
        <f>VLOOKUP(A375,'[5]VPP_analiticki (2)'!$A$5:$I$266,6,0)</f>
        <v>1</v>
      </c>
      <c r="D375" s="331">
        <f>VLOOKUP(A375,'[5]VPP_analiticki (2)'!$A$5:$I$266,9,0)</f>
        <v>207548</v>
      </c>
      <c r="E375" s="342">
        <f>D375/C375</f>
        <v>207548</v>
      </c>
      <c r="F375" s="332">
        <f>G375/H375</f>
        <v>0.93006241992708194</v>
      </c>
      <c r="G375" s="333">
        <v>193032.595131026</v>
      </c>
      <c r="H375" s="334">
        <v>207548</v>
      </c>
      <c r="L375" s="287"/>
      <c r="M375" s="287"/>
    </row>
    <row r="376" spans="1:13" s="345" customFormat="1" ht="25.5">
      <c r="A376" s="348" t="s">
        <v>10451</v>
      </c>
      <c r="B376" s="349" t="s">
        <v>10452</v>
      </c>
      <c r="C376" s="331"/>
      <c r="D376" s="331"/>
      <c r="E376" s="342"/>
      <c r="F376" s="332"/>
      <c r="G376" s="333">
        <v>0</v>
      </c>
      <c r="H376" s="334"/>
      <c r="L376" s="287"/>
      <c r="M376" s="287"/>
    </row>
    <row r="377" spans="1:13" s="345" customFormat="1">
      <c r="A377" s="348" t="s">
        <v>10453</v>
      </c>
      <c r="B377" s="349" t="s">
        <v>10454</v>
      </c>
      <c r="C377" s="331">
        <f>VLOOKUP(A377,'[5]VPP_analiticki (2)'!$A$5:$I$266,6,0)</f>
        <v>1</v>
      </c>
      <c r="D377" s="331">
        <f>VLOOKUP(A377,'[5]VPP_analiticki (2)'!$A$5:$I$266,9,0)</f>
        <v>22297</v>
      </c>
      <c r="E377" s="342">
        <f>D377/C377</f>
        <v>22297</v>
      </c>
      <c r="F377" s="332"/>
      <c r="G377" s="333">
        <v>20737.601777114145</v>
      </c>
      <c r="H377" s="334">
        <v>22297</v>
      </c>
      <c r="L377" s="287"/>
      <c r="M377" s="287"/>
    </row>
    <row r="378" spans="1:13" s="345" customFormat="1">
      <c r="A378" s="348" t="s">
        <v>18141</v>
      </c>
      <c r="B378" s="349" t="s">
        <v>18142</v>
      </c>
      <c r="C378" s="331">
        <f>VLOOKUP(A378,'[5]VPP_analiticki (2)'!$A$5:$I$266,6,0)</f>
        <v>1</v>
      </c>
      <c r="D378" s="331">
        <f>VLOOKUP(A378,'[5]VPP_analiticki (2)'!$A$5:$I$266,9,0)</f>
        <v>27500</v>
      </c>
      <c r="E378" s="342">
        <f>D378/C378</f>
        <v>27500</v>
      </c>
      <c r="F378" s="332"/>
      <c r="G378" s="333">
        <v>25576.716547994747</v>
      </c>
      <c r="H378" s="358">
        <v>27500</v>
      </c>
      <c r="L378" s="287"/>
      <c r="M378" s="287"/>
    </row>
    <row r="379" spans="1:13" s="345" customFormat="1" ht="30">
      <c r="A379" s="869" t="s">
        <v>10455</v>
      </c>
      <c r="B379" s="870" t="s">
        <v>10456</v>
      </c>
      <c r="C379" s="331">
        <f>VLOOKUP(A379,'[5]VPP_analiticki (2)'!$A$5:$I$266,6,0)</f>
        <v>323</v>
      </c>
      <c r="D379" s="331">
        <f>VLOOKUP(A379,'[5]VPP_analiticki (2)'!$A$5:$I$266,9,0)</f>
        <v>1890196</v>
      </c>
      <c r="E379" s="342">
        <f>D379/C379</f>
        <v>5852</v>
      </c>
      <c r="F379" s="332">
        <f>G379/H379</f>
        <v>300.41016163644747</v>
      </c>
      <c r="G379" s="333">
        <v>1758000.2658964905</v>
      </c>
      <c r="H379" s="334">
        <v>5852</v>
      </c>
      <c r="L379" s="287"/>
      <c r="M379" s="287"/>
    </row>
    <row r="380" spans="1:13" s="345" customFormat="1" ht="25.5">
      <c r="A380" s="344" t="s">
        <v>10457</v>
      </c>
      <c r="B380" s="350" t="s">
        <v>10458</v>
      </c>
      <c r="C380" s="331">
        <f>VLOOKUP(A380,'[5]VPP_analiticki (2)'!$A$5:$I$266,6,0)</f>
        <v>39</v>
      </c>
      <c r="D380" s="331">
        <f>VLOOKUP(A380,'[5]VPP_analiticki (2)'!$A$5:$I$266,9,0)</f>
        <v>381810</v>
      </c>
      <c r="E380" s="342">
        <f>D380/C380</f>
        <v>9790</v>
      </c>
      <c r="F380" s="332">
        <f>G380/H380</f>
        <v>36.272434377156202</v>
      </c>
      <c r="G380" s="333">
        <v>355107.13255235919</v>
      </c>
      <c r="H380" s="334">
        <v>9790</v>
      </c>
      <c r="L380" s="287"/>
      <c r="M380" s="287"/>
    </row>
    <row r="381" spans="1:13" s="345" customFormat="1" ht="15">
      <c r="A381" s="869" t="s">
        <v>10459</v>
      </c>
      <c r="B381" s="870" t="s">
        <v>10460</v>
      </c>
      <c r="C381" s="331"/>
      <c r="D381" s="331"/>
      <c r="E381" s="342"/>
      <c r="F381" s="332"/>
      <c r="G381" s="333">
        <v>0</v>
      </c>
      <c r="H381" s="334"/>
      <c r="L381" s="287"/>
      <c r="M381" s="287"/>
    </row>
    <row r="382" spans="1:13" s="345" customFormat="1" ht="15">
      <c r="A382" s="869" t="s">
        <v>10461</v>
      </c>
      <c r="B382" s="870" t="s">
        <v>10462</v>
      </c>
      <c r="C382" s="331">
        <f>VLOOKUP(A382,'[5]VPP_analiticki (2)'!$A$5:$I$266,6,0)</f>
        <v>70</v>
      </c>
      <c r="D382" s="331">
        <f>VLOOKUP(A382,'[5]VPP_analiticki (2)'!$A$5:$I$266,9,0)</f>
        <v>6083000</v>
      </c>
      <c r="E382" s="342">
        <f t="shared" ref="E382:E393" si="11">D382/C382</f>
        <v>86900</v>
      </c>
      <c r="F382" s="332">
        <f t="shared" ref="F382:F392" si="12">G382/H382</f>
        <v>65.104369394895727</v>
      </c>
      <c r="G382" s="333">
        <v>5657569.7004164383</v>
      </c>
      <c r="H382" s="334">
        <v>86900</v>
      </c>
      <c r="L382" s="287"/>
      <c r="M382" s="287"/>
    </row>
    <row r="383" spans="1:13" s="345" customFormat="1" ht="30">
      <c r="A383" s="869" t="s">
        <v>10463</v>
      </c>
      <c r="B383" s="870" t="s">
        <v>10464</v>
      </c>
      <c r="C383" s="331">
        <f>VLOOKUP(A383,'[5]VPP_analiticki (2)'!$A$5:$I$266,6,0)</f>
        <v>14</v>
      </c>
      <c r="D383" s="331">
        <f>VLOOKUP(A383,'[5]VPP_analiticki (2)'!$A$5:$I$266,9,0)</f>
        <v>766150</v>
      </c>
      <c r="E383" s="342">
        <f t="shared" si="11"/>
        <v>54725</v>
      </c>
      <c r="F383" s="332">
        <f t="shared" si="12"/>
        <v>13.020873878979144</v>
      </c>
      <c r="G383" s="333">
        <v>712567.32302713359</v>
      </c>
      <c r="H383" s="358">
        <v>54725</v>
      </c>
      <c r="L383" s="287"/>
      <c r="M383" s="287"/>
    </row>
    <row r="384" spans="1:13" s="345" customFormat="1" ht="30">
      <c r="A384" s="869" t="s">
        <v>10465</v>
      </c>
      <c r="B384" s="870" t="s">
        <v>10466</v>
      </c>
      <c r="C384" s="331">
        <f>VLOOKUP(A384,'[5]VPP_analiticki (2)'!$A$5:$I$266,6,0)</f>
        <v>14</v>
      </c>
      <c r="D384" s="331">
        <f>VLOOKUP(A384,'[5]VPP_analiticki (2)'!$A$5:$I$266,9,0)</f>
        <v>766150</v>
      </c>
      <c r="E384" s="342">
        <f t="shared" si="11"/>
        <v>54725</v>
      </c>
      <c r="F384" s="332">
        <f t="shared" si="12"/>
        <v>13.020873878979144</v>
      </c>
      <c r="G384" s="333">
        <v>712567.32302713359</v>
      </c>
      <c r="H384" s="358">
        <v>54725</v>
      </c>
      <c r="L384" s="287"/>
      <c r="M384" s="287"/>
    </row>
    <row r="385" spans="1:13" s="345" customFormat="1" ht="30">
      <c r="A385" s="869" t="s">
        <v>10467</v>
      </c>
      <c r="B385" s="870" t="s">
        <v>10468</v>
      </c>
      <c r="C385" s="331">
        <f>VLOOKUP(A385,'[5]VPP_analiticki (2)'!$A$5:$I$266,6,0)</f>
        <v>12</v>
      </c>
      <c r="D385" s="331">
        <f>VLOOKUP(A385,'[5]VPP_analiticki (2)'!$A$5:$I$266,9,0)</f>
        <v>950400</v>
      </c>
      <c r="E385" s="342">
        <f t="shared" si="11"/>
        <v>79200</v>
      </c>
      <c r="F385" s="332">
        <f t="shared" si="12"/>
        <v>11.160749039124982</v>
      </c>
      <c r="G385" s="333">
        <v>883931.32389869855</v>
      </c>
      <c r="H385" s="358">
        <v>79200</v>
      </c>
      <c r="L385" s="287"/>
      <c r="M385" s="287"/>
    </row>
    <row r="386" spans="1:13" s="345" customFormat="1" ht="30">
      <c r="A386" s="869" t="s">
        <v>10469</v>
      </c>
      <c r="B386" s="870" t="s">
        <v>10470</v>
      </c>
      <c r="C386" s="331">
        <f>VLOOKUP(A386,'[5]VPP_analiticki (2)'!$A$5:$I$266,6,0)</f>
        <v>1</v>
      </c>
      <c r="D386" s="331">
        <f>VLOOKUP(A386,'[5]VPP_analiticki (2)'!$A$5:$I$266,9,0)</f>
        <v>54725</v>
      </c>
      <c r="E386" s="342">
        <f t="shared" si="11"/>
        <v>54725</v>
      </c>
      <c r="F386" s="332">
        <f t="shared" si="12"/>
        <v>0.93006241992708194</v>
      </c>
      <c r="G386" s="333">
        <v>50897.66593050956</v>
      </c>
      <c r="H386" s="334">
        <v>54725</v>
      </c>
      <c r="L386" s="287"/>
      <c r="M386" s="287"/>
    </row>
    <row r="387" spans="1:13" s="345" customFormat="1" ht="15">
      <c r="A387" s="869" t="s">
        <v>10471</v>
      </c>
      <c r="B387" s="870" t="s">
        <v>10472</v>
      </c>
      <c r="C387" s="331">
        <f>VLOOKUP(A387,'[5]VPP_analiticki (2)'!$A$5:$I$266,6,0)</f>
        <v>4</v>
      </c>
      <c r="D387" s="331">
        <f>VLOOKUP(A387,'[5]VPP_analiticki (2)'!$A$5:$I$266,9,0)</f>
        <v>78100</v>
      </c>
      <c r="E387" s="342">
        <f t="shared" si="11"/>
        <v>19525</v>
      </c>
      <c r="F387" s="332">
        <f t="shared" si="12"/>
        <v>3.7202496797083269</v>
      </c>
      <c r="G387" s="333">
        <v>72637.87499630508</v>
      </c>
      <c r="H387" s="334">
        <v>19525</v>
      </c>
      <c r="L387" s="287"/>
      <c r="M387" s="287"/>
    </row>
    <row r="388" spans="1:13" s="345" customFormat="1" ht="30">
      <c r="A388" s="869" t="s">
        <v>10473</v>
      </c>
      <c r="B388" s="870" t="s">
        <v>10474</v>
      </c>
      <c r="C388" s="331">
        <f>VLOOKUP(A388,'[5]VPP_analiticki (2)'!$A$5:$I$266,6,0)</f>
        <v>3</v>
      </c>
      <c r="D388" s="331">
        <f>VLOOKUP(A388,'[5]VPP_analiticki (2)'!$A$5:$I$266,9,0)</f>
        <v>58575</v>
      </c>
      <c r="E388" s="342">
        <f t="shared" si="11"/>
        <v>19525</v>
      </c>
      <c r="F388" s="332">
        <f t="shared" si="12"/>
        <v>2.7901872597812454</v>
      </c>
      <c r="G388" s="333">
        <v>54478.406247228813</v>
      </c>
      <c r="H388" s="358">
        <v>19525</v>
      </c>
      <c r="L388" s="287"/>
      <c r="M388" s="287"/>
    </row>
    <row r="389" spans="1:13" s="345" customFormat="1" ht="15">
      <c r="A389" s="869" t="s">
        <v>10475</v>
      </c>
      <c r="B389" s="870" t="s">
        <v>10476</v>
      </c>
      <c r="C389" s="331">
        <f>VLOOKUP(A389,'[5]VPP_analiticki (2)'!$A$5:$I$266,6,0)</f>
        <v>243</v>
      </c>
      <c r="D389" s="331">
        <f>VLOOKUP(A389,'[5]VPP_analiticki (2)'!$A$5:$I$266,9,0)</f>
        <v>948915</v>
      </c>
      <c r="E389" s="342">
        <f t="shared" si="11"/>
        <v>3905</v>
      </c>
      <c r="F389" s="332">
        <f t="shared" si="12"/>
        <v>226.00516804228087</v>
      </c>
      <c r="G389" s="333">
        <v>882550.18120510678</v>
      </c>
      <c r="H389" s="358">
        <v>3905</v>
      </c>
      <c r="L389" s="287"/>
      <c r="M389" s="287"/>
    </row>
    <row r="390" spans="1:13" s="345" customFormat="1" ht="15">
      <c r="A390" s="869" t="s">
        <v>10477</v>
      </c>
      <c r="B390" s="870" t="s">
        <v>10478</v>
      </c>
      <c r="C390" s="331">
        <f>VLOOKUP(A390,'[5]VPP_analiticki (2)'!$A$5:$I$266,6,0)</f>
        <v>118</v>
      </c>
      <c r="D390" s="331">
        <f>VLOOKUP(A390,'[5]VPP_analiticki (2)'!$A$5:$I$266,9,0)</f>
        <v>462770</v>
      </c>
      <c r="E390" s="342">
        <f t="shared" si="11"/>
        <v>3921.7796610169494</v>
      </c>
      <c r="F390" s="332">
        <f t="shared" si="12"/>
        <v>109.74736555139565</v>
      </c>
      <c r="G390" s="333">
        <v>430404.98606965563</v>
      </c>
      <c r="H390" s="358">
        <v>3921.7796610169494</v>
      </c>
      <c r="L390" s="287"/>
      <c r="M390" s="287"/>
    </row>
    <row r="391" spans="1:13" s="345" customFormat="1" ht="15">
      <c r="A391" s="869" t="s">
        <v>10479</v>
      </c>
      <c r="B391" s="870" t="s">
        <v>10480</v>
      </c>
      <c r="C391" s="331">
        <f>VLOOKUP(A391,'[5]VPP_analiticki (2)'!$A$5:$I$266,6,0)</f>
        <v>64</v>
      </c>
      <c r="D391" s="331">
        <f>VLOOKUP(A391,'[5]VPP_analiticki (2)'!$A$5:$I$266,9,0)</f>
        <v>126720</v>
      </c>
      <c r="E391" s="342">
        <f t="shared" si="11"/>
        <v>1980</v>
      </c>
      <c r="F391" s="332">
        <f t="shared" si="12"/>
        <v>59.523994875333237</v>
      </c>
      <c r="G391" s="333">
        <v>117857.50985315981</v>
      </c>
      <c r="H391" s="358">
        <v>1980</v>
      </c>
      <c r="L391" s="287"/>
      <c r="M391" s="287"/>
    </row>
    <row r="392" spans="1:13" s="345" customFormat="1" ht="15">
      <c r="A392" s="869" t="s">
        <v>10481</v>
      </c>
      <c r="B392" s="870" t="s">
        <v>10482</v>
      </c>
      <c r="C392" s="331">
        <f>VLOOKUP(A392,'[5]VPP_analiticki (2)'!$A$5:$I$266,6,0)</f>
        <v>101</v>
      </c>
      <c r="D392" s="331">
        <f>VLOOKUP(A392,'[5]VPP_analiticki (2)'!$A$5:$I$266,9,0)</f>
        <v>199980</v>
      </c>
      <c r="E392" s="342">
        <f t="shared" si="11"/>
        <v>1980</v>
      </c>
      <c r="F392" s="332">
        <f t="shared" si="12"/>
        <v>93.936304412635266</v>
      </c>
      <c r="G392" s="333">
        <v>185993.88273701782</v>
      </c>
      <c r="H392" s="358">
        <v>1980</v>
      </c>
      <c r="L392" s="287"/>
      <c r="M392" s="287"/>
    </row>
    <row r="393" spans="1:13" s="345" customFormat="1" ht="30">
      <c r="A393" s="869" t="s">
        <v>18272</v>
      </c>
      <c r="B393" s="870" t="s">
        <v>18273</v>
      </c>
      <c r="C393" s="331">
        <f>VLOOKUP(A393,'[5]VPP_analiticki (2)'!$A$5:$I$266,6,0)</f>
        <v>13</v>
      </c>
      <c r="D393" s="331">
        <f>VLOOKUP(A393,'[5]VPP_analiticki (2)'!$A$5:$I$266,9,0)</f>
        <v>1388387</v>
      </c>
      <c r="E393" s="342">
        <f t="shared" si="11"/>
        <v>106799</v>
      </c>
      <c r="F393" s="332"/>
      <c r="G393" s="333">
        <v>1291286.5730153015</v>
      </c>
      <c r="H393" s="358">
        <v>106799</v>
      </c>
      <c r="L393" s="287"/>
      <c r="M393" s="287"/>
    </row>
    <row r="394" spans="1:13" s="345" customFormat="1" ht="25.5">
      <c r="A394" s="348" t="s">
        <v>10483</v>
      </c>
      <c r="B394" s="349" t="s">
        <v>10484</v>
      </c>
      <c r="C394" s="331"/>
      <c r="D394" s="331"/>
      <c r="E394" s="342"/>
      <c r="F394" s="332"/>
      <c r="G394" s="333">
        <v>0</v>
      </c>
      <c r="H394" s="334"/>
      <c r="L394" s="287"/>
      <c r="M394" s="287"/>
    </row>
    <row r="395" spans="1:13" s="345" customFormat="1" ht="15">
      <c r="A395" s="869" t="s">
        <v>10485</v>
      </c>
      <c r="B395" s="870" t="s">
        <v>10486</v>
      </c>
      <c r="C395" s="331"/>
      <c r="D395" s="331"/>
      <c r="E395" s="342"/>
      <c r="F395" s="332"/>
      <c r="G395" s="333">
        <v>0</v>
      </c>
      <c r="H395" s="334"/>
      <c r="L395" s="287"/>
      <c r="M395" s="287"/>
    </row>
    <row r="396" spans="1:13" s="345" customFormat="1">
      <c r="A396" s="344" t="s">
        <v>10487</v>
      </c>
      <c r="B396" s="868" t="s">
        <v>10488</v>
      </c>
      <c r="C396" s="331"/>
      <c r="D396" s="331"/>
      <c r="E396" s="342"/>
      <c r="F396" s="332"/>
      <c r="G396" s="333">
        <v>0</v>
      </c>
      <c r="H396" s="334"/>
      <c r="L396" s="287"/>
      <c r="M396" s="287"/>
    </row>
    <row r="397" spans="1:13" s="345" customFormat="1">
      <c r="A397" s="351" t="s">
        <v>10489</v>
      </c>
      <c r="B397" s="349" t="s">
        <v>10490</v>
      </c>
      <c r="C397" s="331"/>
      <c r="D397" s="331"/>
      <c r="E397" s="342"/>
      <c r="F397" s="332"/>
      <c r="G397" s="333">
        <v>0</v>
      </c>
      <c r="H397" s="334"/>
      <c r="L397" s="287"/>
      <c r="M397" s="287"/>
    </row>
    <row r="398" spans="1:13" s="345" customFormat="1" ht="15">
      <c r="A398" s="869" t="s">
        <v>10491</v>
      </c>
      <c r="B398" s="870" t="s">
        <v>10492</v>
      </c>
      <c r="C398" s="331"/>
      <c r="D398" s="331"/>
      <c r="E398" s="342"/>
      <c r="F398" s="332"/>
      <c r="G398" s="333">
        <v>0</v>
      </c>
      <c r="H398" s="334"/>
      <c r="L398" s="287"/>
      <c r="M398" s="287"/>
    </row>
    <row r="399" spans="1:13" s="345" customFormat="1" ht="30">
      <c r="A399" s="869" t="s">
        <v>10493</v>
      </c>
      <c r="B399" s="870" t="s">
        <v>10494</v>
      </c>
      <c r="C399" s="331"/>
      <c r="D399" s="331"/>
      <c r="E399" s="342"/>
      <c r="F399" s="332"/>
      <c r="G399" s="333">
        <v>0</v>
      </c>
      <c r="H399" s="334"/>
      <c r="L399" s="287"/>
      <c r="M399" s="287"/>
    </row>
    <row r="400" spans="1:13" s="345" customFormat="1">
      <c r="A400" s="344" t="s">
        <v>10495</v>
      </c>
      <c r="B400" s="868" t="s">
        <v>10496</v>
      </c>
      <c r="C400" s="331"/>
      <c r="D400" s="331"/>
      <c r="E400" s="342"/>
      <c r="F400" s="332"/>
      <c r="G400" s="333">
        <v>0</v>
      </c>
      <c r="H400" s="334"/>
      <c r="L400" s="287"/>
      <c r="M400" s="287"/>
    </row>
    <row r="401" spans="1:13" s="345" customFormat="1">
      <c r="A401" s="351" t="s">
        <v>10497</v>
      </c>
      <c r="B401" s="349" t="s">
        <v>10498</v>
      </c>
      <c r="C401" s="331"/>
      <c r="D401" s="331"/>
      <c r="E401" s="342"/>
      <c r="F401" s="332"/>
      <c r="G401" s="333">
        <v>0</v>
      </c>
      <c r="H401" s="334"/>
      <c r="L401" s="287"/>
      <c r="M401" s="287"/>
    </row>
    <row r="402" spans="1:13" s="345" customFormat="1">
      <c r="A402" s="348" t="s">
        <v>10499</v>
      </c>
      <c r="B402" s="349" t="s">
        <v>10500</v>
      </c>
      <c r="C402" s="331"/>
      <c r="D402" s="331"/>
      <c r="E402" s="342"/>
      <c r="F402" s="332"/>
      <c r="G402" s="333">
        <v>0</v>
      </c>
      <c r="H402" s="334"/>
      <c r="L402" s="287"/>
      <c r="M402" s="287"/>
    </row>
    <row r="403" spans="1:13" s="345" customFormat="1" ht="25.5">
      <c r="A403" s="344" t="s">
        <v>10501</v>
      </c>
      <c r="B403" s="350" t="s">
        <v>10502</v>
      </c>
      <c r="C403" s="331"/>
      <c r="D403" s="331"/>
      <c r="E403" s="342"/>
      <c r="F403" s="332"/>
      <c r="G403" s="333">
        <v>0</v>
      </c>
      <c r="H403" s="334"/>
      <c r="L403" s="287"/>
      <c r="M403" s="287"/>
    </row>
    <row r="404" spans="1:13" s="345" customFormat="1">
      <c r="A404" s="344" t="s">
        <v>10503</v>
      </c>
      <c r="B404" s="868" t="s">
        <v>10504</v>
      </c>
      <c r="C404" s="331"/>
      <c r="D404" s="331"/>
      <c r="E404" s="342"/>
      <c r="F404" s="332"/>
      <c r="G404" s="333">
        <v>0</v>
      </c>
      <c r="H404" s="334"/>
      <c r="L404" s="287"/>
      <c r="M404" s="287"/>
    </row>
    <row r="405" spans="1:13" s="345" customFormat="1">
      <c r="A405" s="344" t="s">
        <v>10505</v>
      </c>
      <c r="B405" s="868" t="s">
        <v>10506</v>
      </c>
      <c r="C405" s="331"/>
      <c r="D405" s="331"/>
      <c r="E405" s="342"/>
      <c r="F405" s="332"/>
      <c r="G405" s="333">
        <v>0</v>
      </c>
      <c r="H405" s="334"/>
      <c r="L405" s="287"/>
      <c r="M405" s="287"/>
    </row>
    <row r="406" spans="1:13" s="345" customFormat="1" ht="15">
      <c r="A406" s="869" t="s">
        <v>10507</v>
      </c>
      <c r="B406" s="870" t="s">
        <v>10508</v>
      </c>
      <c r="C406" s="331"/>
      <c r="D406" s="331"/>
      <c r="E406" s="342"/>
      <c r="F406" s="332"/>
      <c r="G406" s="333">
        <v>0</v>
      </c>
      <c r="H406" s="334"/>
      <c r="L406" s="287"/>
      <c r="M406" s="287"/>
    </row>
    <row r="407" spans="1:13" s="345" customFormat="1">
      <c r="A407" s="355" t="s">
        <v>10509</v>
      </c>
      <c r="B407" s="868" t="s">
        <v>10510</v>
      </c>
      <c r="C407" s="331">
        <f>VLOOKUP(A407,'[5]VPP_analiticki (2)'!$A$5:$I$266,6,0)</f>
        <v>96</v>
      </c>
      <c r="D407" s="331">
        <f>VLOOKUP(A407,'[5]VPP_analiticki (2)'!$A$5:$I$266,9,0)</f>
        <v>15840</v>
      </c>
      <c r="E407" s="342">
        <f>D407/C407</f>
        <v>165</v>
      </c>
      <c r="F407" s="332">
        <f>G407/H407</f>
        <v>89.285992312999852</v>
      </c>
      <c r="G407" s="333">
        <v>14732.188731644976</v>
      </c>
      <c r="H407" s="334">
        <v>165</v>
      </c>
      <c r="L407" s="287"/>
      <c r="M407" s="287"/>
    </row>
    <row r="408" spans="1:13" s="345" customFormat="1">
      <c r="A408" s="344" t="s">
        <v>10511</v>
      </c>
      <c r="B408" s="868" t="s">
        <v>10510</v>
      </c>
      <c r="C408" s="331"/>
      <c r="D408" s="331"/>
      <c r="E408" s="342"/>
      <c r="F408" s="332"/>
      <c r="G408" s="333">
        <v>0</v>
      </c>
      <c r="H408" s="334"/>
      <c r="L408" s="287"/>
      <c r="M408" s="287"/>
    </row>
    <row r="409" spans="1:13" s="345" customFormat="1" ht="25.5">
      <c r="A409" s="355" t="s">
        <v>10512</v>
      </c>
      <c r="B409" s="868" t="s">
        <v>10510</v>
      </c>
      <c r="C409" s="331"/>
      <c r="D409" s="331"/>
      <c r="E409" s="342"/>
      <c r="F409" s="332"/>
      <c r="G409" s="333">
        <v>0</v>
      </c>
      <c r="H409" s="334"/>
      <c r="L409" s="287"/>
      <c r="M409" s="287"/>
    </row>
    <row r="410" spans="1:13" s="345" customFormat="1">
      <c r="A410" s="344" t="s">
        <v>10513</v>
      </c>
      <c r="B410" s="868" t="s">
        <v>10514</v>
      </c>
      <c r="C410" s="331">
        <f>VLOOKUP(A410,'[5]VPP_analiticki (2)'!$A$5:$I$266,6,0)</f>
        <v>73</v>
      </c>
      <c r="D410" s="331">
        <f>VLOOKUP(A410,'[5]VPP_analiticki (2)'!$A$5:$I$266,9,0)</f>
        <v>12045</v>
      </c>
      <c r="E410" s="342">
        <f>D410/C410</f>
        <v>165</v>
      </c>
      <c r="F410" s="332">
        <f>G410/H410</f>
        <v>67.894556654676975</v>
      </c>
      <c r="G410" s="333">
        <v>11202.601848021701</v>
      </c>
      <c r="H410" s="334">
        <v>165</v>
      </c>
      <c r="L410" s="287"/>
      <c r="M410" s="287"/>
    </row>
    <row r="411" spans="1:13" s="345" customFormat="1">
      <c r="A411" s="348" t="s">
        <v>10515</v>
      </c>
      <c r="B411" s="349" t="s">
        <v>10514</v>
      </c>
      <c r="C411" s="331"/>
      <c r="D411" s="331"/>
      <c r="E411" s="342"/>
      <c r="F411" s="332"/>
      <c r="G411" s="333">
        <v>0</v>
      </c>
      <c r="H411" s="334"/>
      <c r="L411" s="287"/>
      <c r="M411" s="287"/>
    </row>
    <row r="412" spans="1:13" s="345" customFormat="1">
      <c r="A412" s="344" t="s">
        <v>10516</v>
      </c>
      <c r="B412" s="868" t="s">
        <v>10514</v>
      </c>
      <c r="C412" s="331"/>
      <c r="D412" s="331"/>
      <c r="E412" s="342"/>
      <c r="F412" s="332"/>
      <c r="G412" s="333">
        <v>0</v>
      </c>
      <c r="H412" s="334"/>
      <c r="L412" s="287"/>
      <c r="M412" s="287"/>
    </row>
    <row r="413" spans="1:13" s="345" customFormat="1">
      <c r="A413" s="344" t="s">
        <v>10517</v>
      </c>
      <c r="B413" s="868" t="s">
        <v>10518</v>
      </c>
      <c r="C413" s="331"/>
      <c r="D413" s="331"/>
      <c r="E413" s="342"/>
      <c r="F413" s="332"/>
      <c r="G413" s="333">
        <v>0</v>
      </c>
      <c r="H413" s="334"/>
      <c r="L413" s="287"/>
      <c r="M413" s="287"/>
    </row>
    <row r="414" spans="1:13" s="345" customFormat="1" ht="15">
      <c r="A414" s="869" t="s">
        <v>10519</v>
      </c>
      <c r="B414" s="870" t="s">
        <v>10520</v>
      </c>
      <c r="C414" s="331"/>
      <c r="D414" s="331"/>
      <c r="E414" s="342"/>
      <c r="F414" s="332"/>
      <c r="G414" s="333">
        <v>0</v>
      </c>
      <c r="H414" s="334"/>
      <c r="L414" s="287"/>
      <c r="M414" s="287"/>
    </row>
    <row r="415" spans="1:13" s="345" customFormat="1" ht="15">
      <c r="A415" s="869" t="s">
        <v>10521</v>
      </c>
      <c r="B415" s="870" t="s">
        <v>10522</v>
      </c>
      <c r="C415" s="331">
        <f>VLOOKUP(A415,'[5]VPP_analiticki (2)'!$A$5:$I$266,6,0)</f>
        <v>85</v>
      </c>
      <c r="D415" s="331">
        <f>VLOOKUP(A415,'[5]VPP_analiticki (2)'!$A$5:$I$266,9,0)</f>
        <v>2571250</v>
      </c>
      <c r="E415" s="342">
        <f>D415/C415</f>
        <v>30250</v>
      </c>
      <c r="F415" s="332">
        <f>G415/H415</f>
        <v>79.055305693801955</v>
      </c>
      <c r="G415" s="333">
        <v>2391422.9972375091</v>
      </c>
      <c r="H415" s="334">
        <v>30250</v>
      </c>
      <c r="L415" s="287"/>
      <c r="M415" s="287"/>
    </row>
    <row r="416" spans="1:13" s="345" customFormat="1" ht="15">
      <c r="A416" s="869" t="s">
        <v>10523</v>
      </c>
      <c r="B416" s="870" t="s">
        <v>10524</v>
      </c>
      <c r="C416" s="331"/>
      <c r="D416" s="331"/>
      <c r="E416" s="342"/>
      <c r="F416" s="332"/>
      <c r="G416" s="333">
        <v>0</v>
      </c>
      <c r="H416" s="334"/>
      <c r="L416" s="287"/>
      <c r="M416" s="287"/>
    </row>
    <row r="417" spans="1:13" s="345" customFormat="1" ht="15">
      <c r="A417" s="869" t="s">
        <v>10525</v>
      </c>
      <c r="B417" s="870" t="s">
        <v>10526</v>
      </c>
      <c r="C417" s="331"/>
      <c r="D417" s="331"/>
      <c r="E417" s="342"/>
      <c r="F417" s="332"/>
      <c r="G417" s="333">
        <v>0</v>
      </c>
      <c r="H417" s="334"/>
      <c r="L417" s="287"/>
      <c r="M417" s="287"/>
    </row>
    <row r="418" spans="1:13" s="345" customFormat="1" ht="25.5">
      <c r="A418" s="344" t="s">
        <v>10527</v>
      </c>
      <c r="B418" s="350" t="s">
        <v>10528</v>
      </c>
      <c r="C418" s="331">
        <f>VLOOKUP(A418,'[5]VPP_analiticki (2)'!$A$5:$I$266,6,0)</f>
        <v>13</v>
      </c>
      <c r="D418" s="331">
        <f>VLOOKUP(A418,'[5]VPP_analiticki (2)'!$A$5:$I$266,9,0)</f>
        <v>1358500</v>
      </c>
      <c r="E418" s="342">
        <f>D418/C418</f>
        <v>104500</v>
      </c>
      <c r="F418" s="332">
        <f>G418/H418</f>
        <v>12.090811459052064</v>
      </c>
      <c r="G418" s="333">
        <v>1263489.7974709407</v>
      </c>
      <c r="H418" s="334">
        <v>104500</v>
      </c>
      <c r="L418" s="287"/>
      <c r="M418" s="287"/>
    </row>
    <row r="419" spans="1:13" s="345" customFormat="1" ht="38.25">
      <c r="A419" s="344" t="s">
        <v>10529</v>
      </c>
      <c r="B419" s="350" t="s">
        <v>10530</v>
      </c>
      <c r="C419" s="331">
        <f>VLOOKUP(A419,'[5]VPP_analiticki (2)'!$A$5:$I$266,6,0)</f>
        <v>2</v>
      </c>
      <c r="D419" s="331">
        <f>VLOOKUP(A419,'[5]VPP_analiticki (2)'!$A$5:$I$266,9,0)</f>
        <v>92400</v>
      </c>
      <c r="E419" s="342">
        <f>D419/C419</f>
        <v>46200</v>
      </c>
      <c r="F419" s="332">
        <f>G419/H419</f>
        <v>1.8601248398541637</v>
      </c>
      <c r="G419" s="333">
        <v>85937.767601262356</v>
      </c>
      <c r="H419" s="334">
        <v>46200</v>
      </c>
      <c r="L419" s="287"/>
      <c r="M419" s="287"/>
    </row>
    <row r="420" spans="1:13" s="345" customFormat="1" ht="15" customHeight="1">
      <c r="A420" s="869" t="s">
        <v>10531</v>
      </c>
      <c r="B420" s="870" t="s">
        <v>10532</v>
      </c>
      <c r="C420" s="331">
        <f>VLOOKUP(A420,'[5]VPP_analiticki (2)'!$A$5:$I$266,6,0)</f>
        <v>2</v>
      </c>
      <c r="D420" s="331">
        <f>VLOOKUP(A420,'[5]VPP_analiticki (2)'!$A$5:$I$266,9,0)</f>
        <v>326040</v>
      </c>
      <c r="E420" s="342">
        <f>D420/C420</f>
        <v>163020</v>
      </c>
      <c r="F420" s="332">
        <f>G420/H420</f>
        <v>1.8601248398541634</v>
      </c>
      <c r="G420" s="333">
        <v>303237.55139302573</v>
      </c>
      <c r="H420" s="334">
        <v>163020</v>
      </c>
      <c r="L420" s="287"/>
      <c r="M420" s="287"/>
    </row>
    <row r="421" spans="1:13" s="345" customFormat="1" ht="15" customHeight="1">
      <c r="A421" s="344" t="s">
        <v>10533</v>
      </c>
      <c r="B421" s="350" t="s">
        <v>10534</v>
      </c>
      <c r="C421" s="331"/>
      <c r="D421" s="331"/>
      <c r="E421" s="342"/>
      <c r="F421" s="332"/>
      <c r="G421" s="333">
        <v>0</v>
      </c>
      <c r="H421" s="334"/>
      <c r="L421" s="287"/>
      <c r="M421" s="287"/>
    </row>
    <row r="422" spans="1:13" s="345" customFormat="1" ht="15" customHeight="1">
      <c r="A422" s="869" t="s">
        <v>10535</v>
      </c>
      <c r="B422" s="870" t="s">
        <v>10536</v>
      </c>
      <c r="C422" s="331">
        <f>VLOOKUP(A422,'[5]VPP_analiticki (2)'!$A$5:$I$266,6,0)</f>
        <v>6</v>
      </c>
      <c r="D422" s="331">
        <f>VLOOKUP(A422,'[5]VPP_analiticki (2)'!$A$5:$I$266,9,0)</f>
        <v>425920</v>
      </c>
      <c r="E422" s="342">
        <f>D422/C422</f>
        <v>70986.666666666672</v>
      </c>
      <c r="F422" s="332">
        <f>G422/H422</f>
        <v>5.5803745195624899</v>
      </c>
      <c r="G422" s="333">
        <v>396132.18589534267</v>
      </c>
      <c r="H422" s="334">
        <v>70986.666666666672</v>
      </c>
      <c r="L422" s="287"/>
      <c r="M422" s="287"/>
    </row>
    <row r="423" spans="1:13" s="345" customFormat="1" ht="15" customHeight="1">
      <c r="A423" s="869" t="s">
        <v>10537</v>
      </c>
      <c r="B423" s="870" t="s">
        <v>10538</v>
      </c>
      <c r="C423" s="331"/>
      <c r="D423" s="331"/>
      <c r="E423" s="342"/>
      <c r="F423" s="332"/>
      <c r="G423" s="333">
        <v>0</v>
      </c>
      <c r="H423" s="334"/>
      <c r="L423" s="287"/>
      <c r="M423" s="287"/>
    </row>
    <row r="424" spans="1:13" s="345" customFormat="1" ht="15" customHeight="1">
      <c r="A424" s="869" t="s">
        <v>10539</v>
      </c>
      <c r="B424" s="870" t="s">
        <v>10540</v>
      </c>
      <c r="C424" s="331"/>
      <c r="D424" s="331"/>
      <c r="E424" s="342"/>
      <c r="F424" s="332"/>
      <c r="G424" s="333">
        <v>0</v>
      </c>
      <c r="H424" s="334"/>
      <c r="L424" s="287"/>
      <c r="M424" s="287"/>
    </row>
    <row r="425" spans="1:13" s="345" customFormat="1" ht="15" customHeight="1">
      <c r="A425" s="869" t="s">
        <v>10541</v>
      </c>
      <c r="B425" s="870" t="s">
        <v>10542</v>
      </c>
      <c r="C425" s="331"/>
      <c r="D425" s="331"/>
      <c r="E425" s="342"/>
      <c r="F425" s="332"/>
      <c r="G425" s="333">
        <v>0</v>
      </c>
      <c r="H425" s="334"/>
      <c r="L425" s="287"/>
      <c r="M425" s="287"/>
    </row>
    <row r="426" spans="1:13" s="345" customFormat="1" ht="15" customHeight="1">
      <c r="A426" s="869" t="s">
        <v>10543</v>
      </c>
      <c r="B426" s="870" t="s">
        <v>10544</v>
      </c>
      <c r="C426" s="331"/>
      <c r="D426" s="331"/>
      <c r="E426" s="342"/>
      <c r="F426" s="332"/>
      <c r="G426" s="333">
        <v>0</v>
      </c>
      <c r="H426" s="334"/>
      <c r="L426" s="287"/>
      <c r="M426" s="287"/>
    </row>
    <row r="427" spans="1:13" s="345" customFormat="1" ht="15" customHeight="1">
      <c r="A427" s="343" t="s">
        <v>10545</v>
      </c>
      <c r="B427" s="868" t="s">
        <v>10546</v>
      </c>
      <c r="C427" s="331"/>
      <c r="D427" s="331"/>
      <c r="E427" s="342"/>
      <c r="F427" s="332"/>
      <c r="G427" s="333">
        <v>0</v>
      </c>
      <c r="H427" s="334"/>
      <c r="L427" s="287"/>
      <c r="M427" s="287"/>
    </row>
    <row r="428" spans="1:13" s="345" customFormat="1" ht="15" customHeight="1">
      <c r="A428" s="343" t="s">
        <v>10547</v>
      </c>
      <c r="B428" s="868" t="s">
        <v>10548</v>
      </c>
      <c r="C428" s="331"/>
      <c r="D428" s="331"/>
      <c r="E428" s="342"/>
      <c r="F428" s="332"/>
      <c r="G428" s="333">
        <v>0</v>
      </c>
      <c r="H428" s="334"/>
      <c r="L428" s="287"/>
      <c r="M428" s="287"/>
    </row>
    <row r="429" spans="1:13" s="345" customFormat="1" ht="15" customHeight="1">
      <c r="A429" s="348" t="s">
        <v>10549</v>
      </c>
      <c r="B429" s="349" t="s">
        <v>10550</v>
      </c>
      <c r="C429" s="331"/>
      <c r="D429" s="331"/>
      <c r="E429" s="342"/>
      <c r="F429" s="332"/>
      <c r="G429" s="333">
        <v>0</v>
      </c>
      <c r="H429" s="334"/>
      <c r="L429" s="287"/>
      <c r="M429" s="287"/>
    </row>
    <row r="430" spans="1:13" s="345" customFormat="1" ht="15" customHeight="1">
      <c r="A430" s="352" t="s">
        <v>10551</v>
      </c>
      <c r="B430" s="353" t="s">
        <v>10552</v>
      </c>
      <c r="C430" s="331"/>
      <c r="D430" s="331"/>
      <c r="E430" s="342"/>
      <c r="F430" s="332"/>
      <c r="G430" s="333">
        <v>0</v>
      </c>
      <c r="H430" s="334"/>
      <c r="L430" s="287"/>
      <c r="M430" s="287"/>
    </row>
    <row r="431" spans="1:13" s="345" customFormat="1" ht="15" customHeight="1">
      <c r="A431" s="869" t="s">
        <v>10553</v>
      </c>
      <c r="B431" s="870" t="s">
        <v>10554</v>
      </c>
      <c r="C431" s="331">
        <f>VLOOKUP(A431,'[5]VPP_analiticki (2)'!$A$5:$I$266,6,0)</f>
        <v>13</v>
      </c>
      <c r="D431" s="331">
        <f>VLOOKUP(A431,'[5]VPP_analiticki (2)'!$A$5:$I$266,9,0)</f>
        <v>5005</v>
      </c>
      <c r="E431" s="342">
        <f>D431/C431</f>
        <v>385</v>
      </c>
      <c r="F431" s="332">
        <f>G431/H431</f>
        <v>12.090811459052064</v>
      </c>
      <c r="G431" s="333">
        <v>4654.962411735045</v>
      </c>
      <c r="H431" s="358">
        <v>385</v>
      </c>
      <c r="L431" s="287"/>
      <c r="M431" s="287"/>
    </row>
    <row r="432" spans="1:13" s="345" customFormat="1" ht="15" customHeight="1">
      <c r="A432" s="866" t="s">
        <v>10555</v>
      </c>
      <c r="B432" s="868" t="s">
        <v>10556</v>
      </c>
      <c r="C432" s="331"/>
      <c r="D432" s="331"/>
      <c r="E432" s="342"/>
      <c r="F432" s="332"/>
      <c r="G432" s="333">
        <v>0</v>
      </c>
      <c r="H432" s="334"/>
      <c r="L432" s="287"/>
      <c r="M432" s="287"/>
    </row>
    <row r="433" spans="1:13" s="345" customFormat="1" ht="15" customHeight="1">
      <c r="A433" s="348" t="s">
        <v>10557</v>
      </c>
      <c r="B433" s="349" t="s">
        <v>10558</v>
      </c>
      <c r="C433" s="331"/>
      <c r="D433" s="331"/>
      <c r="E433" s="342"/>
      <c r="F433" s="332"/>
      <c r="G433" s="333">
        <v>0</v>
      </c>
      <c r="H433" s="334"/>
      <c r="L433" s="287"/>
      <c r="M433" s="287"/>
    </row>
    <row r="434" spans="1:13" s="345" customFormat="1" ht="15" customHeight="1">
      <c r="A434" s="344" t="s">
        <v>10559</v>
      </c>
      <c r="B434" s="868" t="s">
        <v>10560</v>
      </c>
      <c r="C434" s="331"/>
      <c r="D434" s="331"/>
      <c r="E434" s="342"/>
      <c r="F434" s="332"/>
      <c r="G434" s="333">
        <v>0</v>
      </c>
      <c r="H434" s="334"/>
      <c r="L434" s="287"/>
      <c r="M434" s="287"/>
    </row>
    <row r="435" spans="1:13" s="345" customFormat="1" ht="15" customHeight="1">
      <c r="A435" s="344" t="s">
        <v>10561</v>
      </c>
      <c r="B435" s="868" t="s">
        <v>10562</v>
      </c>
      <c r="C435" s="331"/>
      <c r="D435" s="331"/>
      <c r="E435" s="342"/>
      <c r="F435" s="332"/>
      <c r="G435" s="333">
        <v>0</v>
      </c>
      <c r="H435" s="334"/>
      <c r="L435" s="287"/>
      <c r="M435" s="287"/>
    </row>
    <row r="436" spans="1:13" s="345" customFormat="1" ht="15" customHeight="1">
      <c r="A436" s="343" t="s">
        <v>10563</v>
      </c>
      <c r="B436" s="868" t="s">
        <v>10564</v>
      </c>
      <c r="C436" s="331">
        <f>VLOOKUP(A436,'[5]VPP_analiticki (2)'!$A$5:$I$266,6,0)</f>
        <v>2</v>
      </c>
      <c r="D436" s="331">
        <f>VLOOKUP(A436,'[5]VPP_analiticki (2)'!$A$5:$I$266,9,0)</f>
        <v>1291.68</v>
      </c>
      <c r="E436" s="342">
        <f>D436/C436</f>
        <v>645.84</v>
      </c>
      <c r="F436" s="332">
        <f>G436/H436</f>
        <v>1.8601248398541639</v>
      </c>
      <c r="G436" s="333">
        <v>1201.3430265714132</v>
      </c>
      <c r="H436" s="358">
        <v>645.84</v>
      </c>
      <c r="L436" s="287"/>
      <c r="M436" s="287"/>
    </row>
    <row r="437" spans="1:13" s="345" customFormat="1" ht="15" customHeight="1">
      <c r="A437" s="348" t="s">
        <v>10565</v>
      </c>
      <c r="B437" s="349" t="s">
        <v>10566</v>
      </c>
      <c r="C437" s="331"/>
      <c r="D437" s="331"/>
      <c r="E437" s="342"/>
      <c r="F437" s="332"/>
      <c r="G437" s="333">
        <v>0</v>
      </c>
      <c r="H437" s="358"/>
      <c r="L437" s="287"/>
      <c r="M437" s="287"/>
    </row>
    <row r="438" spans="1:13" s="345" customFormat="1" ht="15" customHeight="1">
      <c r="A438" s="866" t="s">
        <v>10567</v>
      </c>
      <c r="B438" s="868" t="s">
        <v>10568</v>
      </c>
      <c r="C438" s="331"/>
      <c r="D438" s="331"/>
      <c r="E438" s="342"/>
      <c r="F438" s="332"/>
      <c r="G438" s="333">
        <v>0</v>
      </c>
      <c r="H438" s="358"/>
      <c r="L438" s="287"/>
      <c r="M438" s="287"/>
    </row>
    <row r="439" spans="1:13" s="345" customFormat="1" ht="15" customHeight="1">
      <c r="A439" s="343" t="s">
        <v>10569</v>
      </c>
      <c r="B439" s="868" t="s">
        <v>10570</v>
      </c>
      <c r="C439" s="331">
        <f>VLOOKUP(A439,'[5]VPP_analiticki (2)'!$A$5:$I$266,6,0)</f>
        <v>1</v>
      </c>
      <c r="D439" s="331">
        <f>VLOOKUP(A439,'[5]VPP_analiticki (2)'!$A$5:$I$266,9,0)</f>
        <v>645.84</v>
      </c>
      <c r="E439" s="342">
        <f>D439/C439</f>
        <v>645.84</v>
      </c>
      <c r="F439" s="332">
        <f>G439/H439</f>
        <v>0.93006241992708194</v>
      </c>
      <c r="G439" s="333">
        <v>600.67151328570662</v>
      </c>
      <c r="H439" s="358">
        <v>645.84</v>
      </c>
      <c r="L439" s="287"/>
      <c r="M439" s="287"/>
    </row>
    <row r="440" spans="1:13" s="345" customFormat="1" ht="15" customHeight="1">
      <c r="A440" s="869" t="s">
        <v>10571</v>
      </c>
      <c r="B440" s="870" t="s">
        <v>10572</v>
      </c>
      <c r="C440" s="331"/>
      <c r="D440" s="331"/>
      <c r="E440" s="342"/>
      <c r="F440" s="332"/>
      <c r="G440" s="333">
        <v>0</v>
      </c>
      <c r="H440" s="358"/>
      <c r="L440" s="287"/>
      <c r="M440" s="287"/>
    </row>
    <row r="441" spans="1:13" s="345" customFormat="1" ht="15" customHeight="1">
      <c r="A441" s="869" t="s">
        <v>10573</v>
      </c>
      <c r="B441" s="870" t="s">
        <v>10574</v>
      </c>
      <c r="C441" s="331"/>
      <c r="D441" s="331"/>
      <c r="E441" s="342"/>
      <c r="F441" s="332"/>
      <c r="G441" s="333">
        <v>0</v>
      </c>
      <c r="H441" s="358"/>
      <c r="L441" s="287"/>
      <c r="M441" s="287"/>
    </row>
    <row r="442" spans="1:13" s="345" customFormat="1" ht="15" customHeight="1">
      <c r="A442" s="869" t="s">
        <v>10575</v>
      </c>
      <c r="B442" s="870" t="s">
        <v>10574</v>
      </c>
      <c r="C442" s="331">
        <f>VLOOKUP(A442,'[5]VPP_analiticki (2)'!$A$5:$I$266,6,0)</f>
        <v>4</v>
      </c>
      <c r="D442" s="331">
        <f>VLOOKUP(A442,'[5]VPP_analiticki (2)'!$A$5:$I$266,9,0)</f>
        <v>39732</v>
      </c>
      <c r="E442" s="342">
        <f>D442/C442</f>
        <v>9933</v>
      </c>
      <c r="F442" s="332">
        <f>G442/H442</f>
        <v>3.7202496797083273</v>
      </c>
      <c r="G442" s="333">
        <v>36953.240068542815</v>
      </c>
      <c r="H442" s="358">
        <v>9933</v>
      </c>
      <c r="L442" s="287"/>
      <c r="M442" s="287"/>
    </row>
    <row r="443" spans="1:13" s="345" customFormat="1" ht="15" customHeight="1">
      <c r="A443" s="869" t="s">
        <v>10576</v>
      </c>
      <c r="B443" s="870" t="s">
        <v>10577</v>
      </c>
      <c r="C443" s="331"/>
      <c r="D443" s="331"/>
      <c r="E443" s="342"/>
      <c r="F443" s="332"/>
      <c r="G443" s="333">
        <v>0</v>
      </c>
      <c r="H443" s="358"/>
      <c r="L443" s="287"/>
      <c r="M443" s="287"/>
    </row>
    <row r="444" spans="1:13" s="345" customFormat="1" ht="15" customHeight="1">
      <c r="A444" s="869" t="s">
        <v>10578</v>
      </c>
      <c r="B444" s="870" t="s">
        <v>10577</v>
      </c>
      <c r="C444" s="331"/>
      <c r="D444" s="331"/>
      <c r="E444" s="342"/>
      <c r="F444" s="332"/>
      <c r="G444" s="333">
        <v>0</v>
      </c>
      <c r="H444" s="358"/>
      <c r="L444" s="287"/>
      <c r="M444" s="287"/>
    </row>
    <row r="445" spans="1:13" s="345" customFormat="1" ht="15" customHeight="1">
      <c r="A445" s="869" t="s">
        <v>10579</v>
      </c>
      <c r="B445" s="870" t="s">
        <v>10580</v>
      </c>
      <c r="C445" s="331"/>
      <c r="D445" s="331"/>
      <c r="E445" s="342"/>
      <c r="F445" s="332"/>
      <c r="G445" s="333">
        <v>0</v>
      </c>
      <c r="H445" s="358"/>
      <c r="L445" s="287"/>
      <c r="M445" s="287"/>
    </row>
    <row r="446" spans="1:13" s="345" customFormat="1" ht="15" customHeight="1">
      <c r="A446" s="869" t="s">
        <v>10581</v>
      </c>
      <c r="B446" s="870" t="s">
        <v>10580</v>
      </c>
      <c r="C446" s="331"/>
      <c r="D446" s="331"/>
      <c r="E446" s="342"/>
      <c r="F446" s="332"/>
      <c r="G446" s="333">
        <v>0</v>
      </c>
      <c r="H446" s="358"/>
      <c r="L446" s="287"/>
      <c r="M446" s="287"/>
    </row>
    <row r="447" spans="1:13" s="345" customFormat="1" ht="15" customHeight="1">
      <c r="A447" s="869" t="s">
        <v>10582</v>
      </c>
      <c r="B447" s="870" t="s">
        <v>10583</v>
      </c>
      <c r="C447" s="331"/>
      <c r="D447" s="331"/>
      <c r="E447" s="342"/>
      <c r="F447" s="332"/>
      <c r="G447" s="333">
        <v>0</v>
      </c>
      <c r="H447" s="358"/>
      <c r="L447" s="287"/>
      <c r="M447" s="287"/>
    </row>
    <row r="448" spans="1:13" s="345" customFormat="1" ht="15" customHeight="1">
      <c r="A448" s="869" t="s">
        <v>10584</v>
      </c>
      <c r="B448" s="870" t="s">
        <v>10583</v>
      </c>
      <c r="C448" s="331"/>
      <c r="D448" s="331"/>
      <c r="E448" s="342"/>
      <c r="F448" s="332"/>
      <c r="G448" s="333">
        <v>0</v>
      </c>
      <c r="H448" s="358"/>
      <c r="L448" s="287"/>
      <c r="M448" s="287"/>
    </row>
    <row r="449" spans="1:13" s="345" customFormat="1" ht="15" customHeight="1">
      <c r="A449" s="869" t="s">
        <v>10585</v>
      </c>
      <c r="B449" s="870" t="s">
        <v>10586</v>
      </c>
      <c r="C449" s="331"/>
      <c r="D449" s="331"/>
      <c r="E449" s="342"/>
      <c r="F449" s="332"/>
      <c r="G449" s="333">
        <v>0</v>
      </c>
      <c r="H449" s="358"/>
      <c r="L449" s="287"/>
      <c r="M449" s="287"/>
    </row>
    <row r="450" spans="1:13" s="345" customFormat="1" ht="15" customHeight="1">
      <c r="A450" s="869" t="s">
        <v>10587</v>
      </c>
      <c r="B450" s="870" t="s">
        <v>10586</v>
      </c>
      <c r="C450" s="331"/>
      <c r="D450" s="331"/>
      <c r="E450" s="342"/>
      <c r="F450" s="332"/>
      <c r="G450" s="333">
        <v>0</v>
      </c>
      <c r="H450" s="358"/>
      <c r="L450" s="287"/>
      <c r="M450" s="287"/>
    </row>
    <row r="451" spans="1:13" s="345" customFormat="1" ht="15" customHeight="1">
      <c r="A451" s="869" t="s">
        <v>10588</v>
      </c>
      <c r="B451" s="870" t="s">
        <v>10586</v>
      </c>
      <c r="C451" s="331"/>
      <c r="D451" s="331"/>
      <c r="E451" s="342"/>
      <c r="F451" s="332"/>
      <c r="G451" s="333">
        <v>0</v>
      </c>
      <c r="H451" s="358"/>
      <c r="L451" s="287"/>
      <c r="M451" s="287"/>
    </row>
    <row r="452" spans="1:13" s="345" customFormat="1" ht="15" customHeight="1">
      <c r="A452" s="348" t="s">
        <v>10589</v>
      </c>
      <c r="B452" s="349" t="s">
        <v>10590</v>
      </c>
      <c r="C452" s="331">
        <f>VLOOKUP(A452,'[5]VPP_analiticki (2)'!$A$5:$I$266,6,0)</f>
        <v>261</v>
      </c>
      <c r="D452" s="331">
        <f>VLOOKUP(A452,'[5]VPP_analiticki (2)'!$A$5:$I$266,9,0)</f>
        <v>1933800</v>
      </c>
      <c r="E452" s="342">
        <f>D452/C452</f>
        <v>7409.1954022988502</v>
      </c>
      <c r="F452" s="332">
        <f>G452/H452</f>
        <v>242.74629160096839</v>
      </c>
      <c r="G452" s="333">
        <v>1798554.707654991</v>
      </c>
      <c r="H452" s="358">
        <v>7409.1954022988502</v>
      </c>
      <c r="L452" s="287"/>
      <c r="M452" s="287"/>
    </row>
    <row r="453" spans="1:13" s="345" customFormat="1" ht="15" customHeight="1">
      <c r="A453" s="869" t="s">
        <v>18274</v>
      </c>
      <c r="B453" s="870" t="s">
        <v>18275</v>
      </c>
      <c r="C453" s="331">
        <f>VLOOKUP(A453,'[5]VPP_analiticki (2)'!$A$5:$I$266,6,0)</f>
        <v>1</v>
      </c>
      <c r="D453" s="331">
        <f>VLOOKUP(A453,'[5]VPP_analiticki (2)'!$A$5:$I$266,9,0)</f>
        <v>4131</v>
      </c>
      <c r="E453" s="342">
        <f>D453/C453</f>
        <v>4131</v>
      </c>
      <c r="F453" s="332"/>
      <c r="G453" s="333">
        <v>3842.0878567187751</v>
      </c>
      <c r="H453" s="358">
        <v>4131</v>
      </c>
      <c r="L453" s="287"/>
      <c r="M453" s="287"/>
    </row>
    <row r="454" spans="1:13" s="345" customFormat="1" ht="15" customHeight="1">
      <c r="A454" s="348" t="s">
        <v>10591</v>
      </c>
      <c r="B454" s="349" t="s">
        <v>10592</v>
      </c>
      <c r="C454" s="331">
        <f>VLOOKUP(A454,'[5]VPP_analiticki (2)'!$A$5:$I$266,6,0)</f>
        <v>3</v>
      </c>
      <c r="D454" s="331">
        <f>VLOOKUP(A454,'[5]VPP_analiticki (2)'!$A$5:$I$266,9,0)</f>
        <v>12331.44</v>
      </c>
      <c r="E454" s="342">
        <f>D454/C454</f>
        <v>4110.4800000000005</v>
      </c>
      <c r="F454" s="332">
        <f>G454/H454</f>
        <v>2.7901872597812454</v>
      </c>
      <c r="G454" s="333">
        <v>11469.008927585615</v>
      </c>
      <c r="H454" s="358">
        <v>4110.4800000000005</v>
      </c>
      <c r="L454" s="287"/>
      <c r="M454" s="287"/>
    </row>
    <row r="455" spans="1:13" s="345" customFormat="1" ht="15" customHeight="1">
      <c r="A455" s="344" t="s">
        <v>10593</v>
      </c>
      <c r="B455" s="350" t="s">
        <v>10594</v>
      </c>
      <c r="C455" s="331">
        <f>VLOOKUP(A455,'[5]VPP_analiticki (2)'!$A$5:$I$266,6,0)</f>
        <v>2</v>
      </c>
      <c r="D455" s="331">
        <f>VLOOKUP(A455,'[5]VPP_analiticki (2)'!$A$5:$I$266,9,0)</f>
        <v>8468.32</v>
      </c>
      <c r="E455" s="342">
        <f>D455/C455</f>
        <v>4234.16</v>
      </c>
      <c r="F455" s="332"/>
      <c r="G455" s="333">
        <v>7876.066191916907</v>
      </c>
      <c r="H455" s="358">
        <v>4234.16</v>
      </c>
      <c r="L455" s="287"/>
      <c r="M455" s="287"/>
    </row>
    <row r="456" spans="1:13" s="345" customFormat="1" ht="15" customHeight="1">
      <c r="A456" s="351" t="s">
        <v>10595</v>
      </c>
      <c r="B456" s="349" t="s">
        <v>10596</v>
      </c>
      <c r="C456" s="331">
        <f>VLOOKUP(A456,'[5]VPP_analiticki (2)'!$A$5:$I$266,6,0)</f>
        <v>2</v>
      </c>
      <c r="D456" s="331">
        <f>VLOOKUP(A456,'[5]VPP_analiticki (2)'!$A$5:$I$266,9,0)</f>
        <v>8579.94</v>
      </c>
      <c r="E456" s="342">
        <f>D456/C456</f>
        <v>4289.97</v>
      </c>
      <c r="F456" s="332"/>
      <c r="G456" s="333">
        <v>7979.8797592291667</v>
      </c>
      <c r="H456" s="358">
        <v>4289.97</v>
      </c>
      <c r="L456" s="287"/>
      <c r="M456" s="287"/>
    </row>
    <row r="457" spans="1:13" s="345" customFormat="1" ht="15" customHeight="1">
      <c r="A457" s="344" t="s">
        <v>10597</v>
      </c>
      <c r="B457" s="350" t="s">
        <v>10598</v>
      </c>
      <c r="C457" s="331"/>
      <c r="D457" s="331"/>
      <c r="E457" s="342"/>
      <c r="F457" s="332"/>
      <c r="G457" s="333">
        <v>0</v>
      </c>
      <c r="H457" s="358"/>
      <c r="L457" s="287"/>
      <c r="M457" s="287"/>
    </row>
    <row r="458" spans="1:13" s="345" customFormat="1" ht="15" customHeight="1">
      <c r="A458" s="344" t="s">
        <v>10599</v>
      </c>
      <c r="B458" s="350" t="s">
        <v>10600</v>
      </c>
      <c r="C458" s="331"/>
      <c r="D458" s="331"/>
      <c r="E458" s="342"/>
      <c r="F458" s="332"/>
      <c r="G458" s="333">
        <v>0</v>
      </c>
      <c r="H458" s="358"/>
      <c r="L458" s="287"/>
      <c r="M458" s="287"/>
    </row>
    <row r="459" spans="1:13" s="345" customFormat="1" ht="15" customHeight="1">
      <c r="A459" s="351" t="s">
        <v>10601</v>
      </c>
      <c r="B459" s="349" t="s">
        <v>10602</v>
      </c>
      <c r="C459" s="331"/>
      <c r="D459" s="331"/>
      <c r="E459" s="342"/>
      <c r="F459" s="332"/>
      <c r="G459" s="333">
        <v>0</v>
      </c>
      <c r="H459" s="358"/>
      <c r="L459" s="287"/>
      <c r="M459" s="287"/>
    </row>
    <row r="460" spans="1:13" s="345" customFormat="1" ht="15" customHeight="1">
      <c r="A460" s="869" t="s">
        <v>19382</v>
      </c>
      <c r="B460" s="870" t="s">
        <v>19384</v>
      </c>
      <c r="C460" s="331">
        <f>VLOOKUP(A460,'[5]VPP_analiticki (2)'!$A$5:$I$266,6,0)</f>
        <v>3</v>
      </c>
      <c r="D460" s="331">
        <f>VLOOKUP(A460,'[5]VPP_analiticki (2)'!$A$5:$I$266,9,0)</f>
        <v>12580.92</v>
      </c>
      <c r="E460" s="342">
        <f>D460/C460</f>
        <v>4193.6400000000003</v>
      </c>
      <c r="F460" s="332"/>
      <c r="G460" s="333">
        <v>11701.040900109023</v>
      </c>
      <c r="H460" s="358">
        <v>4193.6400000000003</v>
      </c>
      <c r="L460" s="287"/>
      <c r="M460" s="287"/>
    </row>
    <row r="461" spans="1:13" s="345" customFormat="1" ht="15" customHeight="1">
      <c r="A461" s="869" t="s">
        <v>19383</v>
      </c>
      <c r="B461" s="870" t="s">
        <v>19385</v>
      </c>
      <c r="C461" s="331">
        <f>VLOOKUP(A461,'[5]VPP_analiticki (2)'!$A$5:$I$266,6,0)</f>
        <v>2</v>
      </c>
      <c r="D461" s="331">
        <f>VLOOKUP(A461,'[5]VPP_analiticki (2)'!$A$5:$I$266,9,0)</f>
        <v>8412.1200000000008</v>
      </c>
      <c r="E461" s="342">
        <f>D461/C461</f>
        <v>4206.0600000000004</v>
      </c>
      <c r="F461" s="332"/>
      <c r="G461" s="333">
        <v>7823.7966839170049</v>
      </c>
      <c r="H461" s="358">
        <v>4206.0600000000004</v>
      </c>
      <c r="L461" s="287"/>
      <c r="M461" s="287"/>
    </row>
    <row r="462" spans="1:13" s="345" customFormat="1" ht="15" customHeight="1">
      <c r="A462" s="351" t="s">
        <v>10603</v>
      </c>
      <c r="B462" s="349" t="s">
        <v>10604</v>
      </c>
      <c r="C462" s="331"/>
      <c r="D462" s="331"/>
      <c r="E462" s="342"/>
      <c r="F462" s="332"/>
      <c r="G462" s="333">
        <v>0</v>
      </c>
      <c r="H462" s="358"/>
      <c r="L462" s="287"/>
      <c r="M462" s="287"/>
    </row>
    <row r="463" spans="1:13" s="345" customFormat="1" ht="15" customHeight="1">
      <c r="A463" s="344" t="s">
        <v>10605</v>
      </c>
      <c r="B463" s="350" t="s">
        <v>10606</v>
      </c>
      <c r="C463" s="331"/>
      <c r="D463" s="331"/>
      <c r="E463" s="342"/>
      <c r="F463" s="332"/>
      <c r="G463" s="333">
        <v>0</v>
      </c>
      <c r="H463" s="358"/>
      <c r="L463" s="287"/>
      <c r="M463" s="287"/>
    </row>
    <row r="464" spans="1:13" s="345" customFormat="1" ht="15" customHeight="1">
      <c r="A464" s="344" t="s">
        <v>10607</v>
      </c>
      <c r="B464" s="350" t="s">
        <v>10608</v>
      </c>
      <c r="C464" s="331">
        <f>VLOOKUP(A464,'[5]VPP_analiticki (2)'!$A$5:$I$266,6,0)</f>
        <v>1</v>
      </c>
      <c r="D464" s="331">
        <f>VLOOKUP(A464,'[5]VPP_analiticki (2)'!$A$5:$I$266,9,0)</f>
        <v>1097.28</v>
      </c>
      <c r="E464" s="342">
        <f>D464/C464</f>
        <v>1097.28</v>
      </c>
      <c r="F464" s="332">
        <f t="shared" ref="F464:F468" si="13">G464/H464</f>
        <v>0.93006241992708183</v>
      </c>
      <c r="G464" s="333">
        <v>1020.5388921375883</v>
      </c>
      <c r="H464" s="358">
        <v>1097.28</v>
      </c>
      <c r="L464" s="287"/>
      <c r="M464" s="287"/>
    </row>
    <row r="465" spans="1:13" s="345" customFormat="1" ht="15" customHeight="1">
      <c r="A465" s="344" t="s">
        <v>10609</v>
      </c>
      <c r="B465" s="350" t="s">
        <v>10610</v>
      </c>
      <c r="C465" s="331"/>
      <c r="D465" s="331"/>
      <c r="E465" s="342"/>
      <c r="F465" s="332"/>
      <c r="G465" s="333">
        <v>0</v>
      </c>
      <c r="H465" s="358"/>
      <c r="L465" s="287"/>
      <c r="M465" s="287"/>
    </row>
    <row r="466" spans="1:13" s="345" customFormat="1" ht="15" customHeight="1">
      <c r="A466" s="869" t="s">
        <v>10617</v>
      </c>
      <c r="B466" s="870" t="s">
        <v>10618</v>
      </c>
      <c r="C466" s="331">
        <f>VLOOKUP(A466,'[5]VPP_analiticki (2)'!$A$5:$I$266,6,0)</f>
        <v>2</v>
      </c>
      <c r="D466" s="331">
        <f>VLOOKUP(A466,'[5]VPP_analiticki (2)'!$A$5:$I$266,9,0)</f>
        <v>2194.56</v>
      </c>
      <c r="E466" s="342">
        <f>D466/C466</f>
        <v>1097.28</v>
      </c>
      <c r="F466" s="332">
        <f t="shared" si="13"/>
        <v>1.8601248398541637</v>
      </c>
      <c r="G466" s="333">
        <v>2041.0777842751766</v>
      </c>
      <c r="H466" s="358">
        <v>1097.28</v>
      </c>
      <c r="L466" s="287"/>
      <c r="M466" s="287"/>
    </row>
    <row r="467" spans="1:13" s="345" customFormat="1" ht="15" customHeight="1">
      <c r="A467" s="869" t="s">
        <v>10619</v>
      </c>
      <c r="B467" s="870" t="s">
        <v>10620</v>
      </c>
      <c r="C467" s="331">
        <f>VLOOKUP(A467,'[5]VPP_analiticki (2)'!$A$5:$I$266,6,0)</f>
        <v>2</v>
      </c>
      <c r="D467" s="331">
        <f>VLOOKUP(A467,'[5]VPP_analiticki (2)'!$A$5:$I$266,9,0)</f>
        <v>2194.56</v>
      </c>
      <c r="E467" s="342">
        <f>D467/C467</f>
        <v>1097.28</v>
      </c>
      <c r="F467" s="332">
        <f t="shared" si="13"/>
        <v>1.8601248398541637</v>
      </c>
      <c r="G467" s="333">
        <v>2041.0777842751766</v>
      </c>
      <c r="H467" s="358">
        <v>1097.28</v>
      </c>
      <c r="L467" s="287"/>
      <c r="M467" s="287"/>
    </row>
    <row r="468" spans="1:13" s="345" customFormat="1" ht="15" customHeight="1">
      <c r="A468" s="344" t="s">
        <v>10611</v>
      </c>
      <c r="B468" s="350" t="s">
        <v>10612</v>
      </c>
      <c r="C468" s="331">
        <f>VLOOKUP(A468,'[5]VPP_analiticki (2)'!$A$5:$I$266,6,0)</f>
        <v>2</v>
      </c>
      <c r="D468" s="331">
        <f>VLOOKUP(A468,'[5]VPP_analiticki (2)'!$A$5:$I$266,9,0)</f>
        <v>2012.14</v>
      </c>
      <c r="E468" s="342">
        <f>D468/C468</f>
        <v>1006.07</v>
      </c>
      <c r="F468" s="332">
        <f t="shared" si="13"/>
        <v>1.8601248398541637</v>
      </c>
      <c r="G468" s="333">
        <v>1871.4157976320785</v>
      </c>
      <c r="H468" s="358">
        <v>1006.07</v>
      </c>
      <c r="L468" s="287"/>
      <c r="M468" s="287"/>
    </row>
    <row r="469" spans="1:13" s="345" customFormat="1" ht="15" customHeight="1">
      <c r="A469" s="344" t="s">
        <v>10613</v>
      </c>
      <c r="B469" s="350" t="s">
        <v>10614</v>
      </c>
      <c r="C469" s="331"/>
      <c r="D469" s="331"/>
      <c r="E469" s="342"/>
      <c r="F469" s="332"/>
      <c r="G469" s="333">
        <v>0</v>
      </c>
      <c r="H469" s="358"/>
      <c r="L469" s="287"/>
      <c r="M469" s="287"/>
    </row>
    <row r="470" spans="1:13" s="345" customFormat="1" ht="15" customHeight="1">
      <c r="A470" s="344" t="s">
        <v>10615</v>
      </c>
      <c r="B470" s="350" t="s">
        <v>10616</v>
      </c>
      <c r="C470" s="331"/>
      <c r="D470" s="331"/>
      <c r="E470" s="342"/>
      <c r="F470" s="332"/>
      <c r="G470" s="333">
        <v>0</v>
      </c>
      <c r="H470" s="358"/>
      <c r="L470" s="287"/>
      <c r="M470" s="287"/>
    </row>
    <row r="471" spans="1:13" s="345" customFormat="1" ht="15" customHeight="1">
      <c r="A471" s="869" t="s">
        <v>18276</v>
      </c>
      <c r="B471" s="870" t="s">
        <v>18277</v>
      </c>
      <c r="C471" s="331">
        <f>VLOOKUP(A471,'[5]VPP_analiticki (2)'!$A$5:$I$266,6,0)</f>
        <v>1</v>
      </c>
      <c r="D471" s="331">
        <f>VLOOKUP(A471,'[5]VPP_analiticki (2)'!$A$5:$I$266,9,0)</f>
        <v>1097.28</v>
      </c>
      <c r="E471" s="342">
        <f>D471/C471</f>
        <v>1097.28</v>
      </c>
      <c r="F471" s="332"/>
      <c r="G471" s="333">
        <v>1020.5388921375883</v>
      </c>
      <c r="H471" s="358">
        <v>1097.28</v>
      </c>
      <c r="L471" s="287"/>
      <c r="M471" s="287"/>
    </row>
    <row r="472" spans="1:13" s="345" customFormat="1" ht="15" customHeight="1">
      <c r="A472" s="344" t="s">
        <v>10621</v>
      </c>
      <c r="B472" s="868" t="s">
        <v>10622</v>
      </c>
      <c r="C472" s="331"/>
      <c r="D472" s="331"/>
      <c r="E472" s="342"/>
      <c r="F472" s="332"/>
      <c r="G472" s="333">
        <v>0</v>
      </c>
      <c r="H472" s="358"/>
      <c r="L472" s="287"/>
      <c r="M472" s="287"/>
    </row>
    <row r="473" spans="1:13" s="345" customFormat="1" ht="15" customHeight="1">
      <c r="A473" s="344" t="s">
        <v>10623</v>
      </c>
      <c r="B473" s="868" t="s">
        <v>10624</v>
      </c>
      <c r="C473" s="331">
        <f>VLOOKUP(A473,'[5]VPP_analiticki (2)'!$A$5:$I$266,6,0)</f>
        <v>4</v>
      </c>
      <c r="D473" s="331">
        <f>VLOOKUP(A473,'[5]VPP_analiticki (2)'!$A$5:$I$266,9,0)</f>
        <v>15253.32</v>
      </c>
      <c r="E473" s="342">
        <f>D473/C473</f>
        <v>3813.33</v>
      </c>
      <c r="F473" s="332">
        <f>G473/H473</f>
        <v>3.7202496797083269</v>
      </c>
      <c r="G473" s="333">
        <v>14186.539711122154</v>
      </c>
      <c r="H473" s="358">
        <v>3813.33</v>
      </c>
      <c r="L473" s="287"/>
      <c r="M473" s="287"/>
    </row>
    <row r="474" spans="1:13" s="345" customFormat="1" ht="15" customHeight="1">
      <c r="A474" s="344" t="s">
        <v>10625</v>
      </c>
      <c r="B474" s="868" t="s">
        <v>10626</v>
      </c>
      <c r="C474" s="331"/>
      <c r="D474" s="331"/>
      <c r="E474" s="342"/>
      <c r="F474" s="332"/>
      <c r="G474" s="333">
        <v>0</v>
      </c>
      <c r="H474" s="358"/>
      <c r="L474" s="287"/>
      <c r="M474" s="287"/>
    </row>
    <row r="475" spans="1:13" s="345" customFormat="1" ht="15" customHeight="1">
      <c r="A475" s="869" t="s">
        <v>10627</v>
      </c>
      <c r="B475" s="870" t="s">
        <v>10628</v>
      </c>
      <c r="C475" s="331">
        <f>VLOOKUP(A475,'[5]VPP_analiticki (2)'!$A$5:$I$266,6,0)</f>
        <v>4</v>
      </c>
      <c r="D475" s="331">
        <f>VLOOKUP(A475,'[5]VPP_analiticki (2)'!$A$5:$I$266,9,0)</f>
        <v>15253.32</v>
      </c>
      <c r="E475" s="342">
        <f>D475/C475</f>
        <v>3813.33</v>
      </c>
      <c r="F475" s="332">
        <f>G475/H475</f>
        <v>3.7202496797083269</v>
      </c>
      <c r="G475" s="333">
        <v>14186.539711122154</v>
      </c>
      <c r="H475" s="358">
        <v>3813.33</v>
      </c>
      <c r="L475" s="287"/>
      <c r="M475" s="287"/>
    </row>
    <row r="476" spans="1:13" s="345" customFormat="1" ht="15" customHeight="1">
      <c r="A476" s="344" t="s">
        <v>10629</v>
      </c>
      <c r="B476" s="868" t="s">
        <v>10630</v>
      </c>
      <c r="C476" s="331">
        <f>VLOOKUP(A476,'[5]VPP_analiticki (2)'!$A$5:$I$266,6,0)</f>
        <v>10</v>
      </c>
      <c r="D476" s="331">
        <f>VLOOKUP(A476,'[5]VPP_analiticki (2)'!$A$5:$I$266,9,0)</f>
        <v>38118.199999999997</v>
      </c>
      <c r="E476" s="342">
        <f>D476/C476</f>
        <v>3811.8199999999997</v>
      </c>
      <c r="F476" s="332">
        <f>G476/H476</f>
        <v>9.3006241992708176</v>
      </c>
      <c r="G476" s="333">
        <v>35452.305335264486</v>
      </c>
      <c r="H476" s="358">
        <v>3811.8199999999997</v>
      </c>
      <c r="L476" s="287"/>
      <c r="M476" s="287"/>
    </row>
    <row r="477" spans="1:13" s="345" customFormat="1" ht="15" customHeight="1">
      <c r="A477" s="344" t="s">
        <v>10631</v>
      </c>
      <c r="B477" s="875" t="s">
        <v>10632</v>
      </c>
      <c r="C477" s="331">
        <f>VLOOKUP(A477,'[5]VPP_analiticki (2)'!$A$5:$I$266,6,0)</f>
        <v>6</v>
      </c>
      <c r="D477" s="331">
        <f>VLOOKUP(A477,'[5]VPP_analiticki (2)'!$A$5:$I$266,9,0)</f>
        <v>22901.040000000001</v>
      </c>
      <c r="E477" s="342">
        <f>D477/C477</f>
        <v>3816.84</v>
      </c>
      <c r="F477" s="332">
        <f>G477/H477</f>
        <v>5.5803745195624908</v>
      </c>
      <c r="G477" s="333">
        <v>21299.396681246897</v>
      </c>
      <c r="H477" s="358">
        <v>3816.84</v>
      </c>
      <c r="L477" s="287"/>
      <c r="M477" s="287"/>
    </row>
    <row r="478" spans="1:13" s="345" customFormat="1" ht="15" customHeight="1">
      <c r="A478" s="344" t="s">
        <v>10633</v>
      </c>
      <c r="B478" s="868" t="s">
        <v>10634</v>
      </c>
      <c r="C478" s="331">
        <f>VLOOKUP(A478,'[5]VPP_analiticki (2)'!$A$5:$I$266,6,0)</f>
        <v>1</v>
      </c>
      <c r="D478" s="331">
        <f>VLOOKUP(A478,'[5]VPP_analiticki (2)'!$A$5:$I$266,9,0)</f>
        <v>3823.72</v>
      </c>
      <c r="E478" s="342">
        <f>D478/C478</f>
        <v>3823.72</v>
      </c>
      <c r="F478" s="332">
        <f>G478/H478</f>
        <v>0.93006241992708194</v>
      </c>
      <c r="G478" s="333">
        <v>3556.2982763235814</v>
      </c>
      <c r="H478" s="358">
        <v>3823.72</v>
      </c>
      <c r="L478" s="287"/>
      <c r="M478" s="287"/>
    </row>
    <row r="479" spans="1:13" s="345" customFormat="1" ht="15" customHeight="1">
      <c r="A479" s="869" t="s">
        <v>10635</v>
      </c>
      <c r="B479" s="870" t="s">
        <v>10636</v>
      </c>
      <c r="C479" s="331"/>
      <c r="D479" s="331"/>
      <c r="E479" s="342"/>
      <c r="F479" s="332"/>
      <c r="G479" s="333">
        <v>0</v>
      </c>
      <c r="H479" s="358"/>
      <c r="L479" s="287"/>
      <c r="M479" s="287"/>
    </row>
    <row r="480" spans="1:13" s="345" customFormat="1" ht="15" customHeight="1">
      <c r="A480" s="869" t="s">
        <v>10637</v>
      </c>
      <c r="B480" s="870" t="s">
        <v>10638</v>
      </c>
      <c r="C480" s="331"/>
      <c r="D480" s="331"/>
      <c r="E480" s="342"/>
      <c r="F480" s="332"/>
      <c r="G480" s="333">
        <v>0</v>
      </c>
      <c r="H480" s="358"/>
      <c r="L480" s="287"/>
      <c r="M480" s="287"/>
    </row>
    <row r="481" spans="1:13" s="345" customFormat="1" ht="15" customHeight="1">
      <c r="A481" s="344" t="s">
        <v>10639</v>
      </c>
      <c r="B481" s="868" t="s">
        <v>10640</v>
      </c>
      <c r="C481" s="331">
        <f>VLOOKUP(A481,'[5]VPP_analiticki (2)'!$A$5:$I$266,6,0)</f>
        <v>1</v>
      </c>
      <c r="D481" s="331">
        <f>VLOOKUP(A481,'[5]VPP_analiticki (2)'!$A$5:$I$266,9,0)</f>
        <v>3811.82</v>
      </c>
      <c r="E481" s="342">
        <f>D481/C481</f>
        <v>3811.82</v>
      </c>
      <c r="F481" s="332">
        <f>G481/H481</f>
        <v>0.93006241992708194</v>
      </c>
      <c r="G481" s="333">
        <v>3545.2305335264496</v>
      </c>
      <c r="H481" s="358">
        <v>3811.82</v>
      </c>
      <c r="L481" s="287"/>
      <c r="M481" s="287"/>
    </row>
    <row r="482" spans="1:13" s="345" customFormat="1" ht="15" customHeight="1">
      <c r="A482" s="344" t="s">
        <v>10641</v>
      </c>
      <c r="B482" s="868" t="s">
        <v>10642</v>
      </c>
      <c r="C482" s="331"/>
      <c r="D482" s="331"/>
      <c r="E482" s="342"/>
      <c r="F482" s="332"/>
      <c r="G482" s="333">
        <v>0</v>
      </c>
      <c r="H482" s="358"/>
      <c r="L482" s="287"/>
      <c r="M482" s="287"/>
    </row>
    <row r="483" spans="1:13" s="345" customFormat="1" ht="15" customHeight="1">
      <c r="A483" s="344" t="s">
        <v>10643</v>
      </c>
      <c r="B483" s="868" t="s">
        <v>10644</v>
      </c>
      <c r="C483" s="331"/>
      <c r="D483" s="331"/>
      <c r="E483" s="342"/>
      <c r="F483" s="332"/>
      <c r="G483" s="333">
        <v>0</v>
      </c>
      <c r="H483" s="358"/>
      <c r="L483" s="287"/>
      <c r="M483" s="287"/>
    </row>
    <row r="484" spans="1:13" s="345" customFormat="1" ht="15" customHeight="1">
      <c r="A484" s="869" t="s">
        <v>10645</v>
      </c>
      <c r="B484" s="870" t="s">
        <v>10646</v>
      </c>
      <c r="C484" s="331">
        <f>VLOOKUP(A484,'[5]VPP_analiticki (2)'!$A$5:$I$266,6,0)</f>
        <v>1</v>
      </c>
      <c r="D484" s="331">
        <f>VLOOKUP(A484,'[5]VPP_analiticki (2)'!$A$5:$I$266,9,0)</f>
        <v>3815</v>
      </c>
      <c r="E484" s="342">
        <f>D484/C484</f>
        <v>3815</v>
      </c>
      <c r="F484" s="332">
        <f>G484/H484</f>
        <v>0.93006241992708183</v>
      </c>
      <c r="G484" s="333">
        <v>3548.1881320218172</v>
      </c>
      <c r="H484" s="358">
        <v>3815</v>
      </c>
      <c r="L484" s="287"/>
      <c r="M484" s="287"/>
    </row>
    <row r="485" spans="1:13" s="345" customFormat="1" ht="15" customHeight="1">
      <c r="A485" s="869" t="s">
        <v>19386</v>
      </c>
      <c r="B485" s="870" t="s">
        <v>19387</v>
      </c>
      <c r="C485" s="331">
        <f>VLOOKUP(A485,'[5]VPP_analiticki (2)'!$A$5:$I$266,6,0)</f>
        <v>1</v>
      </c>
      <c r="D485" s="331">
        <f>VLOOKUP(A485,'[5]VPP_analiticki (2)'!$A$5:$I$266,9,0)</f>
        <v>3815</v>
      </c>
      <c r="E485" s="342">
        <f>D485/C485</f>
        <v>3815</v>
      </c>
      <c r="F485" s="332"/>
      <c r="G485" s="333">
        <v>3548.1881320218172</v>
      </c>
      <c r="H485" s="358">
        <v>3815</v>
      </c>
      <c r="L485" s="287"/>
      <c r="M485" s="287"/>
    </row>
    <row r="486" spans="1:13" s="345" customFormat="1" ht="15" customHeight="1">
      <c r="A486" s="344" t="s">
        <v>10647</v>
      </c>
      <c r="B486" s="868" t="s">
        <v>10648</v>
      </c>
      <c r="C486" s="331"/>
      <c r="D486" s="331"/>
      <c r="E486" s="342"/>
      <c r="F486" s="332"/>
      <c r="G486" s="333">
        <v>0</v>
      </c>
      <c r="H486" s="358"/>
      <c r="L486" s="287"/>
      <c r="M486" s="287"/>
    </row>
    <row r="487" spans="1:13" s="345" customFormat="1" ht="15" customHeight="1">
      <c r="A487" s="869" t="s">
        <v>10649</v>
      </c>
      <c r="B487" s="870" t="s">
        <v>10650</v>
      </c>
      <c r="C487" s="331"/>
      <c r="D487" s="331"/>
      <c r="E487" s="342"/>
      <c r="F487" s="332"/>
      <c r="G487" s="333">
        <v>0</v>
      </c>
      <c r="H487" s="358"/>
      <c r="L487" s="287"/>
      <c r="M487" s="287"/>
    </row>
    <row r="488" spans="1:13" s="345" customFormat="1" ht="15" customHeight="1">
      <c r="A488" s="869" t="s">
        <v>10651</v>
      </c>
      <c r="B488" s="870" t="s">
        <v>10652</v>
      </c>
      <c r="C488" s="331">
        <f>VLOOKUP(A488,'[5]VPP_analiticki (2)'!$A$5:$I$266,6,0)</f>
        <v>1</v>
      </c>
      <c r="D488" s="331">
        <f>VLOOKUP(A488,'[5]VPP_analiticki (2)'!$A$5:$I$266,9,0)</f>
        <v>3816.84</v>
      </c>
      <c r="E488" s="342">
        <f>D488/C488</f>
        <v>3816.84</v>
      </c>
      <c r="F488" s="332"/>
      <c r="G488" s="333">
        <v>3549.8994468744831</v>
      </c>
      <c r="H488" s="358">
        <v>3816.84</v>
      </c>
      <c r="L488" s="287"/>
      <c r="M488" s="287"/>
    </row>
    <row r="489" spans="1:13" s="345" customFormat="1" ht="15" customHeight="1">
      <c r="A489" s="344" t="s">
        <v>10653</v>
      </c>
      <c r="B489" s="868" t="s">
        <v>10654</v>
      </c>
      <c r="C489" s="331">
        <f>VLOOKUP(A489,'[5]VPP_analiticki (2)'!$A$5:$I$266,6,0)</f>
        <v>1</v>
      </c>
      <c r="D489" s="331">
        <f>VLOOKUP(A489,'[5]VPP_analiticki (2)'!$A$5:$I$266,9,0)</f>
        <v>3850</v>
      </c>
      <c r="E489" s="342">
        <f>D489/C489</f>
        <v>3850</v>
      </c>
      <c r="F489" s="332">
        <f>G489/H489</f>
        <v>0.93006241992708183</v>
      </c>
      <c r="G489" s="333">
        <v>3580.7403167192651</v>
      </c>
      <c r="H489" s="358">
        <v>3850</v>
      </c>
      <c r="L489" s="287"/>
      <c r="M489" s="287"/>
    </row>
    <row r="490" spans="1:13" s="345" customFormat="1" ht="15" customHeight="1">
      <c r="A490" s="869" t="s">
        <v>10655</v>
      </c>
      <c r="B490" s="870" t="s">
        <v>10656</v>
      </c>
      <c r="C490" s="331"/>
      <c r="D490" s="331"/>
      <c r="E490" s="342"/>
      <c r="F490" s="332"/>
      <c r="G490" s="333">
        <v>0</v>
      </c>
      <c r="H490" s="358"/>
      <c r="L490" s="287"/>
      <c r="M490" s="287"/>
    </row>
    <row r="491" spans="1:13" s="345" customFormat="1" ht="15" customHeight="1">
      <c r="A491" s="351" t="s">
        <v>10657</v>
      </c>
      <c r="B491" s="349" t="s">
        <v>10658</v>
      </c>
      <c r="C491" s="331">
        <f>VLOOKUP(A491,'[5]VPP_analiticki (2)'!$A$5:$I$266,6,0)</f>
        <v>1</v>
      </c>
      <c r="D491" s="331">
        <f>VLOOKUP(A491,'[5]VPP_analiticki (2)'!$A$5:$I$266,9,0)</f>
        <v>974.21</v>
      </c>
      <c r="E491" s="342">
        <f>D491/C491</f>
        <v>974.21</v>
      </c>
      <c r="F491" s="332"/>
      <c r="G491" s="333">
        <v>906.07611011716244</v>
      </c>
      <c r="H491" s="358">
        <v>974.21</v>
      </c>
      <c r="L491" s="287"/>
      <c r="M491" s="287"/>
    </row>
    <row r="492" spans="1:13" s="345" customFormat="1" ht="15" customHeight="1">
      <c r="A492" s="351" t="s">
        <v>10659</v>
      </c>
      <c r="B492" s="349" t="s">
        <v>10660</v>
      </c>
      <c r="C492" s="331"/>
      <c r="D492" s="331"/>
      <c r="E492" s="342"/>
      <c r="F492" s="332"/>
      <c r="G492" s="333">
        <v>0</v>
      </c>
      <c r="H492" s="358"/>
      <c r="L492" s="287"/>
      <c r="M492" s="287"/>
    </row>
    <row r="493" spans="1:13" s="345" customFormat="1" ht="15" customHeight="1">
      <c r="A493" s="351" t="s">
        <v>10661</v>
      </c>
      <c r="B493" s="349" t="s">
        <v>10662</v>
      </c>
      <c r="C493" s="331">
        <f>VLOOKUP(A493,'[5]VPP_analiticki (2)'!$A$5:$I$266,6,0)</f>
        <v>1</v>
      </c>
      <c r="D493" s="331">
        <f>VLOOKUP(A493,'[5]VPP_analiticki (2)'!$A$5:$I$266,9,0)</f>
        <v>1097.28</v>
      </c>
      <c r="E493" s="342">
        <f>D493/C493</f>
        <v>1097.28</v>
      </c>
      <c r="F493" s="332">
        <f>G493/H493</f>
        <v>0.93006241992708183</v>
      </c>
      <c r="G493" s="333">
        <v>1020.5388921375883</v>
      </c>
      <c r="H493" s="358">
        <v>1097.28</v>
      </c>
      <c r="L493" s="287"/>
      <c r="M493" s="287"/>
    </row>
    <row r="494" spans="1:13" s="345" customFormat="1" ht="15" customHeight="1">
      <c r="A494" s="869" t="s">
        <v>10663</v>
      </c>
      <c r="B494" s="870" t="s">
        <v>10664</v>
      </c>
      <c r="C494" s="331"/>
      <c r="D494" s="331"/>
      <c r="E494" s="342"/>
      <c r="F494" s="332"/>
      <c r="G494" s="333">
        <v>0</v>
      </c>
      <c r="H494" s="358"/>
      <c r="L494" s="287"/>
      <c r="M494" s="287"/>
    </row>
    <row r="495" spans="1:13" s="345" customFormat="1" ht="15" customHeight="1">
      <c r="A495" s="869" t="s">
        <v>10665</v>
      </c>
      <c r="B495" s="870" t="s">
        <v>10666</v>
      </c>
      <c r="C495" s="331">
        <f>VLOOKUP(A495,'[5]VPP_analiticki (2)'!$A$5:$I$266,6,0)</f>
        <v>1</v>
      </c>
      <c r="D495" s="331">
        <f>VLOOKUP(A495,'[5]VPP_analiticki (2)'!$A$5:$I$266,9,0)</f>
        <v>1097.28</v>
      </c>
      <c r="E495" s="342">
        <f>D495/C495</f>
        <v>1097.28</v>
      </c>
      <c r="F495" s="332">
        <f>G495/H495</f>
        <v>0.93006241992708183</v>
      </c>
      <c r="G495" s="333">
        <v>1020.5388921375883</v>
      </c>
      <c r="H495" s="358">
        <v>1097.28</v>
      </c>
      <c r="L495" s="287"/>
      <c r="M495" s="287"/>
    </row>
    <row r="496" spans="1:13" s="345" customFormat="1" ht="15" customHeight="1">
      <c r="A496" s="348" t="s">
        <v>10667</v>
      </c>
      <c r="B496" s="349" t="s">
        <v>10668</v>
      </c>
      <c r="C496" s="331"/>
      <c r="D496" s="331"/>
      <c r="E496" s="342"/>
      <c r="F496" s="332"/>
      <c r="G496" s="333">
        <v>0</v>
      </c>
      <c r="H496" s="358"/>
      <c r="L496" s="287"/>
      <c r="M496" s="287"/>
    </row>
    <row r="497" spans="1:13" s="345" customFormat="1" ht="15" customHeight="1">
      <c r="A497" s="344" t="s">
        <v>10669</v>
      </c>
      <c r="B497" s="868" t="s">
        <v>10670</v>
      </c>
      <c r="C497" s="331">
        <f>VLOOKUP(A497,'[5]VPP_analiticki (2)'!$A$5:$I$266,6,0)</f>
        <v>10</v>
      </c>
      <c r="D497" s="331">
        <f>VLOOKUP(A497,'[5]VPP_analiticki (2)'!$A$5:$I$266,9,0)</f>
        <v>88000</v>
      </c>
      <c r="E497" s="342">
        <f>D497/C497</f>
        <v>8800</v>
      </c>
      <c r="F497" s="332">
        <f>G497/H497</f>
        <v>9.3006241992708194</v>
      </c>
      <c r="G497" s="333">
        <v>81845.492953583205</v>
      </c>
      <c r="H497" s="358">
        <v>8800</v>
      </c>
      <c r="L497" s="287"/>
      <c r="M497" s="287"/>
    </row>
    <row r="498" spans="1:13" s="345" customFormat="1" ht="15" customHeight="1">
      <c r="A498" s="344" t="s">
        <v>10671</v>
      </c>
      <c r="B498" s="868" t="s">
        <v>10672</v>
      </c>
      <c r="C498" s="331"/>
      <c r="D498" s="331"/>
      <c r="E498" s="342"/>
      <c r="F498" s="332"/>
      <c r="G498" s="333">
        <v>0</v>
      </c>
      <c r="H498" s="358"/>
      <c r="L498" s="287"/>
      <c r="M498" s="287"/>
    </row>
    <row r="499" spans="1:13" s="345" customFormat="1" ht="15" customHeight="1">
      <c r="A499" s="344" t="s">
        <v>10673</v>
      </c>
      <c r="B499" s="868" t="s">
        <v>10674</v>
      </c>
      <c r="C499" s="331"/>
      <c r="D499" s="331"/>
      <c r="E499" s="342"/>
      <c r="F499" s="332"/>
      <c r="G499" s="333">
        <v>0</v>
      </c>
      <c r="H499" s="358"/>
      <c r="L499" s="287"/>
      <c r="M499" s="287"/>
    </row>
    <row r="500" spans="1:13" s="345" customFormat="1" ht="15" customHeight="1">
      <c r="A500" s="344" t="s">
        <v>10675</v>
      </c>
      <c r="B500" s="868" t="s">
        <v>10676</v>
      </c>
      <c r="C500" s="331"/>
      <c r="D500" s="331"/>
      <c r="E500" s="342"/>
      <c r="F500" s="332"/>
      <c r="G500" s="333">
        <v>0</v>
      </c>
      <c r="H500" s="358"/>
      <c r="L500" s="287"/>
      <c r="M500" s="287"/>
    </row>
    <row r="501" spans="1:13" s="345" customFormat="1" ht="15" customHeight="1">
      <c r="A501" s="869" t="s">
        <v>10679</v>
      </c>
      <c r="B501" s="870" t="s">
        <v>10680</v>
      </c>
      <c r="C501" s="331"/>
      <c r="D501" s="331"/>
      <c r="E501" s="342"/>
      <c r="F501" s="332"/>
      <c r="G501" s="333">
        <v>0</v>
      </c>
      <c r="H501" s="358"/>
      <c r="L501" s="287"/>
      <c r="M501" s="287"/>
    </row>
    <row r="502" spans="1:13" s="345" customFormat="1" ht="15" customHeight="1">
      <c r="A502" s="869" t="s">
        <v>10681</v>
      </c>
      <c r="B502" s="870" t="s">
        <v>10682</v>
      </c>
      <c r="C502" s="331"/>
      <c r="D502" s="331"/>
      <c r="E502" s="342"/>
      <c r="F502" s="332"/>
      <c r="G502" s="333">
        <v>0</v>
      </c>
      <c r="H502" s="358"/>
      <c r="L502" s="287"/>
      <c r="M502" s="287"/>
    </row>
    <row r="503" spans="1:13" s="345" customFormat="1" ht="15" customHeight="1">
      <c r="A503" s="869" t="s">
        <v>10683</v>
      </c>
      <c r="B503" s="870" t="s">
        <v>10684</v>
      </c>
      <c r="C503" s="331"/>
      <c r="D503" s="331"/>
      <c r="E503" s="342"/>
      <c r="F503" s="332"/>
      <c r="G503" s="333">
        <v>0</v>
      </c>
      <c r="H503" s="358"/>
      <c r="L503" s="287"/>
      <c r="M503" s="287"/>
    </row>
    <row r="504" spans="1:13" s="345" customFormat="1" ht="15" customHeight="1">
      <c r="A504" s="869" t="s">
        <v>10685</v>
      </c>
      <c r="B504" s="870" t="s">
        <v>10686</v>
      </c>
      <c r="C504" s="331"/>
      <c r="D504" s="331"/>
      <c r="E504" s="342"/>
      <c r="F504" s="332"/>
      <c r="G504" s="333">
        <v>0</v>
      </c>
      <c r="H504" s="358"/>
      <c r="L504" s="287"/>
      <c r="M504" s="287"/>
    </row>
    <row r="505" spans="1:13" s="345" customFormat="1" ht="15" customHeight="1">
      <c r="A505" s="869" t="s">
        <v>10687</v>
      </c>
      <c r="B505" s="870" t="s">
        <v>10688</v>
      </c>
      <c r="C505" s="331"/>
      <c r="D505" s="331"/>
      <c r="E505" s="342"/>
      <c r="F505" s="332"/>
      <c r="G505" s="333">
        <v>0</v>
      </c>
      <c r="H505" s="358"/>
      <c r="L505" s="287"/>
      <c r="M505" s="287"/>
    </row>
    <row r="506" spans="1:13" s="345" customFormat="1" ht="15" customHeight="1">
      <c r="A506" s="869" t="s">
        <v>10689</v>
      </c>
      <c r="B506" s="870" t="s">
        <v>10690</v>
      </c>
      <c r="C506" s="331"/>
      <c r="D506" s="331"/>
      <c r="E506" s="342"/>
      <c r="F506" s="332"/>
      <c r="G506" s="333">
        <v>0</v>
      </c>
      <c r="H506" s="358"/>
      <c r="L506" s="287"/>
      <c r="M506" s="287"/>
    </row>
    <row r="507" spans="1:13" s="345" customFormat="1" ht="15" customHeight="1">
      <c r="A507" s="869" t="s">
        <v>10691</v>
      </c>
      <c r="B507" s="870" t="s">
        <v>10692</v>
      </c>
      <c r="C507" s="331"/>
      <c r="D507" s="331"/>
      <c r="E507" s="342"/>
      <c r="F507" s="332"/>
      <c r="G507" s="333">
        <v>0</v>
      </c>
      <c r="H507" s="358"/>
      <c r="L507" s="287"/>
      <c r="M507" s="287"/>
    </row>
    <row r="508" spans="1:13" s="345" customFormat="1" ht="15" customHeight="1">
      <c r="A508" s="869" t="s">
        <v>19388</v>
      </c>
      <c r="B508" s="870" t="s">
        <v>19389</v>
      </c>
      <c r="C508" s="331">
        <f>VLOOKUP(A508,'[5]VPP_analiticki (2)'!$A$5:$I$266,6,0)</f>
        <v>1</v>
      </c>
      <c r="D508" s="331">
        <f>VLOOKUP(A508,'[5]VPP_analiticki (2)'!$A$5:$I$266,9,0)</f>
        <v>47850</v>
      </c>
      <c r="E508" s="342">
        <f>D508/C508</f>
        <v>47850</v>
      </c>
      <c r="F508" s="332"/>
      <c r="G508" s="333">
        <v>44503.48679351087</v>
      </c>
      <c r="H508" s="358">
        <v>47850</v>
      </c>
      <c r="L508" s="287"/>
      <c r="M508" s="287"/>
    </row>
    <row r="509" spans="1:13" s="345" customFormat="1" ht="15" customHeight="1">
      <c r="A509" s="869" t="s">
        <v>18278</v>
      </c>
      <c r="B509" s="870" t="s">
        <v>18279</v>
      </c>
      <c r="C509" s="331">
        <f>VLOOKUP(A509,'[5]VPP_analiticki (2)'!$A$5:$I$266,6,0)</f>
        <v>1</v>
      </c>
      <c r="D509" s="331">
        <f>VLOOKUP(A509,'[5]VPP_analiticki (2)'!$A$5:$I$266,9,0)</f>
        <v>44550</v>
      </c>
      <c r="E509" s="342">
        <f>D509/C509</f>
        <v>44550</v>
      </c>
      <c r="F509" s="332"/>
      <c r="G509" s="333">
        <v>41434.280807751493</v>
      </c>
      <c r="H509" s="358">
        <v>44550</v>
      </c>
      <c r="L509" s="287"/>
      <c r="M509" s="287"/>
    </row>
    <row r="510" spans="1:13" s="345" customFormat="1" ht="15" customHeight="1">
      <c r="A510" s="869" t="s">
        <v>19390</v>
      </c>
      <c r="B510" s="870" t="s">
        <v>19392</v>
      </c>
      <c r="C510" s="331">
        <f>VLOOKUP(A510,'[5]VPP_analiticki (2)'!$A$5:$I$266,6,0)</f>
        <v>5</v>
      </c>
      <c r="D510" s="331">
        <f>VLOOKUP(A510,'[5]VPP_analiticki (2)'!$A$5:$I$266,9,0)</f>
        <v>218900</v>
      </c>
      <c r="E510" s="342">
        <f>D510/C510</f>
        <v>43780</v>
      </c>
      <c r="F510" s="332"/>
      <c r="G510" s="333">
        <v>203590.66372203824</v>
      </c>
      <c r="H510" s="358">
        <v>43780</v>
      </c>
      <c r="L510" s="287"/>
      <c r="M510" s="287"/>
    </row>
    <row r="511" spans="1:13" s="345" customFormat="1" ht="15" customHeight="1">
      <c r="A511" s="869" t="s">
        <v>19391</v>
      </c>
      <c r="B511" s="870" t="s">
        <v>19393</v>
      </c>
      <c r="C511" s="331">
        <f>VLOOKUP(A511,'[5]VPP_analiticki (2)'!$A$5:$I$266,6,0)</f>
        <v>23</v>
      </c>
      <c r="D511" s="331">
        <f>VLOOKUP(A511,'[5]VPP_analiticki (2)'!$A$5:$I$266,9,0)</f>
        <v>89815</v>
      </c>
      <c r="E511" s="342">
        <f>D511/C511</f>
        <v>3905</v>
      </c>
      <c r="F511" s="332"/>
      <c r="G511" s="333">
        <v>83533.556245750864</v>
      </c>
      <c r="H511" s="358">
        <v>3905</v>
      </c>
      <c r="L511" s="287"/>
      <c r="M511" s="287"/>
    </row>
    <row r="512" spans="1:13" s="345" customFormat="1" ht="15" customHeight="1">
      <c r="A512" s="344" t="s">
        <v>10693</v>
      </c>
      <c r="B512" s="868" t="s">
        <v>10694</v>
      </c>
      <c r="C512" s="331"/>
      <c r="D512" s="331"/>
      <c r="E512" s="342"/>
      <c r="F512" s="332"/>
      <c r="G512" s="333">
        <v>0</v>
      </c>
      <c r="H512" s="358"/>
      <c r="L512" s="287"/>
      <c r="M512" s="287"/>
    </row>
    <row r="513" spans="1:13" s="345" customFormat="1" ht="15" customHeight="1">
      <c r="A513" s="344" t="s">
        <v>10695</v>
      </c>
      <c r="B513" s="868" t="s">
        <v>10696</v>
      </c>
      <c r="C513" s="331"/>
      <c r="D513" s="331"/>
      <c r="E513" s="342"/>
      <c r="F513" s="332"/>
      <c r="G513" s="333">
        <v>0</v>
      </c>
      <c r="H513" s="358"/>
      <c r="L513" s="287"/>
      <c r="M513" s="287"/>
    </row>
    <row r="514" spans="1:13" s="345" customFormat="1" ht="15" customHeight="1">
      <c r="A514" s="348" t="s">
        <v>10697</v>
      </c>
      <c r="B514" s="349" t="s">
        <v>10698</v>
      </c>
      <c r="C514" s="331"/>
      <c r="D514" s="331"/>
      <c r="E514" s="342"/>
      <c r="F514" s="332"/>
      <c r="G514" s="333">
        <v>0</v>
      </c>
      <c r="H514" s="358"/>
      <c r="L514" s="287"/>
      <c r="M514" s="287"/>
    </row>
    <row r="515" spans="1:13" s="345" customFormat="1" ht="15" customHeight="1">
      <c r="A515" s="344" t="s">
        <v>10699</v>
      </c>
      <c r="B515" s="868" t="s">
        <v>10700</v>
      </c>
      <c r="C515" s="331"/>
      <c r="D515" s="331"/>
      <c r="E515" s="342"/>
      <c r="F515" s="332"/>
      <c r="G515" s="333">
        <v>0</v>
      </c>
      <c r="H515" s="358"/>
      <c r="L515" s="287"/>
      <c r="M515" s="287"/>
    </row>
    <row r="516" spans="1:13" s="345" customFormat="1" ht="15" customHeight="1">
      <c r="A516" s="344" t="s">
        <v>10701</v>
      </c>
      <c r="B516" s="868" t="s">
        <v>10702</v>
      </c>
      <c r="C516" s="331"/>
      <c r="D516" s="331"/>
      <c r="E516" s="342"/>
      <c r="F516" s="332"/>
      <c r="G516" s="333">
        <v>0</v>
      </c>
      <c r="H516" s="358"/>
      <c r="L516" s="287"/>
      <c r="M516" s="287"/>
    </row>
    <row r="517" spans="1:13" s="345" customFormat="1" ht="15" customHeight="1">
      <c r="A517" s="348" t="s">
        <v>10703</v>
      </c>
      <c r="B517" s="349" t="s">
        <v>10704</v>
      </c>
      <c r="C517" s="331"/>
      <c r="D517" s="331"/>
      <c r="E517" s="342"/>
      <c r="F517" s="332"/>
      <c r="G517" s="333">
        <v>0</v>
      </c>
      <c r="H517" s="358"/>
      <c r="L517" s="287"/>
      <c r="M517" s="287"/>
    </row>
    <row r="518" spans="1:13" s="345" customFormat="1" ht="15" customHeight="1">
      <c r="A518" s="344" t="s">
        <v>10705</v>
      </c>
      <c r="B518" s="868" t="s">
        <v>10706</v>
      </c>
      <c r="C518" s="331"/>
      <c r="D518" s="331"/>
      <c r="E518" s="342"/>
      <c r="F518" s="332"/>
      <c r="G518" s="333">
        <v>0</v>
      </c>
      <c r="H518" s="358"/>
      <c r="L518" s="287"/>
      <c r="M518" s="287"/>
    </row>
    <row r="519" spans="1:13" s="345" customFormat="1" ht="15" customHeight="1">
      <c r="A519" s="344" t="s">
        <v>10707</v>
      </c>
      <c r="B519" s="868" t="s">
        <v>10708</v>
      </c>
      <c r="C519" s="331"/>
      <c r="D519" s="331"/>
      <c r="E519" s="342"/>
      <c r="F519" s="332"/>
      <c r="G519" s="333">
        <v>0</v>
      </c>
      <c r="H519" s="358"/>
      <c r="L519" s="287"/>
      <c r="M519" s="287"/>
    </row>
    <row r="520" spans="1:13" s="345" customFormat="1" ht="15" customHeight="1">
      <c r="A520" s="344" t="s">
        <v>10709</v>
      </c>
      <c r="B520" s="868" t="s">
        <v>10710</v>
      </c>
      <c r="C520" s="331"/>
      <c r="D520" s="331"/>
      <c r="E520" s="342"/>
      <c r="F520" s="332"/>
      <c r="G520" s="333">
        <v>0</v>
      </c>
      <c r="H520" s="358"/>
      <c r="L520" s="287"/>
      <c r="M520" s="287"/>
    </row>
    <row r="521" spans="1:13" s="345" customFormat="1" ht="15" customHeight="1">
      <c r="A521" s="348" t="s">
        <v>10711</v>
      </c>
      <c r="B521" s="349" t="s">
        <v>10712</v>
      </c>
      <c r="C521" s="331"/>
      <c r="D521" s="331"/>
      <c r="E521" s="342"/>
      <c r="F521" s="332"/>
      <c r="G521" s="333">
        <v>0</v>
      </c>
      <c r="H521" s="358"/>
      <c r="L521" s="287"/>
      <c r="M521" s="287"/>
    </row>
    <row r="522" spans="1:13" s="345" customFormat="1" ht="15" customHeight="1">
      <c r="A522" s="348" t="s">
        <v>10713</v>
      </c>
      <c r="B522" s="349" t="s">
        <v>10714</v>
      </c>
      <c r="C522" s="331">
        <f>VLOOKUP(A522,'[5]VPP_analiticki (2)'!$A$5:$I$266,6,0)</f>
        <v>14</v>
      </c>
      <c r="D522" s="331">
        <f>VLOOKUP(A522,'[5]VPP_analiticki (2)'!$A$5:$I$266,9,0)</f>
        <v>508200</v>
      </c>
      <c r="E522" s="342">
        <f>D522/C522</f>
        <v>36300</v>
      </c>
      <c r="F522" s="332">
        <f>G522/H522</f>
        <v>13.020873878979147</v>
      </c>
      <c r="G522" s="333">
        <v>472657.72180694307</v>
      </c>
      <c r="H522" s="358">
        <v>36300</v>
      </c>
      <c r="L522" s="287"/>
      <c r="M522" s="287"/>
    </row>
    <row r="523" spans="1:13" s="345" customFormat="1" ht="15" customHeight="1">
      <c r="A523" s="869" t="s">
        <v>10715</v>
      </c>
      <c r="B523" s="870" t="s">
        <v>10716</v>
      </c>
      <c r="C523" s="331">
        <f>VLOOKUP(A523,'[5]VPP_analiticki (2)'!$A$5:$I$266,6,0)</f>
        <v>3</v>
      </c>
      <c r="D523" s="331">
        <f>VLOOKUP(A523,'[5]VPP_analiticki (2)'!$A$5:$I$266,9,0)</f>
        <v>250888</v>
      </c>
      <c r="E523" s="342">
        <f>D523/C523</f>
        <v>83629.333333333328</v>
      </c>
      <c r="F523" s="332">
        <f>G523/H523</f>
        <v>2.7901872597812454</v>
      </c>
      <c r="G523" s="333">
        <v>233341.50041066567</v>
      </c>
      <c r="H523" s="358">
        <v>83629.333333333328</v>
      </c>
      <c r="L523" s="287"/>
      <c r="M523" s="287"/>
    </row>
    <row r="524" spans="1:13" s="345" customFormat="1" ht="15" customHeight="1">
      <c r="A524" s="869" t="s">
        <v>10717</v>
      </c>
      <c r="B524" s="870" t="s">
        <v>10718</v>
      </c>
      <c r="C524" s="331">
        <f>VLOOKUP(A524,'[5]VPP_analiticki (2)'!$A$5:$I$266,6,0)</f>
        <v>29</v>
      </c>
      <c r="D524" s="331">
        <f>VLOOKUP(A524,'[5]VPP_analiticki (2)'!$A$5:$I$266,9,0)</f>
        <v>241480.8</v>
      </c>
      <c r="E524" s="342">
        <f>D524/C524</f>
        <v>8326.9241379310333</v>
      </c>
      <c r="F524" s="332">
        <f>G524/H524</f>
        <v>26.971810177885377</v>
      </c>
      <c r="G524" s="333">
        <v>224592.21721392765</v>
      </c>
      <c r="H524" s="358">
        <v>8326.9241379310333</v>
      </c>
      <c r="L524" s="287"/>
      <c r="M524" s="287"/>
    </row>
    <row r="525" spans="1:13" s="345" customFormat="1" ht="15" customHeight="1">
      <c r="A525" s="869" t="s">
        <v>10719</v>
      </c>
      <c r="B525" s="870" t="s">
        <v>10720</v>
      </c>
      <c r="C525" s="331"/>
      <c r="D525" s="331"/>
      <c r="E525" s="342"/>
      <c r="F525" s="332"/>
      <c r="G525" s="333">
        <v>0</v>
      </c>
      <c r="H525" s="358"/>
      <c r="L525" s="287"/>
      <c r="M525" s="287"/>
    </row>
    <row r="526" spans="1:13" s="345" customFormat="1" ht="15" customHeight="1">
      <c r="A526" s="344" t="s">
        <v>10721</v>
      </c>
      <c r="B526" s="350" t="s">
        <v>10722</v>
      </c>
      <c r="C526" s="331">
        <f>VLOOKUP(A526,'[5]VPP_analiticki (2)'!$A$5:$I$266,6,0)</f>
        <v>12</v>
      </c>
      <c r="D526" s="331">
        <f>VLOOKUP(A526,'[5]VPP_analiticki (2)'!$A$5:$I$266,9,0)</f>
        <v>52800</v>
      </c>
      <c r="E526" s="342">
        <f>D526/C526</f>
        <v>4400</v>
      </c>
      <c r="F526" s="332">
        <f>G526/H526</f>
        <v>11.160749039124983</v>
      </c>
      <c r="G526" s="333">
        <v>49107.295772149926</v>
      </c>
      <c r="H526" s="358">
        <v>4400</v>
      </c>
      <c r="L526" s="287"/>
      <c r="M526" s="287"/>
    </row>
    <row r="527" spans="1:13" s="345" customFormat="1" ht="15" customHeight="1">
      <c r="A527" s="348" t="s">
        <v>10723</v>
      </c>
      <c r="B527" s="354" t="s">
        <v>10724</v>
      </c>
      <c r="C527" s="331">
        <f>VLOOKUP(A527,'[5]VPP_analiticki (2)'!$A$5:$I$266,6,0)</f>
        <v>40</v>
      </c>
      <c r="D527" s="331">
        <f>VLOOKUP(A527,'[5]VPP_analiticki (2)'!$A$5:$I$266,9,0)</f>
        <v>176000</v>
      </c>
      <c r="E527" s="342">
        <f>D527/C527</f>
        <v>4400</v>
      </c>
      <c r="F527" s="332">
        <f>G527/H527</f>
        <v>37.202496797083278</v>
      </c>
      <c r="G527" s="333">
        <v>163690.98590716641</v>
      </c>
      <c r="H527" s="358">
        <v>4400</v>
      </c>
      <c r="L527" s="287"/>
      <c r="M527" s="287"/>
    </row>
    <row r="528" spans="1:13" s="345" customFormat="1" ht="15" customHeight="1">
      <c r="A528" s="869" t="s">
        <v>10725</v>
      </c>
      <c r="B528" s="870" t="s">
        <v>10726</v>
      </c>
      <c r="C528" s="331">
        <f>VLOOKUP(A528,'[5]VPP_analiticki (2)'!$A$5:$I$266,6,0)</f>
        <v>140</v>
      </c>
      <c r="D528" s="331">
        <f>VLOOKUP(A528,'[5]VPP_analiticki (2)'!$A$5:$I$266,9,0)</f>
        <v>616000</v>
      </c>
      <c r="E528" s="342">
        <f>D528/C528</f>
        <v>4400</v>
      </c>
      <c r="F528" s="332">
        <f>G528/H528</f>
        <v>130.20873878979145</v>
      </c>
      <c r="G528" s="333">
        <v>572918.45067508239</v>
      </c>
      <c r="H528" s="358">
        <v>4400</v>
      </c>
      <c r="L528" s="287"/>
      <c r="M528" s="287"/>
    </row>
    <row r="529" spans="1:13" s="345" customFormat="1" ht="15" customHeight="1">
      <c r="A529" s="869" t="s">
        <v>10727</v>
      </c>
      <c r="B529" s="870" t="s">
        <v>10726</v>
      </c>
      <c r="C529" s="331"/>
      <c r="D529" s="331"/>
      <c r="E529" s="342"/>
      <c r="F529" s="332"/>
      <c r="G529" s="333">
        <v>0</v>
      </c>
      <c r="H529" s="358"/>
      <c r="L529" s="287"/>
      <c r="M529" s="287"/>
    </row>
    <row r="530" spans="1:13" s="345" customFormat="1" ht="15" customHeight="1">
      <c r="A530" s="869" t="s">
        <v>10728</v>
      </c>
      <c r="B530" s="870" t="s">
        <v>10729</v>
      </c>
      <c r="C530" s="331"/>
      <c r="D530" s="331"/>
      <c r="E530" s="342"/>
      <c r="F530" s="332"/>
      <c r="G530" s="333">
        <v>0</v>
      </c>
      <c r="H530" s="358"/>
      <c r="L530" s="287"/>
      <c r="M530" s="287"/>
    </row>
    <row r="531" spans="1:13" s="345" customFormat="1" ht="15" customHeight="1">
      <c r="A531" s="348" t="s">
        <v>10730</v>
      </c>
      <c r="B531" s="349" t="s">
        <v>10731</v>
      </c>
      <c r="C531" s="331">
        <f>VLOOKUP(A531,'[5]VPP_analiticki (2)'!$A$5:$I$266,6,0)</f>
        <v>158</v>
      </c>
      <c r="D531" s="331">
        <f>VLOOKUP(A531,'[5]VPP_analiticki (2)'!$A$5:$I$266,9,0)</f>
        <v>347600</v>
      </c>
      <c r="E531" s="342">
        <f>D531/C531</f>
        <v>2200</v>
      </c>
      <c r="F531" s="332">
        <f>G531/H531</f>
        <v>146.94986234847892</v>
      </c>
      <c r="G531" s="333">
        <v>323289.69716665364</v>
      </c>
      <c r="H531" s="358">
        <v>2200</v>
      </c>
      <c r="L531" s="287"/>
      <c r="M531" s="287"/>
    </row>
    <row r="532" spans="1:13" s="345" customFormat="1" ht="15" customHeight="1">
      <c r="A532" s="348" t="s">
        <v>10732</v>
      </c>
      <c r="B532" s="349" t="s">
        <v>10731</v>
      </c>
      <c r="C532" s="331"/>
      <c r="D532" s="331"/>
      <c r="E532" s="342"/>
      <c r="F532" s="332"/>
      <c r="G532" s="333">
        <v>0</v>
      </c>
      <c r="H532" s="358"/>
      <c r="L532" s="287"/>
      <c r="M532" s="287"/>
    </row>
    <row r="533" spans="1:13" s="345" customFormat="1" ht="15" customHeight="1">
      <c r="A533" s="348" t="s">
        <v>10733</v>
      </c>
      <c r="B533" s="349" t="s">
        <v>10734</v>
      </c>
      <c r="C533" s="331"/>
      <c r="D533" s="331"/>
      <c r="E533" s="342"/>
      <c r="F533" s="332"/>
      <c r="G533" s="333">
        <v>0</v>
      </c>
      <c r="H533" s="358"/>
      <c r="L533" s="287"/>
      <c r="M533" s="287"/>
    </row>
    <row r="534" spans="1:13" s="345" customFormat="1" ht="15" customHeight="1">
      <c r="A534" s="348" t="s">
        <v>10735</v>
      </c>
      <c r="B534" s="349" t="s">
        <v>10736</v>
      </c>
      <c r="C534" s="331"/>
      <c r="D534" s="331"/>
      <c r="E534" s="342"/>
      <c r="F534" s="332"/>
      <c r="G534" s="333">
        <v>0</v>
      </c>
      <c r="H534" s="358"/>
      <c r="L534" s="287"/>
      <c r="M534" s="287"/>
    </row>
    <row r="535" spans="1:13" s="345" customFormat="1" ht="15" customHeight="1">
      <c r="A535" s="344" t="s">
        <v>10737</v>
      </c>
      <c r="B535" s="868" t="s">
        <v>10738</v>
      </c>
      <c r="C535" s="331"/>
      <c r="D535" s="331"/>
      <c r="E535" s="342"/>
      <c r="F535" s="332"/>
      <c r="G535" s="333">
        <v>0</v>
      </c>
      <c r="H535" s="358"/>
      <c r="L535" s="287"/>
      <c r="M535" s="287"/>
    </row>
    <row r="536" spans="1:13" s="345" customFormat="1" ht="15" customHeight="1">
      <c r="A536" s="348" t="s">
        <v>10739</v>
      </c>
      <c r="B536" s="349" t="s">
        <v>10740</v>
      </c>
      <c r="C536" s="331"/>
      <c r="D536" s="331"/>
      <c r="E536" s="342"/>
      <c r="F536" s="332"/>
      <c r="G536" s="333">
        <v>0</v>
      </c>
      <c r="H536" s="358"/>
      <c r="L536" s="287"/>
      <c r="M536" s="287"/>
    </row>
    <row r="537" spans="1:13" s="345" customFormat="1" ht="15" customHeight="1">
      <c r="A537" s="348" t="s">
        <v>10741</v>
      </c>
      <c r="B537" s="349" t="s">
        <v>10742</v>
      </c>
      <c r="C537" s="331"/>
      <c r="D537" s="331"/>
      <c r="E537" s="342"/>
      <c r="F537" s="332"/>
      <c r="G537" s="333">
        <v>0</v>
      </c>
      <c r="H537" s="358"/>
      <c r="L537" s="287"/>
      <c r="M537" s="287"/>
    </row>
    <row r="538" spans="1:13" s="345" customFormat="1" ht="15" customHeight="1">
      <c r="A538" s="348" t="s">
        <v>10743</v>
      </c>
      <c r="B538" s="349" t="s">
        <v>10744</v>
      </c>
      <c r="C538" s="331"/>
      <c r="D538" s="331"/>
      <c r="E538" s="342"/>
      <c r="F538" s="332"/>
      <c r="G538" s="333">
        <v>0</v>
      </c>
      <c r="H538" s="358"/>
      <c r="L538" s="287"/>
      <c r="M538" s="287"/>
    </row>
    <row r="539" spans="1:13" s="345" customFormat="1" ht="15" customHeight="1">
      <c r="A539" s="869" t="s">
        <v>19394</v>
      </c>
      <c r="B539" s="870" t="s">
        <v>19397</v>
      </c>
      <c r="C539" s="331">
        <f>VLOOKUP(A539,'[5]VPP_analiticki (2)'!$A$5:$I$266,6,0)</f>
        <v>4</v>
      </c>
      <c r="D539" s="331">
        <f>VLOOKUP(A539,'[5]VPP_analiticki (2)'!$A$5:$I$266,9,0)</f>
        <v>305800</v>
      </c>
      <c r="E539" s="342">
        <f>D539/C539</f>
        <v>76450</v>
      </c>
      <c r="F539" s="332"/>
      <c r="G539" s="333">
        <v>284413.08801370161</v>
      </c>
      <c r="H539" s="358">
        <v>76450</v>
      </c>
      <c r="L539" s="287"/>
      <c r="M539" s="287"/>
    </row>
    <row r="540" spans="1:13" s="345" customFormat="1" ht="15" customHeight="1">
      <c r="A540" s="869" t="s">
        <v>19395</v>
      </c>
      <c r="B540" s="870" t="s">
        <v>19398</v>
      </c>
      <c r="C540" s="331">
        <f>VLOOKUP(A540,'[5]VPP_analiticki (2)'!$A$5:$I$266,6,0)</f>
        <v>9</v>
      </c>
      <c r="D540" s="331">
        <f>VLOOKUP(A540,'[5]VPP_analiticki (2)'!$A$5:$I$266,9,0)</f>
        <v>128205</v>
      </c>
      <c r="E540" s="342">
        <f>D540/C540</f>
        <v>14245</v>
      </c>
      <c r="F540" s="332"/>
      <c r="G540" s="333">
        <v>119238.65254675153</v>
      </c>
      <c r="H540" s="358">
        <v>14245</v>
      </c>
      <c r="L540" s="287"/>
      <c r="M540" s="287"/>
    </row>
    <row r="541" spans="1:13" s="345" customFormat="1" ht="15" customHeight="1">
      <c r="A541" s="869" t="s">
        <v>19396</v>
      </c>
      <c r="B541" s="870" t="s">
        <v>19399</v>
      </c>
      <c r="C541" s="331">
        <f>VLOOKUP(A541,'[5]VPP_analiticki (2)'!$A$5:$I$266,6,0)</f>
        <v>4</v>
      </c>
      <c r="D541" s="331">
        <f>VLOOKUP(A541,'[5]VPP_analiticki (2)'!$A$5:$I$266,9,0)</f>
        <v>29920</v>
      </c>
      <c r="E541" s="342">
        <f>D541/C541</f>
        <v>7480</v>
      </c>
      <c r="F541" s="332"/>
      <c r="G541" s="333">
        <v>27827.467604218287</v>
      </c>
      <c r="H541" s="358">
        <v>7480</v>
      </c>
      <c r="L541" s="287"/>
      <c r="M541" s="287"/>
    </row>
    <row r="542" spans="1:13" s="345" customFormat="1" ht="15" customHeight="1">
      <c r="A542" s="343" t="s">
        <v>10745</v>
      </c>
      <c r="B542" s="868" t="s">
        <v>10746</v>
      </c>
      <c r="C542" s="331">
        <f>VLOOKUP(A542,'[5]VPP_analiticki (2)'!$A$5:$I$266,6,0)</f>
        <v>15</v>
      </c>
      <c r="D542" s="331">
        <f>VLOOKUP(A542,'[5]VPP_analiticki (2)'!$A$5:$I$266,9,0)</f>
        <v>19800</v>
      </c>
      <c r="E542" s="342">
        <f>D542/C542</f>
        <v>1320</v>
      </c>
      <c r="F542" s="332">
        <f>G542/H542</f>
        <v>13.950936298906228</v>
      </c>
      <c r="G542" s="333">
        <v>18415.235914556222</v>
      </c>
      <c r="H542" s="358">
        <v>1320</v>
      </c>
      <c r="L542" s="287"/>
      <c r="M542" s="287"/>
    </row>
    <row r="543" spans="1:13" s="345" customFormat="1" ht="15" customHeight="1">
      <c r="A543" s="343" t="s">
        <v>10747</v>
      </c>
      <c r="B543" s="868" t="s">
        <v>10748</v>
      </c>
      <c r="C543" s="331"/>
      <c r="D543" s="331"/>
      <c r="E543" s="342"/>
      <c r="F543" s="332"/>
      <c r="G543" s="333">
        <v>0</v>
      </c>
      <c r="H543" s="358"/>
      <c r="L543" s="287"/>
      <c r="M543" s="287"/>
    </row>
    <row r="544" spans="1:13" s="345" customFormat="1" ht="15" customHeight="1">
      <c r="A544" s="343" t="s">
        <v>10749</v>
      </c>
      <c r="B544" s="868" t="s">
        <v>10750</v>
      </c>
      <c r="C544" s="331"/>
      <c r="D544" s="331"/>
      <c r="E544" s="342"/>
      <c r="F544" s="332"/>
      <c r="G544" s="333">
        <v>0</v>
      </c>
      <c r="H544" s="358"/>
      <c r="L544" s="287"/>
      <c r="M544" s="287"/>
    </row>
    <row r="545" spans="1:13" s="345" customFormat="1" ht="15" customHeight="1">
      <c r="A545" s="343" t="s">
        <v>10751</v>
      </c>
      <c r="B545" s="868" t="s">
        <v>10752</v>
      </c>
      <c r="C545" s="331"/>
      <c r="D545" s="331"/>
      <c r="E545" s="342"/>
      <c r="F545" s="332"/>
      <c r="G545" s="333">
        <v>0</v>
      </c>
      <c r="H545" s="358"/>
      <c r="L545" s="287"/>
      <c r="M545" s="287"/>
    </row>
    <row r="546" spans="1:13" s="345" customFormat="1" ht="15" customHeight="1">
      <c r="A546" s="343" t="s">
        <v>10753</v>
      </c>
      <c r="B546" s="868" t="s">
        <v>10754</v>
      </c>
      <c r="C546" s="331"/>
      <c r="D546" s="331"/>
      <c r="E546" s="342"/>
      <c r="F546" s="332"/>
      <c r="G546" s="333">
        <v>0</v>
      </c>
      <c r="H546" s="358"/>
      <c r="L546" s="287"/>
      <c r="M546" s="287"/>
    </row>
    <row r="547" spans="1:13" s="345" customFormat="1" ht="15" customHeight="1">
      <c r="A547" s="343" t="s">
        <v>10755</v>
      </c>
      <c r="B547" s="868" t="s">
        <v>10756</v>
      </c>
      <c r="C547" s="331"/>
      <c r="D547" s="331"/>
      <c r="E547" s="342"/>
      <c r="F547" s="332"/>
      <c r="G547" s="333">
        <v>0</v>
      </c>
      <c r="H547" s="358"/>
      <c r="L547" s="287"/>
      <c r="M547" s="287"/>
    </row>
    <row r="548" spans="1:13" s="345" customFormat="1" ht="15" customHeight="1">
      <c r="A548" s="343" t="s">
        <v>10757</v>
      </c>
      <c r="B548" s="868" t="s">
        <v>10758</v>
      </c>
      <c r="C548" s="331"/>
      <c r="D548" s="331"/>
      <c r="E548" s="342"/>
      <c r="F548" s="332"/>
      <c r="G548" s="333">
        <v>0</v>
      </c>
      <c r="H548" s="358"/>
      <c r="L548" s="287"/>
      <c r="M548" s="287"/>
    </row>
    <row r="549" spans="1:13" s="345" customFormat="1" ht="15" customHeight="1">
      <c r="A549" s="343" t="s">
        <v>10759</v>
      </c>
      <c r="B549" s="868" t="s">
        <v>10760</v>
      </c>
      <c r="C549" s="331"/>
      <c r="D549" s="331"/>
      <c r="E549" s="342"/>
      <c r="F549" s="332"/>
      <c r="G549" s="333">
        <v>0</v>
      </c>
      <c r="H549" s="358"/>
      <c r="L549" s="287"/>
      <c r="M549" s="287"/>
    </row>
    <row r="550" spans="1:13" s="345" customFormat="1" ht="15" customHeight="1">
      <c r="A550" s="343" t="s">
        <v>10761</v>
      </c>
      <c r="B550" s="868" t="s">
        <v>10762</v>
      </c>
      <c r="C550" s="331"/>
      <c r="D550" s="331"/>
      <c r="E550" s="342"/>
      <c r="F550" s="332"/>
      <c r="G550" s="333">
        <v>0</v>
      </c>
      <c r="H550" s="358"/>
      <c r="L550" s="287"/>
      <c r="M550" s="287"/>
    </row>
    <row r="551" spans="1:13" s="345" customFormat="1" ht="15" customHeight="1">
      <c r="A551" s="343" t="s">
        <v>10763</v>
      </c>
      <c r="B551" s="868" t="s">
        <v>10764</v>
      </c>
      <c r="C551" s="331"/>
      <c r="D551" s="331"/>
      <c r="E551" s="342"/>
      <c r="F551" s="332"/>
      <c r="G551" s="333">
        <v>0</v>
      </c>
      <c r="H551" s="358"/>
      <c r="L551" s="287"/>
      <c r="M551" s="287"/>
    </row>
    <row r="552" spans="1:13" s="345" customFormat="1" ht="15" customHeight="1">
      <c r="A552" s="343" t="s">
        <v>10765</v>
      </c>
      <c r="B552" s="868" t="s">
        <v>10766</v>
      </c>
      <c r="C552" s="331"/>
      <c r="D552" s="331"/>
      <c r="E552" s="342"/>
      <c r="F552" s="332"/>
      <c r="G552" s="333">
        <v>0</v>
      </c>
      <c r="H552" s="358"/>
      <c r="L552" s="287"/>
      <c r="M552" s="287"/>
    </row>
    <row r="553" spans="1:13" s="345" customFormat="1" ht="15" customHeight="1">
      <c r="A553" s="343" t="s">
        <v>10767</v>
      </c>
      <c r="B553" s="868" t="s">
        <v>10768</v>
      </c>
      <c r="C553" s="331"/>
      <c r="D553" s="331"/>
      <c r="E553" s="342"/>
      <c r="F553" s="332"/>
      <c r="G553" s="333">
        <v>0</v>
      </c>
      <c r="H553" s="358"/>
      <c r="L553" s="287"/>
      <c r="M553" s="287"/>
    </row>
    <row r="554" spans="1:13" s="345" customFormat="1" ht="15" customHeight="1">
      <c r="A554" s="352" t="s">
        <v>10769</v>
      </c>
      <c r="B554" s="353" t="s">
        <v>10770</v>
      </c>
      <c r="C554" s="331">
        <f>VLOOKUP(A554,'[5]VPP_analiticki (2)'!$A$5:$I$266,6,0)</f>
        <v>543</v>
      </c>
      <c r="D554" s="331">
        <f>VLOOKUP(A554,'[5]VPP_analiticki (2)'!$A$5:$I$266,9,0)</f>
        <v>137379</v>
      </c>
      <c r="E554" s="342">
        <f>D554/C554</f>
        <v>253</v>
      </c>
      <c r="F554" s="332">
        <f>G554/H554</f>
        <v>505.02389402040541</v>
      </c>
      <c r="G554" s="333">
        <v>127771.04518716257</v>
      </c>
      <c r="H554" s="358">
        <v>253</v>
      </c>
      <c r="L554" s="287"/>
      <c r="M554" s="287"/>
    </row>
    <row r="555" spans="1:13" s="345" customFormat="1" ht="15" customHeight="1">
      <c r="A555" s="866" t="s">
        <v>10771</v>
      </c>
      <c r="B555" s="868" t="s">
        <v>10772</v>
      </c>
      <c r="C555" s="331"/>
      <c r="D555" s="331"/>
      <c r="E555" s="342"/>
      <c r="F555" s="332"/>
      <c r="G555" s="333">
        <v>0</v>
      </c>
      <c r="H555" s="358"/>
      <c r="L555" s="287"/>
      <c r="M555" s="287"/>
    </row>
    <row r="556" spans="1:13" s="345" customFormat="1" ht="15" customHeight="1">
      <c r="A556" s="352" t="s">
        <v>10773</v>
      </c>
      <c r="B556" s="353" t="s">
        <v>10774</v>
      </c>
      <c r="C556" s="331"/>
      <c r="D556" s="331"/>
      <c r="E556" s="342"/>
      <c r="F556" s="332"/>
      <c r="G556" s="333">
        <v>0</v>
      </c>
      <c r="H556" s="358"/>
      <c r="L556" s="287"/>
      <c r="M556" s="287"/>
    </row>
    <row r="557" spans="1:13" s="345" customFormat="1" ht="15" customHeight="1">
      <c r="A557" s="352" t="s">
        <v>10775</v>
      </c>
      <c r="B557" s="353" t="s">
        <v>10776</v>
      </c>
      <c r="C557" s="331"/>
      <c r="D557" s="331"/>
      <c r="E557" s="342"/>
      <c r="F557" s="332"/>
      <c r="G557" s="333">
        <v>0</v>
      </c>
      <c r="H557" s="358"/>
      <c r="L557" s="287"/>
      <c r="M557" s="287"/>
    </row>
    <row r="558" spans="1:13" s="345" customFormat="1" ht="15" customHeight="1">
      <c r="A558" s="866" t="s">
        <v>10777</v>
      </c>
      <c r="B558" s="868" t="s">
        <v>10778</v>
      </c>
      <c r="C558" s="331"/>
      <c r="D558" s="331"/>
      <c r="E558" s="342"/>
      <c r="F558" s="332"/>
      <c r="G558" s="333">
        <v>0</v>
      </c>
      <c r="H558" s="358"/>
      <c r="L558" s="287"/>
      <c r="M558" s="287"/>
    </row>
    <row r="559" spans="1:13" s="345" customFormat="1" ht="15" customHeight="1">
      <c r="A559" s="352" t="s">
        <v>10779</v>
      </c>
      <c r="B559" s="353" t="s">
        <v>10780</v>
      </c>
      <c r="C559" s="331"/>
      <c r="D559" s="331"/>
      <c r="E559" s="342"/>
      <c r="F559" s="332"/>
      <c r="G559" s="333">
        <v>0</v>
      </c>
      <c r="H559" s="358"/>
      <c r="L559" s="287"/>
      <c r="M559" s="287"/>
    </row>
    <row r="560" spans="1:13" s="345" customFormat="1" ht="15" customHeight="1">
      <c r="A560" s="352" t="s">
        <v>10781</v>
      </c>
      <c r="B560" s="353" t="s">
        <v>10782</v>
      </c>
      <c r="C560" s="331"/>
      <c r="D560" s="331"/>
      <c r="E560" s="342"/>
      <c r="F560" s="332"/>
      <c r="G560" s="333">
        <v>0</v>
      </c>
      <c r="H560" s="358"/>
      <c r="L560" s="287"/>
      <c r="M560" s="287"/>
    </row>
    <row r="561" spans="1:13" s="345" customFormat="1" ht="15" customHeight="1">
      <c r="A561" s="352" t="s">
        <v>10783</v>
      </c>
      <c r="B561" s="353" t="s">
        <v>10784</v>
      </c>
      <c r="C561" s="331"/>
      <c r="D561" s="331"/>
      <c r="E561" s="342"/>
      <c r="F561" s="332"/>
      <c r="G561" s="333">
        <v>0</v>
      </c>
      <c r="H561" s="358"/>
      <c r="L561" s="287"/>
      <c r="M561" s="287"/>
    </row>
    <row r="562" spans="1:13" s="345" customFormat="1" ht="15" customHeight="1">
      <c r="A562" s="352" t="s">
        <v>10785</v>
      </c>
      <c r="B562" s="353" t="s">
        <v>10786</v>
      </c>
      <c r="C562" s="331"/>
      <c r="D562" s="331"/>
      <c r="E562" s="342"/>
      <c r="F562" s="332"/>
      <c r="G562" s="333">
        <v>0</v>
      </c>
      <c r="H562" s="358"/>
      <c r="L562" s="287"/>
      <c r="M562" s="287"/>
    </row>
    <row r="563" spans="1:13" s="345" customFormat="1" ht="15" customHeight="1">
      <c r="A563" s="352" t="s">
        <v>10787</v>
      </c>
      <c r="B563" s="353" t="s">
        <v>10788</v>
      </c>
      <c r="C563" s="331"/>
      <c r="D563" s="331"/>
      <c r="E563" s="342"/>
      <c r="F563" s="332"/>
      <c r="G563" s="333">
        <v>0</v>
      </c>
      <c r="H563" s="358"/>
      <c r="L563" s="287"/>
      <c r="M563" s="287"/>
    </row>
    <row r="564" spans="1:13" s="345" customFormat="1" ht="15" customHeight="1">
      <c r="A564" s="866" t="s">
        <v>10789</v>
      </c>
      <c r="B564" s="868" t="s">
        <v>10790</v>
      </c>
      <c r="C564" s="331">
        <f>VLOOKUP(A564,'[5]VPP_analiticki (2)'!$A$5:$I$266,6,0)</f>
        <v>1</v>
      </c>
      <c r="D564" s="331">
        <f>VLOOKUP(A564,'[5]VPP_analiticki (2)'!$A$5:$I$266,9,0)</f>
        <v>228.46</v>
      </c>
      <c r="E564" s="342">
        <f>D564/C564</f>
        <v>228.46</v>
      </c>
      <c r="F564" s="332">
        <f>G564/H564</f>
        <v>0.93006241992708183</v>
      </c>
      <c r="G564" s="333">
        <v>212.48206045654112</v>
      </c>
      <c r="H564" s="358">
        <v>228.46</v>
      </c>
      <c r="L564" s="287"/>
      <c r="M564" s="287"/>
    </row>
    <row r="565" spans="1:13" s="345" customFormat="1" ht="15" customHeight="1">
      <c r="A565" s="866" t="s">
        <v>10791</v>
      </c>
      <c r="B565" s="868" t="s">
        <v>10792</v>
      </c>
      <c r="C565" s="331"/>
      <c r="D565" s="331"/>
      <c r="E565" s="342"/>
      <c r="F565" s="332"/>
      <c r="G565" s="333">
        <v>0</v>
      </c>
      <c r="H565" s="358"/>
      <c r="L565" s="287"/>
      <c r="M565" s="287"/>
    </row>
    <row r="566" spans="1:13" s="345" customFormat="1" ht="15" customHeight="1">
      <c r="A566" s="866" t="s">
        <v>10793</v>
      </c>
      <c r="B566" s="868" t="s">
        <v>10794</v>
      </c>
      <c r="C566" s="331"/>
      <c r="D566" s="331"/>
      <c r="E566" s="342"/>
      <c r="F566" s="332"/>
      <c r="G566" s="333">
        <v>0</v>
      </c>
      <c r="H566" s="358"/>
      <c r="L566" s="287"/>
      <c r="M566" s="287"/>
    </row>
    <row r="567" spans="1:13" s="345" customFormat="1" ht="15" customHeight="1">
      <c r="A567" s="869" t="s">
        <v>10795</v>
      </c>
      <c r="B567" s="870" t="s">
        <v>10796</v>
      </c>
      <c r="C567" s="331"/>
      <c r="D567" s="331"/>
      <c r="E567" s="342"/>
      <c r="F567" s="332"/>
      <c r="G567" s="333">
        <v>0</v>
      </c>
      <c r="H567" s="358"/>
      <c r="L567" s="287"/>
      <c r="M567" s="287"/>
    </row>
    <row r="568" spans="1:13" s="345" customFormat="1" ht="15" customHeight="1">
      <c r="A568" s="869" t="s">
        <v>10797</v>
      </c>
      <c r="B568" s="870" t="s">
        <v>10798</v>
      </c>
      <c r="C568" s="331">
        <f>VLOOKUP(A568,'[5]VPP_analiticki (2)'!$A$5:$I$266,6,0)</f>
        <v>4</v>
      </c>
      <c r="D568" s="331">
        <f>VLOOKUP(A568,'[5]VPP_analiticki (2)'!$A$5:$I$266,9,0)</f>
        <v>39732</v>
      </c>
      <c r="E568" s="342">
        <f>D568/C568</f>
        <v>9933</v>
      </c>
      <c r="F568" s="332">
        <f>G568/H568</f>
        <v>3.7202496797083273</v>
      </c>
      <c r="G568" s="333">
        <v>36953.240068542815</v>
      </c>
      <c r="H568" s="358">
        <v>9933</v>
      </c>
      <c r="L568" s="287"/>
      <c r="M568" s="287"/>
    </row>
    <row r="569" spans="1:13" s="345" customFormat="1" ht="15" customHeight="1">
      <c r="A569" s="869" t="s">
        <v>10799</v>
      </c>
      <c r="B569" s="870" t="s">
        <v>10800</v>
      </c>
      <c r="C569" s="331">
        <f>VLOOKUP(A569,'[5]VPP_analiticki (2)'!$A$5:$I$266,6,0)</f>
        <v>8</v>
      </c>
      <c r="D569" s="331">
        <f>VLOOKUP(A569,'[5]VPP_analiticki (2)'!$A$5:$I$266,9,0)</f>
        <v>73920</v>
      </c>
      <c r="E569" s="342">
        <f>D569/C569</f>
        <v>9240</v>
      </c>
      <c r="F569" s="332">
        <f>G569/H569</f>
        <v>7.4404993594166555</v>
      </c>
      <c r="G569" s="333">
        <v>68750.214081009894</v>
      </c>
      <c r="H569" s="358">
        <v>9240</v>
      </c>
      <c r="L569" s="287"/>
      <c r="M569" s="287"/>
    </row>
    <row r="570" spans="1:13" s="345" customFormat="1" ht="15" customHeight="1">
      <c r="A570" s="869" t="s">
        <v>10801</v>
      </c>
      <c r="B570" s="870" t="s">
        <v>10802</v>
      </c>
      <c r="C570" s="331">
        <f>VLOOKUP(A570,'[5]VPP_analiticki (2)'!$A$5:$I$266,6,0)</f>
        <v>5</v>
      </c>
      <c r="D570" s="331">
        <f>VLOOKUP(A570,'[5]VPP_analiticki (2)'!$A$5:$I$266,9,0)</f>
        <v>49665</v>
      </c>
      <c r="E570" s="342">
        <f>D570/C570</f>
        <v>9933</v>
      </c>
      <c r="F570" s="332">
        <f>G570/H570</f>
        <v>4.6503120996354097</v>
      </c>
      <c r="G570" s="333">
        <v>46191.550085678522</v>
      </c>
      <c r="H570" s="358">
        <v>9933</v>
      </c>
      <c r="L570" s="287"/>
      <c r="M570" s="287"/>
    </row>
    <row r="571" spans="1:13" s="345" customFormat="1" ht="15" customHeight="1">
      <c r="A571" s="869" t="s">
        <v>10803</v>
      </c>
      <c r="B571" s="870" t="s">
        <v>10802</v>
      </c>
      <c r="C571" s="331"/>
      <c r="D571" s="331"/>
      <c r="E571" s="342"/>
      <c r="F571" s="332"/>
      <c r="G571" s="333">
        <v>0</v>
      </c>
      <c r="H571" s="358"/>
      <c r="L571" s="287"/>
      <c r="M571" s="287"/>
    </row>
    <row r="572" spans="1:13" s="345" customFormat="1" ht="15" customHeight="1">
      <c r="A572" s="869" t="s">
        <v>10804</v>
      </c>
      <c r="B572" s="870" t="s">
        <v>10805</v>
      </c>
      <c r="C572" s="331">
        <f>VLOOKUP(A572,'[5]VPP_analiticki (2)'!$A$5:$I$266,6,0)</f>
        <v>12</v>
      </c>
      <c r="D572" s="331">
        <f>VLOOKUP(A572,'[5]VPP_analiticki (2)'!$A$5:$I$266,9,0)</f>
        <v>110880</v>
      </c>
      <c r="E572" s="342">
        <f>D572/C572</f>
        <v>9240</v>
      </c>
      <c r="F572" s="332"/>
      <c r="G572" s="333">
        <v>103125.32112151483</v>
      </c>
      <c r="H572" s="358">
        <v>9240</v>
      </c>
      <c r="L572" s="287"/>
      <c r="M572" s="287"/>
    </row>
    <row r="573" spans="1:13" s="345" customFormat="1" ht="15" customHeight="1">
      <c r="A573" s="869" t="s">
        <v>10806</v>
      </c>
      <c r="B573" s="870" t="s">
        <v>10807</v>
      </c>
      <c r="C573" s="331">
        <f>VLOOKUP(A573,'[5]VPP_analiticki (2)'!$A$5:$I$266,6,0)</f>
        <v>6</v>
      </c>
      <c r="D573" s="331">
        <f>VLOOKUP(A573,'[5]VPP_analiticki (2)'!$A$5:$I$266,9,0)</f>
        <v>55440</v>
      </c>
      <c r="E573" s="342">
        <f>D573/C573</f>
        <v>9240</v>
      </c>
      <c r="F573" s="332">
        <f>G573/H573</f>
        <v>5.5803745195624908</v>
      </c>
      <c r="G573" s="333">
        <v>51562.660560757417</v>
      </c>
      <c r="H573" s="358">
        <v>9240</v>
      </c>
      <c r="L573" s="287"/>
      <c r="M573" s="287"/>
    </row>
    <row r="574" spans="1:13" s="345" customFormat="1" ht="15" customHeight="1">
      <c r="A574" s="869" t="s">
        <v>18280</v>
      </c>
      <c r="B574" s="870" t="s">
        <v>18281</v>
      </c>
      <c r="C574" s="331">
        <f>VLOOKUP(A574,'[5]VPP_analiticki (2)'!$A$5:$I$266,6,0)</f>
        <v>2</v>
      </c>
      <c r="D574" s="331">
        <f>VLOOKUP(A574,'[5]VPP_analiticki (2)'!$A$5:$I$266,9,0)</f>
        <v>18480</v>
      </c>
      <c r="E574" s="342">
        <f>D574/C574</f>
        <v>9240</v>
      </c>
      <c r="F574" s="332"/>
      <c r="G574" s="333">
        <v>17187.553520252473</v>
      </c>
      <c r="H574" s="358">
        <v>9240</v>
      </c>
      <c r="L574" s="287"/>
      <c r="M574" s="287"/>
    </row>
    <row r="575" spans="1:13" s="345" customFormat="1" ht="15" customHeight="1">
      <c r="A575" s="344" t="s">
        <v>10808</v>
      </c>
      <c r="B575" s="350" t="s">
        <v>10809</v>
      </c>
      <c r="C575" s="331"/>
      <c r="D575" s="331"/>
      <c r="E575" s="342"/>
      <c r="F575" s="332"/>
      <c r="G575" s="333">
        <v>0</v>
      </c>
      <c r="H575" s="358"/>
      <c r="L575" s="287"/>
      <c r="M575" s="287"/>
    </row>
    <row r="576" spans="1:13" s="345" customFormat="1" ht="15" customHeight="1">
      <c r="A576" s="344" t="s">
        <v>10810</v>
      </c>
      <c r="B576" s="350" t="s">
        <v>10811</v>
      </c>
      <c r="C576" s="331"/>
      <c r="D576" s="331"/>
      <c r="E576" s="342"/>
      <c r="F576" s="332"/>
      <c r="G576" s="333">
        <v>0</v>
      </c>
      <c r="H576" s="358"/>
      <c r="L576" s="287"/>
      <c r="M576" s="287"/>
    </row>
    <row r="577" spans="1:13" s="345" customFormat="1" ht="15" customHeight="1">
      <c r="A577" s="869" t="s">
        <v>10812</v>
      </c>
      <c r="B577" s="870" t="s">
        <v>10813</v>
      </c>
      <c r="C577" s="331">
        <f>VLOOKUP(A577,'[5]VPP_analiticki (2)'!$A$5:$I$266,6,0)</f>
        <v>7</v>
      </c>
      <c r="D577" s="331">
        <f>VLOOKUP(A577,'[5]VPP_analiticki (2)'!$A$5:$I$266,9,0)</f>
        <v>1771</v>
      </c>
      <c r="E577" s="342">
        <f>D577/C577</f>
        <v>253</v>
      </c>
      <c r="F577" s="332">
        <f>G577/H577</f>
        <v>6.5104369394895718</v>
      </c>
      <c r="G577" s="333">
        <v>1647.1405456908617</v>
      </c>
      <c r="H577" s="358">
        <v>253</v>
      </c>
      <c r="L577" s="287"/>
      <c r="M577" s="287"/>
    </row>
    <row r="578" spans="1:13" s="345" customFormat="1" ht="15" customHeight="1">
      <c r="A578" s="344" t="s">
        <v>10814</v>
      </c>
      <c r="B578" s="868" t="s">
        <v>10815</v>
      </c>
      <c r="C578" s="331"/>
      <c r="D578" s="331"/>
      <c r="E578" s="342"/>
      <c r="F578" s="332"/>
      <c r="G578" s="333">
        <v>0</v>
      </c>
      <c r="H578" s="358"/>
      <c r="L578" s="287"/>
      <c r="M578" s="287"/>
    </row>
    <row r="579" spans="1:13" s="345" customFormat="1" ht="15" customHeight="1">
      <c r="A579" s="344" t="s">
        <v>10816</v>
      </c>
      <c r="B579" s="868" t="s">
        <v>10817</v>
      </c>
      <c r="C579" s="331"/>
      <c r="D579" s="331"/>
      <c r="E579" s="342"/>
      <c r="F579" s="332"/>
      <c r="G579" s="333">
        <v>0</v>
      </c>
      <c r="H579" s="358"/>
      <c r="L579" s="287"/>
      <c r="M579" s="287"/>
    </row>
    <row r="580" spans="1:13" s="345" customFormat="1" ht="15" customHeight="1">
      <c r="A580" s="344" t="s">
        <v>10818</v>
      </c>
      <c r="B580" s="868" t="s">
        <v>10819</v>
      </c>
      <c r="C580" s="331"/>
      <c r="D580" s="331"/>
      <c r="E580" s="342"/>
      <c r="F580" s="332"/>
      <c r="G580" s="333">
        <v>0</v>
      </c>
      <c r="H580" s="358"/>
      <c r="L580" s="287"/>
      <c r="M580" s="287"/>
    </row>
    <row r="581" spans="1:13" s="345" customFormat="1" ht="15" customHeight="1">
      <c r="A581" s="351" t="s">
        <v>10820</v>
      </c>
      <c r="B581" s="349" t="s">
        <v>10821</v>
      </c>
      <c r="C581" s="331">
        <f>VLOOKUP(A581,'[5]VPP_analiticki (2)'!$A$5:$I$266,6,0)</f>
        <v>3</v>
      </c>
      <c r="D581" s="331">
        <f>VLOOKUP(A581,'[5]VPP_analiticki (2)'!$A$5:$I$266,9,0)</f>
        <v>759</v>
      </c>
      <c r="E581" s="342">
        <f>D581/C581</f>
        <v>253</v>
      </c>
      <c r="F581" s="332">
        <f>G581/H581</f>
        <v>2.7901872597812458</v>
      </c>
      <c r="G581" s="333">
        <v>705.91737672465524</v>
      </c>
      <c r="H581" s="358">
        <v>253</v>
      </c>
      <c r="L581" s="287"/>
      <c r="M581" s="287"/>
    </row>
    <row r="582" spans="1:13" s="345" customFormat="1" ht="15" customHeight="1">
      <c r="A582" s="344" t="s">
        <v>10822</v>
      </c>
      <c r="B582" s="868" t="s">
        <v>10823</v>
      </c>
      <c r="C582" s="331"/>
      <c r="D582" s="331"/>
      <c r="E582" s="342"/>
      <c r="F582" s="332"/>
      <c r="G582" s="333">
        <v>0</v>
      </c>
      <c r="H582" s="358"/>
      <c r="L582" s="287"/>
      <c r="M582" s="287"/>
    </row>
    <row r="583" spans="1:13" s="345" customFormat="1" ht="15" customHeight="1">
      <c r="A583" s="344" t="s">
        <v>10824</v>
      </c>
      <c r="B583" s="868" t="s">
        <v>10825</v>
      </c>
      <c r="C583" s="331"/>
      <c r="D583" s="331"/>
      <c r="E583" s="342"/>
      <c r="F583" s="332"/>
      <c r="G583" s="333">
        <v>0</v>
      </c>
      <c r="H583" s="358"/>
      <c r="L583" s="287"/>
      <c r="M583" s="287"/>
    </row>
    <row r="584" spans="1:13" s="345" customFormat="1" ht="15" customHeight="1">
      <c r="A584" s="344" t="s">
        <v>10826</v>
      </c>
      <c r="B584" s="868" t="s">
        <v>10827</v>
      </c>
      <c r="C584" s="331"/>
      <c r="D584" s="331"/>
      <c r="E584" s="342"/>
      <c r="F584" s="332"/>
      <c r="G584" s="333">
        <v>0</v>
      </c>
      <c r="H584" s="358"/>
      <c r="L584" s="287"/>
      <c r="M584" s="287"/>
    </row>
    <row r="585" spans="1:13" s="345" customFormat="1">
      <c r="A585" s="344" t="s">
        <v>10828</v>
      </c>
      <c r="B585" s="868" t="s">
        <v>10829</v>
      </c>
      <c r="C585" s="331"/>
      <c r="D585" s="331"/>
      <c r="E585" s="342"/>
      <c r="F585" s="332"/>
      <c r="G585" s="333">
        <v>0</v>
      </c>
      <c r="H585" s="358"/>
      <c r="L585" s="287"/>
      <c r="M585" s="287"/>
    </row>
    <row r="586" spans="1:13" s="345" customFormat="1">
      <c r="A586" s="348" t="s">
        <v>10830</v>
      </c>
      <c r="B586" s="349" t="s">
        <v>10831</v>
      </c>
      <c r="C586" s="331"/>
      <c r="D586" s="331"/>
      <c r="E586" s="342"/>
      <c r="F586" s="332"/>
      <c r="G586" s="333">
        <v>0</v>
      </c>
      <c r="H586" s="358"/>
      <c r="L586" s="287"/>
      <c r="M586" s="287"/>
    </row>
    <row r="587" spans="1:13" s="345" customFormat="1">
      <c r="A587" s="351" t="s">
        <v>10832</v>
      </c>
      <c r="B587" s="349" t="s">
        <v>10833</v>
      </c>
      <c r="C587" s="331">
        <f>VLOOKUP(A587,'[5]VPP_analiticki (2)'!$A$5:$I$266,6,0)</f>
        <v>4</v>
      </c>
      <c r="D587" s="331">
        <f>VLOOKUP(A587,'[5]VPP_analiticki (2)'!$A$5:$I$266,9,0)</f>
        <v>1012</v>
      </c>
      <c r="E587" s="342">
        <f>D587/C587</f>
        <v>253</v>
      </c>
      <c r="F587" s="332">
        <f t="shared" ref="F587:F590" si="14">G587/H587</f>
        <v>3.7202496797083278</v>
      </c>
      <c r="G587" s="333">
        <v>941.22316896620691</v>
      </c>
      <c r="H587" s="358">
        <v>253</v>
      </c>
      <c r="L587" s="287"/>
      <c r="M587" s="287"/>
    </row>
    <row r="588" spans="1:13" s="345" customFormat="1" ht="15" customHeight="1">
      <c r="A588" s="869" t="s">
        <v>10834</v>
      </c>
      <c r="B588" s="870" t="s">
        <v>10835</v>
      </c>
      <c r="C588" s="331">
        <f>VLOOKUP(A588,'[5]VPP_analiticki (2)'!$A$5:$I$266,6,0)</f>
        <v>8</v>
      </c>
      <c r="D588" s="331">
        <f>VLOOKUP(A588,'[5]VPP_analiticki (2)'!$A$5:$I$266,9,0)</f>
        <v>1760</v>
      </c>
      <c r="E588" s="342">
        <f>D588/C588</f>
        <v>220</v>
      </c>
      <c r="F588" s="332">
        <f t="shared" si="14"/>
        <v>7.4404993594166537</v>
      </c>
      <c r="G588" s="333">
        <v>1636.9098590716637</v>
      </c>
      <c r="H588" s="358">
        <v>220</v>
      </c>
      <c r="L588" s="287"/>
      <c r="M588" s="287"/>
    </row>
    <row r="589" spans="1:13" s="345" customFormat="1" ht="15" customHeight="1">
      <c r="A589" s="348" t="s">
        <v>10836</v>
      </c>
      <c r="B589" s="349" t="s">
        <v>10837</v>
      </c>
      <c r="C589" s="331"/>
      <c r="D589" s="331"/>
      <c r="E589" s="342"/>
      <c r="F589" s="332"/>
      <c r="G589" s="333">
        <v>0</v>
      </c>
      <c r="H589" s="358"/>
      <c r="L589" s="287"/>
      <c r="M589" s="287"/>
    </row>
    <row r="590" spans="1:13" s="345" customFormat="1" ht="15" customHeight="1">
      <c r="A590" s="348" t="s">
        <v>10838</v>
      </c>
      <c r="B590" s="349" t="s">
        <v>10839</v>
      </c>
      <c r="C590" s="331">
        <f>VLOOKUP(A590,'[5]VPP_analiticki (2)'!$A$5:$I$266,6,0)</f>
        <v>9</v>
      </c>
      <c r="D590" s="331">
        <f>VLOOKUP(A590,'[5]VPP_analiticki (2)'!$A$5:$I$266,9,0)</f>
        <v>1980</v>
      </c>
      <c r="E590" s="342">
        <f>D590/C590</f>
        <v>220</v>
      </c>
      <c r="F590" s="332">
        <f t="shared" si="14"/>
        <v>8.3705617793437366</v>
      </c>
      <c r="G590" s="333">
        <v>1841.523591455622</v>
      </c>
      <c r="H590" s="358">
        <v>220</v>
      </c>
      <c r="L590" s="287"/>
      <c r="M590" s="287"/>
    </row>
    <row r="591" spans="1:13" s="345" customFormat="1" ht="15" customHeight="1">
      <c r="A591" s="348" t="s">
        <v>10840</v>
      </c>
      <c r="B591" s="349" t="s">
        <v>10841</v>
      </c>
      <c r="C591" s="331"/>
      <c r="D591" s="331"/>
      <c r="E591" s="342"/>
      <c r="F591" s="332"/>
      <c r="G591" s="333">
        <v>0</v>
      </c>
      <c r="H591" s="358"/>
      <c r="L591" s="287"/>
      <c r="M591" s="287"/>
    </row>
    <row r="592" spans="1:13" s="345" customFormat="1" ht="15" customHeight="1">
      <c r="A592" s="344" t="s">
        <v>10842</v>
      </c>
      <c r="B592" s="868" t="s">
        <v>10843</v>
      </c>
      <c r="C592" s="331"/>
      <c r="D592" s="331"/>
      <c r="E592" s="342"/>
      <c r="F592" s="332"/>
      <c r="G592" s="333">
        <v>0</v>
      </c>
      <c r="H592" s="358"/>
      <c r="L592" s="287"/>
      <c r="M592" s="287"/>
    </row>
    <row r="593" spans="1:13" s="345" customFormat="1" ht="15" customHeight="1">
      <c r="A593" s="869" t="s">
        <v>10844</v>
      </c>
      <c r="B593" s="870" t="s">
        <v>10845</v>
      </c>
      <c r="C593" s="331">
        <f>VLOOKUP(A593,'[5]VPP_analiticki (2)'!$A$5:$I$266,6,0)</f>
        <v>3</v>
      </c>
      <c r="D593" s="331">
        <f>VLOOKUP(A593,'[5]VPP_analiticki (2)'!$A$5:$I$266,9,0)</f>
        <v>128700</v>
      </c>
      <c r="E593" s="342">
        <f>D593/C593</f>
        <v>42900</v>
      </c>
      <c r="F593" s="332"/>
      <c r="G593" s="333">
        <v>119699.03344461543</v>
      </c>
      <c r="H593" s="358">
        <v>42900</v>
      </c>
      <c r="L593" s="287"/>
      <c r="M593" s="287"/>
    </row>
    <row r="594" spans="1:13" s="345" customFormat="1" ht="15" customHeight="1">
      <c r="A594" s="340" t="s">
        <v>10846</v>
      </c>
      <c r="B594" s="341" t="s">
        <v>10847</v>
      </c>
      <c r="C594" s="331">
        <f>VLOOKUP(A594,'[5]VPP_analiticki (2)'!$A$5:$I$266,6,0)</f>
        <v>41</v>
      </c>
      <c r="D594" s="331">
        <f>VLOOKUP(A594,'[5]VPP_analiticki (2)'!$A$5:$I$266,9,0)</f>
        <v>1559800</v>
      </c>
      <c r="E594" s="342">
        <f>D594/C594</f>
        <v>38043.902439024387</v>
      </c>
      <c r="F594" s="332">
        <f>G594/H594</f>
        <v>38.132559217010368</v>
      </c>
      <c r="G594" s="333">
        <v>1450711.3626022625</v>
      </c>
      <c r="H594" s="358">
        <v>38043.902439024387</v>
      </c>
      <c r="L594" s="287"/>
      <c r="M594" s="287"/>
    </row>
    <row r="595" spans="1:13" s="345" customFormat="1" ht="15" customHeight="1">
      <c r="A595" s="340" t="s">
        <v>10848</v>
      </c>
      <c r="B595" s="341" t="s">
        <v>10849</v>
      </c>
      <c r="C595" s="331">
        <f>VLOOKUP(A595,'[5]VPP_analiticki (2)'!$A$5:$I$266,6,0)</f>
        <v>63</v>
      </c>
      <c r="D595" s="331">
        <f>VLOOKUP(A595,'[5]VPP_analiticki (2)'!$A$5:$I$266,9,0)</f>
        <v>2429900</v>
      </c>
      <c r="E595" s="342">
        <f>D595/C595</f>
        <v>38569.841269841272</v>
      </c>
      <c r="F595" s="332">
        <f>G595/H595</f>
        <v>58.593932455406161</v>
      </c>
      <c r="G595" s="333">
        <v>2259958.6741808164</v>
      </c>
      <c r="H595" s="358">
        <v>38569.841269841272</v>
      </c>
      <c r="L595" s="287"/>
      <c r="M595" s="287"/>
    </row>
    <row r="596" spans="1:13" s="345" customFormat="1" ht="15" customHeight="1">
      <c r="A596" s="344" t="s">
        <v>10850</v>
      </c>
      <c r="B596" s="350" t="s">
        <v>10851</v>
      </c>
      <c r="C596" s="331"/>
      <c r="D596" s="331"/>
      <c r="E596" s="342"/>
      <c r="F596" s="332"/>
      <c r="G596" s="333">
        <v>0</v>
      </c>
      <c r="H596" s="358"/>
      <c r="L596" s="287"/>
      <c r="M596" s="287"/>
    </row>
    <row r="597" spans="1:13" s="345" customFormat="1" ht="15" customHeight="1">
      <c r="A597" s="344" t="s">
        <v>10852</v>
      </c>
      <c r="B597" s="350" t="s">
        <v>10853</v>
      </c>
      <c r="C597" s="331">
        <f>VLOOKUP(A597,'[5]VPP_analiticki (2)'!$A$5:$I$266,6,0)</f>
        <v>6</v>
      </c>
      <c r="D597" s="331">
        <f>VLOOKUP(A597,'[5]VPP_analiticki (2)'!$A$5:$I$266,9,0)</f>
        <v>389400</v>
      </c>
      <c r="E597" s="342">
        <f>D597/C597</f>
        <v>64900</v>
      </c>
      <c r="F597" s="332">
        <f>G597/H597</f>
        <v>5.5803745195624899</v>
      </c>
      <c r="G597" s="333">
        <v>362166.30631960562</v>
      </c>
      <c r="H597" s="358">
        <v>64900</v>
      </c>
      <c r="L597" s="287"/>
      <c r="M597" s="287"/>
    </row>
    <row r="598" spans="1:13" s="345" customFormat="1" ht="15" customHeight="1">
      <c r="A598" s="348" t="s">
        <v>10854</v>
      </c>
      <c r="B598" s="349" t="s">
        <v>10855</v>
      </c>
      <c r="C598" s="331"/>
      <c r="D598" s="331"/>
      <c r="E598" s="342"/>
      <c r="F598" s="332"/>
      <c r="G598" s="333">
        <v>0</v>
      </c>
      <c r="H598" s="358"/>
      <c r="L598" s="287"/>
      <c r="M598" s="287"/>
    </row>
    <row r="599" spans="1:13" s="345" customFormat="1" ht="15" customHeight="1">
      <c r="A599" s="348" t="s">
        <v>10856</v>
      </c>
      <c r="B599" s="349" t="s">
        <v>10857</v>
      </c>
      <c r="C599" s="331"/>
      <c r="D599" s="331"/>
      <c r="E599" s="342"/>
      <c r="F599" s="332"/>
      <c r="G599" s="333">
        <v>0</v>
      </c>
      <c r="H599" s="358"/>
      <c r="L599" s="287"/>
      <c r="M599" s="287"/>
    </row>
    <row r="600" spans="1:13" s="345" customFormat="1" ht="15" customHeight="1">
      <c r="A600" s="344" t="s">
        <v>10858</v>
      </c>
      <c r="B600" s="350" t="s">
        <v>10859</v>
      </c>
      <c r="C600" s="331">
        <f>VLOOKUP(A600,'[5]VPP_analiticki (2)'!$A$5:$I$266,6,0)</f>
        <v>3</v>
      </c>
      <c r="D600" s="331">
        <f>VLOOKUP(A600,'[5]VPP_analiticki (2)'!$A$5:$I$266,9,0)</f>
        <v>158400</v>
      </c>
      <c r="E600" s="342">
        <f>D600/C600</f>
        <v>52800</v>
      </c>
      <c r="F600" s="332">
        <f>G600/H600</f>
        <v>2.7901872597812458</v>
      </c>
      <c r="G600" s="333">
        <v>147321.88731644978</v>
      </c>
      <c r="H600" s="358">
        <v>52800</v>
      </c>
      <c r="L600" s="287"/>
      <c r="M600" s="287"/>
    </row>
    <row r="601" spans="1:13" s="345" customFormat="1" ht="15" customHeight="1">
      <c r="A601" s="344" t="s">
        <v>10860</v>
      </c>
      <c r="B601" s="350" t="s">
        <v>10859</v>
      </c>
      <c r="C601" s="331"/>
      <c r="D601" s="331"/>
      <c r="E601" s="342"/>
      <c r="F601" s="332"/>
      <c r="G601" s="333">
        <v>0</v>
      </c>
      <c r="H601" s="358"/>
      <c r="L601" s="287"/>
      <c r="M601" s="287"/>
    </row>
    <row r="602" spans="1:13" s="345" customFormat="1">
      <c r="A602" s="344" t="s">
        <v>10861</v>
      </c>
      <c r="B602" s="350" t="s">
        <v>10862</v>
      </c>
      <c r="C602" s="331"/>
      <c r="D602" s="331"/>
      <c r="E602" s="342"/>
      <c r="F602" s="332"/>
      <c r="G602" s="333">
        <v>0</v>
      </c>
      <c r="H602" s="358"/>
      <c r="L602" s="287"/>
      <c r="M602" s="287"/>
    </row>
    <row r="603" spans="1:13" s="345" customFormat="1">
      <c r="A603" s="348" t="s">
        <v>10863</v>
      </c>
      <c r="B603" s="349" t="s">
        <v>10864</v>
      </c>
      <c r="C603" s="331">
        <f>VLOOKUP(A603,'[5]VPP_analiticki (2)'!$A$5:$I$266,6,0)</f>
        <v>3</v>
      </c>
      <c r="D603" s="331">
        <f>VLOOKUP(A603,'[5]VPP_analiticki (2)'!$A$5:$I$266,9,0)</f>
        <v>155100</v>
      </c>
      <c r="E603" s="342">
        <f>D603/C603</f>
        <v>51700</v>
      </c>
      <c r="F603" s="332">
        <f>G603/H603</f>
        <v>2.7901872597812454</v>
      </c>
      <c r="G603" s="333">
        <v>144252.68133069039</v>
      </c>
      <c r="H603" s="358">
        <v>51700</v>
      </c>
      <c r="L603" s="287"/>
      <c r="M603" s="287"/>
    </row>
    <row r="604" spans="1:13" s="345" customFormat="1" ht="25.5">
      <c r="A604" s="344" t="s">
        <v>10865</v>
      </c>
      <c r="B604" s="350" t="s">
        <v>10866</v>
      </c>
      <c r="C604" s="331">
        <f>VLOOKUP(A604,'[5]VPP_analiticki (2)'!$A$5:$I$266,6,0)</f>
        <v>4</v>
      </c>
      <c r="D604" s="331">
        <f>VLOOKUP(A604,'[5]VPP_analiticki (2)'!$A$5:$I$266,9,0)</f>
        <v>259600</v>
      </c>
      <c r="E604" s="342">
        <f>D604/C604</f>
        <v>64900</v>
      </c>
      <c r="F604" s="332">
        <f>G604/H604</f>
        <v>3.7202496797083273</v>
      </c>
      <c r="G604" s="333">
        <v>241444.20421307045</v>
      </c>
      <c r="H604" s="358">
        <v>64900</v>
      </c>
      <c r="L604" s="287"/>
      <c r="M604" s="287"/>
    </row>
    <row r="605" spans="1:13" s="345" customFormat="1">
      <c r="A605" s="344" t="s">
        <v>10867</v>
      </c>
      <c r="B605" s="868" t="s">
        <v>10868</v>
      </c>
      <c r="C605" s="331">
        <f>VLOOKUP(A605,'[5]VPP_analiticki (2)'!$A$5:$I$266,6,0)</f>
        <v>14</v>
      </c>
      <c r="D605" s="331">
        <f>VLOOKUP(A605,'[5]VPP_analiticki (2)'!$A$5:$I$266,9,0)</f>
        <v>48400</v>
      </c>
      <c r="E605" s="342">
        <f>D605/C605</f>
        <v>3457.1428571428573</v>
      </c>
      <c r="F605" s="332">
        <f>G605/H605</f>
        <v>13.020873878979147</v>
      </c>
      <c r="G605" s="333">
        <v>45015.021124470768</v>
      </c>
      <c r="H605" s="358">
        <v>3457.1428571428573</v>
      </c>
      <c r="L605" s="287"/>
      <c r="M605" s="287"/>
    </row>
    <row r="606" spans="1:13" s="345" customFormat="1">
      <c r="A606" s="343" t="s">
        <v>10869</v>
      </c>
      <c r="B606" s="868" t="s">
        <v>10870</v>
      </c>
      <c r="C606" s="331"/>
      <c r="D606" s="331"/>
      <c r="E606" s="342"/>
      <c r="F606" s="332"/>
      <c r="G606" s="333">
        <v>0</v>
      </c>
      <c r="H606" s="358"/>
      <c r="L606" s="287"/>
      <c r="M606" s="287"/>
    </row>
    <row r="607" spans="1:13" s="345" customFormat="1">
      <c r="A607" s="348" t="s">
        <v>10871</v>
      </c>
      <c r="B607" s="349" t="s">
        <v>10872</v>
      </c>
      <c r="C607" s="331"/>
      <c r="D607" s="331"/>
      <c r="E607" s="342"/>
      <c r="F607" s="332"/>
      <c r="G607" s="333">
        <v>0</v>
      </c>
      <c r="H607" s="358"/>
      <c r="L607" s="287"/>
      <c r="M607" s="287"/>
    </row>
    <row r="608" spans="1:13" s="345" customFormat="1" ht="15" customHeight="1">
      <c r="A608" s="344" t="s">
        <v>10873</v>
      </c>
      <c r="B608" s="350" t="s">
        <v>10874</v>
      </c>
      <c r="C608" s="331"/>
      <c r="D608" s="331"/>
      <c r="E608" s="342"/>
      <c r="F608" s="332"/>
      <c r="G608" s="333">
        <v>0</v>
      </c>
      <c r="H608" s="358"/>
      <c r="L608" s="287"/>
      <c r="M608" s="287"/>
    </row>
    <row r="609" spans="1:13" s="345" customFormat="1" ht="15" customHeight="1">
      <c r="A609" s="344" t="s">
        <v>10875</v>
      </c>
      <c r="B609" s="350" t="s">
        <v>10876</v>
      </c>
      <c r="C609" s="331"/>
      <c r="D609" s="331"/>
      <c r="E609" s="342"/>
      <c r="F609" s="332"/>
      <c r="G609" s="333">
        <v>0</v>
      </c>
      <c r="H609" s="358"/>
      <c r="L609" s="287"/>
      <c r="M609" s="287"/>
    </row>
    <row r="610" spans="1:13" s="345" customFormat="1" ht="15" customHeight="1">
      <c r="A610" s="344" t="s">
        <v>10877</v>
      </c>
      <c r="B610" s="868" t="s">
        <v>10878</v>
      </c>
      <c r="C610" s="331">
        <f>VLOOKUP(A610,'[5]VPP_analiticki (2)'!$A$5:$I$266,6,0)</f>
        <v>49</v>
      </c>
      <c r="D610" s="331">
        <f>VLOOKUP(A610,'[5]VPP_analiticki (2)'!$A$5:$I$266,9,0)</f>
        <v>215600</v>
      </c>
      <c r="E610" s="342">
        <f>D610/C610</f>
        <v>4400</v>
      </c>
      <c r="F610" s="332">
        <f>G610/H610</f>
        <v>45.573058576427016</v>
      </c>
      <c r="G610" s="333">
        <v>200521.45773627886</v>
      </c>
      <c r="H610" s="358">
        <v>4400</v>
      </c>
      <c r="L610" s="287"/>
      <c r="M610" s="287"/>
    </row>
    <row r="611" spans="1:13" s="345" customFormat="1" ht="15" customHeight="1">
      <c r="A611" s="344" t="s">
        <v>10879</v>
      </c>
      <c r="B611" s="868" t="s">
        <v>10878</v>
      </c>
      <c r="C611" s="331"/>
      <c r="D611" s="331"/>
      <c r="E611" s="342"/>
      <c r="F611" s="332"/>
      <c r="G611" s="333">
        <v>0</v>
      </c>
      <c r="H611" s="358"/>
      <c r="L611" s="287"/>
      <c r="M611" s="287"/>
    </row>
    <row r="612" spans="1:13" s="345" customFormat="1" ht="15" customHeight="1">
      <c r="A612" s="344" t="s">
        <v>10880</v>
      </c>
      <c r="B612" s="868" t="s">
        <v>10881</v>
      </c>
      <c r="C612" s="331"/>
      <c r="D612" s="331"/>
      <c r="E612" s="342"/>
      <c r="F612" s="332"/>
      <c r="G612" s="333">
        <v>0</v>
      </c>
      <c r="H612" s="358"/>
      <c r="L612" s="287"/>
      <c r="M612" s="287"/>
    </row>
    <row r="613" spans="1:13" s="345" customFormat="1" ht="15" customHeight="1">
      <c r="A613" s="344" t="s">
        <v>10882</v>
      </c>
      <c r="B613" s="868" t="s">
        <v>10883</v>
      </c>
      <c r="C613" s="331"/>
      <c r="D613" s="331"/>
      <c r="E613" s="342"/>
      <c r="F613" s="332"/>
      <c r="G613" s="333">
        <v>0</v>
      </c>
      <c r="H613" s="358"/>
      <c r="L613" s="287"/>
      <c r="M613" s="287"/>
    </row>
    <row r="614" spans="1:13" s="345" customFormat="1" ht="15" customHeight="1">
      <c r="A614" s="344" t="s">
        <v>10884</v>
      </c>
      <c r="B614" s="868" t="s">
        <v>10885</v>
      </c>
      <c r="C614" s="331">
        <f>VLOOKUP(A614,'[5]VPP_analiticki (2)'!$A$5:$I$266,6,0)</f>
        <v>4</v>
      </c>
      <c r="D614" s="331">
        <f>VLOOKUP(A614,'[5]VPP_analiticki (2)'!$A$5:$I$266,9,0)</f>
        <v>66000</v>
      </c>
      <c r="E614" s="342">
        <f>D614/C614</f>
        <v>16500</v>
      </c>
      <c r="F614" s="332">
        <f>G614/H614</f>
        <v>3.7202496797083273</v>
      </c>
      <c r="G614" s="333">
        <v>61384.1197151874</v>
      </c>
      <c r="H614" s="358">
        <v>16500</v>
      </c>
      <c r="L614" s="287"/>
      <c r="M614" s="287"/>
    </row>
    <row r="615" spans="1:13" s="345" customFormat="1" ht="15" customHeight="1">
      <c r="A615" s="344" t="s">
        <v>10886</v>
      </c>
      <c r="B615" s="350" t="s">
        <v>10887</v>
      </c>
      <c r="C615" s="331">
        <f>VLOOKUP(A615,'[5]VPP_analiticki (2)'!$A$5:$I$266,6,0)</f>
        <v>75</v>
      </c>
      <c r="D615" s="331">
        <f>VLOOKUP(A615,'[5]VPP_analiticki (2)'!$A$5:$I$266,9,0)</f>
        <v>412500</v>
      </c>
      <c r="E615" s="342">
        <f>D615/C615</f>
        <v>5500</v>
      </c>
      <c r="F615" s="332">
        <f>G615/H615</f>
        <v>69.754681494531141</v>
      </c>
      <c r="G615" s="333">
        <v>383650.74821992131</v>
      </c>
      <c r="H615" s="358">
        <v>5500</v>
      </c>
      <c r="L615" s="287"/>
      <c r="M615" s="287"/>
    </row>
    <row r="616" spans="1:13" s="345" customFormat="1" ht="15" customHeight="1">
      <c r="A616" s="344" t="s">
        <v>10888</v>
      </c>
      <c r="B616" s="350" t="s">
        <v>10887</v>
      </c>
      <c r="C616" s="331"/>
      <c r="D616" s="331"/>
      <c r="E616" s="342"/>
      <c r="F616" s="332"/>
      <c r="G616" s="333">
        <v>0</v>
      </c>
      <c r="H616" s="358"/>
      <c r="L616" s="287"/>
      <c r="M616" s="287"/>
    </row>
    <row r="617" spans="1:13" s="345" customFormat="1" ht="15" customHeight="1">
      <c r="A617" s="344" t="s">
        <v>10889</v>
      </c>
      <c r="B617" s="350" t="s">
        <v>10890</v>
      </c>
      <c r="C617" s="331"/>
      <c r="D617" s="331"/>
      <c r="E617" s="342"/>
      <c r="F617" s="332"/>
      <c r="G617" s="333">
        <v>0</v>
      </c>
      <c r="H617" s="358"/>
      <c r="L617" s="287"/>
      <c r="M617" s="287"/>
    </row>
    <row r="618" spans="1:13" s="345" customFormat="1" ht="15" customHeight="1">
      <c r="A618" s="344" t="s">
        <v>10891</v>
      </c>
      <c r="B618" s="350" t="s">
        <v>10892</v>
      </c>
      <c r="C618" s="331"/>
      <c r="D618" s="331"/>
      <c r="E618" s="342"/>
      <c r="F618" s="332"/>
      <c r="G618" s="333">
        <v>0</v>
      </c>
      <c r="H618" s="358"/>
      <c r="L618" s="287"/>
      <c r="M618" s="287"/>
    </row>
    <row r="619" spans="1:13" s="345" customFormat="1" ht="15" customHeight="1">
      <c r="A619" s="344" t="s">
        <v>10893</v>
      </c>
      <c r="B619" s="350" t="s">
        <v>10894</v>
      </c>
      <c r="C619" s="331"/>
      <c r="D619" s="331"/>
      <c r="E619" s="342"/>
      <c r="F619" s="332"/>
      <c r="G619" s="333">
        <v>0</v>
      </c>
      <c r="H619" s="358"/>
      <c r="L619" s="287"/>
      <c r="M619" s="287"/>
    </row>
    <row r="620" spans="1:13" s="345" customFormat="1" ht="15" customHeight="1">
      <c r="A620" s="344" t="s">
        <v>10895</v>
      </c>
      <c r="B620" s="350" t="s">
        <v>10896</v>
      </c>
      <c r="C620" s="331"/>
      <c r="D620" s="331"/>
      <c r="E620" s="342"/>
      <c r="F620" s="332"/>
      <c r="G620" s="333">
        <v>0</v>
      </c>
      <c r="H620" s="358"/>
      <c r="L620" s="287"/>
      <c r="M620" s="287"/>
    </row>
    <row r="621" spans="1:13" s="345" customFormat="1" ht="15" customHeight="1">
      <c r="A621" s="344" t="s">
        <v>10897</v>
      </c>
      <c r="B621" s="350" t="s">
        <v>10898</v>
      </c>
      <c r="C621" s="331"/>
      <c r="D621" s="331"/>
      <c r="E621" s="342"/>
      <c r="F621" s="332"/>
      <c r="G621" s="333">
        <v>0</v>
      </c>
      <c r="H621" s="358"/>
      <c r="L621" s="287"/>
      <c r="M621" s="287"/>
    </row>
    <row r="622" spans="1:13" s="345" customFormat="1" ht="15" customHeight="1">
      <c r="A622" s="344" t="s">
        <v>10677</v>
      </c>
      <c r="B622" s="868" t="s">
        <v>10678</v>
      </c>
      <c r="C622" s="331">
        <f>VLOOKUP(A622,'[5]VPP_analiticki (2)'!$A$5:$I$266,6,0)</f>
        <v>13</v>
      </c>
      <c r="D622" s="331">
        <f>VLOOKUP(A622,'[5]VPP_analiticki (2)'!$A$5:$I$266,9,0)</f>
        <v>43670</v>
      </c>
      <c r="E622" s="342">
        <f>D622/C622</f>
        <v>3359.2307692307691</v>
      </c>
      <c r="F622" s="332">
        <f>G622/H622</f>
        <v>12.090811459052064</v>
      </c>
      <c r="G622" s="333">
        <v>40615.825878215663</v>
      </c>
      <c r="H622" s="358">
        <v>3359.2307692307691</v>
      </c>
      <c r="L622" s="287"/>
      <c r="M622" s="287"/>
    </row>
    <row r="623" spans="1:13" s="345" customFormat="1" ht="15" customHeight="1">
      <c r="A623" s="344" t="s">
        <v>10899</v>
      </c>
      <c r="B623" s="350" t="s">
        <v>10900</v>
      </c>
      <c r="C623" s="331"/>
      <c r="D623" s="331"/>
      <c r="E623" s="342"/>
      <c r="F623" s="332"/>
      <c r="G623" s="333">
        <v>0</v>
      </c>
      <c r="H623" s="358"/>
      <c r="L623" s="287"/>
      <c r="M623" s="287"/>
    </row>
    <row r="624" spans="1:13" s="345" customFormat="1" ht="15" customHeight="1">
      <c r="A624" s="869" t="s">
        <v>10901</v>
      </c>
      <c r="B624" s="870" t="s">
        <v>10902</v>
      </c>
      <c r="C624" s="331">
        <f>VLOOKUP(A624,'[5]VPP_analiticki (2)'!$A$5:$I$266,6,0)</f>
        <v>4</v>
      </c>
      <c r="D624" s="331">
        <f>VLOOKUP(A624,'[5]VPP_analiticki (2)'!$A$5:$I$266,9,0)</f>
        <v>572</v>
      </c>
      <c r="E624" s="342">
        <f>D624/C624</f>
        <v>143</v>
      </c>
      <c r="F624" s="332">
        <f>G624/H624</f>
        <v>3.7202496797083273</v>
      </c>
      <c r="G624" s="333">
        <v>531.99570419829081</v>
      </c>
      <c r="H624" s="358">
        <v>143</v>
      </c>
      <c r="L624" s="287"/>
      <c r="M624" s="287"/>
    </row>
    <row r="625" spans="1:13" s="345" customFormat="1" ht="15" customHeight="1">
      <c r="A625" s="869" t="s">
        <v>11269</v>
      </c>
      <c r="B625" s="870" t="s">
        <v>11270</v>
      </c>
      <c r="C625" s="331">
        <f>VLOOKUP(A625,'[5]VPP_analiticki (2)'!$A$5:$I$266,6,0)</f>
        <v>5</v>
      </c>
      <c r="D625" s="331">
        <f>VLOOKUP(A625,'[5]VPP_analiticki (2)'!$A$5:$I$266,9,0)</f>
        <v>605</v>
      </c>
      <c r="E625" s="342">
        <f>D625/C625</f>
        <v>121</v>
      </c>
      <c r="F625" s="332">
        <f>G625/H625</f>
        <v>4.6503120996354088</v>
      </c>
      <c r="G625" s="333">
        <v>562.68776405588449</v>
      </c>
      <c r="H625" s="358">
        <v>121</v>
      </c>
      <c r="L625" s="287"/>
      <c r="M625" s="287"/>
    </row>
    <row r="626" spans="1:13" s="345" customFormat="1" ht="15" customHeight="1">
      <c r="A626" s="869" t="s">
        <v>18282</v>
      </c>
      <c r="B626" s="870" t="s">
        <v>18283</v>
      </c>
      <c r="C626" s="331">
        <f>VLOOKUP(A626,'[5]VPP_analiticki (2)'!$A$5:$I$266,6,0)</f>
        <v>3</v>
      </c>
      <c r="D626" s="331">
        <f>VLOOKUP(A626,'[5]VPP_analiticki (2)'!$A$5:$I$266,9,0)</f>
        <v>26400</v>
      </c>
      <c r="E626" s="342">
        <f>D626/C626</f>
        <v>8800</v>
      </c>
      <c r="F626" s="332"/>
      <c r="G626" s="333">
        <v>24553.647886074963</v>
      </c>
      <c r="H626" s="358">
        <v>8800</v>
      </c>
      <c r="L626" s="287"/>
      <c r="M626" s="287"/>
    </row>
    <row r="627" spans="1:13" s="345" customFormat="1" ht="15" customHeight="1">
      <c r="A627" s="866" t="s">
        <v>10903</v>
      </c>
      <c r="B627" s="876" t="s">
        <v>10904</v>
      </c>
      <c r="C627" s="331"/>
      <c r="D627" s="331"/>
      <c r="E627" s="342"/>
      <c r="F627" s="332"/>
      <c r="G627" s="333">
        <v>0</v>
      </c>
      <c r="H627" s="358"/>
      <c r="L627" s="287"/>
      <c r="M627" s="287"/>
    </row>
    <row r="628" spans="1:13" s="345" customFormat="1" ht="15" customHeight="1">
      <c r="A628" s="866" t="s">
        <v>10905</v>
      </c>
      <c r="B628" s="876" t="s">
        <v>10906</v>
      </c>
      <c r="C628" s="331"/>
      <c r="D628" s="331"/>
      <c r="E628" s="342"/>
      <c r="F628" s="332"/>
      <c r="G628" s="333">
        <v>0</v>
      </c>
      <c r="H628" s="358"/>
      <c r="L628" s="287"/>
      <c r="M628" s="287"/>
    </row>
    <row r="629" spans="1:13" s="345" customFormat="1" ht="15" customHeight="1">
      <c r="A629" s="866" t="s">
        <v>10907</v>
      </c>
      <c r="B629" s="876" t="s">
        <v>10908</v>
      </c>
      <c r="C629" s="331"/>
      <c r="D629" s="331"/>
      <c r="E629" s="342"/>
      <c r="F629" s="332"/>
      <c r="G629" s="333">
        <v>0</v>
      </c>
      <c r="H629" s="358"/>
      <c r="L629" s="287"/>
      <c r="M629" s="287"/>
    </row>
    <row r="630" spans="1:13" s="345" customFormat="1" ht="15" customHeight="1">
      <c r="A630" s="869" t="s">
        <v>10909</v>
      </c>
      <c r="B630" s="870" t="s">
        <v>10910</v>
      </c>
      <c r="C630" s="331"/>
      <c r="D630" s="331"/>
      <c r="E630" s="342"/>
      <c r="F630" s="332"/>
      <c r="G630" s="333">
        <v>0</v>
      </c>
      <c r="H630" s="358"/>
      <c r="L630" s="287"/>
      <c r="M630" s="287"/>
    </row>
    <row r="631" spans="1:13" s="345" customFormat="1" ht="15" customHeight="1">
      <c r="A631" s="869" t="s">
        <v>19400</v>
      </c>
      <c r="B631" s="870" t="s">
        <v>19401</v>
      </c>
      <c r="C631" s="331">
        <f>VLOOKUP(A631,'[5]VPP_analiticki (2)'!$A$5:$I$266,6,0)</f>
        <v>11</v>
      </c>
      <c r="D631" s="331">
        <f>VLOOKUP(A631,'[5]VPP_analiticki (2)'!$A$5:$I$266,9,0)</f>
        <v>363000</v>
      </c>
      <c r="E631" s="342">
        <f>D631/C631</f>
        <v>33000</v>
      </c>
      <c r="F631" s="332"/>
      <c r="G631" s="333">
        <v>337612.65843353071</v>
      </c>
      <c r="H631" s="358">
        <v>33000</v>
      </c>
      <c r="L631" s="287"/>
      <c r="M631" s="287"/>
    </row>
    <row r="632" spans="1:13" s="345" customFormat="1" ht="15" customHeight="1">
      <c r="A632" s="344" t="s">
        <v>10911</v>
      </c>
      <c r="B632" s="350" t="s">
        <v>10912</v>
      </c>
      <c r="C632" s="331">
        <f>VLOOKUP(A632,'[5]VPP_analiticki (2)'!$A$5:$I$266,6,0)</f>
        <v>87</v>
      </c>
      <c r="D632" s="331">
        <f>VLOOKUP(A632,'[5]VPP_analiticki (2)'!$A$5:$I$266,9,0)</f>
        <v>25839</v>
      </c>
      <c r="E632" s="342">
        <f>D632/C632</f>
        <v>297</v>
      </c>
      <c r="F632" s="332">
        <f>G632/H632</f>
        <v>80.915430533656135</v>
      </c>
      <c r="G632" s="333">
        <v>24031.882868495872</v>
      </c>
      <c r="H632" s="358">
        <v>297</v>
      </c>
      <c r="L632" s="287"/>
      <c r="M632" s="287"/>
    </row>
    <row r="633" spans="1:13" s="345" customFormat="1" ht="15" customHeight="1">
      <c r="A633" s="869" t="s">
        <v>10913</v>
      </c>
      <c r="B633" s="870" t="s">
        <v>10914</v>
      </c>
      <c r="C633" s="331"/>
      <c r="D633" s="331"/>
      <c r="E633" s="342"/>
      <c r="F633" s="332"/>
      <c r="G633" s="333">
        <v>0</v>
      </c>
      <c r="H633" s="358"/>
      <c r="L633" s="287"/>
      <c r="M633" s="287"/>
    </row>
    <row r="634" spans="1:13" s="345" customFormat="1" ht="15" customHeight="1">
      <c r="A634" s="869" t="s">
        <v>10915</v>
      </c>
      <c r="B634" s="870" t="s">
        <v>10916</v>
      </c>
      <c r="C634" s="331">
        <f>VLOOKUP(A634,'[5]VPP_analiticki (2)'!$A$5:$I$266,6,0)</f>
        <v>29</v>
      </c>
      <c r="D634" s="331">
        <f>VLOOKUP(A634,'[5]VPP_analiticki (2)'!$A$5:$I$266,9,0)</f>
        <v>21767.4</v>
      </c>
      <c r="E634" s="342">
        <f>D634/C634</f>
        <v>750.6</v>
      </c>
      <c r="F634" s="332">
        <f>G634/H634</f>
        <v>26.971810177885374</v>
      </c>
      <c r="G634" s="333">
        <v>20245.040719520763</v>
      </c>
      <c r="H634" s="358">
        <v>750.6</v>
      </c>
      <c r="L634" s="287"/>
      <c r="M634" s="287"/>
    </row>
    <row r="635" spans="1:13" s="345" customFormat="1" ht="15" customHeight="1">
      <c r="A635" s="869" t="s">
        <v>10917</v>
      </c>
      <c r="B635" s="870" t="s">
        <v>10918</v>
      </c>
      <c r="C635" s="331"/>
      <c r="D635" s="331"/>
      <c r="E635" s="342"/>
      <c r="F635" s="332"/>
      <c r="G635" s="333">
        <v>0</v>
      </c>
      <c r="H635" s="358"/>
      <c r="L635" s="287"/>
      <c r="M635" s="287"/>
    </row>
    <row r="636" spans="1:13" s="345" customFormat="1" ht="15" customHeight="1">
      <c r="A636" s="869" t="s">
        <v>10919</v>
      </c>
      <c r="B636" s="870" t="s">
        <v>10920</v>
      </c>
      <c r="C636" s="331"/>
      <c r="D636" s="331"/>
      <c r="E636" s="342"/>
      <c r="F636" s="332"/>
      <c r="G636" s="333">
        <v>0</v>
      </c>
      <c r="H636" s="358"/>
      <c r="L636" s="287"/>
      <c r="M636" s="287"/>
    </row>
    <row r="637" spans="1:13" s="345" customFormat="1" ht="15" customHeight="1">
      <c r="A637" s="869" t="s">
        <v>10921</v>
      </c>
      <c r="B637" s="870" t="s">
        <v>10922</v>
      </c>
      <c r="C637" s="331"/>
      <c r="D637" s="331"/>
      <c r="E637" s="342"/>
      <c r="F637" s="332"/>
      <c r="G637" s="333">
        <v>0</v>
      </c>
      <c r="H637" s="358"/>
      <c r="L637" s="287"/>
      <c r="M637" s="287"/>
    </row>
    <row r="638" spans="1:13" s="345" customFormat="1" ht="15" customHeight="1">
      <c r="A638" s="869" t="s">
        <v>10923</v>
      </c>
      <c r="B638" s="870" t="s">
        <v>10924</v>
      </c>
      <c r="C638" s="331"/>
      <c r="D638" s="331"/>
      <c r="E638" s="342"/>
      <c r="F638" s="332"/>
      <c r="G638" s="333">
        <v>0</v>
      </c>
      <c r="H638" s="358"/>
      <c r="L638" s="287"/>
      <c r="M638" s="287"/>
    </row>
    <row r="639" spans="1:13" s="345" customFormat="1" ht="15" customHeight="1">
      <c r="A639" s="869" t="s">
        <v>10925</v>
      </c>
      <c r="B639" s="870" t="s">
        <v>10926</v>
      </c>
      <c r="C639" s="331"/>
      <c r="D639" s="331"/>
      <c r="E639" s="342"/>
      <c r="F639" s="332"/>
      <c r="G639" s="333">
        <v>0</v>
      </c>
      <c r="H639" s="358"/>
      <c r="L639" s="287"/>
      <c r="M639" s="287"/>
    </row>
    <row r="640" spans="1:13" s="345" customFormat="1" ht="15" customHeight="1">
      <c r="A640" s="869" t="s">
        <v>10927</v>
      </c>
      <c r="B640" s="870" t="s">
        <v>10928</v>
      </c>
      <c r="C640" s="331"/>
      <c r="D640" s="331"/>
      <c r="E640" s="342"/>
      <c r="F640" s="332"/>
      <c r="G640" s="333">
        <v>0</v>
      </c>
      <c r="H640" s="358"/>
      <c r="L640" s="287"/>
      <c r="M640" s="287"/>
    </row>
    <row r="641" spans="1:13" s="345" customFormat="1" ht="15" customHeight="1">
      <c r="A641" s="869" t="s">
        <v>10929</v>
      </c>
      <c r="B641" s="870" t="s">
        <v>10930</v>
      </c>
      <c r="C641" s="331"/>
      <c r="D641" s="331"/>
      <c r="E641" s="342"/>
      <c r="F641" s="332"/>
      <c r="G641" s="333">
        <v>0</v>
      </c>
      <c r="H641" s="358"/>
      <c r="L641" s="287"/>
      <c r="M641" s="287"/>
    </row>
    <row r="642" spans="1:13" s="345" customFormat="1" ht="15" customHeight="1">
      <c r="A642" s="869" t="s">
        <v>10931</v>
      </c>
      <c r="B642" s="870" t="s">
        <v>10932</v>
      </c>
      <c r="C642" s="331"/>
      <c r="D642" s="331"/>
      <c r="E642" s="342"/>
      <c r="F642" s="332"/>
      <c r="G642" s="360">
        <v>0</v>
      </c>
      <c r="H642" s="361"/>
      <c r="L642" s="287"/>
      <c r="M642" s="287"/>
    </row>
    <row r="643" spans="1:13" s="345" customFormat="1" ht="15" customHeight="1">
      <c r="A643" s="869" t="s">
        <v>10933</v>
      </c>
      <c r="B643" s="870" t="s">
        <v>10934</v>
      </c>
      <c r="C643" s="331"/>
      <c r="D643" s="331"/>
      <c r="E643" s="342"/>
      <c r="F643" s="332"/>
      <c r="G643" s="360">
        <v>0</v>
      </c>
      <c r="H643" s="361"/>
      <c r="L643" s="287"/>
      <c r="M643" s="287"/>
    </row>
    <row r="644" spans="1:13" s="345" customFormat="1" ht="15" customHeight="1">
      <c r="A644" s="869" t="s">
        <v>10935</v>
      </c>
      <c r="B644" s="870" t="s">
        <v>10936</v>
      </c>
      <c r="C644" s="331"/>
      <c r="D644" s="331"/>
      <c r="E644" s="342"/>
      <c r="F644" s="332"/>
      <c r="G644" s="360">
        <v>0</v>
      </c>
      <c r="H644" s="361"/>
      <c r="L644" s="287"/>
      <c r="M644" s="287"/>
    </row>
    <row r="645" spans="1:13" s="345" customFormat="1" ht="15" customHeight="1">
      <c r="A645" s="869" t="s">
        <v>10937</v>
      </c>
      <c r="B645" s="870" t="s">
        <v>10938</v>
      </c>
      <c r="C645" s="331"/>
      <c r="D645" s="331"/>
      <c r="E645" s="342"/>
      <c r="F645" s="332"/>
      <c r="G645" s="360">
        <v>0</v>
      </c>
      <c r="H645" s="361"/>
      <c r="L645" s="287"/>
      <c r="M645" s="287"/>
    </row>
    <row r="646" spans="1:13" s="345" customFormat="1" ht="15" customHeight="1">
      <c r="A646" s="869" t="s">
        <v>18284</v>
      </c>
      <c r="B646" s="870" t="s">
        <v>18285</v>
      </c>
      <c r="C646" s="331">
        <f>VLOOKUP(A646,'[5]VPP_analiticki (2)'!$A$5:$I$266,6,0)</f>
        <v>5</v>
      </c>
      <c r="D646" s="331">
        <f>VLOOKUP(A646,'[5]VPP_analiticki (2)'!$A$5:$I$266,9,0)</f>
        <v>6410</v>
      </c>
      <c r="E646" s="342">
        <f>D646/C646</f>
        <v>1282</v>
      </c>
      <c r="F646" s="332"/>
      <c r="G646" s="333">
        <v>5961.7001117325963</v>
      </c>
      <c r="H646" s="358">
        <v>1282</v>
      </c>
      <c r="L646" s="287"/>
      <c r="M646" s="287"/>
    </row>
    <row r="647" spans="1:13" s="345" customFormat="1" ht="15" customHeight="1">
      <c r="A647" s="869" t="s">
        <v>19402</v>
      </c>
      <c r="B647" s="870" t="s">
        <v>19403</v>
      </c>
      <c r="C647" s="331">
        <f>VLOOKUP(A647,'[5]VPP_analiticki (2)'!$A$5:$I$266,6,0)</f>
        <v>1</v>
      </c>
      <c r="D647" s="331">
        <f>VLOOKUP(A647,'[5]VPP_analiticki (2)'!$A$5:$I$266,9,0)</f>
        <v>1705</v>
      </c>
      <c r="E647" s="342">
        <f>D647/C647</f>
        <v>1705</v>
      </c>
      <c r="F647" s="332"/>
      <c r="G647" s="333">
        <v>1585.7564259756743</v>
      </c>
      <c r="H647" s="358">
        <v>1705</v>
      </c>
      <c r="L647" s="287"/>
      <c r="M647" s="287"/>
    </row>
    <row r="648" spans="1:13" s="345" customFormat="1" ht="15" customHeight="1">
      <c r="A648" s="869" t="s">
        <v>10939</v>
      </c>
      <c r="B648" s="870" t="s">
        <v>10940</v>
      </c>
      <c r="C648" s="331"/>
      <c r="D648" s="331"/>
      <c r="E648" s="342"/>
      <c r="F648" s="332"/>
      <c r="G648" s="360">
        <v>0</v>
      </c>
      <c r="H648" s="361"/>
      <c r="L648" s="287"/>
      <c r="M648" s="287"/>
    </row>
    <row r="649" spans="1:13" s="345" customFormat="1" ht="15" customHeight="1">
      <c r="A649" s="869" t="s">
        <v>11271</v>
      </c>
      <c r="B649" s="870" t="s">
        <v>11272</v>
      </c>
      <c r="C649" s="331">
        <f>VLOOKUP(A649,'[5]VPP_analiticki (2)'!$A$5:$I$266,6,0)</f>
        <v>7</v>
      </c>
      <c r="D649" s="331">
        <f>VLOOKUP(A649,'[5]VPP_analiticki (2)'!$A$5:$I$266,9,0)</f>
        <v>3850</v>
      </c>
      <c r="E649" s="342">
        <f t="shared" ref="E649:E654" si="15">D649/C649</f>
        <v>550</v>
      </c>
      <c r="F649" s="332">
        <f>G649/H649</f>
        <v>6.5104369394895727</v>
      </c>
      <c r="G649" s="333">
        <v>3580.7403167192651</v>
      </c>
      <c r="H649" s="358">
        <v>550</v>
      </c>
      <c r="L649" s="287"/>
      <c r="M649" s="287"/>
    </row>
    <row r="650" spans="1:13" s="345" customFormat="1" ht="15" customHeight="1">
      <c r="A650" s="869" t="s">
        <v>19404</v>
      </c>
      <c r="B650" s="870" t="s">
        <v>19405</v>
      </c>
      <c r="C650" s="331">
        <f>VLOOKUP(A650,'[5]VPP_analiticki (2)'!$A$5:$I$266,6,0)</f>
        <v>2</v>
      </c>
      <c r="D650" s="331">
        <f>VLOOKUP(A650,'[5]VPP_analiticki (2)'!$A$5:$I$266,9,0)</f>
        <v>1100</v>
      </c>
      <c r="E650" s="342">
        <f t="shared" si="15"/>
        <v>550</v>
      </c>
      <c r="F650" s="332"/>
      <c r="G650" s="333">
        <v>1023.0686619197902</v>
      </c>
      <c r="H650" s="358">
        <v>550</v>
      </c>
      <c r="L650" s="287"/>
      <c r="M650" s="287"/>
    </row>
    <row r="651" spans="1:13" s="345" customFormat="1" ht="15" customHeight="1">
      <c r="A651" s="348" t="s">
        <v>10941</v>
      </c>
      <c r="B651" s="349" t="s">
        <v>10942</v>
      </c>
      <c r="C651" s="331">
        <f>VLOOKUP(A651,'[5]VPP_analiticki (2)'!$A$5:$I$266,6,0)</f>
        <v>22</v>
      </c>
      <c r="D651" s="331">
        <f>VLOOKUP(A651,'[5]VPP_analiticki (2)'!$A$5:$I$266,9,0)</f>
        <v>1042800</v>
      </c>
      <c r="E651" s="342">
        <f t="shared" si="15"/>
        <v>47400</v>
      </c>
      <c r="F651" s="332">
        <f>G651/H651</f>
        <v>20.461373238395797</v>
      </c>
      <c r="G651" s="333">
        <v>969869.09149996086</v>
      </c>
      <c r="H651" s="358">
        <v>47400</v>
      </c>
      <c r="L651" s="287"/>
      <c r="M651" s="287"/>
    </row>
    <row r="652" spans="1:13" s="345" customFormat="1" ht="15" customHeight="1">
      <c r="A652" s="348" t="s">
        <v>10943</v>
      </c>
      <c r="B652" s="349" t="s">
        <v>10944</v>
      </c>
      <c r="C652" s="331">
        <f>VLOOKUP(A652,'[5]VPP_analiticki (2)'!$A$5:$I$266,6,0)</f>
        <v>2</v>
      </c>
      <c r="D652" s="331">
        <f>VLOOKUP(A652,'[5]VPP_analiticki (2)'!$A$5:$I$266,9,0)</f>
        <v>57200</v>
      </c>
      <c r="E652" s="342">
        <f t="shared" si="15"/>
        <v>28600</v>
      </c>
      <c r="F652" s="332">
        <f>G652/H652</f>
        <v>1.8601248398541634</v>
      </c>
      <c r="G652" s="333">
        <v>53199.570419829077</v>
      </c>
      <c r="H652" s="358">
        <v>28600</v>
      </c>
      <c r="L652" s="287"/>
      <c r="M652" s="287"/>
    </row>
    <row r="653" spans="1:13" s="345" customFormat="1" ht="15" customHeight="1">
      <c r="A653" s="869" t="s">
        <v>10945</v>
      </c>
      <c r="B653" s="870" t="s">
        <v>10946</v>
      </c>
      <c r="C653" s="331">
        <f>VLOOKUP(A653,'[5]VPP_analiticki (2)'!$A$5:$I$266,6,0)</f>
        <v>118</v>
      </c>
      <c r="D653" s="331">
        <f>VLOOKUP(A653,'[5]VPP_analiticki (2)'!$A$5:$I$266,9,0)</f>
        <v>115067.7</v>
      </c>
      <c r="E653" s="342">
        <f t="shared" si="15"/>
        <v>975.15</v>
      </c>
      <c r="F653" s="332">
        <f>G653/H653</f>
        <v>109.74736555139567</v>
      </c>
      <c r="G653" s="333">
        <v>107020.14351744349</v>
      </c>
      <c r="H653" s="358">
        <v>975.15</v>
      </c>
      <c r="L653" s="287"/>
      <c r="M653" s="287"/>
    </row>
    <row r="654" spans="1:13" s="345" customFormat="1" ht="15" customHeight="1">
      <c r="A654" s="869" t="s">
        <v>10947</v>
      </c>
      <c r="B654" s="870" t="s">
        <v>10948</v>
      </c>
      <c r="C654" s="331">
        <f>VLOOKUP(A654,'[5]VPP_analiticki (2)'!$A$5:$I$266,6,0)</f>
        <v>12</v>
      </c>
      <c r="D654" s="331">
        <f>VLOOKUP(A654,'[5]VPP_analiticki (2)'!$A$5:$I$266,9,0)</f>
        <v>182094</v>
      </c>
      <c r="E654" s="342">
        <f t="shared" si="15"/>
        <v>15174.5</v>
      </c>
      <c r="F654" s="332">
        <f>G654/H654</f>
        <v>11.160749039124983</v>
      </c>
      <c r="G654" s="360">
        <v>169358.78629420206</v>
      </c>
      <c r="H654" s="361">
        <v>15174.5</v>
      </c>
      <c r="L654" s="287"/>
      <c r="M654" s="287"/>
    </row>
    <row r="655" spans="1:13" s="345" customFormat="1" ht="15" customHeight="1">
      <c r="A655" s="869" t="s">
        <v>10949</v>
      </c>
      <c r="B655" s="870" t="s">
        <v>10950</v>
      </c>
      <c r="C655" s="331"/>
      <c r="D655" s="331"/>
      <c r="E655" s="342"/>
      <c r="F655" s="332"/>
      <c r="G655" s="360">
        <v>0</v>
      </c>
      <c r="H655" s="361"/>
      <c r="L655" s="287"/>
      <c r="M655" s="287"/>
    </row>
    <row r="656" spans="1:13" s="345" customFormat="1" ht="15" customHeight="1">
      <c r="A656" s="348" t="s">
        <v>10951</v>
      </c>
      <c r="B656" s="349" t="s">
        <v>10952</v>
      </c>
      <c r="C656" s="331">
        <f>VLOOKUP(A656,'[5]VPP_analiticki (2)'!$A$5:$I$266,6,0)</f>
        <v>22</v>
      </c>
      <c r="D656" s="331">
        <f>VLOOKUP(A656,'[5]VPP_analiticki (2)'!$A$5:$I$266,9,0)</f>
        <v>290400</v>
      </c>
      <c r="E656" s="342">
        <f>D656/C656</f>
        <v>13200</v>
      </c>
      <c r="F656" s="332">
        <f>G656/H656</f>
        <v>20.461373238395797</v>
      </c>
      <c r="G656" s="333">
        <v>270090.12674682454</v>
      </c>
      <c r="H656" s="358">
        <v>13200</v>
      </c>
      <c r="L656" s="287"/>
      <c r="M656" s="287"/>
    </row>
    <row r="657" spans="1:13" s="345" customFormat="1" ht="15" customHeight="1">
      <c r="A657" s="344" t="s">
        <v>10953</v>
      </c>
      <c r="B657" s="350" t="s">
        <v>10954</v>
      </c>
      <c r="C657" s="331">
        <f>VLOOKUP(A657,'[5]VPP_analiticki (2)'!$A$5:$I$266,6,0)</f>
        <v>4</v>
      </c>
      <c r="D657" s="331">
        <f>VLOOKUP(A657,'[5]VPP_analiticki (2)'!$A$5:$I$266,9,0)</f>
        <v>246400</v>
      </c>
      <c r="E657" s="342">
        <f>D657/C657</f>
        <v>61600</v>
      </c>
      <c r="F657" s="332">
        <f>G657/H657</f>
        <v>3.7202496797083273</v>
      </c>
      <c r="G657" s="360">
        <v>229167.38027003297</v>
      </c>
      <c r="H657" s="361">
        <v>61600</v>
      </c>
      <c r="L657" s="287"/>
      <c r="M657" s="287"/>
    </row>
    <row r="658" spans="1:13" s="345" customFormat="1" ht="15" customHeight="1">
      <c r="A658" s="344" t="s">
        <v>10955</v>
      </c>
      <c r="B658" s="350" t="s">
        <v>10956</v>
      </c>
      <c r="C658" s="331"/>
      <c r="D658" s="331"/>
      <c r="E658" s="342"/>
      <c r="F658" s="332"/>
      <c r="G658" s="360">
        <v>0</v>
      </c>
      <c r="H658" s="361"/>
      <c r="L658" s="287"/>
      <c r="M658" s="287"/>
    </row>
    <row r="659" spans="1:13" s="345" customFormat="1" ht="15" customHeight="1">
      <c r="A659" s="344" t="s">
        <v>10957</v>
      </c>
      <c r="B659" s="350" t="s">
        <v>10958</v>
      </c>
      <c r="C659" s="331">
        <f>VLOOKUP(A659,'[5]VPP_analiticki (2)'!$A$5:$I$266,6,0)</f>
        <v>7</v>
      </c>
      <c r="D659" s="331">
        <f>VLOOKUP(A659,'[5]VPP_analiticki (2)'!$A$5:$I$266,9,0)</f>
        <v>577500</v>
      </c>
      <c r="E659" s="342">
        <f>D659/C659</f>
        <v>82500</v>
      </c>
      <c r="F659" s="332">
        <f>G659/H659</f>
        <v>6.5104369394895718</v>
      </c>
      <c r="G659" s="360">
        <v>537111.04750788969</v>
      </c>
      <c r="H659" s="361">
        <v>82500</v>
      </c>
      <c r="L659" s="287"/>
      <c r="M659" s="287"/>
    </row>
    <row r="660" spans="1:13" s="345" customFormat="1" ht="15" customHeight="1">
      <c r="A660" s="344" t="s">
        <v>10959</v>
      </c>
      <c r="B660" s="350" t="s">
        <v>10960</v>
      </c>
      <c r="C660" s="331">
        <f>VLOOKUP(A660,'[5]VPP_analiticki (2)'!$A$5:$I$266,6,0)</f>
        <v>8</v>
      </c>
      <c r="D660" s="331">
        <f>VLOOKUP(A660,'[5]VPP_analiticki (2)'!$A$5:$I$266,9,0)</f>
        <v>660000</v>
      </c>
      <c r="E660" s="342">
        <f>D660/C660</f>
        <v>82500</v>
      </c>
      <c r="F660" s="332">
        <f>G660/H660</f>
        <v>7.4404993594166555</v>
      </c>
      <c r="G660" s="360">
        <v>613841.19715187408</v>
      </c>
      <c r="H660" s="361">
        <v>82500</v>
      </c>
      <c r="L660" s="287"/>
      <c r="M660" s="287"/>
    </row>
    <row r="661" spans="1:13" s="345" customFormat="1" ht="15" customHeight="1">
      <c r="A661" s="344" t="s">
        <v>10961</v>
      </c>
      <c r="B661" s="350" t="s">
        <v>10962</v>
      </c>
      <c r="C661" s="331">
        <f>VLOOKUP(A661,'[5]VPP_analiticki (2)'!$A$5:$I$266,6,0)</f>
        <v>2</v>
      </c>
      <c r="D661" s="331">
        <f>VLOOKUP(A661,'[5]VPP_analiticki (2)'!$A$5:$I$266,9,0)</f>
        <v>129800</v>
      </c>
      <c r="E661" s="342">
        <f>D661/C661</f>
        <v>64900</v>
      </c>
      <c r="F661" s="332">
        <f>G661/H661</f>
        <v>1.8601248398541637</v>
      </c>
      <c r="G661" s="360">
        <v>120722.10210653523</v>
      </c>
      <c r="H661" s="361">
        <v>64900</v>
      </c>
      <c r="L661" s="287"/>
      <c r="M661" s="287"/>
    </row>
    <row r="662" spans="1:13" s="345" customFormat="1" ht="15" customHeight="1">
      <c r="A662" s="344" t="s">
        <v>10963</v>
      </c>
      <c r="B662" s="350" t="s">
        <v>10964</v>
      </c>
      <c r="C662" s="331"/>
      <c r="D662" s="331"/>
      <c r="E662" s="342"/>
      <c r="F662" s="332"/>
      <c r="G662" s="360">
        <v>0</v>
      </c>
      <c r="H662" s="361"/>
      <c r="L662" s="287"/>
      <c r="M662" s="287"/>
    </row>
    <row r="663" spans="1:13" s="345" customFormat="1" ht="15" customHeight="1">
      <c r="A663" s="344" t="s">
        <v>10965</v>
      </c>
      <c r="B663" s="350" t="s">
        <v>10966</v>
      </c>
      <c r="C663" s="331">
        <f>VLOOKUP(A663,'[5]VPP_analiticki (2)'!$A$5:$I$266,6,0)</f>
        <v>2</v>
      </c>
      <c r="D663" s="331">
        <f>VLOOKUP(A663,'[5]VPP_analiticki (2)'!$A$5:$I$266,9,0)</f>
        <v>66000</v>
      </c>
      <c r="E663" s="342">
        <f>D663/C663</f>
        <v>33000</v>
      </c>
      <c r="F663" s="332">
        <f>G663/H663</f>
        <v>1.8601248398541637</v>
      </c>
      <c r="G663" s="360">
        <v>61384.1197151874</v>
      </c>
      <c r="H663" s="361">
        <v>33000</v>
      </c>
      <c r="L663" s="287"/>
      <c r="M663" s="287"/>
    </row>
    <row r="664" spans="1:13" s="345" customFormat="1" ht="15" customHeight="1">
      <c r="A664" s="344" t="s">
        <v>10967</v>
      </c>
      <c r="B664" s="350" t="s">
        <v>10966</v>
      </c>
      <c r="C664" s="331"/>
      <c r="D664" s="331"/>
      <c r="E664" s="342"/>
      <c r="F664" s="332"/>
      <c r="G664" s="333">
        <v>0</v>
      </c>
      <c r="H664" s="358"/>
      <c r="L664" s="287"/>
      <c r="M664" s="287"/>
    </row>
    <row r="665" spans="1:13" s="345" customFormat="1" ht="15" customHeight="1">
      <c r="A665" s="344" t="s">
        <v>10968</v>
      </c>
      <c r="B665" s="350" t="s">
        <v>10969</v>
      </c>
      <c r="C665" s="331"/>
      <c r="D665" s="331"/>
      <c r="E665" s="342"/>
      <c r="F665" s="332"/>
      <c r="G665" s="333">
        <v>0</v>
      </c>
      <c r="H665" s="358"/>
      <c r="L665" s="287"/>
      <c r="M665" s="287"/>
    </row>
    <row r="666" spans="1:13" s="345" customFormat="1" ht="15" customHeight="1">
      <c r="A666" s="344" t="s">
        <v>10970</v>
      </c>
      <c r="B666" s="350" t="s">
        <v>10971</v>
      </c>
      <c r="C666" s="331"/>
      <c r="D666" s="331"/>
      <c r="E666" s="342"/>
      <c r="F666" s="332"/>
      <c r="G666" s="333">
        <v>0</v>
      </c>
      <c r="H666" s="358"/>
      <c r="L666" s="287"/>
      <c r="M666" s="287"/>
    </row>
    <row r="667" spans="1:13" s="345" customFormat="1" ht="15" customHeight="1">
      <c r="A667" s="344" t="s">
        <v>10972</v>
      </c>
      <c r="B667" s="350" t="s">
        <v>10973</v>
      </c>
      <c r="C667" s="331">
        <f>VLOOKUP(A667,'[5]VPP_analiticki (2)'!$A$5:$I$266,6,0)</f>
        <v>4</v>
      </c>
      <c r="D667" s="331">
        <f>VLOOKUP(A667,'[5]VPP_analiticki (2)'!$A$5:$I$266,9,0)</f>
        <v>171600</v>
      </c>
      <c r="E667" s="342">
        <f>D667/C667</f>
        <v>42900</v>
      </c>
      <c r="F667" s="332">
        <f>G667/H667</f>
        <v>3.7202496797083269</v>
      </c>
      <c r="G667" s="333">
        <v>159598.71125948723</v>
      </c>
      <c r="H667" s="358">
        <v>42900</v>
      </c>
      <c r="L667" s="287"/>
      <c r="M667" s="287"/>
    </row>
    <row r="668" spans="1:13" s="345" customFormat="1" ht="15" customHeight="1">
      <c r="A668" s="344" t="s">
        <v>10974</v>
      </c>
      <c r="B668" s="350" t="s">
        <v>10975</v>
      </c>
      <c r="C668" s="331">
        <f>VLOOKUP(A668,'[5]VPP_analiticki (2)'!$A$5:$I$266,6,0)</f>
        <v>7</v>
      </c>
      <c r="D668" s="331">
        <f>VLOOKUP(A668,'[5]VPP_analiticki (2)'!$A$5:$I$266,9,0)</f>
        <v>431200</v>
      </c>
      <c r="E668" s="342">
        <f>D668/C668</f>
        <v>61600</v>
      </c>
      <c r="F668" s="332">
        <f>G668/H668</f>
        <v>6.5104369394895736</v>
      </c>
      <c r="G668" s="333">
        <v>401042.91547255771</v>
      </c>
      <c r="H668" s="358">
        <v>61600</v>
      </c>
      <c r="L668" s="287"/>
      <c r="M668" s="287"/>
    </row>
    <row r="669" spans="1:13" s="345" customFormat="1" ht="15" customHeight="1">
      <c r="A669" s="344" t="s">
        <v>10976</v>
      </c>
      <c r="B669" s="350" t="s">
        <v>10977</v>
      </c>
      <c r="C669" s="331"/>
      <c r="D669" s="331"/>
      <c r="E669" s="342"/>
      <c r="F669" s="332"/>
      <c r="G669" s="333">
        <v>0</v>
      </c>
      <c r="H669" s="358"/>
      <c r="L669" s="287"/>
      <c r="M669" s="287"/>
    </row>
    <row r="670" spans="1:13" s="345" customFormat="1" ht="15" customHeight="1">
      <c r="A670" s="869" t="s">
        <v>19406</v>
      </c>
      <c r="B670" s="870" t="s">
        <v>19407</v>
      </c>
      <c r="C670" s="331">
        <f>VLOOKUP(A670,'[5]VPP_analiticki (2)'!$A$5:$I$266,6,0)</f>
        <v>3</v>
      </c>
      <c r="D670" s="331">
        <f>VLOOKUP(A670,'[5]VPP_analiticki (2)'!$A$5:$I$266,9,0)</f>
        <v>194700</v>
      </c>
      <c r="E670" s="342">
        <f>D670/C670</f>
        <v>64900</v>
      </c>
      <c r="F670" s="332"/>
      <c r="G670" s="333">
        <v>181083.15315980281</v>
      </c>
      <c r="H670" s="358">
        <v>64900</v>
      </c>
      <c r="L670" s="287"/>
      <c r="M670" s="287"/>
    </row>
    <row r="671" spans="1:13" s="345" customFormat="1" ht="15" customHeight="1">
      <c r="A671" s="866" t="s">
        <v>10978</v>
      </c>
      <c r="B671" s="876" t="s">
        <v>10979</v>
      </c>
      <c r="C671" s="331">
        <f>VLOOKUP(A671,'[5]VPP_analiticki (2)'!$A$5:$I$266,6,0)</f>
        <v>46</v>
      </c>
      <c r="D671" s="331">
        <f>VLOOKUP(A671,'[5]VPP_analiticki (2)'!$A$5:$I$266,9,0)</f>
        <v>1796300</v>
      </c>
      <c r="E671" s="342">
        <f>D671/C671</f>
        <v>39050</v>
      </c>
      <c r="F671" s="332">
        <f>G671/H671</f>
        <v>42.782871316645767</v>
      </c>
      <c r="G671" s="333">
        <v>1670671.1249150173</v>
      </c>
      <c r="H671" s="358">
        <v>39050</v>
      </c>
      <c r="L671" s="287"/>
      <c r="M671" s="287"/>
    </row>
    <row r="672" spans="1:13" s="345" customFormat="1" ht="15" customHeight="1">
      <c r="A672" s="869" t="s">
        <v>10980</v>
      </c>
      <c r="B672" s="870" t="s">
        <v>10981</v>
      </c>
      <c r="C672" s="331">
        <f>VLOOKUP(A672,'[5]VPP_analiticki (2)'!$A$5:$I$266,6,0)</f>
        <v>24</v>
      </c>
      <c r="D672" s="331">
        <f>VLOOKUP(A672,'[5]VPP_analiticki (2)'!$A$5:$I$266,9,0)</f>
        <v>78320</v>
      </c>
      <c r="E672" s="342">
        <f>D672/C672</f>
        <v>3263.3333333333335</v>
      </c>
      <c r="F672" s="332">
        <f>G672/H672</f>
        <v>22.321498078249967</v>
      </c>
      <c r="G672" s="333">
        <v>72842.488728689059</v>
      </c>
      <c r="H672" s="358">
        <v>3263.3333333333335</v>
      </c>
      <c r="L672" s="287"/>
      <c r="M672" s="287"/>
    </row>
    <row r="673" spans="1:13" s="345" customFormat="1" ht="15" customHeight="1">
      <c r="A673" s="869" t="s">
        <v>10984</v>
      </c>
      <c r="B673" s="870" t="s">
        <v>10985</v>
      </c>
      <c r="C673" s="331"/>
      <c r="D673" s="331"/>
      <c r="E673" s="342"/>
      <c r="F673" s="332"/>
      <c r="G673" s="333">
        <v>0</v>
      </c>
      <c r="H673" s="358"/>
      <c r="L673" s="287"/>
      <c r="M673" s="287"/>
    </row>
    <row r="674" spans="1:13" s="345" customFormat="1" ht="15" customHeight="1">
      <c r="A674" s="869" t="s">
        <v>10986</v>
      </c>
      <c r="B674" s="870" t="s">
        <v>10987</v>
      </c>
      <c r="C674" s="331"/>
      <c r="D674" s="331"/>
      <c r="E674" s="342"/>
      <c r="F674" s="332"/>
      <c r="G674" s="333">
        <v>0</v>
      </c>
      <c r="H674" s="358"/>
      <c r="L674" s="287"/>
      <c r="M674" s="287"/>
    </row>
    <row r="675" spans="1:13" s="345" customFormat="1" ht="15" customHeight="1">
      <c r="A675" s="869" t="s">
        <v>10988</v>
      </c>
      <c r="B675" s="870" t="s">
        <v>10989</v>
      </c>
      <c r="C675" s="331"/>
      <c r="D675" s="331"/>
      <c r="E675" s="342"/>
      <c r="F675" s="332"/>
      <c r="G675" s="333">
        <v>0</v>
      </c>
      <c r="H675" s="358"/>
      <c r="L675" s="287"/>
      <c r="M675" s="287"/>
    </row>
    <row r="676" spans="1:13" s="345" customFormat="1" ht="15" customHeight="1">
      <c r="A676" s="348" t="s">
        <v>18143</v>
      </c>
      <c r="B676" s="349" t="s">
        <v>18144</v>
      </c>
      <c r="C676" s="331">
        <f>VLOOKUP(A676,'[5]VPP_analiticki (2)'!$A$5:$I$266,6,0)</f>
        <v>63</v>
      </c>
      <c r="D676" s="331">
        <f>VLOOKUP(A676,'[5]VPP_analiticki (2)'!$A$5:$I$266,9,0)</f>
        <v>5031180</v>
      </c>
      <c r="E676" s="342">
        <f>D676/C676</f>
        <v>79860</v>
      </c>
      <c r="F676" s="332"/>
      <c r="G676" s="333">
        <v>4679311.4458887354</v>
      </c>
      <c r="H676" s="358">
        <v>79860</v>
      </c>
      <c r="L676" s="287"/>
      <c r="M676" s="287"/>
    </row>
    <row r="677" spans="1:13" s="345" customFormat="1" ht="15" customHeight="1">
      <c r="A677" s="869" t="s">
        <v>10990</v>
      </c>
      <c r="B677" s="870" t="s">
        <v>10991</v>
      </c>
      <c r="C677" s="331"/>
      <c r="D677" s="331"/>
      <c r="E677" s="342"/>
      <c r="F677" s="332"/>
      <c r="G677" s="333">
        <v>0</v>
      </c>
      <c r="H677" s="358"/>
      <c r="L677" s="287"/>
      <c r="M677" s="287"/>
    </row>
    <row r="678" spans="1:13" s="345" customFormat="1" ht="15" customHeight="1">
      <c r="A678" s="869" t="s">
        <v>10992</v>
      </c>
      <c r="B678" s="870" t="s">
        <v>10993</v>
      </c>
      <c r="C678" s="331"/>
      <c r="D678" s="331"/>
      <c r="E678" s="342"/>
      <c r="F678" s="332"/>
      <c r="G678" s="333">
        <v>0</v>
      </c>
      <c r="H678" s="358"/>
      <c r="L678" s="287"/>
      <c r="M678" s="287"/>
    </row>
    <row r="679" spans="1:13" s="345" customFormat="1" ht="15" customHeight="1">
      <c r="A679" s="869" t="s">
        <v>10994</v>
      </c>
      <c r="B679" s="870" t="s">
        <v>10995</v>
      </c>
      <c r="C679" s="331"/>
      <c r="D679" s="331"/>
      <c r="E679" s="342"/>
      <c r="F679" s="332"/>
      <c r="G679" s="333">
        <v>0</v>
      </c>
      <c r="H679" s="358"/>
      <c r="L679" s="287"/>
      <c r="M679" s="287"/>
    </row>
    <row r="680" spans="1:13" s="345" customFormat="1" ht="15" customHeight="1">
      <c r="A680" s="869" t="s">
        <v>10996</v>
      </c>
      <c r="B680" s="870" t="s">
        <v>10997</v>
      </c>
      <c r="C680" s="331">
        <f>VLOOKUP(A680,'[5]VPP_analiticki (2)'!$A$5:$I$266,6,0)</f>
        <v>8</v>
      </c>
      <c r="D680" s="331">
        <f>VLOOKUP(A680,'[5]VPP_analiticki (2)'!$A$5:$I$266,9,0)</f>
        <v>1144</v>
      </c>
      <c r="E680" s="342">
        <f>D680/C680</f>
        <v>143</v>
      </c>
      <c r="F680" s="332">
        <f>G680/H680</f>
        <v>7.4404993594166546</v>
      </c>
      <c r="G680" s="333">
        <v>1063.9914083965816</v>
      </c>
      <c r="H680" s="358">
        <v>143</v>
      </c>
      <c r="L680" s="287"/>
      <c r="M680" s="287"/>
    </row>
    <row r="681" spans="1:13" s="345" customFormat="1" ht="15" customHeight="1">
      <c r="A681" s="869" t="s">
        <v>10998</v>
      </c>
      <c r="B681" s="870" t="s">
        <v>10999</v>
      </c>
      <c r="C681" s="331">
        <f>VLOOKUP(A681,'[5]VPP_analiticki (2)'!$A$5:$I$266,6,0)</f>
        <v>87</v>
      </c>
      <c r="D681" s="331">
        <f>VLOOKUP(A681,'[5]VPP_analiticki (2)'!$A$5:$I$266,9,0)</f>
        <v>110055</v>
      </c>
      <c r="E681" s="342">
        <f>D681/C681</f>
        <v>1265</v>
      </c>
      <c r="F681" s="332">
        <f>G681/H681</f>
        <v>80.915430533656121</v>
      </c>
      <c r="G681" s="333">
        <v>102358.01962507499</v>
      </c>
      <c r="H681" s="358">
        <v>1265</v>
      </c>
      <c r="L681" s="287"/>
      <c r="M681" s="287"/>
    </row>
    <row r="682" spans="1:13" s="345" customFormat="1" ht="15" customHeight="1">
      <c r="A682" s="869" t="s">
        <v>11000</v>
      </c>
      <c r="B682" s="870" t="s">
        <v>11001</v>
      </c>
      <c r="C682" s="331"/>
      <c r="D682" s="331"/>
      <c r="E682" s="342"/>
      <c r="F682" s="332"/>
      <c r="G682" s="333">
        <v>0</v>
      </c>
      <c r="H682" s="358"/>
      <c r="L682" s="287"/>
      <c r="M682" s="287"/>
    </row>
    <row r="683" spans="1:13" s="345" customFormat="1" ht="15" customHeight="1">
      <c r="A683" s="869" t="s">
        <v>11002</v>
      </c>
      <c r="B683" s="870" t="s">
        <v>11003</v>
      </c>
      <c r="C683" s="331"/>
      <c r="D683" s="331"/>
      <c r="E683" s="342"/>
      <c r="F683" s="332"/>
      <c r="G683" s="333">
        <v>0</v>
      </c>
      <c r="H683" s="358"/>
      <c r="L683" s="287"/>
      <c r="M683" s="287"/>
    </row>
    <row r="684" spans="1:13" s="345" customFormat="1" ht="15" customHeight="1">
      <c r="A684" s="869" t="s">
        <v>11004</v>
      </c>
      <c r="B684" s="870" t="s">
        <v>11005</v>
      </c>
      <c r="C684" s="331"/>
      <c r="D684" s="331"/>
      <c r="E684" s="342"/>
      <c r="F684" s="332"/>
      <c r="G684" s="333">
        <v>0</v>
      </c>
      <c r="H684" s="358"/>
      <c r="L684" s="287"/>
      <c r="M684" s="287"/>
    </row>
    <row r="685" spans="1:13" s="345" customFormat="1" ht="15" customHeight="1">
      <c r="A685" s="869" t="s">
        <v>11006</v>
      </c>
      <c r="B685" s="870" t="s">
        <v>11007</v>
      </c>
      <c r="C685" s="331"/>
      <c r="D685" s="331"/>
      <c r="E685" s="342"/>
      <c r="F685" s="332"/>
      <c r="G685" s="333">
        <v>0</v>
      </c>
      <c r="H685" s="358"/>
      <c r="L685" s="287"/>
      <c r="M685" s="287"/>
    </row>
    <row r="686" spans="1:13" s="345" customFormat="1" ht="15" customHeight="1">
      <c r="A686" s="869" t="s">
        <v>18286</v>
      </c>
      <c r="B686" s="870" t="s">
        <v>18287</v>
      </c>
      <c r="C686" s="331">
        <f>VLOOKUP(A686,'[5]VPP_analiticki (2)'!$A$5:$I$266,6,0)</f>
        <v>7</v>
      </c>
      <c r="D686" s="331">
        <f>VLOOKUP(A686,'[5]VPP_analiticki (2)'!$A$5:$I$266,9,0)</f>
        <v>2695</v>
      </c>
      <c r="E686" s="342">
        <f t="shared" ref="E686:E693" si="16">D686/C686</f>
        <v>385</v>
      </c>
      <c r="F686" s="332"/>
      <c r="G686" s="333">
        <v>2506.5182217034853</v>
      </c>
      <c r="H686" s="358">
        <v>385</v>
      </c>
      <c r="L686" s="287"/>
      <c r="M686" s="287"/>
    </row>
    <row r="687" spans="1:13" s="345" customFormat="1" ht="15" customHeight="1">
      <c r="A687" s="869" t="s">
        <v>11273</v>
      </c>
      <c r="B687" s="870" t="s">
        <v>11274</v>
      </c>
      <c r="C687" s="331">
        <f>VLOOKUP(A687,'[5]VPP_analiticki (2)'!$A$5:$I$266,6,0)</f>
        <v>4</v>
      </c>
      <c r="D687" s="331">
        <f>VLOOKUP(A687,'[5]VPP_analiticki (2)'!$A$5:$I$266,9,0)</f>
        <v>59400</v>
      </c>
      <c r="E687" s="342">
        <f t="shared" si="16"/>
        <v>14850</v>
      </c>
      <c r="F687" s="332">
        <f>G687/H687</f>
        <v>3.7202496797083273</v>
      </c>
      <c r="G687" s="333">
        <v>55245.70774366866</v>
      </c>
      <c r="H687" s="358">
        <v>14850</v>
      </c>
      <c r="L687" s="287"/>
      <c r="M687" s="287"/>
    </row>
    <row r="688" spans="1:13" s="345" customFormat="1" ht="15" customHeight="1">
      <c r="A688" s="869" t="s">
        <v>11275</v>
      </c>
      <c r="B688" s="870" t="s">
        <v>11276</v>
      </c>
      <c r="C688" s="331">
        <f>VLOOKUP(A688,'[5]VPP_analiticki (2)'!$A$5:$I$266,6,0)</f>
        <v>16</v>
      </c>
      <c r="D688" s="331">
        <f>VLOOKUP(A688,'[5]VPP_analiticki (2)'!$A$5:$I$266,9,0)</f>
        <v>17600</v>
      </c>
      <c r="E688" s="342">
        <f t="shared" si="16"/>
        <v>1100</v>
      </c>
      <c r="F688" s="332">
        <f>G688/H688</f>
        <v>14.880998718833313</v>
      </c>
      <c r="G688" s="333">
        <v>16369.098590716643</v>
      </c>
      <c r="H688" s="358">
        <v>1100</v>
      </c>
      <c r="L688" s="287"/>
      <c r="M688" s="287"/>
    </row>
    <row r="689" spans="1:13" s="345" customFormat="1" ht="15" customHeight="1">
      <c r="A689" s="869" t="s">
        <v>18288</v>
      </c>
      <c r="B689" s="870" t="s">
        <v>18289</v>
      </c>
      <c r="C689" s="331">
        <f>VLOOKUP(A689,'[5]VPP_analiticki (2)'!$A$5:$I$266,6,0)</f>
        <v>14</v>
      </c>
      <c r="D689" s="331">
        <f>VLOOKUP(A689,'[5]VPP_analiticki (2)'!$A$5:$I$266,9,0)</f>
        <v>4466</v>
      </c>
      <c r="E689" s="342">
        <f t="shared" si="16"/>
        <v>319</v>
      </c>
      <c r="F689" s="332"/>
      <c r="G689" s="333">
        <v>4153.6587673943468</v>
      </c>
      <c r="H689" s="358">
        <v>319</v>
      </c>
      <c r="L689" s="287"/>
      <c r="M689" s="287"/>
    </row>
    <row r="690" spans="1:13" s="345" customFormat="1" ht="15" customHeight="1">
      <c r="A690" s="869" t="s">
        <v>11277</v>
      </c>
      <c r="B690" s="870" t="s">
        <v>11278</v>
      </c>
      <c r="C690" s="331">
        <f>VLOOKUP(A690,'[5]VPP_analiticki (2)'!$A$5:$I$266,6,0)</f>
        <v>1</v>
      </c>
      <c r="D690" s="331">
        <f>VLOOKUP(A690,'[5]VPP_analiticki (2)'!$A$5:$I$266,9,0)</f>
        <v>14850</v>
      </c>
      <c r="E690" s="342">
        <f t="shared" si="16"/>
        <v>14850</v>
      </c>
      <c r="F690" s="332">
        <f>G690/H690</f>
        <v>0.93006241992708183</v>
      </c>
      <c r="G690" s="333">
        <v>13811.426935917165</v>
      </c>
      <c r="H690" s="358">
        <v>14850</v>
      </c>
      <c r="L690" s="287"/>
      <c r="M690" s="287"/>
    </row>
    <row r="691" spans="1:13" s="345" customFormat="1" ht="15" customHeight="1">
      <c r="A691" s="869" t="s">
        <v>19408</v>
      </c>
      <c r="B691" s="870" t="s">
        <v>19410</v>
      </c>
      <c r="C691" s="331">
        <f>VLOOKUP(A691,'[5]VPP_analiticki (2)'!$A$5:$I$266,6,0)</f>
        <v>4</v>
      </c>
      <c r="D691" s="331">
        <f>VLOOKUP(A691,'[5]VPP_analiticki (2)'!$A$5:$I$266,9,0)</f>
        <v>4400</v>
      </c>
      <c r="E691" s="342">
        <f t="shared" si="16"/>
        <v>1100</v>
      </c>
      <c r="F691" s="332"/>
      <c r="G691" s="333">
        <v>4092.2746476791608</v>
      </c>
      <c r="H691" s="358">
        <v>1100</v>
      </c>
      <c r="L691" s="287"/>
      <c r="M691" s="287"/>
    </row>
    <row r="692" spans="1:13" s="345" customFormat="1" ht="15" customHeight="1">
      <c r="A692" s="869" t="s">
        <v>19409</v>
      </c>
      <c r="B692" s="870" t="s">
        <v>19411</v>
      </c>
      <c r="C692" s="331">
        <f>VLOOKUP(A692,'[5]VPP_analiticki (2)'!$A$5:$I$266,6,0)</f>
        <v>4</v>
      </c>
      <c r="D692" s="331">
        <f>VLOOKUP(A692,'[5]VPP_analiticki (2)'!$A$5:$I$266,9,0)</f>
        <v>1540</v>
      </c>
      <c r="E692" s="342">
        <f t="shared" si="16"/>
        <v>385</v>
      </c>
      <c r="F692" s="332"/>
      <c r="G692" s="333">
        <v>1432.296126687706</v>
      </c>
      <c r="H692" s="358">
        <v>385</v>
      </c>
      <c r="L692" s="287"/>
      <c r="M692" s="287"/>
    </row>
    <row r="693" spans="1:13" s="345" customFormat="1" ht="15" customHeight="1">
      <c r="A693" s="869" t="s">
        <v>11279</v>
      </c>
      <c r="B693" s="870" t="s">
        <v>11280</v>
      </c>
      <c r="C693" s="331">
        <f>VLOOKUP(A693,'[5]VPP_analiticki (2)'!$A$5:$I$266,6,0)</f>
        <v>2</v>
      </c>
      <c r="D693" s="331">
        <f>VLOOKUP(A693,'[5]VPP_analiticki (2)'!$A$5:$I$266,9,0)</f>
        <v>7700</v>
      </c>
      <c r="E693" s="342">
        <f t="shared" si="16"/>
        <v>3850</v>
      </c>
      <c r="F693" s="332">
        <f t="shared" ref="F693:F698" si="17">G693/H693</f>
        <v>1.8601248398541637</v>
      </c>
      <c r="G693" s="333">
        <v>7161.4806334385303</v>
      </c>
      <c r="H693" s="358">
        <v>3850</v>
      </c>
      <c r="L693" s="287"/>
      <c r="M693" s="287"/>
    </row>
    <row r="694" spans="1:13" s="345" customFormat="1" ht="15" customHeight="1">
      <c r="A694" s="869" t="s">
        <v>11281</v>
      </c>
      <c r="B694" s="870" t="s">
        <v>11282</v>
      </c>
      <c r="C694" s="331"/>
      <c r="D694" s="331"/>
      <c r="E694" s="342"/>
      <c r="F694" s="332"/>
      <c r="G694" s="333">
        <v>0</v>
      </c>
      <c r="H694" s="358"/>
      <c r="L694" s="287"/>
      <c r="M694" s="287"/>
    </row>
    <row r="695" spans="1:13" s="345" customFormat="1" ht="15" customHeight="1">
      <c r="A695" s="869" t="s">
        <v>11283</v>
      </c>
      <c r="B695" s="870" t="s">
        <v>11284</v>
      </c>
      <c r="C695" s="331">
        <f>VLOOKUP(A695,'[5]VPP_analiticki (2)'!$A$5:$I$266,6,0)</f>
        <v>2</v>
      </c>
      <c r="D695" s="331">
        <f>VLOOKUP(A695,'[5]VPP_analiticki (2)'!$A$5:$I$266,9,0)</f>
        <v>9900</v>
      </c>
      <c r="E695" s="342">
        <f>D695/C695</f>
        <v>4950</v>
      </c>
      <c r="F695" s="332">
        <f t="shared" si="17"/>
        <v>1.8601248398541639</v>
      </c>
      <c r="G695" s="333">
        <v>9207.6179572781111</v>
      </c>
      <c r="H695" s="358">
        <v>4950</v>
      </c>
      <c r="L695" s="287"/>
      <c r="M695" s="287"/>
    </row>
    <row r="696" spans="1:13" s="345" customFormat="1" ht="15" customHeight="1">
      <c r="A696" s="348" t="s">
        <v>11008</v>
      </c>
      <c r="B696" s="349" t="s">
        <v>11009</v>
      </c>
      <c r="C696" s="331">
        <f>VLOOKUP(A696,'[5]VPP_analiticki (2)'!$A$5:$I$266,6,0)</f>
        <v>31</v>
      </c>
      <c r="D696" s="331">
        <f>VLOOKUP(A696,'[5]VPP_analiticki (2)'!$A$5:$I$266,9,0)</f>
        <v>9889</v>
      </c>
      <c r="E696" s="342">
        <f>D696/C696</f>
        <v>319</v>
      </c>
      <c r="F696" s="332">
        <f t="shared" si="17"/>
        <v>28.831935017739536</v>
      </c>
      <c r="G696" s="333">
        <v>9197.3872706589118</v>
      </c>
      <c r="H696" s="358">
        <v>319</v>
      </c>
      <c r="L696" s="287"/>
      <c r="M696" s="287"/>
    </row>
    <row r="697" spans="1:13" s="345" customFormat="1" ht="15" customHeight="1">
      <c r="A697" s="869" t="s">
        <v>11285</v>
      </c>
      <c r="B697" s="870" t="s">
        <v>11286</v>
      </c>
      <c r="C697" s="331">
        <f>VLOOKUP(A697,'[5]VPP_analiticki (2)'!$A$5:$I$266,6,0)</f>
        <v>19</v>
      </c>
      <c r="D697" s="331">
        <f>VLOOKUP(A697,'[5]VPP_analiticki (2)'!$A$5:$I$266,9,0)</f>
        <v>7315</v>
      </c>
      <c r="E697" s="342">
        <f>D697/C697</f>
        <v>385</v>
      </c>
      <c r="F697" s="332">
        <f t="shared" si="17"/>
        <v>17.671185978614556</v>
      </c>
      <c r="G697" s="333">
        <v>6803.4066017666037</v>
      </c>
      <c r="H697" s="358">
        <v>385</v>
      </c>
      <c r="L697" s="287"/>
      <c r="M697" s="287"/>
    </row>
    <row r="698" spans="1:13" s="345" customFormat="1" ht="15" customHeight="1">
      <c r="A698" s="869" t="s">
        <v>11287</v>
      </c>
      <c r="B698" s="870" t="s">
        <v>11288</v>
      </c>
      <c r="C698" s="331">
        <f>VLOOKUP(A698,'[5]VPP_analiticki (2)'!$A$5:$I$266,6,0)</f>
        <v>10</v>
      </c>
      <c r="D698" s="331">
        <f>VLOOKUP(A698,'[5]VPP_analiticki (2)'!$A$5:$I$266,9,0)</f>
        <v>38500</v>
      </c>
      <c r="E698" s="342">
        <f>D698/C698</f>
        <v>3850</v>
      </c>
      <c r="F698" s="332">
        <f t="shared" si="17"/>
        <v>9.3006241992708176</v>
      </c>
      <c r="G698" s="333">
        <v>35807.40316719265</v>
      </c>
      <c r="H698" s="358">
        <v>3850</v>
      </c>
      <c r="L698" s="287"/>
      <c r="M698" s="287"/>
    </row>
    <row r="699" spans="1:13" s="345" customFormat="1" ht="15" customHeight="1">
      <c r="A699" s="869" t="s">
        <v>11010</v>
      </c>
      <c r="B699" s="870" t="s">
        <v>11011</v>
      </c>
      <c r="C699" s="331"/>
      <c r="D699" s="331"/>
      <c r="E699" s="342"/>
      <c r="F699" s="332"/>
      <c r="G699" s="333">
        <v>0</v>
      </c>
      <c r="H699" s="358"/>
      <c r="L699" s="287"/>
      <c r="M699" s="287"/>
    </row>
    <row r="700" spans="1:13" s="345" customFormat="1" ht="15" customHeight="1">
      <c r="A700" s="869" t="s">
        <v>11012</v>
      </c>
      <c r="B700" s="870" t="s">
        <v>11013</v>
      </c>
      <c r="C700" s="331">
        <f>VLOOKUP(A700,'[5]VPP_analiticki (2)'!$A$5:$I$266,6,0)</f>
        <v>12</v>
      </c>
      <c r="D700" s="331">
        <f>VLOOKUP(A700,'[5]VPP_analiticki (2)'!$A$5:$I$266,9,0)</f>
        <v>582648</v>
      </c>
      <c r="E700" s="342">
        <f>D700/C700</f>
        <v>48554</v>
      </c>
      <c r="F700" s="332">
        <f>G700/H700</f>
        <v>11.160749039124982</v>
      </c>
      <c r="G700" s="333">
        <v>541899.00884567434</v>
      </c>
      <c r="H700" s="358">
        <v>48554</v>
      </c>
      <c r="L700" s="287"/>
      <c r="M700" s="287"/>
    </row>
    <row r="701" spans="1:13" s="345" customFormat="1" ht="15" customHeight="1">
      <c r="A701" s="869" t="s">
        <v>11014</v>
      </c>
      <c r="B701" s="870" t="s">
        <v>11015</v>
      </c>
      <c r="C701" s="331"/>
      <c r="D701" s="331"/>
      <c r="E701" s="342"/>
      <c r="F701" s="332"/>
      <c r="G701" s="333">
        <v>0</v>
      </c>
      <c r="H701" s="358"/>
      <c r="L701" s="287"/>
      <c r="M701" s="287"/>
    </row>
    <row r="702" spans="1:13" s="345" customFormat="1" ht="15" customHeight="1">
      <c r="A702" s="869" t="s">
        <v>11016</v>
      </c>
      <c r="B702" s="870" t="s">
        <v>11017</v>
      </c>
      <c r="C702" s="331"/>
      <c r="D702" s="331"/>
      <c r="E702" s="342"/>
      <c r="F702" s="332"/>
      <c r="G702" s="333">
        <v>0</v>
      </c>
      <c r="H702" s="358"/>
      <c r="L702" s="287"/>
      <c r="M702" s="287"/>
    </row>
    <row r="703" spans="1:13" s="345" customFormat="1" ht="15" customHeight="1">
      <c r="A703" s="869" t="s">
        <v>11018</v>
      </c>
      <c r="B703" s="870" t="s">
        <v>11019</v>
      </c>
      <c r="C703" s="331"/>
      <c r="D703" s="331"/>
      <c r="E703" s="342"/>
      <c r="F703" s="332"/>
      <c r="G703" s="333">
        <v>0</v>
      </c>
      <c r="H703" s="358"/>
      <c r="L703" s="287"/>
      <c r="M703" s="287"/>
    </row>
    <row r="704" spans="1:13" s="345" customFormat="1" ht="15" customHeight="1">
      <c r="A704" s="869" t="s">
        <v>11020</v>
      </c>
      <c r="B704" s="870" t="s">
        <v>11021</v>
      </c>
      <c r="C704" s="331"/>
      <c r="D704" s="331"/>
      <c r="E704" s="342"/>
      <c r="F704" s="332"/>
      <c r="G704" s="333">
        <v>0</v>
      </c>
      <c r="H704" s="358"/>
      <c r="L704" s="287"/>
      <c r="M704" s="287"/>
    </row>
    <row r="705" spans="1:13" s="345" customFormat="1" ht="15" customHeight="1">
      <c r="A705" s="869" t="s">
        <v>11022</v>
      </c>
      <c r="B705" s="870" t="s">
        <v>11023</v>
      </c>
      <c r="C705" s="331"/>
      <c r="D705" s="331"/>
      <c r="E705" s="342"/>
      <c r="F705" s="332"/>
      <c r="G705" s="333">
        <v>0</v>
      </c>
      <c r="H705" s="358"/>
      <c r="L705" s="287"/>
      <c r="M705" s="287"/>
    </row>
    <row r="706" spans="1:13" s="345" customFormat="1" ht="15" customHeight="1">
      <c r="A706" s="869" t="s">
        <v>11024</v>
      </c>
      <c r="B706" s="870" t="s">
        <v>11025</v>
      </c>
      <c r="C706" s="331"/>
      <c r="D706" s="331"/>
      <c r="E706" s="342"/>
      <c r="F706" s="332"/>
      <c r="G706" s="333">
        <v>0</v>
      </c>
      <c r="H706" s="358"/>
      <c r="L706" s="287"/>
      <c r="M706" s="287"/>
    </row>
    <row r="707" spans="1:13" s="345" customFormat="1" ht="15" customHeight="1">
      <c r="A707" s="348" t="s">
        <v>11026</v>
      </c>
      <c r="B707" s="349" t="s">
        <v>11027</v>
      </c>
      <c r="C707" s="331"/>
      <c r="D707" s="331"/>
      <c r="E707" s="342"/>
      <c r="F707" s="332"/>
      <c r="G707" s="333">
        <v>0</v>
      </c>
      <c r="H707" s="358"/>
      <c r="L707" s="287"/>
      <c r="M707" s="287"/>
    </row>
    <row r="708" spans="1:13" s="345" customFormat="1" ht="15" customHeight="1">
      <c r="A708" s="352" t="s">
        <v>11028</v>
      </c>
      <c r="B708" s="353" t="s">
        <v>11029</v>
      </c>
      <c r="C708" s="331"/>
      <c r="D708" s="331"/>
      <c r="E708" s="342"/>
      <c r="F708" s="332"/>
      <c r="G708" s="333">
        <v>0</v>
      </c>
      <c r="H708" s="334"/>
      <c r="L708" s="287"/>
      <c r="M708" s="287"/>
    </row>
    <row r="709" spans="1:13" s="345" customFormat="1" ht="15" customHeight="1">
      <c r="A709" s="869" t="s">
        <v>11030</v>
      </c>
      <c r="B709" s="870" t="s">
        <v>11031</v>
      </c>
      <c r="C709" s="331">
        <f>VLOOKUP(A709,'[5]VPP_analiticki (2)'!$A$5:$I$266,6,0)</f>
        <v>1</v>
      </c>
      <c r="D709" s="331">
        <f>VLOOKUP(A709,'[5]VPP_analiticki (2)'!$A$5:$I$266,9,0)</f>
        <v>3005.76</v>
      </c>
      <c r="E709" s="342">
        <f>D709/C709</f>
        <v>3005.76</v>
      </c>
      <c r="F709" s="332">
        <f>G709/H709</f>
        <v>0.93006241992708183</v>
      </c>
      <c r="G709" s="333">
        <v>2795.5444193200256</v>
      </c>
      <c r="H709" s="358">
        <v>3005.76</v>
      </c>
      <c r="L709" s="287"/>
      <c r="M709" s="287"/>
    </row>
    <row r="710" spans="1:13" s="345" customFormat="1" ht="15" customHeight="1">
      <c r="A710" s="348" t="s">
        <v>12577</v>
      </c>
      <c r="B710" s="349" t="s">
        <v>12578</v>
      </c>
      <c r="C710" s="331">
        <f>VLOOKUP(A710,'[5]VPP_analiticki (2)'!$A$5:$I$266,6,0)</f>
        <v>1</v>
      </c>
      <c r="D710" s="331">
        <f>VLOOKUP(A710,'[5]VPP_analiticki (2)'!$A$5:$I$266,9,0)</f>
        <v>2200</v>
      </c>
      <c r="E710" s="342">
        <f>D710/C710</f>
        <v>2200</v>
      </c>
      <c r="F710" s="332"/>
      <c r="G710" s="333">
        <v>2046.1373238395804</v>
      </c>
      <c r="H710" s="358">
        <v>2200</v>
      </c>
      <c r="L710" s="287"/>
      <c r="M710" s="287"/>
    </row>
    <row r="711" spans="1:13" s="345" customFormat="1" ht="15" customHeight="1">
      <c r="A711" s="348" t="s">
        <v>11032</v>
      </c>
      <c r="B711" s="349" t="s">
        <v>11033</v>
      </c>
      <c r="C711" s="331"/>
      <c r="D711" s="331"/>
      <c r="E711" s="342"/>
      <c r="F711" s="332"/>
      <c r="G711" s="333">
        <v>0</v>
      </c>
      <c r="H711" s="358"/>
      <c r="L711" s="287"/>
      <c r="M711" s="287"/>
    </row>
    <row r="712" spans="1:13" s="345" customFormat="1" ht="15" customHeight="1">
      <c r="A712" s="344" t="s">
        <v>11034</v>
      </c>
      <c r="B712" s="350" t="s">
        <v>11035</v>
      </c>
      <c r="C712" s="331"/>
      <c r="D712" s="331"/>
      <c r="E712" s="342"/>
      <c r="F712" s="332"/>
      <c r="G712" s="333">
        <v>0</v>
      </c>
      <c r="H712" s="358"/>
      <c r="L712" s="287"/>
      <c r="M712" s="287"/>
    </row>
    <row r="713" spans="1:13" s="345" customFormat="1" ht="15" customHeight="1">
      <c r="A713" s="344" t="s">
        <v>11036</v>
      </c>
      <c r="B713" s="350" t="s">
        <v>11037</v>
      </c>
      <c r="C713" s="331"/>
      <c r="D713" s="331"/>
      <c r="E713" s="342"/>
      <c r="F713" s="332"/>
      <c r="G713" s="333">
        <v>0</v>
      </c>
      <c r="H713" s="358"/>
      <c r="L713" s="287"/>
      <c r="M713" s="287"/>
    </row>
    <row r="714" spans="1:13" s="345" customFormat="1" ht="15" customHeight="1">
      <c r="A714" s="869" t="s">
        <v>19412</v>
      </c>
      <c r="B714" s="870" t="s">
        <v>19414</v>
      </c>
      <c r="C714" s="331">
        <f>VLOOKUP(A714,'[5]VPP_analiticki (2)'!$A$5:$I$266,6,0)</f>
        <v>1</v>
      </c>
      <c r="D714" s="331">
        <f>VLOOKUP(A714,'[5]VPP_analiticki (2)'!$A$5:$I$266,9,0)</f>
        <v>7110.4</v>
      </c>
      <c r="E714" s="342">
        <f>D714/C714</f>
        <v>7110.4</v>
      </c>
      <c r="F714" s="332"/>
      <c r="G714" s="333">
        <v>6613.1158306495217</v>
      </c>
      <c r="H714" s="358">
        <v>7110.4</v>
      </c>
      <c r="L714" s="287"/>
      <c r="M714" s="287"/>
    </row>
    <row r="715" spans="1:13" s="345" customFormat="1" ht="15" customHeight="1">
      <c r="A715" s="344" t="s">
        <v>11038</v>
      </c>
      <c r="B715" s="350" t="s">
        <v>11039</v>
      </c>
      <c r="C715" s="331"/>
      <c r="D715" s="331"/>
      <c r="E715" s="342"/>
      <c r="F715" s="332"/>
      <c r="G715" s="333">
        <v>0</v>
      </c>
      <c r="H715" s="358"/>
      <c r="L715" s="287"/>
      <c r="M715" s="287"/>
    </row>
    <row r="716" spans="1:13" s="345" customFormat="1" ht="15" customHeight="1">
      <c r="A716" s="351" t="s">
        <v>11040</v>
      </c>
      <c r="B716" s="349" t="s">
        <v>11041</v>
      </c>
      <c r="C716" s="331"/>
      <c r="D716" s="331"/>
      <c r="E716" s="342"/>
      <c r="F716" s="332"/>
      <c r="G716" s="333">
        <v>0</v>
      </c>
      <c r="H716" s="358"/>
      <c r="L716" s="287"/>
      <c r="M716" s="287"/>
    </row>
    <row r="717" spans="1:13" s="345" customFormat="1" ht="15" customHeight="1">
      <c r="A717" s="344" t="s">
        <v>11042</v>
      </c>
      <c r="B717" s="350" t="s">
        <v>11043</v>
      </c>
      <c r="C717" s="331"/>
      <c r="D717" s="331"/>
      <c r="E717" s="342"/>
      <c r="F717" s="332"/>
      <c r="G717" s="333">
        <v>0</v>
      </c>
      <c r="H717" s="358"/>
      <c r="L717" s="287"/>
      <c r="M717" s="287"/>
    </row>
    <row r="718" spans="1:13" s="345" customFormat="1" ht="15" customHeight="1">
      <c r="A718" s="869" t="s">
        <v>19413</v>
      </c>
      <c r="B718" s="870" t="s">
        <v>19415</v>
      </c>
      <c r="C718" s="331">
        <f>VLOOKUP(A718,'[5]VPP_analiticki (2)'!$A$5:$I$266,6,0)</f>
        <v>1</v>
      </c>
      <c r="D718" s="331">
        <f>VLOOKUP(A718,'[5]VPP_analiticki (2)'!$A$5:$I$266,9,0)</f>
        <v>2777.5</v>
      </c>
      <c r="E718" s="342">
        <f>D718/C718</f>
        <v>2777.5</v>
      </c>
      <c r="F718" s="332"/>
      <c r="G718" s="333">
        <v>2583.2483713474699</v>
      </c>
      <c r="H718" s="358">
        <v>2777.5</v>
      </c>
      <c r="L718" s="287"/>
      <c r="M718" s="287"/>
    </row>
    <row r="719" spans="1:13" s="345" customFormat="1" ht="15" customHeight="1">
      <c r="A719" s="344" t="s">
        <v>11044</v>
      </c>
      <c r="B719" s="350" t="s">
        <v>11045</v>
      </c>
      <c r="C719" s="331"/>
      <c r="D719" s="331"/>
      <c r="E719" s="342"/>
      <c r="F719" s="332"/>
      <c r="G719" s="333">
        <v>0</v>
      </c>
      <c r="H719" s="358"/>
      <c r="L719" s="287"/>
      <c r="M719" s="287"/>
    </row>
    <row r="720" spans="1:13" s="345" customFormat="1" ht="15" customHeight="1">
      <c r="A720" s="869" t="s">
        <v>11046</v>
      </c>
      <c r="B720" s="870" t="s">
        <v>11047</v>
      </c>
      <c r="C720" s="331">
        <f>VLOOKUP(A720,'[5]VPP_analiticki (2)'!$A$5:$I$266,6,0)</f>
        <v>1</v>
      </c>
      <c r="D720" s="331">
        <f>VLOOKUP(A720,'[5]VPP_analiticki (2)'!$A$5:$I$266,9,0)</f>
        <v>114070</v>
      </c>
      <c r="E720" s="342">
        <f>D720/C720</f>
        <v>114070</v>
      </c>
      <c r="F720" s="332"/>
      <c r="G720" s="333">
        <v>106092.22024108222</v>
      </c>
      <c r="H720" s="358">
        <v>114070</v>
      </c>
      <c r="L720" s="287"/>
      <c r="M720" s="287"/>
    </row>
    <row r="721" spans="1:13" s="345" customFormat="1" ht="15" customHeight="1">
      <c r="A721" s="869" t="s">
        <v>11289</v>
      </c>
      <c r="B721" s="870" t="s">
        <v>11290</v>
      </c>
      <c r="C721" s="331"/>
      <c r="D721" s="331"/>
      <c r="E721" s="342"/>
      <c r="F721" s="332"/>
      <c r="G721" s="333">
        <v>0</v>
      </c>
      <c r="H721" s="358"/>
      <c r="L721" s="287"/>
      <c r="M721" s="287"/>
    </row>
    <row r="722" spans="1:13" s="345" customFormat="1" ht="15" customHeight="1">
      <c r="A722" s="351" t="s">
        <v>11048</v>
      </c>
      <c r="B722" s="349" t="s">
        <v>11049</v>
      </c>
      <c r="C722" s="331"/>
      <c r="D722" s="331"/>
      <c r="E722" s="342"/>
      <c r="F722" s="332"/>
      <c r="G722" s="333">
        <v>0</v>
      </c>
      <c r="H722" s="358"/>
      <c r="L722" s="287"/>
      <c r="M722" s="287"/>
    </row>
    <row r="723" spans="1:13" s="345" customFormat="1" ht="15" customHeight="1">
      <c r="A723" s="869" t="s">
        <v>11050</v>
      </c>
      <c r="B723" s="349"/>
      <c r="C723" s="331">
        <f>VLOOKUP(A723,'[5]VPP_analiticki (2)'!$A$5:$I$266,6,0)</f>
        <v>1</v>
      </c>
      <c r="D723" s="331">
        <f>VLOOKUP(A723,'[5]VPP_analiticki (2)'!$A$5:$I$266,9,0)</f>
        <v>1151.33</v>
      </c>
      <c r="E723" s="342">
        <f>D723/C723</f>
        <v>1151.33</v>
      </c>
      <c r="F723" s="332">
        <f>G723/H723</f>
        <v>0.93006241992708183</v>
      </c>
      <c r="G723" s="333">
        <v>1070.808765934647</v>
      </c>
      <c r="H723" s="358">
        <v>1151.33</v>
      </c>
      <c r="L723" s="287"/>
      <c r="M723" s="287"/>
    </row>
    <row r="724" spans="1:13" s="345" customFormat="1" ht="15" customHeight="1">
      <c r="A724" s="869" t="s">
        <v>11051</v>
      </c>
      <c r="B724" s="870" t="s">
        <v>11052</v>
      </c>
      <c r="C724" s="331"/>
      <c r="D724" s="331"/>
      <c r="E724" s="342"/>
      <c r="F724" s="332"/>
      <c r="G724" s="333">
        <v>0</v>
      </c>
      <c r="H724" s="358"/>
      <c r="L724" s="287"/>
      <c r="M724" s="287"/>
    </row>
    <row r="725" spans="1:13" s="345" customFormat="1" ht="15" customHeight="1">
      <c r="A725" s="348" t="s">
        <v>11053</v>
      </c>
      <c r="B725" s="349" t="s">
        <v>11054</v>
      </c>
      <c r="C725" s="331">
        <f>VLOOKUP(A725,'[5]VPP_analiticki (2)'!$A$5:$I$266,6,0)</f>
        <v>1</v>
      </c>
      <c r="D725" s="331">
        <f>VLOOKUP(A725,'[5]VPP_analiticki (2)'!$A$5:$I$266,9,0)</f>
        <v>1145.57</v>
      </c>
      <c r="E725" s="342">
        <f>D725/C725</f>
        <v>1145.57</v>
      </c>
      <c r="F725" s="332">
        <f>G725/H725</f>
        <v>0.93006241992708194</v>
      </c>
      <c r="G725" s="333">
        <v>1065.4516063958672</v>
      </c>
      <c r="H725" s="358">
        <v>1145.57</v>
      </c>
      <c r="L725" s="287"/>
      <c r="M725" s="287"/>
    </row>
    <row r="726" spans="1:13" s="345" customFormat="1" ht="15" customHeight="1">
      <c r="A726" s="869" t="s">
        <v>11055</v>
      </c>
      <c r="B726" s="870" t="s">
        <v>11056</v>
      </c>
      <c r="C726" s="331">
        <f>VLOOKUP(A726,'[5]VPP_analiticki (2)'!$A$5:$I$266,6,0)</f>
        <v>4</v>
      </c>
      <c r="D726" s="331">
        <f>VLOOKUP(A726,'[5]VPP_analiticki (2)'!$A$5:$I$266,9,0)</f>
        <v>5445</v>
      </c>
      <c r="E726" s="342">
        <f>D726/C726</f>
        <v>1361.25</v>
      </c>
      <c r="F726" s="332">
        <f>G726/H726</f>
        <v>3.7202496797083278</v>
      </c>
      <c r="G726" s="333">
        <v>5064.1898765029609</v>
      </c>
      <c r="H726" s="358">
        <v>1361.25</v>
      </c>
      <c r="L726" s="287"/>
      <c r="M726" s="287"/>
    </row>
    <row r="727" spans="1:13" s="345" customFormat="1" ht="15" customHeight="1">
      <c r="A727" s="869" t="s">
        <v>18290</v>
      </c>
      <c r="B727" s="870" t="s">
        <v>11056</v>
      </c>
      <c r="C727" s="331">
        <f>VLOOKUP(A727,'[5]VPP_analiticki (2)'!$A$5:$I$266,6,0)</f>
        <v>1</v>
      </c>
      <c r="D727" s="331">
        <f>VLOOKUP(A727,'[5]VPP_analiticki (2)'!$A$5:$I$266,9,0)</f>
        <v>1705</v>
      </c>
      <c r="E727" s="342">
        <f>D727/C727</f>
        <v>1705</v>
      </c>
      <c r="F727" s="332"/>
      <c r="G727" s="333">
        <v>1585.7564259756743</v>
      </c>
      <c r="H727" s="358">
        <v>1705</v>
      </c>
      <c r="L727" s="287"/>
      <c r="M727" s="287"/>
    </row>
    <row r="728" spans="1:13" s="345" customFormat="1" ht="15" customHeight="1">
      <c r="A728" s="869" t="s">
        <v>19416</v>
      </c>
      <c r="B728" s="870" t="s">
        <v>19417</v>
      </c>
      <c r="C728" s="331">
        <f>VLOOKUP(A728,'[5]VPP_analiticki (2)'!$A$5:$I$266,6,0)</f>
        <v>2</v>
      </c>
      <c r="D728" s="331">
        <f>VLOOKUP(A728,'[5]VPP_analiticki (2)'!$A$5:$I$266,9,0)</f>
        <v>2276.2600000000002</v>
      </c>
      <c r="E728" s="342">
        <f>D728/C728</f>
        <v>1138.1300000000001</v>
      </c>
      <c r="F728" s="332"/>
      <c r="G728" s="333">
        <v>2117.0638839832191</v>
      </c>
      <c r="H728" s="358">
        <v>1138.1300000000001</v>
      </c>
      <c r="L728" s="287"/>
      <c r="M728" s="287"/>
    </row>
    <row r="729" spans="1:13" s="345" customFormat="1" ht="15" customHeight="1">
      <c r="A729" s="869" t="s">
        <v>11057</v>
      </c>
      <c r="B729" s="870" t="s">
        <v>11058</v>
      </c>
      <c r="C729" s="331">
        <f>VLOOKUP(A729,'[5]VPP_analiticki (2)'!$A$5:$I$266,6,0)</f>
        <v>12</v>
      </c>
      <c r="D729" s="331">
        <f>VLOOKUP(A729,'[5]VPP_analiticki (2)'!$A$5:$I$266,9,0)</f>
        <v>1290960</v>
      </c>
      <c r="E729" s="342">
        <f>D729/C729</f>
        <v>107580</v>
      </c>
      <c r="F729" s="332">
        <f>G729/H729</f>
        <v>11.160749039124983</v>
      </c>
      <c r="G729" s="333">
        <v>1200673.3816290656</v>
      </c>
      <c r="H729" s="358">
        <v>107580</v>
      </c>
      <c r="L729" s="287"/>
      <c r="M729" s="287"/>
    </row>
    <row r="730" spans="1:13" s="345" customFormat="1" ht="15" customHeight="1">
      <c r="A730" s="869" t="s">
        <v>11059</v>
      </c>
      <c r="B730" s="870" t="s">
        <v>11060</v>
      </c>
      <c r="C730" s="331"/>
      <c r="D730" s="331"/>
      <c r="E730" s="342"/>
      <c r="F730" s="332"/>
      <c r="G730" s="333">
        <v>0</v>
      </c>
      <c r="H730" s="358"/>
      <c r="L730" s="287"/>
      <c r="M730" s="287"/>
    </row>
    <row r="731" spans="1:13" s="345" customFormat="1" ht="15" customHeight="1">
      <c r="A731" s="869" t="s">
        <v>11061</v>
      </c>
      <c r="B731" s="870" t="s">
        <v>11062</v>
      </c>
      <c r="C731" s="331"/>
      <c r="D731" s="331"/>
      <c r="E731" s="342"/>
      <c r="F731" s="332"/>
      <c r="G731" s="333">
        <v>0</v>
      </c>
      <c r="H731" s="358"/>
      <c r="L731" s="287"/>
      <c r="M731" s="287"/>
    </row>
    <row r="732" spans="1:13" s="345" customFormat="1" ht="15" customHeight="1">
      <c r="A732" s="869" t="s">
        <v>11063</v>
      </c>
      <c r="B732" s="870" t="s">
        <v>11064</v>
      </c>
      <c r="C732" s="331">
        <f>VLOOKUP(A732,'[5]VPP_analiticki (2)'!$A$5:$I$266,6,0)</f>
        <v>15</v>
      </c>
      <c r="D732" s="331">
        <f>VLOOKUP(A732,'[5]VPP_analiticki (2)'!$A$5:$I$266,9,0)</f>
        <v>1630200</v>
      </c>
      <c r="E732" s="342">
        <f>D732/C732</f>
        <v>108680</v>
      </c>
      <c r="F732" s="332">
        <f>G732/H732</f>
        <v>13.950936298906226</v>
      </c>
      <c r="G732" s="333">
        <v>1516187.7569651287</v>
      </c>
      <c r="H732" s="358">
        <v>108680</v>
      </c>
      <c r="L732" s="287"/>
      <c r="M732" s="287"/>
    </row>
    <row r="733" spans="1:13" s="345" customFormat="1" ht="15" customHeight="1">
      <c r="A733" s="869" t="s">
        <v>11065</v>
      </c>
      <c r="B733" s="870" t="s">
        <v>11066</v>
      </c>
      <c r="C733" s="331">
        <f>VLOOKUP(A733,'[5]VPP_analiticki (2)'!$A$5:$I$266,6,0)</f>
        <v>85</v>
      </c>
      <c r="D733" s="331">
        <f>VLOOKUP(A733,'[5]VPP_analiticki (2)'!$A$5:$I$266,9,0)</f>
        <v>874225</v>
      </c>
      <c r="E733" s="342">
        <f>D733/C733</f>
        <v>10285</v>
      </c>
      <c r="F733" s="332">
        <f>G733/H733</f>
        <v>79.055305693801955</v>
      </c>
      <c r="G733" s="333">
        <v>813083.8190607531</v>
      </c>
      <c r="H733" s="358">
        <v>10285</v>
      </c>
      <c r="L733" s="287"/>
      <c r="M733" s="287"/>
    </row>
    <row r="734" spans="1:13" s="345" customFormat="1" ht="15" customHeight="1">
      <c r="A734" s="869" t="s">
        <v>11067</v>
      </c>
      <c r="B734" s="870" t="s">
        <v>11068</v>
      </c>
      <c r="C734" s="331"/>
      <c r="D734" s="331"/>
      <c r="E734" s="342"/>
      <c r="F734" s="332"/>
      <c r="G734" s="333">
        <v>0</v>
      </c>
      <c r="H734" s="358"/>
      <c r="L734" s="287"/>
      <c r="M734" s="287"/>
    </row>
    <row r="735" spans="1:13" s="345" customFormat="1" ht="15" customHeight="1">
      <c r="A735" s="869" t="s">
        <v>11069</v>
      </c>
      <c r="B735" s="870" t="s">
        <v>11070</v>
      </c>
      <c r="C735" s="331">
        <f>VLOOKUP(A735,'[5]VPP_analiticki (2)'!$A$5:$I$266,6,0)</f>
        <v>8</v>
      </c>
      <c r="D735" s="331">
        <f>VLOOKUP(A735,'[5]VPP_analiticki (2)'!$A$5:$I$266,9,0)</f>
        <v>102960</v>
      </c>
      <c r="E735" s="342">
        <f>D735/C735</f>
        <v>12870</v>
      </c>
      <c r="F735" s="332">
        <f>G735/H735</f>
        <v>7.4404993594166546</v>
      </c>
      <c r="G735" s="333">
        <v>95759.226755692347</v>
      </c>
      <c r="H735" s="358">
        <v>12870</v>
      </c>
      <c r="L735" s="287"/>
      <c r="M735" s="287"/>
    </row>
    <row r="736" spans="1:13" s="345" customFormat="1" ht="15" customHeight="1">
      <c r="A736" s="340" t="s">
        <v>11071</v>
      </c>
      <c r="B736" s="341" t="s">
        <v>11072</v>
      </c>
      <c r="C736" s="331">
        <f>VLOOKUP(A736,'[5]VPP_analiticki (2)'!$A$5:$I$266,6,0)</f>
        <v>4</v>
      </c>
      <c r="D736" s="331">
        <f>VLOOKUP(A736,'[5]VPP_analiticki (2)'!$A$5:$I$266,9,0)</f>
        <v>118800</v>
      </c>
      <c r="E736" s="342">
        <f>D736/C736</f>
        <v>29700</v>
      </c>
      <c r="F736" s="332">
        <f>G736/H736</f>
        <v>3.7202496797083273</v>
      </c>
      <c r="G736" s="333">
        <v>110491.41548733732</v>
      </c>
      <c r="H736" s="358">
        <v>29700</v>
      </c>
      <c r="L736" s="287"/>
      <c r="M736" s="287"/>
    </row>
    <row r="737" spans="1:13" s="345" customFormat="1" ht="15" customHeight="1">
      <c r="A737" s="866" t="s">
        <v>11073</v>
      </c>
      <c r="B737" s="341" t="s">
        <v>11074</v>
      </c>
      <c r="C737" s="331"/>
      <c r="D737" s="331"/>
      <c r="E737" s="342"/>
      <c r="F737" s="332"/>
      <c r="G737" s="333">
        <v>0</v>
      </c>
      <c r="H737" s="358"/>
      <c r="L737" s="287"/>
      <c r="M737" s="287"/>
    </row>
    <row r="738" spans="1:13" s="345" customFormat="1" ht="15" customHeight="1">
      <c r="A738" s="869" t="s">
        <v>19418</v>
      </c>
      <c r="B738" s="870" t="s">
        <v>19420</v>
      </c>
      <c r="C738" s="331">
        <f>VLOOKUP(A738,'[5]VPP_analiticki (2)'!$A$5:$I$266,6,0)</f>
        <v>8</v>
      </c>
      <c r="D738" s="331">
        <f>VLOOKUP(A738,'[5]VPP_analiticki (2)'!$A$5:$I$266,9,0)</f>
        <v>288000</v>
      </c>
      <c r="E738" s="342">
        <f>D738/C738</f>
        <v>36000</v>
      </c>
      <c r="F738" s="332"/>
      <c r="G738" s="333">
        <v>267857.97693899961</v>
      </c>
      <c r="H738" s="358">
        <v>36000</v>
      </c>
      <c r="L738" s="287"/>
      <c r="M738" s="287"/>
    </row>
    <row r="739" spans="1:13" s="345" customFormat="1" ht="15" customHeight="1">
      <c r="A739" s="869" t="s">
        <v>19419</v>
      </c>
      <c r="B739" s="870" t="s">
        <v>19421</v>
      </c>
      <c r="C739" s="331">
        <f>VLOOKUP(A739,'[5]VPP_analiticki (2)'!$A$5:$I$266,6,0)</f>
        <v>5</v>
      </c>
      <c r="D739" s="331">
        <f>VLOOKUP(A739,'[5]VPP_analiticki (2)'!$A$5:$I$266,9,0)</f>
        <v>180000</v>
      </c>
      <c r="E739" s="342">
        <f>D739/C739</f>
        <v>36000</v>
      </c>
      <c r="F739" s="332"/>
      <c r="G739" s="333">
        <v>167411.23558687474</v>
      </c>
      <c r="H739" s="358">
        <v>36000</v>
      </c>
      <c r="L739" s="287"/>
      <c r="M739" s="287"/>
    </row>
    <row r="740" spans="1:13" s="345" customFormat="1" ht="15" customHeight="1">
      <c r="A740" s="348" t="s">
        <v>18145</v>
      </c>
      <c r="B740" s="349" t="s">
        <v>18146</v>
      </c>
      <c r="C740" s="331">
        <f>VLOOKUP(A740,'[5]VPP_analiticki (2)'!$A$5:$I$266,6,0)</f>
        <v>6</v>
      </c>
      <c r="D740" s="331">
        <f>VLOOKUP(A740,'[5]VPP_analiticki (2)'!$A$5:$I$266,9,0)</f>
        <v>554400</v>
      </c>
      <c r="E740" s="342">
        <f>D740/C740</f>
        <v>92400</v>
      </c>
      <c r="F740" s="332"/>
      <c r="G740" s="333">
        <v>515626.60560757411</v>
      </c>
      <c r="H740" s="358">
        <v>92400</v>
      </c>
      <c r="L740" s="287"/>
      <c r="M740" s="287"/>
    </row>
    <row r="741" spans="1:13" s="345" customFormat="1" ht="15" customHeight="1">
      <c r="A741" s="344" t="s">
        <v>11075</v>
      </c>
      <c r="B741" s="350" t="s">
        <v>11076</v>
      </c>
      <c r="C741" s="331"/>
      <c r="D741" s="331"/>
      <c r="E741" s="342"/>
      <c r="F741" s="332"/>
      <c r="G741" s="333">
        <v>0</v>
      </c>
      <c r="H741" s="358"/>
      <c r="L741" s="287"/>
      <c r="M741" s="287"/>
    </row>
    <row r="742" spans="1:13" s="345" customFormat="1" ht="15" customHeight="1">
      <c r="A742" s="344" t="s">
        <v>11077</v>
      </c>
      <c r="B742" s="350" t="s">
        <v>11078</v>
      </c>
      <c r="C742" s="331"/>
      <c r="D742" s="331"/>
      <c r="E742" s="342"/>
      <c r="F742" s="332"/>
      <c r="G742" s="333">
        <v>0</v>
      </c>
      <c r="H742" s="358"/>
      <c r="L742" s="287"/>
      <c r="M742" s="287"/>
    </row>
    <row r="743" spans="1:13" s="345" customFormat="1" ht="15" customHeight="1">
      <c r="A743" s="340" t="s">
        <v>11079</v>
      </c>
      <c r="B743" s="341" t="s">
        <v>11080</v>
      </c>
      <c r="C743" s="331">
        <f>VLOOKUP(A743,'[5]VPP_analiticki (2)'!$A$5:$I$266,6,0)</f>
        <v>2</v>
      </c>
      <c r="D743" s="331">
        <f>VLOOKUP(A743,'[5]VPP_analiticki (2)'!$A$5:$I$266,9,0)</f>
        <v>206800</v>
      </c>
      <c r="E743" s="342">
        <f>D743/C743</f>
        <v>103400</v>
      </c>
      <c r="F743" s="332">
        <f>G743/H743</f>
        <v>1.8601248398541637</v>
      </c>
      <c r="G743" s="333">
        <v>192336.90844092052</v>
      </c>
      <c r="H743" s="358">
        <v>103400</v>
      </c>
      <c r="L743" s="287"/>
      <c r="M743" s="287"/>
    </row>
    <row r="744" spans="1:13" s="345" customFormat="1" ht="15" customHeight="1">
      <c r="A744" s="866" t="s">
        <v>11081</v>
      </c>
      <c r="B744" s="868" t="s">
        <v>11082</v>
      </c>
      <c r="C744" s="331">
        <f>VLOOKUP(A744,'[5]VPP_analiticki (2)'!$A$5:$I$266,6,0)</f>
        <v>2</v>
      </c>
      <c r="D744" s="331">
        <f>VLOOKUP(A744,'[5]VPP_analiticki (2)'!$A$5:$I$266,9,0)</f>
        <v>206800</v>
      </c>
      <c r="E744" s="342">
        <f>D744/C744</f>
        <v>103400</v>
      </c>
      <c r="F744" s="332">
        <f>G744/H744</f>
        <v>1.8601248398541637</v>
      </c>
      <c r="G744" s="333">
        <v>192336.90844092052</v>
      </c>
      <c r="H744" s="358">
        <v>103400</v>
      </c>
      <c r="L744" s="287"/>
      <c r="M744" s="287"/>
    </row>
    <row r="745" spans="1:13" s="345" customFormat="1" ht="15" customHeight="1">
      <c r="A745" s="344" t="s">
        <v>11083</v>
      </c>
      <c r="B745" s="350" t="s">
        <v>11084</v>
      </c>
      <c r="C745" s="331"/>
      <c r="D745" s="331"/>
      <c r="E745" s="342"/>
      <c r="F745" s="332"/>
      <c r="G745" s="333">
        <v>0</v>
      </c>
      <c r="H745" s="358"/>
      <c r="L745" s="287"/>
      <c r="M745" s="287"/>
    </row>
    <row r="746" spans="1:13" s="345" customFormat="1" ht="15" customHeight="1">
      <c r="A746" s="869" t="s">
        <v>11085</v>
      </c>
      <c r="B746" s="870" t="s">
        <v>11086</v>
      </c>
      <c r="C746" s="331">
        <f>VLOOKUP(A746,'[5]VPP_analiticki (2)'!$A$5:$I$266,6,0)</f>
        <v>34</v>
      </c>
      <c r="D746" s="331">
        <f>VLOOKUP(A746,'[5]VPP_analiticki (2)'!$A$5:$I$266,9,0)</f>
        <v>3522600</v>
      </c>
      <c r="E746" s="342">
        <f>D746/C746</f>
        <v>103605.88235294117</v>
      </c>
      <c r="F746" s="332">
        <f>G746/H746</f>
        <v>31.622122277520784</v>
      </c>
      <c r="G746" s="333">
        <v>3276237.8804351385</v>
      </c>
      <c r="H746" s="358">
        <v>103605.88235294117</v>
      </c>
      <c r="L746" s="287"/>
      <c r="M746" s="287"/>
    </row>
    <row r="747" spans="1:13" s="345" customFormat="1" ht="15" customHeight="1">
      <c r="A747" s="348" t="s">
        <v>11087</v>
      </c>
      <c r="B747" s="349" t="s">
        <v>11088</v>
      </c>
      <c r="C747" s="331">
        <f>VLOOKUP(A747,'[5]VPP_analiticki (2)'!$A$5:$I$266,6,0)</f>
        <v>1</v>
      </c>
      <c r="D747" s="331">
        <f>VLOOKUP(A747,'[5]VPP_analiticki (2)'!$A$5:$I$266,9,0)</f>
        <v>6360</v>
      </c>
      <c r="E747" s="342">
        <f>D747/C747</f>
        <v>6360</v>
      </c>
      <c r="F747" s="332">
        <f>G747/H747</f>
        <v>0.93006241992708194</v>
      </c>
      <c r="G747" s="333">
        <v>5915.1969907362409</v>
      </c>
      <c r="H747" s="358">
        <v>6360</v>
      </c>
      <c r="L747" s="287"/>
      <c r="M747" s="287"/>
    </row>
    <row r="748" spans="1:13" s="345" customFormat="1" ht="15" customHeight="1">
      <c r="A748" s="869" t="s">
        <v>19422</v>
      </c>
      <c r="B748" s="870" t="s">
        <v>19425</v>
      </c>
      <c r="C748" s="331">
        <f>VLOOKUP(A748,'[5]VPP_analiticki (2)'!$A$5:$I$266,6,0)</f>
        <v>1</v>
      </c>
      <c r="D748" s="331">
        <f>VLOOKUP(A748,'[5]VPP_analiticki (2)'!$A$5:$I$266,9,0)</f>
        <v>30250</v>
      </c>
      <c r="E748" s="342">
        <f>D748/C748</f>
        <v>30250</v>
      </c>
      <c r="F748" s="332"/>
      <c r="G748" s="333">
        <v>28134.388202794227</v>
      </c>
      <c r="H748" s="358">
        <v>30250</v>
      </c>
      <c r="L748" s="287"/>
      <c r="M748" s="287"/>
    </row>
    <row r="749" spans="1:13" s="345" customFormat="1" ht="15" customHeight="1">
      <c r="A749" s="869" t="s">
        <v>19423</v>
      </c>
      <c r="B749" s="870" t="s">
        <v>19426</v>
      </c>
      <c r="C749" s="331">
        <f>VLOOKUP(A749,'[5]VPP_analiticki (2)'!$A$5:$I$266,6,0)</f>
        <v>2</v>
      </c>
      <c r="D749" s="331">
        <f>VLOOKUP(A749,'[5]VPP_analiticki (2)'!$A$5:$I$266,9,0)</f>
        <v>256800</v>
      </c>
      <c r="E749" s="342">
        <f>D749/C749</f>
        <v>128400</v>
      </c>
      <c r="F749" s="332"/>
      <c r="G749" s="333">
        <v>238840.02943727464</v>
      </c>
      <c r="H749" s="358">
        <v>128400</v>
      </c>
      <c r="L749" s="287"/>
      <c r="M749" s="287"/>
    </row>
    <row r="750" spans="1:13" s="345" customFormat="1" ht="15" customHeight="1">
      <c r="A750" s="869" t="s">
        <v>19424</v>
      </c>
      <c r="B750" s="870" t="s">
        <v>19427</v>
      </c>
      <c r="C750" s="331">
        <f>VLOOKUP(A750,'[5]VPP_analiticki (2)'!$A$5:$I$266,6,0)</f>
        <v>3</v>
      </c>
      <c r="D750" s="331">
        <f>VLOOKUP(A750,'[5]VPP_analiticki (2)'!$A$5:$I$266,9,0)</f>
        <v>247500</v>
      </c>
      <c r="E750" s="342">
        <f>D750/C750</f>
        <v>82500</v>
      </c>
      <c r="F750" s="332"/>
      <c r="G750" s="333">
        <v>230190.44893195276</v>
      </c>
      <c r="H750" s="358">
        <v>82500</v>
      </c>
      <c r="L750" s="287"/>
      <c r="M750" s="287"/>
    </row>
    <row r="751" spans="1:13" s="345" customFormat="1" ht="15" customHeight="1">
      <c r="A751" s="344" t="s">
        <v>11089</v>
      </c>
      <c r="B751" s="868" t="s">
        <v>11090</v>
      </c>
      <c r="C751" s="331"/>
      <c r="D751" s="331"/>
      <c r="E751" s="342"/>
      <c r="F751" s="332"/>
      <c r="G751" s="333">
        <v>0</v>
      </c>
      <c r="H751" s="358"/>
      <c r="L751" s="287"/>
      <c r="M751" s="287"/>
    </row>
    <row r="752" spans="1:13" s="345" customFormat="1" ht="15" customHeight="1">
      <c r="A752" s="869" t="s">
        <v>11091</v>
      </c>
      <c r="B752" s="870" t="s">
        <v>11092</v>
      </c>
      <c r="C752" s="331"/>
      <c r="D752" s="331"/>
      <c r="E752" s="342"/>
      <c r="F752" s="332"/>
      <c r="G752" s="333">
        <v>0</v>
      </c>
      <c r="H752" s="358"/>
      <c r="L752" s="287"/>
      <c r="M752" s="287"/>
    </row>
    <row r="753" spans="1:13" s="345" customFormat="1" ht="15" customHeight="1">
      <c r="A753" s="869" t="s">
        <v>11093</v>
      </c>
      <c r="B753" s="870" t="s">
        <v>11092</v>
      </c>
      <c r="C753" s="331"/>
      <c r="D753" s="331"/>
      <c r="E753" s="342"/>
      <c r="F753" s="332"/>
      <c r="G753" s="333">
        <v>0</v>
      </c>
      <c r="H753" s="358"/>
      <c r="L753" s="287"/>
      <c r="M753" s="287"/>
    </row>
    <row r="754" spans="1:13" s="345" customFormat="1" ht="15" customHeight="1">
      <c r="A754" s="869" t="s">
        <v>11094</v>
      </c>
      <c r="B754" s="870" t="s">
        <v>11095</v>
      </c>
      <c r="C754" s="331"/>
      <c r="D754" s="331"/>
      <c r="E754" s="342"/>
      <c r="F754" s="332"/>
      <c r="G754" s="333">
        <v>0</v>
      </c>
      <c r="H754" s="358"/>
      <c r="L754" s="287"/>
      <c r="M754" s="287"/>
    </row>
    <row r="755" spans="1:13" s="345" customFormat="1" ht="15" customHeight="1">
      <c r="A755" s="869" t="s">
        <v>11096</v>
      </c>
      <c r="B755" s="870" t="s">
        <v>11095</v>
      </c>
      <c r="C755" s="331"/>
      <c r="D755" s="331"/>
      <c r="E755" s="342"/>
      <c r="F755" s="332"/>
      <c r="G755" s="333">
        <v>0</v>
      </c>
      <c r="H755" s="358"/>
      <c r="L755" s="287"/>
      <c r="M755" s="287"/>
    </row>
    <row r="756" spans="1:13" s="345" customFormat="1" ht="15" customHeight="1">
      <c r="A756" s="869" t="s">
        <v>11097</v>
      </c>
      <c r="B756" s="870" t="s">
        <v>11098</v>
      </c>
      <c r="C756" s="331"/>
      <c r="D756" s="331"/>
      <c r="E756" s="342"/>
      <c r="F756" s="332"/>
      <c r="G756" s="333">
        <v>0</v>
      </c>
      <c r="H756" s="358"/>
      <c r="L756" s="287"/>
      <c r="M756" s="287"/>
    </row>
    <row r="757" spans="1:13" s="345" customFormat="1" ht="15" customHeight="1">
      <c r="A757" s="869" t="s">
        <v>11099</v>
      </c>
      <c r="B757" s="870" t="s">
        <v>11098</v>
      </c>
      <c r="C757" s="331"/>
      <c r="D757" s="331"/>
      <c r="E757" s="342"/>
      <c r="F757" s="332"/>
      <c r="G757" s="333">
        <v>0</v>
      </c>
      <c r="H757" s="358"/>
      <c r="L757" s="287"/>
      <c r="M757" s="287"/>
    </row>
    <row r="758" spans="1:13" s="345" customFormat="1" ht="15" customHeight="1">
      <c r="A758" s="344" t="s">
        <v>11100</v>
      </c>
      <c r="B758" s="350" t="s">
        <v>11101</v>
      </c>
      <c r="C758" s="331"/>
      <c r="D758" s="331"/>
      <c r="E758" s="342"/>
      <c r="F758" s="332"/>
      <c r="G758" s="333">
        <v>0</v>
      </c>
      <c r="H758" s="358"/>
      <c r="L758" s="287"/>
      <c r="M758" s="287"/>
    </row>
    <row r="759" spans="1:13" s="345" customFormat="1" ht="15" customHeight="1">
      <c r="A759" s="869" t="s">
        <v>11102</v>
      </c>
      <c r="B759" s="870" t="s">
        <v>11103</v>
      </c>
      <c r="C759" s="331">
        <f>VLOOKUP(A759,'[5]VPP_analiticki (2)'!$A$5:$I$266,6,0)</f>
        <v>3</v>
      </c>
      <c r="D759" s="331">
        <f>VLOOKUP(A759,'[5]VPP_analiticki (2)'!$A$5:$I$266,9,0)</f>
        <v>429</v>
      </c>
      <c r="E759" s="342">
        <f>D759/C759</f>
        <v>143</v>
      </c>
      <c r="F759" s="332"/>
      <c r="G759" s="333">
        <v>398.99677814871814</v>
      </c>
      <c r="H759" s="358">
        <v>143</v>
      </c>
      <c r="L759" s="287"/>
      <c r="M759" s="287"/>
    </row>
    <row r="760" spans="1:13" s="345" customFormat="1" ht="15" customHeight="1">
      <c r="A760" s="869" t="s">
        <v>11104</v>
      </c>
      <c r="B760" s="870" t="s">
        <v>11105</v>
      </c>
      <c r="C760" s="331"/>
      <c r="D760" s="331"/>
      <c r="E760" s="342"/>
      <c r="F760" s="332"/>
      <c r="G760" s="333">
        <v>0</v>
      </c>
      <c r="H760" s="358"/>
      <c r="L760" s="287"/>
      <c r="M760" s="287"/>
    </row>
    <row r="761" spans="1:13" s="345" customFormat="1" ht="15" customHeight="1">
      <c r="A761" s="869" t="s">
        <v>11106</v>
      </c>
      <c r="B761" s="870" t="s">
        <v>11107</v>
      </c>
      <c r="C761" s="331"/>
      <c r="D761" s="331"/>
      <c r="E761" s="342"/>
      <c r="F761" s="332"/>
      <c r="G761" s="333">
        <v>0</v>
      </c>
      <c r="H761" s="358"/>
      <c r="L761" s="287"/>
      <c r="M761" s="287"/>
    </row>
    <row r="762" spans="1:13" s="345" customFormat="1" ht="15" customHeight="1">
      <c r="A762" s="869" t="s">
        <v>11108</v>
      </c>
      <c r="B762" s="870" t="s">
        <v>11109</v>
      </c>
      <c r="C762" s="331"/>
      <c r="D762" s="331"/>
      <c r="E762" s="342"/>
      <c r="F762" s="332"/>
      <c r="G762" s="333">
        <v>0</v>
      </c>
      <c r="H762" s="358"/>
      <c r="L762" s="287"/>
      <c r="M762" s="287"/>
    </row>
    <row r="763" spans="1:13" s="345" customFormat="1" ht="15" customHeight="1">
      <c r="A763" s="348" t="s">
        <v>11110</v>
      </c>
      <c r="B763" s="349" t="s">
        <v>11111</v>
      </c>
      <c r="C763" s="331"/>
      <c r="D763" s="331"/>
      <c r="E763" s="342"/>
      <c r="F763" s="332"/>
      <c r="G763" s="333">
        <v>0</v>
      </c>
      <c r="H763" s="358"/>
      <c r="L763" s="287"/>
      <c r="M763" s="287"/>
    </row>
    <row r="764" spans="1:13" s="345" customFormat="1" ht="15" customHeight="1">
      <c r="A764" s="348" t="s">
        <v>11112</v>
      </c>
      <c r="B764" s="349" t="s">
        <v>11113</v>
      </c>
      <c r="C764" s="331">
        <f>VLOOKUP(A764,'[5]VPP_analiticki (2)'!$A$5:$I$266,6,0)</f>
        <v>20</v>
      </c>
      <c r="D764" s="331">
        <f>VLOOKUP(A764,'[5]VPP_analiticki (2)'!$A$5:$I$266,9,0)</f>
        <v>220000</v>
      </c>
      <c r="E764" s="342">
        <f>D764/C764</f>
        <v>11000</v>
      </c>
      <c r="F764" s="332">
        <f>G764/H764</f>
        <v>18.601248398541635</v>
      </c>
      <c r="G764" s="333">
        <v>204613.73238395798</v>
      </c>
      <c r="H764" s="358">
        <v>11000</v>
      </c>
      <c r="L764" s="287"/>
      <c r="M764" s="287"/>
    </row>
    <row r="765" spans="1:13" s="345" customFormat="1" ht="15" customHeight="1">
      <c r="A765" s="869" t="s">
        <v>18291</v>
      </c>
      <c r="B765" s="870" t="s">
        <v>18292</v>
      </c>
      <c r="C765" s="331">
        <f>VLOOKUP(A765,'[5]VPP_analiticki (2)'!$A$5:$I$266,6,0)</f>
        <v>9</v>
      </c>
      <c r="D765" s="331">
        <f>VLOOKUP(A765,'[5]VPP_analiticki (2)'!$A$5:$I$266,9,0)</f>
        <v>148500</v>
      </c>
      <c r="E765" s="342">
        <f>D765/C765</f>
        <v>16500</v>
      </c>
      <c r="F765" s="332"/>
      <c r="G765" s="333">
        <v>138114.26935917168</v>
      </c>
      <c r="H765" s="358">
        <v>16500</v>
      </c>
      <c r="L765" s="287"/>
      <c r="M765" s="287"/>
    </row>
    <row r="766" spans="1:13" s="345" customFormat="1" ht="15" customHeight="1">
      <c r="A766" s="869" t="s">
        <v>11114</v>
      </c>
      <c r="B766" s="870" t="s">
        <v>11115</v>
      </c>
      <c r="C766" s="331"/>
      <c r="D766" s="331"/>
      <c r="E766" s="342"/>
      <c r="F766" s="332"/>
      <c r="G766" s="333">
        <v>0</v>
      </c>
      <c r="H766" s="358"/>
      <c r="L766" s="287"/>
      <c r="M766" s="287"/>
    </row>
    <row r="767" spans="1:13" s="345" customFormat="1" ht="15" customHeight="1">
      <c r="A767" s="869" t="s">
        <v>11116</v>
      </c>
      <c r="B767" s="870" t="s">
        <v>11117</v>
      </c>
      <c r="C767" s="331"/>
      <c r="D767" s="331"/>
      <c r="E767" s="342"/>
      <c r="F767" s="332"/>
      <c r="G767" s="333">
        <v>0</v>
      </c>
      <c r="H767" s="358"/>
      <c r="L767" s="287"/>
      <c r="M767" s="287"/>
    </row>
    <row r="768" spans="1:13" s="345" customFormat="1" ht="15" customHeight="1">
      <c r="A768" s="869" t="s">
        <v>11291</v>
      </c>
      <c r="B768" s="870" t="s">
        <v>11117</v>
      </c>
      <c r="C768" s="331"/>
      <c r="D768" s="331"/>
      <c r="E768" s="342"/>
      <c r="F768" s="332"/>
      <c r="G768" s="333">
        <v>0</v>
      </c>
      <c r="H768" s="358"/>
      <c r="L768" s="287"/>
      <c r="M768" s="287"/>
    </row>
    <row r="769" spans="1:13" s="345" customFormat="1" ht="15" customHeight="1">
      <c r="A769" s="869" t="s">
        <v>11118</v>
      </c>
      <c r="B769" s="870" t="s">
        <v>11119</v>
      </c>
      <c r="C769" s="331"/>
      <c r="D769" s="331"/>
      <c r="E769" s="342"/>
      <c r="F769" s="332"/>
      <c r="G769" s="333">
        <v>0</v>
      </c>
      <c r="H769" s="358"/>
      <c r="L769" s="287"/>
      <c r="M769" s="287"/>
    </row>
    <row r="770" spans="1:13" s="345" customFormat="1" ht="15" customHeight="1">
      <c r="A770" s="869" t="s">
        <v>11120</v>
      </c>
      <c r="B770" s="870" t="s">
        <v>11121</v>
      </c>
      <c r="C770" s="331"/>
      <c r="D770" s="331"/>
      <c r="E770" s="342"/>
      <c r="F770" s="332"/>
      <c r="G770" s="333">
        <v>0</v>
      </c>
      <c r="H770" s="358"/>
      <c r="L770" s="287"/>
      <c r="M770" s="287"/>
    </row>
    <row r="771" spans="1:13" s="345" customFormat="1" ht="15" customHeight="1">
      <c r="A771" s="344" t="s">
        <v>11122</v>
      </c>
      <c r="B771" s="350" t="s">
        <v>11123</v>
      </c>
      <c r="C771" s="331"/>
      <c r="D771" s="331"/>
      <c r="E771" s="342"/>
      <c r="F771" s="332"/>
      <c r="G771" s="333">
        <v>0</v>
      </c>
      <c r="H771" s="358"/>
      <c r="L771" s="287"/>
      <c r="M771" s="287"/>
    </row>
    <row r="772" spans="1:13" s="345" customFormat="1" ht="15" customHeight="1">
      <c r="A772" s="869" t="s">
        <v>18293</v>
      </c>
      <c r="B772" s="870" t="s">
        <v>18294</v>
      </c>
      <c r="C772" s="331">
        <f>VLOOKUP(A772,'[5]VPP_analiticki (2)'!$A$5:$I$266,6,0)</f>
        <v>6</v>
      </c>
      <c r="D772" s="331">
        <f>VLOOKUP(A772,'[5]VPP_analiticki (2)'!$A$5:$I$266,9,0)</f>
        <v>534600</v>
      </c>
      <c r="E772" s="342">
        <f>D772/C772</f>
        <v>89100</v>
      </c>
      <c r="F772" s="332"/>
      <c r="G772" s="333">
        <v>497211.36969301797</v>
      </c>
      <c r="H772" s="358">
        <v>89100</v>
      </c>
      <c r="L772" s="287"/>
      <c r="M772" s="287"/>
    </row>
    <row r="773" spans="1:13" s="345" customFormat="1" ht="15" customHeight="1">
      <c r="A773" s="869" t="s">
        <v>19428</v>
      </c>
      <c r="B773" s="870" t="s">
        <v>19431</v>
      </c>
      <c r="C773" s="331">
        <f>VLOOKUP(A773,'[5]VPP_analiticki (2)'!$A$5:$I$266,6,0)</f>
        <v>3</v>
      </c>
      <c r="D773" s="331">
        <f>VLOOKUP(A773,'[5]VPP_analiticki (2)'!$A$5:$I$266,9,0)</f>
        <v>267300</v>
      </c>
      <c r="E773" s="342">
        <f>D773/C773</f>
        <v>89100</v>
      </c>
      <c r="F773" s="332"/>
      <c r="G773" s="333">
        <v>248605.68484650899</v>
      </c>
      <c r="H773" s="358">
        <v>89100</v>
      </c>
      <c r="L773" s="287"/>
      <c r="M773" s="287"/>
    </row>
    <row r="774" spans="1:13" s="345" customFormat="1" ht="15" customHeight="1">
      <c r="A774" s="869" t="s">
        <v>11124</v>
      </c>
      <c r="B774" s="870" t="s">
        <v>11125</v>
      </c>
      <c r="C774" s="331"/>
      <c r="D774" s="331"/>
      <c r="E774" s="342"/>
      <c r="F774" s="332"/>
      <c r="G774" s="333">
        <v>0</v>
      </c>
      <c r="H774" s="358"/>
      <c r="L774" s="287"/>
      <c r="M774" s="287"/>
    </row>
    <row r="775" spans="1:13" s="345" customFormat="1" ht="15" customHeight="1">
      <c r="A775" s="869" t="s">
        <v>19429</v>
      </c>
      <c r="B775" s="870" t="s">
        <v>19432</v>
      </c>
      <c r="C775" s="331">
        <f>VLOOKUP(A775,'[5]VPP_analiticki (2)'!$A$5:$I$266,6,0)</f>
        <v>2</v>
      </c>
      <c r="D775" s="331">
        <f>VLOOKUP(A775,'[5]VPP_analiticki (2)'!$A$5:$I$266,9,0)</f>
        <v>129360</v>
      </c>
      <c r="E775" s="342">
        <f t="shared" ref="E775:E782" si="18">D775/C775</f>
        <v>64680</v>
      </c>
      <c r="F775" s="332"/>
      <c r="G775" s="333">
        <v>120312.87464176731</v>
      </c>
      <c r="H775" s="358">
        <v>64680</v>
      </c>
      <c r="L775" s="287"/>
      <c r="M775" s="287"/>
    </row>
    <row r="776" spans="1:13" s="345" customFormat="1" ht="15" customHeight="1">
      <c r="A776" s="869" t="s">
        <v>19430</v>
      </c>
      <c r="B776" s="870" t="s">
        <v>19433</v>
      </c>
      <c r="C776" s="331">
        <f>VLOOKUP(A776,'[5]VPP_analiticki (2)'!$A$5:$I$266,6,0)</f>
        <v>2</v>
      </c>
      <c r="D776" s="331">
        <f>VLOOKUP(A776,'[5]VPP_analiticki (2)'!$A$5:$I$266,9,0)</f>
        <v>129360</v>
      </c>
      <c r="E776" s="342">
        <f t="shared" si="18"/>
        <v>64680</v>
      </c>
      <c r="F776" s="332"/>
      <c r="G776" s="333">
        <v>120312.87464176731</v>
      </c>
      <c r="H776" s="358">
        <v>64680</v>
      </c>
      <c r="L776" s="287"/>
      <c r="M776" s="287"/>
    </row>
    <row r="777" spans="1:13" s="345" customFormat="1" ht="15" customHeight="1">
      <c r="A777" s="869" t="s">
        <v>18295</v>
      </c>
      <c r="B777" s="870" t="s">
        <v>18296</v>
      </c>
      <c r="C777" s="331">
        <f>VLOOKUP(A777,'[5]VPP_analiticki (2)'!$A$5:$I$266,6,0)</f>
        <v>1</v>
      </c>
      <c r="D777" s="331">
        <f>VLOOKUP(A777,'[5]VPP_analiticki (2)'!$A$5:$I$266,9,0)</f>
        <v>64680</v>
      </c>
      <c r="E777" s="342">
        <f t="shared" si="18"/>
        <v>64680</v>
      </c>
      <c r="F777" s="332"/>
      <c r="G777" s="333">
        <v>60156.437320883655</v>
      </c>
      <c r="H777" s="358">
        <v>64680</v>
      </c>
      <c r="L777" s="287"/>
      <c r="M777" s="287"/>
    </row>
    <row r="778" spans="1:13" s="345" customFormat="1" ht="15" customHeight="1">
      <c r="A778" s="869" t="s">
        <v>18297</v>
      </c>
      <c r="B778" s="870" t="s">
        <v>18298</v>
      </c>
      <c r="C778" s="331">
        <f>VLOOKUP(A778,'[5]VPP_analiticki (2)'!$A$5:$I$266,6,0)</f>
        <v>1</v>
      </c>
      <c r="D778" s="331">
        <f>VLOOKUP(A778,'[5]VPP_analiticki (2)'!$A$5:$I$266,9,0)</f>
        <v>64680</v>
      </c>
      <c r="E778" s="342">
        <f t="shared" si="18"/>
        <v>64680</v>
      </c>
      <c r="F778" s="332"/>
      <c r="G778" s="333">
        <v>60156.437320883655</v>
      </c>
      <c r="H778" s="358">
        <v>64680</v>
      </c>
      <c r="L778" s="287"/>
      <c r="M778" s="287"/>
    </row>
    <row r="779" spans="1:13" s="345" customFormat="1" ht="15" customHeight="1">
      <c r="A779" s="869" t="s">
        <v>18299</v>
      </c>
      <c r="B779" s="870" t="s">
        <v>18300</v>
      </c>
      <c r="C779" s="331">
        <f>VLOOKUP(A779,'[5]VPP_analiticki (2)'!$A$5:$I$266,6,0)</f>
        <v>2</v>
      </c>
      <c r="D779" s="331">
        <f>VLOOKUP(A779,'[5]VPP_analiticki (2)'!$A$5:$I$266,9,0)</f>
        <v>129360</v>
      </c>
      <c r="E779" s="342">
        <f t="shared" si="18"/>
        <v>64680</v>
      </c>
      <c r="F779" s="332"/>
      <c r="G779" s="333">
        <v>120312.87464176731</v>
      </c>
      <c r="H779" s="358">
        <v>64680</v>
      </c>
      <c r="L779" s="287"/>
      <c r="M779" s="287"/>
    </row>
    <row r="780" spans="1:13" s="345" customFormat="1" ht="15" customHeight="1">
      <c r="A780" s="869" t="s">
        <v>19434</v>
      </c>
      <c r="B780" s="870" t="s">
        <v>19436</v>
      </c>
      <c r="C780" s="331">
        <f>VLOOKUP(A780,'[5]VPP_analiticki (2)'!$A$5:$I$266,6,0)</f>
        <v>1</v>
      </c>
      <c r="D780" s="331">
        <f>VLOOKUP(A780,'[5]VPP_analiticki (2)'!$A$5:$I$266,9,0)</f>
        <v>64680</v>
      </c>
      <c r="E780" s="342">
        <f t="shared" si="18"/>
        <v>64680</v>
      </c>
      <c r="F780" s="332"/>
      <c r="G780" s="333">
        <v>60156.437320883655</v>
      </c>
      <c r="H780" s="358">
        <v>64680</v>
      </c>
      <c r="L780" s="287"/>
      <c r="M780" s="287"/>
    </row>
    <row r="781" spans="1:13" s="345" customFormat="1" ht="15" customHeight="1">
      <c r="A781" s="869" t="s">
        <v>19435</v>
      </c>
      <c r="B781" s="870" t="s">
        <v>19437</v>
      </c>
      <c r="C781" s="331">
        <f>VLOOKUP(A781,'[5]VPP_analiticki (2)'!$A$5:$I$266,6,0)</f>
        <v>1</v>
      </c>
      <c r="D781" s="331">
        <f>VLOOKUP(A781,'[5]VPP_analiticki (2)'!$A$5:$I$266,9,0)</f>
        <v>27500</v>
      </c>
      <c r="E781" s="342">
        <f t="shared" si="18"/>
        <v>27500</v>
      </c>
      <c r="F781" s="332"/>
      <c r="G781" s="333">
        <v>25576.716547994747</v>
      </c>
      <c r="H781" s="358">
        <v>27500</v>
      </c>
      <c r="L781" s="287"/>
      <c r="M781" s="287"/>
    </row>
    <row r="782" spans="1:13" s="345" customFormat="1" ht="15" customHeight="1">
      <c r="A782" s="344" t="s">
        <v>11126</v>
      </c>
      <c r="B782" s="350" t="s">
        <v>11127</v>
      </c>
      <c r="C782" s="331">
        <f>VLOOKUP(A782,'[5]VPP_analiticki (2)'!$A$5:$I$266,6,0)</f>
        <v>1</v>
      </c>
      <c r="D782" s="331">
        <f>VLOOKUP(A782,'[5]VPP_analiticki (2)'!$A$5:$I$266,9,0)</f>
        <v>29993.33</v>
      </c>
      <c r="E782" s="342">
        <f t="shared" si="18"/>
        <v>29993.33</v>
      </c>
      <c r="F782" s="332"/>
      <c r="G782" s="333">
        <v>27895.669081471544</v>
      </c>
      <c r="H782" s="358">
        <v>29993.33</v>
      </c>
      <c r="L782" s="287"/>
      <c r="M782" s="287"/>
    </row>
    <row r="783" spans="1:13" s="345" customFormat="1" ht="15" customHeight="1">
      <c r="A783" s="344" t="s">
        <v>11128</v>
      </c>
      <c r="B783" s="868" t="s">
        <v>11129</v>
      </c>
      <c r="C783" s="331"/>
      <c r="D783" s="331"/>
      <c r="E783" s="342"/>
      <c r="F783" s="332"/>
      <c r="G783" s="333">
        <v>0</v>
      </c>
      <c r="H783" s="358"/>
      <c r="L783" s="287"/>
      <c r="M783" s="287"/>
    </row>
    <row r="784" spans="1:13" s="345" customFormat="1" ht="15" customHeight="1">
      <c r="A784" s="344" t="s">
        <v>11130</v>
      </c>
      <c r="B784" s="868" t="s">
        <v>11131</v>
      </c>
      <c r="C784" s="331"/>
      <c r="D784" s="331"/>
      <c r="E784" s="342"/>
      <c r="F784" s="332"/>
      <c r="G784" s="333">
        <v>0</v>
      </c>
      <c r="H784" s="358"/>
      <c r="L784" s="287"/>
      <c r="M784" s="287"/>
    </row>
    <row r="785" spans="1:13" s="345" customFormat="1" ht="15" customHeight="1">
      <c r="A785" s="351" t="s">
        <v>11132</v>
      </c>
      <c r="B785" s="349" t="s">
        <v>11133</v>
      </c>
      <c r="C785" s="331"/>
      <c r="D785" s="331"/>
      <c r="E785" s="342"/>
      <c r="F785" s="332"/>
      <c r="G785" s="333">
        <v>0</v>
      </c>
      <c r="H785" s="358"/>
      <c r="L785" s="287"/>
      <c r="M785" s="287"/>
    </row>
    <row r="786" spans="1:13" s="345" customFormat="1" ht="15" customHeight="1">
      <c r="A786" s="344" t="s">
        <v>11134</v>
      </c>
      <c r="B786" s="868" t="s">
        <v>11135</v>
      </c>
      <c r="C786" s="331"/>
      <c r="D786" s="331"/>
      <c r="E786" s="342"/>
      <c r="F786" s="332"/>
      <c r="G786" s="333">
        <v>0</v>
      </c>
      <c r="H786" s="358"/>
      <c r="L786" s="287"/>
      <c r="M786" s="287"/>
    </row>
    <row r="787" spans="1:13" s="345" customFormat="1" ht="15" customHeight="1">
      <c r="A787" s="344" t="s">
        <v>11136</v>
      </c>
      <c r="B787" s="868" t="s">
        <v>11137</v>
      </c>
      <c r="C787" s="331"/>
      <c r="D787" s="331"/>
      <c r="E787" s="342"/>
      <c r="F787" s="332"/>
      <c r="G787" s="333">
        <v>0</v>
      </c>
      <c r="H787" s="358"/>
      <c r="L787" s="287"/>
      <c r="M787" s="287"/>
    </row>
    <row r="788" spans="1:13" s="345" customFormat="1" ht="15" customHeight="1">
      <c r="A788" s="344" t="s">
        <v>11138</v>
      </c>
      <c r="B788" s="868" t="s">
        <v>11139</v>
      </c>
      <c r="C788" s="331"/>
      <c r="D788" s="331"/>
      <c r="E788" s="342"/>
      <c r="F788" s="332"/>
      <c r="G788" s="333">
        <v>0</v>
      </c>
      <c r="H788" s="358"/>
      <c r="L788" s="287"/>
      <c r="M788" s="287"/>
    </row>
    <row r="789" spans="1:13" s="345" customFormat="1" ht="15" customHeight="1">
      <c r="A789" s="869" t="s">
        <v>19438</v>
      </c>
      <c r="B789" s="870" t="s">
        <v>19442</v>
      </c>
      <c r="C789" s="331">
        <f>VLOOKUP(A789,'[5]VPP_analiticki (2)'!$A$5:$I$266,6,0)</f>
        <v>16</v>
      </c>
      <c r="D789" s="331">
        <f>VLOOKUP(A789,'[5]VPP_analiticki (2)'!$A$5:$I$266,9,0)</f>
        <v>107712</v>
      </c>
      <c r="E789" s="342">
        <f>D789/C789</f>
        <v>6732</v>
      </c>
      <c r="F789" s="332"/>
      <c r="G789" s="333">
        <v>100178.88337518583</v>
      </c>
      <c r="H789" s="358">
        <v>6732</v>
      </c>
      <c r="L789" s="287"/>
      <c r="M789" s="287"/>
    </row>
    <row r="790" spans="1:13" s="345" customFormat="1" ht="15" customHeight="1">
      <c r="A790" s="869" t="s">
        <v>11292</v>
      </c>
      <c r="B790" s="870" t="s">
        <v>11293</v>
      </c>
      <c r="C790" s="331"/>
      <c r="D790" s="331"/>
      <c r="E790" s="342"/>
      <c r="F790" s="332"/>
      <c r="G790" s="333">
        <v>0</v>
      </c>
      <c r="H790" s="358"/>
      <c r="L790" s="287"/>
      <c r="M790" s="287"/>
    </row>
    <row r="791" spans="1:13" s="345" customFormat="1" ht="15" customHeight="1">
      <c r="A791" s="869" t="s">
        <v>11294</v>
      </c>
      <c r="B791" s="870" t="s">
        <v>11295</v>
      </c>
      <c r="C791" s="331"/>
      <c r="D791" s="331"/>
      <c r="E791" s="342"/>
      <c r="F791" s="332"/>
      <c r="G791" s="333">
        <v>0</v>
      </c>
      <c r="H791" s="358"/>
      <c r="L791" s="287"/>
      <c r="M791" s="287"/>
    </row>
    <row r="792" spans="1:13" s="345" customFormat="1" ht="15" customHeight="1">
      <c r="A792" s="869" t="s">
        <v>11296</v>
      </c>
      <c r="B792" s="870" t="s">
        <v>11297</v>
      </c>
      <c r="C792" s="331"/>
      <c r="D792" s="331"/>
      <c r="E792" s="342"/>
      <c r="F792" s="332"/>
      <c r="G792" s="333">
        <v>0</v>
      </c>
      <c r="H792" s="358"/>
      <c r="L792" s="287"/>
      <c r="M792" s="287"/>
    </row>
    <row r="793" spans="1:13" s="345" customFormat="1" ht="15" customHeight="1">
      <c r="A793" s="869" t="s">
        <v>11298</v>
      </c>
      <c r="B793" s="870" t="s">
        <v>11299</v>
      </c>
      <c r="C793" s="331"/>
      <c r="D793" s="331"/>
      <c r="E793" s="342"/>
      <c r="F793" s="332"/>
      <c r="G793" s="333">
        <v>0</v>
      </c>
      <c r="H793" s="358"/>
      <c r="L793" s="287"/>
      <c r="M793" s="287"/>
    </row>
    <row r="794" spans="1:13" s="345" customFormat="1" ht="15" customHeight="1">
      <c r="A794" s="348" t="s">
        <v>11140</v>
      </c>
      <c r="B794" s="349" t="s">
        <v>11141</v>
      </c>
      <c r="C794" s="331"/>
      <c r="D794" s="331"/>
      <c r="E794" s="342"/>
      <c r="F794" s="332"/>
      <c r="G794" s="333">
        <v>0</v>
      </c>
      <c r="H794" s="358"/>
      <c r="L794" s="287"/>
      <c r="M794" s="287"/>
    </row>
    <row r="795" spans="1:13" s="345" customFormat="1" ht="15" customHeight="1">
      <c r="A795" s="869" t="s">
        <v>19439</v>
      </c>
      <c r="B795" s="870" t="s">
        <v>19443</v>
      </c>
      <c r="C795" s="331">
        <f>VLOOKUP(A795,'[5]VPP_analiticki (2)'!$A$5:$I$266,6,0)</f>
        <v>1</v>
      </c>
      <c r="D795" s="331">
        <f>VLOOKUP(A795,'[5]VPP_analiticki (2)'!$A$5:$I$266,9,0)</f>
        <v>1375</v>
      </c>
      <c r="E795" s="342">
        <f>D795/C795</f>
        <v>1375</v>
      </c>
      <c r="F795" s="332"/>
      <c r="G795" s="333">
        <v>1278.8358273997376</v>
      </c>
      <c r="H795" s="358">
        <v>1375</v>
      </c>
      <c r="L795" s="287"/>
      <c r="M795" s="287"/>
    </row>
    <row r="796" spans="1:13" s="345" customFormat="1" ht="15" customHeight="1">
      <c r="A796" s="869" t="s">
        <v>19440</v>
      </c>
      <c r="B796" s="870" t="s">
        <v>19444</v>
      </c>
      <c r="C796" s="331">
        <f>VLOOKUP(A796,'[5]VPP_analiticki (2)'!$A$5:$I$266,6,0)</f>
        <v>1</v>
      </c>
      <c r="D796" s="331">
        <f>VLOOKUP(A796,'[5]VPP_analiticki (2)'!$A$5:$I$266,9,0)</f>
        <v>1375</v>
      </c>
      <c r="E796" s="342">
        <f>D796/C796</f>
        <v>1375</v>
      </c>
      <c r="F796" s="332"/>
      <c r="G796" s="333">
        <v>1278.8358273997376</v>
      </c>
      <c r="H796" s="358">
        <v>1375</v>
      </c>
      <c r="L796" s="287"/>
      <c r="M796" s="287"/>
    </row>
    <row r="797" spans="1:13" s="345" customFormat="1" ht="15" customHeight="1">
      <c r="A797" s="869" t="s">
        <v>19441</v>
      </c>
      <c r="B797" s="870" t="s">
        <v>19445</v>
      </c>
      <c r="C797" s="331">
        <f>VLOOKUP(A797,'[5]VPP_analiticki (2)'!$A$5:$I$266,6,0)</f>
        <v>1</v>
      </c>
      <c r="D797" s="331">
        <f>VLOOKUP(A797,'[5]VPP_analiticki (2)'!$A$5:$I$266,9,0)</f>
        <v>1375</v>
      </c>
      <c r="E797" s="342">
        <f>D797/C797</f>
        <v>1375</v>
      </c>
      <c r="F797" s="332"/>
      <c r="G797" s="333">
        <v>1278.8358273997376</v>
      </c>
      <c r="H797" s="358">
        <v>1375</v>
      </c>
      <c r="L797" s="287"/>
      <c r="M797" s="287"/>
    </row>
    <row r="798" spans="1:13" s="345" customFormat="1" ht="15" customHeight="1">
      <c r="A798" s="869" t="s">
        <v>11142</v>
      </c>
      <c r="B798" s="870" t="s">
        <v>11143</v>
      </c>
      <c r="C798" s="331"/>
      <c r="D798" s="331"/>
      <c r="E798" s="342"/>
      <c r="F798" s="332"/>
      <c r="G798" s="333">
        <v>0</v>
      </c>
      <c r="H798" s="358"/>
      <c r="L798" s="287"/>
      <c r="M798" s="287"/>
    </row>
    <row r="799" spans="1:13" s="345" customFormat="1" ht="15" customHeight="1">
      <c r="A799" s="869" t="s">
        <v>11144</v>
      </c>
      <c r="B799" s="870" t="s">
        <v>11145</v>
      </c>
      <c r="C799" s="331"/>
      <c r="D799" s="331"/>
      <c r="E799" s="342"/>
      <c r="F799" s="332"/>
      <c r="G799" s="333">
        <v>0</v>
      </c>
      <c r="H799" s="358"/>
      <c r="L799" s="287"/>
      <c r="M799" s="287"/>
    </row>
    <row r="800" spans="1:13" s="345" customFormat="1" ht="15" customHeight="1">
      <c r="A800" s="344" t="s">
        <v>11146</v>
      </c>
      <c r="B800" s="350" t="s">
        <v>11147</v>
      </c>
      <c r="C800" s="331"/>
      <c r="D800" s="331"/>
      <c r="E800" s="342"/>
      <c r="F800" s="332"/>
      <c r="G800" s="333">
        <v>0</v>
      </c>
      <c r="H800" s="358"/>
      <c r="L800" s="287"/>
      <c r="M800" s="287"/>
    </row>
    <row r="801" spans="1:13" s="345" customFormat="1" ht="15" customHeight="1">
      <c r="A801" s="344" t="s">
        <v>11148</v>
      </c>
      <c r="B801" s="350" t="s">
        <v>11149</v>
      </c>
      <c r="C801" s="331"/>
      <c r="D801" s="331"/>
      <c r="E801" s="342"/>
      <c r="F801" s="332"/>
      <c r="G801" s="333">
        <v>0</v>
      </c>
      <c r="H801" s="358"/>
      <c r="L801" s="287"/>
      <c r="M801" s="287"/>
    </row>
    <row r="802" spans="1:13" s="345" customFormat="1" ht="15" customHeight="1">
      <c r="A802" s="344" t="s">
        <v>11150</v>
      </c>
      <c r="B802" s="350" t="s">
        <v>11151</v>
      </c>
      <c r="C802" s="331"/>
      <c r="D802" s="331"/>
      <c r="E802" s="342"/>
      <c r="F802" s="332"/>
      <c r="G802" s="333">
        <v>0</v>
      </c>
      <c r="H802" s="358"/>
      <c r="L802" s="287"/>
      <c r="M802" s="287"/>
    </row>
    <row r="803" spans="1:13" s="345" customFormat="1" ht="15" customHeight="1">
      <c r="A803" s="344" t="s">
        <v>11152</v>
      </c>
      <c r="B803" s="350" t="s">
        <v>11153</v>
      </c>
      <c r="C803" s="331"/>
      <c r="D803" s="331"/>
      <c r="E803" s="342"/>
      <c r="F803" s="332"/>
      <c r="G803" s="333">
        <v>0</v>
      </c>
      <c r="H803" s="358"/>
      <c r="L803" s="287"/>
      <c r="M803" s="287"/>
    </row>
    <row r="804" spans="1:13" s="345" customFormat="1" ht="15" customHeight="1">
      <c r="A804" s="344" t="s">
        <v>11154</v>
      </c>
      <c r="B804" s="350" t="s">
        <v>11155</v>
      </c>
      <c r="C804" s="331"/>
      <c r="D804" s="331"/>
      <c r="E804" s="342"/>
      <c r="F804" s="332"/>
      <c r="G804" s="333">
        <v>0</v>
      </c>
      <c r="H804" s="358"/>
      <c r="L804" s="287"/>
      <c r="M804" s="287"/>
    </row>
    <row r="805" spans="1:13" s="345" customFormat="1" ht="15" customHeight="1">
      <c r="A805" s="344" t="s">
        <v>11156</v>
      </c>
      <c r="B805" s="350" t="s">
        <v>11157</v>
      </c>
      <c r="C805" s="331"/>
      <c r="D805" s="331"/>
      <c r="E805" s="342"/>
      <c r="F805" s="332"/>
      <c r="G805" s="333">
        <v>0</v>
      </c>
      <c r="H805" s="358"/>
      <c r="L805" s="287"/>
      <c r="M805" s="287"/>
    </row>
    <row r="806" spans="1:13" s="345" customFormat="1" ht="15" customHeight="1">
      <c r="A806" s="344" t="s">
        <v>11158</v>
      </c>
      <c r="B806" s="350" t="s">
        <v>11159</v>
      </c>
      <c r="C806" s="331"/>
      <c r="D806" s="331"/>
      <c r="E806" s="342"/>
      <c r="F806" s="332"/>
      <c r="G806" s="333">
        <v>0</v>
      </c>
      <c r="H806" s="358"/>
      <c r="L806" s="287"/>
      <c r="M806" s="287"/>
    </row>
    <row r="807" spans="1:13" s="345" customFormat="1" ht="15" customHeight="1">
      <c r="A807" s="344" t="s">
        <v>11160</v>
      </c>
      <c r="B807" s="350" t="s">
        <v>11161</v>
      </c>
      <c r="C807" s="331"/>
      <c r="D807" s="331"/>
      <c r="E807" s="342"/>
      <c r="F807" s="332"/>
      <c r="G807" s="333">
        <v>0</v>
      </c>
      <c r="H807" s="358"/>
      <c r="L807" s="287"/>
      <c r="M807" s="287"/>
    </row>
    <row r="808" spans="1:13" s="345" customFormat="1" ht="15" customHeight="1">
      <c r="A808" s="344" t="s">
        <v>11162</v>
      </c>
      <c r="B808" s="350" t="s">
        <v>11163</v>
      </c>
      <c r="C808" s="331"/>
      <c r="D808" s="331"/>
      <c r="E808" s="342"/>
      <c r="F808" s="332"/>
      <c r="G808" s="333">
        <v>0</v>
      </c>
      <c r="H808" s="358"/>
      <c r="L808" s="287"/>
      <c r="M808" s="287"/>
    </row>
    <row r="809" spans="1:13" s="345" customFormat="1" ht="15" customHeight="1">
      <c r="A809" s="344" t="s">
        <v>11164</v>
      </c>
      <c r="B809" s="350" t="s">
        <v>11165</v>
      </c>
      <c r="C809" s="331"/>
      <c r="D809" s="331"/>
      <c r="E809" s="342"/>
      <c r="F809" s="332"/>
      <c r="G809" s="333">
        <v>0</v>
      </c>
      <c r="H809" s="358"/>
      <c r="L809" s="287"/>
      <c r="M809" s="287"/>
    </row>
    <row r="810" spans="1:13" s="345" customFormat="1" ht="15" customHeight="1">
      <c r="A810" s="348" t="s">
        <v>11166</v>
      </c>
      <c r="B810" s="349" t="s">
        <v>11167</v>
      </c>
      <c r="C810" s="331"/>
      <c r="D810" s="331"/>
      <c r="E810" s="342"/>
      <c r="F810" s="332"/>
      <c r="G810" s="333">
        <v>0</v>
      </c>
      <c r="H810" s="358"/>
      <c r="L810" s="287"/>
      <c r="M810" s="287"/>
    </row>
    <row r="811" spans="1:13" s="345" customFormat="1" ht="15" customHeight="1">
      <c r="A811" s="869" t="s">
        <v>11168</v>
      </c>
      <c r="B811" s="870" t="s">
        <v>11169</v>
      </c>
      <c r="C811" s="331"/>
      <c r="D811" s="331"/>
      <c r="E811" s="342"/>
      <c r="F811" s="332"/>
      <c r="G811" s="333">
        <v>0</v>
      </c>
      <c r="H811" s="358"/>
      <c r="L811" s="287"/>
      <c r="M811" s="287"/>
    </row>
    <row r="812" spans="1:13" s="345" customFormat="1" ht="15" customHeight="1">
      <c r="A812" s="348" t="s">
        <v>11170</v>
      </c>
      <c r="B812" s="349" t="s">
        <v>11171</v>
      </c>
      <c r="C812" s="331"/>
      <c r="D812" s="331"/>
      <c r="E812" s="342"/>
      <c r="F812" s="332"/>
      <c r="G812" s="333">
        <v>0</v>
      </c>
      <c r="H812" s="358"/>
      <c r="L812" s="287"/>
      <c r="M812" s="287"/>
    </row>
    <row r="813" spans="1:13" s="345" customFormat="1" ht="15" customHeight="1">
      <c r="A813" s="348" t="s">
        <v>11172</v>
      </c>
      <c r="B813" s="349" t="s">
        <v>11173</v>
      </c>
      <c r="C813" s="331"/>
      <c r="D813" s="331"/>
      <c r="E813" s="342"/>
      <c r="F813" s="332"/>
      <c r="G813" s="333">
        <v>0</v>
      </c>
      <c r="H813" s="358"/>
      <c r="L813" s="287"/>
      <c r="M813" s="287"/>
    </row>
    <row r="814" spans="1:13" s="345" customFormat="1" ht="15" customHeight="1">
      <c r="A814" s="348" t="s">
        <v>11174</v>
      </c>
      <c r="B814" s="349" t="s">
        <v>11175</v>
      </c>
      <c r="C814" s="331"/>
      <c r="D814" s="331"/>
      <c r="E814" s="342"/>
      <c r="F814" s="332"/>
      <c r="G814" s="333">
        <v>0</v>
      </c>
      <c r="H814" s="358"/>
      <c r="L814" s="287"/>
      <c r="M814" s="287"/>
    </row>
    <row r="815" spans="1:13" s="345" customFormat="1" ht="15" customHeight="1">
      <c r="A815" s="348" t="s">
        <v>11176</v>
      </c>
      <c r="B815" s="349" t="s">
        <v>11177</v>
      </c>
      <c r="C815" s="331"/>
      <c r="D815" s="331"/>
      <c r="E815" s="342"/>
      <c r="F815" s="332"/>
      <c r="G815" s="333">
        <v>0</v>
      </c>
      <c r="H815" s="358"/>
      <c r="L815" s="287"/>
      <c r="M815" s="287"/>
    </row>
    <row r="816" spans="1:13" s="345" customFormat="1" ht="15" customHeight="1">
      <c r="A816" s="869" t="s">
        <v>11178</v>
      </c>
      <c r="B816" s="870" t="s">
        <v>11179</v>
      </c>
      <c r="C816" s="331">
        <f>VLOOKUP(A816,'[5]VPP_analiticki (2)'!$A$5:$I$266,6,0)</f>
        <v>8</v>
      </c>
      <c r="D816" s="331">
        <f>VLOOKUP(A816,'[5]VPP_analiticki (2)'!$A$5:$I$266,9,0)</f>
        <v>38720</v>
      </c>
      <c r="E816" s="342">
        <f>D816/C816</f>
        <v>4840</v>
      </c>
      <c r="F816" s="332"/>
      <c r="G816" s="333">
        <v>36012.016899576607</v>
      </c>
      <c r="H816" s="358">
        <v>4840</v>
      </c>
      <c r="L816" s="287"/>
      <c r="M816" s="287"/>
    </row>
    <row r="817" spans="1:13" s="345" customFormat="1" ht="15" customHeight="1">
      <c r="A817" s="869" t="s">
        <v>11180</v>
      </c>
      <c r="B817" s="870" t="s">
        <v>11181</v>
      </c>
      <c r="C817" s="331">
        <f>VLOOKUP(A817,'[5]VPP_analiticki (2)'!$A$5:$I$266,6,0)</f>
        <v>4</v>
      </c>
      <c r="D817" s="331">
        <f>VLOOKUP(A817,'[5]VPP_analiticki (2)'!$A$5:$I$266,9,0)</f>
        <v>19360</v>
      </c>
      <c r="E817" s="342">
        <f>D817/C817</f>
        <v>4840</v>
      </c>
      <c r="F817" s="332"/>
      <c r="G817" s="333">
        <v>18006.008449788304</v>
      </c>
      <c r="H817" s="358">
        <v>4840</v>
      </c>
      <c r="L817" s="287"/>
      <c r="M817" s="287"/>
    </row>
    <row r="818" spans="1:13" s="345" customFormat="1" ht="15" customHeight="1">
      <c r="A818" s="352" t="s">
        <v>11182</v>
      </c>
      <c r="B818" s="353" t="s">
        <v>11183</v>
      </c>
      <c r="C818" s="331">
        <f>VLOOKUP(A818,'[5]VPP_analiticki (2)'!$A$5:$I$266,6,0)</f>
        <v>6</v>
      </c>
      <c r="D818" s="331">
        <f>VLOOKUP(A818,'[5]VPP_analiticki (2)'!$A$5:$I$266,9,0)</f>
        <v>5445</v>
      </c>
      <c r="E818" s="342">
        <f>D818/C818</f>
        <v>907.5</v>
      </c>
      <c r="F818" s="332"/>
      <c r="G818" s="333">
        <v>5064.1898765029609</v>
      </c>
      <c r="H818" s="358">
        <v>907.5</v>
      </c>
      <c r="L818" s="287"/>
      <c r="M818" s="287"/>
    </row>
    <row r="819" spans="1:13" s="345" customFormat="1" ht="15" customHeight="1">
      <c r="A819" s="348" t="s">
        <v>11184</v>
      </c>
      <c r="B819" s="349" t="s">
        <v>11185</v>
      </c>
      <c r="C819" s="331"/>
      <c r="D819" s="331"/>
      <c r="E819" s="342"/>
      <c r="F819" s="332"/>
      <c r="G819" s="333">
        <v>0</v>
      </c>
      <c r="H819" s="358"/>
      <c r="L819" s="287"/>
      <c r="M819" s="287"/>
    </row>
    <row r="820" spans="1:13" s="345" customFormat="1" ht="15" customHeight="1">
      <c r="A820" s="352" t="s">
        <v>11186</v>
      </c>
      <c r="B820" s="353" t="s">
        <v>11187</v>
      </c>
      <c r="C820" s="331">
        <f>VLOOKUP(A820,'[5]VPP_analiticki (2)'!$A$5:$I$266,6,0)</f>
        <v>3</v>
      </c>
      <c r="D820" s="331">
        <f>VLOOKUP(A820,'[5]VPP_analiticki (2)'!$A$5:$I$266,9,0)</f>
        <v>2722.5</v>
      </c>
      <c r="E820" s="342">
        <f>D820/C820</f>
        <v>907.5</v>
      </c>
      <c r="F820" s="332"/>
      <c r="G820" s="333">
        <v>2532.0949382514805</v>
      </c>
      <c r="H820" s="358">
        <v>907.5</v>
      </c>
      <c r="L820" s="287"/>
      <c r="M820" s="287"/>
    </row>
    <row r="821" spans="1:13" s="345" customFormat="1" ht="15" customHeight="1">
      <c r="A821" s="344" t="s">
        <v>11188</v>
      </c>
      <c r="B821" s="350" t="s">
        <v>11189</v>
      </c>
      <c r="C821" s="331">
        <f>VLOOKUP(A821,'[5]VPP_analiticki (2)'!$A$5:$I$266,6,0)</f>
        <v>6</v>
      </c>
      <c r="D821" s="331">
        <f>VLOOKUP(A821,'[5]VPP_analiticki (2)'!$A$5:$I$266,9,0)</f>
        <v>5445</v>
      </c>
      <c r="E821" s="342">
        <f>D821/C821</f>
        <v>907.5</v>
      </c>
      <c r="F821" s="332"/>
      <c r="G821" s="333">
        <v>5064.1898765029609</v>
      </c>
      <c r="H821" s="358">
        <v>907.5</v>
      </c>
      <c r="L821" s="287"/>
      <c r="M821" s="287"/>
    </row>
    <row r="822" spans="1:13" s="345" customFormat="1" ht="15" customHeight="1">
      <c r="A822" s="344" t="s">
        <v>11190</v>
      </c>
      <c r="B822" s="350" t="s">
        <v>11191</v>
      </c>
      <c r="C822" s="331">
        <f>VLOOKUP(A822,'[5]VPP_analiticki (2)'!$A$5:$I$266,6,0)</f>
        <v>30</v>
      </c>
      <c r="D822" s="331">
        <f>VLOOKUP(A822,'[5]VPP_analiticki (2)'!$A$5:$I$266,9,0)</f>
        <v>23430</v>
      </c>
      <c r="E822" s="342">
        <f>D822/C822</f>
        <v>781</v>
      </c>
      <c r="F822" s="332"/>
      <c r="G822" s="333">
        <v>21791.362498891529</v>
      </c>
      <c r="H822" s="358">
        <v>781</v>
      </c>
      <c r="L822" s="287"/>
      <c r="M822" s="287"/>
    </row>
    <row r="823" spans="1:13" s="345" customFormat="1" ht="15" customHeight="1">
      <c r="A823" s="869" t="s">
        <v>11192</v>
      </c>
      <c r="B823" s="870" t="s">
        <v>11193</v>
      </c>
      <c r="C823" s="331">
        <f>VLOOKUP(A823,'[5]VPP_analiticki (2)'!$A$5:$I$266,6,0)</f>
        <v>12</v>
      </c>
      <c r="D823" s="331">
        <f>VLOOKUP(A823,'[5]VPP_analiticki (2)'!$A$5:$I$266,9,0)</f>
        <v>15642</v>
      </c>
      <c r="E823" s="342">
        <f>D823/C823</f>
        <v>1303.5</v>
      </c>
      <c r="F823" s="332"/>
      <c r="G823" s="333">
        <v>14548.036372499415</v>
      </c>
      <c r="H823" s="358">
        <v>1303.5</v>
      </c>
      <c r="L823" s="287"/>
      <c r="M823" s="287"/>
    </row>
    <row r="824" spans="1:13" s="345" customFormat="1" ht="15" customHeight="1">
      <c r="A824" s="344" t="s">
        <v>11194</v>
      </c>
      <c r="B824" s="868" t="s">
        <v>11195</v>
      </c>
      <c r="C824" s="331">
        <f>VLOOKUP(A824,'[5]VPP_analiticki (2)'!$A$5:$I$266,6,0)</f>
        <v>50</v>
      </c>
      <c r="D824" s="331">
        <f>VLOOKUP(A824,'[5]VPP_analiticki (2)'!$A$5:$I$266,9,0)</f>
        <v>11000</v>
      </c>
      <c r="E824" s="342">
        <f>D824/C824</f>
        <v>220</v>
      </c>
      <c r="F824" s="332"/>
      <c r="G824" s="333">
        <v>10230.686619197901</v>
      </c>
      <c r="H824" s="358">
        <v>220</v>
      </c>
      <c r="L824" s="287"/>
      <c r="M824" s="287"/>
    </row>
    <row r="825" spans="1:13" s="345" customFormat="1" ht="15" customHeight="1">
      <c r="A825" s="869" t="s">
        <v>11196</v>
      </c>
      <c r="B825" s="870" t="s">
        <v>11197</v>
      </c>
      <c r="C825" s="331"/>
      <c r="D825" s="331"/>
      <c r="E825" s="342"/>
      <c r="F825" s="332"/>
      <c r="G825" s="333">
        <v>0</v>
      </c>
      <c r="H825" s="358"/>
      <c r="L825" s="287"/>
      <c r="M825" s="287"/>
    </row>
    <row r="826" spans="1:13" s="345" customFormat="1" ht="15" customHeight="1">
      <c r="A826" s="869" t="s">
        <v>11198</v>
      </c>
      <c r="B826" s="870" t="s">
        <v>11199</v>
      </c>
      <c r="C826" s="331"/>
      <c r="D826" s="331"/>
      <c r="E826" s="342"/>
      <c r="F826" s="332"/>
      <c r="G826" s="333">
        <v>0</v>
      </c>
      <c r="H826" s="358"/>
      <c r="L826" s="287"/>
      <c r="M826" s="287"/>
    </row>
    <row r="827" spans="1:13" s="345" customFormat="1" ht="15" customHeight="1">
      <c r="A827" s="869" t="s">
        <v>19446</v>
      </c>
      <c r="B827" s="870" t="s">
        <v>19448</v>
      </c>
      <c r="C827" s="331">
        <f>VLOOKUP(A827,'[5]VPP_analiticki (2)'!$A$5:$I$266,6,0)</f>
        <v>5</v>
      </c>
      <c r="D827" s="331">
        <f>VLOOKUP(A827,'[5]VPP_analiticki (2)'!$A$5:$I$266,9,0)</f>
        <v>282264</v>
      </c>
      <c r="E827" s="342">
        <f>D827/C827</f>
        <v>56452.800000000003</v>
      </c>
      <c r="F827" s="332"/>
      <c r="G827" s="333">
        <v>262523.13889829785</v>
      </c>
      <c r="H827" s="358">
        <v>56452.800000000003</v>
      </c>
      <c r="L827" s="287"/>
      <c r="M827" s="287"/>
    </row>
    <row r="828" spans="1:13" s="345" customFormat="1" ht="15" customHeight="1">
      <c r="A828" s="869" t="s">
        <v>19447</v>
      </c>
      <c r="B828" s="870" t="s">
        <v>19449</v>
      </c>
      <c r="C828" s="331">
        <f>VLOOKUP(A828,'[5]VPP_analiticki (2)'!$A$5:$I$266,6,0)</f>
        <v>4</v>
      </c>
      <c r="D828" s="331">
        <f>VLOOKUP(A828,'[5]VPP_analiticki (2)'!$A$5:$I$266,9,0)</f>
        <v>827985.6</v>
      </c>
      <c r="E828" s="342">
        <f>D828/C828</f>
        <v>206996.4</v>
      </c>
      <c r="F828" s="332"/>
      <c r="G828" s="333">
        <v>770078.2908007768</v>
      </c>
      <c r="H828" s="358">
        <v>206996.4</v>
      </c>
      <c r="L828" s="287"/>
      <c r="M828" s="287"/>
    </row>
    <row r="829" spans="1:13" s="345" customFormat="1" ht="15" customHeight="1">
      <c r="A829" s="869" t="s">
        <v>11200</v>
      </c>
      <c r="B829" s="870" t="s">
        <v>11201</v>
      </c>
      <c r="C829" s="331">
        <f>VLOOKUP(A829,'[5]VPP_analiticki (2)'!$A$5:$I$266,6,0)</f>
        <v>22</v>
      </c>
      <c r="D829" s="331">
        <f>VLOOKUP(A829,'[5]VPP_analiticki (2)'!$A$5:$I$266,9,0)</f>
        <v>2117500</v>
      </c>
      <c r="E829" s="342">
        <f>D829/C829</f>
        <v>96250</v>
      </c>
      <c r="F829" s="332">
        <f>G829/H829</f>
        <v>20.461373238395804</v>
      </c>
      <c r="G829" s="333">
        <v>1969407.174195596</v>
      </c>
      <c r="H829" s="358">
        <v>96250</v>
      </c>
      <c r="L829" s="287"/>
      <c r="M829" s="287"/>
    </row>
    <row r="830" spans="1:13" s="345" customFormat="1" ht="15" customHeight="1">
      <c r="A830" s="869" t="s">
        <v>11202</v>
      </c>
      <c r="B830" s="870" t="s">
        <v>11203</v>
      </c>
      <c r="C830" s="331"/>
      <c r="D830" s="331"/>
      <c r="E830" s="342"/>
      <c r="F830" s="332"/>
      <c r="G830" s="333">
        <v>0</v>
      </c>
      <c r="H830" s="358"/>
      <c r="L830" s="287"/>
      <c r="M830" s="287"/>
    </row>
    <row r="831" spans="1:13" s="345" customFormat="1" ht="15" customHeight="1">
      <c r="A831" s="344" t="s">
        <v>11204</v>
      </c>
      <c r="B831" s="350" t="s">
        <v>11205</v>
      </c>
      <c r="C831" s="331">
        <f>VLOOKUP(A831,'[5]VPP_analiticki (2)'!$A$5:$I$266,6,0)</f>
        <v>66</v>
      </c>
      <c r="D831" s="331">
        <f>VLOOKUP(A831,'[5]VPP_analiticki (2)'!$A$5:$I$266,9,0)</f>
        <v>300225.2</v>
      </c>
      <c r="E831" s="342">
        <f>D831/C831</f>
        <v>4548.8666666666668</v>
      </c>
      <c r="F831" s="332">
        <f>G831/H831</f>
        <v>61.384119715187403</v>
      </c>
      <c r="G831" s="333">
        <v>279228.17603509215</v>
      </c>
      <c r="H831" s="358">
        <v>4548.8666666666668</v>
      </c>
      <c r="L831" s="287"/>
      <c r="M831" s="287"/>
    </row>
    <row r="832" spans="1:13" s="345" customFormat="1" ht="15" customHeight="1">
      <c r="A832" s="344" t="s">
        <v>11206</v>
      </c>
      <c r="B832" s="350" t="s">
        <v>11205</v>
      </c>
      <c r="C832" s="331"/>
      <c r="D832" s="331"/>
      <c r="E832" s="342"/>
      <c r="F832" s="332"/>
      <c r="G832" s="333">
        <v>0</v>
      </c>
      <c r="H832" s="358"/>
      <c r="L832" s="287"/>
      <c r="M832" s="287"/>
    </row>
    <row r="833" spans="1:13" s="345" customFormat="1" ht="15" customHeight="1">
      <c r="A833" s="344" t="s">
        <v>11207</v>
      </c>
      <c r="B833" s="350" t="s">
        <v>11208</v>
      </c>
      <c r="C833" s="331"/>
      <c r="D833" s="331"/>
      <c r="E833" s="342"/>
      <c r="F833" s="332"/>
      <c r="G833" s="333">
        <v>0</v>
      </c>
      <c r="H833" s="358"/>
      <c r="L833" s="287"/>
      <c r="M833" s="287"/>
    </row>
    <row r="834" spans="1:13" s="345" customFormat="1" ht="15" customHeight="1">
      <c r="A834" s="344" t="s">
        <v>11209</v>
      </c>
      <c r="B834" s="350" t="s">
        <v>11210</v>
      </c>
      <c r="C834" s="331"/>
      <c r="D834" s="331"/>
      <c r="E834" s="342"/>
      <c r="F834" s="332"/>
      <c r="G834" s="333">
        <v>0</v>
      </c>
      <c r="H834" s="358"/>
      <c r="L834" s="287"/>
      <c r="M834" s="287"/>
    </row>
    <row r="835" spans="1:13" s="345" customFormat="1" ht="15" customHeight="1">
      <c r="A835" s="344" t="s">
        <v>11211</v>
      </c>
      <c r="B835" s="350" t="s">
        <v>11212</v>
      </c>
      <c r="C835" s="331"/>
      <c r="D835" s="331"/>
      <c r="E835" s="342"/>
      <c r="F835" s="332"/>
      <c r="G835" s="333">
        <v>0</v>
      </c>
      <c r="H835" s="358"/>
      <c r="L835" s="287"/>
      <c r="M835" s="287"/>
    </row>
    <row r="836" spans="1:13" s="345" customFormat="1" ht="15" customHeight="1">
      <c r="A836" s="344" t="s">
        <v>11213</v>
      </c>
      <c r="B836" s="350" t="s">
        <v>11214</v>
      </c>
      <c r="C836" s="331"/>
      <c r="D836" s="331"/>
      <c r="E836" s="342"/>
      <c r="F836" s="332"/>
      <c r="G836" s="333">
        <v>0</v>
      </c>
      <c r="H836" s="358"/>
      <c r="L836" s="287"/>
      <c r="M836" s="287"/>
    </row>
    <row r="837" spans="1:13" s="345" customFormat="1" ht="15" customHeight="1">
      <c r="A837" s="344" t="s">
        <v>11215</v>
      </c>
      <c r="B837" s="350" t="s">
        <v>11216</v>
      </c>
      <c r="C837" s="331"/>
      <c r="D837" s="331"/>
      <c r="E837" s="342"/>
      <c r="F837" s="332"/>
      <c r="G837" s="333">
        <v>0</v>
      </c>
      <c r="H837" s="358"/>
      <c r="L837" s="287"/>
      <c r="M837" s="287"/>
    </row>
    <row r="838" spans="1:13" s="345" customFormat="1" ht="15" customHeight="1">
      <c r="A838" s="344" t="s">
        <v>11217</v>
      </c>
      <c r="B838" s="350" t="s">
        <v>11218</v>
      </c>
      <c r="C838" s="331"/>
      <c r="D838" s="331"/>
      <c r="E838" s="342"/>
      <c r="F838" s="332"/>
      <c r="G838" s="333">
        <v>0</v>
      </c>
      <c r="H838" s="358"/>
      <c r="L838" s="287"/>
      <c r="M838" s="287"/>
    </row>
    <row r="839" spans="1:13" s="345" customFormat="1" ht="15" customHeight="1">
      <c r="A839" s="344" t="s">
        <v>11219</v>
      </c>
      <c r="B839" s="350" t="s">
        <v>11220</v>
      </c>
      <c r="C839" s="331"/>
      <c r="D839" s="331"/>
      <c r="E839" s="342"/>
      <c r="F839" s="332"/>
      <c r="G839" s="333">
        <v>0</v>
      </c>
      <c r="H839" s="358"/>
      <c r="L839" s="287"/>
      <c r="M839" s="287"/>
    </row>
    <row r="840" spans="1:13" s="345" customFormat="1" ht="15" customHeight="1">
      <c r="A840" s="344" t="s">
        <v>11221</v>
      </c>
      <c r="B840" s="350" t="s">
        <v>11222</v>
      </c>
      <c r="C840" s="331"/>
      <c r="D840" s="331"/>
      <c r="E840" s="342"/>
      <c r="F840" s="332"/>
      <c r="G840" s="333">
        <v>0</v>
      </c>
      <c r="H840" s="358"/>
      <c r="L840" s="287"/>
      <c r="M840" s="287"/>
    </row>
    <row r="841" spans="1:13" s="345" customFormat="1" ht="15" customHeight="1">
      <c r="A841" s="344" t="s">
        <v>11223</v>
      </c>
      <c r="B841" s="350" t="s">
        <v>11224</v>
      </c>
      <c r="C841" s="331"/>
      <c r="D841" s="331"/>
      <c r="E841" s="342"/>
      <c r="F841" s="332"/>
      <c r="G841" s="333">
        <v>0</v>
      </c>
      <c r="H841" s="358"/>
      <c r="L841" s="287"/>
      <c r="M841" s="287"/>
    </row>
    <row r="842" spans="1:13" s="345" customFormat="1" ht="15" customHeight="1">
      <c r="A842" s="344" t="s">
        <v>11225</v>
      </c>
      <c r="B842" s="350" t="s">
        <v>11226</v>
      </c>
      <c r="C842" s="331"/>
      <c r="D842" s="331"/>
      <c r="E842" s="342"/>
      <c r="F842" s="332"/>
      <c r="G842" s="333">
        <v>0</v>
      </c>
      <c r="H842" s="358"/>
      <c r="L842" s="287"/>
      <c r="M842" s="287"/>
    </row>
    <row r="843" spans="1:13" s="345" customFormat="1" ht="15" customHeight="1">
      <c r="A843" s="344" t="s">
        <v>11227</v>
      </c>
      <c r="B843" s="350" t="s">
        <v>11228</v>
      </c>
      <c r="C843" s="331"/>
      <c r="D843" s="331"/>
      <c r="E843" s="342"/>
      <c r="F843" s="332"/>
      <c r="G843" s="333">
        <v>0</v>
      </c>
      <c r="H843" s="358"/>
      <c r="L843" s="287"/>
      <c r="M843" s="287"/>
    </row>
    <row r="844" spans="1:13" s="345" customFormat="1" ht="15" customHeight="1">
      <c r="A844" s="344" t="s">
        <v>11229</v>
      </c>
      <c r="B844" s="350" t="s">
        <v>11230</v>
      </c>
      <c r="C844" s="331"/>
      <c r="D844" s="331"/>
      <c r="E844" s="342"/>
      <c r="F844" s="332"/>
      <c r="G844" s="333">
        <v>0</v>
      </c>
      <c r="H844" s="358"/>
      <c r="L844" s="287"/>
      <c r="M844" s="287"/>
    </row>
    <row r="845" spans="1:13" s="345" customFormat="1" ht="15" customHeight="1">
      <c r="A845" s="869" t="s">
        <v>11231</v>
      </c>
      <c r="B845" s="870" t="s">
        <v>11232</v>
      </c>
      <c r="C845" s="331">
        <f>VLOOKUP(A845,'[5]VPP_analiticki (2)'!$A$5:$I$266,6,0)</f>
        <v>4</v>
      </c>
      <c r="D845" s="331">
        <f>VLOOKUP(A845,'[5]VPP_analiticki (2)'!$A$5:$I$266,9,0)</f>
        <v>358160</v>
      </c>
      <c r="E845" s="342">
        <f>D845/C845</f>
        <v>89540</v>
      </c>
      <c r="F845" s="332">
        <f>G845/H845</f>
        <v>3.7202496797083278</v>
      </c>
      <c r="G845" s="333">
        <v>333111.15632108366</v>
      </c>
      <c r="H845" s="358">
        <v>89540</v>
      </c>
      <c r="L845" s="287"/>
      <c r="M845" s="287"/>
    </row>
    <row r="846" spans="1:13" s="345" customFormat="1" ht="15" customHeight="1">
      <c r="A846" s="344" t="s">
        <v>11233</v>
      </c>
      <c r="B846" s="868" t="s">
        <v>11234</v>
      </c>
      <c r="C846" s="331">
        <f>VLOOKUP(A846,'[5]VPP_analiticki (2)'!$A$5:$I$266,6,0)</f>
        <v>40</v>
      </c>
      <c r="D846" s="331">
        <f>VLOOKUP(A846,'[5]VPP_analiticki (2)'!$A$5:$I$266,9,0)</f>
        <v>2838000</v>
      </c>
      <c r="E846" s="342">
        <f>D846/C846</f>
        <v>70950</v>
      </c>
      <c r="F846" s="332">
        <f>G846/H846</f>
        <v>37.202496797083271</v>
      </c>
      <c r="G846" s="333">
        <v>2639517.147753058</v>
      </c>
      <c r="H846" s="358">
        <v>70950</v>
      </c>
      <c r="L846" s="287"/>
      <c r="M846" s="287"/>
    </row>
    <row r="847" spans="1:13" s="345" customFormat="1" ht="15" customHeight="1">
      <c r="A847" s="344" t="s">
        <v>11235</v>
      </c>
      <c r="B847" s="868" t="s">
        <v>11234</v>
      </c>
      <c r="C847" s="331"/>
      <c r="D847" s="331"/>
      <c r="E847" s="342"/>
      <c r="F847" s="332"/>
      <c r="G847" s="333">
        <v>0</v>
      </c>
      <c r="H847" s="358"/>
      <c r="L847" s="287"/>
      <c r="M847" s="287"/>
    </row>
    <row r="848" spans="1:13" s="345" customFormat="1" ht="15" customHeight="1">
      <c r="A848" s="344" t="s">
        <v>11236</v>
      </c>
      <c r="B848" s="868" t="s">
        <v>11237</v>
      </c>
      <c r="C848" s="331"/>
      <c r="D848" s="331"/>
      <c r="E848" s="342"/>
      <c r="F848" s="332"/>
      <c r="G848" s="333">
        <v>0</v>
      </c>
      <c r="H848" s="358"/>
      <c r="L848" s="287"/>
      <c r="M848" s="287"/>
    </row>
    <row r="849" spans="1:13" s="345" customFormat="1" ht="15" customHeight="1">
      <c r="A849" s="344" t="s">
        <v>11238</v>
      </c>
      <c r="B849" s="868" t="s">
        <v>11239</v>
      </c>
      <c r="C849" s="331"/>
      <c r="D849" s="331"/>
      <c r="E849" s="342"/>
      <c r="F849" s="332"/>
      <c r="G849" s="333">
        <v>0</v>
      </c>
      <c r="H849" s="358"/>
      <c r="L849" s="287"/>
      <c r="M849" s="287"/>
    </row>
    <row r="850" spans="1:13" s="345" customFormat="1" ht="15" customHeight="1">
      <c r="A850" s="344" t="s">
        <v>11240</v>
      </c>
      <c r="B850" s="868" t="s">
        <v>11241</v>
      </c>
      <c r="C850" s="331"/>
      <c r="D850" s="331"/>
      <c r="E850" s="342"/>
      <c r="F850" s="332"/>
      <c r="G850" s="333">
        <v>0</v>
      </c>
      <c r="H850" s="358"/>
      <c r="L850" s="287"/>
      <c r="M850" s="287"/>
    </row>
    <row r="851" spans="1:13" s="345" customFormat="1" ht="15" customHeight="1">
      <c r="A851" s="344" t="s">
        <v>11242</v>
      </c>
      <c r="B851" s="868" t="s">
        <v>11243</v>
      </c>
      <c r="C851" s="331"/>
      <c r="D851" s="331"/>
      <c r="E851" s="342"/>
      <c r="F851" s="332"/>
      <c r="G851" s="333">
        <v>0</v>
      </c>
      <c r="H851" s="358"/>
      <c r="L851" s="287"/>
      <c r="M851" s="287"/>
    </row>
    <row r="852" spans="1:13" s="345" customFormat="1" ht="15" customHeight="1">
      <c r="A852" s="344" t="s">
        <v>11244</v>
      </c>
      <c r="B852" s="868" t="s">
        <v>11245</v>
      </c>
      <c r="C852" s="331"/>
      <c r="D852" s="331"/>
      <c r="E852" s="342"/>
      <c r="F852" s="332"/>
      <c r="G852" s="333">
        <v>0</v>
      </c>
      <c r="H852" s="358"/>
      <c r="L852" s="287"/>
      <c r="M852" s="287"/>
    </row>
    <row r="853" spans="1:13" s="345" customFormat="1" ht="15" customHeight="1">
      <c r="A853" s="869" t="s">
        <v>11246</v>
      </c>
      <c r="B853" s="870" t="s">
        <v>11247</v>
      </c>
      <c r="C853" s="331">
        <f>VLOOKUP(A853,'[5]VPP_analiticki (2)'!$A$5:$I$266,6,0)</f>
        <v>135</v>
      </c>
      <c r="D853" s="331">
        <f>VLOOKUP(A853,'[5]VPP_analiticki (2)'!$A$5:$I$266,9,0)</f>
        <v>1321650</v>
      </c>
      <c r="E853" s="342">
        <f>D853/C853</f>
        <v>9790</v>
      </c>
      <c r="F853" s="332">
        <f>G853/H853</f>
        <v>125.55842669015607</v>
      </c>
      <c r="G853" s="333">
        <v>1229216.9972966278</v>
      </c>
      <c r="H853" s="358">
        <v>9790</v>
      </c>
      <c r="L853" s="287"/>
      <c r="M853" s="287"/>
    </row>
    <row r="854" spans="1:13" s="345" customFormat="1" ht="15" customHeight="1">
      <c r="A854" s="869" t="s">
        <v>11248</v>
      </c>
      <c r="B854" s="870" t="s">
        <v>11247</v>
      </c>
      <c r="C854" s="331"/>
      <c r="D854" s="331"/>
      <c r="E854" s="342"/>
      <c r="F854" s="332"/>
      <c r="G854" s="333">
        <v>0</v>
      </c>
      <c r="H854" s="358"/>
      <c r="L854" s="287"/>
      <c r="M854" s="287"/>
    </row>
    <row r="855" spans="1:13" s="345" customFormat="1" ht="15" customHeight="1">
      <c r="A855" s="869" t="s">
        <v>11249</v>
      </c>
      <c r="B855" s="870" t="s">
        <v>11250</v>
      </c>
      <c r="C855" s="331"/>
      <c r="D855" s="331"/>
      <c r="E855" s="342"/>
      <c r="F855" s="332"/>
      <c r="G855" s="333">
        <v>0</v>
      </c>
      <c r="H855" s="358"/>
      <c r="L855" s="287"/>
      <c r="M855" s="287"/>
    </row>
    <row r="856" spans="1:13" s="345" customFormat="1" ht="15" customHeight="1">
      <c r="A856" s="869" t="s">
        <v>11251</v>
      </c>
      <c r="B856" s="870" t="s">
        <v>11252</v>
      </c>
      <c r="C856" s="331"/>
      <c r="D856" s="331"/>
      <c r="E856" s="342"/>
      <c r="F856" s="332"/>
      <c r="G856" s="333">
        <v>0</v>
      </c>
      <c r="H856" s="358"/>
      <c r="L856" s="287"/>
      <c r="M856" s="287"/>
    </row>
    <row r="857" spans="1:13" s="345" customFormat="1" ht="15" customHeight="1">
      <c r="A857" s="869" t="s">
        <v>11253</v>
      </c>
      <c r="B857" s="870" t="s">
        <v>11254</v>
      </c>
      <c r="C857" s="331"/>
      <c r="D857" s="331"/>
      <c r="E857" s="342"/>
      <c r="F857" s="332"/>
      <c r="G857" s="333">
        <v>0</v>
      </c>
      <c r="H857" s="358"/>
      <c r="L857" s="287"/>
      <c r="M857" s="287"/>
    </row>
    <row r="858" spans="1:13" s="345" customFormat="1" ht="15" customHeight="1">
      <c r="A858" s="869" t="s">
        <v>11255</v>
      </c>
      <c r="B858" s="870" t="s">
        <v>11256</v>
      </c>
      <c r="C858" s="331"/>
      <c r="D858" s="331"/>
      <c r="E858" s="342"/>
      <c r="F858" s="332"/>
      <c r="G858" s="333">
        <v>0</v>
      </c>
      <c r="H858" s="358"/>
      <c r="L858" s="287"/>
      <c r="M858" s="287"/>
    </row>
    <row r="859" spans="1:13" s="345" customFormat="1" ht="15" customHeight="1">
      <c r="A859" s="869" t="s">
        <v>11257</v>
      </c>
      <c r="B859" s="870" t="s">
        <v>11258</v>
      </c>
      <c r="C859" s="331"/>
      <c r="D859" s="331"/>
      <c r="E859" s="342"/>
      <c r="F859" s="332"/>
      <c r="G859" s="333">
        <v>0</v>
      </c>
      <c r="H859" s="358"/>
      <c r="L859" s="287"/>
      <c r="M859" s="287"/>
    </row>
    <row r="860" spans="1:13" s="345" customFormat="1" ht="15" customHeight="1">
      <c r="A860" s="869" t="s">
        <v>11259</v>
      </c>
      <c r="B860" s="870" t="s">
        <v>11260</v>
      </c>
      <c r="C860" s="331"/>
      <c r="D860" s="331"/>
      <c r="E860" s="342"/>
      <c r="F860" s="332"/>
      <c r="G860" s="333">
        <v>0</v>
      </c>
      <c r="H860" s="358"/>
      <c r="L860" s="287"/>
      <c r="M860" s="287"/>
    </row>
    <row r="861" spans="1:13" s="345" customFormat="1" ht="15" customHeight="1">
      <c r="A861" s="869" t="s">
        <v>11261</v>
      </c>
      <c r="B861" s="870" t="s">
        <v>11262</v>
      </c>
      <c r="C861" s="331"/>
      <c r="D861" s="331"/>
      <c r="E861" s="342"/>
      <c r="F861" s="332"/>
      <c r="G861" s="333">
        <v>0</v>
      </c>
      <c r="H861" s="358"/>
      <c r="L861" s="287"/>
      <c r="M861" s="287"/>
    </row>
    <row r="862" spans="1:13" s="345" customFormat="1" ht="15" customHeight="1">
      <c r="A862" s="869" t="s">
        <v>11263</v>
      </c>
      <c r="B862" s="870" t="s">
        <v>11264</v>
      </c>
      <c r="C862" s="331"/>
      <c r="D862" s="331"/>
      <c r="E862" s="342"/>
      <c r="F862" s="332"/>
      <c r="G862" s="333">
        <v>0</v>
      </c>
      <c r="H862" s="358"/>
      <c r="L862" s="287"/>
      <c r="M862" s="287"/>
    </row>
    <row r="863" spans="1:13" s="345" customFormat="1" ht="15" customHeight="1">
      <c r="A863" s="869" t="s">
        <v>11265</v>
      </c>
      <c r="B863" s="870" t="s">
        <v>11266</v>
      </c>
      <c r="C863" s="331"/>
      <c r="D863" s="331"/>
      <c r="E863" s="342"/>
      <c r="F863" s="332"/>
      <c r="G863" s="333">
        <v>0</v>
      </c>
      <c r="H863" s="358"/>
      <c r="L863" s="287"/>
      <c r="M863" s="287"/>
    </row>
    <row r="864" spans="1:13" s="345" customFormat="1" ht="15" customHeight="1">
      <c r="A864" s="869" t="s">
        <v>11267</v>
      </c>
      <c r="B864" s="870" t="s">
        <v>11268</v>
      </c>
      <c r="C864" s="331"/>
      <c r="D864" s="331"/>
      <c r="E864" s="342"/>
      <c r="F864" s="332"/>
      <c r="G864" s="333">
        <v>0</v>
      </c>
      <c r="H864" s="358"/>
      <c r="L864" s="287"/>
      <c r="M864" s="287"/>
    </row>
    <row r="865" spans="1:13" s="345" customFormat="1" ht="15" customHeight="1">
      <c r="A865" s="869" t="s">
        <v>11300</v>
      </c>
      <c r="B865" s="870" t="s">
        <v>11301</v>
      </c>
      <c r="C865" s="331">
        <f>VLOOKUP(A865,'[5]VPP_analiticki (2)'!$A$5:$I$266,6,0)</f>
        <v>93</v>
      </c>
      <c r="D865" s="331">
        <f>VLOOKUP(A865,'[5]VPP_analiticki (2)'!$A$5:$I$266,9,0)</f>
        <v>562386</v>
      </c>
      <c r="E865" s="342">
        <f>D865/C865</f>
        <v>6047.1612903225805</v>
      </c>
      <c r="F865" s="332">
        <f>G865/H865</f>
        <v>86.495805053218618</v>
      </c>
      <c r="G865" s="333">
        <v>523054.08409311192</v>
      </c>
      <c r="H865" s="358">
        <v>6047.1612903225805</v>
      </c>
      <c r="L865" s="287"/>
      <c r="M865" s="287"/>
    </row>
    <row r="866" spans="1:13" s="345" customFormat="1" ht="15" customHeight="1">
      <c r="A866" s="869" t="s">
        <v>11302</v>
      </c>
      <c r="B866" s="870" t="s">
        <v>11301</v>
      </c>
      <c r="C866" s="331"/>
      <c r="D866" s="331"/>
      <c r="E866" s="342"/>
      <c r="F866" s="332"/>
      <c r="G866" s="333">
        <v>0</v>
      </c>
      <c r="H866" s="358"/>
      <c r="L866" s="287"/>
      <c r="M866" s="287"/>
    </row>
    <row r="867" spans="1:13" s="345" customFormat="1" ht="15" customHeight="1">
      <c r="A867" s="869" t="s">
        <v>11303</v>
      </c>
      <c r="B867" s="870" t="s">
        <v>11304</v>
      </c>
      <c r="C867" s="331"/>
      <c r="D867" s="331"/>
      <c r="E867" s="342"/>
      <c r="F867" s="332"/>
      <c r="G867" s="333">
        <v>0</v>
      </c>
      <c r="H867" s="358"/>
      <c r="L867" s="287"/>
      <c r="M867" s="287"/>
    </row>
    <row r="868" spans="1:13" s="345" customFormat="1" ht="15" customHeight="1">
      <c r="A868" s="869" t="s">
        <v>11305</v>
      </c>
      <c r="B868" s="870" t="s">
        <v>11306</v>
      </c>
      <c r="C868" s="331"/>
      <c r="D868" s="331"/>
      <c r="E868" s="342"/>
      <c r="F868" s="332"/>
      <c r="G868" s="333">
        <v>0</v>
      </c>
      <c r="H868" s="358"/>
      <c r="L868" s="287"/>
      <c r="M868" s="287"/>
    </row>
    <row r="869" spans="1:13" s="345" customFormat="1" ht="15" customHeight="1">
      <c r="A869" s="869" t="s">
        <v>11307</v>
      </c>
      <c r="B869" s="870" t="s">
        <v>11308</v>
      </c>
      <c r="C869" s="331"/>
      <c r="D869" s="331"/>
      <c r="E869" s="342"/>
      <c r="F869" s="332"/>
      <c r="G869" s="333">
        <v>0</v>
      </c>
      <c r="H869" s="358"/>
      <c r="L869" s="287"/>
      <c r="M869" s="287"/>
    </row>
    <row r="870" spans="1:13" s="345" customFormat="1" ht="15" customHeight="1">
      <c r="A870" s="869" t="s">
        <v>11309</v>
      </c>
      <c r="B870" s="870" t="s">
        <v>11310</v>
      </c>
      <c r="C870" s="331"/>
      <c r="D870" s="331"/>
      <c r="E870" s="342"/>
      <c r="F870" s="332"/>
      <c r="G870" s="333">
        <v>0</v>
      </c>
      <c r="H870" s="358"/>
      <c r="L870" s="287"/>
      <c r="M870" s="287"/>
    </row>
    <row r="871" spans="1:13" s="345" customFormat="1" ht="15" customHeight="1">
      <c r="A871" s="869" t="s">
        <v>11311</v>
      </c>
      <c r="B871" s="870" t="s">
        <v>11312</v>
      </c>
      <c r="C871" s="331"/>
      <c r="D871" s="331"/>
      <c r="E871" s="342"/>
      <c r="F871" s="332"/>
      <c r="G871" s="333">
        <v>0</v>
      </c>
      <c r="H871" s="358"/>
      <c r="L871" s="287"/>
      <c r="M871" s="287"/>
    </row>
    <row r="872" spans="1:13" s="345" customFormat="1" ht="15" customHeight="1">
      <c r="A872" s="869" t="s">
        <v>11313</v>
      </c>
      <c r="B872" s="870" t="s">
        <v>11314</v>
      </c>
      <c r="C872" s="331"/>
      <c r="D872" s="331"/>
      <c r="E872" s="342"/>
      <c r="F872" s="332"/>
      <c r="G872" s="333">
        <v>0</v>
      </c>
      <c r="H872" s="358"/>
      <c r="L872" s="287"/>
      <c r="M872" s="287"/>
    </row>
    <row r="873" spans="1:13" s="345" customFormat="1" ht="15" customHeight="1">
      <c r="A873" s="343" t="s">
        <v>11315</v>
      </c>
      <c r="B873" s="868" t="s">
        <v>11316</v>
      </c>
      <c r="C873" s="331">
        <f>VLOOKUP(A873,'[5]VPP_analiticki (2)'!$A$5:$I$266,6,0)</f>
        <v>98</v>
      </c>
      <c r="D873" s="331">
        <f>VLOOKUP(A873,'[5]VPP_analiticki (2)'!$A$5:$I$266,9,0)</f>
        <v>179300</v>
      </c>
      <c r="E873" s="342">
        <f>D873/C873</f>
        <v>1829.591836734694</v>
      </c>
      <c r="F873" s="332">
        <f>G873/H873</f>
        <v>91.146117152854018</v>
      </c>
      <c r="G873" s="333">
        <v>166760.19189292577</v>
      </c>
      <c r="H873" s="358">
        <v>1829.591836734694</v>
      </c>
      <c r="L873" s="287"/>
      <c r="M873" s="287"/>
    </row>
    <row r="874" spans="1:13" s="345" customFormat="1" ht="15" customHeight="1">
      <c r="A874" s="344" t="s">
        <v>11317</v>
      </c>
      <c r="B874" s="868" t="s">
        <v>11318</v>
      </c>
      <c r="C874" s="331"/>
      <c r="D874" s="331"/>
      <c r="E874" s="342"/>
      <c r="F874" s="332"/>
      <c r="G874" s="333">
        <v>0</v>
      </c>
      <c r="H874" s="358"/>
      <c r="L874" s="287"/>
      <c r="M874" s="287"/>
    </row>
    <row r="875" spans="1:13" s="345" customFormat="1" ht="15" customHeight="1">
      <c r="A875" s="348" t="s">
        <v>11319</v>
      </c>
      <c r="B875" s="349" t="s">
        <v>11320</v>
      </c>
      <c r="C875" s="331"/>
      <c r="D875" s="331"/>
      <c r="E875" s="342"/>
      <c r="F875" s="332"/>
      <c r="G875" s="333">
        <v>0</v>
      </c>
      <c r="H875" s="358"/>
      <c r="L875" s="287"/>
      <c r="M875" s="287"/>
    </row>
    <row r="876" spans="1:13" s="345" customFormat="1" ht="15" customHeight="1">
      <c r="A876" s="348" t="s">
        <v>11321</v>
      </c>
      <c r="B876" s="349" t="s">
        <v>11322</v>
      </c>
      <c r="C876" s="331"/>
      <c r="D876" s="331"/>
      <c r="E876" s="342"/>
      <c r="F876" s="332"/>
      <c r="G876" s="333">
        <v>0</v>
      </c>
      <c r="H876" s="358"/>
      <c r="L876" s="287"/>
      <c r="M876" s="287"/>
    </row>
    <row r="877" spans="1:13" s="345" customFormat="1" ht="15" customHeight="1">
      <c r="A877" s="869" t="s">
        <v>11323</v>
      </c>
      <c r="B877" s="870" t="s">
        <v>11324</v>
      </c>
      <c r="C877" s="331"/>
      <c r="D877" s="331"/>
      <c r="E877" s="342"/>
      <c r="F877" s="332"/>
      <c r="G877" s="333">
        <v>0</v>
      </c>
      <c r="H877" s="358"/>
      <c r="L877" s="287"/>
      <c r="M877" s="287"/>
    </row>
    <row r="878" spans="1:13" s="345" customFormat="1" ht="15" customHeight="1">
      <c r="A878" s="344" t="s">
        <v>11325</v>
      </c>
      <c r="B878" s="350" t="s">
        <v>11326</v>
      </c>
      <c r="C878" s="331">
        <f>VLOOKUP(A878,'[5]VPP_analiticki (2)'!$A$5:$I$266,6,0)</f>
        <v>22</v>
      </c>
      <c r="D878" s="331">
        <f>VLOOKUP(A878,'[5]VPP_analiticki (2)'!$A$5:$I$266,9,0)</f>
        <v>881650</v>
      </c>
      <c r="E878" s="342">
        <f>D878/C878</f>
        <v>40075</v>
      </c>
      <c r="F878" s="332">
        <f>G878/H878</f>
        <v>20.461373238395801</v>
      </c>
      <c r="G878" s="333">
        <v>819989.53252871172</v>
      </c>
      <c r="H878" s="358">
        <v>40075</v>
      </c>
      <c r="L878" s="287"/>
      <c r="M878" s="287"/>
    </row>
    <row r="879" spans="1:13" s="345" customFormat="1" ht="15" customHeight="1">
      <c r="A879" s="344" t="s">
        <v>11327</v>
      </c>
      <c r="B879" s="350" t="s">
        <v>11326</v>
      </c>
      <c r="C879" s="331"/>
      <c r="D879" s="331"/>
      <c r="E879" s="342"/>
      <c r="F879" s="332"/>
      <c r="G879" s="333">
        <v>0</v>
      </c>
      <c r="H879" s="358"/>
      <c r="L879" s="287"/>
      <c r="M879" s="287"/>
    </row>
    <row r="880" spans="1:13" s="345" customFormat="1" ht="15" customHeight="1">
      <c r="A880" s="344" t="s">
        <v>11328</v>
      </c>
      <c r="B880" s="350" t="s">
        <v>11329</v>
      </c>
      <c r="C880" s="331"/>
      <c r="D880" s="331"/>
      <c r="E880" s="342"/>
      <c r="F880" s="332"/>
      <c r="G880" s="333">
        <v>0</v>
      </c>
      <c r="H880" s="358"/>
      <c r="L880" s="287"/>
      <c r="M880" s="287"/>
    </row>
    <row r="881" spans="1:13" s="345" customFormat="1" ht="15" customHeight="1">
      <c r="A881" s="869" t="s">
        <v>11330</v>
      </c>
      <c r="B881" s="870" t="s">
        <v>11331</v>
      </c>
      <c r="C881" s="331">
        <f>VLOOKUP(A881,'[5]VPP_analiticki (2)'!$A$5:$I$266,6,0)</f>
        <v>2</v>
      </c>
      <c r="D881" s="331">
        <f>VLOOKUP(A881,'[5]VPP_analiticki (2)'!$A$5:$I$266,9,0)</f>
        <v>164648</v>
      </c>
      <c r="E881" s="342">
        <f>D881/C881</f>
        <v>82324</v>
      </c>
      <c r="F881" s="332">
        <f>G881/H881</f>
        <v>1.8601248398541637</v>
      </c>
      <c r="G881" s="333">
        <v>153132.91731615417</v>
      </c>
      <c r="H881" s="358">
        <v>82324</v>
      </c>
      <c r="L881" s="287"/>
      <c r="M881" s="287"/>
    </row>
    <row r="882" spans="1:13" s="345" customFormat="1" ht="15" customHeight="1">
      <c r="A882" s="869" t="s">
        <v>11332</v>
      </c>
      <c r="B882" s="870" t="s">
        <v>11333</v>
      </c>
      <c r="C882" s="331">
        <f>VLOOKUP(A882,'[5]VPP_analiticki (2)'!$A$5:$I$266,6,0)</f>
        <v>2</v>
      </c>
      <c r="D882" s="331">
        <f>VLOOKUP(A882,'[5]VPP_analiticki (2)'!$A$5:$I$266,9,0)</f>
        <v>9680</v>
      </c>
      <c r="E882" s="342">
        <f>D882/C882</f>
        <v>4840</v>
      </c>
      <c r="F882" s="332"/>
      <c r="G882" s="333">
        <v>9003.0042248941518</v>
      </c>
      <c r="H882" s="358">
        <v>4840</v>
      </c>
      <c r="L882" s="287"/>
      <c r="M882" s="287"/>
    </row>
    <row r="883" spans="1:13" s="345" customFormat="1" ht="15" customHeight="1">
      <c r="A883" s="348" t="s">
        <v>11334</v>
      </c>
      <c r="B883" s="349" t="s">
        <v>11335</v>
      </c>
      <c r="C883" s="331"/>
      <c r="D883" s="331"/>
      <c r="E883" s="342"/>
      <c r="F883" s="332"/>
      <c r="G883" s="333">
        <v>0</v>
      </c>
      <c r="H883" s="358"/>
      <c r="L883" s="287"/>
      <c r="M883" s="287"/>
    </row>
    <row r="884" spans="1:13" s="345" customFormat="1" ht="15" customHeight="1">
      <c r="A884" s="348" t="s">
        <v>11336</v>
      </c>
      <c r="B884" s="349" t="s">
        <v>11337</v>
      </c>
      <c r="C884" s="331"/>
      <c r="D884" s="331"/>
      <c r="E884" s="342"/>
      <c r="F884" s="332"/>
      <c r="G884" s="333">
        <v>0</v>
      </c>
      <c r="H884" s="358"/>
      <c r="L884" s="287"/>
      <c r="M884" s="287"/>
    </row>
    <row r="885" spans="1:13" s="345" customFormat="1" ht="15" customHeight="1">
      <c r="A885" s="344"/>
      <c r="B885" s="362" t="s">
        <v>11338</v>
      </c>
      <c r="C885" s="331"/>
      <c r="D885" s="336">
        <f>SUM(D27:D884)</f>
        <v>129220359.22</v>
      </c>
      <c r="E885" s="342"/>
      <c r="F885" s="363"/>
      <c r="G885" s="339">
        <f>SUM(G27:G884)</f>
        <v>120182999.99999988</v>
      </c>
      <c r="H885" s="358"/>
    </row>
    <row r="886" spans="1:13" s="345" customFormat="1" ht="15" customHeight="1">
      <c r="A886" s="344"/>
      <c r="B886" s="362"/>
      <c r="C886" s="331"/>
      <c r="D886" s="336"/>
      <c r="E886" s="342"/>
      <c r="F886" s="363"/>
      <c r="G886" s="339"/>
      <c r="H886" s="358"/>
    </row>
    <row r="887" spans="1:13" s="345" customFormat="1" ht="15" customHeight="1">
      <c r="A887" s="344"/>
      <c r="B887" s="855" t="s">
        <v>11339</v>
      </c>
      <c r="C887" s="331"/>
      <c r="D887" s="322"/>
      <c r="E887" s="342"/>
      <c r="F887" s="363"/>
      <c r="G887" s="333"/>
      <c r="H887" s="358"/>
    </row>
    <row r="888" spans="1:13" s="345" customFormat="1" ht="15" customHeight="1">
      <c r="A888" s="344" t="s">
        <v>11340</v>
      </c>
      <c r="B888" s="350" t="s">
        <v>11341</v>
      </c>
      <c r="C888" s="331"/>
      <c r="D888" s="331"/>
      <c r="E888" s="342"/>
      <c r="F888" s="363"/>
      <c r="G888" s="333">
        <v>0</v>
      </c>
      <c r="H888" s="358"/>
    </row>
    <row r="889" spans="1:13" s="345" customFormat="1" ht="15" customHeight="1">
      <c r="A889" s="344" t="s">
        <v>11342</v>
      </c>
      <c r="B889" s="350" t="s">
        <v>11343</v>
      </c>
      <c r="C889" s="331"/>
      <c r="D889" s="331"/>
      <c r="E889" s="342"/>
      <c r="F889" s="363"/>
      <c r="G889" s="333">
        <v>0</v>
      </c>
      <c r="H889" s="358"/>
    </row>
    <row r="890" spans="1:13" s="345" customFormat="1" ht="15" customHeight="1">
      <c r="A890" s="344" t="s">
        <v>11344</v>
      </c>
      <c r="B890" s="350" t="s">
        <v>11345</v>
      </c>
      <c r="C890" s="331"/>
      <c r="D890" s="331"/>
      <c r="E890" s="342"/>
      <c r="F890" s="363"/>
      <c r="G890" s="333">
        <v>0</v>
      </c>
      <c r="H890" s="358"/>
    </row>
    <row r="891" spans="1:13" s="345" customFormat="1" ht="15" customHeight="1">
      <c r="A891" s="344" t="s">
        <v>11346</v>
      </c>
      <c r="B891" s="350" t="s">
        <v>11347</v>
      </c>
      <c r="C891" s="331"/>
      <c r="D891" s="331"/>
      <c r="E891" s="342"/>
      <c r="F891" s="363"/>
      <c r="G891" s="333">
        <v>0</v>
      </c>
      <c r="H891" s="358"/>
    </row>
    <row r="892" spans="1:13" s="345" customFormat="1" ht="15" customHeight="1">
      <c r="A892" s="344" t="s">
        <v>11348</v>
      </c>
      <c r="B892" s="350" t="s">
        <v>11349</v>
      </c>
      <c r="C892" s="331"/>
      <c r="D892" s="331"/>
      <c r="E892" s="342"/>
      <c r="F892" s="363"/>
      <c r="G892" s="333">
        <v>0</v>
      </c>
      <c r="H892" s="358"/>
    </row>
    <row r="893" spans="1:13" s="345" customFormat="1" ht="15" customHeight="1">
      <c r="A893" s="344" t="s">
        <v>11350</v>
      </c>
      <c r="B893" s="350" t="s">
        <v>11351</v>
      </c>
      <c r="C893" s="331"/>
      <c r="D893" s="331"/>
      <c r="E893" s="342"/>
      <c r="F893" s="363"/>
      <c r="G893" s="333">
        <v>0</v>
      </c>
      <c r="H893" s="358"/>
    </row>
    <row r="894" spans="1:13" s="345" customFormat="1" ht="15" customHeight="1">
      <c r="A894" s="344" t="s">
        <v>11352</v>
      </c>
      <c r="B894" s="350" t="s">
        <v>11353</v>
      </c>
      <c r="C894" s="331"/>
      <c r="D894" s="331"/>
      <c r="E894" s="342"/>
      <c r="F894" s="363"/>
      <c r="G894" s="333">
        <v>0</v>
      </c>
      <c r="H894" s="358"/>
    </row>
    <row r="895" spans="1:13" s="345" customFormat="1" ht="15" customHeight="1">
      <c r="A895" s="344" t="s">
        <v>11354</v>
      </c>
      <c r="B895" s="350" t="s">
        <v>11355</v>
      </c>
      <c r="C895" s="331"/>
      <c r="D895" s="331"/>
      <c r="E895" s="342"/>
      <c r="F895" s="363"/>
      <c r="G895" s="333">
        <v>0</v>
      </c>
      <c r="H895" s="358"/>
    </row>
    <row r="896" spans="1:13" s="345" customFormat="1" ht="15" customHeight="1">
      <c r="A896" s="344" t="s">
        <v>11356</v>
      </c>
      <c r="B896" s="350" t="s">
        <v>11357</v>
      </c>
      <c r="C896" s="331"/>
      <c r="D896" s="331"/>
      <c r="E896" s="342"/>
      <c r="F896" s="363"/>
      <c r="G896" s="333">
        <v>0</v>
      </c>
      <c r="H896" s="358"/>
    </row>
    <row r="897" spans="1:8" s="345" customFormat="1" ht="15" customHeight="1">
      <c r="A897" s="344" t="s">
        <v>11358</v>
      </c>
      <c r="B897" s="350" t="s">
        <v>11359</v>
      </c>
      <c r="C897" s="331"/>
      <c r="D897" s="331"/>
      <c r="E897" s="342"/>
      <c r="F897" s="363"/>
      <c r="G897" s="333">
        <v>0</v>
      </c>
      <c r="H897" s="358"/>
    </row>
    <row r="898" spans="1:8" s="345" customFormat="1" ht="15" customHeight="1">
      <c r="A898" s="344" t="s">
        <v>11360</v>
      </c>
      <c r="B898" s="350" t="s">
        <v>11361</v>
      </c>
      <c r="C898" s="331"/>
      <c r="D898" s="331"/>
      <c r="E898" s="342"/>
      <c r="F898" s="363"/>
      <c r="G898" s="333">
        <v>0</v>
      </c>
      <c r="H898" s="358"/>
    </row>
    <row r="899" spans="1:8" s="345" customFormat="1" ht="15" customHeight="1">
      <c r="A899" s="344" t="s">
        <v>11362</v>
      </c>
      <c r="B899" s="350" t="s">
        <v>11363</v>
      </c>
      <c r="C899" s="331"/>
      <c r="D899" s="331"/>
      <c r="E899" s="342"/>
      <c r="F899" s="363"/>
      <c r="G899" s="333">
        <v>0</v>
      </c>
      <c r="H899" s="358"/>
    </row>
    <row r="900" spans="1:8" s="345" customFormat="1" ht="15" customHeight="1">
      <c r="A900" s="344" t="s">
        <v>11364</v>
      </c>
      <c r="B900" s="350" t="s">
        <v>11365</v>
      </c>
      <c r="C900" s="331"/>
      <c r="D900" s="331"/>
      <c r="E900" s="342"/>
      <c r="F900" s="363"/>
      <c r="G900" s="333">
        <v>0</v>
      </c>
      <c r="H900" s="358"/>
    </row>
    <row r="901" spans="1:8" s="345" customFormat="1" ht="15" customHeight="1">
      <c r="A901" s="344" t="s">
        <v>11366</v>
      </c>
      <c r="B901" s="350" t="s">
        <v>11367</v>
      </c>
      <c r="C901" s="331">
        <f>VLOOKUP(A901,'[6]VPP_analiticki (2)'!$A$5:$I$43,6,0)</f>
        <v>3</v>
      </c>
      <c r="D901" s="331">
        <f>VLOOKUP(A901,'[6]VPP_analiticki (2)'!$A$5:$I$43,9,0)</f>
        <v>214170</v>
      </c>
      <c r="E901" s="342">
        <f>D901/C901</f>
        <v>71390</v>
      </c>
      <c r="F901" s="363">
        <f t="shared" ref="F901:F942" si="19">G901/H901</f>
        <v>2.5119766296591601</v>
      </c>
      <c r="G901" s="333">
        <v>179330.01159136745</v>
      </c>
      <c r="H901" s="358">
        <v>71390</v>
      </c>
    </row>
    <row r="902" spans="1:8" s="345" customFormat="1" ht="15" customHeight="1">
      <c r="A902" s="344" t="s">
        <v>11368</v>
      </c>
      <c r="B902" s="350" t="s">
        <v>11369</v>
      </c>
      <c r="C902" s="331">
        <f>VLOOKUP(A902,'[6]VPP_analiticki (2)'!$A$5:$I$43,6,0)</f>
        <v>6</v>
      </c>
      <c r="D902" s="331">
        <f>VLOOKUP(A902,'[6]VPP_analiticki (2)'!$A$5:$I$43,9,0)</f>
        <v>145200</v>
      </c>
      <c r="E902" s="342">
        <f>D902/C902</f>
        <v>24200</v>
      </c>
      <c r="F902" s="363">
        <f t="shared" si="19"/>
        <v>5.0239532593183212</v>
      </c>
      <c r="G902" s="333">
        <v>121579.66887550337</v>
      </c>
      <c r="H902" s="358">
        <v>24200</v>
      </c>
    </row>
    <row r="903" spans="1:8" s="345" customFormat="1" ht="15" customHeight="1">
      <c r="A903" s="344" t="s">
        <v>19450</v>
      </c>
      <c r="B903" s="350" t="s">
        <v>19451</v>
      </c>
      <c r="C903" s="331">
        <f>VLOOKUP(A903,'[6]VPP_analiticki (2)'!$A$5:$I$43,6,0)</f>
        <v>5</v>
      </c>
      <c r="D903" s="331">
        <f>VLOOKUP(A903,'[6]VPP_analiticki (2)'!$A$5:$I$43,9,0)</f>
        <v>566700</v>
      </c>
      <c r="E903" s="342">
        <f>D903/C903</f>
        <v>113340</v>
      </c>
      <c r="F903" s="363">
        <f t="shared" si="19"/>
        <v>4.1866277160986005</v>
      </c>
      <c r="G903" s="333">
        <v>474512.38534261542</v>
      </c>
      <c r="H903" s="358">
        <v>113340</v>
      </c>
    </row>
    <row r="904" spans="1:8" s="345" customFormat="1" ht="15" customHeight="1">
      <c r="A904" s="344" t="s">
        <v>18147</v>
      </c>
      <c r="B904" s="350" t="s">
        <v>18148</v>
      </c>
      <c r="C904" s="331">
        <f>VLOOKUP(A904,'[6]VPP_analiticki (2)'!$A$5:$I$43,6,0)</f>
        <v>14</v>
      </c>
      <c r="D904" s="331">
        <f>VLOOKUP(A904,'[6]VPP_analiticki (2)'!$A$5:$I$43,9,0)</f>
        <v>1586760</v>
      </c>
      <c r="E904" s="342">
        <f>D904/C904</f>
        <v>113340</v>
      </c>
      <c r="F904" s="363">
        <f t="shared" si="19"/>
        <v>11.72255760507608</v>
      </c>
      <c r="G904" s="333">
        <v>1328634.6789593229</v>
      </c>
      <c r="H904" s="358">
        <v>113340</v>
      </c>
    </row>
    <row r="905" spans="1:8" s="345" customFormat="1" ht="15" customHeight="1">
      <c r="A905" s="344" t="s">
        <v>11370</v>
      </c>
      <c r="B905" s="350" t="s">
        <v>11371</v>
      </c>
      <c r="C905" s="331"/>
      <c r="D905" s="331"/>
      <c r="E905" s="342"/>
      <c r="F905" s="363"/>
      <c r="G905" s="333">
        <v>0</v>
      </c>
      <c r="H905" s="358"/>
    </row>
    <row r="906" spans="1:8" s="345" customFormat="1" ht="15" customHeight="1">
      <c r="A906" s="344" t="s">
        <v>19452</v>
      </c>
      <c r="B906" s="350" t="s">
        <v>19454</v>
      </c>
      <c r="C906" s="331">
        <f>VLOOKUP(A906,'[6]VPP_analiticki (2)'!$A$5:$I$43,6,0)</f>
        <v>1</v>
      </c>
      <c r="D906" s="331">
        <f>VLOOKUP(A906,'[6]VPP_analiticki (2)'!$A$5:$I$43,9,0)</f>
        <v>41690</v>
      </c>
      <c r="E906" s="342">
        <f>D906/C906</f>
        <v>41690</v>
      </c>
      <c r="F906" s="363">
        <f t="shared" si="19"/>
        <v>0.83732554321972008</v>
      </c>
      <c r="G906" s="333">
        <v>34908.101896830129</v>
      </c>
      <c r="H906" s="358">
        <v>41690</v>
      </c>
    </row>
    <row r="907" spans="1:8" s="345" customFormat="1" ht="15" customHeight="1">
      <c r="A907" s="344" t="s">
        <v>19453</v>
      </c>
      <c r="B907" s="350" t="s">
        <v>19455</v>
      </c>
      <c r="C907" s="331">
        <f>VLOOKUP(A907,'[6]VPP_analiticki (2)'!$A$5:$I$43,6,0)</f>
        <v>1</v>
      </c>
      <c r="D907" s="331">
        <f>VLOOKUP(A907,'[6]VPP_analiticki (2)'!$A$5:$I$43,9,0)</f>
        <v>28050</v>
      </c>
      <c r="E907" s="342">
        <f>D907/C907</f>
        <v>28050</v>
      </c>
      <c r="F907" s="363">
        <f t="shared" si="19"/>
        <v>0.83732554321972019</v>
      </c>
      <c r="G907" s="333">
        <v>23486.981487313151</v>
      </c>
      <c r="H907" s="358">
        <v>28050</v>
      </c>
    </row>
    <row r="908" spans="1:8" s="345" customFormat="1" ht="15" customHeight="1">
      <c r="A908" s="344" t="s">
        <v>11372</v>
      </c>
      <c r="B908" s="350" t="s">
        <v>11373</v>
      </c>
      <c r="C908" s="331"/>
      <c r="D908" s="331"/>
      <c r="E908" s="342"/>
      <c r="F908" s="363"/>
      <c r="G908" s="333">
        <v>0</v>
      </c>
      <c r="H908" s="358"/>
    </row>
    <row r="909" spans="1:8" s="345" customFormat="1" ht="15" customHeight="1">
      <c r="A909" s="344" t="s">
        <v>11374</v>
      </c>
      <c r="B909" s="350" t="s">
        <v>11375</v>
      </c>
      <c r="C909" s="331">
        <f>VLOOKUP(A909,'[6]VPP_analiticki (2)'!$A$5:$I$43,6,0)</f>
        <v>2</v>
      </c>
      <c r="D909" s="331">
        <f>VLOOKUP(A909,'[6]VPP_analiticki (2)'!$A$5:$I$43,9,0)</f>
        <v>225500</v>
      </c>
      <c r="E909" s="342">
        <f t="shared" ref="E909:E921" si="20">D909/C909</f>
        <v>112750</v>
      </c>
      <c r="F909" s="363">
        <f t="shared" si="19"/>
        <v>1.6746510864394406</v>
      </c>
      <c r="G909" s="333">
        <v>188816.90999604692</v>
      </c>
      <c r="H909" s="358">
        <v>112750</v>
      </c>
    </row>
    <row r="910" spans="1:8" s="345" customFormat="1" ht="15" customHeight="1">
      <c r="A910" s="344" t="s">
        <v>11376</v>
      </c>
      <c r="B910" s="350" t="s">
        <v>11377</v>
      </c>
      <c r="C910" s="331">
        <f>VLOOKUP(A910,'[6]VPP_analiticki (2)'!$A$5:$I$43,6,0)</f>
        <v>2</v>
      </c>
      <c r="D910" s="331">
        <f>VLOOKUP(A910,'[6]VPP_analiticki (2)'!$A$5:$I$43,9,0)</f>
        <v>225500</v>
      </c>
      <c r="E910" s="342">
        <f t="shared" si="20"/>
        <v>112750</v>
      </c>
      <c r="F910" s="363">
        <f t="shared" si="19"/>
        <v>1.6746510864394406</v>
      </c>
      <c r="G910" s="333">
        <v>188816.90999604692</v>
      </c>
      <c r="H910" s="358">
        <v>112750</v>
      </c>
    </row>
    <row r="911" spans="1:8" s="345" customFormat="1" ht="15" customHeight="1">
      <c r="A911" s="344" t="s">
        <v>18149</v>
      </c>
      <c r="B911" s="350" t="s">
        <v>18150</v>
      </c>
      <c r="C911" s="331">
        <f>VLOOKUP(A911,'[6]VPP_analiticki (2)'!$A$5:$I$43,6,0)</f>
        <v>1</v>
      </c>
      <c r="D911" s="331">
        <f>VLOOKUP(A911,'[6]VPP_analiticki (2)'!$A$5:$I$43,9,0)</f>
        <v>117040</v>
      </c>
      <c r="E911" s="342">
        <f t="shared" si="20"/>
        <v>117040</v>
      </c>
      <c r="F911" s="363">
        <f t="shared" si="19"/>
        <v>0.83732554321971997</v>
      </c>
      <c r="G911" s="333">
        <v>98000.581578436031</v>
      </c>
      <c r="H911" s="358">
        <v>117040</v>
      </c>
    </row>
    <row r="912" spans="1:8" s="345" customFormat="1" ht="15" customHeight="1">
      <c r="A912" s="344" t="s">
        <v>11378</v>
      </c>
      <c r="B912" s="350" t="s">
        <v>11379</v>
      </c>
      <c r="C912" s="331">
        <f>VLOOKUP(A912,'[6]VPP_analiticki (2)'!$A$5:$I$43,6,0)</f>
        <v>5</v>
      </c>
      <c r="D912" s="331">
        <f>VLOOKUP(A912,'[6]VPP_analiticki (2)'!$A$5:$I$43,9,0)</f>
        <v>1188000</v>
      </c>
      <c r="E912" s="342">
        <f t="shared" si="20"/>
        <v>237600</v>
      </c>
      <c r="F912" s="363">
        <f t="shared" si="19"/>
        <v>4.1866277160985996</v>
      </c>
      <c r="G912" s="333">
        <v>994742.7453450273</v>
      </c>
      <c r="H912" s="358">
        <v>237600</v>
      </c>
    </row>
    <row r="913" spans="1:8" s="345" customFormat="1" ht="15" customHeight="1">
      <c r="A913" s="344" t="s">
        <v>11380</v>
      </c>
      <c r="B913" s="350" t="s">
        <v>11381</v>
      </c>
      <c r="C913" s="331">
        <f>VLOOKUP(A913,'[6]VPP_analiticki (2)'!$A$5:$I$43,6,0)</f>
        <v>8</v>
      </c>
      <c r="D913" s="331">
        <f>VLOOKUP(A913,'[6]VPP_analiticki (2)'!$A$5:$I$43,9,0)</f>
        <v>1900800</v>
      </c>
      <c r="E913" s="342">
        <f t="shared" si="20"/>
        <v>237600</v>
      </c>
      <c r="F913" s="363">
        <f t="shared" si="19"/>
        <v>6.6986043457577598</v>
      </c>
      <c r="G913" s="333">
        <v>1591588.3925520438</v>
      </c>
      <c r="H913" s="358">
        <v>237600</v>
      </c>
    </row>
    <row r="914" spans="1:8" s="345" customFormat="1" ht="15" customHeight="1">
      <c r="A914" s="344" t="s">
        <v>11382</v>
      </c>
      <c r="B914" s="350" t="s">
        <v>11383</v>
      </c>
      <c r="C914" s="331">
        <f>VLOOKUP(A914,'[6]VPP_analiticki (2)'!$A$5:$I$43,6,0)</f>
        <v>2</v>
      </c>
      <c r="D914" s="331">
        <f>VLOOKUP(A914,'[6]VPP_analiticki (2)'!$A$5:$I$43,9,0)</f>
        <v>475200</v>
      </c>
      <c r="E914" s="342">
        <f t="shared" si="20"/>
        <v>237600</v>
      </c>
      <c r="F914" s="363">
        <f t="shared" si="19"/>
        <v>1.6746510864394399</v>
      </c>
      <c r="G914" s="333">
        <v>397897.09813801094</v>
      </c>
      <c r="H914" s="358">
        <v>237600</v>
      </c>
    </row>
    <row r="915" spans="1:8" s="345" customFormat="1" ht="15" customHeight="1">
      <c r="A915" s="344" t="s">
        <v>18151</v>
      </c>
      <c r="B915" s="350" t="s">
        <v>18152</v>
      </c>
      <c r="C915" s="331">
        <f>VLOOKUP(A915,'[6]VPP_analiticki (2)'!$A$5:$I$43,6,0)</f>
        <v>2</v>
      </c>
      <c r="D915" s="331">
        <f>VLOOKUP(A915,'[6]VPP_analiticki (2)'!$A$5:$I$43,9,0)</f>
        <v>475200</v>
      </c>
      <c r="E915" s="342">
        <f t="shared" si="20"/>
        <v>237600</v>
      </c>
      <c r="F915" s="363">
        <f t="shared" si="19"/>
        <v>1.6746510864394399</v>
      </c>
      <c r="G915" s="333">
        <v>397897.09813801094</v>
      </c>
      <c r="H915" s="358">
        <v>237600</v>
      </c>
    </row>
    <row r="916" spans="1:8" s="345" customFormat="1" ht="15" customHeight="1">
      <c r="A916" s="344" t="s">
        <v>19456</v>
      </c>
      <c r="B916" s="350" t="s">
        <v>19457</v>
      </c>
      <c r="C916" s="331">
        <f>VLOOKUP(A916,'[6]VPP_analiticki (2)'!$A$5:$I$43,6,0)</f>
        <v>2</v>
      </c>
      <c r="D916" s="331">
        <f>VLOOKUP(A916,'[6]VPP_analiticki (2)'!$A$5:$I$43,9,0)</f>
        <v>475200</v>
      </c>
      <c r="E916" s="342">
        <f t="shared" si="20"/>
        <v>237600</v>
      </c>
      <c r="F916" s="363">
        <f t="shared" si="19"/>
        <v>1.6746510864394399</v>
      </c>
      <c r="G916" s="333">
        <v>397897.09813801094</v>
      </c>
      <c r="H916" s="358">
        <v>237600</v>
      </c>
    </row>
    <row r="917" spans="1:8" s="345" customFormat="1" ht="15" customHeight="1">
      <c r="A917" s="344" t="s">
        <v>18153</v>
      </c>
      <c r="B917" s="350" t="s">
        <v>18154</v>
      </c>
      <c r="C917" s="331">
        <f>VLOOKUP(A917,'[6]VPP_analiticki (2)'!$A$5:$I$43,6,0)</f>
        <v>2</v>
      </c>
      <c r="D917" s="331">
        <f>VLOOKUP(A917,'[6]VPP_analiticki (2)'!$A$5:$I$43,9,0)</f>
        <v>229680</v>
      </c>
      <c r="E917" s="342">
        <f t="shared" si="20"/>
        <v>114840</v>
      </c>
      <c r="F917" s="363">
        <f t="shared" si="19"/>
        <v>1.6746510864394402</v>
      </c>
      <c r="G917" s="333">
        <v>192316.93076670531</v>
      </c>
      <c r="H917" s="358">
        <v>114840</v>
      </c>
    </row>
    <row r="918" spans="1:8" s="345" customFormat="1" ht="15" customHeight="1">
      <c r="A918" s="344" t="s">
        <v>11384</v>
      </c>
      <c r="B918" s="350" t="s">
        <v>11385</v>
      </c>
      <c r="C918" s="331">
        <f>VLOOKUP(A918,'[6]VPP_analiticki (2)'!$A$5:$I$43,6,0)</f>
        <v>2</v>
      </c>
      <c r="D918" s="331">
        <f>VLOOKUP(A918,'[6]VPP_analiticki (2)'!$A$5:$I$43,9,0)</f>
        <v>229680</v>
      </c>
      <c r="E918" s="342">
        <f t="shared" si="20"/>
        <v>114840</v>
      </c>
      <c r="F918" s="363">
        <f t="shared" si="19"/>
        <v>1.6746510864394402</v>
      </c>
      <c r="G918" s="333">
        <v>192316.93076670531</v>
      </c>
      <c r="H918" s="358">
        <v>114840</v>
      </c>
    </row>
    <row r="919" spans="1:8" s="345" customFormat="1" ht="15" customHeight="1">
      <c r="A919" s="344" t="s">
        <v>18155</v>
      </c>
      <c r="B919" s="350" t="s">
        <v>18156</v>
      </c>
      <c r="C919" s="331">
        <f>VLOOKUP(A919,'[6]VPP_analiticki (2)'!$A$5:$I$43,6,0)</f>
        <v>3</v>
      </c>
      <c r="D919" s="331">
        <f>VLOOKUP(A919,'[6]VPP_analiticki (2)'!$A$5:$I$43,9,0)</f>
        <v>344520</v>
      </c>
      <c r="E919" s="342">
        <f t="shared" si="20"/>
        <v>114840</v>
      </c>
      <c r="F919" s="363">
        <f t="shared" si="19"/>
        <v>2.5119766296591601</v>
      </c>
      <c r="G919" s="333">
        <v>288475.39615005796</v>
      </c>
      <c r="H919" s="358">
        <v>114840</v>
      </c>
    </row>
    <row r="920" spans="1:8" s="345" customFormat="1" ht="15" customHeight="1">
      <c r="A920" s="344" t="s">
        <v>18301</v>
      </c>
      <c r="B920" s="350" t="s">
        <v>18302</v>
      </c>
      <c r="C920" s="331">
        <f>VLOOKUP(A920,'[6]VPP_analiticki (2)'!$A$5:$I$43,6,0)</f>
        <v>3</v>
      </c>
      <c r="D920" s="331">
        <f>VLOOKUP(A920,'[6]VPP_analiticki (2)'!$A$5:$I$43,9,0)</f>
        <v>344520</v>
      </c>
      <c r="E920" s="342">
        <f t="shared" si="20"/>
        <v>114840</v>
      </c>
      <c r="F920" s="363">
        <f t="shared" si="19"/>
        <v>2.5119766296591601</v>
      </c>
      <c r="G920" s="333">
        <v>288475.39615005796</v>
      </c>
      <c r="H920" s="358">
        <v>114840</v>
      </c>
    </row>
    <row r="921" spans="1:8" s="345" customFormat="1" ht="15" customHeight="1">
      <c r="A921" s="344" t="s">
        <v>18303</v>
      </c>
      <c r="B921" s="350" t="s">
        <v>18304</v>
      </c>
      <c r="C921" s="331">
        <f>VLOOKUP(A921,'[6]VPP_analiticki (2)'!$A$5:$I$43,6,0)</f>
        <v>1</v>
      </c>
      <c r="D921" s="331">
        <f>VLOOKUP(A921,'[6]VPP_analiticki (2)'!$A$5:$I$43,9,0)</f>
        <v>114840</v>
      </c>
      <c r="E921" s="342">
        <f t="shared" si="20"/>
        <v>114840</v>
      </c>
      <c r="F921" s="363">
        <f t="shared" si="19"/>
        <v>0.83732554321972008</v>
      </c>
      <c r="G921" s="333">
        <v>96158.465383352654</v>
      </c>
      <c r="H921" s="358">
        <v>114840</v>
      </c>
    </row>
    <row r="922" spans="1:8" s="345" customFormat="1" ht="15" customHeight="1">
      <c r="A922" s="344" t="s">
        <v>11386</v>
      </c>
      <c r="B922" s="350" t="s">
        <v>11387</v>
      </c>
      <c r="C922" s="331"/>
      <c r="D922" s="331"/>
      <c r="E922" s="342"/>
      <c r="F922" s="363"/>
      <c r="G922" s="333">
        <v>0</v>
      </c>
      <c r="H922" s="358"/>
    </row>
    <row r="923" spans="1:8" s="345" customFormat="1" ht="15" customHeight="1">
      <c r="A923" s="344" t="s">
        <v>18157</v>
      </c>
      <c r="B923" s="350" t="s">
        <v>18158</v>
      </c>
      <c r="C923" s="331">
        <f>VLOOKUP(A923,'[6]VPP_analiticki (2)'!$A$5:$I$43,6,0)</f>
        <v>6</v>
      </c>
      <c r="D923" s="331">
        <f>VLOOKUP(A923,'[6]VPP_analiticki (2)'!$A$5:$I$43,9,0)</f>
        <v>676500</v>
      </c>
      <c r="E923" s="342">
        <f t="shared" ref="E923:E942" si="21">D923/C923</f>
        <v>112750</v>
      </c>
      <c r="F923" s="363">
        <f t="shared" si="19"/>
        <v>5.0239532593183194</v>
      </c>
      <c r="G923" s="333">
        <v>566450.72998814052</v>
      </c>
      <c r="H923" s="358">
        <v>112750</v>
      </c>
    </row>
    <row r="924" spans="1:8" s="345" customFormat="1" ht="15" customHeight="1">
      <c r="A924" s="344" t="s">
        <v>18159</v>
      </c>
      <c r="B924" s="350" t="s">
        <v>18160</v>
      </c>
      <c r="C924" s="331">
        <f>VLOOKUP(A924,'[6]VPP_analiticki (2)'!$A$5:$I$43,6,0)</f>
        <v>8</v>
      </c>
      <c r="D924" s="331">
        <f>VLOOKUP(A924,'[6]VPP_analiticki (2)'!$A$5:$I$43,9,0)</f>
        <v>902000</v>
      </c>
      <c r="E924" s="342">
        <f t="shared" si="21"/>
        <v>112750</v>
      </c>
      <c r="F924" s="363">
        <f t="shared" si="19"/>
        <v>6.6986043457577624</v>
      </c>
      <c r="G924" s="333">
        <v>755267.63998418767</v>
      </c>
      <c r="H924" s="358">
        <v>112750</v>
      </c>
    </row>
    <row r="925" spans="1:8" s="345" customFormat="1" ht="15" customHeight="1">
      <c r="A925" s="344" t="s">
        <v>18161</v>
      </c>
      <c r="B925" s="350" t="s">
        <v>18162</v>
      </c>
      <c r="C925" s="331">
        <f>VLOOKUP(A925,'[6]VPP_analiticki (2)'!$A$5:$I$43,6,0)</f>
        <v>4</v>
      </c>
      <c r="D925" s="331">
        <f>VLOOKUP(A925,'[6]VPP_analiticki (2)'!$A$5:$I$43,9,0)</f>
        <v>451000</v>
      </c>
      <c r="E925" s="342">
        <f t="shared" si="21"/>
        <v>112750</v>
      </c>
      <c r="F925" s="363">
        <f t="shared" si="19"/>
        <v>3.3493021728788812</v>
      </c>
      <c r="G925" s="333">
        <v>377633.81999209384</v>
      </c>
      <c r="H925" s="358">
        <v>112750</v>
      </c>
    </row>
    <row r="926" spans="1:8" s="345" customFormat="1" ht="15" customHeight="1">
      <c r="A926" s="344" t="s">
        <v>18305</v>
      </c>
      <c r="B926" s="350" t="s">
        <v>18306</v>
      </c>
      <c r="C926" s="331">
        <f>VLOOKUP(A926,'[6]VPP_analiticki (2)'!$A$5:$I$43,6,0)</f>
        <v>3</v>
      </c>
      <c r="D926" s="331">
        <f>VLOOKUP(A926,'[6]VPP_analiticki (2)'!$A$5:$I$43,9,0)</f>
        <v>338250</v>
      </c>
      <c r="E926" s="342">
        <f t="shared" si="21"/>
        <v>112750</v>
      </c>
      <c r="F926" s="363">
        <f t="shared" si="19"/>
        <v>2.5119766296591597</v>
      </c>
      <c r="G926" s="333">
        <v>283225.36499407026</v>
      </c>
      <c r="H926" s="358">
        <v>112750</v>
      </c>
    </row>
    <row r="927" spans="1:8" s="345" customFormat="1" ht="15" customHeight="1">
      <c r="A927" s="344" t="s">
        <v>19458</v>
      </c>
      <c r="B927" s="350" t="s">
        <v>19459</v>
      </c>
      <c r="C927" s="331">
        <f>VLOOKUP(A927,'[6]VPP_analiticki (2)'!$A$5:$I$43,6,0)</f>
        <v>2</v>
      </c>
      <c r="D927" s="331">
        <f>VLOOKUP(A927,'[6]VPP_analiticki (2)'!$A$5:$I$43,9,0)</f>
        <v>229900</v>
      </c>
      <c r="E927" s="342">
        <f t="shared" si="21"/>
        <v>114950</v>
      </c>
      <c r="F927" s="363">
        <f t="shared" si="19"/>
        <v>1.6746510864394402</v>
      </c>
      <c r="G927" s="333">
        <v>192501.14238621364</v>
      </c>
      <c r="H927" s="358">
        <v>114950</v>
      </c>
    </row>
    <row r="928" spans="1:8" s="345" customFormat="1" ht="15" customHeight="1">
      <c r="A928" s="344" t="s">
        <v>18163</v>
      </c>
      <c r="B928" s="350" t="s">
        <v>18164</v>
      </c>
      <c r="C928" s="331">
        <f>VLOOKUP(A928,'[6]VPP_analiticki (2)'!$A$5:$I$43,6,0)</f>
        <v>1</v>
      </c>
      <c r="D928" s="331">
        <f>VLOOKUP(A928,'[6]VPP_analiticki (2)'!$A$5:$I$43,9,0)</f>
        <v>118250</v>
      </c>
      <c r="E928" s="342">
        <f t="shared" si="21"/>
        <v>118250</v>
      </c>
      <c r="F928" s="363">
        <f t="shared" si="19"/>
        <v>0.83732554321972019</v>
      </c>
      <c r="G928" s="333">
        <v>99013.74548573191</v>
      </c>
      <c r="H928" s="358">
        <v>118250</v>
      </c>
    </row>
    <row r="929" spans="1:8" s="345" customFormat="1" ht="15" customHeight="1">
      <c r="A929" s="344" t="s">
        <v>18307</v>
      </c>
      <c r="B929" s="350" t="s">
        <v>18308</v>
      </c>
      <c r="C929" s="331">
        <f>VLOOKUP(A929,'[6]VPP_analiticki (2)'!$A$5:$I$43,6,0)</f>
        <v>2</v>
      </c>
      <c r="D929" s="331">
        <f>VLOOKUP(A929,'[6]VPP_analiticki (2)'!$A$5:$I$43,9,0)</f>
        <v>236500</v>
      </c>
      <c r="E929" s="342">
        <f t="shared" si="21"/>
        <v>118250</v>
      </c>
      <c r="F929" s="363">
        <f t="shared" si="19"/>
        <v>1.6746510864394404</v>
      </c>
      <c r="G929" s="333">
        <v>198027.49097146382</v>
      </c>
      <c r="H929" s="358">
        <v>118250</v>
      </c>
    </row>
    <row r="930" spans="1:8" s="345" customFormat="1" ht="15" customHeight="1">
      <c r="A930" s="344" t="s">
        <v>19460</v>
      </c>
      <c r="B930" s="350" t="s">
        <v>19473</v>
      </c>
      <c r="C930" s="331">
        <f>VLOOKUP(A930,'[6]VPP_analiticki (2)'!$A$5:$I$43,6,0)</f>
        <v>2</v>
      </c>
      <c r="D930" s="331">
        <f>VLOOKUP(A930,'[6]VPP_analiticki (2)'!$A$5:$I$43,9,0)</f>
        <v>475200</v>
      </c>
      <c r="E930" s="342">
        <f t="shared" si="21"/>
        <v>237600</v>
      </c>
      <c r="F930" s="363">
        <f t="shared" si="19"/>
        <v>1.6746510864394399</v>
      </c>
      <c r="G930" s="333">
        <v>397897.09813801094</v>
      </c>
      <c r="H930" s="358">
        <v>237600</v>
      </c>
    </row>
    <row r="931" spans="1:8" s="345" customFormat="1" ht="15" customHeight="1">
      <c r="A931" s="344" t="s">
        <v>19461</v>
      </c>
      <c r="B931" s="350" t="s">
        <v>19474</v>
      </c>
      <c r="C931" s="331">
        <f>VLOOKUP(A931,'[6]VPP_analiticki (2)'!$A$5:$I$43,6,0)</f>
        <v>3</v>
      </c>
      <c r="D931" s="331">
        <f>VLOOKUP(A931,'[6]VPP_analiticki (2)'!$A$5:$I$43,9,0)</f>
        <v>712800</v>
      </c>
      <c r="E931" s="342">
        <f t="shared" si="21"/>
        <v>237600</v>
      </c>
      <c r="F931" s="363">
        <f t="shared" si="19"/>
        <v>2.5119766296591601</v>
      </c>
      <c r="G931" s="333">
        <v>596845.64720701647</v>
      </c>
      <c r="H931" s="358">
        <v>237600</v>
      </c>
    </row>
    <row r="932" spans="1:8" s="345" customFormat="1" ht="15" customHeight="1">
      <c r="A932" s="344" t="s">
        <v>19462</v>
      </c>
      <c r="B932" s="350" t="s">
        <v>19475</v>
      </c>
      <c r="C932" s="331">
        <f>VLOOKUP(A932,'[6]VPP_analiticki (2)'!$A$5:$I$43,6,0)</f>
        <v>3</v>
      </c>
      <c r="D932" s="331">
        <f>VLOOKUP(A932,'[6]VPP_analiticki (2)'!$A$5:$I$43,9,0)</f>
        <v>712800</v>
      </c>
      <c r="E932" s="342">
        <f t="shared" si="21"/>
        <v>237600</v>
      </c>
      <c r="F932" s="363">
        <f t="shared" si="19"/>
        <v>2.5119766296591601</v>
      </c>
      <c r="G932" s="333">
        <v>596845.64720701647</v>
      </c>
      <c r="H932" s="358">
        <v>237600</v>
      </c>
    </row>
    <row r="933" spans="1:8" s="345" customFormat="1" ht="15" customHeight="1">
      <c r="A933" s="344" t="s">
        <v>19463</v>
      </c>
      <c r="B933" s="350" t="s">
        <v>19476</v>
      </c>
      <c r="C933" s="331">
        <f>VLOOKUP(A933,'[6]VPP_analiticki (2)'!$A$5:$I$43,6,0)</f>
        <v>1</v>
      </c>
      <c r="D933" s="331">
        <f>VLOOKUP(A933,'[6]VPP_analiticki (2)'!$A$5:$I$43,9,0)</f>
        <v>237600</v>
      </c>
      <c r="E933" s="342">
        <f t="shared" si="21"/>
        <v>237600</v>
      </c>
      <c r="F933" s="363">
        <f t="shared" si="19"/>
        <v>0.83732554321971997</v>
      </c>
      <c r="G933" s="333">
        <v>198948.54906900547</v>
      </c>
      <c r="H933" s="358">
        <v>237600</v>
      </c>
    </row>
    <row r="934" spans="1:8" s="345" customFormat="1" ht="15" customHeight="1">
      <c r="A934" s="344" t="s">
        <v>19464</v>
      </c>
      <c r="B934" s="350" t="s">
        <v>19477</v>
      </c>
      <c r="C934" s="331">
        <f>VLOOKUP(A934,'[6]VPP_analiticki (2)'!$A$5:$I$43,6,0)</f>
        <v>2</v>
      </c>
      <c r="D934" s="331">
        <f>VLOOKUP(A934,'[6]VPP_analiticki (2)'!$A$5:$I$43,9,0)</f>
        <v>93500</v>
      </c>
      <c r="E934" s="342">
        <f t="shared" si="21"/>
        <v>46750</v>
      </c>
      <c r="F934" s="363">
        <f t="shared" si="19"/>
        <v>1.6746510864394399</v>
      </c>
      <c r="G934" s="333">
        <v>78289.938291043814</v>
      </c>
      <c r="H934" s="358">
        <v>46750</v>
      </c>
    </row>
    <row r="935" spans="1:8" s="345" customFormat="1" ht="15" customHeight="1">
      <c r="A935" s="344" t="s">
        <v>19465</v>
      </c>
      <c r="B935" s="350" t="s">
        <v>19478</v>
      </c>
      <c r="C935" s="331">
        <f>VLOOKUP(A935,'[6]VPP_analiticki (2)'!$A$5:$I$43,6,0)</f>
        <v>3</v>
      </c>
      <c r="D935" s="331">
        <f>VLOOKUP(A935,'[6]VPP_analiticki (2)'!$A$5:$I$43,9,0)</f>
        <v>165000</v>
      </c>
      <c r="E935" s="342">
        <f t="shared" si="21"/>
        <v>55000</v>
      </c>
      <c r="F935" s="363">
        <f t="shared" si="19"/>
        <v>2.5119766296591606</v>
      </c>
      <c r="G935" s="333">
        <v>138158.71463125382</v>
      </c>
      <c r="H935" s="358">
        <v>55000</v>
      </c>
    </row>
    <row r="936" spans="1:8" s="345" customFormat="1" ht="15" customHeight="1">
      <c r="A936" s="344" t="s">
        <v>19466</v>
      </c>
      <c r="B936" s="350" t="s">
        <v>19479</v>
      </c>
      <c r="C936" s="331">
        <f>VLOOKUP(A936,'[6]VPP_analiticki (2)'!$A$5:$I$43,6,0)</f>
        <v>1</v>
      </c>
      <c r="D936" s="331">
        <f>VLOOKUP(A936,'[6]VPP_analiticki (2)'!$A$5:$I$43,9,0)</f>
        <v>28050</v>
      </c>
      <c r="E936" s="342">
        <f t="shared" si="21"/>
        <v>28050</v>
      </c>
      <c r="F936" s="363">
        <f t="shared" si="19"/>
        <v>0.83732554321972019</v>
      </c>
      <c r="G936" s="333">
        <v>23486.981487313151</v>
      </c>
      <c r="H936" s="358">
        <v>28050</v>
      </c>
    </row>
    <row r="937" spans="1:8" s="345" customFormat="1" ht="15" customHeight="1">
      <c r="A937" s="344" t="s">
        <v>19467</v>
      </c>
      <c r="B937" s="350" t="s">
        <v>19480</v>
      </c>
      <c r="C937" s="331">
        <f>VLOOKUP(A937,'[6]VPP_analiticki (2)'!$A$5:$I$43,6,0)</f>
        <v>3</v>
      </c>
      <c r="D937" s="331">
        <f>VLOOKUP(A937,'[6]VPP_analiticki (2)'!$A$5:$I$43,9,0)</f>
        <v>84150</v>
      </c>
      <c r="E937" s="342">
        <f t="shared" si="21"/>
        <v>28050</v>
      </c>
      <c r="F937" s="363">
        <f t="shared" si="19"/>
        <v>2.5119766296591597</v>
      </c>
      <c r="G937" s="333">
        <v>70460.944461939434</v>
      </c>
      <c r="H937" s="358">
        <v>28050</v>
      </c>
    </row>
    <row r="938" spans="1:8" s="345" customFormat="1" ht="15" customHeight="1">
      <c r="A938" s="344" t="s">
        <v>19468</v>
      </c>
      <c r="B938" s="350" t="s">
        <v>19481</v>
      </c>
      <c r="C938" s="331">
        <f>VLOOKUP(A938,'[6]VPP_analiticki (2)'!$A$5:$I$43,6,0)</f>
        <v>2</v>
      </c>
      <c r="D938" s="331">
        <f>VLOOKUP(A938,'[6]VPP_analiticki (2)'!$A$5:$I$43,9,0)</f>
        <v>56100</v>
      </c>
      <c r="E938" s="342">
        <f t="shared" si="21"/>
        <v>28050</v>
      </c>
      <c r="F938" s="363">
        <f t="shared" si="19"/>
        <v>1.6746510864394404</v>
      </c>
      <c r="G938" s="333">
        <v>46973.962974626302</v>
      </c>
      <c r="H938" s="358">
        <v>28050</v>
      </c>
    </row>
    <row r="939" spans="1:8" s="345" customFormat="1" ht="15" customHeight="1">
      <c r="A939" s="344" t="s">
        <v>19469</v>
      </c>
      <c r="B939" s="350" t="s">
        <v>19482</v>
      </c>
      <c r="C939" s="331">
        <f>VLOOKUP(A939,'[6]VPP_analiticki (2)'!$A$5:$I$43,6,0)</f>
        <v>1</v>
      </c>
      <c r="D939" s="331">
        <f>VLOOKUP(A939,'[6]VPP_analiticki (2)'!$A$5:$I$43,9,0)</f>
        <v>28050</v>
      </c>
      <c r="E939" s="342">
        <f t="shared" si="21"/>
        <v>28050</v>
      </c>
      <c r="F939" s="363">
        <f t="shared" si="19"/>
        <v>0.83732554321972019</v>
      </c>
      <c r="G939" s="333">
        <v>23486.981487313151</v>
      </c>
      <c r="H939" s="358">
        <v>28050</v>
      </c>
    </row>
    <row r="940" spans="1:8" s="345" customFormat="1" ht="15" customHeight="1">
      <c r="A940" s="344" t="s">
        <v>19470</v>
      </c>
      <c r="B940" s="350" t="s">
        <v>19483</v>
      </c>
      <c r="C940" s="331">
        <f>VLOOKUP(A940,'[6]VPP_analiticki (2)'!$A$5:$I$43,6,0)</f>
        <v>1</v>
      </c>
      <c r="D940" s="331">
        <f>VLOOKUP(A940,'[6]VPP_analiticki (2)'!$A$5:$I$43,9,0)</f>
        <v>112750</v>
      </c>
      <c r="E940" s="342">
        <f t="shared" si="21"/>
        <v>112750</v>
      </c>
      <c r="F940" s="363">
        <f t="shared" si="19"/>
        <v>0.8373255432197203</v>
      </c>
      <c r="G940" s="333">
        <v>94408.454998023459</v>
      </c>
      <c r="H940" s="358">
        <v>112750</v>
      </c>
    </row>
    <row r="941" spans="1:8" s="345" customFormat="1" ht="15" customHeight="1">
      <c r="A941" s="344" t="s">
        <v>19471</v>
      </c>
      <c r="B941" s="350" t="s">
        <v>19484</v>
      </c>
      <c r="C941" s="331">
        <f>VLOOKUP(A941,'[6]VPP_analiticki (2)'!$A$5:$I$43,6,0)</f>
        <v>2</v>
      </c>
      <c r="D941" s="331">
        <f>VLOOKUP(A941,'[6]VPP_analiticki (2)'!$A$5:$I$43,9,0)</f>
        <v>225500</v>
      </c>
      <c r="E941" s="342">
        <f t="shared" si="21"/>
        <v>112750</v>
      </c>
      <c r="F941" s="363">
        <f t="shared" si="19"/>
        <v>1.6746510864394406</v>
      </c>
      <c r="G941" s="333">
        <v>188816.90999604692</v>
      </c>
      <c r="H941" s="358">
        <v>112750</v>
      </c>
    </row>
    <row r="942" spans="1:8" s="345" customFormat="1" ht="15" customHeight="1">
      <c r="A942" s="344" t="s">
        <v>19472</v>
      </c>
      <c r="B942" s="350" t="s">
        <v>19485</v>
      </c>
      <c r="C942" s="331">
        <f>VLOOKUP(A942,'[6]VPP_analiticki (2)'!$A$5:$I$43,6,0)</f>
        <v>1</v>
      </c>
      <c r="D942" s="331">
        <f>VLOOKUP(A942,'[6]VPP_analiticki (2)'!$A$5:$I$43,9,0)</f>
        <v>112750</v>
      </c>
      <c r="E942" s="342">
        <f t="shared" si="21"/>
        <v>112750</v>
      </c>
      <c r="F942" s="363">
        <f t="shared" si="19"/>
        <v>0.8373255432197203</v>
      </c>
      <c r="G942" s="333">
        <v>94408.454998023459</v>
      </c>
      <c r="H942" s="358">
        <v>112750</v>
      </c>
    </row>
    <row r="943" spans="1:8" s="345" customFormat="1" ht="15" customHeight="1">
      <c r="A943" s="344"/>
      <c r="B943" s="362" t="s">
        <v>11338</v>
      </c>
      <c r="C943" s="364"/>
      <c r="D943" s="336">
        <f>SUM(D888:D942)</f>
        <v>14924900</v>
      </c>
      <c r="E943" s="365"/>
      <c r="F943" s="366"/>
      <c r="G943" s="339">
        <v>12497000</v>
      </c>
      <c r="H943" s="367"/>
    </row>
    <row r="944" spans="1:8" s="345" customFormat="1" ht="15" customHeight="1">
      <c r="A944" s="344"/>
      <c r="B944" s="350"/>
      <c r="C944" s="331"/>
      <c r="D944" s="322"/>
      <c r="E944" s="342"/>
      <c r="F944" s="363"/>
      <c r="G944" s="333"/>
      <c r="H944" s="358"/>
    </row>
    <row r="945" spans="1:8" s="345" customFormat="1" ht="15" customHeight="1">
      <c r="A945" s="344"/>
      <c r="B945" s="855" t="s">
        <v>11388</v>
      </c>
      <c r="C945" s="331"/>
      <c r="D945" s="322"/>
      <c r="E945" s="342"/>
      <c r="F945" s="363"/>
      <c r="G945" s="333"/>
      <c r="H945" s="358"/>
    </row>
    <row r="946" spans="1:8" s="345" customFormat="1" ht="15" customHeight="1">
      <c r="A946" s="344" t="s">
        <v>11389</v>
      </c>
      <c r="B946" s="350" t="s">
        <v>11390</v>
      </c>
      <c r="C946" s="331"/>
      <c r="D946" s="331"/>
      <c r="E946" s="342"/>
      <c r="F946" s="363"/>
      <c r="G946" s="333">
        <v>0</v>
      </c>
      <c r="H946" s="358"/>
    </row>
    <row r="947" spans="1:8" s="345" customFormat="1" ht="15" customHeight="1">
      <c r="A947" s="344" t="s">
        <v>11391</v>
      </c>
      <c r="B947" s="350" t="s">
        <v>11392</v>
      </c>
      <c r="C947" s="331"/>
      <c r="D947" s="331"/>
      <c r="E947" s="342"/>
      <c r="F947" s="363"/>
      <c r="G947" s="333">
        <v>0</v>
      </c>
      <c r="H947" s="358"/>
    </row>
    <row r="948" spans="1:8" s="345" customFormat="1" ht="15" customHeight="1">
      <c r="A948" s="344" t="s">
        <v>11393</v>
      </c>
      <c r="B948" s="350" t="s">
        <v>11394</v>
      </c>
      <c r="C948" s="331"/>
      <c r="D948" s="331"/>
      <c r="E948" s="342"/>
      <c r="F948" s="363"/>
      <c r="G948" s="333">
        <v>0</v>
      </c>
      <c r="H948" s="358"/>
    </row>
    <row r="949" spans="1:8" s="345" customFormat="1" ht="15" customHeight="1">
      <c r="A949" s="344" t="s">
        <v>11395</v>
      </c>
      <c r="B949" s="350" t="s">
        <v>11396</v>
      </c>
      <c r="C949" s="331"/>
      <c r="D949" s="331"/>
      <c r="E949" s="342"/>
      <c r="F949" s="363"/>
      <c r="G949" s="333">
        <v>0</v>
      </c>
      <c r="H949" s="358"/>
    </row>
    <row r="950" spans="1:8" s="345" customFormat="1" ht="15" customHeight="1">
      <c r="A950" s="344" t="s">
        <v>11397</v>
      </c>
      <c r="B950" s="350" t="s">
        <v>11398</v>
      </c>
      <c r="C950" s="331"/>
      <c r="D950" s="331"/>
      <c r="E950" s="342"/>
      <c r="F950" s="363"/>
      <c r="G950" s="333">
        <v>0</v>
      </c>
      <c r="H950" s="358"/>
    </row>
    <row r="951" spans="1:8" s="345" customFormat="1" ht="15" customHeight="1">
      <c r="A951" s="344" t="s">
        <v>11399</v>
      </c>
      <c r="B951" s="350" t="s">
        <v>11400</v>
      </c>
      <c r="C951" s="331"/>
      <c r="D951" s="331"/>
      <c r="E951" s="342"/>
      <c r="F951" s="363"/>
      <c r="G951" s="333">
        <v>0</v>
      </c>
      <c r="H951" s="358"/>
    </row>
    <row r="952" spans="1:8" s="345" customFormat="1" ht="15" customHeight="1">
      <c r="A952" s="344" t="s">
        <v>11401</v>
      </c>
      <c r="B952" s="350" t="s">
        <v>11402</v>
      </c>
      <c r="C952" s="331"/>
      <c r="D952" s="331"/>
      <c r="E952" s="342"/>
      <c r="F952" s="363"/>
      <c r="G952" s="333">
        <v>0</v>
      </c>
      <c r="H952" s="358"/>
    </row>
    <row r="953" spans="1:8" s="345" customFormat="1" ht="15" customHeight="1">
      <c r="A953" s="344" t="s">
        <v>11403</v>
      </c>
      <c r="B953" s="350" t="s">
        <v>11404</v>
      </c>
      <c r="C953" s="331"/>
      <c r="D953" s="331"/>
      <c r="E953" s="342"/>
      <c r="F953" s="363"/>
      <c r="G953" s="333">
        <v>0</v>
      </c>
      <c r="H953" s="358"/>
    </row>
    <row r="954" spans="1:8" s="345" customFormat="1" ht="15" customHeight="1">
      <c r="A954" s="344" t="s">
        <v>11405</v>
      </c>
      <c r="B954" s="350" t="s">
        <v>11406</v>
      </c>
      <c r="C954" s="331"/>
      <c r="D954" s="331"/>
      <c r="E954" s="342"/>
      <c r="F954" s="363"/>
      <c r="G954" s="333">
        <v>0</v>
      </c>
      <c r="H954" s="358"/>
    </row>
    <row r="955" spans="1:8" s="345" customFormat="1" ht="15" customHeight="1">
      <c r="A955" s="344" t="s">
        <v>11407</v>
      </c>
      <c r="B955" s="350" t="s">
        <v>11408</v>
      </c>
      <c r="C955" s="331"/>
      <c r="D955" s="331"/>
      <c r="E955" s="342"/>
      <c r="F955" s="363"/>
      <c r="G955" s="333">
        <v>0</v>
      </c>
      <c r="H955" s="358"/>
    </row>
    <row r="956" spans="1:8" s="345" customFormat="1" ht="15" customHeight="1">
      <c r="A956" s="344" t="s">
        <v>11409</v>
      </c>
      <c r="B956" s="350" t="s">
        <v>11410</v>
      </c>
      <c r="C956" s="331"/>
      <c r="D956" s="331"/>
      <c r="E956" s="342"/>
      <c r="F956" s="363"/>
      <c r="G956" s="333">
        <v>0</v>
      </c>
      <c r="H956" s="358"/>
    </row>
    <row r="957" spans="1:8" s="345" customFormat="1" ht="15" customHeight="1">
      <c r="A957" s="344" t="s">
        <v>11411</v>
      </c>
      <c r="B957" s="350" t="s">
        <v>11412</v>
      </c>
      <c r="C957" s="331"/>
      <c r="D957" s="331"/>
      <c r="E957" s="342"/>
      <c r="F957" s="363"/>
      <c r="G957" s="333">
        <v>0</v>
      </c>
      <c r="H957" s="358"/>
    </row>
    <row r="958" spans="1:8" s="345" customFormat="1" ht="15" customHeight="1">
      <c r="A958" s="344" t="s">
        <v>11413</v>
      </c>
      <c r="B958" s="350" t="s">
        <v>11414</v>
      </c>
      <c r="C958" s="331"/>
      <c r="D958" s="331"/>
      <c r="E958" s="342"/>
      <c r="F958" s="363"/>
      <c r="G958" s="333">
        <v>0</v>
      </c>
      <c r="H958" s="358"/>
    </row>
    <row r="959" spans="1:8" s="345" customFormat="1" ht="15" customHeight="1">
      <c r="A959" s="344" t="s">
        <v>11415</v>
      </c>
      <c r="B959" s="350" t="s">
        <v>11416</v>
      </c>
      <c r="C959" s="331"/>
      <c r="D959" s="331"/>
      <c r="E959" s="342"/>
      <c r="F959" s="363"/>
      <c r="G959" s="333">
        <v>0</v>
      </c>
      <c r="H959" s="358"/>
    </row>
    <row r="960" spans="1:8" s="345" customFormat="1" ht="15" customHeight="1">
      <c r="A960" s="344" t="s">
        <v>11417</v>
      </c>
      <c r="B960" s="350" t="s">
        <v>11418</v>
      </c>
      <c r="C960" s="331"/>
      <c r="D960" s="331"/>
      <c r="E960" s="342"/>
      <c r="F960" s="363"/>
      <c r="G960" s="333">
        <v>0</v>
      </c>
      <c r="H960" s="358"/>
    </row>
    <row r="961" spans="1:8" s="345" customFormat="1" ht="15" customHeight="1">
      <c r="A961" s="344" t="s">
        <v>11419</v>
      </c>
      <c r="B961" s="350" t="s">
        <v>11420</v>
      </c>
      <c r="C961" s="331"/>
      <c r="D961" s="331"/>
      <c r="E961" s="342"/>
      <c r="F961" s="363"/>
      <c r="G961" s="333">
        <v>0</v>
      </c>
      <c r="H961" s="358"/>
    </row>
    <row r="962" spans="1:8" s="345" customFormat="1" ht="15" customHeight="1">
      <c r="A962" s="344" t="s">
        <v>11421</v>
      </c>
      <c r="B962" s="350" t="s">
        <v>11422</v>
      </c>
      <c r="C962" s="331"/>
      <c r="D962" s="331"/>
      <c r="E962" s="342"/>
      <c r="F962" s="363"/>
      <c r="G962" s="333">
        <v>0</v>
      </c>
      <c r="H962" s="358"/>
    </row>
    <row r="963" spans="1:8" s="345" customFormat="1" ht="15" customHeight="1">
      <c r="A963" s="344" t="s">
        <v>11423</v>
      </c>
      <c r="B963" s="350" t="s">
        <v>11424</v>
      </c>
      <c r="C963" s="331">
        <f>VLOOKUP(A963,'[7]VPP_analiticki (2)'!$A$5:$I$58,6,0)</f>
        <v>215</v>
      </c>
      <c r="D963" s="331">
        <f>VLOOKUP(A963,'[7]VPP_analiticki (2)'!$A$5:$I$58,9,0)</f>
        <v>12974500</v>
      </c>
      <c r="E963" s="342">
        <f>D963/C963</f>
        <v>60346.511627906977</v>
      </c>
      <c r="F963" s="363">
        <f>G963/H963</f>
        <v>223.67114260262679</v>
      </c>
      <c r="G963" s="333">
        <v>13497773.207896657</v>
      </c>
      <c r="H963" s="358">
        <v>60346.511627906977</v>
      </c>
    </row>
    <row r="964" spans="1:8" s="345" customFormat="1" ht="15" customHeight="1">
      <c r="A964" s="344" t="s">
        <v>11425</v>
      </c>
      <c r="B964" s="350" t="s">
        <v>11426</v>
      </c>
      <c r="C964" s="331">
        <f>VLOOKUP(A964,'[7]VPP_analiticki (2)'!$A$5:$I$58,6,0)</f>
        <v>122</v>
      </c>
      <c r="D964" s="331">
        <f>VLOOKUP(A964,'[7]VPP_analiticki (2)'!$A$5:$I$58,9,0)</f>
        <v>7217815</v>
      </c>
      <c r="E964" s="342">
        <f>D964/C964</f>
        <v>59162.418032786882</v>
      </c>
      <c r="F964" s="363">
        <f t="shared" ref="F964:F1027" si="22">G964/H964</f>
        <v>126.92036929079288</v>
      </c>
      <c r="G964" s="333">
        <v>7508915.944857575</v>
      </c>
      <c r="H964" s="358">
        <v>59162.418032786882</v>
      </c>
    </row>
    <row r="965" spans="1:8" s="345" customFormat="1" ht="15" customHeight="1">
      <c r="A965" s="344" t="s">
        <v>11427</v>
      </c>
      <c r="B965" s="350" t="s">
        <v>11428</v>
      </c>
      <c r="C965" s="331"/>
      <c r="D965" s="331"/>
      <c r="E965" s="342"/>
      <c r="F965" s="363"/>
      <c r="G965" s="333">
        <v>0</v>
      </c>
      <c r="H965" s="358"/>
    </row>
    <row r="966" spans="1:8" s="345" customFormat="1" ht="15" customHeight="1">
      <c r="A966" s="344" t="s">
        <v>11429</v>
      </c>
      <c r="B966" s="350" t="s">
        <v>11430</v>
      </c>
      <c r="C966" s="331"/>
      <c r="D966" s="331"/>
      <c r="E966" s="342"/>
      <c r="F966" s="363"/>
      <c r="G966" s="333">
        <v>0</v>
      </c>
      <c r="H966" s="358"/>
    </row>
    <row r="967" spans="1:8" s="345" customFormat="1" ht="15" customHeight="1">
      <c r="A967" s="344" t="s">
        <v>11431</v>
      </c>
      <c r="B967" s="350" t="s">
        <v>11432</v>
      </c>
      <c r="C967" s="331">
        <f>VLOOKUP(A967,'[7]VPP_analiticki (2)'!$A$5:$I$58,6,0)</f>
        <v>2</v>
      </c>
      <c r="D967" s="331">
        <f>VLOOKUP(A967,'[7]VPP_analiticki (2)'!$A$5:$I$58,9,0)</f>
        <v>2036100</v>
      </c>
      <c r="E967" s="342">
        <f>D967/C967</f>
        <v>1018050</v>
      </c>
      <c r="F967" s="363">
        <f t="shared" si="22"/>
        <v>2.080661791652342</v>
      </c>
      <c r="G967" s="333">
        <v>2118217.7369916667</v>
      </c>
      <c r="H967" s="358">
        <v>1018050</v>
      </c>
    </row>
    <row r="968" spans="1:8" s="345" customFormat="1" ht="15" customHeight="1">
      <c r="A968" s="344" t="s">
        <v>11433</v>
      </c>
      <c r="B968" s="350" t="s">
        <v>11434</v>
      </c>
      <c r="C968" s="331"/>
      <c r="D968" s="331"/>
      <c r="E968" s="342"/>
      <c r="F968" s="363"/>
      <c r="G968" s="333">
        <v>0</v>
      </c>
      <c r="H968" s="358"/>
    </row>
    <row r="969" spans="1:8" s="345" customFormat="1" ht="15" customHeight="1">
      <c r="A969" s="344" t="s">
        <v>11435</v>
      </c>
      <c r="B969" s="350" t="s">
        <v>11436</v>
      </c>
      <c r="C969" s="331">
        <f>VLOOKUP(A969,'[7]VPP_analiticki (2)'!$A$5:$I$58,6,0)</f>
        <v>133</v>
      </c>
      <c r="D969" s="331">
        <f>VLOOKUP(A969,'[7]VPP_analiticki (2)'!$A$5:$I$58,9,0)</f>
        <v>10362660</v>
      </c>
      <c r="E969" s="342">
        <f>D969/C969</f>
        <v>77914.736842105267</v>
      </c>
      <c r="F969" s="363">
        <f t="shared" si="22"/>
        <v>138.36400914488073</v>
      </c>
      <c r="G969" s="333">
        <v>10780595.360942028</v>
      </c>
      <c r="H969" s="358">
        <v>77914.736842105267</v>
      </c>
    </row>
    <row r="970" spans="1:8" s="345" customFormat="1" ht="15" customHeight="1">
      <c r="A970" s="344" t="s">
        <v>11437</v>
      </c>
      <c r="B970" s="350" t="s">
        <v>11438</v>
      </c>
      <c r="C970" s="331"/>
      <c r="D970" s="331"/>
      <c r="E970" s="342"/>
      <c r="F970" s="363"/>
      <c r="G970" s="333">
        <v>0</v>
      </c>
      <c r="H970" s="358"/>
    </row>
    <row r="971" spans="1:8" s="345" customFormat="1" ht="15" customHeight="1">
      <c r="A971" s="344" t="s">
        <v>11439</v>
      </c>
      <c r="B971" s="350" t="s">
        <v>11440</v>
      </c>
      <c r="C971" s="331"/>
      <c r="D971" s="331"/>
      <c r="E971" s="342"/>
      <c r="F971" s="363"/>
      <c r="G971" s="333">
        <v>0</v>
      </c>
      <c r="H971" s="358"/>
    </row>
    <row r="972" spans="1:8" s="345" customFormat="1" ht="15" customHeight="1">
      <c r="A972" s="344" t="s">
        <v>11441</v>
      </c>
      <c r="B972" s="350" t="s">
        <v>11442</v>
      </c>
      <c r="C972" s="331"/>
      <c r="D972" s="331"/>
      <c r="E972" s="342"/>
      <c r="F972" s="363"/>
      <c r="G972" s="333">
        <v>0</v>
      </c>
      <c r="H972" s="358"/>
    </row>
    <row r="973" spans="1:8" s="345" customFormat="1" ht="15" customHeight="1">
      <c r="A973" s="344" t="s">
        <v>19486</v>
      </c>
      <c r="B973" s="350" t="s">
        <v>19487</v>
      </c>
      <c r="C973" s="331">
        <f>VLOOKUP(A973,'[7]VPP_analiticki (2)'!$A$5:$I$58,6,0)</f>
        <v>1</v>
      </c>
      <c r="D973" s="331">
        <f>VLOOKUP(A973,'[7]VPP_analiticki (2)'!$A$5:$I$58,9,0)</f>
        <v>145750</v>
      </c>
      <c r="E973" s="342">
        <f>D973/C973</f>
        <v>145750</v>
      </c>
      <c r="F973" s="363">
        <f t="shared" si="22"/>
        <v>1.040330895826171</v>
      </c>
      <c r="G973" s="333">
        <v>151628.22806666442</v>
      </c>
      <c r="H973" s="358">
        <v>145750</v>
      </c>
    </row>
    <row r="974" spans="1:8" s="345" customFormat="1" ht="15" customHeight="1">
      <c r="A974" s="344" t="s">
        <v>18165</v>
      </c>
      <c r="B974" s="350" t="s">
        <v>18166</v>
      </c>
      <c r="C974" s="331">
        <f>VLOOKUP(A974,'[7]VPP_analiticki (2)'!$A$5:$I$58,6,0)</f>
        <v>3</v>
      </c>
      <c r="D974" s="331">
        <f>VLOOKUP(A974,'[7]VPP_analiticki (2)'!$A$5:$I$58,9,0)</f>
        <v>543840</v>
      </c>
      <c r="E974" s="342">
        <f>D974/C974</f>
        <v>181280</v>
      </c>
      <c r="F974" s="363">
        <f t="shared" si="22"/>
        <v>3.1209926874785134</v>
      </c>
      <c r="G974" s="333">
        <v>565773.55438610492</v>
      </c>
      <c r="H974" s="358">
        <v>181280</v>
      </c>
    </row>
    <row r="975" spans="1:8" s="345" customFormat="1" ht="15" customHeight="1">
      <c r="A975" s="344" t="s">
        <v>11443</v>
      </c>
      <c r="B975" s="350" t="s">
        <v>11444</v>
      </c>
      <c r="C975" s="331"/>
      <c r="D975" s="331"/>
      <c r="E975" s="342"/>
      <c r="F975" s="363"/>
      <c r="G975" s="333">
        <v>0</v>
      </c>
      <c r="H975" s="358"/>
    </row>
    <row r="976" spans="1:8" s="345" customFormat="1" ht="15" customHeight="1">
      <c r="A976" s="344" t="s">
        <v>11445</v>
      </c>
      <c r="B976" s="350" t="s">
        <v>11446</v>
      </c>
      <c r="C976" s="331"/>
      <c r="D976" s="331"/>
      <c r="E976" s="342"/>
      <c r="F976" s="363"/>
      <c r="G976" s="333">
        <v>0</v>
      </c>
      <c r="H976" s="358"/>
    </row>
    <row r="977" spans="1:8" s="345" customFormat="1" ht="15" customHeight="1">
      <c r="A977" s="344" t="s">
        <v>11447</v>
      </c>
      <c r="B977" s="350" t="s">
        <v>11448</v>
      </c>
      <c r="C977" s="331"/>
      <c r="D977" s="331"/>
      <c r="E977" s="342"/>
      <c r="F977" s="363"/>
      <c r="G977" s="333">
        <v>0</v>
      </c>
      <c r="H977" s="358"/>
    </row>
    <row r="978" spans="1:8" s="345" customFormat="1" ht="15" customHeight="1">
      <c r="A978" s="344" t="s">
        <v>18309</v>
      </c>
      <c r="B978" s="350" t="s">
        <v>18310</v>
      </c>
      <c r="C978" s="331">
        <f>VLOOKUP(A978,'[7]VPP_analiticki (2)'!$A$5:$I$58,6,0)</f>
        <v>1</v>
      </c>
      <c r="D978" s="331">
        <f>VLOOKUP(A978,'[7]VPP_analiticki (2)'!$A$5:$I$58,9,0)</f>
        <v>90090</v>
      </c>
      <c r="E978" s="342">
        <f>D978/C978</f>
        <v>90090</v>
      </c>
      <c r="F978" s="363">
        <f t="shared" si="22"/>
        <v>1.0403308958261712</v>
      </c>
      <c r="G978" s="333">
        <v>93723.410404979761</v>
      </c>
      <c r="H978" s="358">
        <v>90090</v>
      </c>
    </row>
    <row r="979" spans="1:8" s="345" customFormat="1" ht="15" customHeight="1">
      <c r="A979" s="344" t="s">
        <v>11449</v>
      </c>
      <c r="B979" s="350" t="s">
        <v>11450</v>
      </c>
      <c r="C979" s="331"/>
      <c r="D979" s="331"/>
      <c r="E979" s="342"/>
      <c r="F979" s="363"/>
      <c r="G979" s="333">
        <v>0</v>
      </c>
      <c r="H979" s="358"/>
    </row>
    <row r="980" spans="1:8" s="345" customFormat="1" ht="15" customHeight="1">
      <c r="A980" s="344" t="s">
        <v>11451</v>
      </c>
      <c r="B980" s="350" t="s">
        <v>11452</v>
      </c>
      <c r="C980" s="331"/>
      <c r="D980" s="331"/>
      <c r="E980" s="342"/>
      <c r="F980" s="363"/>
      <c r="G980" s="333">
        <v>0</v>
      </c>
      <c r="H980" s="358"/>
    </row>
    <row r="981" spans="1:8" s="345" customFormat="1" ht="15" customHeight="1">
      <c r="A981" s="344" t="s">
        <v>11453</v>
      </c>
      <c r="B981" s="350" t="s">
        <v>11454</v>
      </c>
      <c r="C981" s="331"/>
      <c r="D981" s="331"/>
      <c r="E981" s="342"/>
      <c r="F981" s="363"/>
      <c r="G981" s="333">
        <v>0</v>
      </c>
      <c r="H981" s="358"/>
    </row>
    <row r="982" spans="1:8" s="345" customFormat="1" ht="15" customHeight="1">
      <c r="A982" s="344" t="s">
        <v>11455</v>
      </c>
      <c r="B982" s="350" t="s">
        <v>11456</v>
      </c>
      <c r="C982" s="331"/>
      <c r="D982" s="331"/>
      <c r="E982" s="342"/>
      <c r="F982" s="363"/>
      <c r="G982" s="333">
        <v>0</v>
      </c>
      <c r="H982" s="358"/>
    </row>
    <row r="983" spans="1:8" s="345" customFormat="1" ht="15" customHeight="1">
      <c r="A983" s="344" t="s">
        <v>11457</v>
      </c>
      <c r="B983" s="350" t="s">
        <v>11458</v>
      </c>
      <c r="C983" s="331"/>
      <c r="D983" s="331"/>
      <c r="E983" s="342"/>
      <c r="F983" s="363"/>
      <c r="G983" s="333">
        <v>0</v>
      </c>
      <c r="H983" s="358"/>
    </row>
    <row r="984" spans="1:8" s="345" customFormat="1" ht="15" customHeight="1">
      <c r="A984" s="344" t="s">
        <v>11459</v>
      </c>
      <c r="B984" s="350" t="s">
        <v>11460</v>
      </c>
      <c r="C984" s="331"/>
      <c r="D984" s="331"/>
      <c r="E984" s="342"/>
      <c r="F984" s="363"/>
      <c r="G984" s="333">
        <v>0</v>
      </c>
      <c r="H984" s="358"/>
    </row>
    <row r="985" spans="1:8" s="345" customFormat="1" ht="15" customHeight="1">
      <c r="A985" s="344" t="s">
        <v>18167</v>
      </c>
      <c r="B985" s="350" t="s">
        <v>18168</v>
      </c>
      <c r="C985" s="331">
        <f>VLOOKUP(A985,'[7]VPP_analiticki (2)'!$A$5:$I$58,6,0)</f>
        <v>3</v>
      </c>
      <c r="D985" s="331">
        <f>VLOOKUP(A985,'[7]VPP_analiticki (2)'!$A$5:$I$58,9,0)</f>
        <v>203280</v>
      </c>
      <c r="E985" s="342">
        <f>D985/C985</f>
        <v>67760</v>
      </c>
      <c r="F985" s="363">
        <f t="shared" si="22"/>
        <v>3.120992687478513</v>
      </c>
      <c r="G985" s="333">
        <v>211478.46450354403</v>
      </c>
      <c r="H985" s="358">
        <v>67760</v>
      </c>
    </row>
    <row r="986" spans="1:8" s="345" customFormat="1" ht="15" customHeight="1">
      <c r="A986" s="344" t="s">
        <v>11461</v>
      </c>
      <c r="B986" s="350" t="s">
        <v>11462</v>
      </c>
      <c r="C986" s="331"/>
      <c r="D986" s="331"/>
      <c r="E986" s="342"/>
      <c r="F986" s="363"/>
      <c r="G986" s="333">
        <v>0</v>
      </c>
      <c r="H986" s="358"/>
    </row>
    <row r="987" spans="1:8" s="345" customFormat="1" ht="15" customHeight="1">
      <c r="A987" s="344" t="s">
        <v>11463</v>
      </c>
      <c r="B987" s="350" t="s">
        <v>11464</v>
      </c>
      <c r="C987" s="331"/>
      <c r="D987" s="331"/>
      <c r="E987" s="342"/>
      <c r="F987" s="363"/>
      <c r="G987" s="333">
        <v>0</v>
      </c>
      <c r="H987" s="358"/>
    </row>
    <row r="988" spans="1:8" s="345" customFormat="1" ht="15" customHeight="1">
      <c r="A988" s="344" t="s">
        <v>11465</v>
      </c>
      <c r="B988" s="350" t="s">
        <v>11466</v>
      </c>
      <c r="C988" s="331"/>
      <c r="D988" s="331"/>
      <c r="E988" s="342"/>
      <c r="F988" s="363"/>
      <c r="G988" s="333">
        <v>0</v>
      </c>
      <c r="H988" s="358"/>
    </row>
    <row r="989" spans="1:8" s="345" customFormat="1" ht="15" customHeight="1">
      <c r="A989" s="344" t="s">
        <v>11467</v>
      </c>
      <c r="B989" s="350" t="s">
        <v>11468</v>
      </c>
      <c r="C989" s="331"/>
      <c r="D989" s="331"/>
      <c r="E989" s="342"/>
      <c r="F989" s="363"/>
      <c r="G989" s="333">
        <v>0</v>
      </c>
      <c r="H989" s="358"/>
    </row>
    <row r="990" spans="1:8" s="345" customFormat="1" ht="15" customHeight="1">
      <c r="A990" s="344" t="s">
        <v>11469</v>
      </c>
      <c r="B990" s="350" t="s">
        <v>11470</v>
      </c>
      <c r="C990" s="331"/>
      <c r="D990" s="331"/>
      <c r="E990" s="342"/>
      <c r="F990" s="363"/>
      <c r="G990" s="333">
        <v>0</v>
      </c>
      <c r="H990" s="358"/>
    </row>
    <row r="991" spans="1:8" s="345" customFormat="1" ht="15" customHeight="1">
      <c r="A991" s="344" t="s">
        <v>11471</v>
      </c>
      <c r="B991" s="350" t="s">
        <v>11472</v>
      </c>
      <c r="C991" s="331"/>
      <c r="D991" s="331"/>
      <c r="E991" s="342"/>
      <c r="F991" s="363"/>
      <c r="G991" s="333">
        <v>0</v>
      </c>
      <c r="H991" s="358"/>
    </row>
    <row r="992" spans="1:8" s="345" customFormat="1" ht="15" customHeight="1">
      <c r="A992" s="344" t="s">
        <v>11473</v>
      </c>
      <c r="B992" s="350" t="s">
        <v>11474</v>
      </c>
      <c r="C992" s="331">
        <f>VLOOKUP(A992,'[7]VPP_analiticki (2)'!$A$5:$I$58,6,0)</f>
        <v>14</v>
      </c>
      <c r="D992" s="331">
        <f>VLOOKUP(A992,'[7]VPP_analiticki (2)'!$A$5:$I$58,9,0)</f>
        <v>9392625</v>
      </c>
      <c r="E992" s="342">
        <f>D992/C992</f>
        <v>670901.78571428568</v>
      </c>
      <c r="F992" s="363">
        <f t="shared" si="22"/>
        <v>14.564632541566397</v>
      </c>
      <c r="G992" s="333">
        <v>9771437.9804092906</v>
      </c>
      <c r="H992" s="358">
        <v>670901.78571428568</v>
      </c>
    </row>
    <row r="993" spans="1:8" s="345" customFormat="1" ht="15" customHeight="1">
      <c r="A993" s="344" t="s">
        <v>11475</v>
      </c>
      <c r="B993" s="350" t="s">
        <v>11476</v>
      </c>
      <c r="C993" s="331">
        <f>VLOOKUP(A993,'[7]VPP_analiticki (2)'!$A$5:$I$58,6,0)</f>
        <v>44</v>
      </c>
      <c r="D993" s="331">
        <f>VLOOKUP(A993,'[7]VPP_analiticki (2)'!$A$5:$I$58,9,0)</f>
        <v>23783628</v>
      </c>
      <c r="E993" s="342">
        <f>D993/C993</f>
        <v>540537</v>
      </c>
      <c r="F993" s="363">
        <f t="shared" si="22"/>
        <v>45.774559416351536</v>
      </c>
      <c r="G993" s="333">
        <v>24742843.023236409</v>
      </c>
      <c r="H993" s="358">
        <v>540537</v>
      </c>
    </row>
    <row r="994" spans="1:8" s="345" customFormat="1" ht="15" customHeight="1">
      <c r="A994" s="344" t="s">
        <v>11477</v>
      </c>
      <c r="B994" s="350" t="s">
        <v>11478</v>
      </c>
      <c r="C994" s="331"/>
      <c r="D994" s="331"/>
      <c r="E994" s="342"/>
      <c r="F994" s="363"/>
      <c r="G994" s="333">
        <v>0</v>
      </c>
      <c r="H994" s="358"/>
    </row>
    <row r="995" spans="1:8" s="345" customFormat="1" ht="15" customHeight="1">
      <c r="A995" s="344" t="s">
        <v>11479</v>
      </c>
      <c r="B995" s="350" t="s">
        <v>11480</v>
      </c>
      <c r="C995" s="331"/>
      <c r="D995" s="331"/>
      <c r="E995" s="342"/>
      <c r="F995" s="363"/>
      <c r="G995" s="333">
        <v>0</v>
      </c>
      <c r="H995" s="358"/>
    </row>
    <row r="996" spans="1:8" s="345" customFormat="1" ht="15" customHeight="1">
      <c r="A996" s="344" t="s">
        <v>11481</v>
      </c>
      <c r="B996" s="350" t="s">
        <v>11482</v>
      </c>
      <c r="C996" s="331"/>
      <c r="D996" s="331"/>
      <c r="E996" s="342"/>
      <c r="F996" s="363"/>
      <c r="G996" s="333">
        <v>0</v>
      </c>
      <c r="H996" s="358"/>
    </row>
    <row r="997" spans="1:8" s="345" customFormat="1" ht="15" customHeight="1">
      <c r="A997" s="344" t="s">
        <v>11483</v>
      </c>
      <c r="B997" s="350" t="s">
        <v>11484</v>
      </c>
      <c r="C997" s="331">
        <f>VLOOKUP(A997,'[7]VPP_analiticki (2)'!$A$5:$I$58,6,0)</f>
        <v>16</v>
      </c>
      <c r="D997" s="331">
        <f>VLOOKUP(A997,'[7]VPP_analiticki (2)'!$A$5:$I$58,9,0)</f>
        <v>4552790</v>
      </c>
      <c r="E997" s="342">
        <f>D997/C997</f>
        <v>284549.375</v>
      </c>
      <c r="F997" s="363">
        <f t="shared" si="22"/>
        <v>16.645294333218736</v>
      </c>
      <c r="G997" s="333">
        <v>4736408.0992084332</v>
      </c>
      <c r="H997" s="358">
        <v>284549.375</v>
      </c>
    </row>
    <row r="998" spans="1:8" s="345" customFormat="1" ht="15" customHeight="1">
      <c r="A998" s="344" t="s">
        <v>11485</v>
      </c>
      <c r="B998" s="350" t="s">
        <v>11486</v>
      </c>
      <c r="C998" s="331">
        <f>VLOOKUP(A998,'[7]VPP_analiticki (2)'!$A$5:$I$58,6,0)</f>
        <v>6</v>
      </c>
      <c r="D998" s="331">
        <f>VLOOKUP(A998,'[7]VPP_analiticki (2)'!$A$5:$I$58,9,0)</f>
        <v>1872816</v>
      </c>
      <c r="E998" s="342">
        <f>D998/C998</f>
        <v>312136</v>
      </c>
      <c r="F998" s="363">
        <f t="shared" si="22"/>
        <v>6.2419853749570269</v>
      </c>
      <c r="G998" s="333">
        <v>1948348.3469975865</v>
      </c>
      <c r="H998" s="358">
        <v>312136</v>
      </c>
    </row>
    <row r="999" spans="1:8" s="345" customFormat="1" ht="15" customHeight="1">
      <c r="A999" s="344" t="s">
        <v>11487</v>
      </c>
      <c r="B999" s="350" t="s">
        <v>11488</v>
      </c>
      <c r="C999" s="331"/>
      <c r="D999" s="331"/>
      <c r="E999" s="342"/>
      <c r="F999" s="363"/>
      <c r="G999" s="333">
        <v>0</v>
      </c>
      <c r="H999" s="358"/>
    </row>
    <row r="1000" spans="1:8" s="345" customFormat="1" ht="15" customHeight="1">
      <c r="A1000" s="344" t="s">
        <v>11489</v>
      </c>
      <c r="B1000" s="350" t="s">
        <v>11490</v>
      </c>
      <c r="C1000" s="331"/>
      <c r="D1000" s="331"/>
      <c r="E1000" s="342"/>
      <c r="F1000" s="363"/>
      <c r="G1000" s="333">
        <v>0</v>
      </c>
      <c r="H1000" s="358"/>
    </row>
    <row r="1001" spans="1:8" s="345" customFormat="1" ht="15" customHeight="1">
      <c r="A1001" s="344" t="s">
        <v>11491</v>
      </c>
      <c r="B1001" s="350" t="s">
        <v>11492</v>
      </c>
      <c r="C1001" s="331">
        <f>VLOOKUP(A1001,'[7]VPP_analiticki (2)'!$A$5:$I$58,6,0)</f>
        <v>5</v>
      </c>
      <c r="D1001" s="331">
        <f>VLOOKUP(A1001,'[7]VPP_analiticki (2)'!$A$5:$I$58,9,0)</f>
        <v>2969230</v>
      </c>
      <c r="E1001" s="342">
        <f>D1001/C1001</f>
        <v>593846</v>
      </c>
      <c r="F1001" s="363">
        <f t="shared" si="22"/>
        <v>5.2016544791308554</v>
      </c>
      <c r="G1001" s="333">
        <v>3088981.705813942</v>
      </c>
      <c r="H1001" s="358">
        <v>593846</v>
      </c>
    </row>
    <row r="1002" spans="1:8" s="345" customFormat="1" ht="15" customHeight="1">
      <c r="A1002" s="344" t="s">
        <v>11493</v>
      </c>
      <c r="B1002" s="350" t="s">
        <v>11494</v>
      </c>
      <c r="C1002" s="331"/>
      <c r="D1002" s="331"/>
      <c r="E1002" s="342"/>
      <c r="F1002" s="363"/>
      <c r="G1002" s="333">
        <v>0</v>
      </c>
      <c r="H1002" s="358"/>
    </row>
    <row r="1003" spans="1:8" s="345" customFormat="1" ht="15" customHeight="1">
      <c r="A1003" s="344" t="s">
        <v>11495</v>
      </c>
      <c r="B1003" s="350" t="s">
        <v>11496</v>
      </c>
      <c r="C1003" s="331">
        <f>VLOOKUP(A1003,'[7]VPP_analiticki (2)'!$A$5:$I$58,6,0)</f>
        <v>1</v>
      </c>
      <c r="D1003" s="331">
        <f>VLOOKUP(A1003,'[7]VPP_analiticki (2)'!$A$5:$I$58,9,0)</f>
        <v>61809</v>
      </c>
      <c r="E1003" s="342">
        <f t="shared" ref="E1003:E1018" si="23">D1003/C1003</f>
        <v>61809</v>
      </c>
      <c r="F1003" s="363">
        <f t="shared" si="22"/>
        <v>1.040330895826171</v>
      </c>
      <c r="G1003" s="333">
        <v>64301.81234011981</v>
      </c>
      <c r="H1003" s="358">
        <v>61809</v>
      </c>
    </row>
    <row r="1004" spans="1:8" s="345" customFormat="1" ht="15" customHeight="1">
      <c r="A1004" s="344" t="s">
        <v>11497</v>
      </c>
      <c r="B1004" s="350" t="s">
        <v>11498</v>
      </c>
      <c r="C1004" s="331">
        <f>VLOOKUP(A1004,'[7]VPP_analiticki (2)'!$A$5:$I$58,6,0)</f>
        <v>3</v>
      </c>
      <c r="D1004" s="331">
        <f>VLOOKUP(A1004,'[7]VPP_analiticki (2)'!$A$5:$I$58,9,0)</f>
        <v>414612</v>
      </c>
      <c r="E1004" s="342">
        <f t="shared" si="23"/>
        <v>138204</v>
      </c>
      <c r="F1004" s="363">
        <f t="shared" si="22"/>
        <v>3.120992687478513</v>
      </c>
      <c r="G1004" s="333">
        <v>431333.67338028044</v>
      </c>
      <c r="H1004" s="358">
        <v>138204</v>
      </c>
    </row>
    <row r="1005" spans="1:8" s="345" customFormat="1" ht="15" customHeight="1">
      <c r="A1005" s="344" t="s">
        <v>11499</v>
      </c>
      <c r="B1005" s="350" t="s">
        <v>11500</v>
      </c>
      <c r="C1005" s="331">
        <f>VLOOKUP(A1005,'[7]VPP_analiticki (2)'!$A$5:$I$58,6,0)</f>
        <v>26</v>
      </c>
      <c r="D1005" s="331">
        <f>VLOOKUP(A1005,'[7]VPP_analiticki (2)'!$A$5:$I$58,9,0)</f>
        <v>3593304</v>
      </c>
      <c r="E1005" s="342">
        <f t="shared" si="23"/>
        <v>138204</v>
      </c>
      <c r="F1005" s="363">
        <f t="shared" si="22"/>
        <v>27.04860329148045</v>
      </c>
      <c r="G1005" s="333">
        <v>3738225.1692957641</v>
      </c>
      <c r="H1005" s="358">
        <v>138204</v>
      </c>
    </row>
    <row r="1006" spans="1:8" s="345" customFormat="1" ht="15" customHeight="1">
      <c r="A1006" s="344" t="s">
        <v>11501</v>
      </c>
      <c r="B1006" s="350" t="s">
        <v>11502</v>
      </c>
      <c r="C1006" s="331">
        <f>VLOOKUP(A1006,'[7]VPP_analiticki (2)'!$A$5:$I$58,6,0)</f>
        <v>210</v>
      </c>
      <c r="D1006" s="331">
        <f>VLOOKUP(A1006,'[7]VPP_analiticki (2)'!$A$5:$I$58,9,0)</f>
        <v>4647368</v>
      </c>
      <c r="E1006" s="342">
        <f t="shared" si="23"/>
        <v>22130.323809523808</v>
      </c>
      <c r="F1006" s="363">
        <f t="shared" si="22"/>
        <v>218.46948812349595</v>
      </c>
      <c r="G1006" s="333">
        <v>4834800.5146738812</v>
      </c>
      <c r="H1006" s="358">
        <v>22130.323809523808</v>
      </c>
    </row>
    <row r="1007" spans="1:8" s="345" customFormat="1" ht="15" customHeight="1">
      <c r="A1007" s="344" t="s">
        <v>18169</v>
      </c>
      <c r="B1007" s="350" t="s">
        <v>18170</v>
      </c>
      <c r="C1007" s="331">
        <f>VLOOKUP(A1007,'[7]VPP_analiticki (2)'!$A$5:$I$58,6,0)</f>
        <v>3</v>
      </c>
      <c r="D1007" s="331">
        <f>VLOOKUP(A1007,'[7]VPP_analiticki (2)'!$A$5:$I$58,9,0)</f>
        <v>65824</v>
      </c>
      <c r="E1007" s="342">
        <f t="shared" si="23"/>
        <v>21941.333333333332</v>
      </c>
      <c r="F1007" s="363">
        <f t="shared" si="22"/>
        <v>3.120992687478513</v>
      </c>
      <c r="G1007" s="333">
        <v>68478.74088686188</v>
      </c>
      <c r="H1007" s="358">
        <v>21941.333333333332</v>
      </c>
    </row>
    <row r="1008" spans="1:8" s="345" customFormat="1" ht="15" customHeight="1">
      <c r="A1008" s="344" t="s">
        <v>11503</v>
      </c>
      <c r="B1008" s="350" t="s">
        <v>11504</v>
      </c>
      <c r="C1008" s="331">
        <f>VLOOKUP(A1008,'[7]VPP_analiticki (2)'!$A$5:$I$58,6,0)</f>
        <v>61</v>
      </c>
      <c r="D1008" s="331">
        <f>VLOOKUP(A1008,'[7]VPP_analiticki (2)'!$A$5:$I$58,9,0)</f>
        <v>1382920</v>
      </c>
      <c r="E1008" s="342">
        <f t="shared" si="23"/>
        <v>22670.819672131147</v>
      </c>
      <c r="F1008" s="363">
        <f t="shared" si="22"/>
        <v>63.460184645396424</v>
      </c>
      <c r="G1008" s="333">
        <v>1438694.4024559283</v>
      </c>
      <c r="H1008" s="358">
        <v>22670.819672131147</v>
      </c>
    </row>
    <row r="1009" spans="1:8" s="345" customFormat="1" ht="15" customHeight="1">
      <c r="A1009" s="344" t="s">
        <v>11505</v>
      </c>
      <c r="B1009" s="350" t="s">
        <v>11506</v>
      </c>
      <c r="C1009" s="331">
        <f>VLOOKUP(A1009,'[7]VPP_analiticki (2)'!$A$5:$I$58,6,0)</f>
        <v>34</v>
      </c>
      <c r="D1009" s="331">
        <f>VLOOKUP(A1009,'[7]VPP_analiticki (2)'!$A$5:$I$58,9,0)</f>
        <v>727540</v>
      </c>
      <c r="E1009" s="342">
        <f t="shared" si="23"/>
        <v>21398.235294117647</v>
      </c>
      <c r="F1009" s="363">
        <f t="shared" si="22"/>
        <v>35.371250458089811</v>
      </c>
      <c r="G1009" s="333">
        <v>756882.33994937246</v>
      </c>
      <c r="H1009" s="358">
        <v>21398.235294117647</v>
      </c>
    </row>
    <row r="1010" spans="1:8" s="345" customFormat="1" ht="15" customHeight="1">
      <c r="A1010" s="344" t="s">
        <v>11507</v>
      </c>
      <c r="B1010" s="350" t="s">
        <v>11508</v>
      </c>
      <c r="C1010" s="331">
        <f>VLOOKUP(A1010,'[7]VPP_analiticki (2)'!$A$5:$I$58,6,0)</f>
        <v>28</v>
      </c>
      <c r="D1010" s="331">
        <f>VLOOKUP(A1010,'[7]VPP_analiticki (2)'!$A$5:$I$58,9,0)</f>
        <v>589820</v>
      </c>
      <c r="E1010" s="342">
        <f t="shared" si="23"/>
        <v>21065</v>
      </c>
      <c r="F1010" s="363">
        <f t="shared" si="22"/>
        <v>29.129265083132786</v>
      </c>
      <c r="G1010" s="333">
        <v>613607.96897619218</v>
      </c>
      <c r="H1010" s="358">
        <v>21065</v>
      </c>
    </row>
    <row r="1011" spans="1:8" s="345" customFormat="1" ht="15" customHeight="1">
      <c r="A1011" s="344" t="s">
        <v>11509</v>
      </c>
      <c r="B1011" s="350" t="s">
        <v>11510</v>
      </c>
      <c r="C1011" s="331">
        <f>VLOOKUP(A1011,'[7]VPP_analiticki (2)'!$A$5:$I$58,6,0)</f>
        <v>98</v>
      </c>
      <c r="D1011" s="331">
        <f>VLOOKUP(A1011,'[7]VPP_analiticki (2)'!$A$5:$I$58,9,0)</f>
        <v>1972740</v>
      </c>
      <c r="E1011" s="342">
        <f t="shared" si="23"/>
        <v>20130</v>
      </c>
      <c r="F1011" s="363">
        <f t="shared" si="22"/>
        <v>101.95242779096475</v>
      </c>
      <c r="G1011" s="333">
        <v>2052302.3714321204</v>
      </c>
      <c r="H1011" s="358">
        <v>20130</v>
      </c>
    </row>
    <row r="1012" spans="1:8" s="345" customFormat="1" ht="15" customHeight="1">
      <c r="A1012" s="344" t="s">
        <v>19488</v>
      </c>
      <c r="B1012" s="350" t="s">
        <v>19489</v>
      </c>
      <c r="C1012" s="331">
        <f>VLOOKUP(A1012,'[7]VPP_analiticki (2)'!$A$5:$I$58,6,0)</f>
        <v>14</v>
      </c>
      <c r="D1012" s="331">
        <f>VLOOKUP(A1012,'[7]VPP_analiticki (2)'!$A$5:$I$58,9,0)</f>
        <v>281820</v>
      </c>
      <c r="E1012" s="342">
        <f t="shared" si="23"/>
        <v>20130</v>
      </c>
      <c r="F1012" s="363">
        <f t="shared" si="22"/>
        <v>14.564632541566393</v>
      </c>
      <c r="G1012" s="333">
        <v>293186.05306173151</v>
      </c>
      <c r="H1012" s="358">
        <v>20130</v>
      </c>
    </row>
    <row r="1013" spans="1:8" s="345" customFormat="1" ht="15" customHeight="1">
      <c r="A1013" s="344" t="s">
        <v>11511</v>
      </c>
      <c r="B1013" s="350" t="s">
        <v>11512</v>
      </c>
      <c r="C1013" s="331">
        <f>VLOOKUP(A1013,'[7]VPP_analiticki (2)'!$A$5:$I$58,6,0)</f>
        <v>126</v>
      </c>
      <c r="D1013" s="331">
        <f>VLOOKUP(A1013,'[7]VPP_analiticki (2)'!$A$5:$I$58,9,0)</f>
        <v>2536380</v>
      </c>
      <c r="E1013" s="342">
        <f t="shared" si="23"/>
        <v>20130</v>
      </c>
      <c r="F1013" s="363">
        <f t="shared" si="22"/>
        <v>131.08169287409757</v>
      </c>
      <c r="G1013" s="333">
        <v>2638674.4775555842</v>
      </c>
      <c r="H1013" s="358">
        <v>20130</v>
      </c>
    </row>
    <row r="1014" spans="1:8" s="345" customFormat="1" ht="15" customHeight="1">
      <c r="A1014" s="344" t="s">
        <v>18311</v>
      </c>
      <c r="B1014" s="350" t="s">
        <v>18312</v>
      </c>
      <c r="C1014" s="331">
        <f>VLOOKUP(A1014,'[7]VPP_analiticki (2)'!$A$5:$I$58,6,0)</f>
        <v>4</v>
      </c>
      <c r="D1014" s="331">
        <f>VLOOKUP(A1014,'[7]VPP_analiticki (2)'!$A$5:$I$58,9,0)</f>
        <v>239360</v>
      </c>
      <c r="E1014" s="342">
        <f t="shared" si="23"/>
        <v>59840</v>
      </c>
      <c r="F1014" s="363">
        <f t="shared" si="22"/>
        <v>4.1613235833046849</v>
      </c>
      <c r="G1014" s="333">
        <v>249013.60322495233</v>
      </c>
      <c r="H1014" s="358">
        <v>59840</v>
      </c>
    </row>
    <row r="1015" spans="1:8" s="345" customFormat="1" ht="15" customHeight="1">
      <c r="A1015" s="344" t="s">
        <v>11513</v>
      </c>
      <c r="B1015" s="350" t="s">
        <v>11514</v>
      </c>
      <c r="C1015" s="331">
        <f>VLOOKUP(A1015,'[7]VPP_analiticki (2)'!$A$5:$I$58,6,0)</f>
        <v>5</v>
      </c>
      <c r="D1015" s="331">
        <f>VLOOKUP(A1015,'[7]VPP_analiticki (2)'!$A$5:$I$58,9,0)</f>
        <v>115417.5</v>
      </c>
      <c r="E1015" s="342">
        <f t="shared" si="23"/>
        <v>23083.5</v>
      </c>
      <c r="F1015" s="363">
        <f t="shared" si="22"/>
        <v>5.2016544791308554</v>
      </c>
      <c r="G1015" s="333">
        <v>120072.39116901711</v>
      </c>
      <c r="H1015" s="358">
        <v>23083.5</v>
      </c>
    </row>
    <row r="1016" spans="1:8" s="345" customFormat="1" ht="15" customHeight="1">
      <c r="A1016" s="344" t="s">
        <v>11515</v>
      </c>
      <c r="B1016" s="350" t="s">
        <v>11516</v>
      </c>
      <c r="C1016" s="331">
        <f>VLOOKUP(A1016,'[7]VPP_analiticki (2)'!$A$5:$I$58,6,0)</f>
        <v>3</v>
      </c>
      <c r="D1016" s="331">
        <f>VLOOKUP(A1016,'[7]VPP_analiticki (2)'!$A$5:$I$58,9,0)</f>
        <v>69250.5</v>
      </c>
      <c r="E1016" s="342">
        <f t="shared" si="23"/>
        <v>23083.5</v>
      </c>
      <c r="F1016" s="363">
        <f t="shared" si="22"/>
        <v>3.1209926874785134</v>
      </c>
      <c r="G1016" s="333">
        <v>72043.434701410268</v>
      </c>
      <c r="H1016" s="358">
        <v>23083.5</v>
      </c>
    </row>
    <row r="1017" spans="1:8" s="345" customFormat="1" ht="15" customHeight="1">
      <c r="A1017" s="344" t="s">
        <v>11517</v>
      </c>
      <c r="B1017" s="350" t="s">
        <v>11518</v>
      </c>
      <c r="C1017" s="331">
        <f>VLOOKUP(A1017,'[7]VPP_analiticki (2)'!$A$5:$I$58,6,0)</f>
        <v>2</v>
      </c>
      <c r="D1017" s="331">
        <f>VLOOKUP(A1017,'[7]VPP_analiticki (2)'!$A$5:$I$58,9,0)</f>
        <v>398200</v>
      </c>
      <c r="E1017" s="342">
        <f t="shared" si="23"/>
        <v>199100</v>
      </c>
      <c r="F1017" s="363">
        <f t="shared" si="22"/>
        <v>2.0806617916523424</v>
      </c>
      <c r="G1017" s="333">
        <v>414259.76271798136</v>
      </c>
      <c r="H1017" s="358">
        <v>199100</v>
      </c>
    </row>
    <row r="1018" spans="1:8" s="345" customFormat="1" ht="15" customHeight="1">
      <c r="A1018" s="344" t="s">
        <v>11519</v>
      </c>
      <c r="B1018" s="350" t="s">
        <v>11520</v>
      </c>
      <c r="C1018" s="331">
        <f>VLOOKUP(A1018,'[7]VPP_analiticki (2)'!$A$5:$I$58,6,0)</f>
        <v>5</v>
      </c>
      <c r="D1018" s="331">
        <f>VLOOKUP(A1018,'[7]VPP_analiticki (2)'!$A$5:$I$58,9,0)</f>
        <v>995500</v>
      </c>
      <c r="E1018" s="342">
        <f t="shared" si="23"/>
        <v>199100</v>
      </c>
      <c r="F1018" s="363">
        <f t="shared" si="22"/>
        <v>5.2016544791308554</v>
      </c>
      <c r="G1018" s="333">
        <v>1035649.4067949534</v>
      </c>
      <c r="H1018" s="358">
        <v>199100</v>
      </c>
    </row>
    <row r="1019" spans="1:8" s="345" customFormat="1" ht="15" customHeight="1">
      <c r="A1019" s="344" t="s">
        <v>11521</v>
      </c>
      <c r="B1019" s="350" t="s">
        <v>11522</v>
      </c>
      <c r="C1019" s="331"/>
      <c r="D1019" s="331"/>
      <c r="E1019" s="342"/>
      <c r="F1019" s="363"/>
      <c r="G1019" s="333">
        <v>0</v>
      </c>
      <c r="H1019" s="358"/>
    </row>
    <row r="1020" spans="1:8" s="345" customFormat="1" ht="15" customHeight="1">
      <c r="A1020" s="344" t="s">
        <v>11523</v>
      </c>
      <c r="B1020" s="350" t="s">
        <v>11524</v>
      </c>
      <c r="C1020" s="331">
        <f>VLOOKUP(A1020,'[7]VPP_analiticki (2)'!$A$5:$I$58,6,0)</f>
        <v>2</v>
      </c>
      <c r="D1020" s="331">
        <f>VLOOKUP(A1020,'[7]VPP_analiticki (2)'!$A$5:$I$58,9,0)</f>
        <v>135520</v>
      </c>
      <c r="E1020" s="342">
        <f>D1020/C1020</f>
        <v>67760</v>
      </c>
      <c r="F1020" s="363">
        <f t="shared" si="22"/>
        <v>2.080661791652342</v>
      </c>
      <c r="G1020" s="333">
        <v>140985.64300236269</v>
      </c>
      <c r="H1020" s="358">
        <v>67760</v>
      </c>
    </row>
    <row r="1021" spans="1:8" s="345" customFormat="1" ht="15" customHeight="1">
      <c r="A1021" s="344" t="s">
        <v>11525</v>
      </c>
      <c r="B1021" s="350" t="s">
        <v>11526</v>
      </c>
      <c r="C1021" s="331"/>
      <c r="D1021" s="331"/>
      <c r="E1021" s="342"/>
      <c r="F1021" s="363"/>
      <c r="G1021" s="333">
        <v>0</v>
      </c>
      <c r="H1021" s="358"/>
    </row>
    <row r="1022" spans="1:8" s="345" customFormat="1" ht="15" customHeight="1">
      <c r="A1022" s="344" t="s">
        <v>11527</v>
      </c>
      <c r="B1022" s="350" t="s">
        <v>11528</v>
      </c>
      <c r="C1022" s="331">
        <f>VLOOKUP(A1022,'[7]VPP_analiticki (2)'!$A$5:$I$58,6,0)</f>
        <v>1</v>
      </c>
      <c r="D1022" s="331">
        <f>VLOOKUP(A1022,'[7]VPP_analiticki (2)'!$A$5:$I$58,9,0)</f>
        <v>686070</v>
      </c>
      <c r="E1022" s="342">
        <f>D1022/C1022</f>
        <v>686070</v>
      </c>
      <c r="F1022" s="363">
        <f t="shared" si="22"/>
        <v>1.040330895826171</v>
      </c>
      <c r="G1022" s="333">
        <v>713739.81769946113</v>
      </c>
      <c r="H1022" s="358">
        <v>686070</v>
      </c>
    </row>
    <row r="1023" spans="1:8" s="345" customFormat="1" ht="15" customHeight="1">
      <c r="A1023" s="344" t="s">
        <v>11529</v>
      </c>
      <c r="B1023" s="350" t="s">
        <v>11530</v>
      </c>
      <c r="C1023" s="331"/>
      <c r="D1023" s="331"/>
      <c r="E1023" s="342"/>
      <c r="F1023" s="363"/>
      <c r="G1023" s="333">
        <v>0</v>
      </c>
      <c r="H1023" s="358"/>
    </row>
    <row r="1024" spans="1:8" s="345" customFormat="1" ht="15" customHeight="1">
      <c r="A1024" s="344" t="s">
        <v>11531</v>
      </c>
      <c r="B1024" s="350" t="s">
        <v>11532</v>
      </c>
      <c r="C1024" s="331">
        <f>VLOOKUP(A1024,'[7]VPP_analiticki (2)'!$A$5:$I$58,6,0)</f>
        <v>3</v>
      </c>
      <c r="D1024" s="331">
        <f>VLOOKUP(A1024,'[7]VPP_analiticki (2)'!$A$5:$I$58,9,0)</f>
        <v>2116070</v>
      </c>
      <c r="E1024" s="342">
        <f>D1024/C1024</f>
        <v>705356.66666666663</v>
      </c>
      <c r="F1024" s="363">
        <f t="shared" si="22"/>
        <v>3.1209926874785134</v>
      </c>
      <c r="G1024" s="333">
        <v>2201412.9987308858</v>
      </c>
      <c r="H1024" s="358">
        <v>705356.66666666663</v>
      </c>
    </row>
    <row r="1025" spans="1:8" s="345" customFormat="1" ht="15" customHeight="1">
      <c r="A1025" s="344" t="s">
        <v>11533</v>
      </c>
      <c r="B1025" s="350" t="s">
        <v>11534</v>
      </c>
      <c r="C1025" s="331"/>
      <c r="D1025" s="331"/>
      <c r="E1025" s="342"/>
      <c r="F1025" s="363"/>
      <c r="G1025" s="333">
        <v>0</v>
      </c>
      <c r="H1025" s="358"/>
    </row>
    <row r="1026" spans="1:8" s="345" customFormat="1" ht="15" customHeight="1">
      <c r="A1026" s="344" t="s">
        <v>18313</v>
      </c>
      <c r="B1026" s="350" t="s">
        <v>18314</v>
      </c>
      <c r="C1026" s="331">
        <f>VLOOKUP(A1026,'[7]VPP_analiticki (2)'!$A$5:$I$58,6,0)</f>
        <v>10</v>
      </c>
      <c r="D1026" s="331">
        <f>VLOOKUP(A1026,'[7]VPP_analiticki (2)'!$A$5:$I$58,9,0)</f>
        <v>201300</v>
      </c>
      <c r="E1026" s="342">
        <f>D1026/C1026</f>
        <v>20130</v>
      </c>
      <c r="F1026" s="363">
        <f t="shared" si="22"/>
        <v>10.403308958261711</v>
      </c>
      <c r="G1026" s="333">
        <v>209418.60932980824</v>
      </c>
      <c r="H1026" s="358">
        <v>20130</v>
      </c>
    </row>
    <row r="1027" spans="1:8" s="345" customFormat="1" ht="15" customHeight="1">
      <c r="A1027" s="344" t="s">
        <v>11535</v>
      </c>
      <c r="B1027" s="350" t="s">
        <v>11536</v>
      </c>
      <c r="C1027" s="331">
        <f>VLOOKUP(A1027,'[7]VPP_analiticki (2)'!$A$5:$I$58,6,0)</f>
        <v>5</v>
      </c>
      <c r="D1027" s="331">
        <f>VLOOKUP(A1027,'[7]VPP_analiticki (2)'!$A$5:$I$58,9,0)</f>
        <v>317900</v>
      </c>
      <c r="E1027" s="342">
        <f>D1027/C1027</f>
        <v>63580</v>
      </c>
      <c r="F1027" s="363">
        <f t="shared" si="22"/>
        <v>5.2016544791308554</v>
      </c>
      <c r="G1027" s="333">
        <v>330721.19178313977</v>
      </c>
      <c r="H1027" s="358">
        <v>63580</v>
      </c>
    </row>
    <row r="1028" spans="1:8" s="345" customFormat="1" ht="15" customHeight="1">
      <c r="A1028" s="344" t="s">
        <v>11537</v>
      </c>
      <c r="B1028" s="350" t="s">
        <v>11538</v>
      </c>
      <c r="C1028" s="331"/>
      <c r="D1028" s="331"/>
      <c r="E1028" s="342"/>
      <c r="F1028" s="363"/>
      <c r="G1028" s="333">
        <v>0</v>
      </c>
      <c r="H1028" s="358"/>
    </row>
    <row r="1029" spans="1:8" s="345" customFormat="1" ht="15" customHeight="1">
      <c r="A1029" s="344" t="s">
        <v>11539</v>
      </c>
      <c r="B1029" s="350" t="s">
        <v>11540</v>
      </c>
      <c r="C1029" s="331">
        <f>VLOOKUP(A1029,'[7]VPP_analiticki (2)'!$A$5:$I$58,6,0)</f>
        <v>10</v>
      </c>
      <c r="D1029" s="331">
        <f>VLOOKUP(A1029,'[7]VPP_analiticki (2)'!$A$5:$I$58,9,0)</f>
        <v>1201200</v>
      </c>
      <c r="E1029" s="342">
        <f>D1029/C1029</f>
        <v>120120</v>
      </c>
      <c r="F1029" s="363">
        <f t="shared" ref="F1029:F1052" si="24">G1029/H1029</f>
        <v>10.403308958261707</v>
      </c>
      <c r="G1029" s="333">
        <v>1249645.4720663964</v>
      </c>
      <c r="H1029" s="358">
        <v>120120</v>
      </c>
    </row>
    <row r="1030" spans="1:8" s="345" customFormat="1" ht="15" customHeight="1">
      <c r="A1030" s="344" t="s">
        <v>11541</v>
      </c>
      <c r="B1030" s="350" t="s">
        <v>11542</v>
      </c>
      <c r="C1030" s="331">
        <f>VLOOKUP(A1030,'[7]VPP_analiticki (2)'!$A$5:$I$58,6,0)</f>
        <v>24</v>
      </c>
      <c r="D1030" s="331">
        <f>VLOOKUP(A1030,'[7]VPP_analiticki (2)'!$A$5:$I$58,9,0)</f>
        <v>2933700</v>
      </c>
      <c r="E1030" s="342">
        <f>D1030/C1030</f>
        <v>122237.5</v>
      </c>
      <c r="F1030" s="363">
        <f t="shared" si="24"/>
        <v>24.967941499828108</v>
      </c>
      <c r="G1030" s="333">
        <v>3052018.7490852382</v>
      </c>
      <c r="H1030" s="358">
        <v>122237.5</v>
      </c>
    </row>
    <row r="1031" spans="1:8" s="345" customFormat="1" ht="15" customHeight="1">
      <c r="A1031" s="344" t="s">
        <v>19490</v>
      </c>
      <c r="B1031" s="350" t="s">
        <v>19491</v>
      </c>
      <c r="C1031" s="331">
        <f>VLOOKUP(A1031,'[7]VPP_analiticki (2)'!$A$5:$I$58,6,0)</f>
        <v>2</v>
      </c>
      <c r="D1031" s="331">
        <f>VLOOKUP(A1031,'[7]VPP_analiticki (2)'!$A$5:$I$58,9,0)</f>
        <v>1575640</v>
      </c>
      <c r="E1031" s="342">
        <f>D1031/C1031</f>
        <v>787820</v>
      </c>
      <c r="F1031" s="363">
        <f t="shared" si="24"/>
        <v>2.080661791652342</v>
      </c>
      <c r="G1031" s="333">
        <v>1639186.9726995481</v>
      </c>
      <c r="H1031" s="358">
        <v>787820</v>
      </c>
    </row>
    <row r="1032" spans="1:8" s="345" customFormat="1" ht="15" customHeight="1">
      <c r="A1032" s="344" t="s">
        <v>11543</v>
      </c>
      <c r="B1032" s="350" t="s">
        <v>11544</v>
      </c>
      <c r="C1032" s="331"/>
      <c r="D1032" s="331"/>
      <c r="E1032" s="342"/>
      <c r="F1032" s="363"/>
      <c r="G1032" s="333">
        <v>0</v>
      </c>
      <c r="H1032" s="358"/>
    </row>
    <row r="1033" spans="1:8" s="345" customFormat="1" ht="15" customHeight="1">
      <c r="A1033" s="344" t="s">
        <v>11545</v>
      </c>
      <c r="B1033" s="350" t="s">
        <v>11546</v>
      </c>
      <c r="C1033" s="331">
        <f>VLOOKUP(A1033,'[7]VPP_analiticki (2)'!$A$5:$I$58,6,0)</f>
        <v>95</v>
      </c>
      <c r="D1033" s="331">
        <f>VLOOKUP(A1033,'[7]VPP_analiticki (2)'!$A$5:$I$58,9,0)</f>
        <v>10508718</v>
      </c>
      <c r="E1033" s="342">
        <f>D1033/C1033</f>
        <v>110618.08421052631</v>
      </c>
      <c r="F1033" s="363">
        <f t="shared" si="24"/>
        <v>98.831435103486257</v>
      </c>
      <c r="G1033" s="333">
        <v>10932544.010924609</v>
      </c>
      <c r="H1033" s="358">
        <v>110618.08421052631</v>
      </c>
    </row>
    <row r="1034" spans="1:8" s="345" customFormat="1" ht="15" customHeight="1">
      <c r="A1034" s="344" t="s">
        <v>11547</v>
      </c>
      <c r="B1034" s="350" t="s">
        <v>11548</v>
      </c>
      <c r="C1034" s="331"/>
      <c r="D1034" s="331"/>
      <c r="E1034" s="342"/>
      <c r="F1034" s="363"/>
      <c r="G1034" s="333">
        <v>0</v>
      </c>
      <c r="H1034" s="358"/>
    </row>
    <row r="1035" spans="1:8" s="345" customFormat="1" ht="15" customHeight="1">
      <c r="A1035" s="344" t="s">
        <v>11549</v>
      </c>
      <c r="B1035" s="350" t="s">
        <v>11550</v>
      </c>
      <c r="C1035" s="331">
        <f>VLOOKUP(A1035,'[7]VPP_analiticki (2)'!$A$5:$I$58,6,0)</f>
        <v>2</v>
      </c>
      <c r="D1035" s="331">
        <f>VLOOKUP(A1035,'[7]VPP_analiticki (2)'!$A$5:$I$58,9,0)</f>
        <v>1045000</v>
      </c>
      <c r="E1035" s="342">
        <f>D1035/C1035</f>
        <v>522500</v>
      </c>
      <c r="F1035" s="363">
        <f t="shared" si="24"/>
        <v>2.080661791652342</v>
      </c>
      <c r="G1035" s="333">
        <v>1087145.7861383487</v>
      </c>
      <c r="H1035" s="358">
        <v>522500</v>
      </c>
    </row>
    <row r="1036" spans="1:8" s="345" customFormat="1" ht="15" customHeight="1">
      <c r="A1036" s="344" t="s">
        <v>11551</v>
      </c>
      <c r="B1036" s="350" t="s">
        <v>11552</v>
      </c>
      <c r="C1036" s="331">
        <f>VLOOKUP(A1036,'[7]VPP_analiticki (2)'!$A$5:$I$58,6,0)</f>
        <v>69</v>
      </c>
      <c r="D1036" s="331">
        <f>VLOOKUP(A1036,'[7]VPP_analiticki (2)'!$A$5:$I$58,9,0)</f>
        <v>36650240</v>
      </c>
      <c r="E1036" s="342">
        <f>D1036/C1036</f>
        <v>531162.89855072461</v>
      </c>
      <c r="F1036" s="363">
        <f t="shared" si="24"/>
        <v>71.78283181200581</v>
      </c>
      <c r="G1036" s="333">
        <v>38128377.011444166</v>
      </c>
      <c r="H1036" s="358">
        <v>531162.89855072461</v>
      </c>
    </row>
    <row r="1037" spans="1:8" s="345" customFormat="1" ht="15" customHeight="1">
      <c r="A1037" s="344" t="s">
        <v>18315</v>
      </c>
      <c r="B1037" s="350" t="s">
        <v>18316</v>
      </c>
      <c r="C1037" s="331">
        <f>VLOOKUP(A1037,'[7]VPP_analiticki (2)'!$A$5:$I$58,6,0)</f>
        <v>9</v>
      </c>
      <c r="D1037" s="331">
        <f>VLOOKUP(A1037,'[7]VPP_analiticki (2)'!$A$5:$I$58,9,0)</f>
        <v>4811180</v>
      </c>
      <c r="E1037" s="342">
        <f>D1037/C1037</f>
        <v>534575.5555555555</v>
      </c>
      <c r="F1037" s="363">
        <f t="shared" si="24"/>
        <v>9.3629780624355394</v>
      </c>
      <c r="G1037" s="333">
        <v>5005219.1993809575</v>
      </c>
      <c r="H1037" s="358">
        <v>534575.5555555555</v>
      </c>
    </row>
    <row r="1038" spans="1:8" s="345" customFormat="1" ht="15" customHeight="1">
      <c r="A1038" s="344" t="s">
        <v>11553</v>
      </c>
      <c r="B1038" s="350" t="s">
        <v>11554</v>
      </c>
      <c r="C1038" s="331">
        <f>VLOOKUP(A1038,'[7]VPP_analiticki (2)'!$A$5:$I$58,6,0)</f>
        <v>20</v>
      </c>
      <c r="D1038" s="331">
        <f>VLOOKUP(A1038,'[7]VPP_analiticki (2)'!$A$5:$I$58,9,0)</f>
        <v>10450000</v>
      </c>
      <c r="E1038" s="342">
        <f>D1038/C1038</f>
        <v>522500</v>
      </c>
      <c r="F1038" s="363">
        <f t="shared" si="24"/>
        <v>20.806617916523418</v>
      </c>
      <c r="G1038" s="333">
        <v>10871457.861383487</v>
      </c>
      <c r="H1038" s="358">
        <v>522500</v>
      </c>
    </row>
    <row r="1039" spans="1:8" s="345" customFormat="1" ht="15" customHeight="1">
      <c r="A1039" s="344" t="s">
        <v>11555</v>
      </c>
      <c r="B1039" s="350" t="s">
        <v>11556</v>
      </c>
      <c r="C1039" s="331">
        <f>VLOOKUP(A1039,'[7]VPP_analiticki (2)'!$A$5:$I$58,6,0)</f>
        <v>3</v>
      </c>
      <c r="D1039" s="331">
        <f>VLOOKUP(A1039,'[7]VPP_analiticki (2)'!$A$5:$I$58,9,0)</f>
        <v>2168100</v>
      </c>
      <c r="E1039" s="342">
        <f>D1039/C1039</f>
        <v>722700</v>
      </c>
      <c r="F1039" s="363">
        <f t="shared" si="24"/>
        <v>3.1209926874785134</v>
      </c>
      <c r="G1039" s="333">
        <v>2255541.4152407218</v>
      </c>
      <c r="H1039" s="358">
        <v>722700</v>
      </c>
    </row>
    <row r="1040" spans="1:8" s="345" customFormat="1" ht="15" customHeight="1">
      <c r="A1040" s="344" t="s">
        <v>11557</v>
      </c>
      <c r="B1040" s="350" t="s">
        <v>11558</v>
      </c>
      <c r="C1040" s="331"/>
      <c r="D1040" s="331"/>
      <c r="E1040" s="342"/>
      <c r="F1040" s="363"/>
      <c r="G1040" s="333">
        <v>0</v>
      </c>
      <c r="H1040" s="358"/>
    </row>
    <row r="1041" spans="1:8" s="345" customFormat="1" ht="15" customHeight="1">
      <c r="A1041" s="344" t="s">
        <v>11559</v>
      </c>
      <c r="B1041" s="350" t="s">
        <v>11560</v>
      </c>
      <c r="C1041" s="331"/>
      <c r="D1041" s="331"/>
      <c r="E1041" s="342"/>
      <c r="F1041" s="363"/>
      <c r="G1041" s="333">
        <v>0</v>
      </c>
      <c r="H1041" s="358"/>
    </row>
    <row r="1042" spans="1:8" s="345" customFormat="1" ht="15" customHeight="1">
      <c r="A1042" s="344" t="s">
        <v>18171</v>
      </c>
      <c r="B1042" s="350" t="s">
        <v>18172</v>
      </c>
      <c r="C1042" s="331">
        <f>VLOOKUP(A1042,'[7]VPP_analiticki (2)'!$A$5:$I$58,6,0)</f>
        <v>4</v>
      </c>
      <c r="D1042" s="331">
        <f>VLOOKUP(A1042,'[7]VPP_analiticki (2)'!$A$5:$I$58,9,0)</f>
        <v>2452560</v>
      </c>
      <c r="E1042" s="342">
        <f t="shared" ref="E1042:E1052" si="25">D1042/C1042</f>
        <v>613140</v>
      </c>
      <c r="F1042" s="363">
        <f t="shared" si="24"/>
        <v>4.161323583304684</v>
      </c>
      <c r="G1042" s="333">
        <v>2551473.941867434</v>
      </c>
      <c r="H1042" s="358">
        <v>613140</v>
      </c>
    </row>
    <row r="1043" spans="1:8" s="345" customFormat="1" ht="15" customHeight="1">
      <c r="A1043" s="344" t="s">
        <v>11561</v>
      </c>
      <c r="B1043" s="350" t="s">
        <v>11562</v>
      </c>
      <c r="C1043" s="331">
        <f>VLOOKUP(A1043,'[7]VPP_analiticki (2)'!$A$5:$I$58,6,0)</f>
        <v>4</v>
      </c>
      <c r="D1043" s="331">
        <f>VLOOKUP(A1043,'[7]VPP_analiticki (2)'!$A$5:$I$58,9,0)</f>
        <v>2452560</v>
      </c>
      <c r="E1043" s="342">
        <f t="shared" si="25"/>
        <v>613140</v>
      </c>
      <c r="F1043" s="363">
        <f t="shared" si="24"/>
        <v>4.161323583304684</v>
      </c>
      <c r="G1043" s="333">
        <v>2551473.941867434</v>
      </c>
      <c r="H1043" s="358">
        <v>613140</v>
      </c>
    </row>
    <row r="1044" spans="1:8" s="345" customFormat="1" ht="15" customHeight="1">
      <c r="A1044" s="344" t="s">
        <v>19492</v>
      </c>
      <c r="B1044" s="350" t="s">
        <v>19493</v>
      </c>
      <c r="C1044" s="331">
        <f>VLOOKUP(A1044,'[7]VPP_analiticki (2)'!$A$5:$I$58,6,0)</f>
        <v>3</v>
      </c>
      <c r="D1044" s="331">
        <f>VLOOKUP(A1044,'[7]VPP_analiticki (2)'!$A$5:$I$58,9,0)</f>
        <v>2032800</v>
      </c>
      <c r="E1044" s="342">
        <f t="shared" si="25"/>
        <v>677600</v>
      </c>
      <c r="F1044" s="363">
        <f t="shared" si="24"/>
        <v>3.1209926874785126</v>
      </c>
      <c r="G1044" s="333">
        <v>2114784.6450354401</v>
      </c>
      <c r="H1044" s="358">
        <v>677600</v>
      </c>
    </row>
    <row r="1045" spans="1:8" s="345" customFormat="1" ht="15" customHeight="1">
      <c r="A1045" s="344" t="s">
        <v>11563</v>
      </c>
      <c r="B1045" s="350" t="s">
        <v>11564</v>
      </c>
      <c r="C1045" s="331">
        <f>VLOOKUP(A1045,'[7]VPP_analiticki (2)'!$A$5:$I$58,6,0)</f>
        <v>2</v>
      </c>
      <c r="D1045" s="331">
        <f>VLOOKUP(A1045,'[7]VPP_analiticki (2)'!$A$5:$I$58,9,0)</f>
        <v>1287000</v>
      </c>
      <c r="E1045" s="342">
        <f t="shared" si="25"/>
        <v>643500</v>
      </c>
      <c r="F1045" s="363">
        <f t="shared" si="24"/>
        <v>2.0806617916523424</v>
      </c>
      <c r="G1045" s="333">
        <v>1338905.8629282822</v>
      </c>
      <c r="H1045" s="358">
        <v>643500</v>
      </c>
    </row>
    <row r="1046" spans="1:8" s="345" customFormat="1" ht="15" customHeight="1">
      <c r="A1046" s="344" t="s">
        <v>19494</v>
      </c>
      <c r="B1046" s="350" t="s">
        <v>19501</v>
      </c>
      <c r="C1046" s="331">
        <f>VLOOKUP(A1046,'[7]VPP_analiticki (2)'!$A$5:$I$58,6,0)</f>
        <v>1</v>
      </c>
      <c r="D1046" s="331">
        <f>VLOOKUP(A1046,'[7]VPP_analiticki (2)'!$A$5:$I$58,9,0)</f>
        <v>792000</v>
      </c>
      <c r="E1046" s="342">
        <f t="shared" si="25"/>
        <v>792000</v>
      </c>
      <c r="F1046" s="363">
        <f t="shared" si="24"/>
        <v>1.0403308958261708</v>
      </c>
      <c r="G1046" s="333">
        <v>823942.0694943273</v>
      </c>
      <c r="H1046" s="358">
        <v>792000</v>
      </c>
    </row>
    <row r="1047" spans="1:8" s="345" customFormat="1" ht="15" customHeight="1">
      <c r="A1047" s="344" t="s">
        <v>19495</v>
      </c>
      <c r="B1047" s="350" t="s">
        <v>19502</v>
      </c>
      <c r="C1047" s="331">
        <f>VLOOKUP(A1047,'[7]VPP_analiticki (2)'!$A$5:$I$58,6,0)</f>
        <v>14</v>
      </c>
      <c r="D1047" s="331">
        <f>VLOOKUP(A1047,'[7]VPP_analiticki (2)'!$A$5:$I$58,9,0)</f>
        <v>882420</v>
      </c>
      <c r="E1047" s="342">
        <f t="shared" si="25"/>
        <v>63030</v>
      </c>
      <c r="F1047" s="363">
        <f t="shared" si="24"/>
        <v>14.564632541566395</v>
      </c>
      <c r="G1047" s="333">
        <v>918008.78909492982</v>
      </c>
      <c r="H1047" s="358">
        <v>63030</v>
      </c>
    </row>
    <row r="1048" spans="1:8" s="345" customFormat="1" ht="15" customHeight="1">
      <c r="A1048" s="344" t="s">
        <v>19496</v>
      </c>
      <c r="B1048" s="350" t="s">
        <v>19503</v>
      </c>
      <c r="C1048" s="331">
        <f>VLOOKUP(A1048,'[7]VPP_analiticki (2)'!$A$5:$I$58,6,0)</f>
        <v>61</v>
      </c>
      <c r="D1048" s="331">
        <f>VLOOKUP(A1048,'[7]VPP_analiticki (2)'!$A$5:$I$58,9,0)</f>
        <v>5206960</v>
      </c>
      <c r="E1048" s="342">
        <f t="shared" si="25"/>
        <v>85360</v>
      </c>
      <c r="F1048" s="363">
        <f t="shared" si="24"/>
        <v>63.460184645396438</v>
      </c>
      <c r="G1048" s="333">
        <v>5416961.36133104</v>
      </c>
      <c r="H1048" s="358">
        <v>85360</v>
      </c>
    </row>
    <row r="1049" spans="1:8" s="345" customFormat="1" ht="15" customHeight="1">
      <c r="A1049" s="344" t="s">
        <v>19497</v>
      </c>
      <c r="B1049" s="350" t="s">
        <v>19504</v>
      </c>
      <c r="C1049" s="331">
        <f>VLOOKUP(A1049,'[7]VPP_analiticki (2)'!$A$5:$I$58,6,0)</f>
        <v>1</v>
      </c>
      <c r="D1049" s="331">
        <f>VLOOKUP(A1049,'[7]VPP_analiticki (2)'!$A$5:$I$58,9,0)</f>
        <v>311091</v>
      </c>
      <c r="E1049" s="342">
        <f t="shared" si="25"/>
        <v>311091</v>
      </c>
      <c r="F1049" s="363">
        <f t="shared" si="24"/>
        <v>1.040330895826171</v>
      </c>
      <c r="G1049" s="333">
        <v>323637.57871345937</v>
      </c>
      <c r="H1049" s="358">
        <v>311091</v>
      </c>
    </row>
    <row r="1050" spans="1:8" s="345" customFormat="1" ht="15" customHeight="1">
      <c r="A1050" s="344" t="s">
        <v>19498</v>
      </c>
      <c r="B1050" s="350" t="s">
        <v>19505</v>
      </c>
      <c r="C1050" s="331">
        <f>VLOOKUP(A1050,'[7]VPP_analiticki (2)'!$A$5:$I$58,6,0)</f>
        <v>6</v>
      </c>
      <c r="D1050" s="331">
        <f>VLOOKUP(A1050,'[7]VPP_analiticki (2)'!$A$5:$I$58,9,0)</f>
        <v>1264560</v>
      </c>
      <c r="E1050" s="342">
        <f t="shared" si="25"/>
        <v>210760</v>
      </c>
      <c r="F1050" s="363">
        <f t="shared" si="24"/>
        <v>6.2419853749570251</v>
      </c>
      <c r="G1050" s="333">
        <v>1315560.8376259427</v>
      </c>
      <c r="H1050" s="358">
        <v>210760</v>
      </c>
    </row>
    <row r="1051" spans="1:8" s="345" customFormat="1" ht="15" customHeight="1">
      <c r="A1051" s="344" t="s">
        <v>19499</v>
      </c>
      <c r="B1051" s="350" t="s">
        <v>19506</v>
      </c>
      <c r="C1051" s="331">
        <f>VLOOKUP(A1051,'[7]VPP_analiticki (2)'!$A$5:$I$58,6,0)</f>
        <v>5</v>
      </c>
      <c r="D1051" s="331">
        <f>VLOOKUP(A1051,'[7]VPP_analiticki (2)'!$A$5:$I$58,9,0)</f>
        <v>698555</v>
      </c>
      <c r="E1051" s="342">
        <f t="shared" si="25"/>
        <v>139711</v>
      </c>
      <c r="F1051" s="363">
        <f t="shared" si="24"/>
        <v>5.2016544791308554</v>
      </c>
      <c r="G1051" s="333">
        <v>726728.348933851</v>
      </c>
      <c r="H1051" s="358">
        <v>139711</v>
      </c>
    </row>
    <row r="1052" spans="1:8" s="345" customFormat="1" ht="15" customHeight="1">
      <c r="A1052" s="344" t="s">
        <v>19500</v>
      </c>
      <c r="B1052" s="350" t="s">
        <v>19507</v>
      </c>
      <c r="C1052" s="331">
        <f>VLOOKUP(A1052,'[7]VPP_analiticki (2)'!$A$5:$I$58,6,0)</f>
        <v>10</v>
      </c>
      <c r="D1052" s="331">
        <f>VLOOKUP(A1052,'[7]VPP_analiticki (2)'!$A$5:$I$58,9,0)</f>
        <v>1397110</v>
      </c>
      <c r="E1052" s="342">
        <f t="shared" si="25"/>
        <v>139711</v>
      </c>
      <c r="F1052" s="363">
        <f t="shared" si="24"/>
        <v>10.403308958261711</v>
      </c>
      <c r="G1052" s="333">
        <v>1453456.697867702</v>
      </c>
      <c r="H1052" s="358">
        <v>139711</v>
      </c>
    </row>
    <row r="1053" spans="1:8" s="345" customFormat="1" ht="15" customHeight="1">
      <c r="A1053" s="344" t="s">
        <v>11565</v>
      </c>
      <c r="B1053" s="350" t="s">
        <v>11566</v>
      </c>
      <c r="C1053" s="331"/>
      <c r="D1053" s="331"/>
      <c r="E1053" s="342"/>
      <c r="F1053" s="363"/>
      <c r="G1053" s="333">
        <v>0</v>
      </c>
      <c r="H1053" s="358"/>
    </row>
    <row r="1054" spans="1:8" s="345" customFormat="1" ht="15" customHeight="1">
      <c r="A1054" s="344" t="s">
        <v>11567</v>
      </c>
      <c r="B1054" s="350" t="s">
        <v>11568</v>
      </c>
      <c r="C1054" s="331"/>
      <c r="D1054" s="331"/>
      <c r="E1054" s="342"/>
      <c r="F1054" s="363"/>
      <c r="G1054" s="333">
        <v>0</v>
      </c>
      <c r="H1054" s="358"/>
    </row>
    <row r="1055" spans="1:8" s="345" customFormat="1" ht="15" customHeight="1">
      <c r="A1055" s="344"/>
      <c r="B1055" s="350"/>
      <c r="C1055" s="331"/>
      <c r="D1055" s="322"/>
      <c r="E1055" s="342"/>
      <c r="F1055" s="363"/>
      <c r="G1055" s="333"/>
      <c r="H1055" s="358"/>
    </row>
    <row r="1056" spans="1:8" s="345" customFormat="1" ht="15" customHeight="1">
      <c r="A1056" s="344"/>
      <c r="B1056" s="362" t="s">
        <v>11338</v>
      </c>
      <c r="C1056" s="364"/>
      <c r="D1056" s="336">
        <f>SUM(D946:D1054)</f>
        <v>187815243</v>
      </c>
      <c r="E1056" s="365"/>
      <c r="F1056" s="366"/>
      <c r="G1056" s="339">
        <f>SUM(G946:G1054)</f>
        <v>195390000.00000006</v>
      </c>
      <c r="H1056" s="367"/>
    </row>
    <row r="1057" spans="1:8" s="345" customFormat="1" ht="15" customHeight="1">
      <c r="A1057" s="344"/>
      <c r="B1057" s="350"/>
      <c r="C1057" s="331"/>
      <c r="D1057" s="322"/>
      <c r="E1057" s="342"/>
      <c r="F1057" s="363"/>
      <c r="G1057" s="333"/>
      <c r="H1057" s="358"/>
    </row>
    <row r="1058" spans="1:8" s="345" customFormat="1" ht="15" customHeight="1">
      <c r="A1058" s="344"/>
      <c r="B1058" s="855" t="s">
        <v>18173</v>
      </c>
      <c r="C1058" s="331"/>
      <c r="D1058" s="322"/>
      <c r="E1058" s="342"/>
      <c r="F1058" s="363"/>
      <c r="G1058" s="333"/>
      <c r="H1058" s="358"/>
    </row>
    <row r="1059" spans="1:8" s="345" customFormat="1" ht="15" customHeight="1">
      <c r="A1059" s="344" t="s">
        <v>11569</v>
      </c>
      <c r="B1059" s="350" t="s">
        <v>11570</v>
      </c>
      <c r="C1059" s="331"/>
      <c r="D1059" s="331"/>
      <c r="E1059" s="342"/>
      <c r="F1059" s="363"/>
      <c r="G1059" s="333">
        <v>0</v>
      </c>
      <c r="H1059" s="333"/>
    </row>
    <row r="1060" spans="1:8" s="345" customFormat="1" ht="15" customHeight="1">
      <c r="A1060" s="344" t="s">
        <v>11571</v>
      </c>
      <c r="B1060" s="350" t="s">
        <v>11572</v>
      </c>
      <c r="C1060" s="331"/>
      <c r="D1060" s="331"/>
      <c r="E1060" s="342"/>
      <c r="F1060" s="363"/>
      <c r="G1060" s="333">
        <v>0</v>
      </c>
      <c r="H1060" s="333"/>
    </row>
    <row r="1061" spans="1:8" s="345" customFormat="1" ht="15" customHeight="1">
      <c r="A1061" s="344" t="s">
        <v>11573</v>
      </c>
      <c r="B1061" s="350" t="s">
        <v>11574</v>
      </c>
      <c r="C1061" s="331"/>
      <c r="D1061" s="331"/>
      <c r="E1061" s="342"/>
      <c r="F1061" s="363"/>
      <c r="G1061" s="333">
        <v>0</v>
      </c>
      <c r="H1061" s="333"/>
    </row>
    <row r="1062" spans="1:8" s="345" customFormat="1" ht="15" customHeight="1">
      <c r="A1062" s="344" t="s">
        <v>11575</v>
      </c>
      <c r="B1062" s="350" t="s">
        <v>11576</v>
      </c>
      <c r="C1062" s="331"/>
      <c r="D1062" s="331"/>
      <c r="E1062" s="342"/>
      <c r="F1062" s="363"/>
      <c r="G1062" s="333">
        <v>0</v>
      </c>
      <c r="H1062" s="333"/>
    </row>
    <row r="1063" spans="1:8" s="345" customFormat="1" ht="15" customHeight="1">
      <c r="A1063" s="344" t="s">
        <v>11577</v>
      </c>
      <c r="B1063" s="350" t="s">
        <v>11578</v>
      </c>
      <c r="C1063" s="331"/>
      <c r="D1063" s="331"/>
      <c r="E1063" s="342"/>
      <c r="F1063" s="363"/>
      <c r="G1063" s="333">
        <v>0</v>
      </c>
      <c r="H1063" s="333"/>
    </row>
    <row r="1064" spans="1:8" s="345" customFormat="1" ht="15" customHeight="1">
      <c r="A1064" s="344" t="s">
        <v>11579</v>
      </c>
      <c r="B1064" s="350" t="s">
        <v>11580</v>
      </c>
      <c r="C1064" s="331"/>
      <c r="D1064" s="331"/>
      <c r="E1064" s="342"/>
      <c r="F1064" s="363"/>
      <c r="G1064" s="333">
        <v>0</v>
      </c>
      <c r="H1064" s="333"/>
    </row>
    <row r="1065" spans="1:8" s="345" customFormat="1" ht="15" customHeight="1">
      <c r="A1065" s="344" t="s">
        <v>11581</v>
      </c>
      <c r="B1065" s="350" t="s">
        <v>11582</v>
      </c>
      <c r="C1065" s="331"/>
      <c r="D1065" s="331"/>
      <c r="E1065" s="342"/>
      <c r="F1065" s="363"/>
      <c r="G1065" s="333">
        <v>0</v>
      </c>
      <c r="H1065" s="333"/>
    </row>
    <row r="1066" spans="1:8" s="345" customFormat="1" ht="15" customHeight="1">
      <c r="A1066" s="344" t="s">
        <v>11583</v>
      </c>
      <c r="B1066" s="350" t="s">
        <v>11584</v>
      </c>
      <c r="C1066" s="331"/>
      <c r="D1066" s="331"/>
      <c r="E1066" s="342"/>
      <c r="F1066" s="363"/>
      <c r="G1066" s="333">
        <v>0</v>
      </c>
      <c r="H1066" s="333"/>
    </row>
    <row r="1067" spans="1:8" s="345" customFormat="1" ht="15" customHeight="1">
      <c r="A1067" s="344" t="s">
        <v>11585</v>
      </c>
      <c r="B1067" s="350" t="s">
        <v>11586</v>
      </c>
      <c r="C1067" s="331"/>
      <c r="D1067" s="331"/>
      <c r="E1067" s="342"/>
      <c r="F1067" s="363"/>
      <c r="G1067" s="333">
        <v>0</v>
      </c>
      <c r="H1067" s="333"/>
    </row>
    <row r="1068" spans="1:8" s="345" customFormat="1" ht="15" customHeight="1">
      <c r="A1068" s="344" t="s">
        <v>11587</v>
      </c>
      <c r="B1068" s="350" t="s">
        <v>11588</v>
      </c>
      <c r="C1068" s="331"/>
      <c r="D1068" s="331"/>
      <c r="E1068" s="342"/>
      <c r="F1068" s="363"/>
      <c r="G1068" s="333">
        <v>0</v>
      </c>
      <c r="H1068" s="333"/>
    </row>
    <row r="1069" spans="1:8" s="345" customFormat="1" ht="15" customHeight="1">
      <c r="A1069" s="344" t="s">
        <v>11589</v>
      </c>
      <c r="B1069" s="350" t="s">
        <v>11590</v>
      </c>
      <c r="C1069" s="331"/>
      <c r="D1069" s="331"/>
      <c r="E1069" s="342"/>
      <c r="F1069" s="363"/>
      <c r="G1069" s="333">
        <v>0</v>
      </c>
      <c r="H1069" s="333"/>
    </row>
    <row r="1070" spans="1:8" s="345" customFormat="1" ht="15" customHeight="1">
      <c r="A1070" s="344" t="s">
        <v>11591</v>
      </c>
      <c r="B1070" s="350" t="s">
        <v>11592</v>
      </c>
      <c r="C1070" s="331"/>
      <c r="D1070" s="331"/>
      <c r="E1070" s="342"/>
      <c r="F1070" s="363"/>
      <c r="G1070" s="333">
        <v>0</v>
      </c>
      <c r="H1070" s="333"/>
    </row>
    <row r="1071" spans="1:8" s="345" customFormat="1" ht="15" customHeight="1">
      <c r="A1071" s="344" t="s">
        <v>11593</v>
      </c>
      <c r="B1071" s="350" t="s">
        <v>11594</v>
      </c>
      <c r="C1071" s="331"/>
      <c r="D1071" s="331"/>
      <c r="E1071" s="342"/>
      <c r="F1071" s="363"/>
      <c r="G1071" s="333">
        <v>0</v>
      </c>
      <c r="H1071" s="333"/>
    </row>
    <row r="1072" spans="1:8" s="345" customFormat="1" ht="15" customHeight="1">
      <c r="A1072" s="344" t="s">
        <v>11595</v>
      </c>
      <c r="B1072" s="350" t="s">
        <v>11596</v>
      </c>
      <c r="C1072" s="331"/>
      <c r="D1072" s="331"/>
      <c r="E1072" s="342"/>
      <c r="F1072" s="363"/>
      <c r="G1072" s="333">
        <v>0</v>
      </c>
      <c r="H1072" s="333"/>
    </row>
    <row r="1073" spans="1:8" s="345" customFormat="1" ht="15" customHeight="1">
      <c r="A1073" s="344" t="s">
        <v>11597</v>
      </c>
      <c r="B1073" s="350" t="s">
        <v>11598</v>
      </c>
      <c r="C1073" s="331"/>
      <c r="D1073" s="331"/>
      <c r="E1073" s="342"/>
      <c r="F1073" s="363"/>
      <c r="G1073" s="333">
        <v>0</v>
      </c>
      <c r="H1073" s="333"/>
    </row>
    <row r="1074" spans="1:8" s="345" customFormat="1" ht="15" customHeight="1">
      <c r="A1074" s="344" t="s">
        <v>11599</v>
      </c>
      <c r="B1074" s="350" t="s">
        <v>11600</v>
      </c>
      <c r="C1074" s="331"/>
      <c r="D1074" s="331"/>
      <c r="E1074" s="342"/>
      <c r="F1074" s="363"/>
      <c r="G1074" s="333">
        <v>0</v>
      </c>
      <c r="H1074" s="333"/>
    </row>
    <row r="1075" spans="1:8" s="345" customFormat="1" ht="15" customHeight="1">
      <c r="A1075" s="344" t="s">
        <v>11601</v>
      </c>
      <c r="B1075" s="350" t="s">
        <v>11602</v>
      </c>
      <c r="C1075" s="331"/>
      <c r="D1075" s="331"/>
      <c r="E1075" s="342"/>
      <c r="F1075" s="363"/>
      <c r="G1075" s="333">
        <v>0</v>
      </c>
      <c r="H1075" s="333"/>
    </row>
    <row r="1076" spans="1:8" s="345" customFormat="1" ht="15" customHeight="1">
      <c r="A1076" s="344" t="s">
        <v>11603</v>
      </c>
      <c r="B1076" s="350" t="s">
        <v>11604</v>
      </c>
      <c r="C1076" s="331"/>
      <c r="D1076" s="331"/>
      <c r="E1076" s="342"/>
      <c r="F1076" s="363"/>
      <c r="G1076" s="333">
        <v>0</v>
      </c>
      <c r="H1076" s="333"/>
    </row>
    <row r="1077" spans="1:8" s="345" customFormat="1" ht="15" customHeight="1">
      <c r="A1077" s="344" t="s">
        <v>11605</v>
      </c>
      <c r="B1077" s="350" t="s">
        <v>11606</v>
      </c>
      <c r="C1077" s="331"/>
      <c r="D1077" s="331"/>
      <c r="E1077" s="342"/>
      <c r="F1077" s="363"/>
      <c r="G1077" s="333">
        <v>0</v>
      </c>
      <c r="H1077" s="333"/>
    </row>
    <row r="1078" spans="1:8" s="345" customFormat="1" ht="15" customHeight="1">
      <c r="A1078" s="344" t="s">
        <v>11607</v>
      </c>
      <c r="B1078" s="350" t="s">
        <v>11608</v>
      </c>
      <c r="C1078" s="331"/>
      <c r="D1078" s="331"/>
      <c r="E1078" s="342"/>
      <c r="F1078" s="363"/>
      <c r="G1078" s="333">
        <v>0</v>
      </c>
      <c r="H1078" s="333"/>
    </row>
    <row r="1079" spans="1:8" s="345" customFormat="1" ht="15" customHeight="1">
      <c r="A1079" s="344" t="s">
        <v>11609</v>
      </c>
      <c r="B1079" s="350" t="s">
        <v>11610</v>
      </c>
      <c r="C1079" s="331"/>
      <c r="D1079" s="331"/>
      <c r="E1079" s="342"/>
      <c r="F1079" s="363"/>
      <c r="G1079" s="333">
        <v>0</v>
      </c>
      <c r="H1079" s="333"/>
    </row>
    <row r="1080" spans="1:8" s="345" customFormat="1" ht="15" customHeight="1">
      <c r="A1080" s="344" t="s">
        <v>11611</v>
      </c>
      <c r="B1080" s="350" t="s">
        <v>11612</v>
      </c>
      <c r="C1080" s="331"/>
      <c r="D1080" s="331"/>
      <c r="E1080" s="342"/>
      <c r="F1080" s="363"/>
      <c r="G1080" s="333">
        <v>0</v>
      </c>
      <c r="H1080" s="333"/>
    </row>
    <row r="1081" spans="1:8" s="345" customFormat="1" ht="15" customHeight="1">
      <c r="A1081" s="344" t="s">
        <v>11613</v>
      </c>
      <c r="B1081" s="350" t="s">
        <v>11614</v>
      </c>
      <c r="C1081" s="331"/>
      <c r="D1081" s="331"/>
      <c r="E1081" s="342"/>
      <c r="F1081" s="363"/>
      <c r="G1081" s="333">
        <v>0</v>
      </c>
      <c r="H1081" s="333"/>
    </row>
    <row r="1082" spans="1:8" s="345" customFormat="1" ht="15" customHeight="1">
      <c r="A1082" s="344" t="s">
        <v>11615</v>
      </c>
      <c r="B1082" s="350" t="s">
        <v>11616</v>
      </c>
      <c r="C1082" s="331"/>
      <c r="D1082" s="331"/>
      <c r="E1082" s="342"/>
      <c r="F1082" s="363"/>
      <c r="G1082" s="333">
        <v>0</v>
      </c>
      <c r="H1082" s="333"/>
    </row>
    <row r="1083" spans="1:8" s="345" customFormat="1" ht="15" customHeight="1">
      <c r="A1083" s="344" t="s">
        <v>11617</v>
      </c>
      <c r="B1083" s="350" t="s">
        <v>11618</v>
      </c>
      <c r="C1083" s="331"/>
      <c r="D1083" s="331"/>
      <c r="E1083" s="342"/>
      <c r="F1083" s="363"/>
      <c r="G1083" s="333">
        <v>0</v>
      </c>
      <c r="H1083" s="333"/>
    </row>
    <row r="1084" spans="1:8" s="345" customFormat="1" ht="15" customHeight="1">
      <c r="A1084" s="344" t="s">
        <v>11619</v>
      </c>
      <c r="B1084" s="350" t="s">
        <v>11620</v>
      </c>
      <c r="C1084" s="331"/>
      <c r="D1084" s="331"/>
      <c r="E1084" s="342"/>
      <c r="F1084" s="363"/>
      <c r="G1084" s="333">
        <v>0</v>
      </c>
      <c r="H1084" s="333"/>
    </row>
    <row r="1085" spans="1:8" s="345" customFormat="1" ht="15" customHeight="1">
      <c r="A1085" s="344" t="s">
        <v>11621</v>
      </c>
      <c r="B1085" s="350" t="s">
        <v>11622</v>
      </c>
      <c r="C1085" s="331"/>
      <c r="D1085" s="331"/>
      <c r="E1085" s="342"/>
      <c r="F1085" s="363"/>
      <c r="G1085" s="333">
        <v>0</v>
      </c>
      <c r="H1085" s="333"/>
    </row>
    <row r="1086" spans="1:8" s="345" customFormat="1" ht="15" customHeight="1">
      <c r="A1086" s="344" t="s">
        <v>11623</v>
      </c>
      <c r="B1086" s="350" t="s">
        <v>11624</v>
      </c>
      <c r="C1086" s="331"/>
      <c r="D1086" s="331"/>
      <c r="E1086" s="342"/>
      <c r="F1086" s="363"/>
      <c r="G1086" s="333">
        <v>0</v>
      </c>
      <c r="H1086" s="333"/>
    </row>
    <row r="1087" spans="1:8" s="345" customFormat="1" ht="15" customHeight="1">
      <c r="A1087" s="344" t="s">
        <v>11625</v>
      </c>
      <c r="B1087" s="350" t="s">
        <v>11626</v>
      </c>
      <c r="C1087" s="331"/>
      <c r="D1087" s="331"/>
      <c r="E1087" s="342"/>
      <c r="F1087" s="363"/>
      <c r="G1087" s="333">
        <v>0</v>
      </c>
      <c r="H1087" s="333"/>
    </row>
    <row r="1088" spans="1:8" s="345" customFormat="1" ht="15" customHeight="1">
      <c r="A1088" s="344" t="s">
        <v>11627</v>
      </c>
      <c r="B1088" s="350" t="s">
        <v>11628</v>
      </c>
      <c r="C1088" s="331"/>
      <c r="D1088" s="331"/>
      <c r="E1088" s="342"/>
      <c r="F1088" s="363"/>
      <c r="G1088" s="333">
        <v>0</v>
      </c>
      <c r="H1088" s="333"/>
    </row>
    <row r="1089" spans="1:8" s="345" customFormat="1" ht="15" customHeight="1">
      <c r="A1089" s="344" t="s">
        <v>11629</v>
      </c>
      <c r="B1089" s="350" t="s">
        <v>11630</v>
      </c>
      <c r="C1089" s="331">
        <f>VLOOKUP(A1089,[8]VPP_analiticki!$A$5:$I$269,6,0)</f>
        <v>1</v>
      </c>
      <c r="D1089" s="331">
        <f>VLOOKUP(A1089,[8]VPP_analiticki!$A$5:$I$269,9,0)</f>
        <v>66000</v>
      </c>
      <c r="E1089" s="342">
        <f>D1089/C1089</f>
        <v>66000</v>
      </c>
      <c r="F1089" s="363">
        <f t="shared" ref="F1089:F1125" si="26">G1089/H1089</f>
        <v>0.9371226055402605</v>
      </c>
      <c r="G1089" s="333">
        <v>61850.091965657193</v>
      </c>
      <c r="H1089" s="333">
        <v>66000</v>
      </c>
    </row>
    <row r="1090" spans="1:8" s="345" customFormat="1" ht="15" customHeight="1">
      <c r="A1090" s="344" t="s">
        <v>11631</v>
      </c>
      <c r="B1090" s="350" t="s">
        <v>11632</v>
      </c>
      <c r="C1090" s="331"/>
      <c r="D1090" s="331"/>
      <c r="E1090" s="342"/>
      <c r="F1090" s="363"/>
      <c r="G1090" s="333">
        <v>0</v>
      </c>
      <c r="H1090" s="333"/>
    </row>
    <row r="1091" spans="1:8" s="345" customFormat="1" ht="15" customHeight="1">
      <c r="A1091" s="344" t="s">
        <v>11633</v>
      </c>
      <c r="B1091" s="350" t="s">
        <v>11634</v>
      </c>
      <c r="C1091" s="331"/>
      <c r="D1091" s="331"/>
      <c r="E1091" s="342"/>
      <c r="F1091" s="363"/>
      <c r="G1091" s="333">
        <v>0</v>
      </c>
      <c r="H1091" s="333"/>
    </row>
    <row r="1092" spans="1:8" s="345" customFormat="1" ht="15" customHeight="1">
      <c r="A1092" s="344" t="s">
        <v>11635</v>
      </c>
      <c r="B1092" s="350" t="s">
        <v>11636</v>
      </c>
      <c r="C1092" s="331"/>
      <c r="D1092" s="331"/>
      <c r="E1092" s="342"/>
      <c r="F1092" s="363"/>
      <c r="G1092" s="333">
        <v>0</v>
      </c>
      <c r="H1092" s="333"/>
    </row>
    <row r="1093" spans="1:8" s="345" customFormat="1" ht="15" customHeight="1">
      <c r="A1093" s="344" t="s">
        <v>11637</v>
      </c>
      <c r="B1093" s="350" t="s">
        <v>11638</v>
      </c>
      <c r="C1093" s="331"/>
      <c r="D1093" s="331"/>
      <c r="E1093" s="342"/>
      <c r="F1093" s="363"/>
      <c r="G1093" s="333">
        <v>0</v>
      </c>
      <c r="H1093" s="333"/>
    </row>
    <row r="1094" spans="1:8" s="345" customFormat="1" ht="15" customHeight="1">
      <c r="A1094" s="344" t="s">
        <v>11639</v>
      </c>
      <c r="B1094" s="350" t="s">
        <v>11640</v>
      </c>
      <c r="C1094" s="331">
        <f>VLOOKUP(A1094,[8]VPP_analiticki!$A$5:$I$269,6,0)</f>
        <v>1</v>
      </c>
      <c r="D1094" s="331">
        <f>VLOOKUP(A1094,[8]VPP_analiticki!$A$5:$I$269,9,0)</f>
        <v>41030</v>
      </c>
      <c r="E1094" s="342">
        <f>D1094/C1094</f>
        <v>41030</v>
      </c>
      <c r="F1094" s="363">
        <f t="shared" si="26"/>
        <v>0.93712260554026028</v>
      </c>
      <c r="G1094" s="333">
        <v>38450.140505316878</v>
      </c>
      <c r="H1094" s="333">
        <v>41030</v>
      </c>
    </row>
    <row r="1095" spans="1:8" s="345" customFormat="1" ht="15" customHeight="1">
      <c r="A1095" s="344" t="s">
        <v>11641</v>
      </c>
      <c r="B1095" s="350" t="s">
        <v>11642</v>
      </c>
      <c r="C1095" s="331"/>
      <c r="D1095" s="331"/>
      <c r="E1095" s="342"/>
      <c r="F1095" s="363"/>
      <c r="G1095" s="333">
        <v>0</v>
      </c>
      <c r="H1095" s="333"/>
    </row>
    <row r="1096" spans="1:8" s="345" customFormat="1" ht="15" customHeight="1">
      <c r="A1096" s="344" t="s">
        <v>11643</v>
      </c>
      <c r="B1096" s="350" t="s">
        <v>11644</v>
      </c>
      <c r="C1096" s="331">
        <f>VLOOKUP(A1096,[8]VPP_analiticki!$A$5:$I$269,6,0)</f>
        <v>1</v>
      </c>
      <c r="D1096" s="331">
        <f>VLOOKUP(A1096,[8]VPP_analiticki!$A$5:$I$269,9,0)</f>
        <v>38005</v>
      </c>
      <c r="E1096" s="342">
        <f>D1096/C1096</f>
        <v>38005</v>
      </c>
      <c r="F1096" s="363">
        <f t="shared" si="26"/>
        <v>0.93712260554026039</v>
      </c>
      <c r="G1096" s="333">
        <v>35615.344623557598</v>
      </c>
      <c r="H1096" s="333">
        <v>38005</v>
      </c>
    </row>
    <row r="1097" spans="1:8" s="345" customFormat="1" ht="15" customHeight="1">
      <c r="A1097" s="344" t="s">
        <v>11645</v>
      </c>
      <c r="B1097" s="350" t="s">
        <v>11646</v>
      </c>
      <c r="C1097" s="331"/>
      <c r="D1097" s="331"/>
      <c r="E1097" s="342"/>
      <c r="F1097" s="363"/>
      <c r="G1097" s="333">
        <v>0</v>
      </c>
      <c r="H1097" s="333"/>
    </row>
    <row r="1098" spans="1:8" s="345" customFormat="1" ht="15" customHeight="1">
      <c r="A1098" s="344" t="s">
        <v>11647</v>
      </c>
      <c r="B1098" s="350" t="s">
        <v>11648</v>
      </c>
      <c r="C1098" s="331"/>
      <c r="D1098" s="331"/>
      <c r="E1098" s="342"/>
      <c r="F1098" s="363"/>
      <c r="G1098" s="333">
        <v>0</v>
      </c>
      <c r="H1098" s="333"/>
    </row>
    <row r="1099" spans="1:8" s="345" customFormat="1" ht="15" customHeight="1">
      <c r="A1099" s="344" t="s">
        <v>11649</v>
      </c>
      <c r="B1099" s="350" t="s">
        <v>11650</v>
      </c>
      <c r="C1099" s="331"/>
      <c r="D1099" s="331"/>
      <c r="E1099" s="342"/>
      <c r="F1099" s="363"/>
      <c r="G1099" s="333">
        <v>0</v>
      </c>
      <c r="H1099" s="333"/>
    </row>
    <row r="1100" spans="1:8" s="345" customFormat="1" ht="15" customHeight="1">
      <c r="A1100" s="344" t="s">
        <v>11651</v>
      </c>
      <c r="B1100" s="350" t="s">
        <v>11652</v>
      </c>
      <c r="C1100" s="331"/>
      <c r="D1100" s="331"/>
      <c r="E1100" s="342"/>
      <c r="F1100" s="363"/>
      <c r="G1100" s="333">
        <v>0</v>
      </c>
      <c r="H1100" s="333"/>
    </row>
    <row r="1101" spans="1:8" s="345" customFormat="1" ht="15" customHeight="1">
      <c r="A1101" s="344" t="s">
        <v>11653</v>
      </c>
      <c r="B1101" s="350" t="s">
        <v>11654</v>
      </c>
      <c r="C1101" s="331">
        <f>VLOOKUP(A1101,[8]VPP_analiticki!$A$5:$I$269,6,0)</f>
        <v>1</v>
      </c>
      <c r="D1101" s="331">
        <f>VLOOKUP(A1101,[8]VPP_analiticki!$A$5:$I$269,9,0)</f>
        <v>38005</v>
      </c>
      <c r="E1101" s="342">
        <f>D1101/C1101</f>
        <v>38005</v>
      </c>
      <c r="F1101" s="363">
        <f t="shared" si="26"/>
        <v>0.93712260554026039</v>
      </c>
      <c r="G1101" s="333">
        <v>35615.344623557598</v>
      </c>
      <c r="H1101" s="333">
        <v>38005</v>
      </c>
    </row>
    <row r="1102" spans="1:8" s="345" customFormat="1" ht="15" customHeight="1">
      <c r="A1102" s="344" t="s">
        <v>11655</v>
      </c>
      <c r="B1102" s="350" t="s">
        <v>11656</v>
      </c>
      <c r="C1102" s="331"/>
      <c r="D1102" s="331"/>
      <c r="E1102" s="342"/>
      <c r="F1102" s="363"/>
      <c r="G1102" s="333">
        <v>0</v>
      </c>
      <c r="H1102" s="333"/>
    </row>
    <row r="1103" spans="1:8" s="345" customFormat="1" ht="15" customHeight="1">
      <c r="A1103" s="344" t="s">
        <v>18317</v>
      </c>
      <c r="B1103" s="350" t="s">
        <v>18318</v>
      </c>
      <c r="C1103" s="331">
        <f>VLOOKUP(A1103,[8]VPP_analiticki!$A$5:$I$269,6,0)</f>
        <v>1</v>
      </c>
      <c r="D1103" s="331">
        <f>VLOOKUP(A1103,[8]VPP_analiticki!$A$5:$I$269,9,0)</f>
        <v>68200</v>
      </c>
      <c r="E1103" s="342">
        <f>D1103/C1103</f>
        <v>68200</v>
      </c>
      <c r="F1103" s="363">
        <f t="shared" si="26"/>
        <v>0.93712260554026039</v>
      </c>
      <c r="G1103" s="333">
        <v>63911.761697845759</v>
      </c>
      <c r="H1103" s="333">
        <v>68200</v>
      </c>
    </row>
    <row r="1104" spans="1:8" s="345" customFormat="1" ht="15" customHeight="1">
      <c r="A1104" s="344" t="s">
        <v>11657</v>
      </c>
      <c r="B1104" s="350" t="s">
        <v>11658</v>
      </c>
      <c r="C1104" s="331"/>
      <c r="D1104" s="331"/>
      <c r="E1104" s="342"/>
      <c r="F1104" s="363"/>
      <c r="G1104" s="333">
        <v>0</v>
      </c>
      <c r="H1104" s="333"/>
    </row>
    <row r="1105" spans="1:8" s="345" customFormat="1" ht="15" customHeight="1">
      <c r="A1105" s="344" t="s">
        <v>11659</v>
      </c>
      <c r="B1105" s="350" t="s">
        <v>11660</v>
      </c>
      <c r="C1105" s="331">
        <f>VLOOKUP(A1105,[8]VPP_analiticki!$A$5:$I$269,6,0)</f>
        <v>8</v>
      </c>
      <c r="D1105" s="331">
        <f>VLOOKUP(A1105,[8]VPP_analiticki!$A$5:$I$269,9,0)</f>
        <v>545600</v>
      </c>
      <c r="E1105" s="342">
        <f>D1105/C1105</f>
        <v>68200</v>
      </c>
      <c r="F1105" s="363">
        <f t="shared" si="26"/>
        <v>7.4969808443220831</v>
      </c>
      <c r="G1105" s="333">
        <v>511294.09358276607</v>
      </c>
      <c r="H1105" s="333">
        <v>68200</v>
      </c>
    </row>
    <row r="1106" spans="1:8" s="345" customFormat="1" ht="15" customHeight="1">
      <c r="A1106" s="344" t="s">
        <v>18174</v>
      </c>
      <c r="B1106" s="350" t="s">
        <v>18175</v>
      </c>
      <c r="C1106" s="331">
        <f>VLOOKUP(A1106,[8]VPP_analiticki!$A$5:$I$269,6,0)</f>
        <v>1</v>
      </c>
      <c r="D1106" s="331">
        <f>VLOOKUP(A1106,[8]VPP_analiticki!$A$5:$I$269,9,0)</f>
        <v>78320</v>
      </c>
      <c r="E1106" s="342">
        <f>D1106/C1106</f>
        <v>78320</v>
      </c>
      <c r="F1106" s="363">
        <f t="shared" si="26"/>
        <v>0.93712260554026039</v>
      </c>
      <c r="G1106" s="333">
        <v>73395.442465913191</v>
      </c>
      <c r="H1106" s="333">
        <v>78320</v>
      </c>
    </row>
    <row r="1107" spans="1:8" s="345" customFormat="1" ht="15" customHeight="1">
      <c r="A1107" s="344" t="s">
        <v>11661</v>
      </c>
      <c r="B1107" s="350" t="s">
        <v>11662</v>
      </c>
      <c r="C1107" s="331">
        <f>VLOOKUP(A1107,[8]VPP_analiticki!$A$5:$I$269,6,0)</f>
        <v>5</v>
      </c>
      <c r="D1107" s="331">
        <f>VLOOKUP(A1107,[8]VPP_analiticki!$A$5:$I$269,9,0)</f>
        <v>391600</v>
      </c>
      <c r="E1107" s="342">
        <f>D1107/C1107</f>
        <v>78320</v>
      </c>
      <c r="F1107" s="363">
        <f t="shared" si="26"/>
        <v>4.6856130277013017</v>
      </c>
      <c r="G1107" s="333">
        <v>366977.21232956595</v>
      </c>
      <c r="H1107" s="333">
        <v>78320</v>
      </c>
    </row>
    <row r="1108" spans="1:8" s="345" customFormat="1" ht="15" customHeight="1">
      <c r="A1108" s="344" t="s">
        <v>18319</v>
      </c>
      <c r="B1108" s="350" t="s">
        <v>18320</v>
      </c>
      <c r="C1108" s="331">
        <f>VLOOKUP(A1108,[8]VPP_analiticki!$A$5:$I$269,6,0)</f>
        <v>2</v>
      </c>
      <c r="D1108" s="331">
        <f>VLOOKUP(A1108,[8]VPP_analiticki!$A$5:$I$269,9,0)</f>
        <v>156640</v>
      </c>
      <c r="E1108" s="342">
        <f>D1108/C1108</f>
        <v>78320</v>
      </c>
      <c r="F1108" s="363">
        <f t="shared" si="26"/>
        <v>1.8742452110805208</v>
      </c>
      <c r="G1108" s="333">
        <v>146790.88493182638</v>
      </c>
      <c r="H1108" s="333">
        <v>78320</v>
      </c>
    </row>
    <row r="1109" spans="1:8" s="345" customFormat="1" ht="15" customHeight="1">
      <c r="A1109" s="344" t="s">
        <v>18321</v>
      </c>
      <c r="B1109" s="350" t="s">
        <v>18322</v>
      </c>
      <c r="C1109" s="331">
        <f>VLOOKUP(A1109,[8]VPP_analiticki!$A$5:$I$269,6,0)</f>
        <v>1</v>
      </c>
      <c r="D1109" s="331">
        <f>VLOOKUP(A1109,[8]VPP_analiticki!$A$5:$I$269,9,0)</f>
        <v>127600</v>
      </c>
      <c r="E1109" s="342">
        <f>D1109/C1109</f>
        <v>127600</v>
      </c>
      <c r="F1109" s="363">
        <f t="shared" si="26"/>
        <v>0.93712260554026039</v>
      </c>
      <c r="G1109" s="333">
        <v>119576.84446693723</v>
      </c>
      <c r="H1109" s="333">
        <v>127600</v>
      </c>
    </row>
    <row r="1110" spans="1:8" s="345" customFormat="1" ht="15" customHeight="1">
      <c r="A1110" s="344" t="s">
        <v>11663</v>
      </c>
      <c r="B1110" s="350" t="s">
        <v>11664</v>
      </c>
      <c r="C1110" s="331"/>
      <c r="D1110" s="331"/>
      <c r="E1110" s="342"/>
      <c r="F1110" s="363"/>
      <c r="G1110" s="333">
        <v>0</v>
      </c>
      <c r="H1110" s="333"/>
    </row>
    <row r="1111" spans="1:8" s="345" customFormat="1" ht="15" customHeight="1">
      <c r="A1111" s="344" t="s">
        <v>11665</v>
      </c>
      <c r="B1111" s="350" t="s">
        <v>11666</v>
      </c>
      <c r="C1111" s="331">
        <f>VLOOKUP(A1111,[8]VPP_analiticki!$A$5:$I$269,6,0)</f>
        <v>4</v>
      </c>
      <c r="D1111" s="331">
        <f>VLOOKUP(A1111,[8]VPP_analiticki!$A$5:$I$269,9,0)</f>
        <v>510400</v>
      </c>
      <c r="E1111" s="342">
        <f>D1111/C1111</f>
        <v>127600</v>
      </c>
      <c r="F1111" s="363">
        <f t="shared" si="26"/>
        <v>3.7484904221610416</v>
      </c>
      <c r="G1111" s="333">
        <v>478307.3778677489</v>
      </c>
      <c r="H1111" s="333">
        <v>127600</v>
      </c>
    </row>
    <row r="1112" spans="1:8" s="345" customFormat="1" ht="15" customHeight="1">
      <c r="A1112" s="344" t="s">
        <v>11667</v>
      </c>
      <c r="B1112" s="350" t="s">
        <v>11668</v>
      </c>
      <c r="C1112" s="331">
        <f>VLOOKUP(A1112,[8]VPP_analiticki!$A$5:$I$269,6,0)</f>
        <v>7</v>
      </c>
      <c r="D1112" s="331">
        <f>VLOOKUP(A1112,[8]VPP_analiticki!$A$5:$I$269,9,0)</f>
        <v>893200</v>
      </c>
      <c r="E1112" s="342">
        <f>D1112/C1112</f>
        <v>127600</v>
      </c>
      <c r="F1112" s="363">
        <f t="shared" si="26"/>
        <v>6.5598582387818229</v>
      </c>
      <c r="G1112" s="333">
        <v>837037.91126856057</v>
      </c>
      <c r="H1112" s="333">
        <v>127600</v>
      </c>
    </row>
    <row r="1113" spans="1:8" s="345" customFormat="1" ht="15" customHeight="1">
      <c r="A1113" s="344" t="s">
        <v>18176</v>
      </c>
      <c r="B1113" s="350" t="s">
        <v>18177</v>
      </c>
      <c r="C1113" s="331">
        <f>VLOOKUP(A1113,[8]VPP_analiticki!$A$5:$I$269,6,0)</f>
        <v>4</v>
      </c>
      <c r="D1113" s="331">
        <f>VLOOKUP(A1113,[8]VPP_analiticki!$A$5:$I$269,9,0)</f>
        <v>510400</v>
      </c>
      <c r="E1113" s="342">
        <f>D1113/C1113</f>
        <v>127600</v>
      </c>
      <c r="F1113" s="363">
        <f t="shared" si="26"/>
        <v>3.7484904221610416</v>
      </c>
      <c r="G1113" s="333">
        <v>478307.3778677489</v>
      </c>
      <c r="H1113" s="333">
        <v>127600</v>
      </c>
    </row>
    <row r="1114" spans="1:8" s="345" customFormat="1" ht="15" customHeight="1">
      <c r="A1114" s="344" t="s">
        <v>11669</v>
      </c>
      <c r="B1114" s="350" t="s">
        <v>11670</v>
      </c>
      <c r="C1114" s="331">
        <f>VLOOKUP(A1114,[8]VPP_analiticki!$A$5:$I$269,6,0)</f>
        <v>5</v>
      </c>
      <c r="D1114" s="331">
        <f>VLOOKUP(A1114,[8]VPP_analiticki!$A$5:$I$269,9,0)</f>
        <v>638000</v>
      </c>
      <c r="E1114" s="342">
        <f>D1114/C1114</f>
        <v>127600</v>
      </c>
      <c r="F1114" s="363">
        <f t="shared" si="26"/>
        <v>4.6856130277013017</v>
      </c>
      <c r="G1114" s="333">
        <v>597884.22233468608</v>
      </c>
      <c r="H1114" s="333">
        <v>127600</v>
      </c>
    </row>
    <row r="1115" spans="1:8" s="345" customFormat="1" ht="15" customHeight="1">
      <c r="A1115" s="344" t="s">
        <v>12027</v>
      </c>
      <c r="B1115" s="350" t="s">
        <v>12028</v>
      </c>
      <c r="C1115" s="331"/>
      <c r="D1115" s="331"/>
      <c r="E1115" s="342"/>
      <c r="F1115" s="363"/>
      <c r="G1115" s="333">
        <v>0</v>
      </c>
      <c r="H1115" s="333"/>
    </row>
    <row r="1116" spans="1:8" s="345" customFormat="1" ht="15" customHeight="1">
      <c r="A1116" s="344" t="s">
        <v>11671</v>
      </c>
      <c r="B1116" s="350" t="s">
        <v>11672</v>
      </c>
      <c r="C1116" s="331">
        <f>VLOOKUP(A1116,[8]VPP_analiticki!$A$5:$I$269,6,0)</f>
        <v>7</v>
      </c>
      <c r="D1116" s="331">
        <f>VLOOKUP(A1116,[8]VPP_analiticki!$A$5:$I$269,9,0)</f>
        <v>889350</v>
      </c>
      <c r="E1116" s="342">
        <f>D1116/C1116</f>
        <v>127050</v>
      </c>
      <c r="F1116" s="363">
        <f t="shared" si="26"/>
        <v>6.5598582387818229</v>
      </c>
      <c r="G1116" s="333">
        <v>833429.98923723062</v>
      </c>
      <c r="H1116" s="333">
        <v>127050</v>
      </c>
    </row>
    <row r="1117" spans="1:8" s="345" customFormat="1" ht="15" customHeight="1">
      <c r="A1117" s="344" t="s">
        <v>19508</v>
      </c>
      <c r="B1117" s="350" t="s">
        <v>19509</v>
      </c>
      <c r="C1117" s="331">
        <f>VLOOKUP(A1117,[8]VPP_analiticki!$A$5:$I$269,6,0)</f>
        <v>2</v>
      </c>
      <c r="D1117" s="331">
        <f>VLOOKUP(A1117,[8]VPP_analiticki!$A$5:$I$269,9,0)</f>
        <v>204600</v>
      </c>
      <c r="E1117" s="342">
        <f>D1117/C1117</f>
        <v>102300</v>
      </c>
      <c r="F1117" s="363">
        <f t="shared" si="26"/>
        <v>1.8742452110805208</v>
      </c>
      <c r="G1117" s="333">
        <v>191735.28509353727</v>
      </c>
      <c r="H1117" s="333">
        <v>102300</v>
      </c>
    </row>
    <row r="1118" spans="1:8" s="345" customFormat="1" ht="15" customHeight="1">
      <c r="A1118" s="344" t="s">
        <v>11673</v>
      </c>
      <c r="B1118" s="350" t="s">
        <v>11674</v>
      </c>
      <c r="C1118" s="331"/>
      <c r="D1118" s="331"/>
      <c r="E1118" s="342"/>
      <c r="F1118" s="363"/>
      <c r="G1118" s="333">
        <v>0</v>
      </c>
      <c r="H1118" s="333"/>
    </row>
    <row r="1119" spans="1:8" s="345" customFormat="1" ht="15" customHeight="1">
      <c r="A1119" s="344" t="s">
        <v>12077</v>
      </c>
      <c r="B1119" s="350" t="s">
        <v>12078</v>
      </c>
      <c r="C1119" s="331"/>
      <c r="D1119" s="331"/>
      <c r="E1119" s="342"/>
      <c r="F1119" s="363"/>
      <c r="G1119" s="333">
        <v>0</v>
      </c>
      <c r="H1119" s="333"/>
    </row>
    <row r="1120" spans="1:8" s="345" customFormat="1" ht="15" customHeight="1">
      <c r="A1120" s="344" t="s">
        <v>18323</v>
      </c>
      <c r="B1120" s="350" t="s">
        <v>18324</v>
      </c>
      <c r="C1120" s="331">
        <f>VLOOKUP(A1120,[8]VPP_analiticki!$A$5:$I$269,6,0)</f>
        <v>1</v>
      </c>
      <c r="D1120" s="331">
        <f>VLOOKUP(A1120,[8]VPP_analiticki!$A$5:$I$269,9,0)</f>
        <v>41030</v>
      </c>
      <c r="E1120" s="342">
        <f>D1120/C1120</f>
        <v>41030</v>
      </c>
      <c r="F1120" s="363">
        <f t="shared" si="26"/>
        <v>0.93712260554026028</v>
      </c>
      <c r="G1120" s="333">
        <v>38450.140505316878</v>
      </c>
      <c r="H1120" s="333">
        <v>41030</v>
      </c>
    </row>
    <row r="1121" spans="1:8" s="345" customFormat="1" ht="15" customHeight="1">
      <c r="A1121" s="344" t="s">
        <v>11675</v>
      </c>
      <c r="B1121" s="350" t="s">
        <v>11676</v>
      </c>
      <c r="C1121" s="331"/>
      <c r="D1121" s="331"/>
      <c r="E1121" s="342"/>
      <c r="F1121" s="363"/>
      <c r="G1121" s="333">
        <v>0</v>
      </c>
      <c r="H1121" s="333"/>
    </row>
    <row r="1122" spans="1:8" s="345" customFormat="1" ht="15" customHeight="1">
      <c r="A1122" s="344" t="s">
        <v>19510</v>
      </c>
      <c r="B1122" s="350" t="s">
        <v>19511</v>
      </c>
      <c r="C1122" s="331">
        <f>VLOOKUP(A1122,[8]VPP_analiticki!$A$5:$I$269,6,0)</f>
        <v>1</v>
      </c>
      <c r="D1122" s="331">
        <f>VLOOKUP(A1122,[8]VPP_analiticki!$A$5:$I$269,9,0)</f>
        <v>41030</v>
      </c>
      <c r="E1122" s="342">
        <f>D1122/C1122</f>
        <v>41030</v>
      </c>
      <c r="F1122" s="363">
        <f t="shared" si="26"/>
        <v>0.93712260554026028</v>
      </c>
      <c r="G1122" s="333">
        <v>38450.140505316878</v>
      </c>
      <c r="H1122" s="333">
        <v>41030</v>
      </c>
    </row>
    <row r="1123" spans="1:8" s="345" customFormat="1" ht="15" customHeight="1">
      <c r="A1123" s="344" t="s">
        <v>11677</v>
      </c>
      <c r="B1123" s="350" t="s">
        <v>11678</v>
      </c>
      <c r="C1123" s="331"/>
      <c r="D1123" s="331"/>
      <c r="E1123" s="342"/>
      <c r="F1123" s="363"/>
      <c r="G1123" s="333">
        <v>0</v>
      </c>
      <c r="H1123" s="333"/>
    </row>
    <row r="1124" spans="1:8" s="345" customFormat="1" ht="15" customHeight="1">
      <c r="A1124" s="344" t="s">
        <v>11679</v>
      </c>
      <c r="B1124" s="350" t="s">
        <v>11680</v>
      </c>
      <c r="C1124" s="331"/>
      <c r="D1124" s="331"/>
      <c r="E1124" s="342"/>
      <c r="F1124" s="363"/>
      <c r="G1124" s="333">
        <v>0</v>
      </c>
      <c r="H1124" s="333"/>
    </row>
    <row r="1125" spans="1:8" s="345" customFormat="1" ht="15" customHeight="1">
      <c r="A1125" s="344" t="s">
        <v>12079</v>
      </c>
      <c r="B1125" s="350" t="s">
        <v>12080</v>
      </c>
      <c r="C1125" s="331">
        <f>VLOOKUP(A1125,[8]VPP_analiticki!$A$5:$I$269,6,0)</f>
        <v>2</v>
      </c>
      <c r="D1125" s="331">
        <f>VLOOKUP(A1125,[8]VPP_analiticki!$A$5:$I$269,9,0)</f>
        <v>82060</v>
      </c>
      <c r="E1125" s="342">
        <f>D1125/C1125</f>
        <v>41030</v>
      </c>
      <c r="F1125" s="363">
        <f t="shared" si="26"/>
        <v>1.8742452110805206</v>
      </c>
      <c r="G1125" s="333">
        <v>76900.281010633757</v>
      </c>
      <c r="H1125" s="333">
        <v>41030</v>
      </c>
    </row>
    <row r="1126" spans="1:8" s="345" customFormat="1" ht="15" customHeight="1">
      <c r="A1126" s="344" t="s">
        <v>11681</v>
      </c>
      <c r="B1126" s="350" t="s">
        <v>11682</v>
      </c>
      <c r="C1126" s="331"/>
      <c r="D1126" s="331"/>
      <c r="E1126" s="342"/>
      <c r="F1126" s="363"/>
      <c r="G1126" s="333">
        <v>0</v>
      </c>
      <c r="H1126" s="333"/>
    </row>
    <row r="1127" spans="1:8" s="345" customFormat="1" ht="15" customHeight="1">
      <c r="A1127" s="344" t="s">
        <v>18325</v>
      </c>
      <c r="B1127" s="350" t="s">
        <v>18326</v>
      </c>
      <c r="C1127" s="331">
        <f>VLOOKUP(A1127,[8]VPP_analiticki!$A$5:$I$269,6,0)</f>
        <v>1</v>
      </c>
      <c r="D1127" s="331">
        <f>VLOOKUP(A1127,[8]VPP_analiticki!$A$5:$I$269,9,0)</f>
        <v>203500</v>
      </c>
      <c r="E1127" s="342">
        <f>D1127/C1127</f>
        <v>203500</v>
      </c>
      <c r="F1127" s="363">
        <f t="shared" ref="F1127:F1190" si="27">G1127/H1127</f>
        <v>0.93712260554026039</v>
      </c>
      <c r="G1127" s="333">
        <v>190704.45022744298</v>
      </c>
      <c r="H1127" s="333">
        <v>203500</v>
      </c>
    </row>
    <row r="1128" spans="1:8" s="345" customFormat="1" ht="15" customHeight="1">
      <c r="A1128" s="344" t="s">
        <v>11683</v>
      </c>
      <c r="B1128" s="350" t="s">
        <v>11684</v>
      </c>
      <c r="C1128" s="331"/>
      <c r="D1128" s="331"/>
      <c r="E1128" s="342"/>
      <c r="F1128" s="363"/>
      <c r="G1128" s="333">
        <v>0</v>
      </c>
      <c r="H1128" s="333"/>
    </row>
    <row r="1129" spans="1:8" s="345" customFormat="1" ht="15" customHeight="1">
      <c r="A1129" s="344" t="s">
        <v>18327</v>
      </c>
      <c r="B1129" s="350" t="s">
        <v>18328</v>
      </c>
      <c r="C1129" s="331">
        <f>VLOOKUP(A1129,[8]VPP_analiticki!$A$5:$I$269,6,0)</f>
        <v>2</v>
      </c>
      <c r="D1129" s="331">
        <f>VLOOKUP(A1129,[8]VPP_analiticki!$A$5:$I$269,9,0)</f>
        <v>407000</v>
      </c>
      <c r="E1129" s="342">
        <f t="shared" ref="E1129:E1135" si="28">D1129/C1129</f>
        <v>203500</v>
      </c>
      <c r="F1129" s="363">
        <f t="shared" si="27"/>
        <v>1.8742452110805208</v>
      </c>
      <c r="G1129" s="333">
        <v>381408.90045488597</v>
      </c>
      <c r="H1129" s="333">
        <v>203500</v>
      </c>
    </row>
    <row r="1130" spans="1:8" s="345" customFormat="1" ht="15" customHeight="1">
      <c r="A1130" s="344" t="s">
        <v>19512</v>
      </c>
      <c r="B1130" s="350" t="s">
        <v>19513</v>
      </c>
      <c r="C1130" s="331">
        <f>VLOOKUP(A1130,[8]VPP_analiticki!$A$5:$I$269,6,0)</f>
        <v>1</v>
      </c>
      <c r="D1130" s="331">
        <f>VLOOKUP(A1130,[8]VPP_analiticki!$A$5:$I$269,9,0)</f>
        <v>203500</v>
      </c>
      <c r="E1130" s="342">
        <f t="shared" si="28"/>
        <v>203500</v>
      </c>
      <c r="F1130" s="363">
        <f t="shared" si="27"/>
        <v>0.93712260554026039</v>
      </c>
      <c r="G1130" s="333">
        <v>190704.45022744298</v>
      </c>
      <c r="H1130" s="333">
        <v>203500</v>
      </c>
    </row>
    <row r="1131" spans="1:8" s="345" customFormat="1" ht="15" customHeight="1">
      <c r="A1131" s="344" t="s">
        <v>18329</v>
      </c>
      <c r="B1131" s="350" t="s">
        <v>18330</v>
      </c>
      <c r="C1131" s="331">
        <f>VLOOKUP(A1131,[8]VPP_analiticki!$A$5:$I$269,6,0)</f>
        <v>1</v>
      </c>
      <c r="D1131" s="331">
        <f>VLOOKUP(A1131,[8]VPP_analiticki!$A$5:$I$269,9,0)</f>
        <v>271700</v>
      </c>
      <c r="E1131" s="342">
        <f t="shared" si="28"/>
        <v>271700</v>
      </c>
      <c r="F1131" s="363">
        <f t="shared" si="27"/>
        <v>0.9371226055402605</v>
      </c>
      <c r="G1131" s="333">
        <v>254616.21192528878</v>
      </c>
      <c r="H1131" s="333">
        <v>271700</v>
      </c>
    </row>
    <row r="1132" spans="1:8" s="345" customFormat="1" ht="15" customHeight="1">
      <c r="A1132" s="344" t="s">
        <v>19514</v>
      </c>
      <c r="B1132" s="350" t="s">
        <v>19516</v>
      </c>
      <c r="C1132" s="331">
        <f>VLOOKUP(A1132,[8]VPP_analiticki!$A$5:$I$269,6,0)</f>
        <v>1</v>
      </c>
      <c r="D1132" s="331">
        <f>VLOOKUP(A1132,[8]VPP_analiticki!$A$5:$I$269,9,0)</f>
        <v>271700</v>
      </c>
      <c r="E1132" s="342">
        <f t="shared" si="28"/>
        <v>271700</v>
      </c>
      <c r="F1132" s="363">
        <f t="shared" si="27"/>
        <v>0.9371226055402605</v>
      </c>
      <c r="G1132" s="333">
        <v>254616.21192528878</v>
      </c>
      <c r="H1132" s="333">
        <v>271700</v>
      </c>
    </row>
    <row r="1133" spans="1:8" s="345" customFormat="1" ht="15" customHeight="1">
      <c r="A1133" s="344" t="s">
        <v>19515</v>
      </c>
      <c r="B1133" s="350" t="s">
        <v>19517</v>
      </c>
      <c r="C1133" s="331">
        <f>VLOOKUP(A1133,[8]VPP_analiticki!$A$5:$I$269,6,0)</f>
        <v>1</v>
      </c>
      <c r="D1133" s="331">
        <f>VLOOKUP(A1133,[8]VPP_analiticki!$A$5:$I$269,9,0)</f>
        <v>271700</v>
      </c>
      <c r="E1133" s="342">
        <f t="shared" si="28"/>
        <v>271700</v>
      </c>
      <c r="F1133" s="363">
        <f t="shared" si="27"/>
        <v>0.9371226055402605</v>
      </c>
      <c r="G1133" s="333">
        <v>254616.21192528878</v>
      </c>
      <c r="H1133" s="333">
        <v>271700</v>
      </c>
    </row>
    <row r="1134" spans="1:8" s="345" customFormat="1" ht="15" customHeight="1">
      <c r="A1134" s="344" t="s">
        <v>18331</v>
      </c>
      <c r="B1134" s="350" t="s">
        <v>18332</v>
      </c>
      <c r="C1134" s="331">
        <f>VLOOKUP(A1134,[8]VPP_analiticki!$A$5:$I$269,6,0)</f>
        <v>1</v>
      </c>
      <c r="D1134" s="331">
        <f>VLOOKUP(A1134,[8]VPP_analiticki!$A$5:$I$269,9,0)</f>
        <v>211200</v>
      </c>
      <c r="E1134" s="342">
        <f t="shared" si="28"/>
        <v>211200</v>
      </c>
      <c r="F1134" s="363">
        <f t="shared" si="27"/>
        <v>0.93712260554026039</v>
      </c>
      <c r="G1134" s="333">
        <v>197920.29429010299</v>
      </c>
      <c r="H1134" s="333">
        <v>211200</v>
      </c>
    </row>
    <row r="1135" spans="1:8" s="345" customFormat="1" ht="15" customHeight="1">
      <c r="A1135" s="344" t="s">
        <v>18333</v>
      </c>
      <c r="B1135" s="350" t="s">
        <v>18334</v>
      </c>
      <c r="C1135" s="331">
        <f>VLOOKUP(A1135,[8]VPP_analiticki!$A$5:$I$269,6,0)</f>
        <v>4</v>
      </c>
      <c r="D1135" s="331">
        <f>VLOOKUP(A1135,[8]VPP_analiticki!$A$5:$I$269,9,0)</f>
        <v>844800</v>
      </c>
      <c r="E1135" s="342">
        <f t="shared" si="28"/>
        <v>211200</v>
      </c>
      <c r="F1135" s="363">
        <f t="shared" si="27"/>
        <v>3.7484904221610416</v>
      </c>
      <c r="G1135" s="333">
        <v>791681.17716041196</v>
      </c>
      <c r="H1135" s="333">
        <v>211200</v>
      </c>
    </row>
    <row r="1136" spans="1:8" s="345" customFormat="1" ht="15" customHeight="1">
      <c r="A1136" s="344" t="s">
        <v>12029</v>
      </c>
      <c r="B1136" s="350" t="s">
        <v>12030</v>
      </c>
      <c r="C1136" s="331"/>
      <c r="D1136" s="331"/>
      <c r="E1136" s="342"/>
      <c r="F1136" s="363"/>
      <c r="G1136" s="333">
        <v>0</v>
      </c>
      <c r="H1136" s="333"/>
    </row>
    <row r="1137" spans="1:8" s="345" customFormat="1" ht="15" customHeight="1">
      <c r="A1137" s="344" t="s">
        <v>11685</v>
      </c>
      <c r="B1137" s="350" t="s">
        <v>11686</v>
      </c>
      <c r="C1137" s="331"/>
      <c r="D1137" s="331"/>
      <c r="E1137" s="342"/>
      <c r="F1137" s="363"/>
      <c r="G1137" s="333">
        <v>0</v>
      </c>
      <c r="H1137" s="333"/>
    </row>
    <row r="1138" spans="1:8" s="345" customFormat="1" ht="15" customHeight="1">
      <c r="A1138" s="344" t="s">
        <v>11687</v>
      </c>
      <c r="B1138" s="350" t="s">
        <v>11688</v>
      </c>
      <c r="C1138" s="331"/>
      <c r="D1138" s="331"/>
      <c r="E1138" s="342"/>
      <c r="F1138" s="363"/>
      <c r="G1138" s="333">
        <v>0</v>
      </c>
      <c r="H1138" s="333"/>
    </row>
    <row r="1139" spans="1:8" s="345" customFormat="1" ht="15" customHeight="1">
      <c r="A1139" s="344" t="s">
        <v>11689</v>
      </c>
      <c r="B1139" s="350" t="s">
        <v>11690</v>
      </c>
      <c r="C1139" s="331">
        <f>VLOOKUP(A1139,[8]VPP_analiticki!$A$5:$I$269,6,0)</f>
        <v>1</v>
      </c>
      <c r="D1139" s="331">
        <f>VLOOKUP(A1139,[8]VPP_analiticki!$A$5:$I$269,9,0)</f>
        <v>29975</v>
      </c>
      <c r="E1139" s="342">
        <f t="shared" ref="E1139:E1153" si="29">D1139/C1139</f>
        <v>29975</v>
      </c>
      <c r="F1139" s="363">
        <f t="shared" si="27"/>
        <v>0.93712260554026039</v>
      </c>
      <c r="G1139" s="333">
        <v>28090.250101069305</v>
      </c>
      <c r="H1139" s="333">
        <v>29975</v>
      </c>
    </row>
    <row r="1140" spans="1:8" s="345" customFormat="1" ht="15" customHeight="1">
      <c r="A1140" s="344" t="s">
        <v>18335</v>
      </c>
      <c r="B1140" s="350" t="s">
        <v>18336</v>
      </c>
      <c r="C1140" s="331">
        <f>VLOOKUP(A1140,[8]VPP_analiticki!$A$5:$I$269,6,0)</f>
        <v>1</v>
      </c>
      <c r="D1140" s="331">
        <f>VLOOKUP(A1140,[8]VPP_analiticki!$A$5:$I$269,9,0)</f>
        <v>29975</v>
      </c>
      <c r="E1140" s="342">
        <f t="shared" si="29"/>
        <v>29975</v>
      </c>
      <c r="F1140" s="363">
        <f t="shared" si="27"/>
        <v>0.93712260554026039</v>
      </c>
      <c r="G1140" s="333">
        <v>28090.250101069305</v>
      </c>
      <c r="H1140" s="333">
        <v>29975</v>
      </c>
    </row>
    <row r="1141" spans="1:8" s="345" customFormat="1" ht="15" customHeight="1">
      <c r="A1141" s="344" t="s">
        <v>11691</v>
      </c>
      <c r="B1141" s="350" t="s">
        <v>11692</v>
      </c>
      <c r="C1141" s="331">
        <f>VLOOKUP(A1141,[8]VPP_analiticki!$A$5:$I$269,6,0)</f>
        <v>4</v>
      </c>
      <c r="D1141" s="331">
        <f>VLOOKUP(A1141,[8]VPP_analiticki!$A$5:$I$269,9,0)</f>
        <v>119900</v>
      </c>
      <c r="E1141" s="342">
        <f t="shared" si="29"/>
        <v>29975</v>
      </c>
      <c r="F1141" s="363">
        <f t="shared" si="27"/>
        <v>3.7484904221610416</v>
      </c>
      <c r="G1141" s="333">
        <v>112361.00040427722</v>
      </c>
      <c r="H1141" s="333">
        <v>29975</v>
      </c>
    </row>
    <row r="1142" spans="1:8" s="345" customFormat="1" ht="15" customHeight="1">
      <c r="A1142" s="344" t="s">
        <v>11693</v>
      </c>
      <c r="B1142" s="350" t="s">
        <v>11694</v>
      </c>
      <c r="C1142" s="331">
        <f>VLOOKUP(A1142,[8]VPP_analiticki!$A$5:$I$269,6,0)</f>
        <v>9</v>
      </c>
      <c r="D1142" s="331">
        <f>VLOOKUP(A1142,[8]VPP_analiticki!$A$5:$I$269,9,0)</f>
        <v>435600</v>
      </c>
      <c r="E1142" s="342">
        <f t="shared" si="29"/>
        <v>48400</v>
      </c>
      <c r="F1142" s="363">
        <f t="shared" si="27"/>
        <v>8.4341034498623451</v>
      </c>
      <c r="G1142" s="333">
        <v>408210.60697333748</v>
      </c>
      <c r="H1142" s="333">
        <v>48400</v>
      </c>
    </row>
    <row r="1143" spans="1:8" s="345" customFormat="1" ht="15" customHeight="1">
      <c r="A1143" s="344" t="s">
        <v>11695</v>
      </c>
      <c r="B1143" s="350" t="s">
        <v>11696</v>
      </c>
      <c r="C1143" s="331">
        <f>VLOOKUP(A1143,[8]VPP_analiticki!$A$5:$I$269,6,0)</f>
        <v>5</v>
      </c>
      <c r="D1143" s="331">
        <f>VLOOKUP(A1143,[8]VPP_analiticki!$A$5:$I$269,9,0)</f>
        <v>242000</v>
      </c>
      <c r="E1143" s="342">
        <f t="shared" si="29"/>
        <v>48400</v>
      </c>
      <c r="F1143" s="363">
        <f t="shared" si="27"/>
        <v>4.6856130277013017</v>
      </c>
      <c r="G1143" s="333">
        <v>226783.67054074298</v>
      </c>
      <c r="H1143" s="333">
        <v>48400</v>
      </c>
    </row>
    <row r="1144" spans="1:8" s="345" customFormat="1" ht="15" customHeight="1">
      <c r="A1144" s="344" t="s">
        <v>11697</v>
      </c>
      <c r="B1144" s="350" t="s">
        <v>11698</v>
      </c>
      <c r="C1144" s="331">
        <f>VLOOKUP(A1144,[8]VPP_analiticki!$A$5:$I$269,6,0)</f>
        <v>6</v>
      </c>
      <c r="D1144" s="331">
        <f>VLOOKUP(A1144,[8]VPP_analiticki!$A$5:$I$269,9,0)</f>
        <v>290400</v>
      </c>
      <c r="E1144" s="342">
        <f t="shared" si="29"/>
        <v>48400</v>
      </c>
      <c r="F1144" s="363">
        <f t="shared" si="27"/>
        <v>5.6227356332415628</v>
      </c>
      <c r="G1144" s="333">
        <v>272140.40464889165</v>
      </c>
      <c r="H1144" s="333">
        <v>48400</v>
      </c>
    </row>
    <row r="1145" spans="1:8" s="345" customFormat="1" ht="15" customHeight="1">
      <c r="A1145" s="344" t="s">
        <v>11699</v>
      </c>
      <c r="B1145" s="350" t="s">
        <v>11700</v>
      </c>
      <c r="C1145" s="331">
        <f>VLOOKUP(A1145,[8]VPP_analiticki!$A$5:$I$269,6,0)</f>
        <v>13</v>
      </c>
      <c r="D1145" s="331">
        <f>VLOOKUP(A1145,[8]VPP_analiticki!$A$5:$I$269,9,0)</f>
        <v>629200</v>
      </c>
      <c r="E1145" s="342">
        <f t="shared" si="29"/>
        <v>48400</v>
      </c>
      <c r="F1145" s="363">
        <f t="shared" si="27"/>
        <v>12.182593872023386</v>
      </c>
      <c r="G1145" s="333">
        <v>589637.54340593191</v>
      </c>
      <c r="H1145" s="333">
        <v>48400</v>
      </c>
    </row>
    <row r="1146" spans="1:8" s="345" customFormat="1" ht="15" customHeight="1">
      <c r="A1146" s="344" t="s">
        <v>19518</v>
      </c>
      <c r="B1146" s="350" t="s">
        <v>19519</v>
      </c>
      <c r="C1146" s="331">
        <f>VLOOKUP(A1146,[8]VPP_analiticki!$A$5:$I$269,6,0)</f>
        <v>5</v>
      </c>
      <c r="D1146" s="331">
        <f>VLOOKUP(A1146,[8]VPP_analiticki!$A$5:$I$269,9,0)</f>
        <v>242000</v>
      </c>
      <c r="E1146" s="342">
        <f t="shared" si="29"/>
        <v>48400</v>
      </c>
      <c r="F1146" s="363">
        <f t="shared" si="27"/>
        <v>4.6856130277013017</v>
      </c>
      <c r="G1146" s="333">
        <v>226783.67054074298</v>
      </c>
      <c r="H1146" s="333">
        <v>48400</v>
      </c>
    </row>
    <row r="1147" spans="1:8" s="345" customFormat="1" ht="15" customHeight="1">
      <c r="A1147" s="344" t="s">
        <v>18178</v>
      </c>
      <c r="B1147" s="350" t="s">
        <v>18179</v>
      </c>
      <c r="C1147" s="331">
        <f>VLOOKUP(A1147,[8]VPP_analiticki!$A$5:$I$269,6,0)</f>
        <v>4</v>
      </c>
      <c r="D1147" s="331">
        <f>VLOOKUP(A1147,[8]VPP_analiticki!$A$5:$I$269,9,0)</f>
        <v>193600</v>
      </c>
      <c r="E1147" s="342">
        <f t="shared" si="29"/>
        <v>48400</v>
      </c>
      <c r="F1147" s="363">
        <f t="shared" si="27"/>
        <v>3.7484904221610416</v>
      </c>
      <c r="G1147" s="333">
        <v>181426.9364325944</v>
      </c>
      <c r="H1147" s="333">
        <v>48400</v>
      </c>
    </row>
    <row r="1148" spans="1:8" s="345" customFormat="1" ht="15" customHeight="1">
      <c r="A1148" s="344" t="s">
        <v>18180</v>
      </c>
      <c r="B1148" s="350" t="s">
        <v>18181</v>
      </c>
      <c r="C1148" s="331">
        <f>VLOOKUP(A1148,[8]VPP_analiticki!$A$5:$I$269,6,0)</f>
        <v>5</v>
      </c>
      <c r="D1148" s="331">
        <f>VLOOKUP(A1148,[8]VPP_analiticki!$A$5:$I$269,9,0)</f>
        <v>242000</v>
      </c>
      <c r="E1148" s="342">
        <f t="shared" si="29"/>
        <v>48400</v>
      </c>
      <c r="F1148" s="363">
        <f t="shared" si="27"/>
        <v>4.6856130277013017</v>
      </c>
      <c r="G1148" s="333">
        <v>226783.67054074298</v>
      </c>
      <c r="H1148" s="333">
        <v>48400</v>
      </c>
    </row>
    <row r="1149" spans="1:8" s="345" customFormat="1" ht="15" customHeight="1">
      <c r="A1149" s="344" t="s">
        <v>11701</v>
      </c>
      <c r="B1149" s="350" t="s">
        <v>11702</v>
      </c>
      <c r="C1149" s="331">
        <f>VLOOKUP(A1149,[8]VPP_analiticki!$A$5:$I$269,6,0)</f>
        <v>5</v>
      </c>
      <c r="D1149" s="331">
        <f>VLOOKUP(A1149,[8]VPP_analiticki!$A$5:$I$269,9,0)</f>
        <v>242000</v>
      </c>
      <c r="E1149" s="342">
        <f t="shared" si="29"/>
        <v>48400</v>
      </c>
      <c r="F1149" s="363">
        <f t="shared" si="27"/>
        <v>4.6856130277013017</v>
      </c>
      <c r="G1149" s="333">
        <v>226783.67054074298</v>
      </c>
      <c r="H1149" s="333">
        <v>48400</v>
      </c>
    </row>
    <row r="1150" spans="1:8" s="345" customFormat="1" ht="15" customHeight="1">
      <c r="A1150" s="344" t="s">
        <v>11703</v>
      </c>
      <c r="B1150" s="350" t="s">
        <v>11704</v>
      </c>
      <c r="C1150" s="331">
        <f>VLOOKUP(A1150,[8]VPP_analiticki!$A$5:$I$269,6,0)</f>
        <v>10</v>
      </c>
      <c r="D1150" s="331">
        <f>VLOOKUP(A1150,[8]VPP_analiticki!$A$5:$I$269,9,0)</f>
        <v>484000</v>
      </c>
      <c r="E1150" s="342">
        <f t="shared" si="29"/>
        <v>48400</v>
      </c>
      <c r="F1150" s="363">
        <f t="shared" si="27"/>
        <v>9.3712260554026034</v>
      </c>
      <c r="G1150" s="333">
        <v>453567.34108148597</v>
      </c>
      <c r="H1150" s="333">
        <v>48400</v>
      </c>
    </row>
    <row r="1151" spans="1:8" s="345" customFormat="1" ht="15" customHeight="1">
      <c r="A1151" s="344" t="s">
        <v>11705</v>
      </c>
      <c r="B1151" s="350" t="s">
        <v>11706</v>
      </c>
      <c r="C1151" s="331">
        <f>VLOOKUP(A1151,[8]VPP_analiticki!$A$5:$I$269,6,0)</f>
        <v>5</v>
      </c>
      <c r="D1151" s="331">
        <f>VLOOKUP(A1151,[8]VPP_analiticki!$A$5:$I$269,9,0)</f>
        <v>242000</v>
      </c>
      <c r="E1151" s="342">
        <f t="shared" si="29"/>
        <v>48400</v>
      </c>
      <c r="F1151" s="363">
        <f t="shared" si="27"/>
        <v>4.6856130277013017</v>
      </c>
      <c r="G1151" s="333">
        <v>226783.67054074298</v>
      </c>
      <c r="H1151" s="333">
        <v>48400</v>
      </c>
    </row>
    <row r="1152" spans="1:8" s="345" customFormat="1" ht="15" customHeight="1">
      <c r="A1152" s="344" t="s">
        <v>11707</v>
      </c>
      <c r="B1152" s="350" t="s">
        <v>11708</v>
      </c>
      <c r="C1152" s="331">
        <f>VLOOKUP(A1152,[8]VPP_analiticki!$A$5:$I$269,6,0)</f>
        <v>39</v>
      </c>
      <c r="D1152" s="331">
        <f>VLOOKUP(A1152,[8]VPP_analiticki!$A$5:$I$269,9,0)</f>
        <v>1887600</v>
      </c>
      <c r="E1152" s="342">
        <f t="shared" si="29"/>
        <v>48400</v>
      </c>
      <c r="F1152" s="363">
        <f t="shared" si="27"/>
        <v>36.547781616070161</v>
      </c>
      <c r="G1152" s="333">
        <v>1768912.6302177957</v>
      </c>
      <c r="H1152" s="333">
        <v>48400</v>
      </c>
    </row>
    <row r="1153" spans="1:8" s="345" customFormat="1" ht="15" customHeight="1">
      <c r="A1153" s="344" t="s">
        <v>11709</v>
      </c>
      <c r="B1153" s="350" t="s">
        <v>11710</v>
      </c>
      <c r="C1153" s="331">
        <f>VLOOKUP(A1153,[8]VPP_analiticki!$A$5:$I$269,6,0)</f>
        <v>5</v>
      </c>
      <c r="D1153" s="331">
        <f>VLOOKUP(A1153,[8]VPP_analiticki!$A$5:$I$269,9,0)</f>
        <v>242000</v>
      </c>
      <c r="E1153" s="342">
        <f t="shared" si="29"/>
        <v>48400</v>
      </c>
      <c r="F1153" s="363">
        <f t="shared" si="27"/>
        <v>4.6856130277013017</v>
      </c>
      <c r="G1153" s="333">
        <v>226783.67054074298</v>
      </c>
      <c r="H1153" s="333">
        <v>48400</v>
      </c>
    </row>
    <row r="1154" spans="1:8" s="345" customFormat="1" ht="15" customHeight="1">
      <c r="A1154" s="344" t="s">
        <v>11711</v>
      </c>
      <c r="B1154" s="350" t="s">
        <v>11712</v>
      </c>
      <c r="C1154" s="331"/>
      <c r="D1154" s="331"/>
      <c r="E1154" s="342"/>
      <c r="F1154" s="363"/>
      <c r="G1154" s="333">
        <v>0</v>
      </c>
      <c r="H1154" s="333"/>
    </row>
    <row r="1155" spans="1:8" s="345" customFormat="1" ht="15" customHeight="1">
      <c r="A1155" s="344" t="s">
        <v>11713</v>
      </c>
      <c r="B1155" s="350" t="s">
        <v>11714</v>
      </c>
      <c r="C1155" s="331">
        <f>VLOOKUP(A1155,[8]VPP_analiticki!$A$5:$I$269,6,0)</f>
        <v>9</v>
      </c>
      <c r="D1155" s="331">
        <f>VLOOKUP(A1155,[8]VPP_analiticki!$A$5:$I$269,9,0)</f>
        <v>435600</v>
      </c>
      <c r="E1155" s="342">
        <f t="shared" ref="E1155:E1184" si="30">D1155/C1155</f>
        <v>48400</v>
      </c>
      <c r="F1155" s="363">
        <f t="shared" si="27"/>
        <v>8.4341034498623451</v>
      </c>
      <c r="G1155" s="333">
        <v>408210.60697333748</v>
      </c>
      <c r="H1155" s="333">
        <v>48400</v>
      </c>
    </row>
    <row r="1156" spans="1:8" s="345" customFormat="1" ht="15" customHeight="1">
      <c r="A1156" s="344" t="s">
        <v>11715</v>
      </c>
      <c r="B1156" s="350" t="s">
        <v>11716</v>
      </c>
      <c r="C1156" s="331">
        <f>VLOOKUP(A1156,[8]VPP_analiticki!$A$5:$I$269,6,0)</f>
        <v>23</v>
      </c>
      <c r="D1156" s="331">
        <f>VLOOKUP(A1156,[8]VPP_analiticki!$A$5:$I$269,9,0)</f>
        <v>1113200</v>
      </c>
      <c r="E1156" s="342">
        <f t="shared" si="30"/>
        <v>48400</v>
      </c>
      <c r="F1156" s="363">
        <f t="shared" si="27"/>
        <v>21.553819927425991</v>
      </c>
      <c r="G1156" s="333">
        <v>1043204.884487418</v>
      </c>
      <c r="H1156" s="333">
        <v>48400</v>
      </c>
    </row>
    <row r="1157" spans="1:8" s="345" customFormat="1" ht="15" customHeight="1">
      <c r="A1157" s="344" t="s">
        <v>11717</v>
      </c>
      <c r="B1157" s="350" t="s">
        <v>11718</v>
      </c>
      <c r="C1157" s="331">
        <f>VLOOKUP(A1157,[8]VPP_analiticki!$A$5:$I$269,6,0)</f>
        <v>28</v>
      </c>
      <c r="D1157" s="331">
        <f>VLOOKUP(A1157,[8]VPP_analiticki!$A$5:$I$269,9,0)</f>
        <v>1355200</v>
      </c>
      <c r="E1157" s="342">
        <f t="shared" si="30"/>
        <v>48400</v>
      </c>
      <c r="F1157" s="363">
        <f t="shared" si="27"/>
        <v>26.239432955127285</v>
      </c>
      <c r="G1157" s="333">
        <v>1269988.5550281606</v>
      </c>
      <c r="H1157" s="333">
        <v>48400</v>
      </c>
    </row>
    <row r="1158" spans="1:8" s="345" customFormat="1" ht="15" customHeight="1">
      <c r="A1158" s="344" t="s">
        <v>11719</v>
      </c>
      <c r="B1158" s="350" t="s">
        <v>11720</v>
      </c>
      <c r="C1158" s="331">
        <f>VLOOKUP(A1158,[8]VPP_analiticki!$A$5:$I$269,6,0)</f>
        <v>20</v>
      </c>
      <c r="D1158" s="331">
        <f>VLOOKUP(A1158,[8]VPP_analiticki!$A$5:$I$269,9,0)</f>
        <v>968000</v>
      </c>
      <c r="E1158" s="342">
        <f t="shared" si="30"/>
        <v>48400</v>
      </c>
      <c r="F1158" s="363">
        <f t="shared" si="27"/>
        <v>18.742452110805207</v>
      </c>
      <c r="G1158" s="333">
        <v>907134.68216297193</v>
      </c>
      <c r="H1158" s="333">
        <v>48400</v>
      </c>
    </row>
    <row r="1159" spans="1:8" s="345" customFormat="1" ht="15" customHeight="1">
      <c r="A1159" s="344" t="s">
        <v>11721</v>
      </c>
      <c r="B1159" s="350" t="s">
        <v>11722</v>
      </c>
      <c r="C1159" s="331">
        <f>VLOOKUP(A1159,[8]VPP_analiticki!$A$5:$I$269,6,0)</f>
        <v>19</v>
      </c>
      <c r="D1159" s="331">
        <f>VLOOKUP(A1159,[8]VPP_analiticki!$A$5:$I$269,9,0)</f>
        <v>919600</v>
      </c>
      <c r="E1159" s="342">
        <f t="shared" si="30"/>
        <v>48400</v>
      </c>
      <c r="F1159" s="363">
        <f t="shared" si="27"/>
        <v>17.805329505264947</v>
      </c>
      <c r="G1159" s="333">
        <v>861777.94805482344</v>
      </c>
      <c r="H1159" s="333">
        <v>48400</v>
      </c>
    </row>
    <row r="1160" spans="1:8" s="345" customFormat="1" ht="15" customHeight="1">
      <c r="A1160" s="344" t="s">
        <v>11723</v>
      </c>
      <c r="B1160" s="350" t="s">
        <v>11724</v>
      </c>
      <c r="C1160" s="331">
        <f>VLOOKUP(A1160,[8]VPP_analiticki!$A$5:$I$269,6,0)</f>
        <v>22</v>
      </c>
      <c r="D1160" s="331">
        <f>VLOOKUP(A1160,[8]VPP_analiticki!$A$5:$I$269,9,0)</f>
        <v>1064800</v>
      </c>
      <c r="E1160" s="342">
        <f t="shared" si="30"/>
        <v>48400</v>
      </c>
      <c r="F1160" s="363">
        <f t="shared" si="27"/>
        <v>20.616697321885727</v>
      </c>
      <c r="G1160" s="333">
        <v>997848.15037926927</v>
      </c>
      <c r="H1160" s="333">
        <v>48400</v>
      </c>
    </row>
    <row r="1161" spans="1:8" s="345" customFormat="1" ht="15" customHeight="1">
      <c r="A1161" s="344" t="s">
        <v>11725</v>
      </c>
      <c r="B1161" s="350" t="s">
        <v>11726</v>
      </c>
      <c r="C1161" s="331">
        <f>VLOOKUP(A1161,[8]VPP_analiticki!$A$5:$I$269,6,0)</f>
        <v>14</v>
      </c>
      <c r="D1161" s="331">
        <f>VLOOKUP(A1161,[8]VPP_analiticki!$A$5:$I$269,9,0)</f>
        <v>677600</v>
      </c>
      <c r="E1161" s="342">
        <f t="shared" si="30"/>
        <v>48400</v>
      </c>
      <c r="F1161" s="363">
        <f t="shared" si="27"/>
        <v>13.119716477563642</v>
      </c>
      <c r="G1161" s="333">
        <v>634994.27751408028</v>
      </c>
      <c r="H1161" s="333">
        <v>48400</v>
      </c>
    </row>
    <row r="1162" spans="1:8" s="345" customFormat="1" ht="15" customHeight="1">
      <c r="A1162" s="344" t="s">
        <v>11727</v>
      </c>
      <c r="B1162" s="350" t="s">
        <v>11728</v>
      </c>
      <c r="C1162" s="331">
        <f>VLOOKUP(A1162,[8]VPP_analiticki!$A$5:$I$269,6,0)</f>
        <v>5</v>
      </c>
      <c r="D1162" s="331">
        <f>VLOOKUP(A1162,[8]VPP_analiticki!$A$5:$I$269,9,0)</f>
        <v>242000</v>
      </c>
      <c r="E1162" s="342">
        <f t="shared" si="30"/>
        <v>48400</v>
      </c>
      <c r="F1162" s="363">
        <f t="shared" si="27"/>
        <v>4.6856130277013017</v>
      </c>
      <c r="G1162" s="333">
        <v>226783.67054074298</v>
      </c>
      <c r="H1162" s="333">
        <v>48400</v>
      </c>
    </row>
    <row r="1163" spans="1:8" s="345" customFormat="1" ht="15" customHeight="1">
      <c r="A1163" s="344" t="s">
        <v>11729</v>
      </c>
      <c r="B1163" s="350" t="s">
        <v>11730</v>
      </c>
      <c r="C1163" s="331">
        <f>VLOOKUP(A1163,[8]VPP_analiticki!$A$5:$I$269,6,0)</f>
        <v>13</v>
      </c>
      <c r="D1163" s="331">
        <f>VLOOKUP(A1163,[8]VPP_analiticki!$A$5:$I$269,9,0)</f>
        <v>629200</v>
      </c>
      <c r="E1163" s="342">
        <f t="shared" si="30"/>
        <v>48400</v>
      </c>
      <c r="F1163" s="363">
        <f t="shared" si="27"/>
        <v>12.182593872023386</v>
      </c>
      <c r="G1163" s="333">
        <v>589637.54340593191</v>
      </c>
      <c r="H1163" s="333">
        <v>48400</v>
      </c>
    </row>
    <row r="1164" spans="1:8" s="345" customFormat="1" ht="15" customHeight="1">
      <c r="A1164" s="344" t="s">
        <v>11731</v>
      </c>
      <c r="B1164" s="350" t="s">
        <v>11732</v>
      </c>
      <c r="C1164" s="331">
        <f>VLOOKUP(A1164,[8]VPP_analiticki!$A$5:$I$269,6,0)</f>
        <v>23</v>
      </c>
      <c r="D1164" s="331">
        <f>VLOOKUP(A1164,[8]VPP_analiticki!$A$5:$I$269,9,0)</f>
        <v>1113200</v>
      </c>
      <c r="E1164" s="342">
        <f t="shared" si="30"/>
        <v>48400</v>
      </c>
      <c r="F1164" s="363">
        <f t="shared" si="27"/>
        <v>21.553819927425991</v>
      </c>
      <c r="G1164" s="333">
        <v>1043204.884487418</v>
      </c>
      <c r="H1164" s="333">
        <v>48400</v>
      </c>
    </row>
    <row r="1165" spans="1:8" s="345" customFormat="1" ht="15" customHeight="1">
      <c r="A1165" s="344" t="s">
        <v>11733</v>
      </c>
      <c r="B1165" s="350" t="s">
        <v>11734</v>
      </c>
      <c r="C1165" s="331">
        <f>VLOOKUP(A1165,[8]VPP_analiticki!$A$5:$I$269,6,0)</f>
        <v>25</v>
      </c>
      <c r="D1165" s="331">
        <f>VLOOKUP(A1165,[8]VPP_analiticki!$A$5:$I$269,9,0)</f>
        <v>1210000</v>
      </c>
      <c r="E1165" s="342">
        <f t="shared" si="30"/>
        <v>48400</v>
      </c>
      <c r="F1165" s="363">
        <f t="shared" si="27"/>
        <v>23.428065138506511</v>
      </c>
      <c r="G1165" s="333">
        <v>1133918.3527037152</v>
      </c>
      <c r="H1165" s="333">
        <v>48400</v>
      </c>
    </row>
    <row r="1166" spans="1:8" s="345" customFormat="1" ht="15" customHeight="1">
      <c r="A1166" s="344" t="s">
        <v>11735</v>
      </c>
      <c r="B1166" s="350" t="s">
        <v>11736</v>
      </c>
      <c r="C1166" s="331">
        <f>VLOOKUP(A1166,[8]VPP_analiticki!$A$5:$I$269,6,0)</f>
        <v>35</v>
      </c>
      <c r="D1166" s="331">
        <f>VLOOKUP(A1166,[8]VPP_analiticki!$A$5:$I$269,9,0)</f>
        <v>1694000</v>
      </c>
      <c r="E1166" s="342">
        <f t="shared" si="30"/>
        <v>48400</v>
      </c>
      <c r="F1166" s="363">
        <f t="shared" si="27"/>
        <v>32.799291193909113</v>
      </c>
      <c r="G1166" s="333">
        <v>1587485.6937852011</v>
      </c>
      <c r="H1166" s="333">
        <v>48400</v>
      </c>
    </row>
    <row r="1167" spans="1:8" s="345" customFormat="1" ht="15" customHeight="1">
      <c r="A1167" s="344" t="s">
        <v>11737</v>
      </c>
      <c r="B1167" s="350" t="s">
        <v>11738</v>
      </c>
      <c r="C1167" s="331">
        <f>VLOOKUP(A1167,[8]VPP_analiticki!$A$5:$I$269,6,0)</f>
        <v>20</v>
      </c>
      <c r="D1167" s="331">
        <f>VLOOKUP(A1167,[8]VPP_analiticki!$A$5:$I$269,9,0)</f>
        <v>968000</v>
      </c>
      <c r="E1167" s="342">
        <f t="shared" si="30"/>
        <v>48400</v>
      </c>
      <c r="F1167" s="363">
        <f t="shared" si="27"/>
        <v>18.742452110805207</v>
      </c>
      <c r="G1167" s="333">
        <v>907134.68216297193</v>
      </c>
      <c r="H1167" s="333">
        <v>48400</v>
      </c>
    </row>
    <row r="1168" spans="1:8" s="345" customFormat="1" ht="15" customHeight="1">
      <c r="A1168" s="344" t="s">
        <v>11739</v>
      </c>
      <c r="B1168" s="350" t="s">
        <v>11740</v>
      </c>
      <c r="C1168" s="331">
        <f>VLOOKUP(A1168,[8]VPP_analiticki!$A$5:$I$269,6,0)</f>
        <v>11</v>
      </c>
      <c r="D1168" s="331">
        <f>VLOOKUP(A1168,[8]VPP_analiticki!$A$5:$I$269,9,0)</f>
        <v>532400</v>
      </c>
      <c r="E1168" s="342">
        <f t="shared" si="30"/>
        <v>48400</v>
      </c>
      <c r="F1168" s="363">
        <f t="shared" si="27"/>
        <v>10.308348660942864</v>
      </c>
      <c r="G1168" s="333">
        <v>498924.07518963463</v>
      </c>
      <c r="H1168" s="333">
        <v>48400</v>
      </c>
    </row>
    <row r="1169" spans="1:8" s="345" customFormat="1" ht="15" customHeight="1">
      <c r="A1169" s="344" t="s">
        <v>11741</v>
      </c>
      <c r="B1169" s="350" t="s">
        <v>11742</v>
      </c>
      <c r="C1169" s="331">
        <f>VLOOKUP(A1169,[8]VPP_analiticki!$A$5:$I$269,6,0)</f>
        <v>13</v>
      </c>
      <c r="D1169" s="331">
        <f>VLOOKUP(A1169,[8]VPP_analiticki!$A$5:$I$269,9,0)</f>
        <v>629200</v>
      </c>
      <c r="E1169" s="342">
        <f t="shared" si="30"/>
        <v>48400</v>
      </c>
      <c r="F1169" s="363">
        <f t="shared" si="27"/>
        <v>12.182593872023386</v>
      </c>
      <c r="G1169" s="333">
        <v>589637.54340593191</v>
      </c>
      <c r="H1169" s="333">
        <v>48400</v>
      </c>
    </row>
    <row r="1170" spans="1:8" s="345" customFormat="1" ht="15" customHeight="1">
      <c r="A1170" s="344" t="s">
        <v>11743</v>
      </c>
      <c r="B1170" s="350" t="s">
        <v>11744</v>
      </c>
      <c r="C1170" s="331">
        <f>VLOOKUP(A1170,[8]VPP_analiticki!$A$5:$I$269,6,0)</f>
        <v>8</v>
      </c>
      <c r="D1170" s="331">
        <f>VLOOKUP(A1170,[8]VPP_analiticki!$A$5:$I$269,9,0)</f>
        <v>387200</v>
      </c>
      <c r="E1170" s="342">
        <f t="shared" si="30"/>
        <v>48400</v>
      </c>
      <c r="F1170" s="363">
        <f t="shared" si="27"/>
        <v>7.4969808443220831</v>
      </c>
      <c r="G1170" s="333">
        <v>362853.87286518881</v>
      </c>
      <c r="H1170" s="333">
        <v>48400</v>
      </c>
    </row>
    <row r="1171" spans="1:8" s="345" customFormat="1" ht="15" customHeight="1">
      <c r="A1171" s="344" t="s">
        <v>11745</v>
      </c>
      <c r="B1171" s="350" t="s">
        <v>11746</v>
      </c>
      <c r="C1171" s="331">
        <f>VLOOKUP(A1171,[8]VPP_analiticki!$A$5:$I$269,6,0)</f>
        <v>20</v>
      </c>
      <c r="D1171" s="331">
        <f>VLOOKUP(A1171,[8]VPP_analiticki!$A$5:$I$269,9,0)</f>
        <v>968000</v>
      </c>
      <c r="E1171" s="342">
        <f t="shared" si="30"/>
        <v>48400</v>
      </c>
      <c r="F1171" s="363">
        <f t="shared" si="27"/>
        <v>18.742452110805207</v>
      </c>
      <c r="G1171" s="333">
        <v>907134.68216297193</v>
      </c>
      <c r="H1171" s="333">
        <v>48400</v>
      </c>
    </row>
    <row r="1172" spans="1:8" s="345" customFormat="1" ht="15" customHeight="1">
      <c r="A1172" s="344" t="s">
        <v>11747</v>
      </c>
      <c r="B1172" s="350" t="s">
        <v>11748</v>
      </c>
      <c r="C1172" s="331">
        <f>VLOOKUP(A1172,[8]VPP_analiticki!$A$5:$I$269,6,0)</f>
        <v>37</v>
      </c>
      <c r="D1172" s="331">
        <f>VLOOKUP(A1172,[8]VPP_analiticki!$A$5:$I$269,9,0)</f>
        <v>1790800</v>
      </c>
      <c r="E1172" s="342">
        <f t="shared" si="30"/>
        <v>48400</v>
      </c>
      <c r="F1172" s="363">
        <f t="shared" si="27"/>
        <v>34.673536404989633</v>
      </c>
      <c r="G1172" s="333">
        <v>1678199.1620014983</v>
      </c>
      <c r="H1172" s="333">
        <v>48400</v>
      </c>
    </row>
    <row r="1173" spans="1:8" s="345" customFormat="1" ht="15" customHeight="1">
      <c r="A1173" s="344" t="s">
        <v>11749</v>
      </c>
      <c r="B1173" s="350" t="s">
        <v>11750</v>
      </c>
      <c r="C1173" s="331">
        <f>VLOOKUP(A1173,[8]VPP_analiticki!$A$5:$I$269,6,0)</f>
        <v>21</v>
      </c>
      <c r="D1173" s="331">
        <f>VLOOKUP(A1173,[8]VPP_analiticki!$A$5:$I$269,9,0)</f>
        <v>1016400</v>
      </c>
      <c r="E1173" s="342">
        <f t="shared" si="30"/>
        <v>48400</v>
      </c>
      <c r="F1173" s="363">
        <f t="shared" si="27"/>
        <v>19.679574716345471</v>
      </c>
      <c r="G1173" s="333">
        <v>952491.41627112078</v>
      </c>
      <c r="H1173" s="333">
        <v>48400</v>
      </c>
    </row>
    <row r="1174" spans="1:8" s="345" customFormat="1" ht="15" customHeight="1">
      <c r="A1174" s="344" t="s">
        <v>11751</v>
      </c>
      <c r="B1174" s="350" t="s">
        <v>11752</v>
      </c>
      <c r="C1174" s="331">
        <f>VLOOKUP(A1174,[8]VPP_analiticki!$A$5:$I$269,6,0)</f>
        <v>37</v>
      </c>
      <c r="D1174" s="331">
        <f>VLOOKUP(A1174,[8]VPP_analiticki!$A$5:$I$269,9,0)</f>
        <v>1790800</v>
      </c>
      <c r="E1174" s="342">
        <f t="shared" si="30"/>
        <v>48400</v>
      </c>
      <c r="F1174" s="363">
        <f t="shared" si="27"/>
        <v>34.673536404989633</v>
      </c>
      <c r="G1174" s="333">
        <v>1678199.1620014983</v>
      </c>
      <c r="H1174" s="333">
        <v>48400</v>
      </c>
    </row>
    <row r="1175" spans="1:8" s="345" customFormat="1" ht="15" customHeight="1">
      <c r="A1175" s="344" t="s">
        <v>11753</v>
      </c>
      <c r="B1175" s="350" t="s">
        <v>11754</v>
      </c>
      <c r="C1175" s="331">
        <f>VLOOKUP(A1175,[8]VPP_analiticki!$A$5:$I$269,6,0)</f>
        <v>21</v>
      </c>
      <c r="D1175" s="331">
        <f>VLOOKUP(A1175,[8]VPP_analiticki!$A$5:$I$269,9,0)</f>
        <v>1016400</v>
      </c>
      <c r="E1175" s="342">
        <f t="shared" si="30"/>
        <v>48400</v>
      </c>
      <c r="F1175" s="363">
        <f t="shared" si="27"/>
        <v>19.679574716345471</v>
      </c>
      <c r="G1175" s="333">
        <v>952491.41627112078</v>
      </c>
      <c r="H1175" s="333">
        <v>48400</v>
      </c>
    </row>
    <row r="1176" spans="1:8" s="345" customFormat="1" ht="15" customHeight="1">
      <c r="A1176" s="344" t="s">
        <v>11755</v>
      </c>
      <c r="B1176" s="350" t="s">
        <v>11756</v>
      </c>
      <c r="C1176" s="331">
        <f>VLOOKUP(A1176,[8]VPP_analiticki!$A$5:$I$269,6,0)</f>
        <v>17</v>
      </c>
      <c r="D1176" s="331">
        <f>VLOOKUP(A1176,[8]VPP_analiticki!$A$5:$I$269,9,0)</f>
        <v>822800</v>
      </c>
      <c r="E1176" s="342">
        <f t="shared" si="30"/>
        <v>48400</v>
      </c>
      <c r="F1176" s="363">
        <f t="shared" si="27"/>
        <v>15.931084294184426</v>
      </c>
      <c r="G1176" s="333">
        <v>771064.47983852623</v>
      </c>
      <c r="H1176" s="333">
        <v>48400</v>
      </c>
    </row>
    <row r="1177" spans="1:8" s="345" customFormat="1" ht="15" customHeight="1">
      <c r="A1177" s="344" t="s">
        <v>11757</v>
      </c>
      <c r="B1177" s="350" t="s">
        <v>11758</v>
      </c>
      <c r="C1177" s="331">
        <f>VLOOKUP(A1177,[8]VPP_analiticki!$A$5:$I$269,6,0)</f>
        <v>2</v>
      </c>
      <c r="D1177" s="331">
        <f>VLOOKUP(A1177,[8]VPP_analiticki!$A$5:$I$269,9,0)</f>
        <v>96800</v>
      </c>
      <c r="E1177" s="342">
        <f t="shared" si="30"/>
        <v>48400</v>
      </c>
      <c r="F1177" s="363">
        <f t="shared" si="27"/>
        <v>1.8742452110805208</v>
      </c>
      <c r="G1177" s="333">
        <v>90713.468216297202</v>
      </c>
      <c r="H1177" s="333">
        <v>48400</v>
      </c>
    </row>
    <row r="1178" spans="1:8" s="345" customFormat="1" ht="15" customHeight="1">
      <c r="A1178" s="344" t="s">
        <v>11759</v>
      </c>
      <c r="B1178" s="350" t="s">
        <v>11760</v>
      </c>
      <c r="C1178" s="331">
        <f>VLOOKUP(A1178,[8]VPP_analiticki!$A$5:$I$269,6,0)</f>
        <v>6</v>
      </c>
      <c r="D1178" s="331">
        <f>VLOOKUP(A1178,[8]VPP_analiticki!$A$5:$I$269,9,0)</f>
        <v>290400</v>
      </c>
      <c r="E1178" s="342">
        <f t="shared" si="30"/>
        <v>48400</v>
      </c>
      <c r="F1178" s="363">
        <f t="shared" si="27"/>
        <v>5.6227356332415628</v>
      </c>
      <c r="G1178" s="333">
        <v>272140.40464889165</v>
      </c>
      <c r="H1178" s="333">
        <v>48400</v>
      </c>
    </row>
    <row r="1179" spans="1:8" s="345" customFormat="1" ht="15" customHeight="1">
      <c r="A1179" s="344" t="s">
        <v>11761</v>
      </c>
      <c r="B1179" s="350" t="s">
        <v>11762</v>
      </c>
      <c r="C1179" s="331">
        <f>VLOOKUP(A1179,[8]VPP_analiticki!$A$5:$I$269,6,0)</f>
        <v>11</v>
      </c>
      <c r="D1179" s="331">
        <f>VLOOKUP(A1179,[8]VPP_analiticki!$A$5:$I$269,9,0)</f>
        <v>532400</v>
      </c>
      <c r="E1179" s="342">
        <f t="shared" si="30"/>
        <v>48400</v>
      </c>
      <c r="F1179" s="363">
        <f t="shared" si="27"/>
        <v>10.308348660942864</v>
      </c>
      <c r="G1179" s="333">
        <v>498924.07518963463</v>
      </c>
      <c r="H1179" s="333">
        <v>48400</v>
      </c>
    </row>
    <row r="1180" spans="1:8" s="345" customFormat="1" ht="15" customHeight="1">
      <c r="A1180" s="344" t="s">
        <v>11763</v>
      </c>
      <c r="B1180" s="350" t="s">
        <v>11764</v>
      </c>
      <c r="C1180" s="331">
        <f>VLOOKUP(A1180,[8]VPP_analiticki!$A$5:$I$269,6,0)</f>
        <v>4</v>
      </c>
      <c r="D1180" s="331">
        <f>VLOOKUP(A1180,[8]VPP_analiticki!$A$5:$I$269,9,0)</f>
        <v>193600</v>
      </c>
      <c r="E1180" s="342">
        <f t="shared" si="30"/>
        <v>48400</v>
      </c>
      <c r="F1180" s="363">
        <f t="shared" si="27"/>
        <v>3.7484904221610416</v>
      </c>
      <c r="G1180" s="333">
        <v>181426.9364325944</v>
      </c>
      <c r="H1180" s="333">
        <v>48400</v>
      </c>
    </row>
    <row r="1181" spans="1:8" s="345" customFormat="1" ht="15" customHeight="1">
      <c r="A1181" s="344" t="s">
        <v>18337</v>
      </c>
      <c r="B1181" s="350" t="s">
        <v>18338</v>
      </c>
      <c r="C1181" s="331">
        <f>VLOOKUP(A1181,[8]VPP_analiticki!$A$5:$I$269,6,0)</f>
        <v>12</v>
      </c>
      <c r="D1181" s="331">
        <f>VLOOKUP(A1181,[8]VPP_analiticki!$A$5:$I$269,9,0)</f>
        <v>580800</v>
      </c>
      <c r="E1181" s="342">
        <f t="shared" si="30"/>
        <v>48400</v>
      </c>
      <c r="F1181" s="363">
        <f t="shared" si="27"/>
        <v>11.245471266483126</v>
      </c>
      <c r="G1181" s="333">
        <v>544280.8092977833</v>
      </c>
      <c r="H1181" s="333">
        <v>48400</v>
      </c>
    </row>
    <row r="1182" spans="1:8" s="345" customFormat="1" ht="15" customHeight="1">
      <c r="A1182" s="344" t="s">
        <v>18339</v>
      </c>
      <c r="B1182" s="350" t="s">
        <v>18340</v>
      </c>
      <c r="C1182" s="331">
        <f>VLOOKUP(A1182,[8]VPP_analiticki!$A$5:$I$269,6,0)</f>
        <v>7</v>
      </c>
      <c r="D1182" s="331">
        <f>VLOOKUP(A1182,[8]VPP_analiticki!$A$5:$I$269,9,0)</f>
        <v>338800</v>
      </c>
      <c r="E1182" s="342">
        <f t="shared" si="30"/>
        <v>48400</v>
      </c>
      <c r="F1182" s="363">
        <f t="shared" si="27"/>
        <v>6.5598582387818212</v>
      </c>
      <c r="G1182" s="333">
        <v>317497.13875704014</v>
      </c>
      <c r="H1182" s="333">
        <v>48400</v>
      </c>
    </row>
    <row r="1183" spans="1:8" s="345" customFormat="1" ht="15" customHeight="1">
      <c r="A1183" s="344" t="s">
        <v>18341</v>
      </c>
      <c r="B1183" s="350" t="s">
        <v>18342</v>
      </c>
      <c r="C1183" s="331">
        <f>VLOOKUP(A1183,[8]VPP_analiticki!$A$5:$I$269,6,0)</f>
        <v>6</v>
      </c>
      <c r="D1183" s="331">
        <f>VLOOKUP(A1183,[8]VPP_analiticki!$A$5:$I$269,9,0)</f>
        <v>290400</v>
      </c>
      <c r="E1183" s="342">
        <f t="shared" si="30"/>
        <v>48400</v>
      </c>
      <c r="F1183" s="363">
        <f t="shared" si="27"/>
        <v>5.6227356332415628</v>
      </c>
      <c r="G1183" s="333">
        <v>272140.40464889165</v>
      </c>
      <c r="H1183" s="333">
        <v>48400</v>
      </c>
    </row>
    <row r="1184" spans="1:8" s="345" customFormat="1" ht="15" customHeight="1">
      <c r="A1184" s="344" t="s">
        <v>18343</v>
      </c>
      <c r="B1184" s="350" t="s">
        <v>18344</v>
      </c>
      <c r="C1184" s="331">
        <f>VLOOKUP(A1184,[8]VPP_analiticki!$A$5:$I$269,6,0)</f>
        <v>4</v>
      </c>
      <c r="D1184" s="331">
        <f>VLOOKUP(A1184,[8]VPP_analiticki!$A$5:$I$269,9,0)</f>
        <v>193600</v>
      </c>
      <c r="E1184" s="342">
        <f t="shared" si="30"/>
        <v>48400</v>
      </c>
      <c r="F1184" s="363">
        <f t="shared" si="27"/>
        <v>3.7484904221610416</v>
      </c>
      <c r="G1184" s="333">
        <v>181426.9364325944</v>
      </c>
      <c r="H1184" s="333">
        <v>48400</v>
      </c>
    </row>
    <row r="1185" spans="1:8" s="345" customFormat="1" ht="15" customHeight="1">
      <c r="A1185" s="344" t="s">
        <v>11765</v>
      </c>
      <c r="B1185" s="350" t="s">
        <v>11766</v>
      </c>
      <c r="C1185" s="331"/>
      <c r="D1185" s="331"/>
      <c r="E1185" s="342"/>
      <c r="F1185" s="363"/>
      <c r="G1185" s="333">
        <v>0</v>
      </c>
      <c r="H1185" s="333"/>
    </row>
    <row r="1186" spans="1:8" s="345" customFormat="1" ht="15" customHeight="1">
      <c r="A1186" s="344" t="s">
        <v>19520</v>
      </c>
      <c r="B1186" s="350" t="s">
        <v>19521</v>
      </c>
      <c r="C1186" s="331">
        <f>VLOOKUP(A1186,[8]VPP_analiticki!$A$5:$I$269,6,0)</f>
        <v>5</v>
      </c>
      <c r="D1186" s="331">
        <f>VLOOKUP(A1186,[8]VPP_analiticki!$A$5:$I$269,9,0)</f>
        <v>242000</v>
      </c>
      <c r="E1186" s="342">
        <f t="shared" ref="E1186:E1195" si="31">D1186/C1186</f>
        <v>48400</v>
      </c>
      <c r="F1186" s="363">
        <f t="shared" si="27"/>
        <v>4.6856130277013017</v>
      </c>
      <c r="G1186" s="333">
        <v>226783.67054074298</v>
      </c>
      <c r="H1186" s="333">
        <v>48400</v>
      </c>
    </row>
    <row r="1187" spans="1:8" s="345" customFormat="1" ht="15" customHeight="1">
      <c r="A1187" s="344" t="s">
        <v>11767</v>
      </c>
      <c r="B1187" s="350" t="s">
        <v>11768</v>
      </c>
      <c r="C1187" s="331">
        <f>VLOOKUP(A1187,[8]VPP_analiticki!$A$5:$I$269,6,0)</f>
        <v>5</v>
      </c>
      <c r="D1187" s="331">
        <f>VLOOKUP(A1187,[8]VPP_analiticki!$A$5:$I$269,9,0)</f>
        <v>242000</v>
      </c>
      <c r="E1187" s="342">
        <f t="shared" si="31"/>
        <v>48400</v>
      </c>
      <c r="F1187" s="363">
        <f t="shared" si="27"/>
        <v>4.6856130277013017</v>
      </c>
      <c r="G1187" s="333">
        <v>226783.67054074298</v>
      </c>
      <c r="H1187" s="333">
        <v>48400</v>
      </c>
    </row>
    <row r="1188" spans="1:8" s="345" customFormat="1" ht="15" customHeight="1">
      <c r="A1188" s="344" t="s">
        <v>12031</v>
      </c>
      <c r="B1188" s="350" t="s">
        <v>12032</v>
      </c>
      <c r="C1188" s="331">
        <f>VLOOKUP(A1188,[8]VPP_analiticki!$A$5:$I$269,6,0)</f>
        <v>5</v>
      </c>
      <c r="D1188" s="331">
        <f>VLOOKUP(A1188,[8]VPP_analiticki!$A$5:$I$269,9,0)</f>
        <v>242000</v>
      </c>
      <c r="E1188" s="342">
        <f t="shared" si="31"/>
        <v>48400</v>
      </c>
      <c r="F1188" s="363">
        <f t="shared" si="27"/>
        <v>4.6856130277013017</v>
      </c>
      <c r="G1188" s="333">
        <v>226783.67054074298</v>
      </c>
      <c r="H1188" s="333">
        <v>48400</v>
      </c>
    </row>
    <row r="1189" spans="1:8" s="345" customFormat="1" ht="15" customHeight="1">
      <c r="A1189" s="344" t="s">
        <v>19522</v>
      </c>
      <c r="B1189" s="350" t="s">
        <v>19523</v>
      </c>
      <c r="C1189" s="331">
        <f>VLOOKUP(A1189,[8]VPP_analiticki!$A$5:$I$269,6,0)</f>
        <v>5</v>
      </c>
      <c r="D1189" s="331">
        <f>VLOOKUP(A1189,[8]VPP_analiticki!$A$5:$I$269,9,0)</f>
        <v>242000</v>
      </c>
      <c r="E1189" s="342">
        <f t="shared" si="31"/>
        <v>48400</v>
      </c>
      <c r="F1189" s="363">
        <f t="shared" si="27"/>
        <v>4.6856130277013017</v>
      </c>
      <c r="G1189" s="333">
        <v>226783.67054074298</v>
      </c>
      <c r="H1189" s="333">
        <v>48400</v>
      </c>
    </row>
    <row r="1190" spans="1:8" s="345" customFormat="1" ht="15" customHeight="1">
      <c r="A1190" s="344" t="s">
        <v>18345</v>
      </c>
      <c r="B1190" s="350" t="s">
        <v>18346</v>
      </c>
      <c r="C1190" s="331">
        <f>VLOOKUP(A1190,[8]VPP_analiticki!$A$5:$I$269,6,0)</f>
        <v>3</v>
      </c>
      <c r="D1190" s="331">
        <f>VLOOKUP(A1190,[8]VPP_analiticki!$A$5:$I$269,9,0)</f>
        <v>145200</v>
      </c>
      <c r="E1190" s="342">
        <f t="shared" si="31"/>
        <v>48400</v>
      </c>
      <c r="F1190" s="363">
        <f t="shared" si="27"/>
        <v>2.8113678166207814</v>
      </c>
      <c r="G1190" s="333">
        <v>136070.20232444583</v>
      </c>
      <c r="H1190" s="333">
        <v>48400</v>
      </c>
    </row>
    <row r="1191" spans="1:8" s="345" customFormat="1" ht="15" customHeight="1">
      <c r="A1191" s="344" t="s">
        <v>12033</v>
      </c>
      <c r="B1191" s="350" t="s">
        <v>12034</v>
      </c>
      <c r="C1191" s="331">
        <f>VLOOKUP(A1191,[8]VPP_analiticki!$A$5:$I$269,6,0)</f>
        <v>3</v>
      </c>
      <c r="D1191" s="331">
        <f>VLOOKUP(A1191,[8]VPP_analiticki!$A$5:$I$269,9,0)</f>
        <v>145200</v>
      </c>
      <c r="E1191" s="342">
        <f t="shared" si="31"/>
        <v>48400</v>
      </c>
      <c r="F1191" s="363">
        <f t="shared" ref="F1191:F1254" si="32">G1191/H1191</f>
        <v>2.8113678166207814</v>
      </c>
      <c r="G1191" s="333">
        <v>136070.20232444583</v>
      </c>
      <c r="H1191" s="333">
        <v>48400</v>
      </c>
    </row>
    <row r="1192" spans="1:8" s="345" customFormat="1" ht="15" customHeight="1">
      <c r="A1192" s="344" t="s">
        <v>11769</v>
      </c>
      <c r="B1192" s="350" t="s">
        <v>11770</v>
      </c>
      <c r="C1192" s="331">
        <f>VLOOKUP(A1192,[8]VPP_analiticki!$A$5:$I$269,6,0)</f>
        <v>3</v>
      </c>
      <c r="D1192" s="331">
        <f>VLOOKUP(A1192,[8]VPP_analiticki!$A$5:$I$269,9,0)</f>
        <v>145200</v>
      </c>
      <c r="E1192" s="342">
        <f t="shared" si="31"/>
        <v>48400</v>
      </c>
      <c r="F1192" s="363">
        <f t="shared" si="32"/>
        <v>2.8113678166207814</v>
      </c>
      <c r="G1192" s="333">
        <v>136070.20232444583</v>
      </c>
      <c r="H1192" s="333">
        <v>48400</v>
      </c>
    </row>
    <row r="1193" spans="1:8" s="345" customFormat="1" ht="15" customHeight="1">
      <c r="A1193" s="344" t="s">
        <v>12035</v>
      </c>
      <c r="B1193" s="350" t="s">
        <v>12036</v>
      </c>
      <c r="C1193" s="331">
        <f>VLOOKUP(A1193,[8]VPP_analiticki!$A$5:$I$269,6,0)</f>
        <v>3</v>
      </c>
      <c r="D1193" s="331">
        <f>VLOOKUP(A1193,[8]VPP_analiticki!$A$5:$I$269,9,0)</f>
        <v>145200</v>
      </c>
      <c r="E1193" s="342">
        <f t="shared" si="31"/>
        <v>48400</v>
      </c>
      <c r="F1193" s="363">
        <f t="shared" si="32"/>
        <v>2.8113678166207814</v>
      </c>
      <c r="G1193" s="333">
        <v>136070.20232444583</v>
      </c>
      <c r="H1193" s="333">
        <v>48400</v>
      </c>
    </row>
    <row r="1194" spans="1:8" s="345" customFormat="1" ht="15" customHeight="1">
      <c r="A1194" s="344" t="s">
        <v>19524</v>
      </c>
      <c r="B1194" s="350" t="s">
        <v>19526</v>
      </c>
      <c r="C1194" s="331">
        <f>VLOOKUP(A1194,[8]VPP_analiticki!$A$5:$I$269,6,0)</f>
        <v>1</v>
      </c>
      <c r="D1194" s="331">
        <f>VLOOKUP(A1194,[8]VPP_analiticki!$A$5:$I$269,9,0)</f>
        <v>48400</v>
      </c>
      <c r="E1194" s="342">
        <f t="shared" si="31"/>
        <v>48400</v>
      </c>
      <c r="F1194" s="363">
        <f t="shared" si="32"/>
        <v>0.93712260554026039</v>
      </c>
      <c r="G1194" s="333">
        <v>45356.734108148601</v>
      </c>
      <c r="H1194" s="333">
        <v>48400</v>
      </c>
    </row>
    <row r="1195" spans="1:8" s="345" customFormat="1" ht="15" customHeight="1">
      <c r="A1195" s="344" t="s">
        <v>19525</v>
      </c>
      <c r="B1195" s="350" t="s">
        <v>19527</v>
      </c>
      <c r="C1195" s="331">
        <f>VLOOKUP(A1195,[8]VPP_analiticki!$A$5:$I$269,6,0)</f>
        <v>2</v>
      </c>
      <c r="D1195" s="331">
        <f>VLOOKUP(A1195,[8]VPP_analiticki!$A$5:$I$269,9,0)</f>
        <v>96800</v>
      </c>
      <c r="E1195" s="342">
        <f t="shared" si="31"/>
        <v>48400</v>
      </c>
      <c r="F1195" s="363">
        <f t="shared" si="32"/>
        <v>1.8742452110805208</v>
      </c>
      <c r="G1195" s="333">
        <v>90713.468216297202</v>
      </c>
      <c r="H1195" s="333">
        <v>48400</v>
      </c>
    </row>
    <row r="1196" spans="1:8" s="345" customFormat="1" ht="15" customHeight="1">
      <c r="A1196" s="344" t="s">
        <v>11771</v>
      </c>
      <c r="B1196" s="350" t="s">
        <v>11772</v>
      </c>
      <c r="C1196" s="331"/>
      <c r="D1196" s="331"/>
      <c r="E1196" s="342"/>
      <c r="F1196" s="363"/>
      <c r="G1196" s="333">
        <v>0</v>
      </c>
      <c r="H1196" s="333"/>
    </row>
    <row r="1197" spans="1:8" s="345" customFormat="1" ht="15" customHeight="1">
      <c r="A1197" s="344" t="s">
        <v>18182</v>
      </c>
      <c r="B1197" s="350" t="s">
        <v>18183</v>
      </c>
      <c r="C1197" s="331">
        <f>VLOOKUP(A1197,[8]VPP_analiticki!$A$5:$I$269,6,0)</f>
        <v>7</v>
      </c>
      <c r="D1197" s="331">
        <f>VLOOKUP(A1197,[8]VPP_analiticki!$A$5:$I$269,9,0)</f>
        <v>291830</v>
      </c>
      <c r="E1197" s="342">
        <f t="shared" ref="E1197:E1203" si="33">D1197/C1197</f>
        <v>41690</v>
      </c>
      <c r="F1197" s="363">
        <f t="shared" si="32"/>
        <v>6.5598582387818221</v>
      </c>
      <c r="G1197" s="333">
        <v>273480.48997481418</v>
      </c>
      <c r="H1197" s="333">
        <v>41690</v>
      </c>
    </row>
    <row r="1198" spans="1:8" s="345" customFormat="1" ht="15" customHeight="1">
      <c r="A1198" s="344" t="s">
        <v>19528</v>
      </c>
      <c r="B1198" s="350" t="s">
        <v>19529</v>
      </c>
      <c r="C1198" s="331">
        <f>VLOOKUP(A1198,[8]VPP_analiticki!$A$5:$I$269,6,0)</f>
        <v>1</v>
      </c>
      <c r="D1198" s="331">
        <f>VLOOKUP(A1198,[8]VPP_analiticki!$A$5:$I$269,9,0)</f>
        <v>41690</v>
      </c>
      <c r="E1198" s="342">
        <f t="shared" si="33"/>
        <v>41690</v>
      </c>
      <c r="F1198" s="363">
        <f t="shared" si="32"/>
        <v>0.93712260554026028</v>
      </c>
      <c r="G1198" s="333">
        <v>39068.641424973452</v>
      </c>
      <c r="H1198" s="333">
        <v>41690</v>
      </c>
    </row>
    <row r="1199" spans="1:8" s="345" customFormat="1" ht="15" customHeight="1">
      <c r="A1199" s="344" t="s">
        <v>12037</v>
      </c>
      <c r="B1199" s="350" t="s">
        <v>12038</v>
      </c>
      <c r="C1199" s="331">
        <f>VLOOKUP(A1199,[8]VPP_analiticki!$A$5:$I$269,6,0)</f>
        <v>1</v>
      </c>
      <c r="D1199" s="331">
        <f>VLOOKUP(A1199,[8]VPP_analiticki!$A$5:$I$269,9,0)</f>
        <v>41690</v>
      </c>
      <c r="E1199" s="342">
        <f t="shared" si="33"/>
        <v>41690</v>
      </c>
      <c r="F1199" s="363">
        <f t="shared" si="32"/>
        <v>0.93712260554026028</v>
      </c>
      <c r="G1199" s="333">
        <v>39068.641424973452</v>
      </c>
      <c r="H1199" s="333">
        <v>41690</v>
      </c>
    </row>
    <row r="1200" spans="1:8" s="345" customFormat="1" ht="15" customHeight="1">
      <c r="A1200" s="344" t="s">
        <v>11773</v>
      </c>
      <c r="B1200" s="350" t="s">
        <v>11774</v>
      </c>
      <c r="C1200" s="331">
        <f>VLOOKUP(A1200,[8]VPP_analiticki!$A$5:$I$269,6,0)</f>
        <v>8</v>
      </c>
      <c r="D1200" s="331">
        <f>VLOOKUP(A1200,[8]VPP_analiticki!$A$5:$I$269,9,0)</f>
        <v>333520</v>
      </c>
      <c r="E1200" s="342">
        <f t="shared" si="33"/>
        <v>41690</v>
      </c>
      <c r="F1200" s="363">
        <f t="shared" si="32"/>
        <v>7.4969808443220822</v>
      </c>
      <c r="G1200" s="333">
        <v>312549.13139978761</v>
      </c>
      <c r="H1200" s="333">
        <v>41690</v>
      </c>
    </row>
    <row r="1201" spans="1:8" s="345" customFormat="1" ht="15" customHeight="1">
      <c r="A1201" s="344" t="s">
        <v>12039</v>
      </c>
      <c r="B1201" s="350" t="s">
        <v>12040</v>
      </c>
      <c r="C1201" s="331">
        <f>VLOOKUP(A1201,[8]VPP_analiticki!$A$5:$I$269,6,0)</f>
        <v>4</v>
      </c>
      <c r="D1201" s="331">
        <f>VLOOKUP(A1201,[8]VPP_analiticki!$A$5:$I$269,9,0)</f>
        <v>166760</v>
      </c>
      <c r="E1201" s="342">
        <f t="shared" si="33"/>
        <v>41690</v>
      </c>
      <c r="F1201" s="363">
        <f t="shared" si="32"/>
        <v>3.7484904221610411</v>
      </c>
      <c r="G1201" s="333">
        <v>156274.56569989381</v>
      </c>
      <c r="H1201" s="333">
        <v>41690</v>
      </c>
    </row>
    <row r="1202" spans="1:8" s="345" customFormat="1" ht="15" customHeight="1">
      <c r="A1202" s="344" t="s">
        <v>12041</v>
      </c>
      <c r="B1202" s="350" t="s">
        <v>12042</v>
      </c>
      <c r="C1202" s="331">
        <f>VLOOKUP(A1202,[8]VPP_analiticki!$A$5:$I$269,6,0)</f>
        <v>10</v>
      </c>
      <c r="D1202" s="331">
        <f>VLOOKUP(A1202,[8]VPP_analiticki!$A$5:$I$269,9,0)</f>
        <v>416900</v>
      </c>
      <c r="E1202" s="342">
        <f t="shared" si="33"/>
        <v>41690</v>
      </c>
      <c r="F1202" s="363">
        <f t="shared" si="32"/>
        <v>9.3712260554026052</v>
      </c>
      <c r="G1202" s="333">
        <v>390686.4142497346</v>
      </c>
      <c r="H1202" s="333">
        <v>41690</v>
      </c>
    </row>
    <row r="1203" spans="1:8" s="345" customFormat="1" ht="15" customHeight="1">
      <c r="A1203" s="344" t="s">
        <v>12043</v>
      </c>
      <c r="B1203" s="350" t="s">
        <v>12044</v>
      </c>
      <c r="C1203" s="331">
        <f>VLOOKUP(A1203,[8]VPP_analiticki!$A$5:$I$269,6,0)</f>
        <v>1</v>
      </c>
      <c r="D1203" s="331">
        <f>VLOOKUP(A1203,[8]VPP_analiticki!$A$5:$I$269,9,0)</f>
        <v>41690</v>
      </c>
      <c r="E1203" s="342">
        <f t="shared" si="33"/>
        <v>41690</v>
      </c>
      <c r="F1203" s="363">
        <f t="shared" si="32"/>
        <v>0.93712260554026028</v>
      </c>
      <c r="G1203" s="333">
        <v>39068.641424973452</v>
      </c>
      <c r="H1203" s="333">
        <v>41690</v>
      </c>
    </row>
    <row r="1204" spans="1:8" s="345" customFormat="1" ht="15" customHeight="1">
      <c r="A1204" s="344" t="s">
        <v>12045</v>
      </c>
      <c r="B1204" s="350" t="s">
        <v>12046</v>
      </c>
      <c r="C1204" s="331"/>
      <c r="D1204" s="331"/>
      <c r="E1204" s="342"/>
      <c r="F1204" s="363"/>
      <c r="G1204" s="333">
        <v>0</v>
      </c>
      <c r="H1204" s="333"/>
    </row>
    <row r="1205" spans="1:8" s="345" customFormat="1" ht="15" customHeight="1">
      <c r="A1205" s="344" t="s">
        <v>18347</v>
      </c>
      <c r="B1205" s="350" t="s">
        <v>18348</v>
      </c>
      <c r="C1205" s="331">
        <f>VLOOKUP(A1205,[8]VPP_analiticki!$A$5:$I$269,6,0)</f>
        <v>2</v>
      </c>
      <c r="D1205" s="331">
        <f>VLOOKUP(A1205,[8]VPP_analiticki!$A$5:$I$269,9,0)</f>
        <v>83380</v>
      </c>
      <c r="E1205" s="342">
        <f t="shared" ref="E1205:E1216" si="34">D1205/C1205</f>
        <v>41690</v>
      </c>
      <c r="F1205" s="363">
        <f t="shared" si="32"/>
        <v>1.8742452110805206</v>
      </c>
      <c r="G1205" s="333">
        <v>78137.282849946903</v>
      </c>
      <c r="H1205" s="333">
        <v>41690</v>
      </c>
    </row>
    <row r="1206" spans="1:8" s="345" customFormat="1" ht="15" customHeight="1">
      <c r="A1206" s="344" t="s">
        <v>18184</v>
      </c>
      <c r="B1206" s="350" t="s">
        <v>18185</v>
      </c>
      <c r="C1206" s="331">
        <f>VLOOKUP(A1206,[8]VPP_analiticki!$A$5:$I$269,6,0)</f>
        <v>1</v>
      </c>
      <c r="D1206" s="331">
        <f>VLOOKUP(A1206,[8]VPP_analiticki!$A$5:$I$269,9,0)</f>
        <v>41690</v>
      </c>
      <c r="E1206" s="342">
        <f t="shared" si="34"/>
        <v>41690</v>
      </c>
      <c r="F1206" s="363">
        <f t="shared" si="32"/>
        <v>0.93712260554026028</v>
      </c>
      <c r="G1206" s="333">
        <v>39068.641424973452</v>
      </c>
      <c r="H1206" s="333">
        <v>41690</v>
      </c>
    </row>
    <row r="1207" spans="1:8" s="345" customFormat="1" ht="15" customHeight="1">
      <c r="A1207" s="344" t="s">
        <v>11775</v>
      </c>
      <c r="B1207" s="350" t="s">
        <v>11776</v>
      </c>
      <c r="C1207" s="331">
        <f>VLOOKUP(A1207,[8]VPP_analiticki!$A$5:$I$269,6,0)</f>
        <v>10</v>
      </c>
      <c r="D1207" s="331">
        <f>VLOOKUP(A1207,[8]VPP_analiticki!$A$5:$I$269,9,0)</f>
        <v>416900</v>
      </c>
      <c r="E1207" s="342">
        <f t="shared" si="34"/>
        <v>41690</v>
      </c>
      <c r="F1207" s="363">
        <f t="shared" si="32"/>
        <v>9.3712260554026052</v>
      </c>
      <c r="G1207" s="333">
        <v>390686.4142497346</v>
      </c>
      <c r="H1207" s="333">
        <v>41690</v>
      </c>
    </row>
    <row r="1208" spans="1:8" s="345" customFormat="1" ht="15" customHeight="1">
      <c r="A1208" s="344" t="s">
        <v>11777</v>
      </c>
      <c r="B1208" s="350" t="s">
        <v>11778</v>
      </c>
      <c r="C1208" s="331">
        <f>VLOOKUP(A1208,[8]VPP_analiticki!$A$5:$I$269,6,0)</f>
        <v>10</v>
      </c>
      <c r="D1208" s="331">
        <f>VLOOKUP(A1208,[8]VPP_analiticki!$A$5:$I$269,9,0)</f>
        <v>416900</v>
      </c>
      <c r="E1208" s="342">
        <f t="shared" si="34"/>
        <v>41690</v>
      </c>
      <c r="F1208" s="363">
        <f t="shared" si="32"/>
        <v>9.3712260554026052</v>
      </c>
      <c r="G1208" s="333">
        <v>390686.4142497346</v>
      </c>
      <c r="H1208" s="333">
        <v>41690</v>
      </c>
    </row>
    <row r="1209" spans="1:8" s="345" customFormat="1" ht="15" customHeight="1">
      <c r="A1209" s="344" t="s">
        <v>11779</v>
      </c>
      <c r="B1209" s="350" t="s">
        <v>11780</v>
      </c>
      <c r="C1209" s="331">
        <f>VLOOKUP(A1209,[8]VPP_analiticki!$A$5:$I$269,6,0)</f>
        <v>9</v>
      </c>
      <c r="D1209" s="331">
        <f>VLOOKUP(A1209,[8]VPP_analiticki!$A$5:$I$269,9,0)</f>
        <v>375210</v>
      </c>
      <c r="E1209" s="342">
        <f t="shared" si="34"/>
        <v>41690</v>
      </c>
      <c r="F1209" s="363">
        <f t="shared" si="32"/>
        <v>8.4341034498623415</v>
      </c>
      <c r="G1209" s="333">
        <v>351617.77282476105</v>
      </c>
      <c r="H1209" s="333">
        <v>41690</v>
      </c>
    </row>
    <row r="1210" spans="1:8" s="345" customFormat="1" ht="15" customHeight="1">
      <c r="A1210" s="344" t="s">
        <v>11781</v>
      </c>
      <c r="B1210" s="350" t="s">
        <v>11782</v>
      </c>
      <c r="C1210" s="331">
        <f>VLOOKUP(A1210,[8]VPP_analiticki!$A$5:$I$269,6,0)</f>
        <v>7</v>
      </c>
      <c r="D1210" s="331">
        <f>VLOOKUP(A1210,[8]VPP_analiticki!$A$5:$I$269,9,0)</f>
        <v>291830</v>
      </c>
      <c r="E1210" s="342">
        <f t="shared" si="34"/>
        <v>41690</v>
      </c>
      <c r="F1210" s="363">
        <f t="shared" si="32"/>
        <v>6.5598582387818221</v>
      </c>
      <c r="G1210" s="333">
        <v>273480.48997481418</v>
      </c>
      <c r="H1210" s="333">
        <v>41690</v>
      </c>
    </row>
    <row r="1211" spans="1:8" s="345" customFormat="1" ht="15" customHeight="1">
      <c r="A1211" s="344" t="s">
        <v>11783</v>
      </c>
      <c r="B1211" s="350" t="s">
        <v>11784</v>
      </c>
      <c r="C1211" s="331">
        <f>VLOOKUP(A1211,[8]VPP_analiticki!$A$5:$I$269,6,0)</f>
        <v>10</v>
      </c>
      <c r="D1211" s="331">
        <f>VLOOKUP(A1211,[8]VPP_analiticki!$A$5:$I$269,9,0)</f>
        <v>416900</v>
      </c>
      <c r="E1211" s="342">
        <f t="shared" si="34"/>
        <v>41690</v>
      </c>
      <c r="F1211" s="363">
        <f t="shared" si="32"/>
        <v>9.3712260554026052</v>
      </c>
      <c r="G1211" s="333">
        <v>390686.4142497346</v>
      </c>
      <c r="H1211" s="333">
        <v>41690</v>
      </c>
    </row>
    <row r="1212" spans="1:8" s="345" customFormat="1" ht="15" customHeight="1">
      <c r="A1212" s="344" t="s">
        <v>11785</v>
      </c>
      <c r="B1212" s="350" t="s">
        <v>11786</v>
      </c>
      <c r="C1212" s="331">
        <f>VLOOKUP(A1212,[8]VPP_analiticki!$A$5:$I$269,6,0)</f>
        <v>45</v>
      </c>
      <c r="D1212" s="331">
        <f>VLOOKUP(A1212,[8]VPP_analiticki!$A$5:$I$269,9,0)</f>
        <v>1881000</v>
      </c>
      <c r="E1212" s="342">
        <f t="shared" si="34"/>
        <v>41800</v>
      </c>
      <c r="F1212" s="363">
        <f t="shared" si="32"/>
        <v>42.170517249311722</v>
      </c>
      <c r="G1212" s="333">
        <v>1762727.62102123</v>
      </c>
      <c r="H1212" s="333">
        <v>41800</v>
      </c>
    </row>
    <row r="1213" spans="1:8" s="345" customFormat="1" ht="15" customHeight="1">
      <c r="A1213" s="344" t="s">
        <v>11787</v>
      </c>
      <c r="B1213" s="350" t="s">
        <v>11788</v>
      </c>
      <c r="C1213" s="331">
        <f>VLOOKUP(A1213,[8]VPP_analiticki!$A$5:$I$269,6,0)</f>
        <v>57</v>
      </c>
      <c r="D1213" s="331">
        <f>VLOOKUP(A1213,[8]VPP_analiticki!$A$5:$I$269,9,0)</f>
        <v>2382600</v>
      </c>
      <c r="E1213" s="342">
        <f t="shared" si="34"/>
        <v>41800</v>
      </c>
      <c r="F1213" s="363">
        <f t="shared" si="32"/>
        <v>53.41598851579483</v>
      </c>
      <c r="G1213" s="333">
        <v>2232788.319960224</v>
      </c>
      <c r="H1213" s="333">
        <v>41800</v>
      </c>
    </row>
    <row r="1214" spans="1:8" s="345" customFormat="1" ht="15" customHeight="1">
      <c r="A1214" s="344" t="s">
        <v>11789</v>
      </c>
      <c r="B1214" s="350" t="s">
        <v>11790</v>
      </c>
      <c r="C1214" s="331">
        <f>VLOOKUP(A1214,[8]VPP_analiticki!$A$5:$I$269,6,0)</f>
        <v>24</v>
      </c>
      <c r="D1214" s="331">
        <f>VLOOKUP(A1214,[8]VPP_analiticki!$A$5:$I$269,9,0)</f>
        <v>1003200</v>
      </c>
      <c r="E1214" s="342">
        <f t="shared" si="34"/>
        <v>41800</v>
      </c>
      <c r="F1214" s="363">
        <f t="shared" si="32"/>
        <v>22.490942532966248</v>
      </c>
      <c r="G1214" s="333">
        <v>940121.3978779891</v>
      </c>
      <c r="H1214" s="333">
        <v>41800</v>
      </c>
    </row>
    <row r="1215" spans="1:8" s="345" customFormat="1" ht="15" customHeight="1">
      <c r="A1215" s="344" t="s">
        <v>11791</v>
      </c>
      <c r="B1215" s="350" t="s">
        <v>11792</v>
      </c>
      <c r="C1215" s="331">
        <f>VLOOKUP(A1215,[8]VPP_analiticki!$A$5:$I$269,6,0)</f>
        <v>23</v>
      </c>
      <c r="D1215" s="331">
        <f>VLOOKUP(A1215,[8]VPP_analiticki!$A$5:$I$269,9,0)</f>
        <v>961400</v>
      </c>
      <c r="E1215" s="342">
        <f t="shared" si="34"/>
        <v>41800</v>
      </c>
      <c r="F1215" s="363">
        <f t="shared" si="32"/>
        <v>21.553819927425987</v>
      </c>
      <c r="G1215" s="333">
        <v>900949.67296640621</v>
      </c>
      <c r="H1215" s="333">
        <v>41800</v>
      </c>
    </row>
    <row r="1216" spans="1:8" s="345" customFormat="1" ht="15" customHeight="1">
      <c r="A1216" s="344" t="s">
        <v>18349</v>
      </c>
      <c r="B1216" s="350" t="s">
        <v>18350</v>
      </c>
      <c r="C1216" s="331">
        <f>VLOOKUP(A1216,[8]VPP_analiticki!$A$5:$I$269,6,0)</f>
        <v>10</v>
      </c>
      <c r="D1216" s="331">
        <f>VLOOKUP(A1216,[8]VPP_analiticki!$A$5:$I$269,9,0)</f>
        <v>416900</v>
      </c>
      <c r="E1216" s="342">
        <f t="shared" si="34"/>
        <v>41690</v>
      </c>
      <c r="F1216" s="363">
        <f t="shared" si="32"/>
        <v>9.3712260554026052</v>
      </c>
      <c r="G1216" s="333">
        <v>390686.4142497346</v>
      </c>
      <c r="H1216" s="333">
        <v>41690</v>
      </c>
    </row>
    <row r="1217" spans="1:8" s="345" customFormat="1" ht="15" customHeight="1">
      <c r="A1217" s="344" t="s">
        <v>11793</v>
      </c>
      <c r="B1217" s="350" t="s">
        <v>11794</v>
      </c>
      <c r="C1217" s="331"/>
      <c r="D1217" s="331"/>
      <c r="E1217" s="342"/>
      <c r="F1217" s="363"/>
      <c r="G1217" s="333">
        <v>0</v>
      </c>
      <c r="H1217" s="333"/>
    </row>
    <row r="1218" spans="1:8" s="345" customFormat="1" ht="15" customHeight="1">
      <c r="A1218" s="344" t="s">
        <v>11795</v>
      </c>
      <c r="B1218" s="350" t="s">
        <v>11796</v>
      </c>
      <c r="C1218" s="331">
        <f>VLOOKUP(A1218,[8]VPP_analiticki!$A$5:$I$269,6,0)</f>
        <v>7</v>
      </c>
      <c r="D1218" s="331">
        <f>VLOOKUP(A1218,[8]VPP_analiticki!$A$5:$I$269,9,0)</f>
        <v>291830</v>
      </c>
      <c r="E1218" s="342">
        <f t="shared" ref="E1218:E1231" si="35">D1218/C1218</f>
        <v>41690</v>
      </c>
      <c r="F1218" s="363">
        <f t="shared" si="32"/>
        <v>6.5598582387818221</v>
      </c>
      <c r="G1218" s="333">
        <v>273480.48997481418</v>
      </c>
      <c r="H1218" s="333">
        <v>41690</v>
      </c>
    </row>
    <row r="1219" spans="1:8" s="345" customFormat="1" ht="15" customHeight="1">
      <c r="A1219" s="344" t="s">
        <v>11797</v>
      </c>
      <c r="B1219" s="350" t="s">
        <v>11798</v>
      </c>
      <c r="C1219" s="331">
        <f>VLOOKUP(A1219,[8]VPP_analiticki!$A$5:$I$269,6,0)</f>
        <v>17</v>
      </c>
      <c r="D1219" s="331">
        <f>VLOOKUP(A1219,[8]VPP_analiticki!$A$5:$I$269,9,0)</f>
        <v>708730</v>
      </c>
      <c r="E1219" s="342">
        <f t="shared" si="35"/>
        <v>41690</v>
      </c>
      <c r="F1219" s="363">
        <f t="shared" si="32"/>
        <v>15.931084294184428</v>
      </c>
      <c r="G1219" s="333">
        <v>664166.90422454884</v>
      </c>
      <c r="H1219" s="333">
        <v>41690</v>
      </c>
    </row>
    <row r="1220" spans="1:8" s="345" customFormat="1" ht="15" customHeight="1">
      <c r="A1220" s="344" t="s">
        <v>12081</v>
      </c>
      <c r="B1220" s="350" t="s">
        <v>12082</v>
      </c>
      <c r="C1220" s="331">
        <f>VLOOKUP(A1220,[8]VPP_analiticki!$A$5:$I$269,6,0)</f>
        <v>13</v>
      </c>
      <c r="D1220" s="331">
        <f>VLOOKUP(A1220,[8]VPP_analiticki!$A$5:$I$269,9,0)</f>
        <v>541970</v>
      </c>
      <c r="E1220" s="342">
        <f t="shared" si="35"/>
        <v>41690</v>
      </c>
      <c r="F1220" s="363">
        <f t="shared" si="32"/>
        <v>12.182593872023384</v>
      </c>
      <c r="G1220" s="333">
        <v>507892.33852465486</v>
      </c>
      <c r="H1220" s="333">
        <v>41690</v>
      </c>
    </row>
    <row r="1221" spans="1:8" s="345" customFormat="1" ht="15" customHeight="1">
      <c r="A1221" s="344" t="s">
        <v>11799</v>
      </c>
      <c r="B1221" s="350" t="s">
        <v>11800</v>
      </c>
      <c r="C1221" s="331">
        <f>VLOOKUP(A1221,[8]VPP_analiticki!$A$5:$I$269,6,0)</f>
        <v>5</v>
      </c>
      <c r="D1221" s="331">
        <f>VLOOKUP(A1221,[8]VPP_analiticki!$A$5:$I$269,9,0)</f>
        <v>208450</v>
      </c>
      <c r="E1221" s="342">
        <f t="shared" si="35"/>
        <v>41690</v>
      </c>
      <c r="F1221" s="363">
        <f t="shared" si="32"/>
        <v>4.6856130277013026</v>
      </c>
      <c r="G1221" s="333">
        <v>195343.2071248673</v>
      </c>
      <c r="H1221" s="333">
        <v>41690</v>
      </c>
    </row>
    <row r="1222" spans="1:8" s="345" customFormat="1" ht="15" customHeight="1">
      <c r="A1222" s="344" t="s">
        <v>12083</v>
      </c>
      <c r="B1222" s="350" t="s">
        <v>12084</v>
      </c>
      <c r="C1222" s="331">
        <f>VLOOKUP(A1222,[8]VPP_analiticki!$A$5:$I$269,6,0)</f>
        <v>12</v>
      </c>
      <c r="D1222" s="331">
        <f>VLOOKUP(A1222,[8]VPP_analiticki!$A$5:$I$269,9,0)</f>
        <v>500280</v>
      </c>
      <c r="E1222" s="342">
        <f t="shared" si="35"/>
        <v>41690</v>
      </c>
      <c r="F1222" s="363">
        <f t="shared" si="32"/>
        <v>11.245471266483124</v>
      </c>
      <c r="G1222" s="333">
        <v>468823.69709968142</v>
      </c>
      <c r="H1222" s="333">
        <v>41690</v>
      </c>
    </row>
    <row r="1223" spans="1:8" s="345" customFormat="1" ht="15" customHeight="1">
      <c r="A1223" s="344" t="s">
        <v>11801</v>
      </c>
      <c r="B1223" s="350" t="s">
        <v>11802</v>
      </c>
      <c r="C1223" s="331">
        <f>VLOOKUP(A1223,[8]VPP_analiticki!$A$5:$I$269,6,0)</f>
        <v>7</v>
      </c>
      <c r="D1223" s="331">
        <f>VLOOKUP(A1223,[8]VPP_analiticki!$A$5:$I$269,9,0)</f>
        <v>291830</v>
      </c>
      <c r="E1223" s="342">
        <f t="shared" si="35"/>
        <v>41690</v>
      </c>
      <c r="F1223" s="363">
        <f t="shared" si="32"/>
        <v>6.5598582387818221</v>
      </c>
      <c r="G1223" s="333">
        <v>273480.48997481418</v>
      </c>
      <c r="H1223" s="333">
        <v>41690</v>
      </c>
    </row>
    <row r="1224" spans="1:8" s="345" customFormat="1" ht="15" customHeight="1">
      <c r="A1224" s="344" t="s">
        <v>11803</v>
      </c>
      <c r="B1224" s="350" t="s">
        <v>11804</v>
      </c>
      <c r="C1224" s="331">
        <f>VLOOKUP(A1224,[8]VPP_analiticki!$A$5:$I$269,6,0)</f>
        <v>5</v>
      </c>
      <c r="D1224" s="331">
        <f>VLOOKUP(A1224,[8]VPP_analiticki!$A$5:$I$269,9,0)</f>
        <v>208450</v>
      </c>
      <c r="E1224" s="342">
        <f t="shared" si="35"/>
        <v>41690</v>
      </c>
      <c r="F1224" s="363">
        <f t="shared" si="32"/>
        <v>4.6856130277013026</v>
      </c>
      <c r="G1224" s="333">
        <v>195343.2071248673</v>
      </c>
      <c r="H1224" s="333">
        <v>41690</v>
      </c>
    </row>
    <row r="1225" spans="1:8" s="345" customFormat="1" ht="15" customHeight="1">
      <c r="A1225" s="344" t="s">
        <v>19530</v>
      </c>
      <c r="B1225" s="350" t="s">
        <v>19531</v>
      </c>
      <c r="C1225" s="331">
        <f>VLOOKUP(A1225,[8]VPP_analiticki!$A$5:$I$269,6,0)</f>
        <v>7</v>
      </c>
      <c r="D1225" s="331">
        <f>VLOOKUP(A1225,[8]VPP_analiticki!$A$5:$I$269,9,0)</f>
        <v>291830</v>
      </c>
      <c r="E1225" s="342">
        <f t="shared" si="35"/>
        <v>41690</v>
      </c>
      <c r="F1225" s="363">
        <f t="shared" si="32"/>
        <v>6.5598582387818221</v>
      </c>
      <c r="G1225" s="333">
        <v>273480.48997481418</v>
      </c>
      <c r="H1225" s="333">
        <v>41690</v>
      </c>
    </row>
    <row r="1226" spans="1:8" s="345" customFormat="1" ht="15" customHeight="1">
      <c r="A1226" s="344" t="s">
        <v>18351</v>
      </c>
      <c r="B1226" s="350" t="s">
        <v>18352</v>
      </c>
      <c r="C1226" s="331">
        <f>VLOOKUP(A1226,[8]VPP_analiticki!$A$5:$I$269,6,0)</f>
        <v>6</v>
      </c>
      <c r="D1226" s="331">
        <f>VLOOKUP(A1226,[8]VPP_analiticki!$A$5:$I$269,9,0)</f>
        <v>250140</v>
      </c>
      <c r="E1226" s="342">
        <f t="shared" si="35"/>
        <v>41690</v>
      </c>
      <c r="F1226" s="363">
        <f t="shared" si="32"/>
        <v>5.6227356332415619</v>
      </c>
      <c r="G1226" s="333">
        <v>234411.84854984071</v>
      </c>
      <c r="H1226" s="333">
        <v>41690</v>
      </c>
    </row>
    <row r="1227" spans="1:8" s="345" customFormat="1" ht="15" customHeight="1">
      <c r="A1227" s="344" t="s">
        <v>12085</v>
      </c>
      <c r="B1227" s="350" t="s">
        <v>12086</v>
      </c>
      <c r="C1227" s="331">
        <f>VLOOKUP(A1227,[8]VPP_analiticki!$A$5:$I$269,6,0)</f>
        <v>13</v>
      </c>
      <c r="D1227" s="331">
        <f>VLOOKUP(A1227,[8]VPP_analiticki!$A$5:$I$269,9,0)</f>
        <v>543400</v>
      </c>
      <c r="E1227" s="342">
        <f t="shared" si="35"/>
        <v>41800</v>
      </c>
      <c r="F1227" s="363">
        <f t="shared" si="32"/>
        <v>12.182593872023386</v>
      </c>
      <c r="G1227" s="333">
        <v>509232.42385057756</v>
      </c>
      <c r="H1227" s="333">
        <v>41800</v>
      </c>
    </row>
    <row r="1228" spans="1:8" s="345" customFormat="1" ht="15" customHeight="1">
      <c r="A1228" s="344" t="s">
        <v>12087</v>
      </c>
      <c r="B1228" s="350" t="s">
        <v>12088</v>
      </c>
      <c r="C1228" s="331">
        <f>VLOOKUP(A1228,[8]VPP_analiticki!$A$5:$I$269,6,0)</f>
        <v>15</v>
      </c>
      <c r="D1228" s="331">
        <f>VLOOKUP(A1228,[8]VPP_analiticki!$A$5:$I$269,9,0)</f>
        <v>627000</v>
      </c>
      <c r="E1228" s="342">
        <f t="shared" si="35"/>
        <v>41800</v>
      </c>
      <c r="F1228" s="363">
        <f t="shared" si="32"/>
        <v>14.056839083103904</v>
      </c>
      <c r="G1228" s="333">
        <v>587575.87367374322</v>
      </c>
      <c r="H1228" s="333">
        <v>41800</v>
      </c>
    </row>
    <row r="1229" spans="1:8" s="345" customFormat="1" ht="15" customHeight="1">
      <c r="A1229" s="344" t="s">
        <v>12089</v>
      </c>
      <c r="B1229" s="350" t="s">
        <v>12090</v>
      </c>
      <c r="C1229" s="331">
        <f>VLOOKUP(A1229,[8]VPP_analiticki!$A$5:$I$269,6,0)</f>
        <v>13</v>
      </c>
      <c r="D1229" s="331">
        <f>VLOOKUP(A1229,[8]VPP_analiticki!$A$5:$I$269,9,0)</f>
        <v>543400</v>
      </c>
      <c r="E1229" s="342">
        <f t="shared" si="35"/>
        <v>41800</v>
      </c>
      <c r="F1229" s="363">
        <f t="shared" si="32"/>
        <v>12.182593872023386</v>
      </c>
      <c r="G1229" s="333">
        <v>509232.42385057756</v>
      </c>
      <c r="H1229" s="333">
        <v>41800</v>
      </c>
    </row>
    <row r="1230" spans="1:8" s="345" customFormat="1" ht="15" customHeight="1">
      <c r="A1230" s="344" t="s">
        <v>19532</v>
      </c>
      <c r="B1230" s="350" t="s">
        <v>19533</v>
      </c>
      <c r="C1230" s="331">
        <f>VLOOKUP(A1230,[8]VPP_analiticki!$A$5:$I$269,6,0)</f>
        <v>1</v>
      </c>
      <c r="D1230" s="331">
        <f>VLOOKUP(A1230,[8]VPP_analiticki!$A$5:$I$269,9,0)</f>
        <v>41690</v>
      </c>
      <c r="E1230" s="342">
        <f t="shared" si="35"/>
        <v>41690</v>
      </c>
      <c r="F1230" s="363">
        <f t="shared" si="32"/>
        <v>0.93712260554026028</v>
      </c>
      <c r="G1230" s="333">
        <v>39068.641424973452</v>
      </c>
      <c r="H1230" s="333">
        <v>41690</v>
      </c>
    </row>
    <row r="1231" spans="1:8" s="345" customFormat="1" ht="15" customHeight="1">
      <c r="A1231" s="344" t="s">
        <v>12091</v>
      </c>
      <c r="B1231" s="350" t="s">
        <v>12092</v>
      </c>
      <c r="C1231" s="331">
        <f>VLOOKUP(A1231,[8]VPP_analiticki!$A$5:$I$269,6,0)</f>
        <v>2</v>
      </c>
      <c r="D1231" s="331">
        <f>VLOOKUP(A1231,[8]VPP_analiticki!$A$5:$I$269,9,0)</f>
        <v>83380</v>
      </c>
      <c r="E1231" s="342">
        <f t="shared" si="35"/>
        <v>41690</v>
      </c>
      <c r="F1231" s="363">
        <f t="shared" si="32"/>
        <v>1.8742452110805206</v>
      </c>
      <c r="G1231" s="333">
        <v>78137.282849946903</v>
      </c>
      <c r="H1231" s="333">
        <v>41690</v>
      </c>
    </row>
    <row r="1232" spans="1:8" s="345" customFormat="1" ht="15" customHeight="1">
      <c r="A1232" s="344" t="s">
        <v>11805</v>
      </c>
      <c r="B1232" s="350" t="s">
        <v>11806</v>
      </c>
      <c r="C1232" s="331"/>
      <c r="D1232" s="331"/>
      <c r="E1232" s="342"/>
      <c r="F1232" s="363"/>
      <c r="G1232" s="333">
        <v>0</v>
      </c>
      <c r="H1232" s="333"/>
    </row>
    <row r="1233" spans="1:8" s="345" customFormat="1" ht="15" customHeight="1">
      <c r="A1233" s="344" t="s">
        <v>12047</v>
      </c>
      <c r="B1233" s="350" t="s">
        <v>12048</v>
      </c>
      <c r="C1233" s="331"/>
      <c r="D1233" s="331"/>
      <c r="E1233" s="342"/>
      <c r="F1233" s="363"/>
      <c r="G1233" s="333">
        <v>0</v>
      </c>
      <c r="H1233" s="333"/>
    </row>
    <row r="1234" spans="1:8" s="345" customFormat="1" ht="15" customHeight="1">
      <c r="A1234" s="344" t="s">
        <v>11807</v>
      </c>
      <c r="B1234" s="350" t="s">
        <v>11808</v>
      </c>
      <c r="C1234" s="331"/>
      <c r="D1234" s="331"/>
      <c r="E1234" s="342"/>
      <c r="F1234" s="363"/>
      <c r="G1234" s="333">
        <v>0</v>
      </c>
      <c r="H1234" s="333"/>
    </row>
    <row r="1235" spans="1:8" s="345" customFormat="1" ht="15" customHeight="1">
      <c r="A1235" s="344" t="s">
        <v>11809</v>
      </c>
      <c r="B1235" s="350" t="s">
        <v>11810</v>
      </c>
      <c r="C1235" s="331"/>
      <c r="D1235" s="331"/>
      <c r="E1235" s="342"/>
      <c r="F1235" s="363"/>
      <c r="G1235" s="333">
        <v>0</v>
      </c>
      <c r="H1235" s="333"/>
    </row>
    <row r="1236" spans="1:8" s="345" customFormat="1" ht="15" customHeight="1">
      <c r="A1236" s="344" t="s">
        <v>11811</v>
      </c>
      <c r="B1236" s="350" t="s">
        <v>11812</v>
      </c>
      <c r="C1236" s="331"/>
      <c r="D1236" s="331"/>
      <c r="E1236" s="342"/>
      <c r="F1236" s="363"/>
      <c r="G1236" s="333">
        <v>0</v>
      </c>
      <c r="H1236" s="333"/>
    </row>
    <row r="1237" spans="1:8" s="345" customFormat="1" ht="15" customHeight="1">
      <c r="A1237" s="344" t="s">
        <v>11813</v>
      </c>
      <c r="B1237" s="350" t="s">
        <v>11814</v>
      </c>
      <c r="C1237" s="331"/>
      <c r="D1237" s="331"/>
      <c r="E1237" s="342"/>
      <c r="F1237" s="363"/>
      <c r="G1237" s="333">
        <v>0</v>
      </c>
      <c r="H1237" s="333"/>
    </row>
    <row r="1238" spans="1:8" s="345" customFormat="1" ht="15" customHeight="1">
      <c r="A1238" s="344" t="s">
        <v>11815</v>
      </c>
      <c r="B1238" s="350" t="s">
        <v>11816</v>
      </c>
      <c r="C1238" s="331"/>
      <c r="D1238" s="331"/>
      <c r="E1238" s="342"/>
      <c r="F1238" s="363"/>
      <c r="G1238" s="333">
        <v>0</v>
      </c>
      <c r="H1238" s="333"/>
    </row>
    <row r="1239" spans="1:8" s="345" customFormat="1" ht="15" customHeight="1">
      <c r="A1239" s="344" t="s">
        <v>11817</v>
      </c>
      <c r="B1239" s="350" t="s">
        <v>11818</v>
      </c>
      <c r="C1239" s="331"/>
      <c r="D1239" s="331"/>
      <c r="E1239" s="342"/>
      <c r="F1239" s="363"/>
      <c r="G1239" s="333">
        <v>0</v>
      </c>
      <c r="H1239" s="333"/>
    </row>
    <row r="1240" spans="1:8" s="345" customFormat="1" ht="15" customHeight="1">
      <c r="A1240" s="344" t="s">
        <v>11819</v>
      </c>
      <c r="B1240" s="350" t="s">
        <v>11820</v>
      </c>
      <c r="C1240" s="331"/>
      <c r="D1240" s="331"/>
      <c r="E1240" s="342"/>
      <c r="F1240" s="363"/>
      <c r="G1240" s="333">
        <v>0</v>
      </c>
      <c r="H1240" s="333"/>
    </row>
    <row r="1241" spans="1:8" s="345" customFormat="1" ht="15" customHeight="1">
      <c r="A1241" s="344" t="s">
        <v>11821</v>
      </c>
      <c r="B1241" s="350" t="s">
        <v>11822</v>
      </c>
      <c r="C1241" s="331"/>
      <c r="D1241" s="331"/>
      <c r="E1241" s="342"/>
      <c r="F1241" s="363"/>
      <c r="G1241" s="333">
        <v>0</v>
      </c>
      <c r="H1241" s="333"/>
    </row>
    <row r="1242" spans="1:8" s="345" customFormat="1" ht="15" customHeight="1">
      <c r="A1242" s="344" t="s">
        <v>11823</v>
      </c>
      <c r="B1242" s="350" t="s">
        <v>11824</v>
      </c>
      <c r="C1242" s="331"/>
      <c r="D1242" s="331"/>
      <c r="E1242" s="342"/>
      <c r="F1242" s="363"/>
      <c r="G1242" s="333">
        <v>0</v>
      </c>
      <c r="H1242" s="333"/>
    </row>
    <row r="1243" spans="1:8" s="345" customFormat="1" ht="15" customHeight="1">
      <c r="A1243" s="344" t="s">
        <v>11825</v>
      </c>
      <c r="B1243" s="350" t="s">
        <v>11826</v>
      </c>
      <c r="C1243" s="331"/>
      <c r="D1243" s="331"/>
      <c r="E1243" s="342"/>
      <c r="F1243" s="363"/>
      <c r="G1243" s="333">
        <v>0</v>
      </c>
      <c r="H1243" s="333"/>
    </row>
    <row r="1244" spans="1:8" s="345" customFormat="1" ht="15" customHeight="1">
      <c r="A1244" s="344" t="s">
        <v>11827</v>
      </c>
      <c r="B1244" s="350" t="s">
        <v>11828</v>
      </c>
      <c r="C1244" s="331"/>
      <c r="D1244" s="331"/>
      <c r="E1244" s="342"/>
      <c r="F1244" s="363"/>
      <c r="G1244" s="333">
        <v>0</v>
      </c>
      <c r="H1244" s="333"/>
    </row>
    <row r="1245" spans="1:8" s="345" customFormat="1" ht="15" customHeight="1">
      <c r="A1245" s="344" t="s">
        <v>11829</v>
      </c>
      <c r="B1245" s="350" t="s">
        <v>11830</v>
      </c>
      <c r="C1245" s="331"/>
      <c r="D1245" s="331"/>
      <c r="E1245" s="342"/>
      <c r="F1245" s="363"/>
      <c r="G1245" s="333">
        <v>0</v>
      </c>
      <c r="H1245" s="333"/>
    </row>
    <row r="1246" spans="1:8" s="345" customFormat="1" ht="15" customHeight="1">
      <c r="A1246" s="344" t="s">
        <v>11831</v>
      </c>
      <c r="B1246" s="350" t="s">
        <v>11832</v>
      </c>
      <c r="C1246" s="331"/>
      <c r="D1246" s="331"/>
      <c r="E1246" s="342"/>
      <c r="F1246" s="363"/>
      <c r="G1246" s="333">
        <v>0</v>
      </c>
      <c r="H1246" s="333"/>
    </row>
    <row r="1247" spans="1:8" s="345" customFormat="1" ht="15" customHeight="1">
      <c r="A1247" s="344" t="s">
        <v>18353</v>
      </c>
      <c r="B1247" s="350" t="s">
        <v>18354</v>
      </c>
      <c r="C1247" s="331">
        <f>VLOOKUP(A1247,[8]VPP_analiticki!$A$5:$I$269,6,0)</f>
        <v>2</v>
      </c>
      <c r="D1247" s="331">
        <f>VLOOKUP(A1247,[8]VPP_analiticki!$A$5:$I$269,9,0)</f>
        <v>83556</v>
      </c>
      <c r="E1247" s="342">
        <f t="shared" ref="E1247:E1254" si="36">D1247/C1247</f>
        <v>41778</v>
      </c>
      <c r="F1247" s="363">
        <f t="shared" si="32"/>
        <v>1.874245211080521</v>
      </c>
      <c r="G1247" s="333">
        <v>78302.216428522006</v>
      </c>
      <c r="H1247" s="333">
        <v>41778</v>
      </c>
    </row>
    <row r="1248" spans="1:8" s="345" customFormat="1" ht="15" customHeight="1">
      <c r="A1248" s="344" t="s">
        <v>18186</v>
      </c>
      <c r="B1248" s="350" t="s">
        <v>18187</v>
      </c>
      <c r="C1248" s="331">
        <f>VLOOKUP(A1248,[8]VPP_analiticki!$A$5:$I$269,6,0)</f>
        <v>2</v>
      </c>
      <c r="D1248" s="331">
        <f>VLOOKUP(A1248,[8]VPP_analiticki!$A$5:$I$269,9,0)</f>
        <v>83556</v>
      </c>
      <c r="E1248" s="342">
        <f t="shared" si="36"/>
        <v>41778</v>
      </c>
      <c r="F1248" s="363">
        <f t="shared" si="32"/>
        <v>1.874245211080521</v>
      </c>
      <c r="G1248" s="333">
        <v>78302.216428522006</v>
      </c>
      <c r="H1248" s="333">
        <v>41778</v>
      </c>
    </row>
    <row r="1249" spans="1:8" s="345" customFormat="1" ht="15" customHeight="1">
      <c r="A1249" s="344" t="s">
        <v>18355</v>
      </c>
      <c r="B1249" s="350" t="s">
        <v>18356</v>
      </c>
      <c r="C1249" s="331">
        <f>VLOOKUP(A1249,[8]VPP_analiticki!$A$5:$I$269,6,0)</f>
        <v>3</v>
      </c>
      <c r="D1249" s="331">
        <f>VLOOKUP(A1249,[8]VPP_analiticki!$A$5:$I$269,9,0)</f>
        <v>125334</v>
      </c>
      <c r="E1249" s="342">
        <f t="shared" si="36"/>
        <v>41778</v>
      </c>
      <c r="F1249" s="363">
        <f t="shared" si="32"/>
        <v>2.8113678166207818</v>
      </c>
      <c r="G1249" s="333">
        <v>117453.32464278302</v>
      </c>
      <c r="H1249" s="333">
        <v>41778</v>
      </c>
    </row>
    <row r="1250" spans="1:8" s="345" customFormat="1" ht="15" customHeight="1">
      <c r="A1250" s="344" t="s">
        <v>18357</v>
      </c>
      <c r="B1250" s="350" t="s">
        <v>18358</v>
      </c>
      <c r="C1250" s="331">
        <f>VLOOKUP(A1250,[8]VPP_analiticki!$A$5:$I$269,6,0)</f>
        <v>2</v>
      </c>
      <c r="D1250" s="331">
        <f>VLOOKUP(A1250,[8]VPP_analiticki!$A$5:$I$269,9,0)</f>
        <v>83556</v>
      </c>
      <c r="E1250" s="342">
        <f t="shared" si="36"/>
        <v>41778</v>
      </c>
      <c r="F1250" s="363">
        <f t="shared" si="32"/>
        <v>1.874245211080521</v>
      </c>
      <c r="G1250" s="333">
        <v>78302.216428522006</v>
      </c>
      <c r="H1250" s="333">
        <v>41778</v>
      </c>
    </row>
    <row r="1251" spans="1:8" s="345" customFormat="1" ht="15" customHeight="1">
      <c r="A1251" s="344" t="s">
        <v>11833</v>
      </c>
      <c r="B1251" s="350" t="s">
        <v>11834</v>
      </c>
      <c r="C1251" s="331">
        <f>VLOOKUP(A1251,[8]VPP_analiticki!$A$5:$I$269,6,0)</f>
        <v>13</v>
      </c>
      <c r="D1251" s="331">
        <f>VLOOKUP(A1251,[8]VPP_analiticki!$A$5:$I$269,9,0)</f>
        <v>543114</v>
      </c>
      <c r="E1251" s="342">
        <f t="shared" si="36"/>
        <v>41778</v>
      </c>
      <c r="F1251" s="363">
        <f t="shared" si="32"/>
        <v>12.182593872023384</v>
      </c>
      <c r="G1251" s="333">
        <v>508964.40678539296</v>
      </c>
      <c r="H1251" s="333">
        <v>41778</v>
      </c>
    </row>
    <row r="1252" spans="1:8" s="345" customFormat="1" ht="15" customHeight="1">
      <c r="A1252" s="344" t="s">
        <v>19534</v>
      </c>
      <c r="B1252" s="350" t="s">
        <v>19538</v>
      </c>
      <c r="C1252" s="331">
        <f>VLOOKUP(A1252,[8]VPP_analiticki!$A$5:$I$269,6,0)</f>
        <v>5</v>
      </c>
      <c r="D1252" s="331">
        <f>VLOOKUP(A1252,[8]VPP_analiticki!$A$5:$I$269,9,0)</f>
        <v>208890</v>
      </c>
      <c r="E1252" s="342">
        <f t="shared" si="36"/>
        <v>41778</v>
      </c>
      <c r="F1252" s="363">
        <f t="shared" si="32"/>
        <v>4.6856130277013008</v>
      </c>
      <c r="G1252" s="333">
        <v>195755.54107130496</v>
      </c>
      <c r="H1252" s="333">
        <v>41778</v>
      </c>
    </row>
    <row r="1253" spans="1:8" s="345" customFormat="1" ht="15" customHeight="1">
      <c r="A1253" s="344" t="s">
        <v>19535</v>
      </c>
      <c r="B1253" s="350" t="s">
        <v>19539</v>
      </c>
      <c r="C1253" s="331">
        <f>VLOOKUP(A1253,[8]VPP_analiticki!$A$5:$I$269,6,0)</f>
        <v>4</v>
      </c>
      <c r="D1253" s="331">
        <f>VLOOKUP(A1253,[8]VPP_analiticki!$A$5:$I$269,9,0)</f>
        <v>167112</v>
      </c>
      <c r="E1253" s="342">
        <f t="shared" si="36"/>
        <v>41778</v>
      </c>
      <c r="F1253" s="363">
        <f t="shared" si="32"/>
        <v>3.748490422161042</v>
      </c>
      <c r="G1253" s="333">
        <v>156604.43285704401</v>
      </c>
      <c r="H1253" s="333">
        <v>41778</v>
      </c>
    </row>
    <row r="1254" spans="1:8" s="345" customFormat="1" ht="15" customHeight="1">
      <c r="A1254" s="344" t="s">
        <v>19536</v>
      </c>
      <c r="B1254" s="350" t="s">
        <v>19540</v>
      </c>
      <c r="C1254" s="331">
        <f>VLOOKUP(A1254,[8]VPP_analiticki!$A$5:$I$269,6,0)</f>
        <v>3</v>
      </c>
      <c r="D1254" s="331">
        <f>VLOOKUP(A1254,[8]VPP_analiticki!$A$5:$I$269,9,0)</f>
        <v>125334</v>
      </c>
      <c r="E1254" s="342">
        <f t="shared" si="36"/>
        <v>41778</v>
      </c>
      <c r="F1254" s="363">
        <f t="shared" si="32"/>
        <v>2.8113678166207818</v>
      </c>
      <c r="G1254" s="333">
        <v>117453.32464278302</v>
      </c>
      <c r="H1254" s="333">
        <v>41778</v>
      </c>
    </row>
    <row r="1255" spans="1:8" s="345" customFormat="1" ht="15" customHeight="1">
      <c r="A1255" s="344" t="s">
        <v>11835</v>
      </c>
      <c r="B1255" s="350" t="s">
        <v>11836</v>
      </c>
      <c r="C1255" s="331"/>
      <c r="D1255" s="331"/>
      <c r="E1255" s="342"/>
      <c r="F1255" s="363"/>
      <c r="G1255" s="333">
        <v>0</v>
      </c>
      <c r="H1255" s="333"/>
    </row>
    <row r="1256" spans="1:8" s="345" customFormat="1" ht="15" customHeight="1">
      <c r="A1256" s="344" t="s">
        <v>19537</v>
      </c>
      <c r="B1256" s="350" t="s">
        <v>19541</v>
      </c>
      <c r="C1256" s="331">
        <f>VLOOKUP(A1256,[8]VPP_analiticki!$A$5:$I$269,6,0)</f>
        <v>3</v>
      </c>
      <c r="D1256" s="331">
        <f>VLOOKUP(A1256,[8]VPP_analiticki!$A$5:$I$269,9,0)</f>
        <v>125334</v>
      </c>
      <c r="E1256" s="342">
        <f t="shared" ref="E1256:E1263" si="37">D1256/C1256</f>
        <v>41778</v>
      </c>
      <c r="F1256" s="363">
        <f t="shared" ref="F1256:F1319" si="38">G1256/H1256</f>
        <v>2.8113678166207818</v>
      </c>
      <c r="G1256" s="333">
        <v>117453.32464278302</v>
      </c>
      <c r="H1256" s="333">
        <v>41778</v>
      </c>
    </row>
    <row r="1257" spans="1:8" s="345" customFormat="1" ht="15" customHeight="1">
      <c r="A1257" s="344" t="s">
        <v>11837</v>
      </c>
      <c r="B1257" s="350" t="s">
        <v>11838</v>
      </c>
      <c r="C1257" s="331">
        <f>VLOOKUP(A1257,[8]VPP_analiticki!$A$5:$I$269,6,0)</f>
        <v>10</v>
      </c>
      <c r="D1257" s="331">
        <f>VLOOKUP(A1257,[8]VPP_analiticki!$A$5:$I$269,9,0)</f>
        <v>417780</v>
      </c>
      <c r="E1257" s="342">
        <f t="shared" si="37"/>
        <v>41778</v>
      </c>
      <c r="F1257" s="363">
        <f t="shared" si="38"/>
        <v>9.3712260554026017</v>
      </c>
      <c r="G1257" s="333">
        <v>391511.08214260993</v>
      </c>
      <c r="H1257" s="333">
        <v>41778</v>
      </c>
    </row>
    <row r="1258" spans="1:8" s="345" customFormat="1" ht="15" customHeight="1">
      <c r="A1258" s="344" t="s">
        <v>11839</v>
      </c>
      <c r="B1258" s="350" t="s">
        <v>11840</v>
      </c>
      <c r="C1258" s="331">
        <f>VLOOKUP(A1258,[8]VPP_analiticki!$A$5:$I$269,6,0)</f>
        <v>22</v>
      </c>
      <c r="D1258" s="331">
        <f>VLOOKUP(A1258,[8]VPP_analiticki!$A$5:$I$269,9,0)</f>
        <v>919116</v>
      </c>
      <c r="E1258" s="342">
        <f t="shared" si="37"/>
        <v>41778</v>
      </c>
      <c r="F1258" s="363">
        <f t="shared" si="38"/>
        <v>20.616697321885727</v>
      </c>
      <c r="G1258" s="333">
        <v>861324.38071374188</v>
      </c>
      <c r="H1258" s="333">
        <v>41778</v>
      </c>
    </row>
    <row r="1259" spans="1:8" s="345" customFormat="1" ht="15" customHeight="1">
      <c r="A1259" s="344" t="s">
        <v>11841</v>
      </c>
      <c r="B1259" s="350" t="s">
        <v>11842</v>
      </c>
      <c r="C1259" s="331">
        <f>VLOOKUP(A1259,[8]VPP_analiticki!$A$5:$I$269,6,0)</f>
        <v>15</v>
      </c>
      <c r="D1259" s="331">
        <f>VLOOKUP(A1259,[8]VPP_analiticki!$A$5:$I$269,9,0)</f>
        <v>626670</v>
      </c>
      <c r="E1259" s="342">
        <f t="shared" si="37"/>
        <v>41778</v>
      </c>
      <c r="F1259" s="363">
        <f t="shared" si="38"/>
        <v>14.056839083103908</v>
      </c>
      <c r="G1259" s="333">
        <v>587266.62321391504</v>
      </c>
      <c r="H1259" s="333">
        <v>41778</v>
      </c>
    </row>
    <row r="1260" spans="1:8" s="345" customFormat="1" ht="15" customHeight="1">
      <c r="A1260" s="344" t="s">
        <v>11843</v>
      </c>
      <c r="B1260" s="350" t="s">
        <v>11844</v>
      </c>
      <c r="C1260" s="331">
        <f>VLOOKUP(A1260,[8]VPP_analiticki!$A$5:$I$269,6,0)</f>
        <v>14</v>
      </c>
      <c r="D1260" s="331">
        <f>VLOOKUP(A1260,[8]VPP_analiticki!$A$5:$I$269,9,0)</f>
        <v>584892</v>
      </c>
      <c r="E1260" s="342">
        <f t="shared" si="37"/>
        <v>41778</v>
      </c>
      <c r="F1260" s="363">
        <f t="shared" si="38"/>
        <v>13.119716477563646</v>
      </c>
      <c r="G1260" s="333">
        <v>548115.51499965403</v>
      </c>
      <c r="H1260" s="333">
        <v>41778</v>
      </c>
    </row>
    <row r="1261" spans="1:8" s="345" customFormat="1" ht="15" customHeight="1">
      <c r="A1261" s="344" t="s">
        <v>11845</v>
      </c>
      <c r="B1261" s="350" t="s">
        <v>11846</v>
      </c>
      <c r="C1261" s="331">
        <f>VLOOKUP(A1261,[8]VPP_analiticki!$A$5:$I$269,6,0)</f>
        <v>41</v>
      </c>
      <c r="D1261" s="331">
        <f>VLOOKUP(A1261,[8]VPP_analiticki!$A$5:$I$269,9,0)</f>
        <v>1712898</v>
      </c>
      <c r="E1261" s="342">
        <f t="shared" si="37"/>
        <v>41778</v>
      </c>
      <c r="F1261" s="363">
        <f t="shared" si="38"/>
        <v>38.422026827150674</v>
      </c>
      <c r="G1261" s="333">
        <v>1605195.4367847007</v>
      </c>
      <c r="H1261" s="333">
        <v>41778</v>
      </c>
    </row>
    <row r="1262" spans="1:8" s="345" customFormat="1" ht="15" customHeight="1">
      <c r="A1262" s="344" t="s">
        <v>11847</v>
      </c>
      <c r="B1262" s="350" t="s">
        <v>11848</v>
      </c>
      <c r="C1262" s="331">
        <f>VLOOKUP(A1262,[8]VPP_analiticki!$A$5:$I$269,6,0)</f>
        <v>14</v>
      </c>
      <c r="D1262" s="331">
        <f>VLOOKUP(A1262,[8]VPP_analiticki!$A$5:$I$269,9,0)</f>
        <v>584892</v>
      </c>
      <c r="E1262" s="342">
        <f t="shared" si="37"/>
        <v>41778</v>
      </c>
      <c r="F1262" s="363">
        <f t="shared" si="38"/>
        <v>13.119716477563646</v>
      </c>
      <c r="G1262" s="333">
        <v>548115.51499965403</v>
      </c>
      <c r="H1262" s="333">
        <v>41778</v>
      </c>
    </row>
    <row r="1263" spans="1:8" s="345" customFormat="1" ht="15" customHeight="1">
      <c r="A1263" s="344" t="s">
        <v>12093</v>
      </c>
      <c r="B1263" s="350" t="s">
        <v>12094</v>
      </c>
      <c r="C1263" s="331">
        <f>VLOOKUP(A1263,[8]VPP_analiticki!$A$5:$I$269,6,0)</f>
        <v>8</v>
      </c>
      <c r="D1263" s="331">
        <f>VLOOKUP(A1263,[8]VPP_analiticki!$A$5:$I$269,9,0)</f>
        <v>334224</v>
      </c>
      <c r="E1263" s="342">
        <f t="shared" si="37"/>
        <v>41778</v>
      </c>
      <c r="F1263" s="363">
        <f t="shared" si="38"/>
        <v>7.496980844322084</v>
      </c>
      <c r="G1263" s="333">
        <v>313208.86571408802</v>
      </c>
      <c r="H1263" s="333">
        <v>41778</v>
      </c>
    </row>
    <row r="1264" spans="1:8" s="345" customFormat="1" ht="15" customHeight="1">
      <c r="A1264" s="344" t="s">
        <v>11849</v>
      </c>
      <c r="B1264" s="350" t="s">
        <v>11850</v>
      </c>
      <c r="C1264" s="331"/>
      <c r="D1264" s="331"/>
      <c r="E1264" s="342"/>
      <c r="F1264" s="363"/>
      <c r="G1264" s="333">
        <v>0</v>
      </c>
      <c r="H1264" s="333"/>
    </row>
    <row r="1265" spans="1:8" s="345" customFormat="1" ht="15" customHeight="1">
      <c r="A1265" s="344" t="s">
        <v>19542</v>
      </c>
      <c r="B1265" s="350" t="s">
        <v>19543</v>
      </c>
      <c r="C1265" s="331">
        <f>VLOOKUP(A1265,[8]VPP_analiticki!$A$5:$I$269,6,0)</f>
        <v>2</v>
      </c>
      <c r="D1265" s="331">
        <f>VLOOKUP(A1265,[8]VPP_analiticki!$A$5:$I$269,9,0)</f>
        <v>83556</v>
      </c>
      <c r="E1265" s="342">
        <f t="shared" ref="E1265:E1271" si="39">D1265/C1265</f>
        <v>41778</v>
      </c>
      <c r="F1265" s="363">
        <f t="shared" si="38"/>
        <v>1.874245211080521</v>
      </c>
      <c r="G1265" s="333">
        <v>78302.216428522006</v>
      </c>
      <c r="H1265" s="333">
        <v>41778</v>
      </c>
    </row>
    <row r="1266" spans="1:8" s="345" customFormat="1" ht="15" customHeight="1">
      <c r="A1266" s="344" t="s">
        <v>11851</v>
      </c>
      <c r="B1266" s="350" t="s">
        <v>11852</v>
      </c>
      <c r="C1266" s="331">
        <f>VLOOKUP(A1266,[8]VPP_analiticki!$A$5:$I$269,6,0)</f>
        <v>25</v>
      </c>
      <c r="D1266" s="331">
        <f>VLOOKUP(A1266,[8]VPP_analiticki!$A$5:$I$269,9,0)</f>
        <v>1044450</v>
      </c>
      <c r="E1266" s="342">
        <f t="shared" si="39"/>
        <v>41778</v>
      </c>
      <c r="F1266" s="363">
        <f t="shared" si="38"/>
        <v>23.428065138506508</v>
      </c>
      <c r="G1266" s="333">
        <v>978777.70535652491</v>
      </c>
      <c r="H1266" s="333">
        <v>41778</v>
      </c>
    </row>
    <row r="1267" spans="1:8" s="345" customFormat="1" ht="15" customHeight="1">
      <c r="A1267" s="344" t="s">
        <v>11853</v>
      </c>
      <c r="B1267" s="350" t="s">
        <v>11854</v>
      </c>
      <c r="C1267" s="331">
        <f>VLOOKUP(A1267,[8]VPP_analiticki!$A$5:$I$269,6,0)</f>
        <v>41</v>
      </c>
      <c r="D1267" s="331">
        <f>VLOOKUP(A1267,[8]VPP_analiticki!$A$5:$I$269,9,0)</f>
        <v>1712898</v>
      </c>
      <c r="E1267" s="342">
        <f t="shared" si="39"/>
        <v>41778</v>
      </c>
      <c r="F1267" s="363">
        <f t="shared" si="38"/>
        <v>38.422026827150674</v>
      </c>
      <c r="G1267" s="333">
        <v>1605195.4367847007</v>
      </c>
      <c r="H1267" s="333">
        <v>41778</v>
      </c>
    </row>
    <row r="1268" spans="1:8" s="345" customFormat="1" ht="15" customHeight="1">
      <c r="A1268" s="344" t="s">
        <v>11855</v>
      </c>
      <c r="B1268" s="350" t="s">
        <v>11856</v>
      </c>
      <c r="C1268" s="331">
        <f>VLOOKUP(A1268,[8]VPP_analiticki!$A$5:$I$269,6,0)</f>
        <v>21</v>
      </c>
      <c r="D1268" s="331">
        <f>VLOOKUP(A1268,[8]VPP_analiticki!$A$5:$I$269,9,0)</f>
        <v>877338</v>
      </c>
      <c r="E1268" s="342">
        <f t="shared" si="39"/>
        <v>41778</v>
      </c>
      <c r="F1268" s="363">
        <f t="shared" si="38"/>
        <v>19.679574716345467</v>
      </c>
      <c r="G1268" s="333">
        <v>822173.27249948098</v>
      </c>
      <c r="H1268" s="333">
        <v>41778</v>
      </c>
    </row>
    <row r="1269" spans="1:8" s="345" customFormat="1" ht="15" customHeight="1">
      <c r="A1269" s="344" t="s">
        <v>11857</v>
      </c>
      <c r="B1269" s="350" t="s">
        <v>11858</v>
      </c>
      <c r="C1269" s="331">
        <f>VLOOKUP(A1269,[8]VPP_analiticki!$A$5:$I$269,6,0)</f>
        <v>26</v>
      </c>
      <c r="D1269" s="331">
        <f>VLOOKUP(A1269,[8]VPP_analiticki!$A$5:$I$269,9,0)</f>
        <v>1086228</v>
      </c>
      <c r="E1269" s="342">
        <f t="shared" si="39"/>
        <v>41778</v>
      </c>
      <c r="F1269" s="363">
        <f t="shared" si="38"/>
        <v>24.365187744046768</v>
      </c>
      <c r="G1269" s="333">
        <v>1017928.8135707859</v>
      </c>
      <c r="H1269" s="333">
        <v>41778</v>
      </c>
    </row>
    <row r="1270" spans="1:8" s="345" customFormat="1" ht="15" customHeight="1">
      <c r="A1270" s="344" t="s">
        <v>11859</v>
      </c>
      <c r="B1270" s="350" t="s">
        <v>11860</v>
      </c>
      <c r="C1270" s="331">
        <f>VLOOKUP(A1270,[8]VPP_analiticki!$A$5:$I$269,6,0)</f>
        <v>33</v>
      </c>
      <c r="D1270" s="331">
        <f>VLOOKUP(A1270,[8]VPP_analiticki!$A$5:$I$269,9,0)</f>
        <v>1378674</v>
      </c>
      <c r="E1270" s="342">
        <f t="shared" si="39"/>
        <v>41778</v>
      </c>
      <c r="F1270" s="363">
        <f t="shared" si="38"/>
        <v>30.925045982828593</v>
      </c>
      <c r="G1270" s="333">
        <v>1291986.5710706129</v>
      </c>
      <c r="H1270" s="333">
        <v>41778</v>
      </c>
    </row>
    <row r="1271" spans="1:8" s="345" customFormat="1" ht="15" customHeight="1">
      <c r="A1271" s="344" t="s">
        <v>11861</v>
      </c>
      <c r="B1271" s="350" t="s">
        <v>11862</v>
      </c>
      <c r="C1271" s="331">
        <f>VLOOKUP(A1271,[8]VPP_analiticki!$A$5:$I$269,6,0)</f>
        <v>6</v>
      </c>
      <c r="D1271" s="331">
        <f>VLOOKUP(A1271,[8]VPP_analiticki!$A$5:$I$269,9,0)</f>
        <v>250668</v>
      </c>
      <c r="E1271" s="342">
        <f t="shared" si="39"/>
        <v>41778</v>
      </c>
      <c r="F1271" s="363">
        <f t="shared" si="38"/>
        <v>5.6227356332415637</v>
      </c>
      <c r="G1271" s="333">
        <v>234906.64928556603</v>
      </c>
      <c r="H1271" s="333">
        <v>41778</v>
      </c>
    </row>
    <row r="1272" spans="1:8" s="345" customFormat="1" ht="15" customHeight="1">
      <c r="A1272" s="344" t="s">
        <v>11863</v>
      </c>
      <c r="B1272" s="350" t="s">
        <v>11864</v>
      </c>
      <c r="C1272" s="331"/>
      <c r="D1272" s="331"/>
      <c r="E1272" s="342"/>
      <c r="F1272" s="363"/>
      <c r="G1272" s="333">
        <v>0</v>
      </c>
      <c r="H1272" s="333"/>
    </row>
    <row r="1273" spans="1:8" s="345" customFormat="1" ht="15" customHeight="1">
      <c r="A1273" s="344" t="s">
        <v>11865</v>
      </c>
      <c r="B1273" s="350" t="s">
        <v>11866</v>
      </c>
      <c r="C1273" s="331"/>
      <c r="D1273" s="331"/>
      <c r="E1273" s="342"/>
      <c r="F1273" s="363"/>
      <c r="G1273" s="333">
        <v>0</v>
      </c>
      <c r="H1273" s="333"/>
    </row>
    <row r="1274" spans="1:8" s="345" customFormat="1" ht="15" customHeight="1">
      <c r="A1274" s="344" t="s">
        <v>11867</v>
      </c>
      <c r="B1274" s="350" t="s">
        <v>11868</v>
      </c>
      <c r="C1274" s="331"/>
      <c r="D1274" s="331"/>
      <c r="E1274" s="342"/>
      <c r="F1274" s="363"/>
      <c r="G1274" s="333">
        <v>0</v>
      </c>
      <c r="H1274" s="333"/>
    </row>
    <row r="1275" spans="1:8" s="345" customFormat="1" ht="15" customHeight="1">
      <c r="A1275" s="344" t="s">
        <v>11869</v>
      </c>
      <c r="B1275" s="350" t="s">
        <v>11870</v>
      </c>
      <c r="C1275" s="331"/>
      <c r="D1275" s="331"/>
      <c r="E1275" s="342"/>
      <c r="F1275" s="363"/>
      <c r="G1275" s="333">
        <v>0</v>
      </c>
      <c r="H1275" s="333"/>
    </row>
    <row r="1276" spans="1:8" s="345" customFormat="1" ht="15" customHeight="1">
      <c r="A1276" s="344" t="s">
        <v>11871</v>
      </c>
      <c r="B1276" s="350" t="s">
        <v>11872</v>
      </c>
      <c r="C1276" s="331"/>
      <c r="D1276" s="331"/>
      <c r="E1276" s="342"/>
      <c r="F1276" s="363"/>
      <c r="G1276" s="333">
        <v>0</v>
      </c>
      <c r="H1276" s="333"/>
    </row>
    <row r="1277" spans="1:8" s="345" customFormat="1" ht="15" customHeight="1">
      <c r="A1277" s="344" t="s">
        <v>11873</v>
      </c>
      <c r="B1277" s="350" t="s">
        <v>11874</v>
      </c>
      <c r="C1277" s="331"/>
      <c r="D1277" s="331"/>
      <c r="E1277" s="342"/>
      <c r="F1277" s="363"/>
      <c r="G1277" s="333">
        <v>0</v>
      </c>
      <c r="H1277" s="333"/>
    </row>
    <row r="1278" spans="1:8" s="345" customFormat="1" ht="15" customHeight="1">
      <c r="A1278" s="344" t="s">
        <v>11875</v>
      </c>
      <c r="B1278" s="350" t="s">
        <v>11876</v>
      </c>
      <c r="C1278" s="331"/>
      <c r="D1278" s="331"/>
      <c r="E1278" s="342"/>
      <c r="F1278" s="363"/>
      <c r="G1278" s="333">
        <v>0</v>
      </c>
      <c r="H1278" s="333"/>
    </row>
    <row r="1279" spans="1:8" s="345" customFormat="1" ht="15" customHeight="1">
      <c r="A1279" s="344" t="s">
        <v>11877</v>
      </c>
      <c r="B1279" s="350" t="s">
        <v>11878</v>
      </c>
      <c r="C1279" s="331"/>
      <c r="D1279" s="331"/>
      <c r="E1279" s="342"/>
      <c r="F1279" s="363"/>
      <c r="G1279" s="333">
        <v>0</v>
      </c>
      <c r="H1279" s="333"/>
    </row>
    <row r="1280" spans="1:8" s="345" customFormat="1" ht="15" customHeight="1">
      <c r="A1280" s="344" t="s">
        <v>11879</v>
      </c>
      <c r="B1280" s="350" t="s">
        <v>11880</v>
      </c>
      <c r="C1280" s="331"/>
      <c r="D1280" s="331"/>
      <c r="E1280" s="342"/>
      <c r="F1280" s="363"/>
      <c r="G1280" s="333">
        <v>0</v>
      </c>
      <c r="H1280" s="333"/>
    </row>
    <row r="1281" spans="1:8" s="345" customFormat="1" ht="15" customHeight="1">
      <c r="A1281" s="344" t="s">
        <v>11881</v>
      </c>
      <c r="B1281" s="350" t="s">
        <v>11882</v>
      </c>
      <c r="C1281" s="331"/>
      <c r="D1281" s="331"/>
      <c r="E1281" s="342"/>
      <c r="F1281" s="363"/>
      <c r="G1281" s="333">
        <v>0</v>
      </c>
      <c r="H1281" s="333"/>
    </row>
    <row r="1282" spans="1:8" s="345" customFormat="1" ht="15" customHeight="1">
      <c r="A1282" s="344" t="s">
        <v>11883</v>
      </c>
      <c r="B1282" s="350" t="s">
        <v>11884</v>
      </c>
      <c r="C1282" s="331"/>
      <c r="D1282" s="331"/>
      <c r="E1282" s="342"/>
      <c r="F1282" s="363"/>
      <c r="G1282" s="333">
        <v>0</v>
      </c>
      <c r="H1282" s="333"/>
    </row>
    <row r="1283" spans="1:8" s="345" customFormat="1" ht="15" customHeight="1">
      <c r="A1283" s="344" t="s">
        <v>11885</v>
      </c>
      <c r="B1283" s="350" t="s">
        <v>11886</v>
      </c>
      <c r="C1283" s="331">
        <f>VLOOKUP(A1283,[8]VPP_analiticki!$A$5:$I$269,6,0)</f>
        <v>2</v>
      </c>
      <c r="D1283" s="331">
        <f>VLOOKUP(A1283,[8]VPP_analiticki!$A$5:$I$269,9,0)</f>
        <v>83600</v>
      </c>
      <c r="E1283" s="342">
        <f>D1283/C1283</f>
        <v>41800</v>
      </c>
      <c r="F1283" s="363">
        <f t="shared" si="38"/>
        <v>1.8742452110805206</v>
      </c>
      <c r="G1283" s="333">
        <v>78343.449823165764</v>
      </c>
      <c r="H1283" s="333">
        <v>41800</v>
      </c>
    </row>
    <row r="1284" spans="1:8" s="345" customFormat="1" ht="15" customHeight="1">
      <c r="A1284" s="344" t="s">
        <v>11887</v>
      </c>
      <c r="B1284" s="350" t="s">
        <v>11888</v>
      </c>
      <c r="C1284" s="331"/>
      <c r="D1284" s="331"/>
      <c r="E1284" s="342"/>
      <c r="F1284" s="363"/>
      <c r="G1284" s="333">
        <v>0</v>
      </c>
      <c r="H1284" s="333"/>
    </row>
    <row r="1285" spans="1:8" s="345" customFormat="1" ht="15" customHeight="1">
      <c r="A1285" s="344" t="s">
        <v>11889</v>
      </c>
      <c r="B1285" s="350" t="s">
        <v>11890</v>
      </c>
      <c r="C1285" s="331"/>
      <c r="D1285" s="331"/>
      <c r="E1285" s="342"/>
      <c r="F1285" s="363"/>
      <c r="G1285" s="333">
        <v>0</v>
      </c>
      <c r="H1285" s="333"/>
    </row>
    <row r="1286" spans="1:8" s="345" customFormat="1" ht="15" customHeight="1">
      <c r="A1286" s="344" t="s">
        <v>11891</v>
      </c>
      <c r="B1286" s="350" t="s">
        <v>11892</v>
      </c>
      <c r="C1286" s="331"/>
      <c r="D1286" s="331"/>
      <c r="E1286" s="342"/>
      <c r="F1286" s="363"/>
      <c r="G1286" s="333">
        <v>0</v>
      </c>
      <c r="H1286" s="333"/>
    </row>
    <row r="1287" spans="1:8" s="345" customFormat="1" ht="15" customHeight="1">
      <c r="A1287" s="344" t="s">
        <v>11893</v>
      </c>
      <c r="B1287" s="350" t="s">
        <v>11894</v>
      </c>
      <c r="C1287" s="331"/>
      <c r="D1287" s="331"/>
      <c r="E1287" s="342"/>
      <c r="F1287" s="363"/>
      <c r="G1287" s="333">
        <v>0</v>
      </c>
      <c r="H1287" s="333"/>
    </row>
    <row r="1288" spans="1:8" s="345" customFormat="1" ht="15" customHeight="1">
      <c r="A1288" s="344" t="s">
        <v>11895</v>
      </c>
      <c r="B1288" s="350" t="s">
        <v>11896</v>
      </c>
      <c r="C1288" s="331"/>
      <c r="D1288" s="331"/>
      <c r="E1288" s="342"/>
      <c r="F1288" s="363"/>
      <c r="G1288" s="333">
        <v>0</v>
      </c>
      <c r="H1288" s="333"/>
    </row>
    <row r="1289" spans="1:8" s="345" customFormat="1" ht="15" customHeight="1">
      <c r="A1289" s="344" t="s">
        <v>11897</v>
      </c>
      <c r="B1289" s="350" t="s">
        <v>11898</v>
      </c>
      <c r="C1289" s="331"/>
      <c r="D1289" s="331"/>
      <c r="E1289" s="342"/>
      <c r="F1289" s="363"/>
      <c r="G1289" s="333">
        <v>0</v>
      </c>
      <c r="H1289" s="333"/>
    </row>
    <row r="1290" spans="1:8" s="345" customFormat="1" ht="15" customHeight="1">
      <c r="A1290" s="344" t="s">
        <v>11899</v>
      </c>
      <c r="B1290" s="350" t="s">
        <v>11900</v>
      </c>
      <c r="C1290" s="331">
        <f>VLOOKUP(A1290,[8]VPP_analiticki!$A$5:$I$269,6,0)</f>
        <v>4</v>
      </c>
      <c r="D1290" s="331">
        <f>VLOOKUP(A1290,[8]VPP_analiticki!$A$5:$I$269,9,0)</f>
        <v>167200</v>
      </c>
      <c r="E1290" s="342">
        <f>D1290/C1290</f>
        <v>41800</v>
      </c>
      <c r="F1290" s="363">
        <f t="shared" si="38"/>
        <v>3.7484904221610411</v>
      </c>
      <c r="G1290" s="333">
        <v>156686.89964633153</v>
      </c>
      <c r="H1290" s="333">
        <v>41800</v>
      </c>
    </row>
    <row r="1291" spans="1:8" s="345" customFormat="1" ht="15" customHeight="1">
      <c r="A1291" s="344" t="s">
        <v>11901</v>
      </c>
      <c r="B1291" s="350" t="s">
        <v>11902</v>
      </c>
      <c r="C1291" s="331">
        <f>VLOOKUP(A1291,[8]VPP_analiticki!$A$5:$I$269,6,0)</f>
        <v>4</v>
      </c>
      <c r="D1291" s="331">
        <f>VLOOKUP(A1291,[8]VPP_analiticki!$A$5:$I$269,9,0)</f>
        <v>167200</v>
      </c>
      <c r="E1291" s="342">
        <f>D1291/C1291</f>
        <v>41800</v>
      </c>
      <c r="F1291" s="363">
        <f t="shared" si="38"/>
        <v>3.7484904221610411</v>
      </c>
      <c r="G1291" s="333">
        <v>156686.89964633153</v>
      </c>
      <c r="H1291" s="333">
        <v>41800</v>
      </c>
    </row>
    <row r="1292" spans="1:8" s="345" customFormat="1" ht="15" customHeight="1">
      <c r="A1292" s="344" t="s">
        <v>11903</v>
      </c>
      <c r="B1292" s="350" t="s">
        <v>11904</v>
      </c>
      <c r="C1292" s="331"/>
      <c r="D1292" s="331"/>
      <c r="E1292" s="342"/>
      <c r="F1292" s="363"/>
      <c r="G1292" s="333">
        <v>0</v>
      </c>
      <c r="H1292" s="333"/>
    </row>
    <row r="1293" spans="1:8" s="345" customFormat="1" ht="15" customHeight="1">
      <c r="A1293" s="344" t="s">
        <v>12095</v>
      </c>
      <c r="B1293" s="350" t="s">
        <v>12096</v>
      </c>
      <c r="C1293" s="331"/>
      <c r="D1293" s="331"/>
      <c r="E1293" s="342"/>
      <c r="F1293" s="363"/>
      <c r="G1293" s="333">
        <v>0</v>
      </c>
      <c r="H1293" s="333"/>
    </row>
    <row r="1294" spans="1:8" s="345" customFormat="1" ht="15" customHeight="1">
      <c r="A1294" s="344" t="s">
        <v>12049</v>
      </c>
      <c r="B1294" s="350" t="s">
        <v>12050</v>
      </c>
      <c r="C1294" s="331"/>
      <c r="D1294" s="331"/>
      <c r="E1294" s="342"/>
      <c r="F1294" s="363"/>
      <c r="G1294" s="333">
        <v>0</v>
      </c>
      <c r="H1294" s="333"/>
    </row>
    <row r="1295" spans="1:8" s="345" customFormat="1" ht="15" customHeight="1">
      <c r="A1295" s="344" t="s">
        <v>12051</v>
      </c>
      <c r="B1295" s="350" t="s">
        <v>12052</v>
      </c>
      <c r="C1295" s="331">
        <f>VLOOKUP(A1295,[8]VPP_analiticki!$A$5:$I$269,6,0)</f>
        <v>5</v>
      </c>
      <c r="D1295" s="331">
        <f>VLOOKUP(A1295,[8]VPP_analiticki!$A$5:$I$269,9,0)</f>
        <v>209000</v>
      </c>
      <c r="E1295" s="342">
        <f>D1295/C1295</f>
        <v>41800</v>
      </c>
      <c r="F1295" s="363">
        <f t="shared" si="38"/>
        <v>4.6856130277013008</v>
      </c>
      <c r="G1295" s="333">
        <v>195858.62455791439</v>
      </c>
      <c r="H1295" s="333">
        <v>41800</v>
      </c>
    </row>
    <row r="1296" spans="1:8" s="345" customFormat="1" ht="15" customHeight="1">
      <c r="A1296" s="344" t="s">
        <v>12097</v>
      </c>
      <c r="B1296" s="350" t="s">
        <v>12098</v>
      </c>
      <c r="C1296" s="331">
        <f>VLOOKUP(A1296,[8]VPP_analiticki!$A$5:$I$269,6,0)</f>
        <v>5</v>
      </c>
      <c r="D1296" s="331">
        <f>VLOOKUP(A1296,[8]VPP_analiticki!$A$5:$I$269,9,0)</f>
        <v>209000</v>
      </c>
      <c r="E1296" s="342">
        <f>D1296/C1296</f>
        <v>41800</v>
      </c>
      <c r="F1296" s="363">
        <f t="shared" si="38"/>
        <v>4.6856130277013008</v>
      </c>
      <c r="G1296" s="333">
        <v>195858.62455791439</v>
      </c>
      <c r="H1296" s="333">
        <v>41800</v>
      </c>
    </row>
    <row r="1297" spans="1:8" s="345" customFormat="1" ht="15" customHeight="1">
      <c r="A1297" s="344" t="s">
        <v>12053</v>
      </c>
      <c r="B1297" s="350" t="s">
        <v>12054</v>
      </c>
      <c r="C1297" s="331"/>
      <c r="D1297" s="331"/>
      <c r="E1297" s="342"/>
      <c r="F1297" s="363"/>
      <c r="G1297" s="333">
        <v>0</v>
      </c>
      <c r="H1297" s="333"/>
    </row>
    <row r="1298" spans="1:8" s="345" customFormat="1" ht="15" customHeight="1">
      <c r="A1298" s="344" t="s">
        <v>12055</v>
      </c>
      <c r="B1298" s="350" t="s">
        <v>12056</v>
      </c>
      <c r="C1298" s="331"/>
      <c r="D1298" s="331"/>
      <c r="E1298" s="342"/>
      <c r="F1298" s="363"/>
      <c r="G1298" s="333">
        <v>0</v>
      </c>
      <c r="H1298" s="333"/>
    </row>
    <row r="1299" spans="1:8" s="345" customFormat="1" ht="15" customHeight="1">
      <c r="A1299" s="344" t="s">
        <v>12057</v>
      </c>
      <c r="B1299" s="350" t="s">
        <v>12058</v>
      </c>
      <c r="C1299" s="331"/>
      <c r="D1299" s="331"/>
      <c r="E1299" s="342"/>
      <c r="F1299" s="363"/>
      <c r="G1299" s="333">
        <v>0</v>
      </c>
      <c r="H1299" s="333"/>
    </row>
    <row r="1300" spans="1:8" s="345" customFormat="1" ht="15" customHeight="1">
      <c r="A1300" s="344" t="s">
        <v>12059</v>
      </c>
      <c r="B1300" s="350" t="s">
        <v>12060</v>
      </c>
      <c r="C1300" s="331">
        <f>VLOOKUP(A1300,[8]VPP_analiticki!$A$5:$I$269,6,0)</f>
        <v>6</v>
      </c>
      <c r="D1300" s="331">
        <f>VLOOKUP(A1300,[8]VPP_analiticki!$A$5:$I$269,9,0)</f>
        <v>250800</v>
      </c>
      <c r="E1300" s="342">
        <f>D1300/C1300</f>
        <v>41800</v>
      </c>
      <c r="F1300" s="363">
        <f t="shared" si="38"/>
        <v>5.6227356332415619</v>
      </c>
      <c r="G1300" s="333">
        <v>235030.34946949728</v>
      </c>
      <c r="H1300" s="333">
        <v>41800</v>
      </c>
    </row>
    <row r="1301" spans="1:8" s="345" customFormat="1" ht="15" customHeight="1">
      <c r="A1301" s="344" t="s">
        <v>11905</v>
      </c>
      <c r="B1301" s="350" t="s">
        <v>11906</v>
      </c>
      <c r="C1301" s="331"/>
      <c r="D1301" s="331"/>
      <c r="E1301" s="342"/>
      <c r="F1301" s="363"/>
      <c r="G1301" s="333">
        <v>0</v>
      </c>
      <c r="H1301" s="333"/>
    </row>
    <row r="1302" spans="1:8" s="345" customFormat="1" ht="15" customHeight="1">
      <c r="A1302" s="344" t="s">
        <v>11907</v>
      </c>
      <c r="B1302" s="350" t="s">
        <v>11908</v>
      </c>
      <c r="C1302" s="331">
        <f>VLOOKUP(A1302,[8]VPP_analiticki!$A$5:$I$269,6,0)</f>
        <v>5</v>
      </c>
      <c r="D1302" s="331">
        <f>VLOOKUP(A1302,[8]VPP_analiticki!$A$5:$I$269,9,0)</f>
        <v>209000</v>
      </c>
      <c r="E1302" s="342">
        <f>D1302/C1302</f>
        <v>41800</v>
      </c>
      <c r="F1302" s="363">
        <f t="shared" si="38"/>
        <v>4.6856130277013008</v>
      </c>
      <c r="G1302" s="333">
        <v>195858.62455791439</v>
      </c>
      <c r="H1302" s="333">
        <v>41800</v>
      </c>
    </row>
    <row r="1303" spans="1:8" s="345" customFormat="1" ht="15" customHeight="1">
      <c r="A1303" s="344" t="s">
        <v>11909</v>
      </c>
      <c r="B1303" s="350" t="s">
        <v>11910</v>
      </c>
      <c r="C1303" s="331">
        <f>VLOOKUP(A1303,[8]VPP_analiticki!$A$5:$I$269,6,0)</f>
        <v>5</v>
      </c>
      <c r="D1303" s="331">
        <f>VLOOKUP(A1303,[8]VPP_analiticki!$A$5:$I$269,9,0)</f>
        <v>209000</v>
      </c>
      <c r="E1303" s="342">
        <f>D1303/C1303</f>
        <v>41800</v>
      </c>
      <c r="F1303" s="363">
        <f t="shared" si="38"/>
        <v>4.6856130277013008</v>
      </c>
      <c r="G1303" s="333">
        <v>195858.62455791439</v>
      </c>
      <c r="H1303" s="333">
        <v>41800</v>
      </c>
    </row>
    <row r="1304" spans="1:8" s="345" customFormat="1" ht="15" customHeight="1">
      <c r="A1304" s="344" t="s">
        <v>11911</v>
      </c>
      <c r="B1304" s="350" t="s">
        <v>11912</v>
      </c>
      <c r="C1304" s="331"/>
      <c r="D1304" s="331"/>
      <c r="E1304" s="342"/>
      <c r="F1304" s="363"/>
      <c r="G1304" s="333">
        <v>0</v>
      </c>
      <c r="H1304" s="333"/>
    </row>
    <row r="1305" spans="1:8" s="345" customFormat="1" ht="15" customHeight="1">
      <c r="A1305" s="344" t="s">
        <v>11913</v>
      </c>
      <c r="B1305" s="350" t="s">
        <v>11914</v>
      </c>
      <c r="C1305" s="331"/>
      <c r="D1305" s="331"/>
      <c r="E1305" s="342"/>
      <c r="F1305" s="363"/>
      <c r="G1305" s="333">
        <v>0</v>
      </c>
      <c r="H1305" s="333"/>
    </row>
    <row r="1306" spans="1:8" s="345" customFormat="1" ht="15" customHeight="1">
      <c r="A1306" s="344" t="s">
        <v>11915</v>
      </c>
      <c r="B1306" s="350" t="s">
        <v>11916</v>
      </c>
      <c r="C1306" s="331"/>
      <c r="D1306" s="331"/>
      <c r="E1306" s="342"/>
      <c r="F1306" s="363"/>
      <c r="G1306" s="333">
        <v>0</v>
      </c>
      <c r="H1306" s="333"/>
    </row>
    <row r="1307" spans="1:8" s="345" customFormat="1" ht="15" customHeight="1">
      <c r="A1307" s="344" t="s">
        <v>11917</v>
      </c>
      <c r="B1307" s="350" t="s">
        <v>11918</v>
      </c>
      <c r="C1307" s="331"/>
      <c r="D1307" s="331"/>
      <c r="E1307" s="342"/>
      <c r="F1307" s="363"/>
      <c r="G1307" s="333">
        <v>0</v>
      </c>
      <c r="H1307" s="333"/>
    </row>
    <row r="1308" spans="1:8" s="345" customFormat="1" ht="15" customHeight="1">
      <c r="A1308" s="344" t="s">
        <v>11919</v>
      </c>
      <c r="B1308" s="350" t="s">
        <v>11920</v>
      </c>
      <c r="C1308" s="331"/>
      <c r="D1308" s="331"/>
      <c r="E1308" s="342"/>
      <c r="F1308" s="363"/>
      <c r="G1308" s="333">
        <v>0</v>
      </c>
      <c r="H1308" s="333"/>
    </row>
    <row r="1309" spans="1:8" s="345" customFormat="1" ht="15" customHeight="1">
      <c r="A1309" s="344" t="s">
        <v>19544</v>
      </c>
      <c r="B1309" s="350" t="s">
        <v>19548</v>
      </c>
      <c r="C1309" s="331">
        <f>VLOOKUP(A1309,[8]VPP_analiticki!$A$5:$I$269,6,0)</f>
        <v>5</v>
      </c>
      <c r="D1309" s="331">
        <f>VLOOKUP(A1309,[8]VPP_analiticki!$A$5:$I$269,9,0)</f>
        <v>209000</v>
      </c>
      <c r="E1309" s="342">
        <f t="shared" ref="E1309:E1322" si="40">D1309/C1309</f>
        <v>41800</v>
      </c>
      <c r="F1309" s="363">
        <f t="shared" si="38"/>
        <v>4.6856130277013008</v>
      </c>
      <c r="G1309" s="333">
        <v>195858.62455791439</v>
      </c>
      <c r="H1309" s="333">
        <v>41800</v>
      </c>
    </row>
    <row r="1310" spans="1:8" s="345" customFormat="1" ht="15" customHeight="1">
      <c r="A1310" s="344" t="s">
        <v>19545</v>
      </c>
      <c r="B1310" s="350" t="s">
        <v>19549</v>
      </c>
      <c r="C1310" s="331">
        <f>VLOOKUP(A1310,[8]VPP_analiticki!$A$5:$I$269,6,0)</f>
        <v>5</v>
      </c>
      <c r="D1310" s="331">
        <f>VLOOKUP(A1310,[8]VPP_analiticki!$A$5:$I$269,9,0)</f>
        <v>209000</v>
      </c>
      <c r="E1310" s="342">
        <f t="shared" si="40"/>
        <v>41800</v>
      </c>
      <c r="F1310" s="363">
        <f t="shared" si="38"/>
        <v>4.6856130277013008</v>
      </c>
      <c r="G1310" s="333">
        <v>195858.62455791439</v>
      </c>
      <c r="H1310" s="333">
        <v>41800</v>
      </c>
    </row>
    <row r="1311" spans="1:8" s="345" customFormat="1" ht="15" customHeight="1">
      <c r="A1311" s="344" t="s">
        <v>19546</v>
      </c>
      <c r="B1311" s="350" t="s">
        <v>19550</v>
      </c>
      <c r="C1311" s="331">
        <f>VLOOKUP(A1311,[8]VPP_analiticki!$A$5:$I$269,6,0)</f>
        <v>5</v>
      </c>
      <c r="D1311" s="331">
        <f>VLOOKUP(A1311,[8]VPP_analiticki!$A$5:$I$269,9,0)</f>
        <v>209000</v>
      </c>
      <c r="E1311" s="342">
        <f t="shared" si="40"/>
        <v>41800</v>
      </c>
      <c r="F1311" s="363">
        <f t="shared" si="38"/>
        <v>4.6856130277013008</v>
      </c>
      <c r="G1311" s="333">
        <v>195858.62455791439</v>
      </c>
      <c r="H1311" s="333">
        <v>41800</v>
      </c>
    </row>
    <row r="1312" spans="1:8" s="345" customFormat="1" ht="15" customHeight="1">
      <c r="A1312" s="344" t="s">
        <v>19547</v>
      </c>
      <c r="B1312" s="350" t="s">
        <v>19551</v>
      </c>
      <c r="C1312" s="331">
        <f>VLOOKUP(A1312,[8]VPP_analiticki!$A$5:$I$269,6,0)</f>
        <v>5</v>
      </c>
      <c r="D1312" s="331">
        <f>VLOOKUP(A1312,[8]VPP_analiticki!$A$5:$I$269,9,0)</f>
        <v>209000</v>
      </c>
      <c r="E1312" s="342">
        <f t="shared" si="40"/>
        <v>41800</v>
      </c>
      <c r="F1312" s="363">
        <f t="shared" si="38"/>
        <v>4.6856130277013008</v>
      </c>
      <c r="G1312" s="333">
        <v>195858.62455791439</v>
      </c>
      <c r="H1312" s="333">
        <v>41800</v>
      </c>
    </row>
    <row r="1313" spans="1:8" s="345" customFormat="1" ht="15" customHeight="1">
      <c r="A1313" s="344" t="s">
        <v>18359</v>
      </c>
      <c r="B1313" s="350" t="s">
        <v>18360</v>
      </c>
      <c r="C1313" s="331">
        <f>VLOOKUP(A1313,[8]VPP_analiticki!$A$5:$I$269,6,0)</f>
        <v>15</v>
      </c>
      <c r="D1313" s="331">
        <f>VLOOKUP(A1313,[8]VPP_analiticki!$A$5:$I$269,9,0)</f>
        <v>627000</v>
      </c>
      <c r="E1313" s="342">
        <f t="shared" si="40"/>
        <v>41800</v>
      </c>
      <c r="F1313" s="363">
        <f t="shared" si="38"/>
        <v>14.056839083103904</v>
      </c>
      <c r="G1313" s="333">
        <v>587575.87367374322</v>
      </c>
      <c r="H1313" s="333">
        <v>41800</v>
      </c>
    </row>
    <row r="1314" spans="1:8" s="345" customFormat="1" ht="15" customHeight="1">
      <c r="A1314" s="344" t="s">
        <v>18361</v>
      </c>
      <c r="B1314" s="350" t="s">
        <v>18362</v>
      </c>
      <c r="C1314" s="331">
        <f>VLOOKUP(A1314,[8]VPP_analiticki!$A$5:$I$269,6,0)</f>
        <v>15</v>
      </c>
      <c r="D1314" s="331">
        <f>VLOOKUP(A1314,[8]VPP_analiticki!$A$5:$I$269,9,0)</f>
        <v>627000</v>
      </c>
      <c r="E1314" s="342">
        <f t="shared" si="40"/>
        <v>41800</v>
      </c>
      <c r="F1314" s="363">
        <f t="shared" si="38"/>
        <v>14.056839083103904</v>
      </c>
      <c r="G1314" s="333">
        <v>587575.87367374322</v>
      </c>
      <c r="H1314" s="333">
        <v>41800</v>
      </c>
    </row>
    <row r="1315" spans="1:8" s="345" customFormat="1" ht="15" customHeight="1">
      <c r="A1315" s="344" t="s">
        <v>19552</v>
      </c>
      <c r="B1315" s="350" t="s">
        <v>19553</v>
      </c>
      <c r="C1315" s="331">
        <f>VLOOKUP(A1315,[8]VPP_analiticki!$A$5:$I$269,6,0)</f>
        <v>5</v>
      </c>
      <c r="D1315" s="331">
        <f>VLOOKUP(A1315,[8]VPP_analiticki!$A$5:$I$269,9,0)</f>
        <v>209000</v>
      </c>
      <c r="E1315" s="342">
        <f t="shared" si="40"/>
        <v>41800</v>
      </c>
      <c r="F1315" s="363">
        <f t="shared" si="38"/>
        <v>4.6856130277013008</v>
      </c>
      <c r="G1315" s="333">
        <v>195858.62455791439</v>
      </c>
      <c r="H1315" s="333">
        <v>41800</v>
      </c>
    </row>
    <row r="1316" spans="1:8" s="345" customFormat="1" ht="15" customHeight="1">
      <c r="A1316" s="344" t="s">
        <v>18188</v>
      </c>
      <c r="B1316" s="350" t="s">
        <v>18189</v>
      </c>
      <c r="C1316" s="331">
        <f>VLOOKUP(A1316,[8]VPP_analiticki!$A$5:$I$269,6,0)</f>
        <v>14</v>
      </c>
      <c r="D1316" s="331">
        <f>VLOOKUP(A1316,[8]VPP_analiticki!$A$5:$I$269,9,0)</f>
        <v>585200</v>
      </c>
      <c r="E1316" s="342">
        <f t="shared" si="40"/>
        <v>41800</v>
      </c>
      <c r="F1316" s="363">
        <f t="shared" si="38"/>
        <v>13.119716477563648</v>
      </c>
      <c r="G1316" s="333">
        <v>548404.14876216045</v>
      </c>
      <c r="H1316" s="333">
        <v>41800</v>
      </c>
    </row>
    <row r="1317" spans="1:8" s="345" customFormat="1" ht="15" customHeight="1">
      <c r="A1317" s="344" t="s">
        <v>12099</v>
      </c>
      <c r="B1317" s="350" t="s">
        <v>12100</v>
      </c>
      <c r="C1317" s="331">
        <f>VLOOKUP(A1317,[8]VPP_analiticki!$A$5:$I$269,6,0)</f>
        <v>42</v>
      </c>
      <c r="D1317" s="331">
        <f>VLOOKUP(A1317,[8]VPP_analiticki!$A$5:$I$269,9,0)</f>
        <v>1755600</v>
      </c>
      <c r="E1317" s="342">
        <f t="shared" si="40"/>
        <v>41800</v>
      </c>
      <c r="F1317" s="363">
        <f t="shared" si="38"/>
        <v>39.359149432690934</v>
      </c>
      <c r="G1317" s="333">
        <v>1645212.4462864811</v>
      </c>
      <c r="H1317" s="333">
        <v>41800</v>
      </c>
    </row>
    <row r="1318" spans="1:8" s="345" customFormat="1" ht="15" customHeight="1">
      <c r="A1318" s="344" t="s">
        <v>11921</v>
      </c>
      <c r="B1318" s="350" t="s">
        <v>11922</v>
      </c>
      <c r="C1318" s="331">
        <f>VLOOKUP(A1318,[8]VPP_analiticki!$A$5:$I$269,6,0)</f>
        <v>32</v>
      </c>
      <c r="D1318" s="331">
        <f>VLOOKUP(A1318,[8]VPP_analiticki!$A$5:$I$269,9,0)</f>
        <v>1337600</v>
      </c>
      <c r="E1318" s="342">
        <f t="shared" si="40"/>
        <v>41800</v>
      </c>
      <c r="F1318" s="363">
        <f t="shared" si="38"/>
        <v>29.987923377288329</v>
      </c>
      <c r="G1318" s="333">
        <v>1253495.1971706522</v>
      </c>
      <c r="H1318" s="333">
        <v>41800</v>
      </c>
    </row>
    <row r="1319" spans="1:8" s="345" customFormat="1" ht="15" customHeight="1">
      <c r="A1319" s="344" t="s">
        <v>11923</v>
      </c>
      <c r="B1319" s="350" t="s">
        <v>11924</v>
      </c>
      <c r="C1319" s="331">
        <f>VLOOKUP(A1319,[8]VPP_analiticki!$A$5:$I$269,6,0)</f>
        <v>53</v>
      </c>
      <c r="D1319" s="331">
        <f>VLOOKUP(A1319,[8]VPP_analiticki!$A$5:$I$269,9,0)</f>
        <v>2215400</v>
      </c>
      <c r="E1319" s="342">
        <f t="shared" si="40"/>
        <v>41800</v>
      </c>
      <c r="F1319" s="363">
        <f t="shared" si="38"/>
        <v>49.667498093633796</v>
      </c>
      <c r="G1319" s="333">
        <v>2076101.4203138927</v>
      </c>
      <c r="H1319" s="333">
        <v>41800</v>
      </c>
    </row>
    <row r="1320" spans="1:8" s="345" customFormat="1" ht="15" customHeight="1">
      <c r="A1320" s="344" t="s">
        <v>11925</v>
      </c>
      <c r="B1320" s="350" t="s">
        <v>11926</v>
      </c>
      <c r="C1320" s="331">
        <f>VLOOKUP(A1320,[8]VPP_analiticki!$A$5:$I$269,6,0)</f>
        <v>40</v>
      </c>
      <c r="D1320" s="331">
        <f>VLOOKUP(A1320,[8]VPP_analiticki!$A$5:$I$269,9,0)</f>
        <v>1672000</v>
      </c>
      <c r="E1320" s="342">
        <f t="shared" si="40"/>
        <v>41800</v>
      </c>
      <c r="F1320" s="363">
        <f t="shared" ref="F1320:F1383" si="41">G1320/H1320</f>
        <v>37.484904221610407</v>
      </c>
      <c r="G1320" s="333">
        <v>1566868.9964633151</v>
      </c>
      <c r="H1320" s="333">
        <v>41800</v>
      </c>
    </row>
    <row r="1321" spans="1:8" s="345" customFormat="1" ht="15" customHeight="1">
      <c r="A1321" s="344" t="s">
        <v>11927</v>
      </c>
      <c r="B1321" s="350" t="s">
        <v>11928</v>
      </c>
      <c r="C1321" s="331">
        <f>VLOOKUP(A1321,[8]VPP_analiticki!$A$5:$I$269,6,0)</f>
        <v>28</v>
      </c>
      <c r="D1321" s="331">
        <f>VLOOKUP(A1321,[8]VPP_analiticki!$A$5:$I$269,9,0)</f>
        <v>1170400</v>
      </c>
      <c r="E1321" s="342">
        <f t="shared" si="40"/>
        <v>41800</v>
      </c>
      <c r="F1321" s="363">
        <f t="shared" si="41"/>
        <v>26.239432955127295</v>
      </c>
      <c r="G1321" s="333">
        <v>1096808.2975243209</v>
      </c>
      <c r="H1321" s="333">
        <v>41800</v>
      </c>
    </row>
    <row r="1322" spans="1:8" s="345" customFormat="1" ht="15" customHeight="1">
      <c r="A1322" s="344" t="s">
        <v>12061</v>
      </c>
      <c r="B1322" s="350" t="s">
        <v>12062</v>
      </c>
      <c r="C1322" s="331">
        <f>VLOOKUP(A1322,[8]VPP_analiticki!$A$5:$I$269,6,0)</f>
        <v>10</v>
      </c>
      <c r="D1322" s="331">
        <f>VLOOKUP(A1322,[8]VPP_analiticki!$A$5:$I$269,9,0)</f>
        <v>418000</v>
      </c>
      <c r="E1322" s="342">
        <f t="shared" si="40"/>
        <v>41800</v>
      </c>
      <c r="F1322" s="363">
        <f t="shared" si="41"/>
        <v>9.3712260554026017</v>
      </c>
      <c r="G1322" s="333">
        <v>391717.24911582877</v>
      </c>
      <c r="H1322" s="333">
        <v>41800</v>
      </c>
    </row>
    <row r="1323" spans="1:8" s="345" customFormat="1" ht="15" customHeight="1">
      <c r="A1323" s="344" t="s">
        <v>12063</v>
      </c>
      <c r="B1323" s="350" t="s">
        <v>12064</v>
      </c>
      <c r="C1323" s="331"/>
      <c r="D1323" s="331"/>
      <c r="E1323" s="342"/>
      <c r="F1323" s="363"/>
      <c r="G1323" s="333">
        <v>0</v>
      </c>
      <c r="H1323" s="333"/>
    </row>
    <row r="1324" spans="1:8" s="345" customFormat="1" ht="15" customHeight="1">
      <c r="A1324" s="344" t="s">
        <v>18190</v>
      </c>
      <c r="B1324" s="350" t="s">
        <v>18191</v>
      </c>
      <c r="C1324" s="331">
        <f>VLOOKUP(A1324,[8]VPP_analiticki!$A$5:$I$269,6,0)</f>
        <v>5</v>
      </c>
      <c r="D1324" s="331">
        <f>VLOOKUP(A1324,[8]VPP_analiticki!$A$5:$I$269,9,0)</f>
        <v>209000</v>
      </c>
      <c r="E1324" s="342">
        <f t="shared" ref="E1324:E1329" si="42">D1324/C1324</f>
        <v>41800</v>
      </c>
      <c r="F1324" s="363">
        <f t="shared" si="41"/>
        <v>4.6856130277013008</v>
      </c>
      <c r="G1324" s="333">
        <v>195858.62455791439</v>
      </c>
      <c r="H1324" s="333">
        <v>41800</v>
      </c>
    </row>
    <row r="1325" spans="1:8" s="345" customFormat="1" ht="15" customHeight="1">
      <c r="A1325" s="344" t="s">
        <v>18363</v>
      </c>
      <c r="B1325" s="350" t="s">
        <v>18364</v>
      </c>
      <c r="C1325" s="331">
        <f>VLOOKUP(A1325,[8]VPP_analiticki!$A$5:$I$269,6,0)</f>
        <v>5</v>
      </c>
      <c r="D1325" s="331">
        <f>VLOOKUP(A1325,[8]VPP_analiticki!$A$5:$I$269,9,0)</f>
        <v>209000</v>
      </c>
      <c r="E1325" s="342">
        <f t="shared" si="42"/>
        <v>41800</v>
      </c>
      <c r="F1325" s="363">
        <f t="shared" si="41"/>
        <v>4.6856130277013008</v>
      </c>
      <c r="G1325" s="333">
        <v>195858.62455791439</v>
      </c>
      <c r="H1325" s="333">
        <v>41800</v>
      </c>
    </row>
    <row r="1326" spans="1:8" s="345" customFormat="1" ht="15" customHeight="1">
      <c r="A1326" s="344" t="s">
        <v>11929</v>
      </c>
      <c r="B1326" s="350" t="s">
        <v>11930</v>
      </c>
      <c r="C1326" s="331">
        <f>VLOOKUP(A1326,[8]VPP_analiticki!$A$5:$I$269,6,0)</f>
        <v>5</v>
      </c>
      <c r="D1326" s="331">
        <f>VLOOKUP(A1326,[8]VPP_analiticki!$A$5:$I$269,9,0)</f>
        <v>209000</v>
      </c>
      <c r="E1326" s="342">
        <f t="shared" si="42"/>
        <v>41800</v>
      </c>
      <c r="F1326" s="363">
        <f t="shared" si="41"/>
        <v>4.6856130277013008</v>
      </c>
      <c r="G1326" s="333">
        <v>195858.62455791439</v>
      </c>
      <c r="H1326" s="333">
        <v>41800</v>
      </c>
    </row>
    <row r="1327" spans="1:8" s="345" customFormat="1" ht="15" customHeight="1">
      <c r="A1327" s="344" t="s">
        <v>11931</v>
      </c>
      <c r="B1327" s="350" t="s">
        <v>11932</v>
      </c>
      <c r="C1327" s="331">
        <f>VLOOKUP(A1327,[8]VPP_analiticki!$A$5:$I$269,6,0)</f>
        <v>5</v>
      </c>
      <c r="D1327" s="331">
        <f>VLOOKUP(A1327,[8]VPP_analiticki!$A$5:$I$269,9,0)</f>
        <v>209000</v>
      </c>
      <c r="E1327" s="342">
        <f t="shared" si="42"/>
        <v>41800</v>
      </c>
      <c r="F1327" s="363">
        <f t="shared" si="41"/>
        <v>4.6856130277013008</v>
      </c>
      <c r="G1327" s="333">
        <v>195858.62455791439</v>
      </c>
      <c r="H1327" s="333">
        <v>41800</v>
      </c>
    </row>
    <row r="1328" spans="1:8" s="345" customFormat="1" ht="15" customHeight="1">
      <c r="A1328" s="344" t="s">
        <v>11933</v>
      </c>
      <c r="B1328" s="350" t="s">
        <v>11934</v>
      </c>
      <c r="C1328" s="331">
        <f>VLOOKUP(A1328,[8]VPP_analiticki!$A$5:$I$269,6,0)</f>
        <v>6</v>
      </c>
      <c r="D1328" s="331">
        <f>VLOOKUP(A1328,[8]VPP_analiticki!$A$5:$I$269,9,0)</f>
        <v>250800</v>
      </c>
      <c r="E1328" s="342">
        <f t="shared" si="42"/>
        <v>41800</v>
      </c>
      <c r="F1328" s="363">
        <f t="shared" si="41"/>
        <v>5.6227356332415619</v>
      </c>
      <c r="G1328" s="333">
        <v>235030.34946949728</v>
      </c>
      <c r="H1328" s="333">
        <v>41800</v>
      </c>
    </row>
    <row r="1329" spans="1:8" s="345" customFormat="1" ht="15" customHeight="1">
      <c r="A1329" s="344" t="s">
        <v>11935</v>
      </c>
      <c r="B1329" s="350" t="s">
        <v>11936</v>
      </c>
      <c r="C1329" s="331">
        <f>VLOOKUP(A1329,[8]VPP_analiticki!$A$5:$I$269,6,0)</f>
        <v>6</v>
      </c>
      <c r="D1329" s="331">
        <f>VLOOKUP(A1329,[8]VPP_analiticki!$A$5:$I$269,9,0)</f>
        <v>250800</v>
      </c>
      <c r="E1329" s="342">
        <f t="shared" si="42"/>
        <v>41800</v>
      </c>
      <c r="F1329" s="363">
        <f t="shared" si="41"/>
        <v>5.6227356332415619</v>
      </c>
      <c r="G1329" s="333">
        <v>235030.34946949728</v>
      </c>
      <c r="H1329" s="333">
        <v>41800</v>
      </c>
    </row>
    <row r="1330" spans="1:8" s="345" customFormat="1" ht="15" customHeight="1">
      <c r="A1330" s="344" t="s">
        <v>11937</v>
      </c>
      <c r="B1330" s="350" t="s">
        <v>11938</v>
      </c>
      <c r="C1330" s="331"/>
      <c r="D1330" s="331"/>
      <c r="E1330" s="342"/>
      <c r="F1330" s="363"/>
      <c r="G1330" s="333">
        <v>0</v>
      </c>
      <c r="H1330" s="333"/>
    </row>
    <row r="1331" spans="1:8" s="345" customFormat="1" ht="15" customHeight="1">
      <c r="A1331" s="344" t="s">
        <v>11939</v>
      </c>
      <c r="B1331" s="350" t="s">
        <v>11940</v>
      </c>
      <c r="C1331" s="331"/>
      <c r="D1331" s="331"/>
      <c r="E1331" s="342"/>
      <c r="F1331" s="363"/>
      <c r="G1331" s="333">
        <v>0</v>
      </c>
      <c r="H1331" s="333"/>
    </row>
    <row r="1332" spans="1:8" s="345" customFormat="1" ht="15" customHeight="1">
      <c r="A1332" s="344" t="s">
        <v>11941</v>
      </c>
      <c r="B1332" s="350" t="s">
        <v>11942</v>
      </c>
      <c r="C1332" s="331"/>
      <c r="D1332" s="331"/>
      <c r="E1332" s="342"/>
      <c r="F1332" s="363"/>
      <c r="G1332" s="333">
        <v>0</v>
      </c>
      <c r="H1332" s="333"/>
    </row>
    <row r="1333" spans="1:8" s="345" customFormat="1" ht="15" customHeight="1">
      <c r="A1333" s="344" t="s">
        <v>11943</v>
      </c>
      <c r="B1333" s="350" t="s">
        <v>11944</v>
      </c>
      <c r="C1333" s="331">
        <f>VLOOKUP(A1333,[8]VPP_analiticki!$A$5:$I$269,6,0)</f>
        <v>3</v>
      </c>
      <c r="D1333" s="331">
        <f>VLOOKUP(A1333,[8]VPP_analiticki!$A$5:$I$269,9,0)</f>
        <v>125400</v>
      </c>
      <c r="E1333" s="342">
        <f>D1333/C1333</f>
        <v>41800</v>
      </c>
      <c r="F1333" s="363">
        <f t="shared" si="41"/>
        <v>2.8113678166207809</v>
      </c>
      <c r="G1333" s="333">
        <v>117515.17473474864</v>
      </c>
      <c r="H1333" s="333">
        <v>41800</v>
      </c>
    </row>
    <row r="1334" spans="1:8" s="345" customFormat="1" ht="15" customHeight="1">
      <c r="A1334" s="344" t="s">
        <v>11945</v>
      </c>
      <c r="B1334" s="350" t="s">
        <v>11946</v>
      </c>
      <c r="C1334" s="331">
        <f>VLOOKUP(A1334,[8]VPP_analiticki!$A$5:$I$269,6,0)</f>
        <v>2</v>
      </c>
      <c r="D1334" s="331">
        <f>VLOOKUP(A1334,[8]VPP_analiticki!$A$5:$I$269,9,0)</f>
        <v>83600</v>
      </c>
      <c r="E1334" s="342">
        <f>D1334/C1334</f>
        <v>41800</v>
      </c>
      <c r="F1334" s="363">
        <f t="shared" si="41"/>
        <v>1.8742452110805206</v>
      </c>
      <c r="G1334" s="333">
        <v>78343.449823165764</v>
      </c>
      <c r="H1334" s="333">
        <v>41800</v>
      </c>
    </row>
    <row r="1335" spans="1:8" s="345" customFormat="1" ht="15" customHeight="1">
      <c r="A1335" s="344" t="s">
        <v>11947</v>
      </c>
      <c r="B1335" s="350" t="s">
        <v>11948</v>
      </c>
      <c r="C1335" s="331"/>
      <c r="D1335" s="331"/>
      <c r="E1335" s="342"/>
      <c r="F1335" s="363"/>
      <c r="G1335" s="333">
        <v>0</v>
      </c>
      <c r="H1335" s="333"/>
    </row>
    <row r="1336" spans="1:8" s="345" customFormat="1" ht="15" customHeight="1">
      <c r="A1336" s="344" t="s">
        <v>11949</v>
      </c>
      <c r="B1336" s="350" t="s">
        <v>11950</v>
      </c>
      <c r="C1336" s="331"/>
      <c r="D1336" s="331"/>
      <c r="E1336" s="342"/>
      <c r="F1336" s="363"/>
      <c r="G1336" s="333">
        <v>0</v>
      </c>
      <c r="H1336" s="333"/>
    </row>
    <row r="1337" spans="1:8" s="345" customFormat="1" ht="15" customHeight="1">
      <c r="A1337" s="344" t="s">
        <v>18365</v>
      </c>
      <c r="B1337" s="350" t="s">
        <v>18366</v>
      </c>
      <c r="C1337" s="331">
        <f>VLOOKUP(A1337,[8]VPP_analiticki!$A$5:$I$269,6,0)</f>
        <v>3</v>
      </c>
      <c r="D1337" s="331">
        <f>VLOOKUP(A1337,[8]VPP_analiticki!$A$5:$I$269,9,0)</f>
        <v>125400</v>
      </c>
      <c r="E1337" s="342">
        <f t="shared" ref="E1337:E1353" si="43">D1337/C1337</f>
        <v>41800</v>
      </c>
      <c r="F1337" s="363">
        <f t="shared" si="41"/>
        <v>2.8113678166207809</v>
      </c>
      <c r="G1337" s="333">
        <v>117515.17473474864</v>
      </c>
      <c r="H1337" s="333">
        <v>41800</v>
      </c>
    </row>
    <row r="1338" spans="1:8" s="345" customFormat="1" ht="15" customHeight="1">
      <c r="A1338" s="344" t="s">
        <v>11951</v>
      </c>
      <c r="B1338" s="350" t="s">
        <v>11952</v>
      </c>
      <c r="C1338" s="331">
        <f>VLOOKUP(A1338,[8]VPP_analiticki!$A$5:$I$269,6,0)</f>
        <v>1</v>
      </c>
      <c r="D1338" s="331">
        <f>VLOOKUP(A1338,[8]VPP_analiticki!$A$5:$I$269,9,0)</f>
        <v>41800</v>
      </c>
      <c r="E1338" s="342">
        <f t="shared" si="43"/>
        <v>41800</v>
      </c>
      <c r="F1338" s="363">
        <f t="shared" si="41"/>
        <v>0.93712260554026028</v>
      </c>
      <c r="G1338" s="333">
        <v>39171.724911582882</v>
      </c>
      <c r="H1338" s="333">
        <v>41800</v>
      </c>
    </row>
    <row r="1339" spans="1:8" s="345" customFormat="1" ht="15" customHeight="1">
      <c r="A1339" s="344" t="s">
        <v>11953</v>
      </c>
      <c r="B1339" s="350" t="s">
        <v>11954</v>
      </c>
      <c r="C1339" s="331">
        <f>VLOOKUP(A1339,[8]VPP_analiticki!$A$5:$I$269,6,0)</f>
        <v>11</v>
      </c>
      <c r="D1339" s="331">
        <f>VLOOKUP(A1339,[8]VPP_analiticki!$A$5:$I$269,9,0)</f>
        <v>459800</v>
      </c>
      <c r="E1339" s="342">
        <f t="shared" si="43"/>
        <v>41800</v>
      </c>
      <c r="F1339" s="363">
        <f t="shared" si="41"/>
        <v>10.308348660942864</v>
      </c>
      <c r="G1339" s="333">
        <v>430888.97402741172</v>
      </c>
      <c r="H1339" s="333">
        <v>41800</v>
      </c>
    </row>
    <row r="1340" spans="1:8" s="345" customFormat="1" ht="15" customHeight="1">
      <c r="A1340" s="344" t="s">
        <v>11955</v>
      </c>
      <c r="B1340" s="350" t="s">
        <v>11956</v>
      </c>
      <c r="C1340" s="331">
        <f>VLOOKUP(A1340,[8]VPP_analiticki!$A$5:$I$269,6,0)</f>
        <v>7</v>
      </c>
      <c r="D1340" s="331">
        <f>VLOOKUP(A1340,[8]VPP_analiticki!$A$5:$I$269,9,0)</f>
        <v>292600</v>
      </c>
      <c r="E1340" s="342">
        <f t="shared" si="43"/>
        <v>41800</v>
      </c>
      <c r="F1340" s="363">
        <f t="shared" si="41"/>
        <v>6.5598582387818238</v>
      </c>
      <c r="G1340" s="333">
        <v>274202.07438108022</v>
      </c>
      <c r="H1340" s="333">
        <v>41800</v>
      </c>
    </row>
    <row r="1341" spans="1:8" s="345" customFormat="1" ht="15" customHeight="1">
      <c r="A1341" s="344" t="s">
        <v>11957</v>
      </c>
      <c r="B1341" s="350" t="s">
        <v>11958</v>
      </c>
      <c r="C1341" s="331">
        <f>VLOOKUP(A1341,[8]VPP_analiticki!$A$5:$I$269,6,0)</f>
        <v>5</v>
      </c>
      <c r="D1341" s="331">
        <f>VLOOKUP(A1341,[8]VPP_analiticki!$A$5:$I$269,9,0)</f>
        <v>209000</v>
      </c>
      <c r="E1341" s="342">
        <f t="shared" si="43"/>
        <v>41800</v>
      </c>
      <c r="F1341" s="363">
        <f t="shared" si="41"/>
        <v>4.6856130277013008</v>
      </c>
      <c r="G1341" s="333">
        <v>195858.62455791439</v>
      </c>
      <c r="H1341" s="333">
        <v>41800</v>
      </c>
    </row>
    <row r="1342" spans="1:8" s="345" customFormat="1" ht="15" customHeight="1">
      <c r="A1342" s="344" t="s">
        <v>11959</v>
      </c>
      <c r="B1342" s="350" t="s">
        <v>11960</v>
      </c>
      <c r="C1342" s="331">
        <f>VLOOKUP(A1342,[8]VPP_analiticki!$A$5:$I$269,6,0)</f>
        <v>10</v>
      </c>
      <c r="D1342" s="331">
        <f>VLOOKUP(A1342,[8]VPP_analiticki!$A$5:$I$269,9,0)</f>
        <v>418000</v>
      </c>
      <c r="E1342" s="342">
        <f t="shared" si="43"/>
        <v>41800</v>
      </c>
      <c r="F1342" s="363">
        <f t="shared" si="41"/>
        <v>9.3712260554026017</v>
      </c>
      <c r="G1342" s="333">
        <v>391717.24911582877</v>
      </c>
      <c r="H1342" s="333">
        <v>41800</v>
      </c>
    </row>
    <row r="1343" spans="1:8" s="345" customFormat="1" ht="15" customHeight="1">
      <c r="A1343" s="344" t="s">
        <v>11961</v>
      </c>
      <c r="B1343" s="350" t="s">
        <v>11962</v>
      </c>
      <c r="C1343" s="331">
        <f>VLOOKUP(A1343,[8]VPP_analiticki!$A$5:$I$269,6,0)</f>
        <v>21</v>
      </c>
      <c r="D1343" s="331">
        <f>VLOOKUP(A1343,[8]VPP_analiticki!$A$5:$I$269,9,0)</f>
        <v>877800</v>
      </c>
      <c r="E1343" s="342">
        <f t="shared" si="43"/>
        <v>41800</v>
      </c>
      <c r="F1343" s="363">
        <f t="shared" si="41"/>
        <v>19.679574716345467</v>
      </c>
      <c r="G1343" s="333">
        <v>822606.22314324055</v>
      </c>
      <c r="H1343" s="333">
        <v>41800</v>
      </c>
    </row>
    <row r="1344" spans="1:8" s="345" customFormat="1" ht="15" customHeight="1">
      <c r="A1344" s="344" t="s">
        <v>11963</v>
      </c>
      <c r="B1344" s="350" t="s">
        <v>11964</v>
      </c>
      <c r="C1344" s="331">
        <f>VLOOKUP(A1344,[8]VPP_analiticki!$A$5:$I$269,6,0)</f>
        <v>32</v>
      </c>
      <c r="D1344" s="331">
        <f>VLOOKUP(A1344,[8]VPP_analiticki!$A$5:$I$269,9,0)</f>
        <v>1337600</v>
      </c>
      <c r="E1344" s="342">
        <f t="shared" si="43"/>
        <v>41800</v>
      </c>
      <c r="F1344" s="363">
        <f t="shared" si="41"/>
        <v>29.987923377288329</v>
      </c>
      <c r="G1344" s="333">
        <v>1253495.1971706522</v>
      </c>
      <c r="H1344" s="333">
        <v>41800</v>
      </c>
    </row>
    <row r="1345" spans="1:8" s="345" customFormat="1" ht="15" customHeight="1">
      <c r="A1345" s="344" t="s">
        <v>11965</v>
      </c>
      <c r="B1345" s="350" t="s">
        <v>11966</v>
      </c>
      <c r="C1345" s="331">
        <f>VLOOKUP(A1345,[8]VPP_analiticki!$A$5:$I$269,6,0)</f>
        <v>15</v>
      </c>
      <c r="D1345" s="331">
        <f>VLOOKUP(A1345,[8]VPP_analiticki!$A$5:$I$269,9,0)</f>
        <v>627000</v>
      </c>
      <c r="E1345" s="342">
        <f t="shared" si="43"/>
        <v>41800</v>
      </c>
      <c r="F1345" s="363">
        <f t="shared" si="41"/>
        <v>14.056839083103904</v>
      </c>
      <c r="G1345" s="333">
        <v>587575.87367374322</v>
      </c>
      <c r="H1345" s="333">
        <v>41800</v>
      </c>
    </row>
    <row r="1346" spans="1:8" s="345" customFormat="1" ht="15" customHeight="1">
      <c r="A1346" s="344" t="s">
        <v>12065</v>
      </c>
      <c r="B1346" s="350" t="s">
        <v>12066</v>
      </c>
      <c r="C1346" s="331">
        <f>VLOOKUP(A1346,[8]VPP_analiticki!$A$5:$I$269,6,0)</f>
        <v>10</v>
      </c>
      <c r="D1346" s="331">
        <f>VLOOKUP(A1346,[8]VPP_analiticki!$A$5:$I$269,9,0)</f>
        <v>418000</v>
      </c>
      <c r="E1346" s="342">
        <f t="shared" si="43"/>
        <v>41800</v>
      </c>
      <c r="F1346" s="363">
        <f t="shared" si="41"/>
        <v>9.3712260554026017</v>
      </c>
      <c r="G1346" s="333">
        <v>391717.24911582877</v>
      </c>
      <c r="H1346" s="333">
        <v>41800</v>
      </c>
    </row>
    <row r="1347" spans="1:8" s="345" customFormat="1" ht="15" customHeight="1">
      <c r="A1347" s="344" t="s">
        <v>19554</v>
      </c>
      <c r="B1347" s="350" t="s">
        <v>19555</v>
      </c>
      <c r="C1347" s="331">
        <f>VLOOKUP(A1347,[8]VPP_analiticki!$A$5:$I$269,6,0)</f>
        <v>1</v>
      </c>
      <c r="D1347" s="331">
        <f>VLOOKUP(A1347,[8]VPP_analiticki!$A$5:$I$269,9,0)</f>
        <v>41800</v>
      </c>
      <c r="E1347" s="342">
        <f t="shared" si="43"/>
        <v>41800</v>
      </c>
      <c r="F1347" s="363">
        <f t="shared" si="41"/>
        <v>0.93712260554026028</v>
      </c>
      <c r="G1347" s="333">
        <v>39171.724911582882</v>
      </c>
      <c r="H1347" s="333">
        <v>41800</v>
      </c>
    </row>
    <row r="1348" spans="1:8" s="345" customFormat="1" ht="15" customHeight="1">
      <c r="A1348" s="344" t="s">
        <v>11967</v>
      </c>
      <c r="B1348" s="350" t="s">
        <v>11968</v>
      </c>
      <c r="C1348" s="331">
        <f>VLOOKUP(A1348,[8]VPP_analiticki!$A$5:$I$269,6,0)</f>
        <v>25</v>
      </c>
      <c r="D1348" s="331">
        <f>VLOOKUP(A1348,[8]VPP_analiticki!$A$5:$I$269,9,0)</f>
        <v>1045000</v>
      </c>
      <c r="E1348" s="342">
        <f t="shared" si="43"/>
        <v>41800</v>
      </c>
      <c r="F1348" s="363">
        <f t="shared" si="41"/>
        <v>23.428065138506511</v>
      </c>
      <c r="G1348" s="333">
        <v>979293.12278957223</v>
      </c>
      <c r="H1348" s="333">
        <v>41800</v>
      </c>
    </row>
    <row r="1349" spans="1:8" s="345" customFormat="1" ht="15" customHeight="1">
      <c r="A1349" s="344" t="s">
        <v>11969</v>
      </c>
      <c r="B1349" s="350" t="s">
        <v>11970</v>
      </c>
      <c r="C1349" s="331">
        <f>VLOOKUP(A1349,[8]VPP_analiticki!$A$5:$I$269,6,0)</f>
        <v>28</v>
      </c>
      <c r="D1349" s="331">
        <f>VLOOKUP(A1349,[8]VPP_analiticki!$A$5:$I$269,9,0)</f>
        <v>1170400</v>
      </c>
      <c r="E1349" s="342">
        <f t="shared" si="43"/>
        <v>41800</v>
      </c>
      <c r="F1349" s="363">
        <f t="shared" si="41"/>
        <v>26.239432955127295</v>
      </c>
      <c r="G1349" s="333">
        <v>1096808.2975243209</v>
      </c>
      <c r="H1349" s="333">
        <v>41800</v>
      </c>
    </row>
    <row r="1350" spans="1:8" s="345" customFormat="1" ht="15" customHeight="1">
      <c r="A1350" s="344" t="s">
        <v>11971</v>
      </c>
      <c r="B1350" s="350" t="s">
        <v>11972</v>
      </c>
      <c r="C1350" s="331">
        <f>VLOOKUP(A1350,[8]VPP_analiticki!$A$5:$I$269,6,0)</f>
        <v>15</v>
      </c>
      <c r="D1350" s="331">
        <f>VLOOKUP(A1350,[8]VPP_analiticki!$A$5:$I$269,9,0)</f>
        <v>627000</v>
      </c>
      <c r="E1350" s="342">
        <f t="shared" si="43"/>
        <v>41800</v>
      </c>
      <c r="F1350" s="363">
        <f t="shared" si="41"/>
        <v>14.056839083103904</v>
      </c>
      <c r="G1350" s="333">
        <v>587575.87367374322</v>
      </c>
      <c r="H1350" s="333">
        <v>41800</v>
      </c>
    </row>
    <row r="1351" spans="1:8" s="345" customFormat="1" ht="15" customHeight="1">
      <c r="A1351" s="344" t="s">
        <v>12067</v>
      </c>
      <c r="B1351" s="350" t="s">
        <v>12068</v>
      </c>
      <c r="C1351" s="331">
        <f>VLOOKUP(A1351,[8]VPP_analiticki!$A$5:$I$269,6,0)</f>
        <v>10</v>
      </c>
      <c r="D1351" s="331">
        <f>VLOOKUP(A1351,[8]VPP_analiticki!$A$5:$I$269,9,0)</f>
        <v>418000</v>
      </c>
      <c r="E1351" s="342">
        <f t="shared" si="43"/>
        <v>41800</v>
      </c>
      <c r="F1351" s="363">
        <f t="shared" si="41"/>
        <v>9.3712260554026017</v>
      </c>
      <c r="G1351" s="333">
        <v>391717.24911582877</v>
      </c>
      <c r="H1351" s="333">
        <v>41800</v>
      </c>
    </row>
    <row r="1352" spans="1:8" s="345" customFormat="1" ht="15" customHeight="1">
      <c r="A1352" s="344" t="s">
        <v>11973</v>
      </c>
      <c r="B1352" s="350" t="s">
        <v>11974</v>
      </c>
      <c r="C1352" s="331">
        <f>VLOOKUP(A1352,[8]VPP_analiticki!$A$5:$I$269,6,0)</f>
        <v>6</v>
      </c>
      <c r="D1352" s="331">
        <f>VLOOKUP(A1352,[8]VPP_analiticki!$A$5:$I$269,9,0)</f>
        <v>250800</v>
      </c>
      <c r="E1352" s="342">
        <f t="shared" si="43"/>
        <v>41800</v>
      </c>
      <c r="F1352" s="363">
        <f t="shared" si="41"/>
        <v>5.6227356332415619</v>
      </c>
      <c r="G1352" s="333">
        <v>235030.34946949728</v>
      </c>
      <c r="H1352" s="333">
        <v>41800</v>
      </c>
    </row>
    <row r="1353" spans="1:8" s="345" customFormat="1" ht="15" customHeight="1">
      <c r="A1353" s="344" t="s">
        <v>11975</v>
      </c>
      <c r="B1353" s="350" t="s">
        <v>11976</v>
      </c>
      <c r="C1353" s="331">
        <f>VLOOKUP(A1353,[8]VPP_analiticki!$A$5:$I$269,6,0)</f>
        <v>11</v>
      </c>
      <c r="D1353" s="331">
        <f>VLOOKUP(A1353,[8]VPP_analiticki!$A$5:$I$269,9,0)</f>
        <v>459800</v>
      </c>
      <c r="E1353" s="342">
        <f t="shared" si="43"/>
        <v>41800</v>
      </c>
      <c r="F1353" s="363">
        <f t="shared" si="41"/>
        <v>10.308348660942864</v>
      </c>
      <c r="G1353" s="333">
        <v>430888.97402741172</v>
      </c>
      <c r="H1353" s="333">
        <v>41800</v>
      </c>
    </row>
    <row r="1354" spans="1:8" s="345" customFormat="1" ht="15" customHeight="1">
      <c r="A1354" s="344" t="s">
        <v>11977</v>
      </c>
      <c r="B1354" s="350" t="s">
        <v>11978</v>
      </c>
      <c r="C1354" s="331"/>
      <c r="D1354" s="331"/>
      <c r="E1354" s="342"/>
      <c r="F1354" s="363"/>
      <c r="G1354" s="333">
        <v>0</v>
      </c>
      <c r="H1354" s="333"/>
    </row>
    <row r="1355" spans="1:8" s="345" customFormat="1" ht="15" customHeight="1">
      <c r="A1355" s="344" t="s">
        <v>11979</v>
      </c>
      <c r="B1355" s="350" t="s">
        <v>11980</v>
      </c>
      <c r="C1355" s="331">
        <f>VLOOKUP(A1355,[8]VPP_analiticki!$A$5:$I$269,6,0)</f>
        <v>26</v>
      </c>
      <c r="D1355" s="331">
        <f>VLOOKUP(A1355,[8]VPP_analiticki!$A$5:$I$269,9,0)</f>
        <v>1086800</v>
      </c>
      <c r="E1355" s="342">
        <f t="shared" ref="E1355:E1360" si="44">D1355/C1355</f>
        <v>41800</v>
      </c>
      <c r="F1355" s="363">
        <f t="shared" si="41"/>
        <v>24.365187744046771</v>
      </c>
      <c r="G1355" s="333">
        <v>1018464.8477011551</v>
      </c>
      <c r="H1355" s="333">
        <v>41800</v>
      </c>
    </row>
    <row r="1356" spans="1:8" s="345" customFormat="1" ht="15" customHeight="1">
      <c r="A1356" s="344" t="s">
        <v>11981</v>
      </c>
      <c r="B1356" s="350" t="s">
        <v>11982</v>
      </c>
      <c r="C1356" s="331">
        <f>VLOOKUP(A1356,[8]VPP_analiticki!$A$5:$I$269,6,0)</f>
        <v>32</v>
      </c>
      <c r="D1356" s="331">
        <f>VLOOKUP(A1356,[8]VPP_analiticki!$A$5:$I$269,9,0)</f>
        <v>1337600</v>
      </c>
      <c r="E1356" s="342">
        <f t="shared" si="44"/>
        <v>41800</v>
      </c>
      <c r="F1356" s="363">
        <f t="shared" si="41"/>
        <v>29.987923377288329</v>
      </c>
      <c r="G1356" s="333">
        <v>1253495.1971706522</v>
      </c>
      <c r="H1356" s="333">
        <v>41800</v>
      </c>
    </row>
    <row r="1357" spans="1:8" s="345" customFormat="1" ht="15" customHeight="1">
      <c r="A1357" s="344" t="s">
        <v>11983</v>
      </c>
      <c r="B1357" s="350" t="s">
        <v>11984</v>
      </c>
      <c r="C1357" s="331">
        <f>VLOOKUP(A1357,[8]VPP_analiticki!$A$5:$I$269,6,0)</f>
        <v>35</v>
      </c>
      <c r="D1357" s="331">
        <f>VLOOKUP(A1357,[8]VPP_analiticki!$A$5:$I$269,9,0)</f>
        <v>1463000</v>
      </c>
      <c r="E1357" s="342">
        <f t="shared" si="44"/>
        <v>41800</v>
      </c>
      <c r="F1357" s="363">
        <f t="shared" si="41"/>
        <v>32.799291193909106</v>
      </c>
      <c r="G1357" s="333">
        <v>1371010.3719054007</v>
      </c>
      <c r="H1357" s="333">
        <v>41800</v>
      </c>
    </row>
    <row r="1358" spans="1:8" s="345" customFormat="1" ht="15" customHeight="1">
      <c r="A1358" s="344" t="s">
        <v>11985</v>
      </c>
      <c r="B1358" s="350" t="s">
        <v>11986</v>
      </c>
      <c r="C1358" s="331">
        <f>VLOOKUP(A1358,[8]VPP_analiticki!$A$5:$I$269,6,0)</f>
        <v>39</v>
      </c>
      <c r="D1358" s="331">
        <f>VLOOKUP(A1358,[8]VPP_analiticki!$A$5:$I$269,9,0)</f>
        <v>1630200</v>
      </c>
      <c r="E1358" s="342">
        <f t="shared" si="44"/>
        <v>41800</v>
      </c>
      <c r="F1358" s="363">
        <f t="shared" si="41"/>
        <v>36.547781616070154</v>
      </c>
      <c r="G1358" s="333">
        <v>1527697.2715517324</v>
      </c>
      <c r="H1358" s="333">
        <v>41800</v>
      </c>
    </row>
    <row r="1359" spans="1:8" s="345" customFormat="1" ht="15" customHeight="1">
      <c r="A1359" s="344" t="s">
        <v>11987</v>
      </c>
      <c r="B1359" s="350" t="s">
        <v>11988</v>
      </c>
      <c r="C1359" s="331">
        <f>VLOOKUP(A1359,[8]VPP_analiticki!$A$5:$I$269,6,0)</f>
        <v>27</v>
      </c>
      <c r="D1359" s="331">
        <f>VLOOKUP(A1359,[8]VPP_analiticki!$A$5:$I$269,9,0)</f>
        <v>1128600</v>
      </c>
      <c r="E1359" s="342">
        <f t="shared" si="44"/>
        <v>41800</v>
      </c>
      <c r="F1359" s="363">
        <f t="shared" si="41"/>
        <v>25.302310349587028</v>
      </c>
      <c r="G1359" s="333">
        <v>1057636.5726127378</v>
      </c>
      <c r="H1359" s="333">
        <v>41800</v>
      </c>
    </row>
    <row r="1360" spans="1:8" s="345" customFormat="1" ht="15" customHeight="1">
      <c r="A1360" s="344" t="s">
        <v>11989</v>
      </c>
      <c r="B1360" s="350" t="s">
        <v>11990</v>
      </c>
      <c r="C1360" s="331">
        <f>VLOOKUP(A1360,[8]VPP_analiticki!$A$5:$I$269,6,0)</f>
        <v>23</v>
      </c>
      <c r="D1360" s="331">
        <f>VLOOKUP(A1360,[8]VPP_analiticki!$A$5:$I$269,9,0)</f>
        <v>961400</v>
      </c>
      <c r="E1360" s="342">
        <f t="shared" si="44"/>
        <v>41800</v>
      </c>
      <c r="F1360" s="363">
        <f t="shared" si="41"/>
        <v>21.553819927425987</v>
      </c>
      <c r="G1360" s="333">
        <v>900949.67296640621</v>
      </c>
      <c r="H1360" s="333">
        <v>41800</v>
      </c>
    </row>
    <row r="1361" spans="1:8" s="345" customFormat="1" ht="15" customHeight="1">
      <c r="A1361" s="344" t="s">
        <v>11991</v>
      </c>
      <c r="B1361" s="350" t="s">
        <v>11992</v>
      </c>
      <c r="C1361" s="331"/>
      <c r="D1361" s="331"/>
      <c r="E1361" s="342"/>
      <c r="F1361" s="363"/>
      <c r="G1361" s="333">
        <v>0</v>
      </c>
      <c r="H1361" s="333"/>
    </row>
    <row r="1362" spans="1:8" s="345" customFormat="1" ht="15" customHeight="1">
      <c r="A1362" s="344" t="s">
        <v>11993</v>
      </c>
      <c r="B1362" s="350" t="s">
        <v>11994</v>
      </c>
      <c r="C1362" s="331"/>
      <c r="D1362" s="331"/>
      <c r="E1362" s="342"/>
      <c r="F1362" s="363"/>
      <c r="G1362" s="333">
        <v>0</v>
      </c>
      <c r="H1362" s="333"/>
    </row>
    <row r="1363" spans="1:8" s="345" customFormat="1" ht="15" customHeight="1">
      <c r="A1363" s="344" t="s">
        <v>11995</v>
      </c>
      <c r="B1363" s="350" t="s">
        <v>11996</v>
      </c>
      <c r="C1363" s="331">
        <f>VLOOKUP(A1363,[8]VPP_analiticki!$A$5:$I$269,6,0)</f>
        <v>23</v>
      </c>
      <c r="D1363" s="331">
        <f>VLOOKUP(A1363,[8]VPP_analiticki!$A$5:$I$269,9,0)</f>
        <v>961400</v>
      </c>
      <c r="E1363" s="342">
        <f>D1363/C1363</f>
        <v>41800</v>
      </c>
      <c r="F1363" s="363">
        <f t="shared" si="41"/>
        <v>21.553819927425987</v>
      </c>
      <c r="G1363" s="333">
        <v>900949.67296640621</v>
      </c>
      <c r="H1363" s="333">
        <v>41800</v>
      </c>
    </row>
    <row r="1364" spans="1:8" s="345" customFormat="1" ht="15" customHeight="1">
      <c r="A1364" s="344" t="s">
        <v>11997</v>
      </c>
      <c r="B1364" s="350" t="s">
        <v>11998</v>
      </c>
      <c r="C1364" s="331">
        <f>VLOOKUP(A1364,[8]VPP_analiticki!$A$5:$I$269,6,0)</f>
        <v>31</v>
      </c>
      <c r="D1364" s="331">
        <f>VLOOKUP(A1364,[8]VPP_analiticki!$A$5:$I$269,9,0)</f>
        <v>1295800</v>
      </c>
      <c r="E1364" s="342">
        <f>D1364/C1364</f>
        <v>41800</v>
      </c>
      <c r="F1364" s="363">
        <f t="shared" si="41"/>
        <v>29.050800771748076</v>
      </c>
      <c r="G1364" s="333">
        <v>1214323.4722590696</v>
      </c>
      <c r="H1364" s="333">
        <v>41800</v>
      </c>
    </row>
    <row r="1365" spans="1:8" s="345" customFormat="1" ht="15" customHeight="1">
      <c r="A1365" s="344" t="s">
        <v>11999</v>
      </c>
      <c r="B1365" s="350" t="s">
        <v>12000</v>
      </c>
      <c r="C1365" s="331">
        <f>VLOOKUP(A1365,[8]VPP_analiticki!$A$5:$I$269,6,0)</f>
        <v>28</v>
      </c>
      <c r="D1365" s="331">
        <f>VLOOKUP(A1365,[8]VPP_analiticki!$A$5:$I$269,9,0)</f>
        <v>1170400</v>
      </c>
      <c r="E1365" s="342">
        <f>D1365/C1365</f>
        <v>41800</v>
      </c>
      <c r="F1365" s="363">
        <f t="shared" si="41"/>
        <v>26.239432955127295</v>
      </c>
      <c r="G1365" s="333">
        <v>1096808.2975243209</v>
      </c>
      <c r="H1365" s="333">
        <v>41800</v>
      </c>
    </row>
    <row r="1366" spans="1:8" s="345" customFormat="1" ht="15" customHeight="1">
      <c r="A1366" s="344" t="s">
        <v>12001</v>
      </c>
      <c r="B1366" s="350" t="s">
        <v>12002</v>
      </c>
      <c r="C1366" s="331">
        <f>VLOOKUP(A1366,[8]VPP_analiticki!$A$5:$I$269,6,0)</f>
        <v>24</v>
      </c>
      <c r="D1366" s="331">
        <f>VLOOKUP(A1366,[8]VPP_analiticki!$A$5:$I$269,9,0)</f>
        <v>1003200</v>
      </c>
      <c r="E1366" s="342">
        <f>D1366/C1366</f>
        <v>41800</v>
      </c>
      <c r="F1366" s="363">
        <f t="shared" si="41"/>
        <v>22.490942532966248</v>
      </c>
      <c r="G1366" s="333">
        <v>940121.3978779891</v>
      </c>
      <c r="H1366" s="333">
        <v>41800</v>
      </c>
    </row>
    <row r="1367" spans="1:8" s="345" customFormat="1" ht="15" customHeight="1">
      <c r="A1367" s="344" t="s">
        <v>12003</v>
      </c>
      <c r="B1367" s="350" t="s">
        <v>12004</v>
      </c>
      <c r="C1367" s="331">
        <f>VLOOKUP(A1367,[8]VPP_analiticki!$A$5:$I$269,6,0)</f>
        <v>17</v>
      </c>
      <c r="D1367" s="331">
        <f>VLOOKUP(A1367,[8]VPP_analiticki!$A$5:$I$269,9,0)</f>
        <v>710600</v>
      </c>
      <c r="E1367" s="342">
        <f>D1367/C1367</f>
        <v>41800</v>
      </c>
      <c r="F1367" s="363">
        <f t="shared" si="41"/>
        <v>15.931084294184428</v>
      </c>
      <c r="G1367" s="333">
        <v>665919.32349690911</v>
      </c>
      <c r="H1367" s="333">
        <v>41800</v>
      </c>
    </row>
    <row r="1368" spans="1:8" s="345" customFormat="1" ht="15" customHeight="1">
      <c r="A1368" s="344" t="s">
        <v>12005</v>
      </c>
      <c r="B1368" s="350" t="s">
        <v>12006</v>
      </c>
      <c r="C1368" s="331"/>
      <c r="D1368" s="331"/>
      <c r="E1368" s="342"/>
      <c r="F1368" s="363"/>
      <c r="G1368" s="333">
        <v>0</v>
      </c>
      <c r="H1368" s="333"/>
    </row>
    <row r="1369" spans="1:8" s="345" customFormat="1" ht="15" customHeight="1">
      <c r="A1369" s="344" t="s">
        <v>12007</v>
      </c>
      <c r="B1369" s="350" t="s">
        <v>12008</v>
      </c>
      <c r="C1369" s="331"/>
      <c r="D1369" s="331"/>
      <c r="E1369" s="342"/>
      <c r="F1369" s="363"/>
      <c r="G1369" s="333">
        <v>0</v>
      </c>
      <c r="H1369" s="333"/>
    </row>
    <row r="1370" spans="1:8" s="345" customFormat="1" ht="15" customHeight="1">
      <c r="A1370" s="344" t="s">
        <v>12009</v>
      </c>
      <c r="B1370" s="350" t="s">
        <v>12010</v>
      </c>
      <c r="C1370" s="331"/>
      <c r="D1370" s="331"/>
      <c r="E1370" s="342"/>
      <c r="F1370" s="363"/>
      <c r="G1370" s="333">
        <v>0</v>
      </c>
      <c r="H1370" s="333"/>
    </row>
    <row r="1371" spans="1:8" s="345" customFormat="1" ht="15" customHeight="1">
      <c r="A1371" s="344" t="s">
        <v>12069</v>
      </c>
      <c r="B1371" s="350" t="s">
        <v>12070</v>
      </c>
      <c r="C1371" s="331"/>
      <c r="D1371" s="331"/>
      <c r="E1371" s="342"/>
      <c r="F1371" s="363"/>
      <c r="G1371" s="333">
        <v>0</v>
      </c>
      <c r="H1371" s="333"/>
    </row>
    <row r="1372" spans="1:8" s="345" customFormat="1" ht="15" customHeight="1">
      <c r="A1372" s="344" t="s">
        <v>12011</v>
      </c>
      <c r="B1372" s="350" t="s">
        <v>12012</v>
      </c>
      <c r="C1372" s="331"/>
      <c r="D1372" s="331"/>
      <c r="E1372" s="342"/>
      <c r="F1372" s="363"/>
      <c r="G1372" s="333">
        <v>0</v>
      </c>
      <c r="H1372" s="333"/>
    </row>
    <row r="1373" spans="1:8" s="345" customFormat="1" ht="15" customHeight="1">
      <c r="A1373" s="344" t="s">
        <v>12013</v>
      </c>
      <c r="B1373" s="350" t="s">
        <v>12014</v>
      </c>
      <c r="C1373" s="331">
        <f>VLOOKUP(A1373,[8]VPP_analiticki!$A$5:$I$269,6,0)</f>
        <v>2</v>
      </c>
      <c r="D1373" s="331">
        <f>VLOOKUP(A1373,[8]VPP_analiticki!$A$5:$I$269,9,0)</f>
        <v>83600</v>
      </c>
      <c r="E1373" s="342">
        <f>D1373/C1373</f>
        <v>41800</v>
      </c>
      <c r="F1373" s="363">
        <f t="shared" si="41"/>
        <v>1.8742452110805206</v>
      </c>
      <c r="G1373" s="333">
        <v>78343.449823165764</v>
      </c>
      <c r="H1373" s="333">
        <v>41800</v>
      </c>
    </row>
    <row r="1374" spans="1:8" s="345" customFormat="1" ht="15" customHeight="1">
      <c r="A1374" s="344" t="s">
        <v>12015</v>
      </c>
      <c r="B1374" s="350" t="s">
        <v>12016</v>
      </c>
      <c r="C1374" s="331"/>
      <c r="D1374" s="331"/>
      <c r="E1374" s="342"/>
      <c r="F1374" s="363"/>
      <c r="G1374" s="333">
        <v>0</v>
      </c>
      <c r="H1374" s="333"/>
    </row>
    <row r="1375" spans="1:8" s="345" customFormat="1" ht="15" customHeight="1">
      <c r="A1375" s="344" t="s">
        <v>12017</v>
      </c>
      <c r="B1375" s="350" t="s">
        <v>12018</v>
      </c>
      <c r="C1375" s="331">
        <f>VLOOKUP(A1375,[8]VPP_analiticki!$A$5:$I$269,6,0)</f>
        <v>2</v>
      </c>
      <c r="D1375" s="331">
        <f>VLOOKUP(A1375,[8]VPP_analiticki!$A$5:$I$269,9,0)</f>
        <v>83600</v>
      </c>
      <c r="E1375" s="342">
        <f>D1375/C1375</f>
        <v>41800</v>
      </c>
      <c r="F1375" s="363">
        <f t="shared" si="41"/>
        <v>1.8742452110805206</v>
      </c>
      <c r="G1375" s="333">
        <v>78343.449823165764</v>
      </c>
      <c r="H1375" s="333">
        <v>41800</v>
      </c>
    </row>
    <row r="1376" spans="1:8" s="345" customFormat="1" ht="15" customHeight="1">
      <c r="A1376" s="344" t="s">
        <v>12019</v>
      </c>
      <c r="B1376" s="350" t="s">
        <v>12020</v>
      </c>
      <c r="C1376" s="331">
        <f>VLOOKUP(A1376,[8]VPP_analiticki!$A$5:$I$269,6,0)</f>
        <v>1</v>
      </c>
      <c r="D1376" s="331">
        <f>VLOOKUP(A1376,[8]VPP_analiticki!$A$5:$I$269,9,0)</f>
        <v>41800</v>
      </c>
      <c r="E1376" s="342">
        <f>D1376/C1376</f>
        <v>41800</v>
      </c>
      <c r="F1376" s="363">
        <f t="shared" si="41"/>
        <v>0.93712260554026028</v>
      </c>
      <c r="G1376" s="333">
        <v>39171.724911582882</v>
      </c>
      <c r="H1376" s="333">
        <v>41800</v>
      </c>
    </row>
    <row r="1377" spans="1:8" s="345" customFormat="1" ht="15" customHeight="1">
      <c r="A1377" s="344" t="s">
        <v>12021</v>
      </c>
      <c r="B1377" s="350" t="s">
        <v>12022</v>
      </c>
      <c r="C1377" s="331">
        <f>VLOOKUP(A1377,[8]VPP_analiticki!$A$5:$I$269,6,0)</f>
        <v>1</v>
      </c>
      <c r="D1377" s="331">
        <f>VLOOKUP(A1377,[8]VPP_analiticki!$A$5:$I$269,9,0)</f>
        <v>41800</v>
      </c>
      <c r="E1377" s="342">
        <f>D1377/C1377</f>
        <v>41800</v>
      </c>
      <c r="F1377" s="363">
        <f t="shared" si="41"/>
        <v>0.93712260554026028</v>
      </c>
      <c r="G1377" s="333">
        <v>39171.724911582882</v>
      </c>
      <c r="H1377" s="333">
        <v>41800</v>
      </c>
    </row>
    <row r="1378" spans="1:8" s="345" customFormat="1" ht="15" customHeight="1">
      <c r="A1378" s="344" t="s">
        <v>12023</v>
      </c>
      <c r="B1378" s="350" t="s">
        <v>12024</v>
      </c>
      <c r="C1378" s="331"/>
      <c r="D1378" s="331"/>
      <c r="E1378" s="342"/>
      <c r="F1378" s="363"/>
      <c r="G1378" s="333">
        <v>0</v>
      </c>
      <c r="H1378" s="333"/>
    </row>
    <row r="1379" spans="1:8" s="345" customFormat="1" ht="15" customHeight="1">
      <c r="A1379" s="344" t="s">
        <v>19556</v>
      </c>
      <c r="B1379" s="350" t="s">
        <v>19557</v>
      </c>
      <c r="C1379" s="331">
        <f>VLOOKUP(A1379,[8]VPP_analiticki!$A$5:$I$269,6,0)</f>
        <v>1</v>
      </c>
      <c r="D1379" s="331">
        <f>VLOOKUP(A1379,[8]VPP_analiticki!$A$5:$I$269,9,0)</f>
        <v>41800</v>
      </c>
      <c r="E1379" s="342">
        <f t="shared" ref="E1379:E1438" si="45">D1379/C1379</f>
        <v>41800</v>
      </c>
      <c r="F1379" s="363">
        <f t="shared" si="41"/>
        <v>0.93712260554026028</v>
      </c>
      <c r="G1379" s="333">
        <v>39171.724911582882</v>
      </c>
      <c r="H1379" s="333">
        <v>41800</v>
      </c>
    </row>
    <row r="1380" spans="1:8" s="345" customFormat="1" ht="15" customHeight="1">
      <c r="A1380" s="344" t="s">
        <v>18192</v>
      </c>
      <c r="B1380" s="350" t="s">
        <v>18193</v>
      </c>
      <c r="C1380" s="331">
        <f>VLOOKUP(A1380,[8]VPP_analiticki!$A$5:$I$269,6,0)</f>
        <v>22</v>
      </c>
      <c r="D1380" s="331">
        <f>VLOOKUP(A1380,[8]VPP_analiticki!$A$5:$I$269,9,0)</f>
        <v>919600</v>
      </c>
      <c r="E1380" s="342">
        <f t="shared" si="45"/>
        <v>41800</v>
      </c>
      <c r="F1380" s="363">
        <f t="shared" si="41"/>
        <v>20.616697321885727</v>
      </c>
      <c r="G1380" s="333">
        <v>861777.94805482344</v>
      </c>
      <c r="H1380" s="333">
        <v>41800</v>
      </c>
    </row>
    <row r="1381" spans="1:8" s="345" customFormat="1" ht="15" customHeight="1">
      <c r="A1381" s="344" t="s">
        <v>19558</v>
      </c>
      <c r="B1381" s="350" t="s">
        <v>19559</v>
      </c>
      <c r="C1381" s="331">
        <f>VLOOKUP(A1381,[8]VPP_analiticki!$A$5:$I$269,6,0)</f>
        <v>11</v>
      </c>
      <c r="D1381" s="331">
        <f>VLOOKUP(A1381,[8]VPP_analiticki!$A$5:$I$269,9,0)</f>
        <v>459800</v>
      </c>
      <c r="E1381" s="342">
        <f t="shared" si="45"/>
        <v>41800</v>
      </c>
      <c r="F1381" s="363">
        <f t="shared" si="41"/>
        <v>10.308348660942864</v>
      </c>
      <c r="G1381" s="333">
        <v>430888.97402741172</v>
      </c>
      <c r="H1381" s="333">
        <v>41800</v>
      </c>
    </row>
    <row r="1382" spans="1:8" s="345" customFormat="1" ht="15" customHeight="1">
      <c r="A1382" s="344" t="s">
        <v>18367</v>
      </c>
      <c r="B1382" s="350" t="s">
        <v>18368</v>
      </c>
      <c r="C1382" s="331">
        <f>VLOOKUP(A1382,[8]VPP_analiticki!$A$5:$I$269,6,0)</f>
        <v>5</v>
      </c>
      <c r="D1382" s="331">
        <f>VLOOKUP(A1382,[8]VPP_analiticki!$A$5:$I$269,9,0)</f>
        <v>209000</v>
      </c>
      <c r="E1382" s="342">
        <f t="shared" si="45"/>
        <v>41800</v>
      </c>
      <c r="F1382" s="363">
        <f t="shared" si="41"/>
        <v>4.6856130277013008</v>
      </c>
      <c r="G1382" s="333">
        <v>195858.62455791439</v>
      </c>
      <c r="H1382" s="333">
        <v>41800</v>
      </c>
    </row>
    <row r="1383" spans="1:8" s="345" customFormat="1" ht="15" customHeight="1">
      <c r="A1383" s="344" t="s">
        <v>18194</v>
      </c>
      <c r="B1383" s="350" t="s">
        <v>18195</v>
      </c>
      <c r="C1383" s="331">
        <f>VLOOKUP(A1383,[8]VPP_analiticki!$A$5:$I$269,6,0)</f>
        <v>7</v>
      </c>
      <c r="D1383" s="331">
        <f>VLOOKUP(A1383,[8]VPP_analiticki!$A$5:$I$269,9,0)</f>
        <v>292600</v>
      </c>
      <c r="E1383" s="342">
        <f t="shared" si="45"/>
        <v>41800</v>
      </c>
      <c r="F1383" s="363">
        <f t="shared" si="41"/>
        <v>6.5598582387818238</v>
      </c>
      <c r="G1383" s="333">
        <v>274202.07438108022</v>
      </c>
      <c r="H1383" s="333">
        <v>41800</v>
      </c>
    </row>
    <row r="1384" spans="1:8" s="345" customFormat="1" ht="15" customHeight="1">
      <c r="A1384" s="344" t="s">
        <v>18196</v>
      </c>
      <c r="B1384" s="350" t="s">
        <v>18197</v>
      </c>
      <c r="C1384" s="331">
        <f>VLOOKUP(A1384,[8]VPP_analiticki!$A$5:$I$269,6,0)</f>
        <v>12</v>
      </c>
      <c r="D1384" s="331">
        <f>VLOOKUP(A1384,[8]VPP_analiticki!$A$5:$I$269,9,0)</f>
        <v>501600</v>
      </c>
      <c r="E1384" s="342">
        <f t="shared" si="45"/>
        <v>41800</v>
      </c>
      <c r="F1384" s="363">
        <f t="shared" ref="F1384:F1442" si="46">G1384/H1384</f>
        <v>11.245471266483124</v>
      </c>
      <c r="G1384" s="333">
        <v>470060.69893899455</v>
      </c>
      <c r="H1384" s="333">
        <v>41800</v>
      </c>
    </row>
    <row r="1385" spans="1:8" s="345" customFormat="1" ht="15" customHeight="1">
      <c r="A1385" s="344" t="s">
        <v>18198</v>
      </c>
      <c r="B1385" s="350" t="s">
        <v>18199</v>
      </c>
      <c r="C1385" s="331">
        <f>VLOOKUP(A1385,[8]VPP_analiticki!$A$5:$I$269,6,0)</f>
        <v>23</v>
      </c>
      <c r="D1385" s="331">
        <f>VLOOKUP(A1385,[8]VPP_analiticki!$A$5:$I$269,9,0)</f>
        <v>961400</v>
      </c>
      <c r="E1385" s="342">
        <f t="shared" si="45"/>
        <v>41800</v>
      </c>
      <c r="F1385" s="363">
        <f t="shared" si="46"/>
        <v>21.553819927425987</v>
      </c>
      <c r="G1385" s="333">
        <v>900949.67296640621</v>
      </c>
      <c r="H1385" s="333">
        <v>41800</v>
      </c>
    </row>
    <row r="1386" spans="1:8" s="345" customFormat="1" ht="15" customHeight="1">
      <c r="A1386" s="344" t="s">
        <v>18200</v>
      </c>
      <c r="B1386" s="350" t="s">
        <v>18201</v>
      </c>
      <c r="C1386" s="331">
        <f>VLOOKUP(A1386,[8]VPP_analiticki!$A$5:$I$269,6,0)</f>
        <v>26</v>
      </c>
      <c r="D1386" s="331">
        <f>VLOOKUP(A1386,[8]VPP_analiticki!$A$5:$I$269,9,0)</f>
        <v>1086800</v>
      </c>
      <c r="E1386" s="342">
        <f t="shared" si="45"/>
        <v>41800</v>
      </c>
      <c r="F1386" s="363">
        <f t="shared" si="46"/>
        <v>24.365187744046771</v>
      </c>
      <c r="G1386" s="333">
        <v>1018464.8477011551</v>
      </c>
      <c r="H1386" s="333">
        <v>41800</v>
      </c>
    </row>
    <row r="1387" spans="1:8" s="345" customFormat="1" ht="15" customHeight="1">
      <c r="A1387" s="344" t="s">
        <v>18369</v>
      </c>
      <c r="B1387" s="350" t="s">
        <v>18370</v>
      </c>
      <c r="C1387" s="331">
        <f>VLOOKUP(A1387,[8]VPP_analiticki!$A$5:$I$269,6,0)</f>
        <v>7</v>
      </c>
      <c r="D1387" s="331">
        <f>VLOOKUP(A1387,[8]VPP_analiticki!$A$5:$I$269,9,0)</f>
        <v>292600</v>
      </c>
      <c r="E1387" s="342">
        <f t="shared" si="45"/>
        <v>41800</v>
      </c>
      <c r="F1387" s="363">
        <f t="shared" si="46"/>
        <v>6.5598582387818238</v>
      </c>
      <c r="G1387" s="333">
        <v>274202.07438108022</v>
      </c>
      <c r="H1387" s="333">
        <v>41800</v>
      </c>
    </row>
    <row r="1388" spans="1:8" s="345" customFormat="1" ht="15" customHeight="1">
      <c r="A1388" s="344" t="s">
        <v>18202</v>
      </c>
      <c r="B1388" s="350" t="s">
        <v>18203</v>
      </c>
      <c r="C1388" s="331">
        <f>VLOOKUP(A1388,[8]VPP_analiticki!$A$5:$I$269,6,0)</f>
        <v>6</v>
      </c>
      <c r="D1388" s="331">
        <f>VLOOKUP(A1388,[8]VPP_analiticki!$A$5:$I$269,9,0)</f>
        <v>250800</v>
      </c>
      <c r="E1388" s="342">
        <f t="shared" si="45"/>
        <v>41800</v>
      </c>
      <c r="F1388" s="363">
        <f t="shared" si="46"/>
        <v>5.6227356332415619</v>
      </c>
      <c r="G1388" s="333">
        <v>235030.34946949728</v>
      </c>
      <c r="H1388" s="333">
        <v>41800</v>
      </c>
    </row>
    <row r="1389" spans="1:8" s="345" customFormat="1" ht="15" customHeight="1">
      <c r="A1389" s="344" t="s">
        <v>18371</v>
      </c>
      <c r="B1389" s="350" t="s">
        <v>18372</v>
      </c>
      <c r="C1389" s="331">
        <f>VLOOKUP(A1389,[8]VPP_analiticki!$A$5:$I$269,6,0)</f>
        <v>5</v>
      </c>
      <c r="D1389" s="331">
        <f>VLOOKUP(A1389,[8]VPP_analiticki!$A$5:$I$269,9,0)</f>
        <v>209000</v>
      </c>
      <c r="E1389" s="342">
        <f t="shared" si="45"/>
        <v>41800</v>
      </c>
      <c r="F1389" s="363">
        <f t="shared" si="46"/>
        <v>4.6856130277013008</v>
      </c>
      <c r="G1389" s="333">
        <v>195858.62455791439</v>
      </c>
      <c r="H1389" s="333">
        <v>41800</v>
      </c>
    </row>
    <row r="1390" spans="1:8" s="345" customFormat="1" ht="15" customHeight="1">
      <c r="A1390" s="344" t="s">
        <v>18204</v>
      </c>
      <c r="B1390" s="350" t="s">
        <v>18205</v>
      </c>
      <c r="C1390" s="331">
        <f>VLOOKUP(A1390,[8]VPP_analiticki!$A$5:$I$269,6,0)</f>
        <v>26</v>
      </c>
      <c r="D1390" s="331">
        <f>VLOOKUP(A1390,[8]VPP_analiticki!$A$5:$I$269,9,0)</f>
        <v>1086800</v>
      </c>
      <c r="E1390" s="342">
        <f t="shared" si="45"/>
        <v>41800</v>
      </c>
      <c r="F1390" s="363">
        <f t="shared" si="46"/>
        <v>24.365187744046771</v>
      </c>
      <c r="G1390" s="333">
        <v>1018464.8477011551</v>
      </c>
      <c r="H1390" s="333">
        <v>41800</v>
      </c>
    </row>
    <row r="1391" spans="1:8" s="345" customFormat="1" ht="15" customHeight="1">
      <c r="A1391" s="344" t="s">
        <v>18206</v>
      </c>
      <c r="B1391" s="350" t="s">
        <v>18207</v>
      </c>
      <c r="C1391" s="331">
        <f>VLOOKUP(A1391,[8]VPP_analiticki!$A$5:$I$269,6,0)</f>
        <v>45</v>
      </c>
      <c r="D1391" s="331">
        <f>VLOOKUP(A1391,[8]VPP_analiticki!$A$5:$I$269,9,0)</f>
        <v>1881000</v>
      </c>
      <c r="E1391" s="342">
        <f t="shared" si="45"/>
        <v>41800</v>
      </c>
      <c r="F1391" s="363">
        <f t="shared" si="46"/>
        <v>42.170517249311722</v>
      </c>
      <c r="G1391" s="333">
        <v>1762727.62102123</v>
      </c>
      <c r="H1391" s="333">
        <v>41800</v>
      </c>
    </row>
    <row r="1392" spans="1:8" s="345" customFormat="1" ht="15" customHeight="1">
      <c r="A1392" s="344" t="s">
        <v>18373</v>
      </c>
      <c r="B1392" s="350" t="s">
        <v>18374</v>
      </c>
      <c r="C1392" s="331">
        <f>VLOOKUP(A1392,[8]VPP_analiticki!$A$5:$I$269,6,0)</f>
        <v>5</v>
      </c>
      <c r="D1392" s="331">
        <f>VLOOKUP(A1392,[8]VPP_analiticki!$A$5:$I$269,9,0)</f>
        <v>209000</v>
      </c>
      <c r="E1392" s="342">
        <f t="shared" si="45"/>
        <v>41800</v>
      </c>
      <c r="F1392" s="363">
        <f t="shared" si="46"/>
        <v>4.6856130277013008</v>
      </c>
      <c r="G1392" s="333">
        <v>195858.62455791439</v>
      </c>
      <c r="H1392" s="333">
        <v>41800</v>
      </c>
    </row>
    <row r="1393" spans="1:8" s="345" customFormat="1" ht="15" customHeight="1">
      <c r="A1393" s="344" t="s">
        <v>18375</v>
      </c>
      <c r="B1393" s="350" t="s">
        <v>18376</v>
      </c>
      <c r="C1393" s="331">
        <f>VLOOKUP(A1393,[8]VPP_analiticki!$A$5:$I$269,6,0)</f>
        <v>4</v>
      </c>
      <c r="D1393" s="331">
        <f>VLOOKUP(A1393,[8]VPP_analiticki!$A$5:$I$269,9,0)</f>
        <v>167200</v>
      </c>
      <c r="E1393" s="342">
        <f t="shared" si="45"/>
        <v>41800</v>
      </c>
      <c r="F1393" s="363">
        <f t="shared" si="46"/>
        <v>3.7484904221610411</v>
      </c>
      <c r="G1393" s="333">
        <v>156686.89964633153</v>
      </c>
      <c r="H1393" s="333">
        <v>41800</v>
      </c>
    </row>
    <row r="1394" spans="1:8" s="345" customFormat="1" ht="15" customHeight="1">
      <c r="A1394" s="344" t="s">
        <v>19560</v>
      </c>
      <c r="B1394" s="350" t="s">
        <v>19561</v>
      </c>
      <c r="C1394" s="331">
        <f>VLOOKUP(A1394,[8]VPP_analiticki!$A$5:$I$269,6,0)</f>
        <v>1</v>
      </c>
      <c r="D1394" s="331">
        <f>VLOOKUP(A1394,[8]VPP_analiticki!$A$5:$I$269,9,0)</f>
        <v>41800</v>
      </c>
      <c r="E1394" s="342">
        <f t="shared" si="45"/>
        <v>41800</v>
      </c>
      <c r="F1394" s="363">
        <f t="shared" si="46"/>
        <v>0.93712260554026028</v>
      </c>
      <c r="G1394" s="333">
        <v>39171.724911582882</v>
      </c>
      <c r="H1394" s="333">
        <v>41800</v>
      </c>
    </row>
    <row r="1395" spans="1:8" s="345" customFormat="1" ht="15" customHeight="1">
      <c r="A1395" s="344" t="s">
        <v>18208</v>
      </c>
      <c r="B1395" s="350" t="s">
        <v>18209</v>
      </c>
      <c r="C1395" s="331">
        <f>VLOOKUP(A1395,[8]VPP_analiticki!$A$5:$I$269,6,0)</f>
        <v>23</v>
      </c>
      <c r="D1395" s="331">
        <f>VLOOKUP(A1395,[8]VPP_analiticki!$A$5:$I$269,9,0)</f>
        <v>961400</v>
      </c>
      <c r="E1395" s="342">
        <f t="shared" si="45"/>
        <v>41800</v>
      </c>
      <c r="F1395" s="363">
        <f t="shared" si="46"/>
        <v>21.553819927425987</v>
      </c>
      <c r="G1395" s="333">
        <v>900949.67296640621</v>
      </c>
      <c r="H1395" s="333">
        <v>41800</v>
      </c>
    </row>
    <row r="1396" spans="1:8" s="345" customFormat="1" ht="15" customHeight="1">
      <c r="A1396" s="344" t="s">
        <v>19562</v>
      </c>
      <c r="B1396" s="350" t="s">
        <v>19563</v>
      </c>
      <c r="C1396" s="331">
        <f>VLOOKUP(A1396,[8]VPP_analiticki!$A$5:$I$269,6,0)</f>
        <v>14</v>
      </c>
      <c r="D1396" s="331">
        <f>VLOOKUP(A1396,[8]VPP_analiticki!$A$5:$I$269,9,0)</f>
        <v>585200</v>
      </c>
      <c r="E1396" s="342">
        <f t="shared" si="45"/>
        <v>41800</v>
      </c>
      <c r="F1396" s="363">
        <f t="shared" si="46"/>
        <v>13.119716477563648</v>
      </c>
      <c r="G1396" s="333">
        <v>548404.14876216045</v>
      </c>
      <c r="H1396" s="333">
        <v>41800</v>
      </c>
    </row>
    <row r="1397" spans="1:8" s="345" customFormat="1" ht="15" customHeight="1">
      <c r="A1397" s="344" t="s">
        <v>18377</v>
      </c>
      <c r="B1397" s="350" t="s">
        <v>18378</v>
      </c>
      <c r="C1397" s="331">
        <f>VLOOKUP(A1397,[8]VPP_analiticki!$A$5:$I$269,6,0)</f>
        <v>31</v>
      </c>
      <c r="D1397" s="331">
        <f>VLOOKUP(A1397,[8]VPP_analiticki!$A$5:$I$269,9,0)</f>
        <v>1295800</v>
      </c>
      <c r="E1397" s="342">
        <f t="shared" si="45"/>
        <v>41800</v>
      </c>
      <c r="F1397" s="363">
        <f t="shared" si="46"/>
        <v>29.050800771748076</v>
      </c>
      <c r="G1397" s="333">
        <v>1214323.4722590696</v>
      </c>
      <c r="H1397" s="333">
        <v>41800</v>
      </c>
    </row>
    <row r="1398" spans="1:8" s="345" customFormat="1" ht="15" customHeight="1">
      <c r="A1398" s="344" t="s">
        <v>19564</v>
      </c>
      <c r="B1398" s="350" t="s">
        <v>19565</v>
      </c>
      <c r="C1398" s="331">
        <f>VLOOKUP(A1398,[8]VPP_analiticki!$A$5:$I$269,6,0)</f>
        <v>1</v>
      </c>
      <c r="D1398" s="331">
        <f>VLOOKUP(A1398,[8]VPP_analiticki!$A$5:$I$269,9,0)</f>
        <v>41800</v>
      </c>
      <c r="E1398" s="342">
        <f t="shared" si="45"/>
        <v>41800</v>
      </c>
      <c r="F1398" s="363">
        <f t="shared" si="46"/>
        <v>0.93712260554026028</v>
      </c>
      <c r="G1398" s="333">
        <v>39171.724911582882</v>
      </c>
      <c r="H1398" s="333">
        <v>41800</v>
      </c>
    </row>
    <row r="1399" spans="1:8" s="345" customFormat="1" ht="15" customHeight="1">
      <c r="A1399" s="344" t="s">
        <v>18379</v>
      </c>
      <c r="B1399" s="350" t="s">
        <v>18380</v>
      </c>
      <c r="C1399" s="331">
        <f>VLOOKUP(A1399,[8]VPP_analiticki!$A$5:$I$269,6,0)</f>
        <v>24</v>
      </c>
      <c r="D1399" s="331">
        <f>VLOOKUP(A1399,[8]VPP_analiticki!$A$5:$I$269,9,0)</f>
        <v>1003200</v>
      </c>
      <c r="E1399" s="342">
        <f t="shared" si="45"/>
        <v>41800</v>
      </c>
      <c r="F1399" s="363">
        <f t="shared" si="46"/>
        <v>22.490942532966248</v>
      </c>
      <c r="G1399" s="333">
        <v>940121.3978779891</v>
      </c>
      <c r="H1399" s="333">
        <v>41800</v>
      </c>
    </row>
    <row r="1400" spans="1:8" s="345" customFormat="1" ht="15" customHeight="1">
      <c r="A1400" s="344" t="s">
        <v>19566</v>
      </c>
      <c r="B1400" s="350" t="s">
        <v>19580</v>
      </c>
      <c r="C1400" s="331">
        <f>VLOOKUP(A1400,[8]VPP_analiticki!$A$5:$I$269,6,0)</f>
        <v>5</v>
      </c>
      <c r="D1400" s="331">
        <f>VLOOKUP(A1400,[8]VPP_analiticki!$A$5:$I$269,9,0)</f>
        <v>209000</v>
      </c>
      <c r="E1400" s="342">
        <f t="shared" si="45"/>
        <v>41800</v>
      </c>
      <c r="F1400" s="363">
        <f t="shared" si="46"/>
        <v>4.6856130277013008</v>
      </c>
      <c r="G1400" s="333">
        <v>195858.62455791439</v>
      </c>
      <c r="H1400" s="333">
        <v>41800</v>
      </c>
    </row>
    <row r="1401" spans="1:8" s="345" customFormat="1" ht="15" customHeight="1">
      <c r="A1401" s="344" t="s">
        <v>19567</v>
      </c>
      <c r="B1401" s="350" t="s">
        <v>19581</v>
      </c>
      <c r="C1401" s="331">
        <f>VLOOKUP(A1401,[8]VPP_analiticki!$A$5:$I$269,6,0)</f>
        <v>1</v>
      </c>
      <c r="D1401" s="331">
        <f>VLOOKUP(A1401,[8]VPP_analiticki!$A$5:$I$269,9,0)</f>
        <v>41800</v>
      </c>
      <c r="E1401" s="342">
        <f t="shared" si="45"/>
        <v>41800</v>
      </c>
      <c r="F1401" s="363">
        <f t="shared" si="46"/>
        <v>0.93712260554026028</v>
      </c>
      <c r="G1401" s="333">
        <v>39171.724911582882</v>
      </c>
      <c r="H1401" s="333">
        <v>41800</v>
      </c>
    </row>
    <row r="1402" spans="1:8" s="345" customFormat="1" ht="15" customHeight="1">
      <c r="A1402" s="344" t="s">
        <v>19568</v>
      </c>
      <c r="B1402" s="350" t="s">
        <v>19582</v>
      </c>
      <c r="C1402" s="331">
        <f>VLOOKUP(A1402,[8]VPP_analiticki!$A$5:$I$269,6,0)</f>
        <v>1</v>
      </c>
      <c r="D1402" s="331">
        <f>VLOOKUP(A1402,[8]VPP_analiticki!$A$5:$I$269,9,0)</f>
        <v>41800</v>
      </c>
      <c r="E1402" s="342">
        <f t="shared" si="45"/>
        <v>41800</v>
      </c>
      <c r="F1402" s="363">
        <f t="shared" si="46"/>
        <v>0.93712260554026028</v>
      </c>
      <c r="G1402" s="333">
        <v>39171.724911582882</v>
      </c>
      <c r="H1402" s="333">
        <v>41800</v>
      </c>
    </row>
    <row r="1403" spans="1:8" s="345" customFormat="1" ht="15" customHeight="1">
      <c r="A1403" s="344" t="s">
        <v>19569</v>
      </c>
      <c r="B1403" s="350" t="s">
        <v>19583</v>
      </c>
      <c r="C1403" s="331">
        <f>VLOOKUP(A1403,[8]VPP_analiticki!$A$5:$I$269,6,0)</f>
        <v>5</v>
      </c>
      <c r="D1403" s="331">
        <f>VLOOKUP(A1403,[8]VPP_analiticki!$A$5:$I$269,9,0)</f>
        <v>209000</v>
      </c>
      <c r="E1403" s="342">
        <f t="shared" si="45"/>
        <v>41800</v>
      </c>
      <c r="F1403" s="363">
        <f t="shared" si="46"/>
        <v>4.6856130277013008</v>
      </c>
      <c r="G1403" s="333">
        <v>195858.62455791439</v>
      </c>
      <c r="H1403" s="333">
        <v>41800</v>
      </c>
    </row>
    <row r="1404" spans="1:8" s="345" customFormat="1" ht="15" customHeight="1">
      <c r="A1404" s="344" t="s">
        <v>19570</v>
      </c>
      <c r="B1404" s="350" t="s">
        <v>19584</v>
      </c>
      <c r="C1404" s="331">
        <f>VLOOKUP(A1404,[8]VPP_analiticki!$A$5:$I$269,6,0)</f>
        <v>3</v>
      </c>
      <c r="D1404" s="331">
        <f>VLOOKUP(A1404,[8]VPP_analiticki!$A$5:$I$269,9,0)</f>
        <v>125400</v>
      </c>
      <c r="E1404" s="342">
        <f t="shared" si="45"/>
        <v>41800</v>
      </c>
      <c r="F1404" s="363">
        <f t="shared" si="46"/>
        <v>2.8113678166207809</v>
      </c>
      <c r="G1404" s="333">
        <v>117515.17473474864</v>
      </c>
      <c r="H1404" s="333">
        <v>41800</v>
      </c>
    </row>
    <row r="1405" spans="1:8" s="345" customFormat="1" ht="15" customHeight="1">
      <c r="A1405" s="344" t="s">
        <v>19571</v>
      </c>
      <c r="B1405" s="350" t="s">
        <v>19585</v>
      </c>
      <c r="C1405" s="331">
        <f>VLOOKUP(A1405,[8]VPP_analiticki!$A$5:$I$269,6,0)</f>
        <v>1</v>
      </c>
      <c r="D1405" s="331">
        <f>VLOOKUP(A1405,[8]VPP_analiticki!$A$5:$I$269,9,0)</f>
        <v>41800</v>
      </c>
      <c r="E1405" s="342">
        <f t="shared" si="45"/>
        <v>41800</v>
      </c>
      <c r="F1405" s="363">
        <f t="shared" si="46"/>
        <v>0.93712260554026028</v>
      </c>
      <c r="G1405" s="333">
        <v>39171.724911582882</v>
      </c>
      <c r="H1405" s="333">
        <v>41800</v>
      </c>
    </row>
    <row r="1406" spans="1:8" s="345" customFormat="1" ht="15" customHeight="1">
      <c r="A1406" s="344" t="s">
        <v>19572</v>
      </c>
      <c r="B1406" s="350" t="s">
        <v>19586</v>
      </c>
      <c r="C1406" s="331">
        <f>VLOOKUP(A1406,[8]VPP_analiticki!$A$5:$I$269,6,0)</f>
        <v>5</v>
      </c>
      <c r="D1406" s="331">
        <f>VLOOKUP(A1406,[8]VPP_analiticki!$A$5:$I$269,9,0)</f>
        <v>209000</v>
      </c>
      <c r="E1406" s="342">
        <f t="shared" si="45"/>
        <v>41800</v>
      </c>
      <c r="F1406" s="363">
        <f t="shared" si="46"/>
        <v>4.6856130277013008</v>
      </c>
      <c r="G1406" s="333">
        <v>195858.62455791439</v>
      </c>
      <c r="H1406" s="333">
        <v>41800</v>
      </c>
    </row>
    <row r="1407" spans="1:8" s="345" customFormat="1" ht="15" customHeight="1">
      <c r="A1407" s="344" t="s">
        <v>19573</v>
      </c>
      <c r="B1407" s="350" t="s">
        <v>19587</v>
      </c>
      <c r="C1407" s="331">
        <f>VLOOKUP(A1407,[8]VPP_analiticki!$A$5:$I$269,6,0)</f>
        <v>2</v>
      </c>
      <c r="D1407" s="331">
        <f>VLOOKUP(A1407,[8]VPP_analiticki!$A$5:$I$269,9,0)</f>
        <v>83600</v>
      </c>
      <c r="E1407" s="342">
        <f t="shared" si="45"/>
        <v>41800</v>
      </c>
      <c r="F1407" s="363">
        <f t="shared" si="46"/>
        <v>1.8742452110805206</v>
      </c>
      <c r="G1407" s="333">
        <v>78343.449823165764</v>
      </c>
      <c r="H1407" s="333">
        <v>41800</v>
      </c>
    </row>
    <row r="1408" spans="1:8" s="345" customFormat="1" ht="15" customHeight="1">
      <c r="A1408" s="344" t="s">
        <v>19574</v>
      </c>
      <c r="B1408" s="350" t="s">
        <v>19588</v>
      </c>
      <c r="C1408" s="331">
        <f>VLOOKUP(A1408,[8]VPP_analiticki!$A$5:$I$269,6,0)</f>
        <v>1</v>
      </c>
      <c r="D1408" s="331">
        <f>VLOOKUP(A1408,[8]VPP_analiticki!$A$5:$I$269,9,0)</f>
        <v>41800</v>
      </c>
      <c r="E1408" s="342">
        <f t="shared" si="45"/>
        <v>41800</v>
      </c>
      <c r="F1408" s="363">
        <f t="shared" si="46"/>
        <v>0.93712260554026028</v>
      </c>
      <c r="G1408" s="333">
        <v>39171.724911582882</v>
      </c>
      <c r="H1408" s="333">
        <v>41800</v>
      </c>
    </row>
    <row r="1409" spans="1:8" s="345" customFormat="1" ht="15" customHeight="1">
      <c r="A1409" s="344" t="s">
        <v>19575</v>
      </c>
      <c r="B1409" s="350" t="s">
        <v>19589</v>
      </c>
      <c r="C1409" s="331">
        <f>VLOOKUP(A1409,[8]VPP_analiticki!$A$5:$I$269,6,0)</f>
        <v>8</v>
      </c>
      <c r="D1409" s="331">
        <f>VLOOKUP(A1409,[8]VPP_analiticki!$A$5:$I$269,9,0)</f>
        <v>334400</v>
      </c>
      <c r="E1409" s="342">
        <f t="shared" si="45"/>
        <v>41800</v>
      </c>
      <c r="F1409" s="363">
        <f t="shared" si="46"/>
        <v>7.4969808443220822</v>
      </c>
      <c r="G1409" s="333">
        <v>313373.79929266305</v>
      </c>
      <c r="H1409" s="333">
        <v>41800</v>
      </c>
    </row>
    <row r="1410" spans="1:8" s="345" customFormat="1" ht="15" customHeight="1">
      <c r="A1410" s="344" t="s">
        <v>19576</v>
      </c>
      <c r="B1410" s="350" t="s">
        <v>19590</v>
      </c>
      <c r="C1410" s="331">
        <f>VLOOKUP(A1410,[8]VPP_analiticki!$A$5:$I$269,6,0)</f>
        <v>1</v>
      </c>
      <c r="D1410" s="331">
        <f>VLOOKUP(A1410,[8]VPP_analiticki!$A$5:$I$269,9,0)</f>
        <v>1612160</v>
      </c>
      <c r="E1410" s="342">
        <f t="shared" si="45"/>
        <v>1612160</v>
      </c>
      <c r="F1410" s="363">
        <f t="shared" si="46"/>
        <v>0.9371226055402605</v>
      </c>
      <c r="G1410" s="333">
        <v>1510791.5797477863</v>
      </c>
      <c r="H1410" s="333">
        <v>1612160</v>
      </c>
    </row>
    <row r="1411" spans="1:8" s="345" customFormat="1" ht="15" customHeight="1">
      <c r="A1411" s="344" t="s">
        <v>19577</v>
      </c>
      <c r="B1411" s="350" t="s">
        <v>19591</v>
      </c>
      <c r="C1411" s="331">
        <f>VLOOKUP(A1411,[8]VPP_analiticki!$A$5:$I$269,6,0)</f>
        <v>1</v>
      </c>
      <c r="D1411" s="331">
        <f>VLOOKUP(A1411,[8]VPP_analiticki!$A$5:$I$269,9,0)</f>
        <v>1612160</v>
      </c>
      <c r="E1411" s="342">
        <f t="shared" si="45"/>
        <v>1612160</v>
      </c>
      <c r="F1411" s="363">
        <f t="shared" si="46"/>
        <v>0.9371226055402605</v>
      </c>
      <c r="G1411" s="333">
        <v>1510791.5797477863</v>
      </c>
      <c r="H1411" s="333">
        <v>1612160</v>
      </c>
    </row>
    <row r="1412" spans="1:8" s="345" customFormat="1" ht="15" customHeight="1">
      <c r="A1412" s="344" t="s">
        <v>19578</v>
      </c>
      <c r="B1412" s="350" t="s">
        <v>19592</v>
      </c>
      <c r="C1412" s="331">
        <f>VLOOKUP(A1412,[8]VPP_analiticki!$A$5:$I$269,6,0)</f>
        <v>1</v>
      </c>
      <c r="D1412" s="331">
        <f>VLOOKUP(A1412,[8]VPP_analiticki!$A$5:$I$269,9,0)</f>
        <v>1612160</v>
      </c>
      <c r="E1412" s="342">
        <f t="shared" si="45"/>
        <v>1612160</v>
      </c>
      <c r="F1412" s="363">
        <f t="shared" si="46"/>
        <v>0.9371226055402605</v>
      </c>
      <c r="G1412" s="333">
        <v>1510791.5797477863</v>
      </c>
      <c r="H1412" s="333">
        <v>1612160</v>
      </c>
    </row>
    <row r="1413" spans="1:8" s="345" customFormat="1" ht="15" customHeight="1">
      <c r="A1413" s="344" t="s">
        <v>19579</v>
      </c>
      <c r="B1413" s="350" t="s">
        <v>19593</v>
      </c>
      <c r="C1413" s="331">
        <f>VLOOKUP(A1413,[8]VPP_analiticki!$A$5:$I$269,6,0)</f>
        <v>1</v>
      </c>
      <c r="D1413" s="331">
        <f>VLOOKUP(A1413,[8]VPP_analiticki!$A$5:$I$269,9,0)</f>
        <v>1612160</v>
      </c>
      <c r="E1413" s="342">
        <f t="shared" si="45"/>
        <v>1612160</v>
      </c>
      <c r="F1413" s="363">
        <f t="shared" si="46"/>
        <v>0.9371226055402605</v>
      </c>
      <c r="G1413" s="333">
        <v>1510791.5797477863</v>
      </c>
      <c r="H1413" s="333">
        <v>1612160</v>
      </c>
    </row>
    <row r="1414" spans="1:8" s="345" customFormat="1" ht="15" customHeight="1">
      <c r="A1414" s="344" t="s">
        <v>18381</v>
      </c>
      <c r="B1414" s="350" t="s">
        <v>18382</v>
      </c>
      <c r="C1414" s="331">
        <f>VLOOKUP(A1414,[8]VPP_analiticki!$A$5:$I$269,6,0)</f>
        <v>1</v>
      </c>
      <c r="D1414" s="331">
        <f>VLOOKUP(A1414,[8]VPP_analiticki!$A$5:$I$269,9,0)</f>
        <v>1556500</v>
      </c>
      <c r="E1414" s="342">
        <f t="shared" si="45"/>
        <v>1556500</v>
      </c>
      <c r="F1414" s="363">
        <f t="shared" si="46"/>
        <v>0.93712260554026061</v>
      </c>
      <c r="G1414" s="333">
        <v>1458631.3355234156</v>
      </c>
      <c r="H1414" s="333">
        <v>1556500</v>
      </c>
    </row>
    <row r="1415" spans="1:8" s="345" customFormat="1" ht="15" customHeight="1">
      <c r="A1415" s="344" t="s">
        <v>18210</v>
      </c>
      <c r="B1415" s="350" t="s">
        <v>18211</v>
      </c>
      <c r="C1415" s="331">
        <f>VLOOKUP(A1415,[8]VPP_analiticki!$A$5:$I$269,6,0)</f>
        <v>3</v>
      </c>
      <c r="D1415" s="331">
        <f>VLOOKUP(A1415,[8]VPP_analiticki!$A$5:$I$269,9,0)</f>
        <v>4669500</v>
      </c>
      <c r="E1415" s="342">
        <f t="shared" si="45"/>
        <v>1556500</v>
      </c>
      <c r="F1415" s="363">
        <f t="shared" si="46"/>
        <v>2.8113678166207814</v>
      </c>
      <c r="G1415" s="333">
        <v>4375894.0065702461</v>
      </c>
      <c r="H1415" s="333">
        <v>1556500</v>
      </c>
    </row>
    <row r="1416" spans="1:8" s="345" customFormat="1" ht="15" customHeight="1">
      <c r="A1416" s="344" t="s">
        <v>18383</v>
      </c>
      <c r="B1416" s="350" t="s">
        <v>18384</v>
      </c>
      <c r="C1416" s="331">
        <f>VLOOKUP(A1416,[8]VPP_analiticki!$A$5:$I$269,6,0)</f>
        <v>6</v>
      </c>
      <c r="D1416" s="331">
        <f>VLOOKUP(A1416,[8]VPP_analiticki!$A$5:$I$269,9,0)</f>
        <v>9339000</v>
      </c>
      <c r="E1416" s="342">
        <f t="shared" si="45"/>
        <v>1556500</v>
      </c>
      <c r="F1416" s="363">
        <f t="shared" si="46"/>
        <v>5.6227356332415628</v>
      </c>
      <c r="G1416" s="333">
        <v>8751788.0131404921</v>
      </c>
      <c r="H1416" s="333">
        <v>1556500</v>
      </c>
    </row>
    <row r="1417" spans="1:8" s="345" customFormat="1" ht="15" customHeight="1">
      <c r="A1417" s="344" t="s">
        <v>18385</v>
      </c>
      <c r="B1417" s="350" t="s">
        <v>18386</v>
      </c>
      <c r="C1417" s="331">
        <f>VLOOKUP(A1417,[8]VPP_analiticki!$A$5:$I$269,6,0)</f>
        <v>1</v>
      </c>
      <c r="D1417" s="331">
        <f>VLOOKUP(A1417,[8]VPP_analiticki!$A$5:$I$269,9,0)</f>
        <v>1595000</v>
      </c>
      <c r="E1417" s="342">
        <f t="shared" si="45"/>
        <v>1595000</v>
      </c>
      <c r="F1417" s="363">
        <f t="shared" si="46"/>
        <v>0.9371226055402605</v>
      </c>
      <c r="G1417" s="333">
        <v>1494710.5558367155</v>
      </c>
      <c r="H1417" s="333">
        <v>1595000</v>
      </c>
    </row>
    <row r="1418" spans="1:8" s="345" customFormat="1" ht="15" customHeight="1">
      <c r="A1418" s="344" t="s">
        <v>18387</v>
      </c>
      <c r="B1418" s="350" t="s">
        <v>18388</v>
      </c>
      <c r="C1418" s="331">
        <f>VLOOKUP(A1418,[8]VPP_analiticki!$A$5:$I$269,6,0)</f>
        <v>1</v>
      </c>
      <c r="D1418" s="331">
        <f>VLOOKUP(A1418,[8]VPP_analiticki!$A$5:$I$269,9,0)</f>
        <v>572000</v>
      </c>
      <c r="E1418" s="342">
        <f t="shared" si="45"/>
        <v>572000</v>
      </c>
      <c r="F1418" s="363">
        <f t="shared" si="46"/>
        <v>0.93712260554026028</v>
      </c>
      <c r="G1418" s="333">
        <v>536034.13036902889</v>
      </c>
      <c r="H1418" s="333">
        <v>572000</v>
      </c>
    </row>
    <row r="1419" spans="1:8" s="345" customFormat="1" ht="15" customHeight="1">
      <c r="A1419" s="344" t="s">
        <v>19594</v>
      </c>
      <c r="B1419" s="350" t="s">
        <v>19596</v>
      </c>
      <c r="C1419" s="331">
        <f>VLOOKUP(A1419,[8]VPP_analiticki!$A$5:$I$269,6,0)</f>
        <v>1</v>
      </c>
      <c r="D1419" s="331">
        <f>VLOOKUP(A1419,[8]VPP_analiticki!$A$5:$I$269,9,0)</f>
        <v>572000</v>
      </c>
      <c r="E1419" s="342">
        <f t="shared" si="45"/>
        <v>572000</v>
      </c>
      <c r="F1419" s="363">
        <f t="shared" si="46"/>
        <v>0.93712260554026028</v>
      </c>
      <c r="G1419" s="333">
        <v>536034.13036902889</v>
      </c>
      <c r="H1419" s="333">
        <v>572000</v>
      </c>
    </row>
    <row r="1420" spans="1:8" s="345" customFormat="1" ht="15" customHeight="1">
      <c r="A1420" s="344" t="s">
        <v>19595</v>
      </c>
      <c r="B1420" s="350" t="s">
        <v>19597</v>
      </c>
      <c r="C1420" s="331">
        <f>VLOOKUP(A1420,[8]VPP_analiticki!$A$5:$I$269,6,0)</f>
        <v>1</v>
      </c>
      <c r="D1420" s="331">
        <f>VLOOKUP(A1420,[8]VPP_analiticki!$A$5:$I$269,9,0)</f>
        <v>572000</v>
      </c>
      <c r="E1420" s="342">
        <f t="shared" si="45"/>
        <v>572000</v>
      </c>
      <c r="F1420" s="363">
        <f t="shared" si="46"/>
        <v>0.93712260554026028</v>
      </c>
      <c r="G1420" s="333">
        <v>536034.13036902889</v>
      </c>
      <c r="H1420" s="333">
        <v>572000</v>
      </c>
    </row>
    <row r="1421" spans="1:8" s="345" customFormat="1" ht="15" customHeight="1">
      <c r="A1421" s="344" t="s">
        <v>18389</v>
      </c>
      <c r="B1421" s="350" t="s">
        <v>18390</v>
      </c>
      <c r="C1421" s="331">
        <f>VLOOKUP(A1421,[8]VPP_analiticki!$A$5:$I$269,6,0)</f>
        <v>2</v>
      </c>
      <c r="D1421" s="331">
        <f>VLOOKUP(A1421,[8]VPP_analiticki!$A$5:$I$269,9,0)</f>
        <v>1144000</v>
      </c>
      <c r="E1421" s="342">
        <f t="shared" si="45"/>
        <v>572000</v>
      </c>
      <c r="F1421" s="363">
        <f t="shared" si="46"/>
        <v>1.8742452110805206</v>
      </c>
      <c r="G1421" s="333">
        <v>1072068.2607380578</v>
      </c>
      <c r="H1421" s="333">
        <v>572000</v>
      </c>
    </row>
    <row r="1422" spans="1:8" s="345" customFormat="1" ht="15" customHeight="1">
      <c r="A1422" s="344" t="s">
        <v>18391</v>
      </c>
      <c r="B1422" s="350" t="s">
        <v>18392</v>
      </c>
      <c r="C1422" s="331">
        <f>VLOOKUP(A1422,[8]VPP_analiticki!$A$5:$I$269,6,0)</f>
        <v>2</v>
      </c>
      <c r="D1422" s="331">
        <f>VLOOKUP(A1422,[8]VPP_analiticki!$A$5:$I$269,9,0)</f>
        <v>1427800</v>
      </c>
      <c r="E1422" s="342">
        <f t="shared" si="45"/>
        <v>713900</v>
      </c>
      <c r="F1422" s="363">
        <f t="shared" si="46"/>
        <v>1.8742452110805208</v>
      </c>
      <c r="G1422" s="333">
        <v>1338023.6561903837</v>
      </c>
      <c r="H1422" s="333">
        <v>713900</v>
      </c>
    </row>
    <row r="1423" spans="1:8" s="345" customFormat="1" ht="15" customHeight="1">
      <c r="A1423" s="344" t="s">
        <v>18393</v>
      </c>
      <c r="B1423" s="350" t="s">
        <v>18394</v>
      </c>
      <c r="C1423" s="331">
        <f>VLOOKUP(A1423,[8]VPP_analiticki!$A$5:$I$269,6,0)</f>
        <v>1</v>
      </c>
      <c r="D1423" s="331">
        <f>VLOOKUP(A1423,[8]VPP_analiticki!$A$5:$I$269,9,0)</f>
        <v>1465640</v>
      </c>
      <c r="E1423" s="342">
        <f t="shared" si="45"/>
        <v>1465640</v>
      </c>
      <c r="F1423" s="363">
        <f t="shared" si="46"/>
        <v>0.93712260554026039</v>
      </c>
      <c r="G1423" s="333">
        <v>1373484.3755840273</v>
      </c>
      <c r="H1423" s="333">
        <v>1465640</v>
      </c>
    </row>
    <row r="1424" spans="1:8" s="345" customFormat="1" ht="15" customHeight="1">
      <c r="A1424" s="344" t="s">
        <v>19598</v>
      </c>
      <c r="B1424" s="350" t="s">
        <v>19600</v>
      </c>
      <c r="C1424" s="331">
        <f>VLOOKUP(A1424,[8]VPP_analiticki!$A$5:$I$269,6,0)</f>
        <v>2</v>
      </c>
      <c r="D1424" s="331">
        <f>VLOOKUP(A1424,[8]VPP_analiticki!$A$5:$I$269,9,0)</f>
        <v>2931280</v>
      </c>
      <c r="E1424" s="342">
        <f t="shared" si="45"/>
        <v>1465640</v>
      </c>
      <c r="F1424" s="363">
        <f t="shared" si="46"/>
        <v>1.8742452110805208</v>
      </c>
      <c r="G1424" s="333">
        <v>2746968.7511680545</v>
      </c>
      <c r="H1424" s="333">
        <v>1465640</v>
      </c>
    </row>
    <row r="1425" spans="1:8" s="345" customFormat="1" ht="15" customHeight="1">
      <c r="A1425" s="344" t="s">
        <v>19599</v>
      </c>
      <c r="B1425" s="350" t="s">
        <v>19601</v>
      </c>
      <c r="C1425" s="331">
        <f>VLOOKUP(A1425,[8]VPP_analiticki!$A$5:$I$269,6,0)</f>
        <v>1</v>
      </c>
      <c r="D1425" s="331">
        <f>VLOOKUP(A1425,[8]VPP_analiticki!$A$5:$I$269,9,0)</f>
        <v>606041.69999999995</v>
      </c>
      <c r="E1425" s="342">
        <f t="shared" si="45"/>
        <v>606041.69999999995</v>
      </c>
      <c r="F1425" s="363">
        <f t="shared" si="46"/>
        <v>0.93712260554026039</v>
      </c>
      <c r="G1425" s="333">
        <v>567935.37697004876</v>
      </c>
      <c r="H1425" s="333">
        <v>606041.69999999995</v>
      </c>
    </row>
    <row r="1426" spans="1:8" s="345" customFormat="1" ht="15" customHeight="1">
      <c r="A1426" s="344" t="s">
        <v>18395</v>
      </c>
      <c r="B1426" s="350" t="s">
        <v>18396</v>
      </c>
      <c r="C1426" s="331">
        <f>VLOOKUP(A1426,[8]VPP_analiticki!$A$5:$I$269,6,0)</f>
        <v>1</v>
      </c>
      <c r="D1426" s="331">
        <f>VLOOKUP(A1426,[8]VPP_analiticki!$A$5:$I$269,9,0)</f>
        <v>1529000</v>
      </c>
      <c r="E1426" s="342">
        <f t="shared" si="45"/>
        <v>1529000</v>
      </c>
      <c r="F1426" s="363">
        <f t="shared" si="46"/>
        <v>0.9371226055402605</v>
      </c>
      <c r="G1426" s="333">
        <v>1432860.4638710583</v>
      </c>
      <c r="H1426" s="333">
        <v>1529000</v>
      </c>
    </row>
    <row r="1427" spans="1:8" s="345" customFormat="1" ht="15" customHeight="1">
      <c r="A1427" s="344" t="s">
        <v>19602</v>
      </c>
      <c r="B1427" s="350" t="s">
        <v>19607</v>
      </c>
      <c r="C1427" s="331">
        <f>VLOOKUP(A1427,[8]VPP_analiticki!$A$5:$I$269,6,0)</f>
        <v>1</v>
      </c>
      <c r="D1427" s="331">
        <f>VLOOKUP(A1427,[8]VPP_analiticki!$A$5:$I$269,9,0)</f>
        <v>1529000</v>
      </c>
      <c r="E1427" s="342">
        <f t="shared" si="45"/>
        <v>1529000</v>
      </c>
      <c r="F1427" s="363">
        <f t="shared" si="46"/>
        <v>0.9371226055402605</v>
      </c>
      <c r="G1427" s="333">
        <v>1432860.4638710583</v>
      </c>
      <c r="H1427" s="333">
        <v>1529000</v>
      </c>
    </row>
    <row r="1428" spans="1:8" s="345" customFormat="1" ht="15" customHeight="1">
      <c r="A1428" s="344" t="s">
        <v>19603</v>
      </c>
      <c r="B1428" s="350" t="s">
        <v>19608</v>
      </c>
      <c r="C1428" s="331">
        <f>VLOOKUP(A1428,[8]VPP_analiticki!$A$5:$I$269,6,0)</f>
        <v>1</v>
      </c>
      <c r="D1428" s="331">
        <f>VLOOKUP(A1428,[8]VPP_analiticki!$A$5:$I$269,9,0)</f>
        <v>621500</v>
      </c>
      <c r="E1428" s="342">
        <f t="shared" si="45"/>
        <v>621500</v>
      </c>
      <c r="F1428" s="363">
        <f t="shared" si="46"/>
        <v>0.93712260554026028</v>
      </c>
      <c r="G1428" s="333">
        <v>582421.69934327179</v>
      </c>
      <c r="H1428" s="333">
        <v>621500</v>
      </c>
    </row>
    <row r="1429" spans="1:8" s="345" customFormat="1" ht="15" customHeight="1">
      <c r="A1429" s="344" t="s">
        <v>19604</v>
      </c>
      <c r="B1429" s="350" t="s">
        <v>19609</v>
      </c>
      <c r="C1429" s="331">
        <f>VLOOKUP(A1429,[8]VPP_analiticki!$A$5:$I$269,6,0)</f>
        <v>1</v>
      </c>
      <c r="D1429" s="331">
        <f>VLOOKUP(A1429,[8]VPP_analiticki!$A$5:$I$269,9,0)</f>
        <v>621500</v>
      </c>
      <c r="E1429" s="342">
        <f t="shared" si="45"/>
        <v>621500</v>
      </c>
      <c r="F1429" s="363">
        <f t="shared" si="46"/>
        <v>0.93712260554026028</v>
      </c>
      <c r="G1429" s="333">
        <v>582421.69934327179</v>
      </c>
      <c r="H1429" s="333">
        <v>621500</v>
      </c>
    </row>
    <row r="1430" spans="1:8" s="345" customFormat="1" ht="15" customHeight="1">
      <c r="A1430" s="344" t="s">
        <v>19605</v>
      </c>
      <c r="B1430" s="350" t="s">
        <v>19610</v>
      </c>
      <c r="C1430" s="331">
        <f>VLOOKUP(A1430,[8]VPP_analiticki!$A$5:$I$269,6,0)</f>
        <v>1</v>
      </c>
      <c r="D1430" s="331">
        <f>VLOOKUP(A1430,[8]VPP_analiticki!$A$5:$I$269,9,0)</f>
        <v>671000</v>
      </c>
      <c r="E1430" s="342">
        <f t="shared" si="45"/>
        <v>671000</v>
      </c>
      <c r="F1430" s="363">
        <f t="shared" si="46"/>
        <v>0.93712260554026028</v>
      </c>
      <c r="G1430" s="333">
        <v>628809.26831751468</v>
      </c>
      <c r="H1430" s="333">
        <v>671000</v>
      </c>
    </row>
    <row r="1431" spans="1:8" s="345" customFormat="1" ht="15" customHeight="1">
      <c r="A1431" s="344" t="s">
        <v>19606</v>
      </c>
      <c r="B1431" s="350" t="s">
        <v>19611</v>
      </c>
      <c r="C1431" s="331">
        <f>VLOOKUP(A1431,[8]VPP_analiticki!$A$5:$I$269,6,0)</f>
        <v>1</v>
      </c>
      <c r="D1431" s="331">
        <f>VLOOKUP(A1431,[8]VPP_analiticki!$A$5:$I$269,9,0)</f>
        <v>671000</v>
      </c>
      <c r="E1431" s="342">
        <f t="shared" si="45"/>
        <v>671000</v>
      </c>
      <c r="F1431" s="363">
        <f t="shared" si="46"/>
        <v>0.93712260554026028</v>
      </c>
      <c r="G1431" s="333">
        <v>628809.26831751468</v>
      </c>
      <c r="H1431" s="333">
        <v>671000</v>
      </c>
    </row>
    <row r="1432" spans="1:8" s="345" customFormat="1" ht="15" customHeight="1">
      <c r="A1432" s="344" t="s">
        <v>18397</v>
      </c>
      <c r="B1432" s="350" t="s">
        <v>18398</v>
      </c>
      <c r="C1432" s="331">
        <f>VLOOKUP(A1432,[8]VPP_analiticki!$A$5:$I$269,6,0)</f>
        <v>1</v>
      </c>
      <c r="D1432" s="331">
        <f>VLOOKUP(A1432,[8]VPP_analiticki!$A$5:$I$269,9,0)</f>
        <v>863500</v>
      </c>
      <c r="E1432" s="342">
        <f t="shared" si="45"/>
        <v>863500</v>
      </c>
      <c r="F1432" s="363">
        <f t="shared" si="46"/>
        <v>0.93712260554026039</v>
      </c>
      <c r="G1432" s="333">
        <v>809205.36988401483</v>
      </c>
      <c r="H1432" s="333">
        <v>863500</v>
      </c>
    </row>
    <row r="1433" spans="1:8" s="345" customFormat="1" ht="15" customHeight="1">
      <c r="A1433" s="344" t="s">
        <v>19612</v>
      </c>
      <c r="B1433" s="350" t="s">
        <v>19614</v>
      </c>
      <c r="C1433" s="331">
        <f>VLOOKUP(A1433,[8]VPP_analiticki!$A$5:$I$269,6,0)</f>
        <v>1</v>
      </c>
      <c r="D1433" s="331">
        <f>VLOOKUP(A1433,[8]VPP_analiticki!$A$5:$I$269,9,0)</f>
        <v>863500</v>
      </c>
      <c r="E1433" s="342">
        <f t="shared" si="45"/>
        <v>863500</v>
      </c>
      <c r="F1433" s="363">
        <f t="shared" si="46"/>
        <v>0.93712260554026039</v>
      </c>
      <c r="G1433" s="333">
        <v>809205.36988401483</v>
      </c>
      <c r="H1433" s="333">
        <v>863500</v>
      </c>
    </row>
    <row r="1434" spans="1:8" s="345" customFormat="1" ht="15" customHeight="1">
      <c r="A1434" s="344" t="s">
        <v>19613</v>
      </c>
      <c r="B1434" s="350" t="s">
        <v>19615</v>
      </c>
      <c r="C1434" s="331">
        <f>VLOOKUP(A1434,[8]VPP_analiticki!$A$5:$I$269,6,0)</f>
        <v>1</v>
      </c>
      <c r="D1434" s="331">
        <f>VLOOKUP(A1434,[8]VPP_analiticki!$A$5:$I$269,9,0)</f>
        <v>863500</v>
      </c>
      <c r="E1434" s="342">
        <f t="shared" si="45"/>
        <v>863500</v>
      </c>
      <c r="F1434" s="363">
        <f t="shared" si="46"/>
        <v>0.93712260554026039</v>
      </c>
      <c r="G1434" s="333">
        <v>809205.36988401483</v>
      </c>
      <c r="H1434" s="333">
        <v>863500</v>
      </c>
    </row>
    <row r="1435" spans="1:8" s="345" customFormat="1" ht="15" customHeight="1">
      <c r="A1435" s="344" t="s">
        <v>18399</v>
      </c>
      <c r="B1435" s="350" t="s">
        <v>18400</v>
      </c>
      <c r="C1435" s="331">
        <f>VLOOKUP(A1435,[8]VPP_analiticki!$A$5:$I$269,6,0)</f>
        <v>1</v>
      </c>
      <c r="D1435" s="331">
        <f>VLOOKUP(A1435,[8]VPP_analiticki!$A$5:$I$269,9,0)</f>
        <v>1468500</v>
      </c>
      <c r="E1435" s="342">
        <f t="shared" si="45"/>
        <v>1468500</v>
      </c>
      <c r="F1435" s="363">
        <f t="shared" si="46"/>
        <v>0.93712260554026039</v>
      </c>
      <c r="G1435" s="333">
        <v>1376164.5462358724</v>
      </c>
      <c r="H1435" s="333">
        <v>1468500</v>
      </c>
    </row>
    <row r="1436" spans="1:8" s="345" customFormat="1" ht="15" customHeight="1">
      <c r="A1436" s="344" t="s">
        <v>19616</v>
      </c>
      <c r="B1436" s="350" t="s">
        <v>19617</v>
      </c>
      <c r="C1436" s="331">
        <f>VLOOKUP(A1436,[8]VPP_analiticki!$A$5:$I$269,6,0)</f>
        <v>1</v>
      </c>
      <c r="D1436" s="331">
        <f>VLOOKUP(A1436,[8]VPP_analiticki!$A$5:$I$269,9,0)</f>
        <v>1468500</v>
      </c>
      <c r="E1436" s="342">
        <f t="shared" si="45"/>
        <v>1468500</v>
      </c>
      <c r="F1436" s="363">
        <f t="shared" si="46"/>
        <v>0.93712260554026039</v>
      </c>
      <c r="G1436" s="333">
        <v>1376164.5462358724</v>
      </c>
      <c r="H1436" s="333">
        <v>1468500</v>
      </c>
    </row>
    <row r="1437" spans="1:8" s="345" customFormat="1" ht="15" customHeight="1">
      <c r="A1437" s="344" t="s">
        <v>18401</v>
      </c>
      <c r="B1437" s="350" t="s">
        <v>18402</v>
      </c>
      <c r="C1437" s="331">
        <f>VLOOKUP(A1437,[8]VPP_analiticki!$A$5:$I$269,6,0)</f>
        <v>2</v>
      </c>
      <c r="D1437" s="331">
        <f>VLOOKUP(A1437,[8]VPP_analiticki!$A$5:$I$269,9,0)</f>
        <v>1027400</v>
      </c>
      <c r="E1437" s="342">
        <f t="shared" si="45"/>
        <v>513700</v>
      </c>
      <c r="F1437" s="363">
        <f t="shared" si="46"/>
        <v>1.8742452110805208</v>
      </c>
      <c r="G1437" s="333">
        <v>962799.76493206352</v>
      </c>
      <c r="H1437" s="333">
        <v>513700</v>
      </c>
    </row>
    <row r="1438" spans="1:8" s="345" customFormat="1" ht="15" customHeight="1">
      <c r="A1438" s="344" t="s">
        <v>12025</v>
      </c>
      <c r="B1438" s="350" t="s">
        <v>12026</v>
      </c>
      <c r="C1438" s="331">
        <f>VLOOKUP(A1438,[8]VPP_analiticki!$A$5:$I$269,6,0)</f>
        <v>1</v>
      </c>
      <c r="D1438" s="331">
        <f>VLOOKUP(A1438,[8]VPP_analiticki!$A$5:$I$269,9,0)</f>
        <v>466400</v>
      </c>
      <c r="E1438" s="342">
        <f t="shared" si="45"/>
        <v>466400</v>
      </c>
      <c r="F1438" s="363">
        <f t="shared" si="46"/>
        <v>0.93712260554026039</v>
      </c>
      <c r="G1438" s="333">
        <v>437073.98322397744</v>
      </c>
      <c r="H1438" s="333">
        <v>466400</v>
      </c>
    </row>
    <row r="1439" spans="1:8" s="345" customFormat="1" ht="15" customHeight="1">
      <c r="A1439" s="344" t="s">
        <v>12075</v>
      </c>
      <c r="B1439" s="350" t="s">
        <v>12076</v>
      </c>
      <c r="C1439" s="331"/>
      <c r="D1439" s="331"/>
      <c r="E1439" s="342"/>
      <c r="F1439" s="363"/>
      <c r="G1439" s="333">
        <v>0</v>
      </c>
      <c r="H1439" s="333"/>
    </row>
    <row r="1440" spans="1:8" s="345" customFormat="1" ht="15" customHeight="1">
      <c r="A1440" s="344" t="s">
        <v>12105</v>
      </c>
      <c r="B1440" s="350" t="s">
        <v>12106</v>
      </c>
      <c r="C1440" s="331">
        <f>VLOOKUP(A1440,[8]VPP_analiticki!$A$5:$I$269,6,0)</f>
        <v>8</v>
      </c>
      <c r="D1440" s="331">
        <f>VLOOKUP(A1440,[8]VPP_analiticki!$A$5:$I$269,9,0)</f>
        <v>2380461.6</v>
      </c>
      <c r="E1440" s="342">
        <f>D1440/C1440</f>
        <v>297557.7</v>
      </c>
      <c r="F1440" s="363">
        <f t="shared" si="46"/>
        <v>7.4969808443220831</v>
      </c>
      <c r="G1440" s="333">
        <v>2230784.3769805371</v>
      </c>
      <c r="H1440" s="333">
        <v>297557.7</v>
      </c>
    </row>
    <row r="1441" spans="1:8" s="345" customFormat="1" ht="15" customHeight="1">
      <c r="A1441" s="344" t="s">
        <v>12107</v>
      </c>
      <c r="B1441" s="350" t="s">
        <v>12108</v>
      </c>
      <c r="C1441" s="331"/>
      <c r="D1441" s="331"/>
      <c r="E1441" s="342"/>
      <c r="F1441" s="363"/>
      <c r="G1441" s="333">
        <v>0</v>
      </c>
      <c r="H1441" s="333"/>
    </row>
    <row r="1442" spans="1:8" s="345" customFormat="1" ht="15" customHeight="1">
      <c r="A1442" s="344" t="s">
        <v>12109</v>
      </c>
      <c r="B1442" s="350" t="s">
        <v>12110</v>
      </c>
      <c r="C1442" s="331">
        <f>VLOOKUP(A1442,[8]VPP_analiticki!$A$5:$I$269,6,0)</f>
        <v>2</v>
      </c>
      <c r="D1442" s="331">
        <f>VLOOKUP(A1442,[8]VPP_analiticki!$A$5:$I$269,9,0)</f>
        <v>3190000</v>
      </c>
      <c r="E1442" s="342">
        <f>D1442/C1442</f>
        <v>1595000</v>
      </c>
      <c r="F1442" s="363">
        <f t="shared" si="46"/>
        <v>1.874245211080521</v>
      </c>
      <c r="G1442" s="333">
        <v>2989421.111673431</v>
      </c>
      <c r="H1442" s="333">
        <v>1595000</v>
      </c>
    </row>
    <row r="1443" spans="1:8" s="345" customFormat="1" ht="15" customHeight="1">
      <c r="A1443" s="344" t="s">
        <v>12111</v>
      </c>
      <c r="B1443" s="350" t="s">
        <v>12112</v>
      </c>
      <c r="C1443" s="331"/>
      <c r="D1443" s="331"/>
      <c r="E1443" s="342"/>
      <c r="F1443" s="363"/>
      <c r="G1443" s="333">
        <v>0</v>
      </c>
      <c r="H1443" s="333"/>
    </row>
    <row r="1444" spans="1:8" s="345" customFormat="1" ht="15" customHeight="1">
      <c r="A1444" s="344" t="s">
        <v>12113</v>
      </c>
      <c r="B1444" s="350" t="s">
        <v>12114</v>
      </c>
      <c r="C1444" s="331"/>
      <c r="D1444" s="331"/>
      <c r="E1444" s="342"/>
      <c r="F1444" s="363"/>
      <c r="G1444" s="333">
        <v>0</v>
      </c>
      <c r="H1444" s="333"/>
    </row>
    <row r="1445" spans="1:8" s="345" customFormat="1" ht="21" customHeight="1">
      <c r="A1445" s="344" t="s">
        <v>12071</v>
      </c>
      <c r="B1445" s="350" t="s">
        <v>12072</v>
      </c>
      <c r="C1445" s="331"/>
      <c r="D1445" s="331"/>
      <c r="E1445" s="342"/>
      <c r="F1445" s="363"/>
      <c r="G1445" s="333">
        <v>0</v>
      </c>
      <c r="H1445" s="333"/>
    </row>
    <row r="1446" spans="1:8" s="345" customFormat="1" ht="15" customHeight="1">
      <c r="A1446" s="344" t="s">
        <v>12073</v>
      </c>
      <c r="B1446" s="350" t="s">
        <v>12074</v>
      </c>
      <c r="C1446" s="331"/>
      <c r="D1446" s="331"/>
      <c r="E1446" s="342"/>
      <c r="F1446" s="363"/>
      <c r="G1446" s="333">
        <v>0</v>
      </c>
      <c r="H1446" s="333"/>
    </row>
    <row r="1447" spans="1:8" s="345" customFormat="1" ht="15" customHeight="1">
      <c r="A1447" s="344" t="s">
        <v>18212</v>
      </c>
      <c r="B1447" s="350" t="s">
        <v>18213</v>
      </c>
      <c r="C1447" s="331">
        <f>VLOOKUP(A1447,[8]VPP_analiticki!$A$5:$I$269,6,0)</f>
        <v>1</v>
      </c>
      <c r="D1447" s="331">
        <f>VLOOKUP(A1447,[8]VPP_analiticki!$A$5:$I$269,9,0)</f>
        <v>513700</v>
      </c>
      <c r="E1447" s="342">
        <f>D1447/C1447</f>
        <v>513700</v>
      </c>
      <c r="F1447" s="363">
        <f t="shared" ref="F1447:F1455" si="47">G1447/H1447</f>
        <v>0.93712260554026039</v>
      </c>
      <c r="G1447" s="333">
        <v>481399.88246603176</v>
      </c>
      <c r="H1447" s="333">
        <v>513700</v>
      </c>
    </row>
    <row r="1448" spans="1:8" s="345" customFormat="1" ht="15" customHeight="1">
      <c r="A1448" s="344" t="s">
        <v>12115</v>
      </c>
      <c r="B1448" s="350" t="s">
        <v>12116</v>
      </c>
      <c r="C1448" s="331"/>
      <c r="D1448" s="331"/>
      <c r="E1448" s="342"/>
      <c r="F1448" s="363"/>
      <c r="G1448" s="333">
        <v>0</v>
      </c>
      <c r="H1448" s="333"/>
    </row>
    <row r="1449" spans="1:8" s="345" customFormat="1" ht="15" customHeight="1">
      <c r="A1449" s="344" t="s">
        <v>12117</v>
      </c>
      <c r="B1449" s="350" t="s">
        <v>12118</v>
      </c>
      <c r="C1449" s="331"/>
      <c r="D1449" s="331"/>
      <c r="E1449" s="342"/>
      <c r="F1449" s="363"/>
      <c r="G1449" s="333">
        <v>0</v>
      </c>
      <c r="H1449" s="333"/>
    </row>
    <row r="1450" spans="1:8" s="345" customFormat="1" ht="15" customHeight="1">
      <c r="A1450" s="344" t="s">
        <v>12119</v>
      </c>
      <c r="B1450" s="350" t="s">
        <v>12120</v>
      </c>
      <c r="C1450" s="331"/>
      <c r="D1450" s="331"/>
      <c r="E1450" s="342"/>
      <c r="F1450" s="363"/>
      <c r="G1450" s="333">
        <v>0</v>
      </c>
      <c r="H1450" s="333"/>
    </row>
    <row r="1451" spans="1:8" s="345" customFormat="1" ht="15" customHeight="1">
      <c r="A1451" s="344" t="s">
        <v>12121</v>
      </c>
      <c r="B1451" s="350" t="s">
        <v>12122</v>
      </c>
      <c r="C1451" s="331">
        <f>VLOOKUP(A1451,[8]VPP_analiticki!$A$5:$I$269,6,0)</f>
        <v>3</v>
      </c>
      <c r="D1451" s="331">
        <f>VLOOKUP(A1451,[8]VPP_analiticki!$A$5:$I$269,9,0)</f>
        <v>1419000</v>
      </c>
      <c r="E1451" s="342">
        <f>D1451/C1451</f>
        <v>473000</v>
      </c>
      <c r="F1451" s="363">
        <f t="shared" si="47"/>
        <v>2.8113678166207814</v>
      </c>
      <c r="G1451" s="333">
        <v>1329776.9772616297</v>
      </c>
      <c r="H1451" s="333">
        <v>473000</v>
      </c>
    </row>
    <row r="1452" spans="1:8" s="345" customFormat="1" ht="15" customHeight="1">
      <c r="A1452" s="344" t="s">
        <v>12123</v>
      </c>
      <c r="B1452" s="350" t="s">
        <v>12124</v>
      </c>
      <c r="C1452" s="331"/>
      <c r="D1452" s="331"/>
      <c r="E1452" s="342"/>
      <c r="F1452" s="363"/>
      <c r="G1452" s="333">
        <v>0</v>
      </c>
      <c r="H1452" s="333"/>
    </row>
    <row r="1453" spans="1:8" s="345" customFormat="1" ht="15" customHeight="1">
      <c r="A1453" s="344" t="s">
        <v>12125</v>
      </c>
      <c r="B1453" s="350" t="s">
        <v>12126</v>
      </c>
      <c r="C1453" s="331"/>
      <c r="D1453" s="331"/>
      <c r="E1453" s="342"/>
      <c r="F1453" s="363"/>
      <c r="G1453" s="333">
        <v>0</v>
      </c>
      <c r="H1453" s="333"/>
    </row>
    <row r="1454" spans="1:8" s="345" customFormat="1" ht="15" customHeight="1">
      <c r="A1454" s="344" t="s">
        <v>12101</v>
      </c>
      <c r="B1454" s="350" t="s">
        <v>12102</v>
      </c>
      <c r="C1454" s="331"/>
      <c r="D1454" s="331"/>
      <c r="E1454" s="342"/>
      <c r="F1454" s="363"/>
      <c r="G1454" s="333">
        <v>0</v>
      </c>
      <c r="H1454" s="333"/>
    </row>
    <row r="1455" spans="1:8" s="345" customFormat="1" ht="25.5">
      <c r="A1455" s="344" t="s">
        <v>12127</v>
      </c>
      <c r="B1455" s="350" t="s">
        <v>12128</v>
      </c>
      <c r="C1455" s="331">
        <f>VLOOKUP(A1455,[8]VPP_analiticki!$A$5:$I$269,6,0)</f>
        <v>2</v>
      </c>
      <c r="D1455" s="331">
        <f>VLOOKUP(A1455,[8]VPP_analiticki!$A$5:$I$269,9,0)</f>
        <v>2673000</v>
      </c>
      <c r="E1455" s="342">
        <f>D1455/C1455</f>
        <v>1336500</v>
      </c>
      <c r="F1455" s="363">
        <f t="shared" si="47"/>
        <v>1.8742452110805206</v>
      </c>
      <c r="G1455" s="333">
        <v>2504928.7246091156</v>
      </c>
      <c r="H1455" s="333">
        <v>1336500</v>
      </c>
    </row>
    <row r="1456" spans="1:8" s="345" customFormat="1" ht="15" customHeight="1">
      <c r="A1456" s="344" t="s">
        <v>12129</v>
      </c>
      <c r="B1456" s="350" t="s">
        <v>12130</v>
      </c>
      <c r="C1456" s="331"/>
      <c r="D1456" s="331"/>
      <c r="E1456" s="342"/>
      <c r="F1456" s="363"/>
      <c r="G1456" s="333">
        <v>0</v>
      </c>
      <c r="H1456" s="333"/>
    </row>
    <row r="1457" spans="1:8" s="345" customFormat="1" ht="15" customHeight="1">
      <c r="A1457" s="344" t="s">
        <v>12131</v>
      </c>
      <c r="B1457" s="350" t="s">
        <v>12132</v>
      </c>
      <c r="C1457" s="331"/>
      <c r="D1457" s="331"/>
      <c r="E1457" s="342"/>
      <c r="F1457" s="363"/>
      <c r="G1457" s="333">
        <v>0</v>
      </c>
      <c r="H1457" s="333"/>
    </row>
    <row r="1458" spans="1:8" s="345" customFormat="1" ht="15" customHeight="1">
      <c r="A1458" s="344" t="s">
        <v>12103</v>
      </c>
      <c r="B1458" s="350" t="s">
        <v>12104</v>
      </c>
      <c r="C1458" s="331"/>
      <c r="D1458" s="331"/>
      <c r="E1458" s="342"/>
      <c r="F1458" s="363"/>
      <c r="G1458" s="333">
        <v>0</v>
      </c>
      <c r="H1458" s="333"/>
    </row>
    <row r="1459" spans="1:8" s="345" customFormat="1" ht="15" customHeight="1">
      <c r="A1459" s="344"/>
      <c r="B1459" s="362" t="s">
        <v>11338</v>
      </c>
      <c r="C1459" s="364"/>
      <c r="D1459" s="336">
        <f>SUM(D1059:D1458)</f>
        <v>173367923.29999998</v>
      </c>
      <c r="E1459" s="365"/>
      <c r="F1459" s="366"/>
      <c r="G1459" s="339">
        <f>SUM(G1059:G1458)</f>
        <v>162466999.99999988</v>
      </c>
      <c r="H1459" s="367"/>
    </row>
    <row r="1460" spans="1:8" s="345" customFormat="1" ht="15" customHeight="1">
      <c r="A1460" s="344"/>
      <c r="B1460" s="350"/>
      <c r="C1460" s="331"/>
      <c r="D1460" s="322"/>
      <c r="E1460" s="342"/>
      <c r="F1460" s="363"/>
      <c r="G1460" s="333"/>
      <c r="H1460" s="358"/>
    </row>
    <row r="1461" spans="1:8" s="345" customFormat="1" ht="15" customHeight="1">
      <c r="A1461" s="344"/>
      <c r="B1461" s="855" t="s">
        <v>12133</v>
      </c>
      <c r="C1461" s="331"/>
      <c r="D1461" s="322"/>
      <c r="E1461" s="342"/>
      <c r="F1461" s="363"/>
      <c r="G1461" s="333"/>
      <c r="H1461" s="358"/>
    </row>
    <row r="1462" spans="1:8" s="345" customFormat="1">
      <c r="A1462" s="344" t="s">
        <v>12134</v>
      </c>
      <c r="B1462" s="350" t="s">
        <v>12135</v>
      </c>
      <c r="C1462" s="331"/>
      <c r="D1462" s="331"/>
      <c r="E1462" s="342"/>
      <c r="F1462" s="363"/>
      <c r="G1462" s="333">
        <v>0</v>
      </c>
      <c r="H1462" s="358"/>
    </row>
    <row r="1463" spans="1:8" s="345" customFormat="1" ht="25.5">
      <c r="A1463" s="344" t="s">
        <v>12136</v>
      </c>
      <c r="B1463" s="350" t="s">
        <v>12137</v>
      </c>
      <c r="C1463" s="331"/>
      <c r="D1463" s="331"/>
      <c r="E1463" s="342"/>
      <c r="F1463" s="363"/>
      <c r="G1463" s="333">
        <v>0</v>
      </c>
      <c r="H1463" s="358"/>
    </row>
    <row r="1464" spans="1:8" s="345" customFormat="1">
      <c r="A1464" s="344" t="s">
        <v>12138</v>
      </c>
      <c r="B1464" s="350" t="s">
        <v>12139</v>
      </c>
      <c r="C1464" s="331"/>
      <c r="D1464" s="331"/>
      <c r="E1464" s="342"/>
      <c r="F1464" s="363"/>
      <c r="G1464" s="333">
        <v>0</v>
      </c>
      <c r="H1464" s="358"/>
    </row>
    <row r="1465" spans="1:8" s="345" customFormat="1" ht="25.5">
      <c r="A1465" s="344" t="s">
        <v>12140</v>
      </c>
      <c r="B1465" s="350" t="s">
        <v>12141</v>
      </c>
      <c r="C1465" s="331"/>
      <c r="D1465" s="331"/>
      <c r="E1465" s="342"/>
      <c r="F1465" s="363"/>
      <c r="G1465" s="333">
        <v>0</v>
      </c>
      <c r="H1465" s="358"/>
    </row>
    <row r="1466" spans="1:8" s="345" customFormat="1">
      <c r="A1466" s="344" t="s">
        <v>12142</v>
      </c>
      <c r="B1466" s="350" t="s">
        <v>12143</v>
      </c>
      <c r="C1466" s="331"/>
      <c r="D1466" s="331"/>
      <c r="E1466" s="342"/>
      <c r="F1466" s="363"/>
      <c r="G1466" s="333">
        <v>0</v>
      </c>
      <c r="H1466" s="358"/>
    </row>
    <row r="1467" spans="1:8" s="345" customFormat="1">
      <c r="A1467" s="344" t="s">
        <v>12144</v>
      </c>
      <c r="B1467" s="350" t="s">
        <v>12145</v>
      </c>
      <c r="C1467" s="331"/>
      <c r="D1467" s="331"/>
      <c r="E1467" s="342"/>
      <c r="F1467" s="363"/>
      <c r="G1467" s="333">
        <v>0</v>
      </c>
      <c r="H1467" s="358"/>
    </row>
    <row r="1468" spans="1:8" s="345" customFormat="1">
      <c r="A1468" s="344" t="s">
        <v>12146</v>
      </c>
      <c r="B1468" s="350" t="s">
        <v>12147</v>
      </c>
      <c r="C1468" s="331"/>
      <c r="D1468" s="331"/>
      <c r="E1468" s="342"/>
      <c r="F1468" s="363"/>
      <c r="G1468" s="333">
        <v>0</v>
      </c>
      <c r="H1468" s="358"/>
    </row>
    <row r="1469" spans="1:8" s="345" customFormat="1" ht="25.5">
      <c r="A1469" s="344" t="s">
        <v>12148</v>
      </c>
      <c r="B1469" s="350" t="s">
        <v>12149</v>
      </c>
      <c r="C1469" s="331"/>
      <c r="D1469" s="331"/>
      <c r="E1469" s="342"/>
      <c r="F1469" s="363"/>
      <c r="G1469" s="333">
        <v>0</v>
      </c>
      <c r="H1469" s="358"/>
    </row>
    <row r="1470" spans="1:8" s="345" customFormat="1">
      <c r="A1470" s="344" t="s">
        <v>12150</v>
      </c>
      <c r="B1470" s="350" t="s">
        <v>12151</v>
      </c>
      <c r="C1470" s="331"/>
      <c r="D1470" s="331"/>
      <c r="E1470" s="342"/>
      <c r="F1470" s="363"/>
      <c r="G1470" s="333">
        <v>0</v>
      </c>
      <c r="H1470" s="358"/>
    </row>
    <row r="1471" spans="1:8" s="345" customFormat="1">
      <c r="A1471" s="344" t="s">
        <v>12152</v>
      </c>
      <c r="B1471" s="350" t="s">
        <v>12153</v>
      </c>
      <c r="C1471" s="331">
        <f>VLOOKUP(A1471,[9]VPP_analiticki!$A$5:$I$30,6,0)</f>
        <v>14</v>
      </c>
      <c r="D1471" s="331">
        <f>VLOOKUP(A1471,[9]VPP_analiticki!$A$5:$I$30,9,0)</f>
        <v>1324400</v>
      </c>
      <c r="E1471" s="342">
        <f>D1471/C1471</f>
        <v>94600</v>
      </c>
      <c r="F1471" s="363">
        <f>G1471/H1471</f>
        <v>12.016498152087447</v>
      </c>
      <c r="G1471" s="333">
        <v>1136760.7251874725</v>
      </c>
      <c r="H1471" s="358">
        <v>94600</v>
      </c>
    </row>
    <row r="1472" spans="1:8" s="345" customFormat="1" ht="25.5">
      <c r="A1472" s="344" t="s">
        <v>12154</v>
      </c>
      <c r="B1472" s="350" t="s">
        <v>12155</v>
      </c>
      <c r="C1472" s="331"/>
      <c r="D1472" s="331"/>
      <c r="E1472" s="342"/>
      <c r="F1472" s="363"/>
      <c r="G1472" s="333">
        <v>0</v>
      </c>
      <c r="H1472" s="358"/>
    </row>
    <row r="1473" spans="1:8" s="345" customFormat="1">
      <c r="A1473" s="344" t="s">
        <v>12156</v>
      </c>
      <c r="B1473" s="350" t="s">
        <v>12157</v>
      </c>
      <c r="C1473" s="331"/>
      <c r="D1473" s="331"/>
      <c r="E1473" s="342"/>
      <c r="F1473" s="363"/>
      <c r="G1473" s="333">
        <v>0</v>
      </c>
      <c r="H1473" s="358"/>
    </row>
    <row r="1474" spans="1:8" s="345" customFormat="1">
      <c r="A1474" s="344" t="s">
        <v>12158</v>
      </c>
      <c r="B1474" s="350" t="s">
        <v>12159</v>
      </c>
      <c r="C1474" s="331"/>
      <c r="D1474" s="331"/>
      <c r="E1474" s="342"/>
      <c r="F1474" s="363"/>
      <c r="G1474" s="333">
        <v>0</v>
      </c>
      <c r="H1474" s="358"/>
    </row>
    <row r="1475" spans="1:8" s="345" customFormat="1" ht="25.5">
      <c r="A1475" s="344" t="s">
        <v>12160</v>
      </c>
      <c r="B1475" s="350" t="s">
        <v>12161</v>
      </c>
      <c r="C1475" s="331"/>
      <c r="D1475" s="331"/>
      <c r="E1475" s="342"/>
      <c r="F1475" s="363"/>
      <c r="G1475" s="333">
        <v>0</v>
      </c>
      <c r="H1475" s="358"/>
    </row>
    <row r="1476" spans="1:8" s="345" customFormat="1">
      <c r="A1476" s="344" t="s">
        <v>12162</v>
      </c>
      <c r="B1476" s="350" t="s">
        <v>12163</v>
      </c>
      <c r="C1476" s="331"/>
      <c r="D1476" s="331"/>
      <c r="E1476" s="342"/>
      <c r="F1476" s="363"/>
      <c r="G1476" s="333">
        <v>0</v>
      </c>
      <c r="H1476" s="358"/>
    </row>
    <row r="1477" spans="1:8" s="345" customFormat="1">
      <c r="A1477" s="344" t="s">
        <v>12164</v>
      </c>
      <c r="B1477" s="350" t="s">
        <v>12165</v>
      </c>
      <c r="C1477" s="331"/>
      <c r="D1477" s="331"/>
      <c r="E1477" s="342"/>
      <c r="F1477" s="363"/>
      <c r="G1477" s="333">
        <v>0</v>
      </c>
      <c r="H1477" s="358"/>
    </row>
    <row r="1478" spans="1:8" s="345" customFormat="1" ht="25.5">
      <c r="A1478" s="344" t="s">
        <v>12166</v>
      </c>
      <c r="B1478" s="350" t="s">
        <v>12167</v>
      </c>
      <c r="C1478" s="331"/>
      <c r="D1478" s="331"/>
      <c r="E1478" s="342"/>
      <c r="F1478" s="363"/>
      <c r="G1478" s="333">
        <v>0</v>
      </c>
      <c r="H1478" s="358"/>
    </row>
    <row r="1479" spans="1:8" s="345" customFormat="1" ht="25.5">
      <c r="A1479" s="344" t="s">
        <v>18403</v>
      </c>
      <c r="B1479" s="368" t="s">
        <v>18404</v>
      </c>
      <c r="C1479" s="331">
        <f>VLOOKUP(A1479,[9]VPP_analiticki!$A$5:$I$30,6,0)</f>
        <v>1</v>
      </c>
      <c r="D1479" s="331">
        <f>VLOOKUP(A1479,[9]VPP_analiticki!$A$5:$I$30,9,0)</f>
        <v>484547.8</v>
      </c>
      <c r="E1479" s="342">
        <f t="shared" ref="E1479:E1487" si="48">D1479/C1479</f>
        <v>484547.8</v>
      </c>
      <c r="F1479" s="363">
        <f t="shared" ref="F1479:F1513" si="49">G1479/H1479</f>
        <v>0.85832129657767497</v>
      </c>
      <c r="G1479" s="333">
        <v>415897.69594985992</v>
      </c>
      <c r="H1479" s="358">
        <v>484547.8</v>
      </c>
    </row>
    <row r="1480" spans="1:8" s="345" customFormat="1" ht="25.5">
      <c r="A1480" s="344" t="s">
        <v>12168</v>
      </c>
      <c r="B1480" s="368" t="s">
        <v>12169</v>
      </c>
      <c r="C1480" s="331">
        <f>VLOOKUP(A1480,[9]VPP_analiticki!$A$5:$I$30,6,0)</f>
        <v>18</v>
      </c>
      <c r="D1480" s="331">
        <f>VLOOKUP(A1480,[9]VPP_analiticki!$A$5:$I$30,9,0)</f>
        <v>860310</v>
      </c>
      <c r="E1480" s="342">
        <f t="shared" si="48"/>
        <v>47795</v>
      </c>
      <c r="F1480" s="363">
        <f t="shared" si="49"/>
        <v>15.44978333839815</v>
      </c>
      <c r="G1480" s="333">
        <v>738422.39465873956</v>
      </c>
      <c r="H1480" s="358">
        <v>47795</v>
      </c>
    </row>
    <row r="1481" spans="1:8" s="345" customFormat="1" ht="25.5">
      <c r="A1481" s="344" t="s">
        <v>12170</v>
      </c>
      <c r="B1481" s="368" t="s">
        <v>12171</v>
      </c>
      <c r="C1481" s="331">
        <f>VLOOKUP(A1481,[9]VPP_analiticki!$A$5:$I$30,6,0)</f>
        <v>61</v>
      </c>
      <c r="D1481" s="331">
        <f>VLOOKUP(A1481,[9]VPP_analiticki!$A$5:$I$30,9,0)</f>
        <v>2915495</v>
      </c>
      <c r="E1481" s="342">
        <f t="shared" si="48"/>
        <v>47795</v>
      </c>
      <c r="F1481" s="363">
        <f t="shared" si="49"/>
        <v>52.357599091238171</v>
      </c>
      <c r="G1481" s="333">
        <v>2502431.4485657285</v>
      </c>
      <c r="H1481" s="358">
        <v>47795</v>
      </c>
    </row>
    <row r="1482" spans="1:8" s="345" customFormat="1" ht="38.25">
      <c r="A1482" s="344" t="s">
        <v>18214</v>
      </c>
      <c r="B1482" s="368" t="s">
        <v>18215</v>
      </c>
      <c r="C1482" s="331">
        <f>VLOOKUP(A1482,[9]VPP_analiticki!$A$5:$I$30,6,0)</f>
        <v>1</v>
      </c>
      <c r="D1482" s="331">
        <f>VLOOKUP(A1482,[9]VPP_analiticki!$A$5:$I$30,9,0)</f>
        <v>17754</v>
      </c>
      <c r="E1482" s="342">
        <f t="shared" si="48"/>
        <v>17754</v>
      </c>
      <c r="F1482" s="363">
        <f t="shared" si="49"/>
        <v>0.85832129657767497</v>
      </c>
      <c r="G1482" s="333">
        <v>15238.636299440041</v>
      </c>
      <c r="H1482" s="358">
        <v>17754</v>
      </c>
    </row>
    <row r="1483" spans="1:8" s="345" customFormat="1" ht="38.25">
      <c r="A1483" s="344" t="s">
        <v>12172</v>
      </c>
      <c r="B1483" s="368" t="s">
        <v>12173</v>
      </c>
      <c r="C1483" s="331">
        <f>VLOOKUP(A1483,[9]VPP_analiticki!$A$5:$I$30,6,0)</f>
        <v>8</v>
      </c>
      <c r="D1483" s="331">
        <f>VLOOKUP(A1483,[9]VPP_analiticki!$A$5:$I$30,9,0)</f>
        <v>142032</v>
      </c>
      <c r="E1483" s="342">
        <f t="shared" si="48"/>
        <v>17754</v>
      </c>
      <c r="F1483" s="363">
        <f t="shared" si="49"/>
        <v>6.8665703726213998</v>
      </c>
      <c r="G1483" s="333">
        <v>121909.09039552032</v>
      </c>
      <c r="H1483" s="358">
        <v>17754</v>
      </c>
    </row>
    <row r="1484" spans="1:8" s="345" customFormat="1" ht="25.5">
      <c r="A1484" s="344" t="s">
        <v>19618</v>
      </c>
      <c r="B1484" s="368" t="s">
        <v>19619</v>
      </c>
      <c r="C1484" s="331">
        <f>VLOOKUP(A1484,[9]VPP_analiticki!$A$5:$I$30,6,0)</f>
        <v>1</v>
      </c>
      <c r="D1484" s="331">
        <f>VLOOKUP(A1484,[9]VPP_analiticki!$A$5:$I$30,9,0)</f>
        <v>31350</v>
      </c>
      <c r="E1484" s="342">
        <f t="shared" si="48"/>
        <v>31350</v>
      </c>
      <c r="F1484" s="363">
        <f t="shared" si="49"/>
        <v>0.85832129657767497</v>
      </c>
      <c r="G1484" s="333">
        <v>26908.372647710112</v>
      </c>
      <c r="H1484" s="358">
        <v>31350</v>
      </c>
    </row>
    <row r="1485" spans="1:8" s="345" customFormat="1">
      <c r="A1485" s="344" t="s">
        <v>12174</v>
      </c>
      <c r="B1485" s="368" t="s">
        <v>12175</v>
      </c>
      <c r="C1485" s="331">
        <f>VLOOKUP(A1485,[9]VPP_analiticki!$A$5:$I$30,6,0)</f>
        <v>9</v>
      </c>
      <c r="D1485" s="331">
        <f>VLOOKUP(A1485,[9]VPP_analiticki!$A$5:$I$30,9,0)</f>
        <v>455400</v>
      </c>
      <c r="E1485" s="342">
        <f t="shared" si="48"/>
        <v>50600</v>
      </c>
      <c r="F1485" s="363">
        <f t="shared" si="49"/>
        <v>7.7248916691990752</v>
      </c>
      <c r="G1485" s="333">
        <v>390879.51846147323</v>
      </c>
      <c r="H1485" s="358">
        <v>50600</v>
      </c>
    </row>
    <row r="1486" spans="1:8" s="345" customFormat="1" ht="25.5">
      <c r="A1486" s="344" t="s">
        <v>12176</v>
      </c>
      <c r="B1486" s="368" t="s">
        <v>12177</v>
      </c>
      <c r="C1486" s="331">
        <f>VLOOKUP(A1486,[9]VPP_analiticki!$A$5:$I$30,6,0)</f>
        <v>9</v>
      </c>
      <c r="D1486" s="331">
        <f>VLOOKUP(A1486,[9]VPP_analiticki!$A$5:$I$30,9,0)</f>
        <v>435600</v>
      </c>
      <c r="E1486" s="342">
        <f t="shared" si="48"/>
        <v>48400</v>
      </c>
      <c r="F1486" s="363">
        <f t="shared" si="49"/>
        <v>7.7248916691990752</v>
      </c>
      <c r="G1486" s="333">
        <v>373884.75678923522</v>
      </c>
      <c r="H1486" s="358">
        <v>48400</v>
      </c>
    </row>
    <row r="1487" spans="1:8" s="345" customFormat="1" ht="25.5">
      <c r="A1487" s="344" t="s">
        <v>12178</v>
      </c>
      <c r="B1487" s="368" t="s">
        <v>12179</v>
      </c>
      <c r="C1487" s="331">
        <f>VLOOKUP(A1487,[9]VPP_analiticki!$A$5:$I$30,6,0)</f>
        <v>24</v>
      </c>
      <c r="D1487" s="331">
        <f>VLOOKUP(A1487,[9]VPP_analiticki!$A$5:$I$30,9,0)</f>
        <v>1161600</v>
      </c>
      <c r="E1487" s="342">
        <f t="shared" si="48"/>
        <v>48400</v>
      </c>
      <c r="F1487" s="363">
        <f t="shared" si="49"/>
        <v>20.599711117864199</v>
      </c>
      <c r="G1487" s="333">
        <v>997026.01810462726</v>
      </c>
      <c r="H1487" s="358">
        <v>48400</v>
      </c>
    </row>
    <row r="1488" spans="1:8" s="345" customFormat="1">
      <c r="A1488" s="344" t="s">
        <v>12196</v>
      </c>
      <c r="B1488" s="368" t="s">
        <v>12197</v>
      </c>
      <c r="C1488" s="331"/>
      <c r="D1488" s="331"/>
      <c r="E1488" s="342"/>
      <c r="F1488" s="363"/>
      <c r="G1488" s="333">
        <v>0</v>
      </c>
      <c r="H1488" s="358"/>
    </row>
    <row r="1489" spans="1:8" s="345" customFormat="1">
      <c r="A1489" s="344" t="s">
        <v>12200</v>
      </c>
      <c r="B1489" s="368" t="s">
        <v>12201</v>
      </c>
      <c r="C1489" s="331">
        <f>VLOOKUP(A1489,[9]VPP_analiticki!$A$5:$I$30,6,0)</f>
        <v>3</v>
      </c>
      <c r="D1489" s="331">
        <f>VLOOKUP(A1489,[9]VPP_analiticki!$A$5:$I$30,9,0)</f>
        <v>1791663.5</v>
      </c>
      <c r="E1489" s="342">
        <f>D1489/C1489</f>
        <v>597221.16666666663</v>
      </c>
      <c r="F1489" s="363">
        <f t="shared" si="49"/>
        <v>2.5749638897330249</v>
      </c>
      <c r="G1489" s="333">
        <v>1537822.938350895</v>
      </c>
      <c r="H1489" s="358">
        <v>597221.16666666663</v>
      </c>
    </row>
    <row r="1490" spans="1:8" s="345" customFormat="1">
      <c r="A1490" s="344" t="s">
        <v>12180</v>
      </c>
      <c r="B1490" s="368" t="s">
        <v>12181</v>
      </c>
      <c r="C1490" s="331">
        <f>VLOOKUP(A1490,[9]VPP_analiticki!$A$5:$I$30,6,0)</f>
        <v>2</v>
      </c>
      <c r="D1490" s="331">
        <f>VLOOKUP(A1490,[9]VPP_analiticki!$A$5:$I$30,9,0)</f>
        <v>1162447</v>
      </c>
      <c r="E1490" s="342">
        <f>D1490/C1490</f>
        <v>581223.5</v>
      </c>
      <c r="F1490" s="363">
        <f t="shared" si="49"/>
        <v>1.7166425931553499</v>
      </c>
      <c r="G1490" s="333">
        <v>997753.01624282857</v>
      </c>
      <c r="H1490" s="358">
        <v>581223.5</v>
      </c>
    </row>
    <row r="1491" spans="1:8" s="345" customFormat="1">
      <c r="A1491" s="344" t="s">
        <v>19620</v>
      </c>
      <c r="B1491" s="368" t="s">
        <v>19621</v>
      </c>
      <c r="C1491" s="331">
        <f>VLOOKUP(A1491,[9]VPP_analiticki!$A$5:$I$30,6,0)</f>
        <v>1</v>
      </c>
      <c r="D1491" s="331">
        <f>VLOOKUP(A1491,[9]VPP_analiticki!$A$5:$I$30,9,0)</f>
        <v>605220</v>
      </c>
      <c r="E1491" s="342">
        <f>D1491/C1491</f>
        <v>605220</v>
      </c>
      <c r="F1491" s="363">
        <f t="shared" si="49"/>
        <v>0.85832129657767497</v>
      </c>
      <c r="G1491" s="333">
        <v>519473.21511474048</v>
      </c>
      <c r="H1491" s="358">
        <v>605220</v>
      </c>
    </row>
    <row r="1492" spans="1:8" s="345" customFormat="1">
      <c r="A1492" s="344" t="s">
        <v>12182</v>
      </c>
      <c r="B1492" s="368" t="s">
        <v>12183</v>
      </c>
      <c r="C1492" s="331"/>
      <c r="D1492" s="331"/>
      <c r="E1492" s="342"/>
      <c r="F1492" s="363"/>
      <c r="G1492" s="333">
        <v>0</v>
      </c>
      <c r="H1492" s="358"/>
    </row>
    <row r="1493" spans="1:8" s="345" customFormat="1">
      <c r="A1493" s="344" t="s">
        <v>12184</v>
      </c>
      <c r="B1493" s="368" t="s">
        <v>12185</v>
      </c>
      <c r="C1493" s="331">
        <f>VLOOKUP(A1493,[9]VPP_analiticki!$A$5:$I$30,6,0)</f>
        <v>1</v>
      </c>
      <c r="D1493" s="331">
        <f>VLOOKUP(A1493,[9]VPP_analiticki!$A$5:$I$30,9,0)</f>
        <v>139828.70000000001</v>
      </c>
      <c r="E1493" s="342">
        <f>D1493/C1493</f>
        <v>139828.70000000001</v>
      </c>
      <c r="F1493" s="363">
        <f t="shared" si="49"/>
        <v>0.85832129657767509</v>
      </c>
      <c r="G1493" s="333">
        <v>120017.95108277077</v>
      </c>
      <c r="H1493" s="358">
        <v>139828.70000000001</v>
      </c>
    </row>
    <row r="1494" spans="1:8" s="345" customFormat="1">
      <c r="A1494" s="344" t="s">
        <v>12186</v>
      </c>
      <c r="B1494" s="368" t="s">
        <v>12187</v>
      </c>
      <c r="C1494" s="331">
        <f>VLOOKUP(A1494,[9]VPP_analiticki!$A$5:$I$30,6,0)</f>
        <v>2</v>
      </c>
      <c r="D1494" s="331">
        <f>VLOOKUP(A1494,[9]VPP_analiticki!$A$5:$I$30,9,0)</f>
        <v>279657.40000000002</v>
      </c>
      <c r="E1494" s="342">
        <f>D1494/C1494</f>
        <v>139828.70000000001</v>
      </c>
      <c r="F1494" s="363">
        <f t="shared" si="49"/>
        <v>1.7166425931553502</v>
      </c>
      <c r="G1494" s="333">
        <v>240035.90216554154</v>
      </c>
      <c r="H1494" s="358">
        <v>139828.70000000001</v>
      </c>
    </row>
    <row r="1495" spans="1:8" s="345" customFormat="1">
      <c r="A1495" s="344" t="s">
        <v>12188</v>
      </c>
      <c r="B1495" s="368" t="s">
        <v>12189</v>
      </c>
      <c r="C1495" s="331">
        <f>VLOOKUP(A1495,[9]VPP_analiticki!$A$5:$I$30,6,0)</f>
        <v>1</v>
      </c>
      <c r="D1495" s="331">
        <f>VLOOKUP(A1495,[9]VPP_analiticki!$A$5:$I$30,9,0)</f>
        <v>139828.70000000001</v>
      </c>
      <c r="E1495" s="342">
        <f>D1495/C1495</f>
        <v>139828.70000000001</v>
      </c>
      <c r="F1495" s="363">
        <f t="shared" si="49"/>
        <v>0.85832129657767509</v>
      </c>
      <c r="G1495" s="333">
        <v>120017.95108277077</v>
      </c>
      <c r="H1495" s="358">
        <v>139828.70000000001</v>
      </c>
    </row>
    <row r="1496" spans="1:8" s="345" customFormat="1">
      <c r="A1496" s="344" t="s">
        <v>19622</v>
      </c>
      <c r="B1496" s="368" t="s">
        <v>19623</v>
      </c>
      <c r="C1496" s="331">
        <f>VLOOKUP(A1496,[9]VPP_analiticki!$A$5:$I$30,6,0)</f>
        <v>1</v>
      </c>
      <c r="D1496" s="331">
        <f>VLOOKUP(A1496,[9]VPP_analiticki!$A$5:$I$30,9,0)</f>
        <v>155364</v>
      </c>
      <c r="E1496" s="342">
        <f>D1496/C1496</f>
        <v>155364</v>
      </c>
      <c r="F1496" s="363">
        <f t="shared" si="49"/>
        <v>0.85832129657767486</v>
      </c>
      <c r="G1496" s="333">
        <v>133352.22992149388</v>
      </c>
      <c r="H1496" s="358">
        <v>155364</v>
      </c>
    </row>
    <row r="1497" spans="1:8" s="345" customFormat="1">
      <c r="A1497" s="344" t="s">
        <v>12190</v>
      </c>
      <c r="B1497" s="368" t="s">
        <v>12191</v>
      </c>
      <c r="C1497" s="331"/>
      <c r="D1497" s="331"/>
      <c r="E1497" s="342"/>
      <c r="F1497" s="363"/>
      <c r="G1497" s="333">
        <v>0</v>
      </c>
      <c r="H1497" s="358"/>
    </row>
    <row r="1498" spans="1:8" s="345" customFormat="1">
      <c r="A1498" s="344" t="s">
        <v>12202</v>
      </c>
      <c r="B1498" s="368" t="s">
        <v>12203</v>
      </c>
      <c r="C1498" s="331">
        <f>VLOOKUP(A1498,[9]VPP_analiticki!$A$5:$I$30,6,0)</f>
        <v>5</v>
      </c>
      <c r="D1498" s="331">
        <f>VLOOKUP(A1498,[9]VPP_analiticki!$A$5:$I$30,9,0)</f>
        <v>761284.7</v>
      </c>
      <c r="E1498" s="342">
        <f>D1498/C1498</f>
        <v>152256.94</v>
      </c>
      <c r="F1498" s="363">
        <f t="shared" si="49"/>
        <v>4.2916064828883753</v>
      </c>
      <c r="G1498" s="333">
        <v>653426.87076874636</v>
      </c>
      <c r="H1498" s="358">
        <v>152256.94</v>
      </c>
    </row>
    <row r="1499" spans="1:8" s="345" customFormat="1">
      <c r="A1499" s="344" t="s">
        <v>12192</v>
      </c>
      <c r="B1499" s="368" t="s">
        <v>12193</v>
      </c>
      <c r="C1499" s="331"/>
      <c r="D1499" s="331"/>
      <c r="E1499" s="342"/>
      <c r="F1499" s="363"/>
      <c r="G1499" s="333">
        <v>0</v>
      </c>
      <c r="H1499" s="358"/>
    </row>
    <row r="1500" spans="1:8" s="345" customFormat="1">
      <c r="A1500" s="344" t="s">
        <v>12194</v>
      </c>
      <c r="B1500" s="368" t="s">
        <v>12195</v>
      </c>
      <c r="C1500" s="331"/>
      <c r="D1500" s="331"/>
      <c r="E1500" s="342"/>
      <c r="F1500" s="363"/>
      <c r="G1500" s="333">
        <v>0</v>
      </c>
      <c r="H1500" s="358"/>
    </row>
    <row r="1501" spans="1:8" s="345" customFormat="1">
      <c r="A1501" s="344" t="s">
        <v>18216</v>
      </c>
      <c r="B1501" s="368" t="s">
        <v>18217</v>
      </c>
      <c r="C1501" s="331">
        <f>VLOOKUP(A1501,[9]VPP_analiticki!$A$5:$I$30,6,0)</f>
        <v>1</v>
      </c>
      <c r="D1501" s="331">
        <f>VLOOKUP(A1501,[9]VPP_analiticki!$A$5:$I$30,9,0)</f>
        <v>155364</v>
      </c>
      <c r="E1501" s="342">
        <f>D1501/C1501</f>
        <v>155364</v>
      </c>
      <c r="F1501" s="363">
        <f t="shared" si="49"/>
        <v>0.85832129657767486</v>
      </c>
      <c r="G1501" s="333">
        <v>133352.22992149388</v>
      </c>
      <c r="H1501" s="358">
        <v>155364</v>
      </c>
    </row>
    <row r="1502" spans="1:8" s="345" customFormat="1">
      <c r="A1502" s="344" t="s">
        <v>19624</v>
      </c>
      <c r="B1502" s="368" t="s">
        <v>19626</v>
      </c>
      <c r="C1502" s="331">
        <f>VLOOKUP(A1502,[9]VPP_analiticki!$A$5:$I$30,6,0)</f>
        <v>1</v>
      </c>
      <c r="D1502" s="331">
        <f>VLOOKUP(A1502,[9]VPP_analiticki!$A$5:$I$30,9,0)</f>
        <v>155364</v>
      </c>
      <c r="E1502" s="342">
        <f>D1502/C1502</f>
        <v>155364</v>
      </c>
      <c r="F1502" s="363">
        <f t="shared" si="49"/>
        <v>0.85832129657767486</v>
      </c>
      <c r="G1502" s="333">
        <v>133352.22992149388</v>
      </c>
      <c r="H1502" s="358">
        <v>155364</v>
      </c>
    </row>
    <row r="1503" spans="1:8" s="345" customFormat="1">
      <c r="A1503" s="344" t="s">
        <v>19625</v>
      </c>
      <c r="B1503" s="368" t="s">
        <v>19627</v>
      </c>
      <c r="C1503" s="331">
        <f>VLOOKUP(A1503,[9]VPP_analiticki!$A$5:$I$30,6,0)</f>
        <v>1</v>
      </c>
      <c r="D1503" s="331">
        <f>VLOOKUP(A1503,[9]VPP_analiticki!$A$5:$I$30,9,0)</f>
        <v>660000</v>
      </c>
      <c r="E1503" s="342">
        <f>D1503/C1503</f>
        <v>660000</v>
      </c>
      <c r="F1503" s="363">
        <f t="shared" si="49"/>
        <v>0.85832129657767486</v>
      </c>
      <c r="G1503" s="333">
        <v>566492.05574126542</v>
      </c>
      <c r="H1503" s="358">
        <v>660000</v>
      </c>
    </row>
    <row r="1504" spans="1:8" s="345" customFormat="1">
      <c r="A1504" s="344" t="s">
        <v>12204</v>
      </c>
      <c r="B1504" s="368" t="s">
        <v>12205</v>
      </c>
      <c r="C1504" s="331"/>
      <c r="D1504" s="331"/>
      <c r="E1504" s="342"/>
      <c r="F1504" s="363"/>
      <c r="G1504" s="333">
        <v>0</v>
      </c>
      <c r="H1504" s="358"/>
    </row>
    <row r="1505" spans="1:8" s="345" customFormat="1">
      <c r="A1505" s="344" t="s">
        <v>12198</v>
      </c>
      <c r="B1505" s="368" t="s">
        <v>12199</v>
      </c>
      <c r="C1505" s="331">
        <f>VLOOKUP(A1505,[9]VPP_analiticki!$A$5:$I$30,6,0)</f>
        <v>1</v>
      </c>
      <c r="D1505" s="331">
        <f>VLOOKUP(A1505,[9]VPP_analiticki!$A$5:$I$30,9,0)</f>
        <v>660000</v>
      </c>
      <c r="E1505" s="342">
        <f>D1505/C1505</f>
        <v>660000</v>
      </c>
      <c r="F1505" s="363">
        <f t="shared" si="49"/>
        <v>0.85832129657767486</v>
      </c>
      <c r="G1505" s="333">
        <v>566492.05574126542</v>
      </c>
      <c r="H1505" s="358">
        <v>660000</v>
      </c>
    </row>
    <row r="1506" spans="1:8" s="345" customFormat="1">
      <c r="A1506" s="344" t="s">
        <v>12212</v>
      </c>
      <c r="B1506" s="368" t="s">
        <v>12213</v>
      </c>
      <c r="C1506" s="331"/>
      <c r="D1506" s="331"/>
      <c r="E1506" s="342"/>
      <c r="F1506" s="363"/>
      <c r="G1506" s="333">
        <v>0</v>
      </c>
      <c r="H1506" s="358"/>
    </row>
    <row r="1507" spans="1:8" s="345" customFormat="1">
      <c r="A1507" s="344" t="s">
        <v>12214</v>
      </c>
      <c r="B1507" s="368" t="s">
        <v>12215</v>
      </c>
      <c r="C1507" s="331"/>
      <c r="D1507" s="331"/>
      <c r="E1507" s="342"/>
      <c r="F1507" s="363"/>
      <c r="G1507" s="333">
        <v>0</v>
      </c>
      <c r="H1507" s="358"/>
    </row>
    <row r="1508" spans="1:8" s="345" customFormat="1">
      <c r="A1508" s="344" t="s">
        <v>12206</v>
      </c>
      <c r="B1508" s="368" t="s">
        <v>12207</v>
      </c>
      <c r="C1508" s="331"/>
      <c r="D1508" s="331"/>
      <c r="E1508" s="342"/>
      <c r="F1508" s="363"/>
      <c r="G1508" s="333">
        <v>0</v>
      </c>
      <c r="H1508" s="358"/>
    </row>
    <row r="1509" spans="1:8" s="345" customFormat="1">
      <c r="A1509" s="344" t="s">
        <v>19628</v>
      </c>
      <c r="B1509" s="368" t="s">
        <v>19629</v>
      </c>
      <c r="C1509" s="331">
        <f>VLOOKUP(A1509,[9]VPP_analiticki!$A$5:$I$30,6,0)</f>
        <v>1</v>
      </c>
      <c r="D1509" s="331">
        <f>VLOOKUP(A1509,[9]VPP_analiticki!$A$5:$I$30,9,0)</f>
        <v>190850</v>
      </c>
      <c r="E1509" s="342">
        <f>D1509/C1509</f>
        <v>190850</v>
      </c>
      <c r="F1509" s="363">
        <f t="shared" si="49"/>
        <v>0.85832129657767509</v>
      </c>
      <c r="G1509" s="333">
        <v>163810.61945184928</v>
      </c>
      <c r="H1509" s="358">
        <v>190850</v>
      </c>
    </row>
    <row r="1510" spans="1:8" s="345" customFormat="1">
      <c r="A1510" s="344" t="s">
        <v>12216</v>
      </c>
      <c r="B1510" s="368" t="s">
        <v>12217</v>
      </c>
      <c r="C1510" s="331">
        <f>VLOOKUP(A1510,[9]VPP_analiticki!$A$5:$I$30,6,0)</f>
        <v>1</v>
      </c>
      <c r="D1510" s="331">
        <f>VLOOKUP(A1510,[9]VPP_analiticki!$A$5:$I$30,9,0)</f>
        <v>167475</v>
      </c>
      <c r="E1510" s="342">
        <f>D1510/C1510</f>
        <v>167475</v>
      </c>
      <c r="F1510" s="363">
        <f t="shared" si="49"/>
        <v>0.85832129657767486</v>
      </c>
      <c r="G1510" s="333">
        <v>143747.35914434609</v>
      </c>
      <c r="H1510" s="358">
        <v>167475</v>
      </c>
    </row>
    <row r="1511" spans="1:8" s="345" customFormat="1">
      <c r="A1511" s="344" t="s">
        <v>12208</v>
      </c>
      <c r="B1511" s="368" t="s">
        <v>12209</v>
      </c>
      <c r="C1511" s="331">
        <f>VLOOKUP(A1511,[9]VPP_analiticki!$A$5:$I$30,6,0)</f>
        <v>1</v>
      </c>
      <c r="D1511" s="331">
        <f>VLOOKUP(A1511,[9]VPP_analiticki!$A$5:$I$30,9,0)</f>
        <v>167475</v>
      </c>
      <c r="E1511" s="342">
        <f>D1511/C1511</f>
        <v>167475</v>
      </c>
      <c r="F1511" s="363">
        <f t="shared" si="49"/>
        <v>0.85832129657767486</v>
      </c>
      <c r="G1511" s="333">
        <v>143747.35914434609</v>
      </c>
      <c r="H1511" s="358">
        <v>167475</v>
      </c>
    </row>
    <row r="1512" spans="1:8" s="345" customFormat="1">
      <c r="A1512" s="344" t="s">
        <v>12210</v>
      </c>
      <c r="B1512" s="368" t="s">
        <v>12211</v>
      </c>
      <c r="C1512" s="331"/>
      <c r="D1512" s="331"/>
      <c r="E1512" s="342"/>
      <c r="F1512" s="363"/>
      <c r="G1512" s="333">
        <v>0</v>
      </c>
      <c r="H1512" s="358"/>
    </row>
    <row r="1513" spans="1:8" s="345" customFormat="1">
      <c r="A1513" s="344" t="s">
        <v>12218</v>
      </c>
      <c r="B1513" s="368" t="s">
        <v>12219</v>
      </c>
      <c r="C1513" s="331">
        <f>VLOOKUP(A1513,[9]VPP_analiticki!$A$5:$I$30,6,0)</f>
        <v>1</v>
      </c>
      <c r="D1513" s="331">
        <f>VLOOKUP(A1513,[9]VPP_analiticki!$A$5:$I$30,9,0)</f>
        <v>167475</v>
      </c>
      <c r="E1513" s="342">
        <f>D1513/C1513</f>
        <v>167475</v>
      </c>
      <c r="F1513" s="363">
        <f t="shared" si="49"/>
        <v>0.85832129657767486</v>
      </c>
      <c r="G1513" s="333">
        <v>143747.35914434609</v>
      </c>
      <c r="H1513" s="358">
        <v>167475</v>
      </c>
    </row>
    <row r="1514" spans="1:8" s="345" customFormat="1">
      <c r="A1514" s="344" t="s">
        <v>12220</v>
      </c>
      <c r="B1514" s="368" t="s">
        <v>12221</v>
      </c>
      <c r="C1514" s="331"/>
      <c r="D1514" s="331"/>
      <c r="E1514" s="342"/>
      <c r="F1514" s="363"/>
      <c r="G1514" s="333">
        <v>0</v>
      </c>
      <c r="H1514" s="358"/>
    </row>
    <row r="1515" spans="1:8" s="345" customFormat="1">
      <c r="A1515" s="344"/>
      <c r="B1515" s="368"/>
      <c r="C1515" s="331"/>
      <c r="D1515" s="331"/>
      <c r="E1515" s="342"/>
      <c r="F1515" s="363"/>
      <c r="G1515" s="333">
        <v>0</v>
      </c>
      <c r="H1515" s="358"/>
    </row>
    <row r="1516" spans="1:8" s="345" customFormat="1" ht="15" customHeight="1">
      <c r="A1516" s="344"/>
      <c r="B1516" s="369" t="s">
        <v>11338</v>
      </c>
      <c r="C1516" s="364"/>
      <c r="D1516" s="336">
        <f>SUM(D1462:D1514)</f>
        <v>15187785.799999999</v>
      </c>
      <c r="E1516" s="365"/>
      <c r="F1516" s="366"/>
      <c r="G1516" s="339">
        <f>SUM(G1462:G1515)</f>
        <v>13036000.000000004</v>
      </c>
      <c r="H1516" s="367"/>
    </row>
    <row r="1517" spans="1:8" s="345" customFormat="1" ht="15" customHeight="1">
      <c r="A1517" s="344"/>
      <c r="B1517" s="350"/>
      <c r="C1517" s="331"/>
      <c r="D1517" s="322"/>
      <c r="E1517" s="342"/>
      <c r="F1517" s="363"/>
      <c r="G1517" s="333"/>
      <c r="H1517" s="358"/>
    </row>
    <row r="1518" spans="1:8" s="345" customFormat="1" ht="15" customHeight="1">
      <c r="A1518" s="344"/>
      <c r="B1518" s="855" t="s">
        <v>12222</v>
      </c>
      <c r="C1518" s="331"/>
      <c r="D1518" s="322"/>
      <c r="E1518" s="342"/>
      <c r="F1518" s="363"/>
      <c r="G1518" s="333"/>
      <c r="H1518" s="358"/>
    </row>
    <row r="1519" spans="1:8" s="345" customFormat="1" ht="15" customHeight="1">
      <c r="A1519" s="344"/>
      <c r="B1519" s="350"/>
      <c r="C1519" s="331"/>
      <c r="D1519" s="322"/>
      <c r="E1519" s="342"/>
      <c r="F1519" s="363"/>
      <c r="G1519" s="333"/>
      <c r="H1519" s="358"/>
    </row>
    <row r="1520" spans="1:8" s="345" customFormat="1" ht="15" customHeight="1">
      <c r="A1520" s="344" t="s">
        <v>12223</v>
      </c>
      <c r="B1520" s="350" t="s">
        <v>12224</v>
      </c>
      <c r="C1520" s="331">
        <f>VLOOKUP(A1520,'[10]VPP_analiticki (2)'!$A$5:$I$338,6,0)</f>
        <v>60</v>
      </c>
      <c r="D1520" s="331">
        <f>VLOOKUP(A1520,'[10]VPP_analiticki (2)'!$A$5:$I$338,9,0)</f>
        <v>243540</v>
      </c>
      <c r="E1520" s="342">
        <f>D1520/C1520</f>
        <v>4059</v>
      </c>
      <c r="F1520" s="363">
        <f>G1520/H1520</f>
        <v>48.546021060848965</v>
      </c>
      <c r="G1520" s="333">
        <v>197048.29948598595</v>
      </c>
      <c r="H1520" s="358">
        <v>4059</v>
      </c>
    </row>
    <row r="1521" spans="1:8" s="345" customFormat="1">
      <c r="A1521" s="344" t="s">
        <v>12225</v>
      </c>
      <c r="B1521" s="350" t="s">
        <v>12226</v>
      </c>
      <c r="C1521" s="331"/>
      <c r="D1521" s="331"/>
      <c r="E1521" s="342"/>
      <c r="F1521" s="363"/>
      <c r="G1521" s="333">
        <v>0</v>
      </c>
      <c r="H1521" s="358"/>
    </row>
    <row r="1522" spans="1:8" s="345" customFormat="1">
      <c r="A1522" s="344" t="s">
        <v>12227</v>
      </c>
      <c r="B1522" s="350" t="s">
        <v>12228</v>
      </c>
      <c r="C1522" s="331"/>
      <c r="D1522" s="331"/>
      <c r="E1522" s="342"/>
      <c r="F1522" s="363"/>
      <c r="G1522" s="333">
        <v>0</v>
      </c>
      <c r="H1522" s="358"/>
    </row>
    <row r="1523" spans="1:8" s="345" customFormat="1">
      <c r="A1523" s="344" t="s">
        <v>12229</v>
      </c>
      <c r="B1523" s="350" t="s">
        <v>12230</v>
      </c>
      <c r="C1523" s="331"/>
      <c r="D1523" s="331"/>
      <c r="E1523" s="342"/>
      <c r="F1523" s="363"/>
      <c r="G1523" s="333">
        <v>0</v>
      </c>
      <c r="H1523" s="358"/>
    </row>
    <row r="1524" spans="1:8" s="345" customFormat="1">
      <c r="A1524" s="344" t="s">
        <v>12231</v>
      </c>
      <c r="B1524" s="350" t="s">
        <v>12232</v>
      </c>
      <c r="C1524" s="331"/>
      <c r="D1524" s="331"/>
      <c r="E1524" s="342"/>
      <c r="F1524" s="363"/>
      <c r="G1524" s="333">
        <v>0</v>
      </c>
      <c r="H1524" s="358"/>
    </row>
    <row r="1525" spans="1:8" s="345" customFormat="1">
      <c r="A1525" s="344" t="s">
        <v>12233</v>
      </c>
      <c r="B1525" s="350" t="s">
        <v>12234</v>
      </c>
      <c r="C1525" s="331"/>
      <c r="D1525" s="331"/>
      <c r="E1525" s="342"/>
      <c r="F1525" s="363"/>
      <c r="G1525" s="333">
        <v>0</v>
      </c>
      <c r="H1525" s="358"/>
    </row>
    <row r="1526" spans="1:8" s="345" customFormat="1">
      <c r="A1526" s="344" t="s">
        <v>12235</v>
      </c>
      <c r="B1526" s="350" t="s">
        <v>12236</v>
      </c>
      <c r="C1526" s="331"/>
      <c r="D1526" s="331"/>
      <c r="E1526" s="342"/>
      <c r="F1526" s="363"/>
      <c r="G1526" s="333">
        <v>0</v>
      </c>
      <c r="H1526" s="358"/>
    </row>
    <row r="1527" spans="1:8" s="345" customFormat="1">
      <c r="A1527" s="344" t="s">
        <v>12237</v>
      </c>
      <c r="B1527" s="350" t="s">
        <v>12238</v>
      </c>
      <c r="C1527" s="331"/>
      <c r="D1527" s="331"/>
      <c r="E1527" s="342"/>
      <c r="F1527" s="363"/>
      <c r="G1527" s="333">
        <v>0</v>
      </c>
      <c r="H1527" s="358"/>
    </row>
    <row r="1528" spans="1:8" s="345" customFormat="1">
      <c r="A1528" s="344" t="s">
        <v>12239</v>
      </c>
      <c r="B1528" s="350" t="s">
        <v>12240</v>
      </c>
      <c r="C1528" s="331"/>
      <c r="D1528" s="331"/>
      <c r="E1528" s="342"/>
      <c r="F1528" s="363"/>
      <c r="G1528" s="333">
        <v>0</v>
      </c>
      <c r="H1528" s="358"/>
    </row>
    <row r="1529" spans="1:8" s="345" customFormat="1">
      <c r="A1529" s="344" t="s">
        <v>12241</v>
      </c>
      <c r="B1529" s="350" t="s">
        <v>12242</v>
      </c>
      <c r="C1529" s="331"/>
      <c r="D1529" s="331"/>
      <c r="E1529" s="342"/>
      <c r="F1529" s="363"/>
      <c r="G1529" s="333">
        <v>0</v>
      </c>
      <c r="H1529" s="358"/>
    </row>
    <row r="1530" spans="1:8" s="345" customFormat="1" ht="25.5">
      <c r="A1530" s="344" t="s">
        <v>12243</v>
      </c>
      <c r="B1530" s="350" t="s">
        <v>12244</v>
      </c>
      <c r="C1530" s="331"/>
      <c r="D1530" s="331"/>
      <c r="E1530" s="342"/>
      <c r="F1530" s="363"/>
      <c r="G1530" s="333">
        <v>0</v>
      </c>
      <c r="H1530" s="358"/>
    </row>
    <row r="1531" spans="1:8" s="345" customFormat="1">
      <c r="A1531" s="344" t="s">
        <v>12245</v>
      </c>
      <c r="B1531" s="350" t="s">
        <v>12246</v>
      </c>
      <c r="C1531" s="331"/>
      <c r="D1531" s="331"/>
      <c r="E1531" s="342"/>
      <c r="F1531" s="363"/>
      <c r="G1531" s="333">
        <v>0</v>
      </c>
      <c r="H1531" s="358"/>
    </row>
    <row r="1532" spans="1:8" s="345" customFormat="1">
      <c r="A1532" s="344" t="s">
        <v>12247</v>
      </c>
      <c r="B1532" s="350" t="s">
        <v>12248</v>
      </c>
      <c r="C1532" s="331"/>
      <c r="D1532" s="331"/>
      <c r="E1532" s="342"/>
      <c r="F1532" s="363"/>
      <c r="G1532" s="333">
        <v>0</v>
      </c>
      <c r="H1532" s="358"/>
    </row>
    <row r="1533" spans="1:8" s="345" customFormat="1">
      <c r="A1533" s="344" t="s">
        <v>12249</v>
      </c>
      <c r="B1533" s="350" t="s">
        <v>12250</v>
      </c>
      <c r="C1533" s="331"/>
      <c r="D1533" s="331"/>
      <c r="E1533" s="342"/>
      <c r="F1533" s="363"/>
      <c r="G1533" s="333">
        <v>0</v>
      </c>
      <c r="H1533" s="358"/>
    </row>
    <row r="1534" spans="1:8" s="345" customFormat="1">
      <c r="A1534" s="344" t="s">
        <v>12251</v>
      </c>
      <c r="B1534" s="350" t="s">
        <v>12252</v>
      </c>
      <c r="C1534" s="331"/>
      <c r="D1534" s="331"/>
      <c r="E1534" s="342"/>
      <c r="F1534" s="363"/>
      <c r="G1534" s="333">
        <v>0</v>
      </c>
      <c r="H1534" s="358"/>
    </row>
    <row r="1535" spans="1:8" s="345" customFormat="1">
      <c r="A1535" s="344" t="s">
        <v>12253</v>
      </c>
      <c r="B1535" s="350" t="s">
        <v>12254</v>
      </c>
      <c r="C1535" s="331"/>
      <c r="D1535" s="331"/>
      <c r="E1535" s="342"/>
      <c r="F1535" s="363"/>
      <c r="G1535" s="333">
        <v>0</v>
      </c>
      <c r="H1535" s="358"/>
    </row>
    <row r="1536" spans="1:8" s="345" customFormat="1">
      <c r="A1536" s="344" t="s">
        <v>12255</v>
      </c>
      <c r="B1536" s="350" t="s">
        <v>12256</v>
      </c>
      <c r="C1536" s="331"/>
      <c r="D1536" s="331"/>
      <c r="E1536" s="342"/>
      <c r="F1536" s="363"/>
      <c r="G1536" s="333">
        <v>0</v>
      </c>
      <c r="H1536" s="358"/>
    </row>
    <row r="1537" spans="1:8" s="345" customFormat="1">
      <c r="A1537" s="344" t="s">
        <v>12257</v>
      </c>
      <c r="B1537" s="350" t="s">
        <v>12258</v>
      </c>
      <c r="C1537" s="331"/>
      <c r="D1537" s="331"/>
      <c r="E1537" s="342"/>
      <c r="F1537" s="363"/>
      <c r="G1537" s="333">
        <v>0</v>
      </c>
      <c r="H1537" s="358"/>
    </row>
    <row r="1538" spans="1:8" s="345" customFormat="1">
      <c r="A1538" s="344" t="s">
        <v>12259</v>
      </c>
      <c r="B1538" s="350" t="s">
        <v>12260</v>
      </c>
      <c r="C1538" s="331"/>
      <c r="D1538" s="331"/>
      <c r="E1538" s="342"/>
      <c r="F1538" s="363"/>
      <c r="G1538" s="333">
        <v>0</v>
      </c>
      <c r="H1538" s="358"/>
    </row>
    <row r="1539" spans="1:8" s="345" customFormat="1">
      <c r="A1539" s="344" t="s">
        <v>12261</v>
      </c>
      <c r="B1539" s="350" t="s">
        <v>12262</v>
      </c>
      <c r="C1539" s="331"/>
      <c r="D1539" s="331"/>
      <c r="E1539" s="342"/>
      <c r="F1539" s="363"/>
      <c r="G1539" s="333">
        <v>0</v>
      </c>
      <c r="H1539" s="358"/>
    </row>
    <row r="1540" spans="1:8" s="345" customFormat="1">
      <c r="A1540" s="344" t="s">
        <v>12263</v>
      </c>
      <c r="B1540" s="350" t="s">
        <v>12264</v>
      </c>
      <c r="C1540" s="331"/>
      <c r="D1540" s="331"/>
      <c r="E1540" s="342"/>
      <c r="F1540" s="363"/>
      <c r="G1540" s="333">
        <v>0</v>
      </c>
      <c r="H1540" s="358"/>
    </row>
    <row r="1541" spans="1:8" s="345" customFormat="1">
      <c r="A1541" s="344" t="s">
        <v>12265</v>
      </c>
      <c r="B1541" s="350" t="s">
        <v>12266</v>
      </c>
      <c r="C1541" s="331"/>
      <c r="D1541" s="331"/>
      <c r="E1541" s="342"/>
      <c r="F1541" s="363"/>
      <c r="G1541" s="333">
        <v>0</v>
      </c>
      <c r="H1541" s="358"/>
    </row>
    <row r="1542" spans="1:8" s="345" customFormat="1">
      <c r="A1542" s="344" t="s">
        <v>12267</v>
      </c>
      <c r="B1542" s="350" t="s">
        <v>12268</v>
      </c>
      <c r="C1542" s="331"/>
      <c r="D1542" s="331"/>
      <c r="E1542" s="342"/>
      <c r="F1542" s="363"/>
      <c r="G1542" s="333">
        <v>0</v>
      </c>
      <c r="H1542" s="358"/>
    </row>
    <row r="1543" spans="1:8" s="345" customFormat="1">
      <c r="A1543" s="344" t="s">
        <v>12269</v>
      </c>
      <c r="B1543" s="350" t="s">
        <v>12270</v>
      </c>
      <c r="C1543" s="331"/>
      <c r="D1543" s="331"/>
      <c r="E1543" s="342"/>
      <c r="F1543" s="363"/>
      <c r="G1543" s="333">
        <v>0</v>
      </c>
      <c r="H1543" s="358"/>
    </row>
    <row r="1544" spans="1:8" s="345" customFormat="1">
      <c r="A1544" s="344" t="s">
        <v>12271</v>
      </c>
      <c r="B1544" s="350" t="s">
        <v>12272</v>
      </c>
      <c r="C1544" s="331"/>
      <c r="D1544" s="331"/>
      <c r="E1544" s="342"/>
      <c r="F1544" s="363"/>
      <c r="G1544" s="333">
        <v>0</v>
      </c>
      <c r="H1544" s="358"/>
    </row>
    <row r="1545" spans="1:8" s="345" customFormat="1">
      <c r="A1545" s="344" t="s">
        <v>12273</v>
      </c>
      <c r="B1545" s="350" t="s">
        <v>12274</v>
      </c>
      <c r="C1545" s="331"/>
      <c r="D1545" s="331"/>
      <c r="E1545" s="342"/>
      <c r="F1545" s="363"/>
      <c r="G1545" s="333">
        <v>0</v>
      </c>
      <c r="H1545" s="358"/>
    </row>
    <row r="1546" spans="1:8" s="345" customFormat="1">
      <c r="A1546" s="344" t="s">
        <v>12275</v>
      </c>
      <c r="B1546" s="350" t="s">
        <v>12276</v>
      </c>
      <c r="C1546" s="331"/>
      <c r="D1546" s="331"/>
      <c r="E1546" s="342"/>
      <c r="F1546" s="363"/>
      <c r="G1546" s="333">
        <v>0</v>
      </c>
      <c r="H1546" s="358"/>
    </row>
    <row r="1547" spans="1:8" s="345" customFormat="1">
      <c r="A1547" s="344" t="s">
        <v>12277</v>
      </c>
      <c r="B1547" s="350" t="s">
        <v>12278</v>
      </c>
      <c r="C1547" s="331"/>
      <c r="D1547" s="331"/>
      <c r="E1547" s="342"/>
      <c r="F1547" s="363"/>
      <c r="G1547" s="333">
        <v>0</v>
      </c>
      <c r="H1547" s="358"/>
    </row>
    <row r="1548" spans="1:8" s="345" customFormat="1">
      <c r="A1548" s="344" t="s">
        <v>12279</v>
      </c>
      <c r="B1548" s="350" t="s">
        <v>12280</v>
      </c>
      <c r="C1548" s="331"/>
      <c r="D1548" s="331"/>
      <c r="E1548" s="342"/>
      <c r="F1548" s="363"/>
      <c r="G1548" s="333">
        <v>0</v>
      </c>
      <c r="H1548" s="358"/>
    </row>
    <row r="1549" spans="1:8" s="345" customFormat="1">
      <c r="A1549" s="344" t="s">
        <v>12281</v>
      </c>
      <c r="B1549" s="350" t="s">
        <v>12282</v>
      </c>
      <c r="C1549" s="331"/>
      <c r="D1549" s="331"/>
      <c r="E1549" s="342"/>
      <c r="F1549" s="363"/>
      <c r="G1549" s="333">
        <v>0</v>
      </c>
      <c r="H1549" s="358"/>
    </row>
    <row r="1550" spans="1:8" s="345" customFormat="1">
      <c r="A1550" s="344" t="s">
        <v>12283</v>
      </c>
      <c r="B1550" s="350" t="s">
        <v>12284</v>
      </c>
      <c r="C1550" s="331"/>
      <c r="D1550" s="331"/>
      <c r="E1550" s="342"/>
      <c r="F1550" s="363"/>
      <c r="G1550" s="333">
        <v>0</v>
      </c>
      <c r="H1550" s="358"/>
    </row>
    <row r="1551" spans="1:8" s="345" customFormat="1">
      <c r="A1551" s="344" t="s">
        <v>12285</v>
      </c>
      <c r="B1551" s="350" t="s">
        <v>12286</v>
      </c>
      <c r="C1551" s="331"/>
      <c r="D1551" s="331"/>
      <c r="E1551" s="342"/>
      <c r="F1551" s="363"/>
      <c r="G1551" s="333">
        <v>0</v>
      </c>
      <c r="H1551" s="358"/>
    </row>
    <row r="1552" spans="1:8" s="345" customFormat="1">
      <c r="A1552" s="344" t="s">
        <v>12287</v>
      </c>
      <c r="B1552" s="350" t="s">
        <v>12288</v>
      </c>
      <c r="C1552" s="331"/>
      <c r="D1552" s="331"/>
      <c r="E1552" s="342"/>
      <c r="F1552" s="363"/>
      <c r="G1552" s="333">
        <v>0</v>
      </c>
      <c r="H1552" s="358"/>
    </row>
    <row r="1553" spans="1:8" s="345" customFormat="1">
      <c r="A1553" s="344" t="s">
        <v>12289</v>
      </c>
      <c r="B1553" s="350" t="s">
        <v>12290</v>
      </c>
      <c r="C1553" s="331"/>
      <c r="D1553" s="331"/>
      <c r="E1553" s="342"/>
      <c r="F1553" s="363"/>
      <c r="G1553" s="333">
        <v>0</v>
      </c>
      <c r="H1553" s="358"/>
    </row>
    <row r="1554" spans="1:8" s="345" customFormat="1" ht="25.5">
      <c r="A1554" s="344" t="s">
        <v>12291</v>
      </c>
      <c r="B1554" s="350" t="s">
        <v>12292</v>
      </c>
      <c r="C1554" s="331"/>
      <c r="D1554" s="331"/>
      <c r="E1554" s="342"/>
      <c r="F1554" s="363"/>
      <c r="G1554" s="333">
        <v>0</v>
      </c>
      <c r="H1554" s="358"/>
    </row>
    <row r="1555" spans="1:8" s="345" customFormat="1">
      <c r="A1555" s="344" t="s">
        <v>12293</v>
      </c>
      <c r="B1555" s="350" t="s">
        <v>12294</v>
      </c>
      <c r="C1555" s="331"/>
      <c r="D1555" s="331"/>
      <c r="E1555" s="342"/>
      <c r="F1555" s="363"/>
      <c r="G1555" s="333">
        <v>0</v>
      </c>
      <c r="H1555" s="358"/>
    </row>
    <row r="1556" spans="1:8" s="345" customFormat="1">
      <c r="A1556" s="344" t="s">
        <v>12295</v>
      </c>
      <c r="B1556" s="350" t="s">
        <v>12296</v>
      </c>
      <c r="C1556" s="331"/>
      <c r="D1556" s="331"/>
      <c r="E1556" s="342"/>
      <c r="F1556" s="363"/>
      <c r="G1556" s="333">
        <v>0</v>
      </c>
      <c r="H1556" s="358"/>
    </row>
    <row r="1557" spans="1:8" s="345" customFormat="1">
      <c r="A1557" s="344" t="s">
        <v>12297</v>
      </c>
      <c r="B1557" s="350" t="s">
        <v>12298</v>
      </c>
      <c r="C1557" s="331"/>
      <c r="D1557" s="331"/>
      <c r="E1557" s="342"/>
      <c r="F1557" s="363"/>
      <c r="G1557" s="333">
        <v>0</v>
      </c>
      <c r="H1557" s="358"/>
    </row>
    <row r="1558" spans="1:8" s="345" customFormat="1">
      <c r="A1558" s="344" t="s">
        <v>12299</v>
      </c>
      <c r="B1558" s="350" t="s">
        <v>12300</v>
      </c>
      <c r="C1558" s="331"/>
      <c r="D1558" s="331"/>
      <c r="E1558" s="342"/>
      <c r="F1558" s="363"/>
      <c r="G1558" s="333">
        <v>0</v>
      </c>
      <c r="H1558" s="358"/>
    </row>
    <row r="1559" spans="1:8" s="345" customFormat="1">
      <c r="A1559" s="344" t="s">
        <v>12301</v>
      </c>
      <c r="B1559" s="350" t="s">
        <v>12302</v>
      </c>
      <c r="C1559" s="331"/>
      <c r="D1559" s="331"/>
      <c r="E1559" s="342"/>
      <c r="F1559" s="363"/>
      <c r="G1559" s="333">
        <v>0</v>
      </c>
      <c r="H1559" s="358"/>
    </row>
    <row r="1560" spans="1:8" s="345" customFormat="1">
      <c r="A1560" s="344" t="s">
        <v>12303</v>
      </c>
      <c r="B1560" s="350" t="s">
        <v>12304</v>
      </c>
      <c r="C1560" s="331"/>
      <c r="D1560" s="331"/>
      <c r="E1560" s="342"/>
      <c r="F1560" s="363"/>
      <c r="G1560" s="333">
        <v>0</v>
      </c>
      <c r="H1560" s="358"/>
    </row>
    <row r="1561" spans="1:8" s="345" customFormat="1">
      <c r="A1561" s="344" t="s">
        <v>12305</v>
      </c>
      <c r="B1561" s="350" t="s">
        <v>12306</v>
      </c>
      <c r="C1561" s="331"/>
      <c r="D1561" s="331"/>
      <c r="E1561" s="342"/>
      <c r="F1561" s="363"/>
      <c r="G1561" s="333">
        <v>0</v>
      </c>
      <c r="H1561" s="358"/>
    </row>
    <row r="1562" spans="1:8" s="345" customFormat="1">
      <c r="A1562" s="344" t="s">
        <v>12307</v>
      </c>
      <c r="B1562" s="350" t="s">
        <v>12308</v>
      </c>
      <c r="C1562" s="331"/>
      <c r="D1562" s="331"/>
      <c r="E1562" s="342"/>
      <c r="F1562" s="363"/>
      <c r="G1562" s="333">
        <v>0</v>
      </c>
      <c r="H1562" s="358"/>
    </row>
    <row r="1563" spans="1:8" s="345" customFormat="1">
      <c r="A1563" s="344" t="s">
        <v>12309</v>
      </c>
      <c r="B1563" s="350" t="s">
        <v>12310</v>
      </c>
      <c r="C1563" s="331"/>
      <c r="D1563" s="331"/>
      <c r="E1563" s="342"/>
      <c r="F1563" s="363"/>
      <c r="G1563" s="333">
        <v>0</v>
      </c>
      <c r="H1563" s="358"/>
    </row>
    <row r="1564" spans="1:8" s="345" customFormat="1">
      <c r="A1564" s="344" t="s">
        <v>12311</v>
      </c>
      <c r="B1564" s="350" t="s">
        <v>12312</v>
      </c>
      <c r="C1564" s="331"/>
      <c r="D1564" s="331"/>
      <c r="E1564" s="342"/>
      <c r="F1564" s="363"/>
      <c r="G1564" s="333">
        <v>0</v>
      </c>
      <c r="H1564" s="358"/>
    </row>
    <row r="1565" spans="1:8" s="345" customFormat="1" ht="25.5">
      <c r="A1565" s="344" t="s">
        <v>12313</v>
      </c>
      <c r="B1565" s="350" t="s">
        <v>12314</v>
      </c>
      <c r="C1565" s="331"/>
      <c r="D1565" s="331"/>
      <c r="E1565" s="342"/>
      <c r="F1565" s="363"/>
      <c r="G1565" s="333">
        <v>0</v>
      </c>
      <c r="H1565" s="358"/>
    </row>
    <row r="1566" spans="1:8" s="345" customFormat="1">
      <c r="A1566" s="344" t="s">
        <v>12315</v>
      </c>
      <c r="B1566" s="350" t="s">
        <v>12316</v>
      </c>
      <c r="C1566" s="331"/>
      <c r="D1566" s="331"/>
      <c r="E1566" s="342"/>
      <c r="F1566" s="363"/>
      <c r="G1566" s="333">
        <v>0</v>
      </c>
      <c r="H1566" s="358"/>
    </row>
    <row r="1567" spans="1:8" s="345" customFormat="1" ht="25.5">
      <c r="A1567" s="344" t="s">
        <v>12317</v>
      </c>
      <c r="B1567" s="350" t="s">
        <v>12318</v>
      </c>
      <c r="C1567" s="331"/>
      <c r="D1567" s="331"/>
      <c r="E1567" s="342"/>
      <c r="F1567" s="363"/>
      <c r="G1567" s="333">
        <v>0</v>
      </c>
      <c r="H1567" s="358"/>
    </row>
    <row r="1568" spans="1:8" s="345" customFormat="1">
      <c r="A1568" s="344" t="s">
        <v>12319</v>
      </c>
      <c r="B1568" s="350" t="s">
        <v>12320</v>
      </c>
      <c r="C1568" s="331"/>
      <c r="D1568" s="331"/>
      <c r="E1568" s="342"/>
      <c r="F1568" s="363"/>
      <c r="G1568" s="333">
        <v>0</v>
      </c>
      <c r="H1568" s="358"/>
    </row>
    <row r="1569" spans="1:8" s="345" customFormat="1" ht="25.5">
      <c r="A1569" s="344" t="s">
        <v>12321</v>
      </c>
      <c r="B1569" s="350" t="s">
        <v>12322</v>
      </c>
      <c r="C1569" s="331"/>
      <c r="D1569" s="331"/>
      <c r="E1569" s="342"/>
      <c r="F1569" s="363"/>
      <c r="G1569" s="333">
        <v>0</v>
      </c>
      <c r="H1569" s="358"/>
    </row>
    <row r="1570" spans="1:8" s="345" customFormat="1" ht="25.5">
      <c r="A1570" s="344" t="s">
        <v>12323</v>
      </c>
      <c r="B1570" s="350" t="s">
        <v>12324</v>
      </c>
      <c r="C1570" s="331"/>
      <c r="D1570" s="331"/>
      <c r="E1570" s="342"/>
      <c r="F1570" s="363"/>
      <c r="G1570" s="333">
        <v>0</v>
      </c>
      <c r="H1570" s="358"/>
    </row>
    <row r="1571" spans="1:8" s="345" customFormat="1" ht="25.5">
      <c r="A1571" s="344" t="s">
        <v>12325</v>
      </c>
      <c r="B1571" s="350" t="s">
        <v>12326</v>
      </c>
      <c r="C1571" s="331"/>
      <c r="D1571" s="331"/>
      <c r="E1571" s="342"/>
      <c r="F1571" s="363"/>
      <c r="G1571" s="333">
        <v>0</v>
      </c>
      <c r="H1571" s="358"/>
    </row>
    <row r="1572" spans="1:8" s="345" customFormat="1">
      <c r="A1572" s="344" t="s">
        <v>12327</v>
      </c>
      <c r="B1572" s="350" t="s">
        <v>12328</v>
      </c>
      <c r="C1572" s="331"/>
      <c r="D1572" s="331"/>
      <c r="E1572" s="342"/>
      <c r="F1572" s="363"/>
      <c r="G1572" s="333">
        <v>0</v>
      </c>
      <c r="H1572" s="358"/>
    </row>
    <row r="1573" spans="1:8" s="345" customFormat="1">
      <c r="A1573" s="344" t="s">
        <v>12329</v>
      </c>
      <c r="B1573" s="350" t="s">
        <v>12330</v>
      </c>
      <c r="C1573" s="331"/>
      <c r="D1573" s="331"/>
      <c r="E1573" s="342"/>
      <c r="F1573" s="363"/>
      <c r="G1573" s="333">
        <v>0</v>
      </c>
      <c r="H1573" s="358"/>
    </row>
    <row r="1574" spans="1:8" s="345" customFormat="1">
      <c r="A1574" s="344" t="s">
        <v>12331</v>
      </c>
      <c r="B1574" s="350" t="s">
        <v>12332</v>
      </c>
      <c r="C1574" s="331"/>
      <c r="D1574" s="331"/>
      <c r="E1574" s="342"/>
      <c r="F1574" s="363"/>
      <c r="G1574" s="333">
        <v>0</v>
      </c>
      <c r="H1574" s="358"/>
    </row>
    <row r="1575" spans="1:8" s="345" customFormat="1">
      <c r="A1575" s="344" t="s">
        <v>12333</v>
      </c>
      <c r="B1575" s="350" t="s">
        <v>12334</v>
      </c>
      <c r="C1575" s="331"/>
      <c r="D1575" s="331"/>
      <c r="E1575" s="342"/>
      <c r="F1575" s="363"/>
      <c r="G1575" s="333">
        <v>0</v>
      </c>
      <c r="H1575" s="358"/>
    </row>
    <row r="1576" spans="1:8" s="345" customFormat="1">
      <c r="A1576" s="344" t="s">
        <v>12335</v>
      </c>
      <c r="B1576" s="350" t="s">
        <v>12336</v>
      </c>
      <c r="C1576" s="331"/>
      <c r="D1576" s="331"/>
      <c r="E1576" s="342"/>
      <c r="F1576" s="363"/>
      <c r="G1576" s="333">
        <v>0</v>
      </c>
      <c r="H1576" s="358"/>
    </row>
    <row r="1577" spans="1:8" s="345" customFormat="1">
      <c r="A1577" s="344" t="s">
        <v>12337</v>
      </c>
      <c r="B1577" s="350" t="s">
        <v>12338</v>
      </c>
      <c r="C1577" s="331"/>
      <c r="D1577" s="331"/>
      <c r="E1577" s="342"/>
      <c r="F1577" s="363"/>
      <c r="G1577" s="333">
        <v>0</v>
      </c>
      <c r="H1577" s="358"/>
    </row>
    <row r="1578" spans="1:8" s="345" customFormat="1">
      <c r="A1578" s="344" t="s">
        <v>12339</v>
      </c>
      <c r="B1578" s="350" t="s">
        <v>12340</v>
      </c>
      <c r="C1578" s="331"/>
      <c r="D1578" s="331"/>
      <c r="E1578" s="342"/>
      <c r="F1578" s="363"/>
      <c r="G1578" s="333">
        <v>0</v>
      </c>
      <c r="H1578" s="358"/>
    </row>
    <row r="1579" spans="1:8" s="345" customFormat="1">
      <c r="A1579" s="344" t="s">
        <v>12341</v>
      </c>
      <c r="B1579" s="350" t="s">
        <v>12342</v>
      </c>
      <c r="C1579" s="331"/>
      <c r="D1579" s="331"/>
      <c r="E1579" s="342"/>
      <c r="F1579" s="363"/>
      <c r="G1579" s="333">
        <v>0</v>
      </c>
      <c r="H1579" s="358"/>
    </row>
    <row r="1580" spans="1:8" s="345" customFormat="1">
      <c r="A1580" s="344" t="s">
        <v>12343</v>
      </c>
      <c r="B1580" s="350" t="s">
        <v>12344</v>
      </c>
      <c r="C1580" s="331"/>
      <c r="D1580" s="331"/>
      <c r="E1580" s="342"/>
      <c r="F1580" s="363"/>
      <c r="G1580" s="333">
        <v>0</v>
      </c>
      <c r="H1580" s="358"/>
    </row>
    <row r="1581" spans="1:8" s="345" customFormat="1">
      <c r="A1581" s="344" t="s">
        <v>12345</v>
      </c>
      <c r="B1581" s="350" t="s">
        <v>12346</v>
      </c>
      <c r="C1581" s="331"/>
      <c r="D1581" s="331"/>
      <c r="E1581" s="342"/>
      <c r="F1581" s="363"/>
      <c r="G1581" s="333">
        <v>0</v>
      </c>
      <c r="H1581" s="358"/>
    </row>
    <row r="1582" spans="1:8" s="345" customFormat="1">
      <c r="A1582" s="344" t="s">
        <v>12347</v>
      </c>
      <c r="B1582" s="350" t="s">
        <v>12348</v>
      </c>
      <c r="C1582" s="331"/>
      <c r="D1582" s="331"/>
      <c r="E1582" s="342"/>
      <c r="F1582" s="363"/>
      <c r="G1582" s="333">
        <v>0</v>
      </c>
      <c r="H1582" s="358"/>
    </row>
    <row r="1583" spans="1:8" s="345" customFormat="1">
      <c r="A1583" s="344" t="s">
        <v>12349</v>
      </c>
      <c r="B1583" s="350" t="s">
        <v>12350</v>
      </c>
      <c r="C1583" s="331"/>
      <c r="D1583" s="331"/>
      <c r="E1583" s="342"/>
      <c r="F1583" s="363"/>
      <c r="G1583" s="333">
        <v>0</v>
      </c>
      <c r="H1583" s="358"/>
    </row>
    <row r="1584" spans="1:8" s="345" customFormat="1">
      <c r="A1584" s="344" t="s">
        <v>12351</v>
      </c>
      <c r="B1584" s="350" t="s">
        <v>12352</v>
      </c>
      <c r="C1584" s="331"/>
      <c r="D1584" s="331"/>
      <c r="E1584" s="342"/>
      <c r="F1584" s="363"/>
      <c r="G1584" s="333">
        <v>0</v>
      </c>
      <c r="H1584" s="358"/>
    </row>
    <row r="1585" spans="1:8" s="345" customFormat="1" ht="25.5">
      <c r="A1585" s="344" t="s">
        <v>12353</v>
      </c>
      <c r="B1585" s="350" t="s">
        <v>12354</v>
      </c>
      <c r="C1585" s="331"/>
      <c r="D1585" s="331"/>
      <c r="E1585" s="342"/>
      <c r="F1585" s="363"/>
      <c r="G1585" s="333">
        <v>0</v>
      </c>
      <c r="H1585" s="358"/>
    </row>
    <row r="1586" spans="1:8" s="345" customFormat="1" ht="25.5">
      <c r="A1586" s="344" t="s">
        <v>12355</v>
      </c>
      <c r="B1586" s="350" t="s">
        <v>12356</v>
      </c>
      <c r="C1586" s="331"/>
      <c r="D1586" s="331"/>
      <c r="E1586" s="342"/>
      <c r="F1586" s="363"/>
      <c r="G1586" s="333">
        <v>0</v>
      </c>
      <c r="H1586" s="358"/>
    </row>
    <row r="1587" spans="1:8" s="345" customFormat="1" ht="25.5">
      <c r="A1587" s="344" t="s">
        <v>12357</v>
      </c>
      <c r="B1587" s="350" t="s">
        <v>12358</v>
      </c>
      <c r="C1587" s="331"/>
      <c r="D1587" s="331"/>
      <c r="E1587" s="342"/>
      <c r="F1587" s="363"/>
      <c r="G1587" s="333">
        <v>0</v>
      </c>
      <c r="H1587" s="358"/>
    </row>
    <row r="1588" spans="1:8" s="345" customFormat="1">
      <c r="A1588" s="344" t="s">
        <v>12359</v>
      </c>
      <c r="B1588" s="350" t="s">
        <v>12360</v>
      </c>
      <c r="C1588" s="331"/>
      <c r="D1588" s="331"/>
      <c r="E1588" s="342"/>
      <c r="F1588" s="363"/>
      <c r="G1588" s="333">
        <v>0</v>
      </c>
      <c r="H1588" s="358"/>
    </row>
    <row r="1589" spans="1:8" s="345" customFormat="1">
      <c r="A1589" s="344" t="s">
        <v>12361</v>
      </c>
      <c r="B1589" s="350" t="s">
        <v>12362</v>
      </c>
      <c r="C1589" s="331"/>
      <c r="D1589" s="331"/>
      <c r="E1589" s="342"/>
      <c r="F1589" s="363"/>
      <c r="G1589" s="333">
        <v>0</v>
      </c>
      <c r="H1589" s="358"/>
    </row>
    <row r="1590" spans="1:8" s="345" customFormat="1">
      <c r="A1590" s="344" t="s">
        <v>12363</v>
      </c>
      <c r="B1590" s="350" t="s">
        <v>12364</v>
      </c>
      <c r="C1590" s="331"/>
      <c r="D1590" s="331"/>
      <c r="E1590" s="342"/>
      <c r="F1590" s="363"/>
      <c r="G1590" s="333">
        <v>0</v>
      </c>
      <c r="H1590" s="358"/>
    </row>
    <row r="1591" spans="1:8" s="345" customFormat="1">
      <c r="A1591" s="344" t="s">
        <v>12365</v>
      </c>
      <c r="B1591" s="350" t="s">
        <v>12366</v>
      </c>
      <c r="C1591" s="331"/>
      <c r="D1591" s="331"/>
      <c r="E1591" s="342"/>
      <c r="F1591" s="363"/>
      <c r="G1591" s="333">
        <v>0</v>
      </c>
      <c r="H1591" s="358"/>
    </row>
    <row r="1592" spans="1:8" s="345" customFormat="1">
      <c r="A1592" s="344" t="s">
        <v>12367</v>
      </c>
      <c r="B1592" s="350" t="s">
        <v>12368</v>
      </c>
      <c r="C1592" s="331"/>
      <c r="D1592" s="331"/>
      <c r="E1592" s="342"/>
      <c r="F1592" s="363"/>
      <c r="G1592" s="333">
        <v>0</v>
      </c>
      <c r="H1592" s="358"/>
    </row>
    <row r="1593" spans="1:8" s="345" customFormat="1">
      <c r="A1593" s="344" t="s">
        <v>12369</v>
      </c>
      <c r="B1593" s="350" t="s">
        <v>12370</v>
      </c>
      <c r="C1593" s="331"/>
      <c r="D1593" s="331"/>
      <c r="E1593" s="342"/>
      <c r="F1593" s="363"/>
      <c r="G1593" s="333">
        <v>0</v>
      </c>
      <c r="H1593" s="358"/>
    </row>
    <row r="1594" spans="1:8" s="345" customFormat="1">
      <c r="A1594" s="344" t="s">
        <v>12371</v>
      </c>
      <c r="B1594" s="350" t="s">
        <v>12372</v>
      </c>
      <c r="C1594" s="331"/>
      <c r="D1594" s="331"/>
      <c r="E1594" s="342"/>
      <c r="F1594" s="363"/>
      <c r="G1594" s="333">
        <v>0</v>
      </c>
      <c r="H1594" s="358"/>
    </row>
    <row r="1595" spans="1:8" s="345" customFormat="1">
      <c r="A1595" s="344" t="s">
        <v>12373</v>
      </c>
      <c r="B1595" s="350" t="s">
        <v>12374</v>
      </c>
      <c r="C1595" s="331"/>
      <c r="D1595" s="331"/>
      <c r="E1595" s="342"/>
      <c r="F1595" s="363"/>
      <c r="G1595" s="333">
        <v>0</v>
      </c>
      <c r="H1595" s="358"/>
    </row>
    <row r="1596" spans="1:8" s="345" customFormat="1">
      <c r="A1596" s="344" t="s">
        <v>12375</v>
      </c>
      <c r="B1596" s="350" t="s">
        <v>12376</v>
      </c>
      <c r="C1596" s="331"/>
      <c r="D1596" s="331"/>
      <c r="E1596" s="342"/>
      <c r="F1596" s="363"/>
      <c r="G1596" s="333">
        <v>0</v>
      </c>
      <c r="H1596" s="358"/>
    </row>
    <row r="1597" spans="1:8" s="345" customFormat="1">
      <c r="A1597" s="344" t="s">
        <v>12377</v>
      </c>
      <c r="B1597" s="350" t="s">
        <v>12378</v>
      </c>
      <c r="C1597" s="331"/>
      <c r="D1597" s="331"/>
      <c r="E1597" s="342"/>
      <c r="F1597" s="363"/>
      <c r="G1597" s="333">
        <v>0</v>
      </c>
      <c r="H1597" s="358"/>
    </row>
    <row r="1598" spans="1:8" s="345" customFormat="1">
      <c r="A1598" s="344" t="s">
        <v>12379</v>
      </c>
      <c r="B1598" s="350" t="s">
        <v>12380</v>
      </c>
      <c r="C1598" s="331"/>
      <c r="D1598" s="331"/>
      <c r="E1598" s="342"/>
      <c r="F1598" s="363"/>
      <c r="G1598" s="333">
        <v>0</v>
      </c>
      <c r="H1598" s="358"/>
    </row>
    <row r="1599" spans="1:8" s="345" customFormat="1">
      <c r="A1599" s="344" t="s">
        <v>12381</v>
      </c>
      <c r="B1599" s="350" t="s">
        <v>12382</v>
      </c>
      <c r="C1599" s="331"/>
      <c r="D1599" s="331"/>
      <c r="E1599" s="342"/>
      <c r="F1599" s="363"/>
      <c r="G1599" s="333">
        <v>0</v>
      </c>
      <c r="H1599" s="358"/>
    </row>
    <row r="1600" spans="1:8" s="345" customFormat="1">
      <c r="A1600" s="344" t="s">
        <v>12383</v>
      </c>
      <c r="B1600" s="350" t="s">
        <v>12384</v>
      </c>
      <c r="C1600" s="331"/>
      <c r="D1600" s="331"/>
      <c r="E1600" s="342"/>
      <c r="F1600" s="363"/>
      <c r="G1600" s="333">
        <v>0</v>
      </c>
      <c r="H1600" s="358"/>
    </row>
    <row r="1601" spans="1:8" s="345" customFormat="1">
      <c r="A1601" s="344" t="s">
        <v>12385</v>
      </c>
      <c r="B1601" s="350" t="s">
        <v>12386</v>
      </c>
      <c r="C1601" s="331"/>
      <c r="D1601" s="331"/>
      <c r="E1601" s="342"/>
      <c r="F1601" s="363"/>
      <c r="G1601" s="333">
        <v>0</v>
      </c>
      <c r="H1601" s="358"/>
    </row>
    <row r="1602" spans="1:8" s="345" customFormat="1">
      <c r="A1602" s="344" t="s">
        <v>12387</v>
      </c>
      <c r="B1602" s="350" t="s">
        <v>12388</v>
      </c>
      <c r="C1602" s="331"/>
      <c r="D1602" s="331"/>
      <c r="E1602" s="342"/>
      <c r="F1602" s="363"/>
      <c r="G1602" s="333">
        <v>0</v>
      </c>
      <c r="H1602" s="358"/>
    </row>
    <row r="1603" spans="1:8" s="345" customFormat="1">
      <c r="A1603" s="344" t="s">
        <v>12389</v>
      </c>
      <c r="B1603" s="350" t="s">
        <v>12390</v>
      </c>
      <c r="C1603" s="331"/>
      <c r="D1603" s="331"/>
      <c r="E1603" s="342"/>
      <c r="F1603" s="363"/>
      <c r="G1603" s="333">
        <v>0</v>
      </c>
      <c r="H1603" s="358"/>
    </row>
    <row r="1604" spans="1:8" s="345" customFormat="1">
      <c r="A1604" s="344" t="s">
        <v>12391</v>
      </c>
      <c r="B1604" s="350" t="s">
        <v>12392</v>
      </c>
      <c r="C1604" s="331"/>
      <c r="D1604" s="331"/>
      <c r="E1604" s="342"/>
      <c r="F1604" s="363"/>
      <c r="G1604" s="333">
        <v>0</v>
      </c>
      <c r="H1604" s="358"/>
    </row>
    <row r="1605" spans="1:8" s="345" customFormat="1">
      <c r="A1605" s="344" t="s">
        <v>12393</v>
      </c>
      <c r="B1605" s="350" t="s">
        <v>12394</v>
      </c>
      <c r="C1605" s="331"/>
      <c r="D1605" s="331"/>
      <c r="E1605" s="342"/>
      <c r="F1605" s="363"/>
      <c r="G1605" s="333">
        <v>0</v>
      </c>
      <c r="H1605" s="358"/>
    </row>
    <row r="1606" spans="1:8" s="345" customFormat="1" ht="25.5">
      <c r="A1606" s="344" t="s">
        <v>12395</v>
      </c>
      <c r="B1606" s="350" t="s">
        <v>12396</v>
      </c>
      <c r="C1606" s="331">
        <f>VLOOKUP(A1606,'[10]VPP_analiticki (2)'!$A$5:$I$338,6,0)</f>
        <v>799</v>
      </c>
      <c r="D1606" s="331">
        <f>VLOOKUP(A1606,'[10]VPP_analiticki (2)'!$A$5:$I$338,9,0)</f>
        <v>3960355.3</v>
      </c>
      <c r="E1606" s="342">
        <f t="shared" ref="E1606:E1611" si="50">D1606/C1606</f>
        <v>4956.6399249061324</v>
      </c>
      <c r="F1606" s="363">
        <f t="shared" ref="F1606:F1611" si="51">G1606/H1606</f>
        <v>646.47118046030528</v>
      </c>
      <c r="G1606" s="333">
        <v>3204324.8633707464</v>
      </c>
      <c r="H1606" s="358">
        <v>4956.6399249061324</v>
      </c>
    </row>
    <row r="1607" spans="1:8" s="345" customFormat="1" ht="25.5">
      <c r="A1607" s="344" t="s">
        <v>12397</v>
      </c>
      <c r="B1607" s="350" t="s">
        <v>12398</v>
      </c>
      <c r="C1607" s="331"/>
      <c r="D1607" s="331"/>
      <c r="E1607" s="342"/>
      <c r="F1607" s="363"/>
      <c r="G1607" s="333">
        <v>0</v>
      </c>
      <c r="H1607" s="358"/>
    </row>
    <row r="1608" spans="1:8" s="345" customFormat="1" ht="25.5">
      <c r="A1608" s="344" t="s">
        <v>12399</v>
      </c>
      <c r="B1608" s="350" t="s">
        <v>12400</v>
      </c>
      <c r="C1608" s="331">
        <f>VLOOKUP(A1608,'[10]VPP_analiticki (2)'!$A$5:$I$338,6,0)</f>
        <v>100</v>
      </c>
      <c r="D1608" s="331">
        <f>VLOOKUP(A1608,'[10]VPP_analiticki (2)'!$A$5:$I$338,9,0)</f>
        <v>130948.4</v>
      </c>
      <c r="E1608" s="342">
        <f t="shared" si="50"/>
        <v>1309.4839999999999</v>
      </c>
      <c r="F1608" s="363">
        <f t="shared" si="51"/>
        <v>80.910035101414948</v>
      </c>
      <c r="G1608" s="333">
        <v>105950.39640474124</v>
      </c>
      <c r="H1608" s="358">
        <v>1309.4839999999999</v>
      </c>
    </row>
    <row r="1609" spans="1:8" s="345" customFormat="1" ht="38.25">
      <c r="A1609" s="344" t="s">
        <v>12401</v>
      </c>
      <c r="B1609" s="350" t="s">
        <v>12402</v>
      </c>
      <c r="C1609" s="331"/>
      <c r="D1609" s="331"/>
      <c r="E1609" s="342"/>
      <c r="F1609" s="363"/>
      <c r="G1609" s="333">
        <v>0</v>
      </c>
      <c r="H1609" s="358"/>
    </row>
    <row r="1610" spans="1:8" s="345" customFormat="1">
      <c r="A1610" s="344" t="s">
        <v>12403</v>
      </c>
      <c r="B1610" s="350" t="s">
        <v>12404</v>
      </c>
      <c r="C1610" s="331">
        <f>VLOOKUP(A1610,'[10]VPP_analiticki (2)'!$A$5:$I$338,6,0)</f>
        <v>31</v>
      </c>
      <c r="D1610" s="331">
        <f>VLOOKUP(A1610,'[10]VPP_analiticki (2)'!$A$5:$I$338,9,0)</f>
        <v>26001.8</v>
      </c>
      <c r="E1610" s="342">
        <f t="shared" si="50"/>
        <v>838.76774193548385</v>
      </c>
      <c r="F1610" s="363">
        <f t="shared" si="51"/>
        <v>25.082110881438634</v>
      </c>
      <c r="G1610" s="333">
        <v>21038.065506999712</v>
      </c>
      <c r="H1610" s="358">
        <v>838.76774193548385</v>
      </c>
    </row>
    <row r="1611" spans="1:8" s="345" customFormat="1" ht="25.5">
      <c r="A1611" s="344" t="s">
        <v>12405</v>
      </c>
      <c r="B1611" s="350" t="s">
        <v>12406</v>
      </c>
      <c r="C1611" s="331">
        <f>VLOOKUP(A1611,'[10]VPP_analiticki (2)'!$A$5:$I$338,6,0)</f>
        <v>764</v>
      </c>
      <c r="D1611" s="331">
        <f>VLOOKUP(A1611,'[10]VPP_analiticki (2)'!$A$5:$I$338,9,0)</f>
        <v>5284435.2</v>
      </c>
      <c r="E1611" s="342">
        <f t="shared" si="50"/>
        <v>6916.8</v>
      </c>
      <c r="F1611" s="363">
        <f t="shared" si="51"/>
        <v>618.15266817481017</v>
      </c>
      <c r="G1611" s="333">
        <v>4275638.3752315268</v>
      </c>
      <c r="H1611" s="358">
        <v>6916.8</v>
      </c>
    </row>
    <row r="1612" spans="1:8" s="345" customFormat="1" ht="15" customHeight="1">
      <c r="A1612" s="344"/>
      <c r="B1612" s="350"/>
      <c r="C1612" s="331"/>
      <c r="D1612" s="322"/>
      <c r="E1612" s="342"/>
      <c r="F1612" s="363"/>
      <c r="G1612" s="333"/>
      <c r="H1612" s="358"/>
    </row>
    <row r="1613" spans="1:8" s="345" customFormat="1" ht="15" customHeight="1">
      <c r="A1613" s="344"/>
      <c r="B1613" s="362" t="s">
        <v>11338</v>
      </c>
      <c r="C1613" s="364"/>
      <c r="D1613" s="336">
        <f>SUM(D1520:D1611)</f>
        <v>9645280.6999999993</v>
      </c>
      <c r="E1613" s="365"/>
      <c r="F1613" s="366"/>
      <c r="G1613" s="339">
        <f>SUM(G1520:G1611)</f>
        <v>7804000</v>
      </c>
      <c r="H1613" s="358"/>
    </row>
    <row r="1614" spans="1:8" s="345" customFormat="1" ht="15" customHeight="1">
      <c r="A1614" s="344"/>
      <c r="B1614" s="350"/>
      <c r="C1614" s="331"/>
      <c r="D1614" s="322"/>
      <c r="E1614" s="342"/>
      <c r="F1614" s="363"/>
      <c r="G1614" s="333"/>
      <c r="H1614" s="358"/>
    </row>
    <row r="1615" spans="1:8" s="345" customFormat="1" ht="15" customHeight="1">
      <c r="A1615" s="344"/>
      <c r="B1615" s="855" t="s">
        <v>12407</v>
      </c>
      <c r="C1615" s="331"/>
      <c r="D1615" s="322"/>
      <c r="E1615" s="342"/>
      <c r="F1615" s="363"/>
      <c r="G1615" s="333"/>
      <c r="H1615" s="358"/>
    </row>
    <row r="1616" spans="1:8" s="345" customFormat="1" ht="15" customHeight="1">
      <c r="A1616" s="344" t="s">
        <v>12408</v>
      </c>
      <c r="B1616" s="350" t="s">
        <v>12409</v>
      </c>
      <c r="C1616" s="331">
        <f>VLOOKUP(A1616,'[10]VPP_analiticki (2)'!$A$5:$I$338,6,0)</f>
        <v>3</v>
      </c>
      <c r="D1616" s="322">
        <f>VLOOKUP(A1616,'[10]VPP_analiticki (2)'!$A$5:$I$338,9,0)</f>
        <v>7131300</v>
      </c>
      <c r="E1616" s="342">
        <f t="shared" ref="E1616:E1617" si="52">D1616/C1616</f>
        <v>2377100</v>
      </c>
      <c r="F1616" s="363">
        <f>G1616/H1616</f>
        <v>3.9763787808674436</v>
      </c>
      <c r="G1616" s="333">
        <v>9452250</v>
      </c>
      <c r="H1616" s="358">
        <v>2377100</v>
      </c>
    </row>
    <row r="1617" spans="1:8" s="345" customFormat="1" ht="15" customHeight="1">
      <c r="A1617" s="344" t="s">
        <v>12410</v>
      </c>
      <c r="B1617" s="350" t="s">
        <v>12411</v>
      </c>
      <c r="C1617" s="331">
        <f>VLOOKUP(A1617,'[10]VPP_analiticki (2)'!$A$5:$I$338,6,0)</f>
        <v>1</v>
      </c>
      <c r="D1617" s="322">
        <f>VLOOKUP(A1617,'[10]VPP_analiticki (2)'!$A$5:$I$338,9,0)</f>
        <v>2377100</v>
      </c>
      <c r="E1617" s="342">
        <f t="shared" si="52"/>
        <v>2377100</v>
      </c>
      <c r="F1617" s="363">
        <f>G1617/H1617</f>
        <v>1.3254595936224811</v>
      </c>
      <c r="G1617" s="333">
        <v>3150750</v>
      </c>
      <c r="H1617" s="358">
        <v>2377100</v>
      </c>
    </row>
    <row r="1618" spans="1:8" s="345" customFormat="1" ht="15" customHeight="1">
      <c r="A1618" s="344"/>
      <c r="B1618" s="362" t="s">
        <v>11338</v>
      </c>
      <c r="C1618" s="364"/>
      <c r="D1618" s="336">
        <f>SUM(D1616+D1617)</f>
        <v>9508400</v>
      </c>
      <c r="E1618" s="365"/>
      <c r="F1618" s="366"/>
      <c r="G1618" s="339">
        <f>G1616+G1617</f>
        <v>12603000</v>
      </c>
      <c r="H1618" s="367"/>
    </row>
    <row r="1619" spans="1:8" s="345" customFormat="1" ht="15" customHeight="1">
      <c r="A1619" s="344"/>
      <c r="B1619" s="350"/>
      <c r="C1619" s="331"/>
      <c r="D1619" s="322"/>
      <c r="E1619" s="342"/>
      <c r="F1619" s="363"/>
      <c r="G1619" s="333"/>
      <c r="H1619" s="358"/>
    </row>
    <row r="1620" spans="1:8" s="345" customFormat="1" ht="15" customHeight="1">
      <c r="A1620" s="1064" t="s">
        <v>12412</v>
      </c>
      <c r="B1620" s="1065"/>
      <c r="C1620" s="1065"/>
      <c r="D1620" s="1065"/>
      <c r="E1620" s="1066"/>
      <c r="F1620" s="363"/>
      <c r="G1620" s="333"/>
      <c r="H1620" s="358"/>
    </row>
    <row r="1621" spans="1:8" s="345" customFormat="1" ht="15" customHeight="1">
      <c r="A1621" s="370"/>
      <c r="B1621" s="371"/>
      <c r="C1621" s="372"/>
      <c r="D1621" s="372"/>
      <c r="E1621" s="373"/>
      <c r="F1621" s="363"/>
      <c r="G1621" s="333"/>
      <c r="H1621" s="358"/>
    </row>
    <row r="1622" spans="1:8" s="345" customFormat="1" ht="25.5">
      <c r="A1622" s="344"/>
      <c r="B1622" s="855" t="s">
        <v>12413</v>
      </c>
      <c r="C1622" s="331"/>
      <c r="D1622" s="322"/>
      <c r="E1622" s="342"/>
      <c r="F1622" s="363"/>
      <c r="G1622" s="333"/>
      <c r="H1622" s="358"/>
    </row>
    <row r="1623" spans="1:8" s="345" customFormat="1">
      <c r="A1623" s="344">
        <v>9029552</v>
      </c>
      <c r="B1623" s="350" t="s">
        <v>12419</v>
      </c>
      <c r="C1623" s="331">
        <f>VLOOKUP(A1623,'[10]VPP_analiticki (2)'!$A$5:$I$338,6,0)</f>
        <v>2366</v>
      </c>
      <c r="D1623" s="322">
        <f>VLOOKUP(A1623,'[10]VPP_analiticki (2)'!$A$5:$I$338,9,0)</f>
        <v>96504.1</v>
      </c>
      <c r="E1623" s="342">
        <f t="shared" ref="E1623:E1629" si="53">D1623/C1623</f>
        <v>40.787869822485213</v>
      </c>
      <c r="F1623" s="363">
        <f>G1623/H1623</f>
        <v>1459.3947573038145</v>
      </c>
      <c r="G1623" s="333">
        <v>59525.603380525383</v>
      </c>
      <c r="H1623" s="358">
        <v>40.787869822485213</v>
      </c>
    </row>
    <row r="1624" spans="1:8" s="345" customFormat="1">
      <c r="A1624" s="344">
        <v>9029554</v>
      </c>
      <c r="B1624" s="350" t="s">
        <v>12421</v>
      </c>
      <c r="C1624" s="331">
        <f>VLOOKUP(A1624,'[10]VPP_analiticki (2)'!$A$5:$I$338,6,0)</f>
        <v>582</v>
      </c>
      <c r="D1624" s="322">
        <f>VLOOKUP(A1624,'[10]VPP_analiticki (2)'!$A$5:$I$338,9,0)</f>
        <v>23756.7</v>
      </c>
      <c r="E1624" s="342">
        <f t="shared" si="53"/>
        <v>40.819072164948452</v>
      </c>
      <c r="F1624" s="363">
        <f t="shared" ref="F1624:F1687" si="54">G1624/H1624</f>
        <v>358.98890479747257</v>
      </c>
      <c r="G1624" s="333">
        <v>14653.594011343843</v>
      </c>
      <c r="H1624" s="358">
        <v>40.819072164948452</v>
      </c>
    </row>
    <row r="1625" spans="1:8" s="345" customFormat="1">
      <c r="A1625" s="344">
        <v>9708436</v>
      </c>
      <c r="B1625" s="350" t="s">
        <v>19645</v>
      </c>
      <c r="C1625" s="331">
        <f>VLOOKUP(A1625,'[10]VPP_analiticki (2)'!$A$5:$I$338,6,0)</f>
        <v>16</v>
      </c>
      <c r="D1625" s="322">
        <f>VLOOKUP(A1625,'[10]VPP_analiticki (2)'!$A$5:$I$338,9,0)</f>
        <v>85567.2</v>
      </c>
      <c r="E1625" s="342">
        <f t="shared" si="53"/>
        <v>5347.95</v>
      </c>
      <c r="F1625" s="363">
        <f t="shared" si="54"/>
        <v>9.8691107848102408</v>
      </c>
      <c r="G1625" s="333">
        <v>52779.511021625927</v>
      </c>
      <c r="H1625" s="358">
        <v>5347.95</v>
      </c>
    </row>
    <row r="1626" spans="1:8" s="345" customFormat="1">
      <c r="A1626" s="344">
        <v>9708544</v>
      </c>
      <c r="B1626" s="350" t="s">
        <v>19646</v>
      </c>
      <c r="C1626" s="331">
        <f>VLOOKUP(A1626,'[10]VPP_analiticki (2)'!$A$5:$I$338,6,0)</f>
        <v>25</v>
      </c>
      <c r="D1626" s="322">
        <f>VLOOKUP(A1626,'[10]VPP_analiticki (2)'!$A$5:$I$338,9,0)</f>
        <v>787325</v>
      </c>
      <c r="E1626" s="342">
        <f t="shared" si="53"/>
        <v>31493</v>
      </c>
      <c r="F1626" s="363">
        <f t="shared" si="54"/>
        <v>15.420485601266003</v>
      </c>
      <c r="G1626" s="333">
        <v>485637.35304067022</v>
      </c>
      <c r="H1626" s="358">
        <v>31493</v>
      </c>
    </row>
    <row r="1627" spans="1:8" s="345" customFormat="1" ht="25.5">
      <c r="A1627" s="344">
        <v>9708701</v>
      </c>
      <c r="B1627" s="350" t="s">
        <v>19647</v>
      </c>
      <c r="C1627" s="331">
        <f>VLOOKUP(A1627,'[10]VPP_analiticki (2)'!$A$5:$I$338,6,0)</f>
        <v>10</v>
      </c>
      <c r="D1627" s="322">
        <f>VLOOKUP(A1627,'[10]VPP_analiticki (2)'!$A$5:$I$338,9,0)</f>
        <v>114400</v>
      </c>
      <c r="E1627" s="342">
        <f t="shared" si="53"/>
        <v>11440</v>
      </c>
      <c r="F1627" s="363">
        <f t="shared" si="54"/>
        <v>6.1681942405064021</v>
      </c>
      <c r="G1627" s="333">
        <v>70564.142111393245</v>
      </c>
      <c r="H1627" s="358">
        <v>11440</v>
      </c>
    </row>
    <row r="1628" spans="1:8" s="345" customFormat="1">
      <c r="A1628" s="344">
        <v>9708702</v>
      </c>
      <c r="B1628" s="350" t="s">
        <v>19648</v>
      </c>
      <c r="C1628" s="331">
        <f>VLOOKUP(A1628,'[10]VPP_analiticki (2)'!$A$5:$I$338,6,0)</f>
        <v>28</v>
      </c>
      <c r="D1628" s="322">
        <f>VLOOKUP(A1628,'[10]VPP_analiticki (2)'!$A$5:$I$338,9,0)</f>
        <v>423500</v>
      </c>
      <c r="E1628" s="342">
        <f t="shared" si="53"/>
        <v>15125</v>
      </c>
      <c r="F1628" s="363">
        <f t="shared" si="54"/>
        <v>17.270943873417924</v>
      </c>
      <c r="G1628" s="333">
        <v>261223.02608544609</v>
      </c>
      <c r="H1628" s="358">
        <v>15125</v>
      </c>
    </row>
    <row r="1629" spans="1:8" s="345" customFormat="1" ht="25.5">
      <c r="A1629" s="344">
        <v>9708703</v>
      </c>
      <c r="B1629" s="350" t="s">
        <v>19649</v>
      </c>
      <c r="C1629" s="331">
        <f>VLOOKUP(A1629,'[10]VPP_analiticki (2)'!$A$5:$I$338,6,0)</f>
        <v>4</v>
      </c>
      <c r="D1629" s="322">
        <f>VLOOKUP(A1629,'[10]VPP_analiticki (2)'!$A$5:$I$338,9,0)</f>
        <v>110550</v>
      </c>
      <c r="E1629" s="342">
        <f t="shared" si="53"/>
        <v>27637.5</v>
      </c>
      <c r="F1629" s="363">
        <f t="shared" si="54"/>
        <v>2.4672776962025607</v>
      </c>
      <c r="G1629" s="333">
        <v>68189.387328798271</v>
      </c>
      <c r="H1629" s="358">
        <v>27637.5</v>
      </c>
    </row>
    <row r="1630" spans="1:8" s="345" customFormat="1">
      <c r="A1630" s="344" t="s">
        <v>12414</v>
      </c>
      <c r="B1630" s="350" t="s">
        <v>12415</v>
      </c>
      <c r="C1630" s="331"/>
      <c r="D1630" s="322"/>
      <c r="E1630" s="342"/>
      <c r="F1630" s="363"/>
      <c r="G1630" s="333">
        <v>0</v>
      </c>
      <c r="H1630" s="358"/>
    </row>
    <row r="1631" spans="1:8" s="345" customFormat="1">
      <c r="A1631" s="344" t="s">
        <v>12416</v>
      </c>
      <c r="B1631" s="350" t="s">
        <v>12417</v>
      </c>
      <c r="C1631" s="331"/>
      <c r="D1631" s="322"/>
      <c r="E1631" s="342"/>
      <c r="F1631" s="363"/>
      <c r="G1631" s="333">
        <v>0</v>
      </c>
      <c r="H1631" s="358"/>
    </row>
    <row r="1632" spans="1:8" s="345" customFormat="1">
      <c r="A1632" s="344" t="s">
        <v>19634</v>
      </c>
      <c r="B1632" s="350" t="s">
        <v>12418</v>
      </c>
      <c r="C1632" s="331">
        <f>VLOOKUP(A1632,'[10]VPP_analiticki (2)'!$A$5:$I$338,6,0)</f>
        <v>1638</v>
      </c>
      <c r="D1632" s="322">
        <f>VLOOKUP(A1632,'[10]VPP_analiticki (2)'!$A$5:$I$338,9,0)</f>
        <v>69369.3</v>
      </c>
      <c r="E1632" s="342">
        <f t="shared" ref="E1632:E1644" si="55">D1632/C1632</f>
        <v>42.35</v>
      </c>
      <c r="F1632" s="363">
        <f t="shared" si="54"/>
        <v>1010.3502165949486</v>
      </c>
      <c r="G1632" s="333">
        <v>42788.331672796077</v>
      </c>
      <c r="H1632" s="358">
        <v>42.35</v>
      </c>
    </row>
    <row r="1633" spans="1:8" s="345" customFormat="1">
      <c r="A1633" s="344" t="s">
        <v>18405</v>
      </c>
      <c r="B1633" s="350" t="s">
        <v>12420</v>
      </c>
      <c r="C1633" s="331">
        <f>VLOOKUP(A1633,'[10]VPP_analiticki (2)'!$A$5:$I$338,6,0)</f>
        <v>654</v>
      </c>
      <c r="D1633" s="322">
        <f>VLOOKUP(A1633,'[10]VPP_analiticki (2)'!$A$5:$I$338,9,0)</f>
        <v>27696.9</v>
      </c>
      <c r="E1633" s="342">
        <f t="shared" si="55"/>
        <v>42.35</v>
      </c>
      <c r="F1633" s="363">
        <f t="shared" si="54"/>
        <v>403.39990332911862</v>
      </c>
      <c r="G1633" s="333">
        <v>17083.985905988175</v>
      </c>
      <c r="H1633" s="358">
        <v>42.35</v>
      </c>
    </row>
    <row r="1634" spans="1:8" s="345" customFormat="1">
      <c r="A1634" s="344" t="s">
        <v>19635</v>
      </c>
      <c r="B1634" s="350" t="s">
        <v>19636</v>
      </c>
      <c r="C1634" s="331">
        <f>VLOOKUP(A1634,'[10]VPP_analiticki (2)'!$A$5:$I$338,6,0)</f>
        <v>1</v>
      </c>
      <c r="D1634" s="322">
        <f>VLOOKUP(A1634,'[10]VPP_analiticki (2)'!$A$5:$I$338,9,0)</f>
        <v>88000</v>
      </c>
      <c r="E1634" s="342">
        <f t="shared" si="55"/>
        <v>88000</v>
      </c>
      <c r="F1634" s="363">
        <f t="shared" si="54"/>
        <v>0.61681942405064016</v>
      </c>
      <c r="G1634" s="333">
        <v>54280.109316456335</v>
      </c>
      <c r="H1634" s="358">
        <v>88000</v>
      </c>
    </row>
    <row r="1635" spans="1:8" s="345" customFormat="1" ht="25.5">
      <c r="A1635" s="344" t="s">
        <v>18406</v>
      </c>
      <c r="B1635" s="350" t="s">
        <v>18407</v>
      </c>
      <c r="C1635" s="331">
        <f>VLOOKUP(A1635,'[10]VPP_analiticki (2)'!$A$5:$I$338,6,0)</f>
        <v>25</v>
      </c>
      <c r="D1635" s="322">
        <f>VLOOKUP(A1635,'[10]VPP_analiticki (2)'!$A$5:$I$338,9,0)</f>
        <v>77000</v>
      </c>
      <c r="E1635" s="342">
        <f t="shared" si="55"/>
        <v>3080</v>
      </c>
      <c r="F1635" s="363">
        <f t="shared" si="54"/>
        <v>15.420485601266003</v>
      </c>
      <c r="G1635" s="333">
        <v>47495.09565189929</v>
      </c>
      <c r="H1635" s="358">
        <v>3080</v>
      </c>
    </row>
    <row r="1636" spans="1:8" s="345" customFormat="1" ht="25.5">
      <c r="A1636" s="344" t="s">
        <v>19637</v>
      </c>
      <c r="B1636" s="350" t="s">
        <v>19638</v>
      </c>
      <c r="C1636" s="331">
        <f>VLOOKUP(A1636,'[10]VPP_analiticki (2)'!$A$5:$I$338,6,0)</f>
        <v>8</v>
      </c>
      <c r="D1636" s="322">
        <f>VLOOKUP(A1636,'[10]VPP_analiticki (2)'!$A$5:$I$338,9,0)</f>
        <v>24640</v>
      </c>
      <c r="E1636" s="342">
        <f t="shared" si="55"/>
        <v>3080</v>
      </c>
      <c r="F1636" s="363">
        <f t="shared" si="54"/>
        <v>4.9345553924051222</v>
      </c>
      <c r="G1636" s="333">
        <v>15198.430608607776</v>
      </c>
      <c r="H1636" s="358">
        <v>3080</v>
      </c>
    </row>
    <row r="1637" spans="1:8" s="345" customFormat="1" ht="25.5">
      <c r="A1637" s="344" t="s">
        <v>18408</v>
      </c>
      <c r="B1637" s="350" t="s">
        <v>18409</v>
      </c>
      <c r="C1637" s="331">
        <f>VLOOKUP(A1637,'[10]VPP_analiticki (2)'!$A$5:$I$338,6,0)</f>
        <v>7</v>
      </c>
      <c r="D1637" s="322">
        <f>VLOOKUP(A1637,'[10]VPP_analiticki (2)'!$A$5:$I$338,9,0)</f>
        <v>21560</v>
      </c>
      <c r="E1637" s="342">
        <f t="shared" si="55"/>
        <v>3080</v>
      </c>
      <c r="F1637" s="363">
        <f t="shared" si="54"/>
        <v>4.3177359683544809</v>
      </c>
      <c r="G1637" s="333">
        <v>13298.626782531801</v>
      </c>
      <c r="H1637" s="358">
        <v>3080</v>
      </c>
    </row>
    <row r="1638" spans="1:8" s="345" customFormat="1" ht="25.5">
      <c r="A1638" s="344" t="s">
        <v>18410</v>
      </c>
      <c r="B1638" s="350" t="s">
        <v>18411</v>
      </c>
      <c r="C1638" s="331">
        <f>VLOOKUP(A1638,'[10]VPP_analiticki (2)'!$A$5:$I$338,6,0)</f>
        <v>9</v>
      </c>
      <c r="D1638" s="322">
        <f>VLOOKUP(A1638,'[10]VPP_analiticki (2)'!$A$5:$I$338,9,0)</f>
        <v>27720</v>
      </c>
      <c r="E1638" s="342">
        <f t="shared" si="55"/>
        <v>3080</v>
      </c>
      <c r="F1638" s="363">
        <f t="shared" si="54"/>
        <v>5.5513748164557617</v>
      </c>
      <c r="G1638" s="333">
        <v>17098.234434683745</v>
      </c>
      <c r="H1638" s="358">
        <v>3080</v>
      </c>
    </row>
    <row r="1639" spans="1:8" s="345" customFormat="1" ht="38.25">
      <c r="A1639" s="344" t="s">
        <v>19639</v>
      </c>
      <c r="B1639" s="350" t="s">
        <v>19641</v>
      </c>
      <c r="C1639" s="331">
        <f>VLOOKUP(A1639,'[10]VPP_analiticki (2)'!$A$5:$I$338,6,0)</f>
        <v>5</v>
      </c>
      <c r="D1639" s="322">
        <f>VLOOKUP(A1639,'[10]VPP_analiticki (2)'!$A$5:$I$338,9,0)</f>
        <v>577500</v>
      </c>
      <c r="E1639" s="342">
        <f t="shared" si="55"/>
        <v>115500</v>
      </c>
      <c r="F1639" s="363">
        <f t="shared" si="54"/>
        <v>3.0840971202532006</v>
      </c>
      <c r="G1639" s="333">
        <v>356213.21738924464</v>
      </c>
      <c r="H1639" s="358">
        <v>115500</v>
      </c>
    </row>
    <row r="1640" spans="1:8" s="345" customFormat="1" ht="38.25">
      <c r="A1640" s="344" t="s">
        <v>19640</v>
      </c>
      <c r="B1640" s="350" t="s">
        <v>19642</v>
      </c>
      <c r="C1640" s="331">
        <f>VLOOKUP(A1640,'[10]VPP_analiticki (2)'!$A$5:$I$338,6,0)</f>
        <v>2</v>
      </c>
      <c r="D1640" s="322">
        <f>VLOOKUP(A1640,'[10]VPP_analiticki (2)'!$A$5:$I$338,9,0)</f>
        <v>231000</v>
      </c>
      <c r="E1640" s="342">
        <f t="shared" si="55"/>
        <v>115500</v>
      </c>
      <c r="F1640" s="363">
        <f t="shared" si="54"/>
        <v>1.2336388481012801</v>
      </c>
      <c r="G1640" s="333">
        <v>142485.28695569784</v>
      </c>
      <c r="H1640" s="358">
        <v>115500</v>
      </c>
    </row>
    <row r="1641" spans="1:8" s="345" customFormat="1" ht="25.5">
      <c r="A1641" s="344" t="s">
        <v>18218</v>
      </c>
      <c r="B1641" s="350" t="s">
        <v>12422</v>
      </c>
      <c r="C1641" s="331">
        <f>VLOOKUP(A1641,'[10]VPP_analiticki (2)'!$A$5:$I$338,6,0)</f>
        <v>21</v>
      </c>
      <c r="D1641" s="322">
        <f>VLOOKUP(A1641,'[10]VPP_analiticki (2)'!$A$5:$I$338,9,0)</f>
        <v>457380</v>
      </c>
      <c r="E1641" s="342">
        <f t="shared" si="55"/>
        <v>21780</v>
      </c>
      <c r="F1641" s="363">
        <f t="shared" si="54"/>
        <v>12.953207905063442</v>
      </c>
      <c r="G1641" s="333">
        <v>282120.86817228177</v>
      </c>
      <c r="H1641" s="358">
        <v>21780</v>
      </c>
    </row>
    <row r="1642" spans="1:8" s="345" customFormat="1" ht="25.5">
      <c r="A1642" s="344" t="s">
        <v>18219</v>
      </c>
      <c r="B1642" s="350" t="s">
        <v>12423</v>
      </c>
      <c r="C1642" s="331">
        <f>VLOOKUP(A1642,'[10]VPP_analiticki (2)'!$A$5:$I$338,6,0)</f>
        <v>10</v>
      </c>
      <c r="D1642" s="322">
        <f>VLOOKUP(A1642,'[10]VPP_analiticki (2)'!$A$5:$I$338,9,0)</f>
        <v>407000</v>
      </c>
      <c r="E1642" s="342">
        <f t="shared" si="55"/>
        <v>40700</v>
      </c>
      <c r="F1642" s="363">
        <f t="shared" si="54"/>
        <v>6.1681942405064012</v>
      </c>
      <c r="G1642" s="333">
        <v>251045.50558861051</v>
      </c>
      <c r="H1642" s="358">
        <v>40700</v>
      </c>
    </row>
    <row r="1643" spans="1:8" s="345" customFormat="1" ht="25.5">
      <c r="A1643" s="344" t="s">
        <v>18220</v>
      </c>
      <c r="B1643" s="350" t="s">
        <v>12424</v>
      </c>
      <c r="C1643" s="331">
        <f>VLOOKUP(A1643,'[10]VPP_analiticki (2)'!$A$5:$I$338,6,0)</f>
        <v>29</v>
      </c>
      <c r="D1643" s="322">
        <f>VLOOKUP(A1643,'[10]VPP_analiticki (2)'!$A$5:$I$338,9,0)</f>
        <v>373230</v>
      </c>
      <c r="E1643" s="342">
        <f t="shared" si="55"/>
        <v>12870</v>
      </c>
      <c r="F1643" s="363">
        <f t="shared" si="54"/>
        <v>17.887763297468563</v>
      </c>
      <c r="G1643" s="333">
        <v>230215.51363842041</v>
      </c>
      <c r="H1643" s="358">
        <v>12870</v>
      </c>
    </row>
    <row r="1644" spans="1:8" s="345" customFormat="1" ht="25.5">
      <c r="A1644" s="344" t="s">
        <v>19643</v>
      </c>
      <c r="B1644" s="350" t="s">
        <v>19644</v>
      </c>
      <c r="C1644" s="331">
        <f>VLOOKUP(A1644,'[10]VPP_analiticki (2)'!$A$5:$I$338,6,0)</f>
        <v>2</v>
      </c>
      <c r="D1644" s="322">
        <f>VLOOKUP(A1644,'[10]VPP_analiticki (2)'!$A$5:$I$338,9,0)</f>
        <v>118800</v>
      </c>
      <c r="E1644" s="342">
        <f t="shared" si="55"/>
        <v>59400</v>
      </c>
      <c r="F1644" s="363">
        <f t="shared" si="54"/>
        <v>1.2336388481012801</v>
      </c>
      <c r="G1644" s="333">
        <v>73278.147577216034</v>
      </c>
      <c r="H1644" s="358">
        <v>59400</v>
      </c>
    </row>
    <row r="1645" spans="1:8" s="345" customFormat="1">
      <c r="A1645" s="344" t="s">
        <v>12425</v>
      </c>
      <c r="B1645" s="350" t="s">
        <v>12426</v>
      </c>
      <c r="C1645" s="331"/>
      <c r="D1645" s="322"/>
      <c r="E1645" s="342"/>
      <c r="F1645" s="363"/>
      <c r="G1645" s="333">
        <v>0</v>
      </c>
      <c r="H1645" s="358"/>
    </row>
    <row r="1646" spans="1:8" s="345" customFormat="1">
      <c r="A1646" s="344" t="s">
        <v>18221</v>
      </c>
      <c r="B1646" s="350" t="s">
        <v>12427</v>
      </c>
      <c r="C1646" s="331">
        <f>VLOOKUP(A1646,'[10]VPP_analiticki (2)'!$A$5:$I$338,6,0)</f>
        <v>4</v>
      </c>
      <c r="D1646" s="322">
        <f>VLOOKUP(A1646,'[10]VPP_analiticki (2)'!$A$5:$I$338,9,0)</f>
        <v>176000</v>
      </c>
      <c r="E1646" s="342">
        <f>D1646/C1646</f>
        <v>44000</v>
      </c>
      <c r="F1646" s="363">
        <f t="shared" si="54"/>
        <v>2.4672776962025607</v>
      </c>
      <c r="G1646" s="333">
        <v>108560.21863291267</v>
      </c>
      <c r="H1646" s="358">
        <v>44000</v>
      </c>
    </row>
    <row r="1647" spans="1:8" s="345" customFormat="1">
      <c r="A1647" s="344" t="s">
        <v>12428</v>
      </c>
      <c r="B1647" s="350" t="s">
        <v>12429</v>
      </c>
      <c r="C1647" s="331">
        <f>VLOOKUP(A1647,'[10]VPP_analiticki (2)'!$A$5:$I$338,6,0)</f>
        <v>2</v>
      </c>
      <c r="D1647" s="322">
        <f>VLOOKUP(A1647,'[10]VPP_analiticki (2)'!$A$5:$I$338,9,0)</f>
        <v>34980</v>
      </c>
      <c r="E1647" s="342">
        <f>D1647/C1647</f>
        <v>17490</v>
      </c>
      <c r="F1647" s="363">
        <f t="shared" si="54"/>
        <v>1.2336388481012801</v>
      </c>
      <c r="G1647" s="333">
        <v>21576.343453291389</v>
      </c>
      <c r="H1647" s="358">
        <v>17490</v>
      </c>
    </row>
    <row r="1648" spans="1:8" s="345" customFormat="1" ht="25.5">
      <c r="A1648" s="344" t="s">
        <v>12430</v>
      </c>
      <c r="B1648" s="350" t="s">
        <v>12431</v>
      </c>
      <c r="C1648" s="331"/>
      <c r="D1648" s="322"/>
      <c r="E1648" s="342"/>
      <c r="F1648" s="363"/>
      <c r="G1648" s="333">
        <v>0</v>
      </c>
      <c r="H1648" s="358"/>
    </row>
    <row r="1649" spans="1:8" s="345" customFormat="1">
      <c r="A1649" s="344" t="s">
        <v>18412</v>
      </c>
      <c r="B1649" s="350" t="s">
        <v>18413</v>
      </c>
      <c r="C1649" s="331">
        <f>VLOOKUP(A1649,'[10]VPP_analiticki (2)'!$A$5:$I$338,6,0)</f>
        <v>380</v>
      </c>
      <c r="D1649" s="322">
        <f>VLOOKUP(A1649,'[10]VPP_analiticki (2)'!$A$5:$I$338,9,0)</f>
        <v>322848</v>
      </c>
      <c r="E1649" s="342">
        <f>D1649/C1649</f>
        <v>849.6</v>
      </c>
      <c r="F1649" s="363">
        <f t="shared" si="54"/>
        <v>234.39138113924324</v>
      </c>
      <c r="G1649" s="333">
        <v>199138.91741590106</v>
      </c>
      <c r="H1649" s="358">
        <v>849.6</v>
      </c>
    </row>
    <row r="1650" spans="1:8" s="345" customFormat="1" ht="38.25">
      <c r="A1650" s="344" t="s">
        <v>12432</v>
      </c>
      <c r="B1650" s="350" t="s">
        <v>12433</v>
      </c>
      <c r="C1650" s="331"/>
      <c r="D1650" s="322"/>
      <c r="E1650" s="342"/>
      <c r="F1650" s="363"/>
      <c r="G1650" s="333">
        <v>0</v>
      </c>
      <c r="H1650" s="358"/>
    </row>
    <row r="1651" spans="1:8" s="345" customFormat="1">
      <c r="A1651" s="344" t="s">
        <v>12434</v>
      </c>
      <c r="B1651" s="350" t="s">
        <v>12435</v>
      </c>
      <c r="C1651" s="331">
        <f>VLOOKUP(A1651,'[10]VPP_analiticki (2)'!$A$5:$I$338,6,0)</f>
        <v>115</v>
      </c>
      <c r="D1651" s="322">
        <f>VLOOKUP(A1651,'[10]VPP_analiticki (2)'!$A$5:$I$338,9,0)</f>
        <v>316250</v>
      </c>
      <c r="E1651" s="342">
        <f t="shared" ref="E1651:E1714" si="56">D1651/C1651</f>
        <v>2750</v>
      </c>
      <c r="F1651" s="363">
        <f t="shared" si="54"/>
        <v>70.934233765823606</v>
      </c>
      <c r="G1651" s="333">
        <v>195069.14285601492</v>
      </c>
      <c r="H1651" s="358">
        <v>2750</v>
      </c>
    </row>
    <row r="1652" spans="1:8" s="345" customFormat="1">
      <c r="A1652" s="344" t="s">
        <v>18414</v>
      </c>
      <c r="B1652" s="350" t="s">
        <v>18415</v>
      </c>
      <c r="C1652" s="331">
        <f>VLOOKUP(A1652,'[10]VPP_analiticki (2)'!$A$5:$I$338,6,0)</f>
        <v>4</v>
      </c>
      <c r="D1652" s="322">
        <f>VLOOKUP(A1652,'[10]VPP_analiticki (2)'!$A$5:$I$338,9,0)</f>
        <v>695200</v>
      </c>
      <c r="E1652" s="342">
        <f t="shared" si="56"/>
        <v>173800</v>
      </c>
      <c r="F1652" s="363">
        <f t="shared" si="54"/>
        <v>2.4672776962025607</v>
      </c>
      <c r="G1652" s="333">
        <v>428812.86360000505</v>
      </c>
      <c r="H1652" s="358">
        <v>173800</v>
      </c>
    </row>
    <row r="1653" spans="1:8" s="345" customFormat="1">
      <c r="A1653" s="344" t="s">
        <v>18416</v>
      </c>
      <c r="B1653" s="350" t="s">
        <v>18417</v>
      </c>
      <c r="C1653" s="331">
        <f>VLOOKUP(A1653,'[10]VPP_analiticki (2)'!$A$5:$I$338,6,0)</f>
        <v>5</v>
      </c>
      <c r="D1653" s="322">
        <f>VLOOKUP(A1653,'[10]VPP_analiticki (2)'!$A$5:$I$338,9,0)</f>
        <v>1056000</v>
      </c>
      <c r="E1653" s="342">
        <f t="shared" si="56"/>
        <v>211200</v>
      </c>
      <c r="F1653" s="363">
        <f t="shared" si="54"/>
        <v>3.0840971202532002</v>
      </c>
      <c r="G1653" s="333">
        <v>651361.31179747591</v>
      </c>
      <c r="H1653" s="358">
        <v>211200</v>
      </c>
    </row>
    <row r="1654" spans="1:8" s="345" customFormat="1">
      <c r="A1654" s="344" t="s">
        <v>18418</v>
      </c>
      <c r="B1654" s="350" t="s">
        <v>18419</v>
      </c>
      <c r="C1654" s="331">
        <f>VLOOKUP(A1654,'[10]VPP_analiticki (2)'!$A$5:$I$338,6,0)</f>
        <v>1</v>
      </c>
      <c r="D1654" s="322">
        <f>VLOOKUP(A1654,'[10]VPP_analiticki (2)'!$A$5:$I$338,9,0)</f>
        <v>211200</v>
      </c>
      <c r="E1654" s="342">
        <f t="shared" si="56"/>
        <v>211200</v>
      </c>
      <c r="F1654" s="363">
        <f t="shared" si="54"/>
        <v>0.61681942405064016</v>
      </c>
      <c r="G1654" s="333">
        <v>130272.2623594952</v>
      </c>
      <c r="H1654" s="358">
        <v>211200</v>
      </c>
    </row>
    <row r="1655" spans="1:8" s="345" customFormat="1">
      <c r="A1655" s="344" t="s">
        <v>18420</v>
      </c>
      <c r="B1655" s="350" t="s">
        <v>18421</v>
      </c>
      <c r="C1655" s="331">
        <f>VLOOKUP(A1655,'[10]VPP_analiticki (2)'!$A$5:$I$338,6,0)</f>
        <v>6</v>
      </c>
      <c r="D1655" s="322">
        <f>VLOOKUP(A1655,'[10]VPP_analiticki (2)'!$A$5:$I$338,9,0)</f>
        <v>1267200</v>
      </c>
      <c r="E1655" s="342">
        <f t="shared" si="56"/>
        <v>211200</v>
      </c>
      <c r="F1655" s="363">
        <f t="shared" si="54"/>
        <v>3.700916544303841</v>
      </c>
      <c r="G1655" s="333">
        <v>781633.57415697118</v>
      </c>
      <c r="H1655" s="358">
        <v>211200</v>
      </c>
    </row>
    <row r="1656" spans="1:8" s="345" customFormat="1">
      <c r="A1656" s="344" t="s">
        <v>18422</v>
      </c>
      <c r="B1656" s="350" t="s">
        <v>18423</v>
      </c>
      <c r="C1656" s="331">
        <f>VLOOKUP(A1656,'[10]VPP_analiticki (2)'!$A$5:$I$338,6,0)</f>
        <v>4</v>
      </c>
      <c r="D1656" s="322">
        <f>VLOOKUP(A1656,'[10]VPP_analiticki (2)'!$A$5:$I$338,9,0)</f>
        <v>844800</v>
      </c>
      <c r="E1656" s="342">
        <f t="shared" si="56"/>
        <v>211200</v>
      </c>
      <c r="F1656" s="363">
        <f t="shared" si="54"/>
        <v>2.4672776962025607</v>
      </c>
      <c r="G1656" s="333">
        <v>521089.04943798081</v>
      </c>
      <c r="H1656" s="358">
        <v>211200</v>
      </c>
    </row>
    <row r="1657" spans="1:8" s="345" customFormat="1">
      <c r="A1657" s="344" t="s">
        <v>19650</v>
      </c>
      <c r="B1657" s="350" t="s">
        <v>19651</v>
      </c>
      <c r="C1657" s="331">
        <f>VLOOKUP(A1657,'[10]VPP_analiticki (2)'!$A$5:$I$338,6,0)</f>
        <v>1</v>
      </c>
      <c r="D1657" s="322">
        <f>VLOOKUP(A1657,'[10]VPP_analiticki (2)'!$A$5:$I$338,9,0)</f>
        <v>211200</v>
      </c>
      <c r="E1657" s="342">
        <f t="shared" si="56"/>
        <v>211200</v>
      </c>
      <c r="F1657" s="363">
        <f t="shared" si="54"/>
        <v>0.61681942405064016</v>
      </c>
      <c r="G1657" s="333">
        <v>130272.2623594952</v>
      </c>
      <c r="H1657" s="358">
        <v>211200</v>
      </c>
    </row>
    <row r="1658" spans="1:8" s="345" customFormat="1">
      <c r="A1658" s="344" t="s">
        <v>18424</v>
      </c>
      <c r="B1658" s="350" t="s">
        <v>18425</v>
      </c>
      <c r="C1658" s="331">
        <f>VLOOKUP(A1658,'[10]VPP_analiticki (2)'!$A$5:$I$338,6,0)</f>
        <v>5</v>
      </c>
      <c r="D1658" s="322">
        <f>VLOOKUP(A1658,'[10]VPP_analiticki (2)'!$A$5:$I$338,9,0)</f>
        <v>1056000</v>
      </c>
      <c r="E1658" s="342">
        <f t="shared" si="56"/>
        <v>211200</v>
      </c>
      <c r="F1658" s="363">
        <f t="shared" si="54"/>
        <v>3.0840971202532002</v>
      </c>
      <c r="G1658" s="333">
        <v>651361.31179747591</v>
      </c>
      <c r="H1658" s="358">
        <v>211200</v>
      </c>
    </row>
    <row r="1659" spans="1:8" s="345" customFormat="1">
      <c r="A1659" s="344" t="s">
        <v>18234</v>
      </c>
      <c r="B1659" s="350" t="s">
        <v>18235</v>
      </c>
      <c r="C1659" s="331">
        <f>VLOOKUP(A1659,'[10]VPP_analiticki (2)'!$A$5:$I$338,6,0)</f>
        <v>1</v>
      </c>
      <c r="D1659" s="322">
        <f>VLOOKUP(A1659,'[10]VPP_analiticki (2)'!$A$5:$I$338,9,0)</f>
        <v>211200</v>
      </c>
      <c r="E1659" s="342">
        <f t="shared" si="56"/>
        <v>211200</v>
      </c>
      <c r="F1659" s="363">
        <f t="shared" si="54"/>
        <v>0.61681942405064016</v>
      </c>
      <c r="G1659" s="333">
        <v>130272.2623594952</v>
      </c>
      <c r="H1659" s="358">
        <v>211200</v>
      </c>
    </row>
    <row r="1660" spans="1:8" s="345" customFormat="1">
      <c r="A1660" s="344" t="s">
        <v>19652</v>
      </c>
      <c r="B1660" s="350" t="s">
        <v>19654</v>
      </c>
      <c r="C1660" s="331">
        <f>VLOOKUP(A1660,'[10]VPP_analiticki (2)'!$A$5:$I$338,6,0)</f>
        <v>5</v>
      </c>
      <c r="D1660" s="322">
        <f>VLOOKUP(A1660,'[10]VPP_analiticki (2)'!$A$5:$I$338,9,0)</f>
        <v>1056000</v>
      </c>
      <c r="E1660" s="342">
        <f t="shared" si="56"/>
        <v>211200</v>
      </c>
      <c r="F1660" s="363">
        <f t="shared" si="54"/>
        <v>3.0840971202532002</v>
      </c>
      <c r="G1660" s="333">
        <v>651361.31179747591</v>
      </c>
      <c r="H1660" s="358">
        <v>211200</v>
      </c>
    </row>
    <row r="1661" spans="1:8" s="345" customFormat="1">
      <c r="A1661" s="344" t="s">
        <v>19653</v>
      </c>
      <c r="B1661" s="350" t="s">
        <v>19655</v>
      </c>
      <c r="C1661" s="331">
        <f>VLOOKUP(A1661,'[10]VPP_analiticki (2)'!$A$5:$I$338,6,0)</f>
        <v>4</v>
      </c>
      <c r="D1661" s="322">
        <f>VLOOKUP(A1661,'[10]VPP_analiticki (2)'!$A$5:$I$338,9,0)</f>
        <v>844800</v>
      </c>
      <c r="E1661" s="342">
        <f t="shared" si="56"/>
        <v>211200</v>
      </c>
      <c r="F1661" s="363">
        <f t="shared" si="54"/>
        <v>2.4672776962025607</v>
      </c>
      <c r="G1661" s="333">
        <v>521089.04943798081</v>
      </c>
      <c r="H1661" s="358">
        <v>211200</v>
      </c>
    </row>
    <row r="1662" spans="1:8" s="345" customFormat="1">
      <c r="A1662" s="344" t="s">
        <v>18426</v>
      </c>
      <c r="B1662" s="350" t="s">
        <v>18427</v>
      </c>
      <c r="C1662" s="331">
        <f>VLOOKUP(A1662,'[10]VPP_analiticki (2)'!$A$5:$I$338,6,0)</f>
        <v>1</v>
      </c>
      <c r="D1662" s="322">
        <f>VLOOKUP(A1662,'[10]VPP_analiticki (2)'!$A$5:$I$338,9,0)</f>
        <v>211200</v>
      </c>
      <c r="E1662" s="342">
        <f t="shared" si="56"/>
        <v>211200</v>
      </c>
      <c r="F1662" s="363">
        <f t="shared" si="54"/>
        <v>0.61681942405064016</v>
      </c>
      <c r="G1662" s="333">
        <v>130272.2623594952</v>
      </c>
      <c r="H1662" s="358">
        <v>211200</v>
      </c>
    </row>
    <row r="1663" spans="1:8" s="345" customFormat="1">
      <c r="A1663" s="344" t="s">
        <v>19656</v>
      </c>
      <c r="B1663" s="350" t="s">
        <v>19657</v>
      </c>
      <c r="C1663" s="331">
        <f>VLOOKUP(A1663,'[10]VPP_analiticki (2)'!$A$5:$I$338,6,0)</f>
        <v>2</v>
      </c>
      <c r="D1663" s="322">
        <f>VLOOKUP(A1663,'[10]VPP_analiticki (2)'!$A$5:$I$338,9,0)</f>
        <v>422400</v>
      </c>
      <c r="E1663" s="342">
        <f t="shared" si="56"/>
        <v>211200</v>
      </c>
      <c r="F1663" s="363">
        <f t="shared" si="54"/>
        <v>1.2336388481012803</v>
      </c>
      <c r="G1663" s="333">
        <v>260544.5247189904</v>
      </c>
      <c r="H1663" s="358">
        <v>211200</v>
      </c>
    </row>
    <row r="1664" spans="1:8" s="345" customFormat="1">
      <c r="A1664" s="344" t="s">
        <v>18428</v>
      </c>
      <c r="B1664" s="350" t="s">
        <v>18429</v>
      </c>
      <c r="C1664" s="331">
        <f>VLOOKUP(A1664,'[10]VPP_analiticki (2)'!$A$5:$I$338,6,0)</f>
        <v>1</v>
      </c>
      <c r="D1664" s="322">
        <f>VLOOKUP(A1664,'[10]VPP_analiticki (2)'!$A$5:$I$338,9,0)</f>
        <v>211200</v>
      </c>
      <c r="E1664" s="342">
        <f t="shared" si="56"/>
        <v>211200</v>
      </c>
      <c r="F1664" s="363">
        <f t="shared" si="54"/>
        <v>0.61681942405064016</v>
      </c>
      <c r="G1664" s="333">
        <v>130272.2623594952</v>
      </c>
      <c r="H1664" s="358">
        <v>211200</v>
      </c>
    </row>
    <row r="1665" spans="1:8" s="345" customFormat="1">
      <c r="A1665" s="344" t="s">
        <v>19658</v>
      </c>
      <c r="B1665" s="350" t="s">
        <v>19659</v>
      </c>
      <c r="C1665" s="331">
        <f>VLOOKUP(A1665,'[10]VPP_analiticki (2)'!$A$5:$I$338,6,0)</f>
        <v>2</v>
      </c>
      <c r="D1665" s="322">
        <f>VLOOKUP(A1665,'[10]VPP_analiticki (2)'!$A$5:$I$338,9,0)</f>
        <v>422400</v>
      </c>
      <c r="E1665" s="342">
        <f t="shared" si="56"/>
        <v>211200</v>
      </c>
      <c r="F1665" s="363">
        <f t="shared" si="54"/>
        <v>1.2336388481012803</v>
      </c>
      <c r="G1665" s="333">
        <v>260544.5247189904</v>
      </c>
      <c r="H1665" s="358">
        <v>211200</v>
      </c>
    </row>
    <row r="1666" spans="1:8" s="345" customFormat="1">
      <c r="A1666" s="344" t="s">
        <v>18430</v>
      </c>
      <c r="B1666" s="350" t="s">
        <v>18431</v>
      </c>
      <c r="C1666" s="331">
        <f>VLOOKUP(A1666,'[10]VPP_analiticki (2)'!$A$5:$I$338,6,0)</f>
        <v>5</v>
      </c>
      <c r="D1666" s="322">
        <f>VLOOKUP(A1666,'[10]VPP_analiticki (2)'!$A$5:$I$338,9,0)</f>
        <v>1056000</v>
      </c>
      <c r="E1666" s="342">
        <f t="shared" si="56"/>
        <v>211200</v>
      </c>
      <c r="F1666" s="363">
        <f t="shared" si="54"/>
        <v>3.0840971202532002</v>
      </c>
      <c r="G1666" s="333">
        <v>651361.31179747591</v>
      </c>
      <c r="H1666" s="358">
        <v>211200</v>
      </c>
    </row>
    <row r="1667" spans="1:8" s="345" customFormat="1">
      <c r="A1667" s="344" t="s">
        <v>18432</v>
      </c>
      <c r="B1667" s="350" t="s">
        <v>18433</v>
      </c>
      <c r="C1667" s="331">
        <f>VLOOKUP(A1667,'[10]VPP_analiticki (2)'!$A$5:$I$338,6,0)</f>
        <v>3</v>
      </c>
      <c r="D1667" s="322">
        <f>VLOOKUP(A1667,'[10]VPP_analiticki (2)'!$A$5:$I$338,9,0)</f>
        <v>633600</v>
      </c>
      <c r="E1667" s="342">
        <f t="shared" si="56"/>
        <v>211200</v>
      </c>
      <c r="F1667" s="363">
        <f t="shared" si="54"/>
        <v>1.8504582721519205</v>
      </c>
      <c r="G1667" s="333">
        <v>390816.78707848559</v>
      </c>
      <c r="H1667" s="358">
        <v>211200</v>
      </c>
    </row>
    <row r="1668" spans="1:8" s="345" customFormat="1" ht="25.5">
      <c r="A1668" s="344" t="s">
        <v>18434</v>
      </c>
      <c r="B1668" s="350" t="s">
        <v>18435</v>
      </c>
      <c r="C1668" s="331">
        <f>VLOOKUP(A1668,'[10]VPP_analiticki (2)'!$A$5:$I$338,6,0)</f>
        <v>5</v>
      </c>
      <c r="D1668" s="322">
        <f>VLOOKUP(A1668,'[10]VPP_analiticki (2)'!$A$5:$I$338,9,0)</f>
        <v>742500</v>
      </c>
      <c r="E1668" s="342">
        <f t="shared" si="56"/>
        <v>148500</v>
      </c>
      <c r="F1668" s="363">
        <f t="shared" si="54"/>
        <v>3.0840971202532002</v>
      </c>
      <c r="G1668" s="333">
        <v>457988.42235760024</v>
      </c>
      <c r="H1668" s="358">
        <v>148500</v>
      </c>
    </row>
    <row r="1669" spans="1:8" s="345" customFormat="1">
      <c r="A1669" s="344" t="s">
        <v>19660</v>
      </c>
      <c r="B1669" s="350" t="s">
        <v>19661</v>
      </c>
      <c r="C1669" s="331">
        <f>VLOOKUP(A1669,'[10]VPP_analiticki (2)'!$A$5:$I$338,6,0)</f>
        <v>2</v>
      </c>
      <c r="D1669" s="322">
        <f>VLOOKUP(A1669,'[10]VPP_analiticki (2)'!$A$5:$I$338,9,0)</f>
        <v>473000</v>
      </c>
      <c r="E1669" s="342">
        <f t="shared" si="56"/>
        <v>236500</v>
      </c>
      <c r="F1669" s="363">
        <f t="shared" si="54"/>
        <v>1.2336388481012801</v>
      </c>
      <c r="G1669" s="333">
        <v>291755.58757595276</v>
      </c>
      <c r="H1669" s="358">
        <v>236500</v>
      </c>
    </row>
    <row r="1670" spans="1:8" s="345" customFormat="1">
      <c r="A1670" s="344" t="s">
        <v>18436</v>
      </c>
      <c r="B1670" s="350" t="s">
        <v>18437</v>
      </c>
      <c r="C1670" s="331">
        <f>VLOOKUP(A1670,'[10]VPP_analiticki (2)'!$A$5:$I$338,6,0)</f>
        <v>4</v>
      </c>
      <c r="D1670" s="322">
        <f>VLOOKUP(A1670,'[10]VPP_analiticki (2)'!$A$5:$I$338,9,0)</f>
        <v>946000</v>
      </c>
      <c r="E1670" s="342">
        <f t="shared" si="56"/>
        <v>236500</v>
      </c>
      <c r="F1670" s="363">
        <f t="shared" si="54"/>
        <v>2.4672776962025602</v>
      </c>
      <c r="G1670" s="333">
        <v>583511.17515190551</v>
      </c>
      <c r="H1670" s="358">
        <v>236500</v>
      </c>
    </row>
    <row r="1671" spans="1:8" s="345" customFormat="1">
      <c r="A1671" s="344" t="s">
        <v>19662</v>
      </c>
      <c r="B1671" s="350" t="s">
        <v>19663</v>
      </c>
      <c r="C1671" s="331">
        <f>VLOOKUP(A1671,'[10]VPP_analiticki (2)'!$A$5:$I$338,6,0)</f>
        <v>1</v>
      </c>
      <c r="D1671" s="322">
        <f>VLOOKUP(A1671,'[10]VPP_analiticki (2)'!$A$5:$I$338,9,0)</f>
        <v>236500</v>
      </c>
      <c r="E1671" s="342">
        <f t="shared" si="56"/>
        <v>236500</v>
      </c>
      <c r="F1671" s="363">
        <f t="shared" si="54"/>
        <v>0.61681942405064005</v>
      </c>
      <c r="G1671" s="333">
        <v>145877.79378797638</v>
      </c>
      <c r="H1671" s="358">
        <v>236500</v>
      </c>
    </row>
    <row r="1672" spans="1:8" s="345" customFormat="1">
      <c r="A1672" s="344" t="s">
        <v>18438</v>
      </c>
      <c r="B1672" s="350" t="s">
        <v>18439</v>
      </c>
      <c r="C1672" s="331">
        <f>VLOOKUP(A1672,'[10]VPP_analiticki (2)'!$A$5:$I$338,6,0)</f>
        <v>3</v>
      </c>
      <c r="D1672" s="322">
        <f>VLOOKUP(A1672,'[10]VPP_analiticki (2)'!$A$5:$I$338,9,0)</f>
        <v>709500</v>
      </c>
      <c r="E1672" s="342">
        <f t="shared" si="56"/>
        <v>236500</v>
      </c>
      <c r="F1672" s="363">
        <f t="shared" si="54"/>
        <v>1.8504582721519203</v>
      </c>
      <c r="G1672" s="333">
        <v>437633.38136392913</v>
      </c>
      <c r="H1672" s="358">
        <v>236500</v>
      </c>
    </row>
    <row r="1673" spans="1:8" s="345" customFormat="1">
      <c r="A1673" s="344" t="s">
        <v>19664</v>
      </c>
      <c r="B1673" s="350" t="s">
        <v>19666</v>
      </c>
      <c r="C1673" s="331">
        <f>VLOOKUP(A1673,'[10]VPP_analiticki (2)'!$A$5:$I$338,6,0)</f>
        <v>1</v>
      </c>
      <c r="D1673" s="322">
        <f>VLOOKUP(A1673,'[10]VPP_analiticki (2)'!$A$5:$I$338,9,0)</f>
        <v>236500</v>
      </c>
      <c r="E1673" s="342">
        <f t="shared" si="56"/>
        <v>236500</v>
      </c>
      <c r="F1673" s="363">
        <f t="shared" si="54"/>
        <v>0.61681942405064005</v>
      </c>
      <c r="G1673" s="333">
        <v>145877.79378797638</v>
      </c>
      <c r="H1673" s="358">
        <v>236500</v>
      </c>
    </row>
    <row r="1674" spans="1:8" s="345" customFormat="1">
      <c r="A1674" s="344" t="s">
        <v>19665</v>
      </c>
      <c r="B1674" s="350" t="s">
        <v>19667</v>
      </c>
      <c r="C1674" s="331">
        <f>VLOOKUP(A1674,'[10]VPP_analiticki (2)'!$A$5:$I$338,6,0)</f>
        <v>1</v>
      </c>
      <c r="D1674" s="322">
        <f>VLOOKUP(A1674,'[10]VPP_analiticki (2)'!$A$5:$I$338,9,0)</f>
        <v>236500</v>
      </c>
      <c r="E1674" s="342">
        <f t="shared" si="56"/>
        <v>236500</v>
      </c>
      <c r="F1674" s="363">
        <f t="shared" si="54"/>
        <v>0.61681942405064005</v>
      </c>
      <c r="G1674" s="333">
        <v>145877.79378797638</v>
      </c>
      <c r="H1674" s="358">
        <v>236500</v>
      </c>
    </row>
    <row r="1675" spans="1:8" s="345" customFormat="1">
      <c r="A1675" s="344" t="s">
        <v>18440</v>
      </c>
      <c r="B1675" s="350" t="s">
        <v>18441</v>
      </c>
      <c r="C1675" s="331">
        <f>VLOOKUP(A1675,'[10]VPP_analiticki (2)'!$A$5:$I$338,6,0)</f>
        <v>3</v>
      </c>
      <c r="D1675" s="322">
        <f>VLOOKUP(A1675,'[10]VPP_analiticki (2)'!$A$5:$I$338,9,0)</f>
        <v>709500</v>
      </c>
      <c r="E1675" s="342">
        <f t="shared" si="56"/>
        <v>236500</v>
      </c>
      <c r="F1675" s="363">
        <f t="shared" si="54"/>
        <v>1.8504582721519203</v>
      </c>
      <c r="G1675" s="333">
        <v>437633.38136392913</v>
      </c>
      <c r="H1675" s="358">
        <v>236500</v>
      </c>
    </row>
    <row r="1676" spans="1:8" s="345" customFormat="1">
      <c r="A1676" s="344" t="s">
        <v>19668</v>
      </c>
      <c r="B1676" s="350" t="s">
        <v>19669</v>
      </c>
      <c r="C1676" s="331">
        <f>VLOOKUP(A1676,'[10]VPP_analiticki (2)'!$A$5:$I$338,6,0)</f>
        <v>2</v>
      </c>
      <c r="D1676" s="322">
        <f>VLOOKUP(A1676,'[10]VPP_analiticki (2)'!$A$5:$I$338,9,0)</f>
        <v>473000</v>
      </c>
      <c r="E1676" s="342">
        <f t="shared" si="56"/>
        <v>236500</v>
      </c>
      <c r="F1676" s="363">
        <f t="shared" si="54"/>
        <v>1.2336388481012801</v>
      </c>
      <c r="G1676" s="333">
        <v>291755.58757595276</v>
      </c>
      <c r="H1676" s="358">
        <v>236500</v>
      </c>
    </row>
    <row r="1677" spans="1:8" s="345" customFormat="1">
      <c r="A1677" s="344" t="s">
        <v>18442</v>
      </c>
      <c r="B1677" s="350" t="s">
        <v>18443</v>
      </c>
      <c r="C1677" s="331">
        <f>VLOOKUP(A1677,'[10]VPP_analiticki (2)'!$A$5:$I$338,6,0)</f>
        <v>2</v>
      </c>
      <c r="D1677" s="322">
        <f>VLOOKUP(A1677,'[10]VPP_analiticki (2)'!$A$5:$I$338,9,0)</f>
        <v>473000</v>
      </c>
      <c r="E1677" s="342">
        <f t="shared" si="56"/>
        <v>236500</v>
      </c>
      <c r="F1677" s="363">
        <f t="shared" si="54"/>
        <v>1.2336388481012801</v>
      </c>
      <c r="G1677" s="333">
        <v>291755.58757595276</v>
      </c>
      <c r="H1677" s="358">
        <v>236500</v>
      </c>
    </row>
    <row r="1678" spans="1:8" s="345" customFormat="1">
      <c r="A1678" s="344" t="s">
        <v>18444</v>
      </c>
      <c r="B1678" s="350" t="s">
        <v>18445</v>
      </c>
      <c r="C1678" s="331">
        <f>VLOOKUP(A1678,'[10]VPP_analiticki (2)'!$A$5:$I$338,6,0)</f>
        <v>2</v>
      </c>
      <c r="D1678" s="322">
        <f>VLOOKUP(A1678,'[10]VPP_analiticki (2)'!$A$5:$I$338,9,0)</f>
        <v>473000</v>
      </c>
      <c r="E1678" s="342">
        <f t="shared" si="56"/>
        <v>236500</v>
      </c>
      <c r="F1678" s="363">
        <f t="shared" si="54"/>
        <v>1.2336388481012801</v>
      </c>
      <c r="G1678" s="333">
        <v>291755.58757595276</v>
      </c>
      <c r="H1678" s="358">
        <v>236500</v>
      </c>
    </row>
    <row r="1679" spans="1:8" s="345" customFormat="1">
      <c r="A1679" s="344" t="s">
        <v>18446</v>
      </c>
      <c r="B1679" s="350" t="s">
        <v>18447</v>
      </c>
      <c r="C1679" s="331">
        <f>VLOOKUP(A1679,'[10]VPP_analiticki (2)'!$A$5:$I$338,6,0)</f>
        <v>2</v>
      </c>
      <c r="D1679" s="322">
        <f>VLOOKUP(A1679,'[10]VPP_analiticki (2)'!$A$5:$I$338,9,0)</f>
        <v>473000</v>
      </c>
      <c r="E1679" s="342">
        <f t="shared" si="56"/>
        <v>236500</v>
      </c>
      <c r="F1679" s="363">
        <f t="shared" si="54"/>
        <v>1.2336388481012801</v>
      </c>
      <c r="G1679" s="333">
        <v>291755.58757595276</v>
      </c>
      <c r="H1679" s="358">
        <v>236500</v>
      </c>
    </row>
    <row r="1680" spans="1:8" s="345" customFormat="1">
      <c r="A1680" s="344" t="s">
        <v>18448</v>
      </c>
      <c r="B1680" s="350" t="s">
        <v>18449</v>
      </c>
      <c r="C1680" s="331">
        <f>VLOOKUP(A1680,'[10]VPP_analiticki (2)'!$A$5:$I$338,6,0)</f>
        <v>1</v>
      </c>
      <c r="D1680" s="322">
        <f>VLOOKUP(A1680,'[10]VPP_analiticki (2)'!$A$5:$I$338,9,0)</f>
        <v>236500</v>
      </c>
      <c r="E1680" s="342">
        <f t="shared" si="56"/>
        <v>236500</v>
      </c>
      <c r="F1680" s="363">
        <f t="shared" si="54"/>
        <v>0.61681942405064005</v>
      </c>
      <c r="G1680" s="333">
        <v>145877.79378797638</v>
      </c>
      <c r="H1680" s="358">
        <v>236500</v>
      </c>
    </row>
    <row r="1681" spans="1:8" s="345" customFormat="1">
      <c r="A1681" s="344" t="s">
        <v>19670</v>
      </c>
      <c r="B1681" s="350" t="s">
        <v>19671</v>
      </c>
      <c r="C1681" s="331">
        <f>VLOOKUP(A1681,'[10]VPP_analiticki (2)'!$A$5:$I$338,6,0)</f>
        <v>1</v>
      </c>
      <c r="D1681" s="322">
        <f>VLOOKUP(A1681,'[10]VPP_analiticki (2)'!$A$5:$I$338,9,0)</f>
        <v>236500</v>
      </c>
      <c r="E1681" s="342">
        <f t="shared" si="56"/>
        <v>236500</v>
      </c>
      <c r="F1681" s="363">
        <f t="shared" si="54"/>
        <v>0.61681942405064005</v>
      </c>
      <c r="G1681" s="333">
        <v>145877.79378797638</v>
      </c>
      <c r="H1681" s="358">
        <v>236500</v>
      </c>
    </row>
    <row r="1682" spans="1:8" s="345" customFormat="1">
      <c r="A1682" s="344" t="s">
        <v>18450</v>
      </c>
      <c r="B1682" s="350" t="s">
        <v>18451</v>
      </c>
      <c r="C1682" s="331">
        <f>VLOOKUP(A1682,'[10]VPP_analiticki (2)'!$A$5:$I$338,6,0)</f>
        <v>1</v>
      </c>
      <c r="D1682" s="322">
        <f>VLOOKUP(A1682,'[10]VPP_analiticki (2)'!$A$5:$I$338,9,0)</f>
        <v>236500</v>
      </c>
      <c r="E1682" s="342">
        <f t="shared" si="56"/>
        <v>236500</v>
      </c>
      <c r="F1682" s="363">
        <f t="shared" si="54"/>
        <v>0.61681942405064005</v>
      </c>
      <c r="G1682" s="333">
        <v>145877.79378797638</v>
      </c>
      <c r="H1682" s="358">
        <v>236500</v>
      </c>
    </row>
    <row r="1683" spans="1:8" s="345" customFormat="1">
      <c r="A1683" s="344" t="s">
        <v>18452</v>
      </c>
      <c r="B1683" s="350" t="s">
        <v>18453</v>
      </c>
      <c r="C1683" s="331">
        <f>VLOOKUP(A1683,'[10]VPP_analiticki (2)'!$A$5:$I$338,6,0)</f>
        <v>1</v>
      </c>
      <c r="D1683" s="322">
        <f>VLOOKUP(A1683,'[10]VPP_analiticki (2)'!$A$5:$I$338,9,0)</f>
        <v>236500</v>
      </c>
      <c r="E1683" s="342">
        <f t="shared" si="56"/>
        <v>236500</v>
      </c>
      <c r="F1683" s="363">
        <f t="shared" si="54"/>
        <v>0.61681942405064005</v>
      </c>
      <c r="G1683" s="333">
        <v>145877.79378797638</v>
      </c>
      <c r="H1683" s="358">
        <v>236500</v>
      </c>
    </row>
    <row r="1684" spans="1:8" s="345" customFormat="1">
      <c r="A1684" s="344" t="s">
        <v>19672</v>
      </c>
      <c r="B1684" s="350" t="s">
        <v>19674</v>
      </c>
      <c r="C1684" s="331">
        <f>VLOOKUP(A1684,'[10]VPP_analiticki (2)'!$A$5:$I$338,6,0)</f>
        <v>1</v>
      </c>
      <c r="D1684" s="322">
        <f>VLOOKUP(A1684,'[10]VPP_analiticki (2)'!$A$5:$I$338,9,0)</f>
        <v>236500</v>
      </c>
      <c r="E1684" s="342">
        <f t="shared" si="56"/>
        <v>236500</v>
      </c>
      <c r="F1684" s="363">
        <f t="shared" si="54"/>
        <v>0.61681942405064005</v>
      </c>
      <c r="G1684" s="333">
        <v>145877.79378797638</v>
      </c>
      <c r="H1684" s="358">
        <v>236500</v>
      </c>
    </row>
    <row r="1685" spans="1:8" s="345" customFormat="1">
      <c r="A1685" s="344" t="s">
        <v>19673</v>
      </c>
      <c r="B1685" s="350" t="s">
        <v>19675</v>
      </c>
      <c r="C1685" s="331">
        <f>VLOOKUP(A1685,'[10]VPP_analiticki (2)'!$A$5:$I$338,6,0)</f>
        <v>3</v>
      </c>
      <c r="D1685" s="322">
        <f>VLOOKUP(A1685,'[10]VPP_analiticki (2)'!$A$5:$I$338,9,0)</f>
        <v>663300</v>
      </c>
      <c r="E1685" s="342">
        <f t="shared" si="56"/>
        <v>221100</v>
      </c>
      <c r="F1685" s="363">
        <f t="shared" si="54"/>
        <v>1.8504582721519203</v>
      </c>
      <c r="G1685" s="333">
        <v>409136.32397278957</v>
      </c>
      <c r="H1685" s="358">
        <v>221100</v>
      </c>
    </row>
    <row r="1686" spans="1:8" s="345" customFormat="1">
      <c r="A1686" s="344" t="s">
        <v>18454</v>
      </c>
      <c r="B1686" s="350" t="s">
        <v>18455</v>
      </c>
      <c r="C1686" s="331">
        <f>VLOOKUP(A1686,'[10]VPP_analiticki (2)'!$A$5:$I$338,6,0)</f>
        <v>3</v>
      </c>
      <c r="D1686" s="322">
        <f>VLOOKUP(A1686,'[10]VPP_analiticki (2)'!$A$5:$I$338,9,0)</f>
        <v>663300</v>
      </c>
      <c r="E1686" s="342">
        <f t="shared" si="56"/>
        <v>221100</v>
      </c>
      <c r="F1686" s="363">
        <f t="shared" si="54"/>
        <v>1.8504582721519203</v>
      </c>
      <c r="G1686" s="333">
        <v>409136.32397278957</v>
      </c>
      <c r="H1686" s="358">
        <v>221100</v>
      </c>
    </row>
    <row r="1687" spans="1:8" s="345" customFormat="1">
      <c r="A1687" s="344" t="s">
        <v>18456</v>
      </c>
      <c r="B1687" s="350" t="s">
        <v>18457</v>
      </c>
      <c r="C1687" s="331">
        <f>VLOOKUP(A1687,'[10]VPP_analiticki (2)'!$A$5:$I$338,6,0)</f>
        <v>8</v>
      </c>
      <c r="D1687" s="322">
        <f>VLOOKUP(A1687,'[10]VPP_analiticki (2)'!$A$5:$I$338,9,0)</f>
        <v>1768800</v>
      </c>
      <c r="E1687" s="342">
        <f t="shared" si="56"/>
        <v>221100</v>
      </c>
      <c r="F1687" s="363">
        <f t="shared" si="54"/>
        <v>4.9345553924051213</v>
      </c>
      <c r="G1687" s="333">
        <v>1091030.1972607723</v>
      </c>
      <c r="H1687" s="358">
        <v>221100</v>
      </c>
    </row>
    <row r="1688" spans="1:8" s="345" customFormat="1">
      <c r="A1688" s="344" t="s">
        <v>18458</v>
      </c>
      <c r="B1688" s="350" t="s">
        <v>18459</v>
      </c>
      <c r="C1688" s="331">
        <f>VLOOKUP(A1688,'[10]VPP_analiticki (2)'!$A$5:$I$338,6,0)</f>
        <v>6</v>
      </c>
      <c r="D1688" s="322">
        <f>VLOOKUP(A1688,'[10]VPP_analiticki (2)'!$A$5:$I$338,9,0)</f>
        <v>1326600</v>
      </c>
      <c r="E1688" s="342">
        <f t="shared" si="56"/>
        <v>221100</v>
      </c>
      <c r="F1688" s="363">
        <f t="shared" ref="F1688:F1751" si="57">G1688/H1688</f>
        <v>3.7009165443038405</v>
      </c>
      <c r="G1688" s="333">
        <v>818272.64794557914</v>
      </c>
      <c r="H1688" s="358">
        <v>221100</v>
      </c>
    </row>
    <row r="1689" spans="1:8" s="345" customFormat="1">
      <c r="A1689" s="344" t="s">
        <v>18460</v>
      </c>
      <c r="B1689" s="350" t="s">
        <v>18461</v>
      </c>
      <c r="C1689" s="331">
        <f>VLOOKUP(A1689,'[10]VPP_analiticki (2)'!$A$5:$I$338,6,0)</f>
        <v>5</v>
      </c>
      <c r="D1689" s="322">
        <f>VLOOKUP(A1689,'[10]VPP_analiticki (2)'!$A$5:$I$338,9,0)</f>
        <v>1105500</v>
      </c>
      <c r="E1689" s="342">
        <f t="shared" si="56"/>
        <v>221100</v>
      </c>
      <c r="F1689" s="363">
        <f t="shared" si="57"/>
        <v>3.0840971202532006</v>
      </c>
      <c r="G1689" s="333">
        <v>681893.87328798266</v>
      </c>
      <c r="H1689" s="358">
        <v>221100</v>
      </c>
    </row>
    <row r="1690" spans="1:8" s="345" customFormat="1">
      <c r="A1690" s="344" t="s">
        <v>18462</v>
      </c>
      <c r="B1690" s="350" t="s">
        <v>18463</v>
      </c>
      <c r="C1690" s="331">
        <f>VLOOKUP(A1690,'[10]VPP_analiticki (2)'!$A$5:$I$338,6,0)</f>
        <v>7</v>
      </c>
      <c r="D1690" s="322">
        <f>VLOOKUP(A1690,'[10]VPP_analiticki (2)'!$A$5:$I$338,9,0)</f>
        <v>1547700</v>
      </c>
      <c r="E1690" s="342">
        <f t="shared" si="56"/>
        <v>221100</v>
      </c>
      <c r="F1690" s="363">
        <f t="shared" si="57"/>
        <v>4.31773596835448</v>
      </c>
      <c r="G1690" s="333">
        <v>954651.42260317563</v>
      </c>
      <c r="H1690" s="358">
        <v>221100</v>
      </c>
    </row>
    <row r="1691" spans="1:8" s="345" customFormat="1">
      <c r="A1691" s="344" t="s">
        <v>18464</v>
      </c>
      <c r="B1691" s="350" t="s">
        <v>18465</v>
      </c>
      <c r="C1691" s="331">
        <f>VLOOKUP(A1691,'[10]VPP_analiticki (2)'!$A$5:$I$338,6,0)</f>
        <v>4</v>
      </c>
      <c r="D1691" s="322">
        <f>VLOOKUP(A1691,'[10]VPP_analiticki (2)'!$A$5:$I$338,9,0)</f>
        <v>884400</v>
      </c>
      <c r="E1691" s="342">
        <f t="shared" si="56"/>
        <v>221100</v>
      </c>
      <c r="F1691" s="363">
        <f t="shared" si="57"/>
        <v>2.4672776962025607</v>
      </c>
      <c r="G1691" s="333">
        <v>545515.09863038617</v>
      </c>
      <c r="H1691" s="358">
        <v>221100</v>
      </c>
    </row>
    <row r="1692" spans="1:8" s="345" customFormat="1">
      <c r="A1692" s="344" t="s">
        <v>18466</v>
      </c>
      <c r="B1692" s="350" t="s">
        <v>18467</v>
      </c>
      <c r="C1692" s="331">
        <f>VLOOKUP(A1692,'[10]VPP_analiticki (2)'!$A$5:$I$338,6,0)</f>
        <v>5</v>
      </c>
      <c r="D1692" s="322">
        <f>VLOOKUP(A1692,'[10]VPP_analiticki (2)'!$A$5:$I$338,9,0)</f>
        <v>1105500</v>
      </c>
      <c r="E1692" s="342">
        <f t="shared" si="56"/>
        <v>221100</v>
      </c>
      <c r="F1692" s="363">
        <f t="shared" si="57"/>
        <v>3.0840971202532006</v>
      </c>
      <c r="G1692" s="333">
        <v>681893.87328798266</v>
      </c>
      <c r="H1692" s="358">
        <v>221100</v>
      </c>
    </row>
    <row r="1693" spans="1:8" s="345" customFormat="1">
      <c r="A1693" s="344" t="s">
        <v>18468</v>
      </c>
      <c r="B1693" s="350" t="s">
        <v>18469</v>
      </c>
      <c r="C1693" s="331">
        <f>VLOOKUP(A1693,'[10]VPP_analiticki (2)'!$A$5:$I$338,6,0)</f>
        <v>2</v>
      </c>
      <c r="D1693" s="322">
        <f>VLOOKUP(A1693,'[10]VPP_analiticki (2)'!$A$5:$I$338,9,0)</f>
        <v>442200</v>
      </c>
      <c r="E1693" s="342">
        <f t="shared" si="56"/>
        <v>221100</v>
      </c>
      <c r="F1693" s="363">
        <f t="shared" si="57"/>
        <v>1.2336388481012803</v>
      </c>
      <c r="G1693" s="333">
        <v>272757.54931519309</v>
      </c>
      <c r="H1693" s="358">
        <v>221100</v>
      </c>
    </row>
    <row r="1694" spans="1:8" s="345" customFormat="1">
      <c r="A1694" s="344" t="s">
        <v>18470</v>
      </c>
      <c r="B1694" s="350" t="s">
        <v>18471</v>
      </c>
      <c r="C1694" s="331">
        <f>VLOOKUP(A1694,'[10]VPP_analiticki (2)'!$A$5:$I$338,6,0)</f>
        <v>7</v>
      </c>
      <c r="D1694" s="322">
        <f>VLOOKUP(A1694,'[10]VPP_analiticki (2)'!$A$5:$I$338,9,0)</f>
        <v>1547700</v>
      </c>
      <c r="E1694" s="342">
        <f t="shared" si="56"/>
        <v>221100</v>
      </c>
      <c r="F1694" s="363">
        <f t="shared" si="57"/>
        <v>4.31773596835448</v>
      </c>
      <c r="G1694" s="333">
        <v>954651.42260317563</v>
      </c>
      <c r="H1694" s="358">
        <v>221100</v>
      </c>
    </row>
    <row r="1695" spans="1:8" s="345" customFormat="1">
      <c r="A1695" s="344" t="s">
        <v>19676</v>
      </c>
      <c r="B1695" s="350" t="s">
        <v>19677</v>
      </c>
      <c r="C1695" s="331">
        <f>VLOOKUP(A1695,'[10]VPP_analiticki (2)'!$A$5:$I$338,6,0)</f>
        <v>1</v>
      </c>
      <c r="D1695" s="322">
        <f>VLOOKUP(A1695,'[10]VPP_analiticki (2)'!$A$5:$I$338,9,0)</f>
        <v>221100</v>
      </c>
      <c r="E1695" s="342">
        <f t="shared" si="56"/>
        <v>221100</v>
      </c>
      <c r="F1695" s="363">
        <f t="shared" si="57"/>
        <v>0.61681942405064016</v>
      </c>
      <c r="G1695" s="333">
        <v>136378.77465759654</v>
      </c>
      <c r="H1695" s="358">
        <v>221100</v>
      </c>
    </row>
    <row r="1696" spans="1:8" s="345" customFormat="1">
      <c r="A1696" s="344" t="s">
        <v>18236</v>
      </c>
      <c r="B1696" s="350" t="s">
        <v>18237</v>
      </c>
      <c r="C1696" s="331">
        <f>VLOOKUP(A1696,'[10]VPP_analiticki (2)'!$A$5:$I$338,6,0)</f>
        <v>1</v>
      </c>
      <c r="D1696" s="322">
        <f>VLOOKUP(A1696,'[10]VPP_analiticki (2)'!$A$5:$I$338,9,0)</f>
        <v>1659900</v>
      </c>
      <c r="E1696" s="342">
        <f t="shared" si="56"/>
        <v>1659900</v>
      </c>
      <c r="F1696" s="363">
        <f t="shared" si="57"/>
        <v>0.61681942405064016</v>
      </c>
      <c r="G1696" s="333">
        <v>1023858.5619816576</v>
      </c>
      <c r="H1696" s="358">
        <v>1659900</v>
      </c>
    </row>
    <row r="1697" spans="1:8" s="345" customFormat="1">
      <c r="A1697" s="344" t="s">
        <v>19678</v>
      </c>
      <c r="B1697" s="350" t="s">
        <v>19679</v>
      </c>
      <c r="C1697" s="331">
        <f>VLOOKUP(A1697,'[10]VPP_analiticki (2)'!$A$5:$I$338,6,0)</f>
        <v>1</v>
      </c>
      <c r="D1697" s="322">
        <f>VLOOKUP(A1697,'[10]VPP_analiticki (2)'!$A$5:$I$338,9,0)</f>
        <v>1659900</v>
      </c>
      <c r="E1697" s="342">
        <f t="shared" si="56"/>
        <v>1659900</v>
      </c>
      <c r="F1697" s="363">
        <f t="shared" si="57"/>
        <v>0.61681942405064016</v>
      </c>
      <c r="G1697" s="333">
        <v>1023858.5619816576</v>
      </c>
      <c r="H1697" s="358">
        <v>1659900</v>
      </c>
    </row>
    <row r="1698" spans="1:8" s="345" customFormat="1">
      <c r="A1698" s="344" t="s">
        <v>18238</v>
      </c>
      <c r="B1698" s="350" t="s">
        <v>18239</v>
      </c>
      <c r="C1698" s="331">
        <f>VLOOKUP(A1698,'[10]VPP_analiticki (2)'!$A$5:$I$338,6,0)</f>
        <v>1</v>
      </c>
      <c r="D1698" s="322">
        <f>VLOOKUP(A1698,'[10]VPP_analiticki (2)'!$A$5:$I$338,9,0)</f>
        <v>1659900</v>
      </c>
      <c r="E1698" s="342">
        <f t="shared" si="56"/>
        <v>1659900</v>
      </c>
      <c r="F1698" s="363">
        <f t="shared" si="57"/>
        <v>0.61681942405064016</v>
      </c>
      <c r="G1698" s="333">
        <v>1023858.5619816576</v>
      </c>
      <c r="H1698" s="358">
        <v>1659900</v>
      </c>
    </row>
    <row r="1699" spans="1:8" s="345" customFormat="1">
      <c r="A1699" s="344" t="s">
        <v>19680</v>
      </c>
      <c r="B1699" s="350" t="s">
        <v>19681</v>
      </c>
      <c r="C1699" s="331">
        <f>VLOOKUP(A1699,'[10]VPP_analiticki (2)'!$A$5:$I$338,6,0)</f>
        <v>1</v>
      </c>
      <c r="D1699" s="322">
        <f>VLOOKUP(A1699,'[10]VPP_analiticki (2)'!$A$5:$I$338,9,0)</f>
        <v>1659900</v>
      </c>
      <c r="E1699" s="342">
        <f t="shared" si="56"/>
        <v>1659900</v>
      </c>
      <c r="F1699" s="363">
        <f t="shared" si="57"/>
        <v>0.61681942405064016</v>
      </c>
      <c r="G1699" s="333">
        <v>1023858.5619816576</v>
      </c>
      <c r="H1699" s="358">
        <v>1659900</v>
      </c>
    </row>
    <row r="1700" spans="1:8" s="345" customFormat="1">
      <c r="A1700" s="344" t="s">
        <v>18472</v>
      </c>
      <c r="B1700" s="350" t="s">
        <v>18473</v>
      </c>
      <c r="C1700" s="331">
        <f>VLOOKUP(A1700,'[10]VPP_analiticki (2)'!$A$5:$I$338,6,0)</f>
        <v>4</v>
      </c>
      <c r="D1700" s="322">
        <f>VLOOKUP(A1700,'[10]VPP_analiticki (2)'!$A$5:$I$338,9,0)</f>
        <v>770000</v>
      </c>
      <c r="E1700" s="342">
        <f t="shared" si="56"/>
        <v>192500</v>
      </c>
      <c r="F1700" s="363">
        <f t="shared" si="57"/>
        <v>2.4672776962025607</v>
      </c>
      <c r="G1700" s="333">
        <v>474950.95651899296</v>
      </c>
      <c r="H1700" s="358">
        <v>192500</v>
      </c>
    </row>
    <row r="1701" spans="1:8" s="345" customFormat="1">
      <c r="A1701" s="344" t="s">
        <v>18474</v>
      </c>
      <c r="B1701" s="350" t="s">
        <v>18475</v>
      </c>
      <c r="C1701" s="331">
        <f>VLOOKUP(A1701,'[10]VPP_analiticki (2)'!$A$5:$I$338,6,0)</f>
        <v>3</v>
      </c>
      <c r="D1701" s="322">
        <f>VLOOKUP(A1701,'[10]VPP_analiticki (2)'!$A$5:$I$338,9,0)</f>
        <v>577500</v>
      </c>
      <c r="E1701" s="342">
        <f t="shared" si="56"/>
        <v>192500</v>
      </c>
      <c r="F1701" s="363">
        <f t="shared" si="57"/>
        <v>1.8504582721519203</v>
      </c>
      <c r="G1701" s="333">
        <v>356213.21738924464</v>
      </c>
      <c r="H1701" s="358">
        <v>192500</v>
      </c>
    </row>
    <row r="1702" spans="1:8" s="345" customFormat="1">
      <c r="A1702" s="344" t="s">
        <v>19682</v>
      </c>
      <c r="B1702" s="350" t="s">
        <v>19683</v>
      </c>
      <c r="C1702" s="331">
        <f>VLOOKUP(A1702,'[10]VPP_analiticki (2)'!$A$5:$I$338,6,0)</f>
        <v>3</v>
      </c>
      <c r="D1702" s="322">
        <f>VLOOKUP(A1702,'[10]VPP_analiticki (2)'!$A$5:$I$338,9,0)</f>
        <v>577500</v>
      </c>
      <c r="E1702" s="342">
        <f t="shared" si="56"/>
        <v>192500</v>
      </c>
      <c r="F1702" s="363">
        <f t="shared" si="57"/>
        <v>1.8504582721519203</v>
      </c>
      <c r="G1702" s="333">
        <v>356213.21738924464</v>
      </c>
      <c r="H1702" s="358">
        <v>192500</v>
      </c>
    </row>
    <row r="1703" spans="1:8" s="345" customFormat="1">
      <c r="A1703" s="344" t="s">
        <v>18476</v>
      </c>
      <c r="B1703" s="350" t="s">
        <v>18477</v>
      </c>
      <c r="C1703" s="331">
        <f>VLOOKUP(A1703,'[10]VPP_analiticki (2)'!$A$5:$I$338,6,0)</f>
        <v>4</v>
      </c>
      <c r="D1703" s="322">
        <f>VLOOKUP(A1703,'[10]VPP_analiticki (2)'!$A$5:$I$338,9,0)</f>
        <v>770000</v>
      </c>
      <c r="E1703" s="342">
        <f t="shared" si="56"/>
        <v>192500</v>
      </c>
      <c r="F1703" s="363">
        <f t="shared" si="57"/>
        <v>2.4672776962025607</v>
      </c>
      <c r="G1703" s="333">
        <v>474950.95651899296</v>
      </c>
      <c r="H1703" s="358">
        <v>192500</v>
      </c>
    </row>
    <row r="1704" spans="1:8" s="345" customFormat="1">
      <c r="A1704" s="344" t="s">
        <v>18478</v>
      </c>
      <c r="B1704" s="350" t="s">
        <v>18479</v>
      </c>
      <c r="C1704" s="331">
        <f>VLOOKUP(A1704,'[10]VPP_analiticki (2)'!$A$5:$I$338,6,0)</f>
        <v>4</v>
      </c>
      <c r="D1704" s="322">
        <f>VLOOKUP(A1704,'[10]VPP_analiticki (2)'!$A$5:$I$338,9,0)</f>
        <v>770000</v>
      </c>
      <c r="E1704" s="342">
        <f t="shared" si="56"/>
        <v>192500</v>
      </c>
      <c r="F1704" s="363">
        <f t="shared" si="57"/>
        <v>2.4672776962025607</v>
      </c>
      <c r="G1704" s="333">
        <v>474950.95651899296</v>
      </c>
      <c r="H1704" s="358">
        <v>192500</v>
      </c>
    </row>
    <row r="1705" spans="1:8" s="345" customFormat="1">
      <c r="A1705" s="344" t="s">
        <v>19684</v>
      </c>
      <c r="B1705" s="350" t="s">
        <v>19685</v>
      </c>
      <c r="C1705" s="331">
        <f>VLOOKUP(A1705,'[10]VPP_analiticki (2)'!$A$5:$I$338,6,0)</f>
        <v>3</v>
      </c>
      <c r="D1705" s="322">
        <f>VLOOKUP(A1705,'[10]VPP_analiticki (2)'!$A$5:$I$338,9,0)</f>
        <v>577500</v>
      </c>
      <c r="E1705" s="342">
        <f t="shared" si="56"/>
        <v>192500</v>
      </c>
      <c r="F1705" s="363">
        <f t="shared" si="57"/>
        <v>1.8504582721519203</v>
      </c>
      <c r="G1705" s="333">
        <v>356213.21738924464</v>
      </c>
      <c r="H1705" s="358">
        <v>192500</v>
      </c>
    </row>
    <row r="1706" spans="1:8" s="345" customFormat="1">
      <c r="A1706" s="344" t="s">
        <v>18480</v>
      </c>
      <c r="B1706" s="350" t="s">
        <v>18481</v>
      </c>
      <c r="C1706" s="331">
        <f>VLOOKUP(A1706,'[10]VPP_analiticki (2)'!$A$5:$I$338,6,0)</f>
        <v>1</v>
      </c>
      <c r="D1706" s="322">
        <f>VLOOKUP(A1706,'[10]VPP_analiticki (2)'!$A$5:$I$338,9,0)</f>
        <v>192500</v>
      </c>
      <c r="E1706" s="342">
        <f t="shared" si="56"/>
        <v>192500</v>
      </c>
      <c r="F1706" s="363">
        <f t="shared" si="57"/>
        <v>0.61681942405064016</v>
      </c>
      <c r="G1706" s="333">
        <v>118737.73912974824</v>
      </c>
      <c r="H1706" s="358">
        <v>192500</v>
      </c>
    </row>
    <row r="1707" spans="1:8" s="345" customFormat="1">
      <c r="A1707" s="344" t="s">
        <v>18482</v>
      </c>
      <c r="B1707" s="350" t="s">
        <v>18483</v>
      </c>
      <c r="C1707" s="331">
        <f>VLOOKUP(A1707,'[10]VPP_analiticki (2)'!$A$5:$I$338,6,0)</f>
        <v>4</v>
      </c>
      <c r="D1707" s="322">
        <f>VLOOKUP(A1707,'[10]VPP_analiticki (2)'!$A$5:$I$338,9,0)</f>
        <v>770000</v>
      </c>
      <c r="E1707" s="342">
        <f t="shared" si="56"/>
        <v>192500</v>
      </c>
      <c r="F1707" s="363">
        <f t="shared" si="57"/>
        <v>2.4672776962025607</v>
      </c>
      <c r="G1707" s="333">
        <v>474950.95651899296</v>
      </c>
      <c r="H1707" s="358">
        <v>192500</v>
      </c>
    </row>
    <row r="1708" spans="1:8" s="345" customFormat="1">
      <c r="A1708" s="344" t="s">
        <v>19686</v>
      </c>
      <c r="B1708" s="350" t="s">
        <v>19689</v>
      </c>
      <c r="C1708" s="331">
        <f>VLOOKUP(A1708,'[10]VPP_analiticki (2)'!$A$5:$I$338,6,0)</f>
        <v>2</v>
      </c>
      <c r="D1708" s="322">
        <f>VLOOKUP(A1708,'[10]VPP_analiticki (2)'!$A$5:$I$338,9,0)</f>
        <v>385000</v>
      </c>
      <c r="E1708" s="342">
        <f t="shared" si="56"/>
        <v>192500</v>
      </c>
      <c r="F1708" s="363">
        <f t="shared" si="57"/>
        <v>1.2336388481012803</v>
      </c>
      <c r="G1708" s="333">
        <v>237475.47825949648</v>
      </c>
      <c r="H1708" s="358">
        <v>192500</v>
      </c>
    </row>
    <row r="1709" spans="1:8" s="345" customFormat="1">
      <c r="A1709" s="344" t="s">
        <v>19687</v>
      </c>
      <c r="B1709" s="350" t="s">
        <v>19690</v>
      </c>
      <c r="C1709" s="331">
        <f>VLOOKUP(A1709,'[10]VPP_analiticki (2)'!$A$5:$I$338,6,0)</f>
        <v>2</v>
      </c>
      <c r="D1709" s="322">
        <f>VLOOKUP(A1709,'[10]VPP_analiticki (2)'!$A$5:$I$338,9,0)</f>
        <v>385000</v>
      </c>
      <c r="E1709" s="342">
        <f t="shared" si="56"/>
        <v>192500</v>
      </c>
      <c r="F1709" s="363">
        <f t="shared" si="57"/>
        <v>1.2336388481012803</v>
      </c>
      <c r="G1709" s="333">
        <v>237475.47825949648</v>
      </c>
      <c r="H1709" s="358">
        <v>192500</v>
      </c>
    </row>
    <row r="1710" spans="1:8" s="345" customFormat="1">
      <c r="A1710" s="344" t="s">
        <v>19688</v>
      </c>
      <c r="B1710" s="350" t="s">
        <v>19691</v>
      </c>
      <c r="C1710" s="331">
        <f>VLOOKUP(A1710,'[10]VPP_analiticki (2)'!$A$5:$I$338,6,0)</f>
        <v>2</v>
      </c>
      <c r="D1710" s="322">
        <f>VLOOKUP(A1710,'[10]VPP_analiticki (2)'!$A$5:$I$338,9,0)</f>
        <v>384000</v>
      </c>
      <c r="E1710" s="342">
        <f t="shared" si="56"/>
        <v>192000</v>
      </c>
      <c r="F1710" s="363">
        <f t="shared" si="57"/>
        <v>1.2336388481012803</v>
      </c>
      <c r="G1710" s="333">
        <v>236858.65883544582</v>
      </c>
      <c r="H1710" s="358">
        <v>192000</v>
      </c>
    </row>
    <row r="1711" spans="1:8" s="345" customFormat="1">
      <c r="A1711" s="344" t="s">
        <v>18240</v>
      </c>
      <c r="B1711" s="350" t="s">
        <v>18241</v>
      </c>
      <c r="C1711" s="331">
        <f>VLOOKUP(A1711,'[10]VPP_analiticki (2)'!$A$5:$I$338,6,0)</f>
        <v>1</v>
      </c>
      <c r="D1711" s="322">
        <f>VLOOKUP(A1711,'[10]VPP_analiticki (2)'!$A$5:$I$338,9,0)</f>
        <v>192500</v>
      </c>
      <c r="E1711" s="342">
        <f t="shared" si="56"/>
        <v>192500</v>
      </c>
      <c r="F1711" s="363">
        <f t="shared" si="57"/>
        <v>0.61681942405064016</v>
      </c>
      <c r="G1711" s="333">
        <v>118737.73912974824</v>
      </c>
      <c r="H1711" s="358">
        <v>192500</v>
      </c>
    </row>
    <row r="1712" spans="1:8" s="345" customFormat="1">
      <c r="A1712" s="344" t="s">
        <v>18242</v>
      </c>
      <c r="B1712" s="350" t="s">
        <v>18243</v>
      </c>
      <c r="C1712" s="331">
        <f>VLOOKUP(A1712,'[10]VPP_analiticki (2)'!$A$5:$I$338,6,0)</f>
        <v>2</v>
      </c>
      <c r="D1712" s="322">
        <f>VLOOKUP(A1712,'[10]VPP_analiticki (2)'!$A$5:$I$338,9,0)</f>
        <v>385000</v>
      </c>
      <c r="E1712" s="342">
        <f t="shared" si="56"/>
        <v>192500</v>
      </c>
      <c r="F1712" s="363">
        <f t="shared" si="57"/>
        <v>1.2336388481012803</v>
      </c>
      <c r="G1712" s="333">
        <v>237475.47825949648</v>
      </c>
      <c r="H1712" s="358">
        <v>192500</v>
      </c>
    </row>
    <row r="1713" spans="1:8" s="345" customFormat="1">
      <c r="A1713" s="344" t="s">
        <v>18244</v>
      </c>
      <c r="B1713" s="350" t="s">
        <v>18245</v>
      </c>
      <c r="C1713" s="331">
        <f>VLOOKUP(A1713,'[10]VPP_analiticki (2)'!$A$5:$I$338,6,0)</f>
        <v>2</v>
      </c>
      <c r="D1713" s="322">
        <f>VLOOKUP(A1713,'[10]VPP_analiticki (2)'!$A$5:$I$338,9,0)</f>
        <v>385000</v>
      </c>
      <c r="E1713" s="342">
        <f t="shared" si="56"/>
        <v>192500</v>
      </c>
      <c r="F1713" s="363">
        <f t="shared" si="57"/>
        <v>1.2336388481012803</v>
      </c>
      <c r="G1713" s="333">
        <v>237475.47825949648</v>
      </c>
      <c r="H1713" s="358">
        <v>192500</v>
      </c>
    </row>
    <row r="1714" spans="1:8" s="345" customFormat="1">
      <c r="A1714" s="344" t="s">
        <v>18484</v>
      </c>
      <c r="B1714" s="350" t="s">
        <v>18485</v>
      </c>
      <c r="C1714" s="331">
        <f>VLOOKUP(A1714,'[10]VPP_analiticki (2)'!$A$5:$I$338,6,0)</f>
        <v>1</v>
      </c>
      <c r="D1714" s="322">
        <f>VLOOKUP(A1714,'[10]VPP_analiticki (2)'!$A$5:$I$338,9,0)</f>
        <v>192500</v>
      </c>
      <c r="E1714" s="342">
        <f t="shared" si="56"/>
        <v>192500</v>
      </c>
      <c r="F1714" s="363">
        <f t="shared" si="57"/>
        <v>0.61681942405064016</v>
      </c>
      <c r="G1714" s="333">
        <v>118737.73912974824</v>
      </c>
      <c r="H1714" s="358">
        <v>192500</v>
      </c>
    </row>
    <row r="1715" spans="1:8" s="345" customFormat="1">
      <c r="A1715" s="344" t="s">
        <v>18486</v>
      </c>
      <c r="B1715" s="350" t="s">
        <v>18487</v>
      </c>
      <c r="C1715" s="331">
        <f>VLOOKUP(A1715,'[10]VPP_analiticki (2)'!$A$5:$I$338,6,0)</f>
        <v>1</v>
      </c>
      <c r="D1715" s="322">
        <f>VLOOKUP(A1715,'[10]VPP_analiticki (2)'!$A$5:$I$338,9,0)</f>
        <v>192500</v>
      </c>
      <c r="E1715" s="342">
        <f t="shared" ref="E1715:E1778" si="58">D1715/C1715</f>
        <v>192500</v>
      </c>
      <c r="F1715" s="363">
        <f t="shared" si="57"/>
        <v>0.61681942405064016</v>
      </c>
      <c r="G1715" s="333">
        <v>118737.73912974824</v>
      </c>
      <c r="H1715" s="358">
        <v>192500</v>
      </c>
    </row>
    <row r="1716" spans="1:8" s="345" customFormat="1">
      <c r="A1716" s="344" t="s">
        <v>18488</v>
      </c>
      <c r="B1716" s="350" t="s">
        <v>18489</v>
      </c>
      <c r="C1716" s="331">
        <f>VLOOKUP(A1716,'[10]VPP_analiticki (2)'!$A$5:$I$338,6,0)</f>
        <v>2</v>
      </c>
      <c r="D1716" s="322">
        <f>VLOOKUP(A1716,'[10]VPP_analiticki (2)'!$A$5:$I$338,9,0)</f>
        <v>385000</v>
      </c>
      <c r="E1716" s="342">
        <f t="shared" si="58"/>
        <v>192500</v>
      </c>
      <c r="F1716" s="363">
        <f t="shared" si="57"/>
        <v>1.2336388481012803</v>
      </c>
      <c r="G1716" s="333">
        <v>237475.47825949648</v>
      </c>
      <c r="H1716" s="358">
        <v>192500</v>
      </c>
    </row>
    <row r="1717" spans="1:8" s="345" customFormat="1">
      <c r="A1717" s="344" t="s">
        <v>19692</v>
      </c>
      <c r="B1717" s="350" t="s">
        <v>19697</v>
      </c>
      <c r="C1717" s="331">
        <f>VLOOKUP(A1717,'[10]VPP_analiticki (2)'!$A$5:$I$338,6,0)</f>
        <v>1</v>
      </c>
      <c r="D1717" s="322">
        <f>VLOOKUP(A1717,'[10]VPP_analiticki (2)'!$A$5:$I$338,9,0)</f>
        <v>192500</v>
      </c>
      <c r="E1717" s="342">
        <f t="shared" si="58"/>
        <v>192500</v>
      </c>
      <c r="F1717" s="363">
        <f t="shared" si="57"/>
        <v>0.61681942405064016</v>
      </c>
      <c r="G1717" s="333">
        <v>118737.73912974824</v>
      </c>
      <c r="H1717" s="358">
        <v>192500</v>
      </c>
    </row>
    <row r="1718" spans="1:8" s="345" customFormat="1">
      <c r="A1718" s="344" t="s">
        <v>19693</v>
      </c>
      <c r="B1718" s="350" t="s">
        <v>19698</v>
      </c>
      <c r="C1718" s="331">
        <f>VLOOKUP(A1718,'[10]VPP_analiticki (2)'!$A$5:$I$338,6,0)</f>
        <v>1</v>
      </c>
      <c r="D1718" s="322">
        <f>VLOOKUP(A1718,'[10]VPP_analiticki (2)'!$A$5:$I$338,9,0)</f>
        <v>192500</v>
      </c>
      <c r="E1718" s="342">
        <f t="shared" si="58"/>
        <v>192500</v>
      </c>
      <c r="F1718" s="363">
        <f t="shared" si="57"/>
        <v>0.61681942405064016</v>
      </c>
      <c r="G1718" s="333">
        <v>118737.73912974824</v>
      </c>
      <c r="H1718" s="358">
        <v>192500</v>
      </c>
    </row>
    <row r="1719" spans="1:8" s="345" customFormat="1">
      <c r="A1719" s="344" t="s">
        <v>19694</v>
      </c>
      <c r="B1719" s="350" t="s">
        <v>19699</v>
      </c>
      <c r="C1719" s="331">
        <f>VLOOKUP(A1719,'[10]VPP_analiticki (2)'!$A$5:$I$338,6,0)</f>
        <v>1</v>
      </c>
      <c r="D1719" s="322">
        <f>VLOOKUP(A1719,'[10]VPP_analiticki (2)'!$A$5:$I$338,9,0)</f>
        <v>192500</v>
      </c>
      <c r="E1719" s="342">
        <f t="shared" si="58"/>
        <v>192500</v>
      </c>
      <c r="F1719" s="363">
        <f t="shared" si="57"/>
        <v>0.61681942405064016</v>
      </c>
      <c r="G1719" s="333">
        <v>118737.73912974824</v>
      </c>
      <c r="H1719" s="358">
        <v>192500</v>
      </c>
    </row>
    <row r="1720" spans="1:8" s="345" customFormat="1">
      <c r="A1720" s="344" t="s">
        <v>19695</v>
      </c>
      <c r="B1720" s="350" t="s">
        <v>19700</v>
      </c>
      <c r="C1720" s="331">
        <f>VLOOKUP(A1720,'[10]VPP_analiticki (2)'!$A$5:$I$338,6,0)</f>
        <v>2</v>
      </c>
      <c r="D1720" s="322">
        <f>VLOOKUP(A1720,'[10]VPP_analiticki (2)'!$A$5:$I$338,9,0)</f>
        <v>385000</v>
      </c>
      <c r="E1720" s="342">
        <f t="shared" si="58"/>
        <v>192500</v>
      </c>
      <c r="F1720" s="363">
        <f t="shared" si="57"/>
        <v>1.2336388481012803</v>
      </c>
      <c r="G1720" s="333">
        <v>237475.47825949648</v>
      </c>
      <c r="H1720" s="358">
        <v>192500</v>
      </c>
    </row>
    <row r="1721" spans="1:8" s="345" customFormat="1">
      <c r="A1721" s="344" t="s">
        <v>19696</v>
      </c>
      <c r="B1721" s="350" t="s">
        <v>19701</v>
      </c>
      <c r="C1721" s="331">
        <f>VLOOKUP(A1721,'[10]VPP_analiticki (2)'!$A$5:$I$338,6,0)</f>
        <v>1</v>
      </c>
      <c r="D1721" s="322">
        <f>VLOOKUP(A1721,'[10]VPP_analiticki (2)'!$A$5:$I$338,9,0)</f>
        <v>192500</v>
      </c>
      <c r="E1721" s="342">
        <f t="shared" si="58"/>
        <v>192500</v>
      </c>
      <c r="F1721" s="363">
        <f t="shared" si="57"/>
        <v>0.61681942405064016</v>
      </c>
      <c r="G1721" s="333">
        <v>118737.73912974824</v>
      </c>
      <c r="H1721" s="358">
        <v>192500</v>
      </c>
    </row>
    <row r="1722" spans="1:8" s="345" customFormat="1">
      <c r="A1722" s="344" t="s">
        <v>18490</v>
      </c>
      <c r="B1722" s="350" t="s">
        <v>18491</v>
      </c>
      <c r="C1722" s="331">
        <f>VLOOKUP(A1722,'[10]VPP_analiticki (2)'!$A$5:$I$338,6,0)</f>
        <v>2</v>
      </c>
      <c r="D1722" s="322">
        <f>VLOOKUP(A1722,'[10]VPP_analiticki (2)'!$A$5:$I$338,9,0)</f>
        <v>495000</v>
      </c>
      <c r="E1722" s="342">
        <f t="shared" si="58"/>
        <v>247500</v>
      </c>
      <c r="F1722" s="363">
        <f t="shared" si="57"/>
        <v>1.2336388481012801</v>
      </c>
      <c r="G1722" s="333">
        <v>305325.61490506685</v>
      </c>
      <c r="H1722" s="358">
        <v>247500</v>
      </c>
    </row>
    <row r="1723" spans="1:8" s="345" customFormat="1">
      <c r="A1723" s="344" t="s">
        <v>18492</v>
      </c>
      <c r="B1723" s="350" t="s">
        <v>18493</v>
      </c>
      <c r="C1723" s="331">
        <f>VLOOKUP(A1723,'[10]VPP_analiticki (2)'!$A$5:$I$338,6,0)</f>
        <v>6</v>
      </c>
      <c r="D1723" s="322">
        <f>VLOOKUP(A1723,'[10]VPP_analiticki (2)'!$A$5:$I$338,9,0)</f>
        <v>1485000</v>
      </c>
      <c r="E1723" s="342">
        <f t="shared" si="58"/>
        <v>247500</v>
      </c>
      <c r="F1723" s="363">
        <f t="shared" si="57"/>
        <v>3.7009165443038405</v>
      </c>
      <c r="G1723" s="333">
        <v>915976.84471520048</v>
      </c>
      <c r="H1723" s="358">
        <v>247500</v>
      </c>
    </row>
    <row r="1724" spans="1:8" s="345" customFormat="1">
      <c r="A1724" s="344" t="s">
        <v>18494</v>
      </c>
      <c r="B1724" s="350" t="s">
        <v>18495</v>
      </c>
      <c r="C1724" s="331">
        <f>VLOOKUP(A1724,'[10]VPP_analiticki (2)'!$A$5:$I$338,6,0)</f>
        <v>6</v>
      </c>
      <c r="D1724" s="322">
        <f>VLOOKUP(A1724,'[10]VPP_analiticki (2)'!$A$5:$I$338,9,0)</f>
        <v>1485000</v>
      </c>
      <c r="E1724" s="342">
        <f t="shared" si="58"/>
        <v>247500</v>
      </c>
      <c r="F1724" s="363">
        <f t="shared" si="57"/>
        <v>3.7009165443038405</v>
      </c>
      <c r="G1724" s="333">
        <v>915976.84471520048</v>
      </c>
      <c r="H1724" s="358">
        <v>247500</v>
      </c>
    </row>
    <row r="1725" spans="1:8" s="345" customFormat="1">
      <c r="A1725" s="344" t="s">
        <v>18496</v>
      </c>
      <c r="B1725" s="350" t="s">
        <v>18497</v>
      </c>
      <c r="C1725" s="331">
        <f>VLOOKUP(A1725,'[10]VPP_analiticki (2)'!$A$5:$I$338,6,0)</f>
        <v>3</v>
      </c>
      <c r="D1725" s="322">
        <f>VLOOKUP(A1725,'[10]VPP_analiticki (2)'!$A$5:$I$338,9,0)</f>
        <v>742500</v>
      </c>
      <c r="E1725" s="342">
        <f t="shared" si="58"/>
        <v>247500</v>
      </c>
      <c r="F1725" s="363">
        <f t="shared" si="57"/>
        <v>1.8504582721519203</v>
      </c>
      <c r="G1725" s="333">
        <v>457988.42235760024</v>
      </c>
      <c r="H1725" s="358">
        <v>247500</v>
      </c>
    </row>
    <row r="1726" spans="1:8" s="345" customFormat="1" ht="25.5">
      <c r="A1726" s="344" t="s">
        <v>19702</v>
      </c>
      <c r="B1726" s="350" t="s">
        <v>19705</v>
      </c>
      <c r="C1726" s="331">
        <f>VLOOKUP(A1726,'[10]VPP_analiticki (2)'!$A$5:$I$338,6,0)</f>
        <v>1</v>
      </c>
      <c r="D1726" s="322">
        <f>VLOOKUP(A1726,'[10]VPP_analiticki (2)'!$A$5:$I$338,9,0)</f>
        <v>247500</v>
      </c>
      <c r="E1726" s="342">
        <f t="shared" si="58"/>
        <v>247500</v>
      </c>
      <c r="F1726" s="363">
        <f t="shared" si="57"/>
        <v>0.61681942405064005</v>
      </c>
      <c r="G1726" s="333">
        <v>152662.80745253342</v>
      </c>
      <c r="H1726" s="358">
        <v>247500</v>
      </c>
    </row>
    <row r="1727" spans="1:8" s="345" customFormat="1" ht="25.5">
      <c r="A1727" s="344" t="s">
        <v>19703</v>
      </c>
      <c r="B1727" s="350" t="s">
        <v>19706</v>
      </c>
      <c r="C1727" s="331">
        <f>VLOOKUP(A1727,'[10]VPP_analiticki (2)'!$A$5:$I$338,6,0)</f>
        <v>3</v>
      </c>
      <c r="D1727" s="322">
        <f>VLOOKUP(A1727,'[10]VPP_analiticki (2)'!$A$5:$I$338,9,0)</f>
        <v>742500</v>
      </c>
      <c r="E1727" s="342">
        <f t="shared" si="58"/>
        <v>247500</v>
      </c>
      <c r="F1727" s="363">
        <f t="shared" si="57"/>
        <v>1.8504582721519203</v>
      </c>
      <c r="G1727" s="333">
        <v>457988.42235760024</v>
      </c>
      <c r="H1727" s="358">
        <v>247500</v>
      </c>
    </row>
    <row r="1728" spans="1:8" s="345" customFormat="1">
      <c r="A1728" s="344" t="s">
        <v>19704</v>
      </c>
      <c r="B1728" s="350" t="s">
        <v>19707</v>
      </c>
      <c r="C1728" s="331">
        <f>VLOOKUP(A1728,'[10]VPP_analiticki (2)'!$A$5:$I$338,6,0)</f>
        <v>2</v>
      </c>
      <c r="D1728" s="322">
        <f>VLOOKUP(A1728,'[10]VPP_analiticki (2)'!$A$5:$I$338,9,0)</f>
        <v>495000</v>
      </c>
      <c r="E1728" s="342">
        <f t="shared" si="58"/>
        <v>247500</v>
      </c>
      <c r="F1728" s="363">
        <f t="shared" si="57"/>
        <v>1.2336388481012801</v>
      </c>
      <c r="G1728" s="333">
        <v>305325.61490506685</v>
      </c>
      <c r="H1728" s="358">
        <v>247500</v>
      </c>
    </row>
    <row r="1729" spans="1:8" s="345" customFormat="1">
      <c r="A1729" s="344" t="s">
        <v>18498</v>
      </c>
      <c r="B1729" s="350" t="s">
        <v>18499</v>
      </c>
      <c r="C1729" s="331">
        <f>VLOOKUP(A1729,'[10]VPP_analiticki (2)'!$A$5:$I$338,6,0)</f>
        <v>2</v>
      </c>
      <c r="D1729" s="322">
        <f>VLOOKUP(A1729,'[10]VPP_analiticki (2)'!$A$5:$I$338,9,0)</f>
        <v>495000</v>
      </c>
      <c r="E1729" s="342">
        <f t="shared" si="58"/>
        <v>247500</v>
      </c>
      <c r="F1729" s="363">
        <f t="shared" si="57"/>
        <v>1.2336388481012801</v>
      </c>
      <c r="G1729" s="333">
        <v>305325.61490506685</v>
      </c>
      <c r="H1729" s="358">
        <v>247500</v>
      </c>
    </row>
    <row r="1730" spans="1:8" s="345" customFormat="1" ht="25.5">
      <c r="A1730" s="344" t="s">
        <v>19708</v>
      </c>
      <c r="B1730" s="350" t="s">
        <v>19710</v>
      </c>
      <c r="C1730" s="331">
        <f>VLOOKUP(A1730,'[10]VPP_analiticki (2)'!$A$5:$I$338,6,0)</f>
        <v>2</v>
      </c>
      <c r="D1730" s="322">
        <f>VLOOKUP(A1730,'[10]VPP_analiticki (2)'!$A$5:$I$338,9,0)</f>
        <v>495000</v>
      </c>
      <c r="E1730" s="342">
        <f t="shared" si="58"/>
        <v>247500</v>
      </c>
      <c r="F1730" s="363">
        <f t="shared" si="57"/>
        <v>1.2336388481012801</v>
      </c>
      <c r="G1730" s="333">
        <v>305325.61490506685</v>
      </c>
      <c r="H1730" s="358">
        <v>247500</v>
      </c>
    </row>
    <row r="1731" spans="1:8" s="345" customFormat="1" ht="25.5">
      <c r="A1731" s="344" t="s">
        <v>19709</v>
      </c>
      <c r="B1731" s="350" t="s">
        <v>19711</v>
      </c>
      <c r="C1731" s="331">
        <f>VLOOKUP(A1731,'[10]VPP_analiticki (2)'!$A$5:$I$338,6,0)</f>
        <v>1</v>
      </c>
      <c r="D1731" s="322">
        <f>VLOOKUP(A1731,'[10]VPP_analiticki (2)'!$A$5:$I$338,9,0)</f>
        <v>247500</v>
      </c>
      <c r="E1731" s="342">
        <f t="shared" si="58"/>
        <v>247500</v>
      </c>
      <c r="F1731" s="363">
        <f t="shared" si="57"/>
        <v>0.61681942405064005</v>
      </c>
      <c r="G1731" s="333">
        <v>152662.80745253342</v>
      </c>
      <c r="H1731" s="358">
        <v>247500</v>
      </c>
    </row>
    <row r="1732" spans="1:8" s="345" customFormat="1">
      <c r="A1732" s="344" t="s">
        <v>18500</v>
      </c>
      <c r="B1732" s="350" t="s">
        <v>18501</v>
      </c>
      <c r="C1732" s="331">
        <f>VLOOKUP(A1732,'[10]VPP_analiticki (2)'!$A$5:$I$338,6,0)</f>
        <v>2</v>
      </c>
      <c r="D1732" s="322">
        <f>VLOOKUP(A1732,'[10]VPP_analiticki (2)'!$A$5:$I$338,9,0)</f>
        <v>495000</v>
      </c>
      <c r="E1732" s="342">
        <f t="shared" si="58"/>
        <v>247500</v>
      </c>
      <c r="F1732" s="363">
        <f t="shared" si="57"/>
        <v>1.2336388481012801</v>
      </c>
      <c r="G1732" s="333">
        <v>305325.61490506685</v>
      </c>
      <c r="H1732" s="358">
        <v>247500</v>
      </c>
    </row>
    <row r="1733" spans="1:8" s="345" customFormat="1">
      <c r="A1733" s="344" t="s">
        <v>18502</v>
      </c>
      <c r="B1733" s="350" t="s">
        <v>18503</v>
      </c>
      <c r="C1733" s="331">
        <f>VLOOKUP(A1733,'[10]VPP_analiticki (2)'!$A$5:$I$338,6,0)</f>
        <v>2</v>
      </c>
      <c r="D1733" s="322">
        <f>VLOOKUP(A1733,'[10]VPP_analiticki (2)'!$A$5:$I$338,9,0)</f>
        <v>495000</v>
      </c>
      <c r="E1733" s="342">
        <f t="shared" si="58"/>
        <v>247500</v>
      </c>
      <c r="F1733" s="363">
        <f t="shared" si="57"/>
        <v>1.2336388481012801</v>
      </c>
      <c r="G1733" s="333">
        <v>305325.61490506685</v>
      </c>
      <c r="H1733" s="358">
        <v>247500</v>
      </c>
    </row>
    <row r="1734" spans="1:8" s="345" customFormat="1" ht="25.5">
      <c r="A1734" s="344" t="s">
        <v>19712</v>
      </c>
      <c r="B1734" s="350" t="s">
        <v>19717</v>
      </c>
      <c r="C1734" s="331">
        <f>VLOOKUP(A1734,'[10]VPP_analiticki (2)'!$A$5:$I$338,6,0)</f>
        <v>1</v>
      </c>
      <c r="D1734" s="322">
        <f>VLOOKUP(A1734,'[10]VPP_analiticki (2)'!$A$5:$I$338,9,0)</f>
        <v>247500</v>
      </c>
      <c r="E1734" s="342">
        <f t="shared" si="58"/>
        <v>247500</v>
      </c>
      <c r="F1734" s="363">
        <f t="shared" si="57"/>
        <v>0.61681942405064005</v>
      </c>
      <c r="G1734" s="333">
        <v>152662.80745253342</v>
      </c>
      <c r="H1734" s="358">
        <v>247500</v>
      </c>
    </row>
    <row r="1735" spans="1:8" s="345" customFormat="1" ht="25.5">
      <c r="A1735" s="344" t="s">
        <v>19713</v>
      </c>
      <c r="B1735" s="350" t="s">
        <v>19718</v>
      </c>
      <c r="C1735" s="331">
        <f>VLOOKUP(A1735,'[10]VPP_analiticki (2)'!$A$5:$I$338,6,0)</f>
        <v>1</v>
      </c>
      <c r="D1735" s="322">
        <f>VLOOKUP(A1735,'[10]VPP_analiticki (2)'!$A$5:$I$338,9,0)</f>
        <v>247500</v>
      </c>
      <c r="E1735" s="342">
        <f t="shared" si="58"/>
        <v>247500</v>
      </c>
      <c r="F1735" s="363">
        <f t="shared" si="57"/>
        <v>0.61681942405064005</v>
      </c>
      <c r="G1735" s="333">
        <v>152662.80745253342</v>
      </c>
      <c r="H1735" s="358">
        <v>247500</v>
      </c>
    </row>
    <row r="1736" spans="1:8" s="345" customFormat="1" ht="25.5">
      <c r="A1736" s="344" t="s">
        <v>19714</v>
      </c>
      <c r="B1736" s="350" t="s">
        <v>19719</v>
      </c>
      <c r="C1736" s="331">
        <f>VLOOKUP(A1736,'[10]VPP_analiticki (2)'!$A$5:$I$338,6,0)</f>
        <v>1</v>
      </c>
      <c r="D1736" s="322">
        <f>VLOOKUP(A1736,'[10]VPP_analiticki (2)'!$A$5:$I$338,9,0)</f>
        <v>247500</v>
      </c>
      <c r="E1736" s="342">
        <f t="shared" si="58"/>
        <v>247500</v>
      </c>
      <c r="F1736" s="363">
        <f t="shared" si="57"/>
        <v>0.61681942405064005</v>
      </c>
      <c r="G1736" s="333">
        <v>152662.80745253342</v>
      </c>
      <c r="H1736" s="358">
        <v>247500</v>
      </c>
    </row>
    <row r="1737" spans="1:8" s="345" customFormat="1" ht="25.5">
      <c r="A1737" s="344" t="s">
        <v>19715</v>
      </c>
      <c r="B1737" s="350" t="s">
        <v>19720</v>
      </c>
      <c r="C1737" s="331">
        <f>VLOOKUP(A1737,'[10]VPP_analiticki (2)'!$A$5:$I$338,6,0)</f>
        <v>1</v>
      </c>
      <c r="D1737" s="322">
        <f>VLOOKUP(A1737,'[10]VPP_analiticki (2)'!$A$5:$I$338,9,0)</f>
        <v>247500</v>
      </c>
      <c r="E1737" s="342">
        <f t="shared" si="58"/>
        <v>247500</v>
      </c>
      <c r="F1737" s="363">
        <f t="shared" si="57"/>
        <v>0.61681942405064005</v>
      </c>
      <c r="G1737" s="333">
        <v>152662.80745253342</v>
      </c>
      <c r="H1737" s="358">
        <v>247500</v>
      </c>
    </row>
    <row r="1738" spans="1:8" s="345" customFormat="1" ht="25.5">
      <c r="A1738" s="344" t="s">
        <v>19716</v>
      </c>
      <c r="B1738" s="350" t="s">
        <v>19721</v>
      </c>
      <c r="C1738" s="331">
        <f>VLOOKUP(A1738,'[10]VPP_analiticki (2)'!$A$5:$I$338,6,0)</f>
        <v>1</v>
      </c>
      <c r="D1738" s="322">
        <f>VLOOKUP(A1738,'[10]VPP_analiticki (2)'!$A$5:$I$338,9,0)</f>
        <v>247500</v>
      </c>
      <c r="E1738" s="342">
        <f t="shared" si="58"/>
        <v>247500</v>
      </c>
      <c r="F1738" s="363">
        <f t="shared" si="57"/>
        <v>0.61681942405064005</v>
      </c>
      <c r="G1738" s="333">
        <v>152662.80745253342</v>
      </c>
      <c r="H1738" s="358">
        <v>247500</v>
      </c>
    </row>
    <row r="1739" spans="1:8" s="345" customFormat="1">
      <c r="A1739" s="344" t="s">
        <v>18504</v>
      </c>
      <c r="B1739" s="350" t="s">
        <v>18505</v>
      </c>
      <c r="C1739" s="331">
        <f>VLOOKUP(A1739,'[10]VPP_analiticki (2)'!$A$5:$I$338,6,0)</f>
        <v>1</v>
      </c>
      <c r="D1739" s="322">
        <f>VLOOKUP(A1739,'[10]VPP_analiticki (2)'!$A$5:$I$338,9,0)</f>
        <v>235950</v>
      </c>
      <c r="E1739" s="342">
        <f t="shared" si="58"/>
        <v>235950</v>
      </c>
      <c r="F1739" s="363">
        <f t="shared" si="57"/>
        <v>0.61681942405064005</v>
      </c>
      <c r="G1739" s="333">
        <v>145538.54310474853</v>
      </c>
      <c r="H1739" s="358">
        <v>235950</v>
      </c>
    </row>
    <row r="1740" spans="1:8" s="345" customFormat="1">
      <c r="A1740" s="344" t="s">
        <v>19722</v>
      </c>
      <c r="B1740" s="350" t="s">
        <v>19726</v>
      </c>
      <c r="C1740" s="331">
        <f>VLOOKUP(A1740,'[10]VPP_analiticki (2)'!$A$5:$I$338,6,0)</f>
        <v>1</v>
      </c>
      <c r="D1740" s="322">
        <f>VLOOKUP(A1740,'[10]VPP_analiticki (2)'!$A$5:$I$338,9,0)</f>
        <v>235950</v>
      </c>
      <c r="E1740" s="342">
        <f t="shared" si="58"/>
        <v>235950</v>
      </c>
      <c r="F1740" s="363">
        <f t="shared" si="57"/>
        <v>0.61681942405064005</v>
      </c>
      <c r="G1740" s="333">
        <v>145538.54310474853</v>
      </c>
      <c r="H1740" s="358">
        <v>235950</v>
      </c>
    </row>
    <row r="1741" spans="1:8" s="345" customFormat="1">
      <c r="A1741" s="344" t="s">
        <v>19723</v>
      </c>
      <c r="B1741" s="350" t="s">
        <v>19727</v>
      </c>
      <c r="C1741" s="331">
        <f>VLOOKUP(A1741,'[10]VPP_analiticki (2)'!$A$5:$I$338,6,0)</f>
        <v>1</v>
      </c>
      <c r="D1741" s="322">
        <f>VLOOKUP(A1741,'[10]VPP_analiticki (2)'!$A$5:$I$338,9,0)</f>
        <v>235950</v>
      </c>
      <c r="E1741" s="342">
        <f t="shared" si="58"/>
        <v>235950</v>
      </c>
      <c r="F1741" s="363">
        <f t="shared" si="57"/>
        <v>0.61681942405064005</v>
      </c>
      <c r="G1741" s="333">
        <v>145538.54310474853</v>
      </c>
      <c r="H1741" s="358">
        <v>235950</v>
      </c>
    </row>
    <row r="1742" spans="1:8" s="345" customFormat="1">
      <c r="A1742" s="344" t="s">
        <v>19724</v>
      </c>
      <c r="B1742" s="350" t="s">
        <v>19728</v>
      </c>
      <c r="C1742" s="331">
        <f>VLOOKUP(A1742,'[10]VPP_analiticki (2)'!$A$5:$I$338,6,0)</f>
        <v>1</v>
      </c>
      <c r="D1742" s="322">
        <f>VLOOKUP(A1742,'[10]VPP_analiticki (2)'!$A$5:$I$338,9,0)</f>
        <v>235950</v>
      </c>
      <c r="E1742" s="342">
        <f t="shared" si="58"/>
        <v>235950</v>
      </c>
      <c r="F1742" s="363">
        <f t="shared" si="57"/>
        <v>0.61681942405064005</v>
      </c>
      <c r="G1742" s="333">
        <v>145538.54310474853</v>
      </c>
      <c r="H1742" s="358">
        <v>235950</v>
      </c>
    </row>
    <row r="1743" spans="1:8" s="345" customFormat="1">
      <c r="A1743" s="344" t="s">
        <v>19725</v>
      </c>
      <c r="B1743" s="350" t="s">
        <v>19729</v>
      </c>
      <c r="C1743" s="331">
        <f>VLOOKUP(A1743,'[10]VPP_analiticki (2)'!$A$5:$I$338,6,0)</f>
        <v>1</v>
      </c>
      <c r="D1743" s="322">
        <f>VLOOKUP(A1743,'[10]VPP_analiticki (2)'!$A$5:$I$338,9,0)</f>
        <v>235950</v>
      </c>
      <c r="E1743" s="342">
        <f t="shared" si="58"/>
        <v>235950</v>
      </c>
      <c r="F1743" s="363">
        <f t="shared" si="57"/>
        <v>0.61681942405064005</v>
      </c>
      <c r="G1743" s="333">
        <v>145538.54310474853</v>
      </c>
      <c r="H1743" s="358">
        <v>235950</v>
      </c>
    </row>
    <row r="1744" spans="1:8" s="345" customFormat="1">
      <c r="A1744" s="344" t="s">
        <v>18506</v>
      </c>
      <c r="B1744" s="350" t="s">
        <v>18507</v>
      </c>
      <c r="C1744" s="331">
        <f>VLOOKUP(A1744,'[10]VPP_analiticki (2)'!$A$5:$I$338,6,0)</f>
        <v>3</v>
      </c>
      <c r="D1744" s="322">
        <f>VLOOKUP(A1744,'[10]VPP_analiticki (2)'!$A$5:$I$338,9,0)</f>
        <v>707850</v>
      </c>
      <c r="E1744" s="342">
        <f t="shared" si="58"/>
        <v>235950</v>
      </c>
      <c r="F1744" s="363">
        <f t="shared" si="57"/>
        <v>1.8504582721519205</v>
      </c>
      <c r="G1744" s="333">
        <v>436615.62931424566</v>
      </c>
      <c r="H1744" s="358">
        <v>235950</v>
      </c>
    </row>
    <row r="1745" spans="1:8" s="345" customFormat="1">
      <c r="A1745" s="344" t="s">
        <v>19730</v>
      </c>
      <c r="B1745" s="350" t="s">
        <v>19731</v>
      </c>
      <c r="C1745" s="331">
        <f>VLOOKUP(A1745,'[10]VPP_analiticki (2)'!$A$5:$I$338,6,0)</f>
        <v>1</v>
      </c>
      <c r="D1745" s="322">
        <f>VLOOKUP(A1745,'[10]VPP_analiticki (2)'!$A$5:$I$338,9,0)</f>
        <v>235950</v>
      </c>
      <c r="E1745" s="342">
        <f t="shared" si="58"/>
        <v>235950</v>
      </c>
      <c r="F1745" s="363">
        <f t="shared" si="57"/>
        <v>0.61681942405064005</v>
      </c>
      <c r="G1745" s="333">
        <v>145538.54310474853</v>
      </c>
      <c r="H1745" s="358">
        <v>235950</v>
      </c>
    </row>
    <row r="1746" spans="1:8" s="345" customFormat="1">
      <c r="A1746" s="344" t="s">
        <v>18508</v>
      </c>
      <c r="B1746" s="350" t="s">
        <v>18509</v>
      </c>
      <c r="C1746" s="331">
        <f>VLOOKUP(A1746,'[10]VPP_analiticki (2)'!$A$5:$I$338,6,0)</f>
        <v>1</v>
      </c>
      <c r="D1746" s="322">
        <f>VLOOKUP(A1746,'[10]VPP_analiticki (2)'!$A$5:$I$338,9,0)</f>
        <v>235950</v>
      </c>
      <c r="E1746" s="342">
        <f t="shared" si="58"/>
        <v>235950</v>
      </c>
      <c r="F1746" s="363">
        <f t="shared" si="57"/>
        <v>0.61681942405064005</v>
      </c>
      <c r="G1746" s="333">
        <v>145538.54310474853</v>
      </c>
      <c r="H1746" s="358">
        <v>235950</v>
      </c>
    </row>
    <row r="1747" spans="1:8" s="345" customFormat="1">
      <c r="A1747" s="344" t="s">
        <v>18510</v>
      </c>
      <c r="B1747" s="350" t="s">
        <v>18511</v>
      </c>
      <c r="C1747" s="331">
        <f>VLOOKUP(A1747,'[10]VPP_analiticki (2)'!$A$5:$I$338,6,0)</f>
        <v>1</v>
      </c>
      <c r="D1747" s="322">
        <f>VLOOKUP(A1747,'[10]VPP_analiticki (2)'!$A$5:$I$338,9,0)</f>
        <v>235950</v>
      </c>
      <c r="E1747" s="342">
        <f t="shared" si="58"/>
        <v>235950</v>
      </c>
      <c r="F1747" s="363">
        <f t="shared" si="57"/>
        <v>0.61681942405064005</v>
      </c>
      <c r="G1747" s="333">
        <v>145538.54310474853</v>
      </c>
      <c r="H1747" s="358">
        <v>235950</v>
      </c>
    </row>
    <row r="1748" spans="1:8" s="345" customFormat="1">
      <c r="A1748" s="344" t="s">
        <v>18512</v>
      </c>
      <c r="B1748" s="350" t="s">
        <v>18513</v>
      </c>
      <c r="C1748" s="331">
        <f>VLOOKUP(A1748,'[10]VPP_analiticki (2)'!$A$5:$I$338,6,0)</f>
        <v>1</v>
      </c>
      <c r="D1748" s="322">
        <f>VLOOKUP(A1748,'[10]VPP_analiticki (2)'!$A$5:$I$338,9,0)</f>
        <v>235950</v>
      </c>
      <c r="E1748" s="342">
        <f t="shared" si="58"/>
        <v>235950</v>
      </c>
      <c r="F1748" s="363">
        <f t="shared" si="57"/>
        <v>0.61681942405064005</v>
      </c>
      <c r="G1748" s="333">
        <v>145538.54310474853</v>
      </c>
      <c r="H1748" s="358">
        <v>235950</v>
      </c>
    </row>
    <row r="1749" spans="1:8" s="345" customFormat="1">
      <c r="A1749" s="344" t="s">
        <v>19732</v>
      </c>
      <c r="B1749" s="350" t="s">
        <v>19733</v>
      </c>
      <c r="C1749" s="331">
        <f>VLOOKUP(A1749,'[10]VPP_analiticki (2)'!$A$5:$I$338,6,0)</f>
        <v>2</v>
      </c>
      <c r="D1749" s="322">
        <f>VLOOKUP(A1749,'[10]VPP_analiticki (2)'!$A$5:$I$338,9,0)</f>
        <v>471900</v>
      </c>
      <c r="E1749" s="342">
        <f t="shared" si="58"/>
        <v>235950</v>
      </c>
      <c r="F1749" s="363">
        <f t="shared" si="57"/>
        <v>1.2336388481012801</v>
      </c>
      <c r="G1749" s="333">
        <v>291077.08620949707</v>
      </c>
      <c r="H1749" s="358">
        <v>235950</v>
      </c>
    </row>
    <row r="1750" spans="1:8" s="345" customFormat="1">
      <c r="A1750" s="344" t="s">
        <v>18514</v>
      </c>
      <c r="B1750" s="350" t="s">
        <v>18515</v>
      </c>
      <c r="C1750" s="331">
        <f>VLOOKUP(A1750,'[10]VPP_analiticki (2)'!$A$5:$I$338,6,0)</f>
        <v>2</v>
      </c>
      <c r="D1750" s="322">
        <f>VLOOKUP(A1750,'[10]VPP_analiticki (2)'!$A$5:$I$338,9,0)</f>
        <v>471900</v>
      </c>
      <c r="E1750" s="342">
        <f t="shared" si="58"/>
        <v>235950</v>
      </c>
      <c r="F1750" s="363">
        <f t="shared" si="57"/>
        <v>1.2336388481012801</v>
      </c>
      <c r="G1750" s="333">
        <v>291077.08620949707</v>
      </c>
      <c r="H1750" s="358">
        <v>235950</v>
      </c>
    </row>
    <row r="1751" spans="1:8" s="345" customFormat="1">
      <c r="A1751" s="344" t="s">
        <v>19734</v>
      </c>
      <c r="B1751" s="350" t="s">
        <v>19736</v>
      </c>
      <c r="C1751" s="331">
        <f>VLOOKUP(A1751,'[10]VPP_analiticki (2)'!$A$5:$I$338,6,0)</f>
        <v>1</v>
      </c>
      <c r="D1751" s="322">
        <f>VLOOKUP(A1751,'[10]VPP_analiticki (2)'!$A$5:$I$338,9,0)</f>
        <v>235950</v>
      </c>
      <c r="E1751" s="342">
        <f t="shared" si="58"/>
        <v>235950</v>
      </c>
      <c r="F1751" s="363">
        <f t="shared" si="57"/>
        <v>0.61681942405064005</v>
      </c>
      <c r="G1751" s="333">
        <v>145538.54310474853</v>
      </c>
      <c r="H1751" s="358">
        <v>235950</v>
      </c>
    </row>
    <row r="1752" spans="1:8" s="345" customFormat="1">
      <c r="A1752" s="344" t="s">
        <v>19735</v>
      </c>
      <c r="B1752" s="350" t="s">
        <v>19737</v>
      </c>
      <c r="C1752" s="331">
        <f>VLOOKUP(A1752,'[10]VPP_analiticki (2)'!$A$5:$I$338,6,0)</f>
        <v>1</v>
      </c>
      <c r="D1752" s="322">
        <f>VLOOKUP(A1752,'[10]VPP_analiticki (2)'!$A$5:$I$338,9,0)</f>
        <v>235950</v>
      </c>
      <c r="E1752" s="342">
        <f t="shared" si="58"/>
        <v>235950</v>
      </c>
      <c r="F1752" s="363">
        <f t="shared" ref="F1752:F1813" si="59">G1752/H1752</f>
        <v>0.61681942405064005</v>
      </c>
      <c r="G1752" s="333">
        <v>145538.54310474853</v>
      </c>
      <c r="H1752" s="358">
        <v>235950</v>
      </c>
    </row>
    <row r="1753" spans="1:8" s="345" customFormat="1">
      <c r="A1753" s="344" t="s">
        <v>18516</v>
      </c>
      <c r="B1753" s="350" t="s">
        <v>18517</v>
      </c>
      <c r="C1753" s="331">
        <f>VLOOKUP(A1753,'[10]VPP_analiticki (2)'!$A$5:$I$338,6,0)</f>
        <v>1</v>
      </c>
      <c r="D1753" s="322">
        <f>VLOOKUP(A1753,'[10]VPP_analiticki (2)'!$A$5:$I$338,9,0)</f>
        <v>235950</v>
      </c>
      <c r="E1753" s="342">
        <f t="shared" si="58"/>
        <v>235950</v>
      </c>
      <c r="F1753" s="363">
        <f t="shared" si="59"/>
        <v>0.61681942405064005</v>
      </c>
      <c r="G1753" s="333">
        <v>145538.54310474853</v>
      </c>
      <c r="H1753" s="358">
        <v>235950</v>
      </c>
    </row>
    <row r="1754" spans="1:8" s="345" customFormat="1">
      <c r="A1754" s="344" t="s">
        <v>18518</v>
      </c>
      <c r="B1754" s="350" t="s">
        <v>18519</v>
      </c>
      <c r="C1754" s="331">
        <f>VLOOKUP(A1754,'[10]VPP_analiticki (2)'!$A$5:$I$338,6,0)</f>
        <v>2</v>
      </c>
      <c r="D1754" s="322">
        <f>VLOOKUP(A1754,'[10]VPP_analiticki (2)'!$A$5:$I$338,9,0)</f>
        <v>471900</v>
      </c>
      <c r="E1754" s="342">
        <f t="shared" si="58"/>
        <v>235950</v>
      </c>
      <c r="F1754" s="363">
        <f t="shared" si="59"/>
        <v>1.2336388481012801</v>
      </c>
      <c r="G1754" s="333">
        <v>291077.08620949707</v>
      </c>
      <c r="H1754" s="358">
        <v>235950</v>
      </c>
    </row>
    <row r="1755" spans="1:8" s="345" customFormat="1">
      <c r="A1755" s="344" t="s">
        <v>19738</v>
      </c>
      <c r="B1755" s="350" t="s">
        <v>19740</v>
      </c>
      <c r="C1755" s="331">
        <f>VLOOKUP(A1755,'[10]VPP_analiticki (2)'!$A$5:$I$338,6,0)</f>
        <v>1</v>
      </c>
      <c r="D1755" s="322">
        <f>VLOOKUP(A1755,'[10]VPP_analiticki (2)'!$A$5:$I$338,9,0)</f>
        <v>231000</v>
      </c>
      <c r="E1755" s="342">
        <f t="shared" si="58"/>
        <v>231000</v>
      </c>
      <c r="F1755" s="363">
        <f t="shared" si="59"/>
        <v>0.61681942405064005</v>
      </c>
      <c r="G1755" s="333">
        <v>142485.28695569784</v>
      </c>
      <c r="H1755" s="358">
        <v>231000</v>
      </c>
    </row>
    <row r="1756" spans="1:8" s="345" customFormat="1">
      <c r="A1756" s="344" t="s">
        <v>19739</v>
      </c>
      <c r="B1756" s="350" t="s">
        <v>19741</v>
      </c>
      <c r="C1756" s="331">
        <f>VLOOKUP(A1756,'[10]VPP_analiticki (2)'!$A$5:$I$338,6,0)</f>
        <v>3</v>
      </c>
      <c r="D1756" s="322">
        <f>VLOOKUP(A1756,'[10]VPP_analiticki (2)'!$A$5:$I$338,9,0)</f>
        <v>693000</v>
      </c>
      <c r="E1756" s="342">
        <f t="shared" si="58"/>
        <v>231000</v>
      </c>
      <c r="F1756" s="363">
        <f t="shared" si="59"/>
        <v>1.85045827215192</v>
      </c>
      <c r="G1756" s="333">
        <v>427455.86086709355</v>
      </c>
      <c r="H1756" s="358">
        <v>231000</v>
      </c>
    </row>
    <row r="1757" spans="1:8" s="345" customFormat="1">
      <c r="A1757" s="344" t="s">
        <v>18520</v>
      </c>
      <c r="B1757" s="350" t="s">
        <v>18521</v>
      </c>
      <c r="C1757" s="331">
        <f>VLOOKUP(A1757,'[10]VPP_analiticki (2)'!$A$5:$I$338,6,0)</f>
        <v>1</v>
      </c>
      <c r="D1757" s="322">
        <f>VLOOKUP(A1757,'[10]VPP_analiticki (2)'!$A$5:$I$338,9,0)</f>
        <v>231000</v>
      </c>
      <c r="E1757" s="342">
        <f t="shared" si="58"/>
        <v>231000</v>
      </c>
      <c r="F1757" s="363">
        <f t="shared" si="59"/>
        <v>0.61681942405064005</v>
      </c>
      <c r="G1757" s="333">
        <v>142485.28695569784</v>
      </c>
      <c r="H1757" s="358">
        <v>231000</v>
      </c>
    </row>
    <row r="1758" spans="1:8" s="345" customFormat="1">
      <c r="A1758" s="344" t="s">
        <v>19742</v>
      </c>
      <c r="B1758" s="350" t="s">
        <v>19744</v>
      </c>
      <c r="C1758" s="331">
        <f>VLOOKUP(A1758,'[10]VPP_analiticki (2)'!$A$5:$I$338,6,0)</f>
        <v>1</v>
      </c>
      <c r="D1758" s="322">
        <f>VLOOKUP(A1758,'[10]VPP_analiticki (2)'!$A$5:$I$338,9,0)</f>
        <v>231000</v>
      </c>
      <c r="E1758" s="342">
        <f t="shared" si="58"/>
        <v>231000</v>
      </c>
      <c r="F1758" s="363">
        <f t="shared" si="59"/>
        <v>0.61681942405064005</v>
      </c>
      <c r="G1758" s="333">
        <v>142485.28695569784</v>
      </c>
      <c r="H1758" s="358">
        <v>231000</v>
      </c>
    </row>
    <row r="1759" spans="1:8" s="345" customFormat="1">
      <c r="A1759" s="344" t="s">
        <v>19743</v>
      </c>
      <c r="B1759" s="350" t="s">
        <v>19745</v>
      </c>
      <c r="C1759" s="331">
        <f>VLOOKUP(A1759,'[10]VPP_analiticki (2)'!$A$5:$I$338,6,0)</f>
        <v>1</v>
      </c>
      <c r="D1759" s="322">
        <f>VLOOKUP(A1759,'[10]VPP_analiticki (2)'!$A$5:$I$338,9,0)</f>
        <v>231000</v>
      </c>
      <c r="E1759" s="342">
        <f t="shared" si="58"/>
        <v>231000</v>
      </c>
      <c r="F1759" s="363">
        <f t="shared" si="59"/>
        <v>0.61681942405064005</v>
      </c>
      <c r="G1759" s="333">
        <v>142485.28695569784</v>
      </c>
      <c r="H1759" s="358">
        <v>231000</v>
      </c>
    </row>
    <row r="1760" spans="1:8" s="345" customFormat="1">
      <c r="A1760" s="344" t="s">
        <v>18246</v>
      </c>
      <c r="B1760" s="350" t="s">
        <v>18247</v>
      </c>
      <c r="C1760" s="331">
        <f>VLOOKUP(A1760,'[10]VPP_analiticki (2)'!$A$5:$I$338,6,0)</f>
        <v>3</v>
      </c>
      <c r="D1760" s="322">
        <f>VLOOKUP(A1760,'[10]VPP_analiticki (2)'!$A$5:$I$338,9,0)</f>
        <v>693000</v>
      </c>
      <c r="E1760" s="342">
        <f t="shared" si="58"/>
        <v>231000</v>
      </c>
      <c r="F1760" s="363">
        <f t="shared" si="59"/>
        <v>1.85045827215192</v>
      </c>
      <c r="G1760" s="333">
        <v>427455.86086709355</v>
      </c>
      <c r="H1760" s="358">
        <v>231000</v>
      </c>
    </row>
    <row r="1761" spans="1:8" s="345" customFormat="1">
      <c r="A1761" s="344" t="s">
        <v>19746</v>
      </c>
      <c r="B1761" s="350" t="s">
        <v>19747</v>
      </c>
      <c r="C1761" s="331">
        <f>VLOOKUP(A1761,'[10]VPP_analiticki (2)'!$A$5:$I$338,6,0)</f>
        <v>3</v>
      </c>
      <c r="D1761" s="322">
        <f>VLOOKUP(A1761,'[10]VPP_analiticki (2)'!$A$5:$I$338,9,0)</f>
        <v>693000</v>
      </c>
      <c r="E1761" s="342">
        <f t="shared" si="58"/>
        <v>231000</v>
      </c>
      <c r="F1761" s="363">
        <f t="shared" si="59"/>
        <v>1.85045827215192</v>
      </c>
      <c r="G1761" s="333">
        <v>427455.86086709355</v>
      </c>
      <c r="H1761" s="358">
        <v>231000</v>
      </c>
    </row>
    <row r="1762" spans="1:8" s="345" customFormat="1">
      <c r="A1762" s="344" t="s">
        <v>18522</v>
      </c>
      <c r="B1762" s="350" t="s">
        <v>18523</v>
      </c>
      <c r="C1762" s="331">
        <f>VLOOKUP(A1762,'[10]VPP_analiticki (2)'!$A$5:$I$338,6,0)</f>
        <v>2</v>
      </c>
      <c r="D1762" s="322">
        <f>VLOOKUP(A1762,'[10]VPP_analiticki (2)'!$A$5:$I$338,9,0)</f>
        <v>462000</v>
      </c>
      <c r="E1762" s="342">
        <f t="shared" si="58"/>
        <v>231000</v>
      </c>
      <c r="F1762" s="363">
        <f t="shared" si="59"/>
        <v>1.2336388481012801</v>
      </c>
      <c r="G1762" s="333">
        <v>284970.57391139568</v>
      </c>
      <c r="H1762" s="358">
        <v>231000</v>
      </c>
    </row>
    <row r="1763" spans="1:8" s="345" customFormat="1">
      <c r="A1763" s="344" t="s">
        <v>19748</v>
      </c>
      <c r="B1763" s="350" t="s">
        <v>19749</v>
      </c>
      <c r="C1763" s="331">
        <f>VLOOKUP(A1763,'[10]VPP_analiticki (2)'!$A$5:$I$338,6,0)</f>
        <v>1</v>
      </c>
      <c r="D1763" s="322">
        <f>VLOOKUP(A1763,'[10]VPP_analiticki (2)'!$A$5:$I$338,9,0)</f>
        <v>231000</v>
      </c>
      <c r="E1763" s="342">
        <f t="shared" si="58"/>
        <v>231000</v>
      </c>
      <c r="F1763" s="363">
        <f t="shared" si="59"/>
        <v>0.61681942405064005</v>
      </c>
      <c r="G1763" s="333">
        <v>142485.28695569784</v>
      </c>
      <c r="H1763" s="358">
        <v>231000</v>
      </c>
    </row>
    <row r="1764" spans="1:8" s="345" customFormat="1">
      <c r="A1764" s="344" t="s">
        <v>18524</v>
      </c>
      <c r="B1764" s="350" t="s">
        <v>18525</v>
      </c>
      <c r="C1764" s="331">
        <f>VLOOKUP(A1764,'[10]VPP_analiticki (2)'!$A$5:$I$338,6,0)</f>
        <v>2</v>
      </c>
      <c r="D1764" s="322">
        <f>VLOOKUP(A1764,'[10]VPP_analiticki (2)'!$A$5:$I$338,9,0)</f>
        <v>462000</v>
      </c>
      <c r="E1764" s="342">
        <f t="shared" si="58"/>
        <v>231000</v>
      </c>
      <c r="F1764" s="363">
        <f t="shared" si="59"/>
        <v>1.2336388481012801</v>
      </c>
      <c r="G1764" s="333">
        <v>284970.57391139568</v>
      </c>
      <c r="H1764" s="358">
        <v>231000</v>
      </c>
    </row>
    <row r="1765" spans="1:8" s="345" customFormat="1">
      <c r="A1765" s="344" t="s">
        <v>19750</v>
      </c>
      <c r="B1765" s="350" t="s">
        <v>19752</v>
      </c>
      <c r="C1765" s="331">
        <f>VLOOKUP(A1765,'[10]VPP_analiticki (2)'!$A$5:$I$338,6,0)</f>
        <v>2</v>
      </c>
      <c r="D1765" s="322">
        <f>VLOOKUP(A1765,'[10]VPP_analiticki (2)'!$A$5:$I$338,9,0)</f>
        <v>462000</v>
      </c>
      <c r="E1765" s="342">
        <f t="shared" si="58"/>
        <v>231000</v>
      </c>
      <c r="F1765" s="363">
        <f t="shared" si="59"/>
        <v>1.2336388481012801</v>
      </c>
      <c r="G1765" s="333">
        <v>284970.57391139568</v>
      </c>
      <c r="H1765" s="358">
        <v>231000</v>
      </c>
    </row>
    <row r="1766" spans="1:8" s="345" customFormat="1">
      <c r="A1766" s="344" t="s">
        <v>19751</v>
      </c>
      <c r="B1766" s="350" t="s">
        <v>19753</v>
      </c>
      <c r="C1766" s="331">
        <f>VLOOKUP(A1766,'[10]VPP_analiticki (2)'!$A$5:$I$338,6,0)</f>
        <v>3</v>
      </c>
      <c r="D1766" s="322">
        <f>VLOOKUP(A1766,'[10]VPP_analiticki (2)'!$A$5:$I$338,9,0)</f>
        <v>693000</v>
      </c>
      <c r="E1766" s="342">
        <f t="shared" si="58"/>
        <v>231000</v>
      </c>
      <c r="F1766" s="363">
        <f t="shared" si="59"/>
        <v>1.85045827215192</v>
      </c>
      <c r="G1766" s="333">
        <v>427455.86086709355</v>
      </c>
      <c r="H1766" s="358">
        <v>231000</v>
      </c>
    </row>
    <row r="1767" spans="1:8" s="345" customFormat="1">
      <c r="A1767" s="344" t="s">
        <v>18526</v>
      </c>
      <c r="B1767" s="350" t="s">
        <v>18527</v>
      </c>
      <c r="C1767" s="331">
        <f>VLOOKUP(A1767,'[10]VPP_analiticki (2)'!$A$5:$I$338,6,0)</f>
        <v>2</v>
      </c>
      <c r="D1767" s="322">
        <f>VLOOKUP(A1767,'[10]VPP_analiticki (2)'!$A$5:$I$338,9,0)</f>
        <v>462000</v>
      </c>
      <c r="E1767" s="342">
        <f t="shared" si="58"/>
        <v>231000</v>
      </c>
      <c r="F1767" s="363">
        <f t="shared" si="59"/>
        <v>1.2336388481012801</v>
      </c>
      <c r="G1767" s="333">
        <v>284970.57391139568</v>
      </c>
      <c r="H1767" s="358">
        <v>231000</v>
      </c>
    </row>
    <row r="1768" spans="1:8" s="345" customFormat="1">
      <c r="A1768" s="344" t="s">
        <v>18528</v>
      </c>
      <c r="B1768" s="350" t="s">
        <v>18529</v>
      </c>
      <c r="C1768" s="331">
        <f>VLOOKUP(A1768,'[10]VPP_analiticki (2)'!$A$5:$I$338,6,0)</f>
        <v>1</v>
      </c>
      <c r="D1768" s="322">
        <f>VLOOKUP(A1768,'[10]VPP_analiticki (2)'!$A$5:$I$338,9,0)</f>
        <v>231000</v>
      </c>
      <c r="E1768" s="342">
        <f t="shared" si="58"/>
        <v>231000</v>
      </c>
      <c r="F1768" s="363">
        <f t="shared" si="59"/>
        <v>0.61681942405064005</v>
      </c>
      <c r="G1768" s="333">
        <v>142485.28695569784</v>
      </c>
      <c r="H1768" s="358">
        <v>231000</v>
      </c>
    </row>
    <row r="1769" spans="1:8" s="345" customFormat="1">
      <c r="A1769" s="344" t="s">
        <v>18530</v>
      </c>
      <c r="B1769" s="350" t="s">
        <v>18531</v>
      </c>
      <c r="C1769" s="331">
        <f>VLOOKUP(A1769,'[10]VPP_analiticki (2)'!$A$5:$I$338,6,0)</f>
        <v>6</v>
      </c>
      <c r="D1769" s="322">
        <f>VLOOKUP(A1769,'[10]VPP_analiticki (2)'!$A$5:$I$338,9,0)</f>
        <v>1386000</v>
      </c>
      <c r="E1769" s="342">
        <f t="shared" si="58"/>
        <v>231000</v>
      </c>
      <c r="F1769" s="363">
        <f t="shared" si="59"/>
        <v>3.7009165443038401</v>
      </c>
      <c r="G1769" s="333">
        <v>854911.7217341871</v>
      </c>
      <c r="H1769" s="358">
        <v>231000</v>
      </c>
    </row>
    <row r="1770" spans="1:8" s="345" customFormat="1">
      <c r="A1770" s="344" t="s">
        <v>18532</v>
      </c>
      <c r="B1770" s="350" t="s">
        <v>18533</v>
      </c>
      <c r="C1770" s="331">
        <f>VLOOKUP(A1770,'[10]VPP_analiticki (2)'!$A$5:$I$338,6,0)</f>
        <v>1</v>
      </c>
      <c r="D1770" s="322">
        <f>VLOOKUP(A1770,'[10]VPP_analiticki (2)'!$A$5:$I$338,9,0)</f>
        <v>231000</v>
      </c>
      <c r="E1770" s="342">
        <f t="shared" si="58"/>
        <v>231000</v>
      </c>
      <c r="F1770" s="363">
        <f t="shared" si="59"/>
        <v>0.61681942405064005</v>
      </c>
      <c r="G1770" s="333">
        <v>142485.28695569784</v>
      </c>
      <c r="H1770" s="358">
        <v>231000</v>
      </c>
    </row>
    <row r="1771" spans="1:8" s="345" customFormat="1">
      <c r="A1771" s="344" t="s">
        <v>18534</v>
      </c>
      <c r="B1771" s="350" t="s">
        <v>18535</v>
      </c>
      <c r="C1771" s="331">
        <f>VLOOKUP(A1771,'[10]VPP_analiticki (2)'!$A$5:$I$338,6,0)</f>
        <v>1</v>
      </c>
      <c r="D1771" s="322">
        <f>VLOOKUP(A1771,'[10]VPP_analiticki (2)'!$A$5:$I$338,9,0)</f>
        <v>231000</v>
      </c>
      <c r="E1771" s="342">
        <f t="shared" si="58"/>
        <v>231000</v>
      </c>
      <c r="F1771" s="363">
        <f t="shared" si="59"/>
        <v>0.61681942405064005</v>
      </c>
      <c r="G1771" s="333">
        <v>142485.28695569784</v>
      </c>
      <c r="H1771" s="358">
        <v>231000</v>
      </c>
    </row>
    <row r="1772" spans="1:8" s="345" customFormat="1">
      <c r="A1772" s="344" t="s">
        <v>18536</v>
      </c>
      <c r="B1772" s="350" t="s">
        <v>18537</v>
      </c>
      <c r="C1772" s="331">
        <f>VLOOKUP(A1772,'[10]VPP_analiticki (2)'!$A$5:$I$338,6,0)</f>
        <v>1</v>
      </c>
      <c r="D1772" s="322">
        <f>VLOOKUP(A1772,'[10]VPP_analiticki (2)'!$A$5:$I$338,9,0)</f>
        <v>231000</v>
      </c>
      <c r="E1772" s="342">
        <f t="shared" si="58"/>
        <v>231000</v>
      </c>
      <c r="F1772" s="363">
        <f t="shared" si="59"/>
        <v>0.61681942405064005</v>
      </c>
      <c r="G1772" s="333">
        <v>142485.28695569784</v>
      </c>
      <c r="H1772" s="358">
        <v>231000</v>
      </c>
    </row>
    <row r="1773" spans="1:8" s="345" customFormat="1">
      <c r="A1773" s="344" t="s">
        <v>19754</v>
      </c>
      <c r="B1773" s="350" t="s">
        <v>19763</v>
      </c>
      <c r="C1773" s="331">
        <f>VLOOKUP(A1773,'[10]VPP_analiticki (2)'!$A$5:$I$338,6,0)</f>
        <v>1</v>
      </c>
      <c r="D1773" s="322">
        <f>VLOOKUP(A1773,'[10]VPP_analiticki (2)'!$A$5:$I$338,9,0)</f>
        <v>231000</v>
      </c>
      <c r="E1773" s="342">
        <f t="shared" si="58"/>
        <v>231000</v>
      </c>
      <c r="F1773" s="363">
        <f t="shared" si="59"/>
        <v>0.61681942405064005</v>
      </c>
      <c r="G1773" s="333">
        <v>142485.28695569784</v>
      </c>
      <c r="H1773" s="358">
        <v>231000</v>
      </c>
    </row>
    <row r="1774" spans="1:8" s="345" customFormat="1">
      <c r="A1774" s="344" t="s">
        <v>19755</v>
      </c>
      <c r="B1774" s="350" t="s">
        <v>19764</v>
      </c>
      <c r="C1774" s="331">
        <f>VLOOKUP(A1774,'[10]VPP_analiticki (2)'!$A$5:$I$338,6,0)</f>
        <v>1</v>
      </c>
      <c r="D1774" s="322">
        <f>VLOOKUP(A1774,'[10]VPP_analiticki (2)'!$A$5:$I$338,9,0)</f>
        <v>198000</v>
      </c>
      <c r="E1774" s="342">
        <f t="shared" si="58"/>
        <v>198000</v>
      </c>
      <c r="F1774" s="363">
        <f t="shared" si="59"/>
        <v>0.61681942405064016</v>
      </c>
      <c r="G1774" s="333">
        <v>122130.24596202675</v>
      </c>
      <c r="H1774" s="358">
        <v>198000</v>
      </c>
    </row>
    <row r="1775" spans="1:8" s="345" customFormat="1">
      <c r="A1775" s="344" t="s">
        <v>19756</v>
      </c>
      <c r="B1775" s="350" t="s">
        <v>19765</v>
      </c>
      <c r="C1775" s="331">
        <f>VLOOKUP(A1775,'[10]VPP_analiticki (2)'!$A$5:$I$338,6,0)</f>
        <v>1</v>
      </c>
      <c r="D1775" s="322">
        <f>VLOOKUP(A1775,'[10]VPP_analiticki (2)'!$A$5:$I$338,9,0)</f>
        <v>198000</v>
      </c>
      <c r="E1775" s="342">
        <f t="shared" si="58"/>
        <v>198000</v>
      </c>
      <c r="F1775" s="363">
        <f t="shared" si="59"/>
        <v>0.61681942405064016</v>
      </c>
      <c r="G1775" s="333">
        <v>122130.24596202675</v>
      </c>
      <c r="H1775" s="358">
        <v>198000</v>
      </c>
    </row>
    <row r="1776" spans="1:8" s="345" customFormat="1">
      <c r="A1776" s="344" t="s">
        <v>19757</v>
      </c>
      <c r="B1776" s="350" t="s">
        <v>19766</v>
      </c>
      <c r="C1776" s="331">
        <f>VLOOKUP(A1776,'[10]VPP_analiticki (2)'!$A$5:$I$338,6,0)</f>
        <v>2</v>
      </c>
      <c r="D1776" s="322">
        <f>VLOOKUP(A1776,'[10]VPP_analiticki (2)'!$A$5:$I$338,9,0)</f>
        <v>396000</v>
      </c>
      <c r="E1776" s="342">
        <f t="shared" si="58"/>
        <v>198000</v>
      </c>
      <c r="F1776" s="363">
        <f t="shared" si="59"/>
        <v>1.2336388481012803</v>
      </c>
      <c r="G1776" s="333">
        <v>244260.49192405349</v>
      </c>
      <c r="H1776" s="358">
        <v>198000</v>
      </c>
    </row>
    <row r="1777" spans="1:8" s="345" customFormat="1" ht="25.5">
      <c r="A1777" s="344" t="s">
        <v>19758</v>
      </c>
      <c r="B1777" s="350" t="s">
        <v>19767</v>
      </c>
      <c r="C1777" s="331">
        <f>VLOOKUP(A1777,'[10]VPP_analiticki (2)'!$A$5:$I$338,6,0)</f>
        <v>1</v>
      </c>
      <c r="D1777" s="322">
        <f>VLOOKUP(A1777,'[10]VPP_analiticki (2)'!$A$5:$I$338,9,0)</f>
        <v>198000</v>
      </c>
      <c r="E1777" s="342">
        <f t="shared" si="58"/>
        <v>198000</v>
      </c>
      <c r="F1777" s="363">
        <f t="shared" si="59"/>
        <v>0.61681942405064016</v>
      </c>
      <c r="G1777" s="333">
        <v>122130.24596202675</v>
      </c>
      <c r="H1777" s="358">
        <v>198000</v>
      </c>
    </row>
    <row r="1778" spans="1:8" s="345" customFormat="1" ht="25.5">
      <c r="A1778" s="344" t="s">
        <v>19759</v>
      </c>
      <c r="B1778" s="350" t="s">
        <v>19768</v>
      </c>
      <c r="C1778" s="331">
        <f>VLOOKUP(A1778,'[10]VPP_analiticki (2)'!$A$5:$I$338,6,0)</f>
        <v>2</v>
      </c>
      <c r="D1778" s="322">
        <f>VLOOKUP(A1778,'[10]VPP_analiticki (2)'!$A$5:$I$338,9,0)</f>
        <v>396000</v>
      </c>
      <c r="E1778" s="342">
        <f t="shared" si="58"/>
        <v>198000</v>
      </c>
      <c r="F1778" s="363">
        <f t="shared" si="59"/>
        <v>1.2336388481012803</v>
      </c>
      <c r="G1778" s="333">
        <v>244260.49192405349</v>
      </c>
      <c r="H1778" s="358">
        <v>198000</v>
      </c>
    </row>
    <row r="1779" spans="1:8" s="345" customFormat="1">
      <c r="A1779" s="344" t="s">
        <v>19760</v>
      </c>
      <c r="B1779" s="350" t="s">
        <v>19769</v>
      </c>
      <c r="C1779" s="331">
        <f>VLOOKUP(A1779,'[10]VPP_analiticki (2)'!$A$5:$I$338,6,0)</f>
        <v>1</v>
      </c>
      <c r="D1779" s="322">
        <f>VLOOKUP(A1779,'[10]VPP_analiticki (2)'!$A$5:$I$338,9,0)</f>
        <v>198000</v>
      </c>
      <c r="E1779" s="342">
        <f t="shared" ref="E1779:E1798" si="60">D1779/C1779</f>
        <v>198000</v>
      </c>
      <c r="F1779" s="363">
        <f t="shared" si="59"/>
        <v>0.61681942405064016</v>
      </c>
      <c r="G1779" s="333">
        <v>122130.24596202675</v>
      </c>
      <c r="H1779" s="358">
        <v>198000</v>
      </c>
    </row>
    <row r="1780" spans="1:8" s="345" customFormat="1">
      <c r="A1780" s="344" t="s">
        <v>19761</v>
      </c>
      <c r="B1780" s="350" t="s">
        <v>19770</v>
      </c>
      <c r="C1780" s="331">
        <f>VLOOKUP(A1780,'[10]VPP_analiticki (2)'!$A$5:$I$338,6,0)</f>
        <v>1</v>
      </c>
      <c r="D1780" s="322">
        <f>VLOOKUP(A1780,'[10]VPP_analiticki (2)'!$A$5:$I$338,9,0)</f>
        <v>198000</v>
      </c>
      <c r="E1780" s="342">
        <f t="shared" si="60"/>
        <v>198000</v>
      </c>
      <c r="F1780" s="363">
        <f t="shared" si="59"/>
        <v>0.61681942405064016</v>
      </c>
      <c r="G1780" s="333">
        <v>122130.24596202675</v>
      </c>
      <c r="H1780" s="358">
        <v>198000</v>
      </c>
    </row>
    <row r="1781" spans="1:8" s="345" customFormat="1">
      <c r="A1781" s="344" t="s">
        <v>19762</v>
      </c>
      <c r="B1781" s="350" t="s">
        <v>19771</v>
      </c>
      <c r="C1781" s="331">
        <f>VLOOKUP(A1781,'[10]VPP_analiticki (2)'!$A$5:$I$338,6,0)</f>
        <v>3</v>
      </c>
      <c r="D1781" s="322">
        <f>VLOOKUP(A1781,'[10]VPP_analiticki (2)'!$A$5:$I$338,9,0)</f>
        <v>594000</v>
      </c>
      <c r="E1781" s="342">
        <f t="shared" si="60"/>
        <v>198000</v>
      </c>
      <c r="F1781" s="363">
        <f t="shared" si="59"/>
        <v>1.8504582721519203</v>
      </c>
      <c r="G1781" s="333">
        <v>366390.73788608023</v>
      </c>
      <c r="H1781" s="358">
        <v>198000</v>
      </c>
    </row>
    <row r="1782" spans="1:8" s="345" customFormat="1">
      <c r="A1782" s="344" t="s">
        <v>18538</v>
      </c>
      <c r="B1782" s="350" t="s">
        <v>18539</v>
      </c>
      <c r="C1782" s="331">
        <f>VLOOKUP(A1782,'[10]VPP_analiticki (2)'!$A$5:$I$338,6,0)</f>
        <v>1</v>
      </c>
      <c r="D1782" s="322">
        <f>VLOOKUP(A1782,'[10]VPP_analiticki (2)'!$A$5:$I$338,9,0)</f>
        <v>198000</v>
      </c>
      <c r="E1782" s="342">
        <f t="shared" si="60"/>
        <v>198000</v>
      </c>
      <c r="F1782" s="363">
        <f t="shared" si="59"/>
        <v>0.61681942405064016</v>
      </c>
      <c r="G1782" s="333">
        <v>122130.24596202675</v>
      </c>
      <c r="H1782" s="358">
        <v>198000</v>
      </c>
    </row>
    <row r="1783" spans="1:8" s="345" customFormat="1">
      <c r="A1783" s="344" t="s">
        <v>18540</v>
      </c>
      <c r="B1783" s="350" t="s">
        <v>18541</v>
      </c>
      <c r="C1783" s="331">
        <f>VLOOKUP(A1783,'[10]VPP_analiticki (2)'!$A$5:$I$338,6,0)</f>
        <v>3</v>
      </c>
      <c r="D1783" s="322">
        <f>VLOOKUP(A1783,'[10]VPP_analiticki (2)'!$A$5:$I$338,9,0)</f>
        <v>594000</v>
      </c>
      <c r="E1783" s="342">
        <f t="shared" si="60"/>
        <v>198000</v>
      </c>
      <c r="F1783" s="363">
        <f t="shared" si="59"/>
        <v>1.8504582721519203</v>
      </c>
      <c r="G1783" s="333">
        <v>366390.73788608023</v>
      </c>
      <c r="H1783" s="358">
        <v>198000</v>
      </c>
    </row>
    <row r="1784" spans="1:8" s="345" customFormat="1">
      <c r="A1784" s="344" t="s">
        <v>18542</v>
      </c>
      <c r="B1784" s="350" t="s">
        <v>18543</v>
      </c>
      <c r="C1784" s="331">
        <f>VLOOKUP(A1784,'[10]VPP_analiticki (2)'!$A$5:$I$338,6,0)</f>
        <v>3</v>
      </c>
      <c r="D1784" s="322">
        <f>VLOOKUP(A1784,'[10]VPP_analiticki (2)'!$A$5:$I$338,9,0)</f>
        <v>594000</v>
      </c>
      <c r="E1784" s="342">
        <f t="shared" si="60"/>
        <v>198000</v>
      </c>
      <c r="F1784" s="363">
        <f t="shared" si="59"/>
        <v>1.8504582721519203</v>
      </c>
      <c r="G1784" s="333">
        <v>366390.73788608023</v>
      </c>
      <c r="H1784" s="358">
        <v>198000</v>
      </c>
    </row>
    <row r="1785" spans="1:8" s="345" customFormat="1">
      <c r="A1785" s="344" t="s">
        <v>18544</v>
      </c>
      <c r="B1785" s="350" t="s">
        <v>18545</v>
      </c>
      <c r="C1785" s="331">
        <f>VLOOKUP(A1785,'[10]VPP_analiticki (2)'!$A$5:$I$338,6,0)</f>
        <v>4</v>
      </c>
      <c r="D1785" s="322">
        <f>VLOOKUP(A1785,'[10]VPP_analiticki (2)'!$A$5:$I$338,9,0)</f>
        <v>792000</v>
      </c>
      <c r="E1785" s="342">
        <f t="shared" si="60"/>
        <v>198000</v>
      </c>
      <c r="F1785" s="363">
        <f t="shared" si="59"/>
        <v>2.4672776962025607</v>
      </c>
      <c r="G1785" s="333">
        <v>488520.98384810699</v>
      </c>
      <c r="H1785" s="358">
        <v>198000</v>
      </c>
    </row>
    <row r="1786" spans="1:8" s="345" customFormat="1">
      <c r="A1786" s="344" t="s">
        <v>18546</v>
      </c>
      <c r="B1786" s="350" t="s">
        <v>18547</v>
      </c>
      <c r="C1786" s="331">
        <f>VLOOKUP(A1786,'[10]VPP_analiticki (2)'!$A$5:$I$338,6,0)</f>
        <v>2</v>
      </c>
      <c r="D1786" s="322">
        <f>VLOOKUP(A1786,'[10]VPP_analiticki (2)'!$A$5:$I$338,9,0)</f>
        <v>396000</v>
      </c>
      <c r="E1786" s="342">
        <f t="shared" si="60"/>
        <v>198000</v>
      </c>
      <c r="F1786" s="363">
        <f t="shared" si="59"/>
        <v>1.2336388481012803</v>
      </c>
      <c r="G1786" s="333">
        <v>244260.49192405349</v>
      </c>
      <c r="H1786" s="358">
        <v>198000</v>
      </c>
    </row>
    <row r="1787" spans="1:8" s="345" customFormat="1">
      <c r="A1787" s="344" t="s">
        <v>18548</v>
      </c>
      <c r="B1787" s="350" t="s">
        <v>18549</v>
      </c>
      <c r="C1787" s="331">
        <f>VLOOKUP(A1787,'[10]VPP_analiticki (2)'!$A$5:$I$338,6,0)</f>
        <v>3</v>
      </c>
      <c r="D1787" s="322">
        <f>VLOOKUP(A1787,'[10]VPP_analiticki (2)'!$A$5:$I$338,9,0)</f>
        <v>594000</v>
      </c>
      <c r="E1787" s="342">
        <f t="shared" si="60"/>
        <v>198000</v>
      </c>
      <c r="F1787" s="363">
        <f t="shared" si="59"/>
        <v>1.8504582721519203</v>
      </c>
      <c r="G1787" s="333">
        <v>366390.73788608023</v>
      </c>
      <c r="H1787" s="358">
        <v>198000</v>
      </c>
    </row>
    <row r="1788" spans="1:8" s="345" customFormat="1">
      <c r="A1788" s="344" t="s">
        <v>18550</v>
      </c>
      <c r="B1788" s="350" t="s">
        <v>18551</v>
      </c>
      <c r="C1788" s="331">
        <f>VLOOKUP(A1788,'[10]VPP_analiticki (2)'!$A$5:$I$338,6,0)</f>
        <v>4</v>
      </c>
      <c r="D1788" s="322">
        <f>VLOOKUP(A1788,'[10]VPP_analiticki (2)'!$A$5:$I$338,9,0)</f>
        <v>792000</v>
      </c>
      <c r="E1788" s="342">
        <f t="shared" si="60"/>
        <v>198000</v>
      </c>
      <c r="F1788" s="363">
        <f t="shared" si="59"/>
        <v>2.4672776962025607</v>
      </c>
      <c r="G1788" s="333">
        <v>488520.98384810699</v>
      </c>
      <c r="H1788" s="358">
        <v>198000</v>
      </c>
    </row>
    <row r="1789" spans="1:8" s="345" customFormat="1">
      <c r="A1789" s="344" t="s">
        <v>18552</v>
      </c>
      <c r="B1789" s="350" t="s">
        <v>18553</v>
      </c>
      <c r="C1789" s="331">
        <f>VLOOKUP(A1789,'[10]VPP_analiticki (2)'!$A$5:$I$338,6,0)</f>
        <v>4</v>
      </c>
      <c r="D1789" s="322">
        <f>VLOOKUP(A1789,'[10]VPP_analiticki (2)'!$A$5:$I$338,9,0)</f>
        <v>792000</v>
      </c>
      <c r="E1789" s="342">
        <f t="shared" si="60"/>
        <v>198000</v>
      </c>
      <c r="F1789" s="363">
        <f t="shared" si="59"/>
        <v>2.4672776962025607</v>
      </c>
      <c r="G1789" s="333">
        <v>488520.98384810699</v>
      </c>
      <c r="H1789" s="358">
        <v>198000</v>
      </c>
    </row>
    <row r="1790" spans="1:8" s="345" customFormat="1" ht="25.5">
      <c r="A1790" s="344" t="s">
        <v>19772</v>
      </c>
      <c r="B1790" s="350" t="s">
        <v>19775</v>
      </c>
      <c r="C1790" s="331">
        <f>VLOOKUP(A1790,'[10]VPP_analiticki (2)'!$A$5:$I$338,6,0)</f>
        <v>1</v>
      </c>
      <c r="D1790" s="322">
        <f>VLOOKUP(A1790,'[10]VPP_analiticki (2)'!$A$5:$I$338,9,0)</f>
        <v>247500</v>
      </c>
      <c r="E1790" s="342">
        <f t="shared" si="60"/>
        <v>247500</v>
      </c>
      <c r="F1790" s="363">
        <f t="shared" si="59"/>
        <v>0.61681942405064005</v>
      </c>
      <c r="G1790" s="333">
        <v>152662.80745253342</v>
      </c>
      <c r="H1790" s="358">
        <v>247500</v>
      </c>
    </row>
    <row r="1791" spans="1:8" s="345" customFormat="1" ht="25.5">
      <c r="A1791" s="344" t="s">
        <v>19773</v>
      </c>
      <c r="B1791" s="350" t="s">
        <v>19776</v>
      </c>
      <c r="C1791" s="331">
        <f>VLOOKUP(A1791,'[10]VPP_analiticki (2)'!$A$5:$I$338,6,0)</f>
        <v>2</v>
      </c>
      <c r="D1791" s="322">
        <f>VLOOKUP(A1791,'[10]VPP_analiticki (2)'!$A$5:$I$338,9,0)</f>
        <v>495000</v>
      </c>
      <c r="E1791" s="342">
        <f t="shared" si="60"/>
        <v>247500</v>
      </c>
      <c r="F1791" s="363">
        <f t="shared" si="59"/>
        <v>1.2336388481012801</v>
      </c>
      <c r="G1791" s="333">
        <v>305325.61490506685</v>
      </c>
      <c r="H1791" s="358">
        <v>247500</v>
      </c>
    </row>
    <row r="1792" spans="1:8" s="345" customFormat="1" ht="25.5">
      <c r="A1792" s="344" t="s">
        <v>19774</v>
      </c>
      <c r="B1792" s="350" t="s">
        <v>19777</v>
      </c>
      <c r="C1792" s="331">
        <f>VLOOKUP(A1792,'[10]VPP_analiticki (2)'!$A$5:$I$338,6,0)</f>
        <v>1</v>
      </c>
      <c r="D1792" s="322">
        <f>VLOOKUP(A1792,'[10]VPP_analiticki (2)'!$A$5:$I$338,9,0)</f>
        <v>247500</v>
      </c>
      <c r="E1792" s="342">
        <f t="shared" si="60"/>
        <v>247500</v>
      </c>
      <c r="F1792" s="363">
        <f t="shared" si="59"/>
        <v>0.61681942405064005</v>
      </c>
      <c r="G1792" s="333">
        <v>152662.80745253342</v>
      </c>
      <c r="H1792" s="358">
        <v>247500</v>
      </c>
    </row>
    <row r="1793" spans="1:8" s="345" customFormat="1">
      <c r="A1793" s="344" t="s">
        <v>12760</v>
      </c>
      <c r="B1793" s="350" t="s">
        <v>12761</v>
      </c>
      <c r="C1793" s="331">
        <f>VLOOKUP(A1793,'[10]VPP_analiticki (2)'!$A$5:$I$338,6,0)</f>
        <v>7</v>
      </c>
      <c r="D1793" s="322">
        <f>VLOOKUP(A1793,'[10]VPP_analiticki (2)'!$A$5:$I$338,9,0)</f>
        <v>12774.3</v>
      </c>
      <c r="E1793" s="342">
        <f t="shared" si="60"/>
        <v>1824.8999999999999</v>
      </c>
      <c r="F1793" s="363">
        <f t="shared" si="59"/>
        <v>4.3177359683544809</v>
      </c>
      <c r="G1793" s="333">
        <v>7879.436368650091</v>
      </c>
      <c r="H1793" s="358">
        <v>1824.8999999999999</v>
      </c>
    </row>
    <row r="1794" spans="1:8" s="345" customFormat="1">
      <c r="A1794" s="344" t="s">
        <v>19778</v>
      </c>
      <c r="B1794" s="350" t="s">
        <v>19780</v>
      </c>
      <c r="C1794" s="331">
        <f>VLOOKUP(A1794,'[10]VPP_analiticki (2)'!$A$5:$I$338,6,0)</f>
        <v>2</v>
      </c>
      <c r="D1794" s="322">
        <f>VLOOKUP(A1794,'[10]VPP_analiticki (2)'!$A$5:$I$338,9,0)</f>
        <v>979000</v>
      </c>
      <c r="E1794" s="342">
        <f t="shared" si="60"/>
        <v>489500</v>
      </c>
      <c r="F1794" s="363">
        <f t="shared" si="59"/>
        <v>1.2336388481012803</v>
      </c>
      <c r="G1794" s="333">
        <v>603866.21614557668</v>
      </c>
      <c r="H1794" s="358">
        <v>489500</v>
      </c>
    </row>
    <row r="1795" spans="1:8" s="345" customFormat="1" ht="25.5">
      <c r="A1795" s="344" t="s">
        <v>19779</v>
      </c>
      <c r="B1795" s="350" t="s">
        <v>19781</v>
      </c>
      <c r="C1795" s="331">
        <f>VLOOKUP(A1795,'[10]VPP_analiticki (2)'!$A$5:$I$338,6,0)</f>
        <v>1254</v>
      </c>
      <c r="D1795" s="322">
        <f>VLOOKUP(A1795,'[10]VPP_analiticki (2)'!$A$5:$I$338,9,0)</f>
        <v>477272.4</v>
      </c>
      <c r="E1795" s="342">
        <f t="shared" si="60"/>
        <v>380.6</v>
      </c>
      <c r="F1795" s="363">
        <f t="shared" si="59"/>
        <v>773.49155775950271</v>
      </c>
      <c r="G1795" s="333">
        <v>294390.88688326674</v>
      </c>
      <c r="H1795" s="358">
        <v>380.6</v>
      </c>
    </row>
    <row r="1796" spans="1:8" s="345" customFormat="1">
      <c r="A1796" s="344" t="s">
        <v>18554</v>
      </c>
      <c r="B1796" s="350" t="s">
        <v>18555</v>
      </c>
      <c r="C1796" s="331">
        <f>VLOOKUP(A1796,'[10]VPP_analiticki (2)'!$A$5:$I$338,6,0)</f>
        <v>1800</v>
      </c>
      <c r="D1796" s="322">
        <f>VLOOKUP(A1796,'[10]VPP_analiticki (2)'!$A$5:$I$338,9,0)</f>
        <v>394020</v>
      </c>
      <c r="E1796" s="342">
        <f t="shared" si="60"/>
        <v>218.9</v>
      </c>
      <c r="F1796" s="363">
        <f t="shared" si="59"/>
        <v>1110.2749632911521</v>
      </c>
      <c r="G1796" s="333">
        <v>243039.18946443321</v>
      </c>
      <c r="H1796" s="358">
        <v>218.9</v>
      </c>
    </row>
    <row r="1797" spans="1:8" s="345" customFormat="1" ht="25.5">
      <c r="A1797" s="344" t="s">
        <v>18556</v>
      </c>
      <c r="B1797" s="350" t="s">
        <v>18557</v>
      </c>
      <c r="C1797" s="331">
        <f>VLOOKUP(A1797,'[10]VPP_analiticki (2)'!$A$5:$I$338,6,0)</f>
        <v>1800</v>
      </c>
      <c r="D1797" s="322">
        <f>VLOOKUP(A1797,'[10]VPP_analiticki (2)'!$A$5:$I$338,9,0)</f>
        <v>362340</v>
      </c>
      <c r="E1797" s="342">
        <f t="shared" si="60"/>
        <v>201.3</v>
      </c>
      <c r="F1797" s="363">
        <f t="shared" si="59"/>
        <v>1110.2749632911521</v>
      </c>
      <c r="G1797" s="333">
        <v>223498.35011050894</v>
      </c>
      <c r="H1797" s="358">
        <v>201.3</v>
      </c>
    </row>
    <row r="1798" spans="1:8" s="345" customFormat="1" ht="25.5">
      <c r="A1798" s="344" t="s">
        <v>19782</v>
      </c>
      <c r="B1798" s="350" t="s">
        <v>19787</v>
      </c>
      <c r="C1798" s="331">
        <f>VLOOKUP(A1798,'[10]VPP_analiticki (2)'!$A$5:$I$338,6,0)</f>
        <v>2</v>
      </c>
      <c r="D1798" s="322">
        <f>VLOOKUP(A1798,'[10]VPP_analiticki (2)'!$A$5:$I$338,9,0)</f>
        <v>506000</v>
      </c>
      <c r="E1798" s="342">
        <f t="shared" si="60"/>
        <v>253000</v>
      </c>
      <c r="F1798" s="363">
        <f t="shared" si="59"/>
        <v>1.2336388481012803</v>
      </c>
      <c r="G1798" s="333">
        <v>312110.62856962392</v>
      </c>
      <c r="H1798" s="358">
        <v>253000</v>
      </c>
    </row>
    <row r="1799" spans="1:8" s="345" customFormat="1" ht="25.5">
      <c r="A1799" s="344" t="s">
        <v>12436</v>
      </c>
      <c r="B1799" s="350" t="s">
        <v>12437</v>
      </c>
      <c r="C1799" s="331"/>
      <c r="D1799" s="322"/>
      <c r="E1799" s="342"/>
      <c r="F1799" s="363"/>
      <c r="G1799" s="333">
        <v>0</v>
      </c>
      <c r="H1799" s="358"/>
    </row>
    <row r="1800" spans="1:8" s="345" customFormat="1" ht="25.5">
      <c r="A1800" s="344" t="s">
        <v>19783</v>
      </c>
      <c r="B1800" s="350" t="s">
        <v>19788</v>
      </c>
      <c r="C1800" s="331">
        <f>VLOOKUP(A1800,'[10]VPP_analiticki (2)'!$A$5:$I$338,6,0)</f>
        <v>0.25</v>
      </c>
      <c r="D1800" s="322">
        <f>VLOOKUP(A1800,'[10]VPP_analiticki (2)'!$A$5:$I$338,9,0)</f>
        <v>1991000</v>
      </c>
      <c r="E1800" s="342">
        <f>D1800/C1800</f>
        <v>7964000</v>
      </c>
      <c r="F1800" s="363">
        <f t="shared" si="59"/>
        <v>0.15420485601266004</v>
      </c>
      <c r="G1800" s="333">
        <v>1228087.4732848245</v>
      </c>
      <c r="H1800" s="358">
        <v>7964000</v>
      </c>
    </row>
    <row r="1801" spans="1:8" s="345" customFormat="1">
      <c r="A1801" s="344" t="s">
        <v>19784</v>
      </c>
      <c r="B1801" s="350" t="s">
        <v>19789</v>
      </c>
      <c r="C1801" s="331">
        <f>VLOOKUP(A1801,'[10]VPP_analiticki (2)'!$A$5:$I$338,6,0)</f>
        <v>0.25</v>
      </c>
      <c r="D1801" s="322">
        <f>VLOOKUP(A1801,'[10]VPP_analiticki (2)'!$A$5:$I$338,9,0)</f>
        <v>701800</v>
      </c>
      <c r="E1801" s="342">
        <f>D1801/C1801</f>
        <v>2807200</v>
      </c>
      <c r="F1801" s="363">
        <f t="shared" si="59"/>
        <v>0.15420485601266001</v>
      </c>
      <c r="G1801" s="333">
        <v>432883.87179873919</v>
      </c>
      <c r="H1801" s="358">
        <v>2807200</v>
      </c>
    </row>
    <row r="1802" spans="1:8" s="345" customFormat="1">
      <c r="A1802" s="344" t="s">
        <v>19785</v>
      </c>
      <c r="B1802" s="350" t="s">
        <v>19790</v>
      </c>
      <c r="C1802" s="331">
        <f>VLOOKUP(A1802,'[10]VPP_analiticki (2)'!$A$5:$I$338,6,0)</f>
        <v>0.25</v>
      </c>
      <c r="D1802" s="322">
        <f>VLOOKUP(A1802,'[10]VPP_analiticki (2)'!$A$5:$I$338,9,0)</f>
        <v>67200</v>
      </c>
      <c r="E1802" s="342">
        <f>D1802/C1802</f>
        <v>268800</v>
      </c>
      <c r="F1802" s="363">
        <f t="shared" si="59"/>
        <v>0.15420485601266001</v>
      </c>
      <c r="G1802" s="333">
        <v>41450.265296203012</v>
      </c>
      <c r="H1802" s="358">
        <v>268800</v>
      </c>
    </row>
    <row r="1803" spans="1:8" s="345" customFormat="1">
      <c r="A1803" s="344" t="s">
        <v>19786</v>
      </c>
      <c r="B1803" s="350" t="s">
        <v>19791</v>
      </c>
      <c r="C1803" s="331">
        <f>VLOOKUP(A1803,'[10]VPP_analiticki (2)'!$A$5:$I$338,6,0)</f>
        <v>0.25</v>
      </c>
      <c r="D1803" s="322">
        <f>VLOOKUP(A1803,'[10]VPP_analiticki (2)'!$A$5:$I$338,9,0)</f>
        <v>67200</v>
      </c>
      <c r="E1803" s="342">
        <f>D1803/C1803</f>
        <v>268800</v>
      </c>
      <c r="F1803" s="363">
        <f t="shared" si="59"/>
        <v>0.15420485601266001</v>
      </c>
      <c r="G1803" s="333">
        <v>41450.265296203012</v>
      </c>
      <c r="H1803" s="358">
        <v>268800</v>
      </c>
    </row>
    <row r="1804" spans="1:8" s="345" customFormat="1" ht="25.5">
      <c r="A1804" s="344" t="s">
        <v>12438</v>
      </c>
      <c r="B1804" s="350" t="s">
        <v>12439</v>
      </c>
      <c r="C1804" s="331"/>
      <c r="D1804" s="322"/>
      <c r="E1804" s="342"/>
      <c r="F1804" s="363"/>
      <c r="G1804" s="333">
        <v>0</v>
      </c>
      <c r="H1804" s="358"/>
    </row>
    <row r="1805" spans="1:8" s="345" customFormat="1">
      <c r="A1805" s="344" t="s">
        <v>12440</v>
      </c>
      <c r="B1805" s="350" t="s">
        <v>12441</v>
      </c>
      <c r="C1805" s="331"/>
      <c r="D1805" s="322"/>
      <c r="E1805" s="342"/>
      <c r="F1805" s="363"/>
      <c r="G1805" s="333">
        <v>0</v>
      </c>
      <c r="H1805" s="358"/>
    </row>
    <row r="1806" spans="1:8" s="345" customFormat="1">
      <c r="A1806" s="344" t="s">
        <v>12442</v>
      </c>
      <c r="B1806" s="350" t="s">
        <v>12443</v>
      </c>
      <c r="C1806" s="331"/>
      <c r="D1806" s="322"/>
      <c r="E1806" s="342"/>
      <c r="F1806" s="363"/>
      <c r="G1806" s="333">
        <v>0</v>
      </c>
      <c r="H1806" s="358"/>
    </row>
    <row r="1807" spans="1:8" s="345" customFormat="1">
      <c r="A1807" s="344" t="s">
        <v>12444</v>
      </c>
      <c r="B1807" s="350" t="s">
        <v>12445</v>
      </c>
      <c r="C1807" s="331"/>
      <c r="D1807" s="322"/>
      <c r="E1807" s="342"/>
      <c r="F1807" s="363"/>
      <c r="G1807" s="333">
        <v>0</v>
      </c>
      <c r="H1807" s="358"/>
    </row>
    <row r="1808" spans="1:8" s="345" customFormat="1">
      <c r="A1808" s="344" t="s">
        <v>12446</v>
      </c>
      <c r="B1808" s="350" t="s">
        <v>12447</v>
      </c>
      <c r="C1808" s="331"/>
      <c r="D1808" s="322"/>
      <c r="E1808" s="342"/>
      <c r="F1808" s="363"/>
      <c r="G1808" s="333">
        <v>0</v>
      </c>
      <c r="H1808" s="358"/>
    </row>
    <row r="1809" spans="1:8" s="345" customFormat="1">
      <c r="A1809" s="344" t="s">
        <v>12448</v>
      </c>
      <c r="B1809" s="350" t="s">
        <v>12449</v>
      </c>
      <c r="C1809" s="331"/>
      <c r="D1809" s="322"/>
      <c r="E1809" s="342"/>
      <c r="F1809" s="363"/>
      <c r="G1809" s="333">
        <v>0</v>
      </c>
      <c r="H1809" s="358"/>
    </row>
    <row r="1810" spans="1:8" s="345" customFormat="1">
      <c r="A1810" s="344" t="s">
        <v>12450</v>
      </c>
      <c r="B1810" s="350" t="s">
        <v>12451</v>
      </c>
      <c r="C1810" s="331">
        <f>VLOOKUP(A1810,'[10]VPP_analiticki (2)'!$A$5:$I$338,6,0)</f>
        <v>1</v>
      </c>
      <c r="D1810" s="322">
        <f>VLOOKUP(A1810,'[10]VPP_analiticki (2)'!$A$5:$I$338,9,0)</f>
        <v>3685</v>
      </c>
      <c r="E1810" s="342">
        <f>D1810/C1810</f>
        <v>3685</v>
      </c>
      <c r="F1810" s="363">
        <f t="shared" si="59"/>
        <v>0.61681942405064005</v>
      </c>
      <c r="G1810" s="333">
        <v>2272.9795776266087</v>
      </c>
      <c r="H1810" s="358">
        <v>3685</v>
      </c>
    </row>
    <row r="1811" spans="1:8" s="345" customFormat="1">
      <c r="A1811" s="344" t="s">
        <v>12452</v>
      </c>
      <c r="B1811" s="350" t="s">
        <v>12441</v>
      </c>
      <c r="C1811" s="331">
        <f>VLOOKUP(A1811,'[10]VPP_analiticki (2)'!$A$5:$I$338,6,0)</f>
        <v>1</v>
      </c>
      <c r="D1811" s="322">
        <f>VLOOKUP(A1811,'[10]VPP_analiticki (2)'!$A$5:$I$338,9,0)</f>
        <v>30000</v>
      </c>
      <c r="E1811" s="342">
        <f>D1811/C1811</f>
        <v>30000</v>
      </c>
      <c r="F1811" s="363">
        <f t="shared" si="59"/>
        <v>0.61681942405064016</v>
      </c>
      <c r="G1811" s="333">
        <v>18504.582721519204</v>
      </c>
      <c r="H1811" s="358">
        <v>30000</v>
      </c>
    </row>
    <row r="1812" spans="1:8" s="345" customFormat="1" ht="25.5">
      <c r="A1812" s="344" t="s">
        <v>12453</v>
      </c>
      <c r="B1812" s="350" t="s">
        <v>12454</v>
      </c>
      <c r="C1812" s="331">
        <f>VLOOKUP(A1812,'[10]VPP_analiticki (2)'!$A$5:$I$338,6,0)</f>
        <v>47</v>
      </c>
      <c r="D1812" s="322">
        <f>VLOOKUP(A1812,'[10]VPP_analiticki (2)'!$A$5:$I$338,9,0)</f>
        <v>1371051</v>
      </c>
      <c r="E1812" s="342">
        <f>D1812/C1812</f>
        <v>29171.297872340427</v>
      </c>
      <c r="F1812" s="363">
        <f t="shared" si="59"/>
        <v>28.990512930380081</v>
      </c>
      <c r="G1812" s="333">
        <v>845690.88816405414</v>
      </c>
      <c r="H1812" s="358">
        <v>29171.297872340427</v>
      </c>
    </row>
    <row r="1813" spans="1:8" s="345" customFormat="1" ht="25.5">
      <c r="A1813" s="344" t="s">
        <v>12455</v>
      </c>
      <c r="B1813" s="350" t="s">
        <v>12456</v>
      </c>
      <c r="C1813" s="331">
        <f>VLOOKUP(A1813,'[10]VPP_analiticki (2)'!$A$5:$I$338,6,0)</f>
        <v>2</v>
      </c>
      <c r="D1813" s="322">
        <f>VLOOKUP(A1813,'[10]VPP_analiticki (2)'!$A$5:$I$338,9,0)</f>
        <v>60170</v>
      </c>
      <c r="E1813" s="342">
        <f>D1813/C1813</f>
        <v>30085</v>
      </c>
      <c r="F1813" s="363">
        <f t="shared" si="59"/>
        <v>1.2336388481012801</v>
      </c>
      <c r="G1813" s="333">
        <v>37114.024745127012</v>
      </c>
      <c r="H1813" s="358">
        <v>30085</v>
      </c>
    </row>
    <row r="1814" spans="1:8" s="345" customFormat="1">
      <c r="A1814" s="344" t="s">
        <v>12457</v>
      </c>
      <c r="B1814" s="350" t="s">
        <v>12458</v>
      </c>
      <c r="C1814" s="331"/>
      <c r="D1814" s="322"/>
      <c r="E1814" s="342"/>
      <c r="F1814" s="363"/>
      <c r="G1814" s="333">
        <v>0</v>
      </c>
      <c r="H1814" s="358"/>
    </row>
    <row r="1815" spans="1:8" s="345" customFormat="1">
      <c r="A1815" s="344" t="s">
        <v>12459</v>
      </c>
      <c r="B1815" s="350" t="s">
        <v>12460</v>
      </c>
      <c r="C1815" s="331"/>
      <c r="D1815" s="322"/>
      <c r="E1815" s="342"/>
      <c r="F1815" s="363"/>
      <c r="G1815" s="333">
        <v>0</v>
      </c>
      <c r="H1815" s="358"/>
    </row>
    <row r="1816" spans="1:8" s="345" customFormat="1" ht="25.5">
      <c r="A1816" s="344" t="s">
        <v>12461</v>
      </c>
      <c r="B1816" s="350" t="s">
        <v>12462</v>
      </c>
      <c r="C1816" s="331">
        <f>VLOOKUP(A1816,'[10]VPP_analiticki (2)'!$A$5:$I$338,6,0)</f>
        <v>3</v>
      </c>
      <c r="D1816" s="322">
        <f>VLOOKUP(A1816,'[10]VPP_analiticki (2)'!$A$5:$I$338,9,0)</f>
        <v>594000</v>
      </c>
      <c r="E1816" s="342">
        <f>D1816/C1816</f>
        <v>198000</v>
      </c>
      <c r="F1816" s="363">
        <f t="shared" ref="F1816:F1877" si="61">G1816/H1816</f>
        <v>1.8504582721519203</v>
      </c>
      <c r="G1816" s="333">
        <v>366390.73788608023</v>
      </c>
      <c r="H1816" s="358">
        <v>198000</v>
      </c>
    </row>
    <row r="1817" spans="1:8" s="345" customFormat="1">
      <c r="A1817" s="344" t="s">
        <v>12463</v>
      </c>
      <c r="B1817" s="350" t="s">
        <v>12464</v>
      </c>
      <c r="C1817" s="331"/>
      <c r="D1817" s="322"/>
      <c r="E1817" s="342"/>
      <c r="F1817" s="363"/>
      <c r="G1817" s="333">
        <v>0</v>
      </c>
      <c r="H1817" s="358"/>
    </row>
    <row r="1818" spans="1:8" s="345" customFormat="1">
      <c r="A1818" s="344" t="s">
        <v>12465</v>
      </c>
      <c r="B1818" s="350" t="s">
        <v>12466</v>
      </c>
      <c r="C1818" s="331">
        <f>VLOOKUP(A1818,'[10]VPP_analiticki (2)'!$A$5:$I$338,6,0)</f>
        <v>1</v>
      </c>
      <c r="D1818" s="322">
        <f>VLOOKUP(A1818,'[10]VPP_analiticki (2)'!$A$5:$I$338,9,0)</f>
        <v>119900</v>
      </c>
      <c r="E1818" s="342">
        <f>D1818/C1818</f>
        <v>119900</v>
      </c>
      <c r="F1818" s="363">
        <f t="shared" si="61"/>
        <v>0.61681942405064016</v>
      </c>
      <c r="G1818" s="333">
        <v>73956.648943671753</v>
      </c>
      <c r="H1818" s="358">
        <v>119900</v>
      </c>
    </row>
    <row r="1819" spans="1:8" s="345" customFormat="1" ht="25.5">
      <c r="A1819" s="344" t="s">
        <v>18558</v>
      </c>
      <c r="B1819" s="350" t="s">
        <v>18559</v>
      </c>
      <c r="C1819" s="331">
        <f>VLOOKUP(A1819,'[10]VPP_analiticki (2)'!$A$5:$I$338,6,0)</f>
        <v>3</v>
      </c>
      <c r="D1819" s="322">
        <f>VLOOKUP(A1819,'[10]VPP_analiticki (2)'!$A$5:$I$338,9,0)</f>
        <v>429000</v>
      </c>
      <c r="E1819" s="342">
        <f>D1819/C1819</f>
        <v>143000</v>
      </c>
      <c r="F1819" s="363">
        <f t="shared" si="61"/>
        <v>1.8504582721519205</v>
      </c>
      <c r="G1819" s="333">
        <v>264615.53291772463</v>
      </c>
      <c r="H1819" s="358">
        <v>143000</v>
      </c>
    </row>
    <row r="1820" spans="1:8" s="345" customFormat="1">
      <c r="A1820" s="344" t="s">
        <v>12467</v>
      </c>
      <c r="B1820" s="350" t="s">
        <v>12468</v>
      </c>
      <c r="C1820" s="331"/>
      <c r="D1820" s="322"/>
      <c r="E1820" s="342"/>
      <c r="F1820" s="363"/>
      <c r="G1820" s="333">
        <v>0</v>
      </c>
      <c r="H1820" s="358"/>
    </row>
    <row r="1821" spans="1:8" s="345" customFormat="1">
      <c r="A1821" s="344" t="s">
        <v>12469</v>
      </c>
      <c r="B1821" s="350" t="s">
        <v>12470</v>
      </c>
      <c r="C1821" s="331">
        <f>VLOOKUP(A1821,'[10]VPP_analiticki (2)'!$A$5:$I$338,6,0)</f>
        <v>36</v>
      </c>
      <c r="D1821" s="322">
        <f>VLOOKUP(A1821,'[10]VPP_analiticki (2)'!$A$5:$I$338,9,0)</f>
        <v>2030600</v>
      </c>
      <c r="E1821" s="342">
        <f t="shared" ref="E1821:E1829" si="62">D1821/C1821</f>
        <v>56405.555555555555</v>
      </c>
      <c r="F1821" s="363">
        <f t="shared" si="61"/>
        <v>22.20549926582305</v>
      </c>
      <c r="G1821" s="333">
        <v>1252513.5224772301</v>
      </c>
      <c r="H1821" s="358">
        <v>56405.555555555555</v>
      </c>
    </row>
    <row r="1822" spans="1:8" s="345" customFormat="1">
      <c r="A1822" s="344" t="s">
        <v>12471</v>
      </c>
      <c r="B1822" s="350" t="s">
        <v>12472</v>
      </c>
      <c r="C1822" s="331">
        <f>VLOOKUP(A1822,'[10]VPP_analiticki (2)'!$A$5:$I$338,6,0)</f>
        <v>27</v>
      </c>
      <c r="D1822" s="322">
        <f>VLOOKUP(A1822,'[10]VPP_analiticki (2)'!$A$5:$I$338,9,0)</f>
        <v>1500950</v>
      </c>
      <c r="E1822" s="342">
        <f t="shared" si="62"/>
        <v>55590.740740740737</v>
      </c>
      <c r="F1822" s="363">
        <f t="shared" si="61"/>
        <v>16.654124449367284</v>
      </c>
      <c r="G1822" s="333">
        <v>925815.11452880828</v>
      </c>
      <c r="H1822" s="358">
        <v>55590.740740740737</v>
      </c>
    </row>
    <row r="1823" spans="1:8" s="345" customFormat="1">
      <c r="A1823" s="344" t="s">
        <v>12475</v>
      </c>
      <c r="B1823" s="350" t="s">
        <v>12476</v>
      </c>
      <c r="C1823" s="331">
        <f>VLOOKUP(A1823,'[10]VPP_analiticki (2)'!$A$5:$I$338,6,0)</f>
        <v>1</v>
      </c>
      <c r="D1823" s="322">
        <f>VLOOKUP(A1823,'[10]VPP_analiticki (2)'!$A$5:$I$338,9,0)</f>
        <v>2420</v>
      </c>
      <c r="E1823" s="342">
        <f t="shared" si="62"/>
        <v>2420</v>
      </c>
      <c r="F1823" s="363">
        <f t="shared" si="61"/>
        <v>0.61681942405063994</v>
      </c>
      <c r="G1823" s="333">
        <v>1492.7030062025487</v>
      </c>
      <c r="H1823" s="358">
        <v>2420</v>
      </c>
    </row>
    <row r="1824" spans="1:8" s="345" customFormat="1">
      <c r="A1824" s="344" t="s">
        <v>12477</v>
      </c>
      <c r="B1824" s="350" t="s">
        <v>12478</v>
      </c>
      <c r="C1824" s="331">
        <f>VLOOKUP(A1824,'[10]VPP_analiticki (2)'!$A$5:$I$338,6,0)</f>
        <v>5</v>
      </c>
      <c r="D1824" s="322">
        <f>VLOOKUP(A1824,'[10]VPP_analiticki (2)'!$A$5:$I$338,9,0)</f>
        <v>20515</v>
      </c>
      <c r="E1824" s="342">
        <f t="shared" si="62"/>
        <v>4103</v>
      </c>
      <c r="F1824" s="363">
        <f t="shared" si="61"/>
        <v>3.0840971202532006</v>
      </c>
      <c r="G1824" s="333">
        <v>12654.050484398882</v>
      </c>
      <c r="H1824" s="358">
        <v>4103</v>
      </c>
    </row>
    <row r="1825" spans="1:8" s="345" customFormat="1">
      <c r="A1825" s="344" t="s">
        <v>12479</v>
      </c>
      <c r="B1825" s="350" t="s">
        <v>12480</v>
      </c>
      <c r="C1825" s="331">
        <f>VLOOKUP(A1825,'[10]VPP_analiticki (2)'!$A$5:$I$338,6,0)</f>
        <v>7</v>
      </c>
      <c r="D1825" s="322">
        <f>VLOOKUP(A1825,'[10]VPP_analiticki (2)'!$A$5:$I$338,9,0)</f>
        <v>28721</v>
      </c>
      <c r="E1825" s="342">
        <f t="shared" si="62"/>
        <v>4103</v>
      </c>
      <c r="F1825" s="363">
        <f t="shared" si="61"/>
        <v>4.3177359683544809</v>
      </c>
      <c r="G1825" s="333">
        <v>17715.670678158436</v>
      </c>
      <c r="H1825" s="358">
        <v>4103</v>
      </c>
    </row>
    <row r="1826" spans="1:8" s="345" customFormat="1">
      <c r="A1826" s="344" t="s">
        <v>12481</v>
      </c>
      <c r="B1826" s="350" t="s">
        <v>12482</v>
      </c>
      <c r="C1826" s="331">
        <f>VLOOKUP(A1826,'[10]VPP_analiticki (2)'!$A$5:$I$338,6,0)</f>
        <v>9</v>
      </c>
      <c r="D1826" s="322">
        <f>VLOOKUP(A1826,'[10]VPP_analiticki (2)'!$A$5:$I$338,9,0)</f>
        <v>31482</v>
      </c>
      <c r="E1826" s="342">
        <f t="shared" si="62"/>
        <v>3498</v>
      </c>
      <c r="F1826" s="363">
        <f t="shared" si="61"/>
        <v>5.5513748164557608</v>
      </c>
      <c r="G1826" s="333">
        <v>19418.709107962251</v>
      </c>
      <c r="H1826" s="358">
        <v>3498</v>
      </c>
    </row>
    <row r="1827" spans="1:8" s="345" customFormat="1">
      <c r="A1827" s="344" t="s">
        <v>12483</v>
      </c>
      <c r="B1827" s="350" t="s">
        <v>12484</v>
      </c>
      <c r="C1827" s="331">
        <f>VLOOKUP(A1827,'[10]VPP_analiticki (2)'!$A$5:$I$338,6,0)</f>
        <v>20</v>
      </c>
      <c r="D1827" s="322">
        <f>VLOOKUP(A1827,'[10]VPP_analiticki (2)'!$A$5:$I$338,9,0)</f>
        <v>69960</v>
      </c>
      <c r="E1827" s="342">
        <f t="shared" si="62"/>
        <v>3498</v>
      </c>
      <c r="F1827" s="363">
        <f t="shared" si="61"/>
        <v>12.336388481012801</v>
      </c>
      <c r="G1827" s="333">
        <v>43152.686906582778</v>
      </c>
      <c r="H1827" s="358">
        <v>3498</v>
      </c>
    </row>
    <row r="1828" spans="1:8" s="345" customFormat="1">
      <c r="A1828" s="344" t="s">
        <v>12485</v>
      </c>
      <c r="B1828" s="350" t="s">
        <v>12486</v>
      </c>
      <c r="C1828" s="331">
        <f>VLOOKUP(A1828,'[10]VPP_analiticki (2)'!$A$5:$I$338,6,0)</f>
        <v>19</v>
      </c>
      <c r="D1828" s="322">
        <f>VLOOKUP(A1828,'[10]VPP_analiticki (2)'!$A$5:$I$338,9,0)</f>
        <v>66462</v>
      </c>
      <c r="E1828" s="342">
        <f t="shared" si="62"/>
        <v>3498</v>
      </c>
      <c r="F1828" s="363">
        <f t="shared" si="61"/>
        <v>11.719569056962163</v>
      </c>
      <c r="G1828" s="333">
        <v>40995.052561253644</v>
      </c>
      <c r="H1828" s="358">
        <v>3498</v>
      </c>
    </row>
    <row r="1829" spans="1:8" s="345" customFormat="1" ht="25.5">
      <c r="A1829" s="344" t="s">
        <v>19792</v>
      </c>
      <c r="B1829" s="350" t="s">
        <v>19793</v>
      </c>
      <c r="C1829" s="331">
        <f>VLOOKUP(A1829,'[10]VPP_analiticki (2)'!$A$5:$I$338,6,0)</f>
        <v>1</v>
      </c>
      <c r="D1829" s="322">
        <f>VLOOKUP(A1829,'[10]VPP_analiticki (2)'!$A$5:$I$338,9,0)</f>
        <v>66000</v>
      </c>
      <c r="E1829" s="342">
        <f t="shared" si="62"/>
        <v>66000</v>
      </c>
      <c r="F1829" s="363">
        <f t="shared" si="61"/>
        <v>0.61681942405064005</v>
      </c>
      <c r="G1829" s="333">
        <v>40710.081987342244</v>
      </c>
      <c r="H1829" s="358">
        <v>66000</v>
      </c>
    </row>
    <row r="1830" spans="1:8" s="345" customFormat="1">
      <c r="A1830" s="344" t="s">
        <v>12487</v>
      </c>
      <c r="B1830" s="350" t="s">
        <v>12488</v>
      </c>
      <c r="C1830" s="331"/>
      <c r="D1830" s="322"/>
      <c r="E1830" s="342"/>
      <c r="F1830" s="363"/>
      <c r="G1830" s="333">
        <v>0</v>
      </c>
      <c r="H1830" s="358"/>
    </row>
    <row r="1831" spans="1:8" s="345" customFormat="1" ht="25.5">
      <c r="A1831" s="344" t="s">
        <v>12489</v>
      </c>
      <c r="B1831" s="350" t="s">
        <v>12490</v>
      </c>
      <c r="C1831" s="331"/>
      <c r="D1831" s="322"/>
      <c r="E1831" s="342"/>
      <c r="F1831" s="363"/>
      <c r="G1831" s="333">
        <v>0</v>
      </c>
      <c r="H1831" s="358"/>
    </row>
    <row r="1832" spans="1:8" s="345" customFormat="1" ht="25.5">
      <c r="A1832" s="344" t="s">
        <v>12491</v>
      </c>
      <c r="B1832" s="350" t="s">
        <v>12492</v>
      </c>
      <c r="C1832" s="331"/>
      <c r="D1832" s="322"/>
      <c r="E1832" s="342"/>
      <c r="F1832" s="363"/>
      <c r="G1832" s="333">
        <v>0</v>
      </c>
      <c r="H1832" s="358"/>
    </row>
    <row r="1833" spans="1:8" s="345" customFormat="1">
      <c r="A1833" s="344" t="s">
        <v>12493</v>
      </c>
      <c r="B1833" s="350" t="s">
        <v>12494</v>
      </c>
      <c r="C1833" s="331"/>
      <c r="D1833" s="322"/>
      <c r="E1833" s="342"/>
      <c r="F1833" s="363"/>
      <c r="G1833" s="333">
        <v>0</v>
      </c>
      <c r="H1833" s="358"/>
    </row>
    <row r="1834" spans="1:8" s="345" customFormat="1">
      <c r="A1834" s="344" t="s">
        <v>12495</v>
      </c>
      <c r="B1834" s="350" t="s">
        <v>12496</v>
      </c>
      <c r="C1834" s="331"/>
      <c r="D1834" s="322"/>
      <c r="E1834" s="342"/>
      <c r="F1834" s="363"/>
      <c r="G1834" s="333">
        <v>0</v>
      </c>
      <c r="H1834" s="358"/>
    </row>
    <row r="1835" spans="1:8" s="345" customFormat="1">
      <c r="A1835" s="344" t="s">
        <v>12497</v>
      </c>
      <c r="B1835" s="350" t="s">
        <v>12498</v>
      </c>
      <c r="C1835" s="331"/>
      <c r="D1835" s="322"/>
      <c r="E1835" s="342"/>
      <c r="F1835" s="363"/>
      <c r="G1835" s="333">
        <v>0</v>
      </c>
      <c r="H1835" s="358"/>
    </row>
    <row r="1836" spans="1:8" s="345" customFormat="1" ht="25.5">
      <c r="A1836" s="344" t="s">
        <v>12499</v>
      </c>
      <c r="B1836" s="350" t="s">
        <v>12500</v>
      </c>
      <c r="C1836" s="331"/>
      <c r="D1836" s="322"/>
      <c r="E1836" s="342"/>
      <c r="F1836" s="363"/>
      <c r="G1836" s="333">
        <v>0</v>
      </c>
      <c r="H1836" s="358"/>
    </row>
    <row r="1837" spans="1:8" s="345" customFormat="1" ht="25.5">
      <c r="A1837" s="344" t="s">
        <v>12501</v>
      </c>
      <c r="B1837" s="350" t="s">
        <v>12502</v>
      </c>
      <c r="C1837" s="331">
        <f>VLOOKUP(A1837,'[10]VPP_analiticki (2)'!$A$5:$I$338,6,0)</f>
        <v>3</v>
      </c>
      <c r="D1837" s="322">
        <f>VLOOKUP(A1837,'[10]VPP_analiticki (2)'!$A$5:$I$338,9,0)</f>
        <v>39600</v>
      </c>
      <c r="E1837" s="342">
        <f>D1837/C1837</f>
        <v>13200</v>
      </c>
      <c r="F1837" s="363">
        <f t="shared" si="61"/>
        <v>1.8504582721519205</v>
      </c>
      <c r="G1837" s="333">
        <v>24426.049192405349</v>
      </c>
      <c r="H1837" s="358">
        <v>13200</v>
      </c>
    </row>
    <row r="1838" spans="1:8" s="345" customFormat="1">
      <c r="A1838" s="344" t="s">
        <v>12503</v>
      </c>
      <c r="B1838" s="350" t="s">
        <v>12504</v>
      </c>
      <c r="C1838" s="331"/>
      <c r="D1838" s="322"/>
      <c r="E1838" s="342"/>
      <c r="F1838" s="363"/>
      <c r="G1838" s="333">
        <v>0</v>
      </c>
      <c r="H1838" s="358"/>
    </row>
    <row r="1839" spans="1:8" s="345" customFormat="1">
      <c r="A1839" s="344" t="s">
        <v>12507</v>
      </c>
      <c r="B1839" s="350" t="s">
        <v>12508</v>
      </c>
      <c r="C1839" s="331"/>
      <c r="D1839" s="322"/>
      <c r="E1839" s="342"/>
      <c r="F1839" s="363"/>
      <c r="G1839" s="333">
        <v>0</v>
      </c>
      <c r="H1839" s="358"/>
    </row>
    <row r="1840" spans="1:8" s="345" customFormat="1">
      <c r="A1840" s="344" t="s">
        <v>12509</v>
      </c>
      <c r="B1840" s="350" t="s">
        <v>12510</v>
      </c>
      <c r="C1840" s="331">
        <f>VLOOKUP(A1840,'[10]VPP_analiticki (2)'!$A$5:$I$338,6,0)</f>
        <v>1</v>
      </c>
      <c r="D1840" s="322">
        <f>VLOOKUP(A1840,'[10]VPP_analiticki (2)'!$A$5:$I$338,9,0)</f>
        <v>20099.2</v>
      </c>
      <c r="E1840" s="342">
        <f>D1840/C1840</f>
        <v>20099.2</v>
      </c>
      <c r="F1840" s="363">
        <f t="shared" si="61"/>
        <v>0.61681942405064005</v>
      </c>
      <c r="G1840" s="333">
        <v>12397.576967878626</v>
      </c>
      <c r="H1840" s="358">
        <v>20099.2</v>
      </c>
    </row>
    <row r="1841" spans="1:8" s="345" customFormat="1">
      <c r="A1841" s="344" t="s">
        <v>12511</v>
      </c>
      <c r="B1841" s="350" t="s">
        <v>12512</v>
      </c>
      <c r="C1841" s="331"/>
      <c r="D1841" s="322"/>
      <c r="E1841" s="342"/>
      <c r="F1841" s="363"/>
      <c r="G1841" s="333">
        <v>0</v>
      </c>
      <c r="H1841" s="358"/>
    </row>
    <row r="1842" spans="1:8" s="345" customFormat="1">
      <c r="A1842" s="344" t="s">
        <v>12513</v>
      </c>
      <c r="B1842" s="350" t="s">
        <v>12514</v>
      </c>
      <c r="C1842" s="331"/>
      <c r="D1842" s="322"/>
      <c r="E1842" s="342"/>
      <c r="F1842" s="363"/>
      <c r="G1842" s="333">
        <v>0</v>
      </c>
      <c r="H1842" s="358"/>
    </row>
    <row r="1843" spans="1:8" s="345" customFormat="1">
      <c r="A1843" s="344" t="s">
        <v>12515</v>
      </c>
      <c r="B1843" s="350" t="s">
        <v>12516</v>
      </c>
      <c r="C1843" s="331">
        <f>VLOOKUP(A1843,'[10]VPP_analiticki (2)'!$A$5:$I$338,6,0)</f>
        <v>2</v>
      </c>
      <c r="D1843" s="322">
        <f>VLOOKUP(A1843,'[10]VPP_analiticki (2)'!$A$5:$I$338,9,0)</f>
        <v>40198.400000000001</v>
      </c>
      <c r="E1843" s="342">
        <f>D1843/C1843</f>
        <v>20099.2</v>
      </c>
      <c r="F1843" s="363">
        <f t="shared" si="61"/>
        <v>1.2336388481012801</v>
      </c>
      <c r="G1843" s="333">
        <v>24795.153935757251</v>
      </c>
      <c r="H1843" s="358">
        <v>20099.2</v>
      </c>
    </row>
    <row r="1844" spans="1:8" s="345" customFormat="1">
      <c r="A1844" s="344" t="s">
        <v>12517</v>
      </c>
      <c r="B1844" s="350" t="s">
        <v>12518</v>
      </c>
      <c r="C1844" s="331">
        <f>VLOOKUP(A1844,'[10]VPP_analiticki (2)'!$A$5:$I$338,6,0)</f>
        <v>2</v>
      </c>
      <c r="D1844" s="322">
        <f>VLOOKUP(A1844,'[10]VPP_analiticki (2)'!$A$5:$I$338,9,0)</f>
        <v>40198.400000000001</v>
      </c>
      <c r="E1844" s="342">
        <f>D1844/C1844</f>
        <v>20099.2</v>
      </c>
      <c r="F1844" s="363">
        <f t="shared" si="61"/>
        <v>1.2336388481012801</v>
      </c>
      <c r="G1844" s="333">
        <v>24795.153935757251</v>
      </c>
      <c r="H1844" s="358">
        <v>20099.2</v>
      </c>
    </row>
    <row r="1845" spans="1:8" s="345" customFormat="1">
      <c r="A1845" s="344" t="s">
        <v>12519</v>
      </c>
      <c r="B1845" s="350" t="s">
        <v>12520</v>
      </c>
      <c r="C1845" s="331">
        <f>VLOOKUP(A1845,'[10]VPP_analiticki (2)'!$A$5:$I$338,6,0)</f>
        <v>2</v>
      </c>
      <c r="D1845" s="322">
        <f>VLOOKUP(A1845,'[10]VPP_analiticki (2)'!$A$5:$I$338,9,0)</f>
        <v>40198.400000000001</v>
      </c>
      <c r="E1845" s="342">
        <f>D1845/C1845</f>
        <v>20099.2</v>
      </c>
      <c r="F1845" s="363">
        <f t="shared" si="61"/>
        <v>1.2336388481012801</v>
      </c>
      <c r="G1845" s="333">
        <v>24795.153935757251</v>
      </c>
      <c r="H1845" s="358">
        <v>20099.2</v>
      </c>
    </row>
    <row r="1846" spans="1:8" s="345" customFormat="1">
      <c r="A1846" s="344" t="s">
        <v>12521</v>
      </c>
      <c r="B1846" s="350" t="s">
        <v>12522</v>
      </c>
      <c r="C1846" s="331"/>
      <c r="D1846" s="322"/>
      <c r="E1846" s="342"/>
      <c r="F1846" s="363"/>
      <c r="G1846" s="333">
        <v>0</v>
      </c>
      <c r="H1846" s="358"/>
    </row>
    <row r="1847" spans="1:8" s="345" customFormat="1">
      <c r="A1847" s="344" t="s">
        <v>12523</v>
      </c>
      <c r="B1847" s="350" t="s">
        <v>12524</v>
      </c>
      <c r="C1847" s="331">
        <f>VLOOKUP(A1847,'[10]VPP_analiticki (2)'!$A$5:$I$338,6,0)</f>
        <v>1</v>
      </c>
      <c r="D1847" s="322">
        <f>VLOOKUP(A1847,'[10]VPP_analiticki (2)'!$A$5:$I$338,9,0)</f>
        <v>23111</v>
      </c>
      <c r="E1847" s="342">
        <f>D1847/C1847</f>
        <v>23111</v>
      </c>
      <c r="F1847" s="363">
        <f t="shared" si="61"/>
        <v>0.61681942405064005</v>
      </c>
      <c r="G1847" s="333">
        <v>14255.313709234342</v>
      </c>
      <c r="H1847" s="358">
        <v>23111</v>
      </c>
    </row>
    <row r="1848" spans="1:8" s="345" customFormat="1">
      <c r="A1848" s="344" t="s">
        <v>12525</v>
      </c>
      <c r="B1848" s="350" t="s">
        <v>12526</v>
      </c>
      <c r="C1848" s="331">
        <f>VLOOKUP(A1848,'[10]VPP_analiticki (2)'!$A$5:$I$338,6,0)</f>
        <v>1</v>
      </c>
      <c r="D1848" s="322">
        <f>VLOOKUP(A1848,'[10]VPP_analiticki (2)'!$A$5:$I$338,9,0)</f>
        <v>22254.1</v>
      </c>
      <c r="E1848" s="342">
        <f>D1848/C1848</f>
        <v>22254.1</v>
      </c>
      <c r="F1848" s="363">
        <f t="shared" si="61"/>
        <v>0.61681942405064016</v>
      </c>
      <c r="G1848" s="333">
        <v>13726.761144765351</v>
      </c>
      <c r="H1848" s="358">
        <v>22254.1</v>
      </c>
    </row>
    <row r="1849" spans="1:8" s="345" customFormat="1">
      <c r="A1849" s="344" t="s">
        <v>12527</v>
      </c>
      <c r="B1849" s="350" t="s">
        <v>12528</v>
      </c>
      <c r="C1849" s="331">
        <f>VLOOKUP(A1849,'[10]VPP_analiticki (2)'!$A$5:$I$338,6,0)</f>
        <v>141</v>
      </c>
      <c r="D1849" s="322">
        <f>VLOOKUP(A1849,'[10]VPP_analiticki (2)'!$A$5:$I$338,9,0)</f>
        <v>270408.92</v>
      </c>
      <c r="E1849" s="342">
        <f>D1849/C1849</f>
        <v>1917.793758865248</v>
      </c>
      <c r="F1849" s="363">
        <f t="shared" si="61"/>
        <v>86.971538791140262</v>
      </c>
      <c r="G1849" s="333">
        <v>166793.47429255562</v>
      </c>
      <c r="H1849" s="358">
        <v>1917.793758865248</v>
      </c>
    </row>
    <row r="1850" spans="1:8" s="345" customFormat="1">
      <c r="A1850" s="344" t="s">
        <v>12529</v>
      </c>
      <c r="B1850" s="350" t="s">
        <v>12530</v>
      </c>
      <c r="C1850" s="331">
        <f>VLOOKUP(A1850,'[10]VPP_analiticki (2)'!$A$5:$I$338,6,0)</f>
        <v>162</v>
      </c>
      <c r="D1850" s="322">
        <f>VLOOKUP(A1850,'[10]VPP_analiticki (2)'!$A$5:$I$338,9,0)</f>
        <v>309336.58</v>
      </c>
      <c r="E1850" s="342">
        <f>D1850/C1850</f>
        <v>1909.4850617283951</v>
      </c>
      <c r="F1850" s="363">
        <f t="shared" si="61"/>
        <v>99.924746696203712</v>
      </c>
      <c r="G1850" s="333">
        <v>190804.8111133948</v>
      </c>
      <c r="H1850" s="358">
        <v>1909.4850617283951</v>
      </c>
    </row>
    <row r="1851" spans="1:8" s="345" customFormat="1">
      <c r="A1851" s="344" t="s">
        <v>12531</v>
      </c>
      <c r="B1851" s="350" t="s">
        <v>12532</v>
      </c>
      <c r="C1851" s="331">
        <f>VLOOKUP(A1851,'[10]VPP_analiticki (2)'!$A$5:$I$338,6,0)</f>
        <v>168</v>
      </c>
      <c r="D1851" s="322">
        <f>VLOOKUP(A1851,'[10]VPP_analiticki (2)'!$A$5:$I$338,9,0)</f>
        <v>320742.71999999997</v>
      </c>
      <c r="E1851" s="342">
        <f>D1851/C1851</f>
        <v>1909.1828571428571</v>
      </c>
      <c r="F1851" s="363">
        <f t="shared" si="61"/>
        <v>103.62566324050752</v>
      </c>
      <c r="G1851" s="333">
        <v>197840.3398188357</v>
      </c>
      <c r="H1851" s="358">
        <v>1909.1828571428571</v>
      </c>
    </row>
    <row r="1852" spans="1:8" s="345" customFormat="1">
      <c r="A1852" s="344" t="s">
        <v>12533</v>
      </c>
      <c r="B1852" s="350" t="s">
        <v>12534</v>
      </c>
      <c r="C1852" s="331"/>
      <c r="D1852" s="322"/>
      <c r="E1852" s="342"/>
      <c r="F1852" s="363"/>
      <c r="G1852" s="333">
        <v>0</v>
      </c>
      <c r="H1852" s="358"/>
    </row>
    <row r="1853" spans="1:8" s="345" customFormat="1">
      <c r="A1853" s="344" t="s">
        <v>12535</v>
      </c>
      <c r="B1853" s="350" t="s">
        <v>12536</v>
      </c>
      <c r="C1853" s="331">
        <f>VLOOKUP(A1853,'[10]VPP_analiticki (2)'!$A$5:$I$338,6,0)</f>
        <v>1</v>
      </c>
      <c r="D1853" s="322">
        <f>VLOOKUP(A1853,'[10]VPP_analiticki (2)'!$A$5:$I$338,9,0)</f>
        <v>22254.1</v>
      </c>
      <c r="E1853" s="342">
        <f>D1853/C1853</f>
        <v>22254.1</v>
      </c>
      <c r="F1853" s="363">
        <f t="shared" si="61"/>
        <v>0.61681942405064016</v>
      </c>
      <c r="G1853" s="333">
        <v>13726.761144765351</v>
      </c>
      <c r="H1853" s="358">
        <v>22254.1</v>
      </c>
    </row>
    <row r="1854" spans="1:8" s="345" customFormat="1">
      <c r="A1854" s="344" t="s">
        <v>12537</v>
      </c>
      <c r="B1854" s="350" t="s">
        <v>12538</v>
      </c>
      <c r="C1854" s="331"/>
      <c r="D1854" s="322"/>
      <c r="E1854" s="342"/>
      <c r="F1854" s="363"/>
      <c r="G1854" s="333">
        <v>0</v>
      </c>
      <c r="H1854" s="358"/>
    </row>
    <row r="1855" spans="1:8" s="345" customFormat="1">
      <c r="A1855" s="344" t="s">
        <v>12539</v>
      </c>
      <c r="B1855" s="350" t="s">
        <v>12540</v>
      </c>
      <c r="C1855" s="331">
        <f>VLOOKUP(A1855,'[10]VPP_analiticki (2)'!$A$5:$I$338,6,0)</f>
        <v>3</v>
      </c>
      <c r="D1855" s="322">
        <f>VLOOKUP(A1855,'[10]VPP_analiticki (2)'!$A$5:$I$338,9,0)</f>
        <v>66762.3</v>
      </c>
      <c r="E1855" s="342">
        <f>D1855/C1855</f>
        <v>22254.100000000002</v>
      </c>
      <c r="F1855" s="363">
        <f t="shared" si="61"/>
        <v>1.8504582721519205</v>
      </c>
      <c r="G1855" s="333">
        <v>41180.283434296056</v>
      </c>
      <c r="H1855" s="358">
        <v>22254.100000000002</v>
      </c>
    </row>
    <row r="1856" spans="1:8" s="345" customFormat="1">
      <c r="A1856" s="344" t="s">
        <v>12545</v>
      </c>
      <c r="B1856" s="350" t="s">
        <v>12546</v>
      </c>
      <c r="C1856" s="331"/>
      <c r="D1856" s="322"/>
      <c r="E1856" s="342"/>
      <c r="F1856" s="363"/>
      <c r="G1856" s="333">
        <v>0</v>
      </c>
      <c r="H1856" s="358"/>
    </row>
    <row r="1857" spans="1:8" s="345" customFormat="1">
      <c r="A1857" s="344" t="s">
        <v>12547</v>
      </c>
      <c r="B1857" s="350" t="s">
        <v>12548</v>
      </c>
      <c r="C1857" s="331"/>
      <c r="D1857" s="322"/>
      <c r="E1857" s="342"/>
      <c r="F1857" s="363"/>
      <c r="G1857" s="333">
        <v>0</v>
      </c>
      <c r="H1857" s="358"/>
    </row>
    <row r="1858" spans="1:8" s="345" customFormat="1">
      <c r="A1858" s="344" t="s">
        <v>12549</v>
      </c>
      <c r="B1858" s="350" t="s">
        <v>12550</v>
      </c>
      <c r="C1858" s="331"/>
      <c r="D1858" s="322"/>
      <c r="E1858" s="342"/>
      <c r="F1858" s="363"/>
      <c r="G1858" s="333">
        <v>0</v>
      </c>
      <c r="H1858" s="358"/>
    </row>
    <row r="1859" spans="1:8" s="345" customFormat="1">
      <c r="A1859" s="344" t="s">
        <v>12551</v>
      </c>
      <c r="B1859" s="350" t="s">
        <v>12552</v>
      </c>
      <c r="C1859" s="331"/>
      <c r="D1859" s="322"/>
      <c r="E1859" s="342"/>
      <c r="F1859" s="363"/>
      <c r="G1859" s="333">
        <v>0</v>
      </c>
      <c r="H1859" s="358"/>
    </row>
    <row r="1860" spans="1:8" s="345" customFormat="1">
      <c r="A1860" s="344" t="s">
        <v>12553</v>
      </c>
      <c r="B1860" s="350" t="s">
        <v>12554</v>
      </c>
      <c r="C1860" s="331"/>
      <c r="D1860" s="322"/>
      <c r="E1860" s="342"/>
      <c r="F1860" s="363"/>
      <c r="G1860" s="333">
        <v>0</v>
      </c>
      <c r="H1860" s="358"/>
    </row>
    <row r="1861" spans="1:8" s="345" customFormat="1">
      <c r="A1861" s="344" t="s">
        <v>12555</v>
      </c>
      <c r="B1861" s="350" t="s">
        <v>12556</v>
      </c>
      <c r="C1861" s="331">
        <f>VLOOKUP(A1861,'[10]VPP_analiticki (2)'!$A$5:$I$338,6,0)</f>
        <v>11520</v>
      </c>
      <c r="D1861" s="322">
        <f>VLOOKUP(A1861,'[10]VPP_analiticki (2)'!$A$5:$I$338,9,0)</f>
        <v>2241993.6</v>
      </c>
      <c r="E1861" s="342">
        <f>D1861/C1861</f>
        <v>194.61750000000001</v>
      </c>
      <c r="F1861" s="363">
        <f t="shared" si="61"/>
        <v>7105.7597650633752</v>
      </c>
      <c r="G1861" s="333">
        <v>1382905.2010772214</v>
      </c>
      <c r="H1861" s="358">
        <v>194.61750000000001</v>
      </c>
    </row>
    <row r="1862" spans="1:8" s="345" customFormat="1">
      <c r="A1862" s="344" t="s">
        <v>12557</v>
      </c>
      <c r="B1862" s="350" t="s">
        <v>12558</v>
      </c>
      <c r="C1862" s="331"/>
      <c r="D1862" s="322"/>
      <c r="E1862" s="342"/>
      <c r="F1862" s="363"/>
      <c r="G1862" s="333">
        <v>0</v>
      </c>
      <c r="H1862" s="358"/>
    </row>
    <row r="1863" spans="1:8" s="345" customFormat="1">
      <c r="A1863" s="344" t="s">
        <v>12589</v>
      </c>
      <c r="B1863" s="350" t="s">
        <v>12590</v>
      </c>
      <c r="C1863" s="331">
        <f>VLOOKUP(A1863,'[10]VPP_analiticki (2)'!$A$5:$I$338,6,0)</f>
        <v>2</v>
      </c>
      <c r="D1863" s="322">
        <f>VLOOKUP(A1863,'[10]VPP_analiticki (2)'!$A$5:$I$338,9,0)</f>
        <v>53526</v>
      </c>
      <c r="E1863" s="342">
        <f t="shared" ref="E1863:E1872" si="63">D1863/C1863</f>
        <v>26763</v>
      </c>
      <c r="F1863" s="363">
        <f t="shared" si="61"/>
        <v>1.2336388481012801</v>
      </c>
      <c r="G1863" s="333">
        <v>33015.876491734562</v>
      </c>
      <c r="H1863" s="358">
        <v>26763</v>
      </c>
    </row>
    <row r="1864" spans="1:8" s="345" customFormat="1">
      <c r="A1864" s="344" t="s">
        <v>12559</v>
      </c>
      <c r="B1864" s="350" t="s">
        <v>12560</v>
      </c>
      <c r="C1864" s="331">
        <f>VLOOKUP(A1864,'[10]VPP_analiticki (2)'!$A$5:$I$338,6,0)</f>
        <v>3466</v>
      </c>
      <c r="D1864" s="322">
        <f>VLOOKUP(A1864,'[10]VPP_analiticki (2)'!$A$5:$I$338,9,0)</f>
        <v>1280675</v>
      </c>
      <c r="E1864" s="342">
        <f t="shared" si="63"/>
        <v>369.49653779572992</v>
      </c>
      <c r="F1864" s="363">
        <f t="shared" si="61"/>
        <v>2137.896123759519</v>
      </c>
      <c r="G1864" s="333">
        <v>789945.21589605359</v>
      </c>
      <c r="H1864" s="358">
        <v>369.49653779572992</v>
      </c>
    </row>
    <row r="1865" spans="1:8" s="345" customFormat="1">
      <c r="A1865" s="344" t="s">
        <v>12561</v>
      </c>
      <c r="B1865" s="350" t="s">
        <v>12562</v>
      </c>
      <c r="C1865" s="331">
        <f>VLOOKUP(A1865,'[10]VPP_analiticki (2)'!$A$5:$I$338,6,0)</f>
        <v>11450</v>
      </c>
      <c r="D1865" s="322">
        <f>VLOOKUP(A1865,'[10]VPP_analiticki (2)'!$A$5:$I$338,9,0)</f>
        <v>2413543</v>
      </c>
      <c r="E1865" s="342">
        <f t="shared" si="63"/>
        <v>210.78978165938864</v>
      </c>
      <c r="F1865" s="363">
        <f t="shared" si="61"/>
        <v>7062.5824053798306</v>
      </c>
      <c r="G1865" s="333">
        <v>1488720.2031814542</v>
      </c>
      <c r="H1865" s="358">
        <v>210.78978165938864</v>
      </c>
    </row>
    <row r="1866" spans="1:8" s="345" customFormat="1">
      <c r="A1866" s="344" t="s">
        <v>12563</v>
      </c>
      <c r="B1866" s="350" t="s">
        <v>12564</v>
      </c>
      <c r="C1866" s="331">
        <f>VLOOKUP(A1866,'[10]VPP_analiticki (2)'!$A$5:$I$338,6,0)</f>
        <v>659</v>
      </c>
      <c r="D1866" s="322">
        <f>VLOOKUP(A1866,'[10]VPP_analiticki (2)'!$A$5:$I$338,9,0)</f>
        <v>496556.5</v>
      </c>
      <c r="E1866" s="342">
        <f t="shared" si="63"/>
        <v>753.5</v>
      </c>
      <c r="F1866" s="363">
        <f t="shared" si="61"/>
        <v>406.48400044937182</v>
      </c>
      <c r="G1866" s="333">
        <v>306285.69433860166</v>
      </c>
      <c r="H1866" s="358">
        <v>753.5</v>
      </c>
    </row>
    <row r="1867" spans="1:8" s="345" customFormat="1" ht="25.5">
      <c r="A1867" s="344" t="s">
        <v>12565</v>
      </c>
      <c r="B1867" s="350" t="s">
        <v>12566</v>
      </c>
      <c r="C1867" s="331">
        <f>VLOOKUP(A1867,'[10]VPP_analiticki (2)'!$A$5:$I$338,6,0)</f>
        <v>27</v>
      </c>
      <c r="D1867" s="322">
        <f>VLOOKUP(A1867,'[10]VPP_analiticki (2)'!$A$5:$I$338,9,0)</f>
        <v>594000</v>
      </c>
      <c r="E1867" s="342">
        <f t="shared" si="63"/>
        <v>22000</v>
      </c>
      <c r="F1867" s="363">
        <f t="shared" si="61"/>
        <v>16.654124449367284</v>
      </c>
      <c r="G1867" s="333">
        <v>366390.73788608023</v>
      </c>
      <c r="H1867" s="358">
        <v>22000</v>
      </c>
    </row>
    <row r="1868" spans="1:8" s="345" customFormat="1" ht="25.5">
      <c r="A1868" s="344" t="s">
        <v>12567</v>
      </c>
      <c r="B1868" s="350" t="s">
        <v>12568</v>
      </c>
      <c r="C1868" s="331">
        <f>VLOOKUP(A1868,'[10]VPP_analiticki (2)'!$A$5:$I$338,6,0)</f>
        <v>27</v>
      </c>
      <c r="D1868" s="322">
        <f>VLOOKUP(A1868,'[10]VPP_analiticki (2)'!$A$5:$I$338,9,0)</f>
        <v>2286900</v>
      </c>
      <c r="E1868" s="342">
        <f t="shared" si="63"/>
        <v>84700</v>
      </c>
      <c r="F1868" s="363">
        <f t="shared" si="61"/>
        <v>16.654124449367284</v>
      </c>
      <c r="G1868" s="333">
        <v>1410604.340861409</v>
      </c>
      <c r="H1868" s="358">
        <v>84700</v>
      </c>
    </row>
    <row r="1869" spans="1:8" s="345" customFormat="1" ht="25.5">
      <c r="A1869" s="344" t="s">
        <v>12569</v>
      </c>
      <c r="B1869" s="350" t="s">
        <v>12570</v>
      </c>
      <c r="C1869" s="331">
        <f>VLOOKUP(A1869,'[10]VPP_analiticki (2)'!$A$5:$I$338,6,0)</f>
        <v>14</v>
      </c>
      <c r="D1869" s="322">
        <f>VLOOKUP(A1869,'[10]VPP_analiticki (2)'!$A$5:$I$338,9,0)</f>
        <v>847000</v>
      </c>
      <c r="E1869" s="342">
        <f t="shared" si="63"/>
        <v>60500</v>
      </c>
      <c r="F1869" s="363">
        <f t="shared" si="61"/>
        <v>8.6354719367089618</v>
      </c>
      <c r="G1869" s="333">
        <v>522446.05217089219</v>
      </c>
      <c r="H1869" s="358">
        <v>60500</v>
      </c>
    </row>
    <row r="1870" spans="1:8" s="345" customFormat="1">
      <c r="A1870" s="344" t="s">
        <v>12571</v>
      </c>
      <c r="B1870" s="350" t="s">
        <v>12572</v>
      </c>
      <c r="C1870" s="331">
        <f>VLOOKUP(A1870,'[10]VPP_analiticki (2)'!$A$5:$I$338,6,0)</f>
        <v>153</v>
      </c>
      <c r="D1870" s="322">
        <f>VLOOKUP(A1870,'[10]VPP_analiticki (2)'!$A$5:$I$338,9,0)</f>
        <v>1293722.1000000001</v>
      </c>
      <c r="E1870" s="342">
        <f t="shared" si="63"/>
        <v>8455.7000000000007</v>
      </c>
      <c r="F1870" s="363">
        <f t="shared" si="61"/>
        <v>94.373371879747921</v>
      </c>
      <c r="G1870" s="333">
        <v>797992.92060358461</v>
      </c>
      <c r="H1870" s="358">
        <v>8455.7000000000007</v>
      </c>
    </row>
    <row r="1871" spans="1:8" s="345" customFormat="1">
      <c r="A1871" s="344" t="s">
        <v>12573</v>
      </c>
      <c r="B1871" s="350" t="s">
        <v>12574</v>
      </c>
      <c r="C1871" s="331">
        <f>VLOOKUP(A1871,'[10]VPP_analiticki (2)'!$A$5:$I$338,6,0)</f>
        <v>153</v>
      </c>
      <c r="D1871" s="322">
        <f>VLOOKUP(A1871,'[10]VPP_analiticki (2)'!$A$5:$I$338,9,0)</f>
        <v>1681821.9</v>
      </c>
      <c r="E1871" s="342">
        <f t="shared" si="63"/>
        <v>10992.3</v>
      </c>
      <c r="F1871" s="363">
        <f t="shared" si="61"/>
        <v>94.373371879747936</v>
      </c>
      <c r="G1871" s="333">
        <v>1037380.4157137532</v>
      </c>
      <c r="H1871" s="358">
        <v>10992.3</v>
      </c>
    </row>
    <row r="1872" spans="1:8" s="345" customFormat="1">
      <c r="A1872" s="344" t="s">
        <v>10982</v>
      </c>
      <c r="B1872" s="350" t="s">
        <v>10983</v>
      </c>
      <c r="C1872" s="331">
        <f>VLOOKUP(A1872,'[10]VPP_analiticki (2)'!$A$5:$I$338,6,0)</f>
        <v>28</v>
      </c>
      <c r="D1872" s="322">
        <f>VLOOKUP(A1872,'[10]VPP_analiticki (2)'!$A$5:$I$338,9,0)</f>
        <v>331469.59999999998</v>
      </c>
      <c r="E1872" s="342">
        <f t="shared" si="63"/>
        <v>11838.199999999999</v>
      </c>
      <c r="F1872" s="363">
        <f t="shared" si="61"/>
        <v>17.270943873417924</v>
      </c>
      <c r="G1872" s="333">
        <v>204456.88776229604</v>
      </c>
      <c r="H1872" s="358">
        <v>11838.199999999999</v>
      </c>
    </row>
    <row r="1873" spans="1:8" s="345" customFormat="1">
      <c r="A1873" s="344" t="s">
        <v>12575</v>
      </c>
      <c r="B1873" s="350" t="s">
        <v>12576</v>
      </c>
      <c r="C1873" s="331"/>
      <c r="D1873" s="322"/>
      <c r="E1873" s="342"/>
      <c r="F1873" s="363"/>
      <c r="G1873" s="333">
        <v>0</v>
      </c>
      <c r="H1873" s="358"/>
    </row>
    <row r="1874" spans="1:8" s="345" customFormat="1" ht="38.25">
      <c r="A1874" s="344" t="s">
        <v>19794</v>
      </c>
      <c r="B1874" s="350" t="s">
        <v>19796</v>
      </c>
      <c r="C1874" s="331">
        <f>VLOOKUP(A1874,'[10]VPP_analiticki (2)'!$A$5:$I$338,6,0)</f>
        <v>2</v>
      </c>
      <c r="D1874" s="322">
        <f>VLOOKUP(A1874,'[10]VPP_analiticki (2)'!$A$5:$I$338,9,0)</f>
        <v>158400</v>
      </c>
      <c r="E1874" s="342">
        <f>D1874/C1874</f>
        <v>79200</v>
      </c>
      <c r="F1874" s="363">
        <f t="shared" si="61"/>
        <v>1.2336388481012803</v>
      </c>
      <c r="G1874" s="333">
        <v>97704.196769621398</v>
      </c>
      <c r="H1874" s="358">
        <v>79200</v>
      </c>
    </row>
    <row r="1875" spans="1:8" s="345" customFormat="1">
      <c r="A1875" s="344" t="s">
        <v>19795</v>
      </c>
      <c r="B1875" s="350" t="s">
        <v>19797</v>
      </c>
      <c r="C1875" s="331">
        <f>VLOOKUP(A1875,'[10]VPP_analiticki (2)'!$A$5:$I$338,6,0)</f>
        <v>1</v>
      </c>
      <c r="D1875" s="322">
        <f>VLOOKUP(A1875,'[10]VPP_analiticki (2)'!$A$5:$I$338,9,0)</f>
        <v>22254.1</v>
      </c>
      <c r="E1875" s="342">
        <f>D1875/C1875</f>
        <v>22254.1</v>
      </c>
      <c r="F1875" s="363">
        <f t="shared" si="61"/>
        <v>0.61681942405064016</v>
      </c>
      <c r="G1875" s="333">
        <v>13726.761144765351</v>
      </c>
      <c r="H1875" s="358">
        <v>22254.1</v>
      </c>
    </row>
    <row r="1876" spans="1:8" s="345" customFormat="1">
      <c r="A1876" s="344" t="s">
        <v>12591</v>
      </c>
      <c r="B1876" s="350" t="s">
        <v>12592</v>
      </c>
      <c r="C1876" s="331">
        <f>VLOOKUP(A1876,'[10]VPP_analiticki (2)'!$A$5:$I$338,6,0)</f>
        <v>1</v>
      </c>
      <c r="D1876" s="322">
        <f>VLOOKUP(A1876,'[10]VPP_analiticki (2)'!$A$5:$I$338,9,0)</f>
        <v>22254.1</v>
      </c>
      <c r="E1876" s="342">
        <f>D1876/C1876</f>
        <v>22254.1</v>
      </c>
      <c r="F1876" s="363">
        <f t="shared" si="61"/>
        <v>0.61681942405064016</v>
      </c>
      <c r="G1876" s="333">
        <v>13726.761144765351</v>
      </c>
      <c r="H1876" s="358">
        <v>22254.1</v>
      </c>
    </row>
    <row r="1877" spans="1:8" s="345" customFormat="1" ht="38.25">
      <c r="A1877" s="344" t="s">
        <v>12579</v>
      </c>
      <c r="B1877" s="350" t="s">
        <v>12580</v>
      </c>
      <c r="C1877" s="331">
        <f>VLOOKUP(A1877,'[10]VPP_analiticki (2)'!$A$5:$I$338,6,0)</f>
        <v>101</v>
      </c>
      <c r="D1877" s="322">
        <f>VLOOKUP(A1877,'[10]VPP_analiticki (2)'!$A$5:$I$338,9,0)</f>
        <v>7954760</v>
      </c>
      <c r="E1877" s="342">
        <f>D1877/C1877</f>
        <v>78760</v>
      </c>
      <c r="F1877" s="363">
        <f t="shared" si="61"/>
        <v>62.298761829114653</v>
      </c>
      <c r="G1877" s="333">
        <v>4906650.4816610701</v>
      </c>
      <c r="H1877" s="358">
        <v>78760</v>
      </c>
    </row>
    <row r="1878" spans="1:8" s="345" customFormat="1">
      <c r="A1878" s="344" t="s">
        <v>12581</v>
      </c>
      <c r="B1878" s="350" t="s">
        <v>12582</v>
      </c>
      <c r="C1878" s="331"/>
      <c r="D1878" s="322"/>
      <c r="E1878" s="342"/>
      <c r="F1878" s="363"/>
      <c r="G1878" s="333">
        <v>0</v>
      </c>
      <c r="H1878" s="358"/>
    </row>
    <row r="1879" spans="1:8" s="345" customFormat="1">
      <c r="A1879" s="344" t="s">
        <v>12583</v>
      </c>
      <c r="B1879" s="350" t="s">
        <v>12584</v>
      </c>
      <c r="C1879" s="331"/>
      <c r="D1879" s="322"/>
      <c r="E1879" s="342"/>
      <c r="F1879" s="363"/>
      <c r="G1879" s="333">
        <v>0</v>
      </c>
      <c r="H1879" s="358"/>
    </row>
    <row r="1880" spans="1:8" s="345" customFormat="1">
      <c r="A1880" s="344" t="s">
        <v>12585</v>
      </c>
      <c r="B1880" s="350" t="s">
        <v>12586</v>
      </c>
      <c r="C1880" s="331">
        <f>VLOOKUP(A1880,'[10]VPP_analiticki (2)'!$A$5:$I$338,6,0)</f>
        <v>2</v>
      </c>
      <c r="D1880" s="322">
        <f>VLOOKUP(A1880,'[10]VPP_analiticki (2)'!$A$5:$I$338,9,0)</f>
        <v>44508.2</v>
      </c>
      <c r="E1880" s="342">
        <f>D1880/C1880</f>
        <v>22254.1</v>
      </c>
      <c r="F1880" s="363">
        <f t="shared" ref="F1880:F1941" si="64">G1880/H1880</f>
        <v>1.2336388481012803</v>
      </c>
      <c r="G1880" s="333">
        <v>27453.522289530702</v>
      </c>
      <c r="H1880" s="358">
        <v>22254.1</v>
      </c>
    </row>
    <row r="1881" spans="1:8" s="345" customFormat="1">
      <c r="A1881" s="344" t="s">
        <v>12593</v>
      </c>
      <c r="B1881" s="350" t="s">
        <v>12594</v>
      </c>
      <c r="C1881" s="331"/>
      <c r="D1881" s="322"/>
      <c r="E1881" s="342"/>
      <c r="F1881" s="363"/>
      <c r="G1881" s="333">
        <v>0</v>
      </c>
      <c r="H1881" s="358"/>
    </row>
    <row r="1882" spans="1:8" s="345" customFormat="1" ht="25.5">
      <c r="A1882" s="344" t="s">
        <v>12595</v>
      </c>
      <c r="B1882" s="350" t="s">
        <v>12596</v>
      </c>
      <c r="C1882" s="331"/>
      <c r="D1882" s="322"/>
      <c r="E1882" s="342"/>
      <c r="F1882" s="363"/>
      <c r="G1882" s="333">
        <v>0</v>
      </c>
      <c r="H1882" s="358"/>
    </row>
    <row r="1883" spans="1:8" s="345" customFormat="1" ht="25.5">
      <c r="A1883" s="344" t="s">
        <v>12597</v>
      </c>
      <c r="B1883" s="350" t="s">
        <v>12598</v>
      </c>
      <c r="C1883" s="331"/>
      <c r="D1883" s="322"/>
      <c r="E1883" s="342"/>
      <c r="F1883" s="363"/>
      <c r="G1883" s="333">
        <v>0</v>
      </c>
      <c r="H1883" s="358"/>
    </row>
    <row r="1884" spans="1:8" s="345" customFormat="1">
      <c r="A1884" s="344" t="s">
        <v>12599</v>
      </c>
      <c r="B1884" s="350" t="s">
        <v>12600</v>
      </c>
      <c r="C1884" s="331"/>
      <c r="D1884" s="322"/>
      <c r="E1884" s="342"/>
      <c r="F1884" s="363"/>
      <c r="G1884" s="333">
        <v>0</v>
      </c>
      <c r="H1884" s="358"/>
    </row>
    <row r="1885" spans="1:8" s="345" customFormat="1">
      <c r="A1885" s="344" t="s">
        <v>12587</v>
      </c>
      <c r="B1885" s="350" t="s">
        <v>12588</v>
      </c>
      <c r="C1885" s="331">
        <f>VLOOKUP(A1885,'[10]VPP_analiticki (2)'!$A$5:$I$338,6,0)</f>
        <v>899</v>
      </c>
      <c r="D1885" s="322">
        <f>VLOOKUP(A1885,'[10]VPP_analiticki (2)'!$A$5:$I$338,9,0)</f>
        <v>5317202</v>
      </c>
      <c r="E1885" s="342">
        <f>D1885/C1885</f>
        <v>5914.5739710789767</v>
      </c>
      <c r="F1885" s="363">
        <f t="shared" si="64"/>
        <v>554.52066222152553</v>
      </c>
      <c r="G1885" s="333">
        <v>3279753.475200912</v>
      </c>
      <c r="H1885" s="358">
        <v>5914.5739710789767</v>
      </c>
    </row>
    <row r="1886" spans="1:8" s="345" customFormat="1">
      <c r="A1886" s="344" t="s">
        <v>12607</v>
      </c>
      <c r="B1886" s="350" t="s">
        <v>12608</v>
      </c>
      <c r="C1886" s="331"/>
      <c r="D1886" s="322"/>
      <c r="E1886" s="342"/>
      <c r="F1886" s="363"/>
      <c r="G1886" s="333">
        <v>0</v>
      </c>
      <c r="H1886" s="358"/>
    </row>
    <row r="1887" spans="1:8" s="345" customFormat="1">
      <c r="A1887" s="344" t="s">
        <v>12609</v>
      </c>
      <c r="B1887" s="350" t="s">
        <v>12610</v>
      </c>
      <c r="C1887" s="331"/>
      <c r="D1887" s="322"/>
      <c r="E1887" s="342"/>
      <c r="F1887" s="363"/>
      <c r="G1887" s="333">
        <v>0</v>
      </c>
      <c r="H1887" s="358"/>
    </row>
    <row r="1888" spans="1:8" s="345" customFormat="1" ht="38.25">
      <c r="A1888" s="344" t="s">
        <v>12611</v>
      </c>
      <c r="B1888" s="350" t="s">
        <v>12612</v>
      </c>
      <c r="C1888" s="331">
        <f>VLOOKUP(A1888,'[10]VPP_analiticki (2)'!$A$5:$I$338,6,0)</f>
        <v>3</v>
      </c>
      <c r="D1888" s="322">
        <f>VLOOKUP(A1888,'[10]VPP_analiticki (2)'!$A$5:$I$338,9,0)</f>
        <v>577500</v>
      </c>
      <c r="E1888" s="342">
        <f>D1888/C1888</f>
        <v>192500</v>
      </c>
      <c r="F1888" s="363">
        <f t="shared" si="64"/>
        <v>1.8504582721519203</v>
      </c>
      <c r="G1888" s="333">
        <v>356213.21738924464</v>
      </c>
      <c r="H1888" s="358">
        <v>192500</v>
      </c>
    </row>
    <row r="1889" spans="1:8" s="345" customFormat="1" ht="25.5">
      <c r="A1889" s="344" t="s">
        <v>12613</v>
      </c>
      <c r="B1889" s="350" t="s">
        <v>12614</v>
      </c>
      <c r="C1889" s="331">
        <f>VLOOKUP(A1889,'[10]VPP_analiticki (2)'!$A$5:$I$338,6,0)</f>
        <v>2</v>
      </c>
      <c r="D1889" s="322">
        <f>VLOOKUP(A1889,'[10]VPP_analiticki (2)'!$A$5:$I$338,9,0)</f>
        <v>1009109.2</v>
      </c>
      <c r="E1889" s="342">
        <f>D1889/C1889</f>
        <v>504554.6</v>
      </c>
      <c r="F1889" s="363">
        <f t="shared" si="64"/>
        <v>1.2336388481012803</v>
      </c>
      <c r="G1889" s="333">
        <v>622438.15554820222</v>
      </c>
      <c r="H1889" s="358">
        <v>504554.6</v>
      </c>
    </row>
    <row r="1890" spans="1:8" s="345" customFormat="1" ht="25.5">
      <c r="A1890" s="344" t="s">
        <v>12615</v>
      </c>
      <c r="B1890" s="350" t="s">
        <v>12616</v>
      </c>
      <c r="C1890" s="331"/>
      <c r="D1890" s="322"/>
      <c r="E1890" s="342"/>
      <c r="F1890" s="363"/>
      <c r="G1890" s="333">
        <v>0</v>
      </c>
      <c r="H1890" s="358"/>
    </row>
    <row r="1891" spans="1:8" s="345" customFormat="1">
      <c r="A1891" s="344" t="s">
        <v>12617</v>
      </c>
      <c r="B1891" s="350" t="s">
        <v>12618</v>
      </c>
      <c r="C1891" s="331"/>
      <c r="D1891" s="322"/>
      <c r="E1891" s="342"/>
      <c r="F1891" s="363"/>
      <c r="G1891" s="333">
        <v>0</v>
      </c>
      <c r="H1891" s="358"/>
    </row>
    <row r="1892" spans="1:8" s="345" customFormat="1">
      <c r="A1892" s="344" t="s">
        <v>12619</v>
      </c>
      <c r="B1892" s="350" t="s">
        <v>12620</v>
      </c>
      <c r="C1892" s="331"/>
      <c r="D1892" s="322"/>
      <c r="E1892" s="342"/>
      <c r="F1892" s="363"/>
      <c r="G1892" s="333">
        <v>0</v>
      </c>
      <c r="H1892" s="358"/>
    </row>
    <row r="1893" spans="1:8" s="345" customFormat="1" ht="38.25">
      <c r="A1893" s="344" t="s">
        <v>19798</v>
      </c>
      <c r="B1893" s="350" t="s">
        <v>19800</v>
      </c>
      <c r="C1893" s="331">
        <f>VLOOKUP(A1893,'[10]VPP_analiticki (2)'!$A$5:$I$338,6,0)</f>
        <v>2</v>
      </c>
      <c r="D1893" s="322">
        <f>VLOOKUP(A1893,'[10]VPP_analiticki (2)'!$A$5:$I$338,9,0)</f>
        <v>17600</v>
      </c>
      <c r="E1893" s="342">
        <f>D1893/C1893</f>
        <v>8800</v>
      </c>
      <c r="F1893" s="363">
        <f t="shared" si="64"/>
        <v>1.2336388481012801</v>
      </c>
      <c r="G1893" s="333">
        <v>10856.021863291266</v>
      </c>
      <c r="H1893" s="358">
        <v>8800</v>
      </c>
    </row>
    <row r="1894" spans="1:8" s="345" customFormat="1" ht="38.25">
      <c r="A1894" s="344" t="s">
        <v>19799</v>
      </c>
      <c r="B1894" s="350" t="s">
        <v>19801</v>
      </c>
      <c r="C1894" s="331">
        <f>VLOOKUP(A1894,'[10]VPP_analiticki (2)'!$A$5:$I$338,6,0)</f>
        <v>3</v>
      </c>
      <c r="D1894" s="322">
        <f>VLOOKUP(A1894,'[10]VPP_analiticki (2)'!$A$5:$I$338,9,0)</f>
        <v>26400</v>
      </c>
      <c r="E1894" s="342">
        <f>D1894/C1894</f>
        <v>8800</v>
      </c>
      <c r="F1894" s="363">
        <f t="shared" si="64"/>
        <v>1.8504582721519205</v>
      </c>
      <c r="G1894" s="333">
        <v>16284.0327949369</v>
      </c>
      <c r="H1894" s="358">
        <v>8800</v>
      </c>
    </row>
    <row r="1895" spans="1:8" s="345" customFormat="1" ht="38.25">
      <c r="A1895" s="344" t="s">
        <v>18560</v>
      </c>
      <c r="B1895" s="350" t="s">
        <v>18561</v>
      </c>
      <c r="C1895" s="331">
        <f>VLOOKUP(A1895,'[10]VPP_analiticki (2)'!$A$5:$I$338,6,0)</f>
        <v>6</v>
      </c>
      <c r="D1895" s="322">
        <f>VLOOKUP(A1895,'[10]VPP_analiticki (2)'!$A$5:$I$338,9,0)</f>
        <v>52800</v>
      </c>
      <c r="E1895" s="342">
        <f>D1895/C1895</f>
        <v>8800</v>
      </c>
      <c r="F1895" s="363">
        <f t="shared" si="64"/>
        <v>3.700916544303841</v>
      </c>
      <c r="G1895" s="333">
        <v>32568.0655898738</v>
      </c>
      <c r="H1895" s="358">
        <v>8800</v>
      </c>
    </row>
    <row r="1896" spans="1:8" s="345" customFormat="1" ht="38.25">
      <c r="A1896" s="344" t="s">
        <v>19802</v>
      </c>
      <c r="B1896" s="350" t="s">
        <v>19803</v>
      </c>
      <c r="C1896" s="331">
        <f>VLOOKUP(A1896,'[10]VPP_analiticki (2)'!$A$5:$I$338,6,0)</f>
        <v>2</v>
      </c>
      <c r="D1896" s="322">
        <f>VLOOKUP(A1896,'[10]VPP_analiticki (2)'!$A$5:$I$338,9,0)</f>
        <v>17600</v>
      </c>
      <c r="E1896" s="342">
        <f>D1896/C1896</f>
        <v>8800</v>
      </c>
      <c r="F1896" s="363">
        <f t="shared" si="64"/>
        <v>1.2336388481012801</v>
      </c>
      <c r="G1896" s="333">
        <v>10856.021863291266</v>
      </c>
      <c r="H1896" s="358">
        <v>8800</v>
      </c>
    </row>
    <row r="1897" spans="1:8" s="345" customFormat="1" ht="25.5">
      <c r="A1897" s="344" t="s">
        <v>12473</v>
      </c>
      <c r="B1897" s="350" t="s">
        <v>12474</v>
      </c>
      <c r="C1897" s="331"/>
      <c r="D1897" s="322"/>
      <c r="E1897" s="342"/>
      <c r="F1897" s="363"/>
      <c r="G1897" s="333">
        <v>0</v>
      </c>
      <c r="H1897" s="358"/>
    </row>
    <row r="1898" spans="1:8" s="345" customFormat="1" ht="25.5">
      <c r="A1898" s="344" t="s">
        <v>12621</v>
      </c>
      <c r="B1898" s="350" t="s">
        <v>12622</v>
      </c>
      <c r="C1898" s="331">
        <f>VLOOKUP(A1898,'[10]VPP_analiticki (2)'!$A$5:$I$338,6,0)</f>
        <v>4.7450000000000001</v>
      </c>
      <c r="D1898" s="322">
        <f>VLOOKUP(A1898,'[10]VPP_analiticki (2)'!$A$5:$I$338,9,0)</f>
        <v>125268</v>
      </c>
      <c r="E1898" s="342">
        <f>D1898/C1898</f>
        <v>26400</v>
      </c>
      <c r="F1898" s="363">
        <f t="shared" si="64"/>
        <v>2.9268081671202868</v>
      </c>
      <c r="G1898" s="333">
        <v>77267.735611975571</v>
      </c>
      <c r="H1898" s="358">
        <v>26400</v>
      </c>
    </row>
    <row r="1899" spans="1:8" s="345" customFormat="1">
      <c r="A1899" s="344" t="s">
        <v>18562</v>
      </c>
      <c r="B1899" s="350" t="s">
        <v>18563</v>
      </c>
      <c r="C1899" s="331">
        <f>VLOOKUP(A1899,'[10]VPP_analiticki (2)'!$A$5:$I$338,6,0)</f>
        <v>2</v>
      </c>
      <c r="D1899" s="322">
        <f>VLOOKUP(A1899,'[10]VPP_analiticki (2)'!$A$5:$I$338,9,0)</f>
        <v>91575</v>
      </c>
      <c r="E1899" s="342">
        <f>D1899/C1899</f>
        <v>45787.5</v>
      </c>
      <c r="F1899" s="363">
        <f t="shared" si="64"/>
        <v>1.2336388481012801</v>
      </c>
      <c r="G1899" s="333">
        <v>56485.238757437364</v>
      </c>
      <c r="H1899" s="358">
        <v>45787.5</v>
      </c>
    </row>
    <row r="1900" spans="1:8" s="345" customFormat="1">
      <c r="A1900" s="344" t="s">
        <v>18564</v>
      </c>
      <c r="B1900" s="350" t="s">
        <v>18565</v>
      </c>
      <c r="C1900" s="331">
        <f>VLOOKUP(A1900,'[10]VPP_analiticki (2)'!$A$5:$I$338,6,0)</f>
        <v>6</v>
      </c>
      <c r="D1900" s="322">
        <f>VLOOKUP(A1900,'[10]VPP_analiticki (2)'!$A$5:$I$338,9,0)</f>
        <v>170863.2</v>
      </c>
      <c r="E1900" s="342">
        <f>D1900/C1900</f>
        <v>28477.200000000001</v>
      </c>
      <c r="F1900" s="363">
        <f t="shared" si="64"/>
        <v>3.7009165443038405</v>
      </c>
      <c r="G1900" s="333">
        <v>105391.74061544934</v>
      </c>
      <c r="H1900" s="358">
        <v>28477.200000000001</v>
      </c>
    </row>
    <row r="1901" spans="1:8" s="345" customFormat="1" ht="38.25">
      <c r="A1901" s="344" t="s">
        <v>12623</v>
      </c>
      <c r="B1901" s="350" t="s">
        <v>12624</v>
      </c>
      <c r="C1901" s="331">
        <f>VLOOKUP(A1901,'[10]VPP_analiticki (2)'!$A$5:$I$338,6,0)</f>
        <v>12</v>
      </c>
      <c r="D1901" s="322">
        <f>VLOOKUP(A1901,'[10]VPP_analiticki (2)'!$A$5:$I$338,9,0)</f>
        <v>3168000</v>
      </c>
      <c r="E1901" s="342">
        <f>D1901/C1901</f>
        <v>264000</v>
      </c>
      <c r="F1901" s="363">
        <f t="shared" si="64"/>
        <v>7.401833088607682</v>
      </c>
      <c r="G1901" s="333">
        <v>1954083.935392428</v>
      </c>
      <c r="H1901" s="358">
        <v>264000</v>
      </c>
    </row>
    <row r="1902" spans="1:8" s="345" customFormat="1" ht="38.25">
      <c r="A1902" s="344" t="s">
        <v>11083</v>
      </c>
      <c r="B1902" s="350" t="s">
        <v>11084</v>
      </c>
      <c r="C1902" s="331"/>
      <c r="D1902" s="322"/>
      <c r="E1902" s="342"/>
      <c r="F1902" s="363"/>
      <c r="G1902" s="333">
        <v>0</v>
      </c>
      <c r="H1902" s="358"/>
    </row>
    <row r="1903" spans="1:8" s="345" customFormat="1" ht="38.25">
      <c r="A1903" s="344" t="s">
        <v>12625</v>
      </c>
      <c r="B1903" s="350" t="s">
        <v>12626</v>
      </c>
      <c r="C1903" s="331"/>
      <c r="D1903" s="322"/>
      <c r="E1903" s="342"/>
      <c r="F1903" s="363"/>
      <c r="G1903" s="333">
        <v>0</v>
      </c>
      <c r="H1903" s="358"/>
    </row>
    <row r="1904" spans="1:8" s="345" customFormat="1">
      <c r="A1904" s="344" t="s">
        <v>12627</v>
      </c>
      <c r="B1904" s="350" t="s">
        <v>12628</v>
      </c>
      <c r="C1904" s="331"/>
      <c r="D1904" s="322"/>
      <c r="E1904" s="342"/>
      <c r="F1904" s="363"/>
      <c r="G1904" s="333">
        <v>0</v>
      </c>
      <c r="H1904" s="358"/>
    </row>
    <row r="1905" spans="1:8" s="345" customFormat="1" ht="25.5">
      <c r="A1905" s="344" t="s">
        <v>12629</v>
      </c>
      <c r="B1905" s="350" t="s">
        <v>12630</v>
      </c>
      <c r="C1905" s="331">
        <f>VLOOKUP(A1905,'[10]VPP_analiticki (2)'!$A$5:$I$338,6,0)</f>
        <v>5</v>
      </c>
      <c r="D1905" s="322">
        <f>VLOOKUP(A1905,'[10]VPP_analiticki (2)'!$A$5:$I$338,9,0)</f>
        <v>1179750</v>
      </c>
      <c r="E1905" s="342">
        <f>D1905/C1905</f>
        <v>235950</v>
      </c>
      <c r="F1905" s="363">
        <f t="shared" si="64"/>
        <v>3.0840971202532006</v>
      </c>
      <c r="G1905" s="333">
        <v>727692.71552374272</v>
      </c>
      <c r="H1905" s="358">
        <v>235950</v>
      </c>
    </row>
    <row r="1906" spans="1:8" s="345" customFormat="1">
      <c r="A1906" s="344" t="s">
        <v>12631</v>
      </c>
      <c r="B1906" s="350" t="s">
        <v>12632</v>
      </c>
      <c r="C1906" s="331"/>
      <c r="D1906" s="322"/>
      <c r="E1906" s="342"/>
      <c r="F1906" s="363"/>
      <c r="G1906" s="333">
        <v>0</v>
      </c>
      <c r="H1906" s="358"/>
    </row>
    <row r="1907" spans="1:8" s="345" customFormat="1">
      <c r="A1907" s="344" t="s">
        <v>12633</v>
      </c>
      <c r="B1907" s="350" t="s">
        <v>12634</v>
      </c>
      <c r="C1907" s="331"/>
      <c r="D1907" s="322"/>
      <c r="E1907" s="342"/>
      <c r="F1907" s="363"/>
      <c r="G1907" s="333">
        <v>0</v>
      </c>
      <c r="H1907" s="358"/>
    </row>
    <row r="1908" spans="1:8" s="345" customFormat="1">
      <c r="A1908" s="344" t="s">
        <v>12635</v>
      </c>
      <c r="B1908" s="350" t="s">
        <v>12636</v>
      </c>
      <c r="C1908" s="331"/>
      <c r="D1908" s="322"/>
      <c r="E1908" s="342"/>
      <c r="F1908" s="363"/>
      <c r="G1908" s="333">
        <v>0</v>
      </c>
      <c r="H1908" s="358"/>
    </row>
    <row r="1909" spans="1:8" s="345" customFormat="1">
      <c r="A1909" s="344" t="s">
        <v>12637</v>
      </c>
      <c r="B1909" s="350" t="s">
        <v>12638</v>
      </c>
      <c r="C1909" s="331"/>
      <c r="D1909" s="322"/>
      <c r="E1909" s="342"/>
      <c r="F1909" s="363"/>
      <c r="G1909" s="333">
        <v>0</v>
      </c>
      <c r="H1909" s="358"/>
    </row>
    <row r="1910" spans="1:8" s="345" customFormat="1">
      <c r="A1910" s="344" t="s">
        <v>12639</v>
      </c>
      <c r="B1910" s="350" t="s">
        <v>12640</v>
      </c>
      <c r="C1910" s="331"/>
      <c r="D1910" s="322"/>
      <c r="E1910" s="342"/>
      <c r="F1910" s="363"/>
      <c r="G1910" s="333">
        <v>0</v>
      </c>
      <c r="H1910" s="358"/>
    </row>
    <row r="1911" spans="1:8" s="345" customFormat="1" ht="25.5">
      <c r="A1911" s="344" t="s">
        <v>12641</v>
      </c>
      <c r="B1911" s="350" t="s">
        <v>12642</v>
      </c>
      <c r="C1911" s="331">
        <f>VLOOKUP(A1911,'[10]VPP_analiticki (2)'!$A$5:$I$338,6,0)</f>
        <v>1</v>
      </c>
      <c r="D1911" s="322">
        <f>VLOOKUP(A1911,'[10]VPP_analiticki (2)'!$A$5:$I$338,9,0)</f>
        <v>235950</v>
      </c>
      <c r="E1911" s="342">
        <f>D1911/C1911</f>
        <v>235950</v>
      </c>
      <c r="F1911" s="363">
        <f t="shared" si="64"/>
        <v>0.61681942405064005</v>
      </c>
      <c r="G1911" s="333">
        <v>145538.54310474853</v>
      </c>
      <c r="H1911" s="358">
        <v>235950</v>
      </c>
    </row>
    <row r="1912" spans="1:8" s="345" customFormat="1" ht="25.5">
      <c r="A1912" s="344" t="s">
        <v>12643</v>
      </c>
      <c r="B1912" s="350" t="s">
        <v>12644</v>
      </c>
      <c r="C1912" s="331"/>
      <c r="D1912" s="322"/>
      <c r="E1912" s="342"/>
      <c r="F1912" s="363"/>
      <c r="G1912" s="333">
        <v>0</v>
      </c>
      <c r="H1912" s="358"/>
    </row>
    <row r="1913" spans="1:8" s="345" customFormat="1" ht="38.25">
      <c r="A1913" s="344" t="s">
        <v>12645</v>
      </c>
      <c r="B1913" s="350" t="s">
        <v>12646</v>
      </c>
      <c r="C1913" s="331">
        <f>VLOOKUP(A1913,'[10]VPP_analiticki (2)'!$A$5:$I$338,6,0)</f>
        <v>1</v>
      </c>
      <c r="D1913" s="322">
        <f>VLOOKUP(A1913,'[10]VPP_analiticki (2)'!$A$5:$I$338,9,0)</f>
        <v>235950</v>
      </c>
      <c r="E1913" s="342">
        <f>D1913/C1913</f>
        <v>235950</v>
      </c>
      <c r="F1913" s="363">
        <f t="shared" si="64"/>
        <v>0.61681942405064005</v>
      </c>
      <c r="G1913" s="333">
        <v>145538.54310474853</v>
      </c>
      <c r="H1913" s="358">
        <v>235950</v>
      </c>
    </row>
    <row r="1914" spans="1:8" s="345" customFormat="1" ht="25.5">
      <c r="A1914" s="344" t="s">
        <v>11085</v>
      </c>
      <c r="B1914" s="350" t="s">
        <v>11086</v>
      </c>
      <c r="C1914" s="331"/>
      <c r="D1914" s="322"/>
      <c r="E1914" s="342"/>
      <c r="F1914" s="363"/>
      <c r="G1914" s="333">
        <v>0</v>
      </c>
      <c r="H1914" s="358"/>
    </row>
    <row r="1915" spans="1:8" s="345" customFormat="1" ht="25.5">
      <c r="A1915" s="344" t="s">
        <v>12647</v>
      </c>
      <c r="B1915" s="350" t="s">
        <v>12648</v>
      </c>
      <c r="C1915" s="331"/>
      <c r="D1915" s="322"/>
      <c r="E1915" s="342"/>
      <c r="F1915" s="363"/>
      <c r="G1915" s="333">
        <v>0</v>
      </c>
      <c r="H1915" s="358"/>
    </row>
    <row r="1916" spans="1:8" s="345" customFormat="1" ht="25.5">
      <c r="A1916" s="344" t="s">
        <v>12649</v>
      </c>
      <c r="B1916" s="350" t="s">
        <v>12650</v>
      </c>
      <c r="C1916" s="331"/>
      <c r="D1916" s="322"/>
      <c r="E1916" s="342"/>
      <c r="F1916" s="363"/>
      <c r="G1916" s="333">
        <v>0</v>
      </c>
      <c r="H1916" s="358"/>
    </row>
    <row r="1917" spans="1:8" s="345" customFormat="1">
      <c r="A1917" s="344" t="s">
        <v>12651</v>
      </c>
      <c r="B1917" s="350" t="s">
        <v>12652</v>
      </c>
      <c r="C1917" s="331">
        <f>VLOOKUP(A1917,'[10]VPP_analiticki (2)'!$A$5:$I$338,6,0)</f>
        <v>80</v>
      </c>
      <c r="D1917" s="322">
        <f>VLOOKUP(A1917,'[10]VPP_analiticki (2)'!$A$5:$I$338,9,0)</f>
        <v>21208</v>
      </c>
      <c r="E1917" s="342">
        <f>D1917/C1917</f>
        <v>265.10000000000002</v>
      </c>
      <c r="F1917" s="363">
        <f t="shared" si="64"/>
        <v>49.345553924051202</v>
      </c>
      <c r="G1917" s="333">
        <v>13081.506345265974</v>
      </c>
      <c r="H1917" s="358">
        <v>265.10000000000002</v>
      </c>
    </row>
    <row r="1918" spans="1:8" s="345" customFormat="1">
      <c r="A1918" s="344" t="s">
        <v>12653</v>
      </c>
      <c r="B1918" s="350" t="s">
        <v>12654</v>
      </c>
      <c r="C1918" s="331">
        <f>VLOOKUP(A1918,'[10]VPP_analiticki (2)'!$A$5:$I$338,6,0)</f>
        <v>913</v>
      </c>
      <c r="D1918" s="322">
        <f>VLOOKUP(A1918,'[10]VPP_analiticki (2)'!$A$5:$I$338,9,0)</f>
        <v>251259.8</v>
      </c>
      <c r="E1918" s="342">
        <f>D1918/C1918</f>
        <v>275.20240963855423</v>
      </c>
      <c r="F1918" s="363">
        <f t="shared" si="64"/>
        <v>563.15613415823429</v>
      </c>
      <c r="G1918" s="333">
        <v>154981.92512307901</v>
      </c>
      <c r="H1918" s="358">
        <v>275.20240963855423</v>
      </c>
    </row>
    <row r="1919" spans="1:8" s="345" customFormat="1">
      <c r="A1919" s="344" t="s">
        <v>12655</v>
      </c>
      <c r="B1919" s="350" t="s">
        <v>12656</v>
      </c>
      <c r="C1919" s="331">
        <f>VLOOKUP(A1919,'[10]VPP_analiticki (2)'!$A$5:$I$338,6,0)</f>
        <v>1289</v>
      </c>
      <c r="D1919" s="322">
        <f>VLOOKUP(A1919,'[10]VPP_analiticki (2)'!$A$5:$I$338,9,0)</f>
        <v>353327.7</v>
      </c>
      <c r="E1919" s="342">
        <f>D1919/C1919</f>
        <v>274.10993017843288</v>
      </c>
      <c r="F1919" s="363">
        <f t="shared" si="64"/>
        <v>795.08023760127526</v>
      </c>
      <c r="G1919" s="333">
        <v>217939.38841513739</v>
      </c>
      <c r="H1919" s="358">
        <v>274.10993017843288</v>
      </c>
    </row>
    <row r="1920" spans="1:8" s="345" customFormat="1">
      <c r="A1920" s="344" t="s">
        <v>12601</v>
      </c>
      <c r="B1920" s="350" t="s">
        <v>12602</v>
      </c>
      <c r="C1920" s="331"/>
      <c r="D1920" s="322"/>
      <c r="E1920" s="342"/>
      <c r="F1920" s="363"/>
      <c r="G1920" s="333">
        <v>0</v>
      </c>
      <c r="H1920" s="358"/>
    </row>
    <row r="1921" spans="1:8" s="345" customFormat="1" ht="25.5">
      <c r="A1921" s="344" t="s">
        <v>19804</v>
      </c>
      <c r="B1921" s="350" t="s">
        <v>19808</v>
      </c>
      <c r="C1921" s="331">
        <f>VLOOKUP(A1921,'[10]VPP_analiticki (2)'!$A$5:$I$338,6,0)</f>
        <v>1</v>
      </c>
      <c r="D1921" s="322">
        <f>VLOOKUP(A1921,'[10]VPP_analiticki (2)'!$A$5:$I$338,9,0)</f>
        <v>21890</v>
      </c>
      <c r="E1921" s="342">
        <f>D1921/C1921</f>
        <v>21890</v>
      </c>
      <c r="F1921" s="363">
        <f t="shared" si="64"/>
        <v>0.61681942405064005</v>
      </c>
      <c r="G1921" s="333">
        <v>13502.177192468511</v>
      </c>
      <c r="H1921" s="358">
        <v>21890</v>
      </c>
    </row>
    <row r="1922" spans="1:8" s="345" customFormat="1" ht="25.5">
      <c r="A1922" s="344" t="s">
        <v>12657</v>
      </c>
      <c r="B1922" s="350" t="s">
        <v>12658</v>
      </c>
      <c r="C1922" s="331"/>
      <c r="D1922" s="322"/>
      <c r="E1922" s="342"/>
      <c r="F1922" s="363"/>
      <c r="G1922" s="333">
        <v>0</v>
      </c>
      <c r="H1922" s="358"/>
    </row>
    <row r="1923" spans="1:8" s="345" customFormat="1" ht="25.5">
      <c r="A1923" s="344" t="s">
        <v>19805</v>
      </c>
      <c r="B1923" s="350" t="s">
        <v>19809</v>
      </c>
      <c r="C1923" s="331">
        <f>VLOOKUP(A1923,'[10]VPP_analiticki (2)'!$A$5:$I$338,6,0)</f>
        <v>17</v>
      </c>
      <c r="D1923" s="322">
        <f>VLOOKUP(A1923,'[10]VPP_analiticki (2)'!$A$5:$I$338,9,0)</f>
        <v>58998.5</v>
      </c>
      <c r="E1923" s="342">
        <f t="shared" ref="E1923:E1932" si="65">D1923/C1923</f>
        <v>3470.5</v>
      </c>
      <c r="F1923" s="363">
        <f t="shared" si="64"/>
        <v>10.485930208860882</v>
      </c>
      <c r="G1923" s="333">
        <v>36391.420789851691</v>
      </c>
      <c r="H1923" s="358">
        <v>3470.5</v>
      </c>
    </row>
    <row r="1924" spans="1:8" s="345" customFormat="1" ht="38.25">
      <c r="A1924" s="344" t="s">
        <v>19806</v>
      </c>
      <c r="B1924" s="350" t="s">
        <v>19810</v>
      </c>
      <c r="C1924" s="331">
        <f>VLOOKUP(A1924,'[10]VPP_analiticki (2)'!$A$5:$I$338,6,0)</f>
        <v>1</v>
      </c>
      <c r="D1924" s="322">
        <f>VLOOKUP(A1924,'[10]VPP_analiticki (2)'!$A$5:$I$338,9,0)</f>
        <v>8283</v>
      </c>
      <c r="E1924" s="342">
        <f t="shared" si="65"/>
        <v>8283</v>
      </c>
      <c r="F1924" s="363">
        <f t="shared" si="64"/>
        <v>0.61681942405064016</v>
      </c>
      <c r="G1924" s="333">
        <v>5109.1152894114521</v>
      </c>
      <c r="H1924" s="358">
        <v>8283</v>
      </c>
    </row>
    <row r="1925" spans="1:8" s="345" customFormat="1" ht="38.25">
      <c r="A1925" s="344" t="s">
        <v>19807</v>
      </c>
      <c r="B1925" s="350" t="s">
        <v>19811</v>
      </c>
      <c r="C1925" s="331">
        <f>VLOOKUP(A1925,'[10]VPP_analiticki (2)'!$A$5:$I$338,6,0)</f>
        <v>2</v>
      </c>
      <c r="D1925" s="322">
        <f>VLOOKUP(A1925,'[10]VPP_analiticki (2)'!$A$5:$I$338,9,0)</f>
        <v>18018</v>
      </c>
      <c r="E1925" s="342">
        <f t="shared" si="65"/>
        <v>9009</v>
      </c>
      <c r="F1925" s="363">
        <f t="shared" si="64"/>
        <v>1.2336388481012803</v>
      </c>
      <c r="G1925" s="333">
        <v>11113.852382544435</v>
      </c>
      <c r="H1925" s="358">
        <v>9009</v>
      </c>
    </row>
    <row r="1926" spans="1:8" s="345" customFormat="1" ht="25.5">
      <c r="A1926" s="344" t="s">
        <v>19812</v>
      </c>
      <c r="B1926" s="350" t="s">
        <v>19817</v>
      </c>
      <c r="C1926" s="331">
        <f>VLOOKUP(A1926,'[10]VPP_analiticki (2)'!$A$5:$I$338,6,0)</f>
        <v>4</v>
      </c>
      <c r="D1926" s="322">
        <f>VLOOKUP(A1926,'[10]VPP_analiticki (2)'!$A$5:$I$338,9,0)</f>
        <v>43120</v>
      </c>
      <c r="E1926" s="342">
        <f t="shared" si="65"/>
        <v>10780</v>
      </c>
      <c r="F1926" s="363">
        <f t="shared" si="64"/>
        <v>2.4672776962025607</v>
      </c>
      <c r="G1926" s="333">
        <v>26597.253565063602</v>
      </c>
      <c r="H1926" s="358">
        <v>10780</v>
      </c>
    </row>
    <row r="1927" spans="1:8" s="345" customFormat="1" ht="25.5">
      <c r="A1927" s="344" t="s">
        <v>19813</v>
      </c>
      <c r="B1927" s="350" t="s">
        <v>19818</v>
      </c>
      <c r="C1927" s="331">
        <f>VLOOKUP(A1927,'[10]VPP_analiticki (2)'!$A$5:$I$338,6,0)</f>
        <v>13</v>
      </c>
      <c r="D1927" s="322">
        <f>VLOOKUP(A1927,'[10]VPP_analiticki (2)'!$A$5:$I$338,9,0)</f>
        <v>140140</v>
      </c>
      <c r="E1927" s="342">
        <f t="shared" si="65"/>
        <v>10780</v>
      </c>
      <c r="F1927" s="363">
        <f t="shared" si="64"/>
        <v>8.0186525126583206</v>
      </c>
      <c r="G1927" s="333">
        <v>86441.074086456705</v>
      </c>
      <c r="H1927" s="358">
        <v>10780</v>
      </c>
    </row>
    <row r="1928" spans="1:8" s="345" customFormat="1" ht="25.5">
      <c r="A1928" s="344" t="s">
        <v>19814</v>
      </c>
      <c r="B1928" s="350" t="s">
        <v>19819</v>
      </c>
      <c r="C1928" s="331">
        <f>VLOOKUP(A1928,'[10]VPP_analiticki (2)'!$A$5:$I$338,6,0)</f>
        <v>9</v>
      </c>
      <c r="D1928" s="322">
        <f>VLOOKUP(A1928,'[10]VPP_analiticki (2)'!$A$5:$I$338,9,0)</f>
        <v>97020</v>
      </c>
      <c r="E1928" s="342">
        <f t="shared" si="65"/>
        <v>10780</v>
      </c>
      <c r="F1928" s="363">
        <f t="shared" si="64"/>
        <v>5.5513748164557608</v>
      </c>
      <c r="G1928" s="333">
        <v>59843.8205213931</v>
      </c>
      <c r="H1928" s="358">
        <v>10780</v>
      </c>
    </row>
    <row r="1929" spans="1:8" s="345" customFormat="1" ht="25.5">
      <c r="A1929" s="344" t="s">
        <v>19815</v>
      </c>
      <c r="B1929" s="350" t="s">
        <v>19820</v>
      </c>
      <c r="C1929" s="331">
        <f>VLOOKUP(A1929,'[10]VPP_analiticki (2)'!$A$5:$I$338,6,0)</f>
        <v>11</v>
      </c>
      <c r="D1929" s="322">
        <f>VLOOKUP(A1929,'[10]VPP_analiticki (2)'!$A$5:$I$338,9,0)</f>
        <v>32670</v>
      </c>
      <c r="E1929" s="342">
        <f t="shared" si="65"/>
        <v>2970</v>
      </c>
      <c r="F1929" s="363">
        <f t="shared" si="64"/>
        <v>6.7850136645570425</v>
      </c>
      <c r="G1929" s="333">
        <v>20151.490583734416</v>
      </c>
      <c r="H1929" s="358">
        <v>2970</v>
      </c>
    </row>
    <row r="1930" spans="1:8" s="345" customFormat="1" ht="25.5">
      <c r="A1930" s="344" t="s">
        <v>19816</v>
      </c>
      <c r="B1930" s="350" t="s">
        <v>19821</v>
      </c>
      <c r="C1930" s="331">
        <f>VLOOKUP(A1930,'[10]VPP_analiticki (2)'!$A$5:$I$338,6,0)</f>
        <v>11</v>
      </c>
      <c r="D1930" s="322">
        <f>VLOOKUP(A1930,'[10]VPP_analiticki (2)'!$A$5:$I$338,9,0)</f>
        <v>32670</v>
      </c>
      <c r="E1930" s="342">
        <f t="shared" si="65"/>
        <v>2970</v>
      </c>
      <c r="F1930" s="363">
        <f t="shared" si="64"/>
        <v>6.7850136645570425</v>
      </c>
      <c r="G1930" s="333">
        <v>20151.490583734416</v>
      </c>
      <c r="H1930" s="358">
        <v>2970</v>
      </c>
    </row>
    <row r="1931" spans="1:8" s="345" customFormat="1">
      <c r="A1931" s="344" t="s">
        <v>12659</v>
      </c>
      <c r="B1931" s="350" t="s">
        <v>12660</v>
      </c>
      <c r="C1931" s="331">
        <f>VLOOKUP(A1931,'[10]VPP_analiticki (2)'!$A$5:$I$338,6,0)</f>
        <v>3</v>
      </c>
      <c r="D1931" s="322">
        <f>VLOOKUP(A1931,'[10]VPP_analiticki (2)'!$A$5:$I$338,9,0)</f>
        <v>263670</v>
      </c>
      <c r="E1931" s="342">
        <f t="shared" si="65"/>
        <v>87890</v>
      </c>
      <c r="F1931" s="363">
        <f t="shared" si="64"/>
        <v>1.8504582721519203</v>
      </c>
      <c r="G1931" s="333">
        <v>162636.77753943228</v>
      </c>
      <c r="H1931" s="358">
        <v>87890</v>
      </c>
    </row>
    <row r="1932" spans="1:8" s="345" customFormat="1">
      <c r="A1932" s="344" t="s">
        <v>18566</v>
      </c>
      <c r="B1932" s="350" t="s">
        <v>18567</v>
      </c>
      <c r="C1932" s="331">
        <f>VLOOKUP(A1932,'[10]VPP_analiticki (2)'!$A$5:$I$338,6,0)</f>
        <v>8</v>
      </c>
      <c r="D1932" s="322">
        <f>VLOOKUP(A1932,'[10]VPP_analiticki (2)'!$A$5:$I$338,9,0)</f>
        <v>703120</v>
      </c>
      <c r="E1932" s="342">
        <f t="shared" si="65"/>
        <v>87890</v>
      </c>
      <c r="F1932" s="363">
        <f t="shared" si="64"/>
        <v>4.9345553924051213</v>
      </c>
      <c r="G1932" s="333">
        <v>433698.07343848608</v>
      </c>
      <c r="H1932" s="358">
        <v>87890</v>
      </c>
    </row>
    <row r="1933" spans="1:8" s="345" customFormat="1">
      <c r="A1933" s="344" t="s">
        <v>12661</v>
      </c>
      <c r="B1933" s="350" t="s">
        <v>12662</v>
      </c>
      <c r="C1933" s="331"/>
      <c r="D1933" s="322"/>
      <c r="E1933" s="342"/>
      <c r="F1933" s="363"/>
      <c r="G1933" s="333">
        <v>0</v>
      </c>
      <c r="H1933" s="358"/>
    </row>
    <row r="1934" spans="1:8" s="345" customFormat="1">
      <c r="A1934" s="344" t="s">
        <v>12505</v>
      </c>
      <c r="B1934" s="350" t="s">
        <v>12506</v>
      </c>
      <c r="C1934" s="331"/>
      <c r="D1934" s="322"/>
      <c r="E1934" s="342"/>
      <c r="F1934" s="363"/>
      <c r="G1934" s="333">
        <v>0</v>
      </c>
      <c r="H1934" s="358"/>
    </row>
    <row r="1935" spans="1:8" s="345" customFormat="1">
      <c r="A1935" s="344" t="s">
        <v>18568</v>
      </c>
      <c r="B1935" s="350" t="s">
        <v>18569</v>
      </c>
      <c r="C1935" s="331">
        <f>VLOOKUP(A1935,'[10]VPP_analiticki (2)'!$A$5:$I$338,6,0)</f>
        <v>14</v>
      </c>
      <c r="D1935" s="322">
        <f>VLOOKUP(A1935,'[10]VPP_analiticki (2)'!$A$5:$I$338,9,0)</f>
        <v>614460</v>
      </c>
      <c r="E1935" s="342">
        <f t="shared" ref="E1935:E1941" si="66">D1935/C1935</f>
        <v>43890</v>
      </c>
      <c r="F1935" s="363">
        <f t="shared" si="64"/>
        <v>8.6354719367089618</v>
      </c>
      <c r="G1935" s="333">
        <v>379010.86330215633</v>
      </c>
      <c r="H1935" s="358">
        <v>43890</v>
      </c>
    </row>
    <row r="1936" spans="1:8" s="345" customFormat="1" ht="25.5">
      <c r="A1936" s="344" t="s">
        <v>18222</v>
      </c>
      <c r="B1936" s="350" t="s">
        <v>18223</v>
      </c>
      <c r="C1936" s="331">
        <f>VLOOKUP(A1936,'[10]VPP_analiticki (2)'!$A$5:$I$338,6,0)</f>
        <v>3</v>
      </c>
      <c r="D1936" s="322">
        <f>VLOOKUP(A1936,'[10]VPP_analiticki (2)'!$A$5:$I$338,9,0)</f>
        <v>4115100</v>
      </c>
      <c r="E1936" s="342">
        <f t="shared" si="66"/>
        <v>1371700</v>
      </c>
      <c r="F1936" s="363">
        <f t="shared" si="64"/>
        <v>1.8504582721519205</v>
      </c>
      <c r="G1936" s="333">
        <v>2538273.6119107893</v>
      </c>
      <c r="H1936" s="358">
        <v>1371700</v>
      </c>
    </row>
    <row r="1937" spans="1:8" s="345" customFormat="1">
      <c r="A1937" s="344" t="s">
        <v>18224</v>
      </c>
      <c r="B1937" s="350" t="s">
        <v>18225</v>
      </c>
      <c r="C1937" s="331">
        <f>VLOOKUP(A1937,'[10]VPP_analiticki (2)'!$A$5:$I$338,6,0)</f>
        <v>3</v>
      </c>
      <c r="D1937" s="322">
        <f>VLOOKUP(A1937,'[10]VPP_analiticki (2)'!$A$5:$I$338,9,0)</f>
        <v>851400</v>
      </c>
      <c r="E1937" s="342">
        <f t="shared" si="66"/>
        <v>283800</v>
      </c>
      <c r="F1937" s="363">
        <f t="shared" si="64"/>
        <v>1.8504582721519205</v>
      </c>
      <c r="G1937" s="333">
        <v>525160.05763671501</v>
      </c>
      <c r="H1937" s="358">
        <v>283800</v>
      </c>
    </row>
    <row r="1938" spans="1:8" s="345" customFormat="1">
      <c r="A1938" s="344" t="s">
        <v>18226</v>
      </c>
      <c r="B1938" s="350" t="s">
        <v>18227</v>
      </c>
      <c r="C1938" s="331">
        <f>VLOOKUP(A1938,'[10]VPP_analiticki (2)'!$A$5:$I$338,6,0)</f>
        <v>3</v>
      </c>
      <c r="D1938" s="322">
        <f>VLOOKUP(A1938,'[10]VPP_analiticki (2)'!$A$5:$I$338,9,0)</f>
        <v>123750</v>
      </c>
      <c r="E1938" s="342">
        <f t="shared" si="66"/>
        <v>41250</v>
      </c>
      <c r="F1938" s="363">
        <f t="shared" si="64"/>
        <v>1.8504582721519203</v>
      </c>
      <c r="G1938" s="333">
        <v>76331.403726266712</v>
      </c>
      <c r="H1938" s="358">
        <v>41250</v>
      </c>
    </row>
    <row r="1939" spans="1:8" s="345" customFormat="1">
      <c r="A1939" s="344" t="s">
        <v>18228</v>
      </c>
      <c r="B1939" s="350" t="s">
        <v>18229</v>
      </c>
      <c r="C1939" s="331">
        <f>VLOOKUP(A1939,'[10]VPP_analiticki (2)'!$A$5:$I$338,6,0)</f>
        <v>3</v>
      </c>
      <c r="D1939" s="322">
        <f>VLOOKUP(A1939,'[10]VPP_analiticki (2)'!$A$5:$I$338,9,0)</f>
        <v>74112</v>
      </c>
      <c r="E1939" s="342">
        <f t="shared" si="66"/>
        <v>24704</v>
      </c>
      <c r="F1939" s="363">
        <f t="shared" si="64"/>
        <v>1.8504582721519203</v>
      </c>
      <c r="G1939" s="333">
        <v>45713.721155241037</v>
      </c>
      <c r="H1939" s="358">
        <v>24704</v>
      </c>
    </row>
    <row r="1940" spans="1:8" s="345" customFormat="1">
      <c r="A1940" s="344" t="s">
        <v>18230</v>
      </c>
      <c r="B1940" s="350" t="s">
        <v>18231</v>
      </c>
      <c r="C1940" s="331">
        <f>VLOOKUP(A1940,'[10]VPP_analiticki (2)'!$A$5:$I$338,6,0)</f>
        <v>3</v>
      </c>
      <c r="D1940" s="322">
        <f>VLOOKUP(A1940,'[10]VPP_analiticki (2)'!$A$5:$I$338,9,0)</f>
        <v>43920</v>
      </c>
      <c r="E1940" s="342">
        <f t="shared" si="66"/>
        <v>14640</v>
      </c>
      <c r="F1940" s="363">
        <f t="shared" si="64"/>
        <v>1.8504582721519205</v>
      </c>
      <c r="G1940" s="333">
        <v>27090.709104304115</v>
      </c>
      <c r="H1940" s="358">
        <v>14640</v>
      </c>
    </row>
    <row r="1941" spans="1:8" s="345" customFormat="1" ht="25.5">
      <c r="A1941" s="344" t="s">
        <v>18232</v>
      </c>
      <c r="B1941" s="350" t="s">
        <v>18233</v>
      </c>
      <c r="C1941" s="331">
        <f>VLOOKUP(A1941,'[10]VPP_analiticki (2)'!$A$5:$I$338,6,0)</f>
        <v>3</v>
      </c>
      <c r="D1941" s="322">
        <f>VLOOKUP(A1941,'[10]VPP_analiticki (2)'!$A$5:$I$338,9,0)</f>
        <v>36900</v>
      </c>
      <c r="E1941" s="342">
        <f t="shared" si="66"/>
        <v>12300</v>
      </c>
      <c r="F1941" s="363">
        <f t="shared" si="64"/>
        <v>1.85045827215192</v>
      </c>
      <c r="G1941" s="333">
        <v>22760.636747468616</v>
      </c>
      <c r="H1941" s="358">
        <v>12300</v>
      </c>
    </row>
    <row r="1942" spans="1:8" s="345" customFormat="1">
      <c r="A1942" s="344" t="s">
        <v>12663</v>
      </c>
      <c r="B1942" s="350" t="s">
        <v>12664</v>
      </c>
      <c r="C1942" s="331"/>
      <c r="D1942" s="322"/>
      <c r="E1942" s="342"/>
      <c r="F1942" s="363"/>
      <c r="G1942" s="333">
        <v>0</v>
      </c>
      <c r="H1942" s="358"/>
    </row>
    <row r="1943" spans="1:8" s="345" customFormat="1" ht="25.5">
      <c r="A1943" s="344" t="s">
        <v>12603</v>
      </c>
      <c r="B1943" s="350" t="s">
        <v>12604</v>
      </c>
      <c r="C1943" s="331"/>
      <c r="D1943" s="322"/>
      <c r="E1943" s="342"/>
      <c r="F1943" s="363"/>
      <c r="G1943" s="333">
        <v>0</v>
      </c>
      <c r="H1943" s="358"/>
    </row>
    <row r="1944" spans="1:8" s="345" customFormat="1" ht="25.5">
      <c r="A1944" s="344" t="s">
        <v>18570</v>
      </c>
      <c r="B1944" s="350" t="s">
        <v>18571</v>
      </c>
      <c r="C1944" s="331">
        <f>VLOOKUP(A1944,'[10]VPP_analiticki (2)'!$A$5:$I$338,6,0)</f>
        <v>1</v>
      </c>
      <c r="D1944" s="322">
        <f>VLOOKUP(A1944,'[10]VPP_analiticki (2)'!$A$5:$I$338,9,0)</f>
        <v>1659900</v>
      </c>
      <c r="E1944" s="342">
        <f>D1944/C1944</f>
        <v>1659900</v>
      </c>
      <c r="F1944" s="363">
        <f t="shared" ref="F1944:F1999" si="67">G1944/H1944</f>
        <v>0.61681942405064016</v>
      </c>
      <c r="G1944" s="333">
        <v>1023858.5619816576</v>
      </c>
      <c r="H1944" s="358">
        <v>1659900</v>
      </c>
    </row>
    <row r="1945" spans="1:8" s="345" customFormat="1" ht="25.5">
      <c r="A1945" s="344" t="s">
        <v>12665</v>
      </c>
      <c r="B1945" s="350" t="s">
        <v>12666</v>
      </c>
      <c r="C1945" s="331">
        <f>VLOOKUP(A1945,'[10]VPP_analiticki (2)'!$A$5:$I$338,6,0)</f>
        <v>6</v>
      </c>
      <c r="D1945" s="322">
        <f>VLOOKUP(A1945,'[10]VPP_analiticki (2)'!$A$5:$I$338,9,0)</f>
        <v>1254000</v>
      </c>
      <c r="E1945" s="342">
        <f>D1945/C1945</f>
        <v>209000</v>
      </c>
      <c r="F1945" s="363">
        <f t="shared" si="67"/>
        <v>3.7009165443038405</v>
      </c>
      <c r="G1945" s="333">
        <v>773491.55775950267</v>
      </c>
      <c r="H1945" s="358">
        <v>209000</v>
      </c>
    </row>
    <row r="1946" spans="1:8" s="345" customFormat="1" ht="38.25">
      <c r="A1946" s="344" t="s">
        <v>11110</v>
      </c>
      <c r="B1946" s="350" t="s">
        <v>11111</v>
      </c>
      <c r="C1946" s="331"/>
      <c r="D1946" s="322"/>
      <c r="E1946" s="342"/>
      <c r="F1946" s="363"/>
      <c r="G1946" s="333">
        <v>0</v>
      </c>
      <c r="H1946" s="358"/>
    </row>
    <row r="1947" spans="1:8" s="345" customFormat="1">
      <c r="A1947" s="344" t="s">
        <v>12605</v>
      </c>
      <c r="B1947" s="350" t="s">
        <v>12606</v>
      </c>
      <c r="C1947" s="331"/>
      <c r="D1947" s="322"/>
      <c r="E1947" s="342"/>
      <c r="F1947" s="363"/>
      <c r="G1947" s="333">
        <v>0</v>
      </c>
      <c r="H1947" s="358"/>
    </row>
    <row r="1948" spans="1:8" s="345" customFormat="1" ht="38.25">
      <c r="A1948" s="344" t="s">
        <v>12667</v>
      </c>
      <c r="B1948" s="350" t="s">
        <v>12668</v>
      </c>
      <c r="C1948" s="331">
        <f>VLOOKUP(A1948,'[10]VPP_analiticki (2)'!$A$5:$I$338,6,0)</f>
        <v>22</v>
      </c>
      <c r="D1948" s="322">
        <f>VLOOKUP(A1948,'[10]VPP_analiticki (2)'!$A$5:$I$338,9,0)</f>
        <v>3993000</v>
      </c>
      <c r="E1948" s="342">
        <f>D1948/C1948</f>
        <v>181500</v>
      </c>
      <c r="F1948" s="363">
        <f t="shared" si="67"/>
        <v>13.570027329114081</v>
      </c>
      <c r="G1948" s="333">
        <v>2462959.9602342057</v>
      </c>
      <c r="H1948" s="358">
        <v>181500</v>
      </c>
    </row>
    <row r="1949" spans="1:8" s="345" customFormat="1" ht="25.5">
      <c r="A1949" s="344" t="s">
        <v>12669</v>
      </c>
      <c r="B1949" s="350" t="s">
        <v>12670</v>
      </c>
      <c r="C1949" s="331">
        <f>VLOOKUP(A1949,'[10]VPP_analiticki (2)'!$A$5:$I$338,6,0)</f>
        <v>21</v>
      </c>
      <c r="D1949" s="322">
        <f>VLOOKUP(A1949,'[10]VPP_analiticki (2)'!$A$5:$I$338,9,0)</f>
        <v>462000</v>
      </c>
      <c r="E1949" s="342">
        <f>D1949/C1949</f>
        <v>22000</v>
      </c>
      <c r="F1949" s="363">
        <f t="shared" si="67"/>
        <v>12.95320790506344</v>
      </c>
      <c r="G1949" s="333">
        <v>284970.57391139568</v>
      </c>
      <c r="H1949" s="358">
        <v>22000</v>
      </c>
    </row>
    <row r="1950" spans="1:8" s="345" customFormat="1" ht="25.5">
      <c r="A1950" s="344" t="s">
        <v>12671</v>
      </c>
      <c r="B1950" s="350" t="s">
        <v>12672</v>
      </c>
      <c r="C1950" s="331">
        <f>VLOOKUP(A1950,'[10]VPP_analiticki (2)'!$A$5:$I$338,6,0)</f>
        <v>21</v>
      </c>
      <c r="D1950" s="322">
        <f>VLOOKUP(A1950,'[10]VPP_analiticki (2)'!$A$5:$I$338,9,0)</f>
        <v>381150</v>
      </c>
      <c r="E1950" s="342">
        <f>D1950/C1950</f>
        <v>18150</v>
      </c>
      <c r="F1950" s="363">
        <f t="shared" si="67"/>
        <v>12.953207905063442</v>
      </c>
      <c r="G1950" s="333">
        <v>235100.72347690148</v>
      </c>
      <c r="H1950" s="358">
        <v>18150</v>
      </c>
    </row>
    <row r="1951" spans="1:8" s="345" customFormat="1" ht="25.5">
      <c r="A1951" s="344" t="s">
        <v>12673</v>
      </c>
      <c r="B1951" s="350" t="s">
        <v>12674</v>
      </c>
      <c r="C1951" s="331">
        <f>VLOOKUP(A1951,'[10]VPP_analiticki (2)'!$A$5:$I$338,6,0)</f>
        <v>13</v>
      </c>
      <c r="D1951" s="322">
        <f>VLOOKUP(A1951,'[10]VPP_analiticki (2)'!$A$5:$I$338,9,0)</f>
        <v>3003000</v>
      </c>
      <c r="E1951" s="342">
        <f>D1951/C1951</f>
        <v>231000</v>
      </c>
      <c r="F1951" s="363">
        <f t="shared" si="67"/>
        <v>8.0186525126583206</v>
      </c>
      <c r="G1951" s="333">
        <v>1852308.7304240721</v>
      </c>
      <c r="H1951" s="358">
        <v>231000</v>
      </c>
    </row>
    <row r="1952" spans="1:8" s="345" customFormat="1">
      <c r="A1952" s="344" t="s">
        <v>12675</v>
      </c>
      <c r="B1952" s="350" t="s">
        <v>12676</v>
      </c>
      <c r="C1952" s="331"/>
      <c r="D1952" s="322"/>
      <c r="E1952" s="342"/>
      <c r="F1952" s="363"/>
      <c r="G1952" s="333">
        <v>0</v>
      </c>
      <c r="H1952" s="358"/>
    </row>
    <row r="1953" spans="1:8" s="345" customFormat="1" ht="25.5">
      <c r="A1953" s="344" t="s">
        <v>12736</v>
      </c>
      <c r="B1953" s="350" t="s">
        <v>12737</v>
      </c>
      <c r="C1953" s="331">
        <f>VLOOKUP(A1953,'[10]VPP_analiticki (2)'!$A$5:$I$338,6,0)</f>
        <v>2</v>
      </c>
      <c r="D1953" s="322">
        <f>VLOOKUP(A1953,'[10]VPP_analiticki (2)'!$A$5:$I$338,9,0)</f>
        <v>347600</v>
      </c>
      <c r="E1953" s="342">
        <f>D1953/C1953</f>
        <v>173800</v>
      </c>
      <c r="F1953" s="363">
        <f t="shared" si="67"/>
        <v>1.2336388481012803</v>
      </c>
      <c r="G1953" s="333">
        <v>214406.43180000252</v>
      </c>
      <c r="H1953" s="358">
        <v>173800</v>
      </c>
    </row>
    <row r="1954" spans="1:8" s="345" customFormat="1" ht="25.5">
      <c r="A1954" s="344" t="s">
        <v>19822</v>
      </c>
      <c r="B1954" s="350" t="s">
        <v>19823</v>
      </c>
      <c r="C1954" s="331">
        <f>VLOOKUP(A1954,'[10]VPP_analiticki (2)'!$A$5:$I$338,6,0)</f>
        <v>1</v>
      </c>
      <c r="D1954" s="322">
        <f>VLOOKUP(A1954,'[10]VPP_analiticki (2)'!$A$5:$I$338,9,0)</f>
        <v>173800</v>
      </c>
      <c r="E1954" s="342">
        <f>D1954/C1954</f>
        <v>173800</v>
      </c>
      <c r="F1954" s="363">
        <f t="shared" si="67"/>
        <v>0.61681942405064016</v>
      </c>
      <c r="G1954" s="333">
        <v>107203.21590000126</v>
      </c>
      <c r="H1954" s="358">
        <v>173800</v>
      </c>
    </row>
    <row r="1955" spans="1:8" s="345" customFormat="1">
      <c r="A1955" s="344" t="s">
        <v>11291</v>
      </c>
      <c r="B1955" s="350" t="s">
        <v>11117</v>
      </c>
      <c r="C1955" s="331"/>
      <c r="D1955" s="322"/>
      <c r="E1955" s="342"/>
      <c r="F1955" s="363"/>
      <c r="G1955" s="333">
        <v>0</v>
      </c>
      <c r="H1955" s="358"/>
    </row>
    <row r="1956" spans="1:8" s="345" customFormat="1" ht="25.5">
      <c r="A1956" s="344" t="s">
        <v>12677</v>
      </c>
      <c r="B1956" s="350" t="s">
        <v>12678</v>
      </c>
      <c r="C1956" s="331">
        <f>VLOOKUP(A1956,'[10]VPP_analiticki (2)'!$A$5:$I$338,6,0)</f>
        <v>5</v>
      </c>
      <c r="D1956" s="322">
        <f>VLOOKUP(A1956,'[10]VPP_analiticki (2)'!$A$5:$I$338,9,0)</f>
        <v>1237500</v>
      </c>
      <c r="E1956" s="342">
        <f>D1956/C1956</f>
        <v>247500</v>
      </c>
      <c r="F1956" s="363">
        <f t="shared" si="67"/>
        <v>3.0840971202532002</v>
      </c>
      <c r="G1956" s="333">
        <v>763314.03726266709</v>
      </c>
      <c r="H1956" s="358">
        <v>247500</v>
      </c>
    </row>
    <row r="1957" spans="1:8" s="345" customFormat="1" ht="25.5">
      <c r="A1957" s="344" t="s">
        <v>12679</v>
      </c>
      <c r="B1957" s="350" t="s">
        <v>12680</v>
      </c>
      <c r="C1957" s="331"/>
      <c r="D1957" s="322"/>
      <c r="E1957" s="342"/>
      <c r="F1957" s="363"/>
      <c r="G1957" s="333">
        <v>0</v>
      </c>
      <c r="H1957" s="358"/>
    </row>
    <row r="1958" spans="1:8" s="345" customFormat="1" ht="25.5">
      <c r="A1958" s="344" t="s">
        <v>12681</v>
      </c>
      <c r="B1958" s="350" t="s">
        <v>12682</v>
      </c>
      <c r="C1958" s="331"/>
      <c r="D1958" s="322"/>
      <c r="E1958" s="342"/>
      <c r="F1958" s="363"/>
      <c r="G1958" s="333">
        <v>0</v>
      </c>
      <c r="H1958" s="358"/>
    </row>
    <row r="1959" spans="1:8" s="345" customFormat="1" ht="25.5">
      <c r="A1959" s="344" t="s">
        <v>12683</v>
      </c>
      <c r="B1959" s="350" t="s">
        <v>12684</v>
      </c>
      <c r="C1959" s="331"/>
      <c r="D1959" s="322"/>
      <c r="E1959" s="342"/>
      <c r="F1959" s="363"/>
      <c r="G1959" s="333">
        <v>0</v>
      </c>
      <c r="H1959" s="358"/>
    </row>
    <row r="1960" spans="1:8" s="345" customFormat="1">
      <c r="A1960" s="344" t="s">
        <v>12685</v>
      </c>
      <c r="B1960" s="350" t="s">
        <v>12686</v>
      </c>
      <c r="C1960" s="331"/>
      <c r="D1960" s="322"/>
      <c r="E1960" s="342"/>
      <c r="F1960" s="363"/>
      <c r="G1960" s="333">
        <v>0</v>
      </c>
      <c r="H1960" s="358"/>
    </row>
    <row r="1961" spans="1:8" s="345" customFormat="1">
      <c r="A1961" s="344" t="s">
        <v>12687</v>
      </c>
      <c r="B1961" s="350" t="s">
        <v>12688</v>
      </c>
      <c r="C1961" s="331"/>
      <c r="D1961" s="322"/>
      <c r="E1961" s="342"/>
      <c r="F1961" s="363"/>
      <c r="G1961" s="333">
        <v>0</v>
      </c>
      <c r="H1961" s="358"/>
    </row>
    <row r="1962" spans="1:8" s="345" customFormat="1">
      <c r="A1962" s="344" t="s">
        <v>12689</v>
      </c>
      <c r="B1962" s="350" t="s">
        <v>12690</v>
      </c>
      <c r="C1962" s="331"/>
      <c r="D1962" s="322"/>
      <c r="E1962" s="342"/>
      <c r="F1962" s="363"/>
      <c r="G1962" s="333">
        <v>0</v>
      </c>
      <c r="H1962" s="358"/>
    </row>
    <row r="1963" spans="1:8" s="345" customFormat="1">
      <c r="A1963" s="344" t="s">
        <v>12691</v>
      </c>
      <c r="B1963" s="350" t="s">
        <v>12692</v>
      </c>
      <c r="C1963" s="331"/>
      <c r="D1963" s="322"/>
      <c r="E1963" s="342"/>
      <c r="F1963" s="363"/>
      <c r="G1963" s="333">
        <v>0</v>
      </c>
      <c r="H1963" s="358"/>
    </row>
    <row r="1964" spans="1:8" s="345" customFormat="1" ht="25.5">
      <c r="A1964" s="344" t="s">
        <v>12693</v>
      </c>
      <c r="B1964" s="350" t="s">
        <v>12694</v>
      </c>
      <c r="C1964" s="331"/>
      <c r="D1964" s="322"/>
      <c r="E1964" s="342"/>
      <c r="F1964" s="363"/>
      <c r="G1964" s="333">
        <v>0</v>
      </c>
      <c r="H1964" s="358"/>
    </row>
    <row r="1965" spans="1:8" s="345" customFormat="1" ht="25.5">
      <c r="A1965" s="344" t="s">
        <v>12695</v>
      </c>
      <c r="B1965" s="350" t="s">
        <v>12696</v>
      </c>
      <c r="C1965" s="331"/>
      <c r="D1965" s="322"/>
      <c r="E1965" s="342"/>
      <c r="F1965" s="363"/>
      <c r="G1965" s="333">
        <v>0</v>
      </c>
      <c r="H1965" s="358"/>
    </row>
    <row r="1966" spans="1:8" s="345" customFormat="1" ht="25.5">
      <c r="A1966" s="344" t="s">
        <v>12697</v>
      </c>
      <c r="B1966" s="350" t="s">
        <v>12698</v>
      </c>
      <c r="C1966" s="331">
        <f>VLOOKUP(A1966,'[10]VPP_analiticki (2)'!$A$5:$I$338,6,0)</f>
        <v>1</v>
      </c>
      <c r="D1966" s="322">
        <f>VLOOKUP(A1966,'[10]VPP_analiticki (2)'!$A$5:$I$338,9,0)</f>
        <v>216700</v>
      </c>
      <c r="E1966" s="342">
        <f>D1966/C1966</f>
        <v>216700</v>
      </c>
      <c r="F1966" s="363">
        <f t="shared" si="67"/>
        <v>0.61681942405064016</v>
      </c>
      <c r="G1966" s="333">
        <v>133664.76919177372</v>
      </c>
      <c r="H1966" s="358">
        <v>216700</v>
      </c>
    </row>
    <row r="1967" spans="1:8" s="345" customFormat="1">
      <c r="A1967" s="344" t="s">
        <v>12699</v>
      </c>
      <c r="B1967" s="350" t="s">
        <v>12700</v>
      </c>
      <c r="C1967" s="331"/>
      <c r="D1967" s="322"/>
      <c r="E1967" s="342"/>
      <c r="F1967" s="363"/>
      <c r="G1967" s="333">
        <v>0</v>
      </c>
      <c r="H1967" s="358"/>
    </row>
    <row r="1968" spans="1:8" s="345" customFormat="1" ht="25.5">
      <c r="A1968" s="344" t="s">
        <v>12701</v>
      </c>
      <c r="B1968" s="350" t="s">
        <v>12702</v>
      </c>
      <c r="C1968" s="331"/>
      <c r="D1968" s="322"/>
      <c r="E1968" s="342"/>
      <c r="F1968" s="363"/>
      <c r="G1968" s="333">
        <v>0</v>
      </c>
      <c r="H1968" s="358"/>
    </row>
    <row r="1969" spans="1:8" s="345" customFormat="1">
      <c r="A1969" s="344" t="s">
        <v>12703</v>
      </c>
      <c r="B1969" s="350" t="s">
        <v>12704</v>
      </c>
      <c r="C1969" s="331"/>
      <c r="D1969" s="322"/>
      <c r="E1969" s="342"/>
      <c r="F1969" s="363"/>
      <c r="G1969" s="333">
        <v>0</v>
      </c>
      <c r="H1969" s="358"/>
    </row>
    <row r="1970" spans="1:8" s="345" customFormat="1" ht="25.5">
      <c r="A1970" s="344" t="s">
        <v>12705</v>
      </c>
      <c r="B1970" s="350" t="s">
        <v>12706</v>
      </c>
      <c r="C1970" s="331"/>
      <c r="D1970" s="322"/>
      <c r="E1970" s="342"/>
      <c r="F1970" s="363"/>
      <c r="G1970" s="333">
        <v>0</v>
      </c>
      <c r="H1970" s="358"/>
    </row>
    <row r="1971" spans="1:8" s="345" customFormat="1">
      <c r="A1971" s="344" t="s">
        <v>12707</v>
      </c>
      <c r="B1971" s="350" t="s">
        <v>12708</v>
      </c>
      <c r="C1971" s="331"/>
      <c r="D1971" s="322"/>
      <c r="E1971" s="342"/>
      <c r="F1971" s="363"/>
      <c r="G1971" s="333">
        <v>0</v>
      </c>
      <c r="H1971" s="358"/>
    </row>
    <row r="1972" spans="1:8" s="345" customFormat="1">
      <c r="A1972" s="344" t="s">
        <v>12709</v>
      </c>
      <c r="B1972" s="350" t="s">
        <v>12708</v>
      </c>
      <c r="C1972" s="331"/>
      <c r="D1972" s="322"/>
      <c r="E1972" s="342"/>
      <c r="F1972" s="363"/>
      <c r="G1972" s="333">
        <v>0</v>
      </c>
      <c r="H1972" s="358"/>
    </row>
    <row r="1973" spans="1:8" s="345" customFormat="1">
      <c r="A1973" s="344" t="s">
        <v>12710</v>
      </c>
      <c r="B1973" s="350" t="s">
        <v>12711</v>
      </c>
      <c r="C1973" s="331"/>
      <c r="D1973" s="322"/>
      <c r="E1973" s="342"/>
      <c r="F1973" s="363"/>
      <c r="G1973" s="333">
        <v>0</v>
      </c>
      <c r="H1973" s="358"/>
    </row>
    <row r="1974" spans="1:8" s="345" customFormat="1">
      <c r="A1974" s="344" t="s">
        <v>12712</v>
      </c>
      <c r="B1974" s="350" t="s">
        <v>12713</v>
      </c>
      <c r="C1974" s="331"/>
      <c r="D1974" s="322"/>
      <c r="E1974" s="342"/>
      <c r="F1974" s="363"/>
      <c r="G1974" s="333">
        <v>0</v>
      </c>
      <c r="H1974" s="358"/>
    </row>
    <row r="1975" spans="1:8" s="345" customFormat="1">
      <c r="A1975" s="344" t="s">
        <v>12714</v>
      </c>
      <c r="B1975" s="350" t="s">
        <v>12715</v>
      </c>
      <c r="C1975" s="331"/>
      <c r="D1975" s="322"/>
      <c r="E1975" s="342"/>
      <c r="F1975" s="363"/>
      <c r="G1975" s="333">
        <v>0</v>
      </c>
      <c r="H1975" s="358"/>
    </row>
    <row r="1976" spans="1:8" s="345" customFormat="1">
      <c r="A1976" s="344" t="s">
        <v>12716</v>
      </c>
      <c r="B1976" s="350" t="s">
        <v>12717</v>
      </c>
      <c r="C1976" s="331"/>
      <c r="D1976" s="322"/>
      <c r="E1976" s="342"/>
      <c r="F1976" s="363"/>
      <c r="G1976" s="333">
        <v>0</v>
      </c>
      <c r="H1976" s="358"/>
    </row>
    <row r="1977" spans="1:8" s="345" customFormat="1" ht="25.5">
      <c r="A1977" s="344" t="s">
        <v>12718</v>
      </c>
      <c r="B1977" s="350" t="s">
        <v>12719</v>
      </c>
      <c r="C1977" s="331"/>
      <c r="D1977" s="322"/>
      <c r="E1977" s="342"/>
      <c r="F1977" s="363"/>
      <c r="G1977" s="333">
        <v>0</v>
      </c>
      <c r="H1977" s="358"/>
    </row>
    <row r="1978" spans="1:8" s="345" customFormat="1" ht="25.5">
      <c r="A1978" s="344" t="s">
        <v>12720</v>
      </c>
      <c r="B1978" s="350" t="s">
        <v>12721</v>
      </c>
      <c r="C1978" s="331"/>
      <c r="D1978" s="322"/>
      <c r="E1978" s="342"/>
      <c r="F1978" s="363"/>
      <c r="G1978" s="333">
        <v>0</v>
      </c>
      <c r="H1978" s="358"/>
    </row>
    <row r="1979" spans="1:8" s="345" customFormat="1" ht="25.5">
      <c r="A1979" s="344" t="s">
        <v>12722</v>
      </c>
      <c r="B1979" s="350" t="s">
        <v>12723</v>
      </c>
      <c r="C1979" s="331"/>
      <c r="D1979" s="322"/>
      <c r="E1979" s="342"/>
      <c r="F1979" s="363"/>
      <c r="G1979" s="333">
        <v>0</v>
      </c>
      <c r="H1979" s="358"/>
    </row>
    <row r="1980" spans="1:8" s="345" customFormat="1" ht="25.5">
      <c r="A1980" s="344" t="s">
        <v>12724</v>
      </c>
      <c r="B1980" s="350" t="s">
        <v>12725</v>
      </c>
      <c r="C1980" s="331"/>
      <c r="D1980" s="322"/>
      <c r="E1980" s="342"/>
      <c r="F1980" s="363"/>
      <c r="G1980" s="333">
        <v>0</v>
      </c>
      <c r="H1980" s="358"/>
    </row>
    <row r="1981" spans="1:8" s="345" customFormat="1" ht="25.5">
      <c r="A1981" s="344" t="s">
        <v>12726</v>
      </c>
      <c r="B1981" s="350" t="s">
        <v>12727</v>
      </c>
      <c r="C1981" s="331"/>
      <c r="D1981" s="322"/>
      <c r="E1981" s="342"/>
      <c r="F1981" s="363"/>
      <c r="G1981" s="333">
        <v>0</v>
      </c>
      <c r="H1981" s="358"/>
    </row>
    <row r="1982" spans="1:8" s="345" customFormat="1" ht="25.5">
      <c r="A1982" s="344" t="s">
        <v>12728</v>
      </c>
      <c r="B1982" s="350" t="s">
        <v>12729</v>
      </c>
      <c r="C1982" s="331"/>
      <c r="D1982" s="322"/>
      <c r="E1982" s="342"/>
      <c r="F1982" s="363"/>
      <c r="G1982" s="333">
        <v>0</v>
      </c>
      <c r="H1982" s="358"/>
    </row>
    <row r="1983" spans="1:8" s="345" customFormat="1" ht="25.5">
      <c r="A1983" s="344" t="s">
        <v>12730</v>
      </c>
      <c r="B1983" s="350" t="s">
        <v>12731</v>
      </c>
      <c r="C1983" s="331"/>
      <c r="D1983" s="322"/>
      <c r="E1983" s="342"/>
      <c r="F1983" s="363"/>
      <c r="G1983" s="333">
        <v>0</v>
      </c>
      <c r="H1983" s="358"/>
    </row>
    <row r="1984" spans="1:8" s="345" customFormat="1" ht="25.5">
      <c r="A1984" s="344" t="s">
        <v>12732</v>
      </c>
      <c r="B1984" s="350" t="s">
        <v>12733</v>
      </c>
      <c r="C1984" s="331"/>
      <c r="D1984" s="322"/>
      <c r="E1984" s="342"/>
      <c r="F1984" s="363"/>
      <c r="G1984" s="333">
        <v>0</v>
      </c>
      <c r="H1984" s="358"/>
    </row>
    <row r="1985" spans="1:8" s="345" customFormat="1" ht="25.5">
      <c r="A1985" s="344" t="s">
        <v>12734</v>
      </c>
      <c r="B1985" s="350" t="s">
        <v>12735</v>
      </c>
      <c r="C1985" s="331"/>
      <c r="D1985" s="322"/>
      <c r="E1985" s="342"/>
      <c r="F1985" s="363"/>
      <c r="G1985" s="333">
        <v>0</v>
      </c>
      <c r="H1985" s="358"/>
    </row>
    <row r="1986" spans="1:8" s="345" customFormat="1">
      <c r="A1986" s="344" t="s">
        <v>12740</v>
      </c>
      <c r="B1986" s="350" t="s">
        <v>12741</v>
      </c>
      <c r="C1986" s="331">
        <f>VLOOKUP(A1986,'[10]VPP_analiticki (2)'!$A$5:$I$338,6,0)</f>
        <v>14</v>
      </c>
      <c r="D1986" s="322">
        <f>VLOOKUP(A1986,'[10]VPP_analiticki (2)'!$A$5:$I$338,9,0)</f>
        <v>164780</v>
      </c>
      <c r="E1986" s="342">
        <f>D1986/C1986</f>
        <v>11770</v>
      </c>
      <c r="F1986" s="363">
        <f t="shared" si="67"/>
        <v>8.6354719367089618</v>
      </c>
      <c r="G1986" s="333">
        <v>101639.50469506448</v>
      </c>
      <c r="H1986" s="358">
        <v>11770</v>
      </c>
    </row>
    <row r="1987" spans="1:8" s="345" customFormat="1" ht="25.5">
      <c r="A1987" s="344" t="s">
        <v>12742</v>
      </c>
      <c r="B1987" s="350" t="s">
        <v>12743</v>
      </c>
      <c r="C1987" s="331"/>
      <c r="D1987" s="322"/>
      <c r="E1987" s="342"/>
      <c r="F1987" s="363"/>
      <c r="G1987" s="333">
        <v>0</v>
      </c>
      <c r="H1987" s="358"/>
    </row>
    <row r="1988" spans="1:8" s="345" customFormat="1" ht="25.5">
      <c r="A1988" s="344" t="s">
        <v>12744</v>
      </c>
      <c r="B1988" s="350" t="s">
        <v>12745</v>
      </c>
      <c r="C1988" s="331"/>
      <c r="D1988" s="322"/>
      <c r="E1988" s="342"/>
      <c r="F1988" s="363"/>
      <c r="G1988" s="333">
        <v>0</v>
      </c>
      <c r="H1988" s="358"/>
    </row>
    <row r="1989" spans="1:8" s="345" customFormat="1" ht="25.5">
      <c r="A1989" s="344" t="s">
        <v>12746</v>
      </c>
      <c r="B1989" s="350" t="s">
        <v>12747</v>
      </c>
      <c r="C1989" s="331"/>
      <c r="D1989" s="322"/>
      <c r="E1989" s="342"/>
      <c r="F1989" s="363"/>
      <c r="G1989" s="333">
        <v>0</v>
      </c>
      <c r="H1989" s="358"/>
    </row>
    <row r="1990" spans="1:8" s="345" customFormat="1" ht="25.5">
      <c r="A1990" s="344" t="s">
        <v>12748</v>
      </c>
      <c r="B1990" s="350" t="s">
        <v>12749</v>
      </c>
      <c r="C1990" s="331"/>
      <c r="D1990" s="322"/>
      <c r="E1990" s="342"/>
      <c r="F1990" s="363"/>
      <c r="G1990" s="333">
        <v>0</v>
      </c>
      <c r="H1990" s="358"/>
    </row>
    <row r="1991" spans="1:8" s="345" customFormat="1" ht="25.5">
      <c r="A1991" s="344" t="s">
        <v>12750</v>
      </c>
      <c r="B1991" s="350" t="s">
        <v>12751</v>
      </c>
      <c r="C1991" s="331"/>
      <c r="D1991" s="322"/>
      <c r="E1991" s="342"/>
      <c r="F1991" s="363"/>
      <c r="G1991" s="333">
        <v>0</v>
      </c>
      <c r="H1991" s="358"/>
    </row>
    <row r="1992" spans="1:8" s="345" customFormat="1">
      <c r="A1992" s="344" t="s">
        <v>12752</v>
      </c>
      <c r="B1992" s="350" t="s">
        <v>12753</v>
      </c>
      <c r="C1992" s="331">
        <f>VLOOKUP(A1992,'[10]VPP_analiticki (2)'!$A$5:$I$338,6,0)</f>
        <v>5</v>
      </c>
      <c r="D1992" s="322">
        <f>VLOOKUP(A1992,'[10]VPP_analiticki (2)'!$A$5:$I$338,9,0)</f>
        <v>1325005</v>
      </c>
      <c r="E1992" s="342">
        <f>D1992/C1992</f>
        <v>265001</v>
      </c>
      <c r="F1992" s="363">
        <f t="shared" si="67"/>
        <v>3.0840971202532002</v>
      </c>
      <c r="G1992" s="333">
        <v>817288.82096421835</v>
      </c>
      <c r="H1992" s="358">
        <v>265001</v>
      </c>
    </row>
    <row r="1993" spans="1:8" s="345" customFormat="1">
      <c r="A1993" s="344" t="s">
        <v>12754</v>
      </c>
      <c r="B1993" s="350" t="s">
        <v>12755</v>
      </c>
      <c r="C1993" s="331"/>
      <c r="D1993" s="322"/>
      <c r="E1993" s="342"/>
      <c r="F1993" s="363"/>
      <c r="G1993" s="333">
        <v>0</v>
      </c>
      <c r="H1993" s="358"/>
    </row>
    <row r="1994" spans="1:8" s="345" customFormat="1" ht="25.5">
      <c r="A1994" s="344" t="s">
        <v>12756</v>
      </c>
      <c r="B1994" s="350" t="s">
        <v>12757</v>
      </c>
      <c r="C1994" s="331">
        <f>VLOOKUP(A1994,'[10]VPP_analiticki (2)'!$A$5:$I$338,6,0)</f>
        <v>6</v>
      </c>
      <c r="D1994" s="322">
        <f>VLOOKUP(A1994,'[10]VPP_analiticki (2)'!$A$5:$I$338,9,0)</f>
        <v>1614003.6</v>
      </c>
      <c r="E1994" s="342">
        <f t="shared" ref="E1994:E1999" si="68">D1994/C1994</f>
        <v>269000.60000000003</v>
      </c>
      <c r="F1994" s="363">
        <f t="shared" si="67"/>
        <v>3.7009165443038414</v>
      </c>
      <c r="G1994" s="333">
        <v>995548.77096766001</v>
      </c>
      <c r="H1994" s="358">
        <v>269000.60000000003</v>
      </c>
    </row>
    <row r="1995" spans="1:8" s="345" customFormat="1" ht="38.25">
      <c r="A1995" s="344" t="s">
        <v>12541</v>
      </c>
      <c r="B1995" s="350" t="s">
        <v>12542</v>
      </c>
      <c r="C1995" s="331">
        <f>VLOOKUP(A1995,'[10]VPP_analiticki (2)'!$A$5:$I$338,6,0)</f>
        <v>19</v>
      </c>
      <c r="D1995" s="322">
        <f>VLOOKUP(A1995,'[10]VPP_analiticki (2)'!$A$5:$I$338,9,0)</f>
        <v>135850</v>
      </c>
      <c r="E1995" s="342">
        <f t="shared" si="68"/>
        <v>7150</v>
      </c>
      <c r="F1995" s="363">
        <f t="shared" si="67"/>
        <v>11.719569056962163</v>
      </c>
      <c r="G1995" s="333">
        <v>83794.918757279462</v>
      </c>
      <c r="H1995" s="358">
        <v>7150</v>
      </c>
    </row>
    <row r="1996" spans="1:8" s="345" customFormat="1" ht="38.25">
      <c r="A1996" s="344" t="s">
        <v>19824</v>
      </c>
      <c r="B1996" s="350" t="s">
        <v>19826</v>
      </c>
      <c r="C1996" s="331">
        <f>VLOOKUP(A1996,'[10]VPP_analiticki (2)'!$A$5:$I$338,6,0)</f>
        <v>5</v>
      </c>
      <c r="D1996" s="322">
        <f>VLOOKUP(A1996,'[10]VPP_analiticki (2)'!$A$5:$I$338,9,0)</f>
        <v>35750</v>
      </c>
      <c r="E1996" s="342">
        <f t="shared" si="68"/>
        <v>7150</v>
      </c>
      <c r="F1996" s="363">
        <f t="shared" si="67"/>
        <v>3.0840971202532006</v>
      </c>
      <c r="G1996" s="333">
        <v>22051.294409810384</v>
      </c>
      <c r="H1996" s="358">
        <v>7150</v>
      </c>
    </row>
    <row r="1997" spans="1:8" s="345" customFormat="1" ht="38.25">
      <c r="A1997" s="344" t="s">
        <v>19825</v>
      </c>
      <c r="B1997" s="350" t="s">
        <v>19827</v>
      </c>
      <c r="C1997" s="331">
        <f>VLOOKUP(A1997,'[10]VPP_analiticki (2)'!$A$5:$I$338,6,0)</f>
        <v>5</v>
      </c>
      <c r="D1997" s="322">
        <f>VLOOKUP(A1997,'[10]VPP_analiticki (2)'!$A$5:$I$338,9,0)</f>
        <v>35750</v>
      </c>
      <c r="E1997" s="342">
        <f t="shared" si="68"/>
        <v>7150</v>
      </c>
      <c r="F1997" s="363">
        <f t="shared" si="67"/>
        <v>3.0840971202532006</v>
      </c>
      <c r="G1997" s="333">
        <v>22051.294409810384</v>
      </c>
      <c r="H1997" s="358">
        <v>7150</v>
      </c>
    </row>
    <row r="1998" spans="1:8" s="345" customFormat="1" ht="38.25">
      <c r="A1998" s="344" t="s">
        <v>12543</v>
      </c>
      <c r="B1998" s="350" t="s">
        <v>12544</v>
      </c>
      <c r="C1998" s="331">
        <f>VLOOKUP(A1998,'[10]VPP_analiticki (2)'!$A$5:$I$338,6,0)</f>
        <v>8</v>
      </c>
      <c r="D1998" s="322">
        <f>VLOOKUP(A1998,'[10]VPP_analiticki (2)'!$A$5:$I$338,9,0)</f>
        <v>80960</v>
      </c>
      <c r="E1998" s="342">
        <f t="shared" si="68"/>
        <v>10120</v>
      </c>
      <c r="F1998" s="363">
        <f t="shared" si="67"/>
        <v>4.9345553924051213</v>
      </c>
      <c r="G1998" s="333">
        <v>49937.700571139831</v>
      </c>
      <c r="H1998" s="358">
        <v>10120</v>
      </c>
    </row>
    <row r="1999" spans="1:8" s="345" customFormat="1" ht="25.5">
      <c r="A1999" s="344" t="s">
        <v>12738</v>
      </c>
      <c r="B1999" s="350" t="s">
        <v>12739</v>
      </c>
      <c r="C1999" s="331">
        <f>VLOOKUP(A1999,'[10]VPP_analiticki (2)'!$A$5:$I$338,6,0)</f>
        <v>6</v>
      </c>
      <c r="D1999" s="322">
        <f>VLOOKUP(A1999,'[10]VPP_analiticki (2)'!$A$5:$I$338,9,0)</f>
        <v>14949000</v>
      </c>
      <c r="E1999" s="342">
        <f t="shared" si="68"/>
        <v>2491500</v>
      </c>
      <c r="F1999" s="363">
        <f t="shared" si="67"/>
        <v>3.7009165443038405</v>
      </c>
      <c r="G1999" s="333">
        <v>9220833.5701330192</v>
      </c>
      <c r="H1999" s="358">
        <v>2491500</v>
      </c>
    </row>
    <row r="2000" spans="1:8" s="345" customFormat="1" ht="38.25">
      <c r="A2000" s="344" t="s">
        <v>12758</v>
      </c>
      <c r="B2000" s="350" t="s">
        <v>12759</v>
      </c>
      <c r="C2000" s="331"/>
      <c r="D2000" s="322"/>
      <c r="E2000" s="342"/>
      <c r="F2000" s="363"/>
      <c r="G2000" s="333">
        <v>0</v>
      </c>
      <c r="H2000" s="358"/>
    </row>
    <row r="2001" spans="1:8" s="345" customFormat="1">
      <c r="A2001" s="344"/>
      <c r="B2001" s="350"/>
      <c r="C2001" s="331"/>
      <c r="D2001" s="322"/>
      <c r="E2001" s="342"/>
      <c r="F2001" s="363"/>
      <c r="G2001" s="333"/>
      <c r="H2001" s="358"/>
    </row>
    <row r="2002" spans="1:8" s="345" customFormat="1">
      <c r="A2002" s="344"/>
      <c r="B2002" s="350"/>
      <c r="C2002" s="331"/>
      <c r="D2002" s="322"/>
      <c r="E2002" s="342"/>
      <c r="F2002" s="363"/>
      <c r="G2002" s="333"/>
      <c r="H2002" s="358"/>
    </row>
    <row r="2003" spans="1:8" s="345" customFormat="1" ht="15" customHeight="1">
      <c r="A2003" s="344"/>
      <c r="B2003" s="350"/>
      <c r="C2003" s="331"/>
      <c r="D2003" s="322"/>
      <c r="E2003" s="342"/>
      <c r="F2003" s="363"/>
      <c r="G2003" s="333"/>
      <c r="H2003" s="358"/>
    </row>
    <row r="2004" spans="1:8" s="345" customFormat="1" ht="15" customHeight="1">
      <c r="A2004" s="344"/>
      <c r="B2004" s="362" t="s">
        <v>11338</v>
      </c>
      <c r="C2004" s="364"/>
      <c r="D2004" s="336">
        <f>SUM(D1623:D2001)</f>
        <v>166398551.11999997</v>
      </c>
      <c r="E2004" s="365"/>
      <c r="F2004" s="363"/>
      <c r="G2004" s="339">
        <f>SUM(G1623:G2003)</f>
        <v>102637858.4646994</v>
      </c>
      <c r="H2004" s="358"/>
    </row>
    <row r="2005" spans="1:8" s="345" customFormat="1" ht="15" customHeight="1">
      <c r="A2005" s="344"/>
      <c r="B2005" s="350"/>
      <c r="C2005" s="331"/>
      <c r="D2005" s="322"/>
      <c r="E2005" s="342"/>
      <c r="F2005" s="363"/>
      <c r="G2005" s="333"/>
      <c r="H2005" s="358"/>
    </row>
    <row r="2006" spans="1:8" s="345" customFormat="1" ht="15" customHeight="1">
      <c r="A2006" s="344"/>
      <c r="B2006" s="855" t="s">
        <v>12762</v>
      </c>
      <c r="C2006" s="331"/>
      <c r="D2006" s="322"/>
      <c r="E2006" s="342"/>
      <c r="F2006" s="363"/>
      <c r="G2006" s="333"/>
      <c r="H2006" s="358"/>
    </row>
    <row r="2007" spans="1:8" s="345" customFormat="1">
      <c r="A2007" s="344" t="s">
        <v>12763</v>
      </c>
      <c r="B2007" s="350" t="s">
        <v>12764</v>
      </c>
      <c r="C2007" s="331"/>
      <c r="D2007" s="322"/>
      <c r="E2007" s="342"/>
      <c r="F2007" s="363"/>
      <c r="G2007" s="333">
        <v>0</v>
      </c>
      <c r="H2007" s="358"/>
    </row>
    <row r="2008" spans="1:8" s="345" customFormat="1" ht="25.5">
      <c r="A2008" s="344" t="s">
        <v>19630</v>
      </c>
      <c r="B2008" s="350" t="s">
        <v>12765</v>
      </c>
      <c r="C2008" s="331">
        <f>VLOOKUP(A2008,'[10]VPP_analiticki (2)'!$A$5:$I$338,6,0)</f>
        <v>1</v>
      </c>
      <c r="D2008" s="322">
        <f>VLOOKUP(A2008,'[10]VPP_analiticki (2)'!$A$5:$I$338,9,0)</f>
        <v>16940</v>
      </c>
      <c r="E2008" s="342">
        <f t="shared" ref="E2008:E2010" si="69">D2008/C2008</f>
        <v>16940</v>
      </c>
      <c r="F2008" s="363">
        <f t="shared" ref="F2008:F2055" si="70">G2008/H2008</f>
        <v>0.61681942405064016</v>
      </c>
      <c r="G2008" s="333">
        <v>10448.921043417844</v>
      </c>
      <c r="H2008" s="358">
        <v>16940</v>
      </c>
    </row>
    <row r="2009" spans="1:8" s="345" customFormat="1" ht="25.5">
      <c r="A2009" s="344">
        <v>9029002</v>
      </c>
      <c r="B2009" s="350" t="s">
        <v>12766</v>
      </c>
      <c r="C2009" s="331"/>
      <c r="D2009" s="322"/>
      <c r="E2009" s="342"/>
      <c r="F2009" s="363"/>
      <c r="G2009" s="333">
        <v>0</v>
      </c>
      <c r="H2009" s="358"/>
    </row>
    <row r="2010" spans="1:8" s="345" customFormat="1" ht="38.25">
      <c r="A2010" s="344" t="s">
        <v>19631</v>
      </c>
      <c r="B2010" s="350" t="s">
        <v>12767</v>
      </c>
      <c r="C2010" s="331">
        <f>VLOOKUP(A2010,'[10]VPP_analiticki (2)'!$A$5:$I$338,6,0)</f>
        <v>1</v>
      </c>
      <c r="D2010" s="322">
        <f>VLOOKUP(A2010,'[10]VPP_analiticki (2)'!$A$5:$I$338,9,0)</f>
        <v>49500</v>
      </c>
      <c r="E2010" s="342">
        <f t="shared" si="69"/>
        <v>49500</v>
      </c>
      <c r="F2010" s="363">
        <f t="shared" si="70"/>
        <v>0.61681942405064016</v>
      </c>
      <c r="G2010" s="333">
        <v>30532.561490506687</v>
      </c>
      <c r="H2010" s="358">
        <v>49500</v>
      </c>
    </row>
    <row r="2011" spans="1:8" s="345" customFormat="1" ht="38.25">
      <c r="A2011" s="344">
        <v>9029020</v>
      </c>
      <c r="B2011" s="350" t="s">
        <v>12768</v>
      </c>
      <c r="C2011" s="331"/>
      <c r="D2011" s="322"/>
      <c r="E2011" s="342"/>
      <c r="F2011" s="363"/>
      <c r="G2011" s="333">
        <v>0</v>
      </c>
      <c r="H2011" s="358"/>
    </row>
    <row r="2012" spans="1:8" s="345" customFormat="1">
      <c r="A2012" s="344" t="s">
        <v>18248</v>
      </c>
      <c r="B2012" s="350" t="s">
        <v>12769</v>
      </c>
      <c r="C2012" s="331">
        <f>VLOOKUP(A2012,'[10]VPP_analiticki (2)'!$A$5:$I$338,6,0)</f>
        <v>66.5</v>
      </c>
      <c r="D2012" s="322">
        <f>VLOOKUP(A2012,'[10]VPP_analiticki (2)'!$A$5:$I$338,9,0)</f>
        <v>256025</v>
      </c>
      <c r="E2012" s="342">
        <f t="shared" ref="E2012:E2055" si="71">D2012/C2012</f>
        <v>3850</v>
      </c>
      <c r="F2012" s="363">
        <f t="shared" si="70"/>
        <v>41.018491699367573</v>
      </c>
      <c r="G2012" s="333">
        <v>157921.19304256517</v>
      </c>
      <c r="H2012" s="358">
        <v>3850</v>
      </c>
    </row>
    <row r="2013" spans="1:8" s="345" customFormat="1">
      <c r="A2013" s="344" t="s">
        <v>18249</v>
      </c>
      <c r="B2013" s="350" t="s">
        <v>12770</v>
      </c>
      <c r="C2013" s="331">
        <f>VLOOKUP(A2013,'[10]VPP_analiticki (2)'!$A$5:$I$338,6,0)</f>
        <v>430.5</v>
      </c>
      <c r="D2013" s="322">
        <f>VLOOKUP(A2013,'[10]VPP_analiticki (2)'!$A$5:$I$338,9,0)</f>
        <v>1183875</v>
      </c>
      <c r="E2013" s="342">
        <f t="shared" si="71"/>
        <v>2750</v>
      </c>
      <c r="F2013" s="363">
        <f t="shared" si="70"/>
        <v>265.54076205380062</v>
      </c>
      <c r="G2013" s="333">
        <v>730237.0956479517</v>
      </c>
      <c r="H2013" s="358">
        <v>2750</v>
      </c>
    </row>
    <row r="2014" spans="1:8" s="345" customFormat="1">
      <c r="A2014" s="344" t="s">
        <v>18250</v>
      </c>
      <c r="B2014" s="350" t="s">
        <v>12771</v>
      </c>
      <c r="C2014" s="331">
        <f>VLOOKUP(A2014,'[10]VPP_analiticki (2)'!$A$5:$I$338,6,0)</f>
        <v>3.5</v>
      </c>
      <c r="D2014" s="322">
        <f>VLOOKUP(A2014,'[10]VPP_analiticki (2)'!$A$5:$I$338,9,0)</f>
        <v>25025</v>
      </c>
      <c r="E2014" s="342">
        <f t="shared" si="71"/>
        <v>7150</v>
      </c>
      <c r="F2014" s="363">
        <f t="shared" si="70"/>
        <v>2.1588679841772405</v>
      </c>
      <c r="G2014" s="333">
        <v>15435.90608686727</v>
      </c>
      <c r="H2014" s="358">
        <v>7150</v>
      </c>
    </row>
    <row r="2015" spans="1:8" s="345" customFormat="1">
      <c r="A2015" s="344">
        <v>9708435</v>
      </c>
      <c r="B2015" s="350" t="s">
        <v>12772</v>
      </c>
      <c r="C2015" s="331"/>
      <c r="D2015" s="322"/>
      <c r="E2015" s="342"/>
      <c r="F2015" s="363"/>
      <c r="G2015" s="333">
        <v>0</v>
      </c>
      <c r="H2015" s="358"/>
    </row>
    <row r="2016" spans="1:8" s="345" customFormat="1" ht="25.5">
      <c r="A2016" s="344" t="s">
        <v>12773</v>
      </c>
      <c r="B2016" s="350" t="s">
        <v>12774</v>
      </c>
      <c r="C2016" s="331">
        <f>VLOOKUP(A2016,'[10]VPP_analiticki (2)'!$A$5:$I$338,6,0)</f>
        <v>6</v>
      </c>
      <c r="D2016" s="322">
        <f>VLOOKUP(A2016,'[10]VPP_analiticki (2)'!$A$5:$I$338,9,0)</f>
        <v>489060</v>
      </c>
      <c r="E2016" s="342">
        <f t="shared" si="71"/>
        <v>81510</v>
      </c>
      <c r="F2016" s="363">
        <f t="shared" si="70"/>
        <v>3.7009165443038414</v>
      </c>
      <c r="G2016" s="333">
        <v>301661.7075262061</v>
      </c>
      <c r="H2016" s="358">
        <v>81510</v>
      </c>
    </row>
    <row r="2017" spans="1:8" s="345" customFormat="1">
      <c r="A2017" s="344" t="s">
        <v>12775</v>
      </c>
      <c r="B2017" s="350" t="s">
        <v>12776</v>
      </c>
      <c r="C2017" s="331"/>
      <c r="D2017" s="322"/>
      <c r="E2017" s="342"/>
      <c r="F2017" s="363"/>
      <c r="G2017" s="333">
        <v>0</v>
      </c>
      <c r="H2017" s="358"/>
    </row>
    <row r="2018" spans="1:8" s="345" customFormat="1">
      <c r="A2018" s="344" t="s">
        <v>12777</v>
      </c>
      <c r="B2018" s="350" t="s">
        <v>12778</v>
      </c>
      <c r="C2018" s="331">
        <f>VLOOKUP(A2018,'[10]VPP_analiticki (2)'!$A$5:$I$338,6,0)</f>
        <v>7</v>
      </c>
      <c r="D2018" s="322">
        <f>VLOOKUP(A2018,'[10]VPP_analiticki (2)'!$A$5:$I$338,9,0)</f>
        <v>64680</v>
      </c>
      <c r="E2018" s="342">
        <f t="shared" si="71"/>
        <v>9240</v>
      </c>
      <c r="F2018" s="363">
        <f t="shared" si="70"/>
        <v>4.3177359683544809</v>
      </c>
      <c r="G2018" s="333">
        <v>39895.880347595405</v>
      </c>
      <c r="H2018" s="358">
        <v>9240</v>
      </c>
    </row>
    <row r="2019" spans="1:8" s="345" customFormat="1">
      <c r="A2019" s="344" t="s">
        <v>12779</v>
      </c>
      <c r="B2019" s="350" t="s">
        <v>12780</v>
      </c>
      <c r="C2019" s="331">
        <f>VLOOKUP(A2019,'[10]VPP_analiticki (2)'!$A$5:$I$338,6,0)</f>
        <v>6</v>
      </c>
      <c r="D2019" s="322">
        <f>VLOOKUP(A2019,'[10]VPP_analiticki (2)'!$A$5:$I$338,9,0)</f>
        <v>356400</v>
      </c>
      <c r="E2019" s="342">
        <f t="shared" si="71"/>
        <v>59400</v>
      </c>
      <c r="F2019" s="363">
        <f t="shared" si="70"/>
        <v>3.7009165443038405</v>
      </c>
      <c r="G2019" s="333">
        <v>219834.44273164813</v>
      </c>
      <c r="H2019" s="358">
        <v>59400</v>
      </c>
    </row>
    <row r="2020" spans="1:8" s="345" customFormat="1">
      <c r="A2020" s="344" t="s">
        <v>12781</v>
      </c>
      <c r="B2020" s="350" t="s">
        <v>12782</v>
      </c>
      <c r="C2020" s="331">
        <f>VLOOKUP(A2020,'[10]VPP_analiticki (2)'!$A$5:$I$338,6,0)</f>
        <v>9</v>
      </c>
      <c r="D2020" s="322">
        <f>VLOOKUP(A2020,'[10]VPP_analiticki (2)'!$A$5:$I$338,9,0)</f>
        <v>661320</v>
      </c>
      <c r="E2020" s="342">
        <f t="shared" si="71"/>
        <v>73480</v>
      </c>
      <c r="F2020" s="363">
        <f t="shared" si="70"/>
        <v>5.5513748164557617</v>
      </c>
      <c r="G2020" s="333">
        <v>407915.02151316934</v>
      </c>
      <c r="H2020" s="358">
        <v>73480</v>
      </c>
    </row>
    <row r="2021" spans="1:8" s="345" customFormat="1">
      <c r="A2021" s="344" t="s">
        <v>12783</v>
      </c>
      <c r="B2021" s="350" t="s">
        <v>12784</v>
      </c>
      <c r="C2021" s="331"/>
      <c r="D2021" s="322"/>
      <c r="E2021" s="342"/>
      <c r="F2021" s="363"/>
      <c r="G2021" s="333">
        <v>0</v>
      </c>
      <c r="H2021" s="358"/>
    </row>
    <row r="2022" spans="1:8" s="345" customFormat="1">
      <c r="A2022" s="344" t="s">
        <v>12785</v>
      </c>
      <c r="B2022" s="350" t="s">
        <v>12786</v>
      </c>
      <c r="C2022" s="331"/>
      <c r="D2022" s="322"/>
      <c r="E2022" s="342"/>
      <c r="F2022" s="363"/>
      <c r="G2022" s="333">
        <v>0</v>
      </c>
      <c r="H2022" s="358"/>
    </row>
    <row r="2023" spans="1:8" s="345" customFormat="1">
      <c r="A2023" s="344" t="s">
        <v>12787</v>
      </c>
      <c r="B2023" s="350" t="s">
        <v>12788</v>
      </c>
      <c r="C2023" s="331"/>
      <c r="D2023" s="322"/>
      <c r="E2023" s="342"/>
      <c r="F2023" s="363"/>
      <c r="G2023" s="333">
        <v>0</v>
      </c>
      <c r="H2023" s="358"/>
    </row>
    <row r="2024" spans="1:8" s="345" customFormat="1">
      <c r="A2024" s="344" t="s">
        <v>12789</v>
      </c>
      <c r="B2024" s="350" t="s">
        <v>12790</v>
      </c>
      <c r="C2024" s="331">
        <f>VLOOKUP(A2024,'[10]VPP_analiticki (2)'!$A$5:$I$338,6,0)</f>
        <v>20</v>
      </c>
      <c r="D2024" s="322">
        <f>VLOOKUP(A2024,'[10]VPP_analiticki (2)'!$A$5:$I$338,9,0)</f>
        <v>728200</v>
      </c>
      <c r="E2024" s="342">
        <f t="shared" si="71"/>
        <v>36410</v>
      </c>
      <c r="F2024" s="363">
        <f t="shared" si="70"/>
        <v>12.336388481012801</v>
      </c>
      <c r="G2024" s="333">
        <v>449167.9045936761</v>
      </c>
      <c r="H2024" s="358">
        <v>36410</v>
      </c>
    </row>
    <row r="2025" spans="1:8" s="345" customFormat="1">
      <c r="A2025" s="344" t="s">
        <v>12791</v>
      </c>
      <c r="B2025" s="350" t="s">
        <v>12792</v>
      </c>
      <c r="C2025" s="331">
        <f>VLOOKUP(A2025,'[10]VPP_analiticki (2)'!$A$5:$I$338,6,0)</f>
        <v>13</v>
      </c>
      <c r="D2025" s="322">
        <f>VLOOKUP(A2025,'[10]VPP_analiticki (2)'!$A$5:$I$338,9,0)</f>
        <v>715000</v>
      </c>
      <c r="E2025" s="342">
        <f t="shared" si="71"/>
        <v>55000</v>
      </c>
      <c r="F2025" s="363">
        <f t="shared" si="70"/>
        <v>8.0186525126583206</v>
      </c>
      <c r="G2025" s="333">
        <v>441025.88819620764</v>
      </c>
      <c r="H2025" s="358">
        <v>55000</v>
      </c>
    </row>
    <row r="2026" spans="1:8" s="345" customFormat="1">
      <c r="A2026" s="344" t="s">
        <v>12793</v>
      </c>
      <c r="B2026" s="350" t="s">
        <v>12794</v>
      </c>
      <c r="C2026" s="331"/>
      <c r="D2026" s="322"/>
      <c r="E2026" s="342"/>
      <c r="F2026" s="363"/>
      <c r="G2026" s="333">
        <v>0</v>
      </c>
      <c r="H2026" s="358"/>
    </row>
    <row r="2027" spans="1:8" s="345" customFormat="1" ht="25.5">
      <c r="A2027" s="344" t="s">
        <v>12795</v>
      </c>
      <c r="B2027" s="350" t="s">
        <v>12796</v>
      </c>
      <c r="C2027" s="331">
        <f>VLOOKUP(A2027,'[10]VPP_analiticki (2)'!$A$5:$I$338,6,0)</f>
        <v>1</v>
      </c>
      <c r="D2027" s="322">
        <f>VLOOKUP(A2027,'[10]VPP_analiticki (2)'!$A$5:$I$338,9,0)</f>
        <v>91576.1</v>
      </c>
      <c r="E2027" s="342">
        <f t="shared" si="71"/>
        <v>91576.1</v>
      </c>
      <c r="F2027" s="363">
        <f t="shared" si="70"/>
        <v>0.61681942405064016</v>
      </c>
      <c r="G2027" s="333">
        <v>56485.917258803827</v>
      </c>
      <c r="H2027" s="358">
        <v>91576.1</v>
      </c>
    </row>
    <row r="2028" spans="1:8" s="345" customFormat="1" ht="25.5">
      <c r="A2028" s="344" t="s">
        <v>12797</v>
      </c>
      <c r="B2028" s="350" t="s">
        <v>12798</v>
      </c>
      <c r="C2028" s="331"/>
      <c r="D2028" s="322"/>
      <c r="E2028" s="342"/>
      <c r="F2028" s="363"/>
      <c r="G2028" s="333">
        <v>0</v>
      </c>
      <c r="H2028" s="358"/>
    </row>
    <row r="2029" spans="1:8" s="345" customFormat="1" ht="25.5">
      <c r="A2029" s="344" t="s">
        <v>12799</v>
      </c>
      <c r="B2029" s="350" t="s">
        <v>12800</v>
      </c>
      <c r="C2029" s="331">
        <f>VLOOKUP(A2029,'[10]VPP_analiticki (2)'!$A$5:$I$338,6,0)</f>
        <v>3</v>
      </c>
      <c r="D2029" s="322">
        <f>VLOOKUP(A2029,'[10]VPP_analiticki (2)'!$A$5:$I$338,9,0)</f>
        <v>26136</v>
      </c>
      <c r="E2029" s="342">
        <f t="shared" si="71"/>
        <v>8712</v>
      </c>
      <c r="F2029" s="363">
        <f t="shared" si="70"/>
        <v>1.8504582721519203</v>
      </c>
      <c r="G2029" s="333">
        <v>16121.19246698753</v>
      </c>
      <c r="H2029" s="358">
        <v>8712</v>
      </c>
    </row>
    <row r="2030" spans="1:8" s="345" customFormat="1" ht="25.5">
      <c r="A2030" s="344" t="s">
        <v>12801</v>
      </c>
      <c r="B2030" s="350" t="s">
        <v>12802</v>
      </c>
      <c r="C2030" s="331">
        <f>VLOOKUP(A2030,'[10]VPP_analiticki (2)'!$A$5:$I$338,6,0)</f>
        <v>6</v>
      </c>
      <c r="D2030" s="322">
        <f>VLOOKUP(A2030,'[10]VPP_analiticki (2)'!$A$5:$I$338,9,0)</f>
        <v>52272</v>
      </c>
      <c r="E2030" s="342">
        <f t="shared" si="71"/>
        <v>8712</v>
      </c>
      <c r="F2030" s="363">
        <f t="shared" si="70"/>
        <v>3.7009165443038405</v>
      </c>
      <c r="G2030" s="333">
        <v>32242.38493397506</v>
      </c>
      <c r="H2030" s="358">
        <v>8712</v>
      </c>
    </row>
    <row r="2031" spans="1:8" s="345" customFormat="1" ht="25.5">
      <c r="A2031" s="344" t="s">
        <v>12803</v>
      </c>
      <c r="B2031" s="350" t="s">
        <v>12804</v>
      </c>
      <c r="C2031" s="331">
        <f>VLOOKUP(A2031,'[10]VPP_analiticki (2)'!$A$5:$I$338,6,0)</f>
        <v>6</v>
      </c>
      <c r="D2031" s="322">
        <f>VLOOKUP(A2031,'[10]VPP_analiticki (2)'!$A$5:$I$338,9,0)</f>
        <v>52272</v>
      </c>
      <c r="E2031" s="342">
        <f t="shared" si="71"/>
        <v>8712</v>
      </c>
      <c r="F2031" s="363">
        <f t="shared" si="70"/>
        <v>3.7009165443038405</v>
      </c>
      <c r="G2031" s="333">
        <v>32242.38493397506</v>
      </c>
      <c r="H2031" s="358">
        <v>8712</v>
      </c>
    </row>
    <row r="2032" spans="1:8" s="345" customFormat="1" ht="25.5">
      <c r="A2032" s="344" t="s">
        <v>12805</v>
      </c>
      <c r="B2032" s="350" t="s">
        <v>12806</v>
      </c>
      <c r="C2032" s="331">
        <f>VLOOKUP(A2032,'[10]VPP_analiticki (2)'!$A$5:$I$338,6,0)</f>
        <v>9</v>
      </c>
      <c r="D2032" s="322">
        <f>VLOOKUP(A2032,'[10]VPP_analiticki (2)'!$A$5:$I$338,9,0)</f>
        <v>78408</v>
      </c>
      <c r="E2032" s="342">
        <f t="shared" si="71"/>
        <v>8712</v>
      </c>
      <c r="F2032" s="363">
        <f t="shared" si="70"/>
        <v>5.5513748164557608</v>
      </c>
      <c r="G2032" s="333">
        <v>48363.577400962589</v>
      </c>
      <c r="H2032" s="358">
        <v>8712</v>
      </c>
    </row>
    <row r="2033" spans="1:8" s="345" customFormat="1" ht="25.5">
      <c r="A2033" s="344" t="s">
        <v>12807</v>
      </c>
      <c r="B2033" s="350" t="s">
        <v>12808</v>
      </c>
      <c r="C2033" s="331">
        <f>VLOOKUP(A2033,'[10]VPP_analiticki (2)'!$A$5:$I$338,6,0)</f>
        <v>8</v>
      </c>
      <c r="D2033" s="322">
        <f>VLOOKUP(A2033,'[10]VPP_analiticki (2)'!$A$5:$I$338,9,0)</f>
        <v>69696</v>
      </c>
      <c r="E2033" s="342">
        <f t="shared" si="71"/>
        <v>8712</v>
      </c>
      <c r="F2033" s="363">
        <f t="shared" si="70"/>
        <v>4.9345553924051204</v>
      </c>
      <c r="G2033" s="333">
        <v>42989.846578633413</v>
      </c>
      <c r="H2033" s="358">
        <v>8712</v>
      </c>
    </row>
    <row r="2034" spans="1:8" s="345" customFormat="1" ht="25.5">
      <c r="A2034" s="344" t="s">
        <v>12809</v>
      </c>
      <c r="B2034" s="350" t="s">
        <v>12810</v>
      </c>
      <c r="C2034" s="331"/>
      <c r="D2034" s="322"/>
      <c r="E2034" s="342"/>
      <c r="F2034" s="363"/>
      <c r="G2034" s="333">
        <v>0</v>
      </c>
      <c r="H2034" s="358"/>
    </row>
    <row r="2035" spans="1:8" s="345" customFormat="1" ht="25.5">
      <c r="A2035" s="344" t="s">
        <v>12811</v>
      </c>
      <c r="B2035" s="350" t="s">
        <v>12812</v>
      </c>
      <c r="C2035" s="331">
        <f>VLOOKUP(A2035,'[10]VPP_analiticki (2)'!$A$5:$I$338,6,0)</f>
        <v>4</v>
      </c>
      <c r="D2035" s="322">
        <f>VLOOKUP(A2035,'[10]VPP_analiticki (2)'!$A$5:$I$338,9,0)</f>
        <v>34848</v>
      </c>
      <c r="E2035" s="342">
        <f t="shared" si="71"/>
        <v>8712</v>
      </c>
      <c r="F2035" s="363">
        <f t="shared" si="70"/>
        <v>2.4672776962025602</v>
      </c>
      <c r="G2035" s="333">
        <v>21494.923289316706</v>
      </c>
      <c r="H2035" s="358">
        <v>8712</v>
      </c>
    </row>
    <row r="2036" spans="1:8" s="345" customFormat="1" ht="25.5">
      <c r="A2036" s="344" t="s">
        <v>12813</v>
      </c>
      <c r="B2036" s="350" t="s">
        <v>12814</v>
      </c>
      <c r="C2036" s="331"/>
      <c r="D2036" s="322"/>
      <c r="E2036" s="342"/>
      <c r="F2036" s="363"/>
      <c r="G2036" s="333">
        <v>0</v>
      </c>
      <c r="H2036" s="358"/>
    </row>
    <row r="2037" spans="1:8" s="345" customFormat="1" ht="25.5">
      <c r="A2037" s="344" t="s">
        <v>12815</v>
      </c>
      <c r="B2037" s="350" t="s">
        <v>12816</v>
      </c>
      <c r="C2037" s="331">
        <f>VLOOKUP(A2037,'[10]VPP_analiticki (2)'!$A$5:$I$338,6,0)</f>
        <v>1</v>
      </c>
      <c r="D2037" s="322">
        <f>VLOOKUP(A2037,'[10]VPP_analiticki (2)'!$A$5:$I$338,9,0)</f>
        <v>17160</v>
      </c>
      <c r="E2037" s="342">
        <f t="shared" si="71"/>
        <v>17160</v>
      </c>
      <c r="F2037" s="363">
        <f t="shared" si="70"/>
        <v>0.61681942405064016</v>
      </c>
      <c r="G2037" s="333">
        <v>10584.621316708985</v>
      </c>
      <c r="H2037" s="358">
        <v>17160</v>
      </c>
    </row>
    <row r="2038" spans="1:8" s="345" customFormat="1" ht="25.5">
      <c r="A2038" s="344" t="s">
        <v>12817</v>
      </c>
      <c r="B2038" s="350" t="s">
        <v>12818</v>
      </c>
      <c r="C2038" s="331"/>
      <c r="D2038" s="322"/>
      <c r="E2038" s="342"/>
      <c r="F2038" s="363"/>
      <c r="G2038" s="333">
        <v>0</v>
      </c>
      <c r="H2038" s="358"/>
    </row>
    <row r="2039" spans="1:8" s="345" customFormat="1" ht="25.5">
      <c r="A2039" s="344" t="s">
        <v>12819</v>
      </c>
      <c r="B2039" s="350" t="s">
        <v>12820</v>
      </c>
      <c r="C2039" s="331"/>
      <c r="D2039" s="322"/>
      <c r="E2039" s="342"/>
      <c r="F2039" s="363"/>
      <c r="G2039" s="333">
        <v>0</v>
      </c>
      <c r="H2039" s="358"/>
    </row>
    <row r="2040" spans="1:8" s="345" customFormat="1" ht="25.5">
      <c r="A2040" s="344" t="s">
        <v>12821</v>
      </c>
      <c r="B2040" s="350" t="s">
        <v>12822</v>
      </c>
      <c r="C2040" s="331"/>
      <c r="D2040" s="322"/>
      <c r="E2040" s="342"/>
      <c r="F2040" s="363"/>
      <c r="G2040" s="333">
        <v>0</v>
      </c>
      <c r="H2040" s="358"/>
    </row>
    <row r="2041" spans="1:8" s="345" customFormat="1" ht="25.5">
      <c r="A2041" s="344" t="s">
        <v>19632</v>
      </c>
      <c r="B2041" s="350" t="s">
        <v>19633</v>
      </c>
      <c r="C2041" s="331">
        <f>VLOOKUP(A2041,'[10]VPP_analiticki (2)'!$A$5:$I$338,6,0)</f>
        <v>8</v>
      </c>
      <c r="D2041" s="322">
        <f>VLOOKUP(A2041,'[10]VPP_analiticki (2)'!$A$5:$I$338,9,0)</f>
        <v>334400</v>
      </c>
      <c r="E2041" s="342">
        <f t="shared" ref="E2041" si="72">D2041/C2041</f>
        <v>41800</v>
      </c>
      <c r="F2041" s="363">
        <f t="shared" si="70"/>
        <v>4.9345553924051204</v>
      </c>
      <c r="G2041" s="333">
        <v>206264.41540253404</v>
      </c>
      <c r="H2041" s="358">
        <v>41800</v>
      </c>
    </row>
    <row r="2042" spans="1:8" s="345" customFormat="1">
      <c r="A2042" s="344" t="s">
        <v>12823</v>
      </c>
      <c r="B2042" s="350" t="s">
        <v>12824</v>
      </c>
      <c r="C2042" s="331">
        <f>VLOOKUP(A2042,'[10]VPP_analiticki (2)'!$A$5:$I$338,6,0)</f>
        <v>4</v>
      </c>
      <c r="D2042" s="322">
        <f>VLOOKUP(A2042,'[10]VPP_analiticki (2)'!$A$5:$I$338,9,0)</f>
        <v>127600</v>
      </c>
      <c r="E2042" s="342">
        <f t="shared" si="71"/>
        <v>31900</v>
      </c>
      <c r="F2042" s="363">
        <f t="shared" si="70"/>
        <v>2.4672776962025607</v>
      </c>
      <c r="G2042" s="333">
        <v>78706.158508861685</v>
      </c>
      <c r="H2042" s="358">
        <v>31900</v>
      </c>
    </row>
    <row r="2043" spans="1:8" s="345" customFormat="1">
      <c r="A2043" s="344" t="s">
        <v>12825</v>
      </c>
      <c r="B2043" s="350" t="s">
        <v>12826</v>
      </c>
      <c r="C2043" s="331">
        <f>VLOOKUP(A2043,'[10]VPP_analiticki (2)'!$A$5:$I$338,6,0)</f>
        <v>4</v>
      </c>
      <c r="D2043" s="322">
        <f>VLOOKUP(A2043,'[10]VPP_analiticki (2)'!$A$5:$I$338,9,0)</f>
        <v>162800</v>
      </c>
      <c r="E2043" s="342">
        <f t="shared" si="71"/>
        <v>40700</v>
      </c>
      <c r="F2043" s="363">
        <f t="shared" si="70"/>
        <v>2.4672776962025611</v>
      </c>
      <c r="G2043" s="333">
        <v>100418.20223544423</v>
      </c>
      <c r="H2043" s="358">
        <v>40700</v>
      </c>
    </row>
    <row r="2044" spans="1:8" s="345" customFormat="1">
      <c r="A2044" s="344" t="s">
        <v>12827</v>
      </c>
      <c r="B2044" s="350" t="s">
        <v>12828</v>
      </c>
      <c r="C2044" s="331">
        <f>VLOOKUP(A2044,'[10]VPP_analiticki (2)'!$A$5:$I$338,6,0)</f>
        <v>4</v>
      </c>
      <c r="D2044" s="322">
        <f>VLOOKUP(A2044,'[10]VPP_analiticki (2)'!$A$5:$I$338,9,0)</f>
        <v>171600</v>
      </c>
      <c r="E2044" s="342">
        <f t="shared" si="71"/>
        <v>42900</v>
      </c>
      <c r="F2044" s="363">
        <f t="shared" si="70"/>
        <v>2.4672776962025602</v>
      </c>
      <c r="G2044" s="333">
        <v>105846.21316708984</v>
      </c>
      <c r="H2044" s="358">
        <v>42900</v>
      </c>
    </row>
    <row r="2045" spans="1:8" s="345" customFormat="1">
      <c r="A2045" s="344" t="s">
        <v>12829</v>
      </c>
      <c r="B2045" s="350" t="s">
        <v>12830</v>
      </c>
      <c r="C2045" s="331"/>
      <c r="D2045" s="322"/>
      <c r="E2045" s="342"/>
      <c r="F2045" s="363"/>
      <c r="G2045" s="333">
        <v>0</v>
      </c>
      <c r="H2045" s="358"/>
    </row>
    <row r="2046" spans="1:8" s="345" customFormat="1">
      <c r="A2046" s="344" t="s">
        <v>12831</v>
      </c>
      <c r="B2046" s="350" t="s">
        <v>12832</v>
      </c>
      <c r="C2046" s="331">
        <f>VLOOKUP(A2046,'[10]VPP_analiticki (2)'!$A$5:$I$338,6,0)</f>
        <v>2</v>
      </c>
      <c r="D2046" s="322">
        <f>VLOOKUP(A2046,'[10]VPP_analiticki (2)'!$A$5:$I$338,9,0)</f>
        <v>138600</v>
      </c>
      <c r="E2046" s="342">
        <f t="shared" si="71"/>
        <v>69300</v>
      </c>
      <c r="F2046" s="363">
        <f t="shared" si="70"/>
        <v>1.2336388481012801</v>
      </c>
      <c r="G2046" s="333">
        <v>85491.172173418716</v>
      </c>
      <c r="H2046" s="358">
        <v>69300</v>
      </c>
    </row>
    <row r="2047" spans="1:8" s="345" customFormat="1">
      <c r="A2047" s="344" t="s">
        <v>12833</v>
      </c>
      <c r="B2047" s="350" t="s">
        <v>12602</v>
      </c>
      <c r="C2047" s="331">
        <f>VLOOKUP(A2047,'[10]VPP_analiticki (2)'!$A$5:$I$338,6,0)</f>
        <v>1</v>
      </c>
      <c r="D2047" s="322">
        <f>VLOOKUP(A2047,'[10]VPP_analiticki (2)'!$A$5:$I$338,9,0)</f>
        <v>77000</v>
      </c>
      <c r="E2047" s="342">
        <f t="shared" si="71"/>
        <v>77000</v>
      </c>
      <c r="F2047" s="363">
        <f t="shared" si="70"/>
        <v>0.61681942405064016</v>
      </c>
      <c r="G2047" s="333">
        <v>47495.09565189929</v>
      </c>
      <c r="H2047" s="358">
        <v>77000</v>
      </c>
    </row>
    <row r="2048" spans="1:8" s="345" customFormat="1">
      <c r="A2048" s="344" t="s">
        <v>12834</v>
      </c>
      <c r="B2048" s="350" t="s">
        <v>12830</v>
      </c>
      <c r="C2048" s="331"/>
      <c r="D2048" s="322"/>
      <c r="E2048" s="342"/>
      <c r="F2048" s="363"/>
      <c r="G2048" s="333">
        <v>0</v>
      </c>
      <c r="H2048" s="358"/>
    </row>
    <row r="2049" spans="1:8" s="345" customFormat="1">
      <c r="A2049" s="344" t="s">
        <v>12835</v>
      </c>
      <c r="B2049" s="350" t="s">
        <v>12836</v>
      </c>
      <c r="C2049" s="331">
        <f>VLOOKUP(A2049,'[10]VPP_analiticki (2)'!$A$5:$I$338,6,0)</f>
        <v>133</v>
      </c>
      <c r="D2049" s="322">
        <f>VLOOKUP(A2049,'[10]VPP_analiticki (2)'!$A$5:$I$338,9,0)</f>
        <v>1024100</v>
      </c>
      <c r="E2049" s="342">
        <f t="shared" si="71"/>
        <v>7700</v>
      </c>
      <c r="F2049" s="363">
        <f t="shared" si="70"/>
        <v>82.036983398735146</v>
      </c>
      <c r="G2049" s="333">
        <v>631684.77217026067</v>
      </c>
      <c r="H2049" s="358">
        <v>7700</v>
      </c>
    </row>
    <row r="2050" spans="1:8" s="345" customFormat="1">
      <c r="A2050" s="344" t="s">
        <v>12837</v>
      </c>
      <c r="B2050" s="350" t="s">
        <v>12838</v>
      </c>
      <c r="C2050" s="331">
        <f>VLOOKUP(A2050,'[10]VPP_analiticki (2)'!$A$5:$I$338,6,0)</f>
        <v>15</v>
      </c>
      <c r="D2050" s="322">
        <f>VLOOKUP(A2050,'[10]VPP_analiticki (2)'!$A$5:$I$338,9,0)</f>
        <v>115500</v>
      </c>
      <c r="E2050" s="342">
        <f t="shared" si="71"/>
        <v>7700</v>
      </c>
      <c r="F2050" s="363">
        <f t="shared" si="70"/>
        <v>9.2522913607595996</v>
      </c>
      <c r="G2050" s="333">
        <v>71242.64347784892</v>
      </c>
      <c r="H2050" s="358">
        <v>7700</v>
      </c>
    </row>
    <row r="2051" spans="1:8" s="345" customFormat="1">
      <c r="A2051" s="344" t="s">
        <v>12839</v>
      </c>
      <c r="B2051" s="350" t="s">
        <v>12840</v>
      </c>
      <c r="C2051" s="331">
        <f>VLOOKUP(A2051,'[10]VPP_analiticki (2)'!$A$5:$I$338,6,0)</f>
        <v>1</v>
      </c>
      <c r="D2051" s="322">
        <f>VLOOKUP(A2051,'[10]VPP_analiticki (2)'!$A$5:$I$338,9,0)</f>
        <v>2200</v>
      </c>
      <c r="E2051" s="342">
        <f t="shared" si="71"/>
        <v>2200</v>
      </c>
      <c r="F2051" s="363">
        <f t="shared" si="70"/>
        <v>0.61681942405064005</v>
      </c>
      <c r="G2051" s="333">
        <v>1357.0027329114082</v>
      </c>
      <c r="H2051" s="358">
        <v>2200</v>
      </c>
    </row>
    <row r="2052" spans="1:8" s="345" customFormat="1" ht="25.5">
      <c r="A2052" s="344" t="s">
        <v>12841</v>
      </c>
      <c r="B2052" s="350" t="s">
        <v>12842</v>
      </c>
      <c r="C2052" s="331"/>
      <c r="D2052" s="322"/>
      <c r="E2052" s="342"/>
      <c r="F2052" s="363"/>
      <c r="G2052" s="333">
        <v>0</v>
      </c>
      <c r="H2052" s="358"/>
    </row>
    <row r="2053" spans="1:8" s="345" customFormat="1" ht="25.5">
      <c r="A2053" s="344" t="s">
        <v>12843</v>
      </c>
      <c r="B2053" s="350" t="s">
        <v>12844</v>
      </c>
      <c r="C2053" s="331">
        <f>VLOOKUP(A2053,'[10]VPP_analiticki (2)'!$A$5:$I$338,6,0)</f>
        <v>23</v>
      </c>
      <c r="D2053" s="322">
        <f>VLOOKUP(A2053,'[10]VPP_analiticki (2)'!$A$5:$I$338,9,0)</f>
        <v>159390</v>
      </c>
      <c r="E2053" s="342">
        <f t="shared" si="71"/>
        <v>6930</v>
      </c>
      <c r="F2053" s="363">
        <f t="shared" si="70"/>
        <v>14.186846753164723</v>
      </c>
      <c r="G2053" s="333">
        <v>98314.847999431528</v>
      </c>
      <c r="H2053" s="358">
        <v>6930</v>
      </c>
    </row>
    <row r="2054" spans="1:8" s="345" customFormat="1" ht="25.5">
      <c r="A2054" s="344" t="s">
        <v>12845</v>
      </c>
      <c r="B2054" s="350" t="s">
        <v>12846</v>
      </c>
      <c r="C2054" s="331">
        <f>VLOOKUP(A2054,'[10]VPP_analiticki (2)'!$A$5:$I$338,6,0)</f>
        <v>13</v>
      </c>
      <c r="D2054" s="322">
        <f>VLOOKUP(A2054,'[10]VPP_analiticki (2)'!$A$5:$I$338,9,0)</f>
        <v>88660</v>
      </c>
      <c r="E2054" s="342">
        <f t="shared" si="71"/>
        <v>6820</v>
      </c>
      <c r="F2054" s="363">
        <f t="shared" si="70"/>
        <v>8.0186525126583224</v>
      </c>
      <c r="G2054" s="333">
        <v>54687.210136329755</v>
      </c>
      <c r="H2054" s="358">
        <v>6820</v>
      </c>
    </row>
    <row r="2055" spans="1:8" s="345" customFormat="1" ht="25.5">
      <c r="A2055" s="344" t="s">
        <v>12847</v>
      </c>
      <c r="B2055" s="350" t="s">
        <v>12848</v>
      </c>
      <c r="C2055" s="331">
        <f>VLOOKUP(A2055,'[10]VPP_analiticki (2)'!$A$5:$I$338,6,0)</f>
        <v>4</v>
      </c>
      <c r="D2055" s="322">
        <f>VLOOKUP(A2055,'[10]VPP_analiticki (2)'!$A$5:$I$338,9,0)</f>
        <v>27720</v>
      </c>
      <c r="E2055" s="342">
        <f t="shared" si="71"/>
        <v>6930</v>
      </c>
      <c r="F2055" s="363">
        <f t="shared" si="70"/>
        <v>2.4672776962025607</v>
      </c>
      <c r="G2055" s="333">
        <v>17098.234434683745</v>
      </c>
      <c r="H2055" s="358">
        <v>6930</v>
      </c>
    </row>
    <row r="2056" spans="1:8" s="345" customFormat="1">
      <c r="A2056" s="344"/>
      <c r="B2056" s="350"/>
      <c r="C2056" s="331"/>
      <c r="D2056" s="322"/>
      <c r="E2056" s="342"/>
      <c r="F2056" s="363"/>
      <c r="G2056" s="333">
        <v>0</v>
      </c>
      <c r="H2056" s="358"/>
    </row>
    <row r="2057" spans="1:8" s="345" customFormat="1" ht="15" customHeight="1">
      <c r="A2057" s="344"/>
      <c r="B2057" s="362" t="s">
        <v>11338</v>
      </c>
      <c r="C2057" s="364"/>
      <c r="D2057" s="336">
        <f>SUM(D2007:D2055)</f>
        <v>7397963.0999999996</v>
      </c>
      <c r="E2057" s="365"/>
      <c r="F2057" s="363"/>
      <c r="G2057" s="339">
        <f>SUM(G2007:G2055)</f>
        <v>4563207.3384898882</v>
      </c>
      <c r="H2057" s="358"/>
    </row>
    <row r="2058" spans="1:8" s="345" customFormat="1" ht="15" customHeight="1">
      <c r="A2058" s="344"/>
      <c r="B2058" s="350"/>
      <c r="C2058" s="331"/>
      <c r="D2058" s="322"/>
      <c r="E2058" s="342"/>
      <c r="F2058" s="363"/>
      <c r="G2058" s="333"/>
      <c r="H2058" s="358"/>
    </row>
    <row r="2059" spans="1:8" s="345" customFormat="1" ht="15" customHeight="1">
      <c r="A2059" s="344"/>
      <c r="B2059" s="855" t="s">
        <v>18251</v>
      </c>
      <c r="C2059" s="331"/>
      <c r="D2059" s="322"/>
      <c r="E2059" s="342"/>
      <c r="F2059" s="363"/>
      <c r="G2059" s="333"/>
      <c r="H2059" s="358"/>
    </row>
    <row r="2060" spans="1:8" s="345" customFormat="1">
      <c r="A2060" s="344" t="s">
        <v>12849</v>
      </c>
      <c r="B2060" s="350" t="s">
        <v>12850</v>
      </c>
      <c r="C2060" s="331"/>
      <c r="D2060" s="322"/>
      <c r="E2060" s="342"/>
      <c r="F2060" s="363"/>
      <c r="G2060" s="333">
        <v>0</v>
      </c>
      <c r="H2060" s="358"/>
    </row>
    <row r="2061" spans="1:8" s="345" customFormat="1" ht="25.5">
      <c r="A2061" s="344" t="s">
        <v>12851</v>
      </c>
      <c r="B2061" s="350" t="s">
        <v>12852</v>
      </c>
      <c r="C2061" s="331"/>
      <c r="D2061" s="322"/>
      <c r="E2061" s="342"/>
      <c r="F2061" s="363"/>
      <c r="G2061" s="333">
        <v>0</v>
      </c>
      <c r="H2061" s="358"/>
    </row>
    <row r="2062" spans="1:8" s="345" customFormat="1">
      <c r="A2062" s="344" t="s">
        <v>12853</v>
      </c>
      <c r="B2062" s="350" t="s">
        <v>12854</v>
      </c>
      <c r="C2062" s="331"/>
      <c r="D2062" s="322"/>
      <c r="E2062" s="342"/>
      <c r="F2062" s="363"/>
      <c r="G2062" s="333">
        <v>0</v>
      </c>
      <c r="H2062" s="358"/>
    </row>
    <row r="2063" spans="1:8" s="345" customFormat="1">
      <c r="A2063" s="344">
        <v>9708517</v>
      </c>
      <c r="B2063" s="350" t="s">
        <v>12855</v>
      </c>
      <c r="C2063" s="331"/>
      <c r="D2063" s="322"/>
      <c r="E2063" s="342"/>
      <c r="F2063" s="363"/>
      <c r="G2063" s="333">
        <v>0</v>
      </c>
      <c r="H2063" s="358"/>
    </row>
    <row r="2064" spans="1:8" s="345" customFormat="1" ht="25.5">
      <c r="A2064" s="344" t="s">
        <v>12856</v>
      </c>
      <c r="B2064" s="350" t="s">
        <v>12857</v>
      </c>
      <c r="C2064" s="331"/>
      <c r="D2064" s="322"/>
      <c r="E2064" s="342"/>
      <c r="F2064" s="363"/>
      <c r="G2064" s="333">
        <v>0</v>
      </c>
      <c r="H2064" s="358"/>
    </row>
    <row r="2065" spans="1:8" s="345" customFormat="1" ht="38.25">
      <c r="A2065" s="344" t="s">
        <v>12858</v>
      </c>
      <c r="B2065" s="350" t="s">
        <v>12859</v>
      </c>
      <c r="C2065" s="331"/>
      <c r="D2065" s="322"/>
      <c r="E2065" s="342"/>
      <c r="F2065" s="363"/>
      <c r="G2065" s="333">
        <v>0</v>
      </c>
      <c r="H2065" s="358"/>
    </row>
    <row r="2066" spans="1:8" s="345" customFormat="1" ht="25.5">
      <c r="A2066" s="344" t="s">
        <v>12860</v>
      </c>
      <c r="B2066" s="350" t="s">
        <v>12861</v>
      </c>
      <c r="C2066" s="331"/>
      <c r="D2066" s="322"/>
      <c r="E2066" s="342"/>
      <c r="F2066" s="363"/>
      <c r="G2066" s="333">
        <v>0</v>
      </c>
      <c r="H2066" s="358"/>
    </row>
    <row r="2067" spans="1:8" s="345" customFormat="1" ht="38.25">
      <c r="A2067" s="344">
        <v>9708522</v>
      </c>
      <c r="B2067" s="350" t="s">
        <v>12862</v>
      </c>
      <c r="C2067" s="331"/>
      <c r="D2067" s="322"/>
      <c r="E2067" s="342"/>
      <c r="F2067" s="363"/>
      <c r="G2067" s="333">
        <v>0</v>
      </c>
      <c r="H2067" s="358"/>
    </row>
    <row r="2068" spans="1:8" s="345" customFormat="1" ht="38.25">
      <c r="A2068" s="344" t="s">
        <v>12863</v>
      </c>
      <c r="B2068" s="350" t="s">
        <v>12864</v>
      </c>
      <c r="C2068" s="331"/>
      <c r="D2068" s="322"/>
      <c r="E2068" s="342"/>
      <c r="F2068" s="363"/>
      <c r="G2068" s="333">
        <v>0</v>
      </c>
      <c r="H2068" s="358"/>
    </row>
    <row r="2069" spans="1:8" s="345" customFormat="1" ht="38.25">
      <c r="A2069" s="344" t="s">
        <v>12865</v>
      </c>
      <c r="B2069" s="350" t="s">
        <v>12866</v>
      </c>
      <c r="C2069" s="331"/>
      <c r="D2069" s="322"/>
      <c r="E2069" s="342"/>
      <c r="F2069" s="363"/>
      <c r="G2069" s="333">
        <v>0</v>
      </c>
      <c r="H2069" s="358"/>
    </row>
    <row r="2070" spans="1:8" s="345" customFormat="1" ht="38.25">
      <c r="A2070" s="344">
        <v>9708525</v>
      </c>
      <c r="B2070" s="350" t="s">
        <v>12867</v>
      </c>
      <c r="C2070" s="331"/>
      <c r="D2070" s="322"/>
      <c r="E2070" s="342"/>
      <c r="F2070" s="363"/>
      <c r="G2070" s="333">
        <v>0</v>
      </c>
      <c r="H2070" s="358"/>
    </row>
    <row r="2071" spans="1:8" s="345" customFormat="1" ht="38.25">
      <c r="A2071" s="344" t="s">
        <v>12868</v>
      </c>
      <c r="B2071" s="350" t="s">
        <v>12869</v>
      </c>
      <c r="C2071" s="331"/>
      <c r="D2071" s="322"/>
      <c r="E2071" s="342"/>
      <c r="F2071" s="363"/>
      <c r="G2071" s="333">
        <v>0</v>
      </c>
      <c r="H2071" s="358"/>
    </row>
    <row r="2072" spans="1:8" s="345" customFormat="1">
      <c r="A2072" s="344" t="s">
        <v>12870</v>
      </c>
      <c r="B2072" s="350" t="s">
        <v>12871</v>
      </c>
      <c r="C2072" s="331"/>
      <c r="D2072" s="322"/>
      <c r="E2072" s="342"/>
      <c r="F2072" s="363"/>
      <c r="G2072" s="333">
        <v>0</v>
      </c>
      <c r="H2072" s="358"/>
    </row>
    <row r="2073" spans="1:8" s="345" customFormat="1">
      <c r="A2073" s="344" t="s">
        <v>12872</v>
      </c>
      <c r="B2073" s="350" t="s">
        <v>12873</v>
      </c>
      <c r="C2073" s="331"/>
      <c r="D2073" s="322"/>
      <c r="E2073" s="342"/>
      <c r="F2073" s="363"/>
      <c r="G2073" s="333">
        <v>0</v>
      </c>
      <c r="H2073" s="358"/>
    </row>
    <row r="2074" spans="1:8" s="345" customFormat="1">
      <c r="A2074" s="344" t="s">
        <v>12874</v>
      </c>
      <c r="B2074" s="350" t="s">
        <v>12875</v>
      </c>
      <c r="C2074" s="331"/>
      <c r="D2074" s="322"/>
      <c r="E2074" s="342"/>
      <c r="F2074" s="363"/>
      <c r="G2074" s="333">
        <v>0</v>
      </c>
      <c r="H2074" s="358"/>
    </row>
    <row r="2075" spans="1:8" s="345" customFormat="1">
      <c r="A2075" s="344" t="s">
        <v>12876</v>
      </c>
      <c r="B2075" s="350" t="s">
        <v>12877</v>
      </c>
      <c r="C2075" s="331"/>
      <c r="D2075" s="322"/>
      <c r="E2075" s="342"/>
      <c r="F2075" s="363"/>
      <c r="G2075" s="333">
        <v>0</v>
      </c>
      <c r="H2075" s="358"/>
    </row>
    <row r="2076" spans="1:8" s="345" customFormat="1">
      <c r="A2076" s="344" t="s">
        <v>12878</v>
      </c>
      <c r="B2076" s="350" t="s">
        <v>12879</v>
      </c>
      <c r="C2076" s="331"/>
      <c r="D2076" s="322"/>
      <c r="E2076" s="342"/>
      <c r="F2076" s="363"/>
      <c r="G2076" s="333">
        <v>0</v>
      </c>
      <c r="H2076" s="358"/>
    </row>
    <row r="2077" spans="1:8" s="345" customFormat="1">
      <c r="A2077" s="344" t="s">
        <v>12880</v>
      </c>
      <c r="B2077" s="350" t="s">
        <v>12881</v>
      </c>
      <c r="C2077" s="331"/>
      <c r="D2077" s="322"/>
      <c r="E2077" s="342"/>
      <c r="F2077" s="363"/>
      <c r="G2077" s="333">
        <v>0</v>
      </c>
      <c r="H2077" s="358"/>
    </row>
    <row r="2078" spans="1:8" s="345" customFormat="1">
      <c r="A2078" s="344" t="s">
        <v>12882</v>
      </c>
      <c r="B2078" s="350" t="s">
        <v>12883</v>
      </c>
      <c r="C2078" s="331"/>
      <c r="D2078" s="322"/>
      <c r="E2078" s="342"/>
      <c r="F2078" s="363"/>
      <c r="G2078" s="333">
        <v>0</v>
      </c>
      <c r="H2078" s="358"/>
    </row>
    <row r="2079" spans="1:8" s="345" customFormat="1" ht="25.5">
      <c r="A2079" s="344" t="s">
        <v>12884</v>
      </c>
      <c r="B2079" s="350" t="s">
        <v>12885</v>
      </c>
      <c r="C2079" s="331"/>
      <c r="D2079" s="322"/>
      <c r="E2079" s="342"/>
      <c r="F2079" s="363"/>
      <c r="G2079" s="333">
        <v>0</v>
      </c>
      <c r="H2079" s="358"/>
    </row>
    <row r="2080" spans="1:8" s="345" customFormat="1">
      <c r="A2080" s="344" t="s">
        <v>12886</v>
      </c>
      <c r="B2080" s="350" t="s">
        <v>12887</v>
      </c>
      <c r="C2080" s="331"/>
      <c r="D2080" s="322"/>
      <c r="E2080" s="342"/>
      <c r="F2080" s="363"/>
      <c r="G2080" s="333">
        <v>0</v>
      </c>
      <c r="H2080" s="358"/>
    </row>
    <row r="2081" spans="1:8" s="345" customFormat="1">
      <c r="A2081" s="344" t="s">
        <v>12888</v>
      </c>
      <c r="B2081" s="350" t="s">
        <v>12889</v>
      </c>
      <c r="C2081" s="331"/>
      <c r="D2081" s="322"/>
      <c r="E2081" s="342"/>
      <c r="F2081" s="363"/>
      <c r="G2081" s="333">
        <v>0</v>
      </c>
      <c r="H2081" s="358"/>
    </row>
    <row r="2082" spans="1:8" s="345" customFormat="1">
      <c r="A2082" s="344" t="s">
        <v>12890</v>
      </c>
      <c r="B2082" s="350" t="s">
        <v>12891</v>
      </c>
      <c r="C2082" s="331"/>
      <c r="D2082" s="322"/>
      <c r="E2082" s="342"/>
      <c r="F2082" s="363"/>
      <c r="G2082" s="333">
        <v>0</v>
      </c>
      <c r="H2082" s="358"/>
    </row>
    <row r="2083" spans="1:8" s="345" customFormat="1" ht="25.5">
      <c r="A2083" s="344" t="s">
        <v>12892</v>
      </c>
      <c r="B2083" s="350" t="s">
        <v>12893</v>
      </c>
      <c r="C2083" s="331"/>
      <c r="D2083" s="322"/>
      <c r="E2083" s="342"/>
      <c r="F2083" s="363"/>
      <c r="G2083" s="333">
        <v>0</v>
      </c>
      <c r="H2083" s="358"/>
    </row>
    <row r="2084" spans="1:8" s="345" customFormat="1" ht="25.5">
      <c r="A2084" s="344" t="s">
        <v>12894</v>
      </c>
      <c r="B2084" s="350" t="s">
        <v>12895</v>
      </c>
      <c r="C2084" s="331"/>
      <c r="D2084" s="322"/>
      <c r="E2084" s="342"/>
      <c r="F2084" s="363"/>
      <c r="G2084" s="333">
        <v>0</v>
      </c>
      <c r="H2084" s="358"/>
    </row>
    <row r="2085" spans="1:8" s="345" customFormat="1" ht="25.5">
      <c r="A2085" s="344" t="s">
        <v>12896</v>
      </c>
      <c r="B2085" s="350" t="s">
        <v>12897</v>
      </c>
      <c r="C2085" s="331">
        <f>VLOOKUP(A2085,'[10]VPP_analiticki (2)'!$A$5:$I$338,6,0)</f>
        <v>60</v>
      </c>
      <c r="D2085" s="322">
        <f>VLOOKUP(A2085,'[10]VPP_analiticki (2)'!$A$5:$I$338,9,0)</f>
        <v>1715670</v>
      </c>
      <c r="E2085" s="342">
        <f t="shared" ref="E2085:E2122" si="73">D2085/C2085</f>
        <v>28594.5</v>
      </c>
      <c r="F2085" s="363">
        <f t="shared" ref="F2085:F2106" si="74">G2085/H2085</f>
        <v>37.009165443038405</v>
      </c>
      <c r="G2085" s="333">
        <v>1058258.5812609617</v>
      </c>
      <c r="H2085" s="358">
        <v>28594.5</v>
      </c>
    </row>
    <row r="2086" spans="1:8" s="345" customFormat="1" ht="38.25">
      <c r="A2086" s="344" t="s">
        <v>12898</v>
      </c>
      <c r="B2086" s="350" t="s">
        <v>12899</v>
      </c>
      <c r="C2086" s="331">
        <f>VLOOKUP(A2086,'[10]VPP_analiticki (2)'!$A$5:$I$338,6,0)</f>
        <v>39</v>
      </c>
      <c r="D2086" s="322">
        <f>VLOOKUP(A2086,'[10]VPP_analiticki (2)'!$A$5:$I$338,9,0)</f>
        <v>965250</v>
      </c>
      <c r="E2086" s="342">
        <f t="shared" si="73"/>
        <v>24750</v>
      </c>
      <c r="F2086" s="363">
        <f t="shared" si="74"/>
        <v>24.055957537974962</v>
      </c>
      <c r="G2086" s="333">
        <v>595384.94906488026</v>
      </c>
      <c r="H2086" s="358">
        <v>24750</v>
      </c>
    </row>
    <row r="2087" spans="1:8" s="345" customFormat="1" ht="38.25">
      <c r="A2087" s="344" t="s">
        <v>12900</v>
      </c>
      <c r="B2087" s="350" t="s">
        <v>12901</v>
      </c>
      <c r="C2087" s="331">
        <f>VLOOKUP(A2087,'[10]VPP_analiticki (2)'!$A$5:$I$338,6,0)</f>
        <v>6</v>
      </c>
      <c r="D2087" s="322">
        <f>VLOOKUP(A2087,'[10]VPP_analiticki (2)'!$A$5:$I$338,9,0)</f>
        <v>160248</v>
      </c>
      <c r="E2087" s="342">
        <f t="shared" si="73"/>
        <v>26708</v>
      </c>
      <c r="F2087" s="363">
        <f t="shared" si="74"/>
        <v>3.700916544303841</v>
      </c>
      <c r="G2087" s="333">
        <v>98844.079065266982</v>
      </c>
      <c r="H2087" s="358">
        <v>26708</v>
      </c>
    </row>
    <row r="2088" spans="1:8" s="345" customFormat="1" ht="25.5">
      <c r="A2088" s="344" t="s">
        <v>12902</v>
      </c>
      <c r="B2088" s="350" t="s">
        <v>12903</v>
      </c>
      <c r="C2088" s="331"/>
      <c r="D2088" s="322"/>
      <c r="E2088" s="342"/>
      <c r="F2088" s="363"/>
      <c r="G2088" s="333">
        <v>0</v>
      </c>
      <c r="H2088" s="358"/>
    </row>
    <row r="2089" spans="1:8" s="345" customFormat="1" ht="25.5">
      <c r="A2089" s="344" t="s">
        <v>12904</v>
      </c>
      <c r="B2089" s="350" t="s">
        <v>12905</v>
      </c>
      <c r="C2089" s="331"/>
      <c r="D2089" s="322"/>
      <c r="E2089" s="342"/>
      <c r="F2089" s="363"/>
      <c r="G2089" s="333">
        <v>0</v>
      </c>
      <c r="H2089" s="358"/>
    </row>
    <row r="2090" spans="1:8" s="345" customFormat="1" ht="25.5">
      <c r="A2090" s="344" t="s">
        <v>12906</v>
      </c>
      <c r="B2090" s="350" t="s">
        <v>12907</v>
      </c>
      <c r="C2090" s="331">
        <f>VLOOKUP(A2090,'[10]VPP_analiticki (2)'!$A$5:$I$338,6,0)</f>
        <v>65</v>
      </c>
      <c r="D2090" s="322">
        <f>VLOOKUP(A2090,'[10]VPP_analiticki (2)'!$A$5:$I$338,9,0)</f>
        <v>1937650</v>
      </c>
      <c r="E2090" s="342">
        <f t="shared" si="73"/>
        <v>29810</v>
      </c>
      <c r="F2090" s="363">
        <f t="shared" si="74"/>
        <v>40.093262563291603</v>
      </c>
      <c r="G2090" s="333">
        <v>1195180.1570117227</v>
      </c>
      <c r="H2090" s="358">
        <v>29810</v>
      </c>
    </row>
    <row r="2091" spans="1:8" s="345" customFormat="1">
      <c r="A2091" s="344" t="s">
        <v>12908</v>
      </c>
      <c r="B2091" s="350" t="s">
        <v>12909</v>
      </c>
      <c r="C2091" s="331"/>
      <c r="D2091" s="322"/>
      <c r="E2091" s="342"/>
      <c r="F2091" s="363"/>
      <c r="G2091" s="333">
        <v>0</v>
      </c>
      <c r="H2091" s="358"/>
    </row>
    <row r="2092" spans="1:8" s="345" customFormat="1" ht="25.5">
      <c r="A2092" s="344" t="s">
        <v>12910</v>
      </c>
      <c r="B2092" s="350" t="s">
        <v>12911</v>
      </c>
      <c r="C2092" s="331">
        <f>VLOOKUP(A2092,'[10]VPP_analiticki (2)'!$A$5:$I$338,6,0)</f>
        <v>4</v>
      </c>
      <c r="D2092" s="322">
        <f>VLOOKUP(A2092,'[10]VPP_analiticki (2)'!$A$5:$I$338,9,0)</f>
        <v>196800</v>
      </c>
      <c r="E2092" s="342">
        <f t="shared" si="73"/>
        <v>49200</v>
      </c>
      <c r="F2092" s="363">
        <f t="shared" si="74"/>
        <v>2.4672776962025607</v>
      </c>
      <c r="G2092" s="333">
        <v>121390.06265316598</v>
      </c>
      <c r="H2092" s="358">
        <v>49200</v>
      </c>
    </row>
    <row r="2093" spans="1:8" s="345" customFormat="1" ht="38.25">
      <c r="A2093" s="344" t="s">
        <v>12912</v>
      </c>
      <c r="B2093" s="350" t="s">
        <v>12913</v>
      </c>
      <c r="C2093" s="331"/>
      <c r="D2093" s="322"/>
      <c r="E2093" s="342"/>
      <c r="F2093" s="363"/>
      <c r="G2093" s="333">
        <v>0</v>
      </c>
      <c r="H2093" s="358"/>
    </row>
    <row r="2094" spans="1:8" s="345" customFormat="1" ht="25.5">
      <c r="A2094" s="344" t="s">
        <v>12914</v>
      </c>
      <c r="B2094" s="350" t="s">
        <v>12915</v>
      </c>
      <c r="C2094" s="331">
        <f>VLOOKUP(A2094,'[10]VPP_analiticki (2)'!$A$5:$I$338,6,0)</f>
        <v>26</v>
      </c>
      <c r="D2094" s="322">
        <f>VLOOKUP(A2094,'[10]VPP_analiticki (2)'!$A$5:$I$338,9,0)</f>
        <v>278850</v>
      </c>
      <c r="E2094" s="342">
        <f t="shared" si="73"/>
        <v>10725</v>
      </c>
      <c r="F2094" s="363">
        <f t="shared" si="74"/>
        <v>16.037305025316645</v>
      </c>
      <c r="G2094" s="333">
        <v>172000.096396521</v>
      </c>
      <c r="H2094" s="358">
        <v>10725</v>
      </c>
    </row>
    <row r="2095" spans="1:8" s="345" customFormat="1" ht="25.5">
      <c r="A2095" s="344" t="s">
        <v>12916</v>
      </c>
      <c r="B2095" s="350" t="s">
        <v>12917</v>
      </c>
      <c r="C2095" s="331"/>
      <c r="D2095" s="322"/>
      <c r="E2095" s="342"/>
      <c r="F2095" s="363"/>
      <c r="G2095" s="333">
        <v>0</v>
      </c>
      <c r="H2095" s="358"/>
    </row>
    <row r="2096" spans="1:8" s="345" customFormat="1" ht="38.25">
      <c r="A2096" s="344" t="s">
        <v>12918</v>
      </c>
      <c r="B2096" s="350" t="s">
        <v>12919</v>
      </c>
      <c r="C2096" s="331">
        <f>VLOOKUP(A2096,'[10]VPP_analiticki (2)'!$A$5:$I$338,6,0)</f>
        <v>6</v>
      </c>
      <c r="D2096" s="322">
        <f>VLOOKUP(A2096,'[10]VPP_analiticki (2)'!$A$5:$I$338,9,0)</f>
        <v>145728</v>
      </c>
      <c r="E2096" s="342">
        <f t="shared" si="73"/>
        <v>24288</v>
      </c>
      <c r="F2096" s="363">
        <f t="shared" si="74"/>
        <v>3.7009165443038401</v>
      </c>
      <c r="G2096" s="333">
        <v>89887.861028051673</v>
      </c>
      <c r="H2096" s="358">
        <v>24288</v>
      </c>
    </row>
    <row r="2097" spans="1:8" s="345" customFormat="1" ht="25.5">
      <c r="A2097" s="344" t="s">
        <v>12920</v>
      </c>
      <c r="B2097" s="350" t="s">
        <v>12921</v>
      </c>
      <c r="C2097" s="331"/>
      <c r="D2097" s="322"/>
      <c r="E2097" s="342"/>
      <c r="F2097" s="363"/>
      <c r="G2097" s="333">
        <v>0</v>
      </c>
      <c r="H2097" s="358"/>
    </row>
    <row r="2098" spans="1:8" s="345" customFormat="1">
      <c r="A2098" s="344" t="s">
        <v>12922</v>
      </c>
      <c r="B2098" s="350" t="s">
        <v>12923</v>
      </c>
      <c r="C2098" s="331"/>
      <c r="D2098" s="322"/>
      <c r="E2098" s="342"/>
      <c r="F2098" s="363"/>
      <c r="G2098" s="333">
        <v>0</v>
      </c>
      <c r="H2098" s="358"/>
    </row>
    <row r="2099" spans="1:8" s="345" customFormat="1">
      <c r="A2099" s="344" t="s">
        <v>12924</v>
      </c>
      <c r="B2099" s="350" t="s">
        <v>12925</v>
      </c>
      <c r="C2099" s="331">
        <f>VLOOKUP(A2099,'[10]VPP_analiticki (2)'!$A$5:$I$338,6,0)</f>
        <v>41</v>
      </c>
      <c r="D2099" s="322">
        <f>VLOOKUP(A2099,'[10]VPP_analiticki (2)'!$A$5:$I$338,9,0)</f>
        <v>808192</v>
      </c>
      <c r="E2099" s="342">
        <f t="shared" si="73"/>
        <v>19712</v>
      </c>
      <c r="F2099" s="363">
        <f t="shared" si="74"/>
        <v>25.289596386076248</v>
      </c>
      <c r="G2099" s="333">
        <v>498508.52396233496</v>
      </c>
      <c r="H2099" s="358">
        <v>19712</v>
      </c>
    </row>
    <row r="2100" spans="1:8" s="345" customFormat="1" ht="25.5">
      <c r="A2100" s="344" t="s">
        <v>12926</v>
      </c>
      <c r="B2100" s="350" t="s">
        <v>12927</v>
      </c>
      <c r="C2100" s="331">
        <f>VLOOKUP(A2100,'[10]VPP_analiticki (2)'!$A$5:$I$338,6,0)</f>
        <v>92</v>
      </c>
      <c r="D2100" s="322">
        <f>VLOOKUP(A2100,'[10]VPP_analiticki (2)'!$A$5:$I$338,9,0)</f>
        <v>2742520</v>
      </c>
      <c r="E2100" s="342">
        <f t="shared" si="73"/>
        <v>29810</v>
      </c>
      <c r="F2100" s="363">
        <f t="shared" si="74"/>
        <v>56.747387012658898</v>
      </c>
      <c r="G2100" s="333">
        <v>1691639.6068473617</v>
      </c>
      <c r="H2100" s="358">
        <v>29810</v>
      </c>
    </row>
    <row r="2101" spans="1:8" s="345" customFormat="1">
      <c r="A2101" s="344" t="s">
        <v>12928</v>
      </c>
      <c r="B2101" s="350" t="s">
        <v>12929</v>
      </c>
      <c r="C2101" s="331"/>
      <c r="D2101" s="322"/>
      <c r="E2101" s="342"/>
      <c r="F2101" s="363"/>
      <c r="G2101" s="333">
        <v>0</v>
      </c>
      <c r="H2101" s="358"/>
    </row>
    <row r="2102" spans="1:8" s="345" customFormat="1">
      <c r="A2102" s="344" t="s">
        <v>12930</v>
      </c>
      <c r="B2102" s="350" t="s">
        <v>12931</v>
      </c>
      <c r="C2102" s="331"/>
      <c r="D2102" s="322"/>
      <c r="E2102" s="342"/>
      <c r="F2102" s="363"/>
      <c r="G2102" s="333">
        <v>0</v>
      </c>
      <c r="H2102" s="358"/>
    </row>
    <row r="2103" spans="1:8" s="345" customFormat="1" ht="25.5">
      <c r="A2103" s="344" t="s">
        <v>12932</v>
      </c>
      <c r="B2103" s="350" t="s">
        <v>12933</v>
      </c>
      <c r="C2103" s="331"/>
      <c r="D2103" s="322"/>
      <c r="E2103" s="342"/>
      <c r="F2103" s="363"/>
      <c r="G2103" s="333">
        <v>0</v>
      </c>
      <c r="H2103" s="358"/>
    </row>
    <row r="2104" spans="1:8" s="345" customFormat="1" ht="25.5">
      <c r="A2104" s="344" t="s">
        <v>12934</v>
      </c>
      <c r="B2104" s="350" t="s">
        <v>12935</v>
      </c>
      <c r="C2104" s="331"/>
      <c r="D2104" s="322"/>
      <c r="E2104" s="342"/>
      <c r="F2104" s="363"/>
      <c r="G2104" s="333">
        <v>0</v>
      </c>
      <c r="H2104" s="358"/>
    </row>
    <row r="2105" spans="1:8" s="345" customFormat="1" ht="25.5">
      <c r="A2105" s="344" t="s">
        <v>12936</v>
      </c>
      <c r="B2105" s="350" t="s">
        <v>12937</v>
      </c>
      <c r="C2105" s="331"/>
      <c r="D2105" s="322"/>
      <c r="E2105" s="342"/>
      <c r="F2105" s="363"/>
      <c r="G2105" s="333">
        <v>0</v>
      </c>
      <c r="H2105" s="358"/>
    </row>
    <row r="2106" spans="1:8" s="345" customFormat="1" ht="25.5">
      <c r="A2106" s="344" t="s">
        <v>12938</v>
      </c>
      <c r="B2106" s="350" t="s">
        <v>12939</v>
      </c>
      <c r="C2106" s="331">
        <f>VLOOKUP(A2106,'[10]VPP_analiticki (2)'!$A$5:$I$338,6,0)</f>
        <v>297</v>
      </c>
      <c r="D2106" s="322">
        <f>VLOOKUP(A2106,'[10]VPP_analiticki (2)'!$A$5:$I$338,9,0)</f>
        <v>8902388</v>
      </c>
      <c r="E2106" s="342">
        <f t="shared" si="73"/>
        <v>29974.370370370369</v>
      </c>
      <c r="F2106" s="363">
        <f t="shared" si="74"/>
        <v>183.19536894304011</v>
      </c>
      <c r="G2106" s="333">
        <v>5491165.8388353297</v>
      </c>
      <c r="H2106" s="358">
        <v>29974.370370370369</v>
      </c>
    </row>
    <row r="2107" spans="1:8" s="345" customFormat="1" ht="25.5">
      <c r="A2107" s="344" t="s">
        <v>12940</v>
      </c>
      <c r="B2107" s="350" t="s">
        <v>12941</v>
      </c>
      <c r="C2107" s="331"/>
      <c r="D2107" s="322"/>
      <c r="E2107" s="342"/>
      <c r="F2107" s="363"/>
      <c r="G2107" s="333">
        <v>0</v>
      </c>
      <c r="H2107" s="358"/>
    </row>
    <row r="2108" spans="1:8" s="345" customFormat="1" ht="25.5">
      <c r="A2108" s="344" t="s">
        <v>12942</v>
      </c>
      <c r="B2108" s="350" t="s">
        <v>12943</v>
      </c>
      <c r="C2108" s="331"/>
      <c r="D2108" s="322"/>
      <c r="E2108" s="342"/>
      <c r="F2108" s="363"/>
      <c r="G2108" s="333">
        <v>0</v>
      </c>
      <c r="H2108" s="358"/>
    </row>
    <row r="2109" spans="1:8" s="345" customFormat="1">
      <c r="A2109" s="344" t="s">
        <v>12944</v>
      </c>
      <c r="B2109" s="350" t="s">
        <v>12945</v>
      </c>
      <c r="C2109" s="331"/>
      <c r="D2109" s="322"/>
      <c r="E2109" s="342"/>
      <c r="F2109" s="363"/>
      <c r="G2109" s="333">
        <v>0</v>
      </c>
      <c r="H2109" s="358"/>
    </row>
    <row r="2110" spans="1:8" s="345" customFormat="1">
      <c r="A2110" s="344" t="s">
        <v>12946</v>
      </c>
      <c r="B2110" s="350" t="s">
        <v>12947</v>
      </c>
      <c r="C2110" s="331"/>
      <c r="D2110" s="322"/>
      <c r="E2110" s="342"/>
      <c r="F2110" s="363"/>
      <c r="G2110" s="333">
        <v>0</v>
      </c>
      <c r="H2110" s="358"/>
    </row>
    <row r="2111" spans="1:8" s="345" customFormat="1">
      <c r="A2111" s="344" t="s">
        <v>12948</v>
      </c>
      <c r="B2111" s="350" t="s">
        <v>12949</v>
      </c>
      <c r="C2111" s="331">
        <f>VLOOKUP(A2111,'[10]VPP_analiticki (2)'!$A$5:$I$338,6,0)</f>
        <v>1</v>
      </c>
      <c r="D2111" s="322">
        <f>VLOOKUP(A2111,'[10]VPP_analiticki (2)'!$A$5:$I$338,9,0)</f>
        <v>9410.5</v>
      </c>
      <c r="E2111" s="342">
        <f t="shared" si="73"/>
        <v>9410.5</v>
      </c>
      <c r="F2111" s="363"/>
      <c r="G2111" s="333">
        <v>5804.5791900285485</v>
      </c>
      <c r="H2111" s="358">
        <v>9410.5</v>
      </c>
    </row>
    <row r="2112" spans="1:8" s="345" customFormat="1">
      <c r="A2112" s="344" t="s">
        <v>12950</v>
      </c>
      <c r="B2112" s="350" t="s">
        <v>12951</v>
      </c>
      <c r="C2112" s="331">
        <f>VLOOKUP(A2112,'[10]VPP_analiticki (2)'!$A$5:$I$338,6,0)</f>
        <v>1</v>
      </c>
      <c r="D2112" s="322">
        <f>VLOOKUP(A2112,'[10]VPP_analiticki (2)'!$A$5:$I$338,9,0)</f>
        <v>9410.52</v>
      </c>
      <c r="E2112" s="342">
        <f t="shared" si="73"/>
        <v>9410.52</v>
      </c>
      <c r="F2112" s="363">
        <f t="shared" ref="F2112:F2126" si="75">G2112/H2112</f>
        <v>0.61681942405064005</v>
      </c>
      <c r="G2112" s="333">
        <v>5804.5915264170299</v>
      </c>
      <c r="H2112" s="358">
        <v>9410.52</v>
      </c>
    </row>
    <row r="2113" spans="1:13" s="345" customFormat="1" ht="25.5">
      <c r="A2113" s="344" t="s">
        <v>12952</v>
      </c>
      <c r="B2113" s="350" t="s">
        <v>12953</v>
      </c>
      <c r="C2113" s="331">
        <f>VLOOKUP(A2113,'[10]VPP_analiticki (2)'!$A$5:$I$338,6,0)</f>
        <v>104</v>
      </c>
      <c r="D2113" s="322">
        <f>VLOOKUP(A2113,'[10]VPP_analiticki (2)'!$A$5:$I$338,9,0)</f>
        <v>2952282.32</v>
      </c>
      <c r="E2113" s="342">
        <f t="shared" si="73"/>
        <v>28387.329999999998</v>
      </c>
      <c r="F2113" s="363">
        <f t="shared" si="75"/>
        <v>64.149220101266579</v>
      </c>
      <c r="G2113" s="333">
        <v>1821025.0802572877</v>
      </c>
      <c r="H2113" s="358">
        <v>28387.329999999998</v>
      </c>
    </row>
    <row r="2114" spans="1:13" s="345" customFormat="1">
      <c r="A2114" s="344" t="s">
        <v>12954</v>
      </c>
      <c r="B2114" s="350" t="s">
        <v>12955</v>
      </c>
      <c r="C2114" s="331">
        <f>VLOOKUP(A2114,'[10]VPP_analiticki (2)'!$A$5:$I$338,6,0)</f>
        <v>450</v>
      </c>
      <c r="D2114" s="322">
        <f>VLOOKUP(A2114,'[10]VPP_analiticki (2)'!$A$5:$I$338,9,0)</f>
        <v>13389750</v>
      </c>
      <c r="E2114" s="342">
        <f t="shared" si="73"/>
        <v>29755</v>
      </c>
      <c r="F2114" s="363">
        <f t="shared" si="75"/>
        <v>277.56874082278802</v>
      </c>
      <c r="G2114" s="333">
        <v>8259057.8831820581</v>
      </c>
      <c r="H2114" s="358">
        <v>29755</v>
      </c>
    </row>
    <row r="2115" spans="1:13" s="345" customFormat="1" ht="25.5">
      <c r="A2115" s="344" t="s">
        <v>12956</v>
      </c>
      <c r="B2115" s="350" t="s">
        <v>12957</v>
      </c>
      <c r="C2115" s="331">
        <f>VLOOKUP(A2115,'[10]VPP_analiticki (2)'!$A$5:$I$338,6,0)</f>
        <v>14</v>
      </c>
      <c r="D2115" s="322">
        <f>VLOOKUP(A2115,'[10]VPP_analiticki (2)'!$A$5:$I$338,9,0)</f>
        <v>532070</v>
      </c>
      <c r="E2115" s="342">
        <f t="shared" si="73"/>
        <v>38005</v>
      </c>
      <c r="F2115" s="363">
        <f t="shared" si="75"/>
        <v>8.6354719367089636</v>
      </c>
      <c r="G2115" s="333">
        <v>328191.11095462414</v>
      </c>
      <c r="H2115" s="358">
        <v>38005</v>
      </c>
    </row>
    <row r="2116" spans="1:13" s="345" customFormat="1" ht="25.5">
      <c r="A2116" s="344" t="s">
        <v>12958</v>
      </c>
      <c r="B2116" s="350" t="s">
        <v>12959</v>
      </c>
      <c r="C2116" s="331">
        <f>VLOOKUP(A2116,'[10]VPP_analiticki (2)'!$A$5:$I$338,6,0)</f>
        <v>68</v>
      </c>
      <c r="D2116" s="322">
        <f>VLOOKUP(A2116,'[10]VPP_analiticki (2)'!$A$5:$I$338,9,0)</f>
        <v>2154738.44</v>
      </c>
      <c r="E2116" s="342">
        <f t="shared" si="73"/>
        <v>31687.329999999998</v>
      </c>
      <c r="F2116" s="363">
        <f t="shared" si="75"/>
        <v>41.943720835443536</v>
      </c>
      <c r="G2116" s="333">
        <v>1329084.5235405748</v>
      </c>
      <c r="H2116" s="358">
        <v>31687.329999999998</v>
      </c>
    </row>
    <row r="2117" spans="1:13" s="345" customFormat="1">
      <c r="A2117" s="344" t="s">
        <v>12960</v>
      </c>
      <c r="B2117" s="350" t="s">
        <v>12961</v>
      </c>
      <c r="C2117" s="331"/>
      <c r="D2117" s="322"/>
      <c r="E2117" s="342"/>
      <c r="F2117" s="363"/>
      <c r="G2117" s="333">
        <v>0</v>
      </c>
      <c r="H2117" s="358"/>
    </row>
    <row r="2118" spans="1:13" s="345" customFormat="1" ht="25.5">
      <c r="A2118" s="344" t="s">
        <v>12962</v>
      </c>
      <c r="B2118" s="350" t="s">
        <v>12963</v>
      </c>
      <c r="C2118" s="331">
        <f>VLOOKUP(A2118,'[10]VPP_analiticki (2)'!$A$5:$I$338,6,0)</f>
        <v>121</v>
      </c>
      <c r="D2118" s="322">
        <f>VLOOKUP(A2118,'[10]VPP_analiticki (2)'!$A$5:$I$338,9,0)</f>
        <v>2329250</v>
      </c>
      <c r="E2118" s="342">
        <f t="shared" si="73"/>
        <v>19250</v>
      </c>
      <c r="F2118" s="363">
        <f t="shared" si="75"/>
        <v>74.635150310127457</v>
      </c>
      <c r="G2118" s="333">
        <v>1436726.6434699534</v>
      </c>
      <c r="H2118" s="358">
        <v>19250</v>
      </c>
    </row>
    <row r="2119" spans="1:13" s="345" customFormat="1">
      <c r="A2119" s="344" t="s">
        <v>12964</v>
      </c>
      <c r="B2119" s="350" t="s">
        <v>12965</v>
      </c>
      <c r="C2119" s="331"/>
      <c r="D2119" s="322"/>
      <c r="E2119" s="342"/>
      <c r="F2119" s="363"/>
      <c r="G2119" s="333">
        <v>0</v>
      </c>
      <c r="H2119" s="358"/>
    </row>
    <row r="2120" spans="1:13" s="345" customFormat="1">
      <c r="A2120" s="344" t="s">
        <v>12966</v>
      </c>
      <c r="B2120" s="350" t="s">
        <v>12967</v>
      </c>
      <c r="C2120" s="331">
        <f>VLOOKUP(A2120,'[10]VPP_analiticki (2)'!$A$5:$I$338,6,0)</f>
        <v>101</v>
      </c>
      <c r="D2120" s="322">
        <f>VLOOKUP(A2120,'[10]VPP_analiticki (2)'!$A$5:$I$338,9,0)</f>
        <v>1864500</v>
      </c>
      <c r="E2120" s="342">
        <f t="shared" si="73"/>
        <v>18460.396039603962</v>
      </c>
      <c r="F2120" s="363">
        <f t="shared" si="75"/>
        <v>62.298761829114639</v>
      </c>
      <c r="G2120" s="333">
        <v>1150059.8161424184</v>
      </c>
      <c r="H2120" s="358">
        <v>18460.396039603962</v>
      </c>
    </row>
    <row r="2121" spans="1:13" s="345" customFormat="1" ht="25.5">
      <c r="A2121" s="344" t="s">
        <v>12968</v>
      </c>
      <c r="B2121" s="350" t="s">
        <v>12969</v>
      </c>
      <c r="C2121" s="331"/>
      <c r="D2121" s="322"/>
      <c r="E2121" s="342"/>
      <c r="F2121" s="363"/>
      <c r="G2121" s="333">
        <v>0</v>
      </c>
      <c r="H2121" s="358"/>
    </row>
    <row r="2122" spans="1:13" s="345" customFormat="1">
      <c r="A2122" s="344" t="s">
        <v>12970</v>
      </c>
      <c r="B2122" s="350" t="s">
        <v>12971</v>
      </c>
      <c r="C2122" s="331">
        <f>VLOOKUP(A2122,'[10]VPP_analiticki (2)'!$A$5:$I$338,6,0)</f>
        <v>4</v>
      </c>
      <c r="D2122" s="322">
        <f>VLOOKUP(A2122,'[10]VPP_analiticki (2)'!$A$5:$I$338,9,0)</f>
        <v>60838.8</v>
      </c>
      <c r="E2122" s="342">
        <f t="shared" si="73"/>
        <v>15209.7</v>
      </c>
      <c r="F2122" s="363">
        <f t="shared" si="75"/>
        <v>2.4672776962025607</v>
      </c>
      <c r="G2122" s="333">
        <v>37526.553575932092</v>
      </c>
      <c r="H2122" s="358">
        <v>15209.7</v>
      </c>
    </row>
    <row r="2123" spans="1:13" s="345" customFormat="1">
      <c r="A2123" s="344" t="s">
        <v>12972</v>
      </c>
      <c r="B2123" s="350" t="s">
        <v>12973</v>
      </c>
      <c r="C2123" s="331"/>
      <c r="D2123" s="322"/>
      <c r="E2123" s="342"/>
      <c r="F2123" s="363"/>
      <c r="G2123" s="333">
        <v>0</v>
      </c>
      <c r="H2123" s="358"/>
    </row>
    <row r="2124" spans="1:13" ht="25.5">
      <c r="A2124" s="344" t="s">
        <v>12974</v>
      </c>
      <c r="B2124" s="350" t="s">
        <v>12975</v>
      </c>
      <c r="C2124" s="331"/>
      <c r="D2124" s="322"/>
      <c r="E2124" s="342"/>
      <c r="F2124" s="363"/>
      <c r="G2124" s="333">
        <v>0</v>
      </c>
      <c r="H2124" s="358"/>
      <c r="L2124" s="345"/>
      <c r="M2124" s="345"/>
    </row>
    <row r="2125" spans="1:13" ht="25.5">
      <c r="A2125" s="344" t="s">
        <v>12976</v>
      </c>
      <c r="B2125" s="350" t="s">
        <v>12977</v>
      </c>
      <c r="C2125" s="331">
        <f>VLOOKUP(A2125,'[10]VPP_analiticki (2)'!$A$5:$I$338,6,0)</f>
        <v>121</v>
      </c>
      <c r="D2125" s="322">
        <f>VLOOKUP(A2125,'[10]VPP_analiticki (2)'!$A$5:$I$338,9,0)</f>
        <v>2622477</v>
      </c>
      <c r="E2125" s="342">
        <f t="shared" ref="E2125:E2126" si="76">D2125/C2125</f>
        <v>21673.363636363636</v>
      </c>
      <c r="F2125" s="363">
        <f t="shared" si="75"/>
        <v>74.635150310127443</v>
      </c>
      <c r="G2125" s="333">
        <v>1617594.7527260503</v>
      </c>
      <c r="H2125" s="358">
        <v>21673.363636363636</v>
      </c>
      <c r="L2125" s="345"/>
      <c r="M2125" s="345"/>
    </row>
    <row r="2126" spans="1:13" ht="25.5">
      <c r="A2126" s="344" t="s">
        <v>12978</v>
      </c>
      <c r="B2126" s="350" t="s">
        <v>12979</v>
      </c>
      <c r="C2126" s="331">
        <f>VLOOKUP(A2126,'[10]VPP_analiticki (2)'!$A$5:$I$338,6,0)</f>
        <v>341</v>
      </c>
      <c r="D2126" s="322">
        <f>VLOOKUP(A2126,'[10]VPP_analiticki (2)'!$A$5:$I$338,9,0)</f>
        <v>8225206</v>
      </c>
      <c r="E2126" s="342">
        <f t="shared" si="76"/>
        <v>24120.83870967742</v>
      </c>
      <c r="F2126" s="363">
        <f t="shared" si="75"/>
        <v>210.33542360126825</v>
      </c>
      <c r="G2126" s="333">
        <v>5073466.8276178688</v>
      </c>
      <c r="H2126" s="358">
        <v>24120.83870967742</v>
      </c>
      <c r="L2126" s="345">
        <v>153161</v>
      </c>
      <c r="M2126" s="345">
        <v>7804</v>
      </c>
    </row>
    <row r="2127" spans="1:13" ht="15" customHeight="1">
      <c r="A2127" s="344"/>
      <c r="B2127" s="350"/>
      <c r="C2127" s="331"/>
      <c r="D2127" s="322"/>
      <c r="E2127" s="342"/>
      <c r="F2127" s="363"/>
      <c r="G2127" s="333"/>
      <c r="H2127" s="358"/>
      <c r="L2127" s="345"/>
      <c r="M2127" s="345"/>
    </row>
    <row r="2128" spans="1:13" ht="15" customHeight="1">
      <c r="A2128" s="344"/>
      <c r="B2128" s="362" t="s">
        <v>11338</v>
      </c>
      <c r="C2128" s="364"/>
      <c r="D2128" s="336">
        <f>SUM(D2060:D2126)</f>
        <v>52003229.579999998</v>
      </c>
      <c r="E2128" s="365"/>
      <c r="F2128" s="363"/>
      <c r="G2128" s="339">
        <f>SUM(G2060:G2126)</f>
        <v>32076602.118308809</v>
      </c>
      <c r="H2128" s="358"/>
      <c r="L2128" s="345"/>
      <c r="M2128" s="345"/>
    </row>
    <row r="2129" spans="1:13" ht="15" customHeight="1">
      <c r="A2129" s="344"/>
      <c r="B2129" s="350"/>
      <c r="C2129" s="331"/>
      <c r="D2129" s="322"/>
      <c r="E2129" s="342"/>
      <c r="F2129" s="363"/>
      <c r="G2129" s="333"/>
      <c r="H2129" s="358"/>
      <c r="L2129" s="345"/>
      <c r="M2129" s="345"/>
    </row>
    <row r="2130" spans="1:13">
      <c r="A2130" s="344"/>
      <c r="B2130" s="855" t="s">
        <v>18252</v>
      </c>
      <c r="C2130" s="331"/>
      <c r="D2130" s="336"/>
      <c r="E2130" s="342"/>
      <c r="F2130" s="363"/>
      <c r="G2130" s="339"/>
      <c r="H2130" s="358"/>
      <c r="L2130" s="345"/>
      <c r="M2130" s="345"/>
    </row>
    <row r="2131" spans="1:13" ht="15">
      <c r="A2131" s="877" t="s">
        <v>18253</v>
      </c>
      <c r="B2131" s="878" t="s">
        <v>12980</v>
      </c>
      <c r="C2131" s="331">
        <f>VLOOKUP(A2131,'[10]VPP_analiticki (2)'!$A$5:$I$338,6,0)</f>
        <v>6</v>
      </c>
      <c r="D2131" s="322">
        <f>VLOOKUP(A2131,'[10]VPP_analiticki (2)'!$A$5:$I$338,9,0)</f>
        <v>528000</v>
      </c>
      <c r="E2131" s="342">
        <f t="shared" ref="E2131:E2135" si="77">D2131/C2131</f>
        <v>88000</v>
      </c>
      <c r="F2131" s="363">
        <f t="shared" ref="F2131:F2135" si="78">G2131/H2131</f>
        <v>3.7009165443038405</v>
      </c>
      <c r="G2131" s="333">
        <v>325680.65589873795</v>
      </c>
      <c r="H2131" s="358">
        <v>88000</v>
      </c>
      <c r="L2131" s="345"/>
      <c r="M2131" s="345"/>
    </row>
    <row r="2132" spans="1:13" s="374" customFormat="1">
      <c r="A2132" s="344" t="s">
        <v>12981</v>
      </c>
      <c r="B2132" s="350" t="s">
        <v>12982</v>
      </c>
      <c r="C2132" s="331">
        <f>VLOOKUP(A2132,'[10]VPP_analiticki (2)'!$A$5:$I$338,6,0)</f>
        <v>14</v>
      </c>
      <c r="D2132" s="322">
        <f>VLOOKUP(A2132,'[10]VPP_analiticki (2)'!$A$5:$I$338,9,0)</f>
        <v>600600</v>
      </c>
      <c r="E2132" s="342">
        <f t="shared" si="77"/>
        <v>42900</v>
      </c>
      <c r="F2132" s="363">
        <f t="shared" si="78"/>
        <v>8.6354719367089618</v>
      </c>
      <c r="G2132" s="333">
        <v>370461.74608481443</v>
      </c>
      <c r="H2132" s="358">
        <v>42900</v>
      </c>
      <c r="L2132" s="345"/>
      <c r="M2132" s="345"/>
    </row>
    <row r="2133" spans="1:13" s="374" customFormat="1">
      <c r="A2133" s="344" t="s">
        <v>12983</v>
      </c>
      <c r="B2133" s="350" t="s">
        <v>12984</v>
      </c>
      <c r="C2133" s="331"/>
      <c r="D2133" s="322"/>
      <c r="E2133" s="342"/>
      <c r="F2133" s="363"/>
      <c r="G2133" s="333">
        <v>0</v>
      </c>
      <c r="H2133" s="358"/>
      <c r="L2133" s="345"/>
      <c r="M2133" s="345"/>
    </row>
    <row r="2134" spans="1:13" s="374" customFormat="1">
      <c r="A2134" s="344" t="s">
        <v>12985</v>
      </c>
      <c r="B2134" s="350" t="s">
        <v>12986</v>
      </c>
      <c r="C2134" s="331"/>
      <c r="D2134" s="322"/>
      <c r="E2134" s="342"/>
      <c r="F2134" s="363"/>
      <c r="G2134" s="333">
        <v>0</v>
      </c>
      <c r="H2134" s="358"/>
      <c r="L2134" s="345"/>
      <c r="M2134" s="345"/>
    </row>
    <row r="2135" spans="1:13" s="374" customFormat="1" ht="15">
      <c r="A2135" s="877" t="s">
        <v>12987</v>
      </c>
      <c r="B2135" s="878" t="s">
        <v>12988</v>
      </c>
      <c r="C2135" s="331">
        <f>VLOOKUP(A2135,'[10]VPP_analiticki (2)'!$A$5:$I$338,6,0)</f>
        <v>13</v>
      </c>
      <c r="D2135" s="322">
        <f>VLOOKUP(A2135,'[10]VPP_analiticki (2)'!$A$5:$I$338,9,0)</f>
        <v>947100</v>
      </c>
      <c r="E2135" s="342">
        <f t="shared" si="77"/>
        <v>72853.846153846156</v>
      </c>
      <c r="F2135" s="363">
        <f t="shared" si="78"/>
        <v>8.0186525126583224</v>
      </c>
      <c r="G2135" s="333">
        <v>584189.67651836132</v>
      </c>
      <c r="H2135" s="358">
        <v>72853.846153846156</v>
      </c>
      <c r="L2135" s="345"/>
      <c r="M2135" s="345"/>
    </row>
    <row r="2136" spans="1:13" s="374" customFormat="1" ht="15">
      <c r="A2136" s="877"/>
      <c r="B2136" s="362" t="s">
        <v>11338</v>
      </c>
      <c r="C2136" s="331"/>
      <c r="D2136" s="336">
        <f>SUM(D2131:D2135)</f>
        <v>2075700</v>
      </c>
      <c r="E2136" s="342"/>
      <c r="F2136" s="363"/>
      <c r="G2136" s="339">
        <f>SUM(G2131:G2135)</f>
        <v>1280332.0785019137</v>
      </c>
      <c r="H2136" s="358"/>
      <c r="L2136" s="345"/>
      <c r="M2136" s="345"/>
    </row>
    <row r="2137" spans="1:13" s="374" customFormat="1" ht="15">
      <c r="A2137" s="877"/>
      <c r="B2137" s="878"/>
      <c r="C2137" s="331"/>
      <c r="D2137" s="322"/>
      <c r="E2137" s="342"/>
      <c r="F2137" s="363"/>
      <c r="G2137" s="333"/>
      <c r="H2137" s="358"/>
    </row>
    <row r="2138" spans="1:13" s="374" customFormat="1" ht="15.75">
      <c r="A2138" s="877"/>
      <c r="B2138" s="879" t="s">
        <v>12989</v>
      </c>
      <c r="C2138" s="375"/>
      <c r="D2138" s="376">
        <f>D2136+D2128+D2057+D2004</f>
        <v>227875443.79999998</v>
      </c>
      <c r="E2138" s="377"/>
      <c r="F2138" s="378"/>
      <c r="G2138" s="379">
        <f>G2136+G2128+G2057+G2004+G1618+G1613</f>
        <v>160965000</v>
      </c>
      <c r="H2138" s="380"/>
    </row>
    <row r="2139" spans="1:13" s="374" customFormat="1" ht="15">
      <c r="A2139" s="877"/>
      <c r="B2139" s="878"/>
      <c r="C2139" s="331"/>
      <c r="D2139" s="322"/>
      <c r="E2139" s="342"/>
      <c r="F2139" s="363"/>
      <c r="G2139" s="333"/>
      <c r="H2139" s="358"/>
    </row>
    <row r="2140" spans="1:13" s="374" customFormat="1" ht="15.75">
      <c r="A2140" s="877"/>
      <c r="B2140" s="880" t="s">
        <v>12990</v>
      </c>
      <c r="C2140" s="381"/>
      <c r="D2140" s="382">
        <f>D2138+D1618+D1613+D1516+D1459+D1056+D943+D885+D23</f>
        <v>1001708499.8199999</v>
      </c>
      <c r="E2140" s="383"/>
      <c r="F2140" s="359"/>
      <c r="G2140" s="384">
        <f>G2138+G1516+G1459+G1056+G943+G885+G23</f>
        <v>883337999.99999988</v>
      </c>
      <c r="H2140" s="358"/>
    </row>
    <row r="2141" spans="1:13" s="374" customFormat="1" ht="15">
      <c r="A2141" s="877"/>
      <c r="B2141" s="878"/>
      <c r="C2141" s="331"/>
      <c r="D2141" s="322"/>
      <c r="E2141" s="342"/>
      <c r="F2141" s="363"/>
      <c r="G2141" s="333"/>
      <c r="H2141" s="358"/>
    </row>
    <row r="2142" spans="1:13" s="374" customFormat="1" ht="15">
      <c r="A2142" s="877"/>
      <c r="B2142" s="881" t="s">
        <v>12991</v>
      </c>
      <c r="C2142" s="331"/>
      <c r="D2142" s="322"/>
      <c r="E2142" s="342"/>
      <c r="F2142" s="363"/>
      <c r="G2142" s="333"/>
      <c r="H2142" s="358"/>
    </row>
    <row r="2143" spans="1:13" s="374" customFormat="1">
      <c r="A2143" s="348" t="s">
        <v>19828</v>
      </c>
      <c r="B2143" s="354" t="s">
        <v>19833</v>
      </c>
      <c r="C2143" s="331">
        <f>VLOOKUP(A2143,[11]VPP_analiticki!$A$5:$I$85,6,0)</f>
        <v>4</v>
      </c>
      <c r="D2143" s="331">
        <f>VLOOKUP(A2143,[11]VPP_analiticki!$A$5:$I$85,9,0)</f>
        <v>95832</v>
      </c>
      <c r="E2143" s="342">
        <f t="shared" ref="E2143:E2153" si="79">D2143/C2143</f>
        <v>23958</v>
      </c>
      <c r="F2143" s="363">
        <f>G2143/H2143</f>
        <v>3.7661218960444112</v>
      </c>
      <c r="G2143" s="333">
        <v>90228.748385432002</v>
      </c>
      <c r="H2143" s="333">
        <v>23958</v>
      </c>
    </row>
    <row r="2144" spans="1:13" s="374" customFormat="1">
      <c r="A2144" s="348" t="s">
        <v>19829</v>
      </c>
      <c r="B2144" s="354" t="s">
        <v>19834</v>
      </c>
      <c r="C2144" s="331">
        <f>VLOOKUP(A2144,[11]VPP_analiticki!$A$5:$I$85,6,0)</f>
        <v>32</v>
      </c>
      <c r="D2144" s="331">
        <f>VLOOKUP(A2144,[11]VPP_analiticki!$A$5:$I$85,9,0)</f>
        <v>85184</v>
      </c>
      <c r="E2144" s="342">
        <f t="shared" si="79"/>
        <v>2662</v>
      </c>
      <c r="F2144" s="363">
        <f t="shared" ref="F2144:F2207" si="80">G2144/H2144</f>
        <v>30.128975168355289</v>
      </c>
      <c r="G2144" s="333">
        <v>80203.331898161778</v>
      </c>
      <c r="H2144" s="333">
        <v>2662</v>
      </c>
    </row>
    <row r="2145" spans="1:8" s="374" customFormat="1">
      <c r="A2145" s="348" t="s">
        <v>19830</v>
      </c>
      <c r="B2145" s="354" t="s">
        <v>19835</v>
      </c>
      <c r="C2145" s="331">
        <f>VLOOKUP(A2145,[11]VPP_analiticki!$A$5:$I$85,6,0)</f>
        <v>48</v>
      </c>
      <c r="D2145" s="331">
        <f>VLOOKUP(A2145,[11]VPP_analiticki!$A$5:$I$85,9,0)</f>
        <v>127776</v>
      </c>
      <c r="E2145" s="342">
        <f t="shared" si="79"/>
        <v>2662</v>
      </c>
      <c r="F2145" s="363">
        <f t="shared" si="80"/>
        <v>45.193462752532938</v>
      </c>
      <c r="G2145" s="333">
        <v>120304.99784724269</v>
      </c>
      <c r="H2145" s="333">
        <v>2662</v>
      </c>
    </row>
    <row r="2146" spans="1:8" s="374" customFormat="1">
      <c r="A2146" s="348" t="s">
        <v>19831</v>
      </c>
      <c r="B2146" s="354" t="s">
        <v>19836</v>
      </c>
      <c r="C2146" s="331">
        <f>VLOOKUP(A2146,[11]VPP_analiticki!$A$5:$I$85,6,0)</f>
        <v>52</v>
      </c>
      <c r="D2146" s="331">
        <f>VLOOKUP(A2146,[11]VPP_analiticki!$A$5:$I$85,9,0)</f>
        <v>138424</v>
      </c>
      <c r="E2146" s="342">
        <f t="shared" si="79"/>
        <v>2662</v>
      </c>
      <c r="F2146" s="363">
        <f t="shared" si="80"/>
        <v>48.959584648577355</v>
      </c>
      <c r="G2146" s="333">
        <v>130330.41433451291</v>
      </c>
      <c r="H2146" s="333">
        <v>2662</v>
      </c>
    </row>
    <row r="2147" spans="1:8" s="374" customFormat="1">
      <c r="A2147" s="348" t="s">
        <v>19832</v>
      </c>
      <c r="B2147" s="354" t="s">
        <v>19837</v>
      </c>
      <c r="C2147" s="331">
        <f>VLOOKUP(A2147,[11]VPP_analiticki!$A$5:$I$85,6,0)</f>
        <v>6</v>
      </c>
      <c r="D2147" s="331">
        <f>VLOOKUP(A2147,[11]VPP_analiticki!$A$5:$I$85,9,0)</f>
        <v>7986</v>
      </c>
      <c r="E2147" s="342">
        <f t="shared" si="79"/>
        <v>1331</v>
      </c>
      <c r="F2147" s="363">
        <f t="shared" si="80"/>
        <v>5.6491828440666172</v>
      </c>
      <c r="G2147" s="333">
        <v>7519.062365452668</v>
      </c>
      <c r="H2147" s="333">
        <v>1331</v>
      </c>
    </row>
    <row r="2148" spans="1:8" s="374" customFormat="1">
      <c r="A2148" s="348" t="s">
        <v>12992</v>
      </c>
      <c r="B2148" s="354" t="s">
        <v>12993</v>
      </c>
      <c r="C2148" s="331">
        <f>VLOOKUP(A2148,[11]VPP_analiticki!$A$5:$I$85,6,0)</f>
        <v>1</v>
      </c>
      <c r="D2148" s="331">
        <f>VLOOKUP(A2148,[11]VPP_analiticki!$A$5:$I$85,9,0)</f>
        <v>24167</v>
      </c>
      <c r="E2148" s="342">
        <f t="shared" si="79"/>
        <v>24167</v>
      </c>
      <c r="F2148" s="363">
        <f t="shared" si="80"/>
        <v>0.9415304740111029</v>
      </c>
      <c r="G2148" s="333">
        <v>22753.966965426323</v>
      </c>
      <c r="H2148" s="333">
        <v>24167</v>
      </c>
    </row>
    <row r="2149" spans="1:8" s="374" customFormat="1">
      <c r="A2149" s="348" t="s">
        <v>12994</v>
      </c>
      <c r="B2149" s="354" t="s">
        <v>12995</v>
      </c>
      <c r="C2149" s="331">
        <f>VLOOKUP(A2149,[11]VPP_analiticki!$A$5:$I$85,6,0)</f>
        <v>16</v>
      </c>
      <c r="D2149" s="331">
        <f>VLOOKUP(A2149,[11]VPP_analiticki!$A$5:$I$85,9,0)</f>
        <v>21771.200000000001</v>
      </c>
      <c r="E2149" s="342">
        <f t="shared" si="79"/>
        <v>1360.7</v>
      </c>
      <c r="F2149" s="363">
        <f t="shared" si="80"/>
        <v>15.064487584177643</v>
      </c>
      <c r="G2149" s="333">
        <v>20498.24825579052</v>
      </c>
      <c r="H2149" s="333">
        <v>1360.7</v>
      </c>
    </row>
    <row r="2150" spans="1:8" s="374" customFormat="1">
      <c r="A2150" s="348" t="s">
        <v>12996</v>
      </c>
      <c r="B2150" s="354" t="s">
        <v>12997</v>
      </c>
      <c r="C2150" s="331">
        <f>VLOOKUP(A2150,[11]VPP_analiticki!$A$5:$I$85,6,0)</f>
        <v>1</v>
      </c>
      <c r="D2150" s="331">
        <f>VLOOKUP(A2150,[11]VPP_analiticki!$A$5:$I$85,9,0)</f>
        <v>1080</v>
      </c>
      <c r="E2150" s="342">
        <f t="shared" si="79"/>
        <v>1080</v>
      </c>
      <c r="F2150" s="363">
        <f t="shared" si="80"/>
        <v>0.9415304740111029</v>
      </c>
      <c r="G2150" s="333">
        <v>1016.8529119319911</v>
      </c>
      <c r="H2150" s="333">
        <v>1080</v>
      </c>
    </row>
    <row r="2151" spans="1:8" s="374" customFormat="1">
      <c r="A2151" s="344" t="s">
        <v>12998</v>
      </c>
      <c r="B2151" s="350" t="s">
        <v>12999</v>
      </c>
      <c r="C2151" s="331">
        <f>VLOOKUP(A2151,[11]VPP_analiticki!$A$5:$I$85,6,0)</f>
        <v>113</v>
      </c>
      <c r="D2151" s="331">
        <f>VLOOKUP(A2151,[11]VPP_analiticki!$A$5:$I$85,9,0)</f>
        <v>4564557.03</v>
      </c>
      <c r="E2151" s="342">
        <f t="shared" si="79"/>
        <v>40394.310000000005</v>
      </c>
      <c r="F2151" s="363">
        <f t="shared" si="80"/>
        <v>106.39294356325462</v>
      </c>
      <c r="G2151" s="333">
        <v>4297669.544106612</v>
      </c>
      <c r="H2151" s="333">
        <v>40394.310000000005</v>
      </c>
    </row>
    <row r="2152" spans="1:8" s="374" customFormat="1">
      <c r="A2152" s="344" t="s">
        <v>18572</v>
      </c>
      <c r="B2152" s="350" t="s">
        <v>18573</v>
      </c>
      <c r="C2152" s="331">
        <f>VLOOKUP(A2152,[11]VPP_analiticki!$A$5:$I$85,6,0)</f>
        <v>72</v>
      </c>
      <c r="D2152" s="331">
        <f>VLOOKUP(A2152,[11]VPP_analiticki!$A$5:$I$85,9,0)</f>
        <v>2908390.32</v>
      </c>
      <c r="E2152" s="342">
        <f t="shared" si="79"/>
        <v>40394.31</v>
      </c>
      <c r="F2152" s="363">
        <f t="shared" si="80"/>
        <v>67.790194128799399</v>
      </c>
      <c r="G2152" s="333">
        <v>2738338.1165989027</v>
      </c>
      <c r="H2152" s="333">
        <v>40394.31</v>
      </c>
    </row>
    <row r="2153" spans="1:8" s="374" customFormat="1">
      <c r="A2153" s="348" t="s">
        <v>19838</v>
      </c>
      <c r="B2153" s="354" t="s">
        <v>19839</v>
      </c>
      <c r="C2153" s="331">
        <f>VLOOKUP(A2153,[11]VPP_analiticki!$A$5:$I$85,6,0)</f>
        <v>20</v>
      </c>
      <c r="D2153" s="331">
        <f>VLOOKUP(A2153,[11]VPP_analiticki!$A$5:$I$85,9,0)</f>
        <v>17231.599999999999</v>
      </c>
      <c r="E2153" s="342">
        <f t="shared" si="79"/>
        <v>861.57999999999993</v>
      </c>
      <c r="F2153" s="363">
        <f t="shared" si="80"/>
        <v>18.830609480222051</v>
      </c>
      <c r="G2153" s="333">
        <v>16224.076515969715</v>
      </c>
      <c r="H2153" s="333">
        <v>861.57999999999993</v>
      </c>
    </row>
    <row r="2154" spans="1:8" s="374" customFormat="1">
      <c r="A2154" s="344" t="s">
        <v>13000</v>
      </c>
      <c r="B2154" s="350" t="s">
        <v>13001</v>
      </c>
      <c r="C2154" s="331"/>
      <c r="D2154" s="331"/>
      <c r="E2154" s="342"/>
      <c r="F2154" s="363"/>
      <c r="G2154" s="333">
        <v>0</v>
      </c>
      <c r="H2154" s="333"/>
    </row>
    <row r="2155" spans="1:8" s="374" customFormat="1">
      <c r="A2155" s="344" t="s">
        <v>13006</v>
      </c>
      <c r="B2155" s="350" t="s">
        <v>13007</v>
      </c>
      <c r="C2155" s="331"/>
      <c r="D2155" s="331"/>
      <c r="E2155" s="342"/>
      <c r="F2155" s="363"/>
      <c r="G2155" s="333">
        <v>0</v>
      </c>
      <c r="H2155" s="333"/>
    </row>
    <row r="2156" spans="1:8" s="374" customFormat="1">
      <c r="A2156" s="348" t="s">
        <v>13008</v>
      </c>
      <c r="B2156" s="354" t="s">
        <v>13009</v>
      </c>
      <c r="C2156" s="331"/>
      <c r="D2156" s="331"/>
      <c r="E2156" s="342"/>
      <c r="F2156" s="363"/>
      <c r="G2156" s="333">
        <v>0</v>
      </c>
      <c r="H2156" s="333"/>
    </row>
    <row r="2157" spans="1:8" s="374" customFormat="1">
      <c r="A2157" s="348" t="s">
        <v>13010</v>
      </c>
      <c r="B2157" s="354" t="s">
        <v>13011</v>
      </c>
      <c r="C2157" s="331"/>
      <c r="D2157" s="331"/>
      <c r="E2157" s="342"/>
      <c r="F2157" s="363"/>
      <c r="G2157" s="333">
        <v>0</v>
      </c>
      <c r="H2157" s="333"/>
    </row>
    <row r="2158" spans="1:8" s="374" customFormat="1">
      <c r="A2158" s="348" t="s">
        <v>13012</v>
      </c>
      <c r="B2158" s="354" t="s">
        <v>13013</v>
      </c>
      <c r="C2158" s="331">
        <f>VLOOKUP(A2158,[11]VPP_analiticki!$A$5:$I$85,6,0)</f>
        <v>34314.730000000003</v>
      </c>
      <c r="D2158" s="331">
        <f>VLOOKUP(A2158,[11]VPP_analiticki!$A$5:$I$85,9,0)</f>
        <v>2054766.03</v>
      </c>
      <c r="E2158" s="342">
        <f t="shared" ref="E2158:E2164" si="81">D2158/C2158</f>
        <v>59.879999930059185</v>
      </c>
      <c r="F2158" s="363">
        <f t="shared" si="80"/>
        <v>32308.364002463011</v>
      </c>
      <c r="G2158" s="333">
        <v>1934624.8342078119</v>
      </c>
      <c r="H2158" s="333">
        <v>59.879999930059185</v>
      </c>
    </row>
    <row r="2159" spans="1:8" s="374" customFormat="1">
      <c r="A2159" s="348" t="s">
        <v>13014</v>
      </c>
      <c r="B2159" s="354" t="s">
        <v>13015</v>
      </c>
      <c r="C2159" s="331">
        <f>VLOOKUP(A2159,[11]VPP_analiticki!$A$5:$I$85,6,0)</f>
        <v>34923</v>
      </c>
      <c r="D2159" s="331">
        <f>VLOOKUP(A2159,[11]VPP_analiticki!$A$5:$I$85,9,0)</f>
        <v>1240464.96</v>
      </c>
      <c r="E2159" s="342">
        <f t="shared" si="81"/>
        <v>35.519999999999996</v>
      </c>
      <c r="F2159" s="363">
        <f t="shared" si="80"/>
        <v>32881.068743889751</v>
      </c>
      <c r="G2159" s="333">
        <v>1167935.5617829638</v>
      </c>
      <c r="H2159" s="333">
        <v>35.519999999999996</v>
      </c>
    </row>
    <row r="2160" spans="1:8" s="374" customFormat="1">
      <c r="A2160" s="348" t="s">
        <v>13016</v>
      </c>
      <c r="B2160" s="354" t="s">
        <v>13017</v>
      </c>
      <c r="C2160" s="331">
        <f>VLOOKUP(A2160,[11]VPP_analiticki!$A$5:$I$85,6,0)</f>
        <v>86972</v>
      </c>
      <c r="D2160" s="331">
        <f>VLOOKUP(A2160,[11]VPP_analiticki!$A$5:$I$85,9,0)</f>
        <v>413442.72000000003</v>
      </c>
      <c r="E2160" s="342">
        <f t="shared" si="81"/>
        <v>4.7537451133698205</v>
      </c>
      <c r="F2160" s="363">
        <f t="shared" si="80"/>
        <v>81886.788385693639</v>
      </c>
      <c r="G2160" s="333">
        <v>389268.92013803968</v>
      </c>
      <c r="H2160" s="333">
        <v>4.7537451133698205</v>
      </c>
    </row>
    <row r="2161" spans="1:8" s="374" customFormat="1">
      <c r="A2161" s="344" t="s">
        <v>13018</v>
      </c>
      <c r="B2161" s="350" t="s">
        <v>13019</v>
      </c>
      <c r="C2161" s="331">
        <f>VLOOKUP(A2161,[11]VPP_analiticki!$A$5:$I$85,6,0)</f>
        <v>43458</v>
      </c>
      <c r="D2161" s="331">
        <f>VLOOKUP(A2161,[11]VPP_analiticki!$A$5:$I$85,9,0)</f>
        <v>108606.48000000001</v>
      </c>
      <c r="E2161" s="342">
        <f t="shared" si="81"/>
        <v>2.4991136269501588</v>
      </c>
      <c r="F2161" s="363">
        <f t="shared" si="80"/>
        <v>40917.031339574503</v>
      </c>
      <c r="G2161" s="333">
        <v>102256.31059507735</v>
      </c>
      <c r="H2161" s="333">
        <v>2.4991136269501588</v>
      </c>
    </row>
    <row r="2162" spans="1:8" s="374" customFormat="1">
      <c r="A2162" s="344" t="s">
        <v>13020</v>
      </c>
      <c r="B2162" s="350" t="s">
        <v>13021</v>
      </c>
      <c r="C2162" s="331">
        <f>VLOOKUP(A2162,[11]VPP_analiticki!$A$5:$I$85,6,0)</f>
        <v>43486</v>
      </c>
      <c r="D2162" s="331">
        <f>VLOOKUP(A2162,[11]VPP_analiticki!$A$5:$I$85,9,0)</f>
        <v>355323.96</v>
      </c>
      <c r="E2162" s="342">
        <f t="shared" si="81"/>
        <v>8.1709966425976184</v>
      </c>
      <c r="F2162" s="363">
        <f t="shared" si="80"/>
        <v>40943.394192846819</v>
      </c>
      <c r="G2162" s="333">
        <v>334548.3364863022</v>
      </c>
      <c r="H2162" s="333">
        <v>8.1709966425976184</v>
      </c>
    </row>
    <row r="2163" spans="1:8" s="374" customFormat="1">
      <c r="A2163" s="348" t="s">
        <v>19840</v>
      </c>
      <c r="B2163" s="354" t="s">
        <v>19842</v>
      </c>
      <c r="C2163" s="331">
        <f>VLOOKUP(A2163,[11]VPP_analiticki!$A$5:$I$85,6,0)</f>
        <v>9012</v>
      </c>
      <c r="D2163" s="331">
        <f>VLOOKUP(A2163,[11]VPP_analiticki!$A$5:$I$85,9,0)</f>
        <v>108648</v>
      </c>
      <c r="E2163" s="342">
        <f t="shared" si="81"/>
        <v>12.055925432756325</v>
      </c>
      <c r="F2163" s="363">
        <f t="shared" si="80"/>
        <v>8485.0726317880581</v>
      </c>
      <c r="G2163" s="333">
        <v>102295.4029403583</v>
      </c>
      <c r="H2163" s="333">
        <v>12.055925432756325</v>
      </c>
    </row>
    <row r="2164" spans="1:8" s="374" customFormat="1">
      <c r="A2164" s="348" t="s">
        <v>19841</v>
      </c>
      <c r="B2164" s="354" t="s">
        <v>19843</v>
      </c>
      <c r="C2164" s="331">
        <f>VLOOKUP(A2164,[11]VPP_analiticki!$A$5:$I$85,6,0)</f>
        <v>745.00900000000001</v>
      </c>
      <c r="D2164" s="331">
        <f>VLOOKUP(A2164,[11]VPP_analiticki!$A$5:$I$85,9,0)</f>
        <v>431944.95</v>
      </c>
      <c r="E2164" s="342">
        <f t="shared" si="81"/>
        <v>579.78487508204603</v>
      </c>
      <c r="F2164" s="363">
        <f t="shared" si="80"/>
        <v>701.44867691253751</v>
      </c>
      <c r="G2164" s="333">
        <v>406689.33352020202</v>
      </c>
      <c r="H2164" s="333">
        <v>579.78487508204603</v>
      </c>
    </row>
    <row r="2165" spans="1:8" s="374" customFormat="1">
      <c r="A2165" s="344" t="s">
        <v>13022</v>
      </c>
      <c r="B2165" s="350" t="s">
        <v>13023</v>
      </c>
      <c r="C2165" s="331"/>
      <c r="D2165" s="331"/>
      <c r="E2165" s="342"/>
      <c r="F2165" s="363"/>
      <c r="G2165" s="333">
        <v>0</v>
      </c>
      <c r="H2165" s="333"/>
    </row>
    <row r="2166" spans="1:8" s="374" customFormat="1">
      <c r="A2166" s="344" t="s">
        <v>13024</v>
      </c>
      <c r="B2166" s="350" t="s">
        <v>13025</v>
      </c>
      <c r="C2166" s="331">
        <f>VLOOKUP(A2166,[11]VPP_analiticki!$A$5:$I$85,6,0)</f>
        <v>173932</v>
      </c>
      <c r="D2166" s="331">
        <f>VLOOKUP(A2166,[11]VPP_analiticki!$A$5:$I$85,9,0)</f>
        <v>1708828.8</v>
      </c>
      <c r="E2166" s="342">
        <f>D2166/C2166</f>
        <v>9.8246947082767981</v>
      </c>
      <c r="F2166" s="363">
        <f t="shared" si="80"/>
        <v>163762.27840569915</v>
      </c>
      <c r="G2166" s="333">
        <v>1608914.3900678242</v>
      </c>
      <c r="H2166" s="333">
        <v>9.8246947082767981</v>
      </c>
    </row>
    <row r="2167" spans="1:8" s="374" customFormat="1">
      <c r="A2167" s="348" t="s">
        <v>13026</v>
      </c>
      <c r="B2167" s="354" t="s">
        <v>13027</v>
      </c>
      <c r="C2167" s="331"/>
      <c r="D2167" s="331"/>
      <c r="E2167" s="342"/>
      <c r="F2167" s="363"/>
      <c r="G2167" s="333">
        <v>0</v>
      </c>
      <c r="H2167" s="333"/>
    </row>
    <row r="2168" spans="1:8" s="374" customFormat="1">
      <c r="A2168" s="344" t="s">
        <v>13028</v>
      </c>
      <c r="B2168" s="350" t="s">
        <v>13029</v>
      </c>
      <c r="C2168" s="331"/>
      <c r="D2168" s="331"/>
      <c r="E2168" s="342"/>
      <c r="F2168" s="363"/>
      <c r="G2168" s="333">
        <v>0</v>
      </c>
      <c r="H2168" s="333"/>
    </row>
    <row r="2169" spans="1:8" s="374" customFormat="1">
      <c r="A2169" s="344" t="s">
        <v>18574</v>
      </c>
      <c r="B2169" s="350" t="s">
        <v>13002</v>
      </c>
      <c r="C2169" s="331">
        <f>VLOOKUP(A2169,[11]VPP_analiticki!$A$5:$I$85,6,0)</f>
        <v>20702</v>
      </c>
      <c r="D2169" s="331">
        <f>VLOOKUP(A2169,[11]VPP_analiticki!$A$5:$I$85,9,0)</f>
        <v>5783481</v>
      </c>
      <c r="E2169" s="342">
        <f>D2169/C2169</f>
        <v>279.3682252922423</v>
      </c>
      <c r="F2169" s="363">
        <f t="shared" si="80"/>
        <v>19491.563872977851</v>
      </c>
      <c r="G2169" s="333">
        <v>5445323.6073642075</v>
      </c>
      <c r="H2169" s="333">
        <v>279.3682252922423</v>
      </c>
    </row>
    <row r="2170" spans="1:8" s="374" customFormat="1">
      <c r="A2170" s="344" t="s">
        <v>13003</v>
      </c>
      <c r="B2170" s="350" t="s">
        <v>13004</v>
      </c>
      <c r="C2170" s="331">
        <f>VLOOKUP(A2170,[11]VPP_analiticki!$A$5:$I$85,6,0)</f>
        <v>10684.6</v>
      </c>
      <c r="D2170" s="331">
        <f>VLOOKUP(A2170,[11]VPP_analiticki!$A$5:$I$85,9,0)</f>
        <v>474265.97</v>
      </c>
      <c r="E2170" s="342">
        <f>D2170/C2170</f>
        <v>44.3878076858282</v>
      </c>
      <c r="F2170" s="363">
        <f t="shared" si="80"/>
        <v>10059.876502619029</v>
      </c>
      <c r="G2170" s="333">
        <v>446535.86354143545</v>
      </c>
      <c r="H2170" s="333">
        <v>44.3878076858282</v>
      </c>
    </row>
    <row r="2171" spans="1:8" s="374" customFormat="1" ht="15">
      <c r="A2171" s="877" t="s">
        <v>18254</v>
      </c>
      <c r="B2171" s="878" t="s">
        <v>13005</v>
      </c>
      <c r="C2171" s="331">
        <f>VLOOKUP(A2171,[11]VPP_analiticki!$A$5:$I$85,6,0)</f>
        <v>87607</v>
      </c>
      <c r="D2171" s="331">
        <f>VLOOKUP(A2171,[11]VPP_analiticki!$A$5:$I$85,9,0)</f>
        <v>814745.1</v>
      </c>
      <c r="E2171" s="342">
        <f>D2171/C2171</f>
        <v>9.2999999999999989</v>
      </c>
      <c r="F2171" s="363">
        <f t="shared" si="80"/>
        <v>82484.660236690674</v>
      </c>
      <c r="G2171" s="333">
        <v>767107.34020122315</v>
      </c>
      <c r="H2171" s="333">
        <v>9.2999999999999989</v>
      </c>
    </row>
    <row r="2172" spans="1:8" s="374" customFormat="1">
      <c r="A2172" s="348" t="s">
        <v>13030</v>
      </c>
      <c r="B2172" s="354" t="s">
        <v>13031</v>
      </c>
      <c r="C2172" s="331"/>
      <c r="D2172" s="331"/>
      <c r="E2172" s="342"/>
      <c r="F2172" s="363"/>
      <c r="G2172" s="333">
        <v>0</v>
      </c>
      <c r="H2172" s="333"/>
    </row>
    <row r="2173" spans="1:8" s="374" customFormat="1" ht="15">
      <c r="A2173" s="877" t="s">
        <v>13114</v>
      </c>
      <c r="B2173" s="878" t="s">
        <v>13115</v>
      </c>
      <c r="C2173" s="331"/>
      <c r="D2173" s="331"/>
      <c r="E2173" s="342"/>
      <c r="F2173" s="363"/>
      <c r="G2173" s="333">
        <v>0</v>
      </c>
      <c r="H2173" s="333"/>
    </row>
    <row r="2174" spans="1:8" s="374" customFormat="1" ht="15">
      <c r="A2174" s="877" t="s">
        <v>13116</v>
      </c>
      <c r="B2174" s="878" t="s">
        <v>13117</v>
      </c>
      <c r="C2174" s="331"/>
      <c r="D2174" s="331"/>
      <c r="E2174" s="342"/>
      <c r="F2174" s="363"/>
      <c r="G2174" s="333">
        <v>0</v>
      </c>
      <c r="H2174" s="333"/>
    </row>
    <row r="2175" spans="1:8" s="374" customFormat="1">
      <c r="A2175" s="344" t="s">
        <v>13118</v>
      </c>
      <c r="B2175" s="350" t="s">
        <v>13119</v>
      </c>
      <c r="C2175" s="331"/>
      <c r="D2175" s="331"/>
      <c r="E2175" s="342"/>
      <c r="F2175" s="363"/>
      <c r="G2175" s="333">
        <v>0</v>
      </c>
      <c r="H2175" s="333"/>
    </row>
    <row r="2176" spans="1:8" s="374" customFormat="1">
      <c r="A2176" s="348" t="s">
        <v>13120</v>
      </c>
      <c r="B2176" s="354" t="s">
        <v>13121</v>
      </c>
      <c r="C2176" s="331"/>
      <c r="D2176" s="331"/>
      <c r="E2176" s="342"/>
      <c r="F2176" s="363"/>
      <c r="G2176" s="333">
        <v>0</v>
      </c>
      <c r="H2176" s="333"/>
    </row>
    <row r="2177" spans="1:8" s="374" customFormat="1" ht="15">
      <c r="A2177" s="877" t="s">
        <v>13122</v>
      </c>
      <c r="B2177" s="878" t="s">
        <v>13123</v>
      </c>
      <c r="C2177" s="331"/>
      <c r="D2177" s="331"/>
      <c r="E2177" s="342"/>
      <c r="F2177" s="363"/>
      <c r="G2177" s="333">
        <v>0</v>
      </c>
      <c r="H2177" s="333"/>
    </row>
    <row r="2178" spans="1:8" s="374" customFormat="1">
      <c r="A2178" s="348" t="s">
        <v>13032</v>
      </c>
      <c r="B2178" s="354" t="s">
        <v>13033</v>
      </c>
      <c r="C2178" s="331"/>
      <c r="D2178" s="331"/>
      <c r="E2178" s="342"/>
      <c r="F2178" s="363"/>
      <c r="G2178" s="333">
        <v>0</v>
      </c>
      <c r="H2178" s="333"/>
    </row>
    <row r="2179" spans="1:8" s="374" customFormat="1" ht="15">
      <c r="A2179" s="877" t="s">
        <v>13124</v>
      </c>
      <c r="B2179" s="878" t="s">
        <v>13125</v>
      </c>
      <c r="C2179" s="331"/>
      <c r="D2179" s="331"/>
      <c r="E2179" s="342"/>
      <c r="F2179" s="363"/>
      <c r="G2179" s="333">
        <v>0</v>
      </c>
      <c r="H2179" s="333"/>
    </row>
    <row r="2180" spans="1:8" s="374" customFormat="1">
      <c r="A2180" s="344" t="s">
        <v>13126</v>
      </c>
      <c r="B2180" s="350" t="s">
        <v>13127</v>
      </c>
      <c r="C2180" s="331"/>
      <c r="D2180" s="331"/>
      <c r="E2180" s="342"/>
      <c r="F2180" s="363"/>
      <c r="G2180" s="333">
        <v>0</v>
      </c>
      <c r="H2180" s="333"/>
    </row>
    <row r="2181" spans="1:8" s="374" customFormat="1" ht="15">
      <c r="A2181" s="877" t="s">
        <v>13128</v>
      </c>
      <c r="B2181" s="878" t="s">
        <v>13129</v>
      </c>
      <c r="C2181" s="331"/>
      <c r="D2181" s="331"/>
      <c r="E2181" s="342"/>
      <c r="F2181" s="363"/>
      <c r="G2181" s="333">
        <v>0</v>
      </c>
      <c r="H2181" s="333"/>
    </row>
    <row r="2182" spans="1:8" s="374" customFormat="1" ht="15">
      <c r="A2182" s="877" t="s">
        <v>13130</v>
      </c>
      <c r="B2182" s="878" t="s">
        <v>13131</v>
      </c>
      <c r="C2182" s="331"/>
      <c r="D2182" s="331"/>
      <c r="E2182" s="342"/>
      <c r="F2182" s="363"/>
      <c r="G2182" s="333">
        <v>0</v>
      </c>
      <c r="H2182" s="333"/>
    </row>
    <row r="2183" spans="1:8" s="374" customFormat="1" ht="45">
      <c r="A2183" s="877" t="s">
        <v>13132</v>
      </c>
      <c r="B2183" s="882" t="s">
        <v>13133</v>
      </c>
      <c r="C2183" s="331"/>
      <c r="D2183" s="331"/>
      <c r="E2183" s="342"/>
      <c r="F2183" s="363"/>
      <c r="G2183" s="333">
        <v>0</v>
      </c>
      <c r="H2183" s="333"/>
    </row>
    <row r="2184" spans="1:8" s="374" customFormat="1" ht="15">
      <c r="A2184" s="877" t="s">
        <v>13134</v>
      </c>
      <c r="B2184" s="878" t="s">
        <v>13135</v>
      </c>
      <c r="C2184" s="331"/>
      <c r="D2184" s="331"/>
      <c r="E2184" s="342"/>
      <c r="F2184" s="363"/>
      <c r="G2184" s="333">
        <v>0</v>
      </c>
      <c r="H2184" s="333"/>
    </row>
    <row r="2185" spans="1:8" s="374" customFormat="1" ht="15">
      <c r="A2185" s="877" t="s">
        <v>13136</v>
      </c>
      <c r="B2185" s="878" t="s">
        <v>13137</v>
      </c>
      <c r="C2185" s="331"/>
      <c r="D2185" s="331"/>
      <c r="E2185" s="342"/>
      <c r="F2185" s="363"/>
      <c r="G2185" s="333">
        <v>0</v>
      </c>
      <c r="H2185" s="333"/>
    </row>
    <row r="2186" spans="1:8" s="374" customFormat="1" ht="15">
      <c r="A2186" s="877" t="s">
        <v>13138</v>
      </c>
      <c r="B2186" s="878" t="s">
        <v>13139</v>
      </c>
      <c r="C2186" s="331">
        <f>VLOOKUP(A2186,[11]VPP_analiticki!$A$5:$I$85,6,0)</f>
        <v>1359</v>
      </c>
      <c r="D2186" s="331">
        <f>VLOOKUP(A2186,[11]VPP_analiticki!$A$5:$I$85,9,0)</f>
        <v>1166022</v>
      </c>
      <c r="E2186" s="342">
        <f>D2186/C2186</f>
        <v>858</v>
      </c>
      <c r="F2186" s="363">
        <f t="shared" si="80"/>
        <v>1279.5399141810888</v>
      </c>
      <c r="G2186" s="333">
        <v>1097845.2463673742</v>
      </c>
      <c r="H2186" s="333">
        <v>858</v>
      </c>
    </row>
    <row r="2187" spans="1:8" s="374" customFormat="1" ht="15">
      <c r="A2187" s="877" t="s">
        <v>13140</v>
      </c>
      <c r="B2187" s="878" t="s">
        <v>13141</v>
      </c>
      <c r="C2187" s="331"/>
      <c r="D2187" s="331"/>
      <c r="E2187" s="342"/>
      <c r="F2187" s="363"/>
      <c r="G2187" s="333">
        <v>0</v>
      </c>
      <c r="H2187" s="333"/>
    </row>
    <row r="2188" spans="1:8" s="374" customFormat="1">
      <c r="A2188" s="348" t="s">
        <v>13142</v>
      </c>
      <c r="B2188" s="354" t="s">
        <v>13143</v>
      </c>
      <c r="C2188" s="331"/>
      <c r="D2188" s="331"/>
      <c r="E2188" s="342"/>
      <c r="F2188" s="363"/>
      <c r="G2188" s="333">
        <v>0</v>
      </c>
      <c r="H2188" s="333"/>
    </row>
    <row r="2189" spans="1:8" s="374" customFormat="1" ht="15">
      <c r="A2189" s="877" t="s">
        <v>13144</v>
      </c>
      <c r="B2189" s="878" t="s">
        <v>13145</v>
      </c>
      <c r="C2189" s="331"/>
      <c r="D2189" s="331"/>
      <c r="E2189" s="342"/>
      <c r="F2189" s="363"/>
      <c r="G2189" s="333">
        <v>0</v>
      </c>
      <c r="H2189" s="333"/>
    </row>
    <row r="2190" spans="1:8" s="374" customFormat="1">
      <c r="A2190" s="344" t="s">
        <v>13146</v>
      </c>
      <c r="B2190" s="350" t="s">
        <v>13147</v>
      </c>
      <c r="C2190" s="331"/>
      <c r="D2190" s="331"/>
      <c r="E2190" s="342"/>
      <c r="F2190" s="363"/>
      <c r="G2190" s="333">
        <v>0</v>
      </c>
      <c r="H2190" s="333"/>
    </row>
    <row r="2191" spans="1:8" s="374" customFormat="1" ht="45">
      <c r="A2191" s="877" t="s">
        <v>13148</v>
      </c>
      <c r="B2191" s="882" t="s">
        <v>13149</v>
      </c>
      <c r="C2191" s="331"/>
      <c r="D2191" s="331"/>
      <c r="E2191" s="342"/>
      <c r="F2191" s="363"/>
      <c r="G2191" s="333">
        <v>0</v>
      </c>
      <c r="H2191" s="333"/>
    </row>
    <row r="2192" spans="1:8" s="374" customFormat="1" ht="15">
      <c r="A2192" s="877" t="s">
        <v>13150</v>
      </c>
      <c r="B2192" s="878" t="s">
        <v>13151</v>
      </c>
      <c r="C2192" s="331"/>
      <c r="D2192" s="331"/>
      <c r="E2192" s="342"/>
      <c r="F2192" s="363"/>
      <c r="G2192" s="333">
        <v>0</v>
      </c>
      <c r="H2192" s="333"/>
    </row>
    <row r="2193" spans="1:8" s="374" customFormat="1" ht="15">
      <c r="A2193" s="877" t="s">
        <v>13152</v>
      </c>
      <c r="B2193" s="878" t="s">
        <v>13153</v>
      </c>
      <c r="C2193" s="331">
        <f>VLOOKUP(A2193,[11]VPP_analiticki!$A$5:$I$85,6,0)</f>
        <v>3979</v>
      </c>
      <c r="D2193" s="331">
        <f>VLOOKUP(A2193,[11]VPP_analiticki!$A$5:$I$85,9,0)</f>
        <v>5188945.3</v>
      </c>
      <c r="E2193" s="342">
        <f>D2193/C2193</f>
        <v>1304.0827594873083</v>
      </c>
      <c r="F2193" s="363">
        <f t="shared" si="80"/>
        <v>3746.3497560901783</v>
      </c>
      <c r="G2193" s="333">
        <v>4885550.127926684</v>
      </c>
      <c r="H2193" s="333">
        <v>1304.0827594873083</v>
      </c>
    </row>
    <row r="2194" spans="1:8" s="374" customFormat="1" ht="15">
      <c r="A2194" s="877" t="s">
        <v>13154</v>
      </c>
      <c r="B2194" s="878" t="s">
        <v>13155</v>
      </c>
      <c r="C2194" s="331">
        <f>VLOOKUP(A2194,[11]VPP_analiticki!$A$5:$I$85,6,0)</f>
        <v>1509</v>
      </c>
      <c r="D2194" s="331">
        <f>VLOOKUP(A2194,[11]VPP_analiticki!$A$5:$I$85,9,0)</f>
        <v>3851403.5999999996</v>
      </c>
      <c r="E2194" s="342">
        <f>D2194/C2194</f>
        <v>2552.2886679920475</v>
      </c>
      <c r="F2194" s="363">
        <f t="shared" si="80"/>
        <v>1420.7694852827542</v>
      </c>
      <c r="G2194" s="333">
        <v>3626213.8571160678</v>
      </c>
      <c r="H2194" s="333">
        <v>2552.2886679920475</v>
      </c>
    </row>
    <row r="2195" spans="1:8" s="374" customFormat="1">
      <c r="A2195" s="344" t="s">
        <v>13156</v>
      </c>
      <c r="B2195" s="350" t="s">
        <v>13157</v>
      </c>
      <c r="C2195" s="331"/>
      <c r="D2195" s="331"/>
      <c r="E2195" s="342"/>
      <c r="F2195" s="363"/>
      <c r="G2195" s="333">
        <v>0</v>
      </c>
      <c r="H2195" s="333"/>
    </row>
    <row r="2196" spans="1:8" s="374" customFormat="1">
      <c r="A2196" s="348" t="s">
        <v>13158</v>
      </c>
      <c r="B2196" s="354" t="s">
        <v>13159</v>
      </c>
      <c r="C2196" s="331">
        <f>VLOOKUP(A2196,[11]VPP_analiticki!$A$5:$I$85,6,0)</f>
        <v>107.705</v>
      </c>
      <c r="D2196" s="331">
        <f>VLOOKUP(A2196,[11]VPP_analiticki!$A$5:$I$85,9,0)</f>
        <v>3741841.82</v>
      </c>
      <c r="E2196" s="342">
        <f>D2196/C2196</f>
        <v>34741.579499558982</v>
      </c>
      <c r="F2196" s="363">
        <f t="shared" si="80"/>
        <v>101.40753970336584</v>
      </c>
      <c r="G2196" s="333">
        <v>3523058.1024591681</v>
      </c>
      <c r="H2196" s="333">
        <v>34741.579499558982</v>
      </c>
    </row>
    <row r="2197" spans="1:8" s="374" customFormat="1" ht="15">
      <c r="A2197" s="877" t="s">
        <v>13160</v>
      </c>
      <c r="B2197" s="878" t="s">
        <v>13161</v>
      </c>
      <c r="C2197" s="331"/>
      <c r="D2197" s="331"/>
      <c r="E2197" s="342"/>
      <c r="F2197" s="363"/>
      <c r="G2197" s="333">
        <v>0</v>
      </c>
      <c r="H2197" s="333"/>
    </row>
    <row r="2198" spans="1:8" s="374" customFormat="1" ht="15">
      <c r="A2198" s="877" t="s">
        <v>13162</v>
      </c>
      <c r="B2198" s="878" t="s">
        <v>13163</v>
      </c>
      <c r="C2198" s="331"/>
      <c r="D2198" s="331"/>
      <c r="E2198" s="342"/>
      <c r="F2198" s="363"/>
      <c r="G2198" s="333">
        <v>0</v>
      </c>
      <c r="H2198" s="333"/>
    </row>
    <row r="2199" spans="1:8" s="374" customFormat="1" ht="15">
      <c r="A2199" s="877" t="s">
        <v>13164</v>
      </c>
      <c r="B2199" s="878" t="s">
        <v>13165</v>
      </c>
      <c r="C2199" s="331"/>
      <c r="D2199" s="331"/>
      <c r="E2199" s="342"/>
      <c r="F2199" s="363"/>
      <c r="G2199" s="333">
        <v>0</v>
      </c>
      <c r="H2199" s="333"/>
    </row>
    <row r="2200" spans="1:8" s="374" customFormat="1" ht="45">
      <c r="A2200" s="877" t="s">
        <v>13166</v>
      </c>
      <c r="B2200" s="882" t="s">
        <v>13167</v>
      </c>
      <c r="C2200" s="331"/>
      <c r="D2200" s="331"/>
      <c r="E2200" s="342"/>
      <c r="F2200" s="363"/>
      <c r="G2200" s="333">
        <v>0</v>
      </c>
      <c r="H2200" s="333"/>
    </row>
    <row r="2201" spans="1:8" s="374" customFormat="1" ht="15">
      <c r="A2201" s="877" t="s">
        <v>13168</v>
      </c>
      <c r="B2201" s="878" t="s">
        <v>13169</v>
      </c>
      <c r="C2201" s="331"/>
      <c r="D2201" s="331"/>
      <c r="E2201" s="342"/>
      <c r="F2201" s="363"/>
      <c r="G2201" s="333">
        <v>0</v>
      </c>
      <c r="H2201" s="333"/>
    </row>
    <row r="2202" spans="1:8" s="374" customFormat="1">
      <c r="A2202" s="348" t="s">
        <v>13034</v>
      </c>
      <c r="B2202" s="354" t="s">
        <v>13035</v>
      </c>
      <c r="C2202" s="331"/>
      <c r="D2202" s="331"/>
      <c r="E2202" s="342"/>
      <c r="F2202" s="363"/>
      <c r="G2202" s="333">
        <v>0</v>
      </c>
      <c r="H2202" s="333"/>
    </row>
    <row r="2203" spans="1:8" s="374" customFormat="1" ht="15">
      <c r="A2203" s="877" t="s">
        <v>13170</v>
      </c>
      <c r="B2203" s="878" t="s">
        <v>13171</v>
      </c>
      <c r="C2203" s="331">
        <f>VLOOKUP(A2203,[11]VPP_analiticki!$A$5:$I$85,6,0)</f>
        <v>9045</v>
      </c>
      <c r="D2203" s="331">
        <f>VLOOKUP(A2203,[11]VPP_analiticki!$A$5:$I$85,9,0)</f>
        <v>7760610</v>
      </c>
      <c r="E2203" s="342">
        <f>D2203/C2203</f>
        <v>858</v>
      </c>
      <c r="F2203" s="363">
        <f t="shared" si="80"/>
        <v>8516.1431374304248</v>
      </c>
      <c r="G2203" s="333">
        <v>7306850.8119153045</v>
      </c>
      <c r="H2203" s="333">
        <v>858</v>
      </c>
    </row>
    <row r="2204" spans="1:8" s="374" customFormat="1" ht="15">
      <c r="A2204" s="877" t="s">
        <v>13172</v>
      </c>
      <c r="B2204" s="878" t="s">
        <v>13173</v>
      </c>
      <c r="C2204" s="331">
        <f>VLOOKUP(A2204,[11]VPP_analiticki!$A$5:$I$85,6,0)</f>
        <v>5443</v>
      </c>
      <c r="D2204" s="331">
        <f>VLOOKUP(A2204,[11]VPP_analiticki!$A$5:$I$85,9,0)</f>
        <v>11675235</v>
      </c>
      <c r="E2204" s="342">
        <f>D2204/C2204</f>
        <v>2145</v>
      </c>
      <c r="F2204" s="363">
        <f t="shared" si="80"/>
        <v>5124.7503700424331</v>
      </c>
      <c r="G2204" s="333">
        <v>10992589.543741019</v>
      </c>
      <c r="H2204" s="333">
        <v>2145</v>
      </c>
    </row>
    <row r="2205" spans="1:8" s="374" customFormat="1">
      <c r="A2205" s="344" t="s">
        <v>13174</v>
      </c>
      <c r="B2205" s="350" t="s">
        <v>13175</v>
      </c>
      <c r="C2205" s="331"/>
      <c r="D2205" s="331"/>
      <c r="E2205" s="342"/>
      <c r="F2205" s="363"/>
      <c r="G2205" s="333">
        <v>0</v>
      </c>
      <c r="H2205" s="333"/>
    </row>
    <row r="2206" spans="1:8" s="374" customFormat="1">
      <c r="A2206" s="348" t="s">
        <v>13176</v>
      </c>
      <c r="B2206" s="354" t="s">
        <v>13177</v>
      </c>
      <c r="C2206" s="331">
        <f>VLOOKUP(A2206,[11]VPP_analiticki!$A$5:$I$85,6,0)</f>
        <v>291.58</v>
      </c>
      <c r="D2206" s="331">
        <f>VLOOKUP(A2206,[11]VPP_analiticki!$A$5:$I$85,9,0)</f>
        <v>7938265.5</v>
      </c>
      <c r="E2206" s="342">
        <f>D2206/C2206</f>
        <v>27225</v>
      </c>
      <c r="F2206" s="363">
        <f t="shared" si="80"/>
        <v>274.53145561215734</v>
      </c>
      <c r="G2206" s="333">
        <v>7474118.8790409835</v>
      </c>
      <c r="H2206" s="333">
        <v>27225</v>
      </c>
    </row>
    <row r="2207" spans="1:8" s="374" customFormat="1">
      <c r="A2207" s="344" t="s">
        <v>13178</v>
      </c>
      <c r="B2207" s="350" t="s">
        <v>13179</v>
      </c>
      <c r="C2207" s="331">
        <f>VLOOKUP(A2207,[11]VPP_analiticki!$A$5:$I$85,6,0)</f>
        <v>1.2</v>
      </c>
      <c r="D2207" s="331">
        <f>VLOOKUP(A2207,[11]VPP_analiticki!$A$5:$I$85,9,0)</f>
        <v>884.4</v>
      </c>
      <c r="E2207" s="342">
        <f>D2207/C2207</f>
        <v>737</v>
      </c>
      <c r="F2207" s="363">
        <f t="shared" si="80"/>
        <v>1.1298365688133234</v>
      </c>
      <c r="G2207" s="333">
        <v>832.68955121541933</v>
      </c>
      <c r="H2207" s="333">
        <v>737</v>
      </c>
    </row>
    <row r="2208" spans="1:8" s="374" customFormat="1" ht="45">
      <c r="A2208" s="877" t="s">
        <v>13180</v>
      </c>
      <c r="B2208" s="882" t="s">
        <v>13181</v>
      </c>
      <c r="C2208" s="331"/>
      <c r="D2208" s="331"/>
      <c r="E2208" s="342"/>
      <c r="F2208" s="363"/>
      <c r="G2208" s="333">
        <v>0</v>
      </c>
      <c r="H2208" s="333"/>
    </row>
    <row r="2209" spans="1:13" s="374" customFormat="1" ht="15">
      <c r="A2209" s="877" t="s">
        <v>13182</v>
      </c>
      <c r="B2209" s="878" t="s">
        <v>13183</v>
      </c>
      <c r="C2209" s="331"/>
      <c r="D2209" s="331"/>
      <c r="E2209" s="342"/>
      <c r="F2209" s="363"/>
      <c r="G2209" s="333">
        <v>0</v>
      </c>
      <c r="H2209" s="333"/>
    </row>
    <row r="2210" spans="1:13" s="374" customFormat="1" ht="30">
      <c r="A2210" s="862" t="s">
        <v>13184</v>
      </c>
      <c r="B2210" s="863" t="s">
        <v>13185</v>
      </c>
      <c r="C2210" s="331"/>
      <c r="D2210" s="331"/>
      <c r="E2210" s="342"/>
      <c r="F2210" s="363"/>
      <c r="G2210" s="333">
        <v>0</v>
      </c>
      <c r="H2210" s="333"/>
    </row>
    <row r="2211" spans="1:13" s="374" customFormat="1" ht="15">
      <c r="A2211" s="877" t="s">
        <v>13186</v>
      </c>
      <c r="B2211" s="878" t="s">
        <v>13187</v>
      </c>
      <c r="C2211" s="331"/>
      <c r="D2211" s="331"/>
      <c r="E2211" s="342"/>
      <c r="F2211" s="363"/>
      <c r="G2211" s="333">
        <v>0</v>
      </c>
      <c r="H2211" s="333"/>
    </row>
    <row r="2212" spans="1:13" s="374" customFormat="1" ht="15">
      <c r="A2212" s="877" t="s">
        <v>13188</v>
      </c>
      <c r="B2212" s="878" t="s">
        <v>13189</v>
      </c>
      <c r="C2212" s="331">
        <f>VLOOKUP(A2212,[11]VPP_analiticki!$A$5:$I$85,6,0)</f>
        <v>13275</v>
      </c>
      <c r="D2212" s="331">
        <f>VLOOKUP(A2212,[11]VPP_analiticki!$A$5:$I$85,9,0)</f>
        <v>18034087.5</v>
      </c>
      <c r="E2212" s="342">
        <f>D2212/C2212</f>
        <v>1358.5</v>
      </c>
      <c r="F2212" s="363">
        <f t="shared" ref="F2212:F2274" si="82">G2212/H2212</f>
        <v>12498.817042497389</v>
      </c>
      <c r="G2212" s="333">
        <v>16979642.952232704</v>
      </c>
      <c r="H2212" s="333">
        <v>1358.5</v>
      </c>
    </row>
    <row r="2213" spans="1:13" s="374" customFormat="1">
      <c r="A2213" s="348" t="s">
        <v>13190</v>
      </c>
      <c r="B2213" s="354" t="s">
        <v>13191</v>
      </c>
      <c r="C2213" s="331">
        <f>VLOOKUP(A2213,[11]VPP_analiticki!$A$5:$I$85,6,0)</f>
        <v>185.37</v>
      </c>
      <c r="D2213" s="331">
        <f>VLOOKUP(A2213,[11]VPP_analiticki!$A$5:$I$85,9,0)</f>
        <v>9041848.0999999996</v>
      </c>
      <c r="E2213" s="342">
        <f>D2213/C2213</f>
        <v>48777.299994605382</v>
      </c>
      <c r="F2213" s="363">
        <f t="shared" si="82"/>
        <v>174.53150396743811</v>
      </c>
      <c r="G2213" s="333">
        <v>8513175.5275293887</v>
      </c>
      <c r="H2213" s="333">
        <v>48777.299994605382</v>
      </c>
    </row>
    <row r="2214" spans="1:13" s="374" customFormat="1" ht="25.5">
      <c r="A2214" s="344" t="s">
        <v>13192</v>
      </c>
      <c r="B2214" s="350" t="s">
        <v>13193</v>
      </c>
      <c r="C2214" s="331">
        <f>VLOOKUP(A2214,[11]VPP_analiticki!$A$5:$I$85,6,0)</f>
        <v>1919.52</v>
      </c>
      <c r="D2214" s="331">
        <f>VLOOKUP(A2214,[11]VPP_analiticki!$A$5:$I$85,9,0)</f>
        <v>3162140.47</v>
      </c>
      <c r="E2214" s="342">
        <f>D2214/C2214</f>
        <v>1647.3600014586982</v>
      </c>
      <c r="F2214" s="363">
        <f t="shared" si="82"/>
        <v>1807.2865754737916</v>
      </c>
      <c r="G2214" s="333">
        <v>2977251.6156087909</v>
      </c>
      <c r="H2214" s="333">
        <v>1647.3600014586982</v>
      </c>
    </row>
    <row r="2215" spans="1:13" s="374" customFormat="1" ht="25.5">
      <c r="A2215" s="348" t="s">
        <v>13036</v>
      </c>
      <c r="B2215" s="349" t="s">
        <v>13037</v>
      </c>
      <c r="C2215" s="331"/>
      <c r="D2215" s="331"/>
      <c r="E2215" s="342"/>
      <c r="F2215" s="363"/>
      <c r="G2215" s="333">
        <v>0</v>
      </c>
      <c r="H2215" s="333"/>
    </row>
    <row r="2216" spans="1:13" s="374" customFormat="1" ht="15">
      <c r="A2216" s="877" t="s">
        <v>13194</v>
      </c>
      <c r="B2216" s="878" t="s">
        <v>13195</v>
      </c>
      <c r="C2216" s="331"/>
      <c r="D2216" s="331"/>
      <c r="E2216" s="342"/>
      <c r="F2216" s="363"/>
      <c r="G2216" s="333">
        <v>0</v>
      </c>
      <c r="H2216" s="333"/>
    </row>
    <row r="2217" spans="1:13" s="345" customFormat="1" ht="15">
      <c r="A2217" s="877" t="s">
        <v>13196</v>
      </c>
      <c r="B2217" s="878" t="s">
        <v>13197</v>
      </c>
      <c r="C2217" s="331"/>
      <c r="D2217" s="331"/>
      <c r="E2217" s="342"/>
      <c r="F2217" s="363"/>
      <c r="G2217" s="333">
        <v>0</v>
      </c>
      <c r="H2217" s="333"/>
      <c r="L2217" s="374"/>
      <c r="M2217" s="374"/>
    </row>
    <row r="2218" spans="1:13" s="345" customFormat="1">
      <c r="A2218" s="344" t="s">
        <v>13198</v>
      </c>
      <c r="B2218" s="350" t="s">
        <v>13199</v>
      </c>
      <c r="C2218" s="331"/>
      <c r="D2218" s="331"/>
      <c r="E2218" s="342"/>
      <c r="F2218" s="363"/>
      <c r="G2218" s="333">
        <v>0</v>
      </c>
      <c r="H2218" s="333"/>
      <c r="L2218" s="374"/>
      <c r="M2218" s="374"/>
    </row>
    <row r="2219" spans="1:13" s="345" customFormat="1">
      <c r="A2219" s="348" t="s">
        <v>13200</v>
      </c>
      <c r="B2219" s="354" t="s">
        <v>13201</v>
      </c>
      <c r="C2219" s="331"/>
      <c r="D2219" s="331"/>
      <c r="E2219" s="342"/>
      <c r="F2219" s="363"/>
      <c r="G2219" s="333">
        <v>0</v>
      </c>
      <c r="H2219" s="333"/>
      <c r="L2219" s="374"/>
      <c r="M2219" s="374"/>
    </row>
    <row r="2220" spans="1:13" s="345" customFormat="1">
      <c r="A2220" s="348" t="s">
        <v>13202</v>
      </c>
      <c r="B2220" s="354" t="s">
        <v>13203</v>
      </c>
      <c r="C2220" s="331"/>
      <c r="D2220" s="331"/>
      <c r="E2220" s="342"/>
      <c r="F2220" s="363"/>
      <c r="G2220" s="333">
        <v>0</v>
      </c>
      <c r="H2220" s="333"/>
      <c r="L2220" s="374"/>
      <c r="M2220" s="374"/>
    </row>
    <row r="2221" spans="1:13" s="345" customFormat="1">
      <c r="A2221" s="348" t="s">
        <v>13204</v>
      </c>
      <c r="B2221" s="354" t="s">
        <v>13121</v>
      </c>
      <c r="C2221" s="331"/>
      <c r="D2221" s="331"/>
      <c r="E2221" s="342"/>
      <c r="F2221" s="363"/>
      <c r="G2221" s="333">
        <v>0</v>
      </c>
      <c r="H2221" s="333"/>
      <c r="L2221" s="374"/>
      <c r="M2221" s="374"/>
    </row>
    <row r="2222" spans="1:13" s="345" customFormat="1">
      <c r="A2222" s="348" t="s">
        <v>18255</v>
      </c>
      <c r="B2222" s="354" t="s">
        <v>18256</v>
      </c>
      <c r="C2222" s="331">
        <f>VLOOKUP(A2222,[11]VPP_analiticki!$A$5:$I$85,6,0)</f>
        <v>217</v>
      </c>
      <c r="D2222" s="331">
        <f>VLOOKUP(A2222,[11]VPP_analiticki!$A$5:$I$85,9,0)</f>
        <v>87655.700000000012</v>
      </c>
      <c r="E2222" s="342">
        <f t="shared" ref="E2222:E2235" si="83">D2222/C2222</f>
        <v>403.94331797235026</v>
      </c>
      <c r="F2222" s="363">
        <f t="shared" si="82"/>
        <v>204.31211286040931</v>
      </c>
      <c r="G2222" s="333">
        <v>82530.512770775036</v>
      </c>
      <c r="H2222" s="333">
        <v>403.94331797235026</v>
      </c>
      <c r="L2222" s="374"/>
      <c r="M2222" s="374"/>
    </row>
    <row r="2223" spans="1:13" s="345" customFormat="1">
      <c r="A2223" s="348" t="s">
        <v>18257</v>
      </c>
      <c r="B2223" s="354" t="s">
        <v>18258</v>
      </c>
      <c r="C2223" s="331">
        <f>VLOOKUP(A2223,[11]VPP_analiticki!$A$5:$I$85,6,0)</f>
        <v>222</v>
      </c>
      <c r="D2223" s="331">
        <f>VLOOKUP(A2223,[11]VPP_analiticki!$A$5:$I$85,9,0)</f>
        <v>89681.239999999991</v>
      </c>
      <c r="E2223" s="342">
        <f t="shared" si="83"/>
        <v>403.96954954954953</v>
      </c>
      <c r="F2223" s="363">
        <f t="shared" si="82"/>
        <v>209.01976523046483</v>
      </c>
      <c r="G2223" s="333">
        <v>84437.620407103474</v>
      </c>
      <c r="H2223" s="333">
        <v>403.96954954954953</v>
      </c>
      <c r="L2223" s="374"/>
      <c r="M2223" s="374"/>
    </row>
    <row r="2224" spans="1:13" s="345" customFormat="1">
      <c r="A2224" s="348" t="s">
        <v>13038</v>
      </c>
      <c r="B2224" s="354" t="s">
        <v>13039</v>
      </c>
      <c r="C2224" s="331">
        <f>VLOOKUP(A2224,[11]VPP_analiticki!$A$5:$I$85,6,0)</f>
        <v>1107</v>
      </c>
      <c r="D2224" s="331">
        <f>VLOOKUP(A2224,[11]VPP_analiticki!$A$5:$I$85,9,0)</f>
        <v>447318.74</v>
      </c>
      <c r="E2224" s="342">
        <f t="shared" si="83"/>
        <v>404.08196928635954</v>
      </c>
      <c r="F2224" s="363">
        <f t="shared" si="82"/>
        <v>1042.2742347302908</v>
      </c>
      <c r="G2224" s="333">
        <v>421164.22530624928</v>
      </c>
      <c r="H2224" s="333">
        <v>404.08196928635954</v>
      </c>
      <c r="L2224" s="374"/>
      <c r="M2224" s="374"/>
    </row>
    <row r="2225" spans="1:13" s="345" customFormat="1">
      <c r="A2225" s="348" t="s">
        <v>13058</v>
      </c>
      <c r="B2225" s="354" t="s">
        <v>13059</v>
      </c>
      <c r="C2225" s="331">
        <f>VLOOKUP(A2225,[11]VPP_analiticki!$A$5:$I$85,6,0)</f>
        <v>501</v>
      </c>
      <c r="D2225" s="331">
        <f>VLOOKUP(A2225,[11]VPP_analiticki!$A$5:$I$85,9,0)</f>
        <v>202427.94</v>
      </c>
      <c r="E2225" s="342">
        <f t="shared" si="83"/>
        <v>404.04778443113776</v>
      </c>
      <c r="F2225" s="363">
        <f t="shared" si="82"/>
        <v>471.70676747956247</v>
      </c>
      <c r="G2225" s="333">
        <v>190592.07430129108</v>
      </c>
      <c r="H2225" s="333">
        <v>404.04778443113776</v>
      </c>
      <c r="L2225" s="374"/>
      <c r="M2225" s="374"/>
    </row>
    <row r="2226" spans="1:13" s="345" customFormat="1">
      <c r="A2226" s="348" t="s">
        <v>13060</v>
      </c>
      <c r="B2226" s="354" t="s">
        <v>13061</v>
      </c>
      <c r="C2226" s="331">
        <f>VLOOKUP(A2226,[11]VPP_analiticki!$A$5:$I$85,6,0)</f>
        <v>12357</v>
      </c>
      <c r="D2226" s="331">
        <f>VLOOKUP(A2226,[11]VPP_analiticki!$A$5:$I$85,9,0)</f>
        <v>22971663</v>
      </c>
      <c r="E2226" s="342">
        <f t="shared" si="83"/>
        <v>1859</v>
      </c>
      <c r="F2226" s="363">
        <f t="shared" si="82"/>
        <v>11634.492067355195</v>
      </c>
      <c r="G2226" s="333">
        <v>21628520.753213309</v>
      </c>
      <c r="H2226" s="333">
        <v>1859</v>
      </c>
      <c r="L2226" s="374"/>
      <c r="M2226" s="374"/>
    </row>
    <row r="2227" spans="1:13" s="345" customFormat="1">
      <c r="A2227" s="348" t="s">
        <v>13040</v>
      </c>
      <c r="B2227" s="354" t="s">
        <v>13041</v>
      </c>
      <c r="C2227" s="331">
        <f>VLOOKUP(A2227,[11]VPP_analiticki!$A$5:$I$85,6,0)</f>
        <v>5960</v>
      </c>
      <c r="D2227" s="331">
        <f>VLOOKUP(A2227,[11]VPP_analiticki!$A$5:$I$85,9,0)</f>
        <v>2408485.2000000002</v>
      </c>
      <c r="E2227" s="342">
        <f t="shared" si="83"/>
        <v>404.1082550335571</v>
      </c>
      <c r="F2227" s="363">
        <f t="shared" si="82"/>
        <v>5611.521625106172</v>
      </c>
      <c r="G2227" s="333">
        <v>2267662.2120047258</v>
      </c>
      <c r="H2227" s="333">
        <v>404.1082550335571</v>
      </c>
      <c r="L2227" s="374"/>
      <c r="M2227" s="374"/>
    </row>
    <row r="2228" spans="1:13" s="345" customFormat="1">
      <c r="A2228" s="348" t="s">
        <v>13062</v>
      </c>
      <c r="B2228" s="354" t="s">
        <v>13063</v>
      </c>
      <c r="C2228" s="331">
        <f>VLOOKUP(A2228,[11]VPP_analiticki!$A$5:$I$85,6,0)</f>
        <v>8942</v>
      </c>
      <c r="D2228" s="331">
        <f>VLOOKUP(A2228,[11]VPP_analiticki!$A$5:$I$85,9,0)</f>
        <v>19180590</v>
      </c>
      <c r="E2228" s="342">
        <f t="shared" si="83"/>
        <v>2145</v>
      </c>
      <c r="F2228" s="363">
        <f t="shared" si="82"/>
        <v>8419.1654986072826</v>
      </c>
      <c r="G2228" s="333">
        <v>18059109.994512621</v>
      </c>
      <c r="H2228" s="333">
        <v>2145</v>
      </c>
      <c r="L2228" s="374"/>
      <c r="M2228" s="374"/>
    </row>
    <row r="2229" spans="1:13" s="345" customFormat="1">
      <c r="A2229" s="348" t="s">
        <v>13064</v>
      </c>
      <c r="B2229" s="354" t="s">
        <v>13065</v>
      </c>
      <c r="C2229" s="331">
        <f>VLOOKUP(A2229,[11]VPP_analiticki!$A$5:$I$85,6,0)</f>
        <v>1094</v>
      </c>
      <c r="D2229" s="331">
        <f>VLOOKUP(A2229,[11]VPP_analiticki!$A$5:$I$85,9,0)</f>
        <v>442110.68000000005</v>
      </c>
      <c r="E2229" s="342">
        <f t="shared" si="83"/>
        <v>404.12310786106036</v>
      </c>
      <c r="F2229" s="363">
        <f t="shared" si="82"/>
        <v>1030.0343385681465</v>
      </c>
      <c r="G2229" s="333">
        <v>416260.67810577102</v>
      </c>
      <c r="H2229" s="333">
        <v>404.12310786106036</v>
      </c>
      <c r="L2229" s="374"/>
      <c r="M2229" s="374"/>
    </row>
    <row r="2230" spans="1:13" s="345" customFormat="1">
      <c r="A2230" s="348" t="s">
        <v>13066</v>
      </c>
      <c r="B2230" s="354" t="s">
        <v>13067</v>
      </c>
      <c r="C2230" s="331">
        <f>VLOOKUP(A2230,[11]VPP_analiticki!$A$5:$I$85,6,0)</f>
        <v>1274</v>
      </c>
      <c r="D2230" s="331">
        <f>VLOOKUP(A2230,[11]VPP_analiticki!$A$5:$I$85,9,0)</f>
        <v>4712908.2</v>
      </c>
      <c r="E2230" s="342">
        <f t="shared" si="83"/>
        <v>3699.3</v>
      </c>
      <c r="F2230" s="363">
        <f t="shared" si="82"/>
        <v>1199.5098238901451</v>
      </c>
      <c r="G2230" s="333">
        <v>4437346.6915168138</v>
      </c>
      <c r="H2230" s="333">
        <v>3699.3</v>
      </c>
      <c r="L2230" s="374"/>
      <c r="M2230" s="374"/>
    </row>
    <row r="2231" spans="1:13" s="345" customFormat="1">
      <c r="A2231" s="348" t="s">
        <v>13068</v>
      </c>
      <c r="B2231" s="354" t="s">
        <v>13069</v>
      </c>
      <c r="C2231" s="331">
        <f>VLOOKUP(A2231,[11]VPP_analiticki!$A$5:$I$85,6,0)</f>
        <v>4441</v>
      </c>
      <c r="D2231" s="331">
        <f>VLOOKUP(A2231,[11]VPP_analiticki!$A$5:$I$85,9,0)</f>
        <v>16428591.300000001</v>
      </c>
      <c r="E2231" s="342">
        <f t="shared" si="83"/>
        <v>3699.3</v>
      </c>
      <c r="F2231" s="363">
        <f t="shared" si="82"/>
        <v>4181.3368350833071</v>
      </c>
      <c r="G2231" s="333">
        <v>15468019.35402368</v>
      </c>
      <c r="H2231" s="333">
        <v>3699.3</v>
      </c>
      <c r="L2231" s="374"/>
      <c r="M2231" s="374"/>
    </row>
    <row r="2232" spans="1:13" s="345" customFormat="1">
      <c r="A2232" s="348" t="s">
        <v>13070</v>
      </c>
      <c r="B2232" s="354" t="s">
        <v>13071</v>
      </c>
      <c r="C2232" s="331">
        <f>VLOOKUP(A2232,[11]VPP_analiticki!$A$5:$I$85,6,0)</f>
        <v>371</v>
      </c>
      <c r="D2232" s="331">
        <f>VLOOKUP(A2232,[11]VPP_analiticki!$A$5:$I$85,9,0)</f>
        <v>1222259.5</v>
      </c>
      <c r="E2232" s="342">
        <f t="shared" si="83"/>
        <v>3294.5</v>
      </c>
      <c r="F2232" s="363">
        <f t="shared" si="82"/>
        <v>349.30780585811914</v>
      </c>
      <c r="G2232" s="333">
        <v>1150794.5663995736</v>
      </c>
      <c r="H2232" s="333">
        <v>3294.5</v>
      </c>
      <c r="L2232" s="374"/>
      <c r="M2232" s="374"/>
    </row>
    <row r="2233" spans="1:13" s="345" customFormat="1">
      <c r="A2233" s="348" t="s">
        <v>13072</v>
      </c>
      <c r="B2233" s="354" t="s">
        <v>13073</v>
      </c>
      <c r="C2233" s="331">
        <f>VLOOKUP(A2233,[11]VPP_analiticki!$A$5:$I$85,6,0)</f>
        <v>259</v>
      </c>
      <c r="D2233" s="331">
        <f>VLOOKUP(A2233,[11]VPP_analiticki!$A$5:$I$85,9,0)</f>
        <v>1017516.5</v>
      </c>
      <c r="E2233" s="342">
        <f t="shared" si="83"/>
        <v>3928.635135135135</v>
      </c>
      <c r="F2233" s="363">
        <f t="shared" si="82"/>
        <v>243.85639276887568</v>
      </c>
      <c r="G2233" s="333">
        <v>958022.79255911848</v>
      </c>
      <c r="H2233" s="333">
        <v>3928.635135135135</v>
      </c>
      <c r="L2233" s="374"/>
      <c r="M2233" s="374"/>
    </row>
    <row r="2234" spans="1:13" s="345" customFormat="1">
      <c r="A2234" s="348" t="s">
        <v>13074</v>
      </c>
      <c r="B2234" s="354" t="s">
        <v>13075</v>
      </c>
      <c r="C2234" s="331">
        <f>VLOOKUP(A2234,[11]VPP_analiticki!$A$5:$I$85,6,0)</f>
        <v>466</v>
      </c>
      <c r="D2234" s="331">
        <f>VLOOKUP(A2234,[11]VPP_analiticki!$A$5:$I$85,9,0)</f>
        <v>1828882</v>
      </c>
      <c r="E2234" s="342">
        <f t="shared" si="83"/>
        <v>3924.6394849785406</v>
      </c>
      <c r="F2234" s="363">
        <f t="shared" si="82"/>
        <v>438.75320088917391</v>
      </c>
      <c r="G2234" s="333">
        <v>1721948.1363703737</v>
      </c>
      <c r="H2234" s="333">
        <v>3924.6394849785406</v>
      </c>
      <c r="L2234" s="374"/>
      <c r="M2234" s="374"/>
    </row>
    <row r="2235" spans="1:13" s="345" customFormat="1">
      <c r="A2235" s="348" t="s">
        <v>13076</v>
      </c>
      <c r="B2235" s="354" t="s">
        <v>13077</v>
      </c>
      <c r="C2235" s="331">
        <f>VLOOKUP(A2235,[11]VPP_analiticki!$A$5:$I$85,6,0)</f>
        <v>602</v>
      </c>
      <c r="D2235" s="331">
        <f>VLOOKUP(A2235,[11]VPP_analiticki!$A$5:$I$85,9,0)</f>
        <v>2365247.5</v>
      </c>
      <c r="E2235" s="342">
        <f t="shared" si="83"/>
        <v>3928.9825581395348</v>
      </c>
      <c r="F2235" s="363">
        <f t="shared" si="82"/>
        <v>566.80134535468403</v>
      </c>
      <c r="G2235" s="333">
        <v>2226952.5998285762</v>
      </c>
      <c r="H2235" s="333">
        <v>3928.9825581395348</v>
      </c>
      <c r="L2235" s="374"/>
      <c r="M2235" s="374"/>
    </row>
    <row r="2236" spans="1:13" s="345" customFormat="1">
      <c r="A2236" s="348" t="s">
        <v>13078</v>
      </c>
      <c r="B2236" s="354" t="s">
        <v>13079</v>
      </c>
      <c r="C2236" s="331"/>
      <c r="D2236" s="331"/>
      <c r="E2236" s="342"/>
      <c r="F2236" s="363"/>
      <c r="G2236" s="333">
        <v>0</v>
      </c>
      <c r="H2236" s="333"/>
      <c r="L2236" s="374"/>
      <c r="M2236" s="374"/>
    </row>
    <row r="2237" spans="1:13" s="345" customFormat="1">
      <c r="A2237" s="348" t="s">
        <v>13042</v>
      </c>
      <c r="B2237" s="354" t="s">
        <v>13043</v>
      </c>
      <c r="C2237" s="331">
        <f>VLOOKUP(A2237,[11]VPP_analiticki!$A$5:$I$85,6,0)</f>
        <v>144</v>
      </c>
      <c r="D2237" s="331">
        <f>VLOOKUP(A2237,[11]VPP_analiticki!$A$5:$I$85,9,0)</f>
        <v>564696</v>
      </c>
      <c r="E2237" s="342">
        <f>D2237/C2237</f>
        <v>3921.5</v>
      </c>
      <c r="F2237" s="363">
        <f t="shared" si="82"/>
        <v>135.58038825759883</v>
      </c>
      <c r="G2237" s="333">
        <v>531678.49255217379</v>
      </c>
      <c r="H2237" s="333">
        <v>3921.5</v>
      </c>
      <c r="L2237" s="374"/>
      <c r="M2237" s="374"/>
    </row>
    <row r="2238" spans="1:13" s="345" customFormat="1">
      <c r="A2238" s="348" t="s">
        <v>13044</v>
      </c>
      <c r="B2238" s="354" t="s">
        <v>13045</v>
      </c>
      <c r="C2238" s="331"/>
      <c r="D2238" s="331"/>
      <c r="E2238" s="342"/>
      <c r="F2238" s="363"/>
      <c r="G2238" s="333">
        <v>0</v>
      </c>
      <c r="H2238" s="333"/>
      <c r="L2238" s="374"/>
      <c r="M2238" s="374"/>
    </row>
    <row r="2239" spans="1:13" s="345" customFormat="1">
      <c r="A2239" s="348" t="s">
        <v>13046</v>
      </c>
      <c r="B2239" s="354" t="s">
        <v>13047</v>
      </c>
      <c r="C2239" s="331"/>
      <c r="D2239" s="331"/>
      <c r="E2239" s="342"/>
      <c r="F2239" s="363"/>
      <c r="G2239" s="333">
        <v>0</v>
      </c>
      <c r="H2239" s="333"/>
      <c r="L2239" s="374"/>
      <c r="M2239" s="374"/>
    </row>
    <row r="2240" spans="1:13" s="345" customFormat="1">
      <c r="A2240" s="348" t="s">
        <v>13048</v>
      </c>
      <c r="B2240" s="354" t="s">
        <v>13049</v>
      </c>
      <c r="C2240" s="331"/>
      <c r="D2240" s="331"/>
      <c r="E2240" s="342"/>
      <c r="F2240" s="363"/>
      <c r="G2240" s="333">
        <v>0</v>
      </c>
      <c r="H2240" s="333"/>
      <c r="L2240" s="374"/>
      <c r="M2240" s="374"/>
    </row>
    <row r="2241" spans="1:13" s="345" customFormat="1">
      <c r="A2241" s="348" t="s">
        <v>13050</v>
      </c>
      <c r="B2241" s="354" t="s">
        <v>13051</v>
      </c>
      <c r="C2241" s="331"/>
      <c r="D2241" s="331"/>
      <c r="E2241" s="342"/>
      <c r="F2241" s="363"/>
      <c r="G2241" s="333">
        <v>0</v>
      </c>
      <c r="H2241" s="333"/>
      <c r="L2241" s="374"/>
      <c r="M2241" s="374"/>
    </row>
    <row r="2242" spans="1:13" s="345" customFormat="1">
      <c r="A2242" s="348" t="s">
        <v>13080</v>
      </c>
      <c r="B2242" s="354" t="s">
        <v>13081</v>
      </c>
      <c r="C2242" s="331">
        <f>VLOOKUP(A2242,[11]VPP_analiticki!$A$5:$I$85,6,0)</f>
        <v>16198</v>
      </c>
      <c r="D2242" s="331">
        <f>VLOOKUP(A2242,[11]VPP_analiticki!$A$5:$I$85,9,0)</f>
        <v>1839426.29</v>
      </c>
      <c r="E2242" s="342">
        <f t="shared" ref="E2242:E2251" si="84">D2242/C2242</f>
        <v>113.55885232744784</v>
      </c>
      <c r="F2242" s="363">
        <f t="shared" si="82"/>
        <v>15250.910618031845</v>
      </c>
      <c r="G2242" s="333">
        <v>1731875.9067321846</v>
      </c>
      <c r="H2242" s="333">
        <v>113.55885232744784</v>
      </c>
      <c r="L2242" s="374"/>
      <c r="M2242" s="374"/>
    </row>
    <row r="2243" spans="1:13" s="345" customFormat="1">
      <c r="A2243" s="348" t="s">
        <v>13082</v>
      </c>
      <c r="B2243" s="354" t="s">
        <v>13083</v>
      </c>
      <c r="C2243" s="331">
        <f>VLOOKUP(A2243,[11]VPP_analiticki!$A$5:$I$85,6,0)</f>
        <v>11163</v>
      </c>
      <c r="D2243" s="331">
        <f>VLOOKUP(A2243,[11]VPP_analiticki!$A$5:$I$85,9,0)</f>
        <v>1271438.01</v>
      </c>
      <c r="E2243" s="342">
        <f t="shared" si="84"/>
        <v>113.89751948400968</v>
      </c>
      <c r="F2243" s="363">
        <f t="shared" si="82"/>
        <v>10510.304681385942</v>
      </c>
      <c r="G2243" s="333">
        <v>1197097.6322310334</v>
      </c>
      <c r="H2243" s="333">
        <v>113.89751948400968</v>
      </c>
      <c r="L2243" s="374"/>
      <c r="M2243" s="374"/>
    </row>
    <row r="2244" spans="1:13" s="345" customFormat="1">
      <c r="A2244" s="348" t="s">
        <v>13052</v>
      </c>
      <c r="B2244" s="354" t="s">
        <v>13053</v>
      </c>
      <c r="C2244" s="331">
        <f>VLOOKUP(A2244,[11]VPP_analiticki!$A$5:$I$85,6,0)</f>
        <v>5502</v>
      </c>
      <c r="D2244" s="331">
        <f>VLOOKUP(A2244,[11]VPP_analiticki!$A$5:$I$85,9,0)</f>
        <v>628208.46</v>
      </c>
      <c r="E2244" s="342">
        <f t="shared" si="84"/>
        <v>114.17820065430752</v>
      </c>
      <c r="F2244" s="363">
        <f t="shared" si="82"/>
        <v>5180.3006680090875</v>
      </c>
      <c r="G2244" s="333">
        <v>591477.40912158485</v>
      </c>
      <c r="H2244" s="333">
        <v>114.17820065430752</v>
      </c>
      <c r="L2244" s="374"/>
      <c r="M2244" s="374"/>
    </row>
    <row r="2245" spans="1:13" s="345" customFormat="1">
      <c r="A2245" s="348" t="s">
        <v>13084</v>
      </c>
      <c r="B2245" s="354" t="s">
        <v>13085</v>
      </c>
      <c r="C2245" s="331">
        <f>VLOOKUP(A2245,[11]VPP_analiticki!$A$5:$I$85,6,0)</f>
        <v>9740</v>
      </c>
      <c r="D2245" s="331">
        <f>VLOOKUP(A2245,[11]VPP_analiticki!$A$5:$I$85,9,0)</f>
        <v>9018871.4000000004</v>
      </c>
      <c r="E2245" s="342">
        <f t="shared" si="84"/>
        <v>925.96215605749489</v>
      </c>
      <c r="F2245" s="363">
        <f t="shared" si="82"/>
        <v>9170.5068168681428</v>
      </c>
      <c r="G2245" s="333">
        <v>8491542.2642871793</v>
      </c>
      <c r="H2245" s="333">
        <v>925.96215605749489</v>
      </c>
      <c r="L2245" s="374"/>
      <c r="M2245" s="374"/>
    </row>
    <row r="2246" spans="1:13" s="345" customFormat="1">
      <c r="A2246" s="348" t="s">
        <v>13086</v>
      </c>
      <c r="B2246" s="354" t="s">
        <v>13087</v>
      </c>
      <c r="C2246" s="331">
        <f>VLOOKUP(A2246,[11]VPP_analiticki!$A$5:$I$85,6,0)</f>
        <v>9339</v>
      </c>
      <c r="D2246" s="331">
        <f>VLOOKUP(A2246,[11]VPP_analiticki!$A$5:$I$85,9,0)</f>
        <v>8012862</v>
      </c>
      <c r="E2246" s="342">
        <f t="shared" si="84"/>
        <v>858</v>
      </c>
      <c r="F2246" s="363">
        <f t="shared" si="82"/>
        <v>8792.9530967896899</v>
      </c>
      <c r="G2246" s="333">
        <v>7544353.757045554</v>
      </c>
      <c r="H2246" s="333">
        <v>858</v>
      </c>
      <c r="L2246" s="374"/>
      <c r="M2246" s="374"/>
    </row>
    <row r="2247" spans="1:13" s="345" customFormat="1">
      <c r="A2247" s="348" t="s">
        <v>13088</v>
      </c>
      <c r="B2247" s="354" t="s">
        <v>13089</v>
      </c>
      <c r="C2247" s="331">
        <f>VLOOKUP(A2247,[11]VPP_analiticki!$A$5:$I$85,6,0)</f>
        <v>3535</v>
      </c>
      <c r="D2247" s="331">
        <f>VLOOKUP(A2247,[11]VPP_analiticki!$A$5:$I$85,9,0)</f>
        <v>9655145.5</v>
      </c>
      <c r="E2247" s="342">
        <f t="shared" si="84"/>
        <v>2731.3</v>
      </c>
      <c r="F2247" s="363">
        <f t="shared" si="82"/>
        <v>3328.3102256292482</v>
      </c>
      <c r="G2247" s="333">
        <v>9090613.7192611657</v>
      </c>
      <c r="H2247" s="333">
        <v>2731.3</v>
      </c>
      <c r="L2247" s="374"/>
      <c r="M2247" s="374"/>
    </row>
    <row r="2248" spans="1:13" s="345" customFormat="1">
      <c r="A2248" s="348" t="s">
        <v>13090</v>
      </c>
      <c r="B2248" s="354" t="s">
        <v>13091</v>
      </c>
      <c r="C2248" s="331">
        <f>VLOOKUP(A2248,[11]VPP_analiticki!$A$5:$I$85,6,0)</f>
        <v>1409</v>
      </c>
      <c r="D2248" s="331">
        <f>VLOOKUP(A2248,[11]VPP_analiticki!$A$5:$I$85,9,0)</f>
        <v>2999096.1</v>
      </c>
      <c r="E2248" s="342">
        <f t="shared" si="84"/>
        <v>2128.5281050390349</v>
      </c>
      <c r="F2248" s="363">
        <f t="shared" si="82"/>
        <v>1326.6164378816441</v>
      </c>
      <c r="G2248" s="333">
        <v>2823740.3726378502</v>
      </c>
      <c r="H2248" s="333">
        <v>2128.5281050390349</v>
      </c>
      <c r="L2248" s="374"/>
      <c r="M2248" s="374"/>
    </row>
    <row r="2249" spans="1:13" s="345" customFormat="1">
      <c r="A2249" s="348" t="s">
        <v>13092</v>
      </c>
      <c r="B2249" s="354" t="s">
        <v>13093</v>
      </c>
      <c r="C2249" s="331">
        <f>VLOOKUP(A2249,[11]VPP_analiticki!$A$5:$I$85,6,0)</f>
        <v>10703</v>
      </c>
      <c r="D2249" s="331">
        <f>VLOOKUP(A2249,[11]VPP_analiticki!$A$5:$I$85,9,0)</f>
        <v>19896877</v>
      </c>
      <c r="E2249" s="342">
        <f t="shared" si="84"/>
        <v>1859</v>
      </c>
      <c r="F2249" s="363">
        <f t="shared" si="82"/>
        <v>10077.200663340833</v>
      </c>
      <c r="G2249" s="333">
        <v>18733516.03315061</v>
      </c>
      <c r="H2249" s="333">
        <v>1859</v>
      </c>
      <c r="L2249" s="374"/>
      <c r="M2249" s="374"/>
    </row>
    <row r="2250" spans="1:13" s="345" customFormat="1">
      <c r="A2250" s="348" t="s">
        <v>13094</v>
      </c>
      <c r="B2250" s="354" t="s">
        <v>13095</v>
      </c>
      <c r="C2250" s="331">
        <f>VLOOKUP(A2250,[11]VPP_analiticki!$A$5:$I$85,6,0)</f>
        <v>5800</v>
      </c>
      <c r="D2250" s="331">
        <f>VLOOKUP(A2250,[11]VPP_analiticki!$A$5:$I$85,9,0)</f>
        <v>10208000</v>
      </c>
      <c r="E2250" s="342">
        <f t="shared" si="84"/>
        <v>1760</v>
      </c>
      <c r="F2250" s="363">
        <f t="shared" si="82"/>
        <v>5460.8767492643956</v>
      </c>
      <c r="G2250" s="333">
        <v>9611143.0787053369</v>
      </c>
      <c r="H2250" s="333">
        <v>1760</v>
      </c>
      <c r="L2250" s="374"/>
      <c r="M2250" s="374"/>
    </row>
    <row r="2251" spans="1:13" s="345" customFormat="1">
      <c r="A2251" s="348" t="s">
        <v>13096</v>
      </c>
      <c r="B2251" s="354" t="s">
        <v>13097</v>
      </c>
      <c r="C2251" s="331">
        <f>VLOOKUP(A2251,[11]VPP_analiticki!$A$5:$I$85,6,0)</f>
        <v>8917</v>
      </c>
      <c r="D2251" s="331">
        <f>VLOOKUP(A2251,[11]VPP_analiticki!$A$5:$I$85,9,0)</f>
        <v>15693920</v>
      </c>
      <c r="E2251" s="342">
        <f t="shared" si="84"/>
        <v>1760</v>
      </c>
      <c r="F2251" s="363">
        <f t="shared" si="82"/>
        <v>8395.6272367570036</v>
      </c>
      <c r="G2251" s="333">
        <v>14776303.936692325</v>
      </c>
      <c r="H2251" s="333">
        <v>1760</v>
      </c>
      <c r="L2251" s="374"/>
      <c r="M2251" s="374"/>
    </row>
    <row r="2252" spans="1:13" s="345" customFormat="1" ht="38.25">
      <c r="A2252" s="348" t="s">
        <v>13098</v>
      </c>
      <c r="B2252" s="349" t="s">
        <v>13099</v>
      </c>
      <c r="C2252" s="331"/>
      <c r="D2252" s="331"/>
      <c r="E2252" s="342"/>
      <c r="F2252" s="363"/>
      <c r="G2252" s="333">
        <v>0</v>
      </c>
      <c r="H2252" s="333"/>
      <c r="L2252" s="374"/>
      <c r="M2252" s="374"/>
    </row>
    <row r="2253" spans="1:13" s="345" customFormat="1">
      <c r="A2253" s="348" t="s">
        <v>13100</v>
      </c>
      <c r="B2253" s="354" t="s">
        <v>13101</v>
      </c>
      <c r="C2253" s="331">
        <f>VLOOKUP(A2253,[11]VPP_analiticki!$A$5:$I$85,6,0)</f>
        <v>183.62</v>
      </c>
      <c r="D2253" s="331">
        <f>VLOOKUP(A2253,[11]VPP_analiticki!$A$5:$I$85,9,0)</f>
        <v>3413495.8</v>
      </c>
      <c r="E2253" s="342">
        <f t="shared" ref="E2253:E2274" si="85">D2253/C2253</f>
        <v>18590</v>
      </c>
      <c r="F2253" s="363">
        <f t="shared" si="82"/>
        <v>172.88382563791868</v>
      </c>
      <c r="G2253" s="333">
        <v>3213910.3186089084</v>
      </c>
      <c r="H2253" s="333">
        <v>18590</v>
      </c>
      <c r="L2253" s="374"/>
      <c r="M2253" s="374"/>
    </row>
    <row r="2254" spans="1:13" s="345" customFormat="1">
      <c r="A2254" s="348" t="s">
        <v>13102</v>
      </c>
      <c r="B2254" s="354" t="s">
        <v>13103</v>
      </c>
      <c r="C2254" s="331">
        <f>VLOOKUP(A2254,[11]VPP_analiticki!$A$5:$I$85,6,0)</f>
        <v>2244.5129999999999</v>
      </c>
      <c r="D2254" s="331">
        <f>VLOOKUP(A2254,[11]VPP_analiticki!$A$5:$I$85,9,0)</f>
        <v>1317933.1399999999</v>
      </c>
      <c r="E2254" s="342">
        <f t="shared" si="85"/>
        <v>587.17999851192667</v>
      </c>
      <c r="F2254" s="363">
        <f t="shared" si="82"/>
        <v>2113.2773888140819</v>
      </c>
      <c r="G2254" s="333">
        <v>1240874.2140191409</v>
      </c>
      <c r="H2254" s="333">
        <v>587.17999851192667</v>
      </c>
      <c r="L2254" s="374"/>
      <c r="M2254" s="374"/>
    </row>
    <row r="2255" spans="1:13" s="345" customFormat="1">
      <c r="A2255" s="348" t="s">
        <v>13104</v>
      </c>
      <c r="B2255" s="354" t="s">
        <v>13105</v>
      </c>
      <c r="C2255" s="331">
        <f>VLOOKUP(A2255,[11]VPP_analiticki!$A$5:$I$85,6,0)</f>
        <v>1480.38</v>
      </c>
      <c r="D2255" s="331">
        <f>VLOOKUP(A2255,[11]VPP_analiticki!$A$5:$I$85,9,0)</f>
        <v>869249.53</v>
      </c>
      <c r="E2255" s="342">
        <f t="shared" si="85"/>
        <v>587.18000108080355</v>
      </c>
      <c r="F2255" s="363">
        <f t="shared" si="82"/>
        <v>1393.8228831165563</v>
      </c>
      <c r="G2255" s="333">
        <v>818424.92201482831</v>
      </c>
      <c r="H2255" s="333">
        <v>587.18000108080355</v>
      </c>
      <c r="L2255" s="374"/>
      <c r="M2255" s="374"/>
    </row>
    <row r="2256" spans="1:13" s="345" customFormat="1">
      <c r="A2256" s="348" t="s">
        <v>13106</v>
      </c>
      <c r="B2256" s="354" t="s">
        <v>13107</v>
      </c>
      <c r="C2256" s="331">
        <f>VLOOKUP(A2256,[11]VPP_analiticki!$A$5:$I$85,6,0)</f>
        <v>406.20000000000005</v>
      </c>
      <c r="D2256" s="331">
        <f>VLOOKUP(A2256,[11]VPP_analiticki!$A$5:$I$85,9,0)</f>
        <v>319995.06</v>
      </c>
      <c r="E2256" s="342">
        <f t="shared" si="85"/>
        <v>787.77710487444597</v>
      </c>
      <c r="F2256" s="363">
        <f t="shared" si="82"/>
        <v>382.44967854331003</v>
      </c>
      <c r="G2256" s="333">
        <v>301285.10052301129</v>
      </c>
      <c r="H2256" s="333">
        <v>787.77710487444597</v>
      </c>
      <c r="L2256" s="374"/>
      <c r="M2256" s="374"/>
    </row>
    <row r="2257" spans="1:13" s="345" customFormat="1">
      <c r="A2257" s="348" t="s">
        <v>13108</v>
      </c>
      <c r="B2257" s="354" t="s">
        <v>13109</v>
      </c>
      <c r="C2257" s="331">
        <f>VLOOKUP(A2257,[11]VPP_analiticki!$A$5:$I$85,6,0)</f>
        <v>4236</v>
      </c>
      <c r="D2257" s="331">
        <f>VLOOKUP(A2257,[11]VPP_analiticki!$A$5:$I$85,9,0)</f>
        <v>3809564</v>
      </c>
      <c r="E2257" s="342">
        <f t="shared" si="85"/>
        <v>899.33050047214351</v>
      </c>
      <c r="F2257" s="363">
        <f t="shared" si="82"/>
        <v>3988.323087911032</v>
      </c>
      <c r="G2257" s="333">
        <v>3586820.598695633</v>
      </c>
      <c r="H2257" s="333">
        <v>899.33050047214351</v>
      </c>
      <c r="L2257" s="374"/>
      <c r="M2257" s="374"/>
    </row>
    <row r="2258" spans="1:13" s="345" customFormat="1">
      <c r="A2258" s="348" t="s">
        <v>13110</v>
      </c>
      <c r="B2258" s="354" t="s">
        <v>13111</v>
      </c>
      <c r="C2258" s="331">
        <f>VLOOKUP(A2258,[11]VPP_analiticki!$A$5:$I$85,6,0)</f>
        <v>546</v>
      </c>
      <c r="D2258" s="331">
        <f>VLOOKUP(A2258,[11]VPP_analiticki!$A$5:$I$85,9,0)</f>
        <v>588588</v>
      </c>
      <c r="E2258" s="342">
        <f t="shared" si="85"/>
        <v>1078</v>
      </c>
      <c r="F2258" s="363">
        <f t="shared" si="82"/>
        <v>514.07563881006206</v>
      </c>
      <c r="G2258" s="333">
        <v>554173.53863724694</v>
      </c>
      <c r="H2258" s="333">
        <v>1078</v>
      </c>
      <c r="L2258" s="374"/>
      <c r="M2258" s="374"/>
    </row>
    <row r="2259" spans="1:13" s="345" customFormat="1">
      <c r="A2259" s="348" t="s">
        <v>13112</v>
      </c>
      <c r="B2259" s="354" t="s">
        <v>13113</v>
      </c>
      <c r="C2259" s="331">
        <f>VLOOKUP(A2259,[11]VPP_analiticki!$A$5:$I$85,6,0)</f>
        <v>1624.07</v>
      </c>
      <c r="D2259" s="331">
        <f>VLOOKUP(A2259,[11]VPP_analiticki!$A$5:$I$85,9,0)</f>
        <v>1068313.25</v>
      </c>
      <c r="E2259" s="342">
        <f t="shared" si="85"/>
        <v>657.8000024629481</v>
      </c>
      <c r="F2259" s="363">
        <f t="shared" si="82"/>
        <v>1529.1113969272114</v>
      </c>
      <c r="G2259" s="333">
        <v>1005849.4806648417</v>
      </c>
      <c r="H2259" s="333">
        <v>657.8000024629481</v>
      </c>
      <c r="L2259" s="374"/>
      <c r="M2259" s="374"/>
    </row>
    <row r="2260" spans="1:13" s="345" customFormat="1">
      <c r="A2260" s="348" t="s">
        <v>18259</v>
      </c>
      <c r="B2260" s="354" t="s">
        <v>18260</v>
      </c>
      <c r="C2260" s="331">
        <f>VLOOKUP(A2260,[11]VPP_analiticki!$A$5:$I$85,6,0)</f>
        <v>2931</v>
      </c>
      <c r="D2260" s="331">
        <f>VLOOKUP(A2260,[11]VPP_analiticki!$A$5:$I$85,9,0)</f>
        <v>112183.5</v>
      </c>
      <c r="E2260" s="342">
        <f t="shared" si="85"/>
        <v>38.274820880245649</v>
      </c>
      <c r="F2260" s="363">
        <f t="shared" si="82"/>
        <v>2759.6258193265426</v>
      </c>
      <c r="G2260" s="333">
        <v>105624.18393122456</v>
      </c>
      <c r="H2260" s="333">
        <v>38.274820880245649</v>
      </c>
      <c r="L2260" s="374"/>
      <c r="M2260" s="374"/>
    </row>
    <row r="2261" spans="1:13" s="345" customFormat="1">
      <c r="A2261" s="348" t="s">
        <v>18261</v>
      </c>
      <c r="B2261" s="354" t="s">
        <v>18262</v>
      </c>
      <c r="C2261" s="331">
        <f>VLOOKUP(A2261,[11]VPP_analiticki!$A$5:$I$85,6,0)</f>
        <v>3354</v>
      </c>
      <c r="D2261" s="331">
        <f>VLOOKUP(A2261,[11]VPP_analiticki!$A$5:$I$85,9,0)</f>
        <v>128404.1</v>
      </c>
      <c r="E2261" s="342">
        <f t="shared" si="85"/>
        <v>38.283870005963031</v>
      </c>
      <c r="F2261" s="363">
        <f t="shared" si="82"/>
        <v>3157.8932098332389</v>
      </c>
      <c r="G2261" s="333">
        <v>120896.37313796906</v>
      </c>
      <c r="H2261" s="333">
        <v>38.283870005963031</v>
      </c>
      <c r="L2261" s="374"/>
      <c r="M2261" s="374"/>
    </row>
    <row r="2262" spans="1:13" s="345" customFormat="1">
      <c r="A2262" s="348" t="s">
        <v>18263</v>
      </c>
      <c r="B2262" s="354" t="s">
        <v>18264</v>
      </c>
      <c r="C2262" s="331">
        <f>VLOOKUP(A2262,[11]VPP_analiticki!$A$5:$I$85,6,0)</f>
        <v>32740</v>
      </c>
      <c r="D2262" s="331">
        <f>VLOOKUP(A2262,[11]VPP_analiticki!$A$5:$I$85,9,0)</f>
        <v>1253421.3999999999</v>
      </c>
      <c r="E2262" s="342">
        <f t="shared" si="85"/>
        <v>38.284098961514964</v>
      </c>
      <c r="F2262" s="363">
        <f t="shared" si="82"/>
        <v>30825.707719123508</v>
      </c>
      <c r="G2262" s="333">
        <v>1180134.4448776601</v>
      </c>
      <c r="H2262" s="333">
        <v>38.284098961514964</v>
      </c>
      <c r="L2262" s="374"/>
      <c r="M2262" s="374"/>
    </row>
    <row r="2263" spans="1:13" s="345" customFormat="1">
      <c r="A2263" s="348" t="s">
        <v>18265</v>
      </c>
      <c r="B2263" s="354" t="s">
        <v>18266</v>
      </c>
      <c r="C2263" s="331">
        <f>VLOOKUP(A2263,[11]VPP_analiticki!$A$5:$I$85,6,0)</f>
        <v>32738</v>
      </c>
      <c r="D2263" s="331">
        <f>VLOOKUP(A2263,[11]VPP_analiticki!$A$5:$I$85,9,0)</f>
        <v>1253344.3999999999</v>
      </c>
      <c r="E2263" s="342">
        <f t="shared" si="85"/>
        <v>38.284085771885877</v>
      </c>
      <c r="F2263" s="363">
        <f t="shared" si="82"/>
        <v>30823.824658175483</v>
      </c>
      <c r="G2263" s="333">
        <v>1180061.947031161</v>
      </c>
      <c r="H2263" s="333">
        <v>38.284085771885877</v>
      </c>
      <c r="L2263" s="374"/>
      <c r="M2263" s="374"/>
    </row>
    <row r="2264" spans="1:13" s="345" customFormat="1">
      <c r="A2264" s="348" t="s">
        <v>18267</v>
      </c>
      <c r="B2264" s="354" t="s">
        <v>18268</v>
      </c>
      <c r="C2264" s="331">
        <f>VLOOKUP(A2264,[11]VPP_analiticki!$A$5:$I$85,6,0)</f>
        <v>5488</v>
      </c>
      <c r="D2264" s="331">
        <f>VLOOKUP(A2264,[11]VPP_analiticki!$A$5:$I$85,9,0)</f>
        <v>11164186</v>
      </c>
      <c r="E2264" s="342">
        <f t="shared" si="85"/>
        <v>2034.2904518950438</v>
      </c>
      <c r="F2264" s="363">
        <f t="shared" si="82"/>
        <v>5167.1192413729314</v>
      </c>
      <c r="G2264" s="333">
        <v>10511421.336528117</v>
      </c>
      <c r="H2264" s="333">
        <v>2034.2904518950438</v>
      </c>
      <c r="L2264" s="374"/>
      <c r="M2264" s="374"/>
    </row>
    <row r="2265" spans="1:13" s="345" customFormat="1">
      <c r="A2265" s="348" t="s">
        <v>19844</v>
      </c>
      <c r="B2265" s="354" t="s">
        <v>19854</v>
      </c>
      <c r="C2265" s="331">
        <f>VLOOKUP(A2265,[11]VPP_analiticki!$A$5:$I$85,6,0)</f>
        <v>220</v>
      </c>
      <c r="D2265" s="331">
        <f>VLOOKUP(A2265,[11]VPP_analiticki!$A$5:$I$85,9,0)</f>
        <v>871200</v>
      </c>
      <c r="E2265" s="342">
        <f t="shared" si="85"/>
        <v>3960</v>
      </c>
      <c r="F2265" s="363">
        <f t="shared" si="82"/>
        <v>207.13670428244268</v>
      </c>
      <c r="G2265" s="333">
        <v>820261.34895847295</v>
      </c>
      <c r="H2265" s="333">
        <v>3960</v>
      </c>
      <c r="L2265" s="374"/>
      <c r="M2265" s="374"/>
    </row>
    <row r="2266" spans="1:13" s="345" customFormat="1">
      <c r="A2266" s="348" t="s">
        <v>19845</v>
      </c>
      <c r="B2266" s="354" t="s">
        <v>19855</v>
      </c>
      <c r="C2266" s="331">
        <f>VLOOKUP(A2266,[11]VPP_analiticki!$A$5:$I$85,6,0)</f>
        <v>8</v>
      </c>
      <c r="D2266" s="331">
        <f>VLOOKUP(A2266,[11]VPP_analiticki!$A$5:$I$85,9,0)</f>
        <v>31680</v>
      </c>
      <c r="E2266" s="342">
        <f t="shared" si="85"/>
        <v>3960</v>
      </c>
      <c r="F2266" s="363">
        <f t="shared" si="82"/>
        <v>7.5322437920888241</v>
      </c>
      <c r="G2266" s="333">
        <v>29827.685416671742</v>
      </c>
      <c r="H2266" s="333">
        <v>3960</v>
      </c>
      <c r="L2266" s="374"/>
      <c r="M2266" s="374"/>
    </row>
    <row r="2267" spans="1:13" s="345" customFormat="1">
      <c r="A2267" s="348" t="s">
        <v>19846</v>
      </c>
      <c r="B2267" s="354" t="s">
        <v>19856</v>
      </c>
      <c r="C2267" s="331">
        <f>VLOOKUP(A2267,[11]VPP_analiticki!$A$5:$I$85,6,0)</f>
        <v>1</v>
      </c>
      <c r="D2267" s="331">
        <f>VLOOKUP(A2267,[11]VPP_analiticki!$A$5:$I$85,9,0)</f>
        <v>231</v>
      </c>
      <c r="E2267" s="342">
        <f t="shared" si="85"/>
        <v>231</v>
      </c>
      <c r="F2267" s="363">
        <f t="shared" si="82"/>
        <v>0.9415304740111029</v>
      </c>
      <c r="G2267" s="333">
        <v>217.49353949656478</v>
      </c>
      <c r="H2267" s="333">
        <v>231</v>
      </c>
      <c r="L2267" s="374"/>
      <c r="M2267" s="374"/>
    </row>
    <row r="2268" spans="1:13" s="345" customFormat="1">
      <c r="A2268" s="348" t="s">
        <v>19847</v>
      </c>
      <c r="B2268" s="354" t="s">
        <v>19857</v>
      </c>
      <c r="C2268" s="331">
        <f>VLOOKUP(A2268,[11]VPP_analiticki!$A$5:$I$85,6,0)</f>
        <v>998</v>
      </c>
      <c r="D2268" s="331">
        <f>VLOOKUP(A2268,[11]VPP_analiticki!$A$5:$I$85,9,0)</f>
        <v>3018950</v>
      </c>
      <c r="E2268" s="342">
        <f t="shared" si="85"/>
        <v>3025</v>
      </c>
      <c r="F2268" s="363">
        <f t="shared" si="82"/>
        <v>939.64741306308042</v>
      </c>
      <c r="G2268" s="333">
        <v>2842433.4245158182</v>
      </c>
      <c r="H2268" s="333">
        <v>3025</v>
      </c>
      <c r="L2268" s="374"/>
      <c r="M2268" s="374"/>
    </row>
    <row r="2269" spans="1:13" s="345" customFormat="1">
      <c r="A2269" s="348" t="s">
        <v>19848</v>
      </c>
      <c r="B2269" s="354" t="s">
        <v>19858</v>
      </c>
      <c r="C2269" s="331">
        <f>VLOOKUP(A2269,[11]VPP_analiticki!$A$5:$I$85,6,0)</f>
        <v>167</v>
      </c>
      <c r="D2269" s="331">
        <f>VLOOKUP(A2269,[11]VPP_analiticki!$A$5:$I$85,9,0)</f>
        <v>505175</v>
      </c>
      <c r="E2269" s="342">
        <f t="shared" si="85"/>
        <v>3025</v>
      </c>
      <c r="F2269" s="363">
        <f t="shared" si="82"/>
        <v>157.23558915985419</v>
      </c>
      <c r="G2269" s="333">
        <v>475637.65720855887</v>
      </c>
      <c r="H2269" s="333">
        <v>3025</v>
      </c>
      <c r="L2269" s="374"/>
      <c r="M2269" s="374"/>
    </row>
    <row r="2270" spans="1:13" s="345" customFormat="1">
      <c r="A2270" s="348" t="s">
        <v>19849</v>
      </c>
      <c r="B2270" s="354" t="s">
        <v>19859</v>
      </c>
      <c r="C2270" s="331">
        <f>VLOOKUP(A2270,[11]VPP_analiticki!$A$5:$I$85,6,0)</f>
        <v>813</v>
      </c>
      <c r="D2270" s="331">
        <f>VLOOKUP(A2270,[11]VPP_analiticki!$A$5:$I$85,9,0)</f>
        <v>840642</v>
      </c>
      <c r="E2270" s="342">
        <f t="shared" si="85"/>
        <v>1034</v>
      </c>
      <c r="F2270" s="363">
        <f t="shared" si="82"/>
        <v>765.46427537102659</v>
      </c>
      <c r="G2270" s="333">
        <v>791490.0607336415</v>
      </c>
      <c r="H2270" s="333">
        <v>1034</v>
      </c>
      <c r="L2270" s="374"/>
      <c r="M2270" s="374"/>
    </row>
    <row r="2271" spans="1:13" s="345" customFormat="1">
      <c r="A2271" s="348" t="s">
        <v>19850</v>
      </c>
      <c r="B2271" s="354" t="s">
        <v>19860</v>
      </c>
      <c r="C2271" s="331">
        <f>VLOOKUP(A2271,[11]VPP_analiticki!$A$5:$I$85,6,0)</f>
        <v>1173</v>
      </c>
      <c r="D2271" s="331">
        <f>VLOOKUP(A2271,[11]VPP_analiticki!$A$5:$I$85,9,0)</f>
        <v>1212882</v>
      </c>
      <c r="E2271" s="342">
        <f t="shared" si="85"/>
        <v>1034</v>
      </c>
      <c r="F2271" s="363">
        <f t="shared" si="82"/>
        <v>1104.4152460150237</v>
      </c>
      <c r="G2271" s="333">
        <v>1141965.3643795345</v>
      </c>
      <c r="H2271" s="333">
        <v>1034</v>
      </c>
      <c r="L2271" s="374"/>
      <c r="M2271" s="374"/>
    </row>
    <row r="2272" spans="1:13" s="345" customFormat="1">
      <c r="A2272" s="348" t="s">
        <v>19851</v>
      </c>
      <c r="B2272" s="354" t="s">
        <v>19861</v>
      </c>
      <c r="C2272" s="331">
        <f>VLOOKUP(A2272,[11]VPP_analiticki!$A$5:$I$85,6,0)</f>
        <v>188</v>
      </c>
      <c r="D2272" s="331">
        <f>VLOOKUP(A2272,[11]VPP_analiticki!$A$5:$I$85,9,0)</f>
        <v>564564</v>
      </c>
      <c r="E2272" s="342">
        <f t="shared" si="85"/>
        <v>3003</v>
      </c>
      <c r="F2272" s="363">
        <f t="shared" si="82"/>
        <v>177.00772911408731</v>
      </c>
      <c r="G2272" s="333">
        <v>531554.21052960423</v>
      </c>
      <c r="H2272" s="333">
        <v>3003</v>
      </c>
      <c r="L2272" s="374"/>
      <c r="M2272" s="374"/>
    </row>
    <row r="2273" spans="1:13" s="345" customFormat="1">
      <c r="A2273" s="348" t="s">
        <v>19852</v>
      </c>
      <c r="B2273" s="354" t="s">
        <v>19862</v>
      </c>
      <c r="C2273" s="331">
        <f>VLOOKUP(A2273,[11]VPP_analiticki!$A$5:$I$85,6,0)</f>
        <v>90</v>
      </c>
      <c r="D2273" s="331">
        <f>VLOOKUP(A2273,[11]VPP_analiticki!$A$5:$I$85,9,0)</f>
        <v>270270</v>
      </c>
      <c r="E2273" s="342">
        <f t="shared" si="85"/>
        <v>3003</v>
      </c>
      <c r="F2273" s="363">
        <f t="shared" si="82"/>
        <v>84.73774266099926</v>
      </c>
      <c r="G2273" s="333">
        <v>254467.44121098076</v>
      </c>
      <c r="H2273" s="333">
        <v>3003</v>
      </c>
      <c r="L2273" s="374"/>
      <c r="M2273" s="374"/>
    </row>
    <row r="2274" spans="1:13" s="345" customFormat="1">
      <c r="A2274" s="348" t="s">
        <v>19853</v>
      </c>
      <c r="B2274" s="354" t="s">
        <v>19863</v>
      </c>
      <c r="C2274" s="331">
        <f>VLOOKUP(A2274,[11]VPP_analiticki!$A$5:$I$85,6,0)</f>
        <v>12101</v>
      </c>
      <c r="D2274" s="331">
        <f>VLOOKUP(A2274,[11]VPP_analiticki!$A$5:$I$85,9,0)</f>
        <v>109151.02</v>
      </c>
      <c r="E2274" s="342">
        <f t="shared" si="85"/>
        <v>9.02</v>
      </c>
      <c r="F2274" s="363">
        <f t="shared" si="82"/>
        <v>11393.460266008356</v>
      </c>
      <c r="G2274" s="333">
        <v>102769.01159939537</v>
      </c>
      <c r="H2274" s="333">
        <v>9.02</v>
      </c>
      <c r="L2274" s="374"/>
      <c r="M2274" s="374"/>
    </row>
    <row r="2275" spans="1:13" s="345" customFormat="1">
      <c r="A2275" s="348" t="s">
        <v>13054</v>
      </c>
      <c r="B2275" s="354" t="s">
        <v>13055</v>
      </c>
      <c r="C2275" s="331"/>
      <c r="D2275" s="331"/>
      <c r="E2275" s="342"/>
      <c r="F2275" s="363"/>
      <c r="G2275" s="333">
        <v>0</v>
      </c>
      <c r="H2275" s="333"/>
      <c r="L2275" s="374"/>
      <c r="M2275" s="374"/>
    </row>
    <row r="2276" spans="1:13" s="345" customFormat="1">
      <c r="A2276" s="348" t="s">
        <v>13056</v>
      </c>
      <c r="B2276" s="354" t="s">
        <v>13057</v>
      </c>
      <c r="C2276" s="331">
        <f>VLOOKUP(A2276,[11]VPP_analiticki!$A$5:$I$85,6,0)</f>
        <v>1887</v>
      </c>
      <c r="D2276" s="331">
        <f>VLOOKUP(A2276,[11]VPP_analiticki!$A$5:$I$85,9,0)</f>
        <v>9048542.4000000004</v>
      </c>
      <c r="E2276" s="342">
        <f>D2276/C2276</f>
        <v>4795.2</v>
      </c>
      <c r="F2276" s="363">
        <f t="shared" ref="F2276" si="86">G2276/H2276</f>
        <v>1776.6680044589511</v>
      </c>
      <c r="G2276" s="333">
        <v>8519478.4149815626</v>
      </c>
      <c r="H2276" s="333">
        <v>4795.2</v>
      </c>
      <c r="L2276" s="374"/>
      <c r="M2276" s="374"/>
    </row>
    <row r="2277" spans="1:13" s="345" customFormat="1" ht="15" customHeight="1">
      <c r="A2277" s="862"/>
      <c r="B2277" s="884" t="s">
        <v>11338</v>
      </c>
      <c r="C2277" s="364"/>
      <c r="D2277" s="336">
        <f>SUM(D2143:D2276)</f>
        <v>288014044.66999996</v>
      </c>
      <c r="E2277" s="365"/>
      <c r="F2277" s="885"/>
      <c r="G2277" s="886">
        <f>SUM(G2143:G2276)</f>
        <v>271174000</v>
      </c>
      <c r="H2277" s="883"/>
      <c r="L2277" s="287"/>
      <c r="M2277" s="287"/>
    </row>
    <row r="2278" spans="1:13" s="345" customFormat="1">
      <c r="A2278" s="344"/>
      <c r="B2278" s="385"/>
      <c r="C2278" s="331"/>
      <c r="D2278" s="336"/>
      <c r="E2278" s="342"/>
      <c r="F2278" s="363"/>
      <c r="G2278" s="386"/>
      <c r="H2278" s="358"/>
      <c r="L2278" s="287"/>
      <c r="M2278" s="287"/>
    </row>
    <row r="2279" spans="1:13" s="345" customFormat="1">
      <c r="A2279" s="344"/>
      <c r="B2279" s="385"/>
      <c r="C2279" s="331"/>
      <c r="D2279" s="322"/>
      <c r="E2279" s="342"/>
      <c r="F2279" s="363"/>
      <c r="G2279" s="297"/>
      <c r="H2279" s="358"/>
      <c r="L2279" s="287"/>
      <c r="M2279" s="287"/>
    </row>
    <row r="2280" spans="1:13" s="345" customFormat="1" ht="15" customHeight="1">
      <c r="A2280" s="344"/>
      <c r="B2280" s="387"/>
      <c r="C2280" s="331"/>
      <c r="D2280" s="322"/>
      <c r="E2280" s="342"/>
      <c r="F2280" s="363"/>
      <c r="G2280" s="386"/>
      <c r="H2280" s="358"/>
      <c r="L2280" s="287"/>
      <c r="M2280" s="287"/>
    </row>
    <row r="2281" spans="1:13" s="345" customFormat="1" ht="15" customHeight="1">
      <c r="A2281" s="862"/>
      <c r="B2281" s="887"/>
      <c r="C2281" s="331"/>
      <c r="D2281" s="322"/>
      <c r="E2281" s="342"/>
      <c r="F2281" s="388"/>
      <c r="G2281" s="333"/>
      <c r="H2281" s="342"/>
      <c r="L2281" s="287"/>
      <c r="M2281" s="287"/>
    </row>
    <row r="2282" spans="1:13" s="345" customFormat="1" ht="15" customHeight="1">
      <c r="A2282" s="862"/>
      <c r="B2282" s="887"/>
      <c r="C2282" s="331"/>
      <c r="D2282" s="322"/>
      <c r="E2282" s="342"/>
      <c r="F2282" s="388"/>
      <c r="G2282" s="333"/>
      <c r="H2282" s="342"/>
      <c r="L2282" s="287"/>
      <c r="M2282" s="287"/>
    </row>
    <row r="2283" spans="1:13" s="345" customFormat="1">
      <c r="A2283" s="389"/>
      <c r="B2283" s="362"/>
      <c r="C2283" s="390"/>
      <c r="D2283" s="391"/>
      <c r="E2283" s="342"/>
      <c r="F2283" s="363"/>
      <c r="G2283" s="386"/>
      <c r="H2283" s="358"/>
      <c r="L2283" s="287"/>
      <c r="M2283" s="287"/>
    </row>
    <row r="2284" spans="1:13" s="345" customFormat="1">
      <c r="A2284" s="389"/>
      <c r="B2284" s="392"/>
      <c r="C2284" s="390"/>
      <c r="D2284" s="393"/>
      <c r="E2284" s="394"/>
      <c r="F2284" s="363"/>
      <c r="G2284" s="297"/>
      <c r="H2284" s="358"/>
      <c r="L2284" s="287"/>
      <c r="M2284" s="287"/>
    </row>
    <row r="2285" spans="1:13" s="345" customFormat="1">
      <c r="A2285" s="344"/>
      <c r="B2285" s="387"/>
      <c r="C2285" s="390"/>
      <c r="D2285" s="391"/>
      <c r="E2285" s="395"/>
      <c r="F2285" s="396"/>
      <c r="G2285" s="386"/>
      <c r="H2285" s="358"/>
      <c r="L2285" s="287"/>
      <c r="M2285" s="287"/>
    </row>
    <row r="2286" spans="1:13" s="345" customFormat="1" ht="13.5" thickBot="1">
      <c r="A2286" s="397"/>
      <c r="B2286" s="398"/>
      <c r="C2286" s="399"/>
      <c r="D2286" s="400"/>
      <c r="E2286" s="401"/>
      <c r="F2286" s="402"/>
      <c r="G2286" s="403"/>
      <c r="H2286" s="404"/>
      <c r="L2286" s="287"/>
      <c r="M2286" s="287"/>
    </row>
    <row r="2287" spans="1:13" s="345" customFormat="1">
      <c r="A2287" s="405"/>
      <c r="B2287" s="406"/>
      <c r="C2287" s="407"/>
      <c r="D2287" s="408"/>
      <c r="E2287" s="409"/>
      <c r="F2287" s="410"/>
      <c r="G2287" s="411"/>
      <c r="H2287" s="412"/>
      <c r="L2287" s="287"/>
      <c r="M2287" s="287"/>
    </row>
    <row r="2288" spans="1:13" s="345" customFormat="1">
      <c r="A2288" s="344"/>
      <c r="B2288" s="413"/>
      <c r="C2288" s="414"/>
      <c r="D2288" s="393"/>
      <c r="E2288" s="296"/>
      <c r="F2288" s="415"/>
      <c r="G2288" s="297"/>
      <c r="H2288" s="358"/>
      <c r="L2288" s="287"/>
      <c r="M2288" s="287"/>
    </row>
    <row r="2289" spans="1:13" s="345" customFormat="1">
      <c r="A2289" s="344"/>
      <c r="B2289" s="413"/>
      <c r="C2289" s="414"/>
      <c r="D2289" s="393"/>
      <c r="E2289" s="296"/>
      <c r="F2289" s="287"/>
      <c r="G2289" s="287"/>
      <c r="H2289" s="416"/>
      <c r="L2289" s="287"/>
      <c r="M2289" s="287"/>
    </row>
    <row r="2290" spans="1:13" s="345" customFormat="1" ht="13.5" thickBot="1">
      <c r="A2290" s="397"/>
      <c r="B2290" s="417"/>
      <c r="C2290" s="418"/>
      <c r="D2290" s="400"/>
      <c r="E2290" s="419"/>
      <c r="F2290" s="420"/>
      <c r="G2290" s="420"/>
      <c r="H2290" s="421"/>
      <c r="L2290" s="287"/>
      <c r="M2290" s="287"/>
    </row>
  </sheetData>
  <mergeCells count="3">
    <mergeCell ref="C5:E5"/>
    <mergeCell ref="F5:H5"/>
    <mergeCell ref="A1620:E1620"/>
  </mergeCells>
  <conditionalFormatting sqref="A1:A1048576">
    <cfRule type="duplicateValues" dxfId="4" priority="1"/>
    <cfRule type="duplicateValues" dxfId="3" priority="2"/>
    <cfRule type="duplicateValues" dxfId="2" priority="4"/>
  </conditionalFormatting>
  <conditionalFormatting sqref="A27:A884">
    <cfRule type="duplicateValues" dxfId="1" priority="5"/>
  </conditionalFormatting>
  <conditionalFormatting sqref="B1516">
    <cfRule type="duplicateValues" dxfId="0" priority="3"/>
  </conditionalFormatting>
  <pageMargins left="0.7" right="0.2" top="0.75" bottom="0.75" header="0.05" footer="0.05"/>
  <pageSetup scale="6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I11"/>
  <sheetViews>
    <sheetView zoomScaleNormal="100" zoomScaleSheetLayoutView="100" workbookViewId="0">
      <selection activeCell="S19" sqref="S19"/>
    </sheetView>
  </sheetViews>
  <sheetFormatPr defaultRowHeight="11.25"/>
  <cols>
    <col min="1" max="1" width="5.42578125" style="4" customWidth="1"/>
    <col min="2" max="2" width="40" style="4" customWidth="1"/>
    <col min="3" max="3" width="16.28515625" style="4" customWidth="1"/>
    <col min="4" max="5" width="13.85546875" style="4" bestFit="1" customWidth="1"/>
    <col min="6" max="6" width="9.140625" style="4"/>
    <col min="7" max="7" width="9.5703125" style="4" bestFit="1" customWidth="1"/>
    <col min="8" max="16384" width="9.140625" style="4"/>
  </cols>
  <sheetData>
    <row r="1" spans="1:9" s="3" customFormat="1" ht="15.75">
      <c r="A1" s="39"/>
      <c r="B1" s="40" t="s">
        <v>165</v>
      </c>
      <c r="C1" s="33" t="e">
        <f>#REF!</f>
        <v>#REF!</v>
      </c>
      <c r="D1" s="35"/>
      <c r="E1" s="35"/>
      <c r="F1" s="35"/>
    </row>
    <row r="2" spans="1:9" s="3" customFormat="1" ht="15.75">
      <c r="A2" s="39"/>
      <c r="B2" s="40" t="s">
        <v>166</v>
      </c>
      <c r="C2" s="33" t="e">
        <f>#REF!</f>
        <v>#REF!</v>
      </c>
      <c r="D2" s="35"/>
      <c r="E2" s="35"/>
      <c r="F2" s="35"/>
    </row>
    <row r="3" spans="1:9" s="3" customFormat="1" ht="15.75">
      <c r="A3" s="39"/>
      <c r="B3" s="40"/>
      <c r="C3" s="33"/>
      <c r="D3" s="35"/>
      <c r="E3" s="35"/>
      <c r="F3" s="35"/>
    </row>
    <row r="4" spans="1:9" ht="14.25">
      <c r="A4" s="39"/>
      <c r="B4" s="40" t="s">
        <v>1770</v>
      </c>
      <c r="C4" s="34" t="s">
        <v>277</v>
      </c>
      <c r="D4" s="36"/>
      <c r="E4" s="36"/>
      <c r="F4" s="36"/>
    </row>
    <row r="5" spans="1:9" ht="15.75">
      <c r="A5" s="14"/>
      <c r="B5" s="31"/>
      <c r="C5" s="15"/>
      <c r="D5" s="13"/>
    </row>
    <row r="6" spans="1:9" ht="12.75" customHeight="1">
      <c r="A6" s="1049" t="s">
        <v>6</v>
      </c>
      <c r="B6" s="1067" t="s">
        <v>18</v>
      </c>
      <c r="C6" s="1067" t="s">
        <v>17</v>
      </c>
      <c r="D6" s="1067"/>
      <c r="E6" s="1067"/>
    </row>
    <row r="7" spans="1:9" ht="12.75">
      <c r="A7" s="1049"/>
      <c r="B7" s="1067"/>
      <c r="C7" s="23" t="s">
        <v>19306</v>
      </c>
      <c r="D7" s="23" t="s">
        <v>19873</v>
      </c>
      <c r="E7" s="44" t="s">
        <v>9751</v>
      </c>
    </row>
    <row r="8" spans="1:9" ht="18" customHeight="1">
      <c r="A8" s="43" t="s">
        <v>88</v>
      </c>
      <c r="B8" s="42" t="s">
        <v>94</v>
      </c>
      <c r="C8" s="957">
        <v>69689909.739009827</v>
      </c>
      <c r="D8" s="957">
        <v>40381363.46947594</v>
      </c>
      <c r="E8" s="957">
        <v>16399947.468211614</v>
      </c>
    </row>
    <row r="9" spans="1:9" ht="24" customHeight="1">
      <c r="A9" s="55" t="s">
        <v>89</v>
      </c>
      <c r="B9" s="42" t="s">
        <v>95</v>
      </c>
      <c r="C9" s="957">
        <v>34844954.869504914</v>
      </c>
      <c r="D9" s="957">
        <v>20190681.66024977</v>
      </c>
      <c r="E9" s="957">
        <v>8199973.7273407187</v>
      </c>
    </row>
    <row r="10" spans="1:9" s="3" customFormat="1" ht="30" customHeight="1">
      <c r="A10" s="56" t="s">
        <v>1838</v>
      </c>
      <c r="B10" s="115" t="s">
        <v>1840</v>
      </c>
      <c r="C10" s="957">
        <v>496307686.06912482</v>
      </c>
      <c r="D10" s="958">
        <v>287560172.86000001</v>
      </c>
      <c r="E10" s="957">
        <v>116785847.36384967</v>
      </c>
      <c r="G10" s="4"/>
      <c r="H10" s="4"/>
      <c r="I10" s="4"/>
    </row>
    <row r="11" spans="1:9" s="3" customFormat="1" ht="26.25">
      <c r="A11" s="56" t="s">
        <v>1839</v>
      </c>
      <c r="B11" s="115" t="s">
        <v>1841</v>
      </c>
      <c r="C11" s="957">
        <v>330840734.60324043</v>
      </c>
      <c r="D11" s="958">
        <v>191706782.01311758</v>
      </c>
      <c r="E11" s="957">
        <v>77857231.57589978</v>
      </c>
      <c r="G11" s="4"/>
      <c r="H11" s="4"/>
      <c r="I11" s="4"/>
    </row>
  </sheetData>
  <mergeCells count="3">
    <mergeCell ref="A6:A7"/>
    <mergeCell ref="B6:B7"/>
    <mergeCell ref="C6:E6"/>
  </mergeCells>
  <phoneticPr fontId="14" type="noConversion"/>
  <pageMargins left="0.25" right="0.25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53AE9-3641-4371-8C87-8300620E57F3}">
  <sheetPr codeName="Sheet2"/>
  <dimension ref="A1:WWN48"/>
  <sheetViews>
    <sheetView view="pageBreakPreview" zoomScale="110" zoomScaleNormal="100" zoomScaleSheetLayoutView="110" workbookViewId="0">
      <selection activeCell="C3" sqref="C3"/>
    </sheetView>
  </sheetViews>
  <sheetFormatPr defaultRowHeight="15.75"/>
  <cols>
    <col min="1" max="1" width="21.42578125" style="539" customWidth="1"/>
    <col min="2" max="2" width="6.5703125" style="537" customWidth="1"/>
    <col min="3" max="3" width="7.7109375" style="537" customWidth="1"/>
    <col min="4" max="4" width="8.42578125" style="545" customWidth="1"/>
    <col min="5" max="5" width="4.85546875" style="537" customWidth="1"/>
    <col min="6" max="7" width="4" style="537" customWidth="1"/>
    <col min="8" max="8" width="4.85546875" style="537" customWidth="1"/>
    <col min="9" max="11" width="4" style="537" customWidth="1"/>
    <col min="12" max="15" width="4" style="535" customWidth="1"/>
    <col min="16" max="16" width="4" style="537" customWidth="1"/>
    <col min="17" max="17" width="4.85546875" style="537" customWidth="1"/>
    <col min="18" max="18" width="4.85546875" style="535" customWidth="1"/>
    <col min="19" max="19" width="4" style="535" customWidth="1"/>
    <col min="20" max="20" width="4" style="536" customWidth="1"/>
    <col min="21" max="22" width="4" style="537" customWidth="1"/>
    <col min="23" max="23" width="5" style="538" customWidth="1"/>
    <col min="24" max="24" width="6" style="537" customWidth="1"/>
    <col min="25" max="25" width="4.42578125" style="537" customWidth="1"/>
    <col min="26" max="32" width="4" style="537" customWidth="1"/>
    <col min="33" max="256" width="9.140625" style="539"/>
    <col min="257" max="257" width="21.42578125" style="539" customWidth="1"/>
    <col min="258" max="258" width="6.5703125" style="539" customWidth="1"/>
    <col min="259" max="259" width="7.7109375" style="539" customWidth="1"/>
    <col min="260" max="260" width="8.42578125" style="539" customWidth="1"/>
    <col min="261" max="261" width="4.85546875" style="539" customWidth="1"/>
    <col min="262" max="263" width="4" style="539" customWidth="1"/>
    <col min="264" max="264" width="4.85546875" style="539" customWidth="1"/>
    <col min="265" max="273" width="4" style="539" customWidth="1"/>
    <col min="274" max="274" width="4.85546875" style="539" customWidth="1"/>
    <col min="275" max="279" width="4" style="539" customWidth="1"/>
    <col min="280" max="280" width="6" style="539" customWidth="1"/>
    <col min="281" max="281" width="4.42578125" style="539" customWidth="1"/>
    <col min="282" max="288" width="4" style="539" customWidth="1"/>
    <col min="289" max="512" width="9.140625" style="539"/>
    <col min="513" max="513" width="21.42578125" style="539" customWidth="1"/>
    <col min="514" max="514" width="6.5703125" style="539" customWidth="1"/>
    <col min="515" max="515" width="7.7109375" style="539" customWidth="1"/>
    <col min="516" max="516" width="8.42578125" style="539" customWidth="1"/>
    <col min="517" max="517" width="4.85546875" style="539" customWidth="1"/>
    <col min="518" max="519" width="4" style="539" customWidth="1"/>
    <col min="520" max="520" width="4.85546875" style="539" customWidth="1"/>
    <col min="521" max="529" width="4" style="539" customWidth="1"/>
    <col min="530" max="530" width="4.85546875" style="539" customWidth="1"/>
    <col min="531" max="535" width="4" style="539" customWidth="1"/>
    <col min="536" max="536" width="6" style="539" customWidth="1"/>
    <col min="537" max="537" width="4.42578125" style="539" customWidth="1"/>
    <col min="538" max="544" width="4" style="539" customWidth="1"/>
    <col min="545" max="768" width="9.140625" style="539"/>
    <col min="769" max="769" width="21.42578125" style="539" customWidth="1"/>
    <col min="770" max="770" width="6.5703125" style="539" customWidth="1"/>
    <col min="771" max="771" width="7.7109375" style="539" customWidth="1"/>
    <col min="772" max="772" width="8.42578125" style="539" customWidth="1"/>
    <col min="773" max="773" width="4.85546875" style="539" customWidth="1"/>
    <col min="774" max="775" width="4" style="539" customWidth="1"/>
    <col min="776" max="776" width="4.85546875" style="539" customWidth="1"/>
    <col min="777" max="785" width="4" style="539" customWidth="1"/>
    <col min="786" max="786" width="4.85546875" style="539" customWidth="1"/>
    <col min="787" max="791" width="4" style="539" customWidth="1"/>
    <col min="792" max="792" width="6" style="539" customWidth="1"/>
    <col min="793" max="793" width="4.42578125" style="539" customWidth="1"/>
    <col min="794" max="800" width="4" style="539" customWidth="1"/>
    <col min="801" max="1024" width="9.140625" style="539"/>
    <col min="1025" max="1025" width="21.42578125" style="539" customWidth="1"/>
    <col min="1026" max="1026" width="6.5703125" style="539" customWidth="1"/>
    <col min="1027" max="1027" width="7.7109375" style="539" customWidth="1"/>
    <col min="1028" max="1028" width="8.42578125" style="539" customWidth="1"/>
    <col min="1029" max="1029" width="4.85546875" style="539" customWidth="1"/>
    <col min="1030" max="1031" width="4" style="539" customWidth="1"/>
    <col min="1032" max="1032" width="4.85546875" style="539" customWidth="1"/>
    <col min="1033" max="1041" width="4" style="539" customWidth="1"/>
    <col min="1042" max="1042" width="4.85546875" style="539" customWidth="1"/>
    <col min="1043" max="1047" width="4" style="539" customWidth="1"/>
    <col min="1048" max="1048" width="6" style="539" customWidth="1"/>
    <col min="1049" max="1049" width="4.42578125" style="539" customWidth="1"/>
    <col min="1050" max="1056" width="4" style="539" customWidth="1"/>
    <col min="1057" max="1280" width="9.140625" style="539"/>
    <col min="1281" max="1281" width="21.42578125" style="539" customWidth="1"/>
    <col min="1282" max="1282" width="6.5703125" style="539" customWidth="1"/>
    <col min="1283" max="1283" width="7.7109375" style="539" customWidth="1"/>
    <col min="1284" max="1284" width="8.42578125" style="539" customWidth="1"/>
    <col min="1285" max="1285" width="4.85546875" style="539" customWidth="1"/>
    <col min="1286" max="1287" width="4" style="539" customWidth="1"/>
    <col min="1288" max="1288" width="4.85546875" style="539" customWidth="1"/>
    <col min="1289" max="1297" width="4" style="539" customWidth="1"/>
    <col min="1298" max="1298" width="4.85546875" style="539" customWidth="1"/>
    <col min="1299" max="1303" width="4" style="539" customWidth="1"/>
    <col min="1304" max="1304" width="6" style="539" customWidth="1"/>
    <col min="1305" max="1305" width="4.42578125" style="539" customWidth="1"/>
    <col min="1306" max="1312" width="4" style="539" customWidth="1"/>
    <col min="1313" max="1536" width="9.140625" style="539"/>
    <col min="1537" max="1537" width="21.42578125" style="539" customWidth="1"/>
    <col min="1538" max="1538" width="6.5703125" style="539" customWidth="1"/>
    <col min="1539" max="1539" width="7.7109375" style="539" customWidth="1"/>
    <col min="1540" max="1540" width="8.42578125" style="539" customWidth="1"/>
    <col min="1541" max="1541" width="4.85546875" style="539" customWidth="1"/>
    <col min="1542" max="1543" width="4" style="539" customWidth="1"/>
    <col min="1544" max="1544" width="4.85546875" style="539" customWidth="1"/>
    <col min="1545" max="1553" width="4" style="539" customWidth="1"/>
    <col min="1554" max="1554" width="4.85546875" style="539" customWidth="1"/>
    <col min="1555" max="1559" width="4" style="539" customWidth="1"/>
    <col min="1560" max="1560" width="6" style="539" customWidth="1"/>
    <col min="1561" max="1561" width="4.42578125" style="539" customWidth="1"/>
    <col min="1562" max="1568" width="4" style="539" customWidth="1"/>
    <col min="1569" max="1792" width="9.140625" style="539"/>
    <col min="1793" max="1793" width="21.42578125" style="539" customWidth="1"/>
    <col min="1794" max="1794" width="6.5703125" style="539" customWidth="1"/>
    <col min="1795" max="1795" width="7.7109375" style="539" customWidth="1"/>
    <col min="1796" max="1796" width="8.42578125" style="539" customWidth="1"/>
    <col min="1797" max="1797" width="4.85546875" style="539" customWidth="1"/>
    <col min="1798" max="1799" width="4" style="539" customWidth="1"/>
    <col min="1800" max="1800" width="4.85546875" style="539" customWidth="1"/>
    <col min="1801" max="1809" width="4" style="539" customWidth="1"/>
    <col min="1810" max="1810" width="4.85546875" style="539" customWidth="1"/>
    <col min="1811" max="1815" width="4" style="539" customWidth="1"/>
    <col min="1816" max="1816" width="6" style="539" customWidth="1"/>
    <col min="1817" max="1817" width="4.42578125" style="539" customWidth="1"/>
    <col min="1818" max="1824" width="4" style="539" customWidth="1"/>
    <col min="1825" max="2048" width="9.140625" style="539"/>
    <col min="2049" max="2049" width="21.42578125" style="539" customWidth="1"/>
    <col min="2050" max="2050" width="6.5703125" style="539" customWidth="1"/>
    <col min="2051" max="2051" width="7.7109375" style="539" customWidth="1"/>
    <col min="2052" max="2052" width="8.42578125" style="539" customWidth="1"/>
    <col min="2053" max="2053" width="4.85546875" style="539" customWidth="1"/>
    <col min="2054" max="2055" width="4" style="539" customWidth="1"/>
    <col min="2056" max="2056" width="4.85546875" style="539" customWidth="1"/>
    <col min="2057" max="2065" width="4" style="539" customWidth="1"/>
    <col min="2066" max="2066" width="4.85546875" style="539" customWidth="1"/>
    <col min="2067" max="2071" width="4" style="539" customWidth="1"/>
    <col min="2072" max="2072" width="6" style="539" customWidth="1"/>
    <col min="2073" max="2073" width="4.42578125" style="539" customWidth="1"/>
    <col min="2074" max="2080" width="4" style="539" customWidth="1"/>
    <col min="2081" max="2304" width="9.140625" style="539"/>
    <col min="2305" max="2305" width="21.42578125" style="539" customWidth="1"/>
    <col min="2306" max="2306" width="6.5703125" style="539" customWidth="1"/>
    <col min="2307" max="2307" width="7.7109375" style="539" customWidth="1"/>
    <col min="2308" max="2308" width="8.42578125" style="539" customWidth="1"/>
    <col min="2309" max="2309" width="4.85546875" style="539" customWidth="1"/>
    <col min="2310" max="2311" width="4" style="539" customWidth="1"/>
    <col min="2312" max="2312" width="4.85546875" style="539" customWidth="1"/>
    <col min="2313" max="2321" width="4" style="539" customWidth="1"/>
    <col min="2322" max="2322" width="4.85546875" style="539" customWidth="1"/>
    <col min="2323" max="2327" width="4" style="539" customWidth="1"/>
    <col min="2328" max="2328" width="6" style="539" customWidth="1"/>
    <col min="2329" max="2329" width="4.42578125" style="539" customWidth="1"/>
    <col min="2330" max="2336" width="4" style="539" customWidth="1"/>
    <col min="2337" max="2560" width="9.140625" style="539"/>
    <col min="2561" max="2561" width="21.42578125" style="539" customWidth="1"/>
    <col min="2562" max="2562" width="6.5703125" style="539" customWidth="1"/>
    <col min="2563" max="2563" width="7.7109375" style="539" customWidth="1"/>
    <col min="2564" max="2564" width="8.42578125" style="539" customWidth="1"/>
    <col min="2565" max="2565" width="4.85546875" style="539" customWidth="1"/>
    <col min="2566" max="2567" width="4" style="539" customWidth="1"/>
    <col min="2568" max="2568" width="4.85546875" style="539" customWidth="1"/>
    <col min="2569" max="2577" width="4" style="539" customWidth="1"/>
    <col min="2578" max="2578" width="4.85546875" style="539" customWidth="1"/>
    <col min="2579" max="2583" width="4" style="539" customWidth="1"/>
    <col min="2584" max="2584" width="6" style="539" customWidth="1"/>
    <col min="2585" max="2585" width="4.42578125" style="539" customWidth="1"/>
    <col min="2586" max="2592" width="4" style="539" customWidth="1"/>
    <col min="2593" max="2816" width="9.140625" style="539"/>
    <col min="2817" max="2817" width="21.42578125" style="539" customWidth="1"/>
    <col min="2818" max="2818" width="6.5703125" style="539" customWidth="1"/>
    <col min="2819" max="2819" width="7.7109375" style="539" customWidth="1"/>
    <col min="2820" max="2820" width="8.42578125" style="539" customWidth="1"/>
    <col min="2821" max="2821" width="4.85546875" style="539" customWidth="1"/>
    <col min="2822" max="2823" width="4" style="539" customWidth="1"/>
    <col min="2824" max="2824" width="4.85546875" style="539" customWidth="1"/>
    <col min="2825" max="2833" width="4" style="539" customWidth="1"/>
    <col min="2834" max="2834" width="4.85546875" style="539" customWidth="1"/>
    <col min="2835" max="2839" width="4" style="539" customWidth="1"/>
    <col min="2840" max="2840" width="6" style="539" customWidth="1"/>
    <col min="2841" max="2841" width="4.42578125" style="539" customWidth="1"/>
    <col min="2842" max="2848" width="4" style="539" customWidth="1"/>
    <col min="2849" max="3072" width="9.140625" style="539"/>
    <col min="3073" max="3073" width="21.42578125" style="539" customWidth="1"/>
    <col min="3074" max="3074" width="6.5703125" style="539" customWidth="1"/>
    <col min="3075" max="3075" width="7.7109375" style="539" customWidth="1"/>
    <col min="3076" max="3076" width="8.42578125" style="539" customWidth="1"/>
    <col min="3077" max="3077" width="4.85546875" style="539" customWidth="1"/>
    <col min="3078" max="3079" width="4" style="539" customWidth="1"/>
    <col min="3080" max="3080" width="4.85546875" style="539" customWidth="1"/>
    <col min="3081" max="3089" width="4" style="539" customWidth="1"/>
    <col min="3090" max="3090" width="4.85546875" style="539" customWidth="1"/>
    <col min="3091" max="3095" width="4" style="539" customWidth="1"/>
    <col min="3096" max="3096" width="6" style="539" customWidth="1"/>
    <col min="3097" max="3097" width="4.42578125" style="539" customWidth="1"/>
    <col min="3098" max="3104" width="4" style="539" customWidth="1"/>
    <col min="3105" max="3328" width="9.140625" style="539"/>
    <col min="3329" max="3329" width="21.42578125" style="539" customWidth="1"/>
    <col min="3330" max="3330" width="6.5703125" style="539" customWidth="1"/>
    <col min="3331" max="3331" width="7.7109375" style="539" customWidth="1"/>
    <col min="3332" max="3332" width="8.42578125" style="539" customWidth="1"/>
    <col min="3333" max="3333" width="4.85546875" style="539" customWidth="1"/>
    <col min="3334" max="3335" width="4" style="539" customWidth="1"/>
    <col min="3336" max="3336" width="4.85546875" style="539" customWidth="1"/>
    <col min="3337" max="3345" width="4" style="539" customWidth="1"/>
    <col min="3346" max="3346" width="4.85546875" style="539" customWidth="1"/>
    <col min="3347" max="3351" width="4" style="539" customWidth="1"/>
    <col min="3352" max="3352" width="6" style="539" customWidth="1"/>
    <col min="3353" max="3353" width="4.42578125" style="539" customWidth="1"/>
    <col min="3354" max="3360" width="4" style="539" customWidth="1"/>
    <col min="3361" max="3584" width="9.140625" style="539"/>
    <col min="3585" max="3585" width="21.42578125" style="539" customWidth="1"/>
    <col min="3586" max="3586" width="6.5703125" style="539" customWidth="1"/>
    <col min="3587" max="3587" width="7.7109375" style="539" customWidth="1"/>
    <col min="3588" max="3588" width="8.42578125" style="539" customWidth="1"/>
    <col min="3589" max="3589" width="4.85546875" style="539" customWidth="1"/>
    <col min="3590" max="3591" width="4" style="539" customWidth="1"/>
    <col min="3592" max="3592" width="4.85546875" style="539" customWidth="1"/>
    <col min="3593" max="3601" width="4" style="539" customWidth="1"/>
    <col min="3602" max="3602" width="4.85546875" style="539" customWidth="1"/>
    <col min="3603" max="3607" width="4" style="539" customWidth="1"/>
    <col min="3608" max="3608" width="6" style="539" customWidth="1"/>
    <col min="3609" max="3609" width="4.42578125" style="539" customWidth="1"/>
    <col min="3610" max="3616" width="4" style="539" customWidth="1"/>
    <col min="3617" max="3840" width="9.140625" style="539"/>
    <col min="3841" max="3841" width="21.42578125" style="539" customWidth="1"/>
    <col min="3842" max="3842" width="6.5703125" style="539" customWidth="1"/>
    <col min="3843" max="3843" width="7.7109375" style="539" customWidth="1"/>
    <col min="3844" max="3844" width="8.42578125" style="539" customWidth="1"/>
    <col min="3845" max="3845" width="4.85546875" style="539" customWidth="1"/>
    <col min="3846" max="3847" width="4" style="539" customWidth="1"/>
    <col min="3848" max="3848" width="4.85546875" style="539" customWidth="1"/>
    <col min="3849" max="3857" width="4" style="539" customWidth="1"/>
    <col min="3858" max="3858" width="4.85546875" style="539" customWidth="1"/>
    <col min="3859" max="3863" width="4" style="539" customWidth="1"/>
    <col min="3864" max="3864" width="6" style="539" customWidth="1"/>
    <col min="3865" max="3865" width="4.42578125" style="539" customWidth="1"/>
    <col min="3866" max="3872" width="4" style="539" customWidth="1"/>
    <col min="3873" max="4096" width="9.140625" style="539"/>
    <col min="4097" max="4097" width="21.42578125" style="539" customWidth="1"/>
    <col min="4098" max="4098" width="6.5703125" style="539" customWidth="1"/>
    <col min="4099" max="4099" width="7.7109375" style="539" customWidth="1"/>
    <col min="4100" max="4100" width="8.42578125" style="539" customWidth="1"/>
    <col min="4101" max="4101" width="4.85546875" style="539" customWidth="1"/>
    <col min="4102" max="4103" width="4" style="539" customWidth="1"/>
    <col min="4104" max="4104" width="4.85546875" style="539" customWidth="1"/>
    <col min="4105" max="4113" width="4" style="539" customWidth="1"/>
    <col min="4114" max="4114" width="4.85546875" style="539" customWidth="1"/>
    <col min="4115" max="4119" width="4" style="539" customWidth="1"/>
    <col min="4120" max="4120" width="6" style="539" customWidth="1"/>
    <col min="4121" max="4121" width="4.42578125" style="539" customWidth="1"/>
    <col min="4122" max="4128" width="4" style="539" customWidth="1"/>
    <col min="4129" max="4352" width="9.140625" style="539"/>
    <col min="4353" max="4353" width="21.42578125" style="539" customWidth="1"/>
    <col min="4354" max="4354" width="6.5703125" style="539" customWidth="1"/>
    <col min="4355" max="4355" width="7.7109375" style="539" customWidth="1"/>
    <col min="4356" max="4356" width="8.42578125" style="539" customWidth="1"/>
    <col min="4357" max="4357" width="4.85546875" style="539" customWidth="1"/>
    <col min="4358" max="4359" width="4" style="539" customWidth="1"/>
    <col min="4360" max="4360" width="4.85546875" style="539" customWidth="1"/>
    <col min="4361" max="4369" width="4" style="539" customWidth="1"/>
    <col min="4370" max="4370" width="4.85546875" style="539" customWidth="1"/>
    <col min="4371" max="4375" width="4" style="539" customWidth="1"/>
    <col min="4376" max="4376" width="6" style="539" customWidth="1"/>
    <col min="4377" max="4377" width="4.42578125" style="539" customWidth="1"/>
    <col min="4378" max="4384" width="4" style="539" customWidth="1"/>
    <col min="4385" max="4608" width="9.140625" style="539"/>
    <col min="4609" max="4609" width="21.42578125" style="539" customWidth="1"/>
    <col min="4610" max="4610" width="6.5703125" style="539" customWidth="1"/>
    <col min="4611" max="4611" width="7.7109375" style="539" customWidth="1"/>
    <col min="4612" max="4612" width="8.42578125" style="539" customWidth="1"/>
    <col min="4613" max="4613" width="4.85546875" style="539" customWidth="1"/>
    <col min="4614" max="4615" width="4" style="539" customWidth="1"/>
    <col min="4616" max="4616" width="4.85546875" style="539" customWidth="1"/>
    <col min="4617" max="4625" width="4" style="539" customWidth="1"/>
    <col min="4626" max="4626" width="4.85546875" style="539" customWidth="1"/>
    <col min="4627" max="4631" width="4" style="539" customWidth="1"/>
    <col min="4632" max="4632" width="6" style="539" customWidth="1"/>
    <col min="4633" max="4633" width="4.42578125" style="539" customWidth="1"/>
    <col min="4634" max="4640" width="4" style="539" customWidth="1"/>
    <col min="4641" max="4864" width="9.140625" style="539"/>
    <col min="4865" max="4865" width="21.42578125" style="539" customWidth="1"/>
    <col min="4866" max="4866" width="6.5703125" style="539" customWidth="1"/>
    <col min="4867" max="4867" width="7.7109375" style="539" customWidth="1"/>
    <col min="4868" max="4868" width="8.42578125" style="539" customWidth="1"/>
    <col min="4869" max="4869" width="4.85546875" style="539" customWidth="1"/>
    <col min="4870" max="4871" width="4" style="539" customWidth="1"/>
    <col min="4872" max="4872" width="4.85546875" style="539" customWidth="1"/>
    <col min="4873" max="4881" width="4" style="539" customWidth="1"/>
    <col min="4882" max="4882" width="4.85546875" style="539" customWidth="1"/>
    <col min="4883" max="4887" width="4" style="539" customWidth="1"/>
    <col min="4888" max="4888" width="6" style="539" customWidth="1"/>
    <col min="4889" max="4889" width="4.42578125" style="539" customWidth="1"/>
    <col min="4890" max="4896" width="4" style="539" customWidth="1"/>
    <col min="4897" max="5120" width="9.140625" style="539"/>
    <col min="5121" max="5121" width="21.42578125" style="539" customWidth="1"/>
    <col min="5122" max="5122" width="6.5703125" style="539" customWidth="1"/>
    <col min="5123" max="5123" width="7.7109375" style="539" customWidth="1"/>
    <col min="5124" max="5124" width="8.42578125" style="539" customWidth="1"/>
    <col min="5125" max="5125" width="4.85546875" style="539" customWidth="1"/>
    <col min="5126" max="5127" width="4" style="539" customWidth="1"/>
    <col min="5128" max="5128" width="4.85546875" style="539" customWidth="1"/>
    <col min="5129" max="5137" width="4" style="539" customWidth="1"/>
    <col min="5138" max="5138" width="4.85546875" style="539" customWidth="1"/>
    <col min="5139" max="5143" width="4" style="539" customWidth="1"/>
    <col min="5144" max="5144" width="6" style="539" customWidth="1"/>
    <col min="5145" max="5145" width="4.42578125" style="539" customWidth="1"/>
    <col min="5146" max="5152" width="4" style="539" customWidth="1"/>
    <col min="5153" max="5376" width="9.140625" style="539"/>
    <col min="5377" max="5377" width="21.42578125" style="539" customWidth="1"/>
    <col min="5378" max="5378" width="6.5703125" style="539" customWidth="1"/>
    <col min="5379" max="5379" width="7.7109375" style="539" customWidth="1"/>
    <col min="5380" max="5380" width="8.42578125" style="539" customWidth="1"/>
    <col min="5381" max="5381" width="4.85546875" style="539" customWidth="1"/>
    <col min="5382" max="5383" width="4" style="539" customWidth="1"/>
    <col min="5384" max="5384" width="4.85546875" style="539" customWidth="1"/>
    <col min="5385" max="5393" width="4" style="539" customWidth="1"/>
    <col min="5394" max="5394" width="4.85546875" style="539" customWidth="1"/>
    <col min="5395" max="5399" width="4" style="539" customWidth="1"/>
    <col min="5400" max="5400" width="6" style="539" customWidth="1"/>
    <col min="5401" max="5401" width="4.42578125" style="539" customWidth="1"/>
    <col min="5402" max="5408" width="4" style="539" customWidth="1"/>
    <col min="5409" max="5632" width="9.140625" style="539"/>
    <col min="5633" max="5633" width="21.42578125" style="539" customWidth="1"/>
    <col min="5634" max="5634" width="6.5703125" style="539" customWidth="1"/>
    <col min="5635" max="5635" width="7.7109375" style="539" customWidth="1"/>
    <col min="5636" max="5636" width="8.42578125" style="539" customWidth="1"/>
    <col min="5637" max="5637" width="4.85546875" style="539" customWidth="1"/>
    <col min="5638" max="5639" width="4" style="539" customWidth="1"/>
    <col min="5640" max="5640" width="4.85546875" style="539" customWidth="1"/>
    <col min="5641" max="5649" width="4" style="539" customWidth="1"/>
    <col min="5650" max="5650" width="4.85546875" style="539" customWidth="1"/>
    <col min="5651" max="5655" width="4" style="539" customWidth="1"/>
    <col min="5656" max="5656" width="6" style="539" customWidth="1"/>
    <col min="5657" max="5657" width="4.42578125" style="539" customWidth="1"/>
    <col min="5658" max="5664" width="4" style="539" customWidth="1"/>
    <col min="5665" max="5888" width="9.140625" style="539"/>
    <col min="5889" max="5889" width="21.42578125" style="539" customWidth="1"/>
    <col min="5890" max="5890" width="6.5703125" style="539" customWidth="1"/>
    <col min="5891" max="5891" width="7.7109375" style="539" customWidth="1"/>
    <col min="5892" max="5892" width="8.42578125" style="539" customWidth="1"/>
    <col min="5893" max="5893" width="4.85546875" style="539" customWidth="1"/>
    <col min="5894" max="5895" width="4" style="539" customWidth="1"/>
    <col min="5896" max="5896" width="4.85546875" style="539" customWidth="1"/>
    <col min="5897" max="5905" width="4" style="539" customWidth="1"/>
    <col min="5906" max="5906" width="4.85546875" style="539" customWidth="1"/>
    <col min="5907" max="5911" width="4" style="539" customWidth="1"/>
    <col min="5912" max="5912" width="6" style="539" customWidth="1"/>
    <col min="5913" max="5913" width="4.42578125" style="539" customWidth="1"/>
    <col min="5914" max="5920" width="4" style="539" customWidth="1"/>
    <col min="5921" max="6144" width="9.140625" style="539"/>
    <col min="6145" max="6145" width="21.42578125" style="539" customWidth="1"/>
    <col min="6146" max="6146" width="6.5703125" style="539" customWidth="1"/>
    <col min="6147" max="6147" width="7.7109375" style="539" customWidth="1"/>
    <col min="6148" max="6148" width="8.42578125" style="539" customWidth="1"/>
    <col min="6149" max="6149" width="4.85546875" style="539" customWidth="1"/>
    <col min="6150" max="6151" width="4" style="539" customWidth="1"/>
    <col min="6152" max="6152" width="4.85546875" style="539" customWidth="1"/>
    <col min="6153" max="6161" width="4" style="539" customWidth="1"/>
    <col min="6162" max="6162" width="4.85546875" style="539" customWidth="1"/>
    <col min="6163" max="6167" width="4" style="539" customWidth="1"/>
    <col min="6168" max="6168" width="6" style="539" customWidth="1"/>
    <col min="6169" max="6169" width="4.42578125" style="539" customWidth="1"/>
    <col min="6170" max="6176" width="4" style="539" customWidth="1"/>
    <col min="6177" max="6400" width="9.140625" style="539"/>
    <col min="6401" max="6401" width="21.42578125" style="539" customWidth="1"/>
    <col min="6402" max="6402" width="6.5703125" style="539" customWidth="1"/>
    <col min="6403" max="6403" width="7.7109375" style="539" customWidth="1"/>
    <col min="6404" max="6404" width="8.42578125" style="539" customWidth="1"/>
    <col min="6405" max="6405" width="4.85546875" style="539" customWidth="1"/>
    <col min="6406" max="6407" width="4" style="539" customWidth="1"/>
    <col min="6408" max="6408" width="4.85546875" style="539" customWidth="1"/>
    <col min="6409" max="6417" width="4" style="539" customWidth="1"/>
    <col min="6418" max="6418" width="4.85546875" style="539" customWidth="1"/>
    <col min="6419" max="6423" width="4" style="539" customWidth="1"/>
    <col min="6424" max="6424" width="6" style="539" customWidth="1"/>
    <col min="6425" max="6425" width="4.42578125" style="539" customWidth="1"/>
    <col min="6426" max="6432" width="4" style="539" customWidth="1"/>
    <col min="6433" max="6656" width="9.140625" style="539"/>
    <col min="6657" max="6657" width="21.42578125" style="539" customWidth="1"/>
    <col min="6658" max="6658" width="6.5703125" style="539" customWidth="1"/>
    <col min="6659" max="6659" width="7.7109375" style="539" customWidth="1"/>
    <col min="6660" max="6660" width="8.42578125" style="539" customWidth="1"/>
    <col min="6661" max="6661" width="4.85546875" style="539" customWidth="1"/>
    <col min="6662" max="6663" width="4" style="539" customWidth="1"/>
    <col min="6664" max="6664" width="4.85546875" style="539" customWidth="1"/>
    <col min="6665" max="6673" width="4" style="539" customWidth="1"/>
    <col min="6674" max="6674" width="4.85546875" style="539" customWidth="1"/>
    <col min="6675" max="6679" width="4" style="539" customWidth="1"/>
    <col min="6680" max="6680" width="6" style="539" customWidth="1"/>
    <col min="6681" max="6681" width="4.42578125" style="539" customWidth="1"/>
    <col min="6682" max="6688" width="4" style="539" customWidth="1"/>
    <col min="6689" max="6912" width="9.140625" style="539"/>
    <col min="6913" max="6913" width="21.42578125" style="539" customWidth="1"/>
    <col min="6914" max="6914" width="6.5703125" style="539" customWidth="1"/>
    <col min="6915" max="6915" width="7.7109375" style="539" customWidth="1"/>
    <col min="6916" max="6916" width="8.42578125" style="539" customWidth="1"/>
    <col min="6917" max="6917" width="4.85546875" style="539" customWidth="1"/>
    <col min="6918" max="6919" width="4" style="539" customWidth="1"/>
    <col min="6920" max="6920" width="4.85546875" style="539" customWidth="1"/>
    <col min="6921" max="6929" width="4" style="539" customWidth="1"/>
    <col min="6930" max="6930" width="4.85546875" style="539" customWidth="1"/>
    <col min="6931" max="6935" width="4" style="539" customWidth="1"/>
    <col min="6936" max="6936" width="6" style="539" customWidth="1"/>
    <col min="6937" max="6937" width="4.42578125" style="539" customWidth="1"/>
    <col min="6938" max="6944" width="4" style="539" customWidth="1"/>
    <col min="6945" max="7168" width="9.140625" style="539"/>
    <col min="7169" max="7169" width="21.42578125" style="539" customWidth="1"/>
    <col min="7170" max="7170" width="6.5703125" style="539" customWidth="1"/>
    <col min="7171" max="7171" width="7.7109375" style="539" customWidth="1"/>
    <col min="7172" max="7172" width="8.42578125" style="539" customWidth="1"/>
    <col min="7173" max="7173" width="4.85546875" style="539" customWidth="1"/>
    <col min="7174" max="7175" width="4" style="539" customWidth="1"/>
    <col min="7176" max="7176" width="4.85546875" style="539" customWidth="1"/>
    <col min="7177" max="7185" width="4" style="539" customWidth="1"/>
    <col min="7186" max="7186" width="4.85546875" style="539" customWidth="1"/>
    <col min="7187" max="7191" width="4" style="539" customWidth="1"/>
    <col min="7192" max="7192" width="6" style="539" customWidth="1"/>
    <col min="7193" max="7193" width="4.42578125" style="539" customWidth="1"/>
    <col min="7194" max="7200" width="4" style="539" customWidth="1"/>
    <col min="7201" max="7424" width="9.140625" style="539"/>
    <col min="7425" max="7425" width="21.42578125" style="539" customWidth="1"/>
    <col min="7426" max="7426" width="6.5703125" style="539" customWidth="1"/>
    <col min="7427" max="7427" width="7.7109375" style="539" customWidth="1"/>
    <col min="7428" max="7428" width="8.42578125" style="539" customWidth="1"/>
    <col min="7429" max="7429" width="4.85546875" style="539" customWidth="1"/>
    <col min="7430" max="7431" width="4" style="539" customWidth="1"/>
    <col min="7432" max="7432" width="4.85546875" style="539" customWidth="1"/>
    <col min="7433" max="7441" width="4" style="539" customWidth="1"/>
    <col min="7442" max="7442" width="4.85546875" style="539" customWidth="1"/>
    <col min="7443" max="7447" width="4" style="539" customWidth="1"/>
    <col min="7448" max="7448" width="6" style="539" customWidth="1"/>
    <col min="7449" max="7449" width="4.42578125" style="539" customWidth="1"/>
    <col min="7450" max="7456" width="4" style="539" customWidth="1"/>
    <col min="7457" max="7680" width="9.140625" style="539"/>
    <col min="7681" max="7681" width="21.42578125" style="539" customWidth="1"/>
    <col min="7682" max="7682" width="6.5703125" style="539" customWidth="1"/>
    <col min="7683" max="7683" width="7.7109375" style="539" customWidth="1"/>
    <col min="7684" max="7684" width="8.42578125" style="539" customWidth="1"/>
    <col min="7685" max="7685" width="4.85546875" style="539" customWidth="1"/>
    <col min="7686" max="7687" width="4" style="539" customWidth="1"/>
    <col min="7688" max="7688" width="4.85546875" style="539" customWidth="1"/>
    <col min="7689" max="7697" width="4" style="539" customWidth="1"/>
    <col min="7698" max="7698" width="4.85546875" style="539" customWidth="1"/>
    <col min="7699" max="7703" width="4" style="539" customWidth="1"/>
    <col min="7704" max="7704" width="6" style="539" customWidth="1"/>
    <col min="7705" max="7705" width="4.42578125" style="539" customWidth="1"/>
    <col min="7706" max="7712" width="4" style="539" customWidth="1"/>
    <col min="7713" max="7936" width="9.140625" style="539"/>
    <col min="7937" max="7937" width="21.42578125" style="539" customWidth="1"/>
    <col min="7938" max="7938" width="6.5703125" style="539" customWidth="1"/>
    <col min="7939" max="7939" width="7.7109375" style="539" customWidth="1"/>
    <col min="7940" max="7940" width="8.42578125" style="539" customWidth="1"/>
    <col min="7941" max="7941" width="4.85546875" style="539" customWidth="1"/>
    <col min="7942" max="7943" width="4" style="539" customWidth="1"/>
    <col min="7944" max="7944" width="4.85546875" style="539" customWidth="1"/>
    <col min="7945" max="7953" width="4" style="539" customWidth="1"/>
    <col min="7954" max="7954" width="4.85546875" style="539" customWidth="1"/>
    <col min="7955" max="7959" width="4" style="539" customWidth="1"/>
    <col min="7960" max="7960" width="6" style="539" customWidth="1"/>
    <col min="7961" max="7961" width="4.42578125" style="539" customWidth="1"/>
    <col min="7962" max="7968" width="4" style="539" customWidth="1"/>
    <col min="7969" max="8192" width="9.140625" style="539"/>
    <col min="8193" max="8193" width="21.42578125" style="539" customWidth="1"/>
    <col min="8194" max="8194" width="6.5703125" style="539" customWidth="1"/>
    <col min="8195" max="8195" width="7.7109375" style="539" customWidth="1"/>
    <col min="8196" max="8196" width="8.42578125" style="539" customWidth="1"/>
    <col min="8197" max="8197" width="4.85546875" style="539" customWidth="1"/>
    <col min="8198" max="8199" width="4" style="539" customWidth="1"/>
    <col min="8200" max="8200" width="4.85546875" style="539" customWidth="1"/>
    <col min="8201" max="8209" width="4" style="539" customWidth="1"/>
    <col min="8210" max="8210" width="4.85546875" style="539" customWidth="1"/>
    <col min="8211" max="8215" width="4" style="539" customWidth="1"/>
    <col min="8216" max="8216" width="6" style="539" customWidth="1"/>
    <col min="8217" max="8217" width="4.42578125" style="539" customWidth="1"/>
    <col min="8218" max="8224" width="4" style="539" customWidth="1"/>
    <col min="8225" max="8448" width="9.140625" style="539"/>
    <col min="8449" max="8449" width="21.42578125" style="539" customWidth="1"/>
    <col min="8450" max="8450" width="6.5703125" style="539" customWidth="1"/>
    <col min="8451" max="8451" width="7.7109375" style="539" customWidth="1"/>
    <col min="8452" max="8452" width="8.42578125" style="539" customWidth="1"/>
    <col min="8453" max="8453" width="4.85546875" style="539" customWidth="1"/>
    <col min="8454" max="8455" width="4" style="539" customWidth="1"/>
    <col min="8456" max="8456" width="4.85546875" style="539" customWidth="1"/>
    <col min="8457" max="8465" width="4" style="539" customWidth="1"/>
    <col min="8466" max="8466" width="4.85546875" style="539" customWidth="1"/>
    <col min="8467" max="8471" width="4" style="539" customWidth="1"/>
    <col min="8472" max="8472" width="6" style="539" customWidth="1"/>
    <col min="8473" max="8473" width="4.42578125" style="539" customWidth="1"/>
    <col min="8474" max="8480" width="4" style="539" customWidth="1"/>
    <col min="8481" max="8704" width="9.140625" style="539"/>
    <col min="8705" max="8705" width="21.42578125" style="539" customWidth="1"/>
    <col min="8706" max="8706" width="6.5703125" style="539" customWidth="1"/>
    <col min="8707" max="8707" width="7.7109375" style="539" customWidth="1"/>
    <col min="8708" max="8708" width="8.42578125" style="539" customWidth="1"/>
    <col min="8709" max="8709" width="4.85546875" style="539" customWidth="1"/>
    <col min="8710" max="8711" width="4" style="539" customWidth="1"/>
    <col min="8712" max="8712" width="4.85546875" style="539" customWidth="1"/>
    <col min="8713" max="8721" width="4" style="539" customWidth="1"/>
    <col min="8722" max="8722" width="4.85546875" style="539" customWidth="1"/>
    <col min="8723" max="8727" width="4" style="539" customWidth="1"/>
    <col min="8728" max="8728" width="6" style="539" customWidth="1"/>
    <col min="8729" max="8729" width="4.42578125" style="539" customWidth="1"/>
    <col min="8730" max="8736" width="4" style="539" customWidth="1"/>
    <col min="8737" max="8960" width="9.140625" style="539"/>
    <col min="8961" max="8961" width="21.42578125" style="539" customWidth="1"/>
    <col min="8962" max="8962" width="6.5703125" style="539" customWidth="1"/>
    <col min="8963" max="8963" width="7.7109375" style="539" customWidth="1"/>
    <col min="8964" max="8964" width="8.42578125" style="539" customWidth="1"/>
    <col min="8965" max="8965" width="4.85546875" style="539" customWidth="1"/>
    <col min="8966" max="8967" width="4" style="539" customWidth="1"/>
    <col min="8968" max="8968" width="4.85546875" style="539" customWidth="1"/>
    <col min="8969" max="8977" width="4" style="539" customWidth="1"/>
    <col min="8978" max="8978" width="4.85546875" style="539" customWidth="1"/>
    <col min="8979" max="8983" width="4" style="539" customWidth="1"/>
    <col min="8984" max="8984" width="6" style="539" customWidth="1"/>
    <col min="8985" max="8985" width="4.42578125" style="539" customWidth="1"/>
    <col min="8986" max="8992" width="4" style="539" customWidth="1"/>
    <col min="8993" max="9216" width="9.140625" style="539"/>
    <col min="9217" max="9217" width="21.42578125" style="539" customWidth="1"/>
    <col min="9218" max="9218" width="6.5703125" style="539" customWidth="1"/>
    <col min="9219" max="9219" width="7.7109375" style="539" customWidth="1"/>
    <col min="9220" max="9220" width="8.42578125" style="539" customWidth="1"/>
    <col min="9221" max="9221" width="4.85546875" style="539" customWidth="1"/>
    <col min="9222" max="9223" width="4" style="539" customWidth="1"/>
    <col min="9224" max="9224" width="4.85546875" style="539" customWidth="1"/>
    <col min="9225" max="9233" width="4" style="539" customWidth="1"/>
    <col min="9234" max="9234" width="4.85546875" style="539" customWidth="1"/>
    <col min="9235" max="9239" width="4" style="539" customWidth="1"/>
    <col min="9240" max="9240" width="6" style="539" customWidth="1"/>
    <col min="9241" max="9241" width="4.42578125" style="539" customWidth="1"/>
    <col min="9242" max="9248" width="4" style="539" customWidth="1"/>
    <col min="9249" max="9472" width="9.140625" style="539"/>
    <col min="9473" max="9473" width="21.42578125" style="539" customWidth="1"/>
    <col min="9474" max="9474" width="6.5703125" style="539" customWidth="1"/>
    <col min="9475" max="9475" width="7.7109375" style="539" customWidth="1"/>
    <col min="9476" max="9476" width="8.42578125" style="539" customWidth="1"/>
    <col min="9477" max="9477" width="4.85546875" style="539" customWidth="1"/>
    <col min="9478" max="9479" width="4" style="539" customWidth="1"/>
    <col min="9480" max="9480" width="4.85546875" style="539" customWidth="1"/>
    <col min="9481" max="9489" width="4" style="539" customWidth="1"/>
    <col min="9490" max="9490" width="4.85546875" style="539" customWidth="1"/>
    <col min="9491" max="9495" width="4" style="539" customWidth="1"/>
    <col min="9496" max="9496" width="6" style="539" customWidth="1"/>
    <col min="9497" max="9497" width="4.42578125" style="539" customWidth="1"/>
    <col min="9498" max="9504" width="4" style="539" customWidth="1"/>
    <col min="9505" max="9728" width="9.140625" style="539"/>
    <col min="9729" max="9729" width="21.42578125" style="539" customWidth="1"/>
    <col min="9730" max="9730" width="6.5703125" style="539" customWidth="1"/>
    <col min="9731" max="9731" width="7.7109375" style="539" customWidth="1"/>
    <col min="9732" max="9732" width="8.42578125" style="539" customWidth="1"/>
    <col min="9733" max="9733" width="4.85546875" style="539" customWidth="1"/>
    <col min="9734" max="9735" width="4" style="539" customWidth="1"/>
    <col min="9736" max="9736" width="4.85546875" style="539" customWidth="1"/>
    <col min="9737" max="9745" width="4" style="539" customWidth="1"/>
    <col min="9746" max="9746" width="4.85546875" style="539" customWidth="1"/>
    <col min="9747" max="9751" width="4" style="539" customWidth="1"/>
    <col min="9752" max="9752" width="6" style="539" customWidth="1"/>
    <col min="9753" max="9753" width="4.42578125" style="539" customWidth="1"/>
    <col min="9754" max="9760" width="4" style="539" customWidth="1"/>
    <col min="9761" max="9984" width="9.140625" style="539"/>
    <col min="9985" max="9985" width="21.42578125" style="539" customWidth="1"/>
    <col min="9986" max="9986" width="6.5703125" style="539" customWidth="1"/>
    <col min="9987" max="9987" width="7.7109375" style="539" customWidth="1"/>
    <col min="9988" max="9988" width="8.42578125" style="539" customWidth="1"/>
    <col min="9989" max="9989" width="4.85546875" style="539" customWidth="1"/>
    <col min="9990" max="9991" width="4" style="539" customWidth="1"/>
    <col min="9992" max="9992" width="4.85546875" style="539" customWidth="1"/>
    <col min="9993" max="10001" width="4" style="539" customWidth="1"/>
    <col min="10002" max="10002" width="4.85546875" style="539" customWidth="1"/>
    <col min="10003" max="10007" width="4" style="539" customWidth="1"/>
    <col min="10008" max="10008" width="6" style="539" customWidth="1"/>
    <col min="10009" max="10009" width="4.42578125" style="539" customWidth="1"/>
    <col min="10010" max="10016" width="4" style="539" customWidth="1"/>
    <col min="10017" max="10240" width="9.140625" style="539"/>
    <col min="10241" max="10241" width="21.42578125" style="539" customWidth="1"/>
    <col min="10242" max="10242" width="6.5703125" style="539" customWidth="1"/>
    <col min="10243" max="10243" width="7.7109375" style="539" customWidth="1"/>
    <col min="10244" max="10244" width="8.42578125" style="539" customWidth="1"/>
    <col min="10245" max="10245" width="4.85546875" style="539" customWidth="1"/>
    <col min="10246" max="10247" width="4" style="539" customWidth="1"/>
    <col min="10248" max="10248" width="4.85546875" style="539" customWidth="1"/>
    <col min="10249" max="10257" width="4" style="539" customWidth="1"/>
    <col min="10258" max="10258" width="4.85546875" style="539" customWidth="1"/>
    <col min="10259" max="10263" width="4" style="539" customWidth="1"/>
    <col min="10264" max="10264" width="6" style="539" customWidth="1"/>
    <col min="10265" max="10265" width="4.42578125" style="539" customWidth="1"/>
    <col min="10266" max="10272" width="4" style="539" customWidth="1"/>
    <col min="10273" max="10496" width="9.140625" style="539"/>
    <col min="10497" max="10497" width="21.42578125" style="539" customWidth="1"/>
    <col min="10498" max="10498" width="6.5703125" style="539" customWidth="1"/>
    <col min="10499" max="10499" width="7.7109375" style="539" customWidth="1"/>
    <col min="10500" max="10500" width="8.42578125" style="539" customWidth="1"/>
    <col min="10501" max="10501" width="4.85546875" style="539" customWidth="1"/>
    <col min="10502" max="10503" width="4" style="539" customWidth="1"/>
    <col min="10504" max="10504" width="4.85546875" style="539" customWidth="1"/>
    <col min="10505" max="10513" width="4" style="539" customWidth="1"/>
    <col min="10514" max="10514" width="4.85546875" style="539" customWidth="1"/>
    <col min="10515" max="10519" width="4" style="539" customWidth="1"/>
    <col min="10520" max="10520" width="6" style="539" customWidth="1"/>
    <col min="10521" max="10521" width="4.42578125" style="539" customWidth="1"/>
    <col min="10522" max="10528" width="4" style="539" customWidth="1"/>
    <col min="10529" max="10752" width="9.140625" style="539"/>
    <col min="10753" max="10753" width="21.42578125" style="539" customWidth="1"/>
    <col min="10754" max="10754" width="6.5703125" style="539" customWidth="1"/>
    <col min="10755" max="10755" width="7.7109375" style="539" customWidth="1"/>
    <col min="10756" max="10756" width="8.42578125" style="539" customWidth="1"/>
    <col min="10757" max="10757" width="4.85546875" style="539" customWidth="1"/>
    <col min="10758" max="10759" width="4" style="539" customWidth="1"/>
    <col min="10760" max="10760" width="4.85546875" style="539" customWidth="1"/>
    <col min="10761" max="10769" width="4" style="539" customWidth="1"/>
    <col min="10770" max="10770" width="4.85546875" style="539" customWidth="1"/>
    <col min="10771" max="10775" width="4" style="539" customWidth="1"/>
    <col min="10776" max="10776" width="6" style="539" customWidth="1"/>
    <col min="10777" max="10777" width="4.42578125" style="539" customWidth="1"/>
    <col min="10778" max="10784" width="4" style="539" customWidth="1"/>
    <col min="10785" max="11008" width="9.140625" style="539"/>
    <col min="11009" max="11009" width="21.42578125" style="539" customWidth="1"/>
    <col min="11010" max="11010" width="6.5703125" style="539" customWidth="1"/>
    <col min="11011" max="11011" width="7.7109375" style="539" customWidth="1"/>
    <col min="11012" max="11012" width="8.42578125" style="539" customWidth="1"/>
    <col min="11013" max="11013" width="4.85546875" style="539" customWidth="1"/>
    <col min="11014" max="11015" width="4" style="539" customWidth="1"/>
    <col min="11016" max="11016" width="4.85546875" style="539" customWidth="1"/>
    <col min="11017" max="11025" width="4" style="539" customWidth="1"/>
    <col min="11026" max="11026" width="4.85546875" style="539" customWidth="1"/>
    <col min="11027" max="11031" width="4" style="539" customWidth="1"/>
    <col min="11032" max="11032" width="6" style="539" customWidth="1"/>
    <col min="11033" max="11033" width="4.42578125" style="539" customWidth="1"/>
    <col min="11034" max="11040" width="4" style="539" customWidth="1"/>
    <col min="11041" max="11264" width="9.140625" style="539"/>
    <col min="11265" max="11265" width="21.42578125" style="539" customWidth="1"/>
    <col min="11266" max="11266" width="6.5703125" style="539" customWidth="1"/>
    <col min="11267" max="11267" width="7.7109375" style="539" customWidth="1"/>
    <col min="11268" max="11268" width="8.42578125" style="539" customWidth="1"/>
    <col min="11269" max="11269" width="4.85546875" style="539" customWidth="1"/>
    <col min="11270" max="11271" width="4" style="539" customWidth="1"/>
    <col min="11272" max="11272" width="4.85546875" style="539" customWidth="1"/>
    <col min="11273" max="11281" width="4" style="539" customWidth="1"/>
    <col min="11282" max="11282" width="4.85546875" style="539" customWidth="1"/>
    <col min="11283" max="11287" width="4" style="539" customWidth="1"/>
    <col min="11288" max="11288" width="6" style="539" customWidth="1"/>
    <col min="11289" max="11289" width="4.42578125" style="539" customWidth="1"/>
    <col min="11290" max="11296" width="4" style="539" customWidth="1"/>
    <col min="11297" max="11520" width="9.140625" style="539"/>
    <col min="11521" max="11521" width="21.42578125" style="539" customWidth="1"/>
    <col min="11522" max="11522" width="6.5703125" style="539" customWidth="1"/>
    <col min="11523" max="11523" width="7.7109375" style="539" customWidth="1"/>
    <col min="11524" max="11524" width="8.42578125" style="539" customWidth="1"/>
    <col min="11525" max="11525" width="4.85546875" style="539" customWidth="1"/>
    <col min="11526" max="11527" width="4" style="539" customWidth="1"/>
    <col min="11528" max="11528" width="4.85546875" style="539" customWidth="1"/>
    <col min="11529" max="11537" width="4" style="539" customWidth="1"/>
    <col min="11538" max="11538" width="4.85546875" style="539" customWidth="1"/>
    <col min="11539" max="11543" width="4" style="539" customWidth="1"/>
    <col min="11544" max="11544" width="6" style="539" customWidth="1"/>
    <col min="11545" max="11545" width="4.42578125" style="539" customWidth="1"/>
    <col min="11546" max="11552" width="4" style="539" customWidth="1"/>
    <col min="11553" max="11776" width="9.140625" style="539"/>
    <col min="11777" max="11777" width="21.42578125" style="539" customWidth="1"/>
    <col min="11778" max="11778" width="6.5703125" style="539" customWidth="1"/>
    <col min="11779" max="11779" width="7.7109375" style="539" customWidth="1"/>
    <col min="11780" max="11780" width="8.42578125" style="539" customWidth="1"/>
    <col min="11781" max="11781" width="4.85546875" style="539" customWidth="1"/>
    <col min="11782" max="11783" width="4" style="539" customWidth="1"/>
    <col min="11784" max="11784" width="4.85546875" style="539" customWidth="1"/>
    <col min="11785" max="11793" width="4" style="539" customWidth="1"/>
    <col min="11794" max="11794" width="4.85546875" style="539" customWidth="1"/>
    <col min="11795" max="11799" width="4" style="539" customWidth="1"/>
    <col min="11800" max="11800" width="6" style="539" customWidth="1"/>
    <col min="11801" max="11801" width="4.42578125" style="539" customWidth="1"/>
    <col min="11802" max="11808" width="4" style="539" customWidth="1"/>
    <col min="11809" max="12032" width="9.140625" style="539"/>
    <col min="12033" max="12033" width="21.42578125" style="539" customWidth="1"/>
    <col min="12034" max="12034" width="6.5703125" style="539" customWidth="1"/>
    <col min="12035" max="12035" width="7.7109375" style="539" customWidth="1"/>
    <col min="12036" max="12036" width="8.42578125" style="539" customWidth="1"/>
    <col min="12037" max="12037" width="4.85546875" style="539" customWidth="1"/>
    <col min="12038" max="12039" width="4" style="539" customWidth="1"/>
    <col min="12040" max="12040" width="4.85546875" style="539" customWidth="1"/>
    <col min="12041" max="12049" width="4" style="539" customWidth="1"/>
    <col min="12050" max="12050" width="4.85546875" style="539" customWidth="1"/>
    <col min="12051" max="12055" width="4" style="539" customWidth="1"/>
    <col min="12056" max="12056" width="6" style="539" customWidth="1"/>
    <col min="12057" max="12057" width="4.42578125" style="539" customWidth="1"/>
    <col min="12058" max="12064" width="4" style="539" customWidth="1"/>
    <col min="12065" max="12288" width="9.140625" style="539"/>
    <col min="12289" max="12289" width="21.42578125" style="539" customWidth="1"/>
    <col min="12290" max="12290" width="6.5703125" style="539" customWidth="1"/>
    <col min="12291" max="12291" width="7.7109375" style="539" customWidth="1"/>
    <col min="12292" max="12292" width="8.42578125" style="539" customWidth="1"/>
    <col min="12293" max="12293" width="4.85546875" style="539" customWidth="1"/>
    <col min="12294" max="12295" width="4" style="539" customWidth="1"/>
    <col min="12296" max="12296" width="4.85546875" style="539" customWidth="1"/>
    <col min="12297" max="12305" width="4" style="539" customWidth="1"/>
    <col min="12306" max="12306" width="4.85546875" style="539" customWidth="1"/>
    <col min="12307" max="12311" width="4" style="539" customWidth="1"/>
    <col min="12312" max="12312" width="6" style="539" customWidth="1"/>
    <col min="12313" max="12313" width="4.42578125" style="539" customWidth="1"/>
    <col min="12314" max="12320" width="4" style="539" customWidth="1"/>
    <col min="12321" max="12544" width="9.140625" style="539"/>
    <col min="12545" max="12545" width="21.42578125" style="539" customWidth="1"/>
    <col min="12546" max="12546" width="6.5703125" style="539" customWidth="1"/>
    <col min="12547" max="12547" width="7.7109375" style="539" customWidth="1"/>
    <col min="12548" max="12548" width="8.42578125" style="539" customWidth="1"/>
    <col min="12549" max="12549" width="4.85546875" style="539" customWidth="1"/>
    <col min="12550" max="12551" width="4" style="539" customWidth="1"/>
    <col min="12552" max="12552" width="4.85546875" style="539" customWidth="1"/>
    <col min="12553" max="12561" width="4" style="539" customWidth="1"/>
    <col min="12562" max="12562" width="4.85546875" style="539" customWidth="1"/>
    <col min="12563" max="12567" width="4" style="539" customWidth="1"/>
    <col min="12568" max="12568" width="6" style="539" customWidth="1"/>
    <col min="12569" max="12569" width="4.42578125" style="539" customWidth="1"/>
    <col min="12570" max="12576" width="4" style="539" customWidth="1"/>
    <col min="12577" max="12800" width="9.140625" style="539"/>
    <col min="12801" max="12801" width="21.42578125" style="539" customWidth="1"/>
    <col min="12802" max="12802" width="6.5703125" style="539" customWidth="1"/>
    <col min="12803" max="12803" width="7.7109375" style="539" customWidth="1"/>
    <col min="12804" max="12804" width="8.42578125" style="539" customWidth="1"/>
    <col min="12805" max="12805" width="4.85546875" style="539" customWidth="1"/>
    <col min="12806" max="12807" width="4" style="539" customWidth="1"/>
    <col min="12808" max="12808" width="4.85546875" style="539" customWidth="1"/>
    <col min="12809" max="12817" width="4" style="539" customWidth="1"/>
    <col min="12818" max="12818" width="4.85546875" style="539" customWidth="1"/>
    <col min="12819" max="12823" width="4" style="539" customWidth="1"/>
    <col min="12824" max="12824" width="6" style="539" customWidth="1"/>
    <col min="12825" max="12825" width="4.42578125" style="539" customWidth="1"/>
    <col min="12826" max="12832" width="4" style="539" customWidth="1"/>
    <col min="12833" max="13056" width="9.140625" style="539"/>
    <col min="13057" max="13057" width="21.42578125" style="539" customWidth="1"/>
    <col min="13058" max="13058" width="6.5703125" style="539" customWidth="1"/>
    <col min="13059" max="13059" width="7.7109375" style="539" customWidth="1"/>
    <col min="13060" max="13060" width="8.42578125" style="539" customWidth="1"/>
    <col min="13061" max="13061" width="4.85546875" style="539" customWidth="1"/>
    <col min="13062" max="13063" width="4" style="539" customWidth="1"/>
    <col min="13064" max="13064" width="4.85546875" style="539" customWidth="1"/>
    <col min="13065" max="13073" width="4" style="539" customWidth="1"/>
    <col min="13074" max="13074" width="4.85546875" style="539" customWidth="1"/>
    <col min="13075" max="13079" width="4" style="539" customWidth="1"/>
    <col min="13080" max="13080" width="6" style="539" customWidth="1"/>
    <col min="13081" max="13081" width="4.42578125" style="539" customWidth="1"/>
    <col min="13082" max="13088" width="4" style="539" customWidth="1"/>
    <col min="13089" max="13312" width="9.140625" style="539"/>
    <col min="13313" max="13313" width="21.42578125" style="539" customWidth="1"/>
    <col min="13314" max="13314" width="6.5703125" style="539" customWidth="1"/>
    <col min="13315" max="13315" width="7.7109375" style="539" customWidth="1"/>
    <col min="13316" max="13316" width="8.42578125" style="539" customWidth="1"/>
    <col min="13317" max="13317" width="4.85546875" style="539" customWidth="1"/>
    <col min="13318" max="13319" width="4" style="539" customWidth="1"/>
    <col min="13320" max="13320" width="4.85546875" style="539" customWidth="1"/>
    <col min="13321" max="13329" width="4" style="539" customWidth="1"/>
    <col min="13330" max="13330" width="4.85546875" style="539" customWidth="1"/>
    <col min="13331" max="13335" width="4" style="539" customWidth="1"/>
    <col min="13336" max="13336" width="6" style="539" customWidth="1"/>
    <col min="13337" max="13337" width="4.42578125" style="539" customWidth="1"/>
    <col min="13338" max="13344" width="4" style="539" customWidth="1"/>
    <col min="13345" max="13568" width="9.140625" style="539"/>
    <col min="13569" max="13569" width="21.42578125" style="539" customWidth="1"/>
    <col min="13570" max="13570" width="6.5703125" style="539" customWidth="1"/>
    <col min="13571" max="13571" width="7.7109375" style="539" customWidth="1"/>
    <col min="13572" max="13572" width="8.42578125" style="539" customWidth="1"/>
    <col min="13573" max="13573" width="4.85546875" style="539" customWidth="1"/>
    <col min="13574" max="13575" width="4" style="539" customWidth="1"/>
    <col min="13576" max="13576" width="4.85546875" style="539" customWidth="1"/>
    <col min="13577" max="13585" width="4" style="539" customWidth="1"/>
    <col min="13586" max="13586" width="4.85546875" style="539" customWidth="1"/>
    <col min="13587" max="13591" width="4" style="539" customWidth="1"/>
    <col min="13592" max="13592" width="6" style="539" customWidth="1"/>
    <col min="13593" max="13593" width="4.42578125" style="539" customWidth="1"/>
    <col min="13594" max="13600" width="4" style="539" customWidth="1"/>
    <col min="13601" max="13824" width="9.140625" style="539"/>
    <col min="13825" max="13825" width="21.42578125" style="539" customWidth="1"/>
    <col min="13826" max="13826" width="6.5703125" style="539" customWidth="1"/>
    <col min="13827" max="13827" width="7.7109375" style="539" customWidth="1"/>
    <col min="13828" max="13828" width="8.42578125" style="539" customWidth="1"/>
    <col min="13829" max="13829" width="4.85546875" style="539" customWidth="1"/>
    <col min="13830" max="13831" width="4" style="539" customWidth="1"/>
    <col min="13832" max="13832" width="4.85546875" style="539" customWidth="1"/>
    <col min="13833" max="13841" width="4" style="539" customWidth="1"/>
    <col min="13842" max="13842" width="4.85546875" style="539" customWidth="1"/>
    <col min="13843" max="13847" width="4" style="539" customWidth="1"/>
    <col min="13848" max="13848" width="6" style="539" customWidth="1"/>
    <col min="13849" max="13849" width="4.42578125" style="539" customWidth="1"/>
    <col min="13850" max="13856" width="4" style="539" customWidth="1"/>
    <col min="13857" max="14080" width="9.140625" style="539"/>
    <col min="14081" max="14081" width="21.42578125" style="539" customWidth="1"/>
    <col min="14082" max="14082" width="6.5703125" style="539" customWidth="1"/>
    <col min="14083" max="14083" width="7.7109375" style="539" customWidth="1"/>
    <col min="14084" max="14084" width="8.42578125" style="539" customWidth="1"/>
    <col min="14085" max="14085" width="4.85546875" style="539" customWidth="1"/>
    <col min="14086" max="14087" width="4" style="539" customWidth="1"/>
    <col min="14088" max="14088" width="4.85546875" style="539" customWidth="1"/>
    <col min="14089" max="14097" width="4" style="539" customWidth="1"/>
    <col min="14098" max="14098" width="4.85546875" style="539" customWidth="1"/>
    <col min="14099" max="14103" width="4" style="539" customWidth="1"/>
    <col min="14104" max="14104" width="6" style="539" customWidth="1"/>
    <col min="14105" max="14105" width="4.42578125" style="539" customWidth="1"/>
    <col min="14106" max="14112" width="4" style="539" customWidth="1"/>
    <col min="14113" max="14336" width="9.140625" style="539"/>
    <col min="14337" max="14337" width="21.42578125" style="539" customWidth="1"/>
    <col min="14338" max="14338" width="6.5703125" style="539" customWidth="1"/>
    <col min="14339" max="14339" width="7.7109375" style="539" customWidth="1"/>
    <col min="14340" max="14340" width="8.42578125" style="539" customWidth="1"/>
    <col min="14341" max="14341" width="4.85546875" style="539" customWidth="1"/>
    <col min="14342" max="14343" width="4" style="539" customWidth="1"/>
    <col min="14344" max="14344" width="4.85546875" style="539" customWidth="1"/>
    <col min="14345" max="14353" width="4" style="539" customWidth="1"/>
    <col min="14354" max="14354" width="4.85546875" style="539" customWidth="1"/>
    <col min="14355" max="14359" width="4" style="539" customWidth="1"/>
    <col min="14360" max="14360" width="6" style="539" customWidth="1"/>
    <col min="14361" max="14361" width="4.42578125" style="539" customWidth="1"/>
    <col min="14362" max="14368" width="4" style="539" customWidth="1"/>
    <col min="14369" max="14592" width="9.140625" style="539"/>
    <col min="14593" max="14593" width="21.42578125" style="539" customWidth="1"/>
    <col min="14594" max="14594" width="6.5703125" style="539" customWidth="1"/>
    <col min="14595" max="14595" width="7.7109375" style="539" customWidth="1"/>
    <col min="14596" max="14596" width="8.42578125" style="539" customWidth="1"/>
    <col min="14597" max="14597" width="4.85546875" style="539" customWidth="1"/>
    <col min="14598" max="14599" width="4" style="539" customWidth="1"/>
    <col min="14600" max="14600" width="4.85546875" style="539" customWidth="1"/>
    <col min="14601" max="14609" width="4" style="539" customWidth="1"/>
    <col min="14610" max="14610" width="4.85546875" style="539" customWidth="1"/>
    <col min="14611" max="14615" width="4" style="539" customWidth="1"/>
    <col min="14616" max="14616" width="6" style="539" customWidth="1"/>
    <col min="14617" max="14617" width="4.42578125" style="539" customWidth="1"/>
    <col min="14618" max="14624" width="4" style="539" customWidth="1"/>
    <col min="14625" max="14848" width="9.140625" style="539"/>
    <col min="14849" max="14849" width="21.42578125" style="539" customWidth="1"/>
    <col min="14850" max="14850" width="6.5703125" style="539" customWidth="1"/>
    <col min="14851" max="14851" width="7.7109375" style="539" customWidth="1"/>
    <col min="14852" max="14852" width="8.42578125" style="539" customWidth="1"/>
    <col min="14853" max="14853" width="4.85546875" style="539" customWidth="1"/>
    <col min="14854" max="14855" width="4" style="539" customWidth="1"/>
    <col min="14856" max="14856" width="4.85546875" style="539" customWidth="1"/>
    <col min="14857" max="14865" width="4" style="539" customWidth="1"/>
    <col min="14866" max="14866" width="4.85546875" style="539" customWidth="1"/>
    <col min="14867" max="14871" width="4" style="539" customWidth="1"/>
    <col min="14872" max="14872" width="6" style="539" customWidth="1"/>
    <col min="14873" max="14873" width="4.42578125" style="539" customWidth="1"/>
    <col min="14874" max="14880" width="4" style="539" customWidth="1"/>
    <col min="14881" max="15104" width="9.140625" style="539"/>
    <col min="15105" max="15105" width="21.42578125" style="539" customWidth="1"/>
    <col min="15106" max="15106" width="6.5703125" style="539" customWidth="1"/>
    <col min="15107" max="15107" width="7.7109375" style="539" customWidth="1"/>
    <col min="15108" max="15108" width="8.42578125" style="539" customWidth="1"/>
    <col min="15109" max="15109" width="4.85546875" style="539" customWidth="1"/>
    <col min="15110" max="15111" width="4" style="539" customWidth="1"/>
    <col min="15112" max="15112" width="4.85546875" style="539" customWidth="1"/>
    <col min="15113" max="15121" width="4" style="539" customWidth="1"/>
    <col min="15122" max="15122" width="4.85546875" style="539" customWidth="1"/>
    <col min="15123" max="15127" width="4" style="539" customWidth="1"/>
    <col min="15128" max="15128" width="6" style="539" customWidth="1"/>
    <col min="15129" max="15129" width="4.42578125" style="539" customWidth="1"/>
    <col min="15130" max="15136" width="4" style="539" customWidth="1"/>
    <col min="15137" max="15360" width="9.140625" style="539"/>
    <col min="15361" max="15361" width="21.42578125" style="539" customWidth="1"/>
    <col min="15362" max="15362" width="6.5703125" style="539" customWidth="1"/>
    <col min="15363" max="15363" width="7.7109375" style="539" customWidth="1"/>
    <col min="15364" max="15364" width="8.42578125" style="539" customWidth="1"/>
    <col min="15365" max="15365" width="4.85546875" style="539" customWidth="1"/>
    <col min="15366" max="15367" width="4" style="539" customWidth="1"/>
    <col min="15368" max="15368" width="4.85546875" style="539" customWidth="1"/>
    <col min="15369" max="15377" width="4" style="539" customWidth="1"/>
    <col min="15378" max="15378" width="4.85546875" style="539" customWidth="1"/>
    <col min="15379" max="15383" width="4" style="539" customWidth="1"/>
    <col min="15384" max="15384" width="6" style="539" customWidth="1"/>
    <col min="15385" max="15385" width="4.42578125" style="539" customWidth="1"/>
    <col min="15386" max="15392" width="4" style="539" customWidth="1"/>
    <col min="15393" max="15616" width="9.140625" style="539"/>
    <col min="15617" max="15617" width="21.42578125" style="539" customWidth="1"/>
    <col min="15618" max="15618" width="6.5703125" style="539" customWidth="1"/>
    <col min="15619" max="15619" width="7.7109375" style="539" customWidth="1"/>
    <col min="15620" max="15620" width="8.42578125" style="539" customWidth="1"/>
    <col min="15621" max="15621" width="4.85546875" style="539" customWidth="1"/>
    <col min="15622" max="15623" width="4" style="539" customWidth="1"/>
    <col min="15624" max="15624" width="4.85546875" style="539" customWidth="1"/>
    <col min="15625" max="15633" width="4" style="539" customWidth="1"/>
    <col min="15634" max="15634" width="4.85546875" style="539" customWidth="1"/>
    <col min="15635" max="15639" width="4" style="539" customWidth="1"/>
    <col min="15640" max="15640" width="6" style="539" customWidth="1"/>
    <col min="15641" max="15641" width="4.42578125" style="539" customWidth="1"/>
    <col min="15642" max="15648" width="4" style="539" customWidth="1"/>
    <col min="15649" max="15872" width="9.140625" style="539"/>
    <col min="15873" max="15873" width="21.42578125" style="539" customWidth="1"/>
    <col min="15874" max="15874" width="6.5703125" style="539" customWidth="1"/>
    <col min="15875" max="15875" width="7.7109375" style="539" customWidth="1"/>
    <col min="15876" max="15876" width="8.42578125" style="539" customWidth="1"/>
    <col min="15877" max="15877" width="4.85546875" style="539" customWidth="1"/>
    <col min="15878" max="15879" width="4" style="539" customWidth="1"/>
    <col min="15880" max="15880" width="4.85546875" style="539" customWidth="1"/>
    <col min="15881" max="15889" width="4" style="539" customWidth="1"/>
    <col min="15890" max="15890" width="4.85546875" style="539" customWidth="1"/>
    <col min="15891" max="15895" width="4" style="539" customWidth="1"/>
    <col min="15896" max="15896" width="6" style="539" customWidth="1"/>
    <col min="15897" max="15897" width="4.42578125" style="539" customWidth="1"/>
    <col min="15898" max="15904" width="4" style="539" customWidth="1"/>
    <col min="15905" max="16128" width="9.140625" style="539"/>
    <col min="16129" max="16129" width="21.42578125" style="539" customWidth="1"/>
    <col min="16130" max="16130" width="6.5703125" style="539" customWidth="1"/>
    <col min="16131" max="16131" width="7.7109375" style="539" customWidth="1"/>
    <col min="16132" max="16132" width="8.42578125" style="539" customWidth="1"/>
    <col min="16133" max="16133" width="4.85546875" style="539" customWidth="1"/>
    <col min="16134" max="16135" width="4" style="539" customWidth="1"/>
    <col min="16136" max="16136" width="4.85546875" style="539" customWidth="1"/>
    <col min="16137" max="16145" width="4" style="539" customWidth="1"/>
    <col min="16146" max="16146" width="4.85546875" style="539" customWidth="1"/>
    <col min="16147" max="16151" width="4" style="539" customWidth="1"/>
    <col min="16152" max="16152" width="6" style="539" customWidth="1"/>
    <col min="16153" max="16153" width="4.42578125" style="539" customWidth="1"/>
    <col min="16154" max="16160" width="4" style="539" customWidth="1"/>
    <col min="16161" max="16384" width="9.140625" style="539"/>
  </cols>
  <sheetData>
    <row r="1" spans="1:32" ht="15.75" customHeight="1">
      <c r="A1" s="32"/>
      <c r="B1" s="530" t="s">
        <v>165</v>
      </c>
      <c r="C1" s="792" t="s">
        <v>14451</v>
      </c>
      <c r="D1" s="532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4"/>
    </row>
    <row r="2" spans="1:32" ht="15.75" customHeight="1">
      <c r="A2" s="32"/>
      <c r="B2" s="530" t="s">
        <v>166</v>
      </c>
      <c r="C2" s="792" t="s">
        <v>9737</v>
      </c>
      <c r="D2" s="532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4"/>
    </row>
    <row r="3" spans="1:32">
      <c r="A3" s="32"/>
      <c r="B3" s="530" t="s">
        <v>167</v>
      </c>
      <c r="C3" s="531" t="s">
        <v>20730</v>
      </c>
      <c r="D3" s="532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4"/>
    </row>
    <row r="4" spans="1:32">
      <c r="A4" s="32"/>
      <c r="B4" s="530" t="s">
        <v>9711</v>
      </c>
      <c r="C4" s="34" t="s">
        <v>293</v>
      </c>
      <c r="D4" s="540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2"/>
    </row>
    <row r="5" spans="1:32" ht="14.25" customHeight="1" thickBot="1">
      <c r="A5" s="543"/>
      <c r="C5" s="544"/>
    </row>
    <row r="6" spans="1:32" s="537" customFormat="1" ht="44.25" customHeight="1">
      <c r="A6" s="968" t="s">
        <v>55</v>
      </c>
      <c r="B6" s="971" t="s">
        <v>19870</v>
      </c>
      <c r="C6" s="971" t="s">
        <v>19871</v>
      </c>
      <c r="D6" s="972" t="s">
        <v>19872</v>
      </c>
      <c r="E6" s="975" t="s">
        <v>56</v>
      </c>
      <c r="F6" s="975"/>
      <c r="G6" s="975"/>
      <c r="H6" s="975"/>
      <c r="I6" s="982" t="s">
        <v>175</v>
      </c>
      <c r="J6" s="982"/>
      <c r="K6" s="982"/>
      <c r="L6" s="982"/>
      <c r="M6" s="982"/>
      <c r="N6" s="982"/>
      <c r="O6" s="982"/>
      <c r="P6" s="982"/>
      <c r="Q6" s="982"/>
      <c r="R6" s="982"/>
      <c r="S6" s="982"/>
      <c r="T6" s="982"/>
      <c r="U6" s="982"/>
      <c r="V6" s="982"/>
      <c r="W6" s="982"/>
      <c r="X6" s="982"/>
      <c r="Y6" s="982"/>
      <c r="Z6" s="982"/>
      <c r="AA6" s="982"/>
      <c r="AB6" s="982"/>
      <c r="AC6" s="982"/>
      <c r="AD6" s="975" t="s">
        <v>14452</v>
      </c>
      <c r="AE6" s="975"/>
      <c r="AF6" s="976"/>
    </row>
    <row r="7" spans="1:32" ht="33" customHeight="1">
      <c r="A7" s="969"/>
      <c r="B7" s="966"/>
      <c r="C7" s="966"/>
      <c r="D7" s="973"/>
      <c r="E7" s="966" t="s">
        <v>111</v>
      </c>
      <c r="F7" s="966" t="s">
        <v>23</v>
      </c>
      <c r="G7" s="966" t="s">
        <v>24</v>
      </c>
      <c r="H7" s="979" t="s">
        <v>2</v>
      </c>
      <c r="I7" s="966" t="s">
        <v>181</v>
      </c>
      <c r="J7" s="966" t="s">
        <v>168</v>
      </c>
      <c r="K7" s="966" t="s">
        <v>169</v>
      </c>
      <c r="L7" s="981" t="s">
        <v>112</v>
      </c>
      <c r="M7" s="981"/>
      <c r="N7" s="981"/>
      <c r="O7" s="981"/>
      <c r="P7" s="981"/>
      <c r="Q7" s="966" t="s">
        <v>113</v>
      </c>
      <c r="R7" s="966" t="s">
        <v>170</v>
      </c>
      <c r="S7" s="977" t="s">
        <v>114</v>
      </c>
      <c r="T7" s="977"/>
      <c r="U7" s="977"/>
      <c r="V7" s="977"/>
      <c r="W7" s="977"/>
      <c r="X7" s="977"/>
      <c r="Y7" s="966" t="s">
        <v>115</v>
      </c>
      <c r="Z7" s="966" t="s">
        <v>128</v>
      </c>
      <c r="AA7" s="966" t="s">
        <v>116</v>
      </c>
      <c r="AB7" s="966" t="s">
        <v>14453</v>
      </c>
      <c r="AC7" s="966" t="s">
        <v>117</v>
      </c>
      <c r="AD7" s="977"/>
      <c r="AE7" s="977"/>
      <c r="AF7" s="978"/>
    </row>
    <row r="8" spans="1:32" ht="192.75" customHeight="1" thickBot="1">
      <c r="A8" s="970"/>
      <c r="B8" s="967"/>
      <c r="C8" s="967"/>
      <c r="D8" s="974"/>
      <c r="E8" s="967"/>
      <c r="F8" s="967"/>
      <c r="G8" s="967"/>
      <c r="H8" s="980"/>
      <c r="I8" s="967"/>
      <c r="J8" s="967"/>
      <c r="K8" s="967"/>
      <c r="L8" s="548" t="s">
        <v>111</v>
      </c>
      <c r="M8" s="548" t="s">
        <v>23</v>
      </c>
      <c r="N8" s="548" t="s">
        <v>24</v>
      </c>
      <c r="O8" s="548" t="s">
        <v>14454</v>
      </c>
      <c r="P8" s="549" t="s">
        <v>182</v>
      </c>
      <c r="Q8" s="967"/>
      <c r="R8" s="967"/>
      <c r="S8" s="548" t="s">
        <v>25</v>
      </c>
      <c r="T8" s="548" t="s">
        <v>23</v>
      </c>
      <c r="U8" s="548" t="s">
        <v>118</v>
      </c>
      <c r="V8" s="549" t="s">
        <v>119</v>
      </c>
      <c r="W8" s="549" t="s">
        <v>120</v>
      </c>
      <c r="X8" s="549" t="s">
        <v>171</v>
      </c>
      <c r="Y8" s="967"/>
      <c r="Z8" s="967"/>
      <c r="AA8" s="967"/>
      <c r="AB8" s="967"/>
      <c r="AC8" s="967"/>
      <c r="AD8" s="548" t="s">
        <v>26</v>
      </c>
      <c r="AE8" s="548" t="s">
        <v>27</v>
      </c>
      <c r="AF8" s="550" t="s">
        <v>28</v>
      </c>
    </row>
    <row r="9" spans="1:32" s="564" customFormat="1">
      <c r="A9" s="551" t="s">
        <v>14455</v>
      </c>
      <c r="B9" s="552">
        <v>1327</v>
      </c>
      <c r="C9" s="553">
        <v>7417</v>
      </c>
      <c r="D9" s="554">
        <v>68</v>
      </c>
      <c r="E9" s="555">
        <v>27</v>
      </c>
      <c r="F9" s="555">
        <v>2</v>
      </c>
      <c r="G9" s="553">
        <v>1</v>
      </c>
      <c r="H9" s="556">
        <v>30</v>
      </c>
      <c r="I9" s="557">
        <v>15</v>
      </c>
      <c r="J9" s="558">
        <v>0</v>
      </c>
      <c r="K9" s="558">
        <v>15</v>
      </c>
      <c r="L9" s="553">
        <v>6</v>
      </c>
      <c r="M9" s="553">
        <v>2</v>
      </c>
      <c r="N9" s="553">
        <v>2</v>
      </c>
      <c r="O9" s="553"/>
      <c r="P9" s="559">
        <f>L9+M9+N9+O9</f>
        <v>10</v>
      </c>
      <c r="Q9" s="560">
        <f>I9-P9</f>
        <v>5</v>
      </c>
      <c r="R9" s="557">
        <v>52</v>
      </c>
      <c r="S9" s="558">
        <v>16</v>
      </c>
      <c r="T9" s="553">
        <v>7</v>
      </c>
      <c r="U9" s="553">
        <v>4</v>
      </c>
      <c r="V9" s="553">
        <v>6</v>
      </c>
      <c r="W9" s="553"/>
      <c r="X9" s="559">
        <v>29</v>
      </c>
      <c r="Y9" s="560">
        <f>R9-X9</f>
        <v>23</v>
      </c>
      <c r="Z9" s="561"/>
      <c r="AA9" s="555"/>
      <c r="AB9" s="555"/>
      <c r="AC9" s="562">
        <f>Z9-AA9</f>
        <v>0</v>
      </c>
      <c r="AD9" s="558"/>
      <c r="AE9" s="558"/>
      <c r="AF9" s="563"/>
    </row>
    <row r="10" spans="1:32" s="564" customFormat="1">
      <c r="A10" s="565" t="s">
        <v>14456</v>
      </c>
      <c r="B10" s="566">
        <v>8672</v>
      </c>
      <c r="C10" s="567">
        <v>36901</v>
      </c>
      <c r="D10" s="568">
        <v>68</v>
      </c>
      <c r="E10" s="569">
        <v>141</v>
      </c>
      <c r="F10" s="569">
        <v>6</v>
      </c>
      <c r="G10" s="567">
        <v>1</v>
      </c>
      <c r="H10" s="570">
        <v>148</v>
      </c>
      <c r="I10" s="571">
        <v>41</v>
      </c>
      <c r="J10" s="572">
        <v>10</v>
      </c>
      <c r="K10" s="572">
        <v>31</v>
      </c>
      <c r="L10" s="567">
        <v>29</v>
      </c>
      <c r="M10" s="567">
        <v>4</v>
      </c>
      <c r="N10" s="567">
        <v>2</v>
      </c>
      <c r="O10" s="567"/>
      <c r="P10" s="573">
        <f t="shared" ref="P10:P41" si="0">L10+M10+N10+O10</f>
        <v>35</v>
      </c>
      <c r="Q10" s="574">
        <f t="shared" ref="Q10:Q41" si="1">I10-P10</f>
        <v>6</v>
      </c>
      <c r="R10" s="571">
        <v>108</v>
      </c>
      <c r="S10" s="572">
        <v>68</v>
      </c>
      <c r="T10" s="567">
        <v>17</v>
      </c>
      <c r="U10" s="567">
        <v>3</v>
      </c>
      <c r="V10" s="567">
        <v>10</v>
      </c>
      <c r="W10" s="567"/>
      <c r="X10" s="573">
        <v>98</v>
      </c>
      <c r="Y10" s="574">
        <f t="shared" ref="Y10:Y41" si="2">R10-X10</f>
        <v>10</v>
      </c>
      <c r="Z10" s="572">
        <v>3</v>
      </c>
      <c r="AA10" s="569">
        <v>2</v>
      </c>
      <c r="AB10" s="569"/>
      <c r="AC10" s="575">
        <f t="shared" ref="AC10:AC41" si="3">Z10-AA10</f>
        <v>1</v>
      </c>
      <c r="AD10" s="572"/>
      <c r="AE10" s="572"/>
      <c r="AF10" s="576"/>
    </row>
    <row r="11" spans="1:32" s="564" customFormat="1">
      <c r="A11" s="577" t="s">
        <v>14457</v>
      </c>
      <c r="B11" s="566">
        <v>1808</v>
      </c>
      <c r="C11" s="567">
        <v>9243</v>
      </c>
      <c r="D11" s="568">
        <v>63</v>
      </c>
      <c r="E11" s="569">
        <v>37</v>
      </c>
      <c r="F11" s="569">
        <v>2</v>
      </c>
      <c r="G11" s="567">
        <v>1</v>
      </c>
      <c r="H11" s="570">
        <v>40</v>
      </c>
      <c r="I11" s="571">
        <v>25</v>
      </c>
      <c r="J11" s="572">
        <v>10</v>
      </c>
      <c r="K11" s="572">
        <v>15</v>
      </c>
      <c r="L11" s="567">
        <v>10</v>
      </c>
      <c r="M11" s="567">
        <v>1</v>
      </c>
      <c r="N11" s="567">
        <v>1</v>
      </c>
      <c r="O11" s="567"/>
      <c r="P11" s="573">
        <f t="shared" si="0"/>
        <v>12</v>
      </c>
      <c r="Q11" s="574">
        <f t="shared" si="1"/>
        <v>13</v>
      </c>
      <c r="R11" s="571">
        <v>47</v>
      </c>
      <c r="S11" s="572">
        <v>23</v>
      </c>
      <c r="T11" s="567">
        <v>6</v>
      </c>
      <c r="U11" s="567">
        <v>3</v>
      </c>
      <c r="V11" s="567">
        <v>5</v>
      </c>
      <c r="W11" s="567"/>
      <c r="X11" s="573">
        <v>36</v>
      </c>
      <c r="Y11" s="574">
        <f t="shared" si="2"/>
        <v>11</v>
      </c>
      <c r="Z11" s="578"/>
      <c r="AA11" s="569"/>
      <c r="AB11" s="569"/>
      <c r="AC11" s="575">
        <f t="shared" si="3"/>
        <v>0</v>
      </c>
      <c r="AD11" s="572"/>
      <c r="AE11" s="572"/>
      <c r="AF11" s="576"/>
    </row>
    <row r="12" spans="1:32" s="564" customFormat="1">
      <c r="A12" s="577" t="s">
        <v>14458</v>
      </c>
      <c r="B12" s="566">
        <v>1127</v>
      </c>
      <c r="C12" s="567">
        <v>3372</v>
      </c>
      <c r="D12" s="568">
        <v>37</v>
      </c>
      <c r="E12" s="569">
        <v>23</v>
      </c>
      <c r="F12" s="569">
        <v>1</v>
      </c>
      <c r="G12" s="567">
        <v>1</v>
      </c>
      <c r="H12" s="570">
        <v>25</v>
      </c>
      <c r="I12" s="571">
        <v>21</v>
      </c>
      <c r="J12" s="572">
        <v>4</v>
      </c>
      <c r="K12" s="572">
        <v>17</v>
      </c>
      <c r="L12" s="567">
        <v>7</v>
      </c>
      <c r="M12" s="567">
        <v>1</v>
      </c>
      <c r="N12" s="567">
        <v>1</v>
      </c>
      <c r="O12" s="567"/>
      <c r="P12" s="573">
        <f t="shared" si="0"/>
        <v>9</v>
      </c>
      <c r="Q12" s="574">
        <f t="shared" si="1"/>
        <v>12</v>
      </c>
      <c r="R12" s="571">
        <v>31</v>
      </c>
      <c r="S12" s="572">
        <v>19</v>
      </c>
      <c r="T12" s="567">
        <v>4</v>
      </c>
      <c r="U12" s="567">
        <v>3</v>
      </c>
      <c r="V12" s="567">
        <v>5</v>
      </c>
      <c r="W12" s="567"/>
      <c r="X12" s="573">
        <v>25</v>
      </c>
      <c r="Y12" s="574">
        <f t="shared" si="2"/>
        <v>6</v>
      </c>
      <c r="Z12" s="578"/>
      <c r="AA12" s="569"/>
      <c r="AB12" s="569"/>
      <c r="AC12" s="575">
        <f t="shared" si="3"/>
        <v>0</v>
      </c>
      <c r="AD12" s="572"/>
      <c r="AE12" s="572"/>
      <c r="AF12" s="576"/>
    </row>
    <row r="13" spans="1:32" s="564" customFormat="1">
      <c r="A13" s="577" t="s">
        <v>14459</v>
      </c>
      <c r="B13" s="566">
        <v>1503</v>
      </c>
      <c r="C13" s="567">
        <v>7480</v>
      </c>
      <c r="D13" s="568">
        <v>68</v>
      </c>
      <c r="E13" s="569">
        <v>29</v>
      </c>
      <c r="F13" s="569">
        <v>1</v>
      </c>
      <c r="G13" s="567">
        <v>0</v>
      </c>
      <c r="H13" s="570">
        <v>30</v>
      </c>
      <c r="I13" s="571">
        <v>21</v>
      </c>
      <c r="J13" s="572">
        <v>8</v>
      </c>
      <c r="K13" s="572">
        <v>13</v>
      </c>
      <c r="L13" s="567">
        <v>8</v>
      </c>
      <c r="M13" s="567">
        <v>1</v>
      </c>
      <c r="N13" s="567">
        <v>0</v>
      </c>
      <c r="O13" s="567"/>
      <c r="P13" s="573">
        <f t="shared" si="0"/>
        <v>9</v>
      </c>
      <c r="Q13" s="574">
        <f t="shared" si="1"/>
        <v>12</v>
      </c>
      <c r="R13" s="571">
        <v>29</v>
      </c>
      <c r="S13" s="572">
        <v>19</v>
      </c>
      <c r="T13" s="567">
        <v>3</v>
      </c>
      <c r="U13" s="567">
        <v>0</v>
      </c>
      <c r="V13" s="567">
        <v>3</v>
      </c>
      <c r="W13" s="567"/>
      <c r="X13" s="573">
        <v>24</v>
      </c>
      <c r="Y13" s="574">
        <f t="shared" si="2"/>
        <v>5</v>
      </c>
      <c r="Z13" s="578"/>
      <c r="AA13" s="569"/>
      <c r="AB13" s="569"/>
      <c r="AC13" s="575">
        <f t="shared" si="3"/>
        <v>0</v>
      </c>
      <c r="AD13" s="572"/>
      <c r="AE13" s="572"/>
      <c r="AF13" s="576"/>
    </row>
    <row r="14" spans="1:32" s="564" customFormat="1">
      <c r="A14" s="577" t="s">
        <v>14460</v>
      </c>
      <c r="B14" s="566">
        <v>4976</v>
      </c>
      <c r="C14" s="567">
        <v>21110</v>
      </c>
      <c r="D14" s="568">
        <v>77</v>
      </c>
      <c r="E14" s="569">
        <v>63</v>
      </c>
      <c r="F14" s="569">
        <v>7</v>
      </c>
      <c r="G14" s="567">
        <v>5</v>
      </c>
      <c r="H14" s="570">
        <v>75</v>
      </c>
      <c r="I14" s="571">
        <v>42</v>
      </c>
      <c r="J14" s="572">
        <v>12</v>
      </c>
      <c r="K14" s="572">
        <v>30</v>
      </c>
      <c r="L14" s="567">
        <v>13</v>
      </c>
      <c r="M14" s="567">
        <v>4</v>
      </c>
      <c r="N14" s="567">
        <v>5</v>
      </c>
      <c r="O14" s="567">
        <v>12</v>
      </c>
      <c r="P14" s="573">
        <f t="shared" si="0"/>
        <v>34</v>
      </c>
      <c r="Q14" s="574">
        <f t="shared" si="1"/>
        <v>8</v>
      </c>
      <c r="R14" s="571">
        <v>120</v>
      </c>
      <c r="S14" s="572">
        <v>50</v>
      </c>
      <c r="T14" s="567">
        <v>23</v>
      </c>
      <c r="U14" s="567">
        <v>15</v>
      </c>
      <c r="V14" s="567">
        <v>13</v>
      </c>
      <c r="W14" s="567"/>
      <c r="X14" s="573">
        <v>83</v>
      </c>
      <c r="Y14" s="574">
        <f t="shared" si="2"/>
        <v>37</v>
      </c>
      <c r="Z14" s="578"/>
      <c r="AA14" s="569"/>
      <c r="AB14" s="569"/>
      <c r="AC14" s="575">
        <f t="shared" si="3"/>
        <v>0</v>
      </c>
      <c r="AD14" s="572"/>
      <c r="AE14" s="572"/>
      <c r="AF14" s="576"/>
    </row>
    <row r="15" spans="1:32" s="564" customFormat="1">
      <c r="A15" s="577" t="s">
        <v>14461</v>
      </c>
      <c r="B15" s="566">
        <v>1040</v>
      </c>
      <c r="C15" s="567">
        <v>7689</v>
      </c>
      <c r="D15" s="568">
        <v>40</v>
      </c>
      <c r="E15" s="569">
        <v>49</v>
      </c>
      <c r="F15" s="569">
        <v>3</v>
      </c>
      <c r="G15" s="567">
        <v>1</v>
      </c>
      <c r="H15" s="570">
        <v>53</v>
      </c>
      <c r="I15" s="571">
        <v>26</v>
      </c>
      <c r="J15" s="572">
        <v>8</v>
      </c>
      <c r="K15" s="572">
        <v>19</v>
      </c>
      <c r="L15" s="567">
        <v>11</v>
      </c>
      <c r="M15" s="567">
        <v>2</v>
      </c>
      <c r="N15" s="567">
        <v>1</v>
      </c>
      <c r="O15" s="567"/>
      <c r="P15" s="573">
        <f t="shared" si="0"/>
        <v>14</v>
      </c>
      <c r="Q15" s="574">
        <f t="shared" si="1"/>
        <v>12</v>
      </c>
      <c r="R15" s="571">
        <v>36</v>
      </c>
      <c r="S15" s="572">
        <v>26</v>
      </c>
      <c r="T15" s="567">
        <v>12</v>
      </c>
      <c r="U15" s="567">
        <v>3</v>
      </c>
      <c r="V15" s="567">
        <v>2</v>
      </c>
      <c r="W15" s="567"/>
      <c r="X15" s="573">
        <v>34</v>
      </c>
      <c r="Y15" s="574">
        <f t="shared" si="2"/>
        <v>2</v>
      </c>
      <c r="Z15" s="578"/>
      <c r="AA15" s="569"/>
      <c r="AB15" s="569"/>
      <c r="AC15" s="575">
        <f t="shared" si="3"/>
        <v>0</v>
      </c>
      <c r="AD15" s="572"/>
      <c r="AE15" s="572"/>
      <c r="AF15" s="576"/>
    </row>
    <row r="16" spans="1:32" s="564" customFormat="1">
      <c r="A16" s="577" t="s">
        <v>14462</v>
      </c>
      <c r="B16" s="566">
        <v>1832</v>
      </c>
      <c r="C16" s="567">
        <v>5773</v>
      </c>
      <c r="D16" s="568">
        <v>45</v>
      </c>
      <c r="E16" s="569">
        <v>32</v>
      </c>
      <c r="F16" s="569">
        <v>2</v>
      </c>
      <c r="G16" s="567">
        <v>1</v>
      </c>
      <c r="H16" s="570">
        <v>35</v>
      </c>
      <c r="I16" s="571">
        <v>15</v>
      </c>
      <c r="J16" s="572">
        <v>4</v>
      </c>
      <c r="K16" s="572">
        <v>11</v>
      </c>
      <c r="L16" s="567">
        <v>9</v>
      </c>
      <c r="M16" s="567">
        <v>1</v>
      </c>
      <c r="N16" s="567">
        <v>1</v>
      </c>
      <c r="O16" s="567"/>
      <c r="P16" s="573">
        <f t="shared" si="0"/>
        <v>11</v>
      </c>
      <c r="Q16" s="574">
        <f t="shared" si="1"/>
        <v>4</v>
      </c>
      <c r="R16" s="571">
        <v>36</v>
      </c>
      <c r="S16" s="572">
        <v>19</v>
      </c>
      <c r="T16" s="567">
        <v>6</v>
      </c>
      <c r="U16" s="567">
        <v>3</v>
      </c>
      <c r="V16" s="567">
        <v>7</v>
      </c>
      <c r="W16" s="567"/>
      <c r="X16" s="573">
        <v>35</v>
      </c>
      <c r="Y16" s="574">
        <f t="shared" si="2"/>
        <v>1</v>
      </c>
      <c r="Z16" s="572">
        <v>1</v>
      </c>
      <c r="AA16" s="569">
        <v>2</v>
      </c>
      <c r="AB16" s="569"/>
      <c r="AC16" s="575">
        <f t="shared" si="3"/>
        <v>-1</v>
      </c>
      <c r="AD16" s="572"/>
      <c r="AE16" s="572"/>
      <c r="AF16" s="576"/>
    </row>
    <row r="17" spans="1:32" s="564" customFormat="1">
      <c r="A17" s="577" t="s">
        <v>14463</v>
      </c>
      <c r="B17" s="566">
        <v>602</v>
      </c>
      <c r="C17" s="567">
        <v>4530</v>
      </c>
      <c r="D17" s="568">
        <v>50</v>
      </c>
      <c r="E17" s="569">
        <v>25</v>
      </c>
      <c r="F17" s="569">
        <v>0</v>
      </c>
      <c r="G17" s="567">
        <v>0</v>
      </c>
      <c r="H17" s="570">
        <v>25</v>
      </c>
      <c r="I17" s="571">
        <v>14</v>
      </c>
      <c r="J17" s="572">
        <v>3</v>
      </c>
      <c r="K17" s="572">
        <v>11</v>
      </c>
      <c r="L17" s="567">
        <v>9</v>
      </c>
      <c r="M17" s="567">
        <v>0</v>
      </c>
      <c r="N17" s="567">
        <v>0</v>
      </c>
      <c r="O17" s="567"/>
      <c r="P17" s="573">
        <f t="shared" si="0"/>
        <v>9</v>
      </c>
      <c r="Q17" s="574">
        <f t="shared" si="1"/>
        <v>5</v>
      </c>
      <c r="R17" s="571">
        <v>22</v>
      </c>
      <c r="S17" s="572">
        <v>11</v>
      </c>
      <c r="T17" s="567">
        <v>0</v>
      </c>
      <c r="U17" s="567">
        <v>0</v>
      </c>
      <c r="V17" s="567">
        <v>7</v>
      </c>
      <c r="W17" s="567"/>
      <c r="X17" s="573">
        <v>18</v>
      </c>
      <c r="Y17" s="574">
        <f t="shared" si="2"/>
        <v>4</v>
      </c>
      <c r="Z17" s="578"/>
      <c r="AA17" s="569"/>
      <c r="AB17" s="569"/>
      <c r="AC17" s="575">
        <f t="shared" si="3"/>
        <v>0</v>
      </c>
      <c r="AD17" s="572"/>
      <c r="AE17" s="572"/>
      <c r="AF17" s="576"/>
    </row>
    <row r="18" spans="1:32" s="564" customFormat="1">
      <c r="A18" s="577" t="s">
        <v>14464</v>
      </c>
      <c r="B18" s="566">
        <v>2550</v>
      </c>
      <c r="C18" s="567">
        <v>12197</v>
      </c>
      <c r="D18" s="568">
        <v>48</v>
      </c>
      <c r="E18" s="569">
        <v>62</v>
      </c>
      <c r="F18" s="569">
        <v>7</v>
      </c>
      <c r="G18" s="567">
        <v>0</v>
      </c>
      <c r="H18" s="570">
        <v>69</v>
      </c>
      <c r="I18" s="571">
        <v>26</v>
      </c>
      <c r="J18" s="572">
        <v>7</v>
      </c>
      <c r="K18" s="572">
        <v>19</v>
      </c>
      <c r="L18" s="567">
        <v>14</v>
      </c>
      <c r="M18" s="567">
        <v>4</v>
      </c>
      <c r="N18" s="567">
        <v>0</v>
      </c>
      <c r="O18" s="567"/>
      <c r="P18" s="573">
        <f t="shared" si="0"/>
        <v>18</v>
      </c>
      <c r="Q18" s="574">
        <f t="shared" si="1"/>
        <v>8</v>
      </c>
      <c r="R18" s="571">
        <v>58</v>
      </c>
      <c r="S18" s="572">
        <v>37</v>
      </c>
      <c r="T18" s="567">
        <v>18</v>
      </c>
      <c r="U18" s="567">
        <v>0</v>
      </c>
      <c r="V18" s="567">
        <v>6</v>
      </c>
      <c r="W18" s="567"/>
      <c r="X18" s="573">
        <v>61</v>
      </c>
      <c r="Y18" s="574">
        <f t="shared" si="2"/>
        <v>-3</v>
      </c>
      <c r="Z18" s="578"/>
      <c r="AA18" s="569"/>
      <c r="AB18" s="569"/>
      <c r="AC18" s="575">
        <f t="shared" si="3"/>
        <v>0</v>
      </c>
      <c r="AD18" s="572"/>
      <c r="AE18" s="572"/>
      <c r="AF18" s="576"/>
    </row>
    <row r="19" spans="1:32" s="564" customFormat="1">
      <c r="A19" s="579" t="s">
        <v>14465</v>
      </c>
      <c r="B19" s="566">
        <v>801</v>
      </c>
      <c r="C19" s="567">
        <v>12824</v>
      </c>
      <c r="D19" s="568">
        <v>55</v>
      </c>
      <c r="E19" s="569">
        <v>64</v>
      </c>
      <c r="F19" s="569">
        <v>0</v>
      </c>
      <c r="G19" s="567">
        <v>0</v>
      </c>
      <c r="H19" s="570">
        <v>64</v>
      </c>
      <c r="I19" s="571">
        <v>21</v>
      </c>
      <c r="J19" s="572">
        <v>9</v>
      </c>
      <c r="K19" s="572">
        <v>12</v>
      </c>
      <c r="L19" s="567">
        <v>14</v>
      </c>
      <c r="M19" s="567">
        <v>0</v>
      </c>
      <c r="N19" s="567">
        <v>0</v>
      </c>
      <c r="O19" s="567"/>
      <c r="P19" s="573">
        <f t="shared" si="0"/>
        <v>14</v>
      </c>
      <c r="Q19" s="574">
        <f t="shared" si="1"/>
        <v>7</v>
      </c>
      <c r="R19" s="571">
        <v>114</v>
      </c>
      <c r="S19" s="572">
        <v>40</v>
      </c>
      <c r="T19" s="567">
        <v>0</v>
      </c>
      <c r="U19" s="567">
        <v>0</v>
      </c>
      <c r="V19" s="567">
        <v>30</v>
      </c>
      <c r="W19" s="567"/>
      <c r="X19" s="573">
        <v>70</v>
      </c>
      <c r="Y19" s="574">
        <f t="shared" si="2"/>
        <v>44</v>
      </c>
      <c r="Z19" s="572">
        <v>2</v>
      </c>
      <c r="AA19" s="569">
        <v>1</v>
      </c>
      <c r="AB19" s="569"/>
      <c r="AC19" s="575">
        <f t="shared" si="3"/>
        <v>1</v>
      </c>
      <c r="AD19" s="572"/>
      <c r="AE19" s="572"/>
      <c r="AF19" s="576"/>
    </row>
    <row r="20" spans="1:32" s="564" customFormat="1">
      <c r="A20" s="577" t="s">
        <v>14466</v>
      </c>
      <c r="B20" s="566">
        <v>2093</v>
      </c>
      <c r="C20" s="567">
        <v>9228</v>
      </c>
      <c r="D20" s="568">
        <v>65</v>
      </c>
      <c r="E20" s="569">
        <v>39</v>
      </c>
      <c r="F20" s="569">
        <v>0</v>
      </c>
      <c r="G20" s="567">
        <v>0</v>
      </c>
      <c r="H20" s="570">
        <v>39</v>
      </c>
      <c r="I20" s="571">
        <v>18</v>
      </c>
      <c r="J20" s="572">
        <v>5</v>
      </c>
      <c r="K20" s="572">
        <v>13</v>
      </c>
      <c r="L20" s="567">
        <v>11</v>
      </c>
      <c r="M20" s="567">
        <v>3</v>
      </c>
      <c r="N20" s="567">
        <v>2</v>
      </c>
      <c r="O20" s="567"/>
      <c r="P20" s="573">
        <f t="shared" si="0"/>
        <v>16</v>
      </c>
      <c r="Q20" s="574">
        <f t="shared" si="1"/>
        <v>2</v>
      </c>
      <c r="R20" s="571">
        <v>40</v>
      </c>
      <c r="S20" s="572">
        <v>29</v>
      </c>
      <c r="T20" s="567">
        <v>0</v>
      </c>
      <c r="U20" s="567">
        <v>0</v>
      </c>
      <c r="V20" s="567">
        <v>12</v>
      </c>
      <c r="W20" s="567"/>
      <c r="X20" s="573">
        <v>41</v>
      </c>
      <c r="Y20" s="574">
        <f t="shared" si="2"/>
        <v>-1</v>
      </c>
      <c r="Z20" s="578"/>
      <c r="AA20" s="569"/>
      <c r="AB20" s="569"/>
      <c r="AC20" s="575">
        <f t="shared" si="3"/>
        <v>0</v>
      </c>
      <c r="AD20" s="572"/>
      <c r="AE20" s="572"/>
      <c r="AF20" s="576"/>
    </row>
    <row r="21" spans="1:32" s="564" customFormat="1">
      <c r="A21" s="577" t="s">
        <v>14467</v>
      </c>
      <c r="B21" s="566">
        <v>3917</v>
      </c>
      <c r="C21" s="567">
        <v>17425</v>
      </c>
      <c r="D21" s="568">
        <v>88</v>
      </c>
      <c r="E21" s="569">
        <v>54</v>
      </c>
      <c r="F21" s="569">
        <v>0</v>
      </c>
      <c r="G21" s="569">
        <v>0</v>
      </c>
      <c r="H21" s="570">
        <v>54</v>
      </c>
      <c r="I21" s="571">
        <v>23</v>
      </c>
      <c r="J21" s="572">
        <v>5</v>
      </c>
      <c r="K21" s="572">
        <v>18</v>
      </c>
      <c r="L21" s="567">
        <v>14</v>
      </c>
      <c r="M21" s="567">
        <v>3</v>
      </c>
      <c r="N21" s="567">
        <v>1</v>
      </c>
      <c r="O21" s="567"/>
      <c r="P21" s="573">
        <f t="shared" si="0"/>
        <v>18</v>
      </c>
      <c r="Q21" s="574">
        <f t="shared" si="1"/>
        <v>5</v>
      </c>
      <c r="R21" s="571">
        <v>50</v>
      </c>
      <c r="S21" s="572">
        <v>28</v>
      </c>
      <c r="T21" s="567">
        <v>0</v>
      </c>
      <c r="U21" s="567">
        <v>0</v>
      </c>
      <c r="V21" s="567">
        <v>8</v>
      </c>
      <c r="W21" s="567"/>
      <c r="X21" s="573">
        <v>36</v>
      </c>
      <c r="Y21" s="574">
        <f t="shared" si="2"/>
        <v>14</v>
      </c>
      <c r="Z21" s="578"/>
      <c r="AA21" s="569"/>
      <c r="AB21" s="569"/>
      <c r="AC21" s="575">
        <f t="shared" si="3"/>
        <v>0</v>
      </c>
      <c r="AD21" s="572"/>
      <c r="AE21" s="572"/>
      <c r="AF21" s="576"/>
    </row>
    <row r="22" spans="1:32" s="564" customFormat="1">
      <c r="A22" s="577" t="s">
        <v>14468</v>
      </c>
      <c r="B22" s="566">
        <v>678</v>
      </c>
      <c r="C22" s="567">
        <v>2835</v>
      </c>
      <c r="D22" s="568">
        <v>34</v>
      </c>
      <c r="E22" s="569">
        <v>23</v>
      </c>
      <c r="F22" s="569">
        <v>0</v>
      </c>
      <c r="G22" s="569">
        <v>0</v>
      </c>
      <c r="H22" s="570">
        <v>23</v>
      </c>
      <c r="I22" s="571">
        <v>15</v>
      </c>
      <c r="J22" s="572">
        <v>6</v>
      </c>
      <c r="K22" s="572">
        <v>9</v>
      </c>
      <c r="L22" s="567">
        <v>6</v>
      </c>
      <c r="M22" s="567">
        <v>1</v>
      </c>
      <c r="N22" s="567">
        <v>1</v>
      </c>
      <c r="O22" s="567"/>
      <c r="P22" s="573">
        <f t="shared" si="0"/>
        <v>8</v>
      </c>
      <c r="Q22" s="574">
        <f t="shared" si="1"/>
        <v>7</v>
      </c>
      <c r="R22" s="571">
        <v>19</v>
      </c>
      <c r="S22" s="572">
        <v>14</v>
      </c>
      <c r="T22" s="567">
        <v>0</v>
      </c>
      <c r="U22" s="567">
        <v>0</v>
      </c>
      <c r="V22" s="567">
        <v>6</v>
      </c>
      <c r="W22" s="567"/>
      <c r="X22" s="573">
        <v>20</v>
      </c>
      <c r="Y22" s="574">
        <f t="shared" si="2"/>
        <v>-1</v>
      </c>
      <c r="Z22" s="578"/>
      <c r="AA22" s="569"/>
      <c r="AB22" s="569"/>
      <c r="AC22" s="575">
        <f t="shared" si="3"/>
        <v>0</v>
      </c>
      <c r="AD22" s="572"/>
      <c r="AE22" s="572"/>
      <c r="AF22" s="576"/>
    </row>
    <row r="23" spans="1:32" s="564" customFormat="1">
      <c r="A23" s="577" t="s">
        <v>14469</v>
      </c>
      <c r="B23" s="566">
        <v>872</v>
      </c>
      <c r="C23" s="567">
        <v>4305</v>
      </c>
      <c r="D23" s="568">
        <v>56</v>
      </c>
      <c r="E23" s="569">
        <v>21</v>
      </c>
      <c r="F23" s="569">
        <v>0</v>
      </c>
      <c r="G23" s="569">
        <v>0</v>
      </c>
      <c r="H23" s="570">
        <v>21</v>
      </c>
      <c r="I23" s="571">
        <v>13</v>
      </c>
      <c r="J23" s="572">
        <v>4</v>
      </c>
      <c r="K23" s="572">
        <v>9</v>
      </c>
      <c r="L23" s="567">
        <v>6</v>
      </c>
      <c r="M23" s="567">
        <v>1</v>
      </c>
      <c r="N23" s="567">
        <v>1</v>
      </c>
      <c r="O23" s="567"/>
      <c r="P23" s="573">
        <f t="shared" si="0"/>
        <v>8</v>
      </c>
      <c r="Q23" s="574">
        <f t="shared" si="1"/>
        <v>5</v>
      </c>
      <c r="R23" s="571">
        <v>19</v>
      </c>
      <c r="S23" s="572">
        <v>14</v>
      </c>
      <c r="T23" s="567">
        <v>0</v>
      </c>
      <c r="U23" s="567">
        <v>0</v>
      </c>
      <c r="V23" s="567">
        <v>6</v>
      </c>
      <c r="W23" s="567"/>
      <c r="X23" s="573">
        <v>20</v>
      </c>
      <c r="Y23" s="574">
        <f t="shared" si="2"/>
        <v>-1</v>
      </c>
      <c r="Z23" s="578"/>
      <c r="AA23" s="569"/>
      <c r="AB23" s="569"/>
      <c r="AC23" s="575">
        <f t="shared" si="3"/>
        <v>0</v>
      </c>
      <c r="AD23" s="572"/>
      <c r="AE23" s="572"/>
      <c r="AF23" s="576"/>
    </row>
    <row r="24" spans="1:32" s="564" customFormat="1">
      <c r="A24" s="577" t="s">
        <v>14470</v>
      </c>
      <c r="B24" s="566">
        <v>4291</v>
      </c>
      <c r="C24" s="567">
        <v>18864</v>
      </c>
      <c r="D24" s="568">
        <v>94</v>
      </c>
      <c r="E24" s="569">
        <v>55</v>
      </c>
      <c r="F24" s="569">
        <v>0</v>
      </c>
      <c r="G24" s="569">
        <v>0</v>
      </c>
      <c r="H24" s="570">
        <v>55</v>
      </c>
      <c r="I24" s="571">
        <v>20</v>
      </c>
      <c r="J24" s="572">
        <v>3</v>
      </c>
      <c r="K24" s="572">
        <v>17</v>
      </c>
      <c r="L24" s="567">
        <v>12</v>
      </c>
      <c r="M24" s="567">
        <v>3</v>
      </c>
      <c r="N24" s="567">
        <v>3</v>
      </c>
      <c r="O24" s="567"/>
      <c r="P24" s="573">
        <f t="shared" si="0"/>
        <v>18</v>
      </c>
      <c r="Q24" s="574">
        <f t="shared" si="1"/>
        <v>2</v>
      </c>
      <c r="R24" s="571">
        <v>62</v>
      </c>
      <c r="S24" s="572">
        <v>29</v>
      </c>
      <c r="T24" s="567">
        <v>0</v>
      </c>
      <c r="U24" s="567">
        <v>0</v>
      </c>
      <c r="V24" s="567">
        <v>13</v>
      </c>
      <c r="W24" s="567"/>
      <c r="X24" s="573">
        <v>42</v>
      </c>
      <c r="Y24" s="574">
        <f t="shared" si="2"/>
        <v>20</v>
      </c>
      <c r="Z24" s="578"/>
      <c r="AA24" s="569"/>
      <c r="AB24" s="569"/>
      <c r="AC24" s="575">
        <f t="shared" si="3"/>
        <v>0</v>
      </c>
      <c r="AD24" s="572"/>
      <c r="AE24" s="572"/>
      <c r="AF24" s="576"/>
    </row>
    <row r="25" spans="1:32" s="564" customFormat="1" ht="15" customHeight="1">
      <c r="A25" s="577" t="s">
        <v>14471</v>
      </c>
      <c r="B25" s="566">
        <v>4804</v>
      </c>
      <c r="C25" s="567">
        <v>17652</v>
      </c>
      <c r="D25" s="568">
        <v>83</v>
      </c>
      <c r="E25" s="569"/>
      <c r="F25" s="569">
        <v>45</v>
      </c>
      <c r="G25" s="569">
        <v>13</v>
      </c>
      <c r="H25" s="570">
        <v>58</v>
      </c>
      <c r="I25" s="571">
        <v>76</v>
      </c>
      <c r="J25" s="572">
        <v>12</v>
      </c>
      <c r="K25" s="572">
        <v>64</v>
      </c>
      <c r="L25" s="567"/>
      <c r="M25" s="567">
        <v>52</v>
      </c>
      <c r="N25" s="567">
        <v>23</v>
      </c>
      <c r="O25" s="567"/>
      <c r="P25" s="573">
        <f t="shared" si="0"/>
        <v>75</v>
      </c>
      <c r="Q25" s="574">
        <f t="shared" si="1"/>
        <v>1</v>
      </c>
      <c r="R25" s="571">
        <v>186</v>
      </c>
      <c r="S25" s="572"/>
      <c r="T25" s="567">
        <v>112</v>
      </c>
      <c r="U25" s="567">
        <v>47</v>
      </c>
      <c r="V25" s="567"/>
      <c r="W25" s="567"/>
      <c r="X25" s="573">
        <v>159</v>
      </c>
      <c r="Y25" s="574">
        <f t="shared" si="2"/>
        <v>27</v>
      </c>
      <c r="Z25" s="578"/>
      <c r="AA25" s="569"/>
      <c r="AB25" s="569"/>
      <c r="AC25" s="575">
        <f t="shared" si="3"/>
        <v>0</v>
      </c>
      <c r="AD25" s="572"/>
      <c r="AE25" s="572"/>
      <c r="AF25" s="576"/>
    </row>
    <row r="26" spans="1:32" s="564" customFormat="1">
      <c r="A26" s="577" t="s">
        <v>14472</v>
      </c>
      <c r="B26" s="566">
        <v>443</v>
      </c>
      <c r="C26" s="567">
        <v>1790</v>
      </c>
      <c r="D26" s="568">
        <v>16</v>
      </c>
      <c r="E26" s="569">
        <v>28</v>
      </c>
      <c r="F26" s="569">
        <v>2</v>
      </c>
      <c r="G26" s="569">
        <v>0</v>
      </c>
      <c r="H26" s="570">
        <v>30</v>
      </c>
      <c r="I26" s="571">
        <v>18</v>
      </c>
      <c r="J26" s="572">
        <v>2</v>
      </c>
      <c r="K26" s="572">
        <v>16</v>
      </c>
      <c r="L26" s="567">
        <v>10</v>
      </c>
      <c r="M26" s="567">
        <v>2</v>
      </c>
      <c r="N26" s="567">
        <v>0</v>
      </c>
      <c r="O26" s="567"/>
      <c r="P26" s="573">
        <f t="shared" si="0"/>
        <v>12</v>
      </c>
      <c r="Q26" s="574">
        <f t="shared" si="1"/>
        <v>6</v>
      </c>
      <c r="R26" s="571">
        <v>34</v>
      </c>
      <c r="S26" s="572">
        <v>18</v>
      </c>
      <c r="T26" s="567">
        <v>6</v>
      </c>
      <c r="U26" s="567">
        <v>0</v>
      </c>
      <c r="V26" s="567">
        <v>5</v>
      </c>
      <c r="W26" s="567"/>
      <c r="X26" s="573">
        <v>29</v>
      </c>
      <c r="Y26" s="574">
        <f t="shared" si="2"/>
        <v>5</v>
      </c>
      <c r="Z26" s="572">
        <v>1</v>
      </c>
      <c r="AA26" s="569">
        <v>2</v>
      </c>
      <c r="AB26" s="569"/>
      <c r="AC26" s="575">
        <f t="shared" si="3"/>
        <v>-1</v>
      </c>
      <c r="AD26" s="572"/>
      <c r="AE26" s="572"/>
      <c r="AF26" s="576"/>
    </row>
    <row r="27" spans="1:32" s="564" customFormat="1">
      <c r="A27" s="577" t="s">
        <v>14473</v>
      </c>
      <c r="B27" s="566">
        <v>1904</v>
      </c>
      <c r="C27" s="567">
        <v>11953</v>
      </c>
      <c r="D27" s="568">
        <v>67</v>
      </c>
      <c r="E27" s="569">
        <v>49</v>
      </c>
      <c r="F27" s="569">
        <v>0</v>
      </c>
      <c r="G27" s="569">
        <v>0</v>
      </c>
      <c r="H27" s="570">
        <v>49</v>
      </c>
      <c r="I27" s="571">
        <v>12</v>
      </c>
      <c r="J27" s="572">
        <v>1</v>
      </c>
      <c r="K27" s="572">
        <v>11</v>
      </c>
      <c r="L27" s="567">
        <v>11</v>
      </c>
      <c r="M27" s="567">
        <v>1</v>
      </c>
      <c r="N27" s="567">
        <v>1</v>
      </c>
      <c r="O27" s="567"/>
      <c r="P27" s="573">
        <f t="shared" si="0"/>
        <v>13</v>
      </c>
      <c r="Q27" s="574">
        <f t="shared" si="1"/>
        <v>-1</v>
      </c>
      <c r="R27" s="571">
        <v>35</v>
      </c>
      <c r="S27" s="572">
        <v>26</v>
      </c>
      <c r="T27" s="567">
        <v>0</v>
      </c>
      <c r="U27" s="567">
        <v>0</v>
      </c>
      <c r="V27" s="567">
        <v>9</v>
      </c>
      <c r="W27" s="567"/>
      <c r="X27" s="573">
        <v>35</v>
      </c>
      <c r="Y27" s="574">
        <f t="shared" si="2"/>
        <v>0</v>
      </c>
      <c r="Z27" s="578"/>
      <c r="AA27" s="569"/>
      <c r="AB27" s="569"/>
      <c r="AC27" s="575">
        <f t="shared" si="3"/>
        <v>0</v>
      </c>
      <c r="AD27" s="572"/>
      <c r="AE27" s="572"/>
      <c r="AF27" s="576"/>
    </row>
    <row r="28" spans="1:32" s="564" customFormat="1">
      <c r="A28" s="577" t="s">
        <v>14474</v>
      </c>
      <c r="B28" s="566">
        <v>371</v>
      </c>
      <c r="C28" s="567">
        <v>14609</v>
      </c>
      <c r="D28" s="568">
        <v>50</v>
      </c>
      <c r="E28" s="569">
        <v>78</v>
      </c>
      <c r="F28" s="569">
        <v>2</v>
      </c>
      <c r="G28" s="569">
        <v>0</v>
      </c>
      <c r="H28" s="570">
        <v>80</v>
      </c>
      <c r="I28" s="571">
        <v>17</v>
      </c>
      <c r="J28" s="572">
        <v>1</v>
      </c>
      <c r="K28" s="572">
        <v>16</v>
      </c>
      <c r="L28" s="567">
        <v>17</v>
      </c>
      <c r="M28" s="567">
        <v>1</v>
      </c>
      <c r="N28" s="567">
        <v>0</v>
      </c>
      <c r="O28" s="567"/>
      <c r="P28" s="573">
        <f t="shared" si="0"/>
        <v>18</v>
      </c>
      <c r="Q28" s="574">
        <f t="shared" si="1"/>
        <v>-1</v>
      </c>
      <c r="R28" s="571">
        <v>38</v>
      </c>
      <c r="S28" s="572">
        <v>28</v>
      </c>
      <c r="T28" s="567">
        <v>9</v>
      </c>
      <c r="U28" s="567">
        <v>0</v>
      </c>
      <c r="V28" s="567">
        <v>3</v>
      </c>
      <c r="W28" s="567"/>
      <c r="X28" s="573">
        <v>40</v>
      </c>
      <c r="Y28" s="574">
        <f t="shared" si="2"/>
        <v>-2</v>
      </c>
      <c r="Z28" s="572">
        <v>4</v>
      </c>
      <c r="AA28" s="569">
        <v>3</v>
      </c>
      <c r="AB28" s="569"/>
      <c r="AC28" s="575">
        <f t="shared" si="3"/>
        <v>1</v>
      </c>
      <c r="AD28" s="572"/>
      <c r="AE28" s="572"/>
      <c r="AF28" s="576"/>
    </row>
    <row r="29" spans="1:32" s="564" customFormat="1">
      <c r="A29" s="577" t="s">
        <v>14475</v>
      </c>
      <c r="B29" s="566">
        <v>992</v>
      </c>
      <c r="C29" s="567">
        <v>4426</v>
      </c>
      <c r="D29" s="568">
        <v>47</v>
      </c>
      <c r="E29" s="569">
        <v>26</v>
      </c>
      <c r="F29" s="569">
        <v>0</v>
      </c>
      <c r="G29" s="569">
        <v>0</v>
      </c>
      <c r="H29" s="570">
        <v>26</v>
      </c>
      <c r="I29" s="571">
        <v>12</v>
      </c>
      <c r="J29" s="572">
        <v>2</v>
      </c>
      <c r="K29" s="572">
        <v>10</v>
      </c>
      <c r="L29" s="567">
        <v>8</v>
      </c>
      <c r="M29" s="567">
        <v>1</v>
      </c>
      <c r="N29" s="567">
        <v>1</v>
      </c>
      <c r="O29" s="567"/>
      <c r="P29" s="573">
        <f t="shared" si="0"/>
        <v>10</v>
      </c>
      <c r="Q29" s="574">
        <f t="shared" si="1"/>
        <v>2</v>
      </c>
      <c r="R29" s="571">
        <v>24</v>
      </c>
      <c r="S29" s="572">
        <v>13</v>
      </c>
      <c r="T29" s="567">
        <v>0</v>
      </c>
      <c r="U29" s="567">
        <v>0</v>
      </c>
      <c r="V29" s="567">
        <v>7</v>
      </c>
      <c r="W29" s="567"/>
      <c r="X29" s="573">
        <v>20</v>
      </c>
      <c r="Y29" s="574">
        <f t="shared" si="2"/>
        <v>4</v>
      </c>
      <c r="Z29" s="578"/>
      <c r="AA29" s="569"/>
      <c r="AB29" s="569"/>
      <c r="AC29" s="575">
        <f t="shared" si="3"/>
        <v>0</v>
      </c>
      <c r="AD29" s="572"/>
      <c r="AE29" s="572"/>
      <c r="AF29" s="576"/>
    </row>
    <row r="30" spans="1:32" s="564" customFormat="1">
      <c r="A30" s="577" t="s">
        <v>14476</v>
      </c>
      <c r="B30" s="566">
        <v>1625</v>
      </c>
      <c r="C30" s="567">
        <v>6184</v>
      </c>
      <c r="D30" s="568">
        <v>58</v>
      </c>
      <c r="E30" s="569">
        <v>20</v>
      </c>
      <c r="F30" s="569">
        <v>6</v>
      </c>
      <c r="G30" s="569">
        <v>3</v>
      </c>
      <c r="H30" s="570">
        <v>29</v>
      </c>
      <c r="I30" s="571">
        <v>27</v>
      </c>
      <c r="J30" s="572">
        <v>3</v>
      </c>
      <c r="K30" s="572">
        <v>24</v>
      </c>
      <c r="L30" s="567">
        <v>6</v>
      </c>
      <c r="M30" s="567">
        <v>3</v>
      </c>
      <c r="N30" s="567">
        <v>2</v>
      </c>
      <c r="O30" s="567"/>
      <c r="P30" s="573">
        <f t="shared" si="0"/>
        <v>11</v>
      </c>
      <c r="Q30" s="574">
        <f t="shared" si="1"/>
        <v>16</v>
      </c>
      <c r="R30" s="571">
        <v>73</v>
      </c>
      <c r="S30" s="572">
        <v>14</v>
      </c>
      <c r="T30" s="567">
        <v>17</v>
      </c>
      <c r="U30" s="567">
        <v>8</v>
      </c>
      <c r="V30" s="567">
        <v>5</v>
      </c>
      <c r="W30" s="567"/>
      <c r="X30" s="573">
        <v>44</v>
      </c>
      <c r="Y30" s="574">
        <f t="shared" si="2"/>
        <v>29</v>
      </c>
      <c r="Z30" s="572">
        <v>1</v>
      </c>
      <c r="AA30" s="569">
        <v>2</v>
      </c>
      <c r="AB30" s="569"/>
      <c r="AC30" s="575">
        <f t="shared" si="3"/>
        <v>-1</v>
      </c>
      <c r="AD30" s="572"/>
      <c r="AE30" s="572"/>
      <c r="AF30" s="576"/>
    </row>
    <row r="31" spans="1:32" s="564" customFormat="1">
      <c r="A31" s="577" t="s">
        <v>14477</v>
      </c>
      <c r="B31" s="566">
        <v>1810</v>
      </c>
      <c r="C31" s="567">
        <v>11949</v>
      </c>
      <c r="D31" s="568">
        <v>39</v>
      </c>
      <c r="E31" s="569">
        <v>61</v>
      </c>
      <c r="F31" s="569">
        <v>13</v>
      </c>
      <c r="G31" s="569">
        <v>11</v>
      </c>
      <c r="H31" s="570">
        <v>85</v>
      </c>
      <c r="I31" s="571">
        <v>33</v>
      </c>
      <c r="J31" s="572">
        <v>17</v>
      </c>
      <c r="K31" s="572">
        <v>16</v>
      </c>
      <c r="L31" s="567">
        <v>14</v>
      </c>
      <c r="M31" s="567">
        <v>6</v>
      </c>
      <c r="N31" s="567">
        <v>6</v>
      </c>
      <c r="O31" s="567"/>
      <c r="P31" s="573">
        <f t="shared" si="0"/>
        <v>26</v>
      </c>
      <c r="Q31" s="574">
        <f t="shared" si="1"/>
        <v>7</v>
      </c>
      <c r="R31" s="571">
        <v>49</v>
      </c>
      <c r="S31" s="572">
        <v>35</v>
      </c>
      <c r="T31" s="567">
        <v>20</v>
      </c>
      <c r="U31" s="567">
        <v>12</v>
      </c>
      <c r="V31" s="567">
        <v>8</v>
      </c>
      <c r="W31" s="567"/>
      <c r="X31" s="573">
        <v>75</v>
      </c>
      <c r="Y31" s="574">
        <f t="shared" si="2"/>
        <v>-26</v>
      </c>
      <c r="Z31" s="572">
        <v>2</v>
      </c>
      <c r="AA31" s="569">
        <v>2</v>
      </c>
      <c r="AB31" s="569"/>
      <c r="AC31" s="575">
        <f t="shared" si="3"/>
        <v>0</v>
      </c>
      <c r="AD31" s="572"/>
      <c r="AE31" s="572"/>
      <c r="AF31" s="576"/>
    </row>
    <row r="32" spans="1:32" s="564" customFormat="1">
      <c r="A32" s="577" t="s">
        <v>14478</v>
      </c>
      <c r="B32" s="566">
        <v>1318</v>
      </c>
      <c r="C32" s="567">
        <v>4886</v>
      </c>
      <c r="D32" s="568">
        <v>58</v>
      </c>
      <c r="E32" s="569">
        <v>23</v>
      </c>
      <c r="F32" s="569">
        <v>0</v>
      </c>
      <c r="G32" s="569">
        <v>0</v>
      </c>
      <c r="H32" s="570">
        <v>23</v>
      </c>
      <c r="I32" s="571">
        <v>18</v>
      </c>
      <c r="J32" s="572">
        <v>1</v>
      </c>
      <c r="K32" s="572">
        <v>17</v>
      </c>
      <c r="L32" s="567">
        <v>8</v>
      </c>
      <c r="M32" s="567">
        <v>2</v>
      </c>
      <c r="N32" s="567">
        <v>0</v>
      </c>
      <c r="O32" s="567"/>
      <c r="P32" s="573">
        <f t="shared" si="0"/>
        <v>10</v>
      </c>
      <c r="Q32" s="574">
        <f t="shared" si="1"/>
        <v>8</v>
      </c>
      <c r="R32" s="571">
        <v>24</v>
      </c>
      <c r="S32" s="572">
        <v>12</v>
      </c>
      <c r="T32" s="567">
        <v>0</v>
      </c>
      <c r="U32" s="567">
        <v>0</v>
      </c>
      <c r="V32" s="567">
        <v>5</v>
      </c>
      <c r="W32" s="567"/>
      <c r="X32" s="573">
        <v>17</v>
      </c>
      <c r="Y32" s="574">
        <f t="shared" si="2"/>
        <v>7</v>
      </c>
      <c r="Z32" s="578"/>
      <c r="AA32" s="569"/>
      <c r="AB32" s="569"/>
      <c r="AC32" s="575">
        <f t="shared" si="3"/>
        <v>0</v>
      </c>
      <c r="AD32" s="572"/>
      <c r="AE32" s="572"/>
      <c r="AF32" s="576"/>
    </row>
    <row r="33" spans="1:16160" s="564" customFormat="1">
      <c r="A33" s="577" t="s">
        <v>14479</v>
      </c>
      <c r="B33" s="566">
        <v>235</v>
      </c>
      <c r="C33" s="567">
        <v>2545</v>
      </c>
      <c r="D33" s="568">
        <v>28</v>
      </c>
      <c r="E33" s="569">
        <v>24</v>
      </c>
      <c r="F33" s="569">
        <v>1</v>
      </c>
      <c r="G33" s="569">
        <v>0</v>
      </c>
      <c r="H33" s="570">
        <v>25</v>
      </c>
      <c r="I33" s="571">
        <v>32</v>
      </c>
      <c r="J33" s="572">
        <v>9</v>
      </c>
      <c r="K33" s="572">
        <v>23</v>
      </c>
      <c r="L33" s="567">
        <v>7</v>
      </c>
      <c r="M33" s="567">
        <v>1</v>
      </c>
      <c r="N33" s="567">
        <v>0</v>
      </c>
      <c r="O33" s="567"/>
      <c r="P33" s="573">
        <f t="shared" si="0"/>
        <v>8</v>
      </c>
      <c r="Q33" s="574">
        <f t="shared" si="1"/>
        <v>24</v>
      </c>
      <c r="R33" s="571">
        <v>32</v>
      </c>
      <c r="S33" s="572">
        <v>13</v>
      </c>
      <c r="T33" s="567">
        <v>3</v>
      </c>
      <c r="U33" s="567">
        <v>0</v>
      </c>
      <c r="V33" s="567">
        <v>2</v>
      </c>
      <c r="W33" s="567"/>
      <c r="X33" s="573">
        <v>18</v>
      </c>
      <c r="Y33" s="574">
        <f t="shared" si="2"/>
        <v>14</v>
      </c>
      <c r="Z33" s="572">
        <v>9</v>
      </c>
      <c r="AA33" s="569">
        <v>6</v>
      </c>
      <c r="AB33" s="569"/>
      <c r="AC33" s="575">
        <f t="shared" si="3"/>
        <v>3</v>
      </c>
      <c r="AD33" s="572"/>
      <c r="AE33" s="572"/>
      <c r="AF33" s="576"/>
    </row>
    <row r="34" spans="1:16160" s="564" customFormat="1">
      <c r="A34" s="577" t="s">
        <v>14480</v>
      </c>
      <c r="B34" s="566">
        <v>1918</v>
      </c>
      <c r="C34" s="567">
        <v>5587</v>
      </c>
      <c r="D34" s="568">
        <v>34</v>
      </c>
      <c r="E34" s="569">
        <v>40</v>
      </c>
      <c r="F34" s="569">
        <v>3</v>
      </c>
      <c r="G34" s="569">
        <v>2</v>
      </c>
      <c r="H34" s="570">
        <v>45</v>
      </c>
      <c r="I34" s="571">
        <v>22</v>
      </c>
      <c r="J34" s="572">
        <v>7</v>
      </c>
      <c r="K34" s="572">
        <v>15</v>
      </c>
      <c r="L34" s="567">
        <v>10</v>
      </c>
      <c r="M34" s="567">
        <v>2</v>
      </c>
      <c r="N34" s="567">
        <v>2</v>
      </c>
      <c r="O34" s="567"/>
      <c r="P34" s="573">
        <f t="shared" si="0"/>
        <v>14</v>
      </c>
      <c r="Q34" s="574">
        <f t="shared" si="1"/>
        <v>8</v>
      </c>
      <c r="R34" s="571">
        <v>54</v>
      </c>
      <c r="S34" s="572">
        <v>28</v>
      </c>
      <c r="T34" s="567">
        <v>6</v>
      </c>
      <c r="U34" s="567">
        <v>3</v>
      </c>
      <c r="V34" s="567">
        <v>9</v>
      </c>
      <c r="W34" s="567"/>
      <c r="X34" s="573">
        <v>46</v>
      </c>
      <c r="Y34" s="574">
        <f t="shared" si="2"/>
        <v>8</v>
      </c>
      <c r="Z34" s="578"/>
      <c r="AA34" s="569"/>
      <c r="AB34" s="569"/>
      <c r="AC34" s="575">
        <f t="shared" si="3"/>
        <v>0</v>
      </c>
      <c r="AD34" s="572"/>
      <c r="AE34" s="572"/>
      <c r="AF34" s="576"/>
    </row>
    <row r="35" spans="1:16160" s="564" customFormat="1">
      <c r="A35" s="577" t="s">
        <v>14481</v>
      </c>
      <c r="B35" s="566">
        <v>3562</v>
      </c>
      <c r="C35" s="567">
        <v>17830</v>
      </c>
      <c r="D35" s="568">
        <v>57</v>
      </c>
      <c r="E35" s="569">
        <v>77</v>
      </c>
      <c r="F35" s="569">
        <v>6</v>
      </c>
      <c r="G35" s="569">
        <v>2</v>
      </c>
      <c r="H35" s="570">
        <v>85</v>
      </c>
      <c r="I35" s="571">
        <v>51</v>
      </c>
      <c r="J35" s="572">
        <v>9</v>
      </c>
      <c r="K35" s="572">
        <v>42</v>
      </c>
      <c r="L35" s="567">
        <v>22</v>
      </c>
      <c r="M35" s="567">
        <v>5</v>
      </c>
      <c r="N35" s="567">
        <v>3</v>
      </c>
      <c r="O35" s="567"/>
      <c r="P35" s="573">
        <f t="shared" si="0"/>
        <v>30</v>
      </c>
      <c r="Q35" s="574">
        <f t="shared" si="1"/>
        <v>21</v>
      </c>
      <c r="R35" s="571">
        <v>114</v>
      </c>
      <c r="S35" s="572">
        <v>55</v>
      </c>
      <c r="T35" s="567">
        <v>12</v>
      </c>
      <c r="U35" s="567">
        <v>5</v>
      </c>
      <c r="V35" s="567">
        <v>6</v>
      </c>
      <c r="W35" s="567"/>
      <c r="X35" s="573">
        <v>78</v>
      </c>
      <c r="Y35" s="574">
        <f t="shared" si="2"/>
        <v>36</v>
      </c>
      <c r="Z35" s="572">
        <v>3</v>
      </c>
      <c r="AA35" s="569">
        <v>3</v>
      </c>
      <c r="AB35" s="569"/>
      <c r="AC35" s="575">
        <f t="shared" si="3"/>
        <v>0</v>
      </c>
      <c r="AD35" s="572"/>
      <c r="AE35" s="572"/>
      <c r="AF35" s="576"/>
    </row>
    <row r="36" spans="1:16160" s="564" customFormat="1">
      <c r="A36" s="577" t="s">
        <v>14482</v>
      </c>
      <c r="B36" s="566">
        <v>1897</v>
      </c>
      <c r="C36" s="567">
        <v>10907</v>
      </c>
      <c r="D36" s="568">
        <v>27</v>
      </c>
      <c r="E36" s="569">
        <v>102</v>
      </c>
      <c r="F36" s="569">
        <v>7</v>
      </c>
      <c r="G36" s="569">
        <v>1</v>
      </c>
      <c r="H36" s="570">
        <v>110</v>
      </c>
      <c r="I36" s="571">
        <v>41</v>
      </c>
      <c r="J36" s="572">
        <v>12</v>
      </c>
      <c r="K36" s="572">
        <v>29</v>
      </c>
      <c r="L36" s="567">
        <v>26</v>
      </c>
      <c r="M36" s="567">
        <v>4</v>
      </c>
      <c r="N36" s="567">
        <v>1</v>
      </c>
      <c r="O36" s="567"/>
      <c r="P36" s="573">
        <f t="shared" si="0"/>
        <v>31</v>
      </c>
      <c r="Q36" s="574">
        <f t="shared" si="1"/>
        <v>10</v>
      </c>
      <c r="R36" s="571">
        <v>71</v>
      </c>
      <c r="S36" s="572">
        <v>57</v>
      </c>
      <c r="T36" s="567">
        <v>10</v>
      </c>
      <c r="U36" s="567">
        <v>0</v>
      </c>
      <c r="V36" s="567">
        <v>10</v>
      </c>
      <c r="W36" s="567"/>
      <c r="X36" s="573">
        <v>77</v>
      </c>
      <c r="Y36" s="574">
        <f t="shared" si="2"/>
        <v>-6</v>
      </c>
      <c r="Z36" s="572">
        <v>9</v>
      </c>
      <c r="AA36" s="569">
        <v>8</v>
      </c>
      <c r="AB36" s="569"/>
      <c r="AC36" s="575">
        <f t="shared" si="3"/>
        <v>1</v>
      </c>
      <c r="AD36" s="572"/>
      <c r="AE36" s="572"/>
      <c r="AF36" s="576"/>
    </row>
    <row r="37" spans="1:16160" s="564" customFormat="1">
      <c r="A37" s="577" t="s">
        <v>14483</v>
      </c>
      <c r="B37" s="566">
        <v>1060</v>
      </c>
      <c r="C37" s="567">
        <v>1106</v>
      </c>
      <c r="D37" s="568">
        <v>9</v>
      </c>
      <c r="E37" s="569">
        <v>20</v>
      </c>
      <c r="F37" s="569">
        <v>7</v>
      </c>
      <c r="G37" s="569">
        <v>6</v>
      </c>
      <c r="H37" s="570">
        <v>33</v>
      </c>
      <c r="I37" s="571">
        <v>13</v>
      </c>
      <c r="J37" s="572">
        <v>6</v>
      </c>
      <c r="K37" s="572">
        <v>7</v>
      </c>
      <c r="L37" s="567">
        <v>11</v>
      </c>
      <c r="M37" s="567">
        <v>4</v>
      </c>
      <c r="N37" s="567">
        <v>5</v>
      </c>
      <c r="O37" s="567"/>
      <c r="P37" s="573">
        <f t="shared" si="0"/>
        <v>20</v>
      </c>
      <c r="Q37" s="574">
        <f t="shared" si="1"/>
        <v>-7</v>
      </c>
      <c r="R37" s="571">
        <v>57</v>
      </c>
      <c r="S37" s="572">
        <v>12</v>
      </c>
      <c r="T37" s="567">
        <v>12</v>
      </c>
      <c r="U37" s="567">
        <v>10</v>
      </c>
      <c r="V37" s="567">
        <v>6</v>
      </c>
      <c r="W37" s="567"/>
      <c r="X37" s="573">
        <v>40</v>
      </c>
      <c r="Y37" s="574">
        <f t="shared" si="2"/>
        <v>17</v>
      </c>
      <c r="Z37" s="578"/>
      <c r="AA37" s="569"/>
      <c r="AB37" s="569"/>
      <c r="AC37" s="575">
        <f t="shared" si="3"/>
        <v>0</v>
      </c>
      <c r="AD37" s="572"/>
      <c r="AE37" s="572"/>
      <c r="AF37" s="576"/>
    </row>
    <row r="38" spans="1:16160" s="564" customFormat="1">
      <c r="A38" s="577" t="s">
        <v>14484</v>
      </c>
      <c r="B38" s="566">
        <v>1162</v>
      </c>
      <c r="C38" s="567">
        <v>3112</v>
      </c>
      <c r="D38" s="568">
        <v>57</v>
      </c>
      <c r="E38" s="569">
        <v>15</v>
      </c>
      <c r="F38" s="569">
        <v>0</v>
      </c>
      <c r="G38" s="569">
        <v>0</v>
      </c>
      <c r="H38" s="570">
        <v>15</v>
      </c>
      <c r="I38" s="571">
        <v>7</v>
      </c>
      <c r="J38" s="572"/>
      <c r="K38" s="572">
        <v>7</v>
      </c>
      <c r="L38" s="567">
        <v>7</v>
      </c>
      <c r="M38" s="567">
        <v>0</v>
      </c>
      <c r="N38" s="567">
        <v>0</v>
      </c>
      <c r="O38" s="567"/>
      <c r="P38" s="573">
        <f t="shared" si="0"/>
        <v>7</v>
      </c>
      <c r="Q38" s="574">
        <f t="shared" si="1"/>
        <v>0</v>
      </c>
      <c r="R38" s="571">
        <v>18</v>
      </c>
      <c r="S38" s="572">
        <v>10</v>
      </c>
      <c r="T38" s="567">
        <v>0</v>
      </c>
      <c r="U38" s="567">
        <v>0</v>
      </c>
      <c r="V38" s="567">
        <v>2</v>
      </c>
      <c r="W38" s="567"/>
      <c r="X38" s="573">
        <v>12</v>
      </c>
      <c r="Y38" s="574">
        <f t="shared" si="2"/>
        <v>6</v>
      </c>
      <c r="Z38" s="578"/>
      <c r="AA38" s="569"/>
      <c r="AB38" s="569"/>
      <c r="AC38" s="575">
        <f t="shared" si="3"/>
        <v>0</v>
      </c>
      <c r="AD38" s="572"/>
      <c r="AE38" s="572"/>
      <c r="AF38" s="576"/>
    </row>
    <row r="39" spans="1:16160" s="564" customFormat="1">
      <c r="A39" s="577" t="s">
        <v>14485</v>
      </c>
      <c r="B39" s="566">
        <v>75</v>
      </c>
      <c r="C39" s="567">
        <v>226</v>
      </c>
      <c r="D39" s="568">
        <v>31</v>
      </c>
      <c r="E39" s="569">
        <v>2</v>
      </c>
      <c r="F39" s="569"/>
      <c r="G39" s="569"/>
      <c r="H39" s="570">
        <v>2</v>
      </c>
      <c r="I39" s="571">
        <v>0</v>
      </c>
      <c r="J39" s="572">
        <v>0</v>
      </c>
      <c r="K39" s="572">
        <v>0</v>
      </c>
      <c r="L39" s="567">
        <v>1</v>
      </c>
      <c r="M39" s="567"/>
      <c r="N39" s="567"/>
      <c r="O39" s="567"/>
      <c r="P39" s="573">
        <f t="shared" si="0"/>
        <v>1</v>
      </c>
      <c r="Q39" s="574">
        <f t="shared" si="1"/>
        <v>-1</v>
      </c>
      <c r="R39" s="571">
        <v>0</v>
      </c>
      <c r="S39" s="572">
        <v>2</v>
      </c>
      <c r="T39" s="567"/>
      <c r="U39" s="567"/>
      <c r="V39" s="567"/>
      <c r="W39" s="567"/>
      <c r="X39" s="573">
        <v>2</v>
      </c>
      <c r="Y39" s="574">
        <f t="shared" si="2"/>
        <v>-2</v>
      </c>
      <c r="Z39" s="572"/>
      <c r="AA39" s="569"/>
      <c r="AB39" s="569"/>
      <c r="AC39" s="575">
        <f t="shared" si="3"/>
        <v>0</v>
      </c>
      <c r="AD39" s="572"/>
      <c r="AE39" s="572"/>
      <c r="AF39" s="576"/>
    </row>
    <row r="40" spans="1:16160" s="564" customFormat="1" ht="32.25" thickBot="1">
      <c r="A40" s="580" t="s">
        <v>14486</v>
      </c>
      <c r="B40" s="581"/>
      <c r="C40" s="582"/>
      <c r="D40" s="583"/>
      <c r="E40" s="584">
        <v>44</v>
      </c>
      <c r="F40" s="584">
        <v>0</v>
      </c>
      <c r="G40" s="584">
        <v>0</v>
      </c>
      <c r="H40" s="585">
        <v>44</v>
      </c>
      <c r="I40" s="586"/>
      <c r="J40" s="587"/>
      <c r="K40" s="587"/>
      <c r="L40" s="582">
        <v>11</v>
      </c>
      <c r="M40" s="582"/>
      <c r="N40" s="582"/>
      <c r="O40" s="582"/>
      <c r="P40" s="588">
        <f t="shared" si="0"/>
        <v>11</v>
      </c>
      <c r="Q40" s="589">
        <f t="shared" si="1"/>
        <v>-11</v>
      </c>
      <c r="R40" s="586"/>
      <c r="S40" s="587">
        <v>20</v>
      </c>
      <c r="T40" s="582">
        <v>0</v>
      </c>
      <c r="U40" s="582">
        <v>0</v>
      </c>
      <c r="V40" s="582">
        <v>7</v>
      </c>
      <c r="W40" s="582"/>
      <c r="X40" s="588">
        <v>27</v>
      </c>
      <c r="Y40" s="589">
        <f t="shared" si="2"/>
        <v>-27</v>
      </c>
      <c r="Z40" s="587"/>
      <c r="AA40" s="584"/>
      <c r="AB40" s="584"/>
      <c r="AC40" s="590">
        <f t="shared" si="3"/>
        <v>0</v>
      </c>
      <c r="AD40" s="587"/>
      <c r="AE40" s="587"/>
      <c r="AF40" s="591"/>
    </row>
    <row r="41" spans="1:16160" ht="15.75" customHeight="1" thickBot="1">
      <c r="A41" s="592" t="s">
        <v>14487</v>
      </c>
      <c r="B41" s="593">
        <f>SUM(B9:B40)</f>
        <v>61265</v>
      </c>
      <c r="C41" s="594">
        <f>SUM(C9:C40)</f>
        <v>295955</v>
      </c>
      <c r="D41" s="595">
        <v>58</v>
      </c>
      <c r="E41" s="596">
        <v>1358</v>
      </c>
      <c r="F41" s="596">
        <v>121</v>
      </c>
      <c r="G41" s="596">
        <v>46</v>
      </c>
      <c r="H41" s="597">
        <v>1525</v>
      </c>
      <c r="I41" s="598">
        <f t="shared" ref="I41:O41" si="4">SUM(I9:I40)</f>
        <v>735</v>
      </c>
      <c r="J41" s="596">
        <f t="shared" si="4"/>
        <v>180</v>
      </c>
      <c r="K41" s="596">
        <f t="shared" si="4"/>
        <v>556</v>
      </c>
      <c r="L41" s="596">
        <f t="shared" si="4"/>
        <v>348</v>
      </c>
      <c r="M41" s="596">
        <f t="shared" si="4"/>
        <v>115</v>
      </c>
      <c r="N41" s="596">
        <f t="shared" si="4"/>
        <v>65</v>
      </c>
      <c r="O41" s="596">
        <f t="shared" si="4"/>
        <v>12</v>
      </c>
      <c r="P41" s="599">
        <f t="shared" si="0"/>
        <v>540</v>
      </c>
      <c r="Q41" s="589">
        <f t="shared" si="1"/>
        <v>195</v>
      </c>
      <c r="R41" s="598">
        <f>SUM(R9:R40)</f>
        <v>1652</v>
      </c>
      <c r="S41" s="594">
        <f>SUM(S9:S40)</f>
        <v>785</v>
      </c>
      <c r="T41" s="594">
        <f t="shared" ref="T41:X41" si="5">SUM(T9:T40)</f>
        <v>303</v>
      </c>
      <c r="U41" s="594">
        <f t="shared" si="5"/>
        <v>119</v>
      </c>
      <c r="V41" s="594">
        <f t="shared" si="5"/>
        <v>223</v>
      </c>
      <c r="W41" s="594">
        <f t="shared" si="5"/>
        <v>0</v>
      </c>
      <c r="X41" s="594">
        <f t="shared" si="5"/>
        <v>1391</v>
      </c>
      <c r="Y41" s="589">
        <f t="shared" si="2"/>
        <v>261</v>
      </c>
      <c r="Z41" s="600">
        <f>SUM(Z9:Z40)</f>
        <v>35</v>
      </c>
      <c r="AA41" s="600">
        <f t="shared" ref="AA41:AF41" si="6">SUM(AA9:AA40)</f>
        <v>31</v>
      </c>
      <c r="AB41" s="600">
        <f t="shared" si="6"/>
        <v>0</v>
      </c>
      <c r="AC41" s="601">
        <f t="shared" si="3"/>
        <v>4</v>
      </c>
      <c r="AD41" s="600">
        <f t="shared" si="6"/>
        <v>0</v>
      </c>
      <c r="AE41" s="600">
        <f t="shared" si="6"/>
        <v>0</v>
      </c>
      <c r="AF41" s="602">
        <f t="shared" si="6"/>
        <v>0</v>
      </c>
    </row>
    <row r="42" spans="1:16160">
      <c r="A42" s="603"/>
      <c r="B42" s="538"/>
      <c r="C42" s="538"/>
      <c r="D42" s="604"/>
      <c r="E42" s="538"/>
      <c r="F42" s="538"/>
      <c r="G42" s="538"/>
      <c r="H42" s="538"/>
      <c r="L42" s="605"/>
      <c r="M42" s="605"/>
      <c r="N42" s="605"/>
      <c r="O42" s="605"/>
      <c r="R42" s="605"/>
      <c r="S42" s="605"/>
      <c r="T42" s="606"/>
    </row>
    <row r="43" spans="1:16160">
      <c r="A43" s="603"/>
      <c r="B43" s="538"/>
      <c r="C43" s="538"/>
      <c r="D43" s="604"/>
      <c r="E43" s="538"/>
      <c r="F43" s="538"/>
      <c r="G43" s="538"/>
      <c r="H43" s="538"/>
      <c r="L43" s="605"/>
      <c r="M43" s="605"/>
      <c r="N43" s="605"/>
      <c r="O43" s="605"/>
      <c r="R43" s="605"/>
      <c r="S43" s="605"/>
      <c r="T43" s="606"/>
    </row>
    <row r="44" spans="1:16160" s="537" customFormat="1">
      <c r="A44" s="607"/>
      <c r="D44" s="545"/>
      <c r="L44" s="535"/>
      <c r="M44" s="535"/>
      <c r="N44" s="535"/>
      <c r="O44" s="535"/>
      <c r="R44" s="535"/>
      <c r="S44" s="535"/>
      <c r="T44" s="536"/>
      <c r="W44" s="538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39"/>
      <c r="AS44" s="539"/>
      <c r="AT44" s="539"/>
      <c r="AU44" s="539"/>
      <c r="AV44" s="539"/>
      <c r="AW44" s="539"/>
      <c r="AX44" s="539"/>
      <c r="AY44" s="539"/>
      <c r="AZ44" s="539"/>
      <c r="BA44" s="539"/>
      <c r="BB44" s="539"/>
      <c r="BC44" s="539"/>
      <c r="BD44" s="539"/>
      <c r="BE44" s="539"/>
      <c r="BF44" s="539"/>
      <c r="BG44" s="539"/>
      <c r="BH44" s="539"/>
      <c r="BI44" s="539"/>
      <c r="BJ44" s="539"/>
      <c r="BK44" s="539"/>
      <c r="BL44" s="539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  <c r="BX44" s="539"/>
      <c r="BY44" s="539"/>
      <c r="BZ44" s="539"/>
      <c r="CA44" s="539"/>
      <c r="CB44" s="539"/>
      <c r="CC44" s="539"/>
      <c r="CD44" s="539"/>
      <c r="CE44" s="539"/>
      <c r="CF44" s="539"/>
      <c r="CG44" s="539"/>
      <c r="CH44" s="539"/>
      <c r="CI44" s="539"/>
      <c r="CJ44" s="539"/>
      <c r="CK44" s="539"/>
      <c r="CL44" s="539"/>
      <c r="CM44" s="539"/>
      <c r="CN44" s="539"/>
      <c r="CO44" s="539"/>
      <c r="CP44" s="539"/>
      <c r="CQ44" s="539"/>
      <c r="CR44" s="539"/>
      <c r="CS44" s="539"/>
      <c r="CT44" s="539"/>
      <c r="CU44" s="539"/>
      <c r="CV44" s="539"/>
      <c r="CW44" s="539"/>
      <c r="CX44" s="539"/>
      <c r="CY44" s="539"/>
      <c r="CZ44" s="539"/>
      <c r="DA44" s="539"/>
      <c r="DB44" s="539"/>
      <c r="DC44" s="539"/>
      <c r="DD44" s="539"/>
      <c r="DE44" s="539"/>
      <c r="DF44" s="539"/>
      <c r="DG44" s="539"/>
      <c r="DH44" s="539"/>
      <c r="DI44" s="539"/>
      <c r="DJ44" s="539"/>
      <c r="DK44" s="539"/>
      <c r="DL44" s="539"/>
      <c r="DM44" s="539"/>
      <c r="DN44" s="539"/>
      <c r="DO44" s="539"/>
      <c r="DP44" s="539"/>
      <c r="DQ44" s="539"/>
      <c r="DR44" s="539"/>
      <c r="DS44" s="539"/>
      <c r="DT44" s="539"/>
      <c r="DU44" s="539"/>
      <c r="DV44" s="539"/>
      <c r="DW44" s="539"/>
      <c r="DX44" s="539"/>
      <c r="DY44" s="539"/>
      <c r="DZ44" s="539"/>
      <c r="EA44" s="539"/>
      <c r="EB44" s="539"/>
      <c r="EC44" s="539"/>
      <c r="ED44" s="539"/>
      <c r="EE44" s="539"/>
      <c r="EF44" s="539"/>
      <c r="EG44" s="539"/>
      <c r="EH44" s="539"/>
      <c r="EI44" s="539"/>
      <c r="EJ44" s="539"/>
      <c r="EK44" s="539"/>
      <c r="EL44" s="539"/>
      <c r="EM44" s="539"/>
      <c r="EN44" s="539"/>
      <c r="EO44" s="539"/>
      <c r="EP44" s="539"/>
      <c r="EQ44" s="539"/>
      <c r="ER44" s="539"/>
      <c r="ES44" s="539"/>
      <c r="ET44" s="539"/>
      <c r="EU44" s="539"/>
      <c r="EV44" s="539"/>
      <c r="EW44" s="539"/>
      <c r="EX44" s="539"/>
      <c r="EY44" s="539"/>
      <c r="EZ44" s="539"/>
      <c r="FA44" s="539"/>
      <c r="FB44" s="539"/>
      <c r="FC44" s="539"/>
      <c r="FD44" s="539"/>
      <c r="FE44" s="539"/>
      <c r="FF44" s="539"/>
      <c r="FG44" s="539"/>
      <c r="FH44" s="539"/>
      <c r="FI44" s="539"/>
      <c r="FJ44" s="539"/>
      <c r="FK44" s="539"/>
      <c r="FL44" s="539"/>
      <c r="FM44" s="539"/>
      <c r="FN44" s="539"/>
      <c r="FO44" s="539"/>
      <c r="FP44" s="539"/>
      <c r="FQ44" s="539"/>
      <c r="FR44" s="539"/>
      <c r="FS44" s="539"/>
      <c r="FT44" s="539"/>
      <c r="FU44" s="539"/>
      <c r="FV44" s="539"/>
      <c r="FW44" s="539"/>
      <c r="FX44" s="539"/>
      <c r="FY44" s="539"/>
      <c r="FZ44" s="539"/>
      <c r="GA44" s="539"/>
      <c r="GB44" s="539"/>
      <c r="GC44" s="539"/>
      <c r="GD44" s="539"/>
      <c r="GE44" s="539"/>
      <c r="GF44" s="539"/>
      <c r="GG44" s="539"/>
      <c r="GH44" s="539"/>
      <c r="GI44" s="539"/>
      <c r="GJ44" s="539"/>
      <c r="GK44" s="539"/>
      <c r="GL44" s="539"/>
      <c r="GM44" s="539"/>
      <c r="GN44" s="539"/>
      <c r="GO44" s="539"/>
      <c r="GP44" s="539"/>
      <c r="GQ44" s="539"/>
      <c r="GR44" s="539"/>
      <c r="GS44" s="539"/>
      <c r="GT44" s="539"/>
      <c r="GU44" s="539"/>
      <c r="GV44" s="539"/>
      <c r="GW44" s="539"/>
      <c r="GX44" s="539"/>
      <c r="GY44" s="539"/>
      <c r="GZ44" s="539"/>
      <c r="HA44" s="539"/>
      <c r="HB44" s="539"/>
      <c r="HC44" s="539"/>
      <c r="HD44" s="539"/>
      <c r="HE44" s="539"/>
      <c r="HF44" s="539"/>
      <c r="HG44" s="539"/>
      <c r="HH44" s="539"/>
      <c r="HI44" s="539"/>
      <c r="HJ44" s="539"/>
      <c r="HK44" s="539"/>
      <c r="HL44" s="539"/>
      <c r="HM44" s="539"/>
      <c r="HN44" s="539"/>
      <c r="HO44" s="539"/>
      <c r="HP44" s="539"/>
      <c r="HQ44" s="539"/>
      <c r="HR44" s="539"/>
      <c r="HS44" s="539"/>
      <c r="HT44" s="539"/>
      <c r="HU44" s="539"/>
      <c r="HV44" s="539"/>
      <c r="HW44" s="539"/>
      <c r="HX44" s="539"/>
      <c r="HY44" s="539"/>
      <c r="HZ44" s="539"/>
      <c r="IA44" s="539"/>
      <c r="IB44" s="539"/>
      <c r="IC44" s="539"/>
      <c r="ID44" s="539"/>
      <c r="IE44" s="539"/>
      <c r="IF44" s="539"/>
      <c r="IG44" s="539"/>
      <c r="IH44" s="539"/>
      <c r="II44" s="539"/>
      <c r="IJ44" s="539"/>
      <c r="IK44" s="539"/>
      <c r="IL44" s="539"/>
      <c r="IM44" s="539"/>
      <c r="IN44" s="539"/>
      <c r="IO44" s="539"/>
      <c r="IP44" s="539"/>
      <c r="IQ44" s="539"/>
      <c r="IR44" s="539"/>
      <c r="IS44" s="539"/>
      <c r="IT44" s="539"/>
      <c r="IU44" s="539"/>
      <c r="IV44" s="539"/>
      <c r="IW44" s="539"/>
      <c r="IX44" s="539"/>
      <c r="IY44" s="539"/>
      <c r="IZ44" s="539"/>
      <c r="JA44" s="539"/>
      <c r="JB44" s="539"/>
      <c r="JC44" s="539"/>
      <c r="JD44" s="539"/>
      <c r="JE44" s="539"/>
      <c r="JF44" s="539"/>
      <c r="JG44" s="539"/>
      <c r="JH44" s="539"/>
      <c r="JI44" s="539"/>
      <c r="JJ44" s="539"/>
      <c r="JK44" s="539"/>
      <c r="JL44" s="539"/>
      <c r="JM44" s="539"/>
      <c r="JN44" s="539"/>
      <c r="JO44" s="539"/>
      <c r="JP44" s="539"/>
      <c r="JQ44" s="539"/>
      <c r="JR44" s="539"/>
      <c r="JS44" s="539"/>
      <c r="JT44" s="539"/>
      <c r="JU44" s="539"/>
      <c r="JV44" s="539"/>
      <c r="JW44" s="539"/>
      <c r="JX44" s="539"/>
      <c r="JY44" s="539"/>
      <c r="JZ44" s="539"/>
      <c r="KA44" s="539"/>
      <c r="KB44" s="539"/>
      <c r="KC44" s="539"/>
      <c r="KD44" s="539"/>
      <c r="KE44" s="539"/>
      <c r="KF44" s="539"/>
      <c r="KG44" s="539"/>
      <c r="KH44" s="539"/>
      <c r="KI44" s="539"/>
      <c r="KJ44" s="539"/>
      <c r="KK44" s="539"/>
      <c r="KL44" s="539"/>
      <c r="KM44" s="539"/>
      <c r="KN44" s="539"/>
      <c r="KO44" s="539"/>
      <c r="KP44" s="539"/>
      <c r="KQ44" s="539"/>
      <c r="KR44" s="539"/>
      <c r="KS44" s="539"/>
      <c r="KT44" s="539"/>
      <c r="KU44" s="539"/>
      <c r="KV44" s="539"/>
      <c r="KW44" s="539"/>
      <c r="KX44" s="539"/>
      <c r="KY44" s="539"/>
      <c r="KZ44" s="539"/>
      <c r="LA44" s="539"/>
      <c r="LB44" s="539"/>
      <c r="LC44" s="539"/>
      <c r="LD44" s="539"/>
      <c r="LE44" s="539"/>
      <c r="LF44" s="539"/>
      <c r="LG44" s="539"/>
      <c r="LH44" s="539"/>
      <c r="LI44" s="539"/>
      <c r="LJ44" s="539"/>
      <c r="LK44" s="539"/>
      <c r="LL44" s="539"/>
      <c r="LM44" s="539"/>
      <c r="LN44" s="539"/>
      <c r="LO44" s="539"/>
      <c r="LP44" s="539"/>
      <c r="LQ44" s="539"/>
      <c r="LR44" s="539"/>
      <c r="LS44" s="539"/>
      <c r="LT44" s="539"/>
      <c r="LU44" s="539"/>
      <c r="LV44" s="539"/>
      <c r="LW44" s="539"/>
      <c r="LX44" s="539"/>
      <c r="LY44" s="539"/>
      <c r="LZ44" s="539"/>
      <c r="MA44" s="539"/>
      <c r="MB44" s="539"/>
      <c r="MC44" s="539"/>
      <c r="MD44" s="539"/>
      <c r="ME44" s="539"/>
      <c r="MF44" s="539"/>
      <c r="MG44" s="539"/>
      <c r="MH44" s="539"/>
      <c r="MI44" s="539"/>
      <c r="MJ44" s="539"/>
      <c r="MK44" s="539"/>
      <c r="ML44" s="539"/>
      <c r="MM44" s="539"/>
      <c r="MN44" s="539"/>
      <c r="MO44" s="539"/>
      <c r="MP44" s="539"/>
      <c r="MQ44" s="539"/>
      <c r="MR44" s="539"/>
      <c r="MS44" s="539"/>
      <c r="MT44" s="539"/>
      <c r="MU44" s="539"/>
      <c r="MV44" s="539"/>
      <c r="MW44" s="539"/>
      <c r="MX44" s="539"/>
      <c r="MY44" s="539"/>
      <c r="MZ44" s="539"/>
      <c r="NA44" s="539"/>
      <c r="NB44" s="539"/>
      <c r="NC44" s="539"/>
      <c r="ND44" s="539"/>
      <c r="NE44" s="539"/>
      <c r="NF44" s="539"/>
      <c r="NG44" s="539"/>
      <c r="NH44" s="539"/>
      <c r="NI44" s="539"/>
      <c r="NJ44" s="539"/>
      <c r="NK44" s="539"/>
      <c r="NL44" s="539"/>
      <c r="NM44" s="539"/>
      <c r="NN44" s="539"/>
      <c r="NO44" s="539"/>
      <c r="NP44" s="539"/>
      <c r="NQ44" s="539"/>
      <c r="NR44" s="539"/>
      <c r="NS44" s="539"/>
      <c r="NT44" s="539"/>
      <c r="NU44" s="539"/>
      <c r="NV44" s="539"/>
      <c r="NW44" s="539"/>
      <c r="NX44" s="539"/>
      <c r="NY44" s="539"/>
      <c r="NZ44" s="539"/>
      <c r="OA44" s="539"/>
      <c r="OB44" s="539"/>
      <c r="OC44" s="539"/>
      <c r="OD44" s="539"/>
      <c r="OE44" s="539"/>
      <c r="OF44" s="539"/>
      <c r="OG44" s="539"/>
      <c r="OH44" s="539"/>
      <c r="OI44" s="539"/>
      <c r="OJ44" s="539"/>
      <c r="OK44" s="539"/>
      <c r="OL44" s="539"/>
      <c r="OM44" s="539"/>
      <c r="ON44" s="539"/>
      <c r="OO44" s="539"/>
      <c r="OP44" s="539"/>
      <c r="OQ44" s="539"/>
      <c r="OR44" s="539"/>
      <c r="OS44" s="539"/>
      <c r="OT44" s="539"/>
      <c r="OU44" s="539"/>
      <c r="OV44" s="539"/>
      <c r="OW44" s="539"/>
      <c r="OX44" s="539"/>
      <c r="OY44" s="539"/>
      <c r="OZ44" s="539"/>
      <c r="PA44" s="539"/>
      <c r="PB44" s="539"/>
      <c r="PC44" s="539"/>
      <c r="PD44" s="539"/>
      <c r="PE44" s="539"/>
      <c r="PF44" s="539"/>
      <c r="PG44" s="539"/>
      <c r="PH44" s="539"/>
      <c r="PI44" s="539"/>
      <c r="PJ44" s="539"/>
      <c r="PK44" s="539"/>
      <c r="PL44" s="539"/>
      <c r="PM44" s="539"/>
      <c r="PN44" s="539"/>
      <c r="PO44" s="539"/>
      <c r="PP44" s="539"/>
      <c r="PQ44" s="539"/>
      <c r="PR44" s="539"/>
      <c r="PS44" s="539"/>
      <c r="PT44" s="539"/>
      <c r="PU44" s="539"/>
      <c r="PV44" s="539"/>
      <c r="PW44" s="539"/>
      <c r="PX44" s="539"/>
      <c r="PY44" s="539"/>
      <c r="PZ44" s="539"/>
      <c r="QA44" s="539"/>
      <c r="QB44" s="539"/>
      <c r="QC44" s="539"/>
      <c r="QD44" s="539"/>
      <c r="QE44" s="539"/>
      <c r="QF44" s="539"/>
      <c r="QG44" s="539"/>
      <c r="QH44" s="539"/>
      <c r="QI44" s="539"/>
      <c r="QJ44" s="539"/>
      <c r="QK44" s="539"/>
      <c r="QL44" s="539"/>
      <c r="QM44" s="539"/>
      <c r="QN44" s="539"/>
      <c r="QO44" s="539"/>
      <c r="QP44" s="539"/>
      <c r="QQ44" s="539"/>
      <c r="QR44" s="539"/>
      <c r="QS44" s="539"/>
      <c r="QT44" s="539"/>
      <c r="QU44" s="539"/>
      <c r="QV44" s="539"/>
      <c r="QW44" s="539"/>
      <c r="QX44" s="539"/>
      <c r="QY44" s="539"/>
      <c r="QZ44" s="539"/>
      <c r="RA44" s="539"/>
      <c r="RB44" s="539"/>
      <c r="RC44" s="539"/>
      <c r="RD44" s="539"/>
      <c r="RE44" s="539"/>
      <c r="RF44" s="539"/>
      <c r="RG44" s="539"/>
      <c r="RH44" s="539"/>
      <c r="RI44" s="539"/>
      <c r="RJ44" s="539"/>
      <c r="RK44" s="539"/>
      <c r="RL44" s="539"/>
      <c r="RM44" s="539"/>
      <c r="RN44" s="539"/>
      <c r="RO44" s="539"/>
      <c r="RP44" s="539"/>
      <c r="RQ44" s="539"/>
      <c r="RR44" s="539"/>
      <c r="RS44" s="539"/>
      <c r="RT44" s="539"/>
      <c r="RU44" s="539"/>
      <c r="RV44" s="539"/>
      <c r="RW44" s="539"/>
      <c r="RX44" s="539"/>
      <c r="RY44" s="539"/>
      <c r="RZ44" s="539"/>
      <c r="SA44" s="539"/>
      <c r="SB44" s="539"/>
      <c r="SC44" s="539"/>
      <c r="SD44" s="539"/>
      <c r="SE44" s="539"/>
      <c r="SF44" s="539"/>
      <c r="SG44" s="539"/>
      <c r="SH44" s="539"/>
      <c r="SI44" s="539"/>
      <c r="SJ44" s="539"/>
      <c r="SK44" s="539"/>
      <c r="SL44" s="539"/>
      <c r="SM44" s="539"/>
      <c r="SN44" s="539"/>
      <c r="SO44" s="539"/>
      <c r="SP44" s="539"/>
      <c r="SQ44" s="539"/>
      <c r="SR44" s="539"/>
      <c r="SS44" s="539"/>
      <c r="ST44" s="539"/>
      <c r="SU44" s="539"/>
      <c r="SV44" s="539"/>
      <c r="SW44" s="539"/>
      <c r="SX44" s="539"/>
      <c r="SY44" s="539"/>
      <c r="SZ44" s="539"/>
      <c r="TA44" s="539"/>
      <c r="TB44" s="539"/>
      <c r="TC44" s="539"/>
      <c r="TD44" s="539"/>
      <c r="TE44" s="539"/>
      <c r="TF44" s="539"/>
      <c r="TG44" s="539"/>
      <c r="TH44" s="539"/>
      <c r="TI44" s="539"/>
      <c r="TJ44" s="539"/>
      <c r="TK44" s="539"/>
      <c r="TL44" s="539"/>
      <c r="TM44" s="539"/>
      <c r="TN44" s="539"/>
      <c r="TO44" s="539"/>
      <c r="TP44" s="539"/>
      <c r="TQ44" s="539"/>
      <c r="TR44" s="539"/>
      <c r="TS44" s="539"/>
      <c r="TT44" s="539"/>
      <c r="TU44" s="539"/>
      <c r="TV44" s="539"/>
      <c r="TW44" s="539"/>
      <c r="TX44" s="539"/>
      <c r="TY44" s="539"/>
      <c r="TZ44" s="539"/>
      <c r="UA44" s="539"/>
      <c r="UB44" s="539"/>
      <c r="UC44" s="539"/>
      <c r="UD44" s="539"/>
      <c r="UE44" s="539"/>
      <c r="UF44" s="539"/>
      <c r="UG44" s="539"/>
      <c r="UH44" s="539"/>
      <c r="UI44" s="539"/>
      <c r="UJ44" s="539"/>
      <c r="UK44" s="539"/>
      <c r="UL44" s="539"/>
      <c r="UM44" s="539"/>
      <c r="UN44" s="539"/>
      <c r="UO44" s="539"/>
      <c r="UP44" s="539"/>
      <c r="UQ44" s="539"/>
      <c r="UR44" s="539"/>
      <c r="US44" s="539"/>
      <c r="UT44" s="539"/>
      <c r="UU44" s="539"/>
      <c r="UV44" s="539"/>
      <c r="UW44" s="539"/>
      <c r="UX44" s="539"/>
      <c r="UY44" s="539"/>
      <c r="UZ44" s="539"/>
      <c r="VA44" s="539"/>
      <c r="VB44" s="539"/>
      <c r="VC44" s="539"/>
      <c r="VD44" s="539"/>
      <c r="VE44" s="539"/>
      <c r="VF44" s="539"/>
      <c r="VG44" s="539"/>
      <c r="VH44" s="539"/>
      <c r="VI44" s="539"/>
      <c r="VJ44" s="539"/>
      <c r="VK44" s="539"/>
      <c r="VL44" s="539"/>
      <c r="VM44" s="539"/>
      <c r="VN44" s="539"/>
      <c r="VO44" s="539"/>
      <c r="VP44" s="539"/>
      <c r="VQ44" s="539"/>
      <c r="VR44" s="539"/>
      <c r="VS44" s="539"/>
      <c r="VT44" s="539"/>
      <c r="VU44" s="539"/>
      <c r="VV44" s="539"/>
      <c r="VW44" s="539"/>
      <c r="VX44" s="539"/>
      <c r="VY44" s="539"/>
      <c r="VZ44" s="539"/>
      <c r="WA44" s="539"/>
      <c r="WB44" s="539"/>
      <c r="WC44" s="539"/>
      <c r="WD44" s="539"/>
      <c r="WE44" s="539"/>
      <c r="WF44" s="539"/>
      <c r="WG44" s="539"/>
      <c r="WH44" s="539"/>
      <c r="WI44" s="539"/>
      <c r="WJ44" s="539"/>
      <c r="WK44" s="539"/>
      <c r="WL44" s="539"/>
      <c r="WM44" s="539"/>
      <c r="WN44" s="539"/>
      <c r="WO44" s="539"/>
      <c r="WP44" s="539"/>
      <c r="WQ44" s="539"/>
      <c r="WR44" s="539"/>
      <c r="WS44" s="539"/>
      <c r="WT44" s="539"/>
      <c r="WU44" s="539"/>
      <c r="WV44" s="539"/>
      <c r="WW44" s="539"/>
      <c r="WX44" s="539"/>
      <c r="WY44" s="539"/>
      <c r="WZ44" s="539"/>
      <c r="XA44" s="539"/>
      <c r="XB44" s="539"/>
      <c r="XC44" s="539"/>
      <c r="XD44" s="539"/>
      <c r="XE44" s="539"/>
      <c r="XF44" s="539"/>
      <c r="XG44" s="539"/>
      <c r="XH44" s="539"/>
      <c r="XI44" s="539"/>
      <c r="XJ44" s="539"/>
      <c r="XK44" s="539"/>
      <c r="XL44" s="539"/>
      <c r="XM44" s="539"/>
      <c r="XN44" s="539"/>
      <c r="XO44" s="539"/>
      <c r="XP44" s="539"/>
      <c r="XQ44" s="539"/>
      <c r="XR44" s="539"/>
      <c r="XS44" s="539"/>
      <c r="XT44" s="539"/>
      <c r="XU44" s="539"/>
      <c r="XV44" s="539"/>
      <c r="XW44" s="539"/>
      <c r="XX44" s="539"/>
      <c r="XY44" s="539"/>
      <c r="XZ44" s="539"/>
      <c r="YA44" s="539"/>
      <c r="YB44" s="539"/>
      <c r="YC44" s="539"/>
      <c r="YD44" s="539"/>
      <c r="YE44" s="539"/>
      <c r="YF44" s="539"/>
      <c r="YG44" s="539"/>
      <c r="YH44" s="539"/>
      <c r="YI44" s="539"/>
      <c r="YJ44" s="539"/>
      <c r="YK44" s="539"/>
      <c r="YL44" s="539"/>
      <c r="YM44" s="539"/>
      <c r="YN44" s="539"/>
      <c r="YO44" s="539"/>
      <c r="YP44" s="539"/>
      <c r="YQ44" s="539"/>
      <c r="YR44" s="539"/>
      <c r="YS44" s="539"/>
      <c r="YT44" s="539"/>
      <c r="YU44" s="539"/>
      <c r="YV44" s="539"/>
      <c r="YW44" s="539"/>
      <c r="YX44" s="539"/>
      <c r="YY44" s="539"/>
      <c r="YZ44" s="539"/>
      <c r="ZA44" s="539"/>
      <c r="ZB44" s="539"/>
      <c r="ZC44" s="539"/>
      <c r="ZD44" s="539"/>
      <c r="ZE44" s="539"/>
      <c r="ZF44" s="539"/>
      <c r="ZG44" s="539"/>
      <c r="ZH44" s="539"/>
      <c r="ZI44" s="539"/>
      <c r="ZJ44" s="539"/>
      <c r="ZK44" s="539"/>
      <c r="ZL44" s="539"/>
      <c r="ZM44" s="539"/>
      <c r="ZN44" s="539"/>
      <c r="ZO44" s="539"/>
      <c r="ZP44" s="539"/>
      <c r="ZQ44" s="539"/>
      <c r="ZR44" s="539"/>
      <c r="ZS44" s="539"/>
      <c r="ZT44" s="539"/>
      <c r="ZU44" s="539"/>
      <c r="ZV44" s="539"/>
      <c r="ZW44" s="539"/>
      <c r="ZX44" s="539"/>
      <c r="ZY44" s="539"/>
      <c r="ZZ44" s="539"/>
      <c r="AAA44" s="539"/>
      <c r="AAB44" s="539"/>
      <c r="AAC44" s="539"/>
      <c r="AAD44" s="539"/>
      <c r="AAE44" s="539"/>
      <c r="AAF44" s="539"/>
      <c r="AAG44" s="539"/>
      <c r="AAH44" s="539"/>
      <c r="AAI44" s="539"/>
      <c r="AAJ44" s="539"/>
      <c r="AAK44" s="539"/>
      <c r="AAL44" s="539"/>
      <c r="AAM44" s="539"/>
      <c r="AAN44" s="539"/>
      <c r="AAO44" s="539"/>
      <c r="AAP44" s="539"/>
      <c r="AAQ44" s="539"/>
      <c r="AAR44" s="539"/>
      <c r="AAS44" s="539"/>
      <c r="AAT44" s="539"/>
      <c r="AAU44" s="539"/>
      <c r="AAV44" s="539"/>
      <c r="AAW44" s="539"/>
      <c r="AAX44" s="539"/>
      <c r="AAY44" s="539"/>
      <c r="AAZ44" s="539"/>
      <c r="ABA44" s="539"/>
      <c r="ABB44" s="539"/>
      <c r="ABC44" s="539"/>
      <c r="ABD44" s="539"/>
      <c r="ABE44" s="539"/>
      <c r="ABF44" s="539"/>
      <c r="ABG44" s="539"/>
      <c r="ABH44" s="539"/>
      <c r="ABI44" s="539"/>
      <c r="ABJ44" s="539"/>
      <c r="ABK44" s="539"/>
      <c r="ABL44" s="539"/>
      <c r="ABM44" s="539"/>
      <c r="ABN44" s="539"/>
      <c r="ABO44" s="539"/>
      <c r="ABP44" s="539"/>
      <c r="ABQ44" s="539"/>
      <c r="ABR44" s="539"/>
      <c r="ABS44" s="539"/>
      <c r="ABT44" s="539"/>
      <c r="ABU44" s="539"/>
      <c r="ABV44" s="539"/>
      <c r="ABW44" s="539"/>
      <c r="ABX44" s="539"/>
      <c r="ABY44" s="539"/>
      <c r="ABZ44" s="539"/>
      <c r="ACA44" s="539"/>
      <c r="ACB44" s="539"/>
      <c r="ACC44" s="539"/>
      <c r="ACD44" s="539"/>
      <c r="ACE44" s="539"/>
      <c r="ACF44" s="539"/>
      <c r="ACG44" s="539"/>
      <c r="ACH44" s="539"/>
      <c r="ACI44" s="539"/>
      <c r="ACJ44" s="539"/>
      <c r="ACK44" s="539"/>
      <c r="ACL44" s="539"/>
      <c r="ACM44" s="539"/>
      <c r="ACN44" s="539"/>
      <c r="ACO44" s="539"/>
      <c r="ACP44" s="539"/>
      <c r="ACQ44" s="539"/>
      <c r="ACR44" s="539"/>
      <c r="ACS44" s="539"/>
      <c r="ACT44" s="539"/>
      <c r="ACU44" s="539"/>
      <c r="ACV44" s="539"/>
      <c r="ACW44" s="539"/>
      <c r="ACX44" s="539"/>
      <c r="ACY44" s="539"/>
      <c r="ACZ44" s="539"/>
      <c r="ADA44" s="539"/>
      <c r="ADB44" s="539"/>
      <c r="ADC44" s="539"/>
      <c r="ADD44" s="539"/>
      <c r="ADE44" s="539"/>
      <c r="ADF44" s="539"/>
      <c r="ADG44" s="539"/>
      <c r="ADH44" s="539"/>
      <c r="ADI44" s="539"/>
      <c r="ADJ44" s="539"/>
      <c r="ADK44" s="539"/>
      <c r="ADL44" s="539"/>
      <c r="ADM44" s="539"/>
      <c r="ADN44" s="539"/>
      <c r="ADO44" s="539"/>
      <c r="ADP44" s="539"/>
      <c r="ADQ44" s="539"/>
      <c r="ADR44" s="539"/>
      <c r="ADS44" s="539"/>
      <c r="ADT44" s="539"/>
      <c r="ADU44" s="539"/>
      <c r="ADV44" s="539"/>
      <c r="ADW44" s="539"/>
      <c r="ADX44" s="539"/>
      <c r="ADY44" s="539"/>
      <c r="ADZ44" s="539"/>
      <c r="AEA44" s="539"/>
      <c r="AEB44" s="539"/>
      <c r="AEC44" s="539"/>
      <c r="AED44" s="539"/>
      <c r="AEE44" s="539"/>
      <c r="AEF44" s="539"/>
      <c r="AEG44" s="539"/>
      <c r="AEH44" s="539"/>
      <c r="AEI44" s="539"/>
      <c r="AEJ44" s="539"/>
      <c r="AEK44" s="539"/>
      <c r="AEL44" s="539"/>
      <c r="AEM44" s="539"/>
      <c r="AEN44" s="539"/>
      <c r="AEO44" s="539"/>
      <c r="AEP44" s="539"/>
      <c r="AEQ44" s="539"/>
      <c r="AER44" s="539"/>
      <c r="AES44" s="539"/>
      <c r="AET44" s="539"/>
      <c r="AEU44" s="539"/>
      <c r="AEV44" s="539"/>
      <c r="AEW44" s="539"/>
      <c r="AEX44" s="539"/>
      <c r="AEY44" s="539"/>
      <c r="AEZ44" s="539"/>
      <c r="AFA44" s="539"/>
      <c r="AFB44" s="539"/>
      <c r="AFC44" s="539"/>
      <c r="AFD44" s="539"/>
      <c r="AFE44" s="539"/>
      <c r="AFF44" s="539"/>
      <c r="AFG44" s="539"/>
      <c r="AFH44" s="539"/>
      <c r="AFI44" s="539"/>
      <c r="AFJ44" s="539"/>
      <c r="AFK44" s="539"/>
      <c r="AFL44" s="539"/>
      <c r="AFM44" s="539"/>
      <c r="AFN44" s="539"/>
      <c r="AFO44" s="539"/>
      <c r="AFP44" s="539"/>
      <c r="AFQ44" s="539"/>
      <c r="AFR44" s="539"/>
      <c r="AFS44" s="539"/>
      <c r="AFT44" s="539"/>
      <c r="AFU44" s="539"/>
      <c r="AFV44" s="539"/>
      <c r="AFW44" s="539"/>
      <c r="AFX44" s="539"/>
      <c r="AFY44" s="539"/>
      <c r="AFZ44" s="539"/>
      <c r="AGA44" s="539"/>
      <c r="AGB44" s="539"/>
      <c r="AGC44" s="539"/>
      <c r="AGD44" s="539"/>
      <c r="AGE44" s="539"/>
      <c r="AGF44" s="539"/>
      <c r="AGG44" s="539"/>
      <c r="AGH44" s="539"/>
      <c r="AGI44" s="539"/>
      <c r="AGJ44" s="539"/>
      <c r="AGK44" s="539"/>
      <c r="AGL44" s="539"/>
      <c r="AGM44" s="539"/>
      <c r="AGN44" s="539"/>
      <c r="AGO44" s="539"/>
      <c r="AGP44" s="539"/>
      <c r="AGQ44" s="539"/>
      <c r="AGR44" s="539"/>
      <c r="AGS44" s="539"/>
      <c r="AGT44" s="539"/>
      <c r="AGU44" s="539"/>
      <c r="AGV44" s="539"/>
      <c r="AGW44" s="539"/>
      <c r="AGX44" s="539"/>
      <c r="AGY44" s="539"/>
      <c r="AGZ44" s="539"/>
      <c r="AHA44" s="539"/>
      <c r="AHB44" s="539"/>
      <c r="AHC44" s="539"/>
      <c r="AHD44" s="539"/>
      <c r="AHE44" s="539"/>
      <c r="AHF44" s="539"/>
      <c r="AHG44" s="539"/>
      <c r="AHH44" s="539"/>
      <c r="AHI44" s="539"/>
      <c r="AHJ44" s="539"/>
      <c r="AHK44" s="539"/>
      <c r="AHL44" s="539"/>
      <c r="AHM44" s="539"/>
      <c r="AHN44" s="539"/>
      <c r="AHO44" s="539"/>
      <c r="AHP44" s="539"/>
      <c r="AHQ44" s="539"/>
      <c r="AHR44" s="539"/>
      <c r="AHS44" s="539"/>
      <c r="AHT44" s="539"/>
      <c r="AHU44" s="539"/>
      <c r="AHV44" s="539"/>
      <c r="AHW44" s="539"/>
      <c r="AHX44" s="539"/>
      <c r="AHY44" s="539"/>
      <c r="AHZ44" s="539"/>
      <c r="AIA44" s="539"/>
      <c r="AIB44" s="539"/>
      <c r="AIC44" s="539"/>
      <c r="AID44" s="539"/>
      <c r="AIE44" s="539"/>
      <c r="AIF44" s="539"/>
      <c r="AIG44" s="539"/>
      <c r="AIH44" s="539"/>
      <c r="AII44" s="539"/>
      <c r="AIJ44" s="539"/>
      <c r="AIK44" s="539"/>
      <c r="AIL44" s="539"/>
      <c r="AIM44" s="539"/>
      <c r="AIN44" s="539"/>
      <c r="AIO44" s="539"/>
      <c r="AIP44" s="539"/>
      <c r="AIQ44" s="539"/>
      <c r="AIR44" s="539"/>
      <c r="AIS44" s="539"/>
      <c r="AIT44" s="539"/>
      <c r="AIU44" s="539"/>
      <c r="AIV44" s="539"/>
      <c r="AIW44" s="539"/>
      <c r="AIX44" s="539"/>
      <c r="AIY44" s="539"/>
      <c r="AIZ44" s="539"/>
      <c r="AJA44" s="539"/>
      <c r="AJB44" s="539"/>
      <c r="AJC44" s="539"/>
      <c r="AJD44" s="539"/>
      <c r="AJE44" s="539"/>
      <c r="AJF44" s="539"/>
      <c r="AJG44" s="539"/>
      <c r="AJH44" s="539"/>
      <c r="AJI44" s="539"/>
      <c r="AJJ44" s="539"/>
      <c r="AJK44" s="539"/>
      <c r="AJL44" s="539"/>
      <c r="AJM44" s="539"/>
      <c r="AJN44" s="539"/>
      <c r="AJO44" s="539"/>
      <c r="AJP44" s="539"/>
      <c r="AJQ44" s="539"/>
      <c r="AJR44" s="539"/>
      <c r="AJS44" s="539"/>
      <c r="AJT44" s="539"/>
      <c r="AJU44" s="539"/>
      <c r="AJV44" s="539"/>
      <c r="AJW44" s="539"/>
      <c r="AJX44" s="539"/>
      <c r="AJY44" s="539"/>
      <c r="AJZ44" s="539"/>
      <c r="AKA44" s="539"/>
      <c r="AKB44" s="539"/>
      <c r="AKC44" s="539"/>
      <c r="AKD44" s="539"/>
      <c r="AKE44" s="539"/>
      <c r="AKF44" s="539"/>
      <c r="AKG44" s="539"/>
      <c r="AKH44" s="539"/>
      <c r="AKI44" s="539"/>
      <c r="AKJ44" s="539"/>
      <c r="AKK44" s="539"/>
      <c r="AKL44" s="539"/>
      <c r="AKM44" s="539"/>
      <c r="AKN44" s="539"/>
      <c r="AKO44" s="539"/>
      <c r="AKP44" s="539"/>
      <c r="AKQ44" s="539"/>
      <c r="AKR44" s="539"/>
      <c r="AKS44" s="539"/>
      <c r="AKT44" s="539"/>
      <c r="AKU44" s="539"/>
      <c r="AKV44" s="539"/>
      <c r="AKW44" s="539"/>
      <c r="AKX44" s="539"/>
      <c r="AKY44" s="539"/>
      <c r="AKZ44" s="539"/>
      <c r="ALA44" s="539"/>
      <c r="ALB44" s="539"/>
      <c r="ALC44" s="539"/>
      <c r="ALD44" s="539"/>
      <c r="ALE44" s="539"/>
      <c r="ALF44" s="539"/>
      <c r="ALG44" s="539"/>
      <c r="ALH44" s="539"/>
      <c r="ALI44" s="539"/>
      <c r="ALJ44" s="539"/>
      <c r="ALK44" s="539"/>
      <c r="ALL44" s="539"/>
      <c r="ALM44" s="539"/>
      <c r="ALN44" s="539"/>
      <c r="ALO44" s="539"/>
      <c r="ALP44" s="539"/>
      <c r="ALQ44" s="539"/>
      <c r="ALR44" s="539"/>
      <c r="ALS44" s="539"/>
      <c r="ALT44" s="539"/>
      <c r="ALU44" s="539"/>
      <c r="ALV44" s="539"/>
      <c r="ALW44" s="539"/>
      <c r="ALX44" s="539"/>
      <c r="ALY44" s="539"/>
      <c r="ALZ44" s="539"/>
      <c r="AMA44" s="539"/>
      <c r="AMB44" s="539"/>
      <c r="AMC44" s="539"/>
      <c r="AMD44" s="539"/>
      <c r="AME44" s="539"/>
      <c r="AMF44" s="539"/>
      <c r="AMG44" s="539"/>
      <c r="AMH44" s="539"/>
      <c r="AMI44" s="539"/>
      <c r="AMJ44" s="539"/>
      <c r="AMK44" s="539"/>
      <c r="AML44" s="539"/>
      <c r="AMM44" s="539"/>
      <c r="AMN44" s="539"/>
      <c r="AMO44" s="539"/>
      <c r="AMP44" s="539"/>
      <c r="AMQ44" s="539"/>
      <c r="AMR44" s="539"/>
      <c r="AMS44" s="539"/>
      <c r="AMT44" s="539"/>
      <c r="AMU44" s="539"/>
      <c r="AMV44" s="539"/>
      <c r="AMW44" s="539"/>
      <c r="AMX44" s="539"/>
      <c r="AMY44" s="539"/>
      <c r="AMZ44" s="539"/>
      <c r="ANA44" s="539"/>
      <c r="ANB44" s="539"/>
      <c r="ANC44" s="539"/>
      <c r="AND44" s="539"/>
      <c r="ANE44" s="539"/>
      <c r="ANF44" s="539"/>
      <c r="ANG44" s="539"/>
      <c r="ANH44" s="539"/>
      <c r="ANI44" s="539"/>
      <c r="ANJ44" s="539"/>
      <c r="ANK44" s="539"/>
      <c r="ANL44" s="539"/>
      <c r="ANM44" s="539"/>
      <c r="ANN44" s="539"/>
      <c r="ANO44" s="539"/>
      <c r="ANP44" s="539"/>
      <c r="ANQ44" s="539"/>
      <c r="ANR44" s="539"/>
      <c r="ANS44" s="539"/>
      <c r="ANT44" s="539"/>
      <c r="ANU44" s="539"/>
      <c r="ANV44" s="539"/>
      <c r="ANW44" s="539"/>
      <c r="ANX44" s="539"/>
      <c r="ANY44" s="539"/>
      <c r="ANZ44" s="539"/>
      <c r="AOA44" s="539"/>
      <c r="AOB44" s="539"/>
      <c r="AOC44" s="539"/>
      <c r="AOD44" s="539"/>
      <c r="AOE44" s="539"/>
      <c r="AOF44" s="539"/>
      <c r="AOG44" s="539"/>
      <c r="AOH44" s="539"/>
      <c r="AOI44" s="539"/>
      <c r="AOJ44" s="539"/>
      <c r="AOK44" s="539"/>
      <c r="AOL44" s="539"/>
      <c r="AOM44" s="539"/>
      <c r="AON44" s="539"/>
      <c r="AOO44" s="539"/>
      <c r="AOP44" s="539"/>
      <c r="AOQ44" s="539"/>
      <c r="AOR44" s="539"/>
      <c r="AOS44" s="539"/>
      <c r="AOT44" s="539"/>
      <c r="AOU44" s="539"/>
      <c r="AOV44" s="539"/>
      <c r="AOW44" s="539"/>
      <c r="AOX44" s="539"/>
      <c r="AOY44" s="539"/>
      <c r="AOZ44" s="539"/>
      <c r="APA44" s="539"/>
      <c r="APB44" s="539"/>
      <c r="APC44" s="539"/>
      <c r="APD44" s="539"/>
      <c r="APE44" s="539"/>
      <c r="APF44" s="539"/>
      <c r="APG44" s="539"/>
      <c r="APH44" s="539"/>
      <c r="API44" s="539"/>
      <c r="APJ44" s="539"/>
      <c r="APK44" s="539"/>
      <c r="APL44" s="539"/>
      <c r="APM44" s="539"/>
      <c r="APN44" s="539"/>
      <c r="APO44" s="539"/>
      <c r="APP44" s="539"/>
      <c r="APQ44" s="539"/>
      <c r="APR44" s="539"/>
      <c r="APS44" s="539"/>
      <c r="APT44" s="539"/>
      <c r="APU44" s="539"/>
      <c r="APV44" s="539"/>
      <c r="APW44" s="539"/>
      <c r="APX44" s="539"/>
      <c r="APY44" s="539"/>
      <c r="APZ44" s="539"/>
      <c r="AQA44" s="539"/>
      <c r="AQB44" s="539"/>
      <c r="AQC44" s="539"/>
      <c r="AQD44" s="539"/>
      <c r="AQE44" s="539"/>
      <c r="AQF44" s="539"/>
      <c r="AQG44" s="539"/>
      <c r="AQH44" s="539"/>
      <c r="AQI44" s="539"/>
      <c r="AQJ44" s="539"/>
      <c r="AQK44" s="539"/>
      <c r="AQL44" s="539"/>
      <c r="AQM44" s="539"/>
      <c r="AQN44" s="539"/>
      <c r="AQO44" s="539"/>
      <c r="AQP44" s="539"/>
      <c r="AQQ44" s="539"/>
      <c r="AQR44" s="539"/>
      <c r="AQS44" s="539"/>
      <c r="AQT44" s="539"/>
      <c r="AQU44" s="539"/>
      <c r="AQV44" s="539"/>
      <c r="AQW44" s="539"/>
      <c r="AQX44" s="539"/>
      <c r="AQY44" s="539"/>
      <c r="AQZ44" s="539"/>
      <c r="ARA44" s="539"/>
      <c r="ARB44" s="539"/>
      <c r="ARC44" s="539"/>
      <c r="ARD44" s="539"/>
      <c r="ARE44" s="539"/>
      <c r="ARF44" s="539"/>
      <c r="ARG44" s="539"/>
      <c r="ARH44" s="539"/>
      <c r="ARI44" s="539"/>
      <c r="ARJ44" s="539"/>
      <c r="ARK44" s="539"/>
      <c r="ARL44" s="539"/>
      <c r="ARM44" s="539"/>
      <c r="ARN44" s="539"/>
      <c r="ARO44" s="539"/>
      <c r="ARP44" s="539"/>
      <c r="ARQ44" s="539"/>
      <c r="ARR44" s="539"/>
      <c r="ARS44" s="539"/>
      <c r="ART44" s="539"/>
      <c r="ARU44" s="539"/>
      <c r="ARV44" s="539"/>
      <c r="ARW44" s="539"/>
      <c r="ARX44" s="539"/>
      <c r="ARY44" s="539"/>
      <c r="ARZ44" s="539"/>
      <c r="ASA44" s="539"/>
      <c r="ASB44" s="539"/>
      <c r="ASC44" s="539"/>
      <c r="ASD44" s="539"/>
      <c r="ASE44" s="539"/>
      <c r="ASF44" s="539"/>
      <c r="ASG44" s="539"/>
      <c r="ASH44" s="539"/>
      <c r="ASI44" s="539"/>
      <c r="ASJ44" s="539"/>
      <c r="ASK44" s="539"/>
      <c r="ASL44" s="539"/>
      <c r="ASM44" s="539"/>
      <c r="ASN44" s="539"/>
      <c r="ASO44" s="539"/>
      <c r="ASP44" s="539"/>
      <c r="ASQ44" s="539"/>
      <c r="ASR44" s="539"/>
      <c r="ASS44" s="539"/>
      <c r="AST44" s="539"/>
      <c r="ASU44" s="539"/>
      <c r="ASV44" s="539"/>
      <c r="ASW44" s="539"/>
      <c r="ASX44" s="539"/>
      <c r="ASY44" s="539"/>
      <c r="ASZ44" s="539"/>
      <c r="ATA44" s="539"/>
      <c r="ATB44" s="539"/>
      <c r="ATC44" s="539"/>
      <c r="ATD44" s="539"/>
      <c r="ATE44" s="539"/>
      <c r="ATF44" s="539"/>
      <c r="ATG44" s="539"/>
      <c r="ATH44" s="539"/>
      <c r="ATI44" s="539"/>
      <c r="ATJ44" s="539"/>
      <c r="ATK44" s="539"/>
      <c r="ATL44" s="539"/>
      <c r="ATM44" s="539"/>
      <c r="ATN44" s="539"/>
      <c r="ATO44" s="539"/>
      <c r="ATP44" s="539"/>
      <c r="ATQ44" s="539"/>
      <c r="ATR44" s="539"/>
      <c r="ATS44" s="539"/>
      <c r="ATT44" s="539"/>
      <c r="ATU44" s="539"/>
      <c r="ATV44" s="539"/>
      <c r="ATW44" s="539"/>
      <c r="ATX44" s="539"/>
      <c r="ATY44" s="539"/>
      <c r="ATZ44" s="539"/>
      <c r="AUA44" s="539"/>
      <c r="AUB44" s="539"/>
      <c r="AUC44" s="539"/>
      <c r="AUD44" s="539"/>
      <c r="AUE44" s="539"/>
      <c r="AUF44" s="539"/>
      <c r="AUG44" s="539"/>
      <c r="AUH44" s="539"/>
      <c r="AUI44" s="539"/>
      <c r="AUJ44" s="539"/>
      <c r="AUK44" s="539"/>
      <c r="AUL44" s="539"/>
      <c r="AUM44" s="539"/>
      <c r="AUN44" s="539"/>
      <c r="AUO44" s="539"/>
      <c r="AUP44" s="539"/>
      <c r="AUQ44" s="539"/>
      <c r="AUR44" s="539"/>
      <c r="AUS44" s="539"/>
      <c r="AUT44" s="539"/>
      <c r="AUU44" s="539"/>
      <c r="AUV44" s="539"/>
      <c r="AUW44" s="539"/>
      <c r="AUX44" s="539"/>
      <c r="AUY44" s="539"/>
      <c r="AUZ44" s="539"/>
      <c r="AVA44" s="539"/>
      <c r="AVB44" s="539"/>
      <c r="AVC44" s="539"/>
      <c r="AVD44" s="539"/>
      <c r="AVE44" s="539"/>
      <c r="AVF44" s="539"/>
      <c r="AVG44" s="539"/>
      <c r="AVH44" s="539"/>
      <c r="AVI44" s="539"/>
      <c r="AVJ44" s="539"/>
      <c r="AVK44" s="539"/>
      <c r="AVL44" s="539"/>
      <c r="AVM44" s="539"/>
      <c r="AVN44" s="539"/>
      <c r="AVO44" s="539"/>
      <c r="AVP44" s="539"/>
      <c r="AVQ44" s="539"/>
      <c r="AVR44" s="539"/>
      <c r="AVS44" s="539"/>
      <c r="AVT44" s="539"/>
      <c r="AVU44" s="539"/>
      <c r="AVV44" s="539"/>
      <c r="AVW44" s="539"/>
      <c r="AVX44" s="539"/>
      <c r="AVY44" s="539"/>
      <c r="AVZ44" s="539"/>
      <c r="AWA44" s="539"/>
      <c r="AWB44" s="539"/>
      <c r="AWC44" s="539"/>
      <c r="AWD44" s="539"/>
      <c r="AWE44" s="539"/>
      <c r="AWF44" s="539"/>
      <c r="AWG44" s="539"/>
      <c r="AWH44" s="539"/>
      <c r="AWI44" s="539"/>
      <c r="AWJ44" s="539"/>
      <c r="AWK44" s="539"/>
      <c r="AWL44" s="539"/>
      <c r="AWM44" s="539"/>
      <c r="AWN44" s="539"/>
      <c r="AWO44" s="539"/>
      <c r="AWP44" s="539"/>
      <c r="AWQ44" s="539"/>
      <c r="AWR44" s="539"/>
      <c r="AWS44" s="539"/>
      <c r="AWT44" s="539"/>
      <c r="AWU44" s="539"/>
      <c r="AWV44" s="539"/>
      <c r="AWW44" s="539"/>
      <c r="AWX44" s="539"/>
      <c r="AWY44" s="539"/>
      <c r="AWZ44" s="539"/>
      <c r="AXA44" s="539"/>
      <c r="AXB44" s="539"/>
      <c r="AXC44" s="539"/>
      <c r="AXD44" s="539"/>
      <c r="AXE44" s="539"/>
      <c r="AXF44" s="539"/>
      <c r="AXG44" s="539"/>
      <c r="AXH44" s="539"/>
      <c r="AXI44" s="539"/>
      <c r="AXJ44" s="539"/>
      <c r="AXK44" s="539"/>
      <c r="AXL44" s="539"/>
      <c r="AXM44" s="539"/>
      <c r="AXN44" s="539"/>
      <c r="AXO44" s="539"/>
      <c r="AXP44" s="539"/>
      <c r="AXQ44" s="539"/>
      <c r="AXR44" s="539"/>
      <c r="AXS44" s="539"/>
      <c r="AXT44" s="539"/>
      <c r="AXU44" s="539"/>
      <c r="AXV44" s="539"/>
      <c r="AXW44" s="539"/>
      <c r="AXX44" s="539"/>
      <c r="AXY44" s="539"/>
      <c r="AXZ44" s="539"/>
      <c r="AYA44" s="539"/>
      <c r="AYB44" s="539"/>
      <c r="AYC44" s="539"/>
      <c r="AYD44" s="539"/>
      <c r="AYE44" s="539"/>
      <c r="AYF44" s="539"/>
      <c r="AYG44" s="539"/>
      <c r="AYH44" s="539"/>
      <c r="AYI44" s="539"/>
      <c r="AYJ44" s="539"/>
      <c r="AYK44" s="539"/>
      <c r="AYL44" s="539"/>
      <c r="AYM44" s="539"/>
      <c r="AYN44" s="539"/>
      <c r="AYO44" s="539"/>
      <c r="AYP44" s="539"/>
      <c r="AYQ44" s="539"/>
      <c r="AYR44" s="539"/>
      <c r="AYS44" s="539"/>
      <c r="AYT44" s="539"/>
      <c r="AYU44" s="539"/>
      <c r="AYV44" s="539"/>
      <c r="AYW44" s="539"/>
      <c r="AYX44" s="539"/>
      <c r="AYY44" s="539"/>
      <c r="AYZ44" s="539"/>
      <c r="AZA44" s="539"/>
      <c r="AZB44" s="539"/>
      <c r="AZC44" s="539"/>
      <c r="AZD44" s="539"/>
      <c r="AZE44" s="539"/>
      <c r="AZF44" s="539"/>
      <c r="AZG44" s="539"/>
      <c r="AZH44" s="539"/>
      <c r="AZI44" s="539"/>
      <c r="AZJ44" s="539"/>
      <c r="AZK44" s="539"/>
      <c r="AZL44" s="539"/>
      <c r="AZM44" s="539"/>
      <c r="AZN44" s="539"/>
      <c r="AZO44" s="539"/>
      <c r="AZP44" s="539"/>
      <c r="AZQ44" s="539"/>
      <c r="AZR44" s="539"/>
      <c r="AZS44" s="539"/>
      <c r="AZT44" s="539"/>
      <c r="AZU44" s="539"/>
      <c r="AZV44" s="539"/>
      <c r="AZW44" s="539"/>
      <c r="AZX44" s="539"/>
      <c r="AZY44" s="539"/>
      <c r="AZZ44" s="539"/>
      <c r="BAA44" s="539"/>
      <c r="BAB44" s="539"/>
      <c r="BAC44" s="539"/>
      <c r="BAD44" s="539"/>
      <c r="BAE44" s="539"/>
      <c r="BAF44" s="539"/>
      <c r="BAG44" s="539"/>
      <c r="BAH44" s="539"/>
      <c r="BAI44" s="539"/>
      <c r="BAJ44" s="539"/>
      <c r="BAK44" s="539"/>
      <c r="BAL44" s="539"/>
      <c r="BAM44" s="539"/>
      <c r="BAN44" s="539"/>
      <c r="BAO44" s="539"/>
      <c r="BAP44" s="539"/>
      <c r="BAQ44" s="539"/>
      <c r="BAR44" s="539"/>
      <c r="BAS44" s="539"/>
      <c r="BAT44" s="539"/>
      <c r="BAU44" s="539"/>
      <c r="BAV44" s="539"/>
      <c r="BAW44" s="539"/>
      <c r="BAX44" s="539"/>
      <c r="BAY44" s="539"/>
      <c r="BAZ44" s="539"/>
      <c r="BBA44" s="539"/>
      <c r="BBB44" s="539"/>
      <c r="BBC44" s="539"/>
      <c r="BBD44" s="539"/>
      <c r="BBE44" s="539"/>
      <c r="BBF44" s="539"/>
      <c r="BBG44" s="539"/>
      <c r="BBH44" s="539"/>
      <c r="BBI44" s="539"/>
      <c r="BBJ44" s="539"/>
      <c r="BBK44" s="539"/>
      <c r="BBL44" s="539"/>
      <c r="BBM44" s="539"/>
      <c r="BBN44" s="539"/>
      <c r="BBO44" s="539"/>
      <c r="BBP44" s="539"/>
      <c r="BBQ44" s="539"/>
      <c r="BBR44" s="539"/>
      <c r="BBS44" s="539"/>
      <c r="BBT44" s="539"/>
      <c r="BBU44" s="539"/>
      <c r="BBV44" s="539"/>
      <c r="BBW44" s="539"/>
      <c r="BBX44" s="539"/>
      <c r="BBY44" s="539"/>
      <c r="BBZ44" s="539"/>
      <c r="BCA44" s="539"/>
      <c r="BCB44" s="539"/>
      <c r="BCC44" s="539"/>
      <c r="BCD44" s="539"/>
      <c r="BCE44" s="539"/>
      <c r="BCF44" s="539"/>
      <c r="BCG44" s="539"/>
      <c r="BCH44" s="539"/>
      <c r="BCI44" s="539"/>
      <c r="BCJ44" s="539"/>
      <c r="BCK44" s="539"/>
      <c r="BCL44" s="539"/>
      <c r="BCM44" s="539"/>
      <c r="BCN44" s="539"/>
      <c r="BCO44" s="539"/>
      <c r="BCP44" s="539"/>
      <c r="BCQ44" s="539"/>
      <c r="BCR44" s="539"/>
      <c r="BCS44" s="539"/>
      <c r="BCT44" s="539"/>
      <c r="BCU44" s="539"/>
      <c r="BCV44" s="539"/>
      <c r="BCW44" s="539"/>
      <c r="BCX44" s="539"/>
      <c r="BCY44" s="539"/>
      <c r="BCZ44" s="539"/>
      <c r="BDA44" s="539"/>
      <c r="BDB44" s="539"/>
      <c r="BDC44" s="539"/>
      <c r="BDD44" s="539"/>
      <c r="BDE44" s="539"/>
      <c r="BDF44" s="539"/>
      <c r="BDG44" s="539"/>
      <c r="BDH44" s="539"/>
      <c r="BDI44" s="539"/>
      <c r="BDJ44" s="539"/>
      <c r="BDK44" s="539"/>
      <c r="BDL44" s="539"/>
      <c r="BDM44" s="539"/>
      <c r="BDN44" s="539"/>
      <c r="BDO44" s="539"/>
      <c r="BDP44" s="539"/>
      <c r="BDQ44" s="539"/>
      <c r="BDR44" s="539"/>
      <c r="BDS44" s="539"/>
      <c r="BDT44" s="539"/>
      <c r="BDU44" s="539"/>
      <c r="BDV44" s="539"/>
      <c r="BDW44" s="539"/>
      <c r="BDX44" s="539"/>
      <c r="BDY44" s="539"/>
      <c r="BDZ44" s="539"/>
      <c r="BEA44" s="539"/>
      <c r="BEB44" s="539"/>
      <c r="BEC44" s="539"/>
      <c r="BED44" s="539"/>
      <c r="BEE44" s="539"/>
      <c r="BEF44" s="539"/>
      <c r="BEG44" s="539"/>
      <c r="BEH44" s="539"/>
      <c r="BEI44" s="539"/>
      <c r="BEJ44" s="539"/>
      <c r="BEK44" s="539"/>
      <c r="BEL44" s="539"/>
      <c r="BEM44" s="539"/>
      <c r="BEN44" s="539"/>
      <c r="BEO44" s="539"/>
      <c r="BEP44" s="539"/>
      <c r="BEQ44" s="539"/>
      <c r="BER44" s="539"/>
      <c r="BES44" s="539"/>
      <c r="BET44" s="539"/>
      <c r="BEU44" s="539"/>
      <c r="BEV44" s="539"/>
      <c r="BEW44" s="539"/>
      <c r="BEX44" s="539"/>
      <c r="BEY44" s="539"/>
      <c r="BEZ44" s="539"/>
      <c r="BFA44" s="539"/>
      <c r="BFB44" s="539"/>
      <c r="BFC44" s="539"/>
      <c r="BFD44" s="539"/>
      <c r="BFE44" s="539"/>
      <c r="BFF44" s="539"/>
      <c r="BFG44" s="539"/>
      <c r="BFH44" s="539"/>
      <c r="BFI44" s="539"/>
      <c r="BFJ44" s="539"/>
      <c r="BFK44" s="539"/>
      <c r="BFL44" s="539"/>
      <c r="BFM44" s="539"/>
      <c r="BFN44" s="539"/>
      <c r="BFO44" s="539"/>
      <c r="BFP44" s="539"/>
      <c r="BFQ44" s="539"/>
      <c r="BFR44" s="539"/>
      <c r="BFS44" s="539"/>
      <c r="BFT44" s="539"/>
      <c r="BFU44" s="539"/>
      <c r="BFV44" s="539"/>
      <c r="BFW44" s="539"/>
      <c r="BFX44" s="539"/>
      <c r="BFY44" s="539"/>
      <c r="BFZ44" s="539"/>
      <c r="BGA44" s="539"/>
      <c r="BGB44" s="539"/>
      <c r="BGC44" s="539"/>
      <c r="BGD44" s="539"/>
      <c r="BGE44" s="539"/>
      <c r="BGF44" s="539"/>
      <c r="BGG44" s="539"/>
      <c r="BGH44" s="539"/>
      <c r="BGI44" s="539"/>
      <c r="BGJ44" s="539"/>
      <c r="BGK44" s="539"/>
      <c r="BGL44" s="539"/>
      <c r="BGM44" s="539"/>
      <c r="BGN44" s="539"/>
      <c r="BGO44" s="539"/>
      <c r="BGP44" s="539"/>
      <c r="BGQ44" s="539"/>
      <c r="BGR44" s="539"/>
      <c r="BGS44" s="539"/>
      <c r="BGT44" s="539"/>
      <c r="BGU44" s="539"/>
      <c r="BGV44" s="539"/>
      <c r="BGW44" s="539"/>
      <c r="BGX44" s="539"/>
      <c r="BGY44" s="539"/>
      <c r="BGZ44" s="539"/>
      <c r="BHA44" s="539"/>
      <c r="BHB44" s="539"/>
      <c r="BHC44" s="539"/>
      <c r="BHD44" s="539"/>
      <c r="BHE44" s="539"/>
      <c r="BHF44" s="539"/>
      <c r="BHG44" s="539"/>
      <c r="BHH44" s="539"/>
      <c r="BHI44" s="539"/>
      <c r="BHJ44" s="539"/>
      <c r="BHK44" s="539"/>
      <c r="BHL44" s="539"/>
      <c r="BHM44" s="539"/>
      <c r="BHN44" s="539"/>
      <c r="BHO44" s="539"/>
      <c r="BHP44" s="539"/>
      <c r="BHQ44" s="539"/>
      <c r="BHR44" s="539"/>
      <c r="BHS44" s="539"/>
      <c r="BHT44" s="539"/>
      <c r="BHU44" s="539"/>
      <c r="BHV44" s="539"/>
      <c r="BHW44" s="539"/>
      <c r="BHX44" s="539"/>
      <c r="BHY44" s="539"/>
      <c r="BHZ44" s="539"/>
      <c r="BIA44" s="539"/>
      <c r="BIB44" s="539"/>
      <c r="BIC44" s="539"/>
      <c r="BID44" s="539"/>
      <c r="BIE44" s="539"/>
      <c r="BIF44" s="539"/>
      <c r="BIG44" s="539"/>
      <c r="BIH44" s="539"/>
      <c r="BII44" s="539"/>
      <c r="BIJ44" s="539"/>
      <c r="BIK44" s="539"/>
      <c r="BIL44" s="539"/>
      <c r="BIM44" s="539"/>
      <c r="BIN44" s="539"/>
      <c r="BIO44" s="539"/>
      <c r="BIP44" s="539"/>
      <c r="BIQ44" s="539"/>
      <c r="BIR44" s="539"/>
      <c r="BIS44" s="539"/>
      <c r="BIT44" s="539"/>
      <c r="BIU44" s="539"/>
      <c r="BIV44" s="539"/>
      <c r="BIW44" s="539"/>
      <c r="BIX44" s="539"/>
      <c r="BIY44" s="539"/>
      <c r="BIZ44" s="539"/>
      <c r="BJA44" s="539"/>
      <c r="BJB44" s="539"/>
      <c r="BJC44" s="539"/>
      <c r="BJD44" s="539"/>
      <c r="BJE44" s="539"/>
      <c r="BJF44" s="539"/>
      <c r="BJG44" s="539"/>
      <c r="BJH44" s="539"/>
      <c r="BJI44" s="539"/>
      <c r="BJJ44" s="539"/>
      <c r="BJK44" s="539"/>
      <c r="BJL44" s="539"/>
      <c r="BJM44" s="539"/>
      <c r="BJN44" s="539"/>
      <c r="BJO44" s="539"/>
      <c r="BJP44" s="539"/>
      <c r="BJQ44" s="539"/>
      <c r="BJR44" s="539"/>
      <c r="BJS44" s="539"/>
      <c r="BJT44" s="539"/>
      <c r="BJU44" s="539"/>
      <c r="BJV44" s="539"/>
      <c r="BJW44" s="539"/>
      <c r="BJX44" s="539"/>
      <c r="BJY44" s="539"/>
      <c r="BJZ44" s="539"/>
      <c r="BKA44" s="539"/>
      <c r="BKB44" s="539"/>
      <c r="BKC44" s="539"/>
      <c r="BKD44" s="539"/>
      <c r="BKE44" s="539"/>
      <c r="BKF44" s="539"/>
      <c r="BKG44" s="539"/>
      <c r="BKH44" s="539"/>
      <c r="BKI44" s="539"/>
      <c r="BKJ44" s="539"/>
      <c r="BKK44" s="539"/>
      <c r="BKL44" s="539"/>
      <c r="BKM44" s="539"/>
      <c r="BKN44" s="539"/>
      <c r="BKO44" s="539"/>
      <c r="BKP44" s="539"/>
      <c r="BKQ44" s="539"/>
      <c r="BKR44" s="539"/>
      <c r="BKS44" s="539"/>
      <c r="BKT44" s="539"/>
      <c r="BKU44" s="539"/>
      <c r="BKV44" s="539"/>
      <c r="BKW44" s="539"/>
      <c r="BKX44" s="539"/>
      <c r="BKY44" s="539"/>
      <c r="BKZ44" s="539"/>
      <c r="BLA44" s="539"/>
      <c r="BLB44" s="539"/>
      <c r="BLC44" s="539"/>
      <c r="BLD44" s="539"/>
      <c r="BLE44" s="539"/>
      <c r="BLF44" s="539"/>
      <c r="BLG44" s="539"/>
      <c r="BLH44" s="539"/>
      <c r="BLI44" s="539"/>
      <c r="BLJ44" s="539"/>
      <c r="BLK44" s="539"/>
      <c r="BLL44" s="539"/>
      <c r="BLM44" s="539"/>
      <c r="BLN44" s="539"/>
      <c r="BLO44" s="539"/>
      <c r="BLP44" s="539"/>
      <c r="BLQ44" s="539"/>
      <c r="BLR44" s="539"/>
      <c r="BLS44" s="539"/>
      <c r="BLT44" s="539"/>
      <c r="BLU44" s="539"/>
      <c r="BLV44" s="539"/>
      <c r="BLW44" s="539"/>
      <c r="BLX44" s="539"/>
      <c r="BLY44" s="539"/>
      <c r="BLZ44" s="539"/>
      <c r="BMA44" s="539"/>
      <c r="BMB44" s="539"/>
      <c r="BMC44" s="539"/>
      <c r="BMD44" s="539"/>
      <c r="BME44" s="539"/>
      <c r="BMF44" s="539"/>
      <c r="BMG44" s="539"/>
      <c r="BMH44" s="539"/>
      <c r="BMI44" s="539"/>
      <c r="BMJ44" s="539"/>
      <c r="BMK44" s="539"/>
      <c r="BML44" s="539"/>
      <c r="BMM44" s="539"/>
      <c r="BMN44" s="539"/>
      <c r="BMO44" s="539"/>
      <c r="BMP44" s="539"/>
      <c r="BMQ44" s="539"/>
      <c r="BMR44" s="539"/>
      <c r="BMS44" s="539"/>
      <c r="BMT44" s="539"/>
      <c r="BMU44" s="539"/>
      <c r="BMV44" s="539"/>
      <c r="BMW44" s="539"/>
      <c r="BMX44" s="539"/>
      <c r="BMY44" s="539"/>
      <c r="BMZ44" s="539"/>
      <c r="BNA44" s="539"/>
      <c r="BNB44" s="539"/>
      <c r="BNC44" s="539"/>
      <c r="BND44" s="539"/>
      <c r="BNE44" s="539"/>
      <c r="BNF44" s="539"/>
      <c r="BNG44" s="539"/>
      <c r="BNH44" s="539"/>
      <c r="BNI44" s="539"/>
      <c r="BNJ44" s="539"/>
      <c r="BNK44" s="539"/>
      <c r="BNL44" s="539"/>
      <c r="BNM44" s="539"/>
      <c r="BNN44" s="539"/>
      <c r="BNO44" s="539"/>
      <c r="BNP44" s="539"/>
      <c r="BNQ44" s="539"/>
      <c r="BNR44" s="539"/>
      <c r="BNS44" s="539"/>
      <c r="BNT44" s="539"/>
      <c r="BNU44" s="539"/>
      <c r="BNV44" s="539"/>
      <c r="BNW44" s="539"/>
      <c r="BNX44" s="539"/>
      <c r="BNY44" s="539"/>
      <c r="BNZ44" s="539"/>
      <c r="BOA44" s="539"/>
      <c r="BOB44" s="539"/>
      <c r="BOC44" s="539"/>
      <c r="BOD44" s="539"/>
      <c r="BOE44" s="539"/>
      <c r="BOF44" s="539"/>
      <c r="BOG44" s="539"/>
      <c r="BOH44" s="539"/>
      <c r="BOI44" s="539"/>
      <c r="BOJ44" s="539"/>
      <c r="BOK44" s="539"/>
      <c r="BOL44" s="539"/>
      <c r="BOM44" s="539"/>
      <c r="BON44" s="539"/>
      <c r="BOO44" s="539"/>
      <c r="BOP44" s="539"/>
      <c r="BOQ44" s="539"/>
      <c r="BOR44" s="539"/>
      <c r="BOS44" s="539"/>
      <c r="BOT44" s="539"/>
      <c r="BOU44" s="539"/>
      <c r="BOV44" s="539"/>
      <c r="BOW44" s="539"/>
      <c r="BOX44" s="539"/>
      <c r="BOY44" s="539"/>
      <c r="BOZ44" s="539"/>
      <c r="BPA44" s="539"/>
      <c r="BPB44" s="539"/>
      <c r="BPC44" s="539"/>
      <c r="BPD44" s="539"/>
      <c r="BPE44" s="539"/>
      <c r="BPF44" s="539"/>
      <c r="BPG44" s="539"/>
      <c r="BPH44" s="539"/>
      <c r="BPI44" s="539"/>
      <c r="BPJ44" s="539"/>
      <c r="BPK44" s="539"/>
      <c r="BPL44" s="539"/>
      <c r="BPM44" s="539"/>
      <c r="BPN44" s="539"/>
      <c r="BPO44" s="539"/>
      <c r="BPP44" s="539"/>
      <c r="BPQ44" s="539"/>
      <c r="BPR44" s="539"/>
      <c r="BPS44" s="539"/>
      <c r="BPT44" s="539"/>
      <c r="BPU44" s="539"/>
      <c r="BPV44" s="539"/>
      <c r="BPW44" s="539"/>
      <c r="BPX44" s="539"/>
      <c r="BPY44" s="539"/>
      <c r="BPZ44" s="539"/>
      <c r="BQA44" s="539"/>
      <c r="BQB44" s="539"/>
      <c r="BQC44" s="539"/>
      <c r="BQD44" s="539"/>
      <c r="BQE44" s="539"/>
      <c r="BQF44" s="539"/>
      <c r="BQG44" s="539"/>
      <c r="BQH44" s="539"/>
      <c r="BQI44" s="539"/>
      <c r="BQJ44" s="539"/>
      <c r="BQK44" s="539"/>
      <c r="BQL44" s="539"/>
      <c r="BQM44" s="539"/>
      <c r="BQN44" s="539"/>
      <c r="BQO44" s="539"/>
      <c r="BQP44" s="539"/>
      <c r="BQQ44" s="539"/>
      <c r="BQR44" s="539"/>
      <c r="BQS44" s="539"/>
      <c r="BQT44" s="539"/>
      <c r="BQU44" s="539"/>
      <c r="BQV44" s="539"/>
      <c r="BQW44" s="539"/>
      <c r="BQX44" s="539"/>
      <c r="BQY44" s="539"/>
      <c r="BQZ44" s="539"/>
      <c r="BRA44" s="539"/>
      <c r="BRB44" s="539"/>
      <c r="BRC44" s="539"/>
      <c r="BRD44" s="539"/>
      <c r="BRE44" s="539"/>
      <c r="BRF44" s="539"/>
      <c r="BRG44" s="539"/>
      <c r="BRH44" s="539"/>
      <c r="BRI44" s="539"/>
      <c r="BRJ44" s="539"/>
      <c r="BRK44" s="539"/>
      <c r="BRL44" s="539"/>
      <c r="BRM44" s="539"/>
      <c r="BRN44" s="539"/>
      <c r="BRO44" s="539"/>
      <c r="BRP44" s="539"/>
      <c r="BRQ44" s="539"/>
      <c r="BRR44" s="539"/>
      <c r="BRS44" s="539"/>
      <c r="BRT44" s="539"/>
      <c r="BRU44" s="539"/>
      <c r="BRV44" s="539"/>
      <c r="BRW44" s="539"/>
      <c r="BRX44" s="539"/>
      <c r="BRY44" s="539"/>
      <c r="BRZ44" s="539"/>
      <c r="BSA44" s="539"/>
      <c r="BSB44" s="539"/>
      <c r="BSC44" s="539"/>
      <c r="BSD44" s="539"/>
      <c r="BSE44" s="539"/>
      <c r="BSF44" s="539"/>
      <c r="BSG44" s="539"/>
      <c r="BSH44" s="539"/>
      <c r="BSI44" s="539"/>
      <c r="BSJ44" s="539"/>
      <c r="BSK44" s="539"/>
      <c r="BSL44" s="539"/>
      <c r="BSM44" s="539"/>
      <c r="BSN44" s="539"/>
      <c r="BSO44" s="539"/>
      <c r="BSP44" s="539"/>
      <c r="BSQ44" s="539"/>
      <c r="BSR44" s="539"/>
      <c r="BSS44" s="539"/>
      <c r="BST44" s="539"/>
      <c r="BSU44" s="539"/>
      <c r="BSV44" s="539"/>
      <c r="BSW44" s="539"/>
      <c r="BSX44" s="539"/>
      <c r="BSY44" s="539"/>
      <c r="BSZ44" s="539"/>
      <c r="BTA44" s="539"/>
      <c r="BTB44" s="539"/>
      <c r="BTC44" s="539"/>
      <c r="BTD44" s="539"/>
      <c r="BTE44" s="539"/>
      <c r="BTF44" s="539"/>
      <c r="BTG44" s="539"/>
      <c r="BTH44" s="539"/>
      <c r="BTI44" s="539"/>
      <c r="BTJ44" s="539"/>
      <c r="BTK44" s="539"/>
      <c r="BTL44" s="539"/>
      <c r="BTM44" s="539"/>
      <c r="BTN44" s="539"/>
      <c r="BTO44" s="539"/>
      <c r="BTP44" s="539"/>
      <c r="BTQ44" s="539"/>
      <c r="BTR44" s="539"/>
      <c r="BTS44" s="539"/>
      <c r="BTT44" s="539"/>
      <c r="BTU44" s="539"/>
      <c r="BTV44" s="539"/>
      <c r="BTW44" s="539"/>
      <c r="BTX44" s="539"/>
      <c r="BTY44" s="539"/>
      <c r="BTZ44" s="539"/>
      <c r="BUA44" s="539"/>
      <c r="BUB44" s="539"/>
      <c r="BUC44" s="539"/>
      <c r="BUD44" s="539"/>
      <c r="BUE44" s="539"/>
      <c r="BUF44" s="539"/>
      <c r="BUG44" s="539"/>
      <c r="BUH44" s="539"/>
      <c r="BUI44" s="539"/>
      <c r="BUJ44" s="539"/>
      <c r="BUK44" s="539"/>
      <c r="BUL44" s="539"/>
      <c r="BUM44" s="539"/>
      <c r="BUN44" s="539"/>
      <c r="BUO44" s="539"/>
      <c r="BUP44" s="539"/>
      <c r="BUQ44" s="539"/>
      <c r="BUR44" s="539"/>
      <c r="BUS44" s="539"/>
      <c r="BUT44" s="539"/>
      <c r="BUU44" s="539"/>
      <c r="BUV44" s="539"/>
      <c r="BUW44" s="539"/>
      <c r="BUX44" s="539"/>
      <c r="BUY44" s="539"/>
      <c r="BUZ44" s="539"/>
      <c r="BVA44" s="539"/>
      <c r="BVB44" s="539"/>
      <c r="BVC44" s="539"/>
      <c r="BVD44" s="539"/>
      <c r="BVE44" s="539"/>
      <c r="BVF44" s="539"/>
      <c r="BVG44" s="539"/>
      <c r="BVH44" s="539"/>
      <c r="BVI44" s="539"/>
      <c r="BVJ44" s="539"/>
      <c r="BVK44" s="539"/>
      <c r="BVL44" s="539"/>
      <c r="BVM44" s="539"/>
      <c r="BVN44" s="539"/>
      <c r="BVO44" s="539"/>
      <c r="BVP44" s="539"/>
      <c r="BVQ44" s="539"/>
      <c r="BVR44" s="539"/>
      <c r="BVS44" s="539"/>
      <c r="BVT44" s="539"/>
      <c r="BVU44" s="539"/>
      <c r="BVV44" s="539"/>
      <c r="BVW44" s="539"/>
      <c r="BVX44" s="539"/>
      <c r="BVY44" s="539"/>
      <c r="BVZ44" s="539"/>
      <c r="BWA44" s="539"/>
      <c r="BWB44" s="539"/>
      <c r="BWC44" s="539"/>
      <c r="BWD44" s="539"/>
      <c r="BWE44" s="539"/>
      <c r="BWF44" s="539"/>
      <c r="BWG44" s="539"/>
      <c r="BWH44" s="539"/>
      <c r="BWI44" s="539"/>
      <c r="BWJ44" s="539"/>
      <c r="BWK44" s="539"/>
      <c r="BWL44" s="539"/>
      <c r="BWM44" s="539"/>
      <c r="BWN44" s="539"/>
      <c r="BWO44" s="539"/>
      <c r="BWP44" s="539"/>
      <c r="BWQ44" s="539"/>
      <c r="BWR44" s="539"/>
      <c r="BWS44" s="539"/>
      <c r="BWT44" s="539"/>
      <c r="BWU44" s="539"/>
      <c r="BWV44" s="539"/>
      <c r="BWW44" s="539"/>
      <c r="BWX44" s="539"/>
      <c r="BWY44" s="539"/>
      <c r="BWZ44" s="539"/>
      <c r="BXA44" s="539"/>
      <c r="BXB44" s="539"/>
      <c r="BXC44" s="539"/>
      <c r="BXD44" s="539"/>
      <c r="BXE44" s="539"/>
      <c r="BXF44" s="539"/>
      <c r="BXG44" s="539"/>
      <c r="BXH44" s="539"/>
      <c r="BXI44" s="539"/>
      <c r="BXJ44" s="539"/>
      <c r="BXK44" s="539"/>
      <c r="BXL44" s="539"/>
      <c r="BXM44" s="539"/>
      <c r="BXN44" s="539"/>
      <c r="BXO44" s="539"/>
      <c r="BXP44" s="539"/>
      <c r="BXQ44" s="539"/>
      <c r="BXR44" s="539"/>
      <c r="BXS44" s="539"/>
      <c r="BXT44" s="539"/>
      <c r="BXU44" s="539"/>
      <c r="BXV44" s="539"/>
      <c r="BXW44" s="539"/>
      <c r="BXX44" s="539"/>
      <c r="BXY44" s="539"/>
      <c r="BXZ44" s="539"/>
      <c r="BYA44" s="539"/>
      <c r="BYB44" s="539"/>
      <c r="BYC44" s="539"/>
      <c r="BYD44" s="539"/>
      <c r="BYE44" s="539"/>
      <c r="BYF44" s="539"/>
      <c r="BYG44" s="539"/>
      <c r="BYH44" s="539"/>
      <c r="BYI44" s="539"/>
      <c r="BYJ44" s="539"/>
      <c r="BYK44" s="539"/>
      <c r="BYL44" s="539"/>
      <c r="BYM44" s="539"/>
      <c r="BYN44" s="539"/>
      <c r="BYO44" s="539"/>
      <c r="BYP44" s="539"/>
      <c r="BYQ44" s="539"/>
      <c r="BYR44" s="539"/>
      <c r="BYS44" s="539"/>
      <c r="BYT44" s="539"/>
      <c r="BYU44" s="539"/>
      <c r="BYV44" s="539"/>
      <c r="BYW44" s="539"/>
      <c r="BYX44" s="539"/>
      <c r="BYY44" s="539"/>
      <c r="BYZ44" s="539"/>
      <c r="BZA44" s="539"/>
      <c r="BZB44" s="539"/>
      <c r="BZC44" s="539"/>
      <c r="BZD44" s="539"/>
      <c r="BZE44" s="539"/>
      <c r="BZF44" s="539"/>
      <c r="BZG44" s="539"/>
      <c r="BZH44" s="539"/>
      <c r="BZI44" s="539"/>
      <c r="BZJ44" s="539"/>
      <c r="BZK44" s="539"/>
      <c r="BZL44" s="539"/>
      <c r="BZM44" s="539"/>
      <c r="BZN44" s="539"/>
      <c r="BZO44" s="539"/>
      <c r="BZP44" s="539"/>
      <c r="BZQ44" s="539"/>
      <c r="BZR44" s="539"/>
      <c r="BZS44" s="539"/>
      <c r="BZT44" s="539"/>
      <c r="BZU44" s="539"/>
      <c r="BZV44" s="539"/>
      <c r="BZW44" s="539"/>
      <c r="BZX44" s="539"/>
      <c r="BZY44" s="539"/>
      <c r="BZZ44" s="539"/>
      <c r="CAA44" s="539"/>
      <c r="CAB44" s="539"/>
      <c r="CAC44" s="539"/>
      <c r="CAD44" s="539"/>
      <c r="CAE44" s="539"/>
      <c r="CAF44" s="539"/>
      <c r="CAG44" s="539"/>
      <c r="CAH44" s="539"/>
      <c r="CAI44" s="539"/>
      <c r="CAJ44" s="539"/>
      <c r="CAK44" s="539"/>
      <c r="CAL44" s="539"/>
      <c r="CAM44" s="539"/>
      <c r="CAN44" s="539"/>
      <c r="CAO44" s="539"/>
      <c r="CAP44" s="539"/>
      <c r="CAQ44" s="539"/>
      <c r="CAR44" s="539"/>
      <c r="CAS44" s="539"/>
      <c r="CAT44" s="539"/>
      <c r="CAU44" s="539"/>
      <c r="CAV44" s="539"/>
      <c r="CAW44" s="539"/>
      <c r="CAX44" s="539"/>
      <c r="CAY44" s="539"/>
      <c r="CAZ44" s="539"/>
      <c r="CBA44" s="539"/>
      <c r="CBB44" s="539"/>
      <c r="CBC44" s="539"/>
      <c r="CBD44" s="539"/>
      <c r="CBE44" s="539"/>
      <c r="CBF44" s="539"/>
      <c r="CBG44" s="539"/>
      <c r="CBH44" s="539"/>
      <c r="CBI44" s="539"/>
      <c r="CBJ44" s="539"/>
      <c r="CBK44" s="539"/>
      <c r="CBL44" s="539"/>
      <c r="CBM44" s="539"/>
      <c r="CBN44" s="539"/>
      <c r="CBO44" s="539"/>
      <c r="CBP44" s="539"/>
      <c r="CBQ44" s="539"/>
      <c r="CBR44" s="539"/>
      <c r="CBS44" s="539"/>
      <c r="CBT44" s="539"/>
      <c r="CBU44" s="539"/>
      <c r="CBV44" s="539"/>
      <c r="CBW44" s="539"/>
      <c r="CBX44" s="539"/>
      <c r="CBY44" s="539"/>
      <c r="CBZ44" s="539"/>
      <c r="CCA44" s="539"/>
      <c r="CCB44" s="539"/>
      <c r="CCC44" s="539"/>
      <c r="CCD44" s="539"/>
      <c r="CCE44" s="539"/>
      <c r="CCF44" s="539"/>
      <c r="CCG44" s="539"/>
      <c r="CCH44" s="539"/>
      <c r="CCI44" s="539"/>
      <c r="CCJ44" s="539"/>
      <c r="CCK44" s="539"/>
      <c r="CCL44" s="539"/>
      <c r="CCM44" s="539"/>
      <c r="CCN44" s="539"/>
      <c r="CCO44" s="539"/>
      <c r="CCP44" s="539"/>
      <c r="CCQ44" s="539"/>
      <c r="CCR44" s="539"/>
      <c r="CCS44" s="539"/>
      <c r="CCT44" s="539"/>
      <c r="CCU44" s="539"/>
      <c r="CCV44" s="539"/>
      <c r="CCW44" s="539"/>
      <c r="CCX44" s="539"/>
      <c r="CCY44" s="539"/>
      <c r="CCZ44" s="539"/>
      <c r="CDA44" s="539"/>
      <c r="CDB44" s="539"/>
      <c r="CDC44" s="539"/>
      <c r="CDD44" s="539"/>
      <c r="CDE44" s="539"/>
      <c r="CDF44" s="539"/>
      <c r="CDG44" s="539"/>
      <c r="CDH44" s="539"/>
      <c r="CDI44" s="539"/>
      <c r="CDJ44" s="539"/>
      <c r="CDK44" s="539"/>
      <c r="CDL44" s="539"/>
      <c r="CDM44" s="539"/>
      <c r="CDN44" s="539"/>
      <c r="CDO44" s="539"/>
      <c r="CDP44" s="539"/>
      <c r="CDQ44" s="539"/>
      <c r="CDR44" s="539"/>
      <c r="CDS44" s="539"/>
      <c r="CDT44" s="539"/>
      <c r="CDU44" s="539"/>
      <c r="CDV44" s="539"/>
      <c r="CDW44" s="539"/>
      <c r="CDX44" s="539"/>
      <c r="CDY44" s="539"/>
      <c r="CDZ44" s="539"/>
      <c r="CEA44" s="539"/>
      <c r="CEB44" s="539"/>
      <c r="CEC44" s="539"/>
      <c r="CED44" s="539"/>
      <c r="CEE44" s="539"/>
      <c r="CEF44" s="539"/>
      <c r="CEG44" s="539"/>
      <c r="CEH44" s="539"/>
      <c r="CEI44" s="539"/>
      <c r="CEJ44" s="539"/>
      <c r="CEK44" s="539"/>
      <c r="CEL44" s="539"/>
      <c r="CEM44" s="539"/>
      <c r="CEN44" s="539"/>
      <c r="CEO44" s="539"/>
      <c r="CEP44" s="539"/>
      <c r="CEQ44" s="539"/>
      <c r="CER44" s="539"/>
      <c r="CES44" s="539"/>
      <c r="CET44" s="539"/>
      <c r="CEU44" s="539"/>
      <c r="CEV44" s="539"/>
      <c r="CEW44" s="539"/>
      <c r="CEX44" s="539"/>
      <c r="CEY44" s="539"/>
      <c r="CEZ44" s="539"/>
      <c r="CFA44" s="539"/>
      <c r="CFB44" s="539"/>
      <c r="CFC44" s="539"/>
      <c r="CFD44" s="539"/>
      <c r="CFE44" s="539"/>
      <c r="CFF44" s="539"/>
      <c r="CFG44" s="539"/>
      <c r="CFH44" s="539"/>
      <c r="CFI44" s="539"/>
      <c r="CFJ44" s="539"/>
      <c r="CFK44" s="539"/>
      <c r="CFL44" s="539"/>
      <c r="CFM44" s="539"/>
      <c r="CFN44" s="539"/>
      <c r="CFO44" s="539"/>
      <c r="CFP44" s="539"/>
      <c r="CFQ44" s="539"/>
      <c r="CFR44" s="539"/>
      <c r="CFS44" s="539"/>
      <c r="CFT44" s="539"/>
      <c r="CFU44" s="539"/>
      <c r="CFV44" s="539"/>
      <c r="CFW44" s="539"/>
      <c r="CFX44" s="539"/>
      <c r="CFY44" s="539"/>
      <c r="CFZ44" s="539"/>
      <c r="CGA44" s="539"/>
      <c r="CGB44" s="539"/>
      <c r="CGC44" s="539"/>
      <c r="CGD44" s="539"/>
      <c r="CGE44" s="539"/>
      <c r="CGF44" s="539"/>
      <c r="CGG44" s="539"/>
      <c r="CGH44" s="539"/>
      <c r="CGI44" s="539"/>
      <c r="CGJ44" s="539"/>
      <c r="CGK44" s="539"/>
      <c r="CGL44" s="539"/>
      <c r="CGM44" s="539"/>
      <c r="CGN44" s="539"/>
      <c r="CGO44" s="539"/>
      <c r="CGP44" s="539"/>
      <c r="CGQ44" s="539"/>
      <c r="CGR44" s="539"/>
      <c r="CGS44" s="539"/>
      <c r="CGT44" s="539"/>
      <c r="CGU44" s="539"/>
      <c r="CGV44" s="539"/>
      <c r="CGW44" s="539"/>
      <c r="CGX44" s="539"/>
      <c r="CGY44" s="539"/>
      <c r="CGZ44" s="539"/>
      <c r="CHA44" s="539"/>
      <c r="CHB44" s="539"/>
      <c r="CHC44" s="539"/>
      <c r="CHD44" s="539"/>
      <c r="CHE44" s="539"/>
      <c r="CHF44" s="539"/>
      <c r="CHG44" s="539"/>
      <c r="CHH44" s="539"/>
      <c r="CHI44" s="539"/>
      <c r="CHJ44" s="539"/>
      <c r="CHK44" s="539"/>
      <c r="CHL44" s="539"/>
      <c r="CHM44" s="539"/>
      <c r="CHN44" s="539"/>
      <c r="CHO44" s="539"/>
      <c r="CHP44" s="539"/>
      <c r="CHQ44" s="539"/>
      <c r="CHR44" s="539"/>
      <c r="CHS44" s="539"/>
      <c r="CHT44" s="539"/>
      <c r="CHU44" s="539"/>
      <c r="CHV44" s="539"/>
      <c r="CHW44" s="539"/>
      <c r="CHX44" s="539"/>
      <c r="CHY44" s="539"/>
      <c r="CHZ44" s="539"/>
      <c r="CIA44" s="539"/>
      <c r="CIB44" s="539"/>
      <c r="CIC44" s="539"/>
      <c r="CID44" s="539"/>
      <c r="CIE44" s="539"/>
      <c r="CIF44" s="539"/>
      <c r="CIG44" s="539"/>
      <c r="CIH44" s="539"/>
      <c r="CII44" s="539"/>
      <c r="CIJ44" s="539"/>
      <c r="CIK44" s="539"/>
      <c r="CIL44" s="539"/>
      <c r="CIM44" s="539"/>
      <c r="CIN44" s="539"/>
      <c r="CIO44" s="539"/>
      <c r="CIP44" s="539"/>
      <c r="CIQ44" s="539"/>
      <c r="CIR44" s="539"/>
      <c r="CIS44" s="539"/>
      <c r="CIT44" s="539"/>
      <c r="CIU44" s="539"/>
      <c r="CIV44" s="539"/>
      <c r="CIW44" s="539"/>
      <c r="CIX44" s="539"/>
      <c r="CIY44" s="539"/>
      <c r="CIZ44" s="539"/>
      <c r="CJA44" s="539"/>
      <c r="CJB44" s="539"/>
      <c r="CJC44" s="539"/>
      <c r="CJD44" s="539"/>
      <c r="CJE44" s="539"/>
      <c r="CJF44" s="539"/>
      <c r="CJG44" s="539"/>
      <c r="CJH44" s="539"/>
      <c r="CJI44" s="539"/>
      <c r="CJJ44" s="539"/>
      <c r="CJK44" s="539"/>
      <c r="CJL44" s="539"/>
      <c r="CJM44" s="539"/>
      <c r="CJN44" s="539"/>
      <c r="CJO44" s="539"/>
      <c r="CJP44" s="539"/>
      <c r="CJQ44" s="539"/>
      <c r="CJR44" s="539"/>
      <c r="CJS44" s="539"/>
      <c r="CJT44" s="539"/>
      <c r="CJU44" s="539"/>
      <c r="CJV44" s="539"/>
      <c r="CJW44" s="539"/>
      <c r="CJX44" s="539"/>
      <c r="CJY44" s="539"/>
      <c r="CJZ44" s="539"/>
      <c r="CKA44" s="539"/>
      <c r="CKB44" s="539"/>
      <c r="CKC44" s="539"/>
      <c r="CKD44" s="539"/>
      <c r="CKE44" s="539"/>
      <c r="CKF44" s="539"/>
      <c r="CKG44" s="539"/>
      <c r="CKH44" s="539"/>
      <c r="CKI44" s="539"/>
      <c r="CKJ44" s="539"/>
      <c r="CKK44" s="539"/>
      <c r="CKL44" s="539"/>
      <c r="CKM44" s="539"/>
      <c r="CKN44" s="539"/>
      <c r="CKO44" s="539"/>
      <c r="CKP44" s="539"/>
      <c r="CKQ44" s="539"/>
      <c r="CKR44" s="539"/>
      <c r="CKS44" s="539"/>
      <c r="CKT44" s="539"/>
      <c r="CKU44" s="539"/>
      <c r="CKV44" s="539"/>
      <c r="CKW44" s="539"/>
      <c r="CKX44" s="539"/>
      <c r="CKY44" s="539"/>
      <c r="CKZ44" s="539"/>
      <c r="CLA44" s="539"/>
      <c r="CLB44" s="539"/>
      <c r="CLC44" s="539"/>
      <c r="CLD44" s="539"/>
      <c r="CLE44" s="539"/>
      <c r="CLF44" s="539"/>
      <c r="CLG44" s="539"/>
      <c r="CLH44" s="539"/>
      <c r="CLI44" s="539"/>
      <c r="CLJ44" s="539"/>
      <c r="CLK44" s="539"/>
      <c r="CLL44" s="539"/>
      <c r="CLM44" s="539"/>
      <c r="CLN44" s="539"/>
      <c r="CLO44" s="539"/>
      <c r="CLP44" s="539"/>
      <c r="CLQ44" s="539"/>
      <c r="CLR44" s="539"/>
      <c r="CLS44" s="539"/>
      <c r="CLT44" s="539"/>
      <c r="CLU44" s="539"/>
      <c r="CLV44" s="539"/>
      <c r="CLW44" s="539"/>
      <c r="CLX44" s="539"/>
      <c r="CLY44" s="539"/>
      <c r="CLZ44" s="539"/>
      <c r="CMA44" s="539"/>
      <c r="CMB44" s="539"/>
      <c r="CMC44" s="539"/>
      <c r="CMD44" s="539"/>
      <c r="CME44" s="539"/>
      <c r="CMF44" s="539"/>
      <c r="CMG44" s="539"/>
      <c r="CMH44" s="539"/>
      <c r="CMI44" s="539"/>
      <c r="CMJ44" s="539"/>
      <c r="CMK44" s="539"/>
      <c r="CML44" s="539"/>
      <c r="CMM44" s="539"/>
      <c r="CMN44" s="539"/>
      <c r="CMO44" s="539"/>
      <c r="CMP44" s="539"/>
      <c r="CMQ44" s="539"/>
      <c r="CMR44" s="539"/>
      <c r="CMS44" s="539"/>
      <c r="CMT44" s="539"/>
      <c r="CMU44" s="539"/>
      <c r="CMV44" s="539"/>
      <c r="CMW44" s="539"/>
      <c r="CMX44" s="539"/>
      <c r="CMY44" s="539"/>
      <c r="CMZ44" s="539"/>
      <c r="CNA44" s="539"/>
      <c r="CNB44" s="539"/>
      <c r="CNC44" s="539"/>
      <c r="CND44" s="539"/>
      <c r="CNE44" s="539"/>
      <c r="CNF44" s="539"/>
      <c r="CNG44" s="539"/>
      <c r="CNH44" s="539"/>
      <c r="CNI44" s="539"/>
      <c r="CNJ44" s="539"/>
      <c r="CNK44" s="539"/>
      <c r="CNL44" s="539"/>
      <c r="CNM44" s="539"/>
      <c r="CNN44" s="539"/>
      <c r="CNO44" s="539"/>
      <c r="CNP44" s="539"/>
      <c r="CNQ44" s="539"/>
      <c r="CNR44" s="539"/>
      <c r="CNS44" s="539"/>
      <c r="CNT44" s="539"/>
      <c r="CNU44" s="539"/>
      <c r="CNV44" s="539"/>
      <c r="CNW44" s="539"/>
      <c r="CNX44" s="539"/>
      <c r="CNY44" s="539"/>
      <c r="CNZ44" s="539"/>
      <c r="COA44" s="539"/>
      <c r="COB44" s="539"/>
      <c r="COC44" s="539"/>
      <c r="COD44" s="539"/>
      <c r="COE44" s="539"/>
      <c r="COF44" s="539"/>
      <c r="COG44" s="539"/>
      <c r="COH44" s="539"/>
      <c r="COI44" s="539"/>
      <c r="COJ44" s="539"/>
      <c r="COK44" s="539"/>
      <c r="COL44" s="539"/>
      <c r="COM44" s="539"/>
      <c r="CON44" s="539"/>
      <c r="COO44" s="539"/>
      <c r="COP44" s="539"/>
      <c r="COQ44" s="539"/>
      <c r="COR44" s="539"/>
      <c r="COS44" s="539"/>
      <c r="COT44" s="539"/>
      <c r="COU44" s="539"/>
      <c r="COV44" s="539"/>
      <c r="COW44" s="539"/>
      <c r="COX44" s="539"/>
      <c r="COY44" s="539"/>
      <c r="COZ44" s="539"/>
      <c r="CPA44" s="539"/>
      <c r="CPB44" s="539"/>
      <c r="CPC44" s="539"/>
      <c r="CPD44" s="539"/>
      <c r="CPE44" s="539"/>
      <c r="CPF44" s="539"/>
      <c r="CPG44" s="539"/>
      <c r="CPH44" s="539"/>
      <c r="CPI44" s="539"/>
      <c r="CPJ44" s="539"/>
      <c r="CPK44" s="539"/>
      <c r="CPL44" s="539"/>
      <c r="CPM44" s="539"/>
      <c r="CPN44" s="539"/>
      <c r="CPO44" s="539"/>
      <c r="CPP44" s="539"/>
      <c r="CPQ44" s="539"/>
      <c r="CPR44" s="539"/>
      <c r="CPS44" s="539"/>
      <c r="CPT44" s="539"/>
      <c r="CPU44" s="539"/>
      <c r="CPV44" s="539"/>
      <c r="CPW44" s="539"/>
      <c r="CPX44" s="539"/>
      <c r="CPY44" s="539"/>
      <c r="CPZ44" s="539"/>
      <c r="CQA44" s="539"/>
      <c r="CQB44" s="539"/>
      <c r="CQC44" s="539"/>
      <c r="CQD44" s="539"/>
      <c r="CQE44" s="539"/>
      <c r="CQF44" s="539"/>
      <c r="CQG44" s="539"/>
      <c r="CQH44" s="539"/>
      <c r="CQI44" s="539"/>
      <c r="CQJ44" s="539"/>
      <c r="CQK44" s="539"/>
      <c r="CQL44" s="539"/>
      <c r="CQM44" s="539"/>
      <c r="CQN44" s="539"/>
      <c r="CQO44" s="539"/>
      <c r="CQP44" s="539"/>
      <c r="CQQ44" s="539"/>
      <c r="CQR44" s="539"/>
      <c r="CQS44" s="539"/>
      <c r="CQT44" s="539"/>
      <c r="CQU44" s="539"/>
      <c r="CQV44" s="539"/>
      <c r="CQW44" s="539"/>
      <c r="CQX44" s="539"/>
      <c r="CQY44" s="539"/>
      <c r="CQZ44" s="539"/>
      <c r="CRA44" s="539"/>
      <c r="CRB44" s="539"/>
      <c r="CRC44" s="539"/>
      <c r="CRD44" s="539"/>
      <c r="CRE44" s="539"/>
      <c r="CRF44" s="539"/>
      <c r="CRG44" s="539"/>
      <c r="CRH44" s="539"/>
      <c r="CRI44" s="539"/>
      <c r="CRJ44" s="539"/>
      <c r="CRK44" s="539"/>
      <c r="CRL44" s="539"/>
      <c r="CRM44" s="539"/>
      <c r="CRN44" s="539"/>
      <c r="CRO44" s="539"/>
      <c r="CRP44" s="539"/>
      <c r="CRQ44" s="539"/>
      <c r="CRR44" s="539"/>
      <c r="CRS44" s="539"/>
      <c r="CRT44" s="539"/>
      <c r="CRU44" s="539"/>
      <c r="CRV44" s="539"/>
      <c r="CRW44" s="539"/>
      <c r="CRX44" s="539"/>
      <c r="CRY44" s="539"/>
      <c r="CRZ44" s="539"/>
      <c r="CSA44" s="539"/>
      <c r="CSB44" s="539"/>
      <c r="CSC44" s="539"/>
      <c r="CSD44" s="539"/>
      <c r="CSE44" s="539"/>
      <c r="CSF44" s="539"/>
      <c r="CSG44" s="539"/>
      <c r="CSH44" s="539"/>
      <c r="CSI44" s="539"/>
      <c r="CSJ44" s="539"/>
      <c r="CSK44" s="539"/>
      <c r="CSL44" s="539"/>
      <c r="CSM44" s="539"/>
      <c r="CSN44" s="539"/>
      <c r="CSO44" s="539"/>
      <c r="CSP44" s="539"/>
      <c r="CSQ44" s="539"/>
      <c r="CSR44" s="539"/>
      <c r="CSS44" s="539"/>
      <c r="CST44" s="539"/>
      <c r="CSU44" s="539"/>
      <c r="CSV44" s="539"/>
      <c r="CSW44" s="539"/>
      <c r="CSX44" s="539"/>
      <c r="CSY44" s="539"/>
      <c r="CSZ44" s="539"/>
      <c r="CTA44" s="539"/>
      <c r="CTB44" s="539"/>
      <c r="CTC44" s="539"/>
      <c r="CTD44" s="539"/>
      <c r="CTE44" s="539"/>
      <c r="CTF44" s="539"/>
      <c r="CTG44" s="539"/>
      <c r="CTH44" s="539"/>
      <c r="CTI44" s="539"/>
      <c r="CTJ44" s="539"/>
      <c r="CTK44" s="539"/>
      <c r="CTL44" s="539"/>
      <c r="CTM44" s="539"/>
      <c r="CTN44" s="539"/>
      <c r="CTO44" s="539"/>
      <c r="CTP44" s="539"/>
      <c r="CTQ44" s="539"/>
      <c r="CTR44" s="539"/>
      <c r="CTS44" s="539"/>
      <c r="CTT44" s="539"/>
      <c r="CTU44" s="539"/>
      <c r="CTV44" s="539"/>
      <c r="CTW44" s="539"/>
      <c r="CTX44" s="539"/>
      <c r="CTY44" s="539"/>
      <c r="CTZ44" s="539"/>
      <c r="CUA44" s="539"/>
      <c r="CUB44" s="539"/>
      <c r="CUC44" s="539"/>
      <c r="CUD44" s="539"/>
      <c r="CUE44" s="539"/>
      <c r="CUF44" s="539"/>
      <c r="CUG44" s="539"/>
      <c r="CUH44" s="539"/>
      <c r="CUI44" s="539"/>
      <c r="CUJ44" s="539"/>
      <c r="CUK44" s="539"/>
      <c r="CUL44" s="539"/>
      <c r="CUM44" s="539"/>
      <c r="CUN44" s="539"/>
      <c r="CUO44" s="539"/>
      <c r="CUP44" s="539"/>
      <c r="CUQ44" s="539"/>
      <c r="CUR44" s="539"/>
      <c r="CUS44" s="539"/>
      <c r="CUT44" s="539"/>
      <c r="CUU44" s="539"/>
      <c r="CUV44" s="539"/>
      <c r="CUW44" s="539"/>
      <c r="CUX44" s="539"/>
      <c r="CUY44" s="539"/>
      <c r="CUZ44" s="539"/>
      <c r="CVA44" s="539"/>
      <c r="CVB44" s="539"/>
      <c r="CVC44" s="539"/>
      <c r="CVD44" s="539"/>
      <c r="CVE44" s="539"/>
      <c r="CVF44" s="539"/>
      <c r="CVG44" s="539"/>
      <c r="CVH44" s="539"/>
      <c r="CVI44" s="539"/>
      <c r="CVJ44" s="539"/>
      <c r="CVK44" s="539"/>
      <c r="CVL44" s="539"/>
      <c r="CVM44" s="539"/>
      <c r="CVN44" s="539"/>
      <c r="CVO44" s="539"/>
      <c r="CVP44" s="539"/>
      <c r="CVQ44" s="539"/>
      <c r="CVR44" s="539"/>
      <c r="CVS44" s="539"/>
      <c r="CVT44" s="539"/>
      <c r="CVU44" s="539"/>
      <c r="CVV44" s="539"/>
      <c r="CVW44" s="539"/>
      <c r="CVX44" s="539"/>
      <c r="CVY44" s="539"/>
      <c r="CVZ44" s="539"/>
      <c r="CWA44" s="539"/>
      <c r="CWB44" s="539"/>
      <c r="CWC44" s="539"/>
      <c r="CWD44" s="539"/>
      <c r="CWE44" s="539"/>
      <c r="CWF44" s="539"/>
      <c r="CWG44" s="539"/>
      <c r="CWH44" s="539"/>
      <c r="CWI44" s="539"/>
      <c r="CWJ44" s="539"/>
      <c r="CWK44" s="539"/>
      <c r="CWL44" s="539"/>
      <c r="CWM44" s="539"/>
      <c r="CWN44" s="539"/>
      <c r="CWO44" s="539"/>
      <c r="CWP44" s="539"/>
      <c r="CWQ44" s="539"/>
      <c r="CWR44" s="539"/>
      <c r="CWS44" s="539"/>
      <c r="CWT44" s="539"/>
      <c r="CWU44" s="539"/>
      <c r="CWV44" s="539"/>
      <c r="CWW44" s="539"/>
      <c r="CWX44" s="539"/>
      <c r="CWY44" s="539"/>
      <c r="CWZ44" s="539"/>
      <c r="CXA44" s="539"/>
      <c r="CXB44" s="539"/>
      <c r="CXC44" s="539"/>
      <c r="CXD44" s="539"/>
      <c r="CXE44" s="539"/>
      <c r="CXF44" s="539"/>
      <c r="CXG44" s="539"/>
      <c r="CXH44" s="539"/>
      <c r="CXI44" s="539"/>
      <c r="CXJ44" s="539"/>
      <c r="CXK44" s="539"/>
      <c r="CXL44" s="539"/>
      <c r="CXM44" s="539"/>
      <c r="CXN44" s="539"/>
      <c r="CXO44" s="539"/>
      <c r="CXP44" s="539"/>
      <c r="CXQ44" s="539"/>
      <c r="CXR44" s="539"/>
      <c r="CXS44" s="539"/>
      <c r="CXT44" s="539"/>
      <c r="CXU44" s="539"/>
      <c r="CXV44" s="539"/>
      <c r="CXW44" s="539"/>
      <c r="CXX44" s="539"/>
      <c r="CXY44" s="539"/>
      <c r="CXZ44" s="539"/>
      <c r="CYA44" s="539"/>
      <c r="CYB44" s="539"/>
      <c r="CYC44" s="539"/>
      <c r="CYD44" s="539"/>
      <c r="CYE44" s="539"/>
      <c r="CYF44" s="539"/>
      <c r="CYG44" s="539"/>
      <c r="CYH44" s="539"/>
      <c r="CYI44" s="539"/>
      <c r="CYJ44" s="539"/>
      <c r="CYK44" s="539"/>
      <c r="CYL44" s="539"/>
      <c r="CYM44" s="539"/>
      <c r="CYN44" s="539"/>
      <c r="CYO44" s="539"/>
      <c r="CYP44" s="539"/>
      <c r="CYQ44" s="539"/>
      <c r="CYR44" s="539"/>
      <c r="CYS44" s="539"/>
      <c r="CYT44" s="539"/>
      <c r="CYU44" s="539"/>
      <c r="CYV44" s="539"/>
      <c r="CYW44" s="539"/>
      <c r="CYX44" s="539"/>
      <c r="CYY44" s="539"/>
      <c r="CYZ44" s="539"/>
      <c r="CZA44" s="539"/>
      <c r="CZB44" s="539"/>
      <c r="CZC44" s="539"/>
      <c r="CZD44" s="539"/>
      <c r="CZE44" s="539"/>
      <c r="CZF44" s="539"/>
      <c r="CZG44" s="539"/>
      <c r="CZH44" s="539"/>
      <c r="CZI44" s="539"/>
      <c r="CZJ44" s="539"/>
      <c r="CZK44" s="539"/>
      <c r="CZL44" s="539"/>
      <c r="CZM44" s="539"/>
      <c r="CZN44" s="539"/>
      <c r="CZO44" s="539"/>
      <c r="CZP44" s="539"/>
      <c r="CZQ44" s="539"/>
      <c r="CZR44" s="539"/>
      <c r="CZS44" s="539"/>
      <c r="CZT44" s="539"/>
      <c r="CZU44" s="539"/>
      <c r="CZV44" s="539"/>
      <c r="CZW44" s="539"/>
      <c r="CZX44" s="539"/>
      <c r="CZY44" s="539"/>
      <c r="CZZ44" s="539"/>
      <c r="DAA44" s="539"/>
      <c r="DAB44" s="539"/>
      <c r="DAC44" s="539"/>
      <c r="DAD44" s="539"/>
      <c r="DAE44" s="539"/>
      <c r="DAF44" s="539"/>
      <c r="DAG44" s="539"/>
      <c r="DAH44" s="539"/>
      <c r="DAI44" s="539"/>
      <c r="DAJ44" s="539"/>
      <c r="DAK44" s="539"/>
      <c r="DAL44" s="539"/>
      <c r="DAM44" s="539"/>
      <c r="DAN44" s="539"/>
      <c r="DAO44" s="539"/>
      <c r="DAP44" s="539"/>
      <c r="DAQ44" s="539"/>
      <c r="DAR44" s="539"/>
      <c r="DAS44" s="539"/>
      <c r="DAT44" s="539"/>
      <c r="DAU44" s="539"/>
      <c r="DAV44" s="539"/>
      <c r="DAW44" s="539"/>
      <c r="DAX44" s="539"/>
      <c r="DAY44" s="539"/>
      <c r="DAZ44" s="539"/>
      <c r="DBA44" s="539"/>
      <c r="DBB44" s="539"/>
      <c r="DBC44" s="539"/>
      <c r="DBD44" s="539"/>
      <c r="DBE44" s="539"/>
      <c r="DBF44" s="539"/>
      <c r="DBG44" s="539"/>
      <c r="DBH44" s="539"/>
      <c r="DBI44" s="539"/>
      <c r="DBJ44" s="539"/>
      <c r="DBK44" s="539"/>
      <c r="DBL44" s="539"/>
      <c r="DBM44" s="539"/>
      <c r="DBN44" s="539"/>
      <c r="DBO44" s="539"/>
      <c r="DBP44" s="539"/>
      <c r="DBQ44" s="539"/>
      <c r="DBR44" s="539"/>
      <c r="DBS44" s="539"/>
      <c r="DBT44" s="539"/>
      <c r="DBU44" s="539"/>
      <c r="DBV44" s="539"/>
      <c r="DBW44" s="539"/>
      <c r="DBX44" s="539"/>
      <c r="DBY44" s="539"/>
      <c r="DBZ44" s="539"/>
      <c r="DCA44" s="539"/>
      <c r="DCB44" s="539"/>
      <c r="DCC44" s="539"/>
      <c r="DCD44" s="539"/>
      <c r="DCE44" s="539"/>
      <c r="DCF44" s="539"/>
      <c r="DCG44" s="539"/>
      <c r="DCH44" s="539"/>
      <c r="DCI44" s="539"/>
      <c r="DCJ44" s="539"/>
      <c r="DCK44" s="539"/>
      <c r="DCL44" s="539"/>
      <c r="DCM44" s="539"/>
      <c r="DCN44" s="539"/>
      <c r="DCO44" s="539"/>
      <c r="DCP44" s="539"/>
      <c r="DCQ44" s="539"/>
      <c r="DCR44" s="539"/>
      <c r="DCS44" s="539"/>
      <c r="DCT44" s="539"/>
      <c r="DCU44" s="539"/>
      <c r="DCV44" s="539"/>
      <c r="DCW44" s="539"/>
      <c r="DCX44" s="539"/>
      <c r="DCY44" s="539"/>
      <c r="DCZ44" s="539"/>
      <c r="DDA44" s="539"/>
      <c r="DDB44" s="539"/>
      <c r="DDC44" s="539"/>
      <c r="DDD44" s="539"/>
      <c r="DDE44" s="539"/>
      <c r="DDF44" s="539"/>
      <c r="DDG44" s="539"/>
      <c r="DDH44" s="539"/>
      <c r="DDI44" s="539"/>
      <c r="DDJ44" s="539"/>
      <c r="DDK44" s="539"/>
      <c r="DDL44" s="539"/>
      <c r="DDM44" s="539"/>
      <c r="DDN44" s="539"/>
      <c r="DDO44" s="539"/>
      <c r="DDP44" s="539"/>
      <c r="DDQ44" s="539"/>
      <c r="DDR44" s="539"/>
      <c r="DDS44" s="539"/>
      <c r="DDT44" s="539"/>
      <c r="DDU44" s="539"/>
      <c r="DDV44" s="539"/>
      <c r="DDW44" s="539"/>
      <c r="DDX44" s="539"/>
      <c r="DDY44" s="539"/>
      <c r="DDZ44" s="539"/>
      <c r="DEA44" s="539"/>
      <c r="DEB44" s="539"/>
      <c r="DEC44" s="539"/>
      <c r="DED44" s="539"/>
      <c r="DEE44" s="539"/>
      <c r="DEF44" s="539"/>
      <c r="DEG44" s="539"/>
      <c r="DEH44" s="539"/>
      <c r="DEI44" s="539"/>
      <c r="DEJ44" s="539"/>
      <c r="DEK44" s="539"/>
      <c r="DEL44" s="539"/>
      <c r="DEM44" s="539"/>
      <c r="DEN44" s="539"/>
      <c r="DEO44" s="539"/>
      <c r="DEP44" s="539"/>
      <c r="DEQ44" s="539"/>
      <c r="DER44" s="539"/>
      <c r="DES44" s="539"/>
      <c r="DET44" s="539"/>
      <c r="DEU44" s="539"/>
      <c r="DEV44" s="539"/>
      <c r="DEW44" s="539"/>
      <c r="DEX44" s="539"/>
      <c r="DEY44" s="539"/>
      <c r="DEZ44" s="539"/>
      <c r="DFA44" s="539"/>
      <c r="DFB44" s="539"/>
      <c r="DFC44" s="539"/>
      <c r="DFD44" s="539"/>
      <c r="DFE44" s="539"/>
      <c r="DFF44" s="539"/>
      <c r="DFG44" s="539"/>
      <c r="DFH44" s="539"/>
      <c r="DFI44" s="539"/>
      <c r="DFJ44" s="539"/>
      <c r="DFK44" s="539"/>
      <c r="DFL44" s="539"/>
      <c r="DFM44" s="539"/>
      <c r="DFN44" s="539"/>
      <c r="DFO44" s="539"/>
      <c r="DFP44" s="539"/>
      <c r="DFQ44" s="539"/>
      <c r="DFR44" s="539"/>
      <c r="DFS44" s="539"/>
      <c r="DFT44" s="539"/>
      <c r="DFU44" s="539"/>
      <c r="DFV44" s="539"/>
      <c r="DFW44" s="539"/>
      <c r="DFX44" s="539"/>
      <c r="DFY44" s="539"/>
      <c r="DFZ44" s="539"/>
      <c r="DGA44" s="539"/>
      <c r="DGB44" s="539"/>
      <c r="DGC44" s="539"/>
      <c r="DGD44" s="539"/>
      <c r="DGE44" s="539"/>
      <c r="DGF44" s="539"/>
      <c r="DGG44" s="539"/>
      <c r="DGH44" s="539"/>
      <c r="DGI44" s="539"/>
      <c r="DGJ44" s="539"/>
      <c r="DGK44" s="539"/>
      <c r="DGL44" s="539"/>
      <c r="DGM44" s="539"/>
      <c r="DGN44" s="539"/>
      <c r="DGO44" s="539"/>
      <c r="DGP44" s="539"/>
      <c r="DGQ44" s="539"/>
      <c r="DGR44" s="539"/>
      <c r="DGS44" s="539"/>
      <c r="DGT44" s="539"/>
      <c r="DGU44" s="539"/>
      <c r="DGV44" s="539"/>
      <c r="DGW44" s="539"/>
      <c r="DGX44" s="539"/>
      <c r="DGY44" s="539"/>
      <c r="DGZ44" s="539"/>
      <c r="DHA44" s="539"/>
      <c r="DHB44" s="539"/>
      <c r="DHC44" s="539"/>
      <c r="DHD44" s="539"/>
      <c r="DHE44" s="539"/>
      <c r="DHF44" s="539"/>
      <c r="DHG44" s="539"/>
      <c r="DHH44" s="539"/>
      <c r="DHI44" s="539"/>
      <c r="DHJ44" s="539"/>
      <c r="DHK44" s="539"/>
      <c r="DHL44" s="539"/>
      <c r="DHM44" s="539"/>
      <c r="DHN44" s="539"/>
      <c r="DHO44" s="539"/>
      <c r="DHP44" s="539"/>
      <c r="DHQ44" s="539"/>
      <c r="DHR44" s="539"/>
      <c r="DHS44" s="539"/>
      <c r="DHT44" s="539"/>
      <c r="DHU44" s="539"/>
      <c r="DHV44" s="539"/>
      <c r="DHW44" s="539"/>
      <c r="DHX44" s="539"/>
      <c r="DHY44" s="539"/>
      <c r="DHZ44" s="539"/>
      <c r="DIA44" s="539"/>
      <c r="DIB44" s="539"/>
      <c r="DIC44" s="539"/>
      <c r="DID44" s="539"/>
      <c r="DIE44" s="539"/>
      <c r="DIF44" s="539"/>
      <c r="DIG44" s="539"/>
      <c r="DIH44" s="539"/>
      <c r="DII44" s="539"/>
      <c r="DIJ44" s="539"/>
      <c r="DIK44" s="539"/>
      <c r="DIL44" s="539"/>
      <c r="DIM44" s="539"/>
      <c r="DIN44" s="539"/>
      <c r="DIO44" s="539"/>
      <c r="DIP44" s="539"/>
      <c r="DIQ44" s="539"/>
      <c r="DIR44" s="539"/>
      <c r="DIS44" s="539"/>
      <c r="DIT44" s="539"/>
      <c r="DIU44" s="539"/>
      <c r="DIV44" s="539"/>
      <c r="DIW44" s="539"/>
      <c r="DIX44" s="539"/>
      <c r="DIY44" s="539"/>
      <c r="DIZ44" s="539"/>
      <c r="DJA44" s="539"/>
      <c r="DJB44" s="539"/>
      <c r="DJC44" s="539"/>
      <c r="DJD44" s="539"/>
      <c r="DJE44" s="539"/>
      <c r="DJF44" s="539"/>
      <c r="DJG44" s="539"/>
      <c r="DJH44" s="539"/>
      <c r="DJI44" s="539"/>
      <c r="DJJ44" s="539"/>
      <c r="DJK44" s="539"/>
      <c r="DJL44" s="539"/>
      <c r="DJM44" s="539"/>
      <c r="DJN44" s="539"/>
      <c r="DJO44" s="539"/>
      <c r="DJP44" s="539"/>
      <c r="DJQ44" s="539"/>
      <c r="DJR44" s="539"/>
      <c r="DJS44" s="539"/>
      <c r="DJT44" s="539"/>
      <c r="DJU44" s="539"/>
      <c r="DJV44" s="539"/>
      <c r="DJW44" s="539"/>
      <c r="DJX44" s="539"/>
      <c r="DJY44" s="539"/>
      <c r="DJZ44" s="539"/>
      <c r="DKA44" s="539"/>
      <c r="DKB44" s="539"/>
      <c r="DKC44" s="539"/>
      <c r="DKD44" s="539"/>
      <c r="DKE44" s="539"/>
      <c r="DKF44" s="539"/>
      <c r="DKG44" s="539"/>
      <c r="DKH44" s="539"/>
      <c r="DKI44" s="539"/>
      <c r="DKJ44" s="539"/>
      <c r="DKK44" s="539"/>
      <c r="DKL44" s="539"/>
      <c r="DKM44" s="539"/>
      <c r="DKN44" s="539"/>
      <c r="DKO44" s="539"/>
      <c r="DKP44" s="539"/>
      <c r="DKQ44" s="539"/>
      <c r="DKR44" s="539"/>
      <c r="DKS44" s="539"/>
      <c r="DKT44" s="539"/>
      <c r="DKU44" s="539"/>
      <c r="DKV44" s="539"/>
      <c r="DKW44" s="539"/>
      <c r="DKX44" s="539"/>
      <c r="DKY44" s="539"/>
      <c r="DKZ44" s="539"/>
      <c r="DLA44" s="539"/>
      <c r="DLB44" s="539"/>
      <c r="DLC44" s="539"/>
      <c r="DLD44" s="539"/>
      <c r="DLE44" s="539"/>
      <c r="DLF44" s="539"/>
      <c r="DLG44" s="539"/>
      <c r="DLH44" s="539"/>
      <c r="DLI44" s="539"/>
      <c r="DLJ44" s="539"/>
      <c r="DLK44" s="539"/>
      <c r="DLL44" s="539"/>
      <c r="DLM44" s="539"/>
      <c r="DLN44" s="539"/>
      <c r="DLO44" s="539"/>
      <c r="DLP44" s="539"/>
      <c r="DLQ44" s="539"/>
      <c r="DLR44" s="539"/>
      <c r="DLS44" s="539"/>
      <c r="DLT44" s="539"/>
      <c r="DLU44" s="539"/>
      <c r="DLV44" s="539"/>
      <c r="DLW44" s="539"/>
      <c r="DLX44" s="539"/>
      <c r="DLY44" s="539"/>
      <c r="DLZ44" s="539"/>
      <c r="DMA44" s="539"/>
      <c r="DMB44" s="539"/>
      <c r="DMC44" s="539"/>
      <c r="DMD44" s="539"/>
      <c r="DME44" s="539"/>
      <c r="DMF44" s="539"/>
      <c r="DMG44" s="539"/>
      <c r="DMH44" s="539"/>
      <c r="DMI44" s="539"/>
      <c r="DMJ44" s="539"/>
      <c r="DMK44" s="539"/>
      <c r="DML44" s="539"/>
      <c r="DMM44" s="539"/>
      <c r="DMN44" s="539"/>
      <c r="DMO44" s="539"/>
      <c r="DMP44" s="539"/>
      <c r="DMQ44" s="539"/>
      <c r="DMR44" s="539"/>
      <c r="DMS44" s="539"/>
      <c r="DMT44" s="539"/>
      <c r="DMU44" s="539"/>
      <c r="DMV44" s="539"/>
      <c r="DMW44" s="539"/>
      <c r="DMX44" s="539"/>
      <c r="DMY44" s="539"/>
      <c r="DMZ44" s="539"/>
      <c r="DNA44" s="539"/>
      <c r="DNB44" s="539"/>
      <c r="DNC44" s="539"/>
      <c r="DND44" s="539"/>
      <c r="DNE44" s="539"/>
      <c r="DNF44" s="539"/>
      <c r="DNG44" s="539"/>
      <c r="DNH44" s="539"/>
      <c r="DNI44" s="539"/>
      <c r="DNJ44" s="539"/>
      <c r="DNK44" s="539"/>
      <c r="DNL44" s="539"/>
      <c r="DNM44" s="539"/>
      <c r="DNN44" s="539"/>
      <c r="DNO44" s="539"/>
      <c r="DNP44" s="539"/>
      <c r="DNQ44" s="539"/>
      <c r="DNR44" s="539"/>
      <c r="DNS44" s="539"/>
      <c r="DNT44" s="539"/>
      <c r="DNU44" s="539"/>
      <c r="DNV44" s="539"/>
      <c r="DNW44" s="539"/>
      <c r="DNX44" s="539"/>
      <c r="DNY44" s="539"/>
      <c r="DNZ44" s="539"/>
      <c r="DOA44" s="539"/>
      <c r="DOB44" s="539"/>
      <c r="DOC44" s="539"/>
      <c r="DOD44" s="539"/>
      <c r="DOE44" s="539"/>
      <c r="DOF44" s="539"/>
      <c r="DOG44" s="539"/>
      <c r="DOH44" s="539"/>
      <c r="DOI44" s="539"/>
      <c r="DOJ44" s="539"/>
      <c r="DOK44" s="539"/>
      <c r="DOL44" s="539"/>
      <c r="DOM44" s="539"/>
      <c r="DON44" s="539"/>
      <c r="DOO44" s="539"/>
      <c r="DOP44" s="539"/>
      <c r="DOQ44" s="539"/>
      <c r="DOR44" s="539"/>
      <c r="DOS44" s="539"/>
      <c r="DOT44" s="539"/>
      <c r="DOU44" s="539"/>
      <c r="DOV44" s="539"/>
      <c r="DOW44" s="539"/>
      <c r="DOX44" s="539"/>
      <c r="DOY44" s="539"/>
      <c r="DOZ44" s="539"/>
      <c r="DPA44" s="539"/>
      <c r="DPB44" s="539"/>
      <c r="DPC44" s="539"/>
      <c r="DPD44" s="539"/>
      <c r="DPE44" s="539"/>
      <c r="DPF44" s="539"/>
      <c r="DPG44" s="539"/>
      <c r="DPH44" s="539"/>
      <c r="DPI44" s="539"/>
      <c r="DPJ44" s="539"/>
      <c r="DPK44" s="539"/>
      <c r="DPL44" s="539"/>
      <c r="DPM44" s="539"/>
      <c r="DPN44" s="539"/>
      <c r="DPO44" s="539"/>
      <c r="DPP44" s="539"/>
      <c r="DPQ44" s="539"/>
      <c r="DPR44" s="539"/>
      <c r="DPS44" s="539"/>
      <c r="DPT44" s="539"/>
      <c r="DPU44" s="539"/>
      <c r="DPV44" s="539"/>
      <c r="DPW44" s="539"/>
      <c r="DPX44" s="539"/>
      <c r="DPY44" s="539"/>
      <c r="DPZ44" s="539"/>
      <c r="DQA44" s="539"/>
      <c r="DQB44" s="539"/>
      <c r="DQC44" s="539"/>
      <c r="DQD44" s="539"/>
      <c r="DQE44" s="539"/>
      <c r="DQF44" s="539"/>
      <c r="DQG44" s="539"/>
      <c r="DQH44" s="539"/>
      <c r="DQI44" s="539"/>
      <c r="DQJ44" s="539"/>
      <c r="DQK44" s="539"/>
      <c r="DQL44" s="539"/>
      <c r="DQM44" s="539"/>
      <c r="DQN44" s="539"/>
      <c r="DQO44" s="539"/>
      <c r="DQP44" s="539"/>
      <c r="DQQ44" s="539"/>
      <c r="DQR44" s="539"/>
      <c r="DQS44" s="539"/>
      <c r="DQT44" s="539"/>
      <c r="DQU44" s="539"/>
      <c r="DQV44" s="539"/>
      <c r="DQW44" s="539"/>
      <c r="DQX44" s="539"/>
      <c r="DQY44" s="539"/>
      <c r="DQZ44" s="539"/>
      <c r="DRA44" s="539"/>
      <c r="DRB44" s="539"/>
      <c r="DRC44" s="539"/>
      <c r="DRD44" s="539"/>
      <c r="DRE44" s="539"/>
      <c r="DRF44" s="539"/>
      <c r="DRG44" s="539"/>
      <c r="DRH44" s="539"/>
      <c r="DRI44" s="539"/>
      <c r="DRJ44" s="539"/>
      <c r="DRK44" s="539"/>
      <c r="DRL44" s="539"/>
      <c r="DRM44" s="539"/>
      <c r="DRN44" s="539"/>
      <c r="DRO44" s="539"/>
      <c r="DRP44" s="539"/>
      <c r="DRQ44" s="539"/>
      <c r="DRR44" s="539"/>
      <c r="DRS44" s="539"/>
      <c r="DRT44" s="539"/>
      <c r="DRU44" s="539"/>
      <c r="DRV44" s="539"/>
      <c r="DRW44" s="539"/>
      <c r="DRX44" s="539"/>
      <c r="DRY44" s="539"/>
      <c r="DRZ44" s="539"/>
      <c r="DSA44" s="539"/>
      <c r="DSB44" s="539"/>
      <c r="DSC44" s="539"/>
      <c r="DSD44" s="539"/>
      <c r="DSE44" s="539"/>
      <c r="DSF44" s="539"/>
      <c r="DSG44" s="539"/>
      <c r="DSH44" s="539"/>
      <c r="DSI44" s="539"/>
      <c r="DSJ44" s="539"/>
      <c r="DSK44" s="539"/>
      <c r="DSL44" s="539"/>
      <c r="DSM44" s="539"/>
      <c r="DSN44" s="539"/>
      <c r="DSO44" s="539"/>
      <c r="DSP44" s="539"/>
      <c r="DSQ44" s="539"/>
      <c r="DSR44" s="539"/>
      <c r="DSS44" s="539"/>
      <c r="DST44" s="539"/>
      <c r="DSU44" s="539"/>
      <c r="DSV44" s="539"/>
      <c r="DSW44" s="539"/>
      <c r="DSX44" s="539"/>
      <c r="DSY44" s="539"/>
      <c r="DSZ44" s="539"/>
      <c r="DTA44" s="539"/>
      <c r="DTB44" s="539"/>
      <c r="DTC44" s="539"/>
      <c r="DTD44" s="539"/>
      <c r="DTE44" s="539"/>
      <c r="DTF44" s="539"/>
      <c r="DTG44" s="539"/>
      <c r="DTH44" s="539"/>
      <c r="DTI44" s="539"/>
      <c r="DTJ44" s="539"/>
      <c r="DTK44" s="539"/>
      <c r="DTL44" s="539"/>
      <c r="DTM44" s="539"/>
      <c r="DTN44" s="539"/>
      <c r="DTO44" s="539"/>
      <c r="DTP44" s="539"/>
      <c r="DTQ44" s="539"/>
      <c r="DTR44" s="539"/>
      <c r="DTS44" s="539"/>
      <c r="DTT44" s="539"/>
      <c r="DTU44" s="539"/>
      <c r="DTV44" s="539"/>
      <c r="DTW44" s="539"/>
      <c r="DTX44" s="539"/>
      <c r="DTY44" s="539"/>
      <c r="DTZ44" s="539"/>
      <c r="DUA44" s="539"/>
      <c r="DUB44" s="539"/>
      <c r="DUC44" s="539"/>
      <c r="DUD44" s="539"/>
      <c r="DUE44" s="539"/>
      <c r="DUF44" s="539"/>
      <c r="DUG44" s="539"/>
      <c r="DUH44" s="539"/>
      <c r="DUI44" s="539"/>
      <c r="DUJ44" s="539"/>
      <c r="DUK44" s="539"/>
      <c r="DUL44" s="539"/>
      <c r="DUM44" s="539"/>
      <c r="DUN44" s="539"/>
      <c r="DUO44" s="539"/>
      <c r="DUP44" s="539"/>
      <c r="DUQ44" s="539"/>
      <c r="DUR44" s="539"/>
      <c r="DUS44" s="539"/>
      <c r="DUT44" s="539"/>
      <c r="DUU44" s="539"/>
      <c r="DUV44" s="539"/>
      <c r="DUW44" s="539"/>
      <c r="DUX44" s="539"/>
      <c r="DUY44" s="539"/>
      <c r="DUZ44" s="539"/>
      <c r="DVA44" s="539"/>
      <c r="DVB44" s="539"/>
      <c r="DVC44" s="539"/>
      <c r="DVD44" s="539"/>
      <c r="DVE44" s="539"/>
      <c r="DVF44" s="539"/>
      <c r="DVG44" s="539"/>
      <c r="DVH44" s="539"/>
      <c r="DVI44" s="539"/>
      <c r="DVJ44" s="539"/>
      <c r="DVK44" s="539"/>
      <c r="DVL44" s="539"/>
      <c r="DVM44" s="539"/>
      <c r="DVN44" s="539"/>
      <c r="DVO44" s="539"/>
      <c r="DVP44" s="539"/>
      <c r="DVQ44" s="539"/>
      <c r="DVR44" s="539"/>
      <c r="DVS44" s="539"/>
      <c r="DVT44" s="539"/>
      <c r="DVU44" s="539"/>
      <c r="DVV44" s="539"/>
      <c r="DVW44" s="539"/>
      <c r="DVX44" s="539"/>
      <c r="DVY44" s="539"/>
      <c r="DVZ44" s="539"/>
      <c r="DWA44" s="539"/>
      <c r="DWB44" s="539"/>
      <c r="DWC44" s="539"/>
      <c r="DWD44" s="539"/>
      <c r="DWE44" s="539"/>
      <c r="DWF44" s="539"/>
      <c r="DWG44" s="539"/>
      <c r="DWH44" s="539"/>
      <c r="DWI44" s="539"/>
      <c r="DWJ44" s="539"/>
      <c r="DWK44" s="539"/>
      <c r="DWL44" s="539"/>
      <c r="DWM44" s="539"/>
      <c r="DWN44" s="539"/>
      <c r="DWO44" s="539"/>
      <c r="DWP44" s="539"/>
      <c r="DWQ44" s="539"/>
      <c r="DWR44" s="539"/>
      <c r="DWS44" s="539"/>
      <c r="DWT44" s="539"/>
      <c r="DWU44" s="539"/>
      <c r="DWV44" s="539"/>
      <c r="DWW44" s="539"/>
      <c r="DWX44" s="539"/>
      <c r="DWY44" s="539"/>
      <c r="DWZ44" s="539"/>
      <c r="DXA44" s="539"/>
      <c r="DXB44" s="539"/>
      <c r="DXC44" s="539"/>
      <c r="DXD44" s="539"/>
      <c r="DXE44" s="539"/>
      <c r="DXF44" s="539"/>
      <c r="DXG44" s="539"/>
      <c r="DXH44" s="539"/>
      <c r="DXI44" s="539"/>
      <c r="DXJ44" s="539"/>
      <c r="DXK44" s="539"/>
      <c r="DXL44" s="539"/>
      <c r="DXM44" s="539"/>
      <c r="DXN44" s="539"/>
      <c r="DXO44" s="539"/>
      <c r="DXP44" s="539"/>
      <c r="DXQ44" s="539"/>
      <c r="DXR44" s="539"/>
      <c r="DXS44" s="539"/>
      <c r="DXT44" s="539"/>
      <c r="DXU44" s="539"/>
      <c r="DXV44" s="539"/>
      <c r="DXW44" s="539"/>
      <c r="DXX44" s="539"/>
      <c r="DXY44" s="539"/>
      <c r="DXZ44" s="539"/>
      <c r="DYA44" s="539"/>
      <c r="DYB44" s="539"/>
      <c r="DYC44" s="539"/>
      <c r="DYD44" s="539"/>
      <c r="DYE44" s="539"/>
      <c r="DYF44" s="539"/>
      <c r="DYG44" s="539"/>
      <c r="DYH44" s="539"/>
      <c r="DYI44" s="539"/>
      <c r="DYJ44" s="539"/>
      <c r="DYK44" s="539"/>
      <c r="DYL44" s="539"/>
      <c r="DYM44" s="539"/>
      <c r="DYN44" s="539"/>
      <c r="DYO44" s="539"/>
      <c r="DYP44" s="539"/>
      <c r="DYQ44" s="539"/>
      <c r="DYR44" s="539"/>
      <c r="DYS44" s="539"/>
      <c r="DYT44" s="539"/>
      <c r="DYU44" s="539"/>
      <c r="DYV44" s="539"/>
      <c r="DYW44" s="539"/>
      <c r="DYX44" s="539"/>
      <c r="DYY44" s="539"/>
      <c r="DYZ44" s="539"/>
      <c r="DZA44" s="539"/>
      <c r="DZB44" s="539"/>
      <c r="DZC44" s="539"/>
      <c r="DZD44" s="539"/>
      <c r="DZE44" s="539"/>
      <c r="DZF44" s="539"/>
      <c r="DZG44" s="539"/>
      <c r="DZH44" s="539"/>
      <c r="DZI44" s="539"/>
      <c r="DZJ44" s="539"/>
      <c r="DZK44" s="539"/>
      <c r="DZL44" s="539"/>
      <c r="DZM44" s="539"/>
      <c r="DZN44" s="539"/>
      <c r="DZO44" s="539"/>
      <c r="DZP44" s="539"/>
      <c r="DZQ44" s="539"/>
      <c r="DZR44" s="539"/>
      <c r="DZS44" s="539"/>
      <c r="DZT44" s="539"/>
      <c r="DZU44" s="539"/>
      <c r="DZV44" s="539"/>
      <c r="DZW44" s="539"/>
      <c r="DZX44" s="539"/>
      <c r="DZY44" s="539"/>
      <c r="DZZ44" s="539"/>
      <c r="EAA44" s="539"/>
      <c r="EAB44" s="539"/>
      <c r="EAC44" s="539"/>
      <c r="EAD44" s="539"/>
      <c r="EAE44" s="539"/>
      <c r="EAF44" s="539"/>
      <c r="EAG44" s="539"/>
      <c r="EAH44" s="539"/>
      <c r="EAI44" s="539"/>
      <c r="EAJ44" s="539"/>
      <c r="EAK44" s="539"/>
      <c r="EAL44" s="539"/>
      <c r="EAM44" s="539"/>
      <c r="EAN44" s="539"/>
      <c r="EAO44" s="539"/>
      <c r="EAP44" s="539"/>
      <c r="EAQ44" s="539"/>
      <c r="EAR44" s="539"/>
      <c r="EAS44" s="539"/>
      <c r="EAT44" s="539"/>
      <c r="EAU44" s="539"/>
      <c r="EAV44" s="539"/>
      <c r="EAW44" s="539"/>
      <c r="EAX44" s="539"/>
      <c r="EAY44" s="539"/>
      <c r="EAZ44" s="539"/>
      <c r="EBA44" s="539"/>
      <c r="EBB44" s="539"/>
      <c r="EBC44" s="539"/>
      <c r="EBD44" s="539"/>
      <c r="EBE44" s="539"/>
      <c r="EBF44" s="539"/>
      <c r="EBG44" s="539"/>
      <c r="EBH44" s="539"/>
      <c r="EBI44" s="539"/>
      <c r="EBJ44" s="539"/>
      <c r="EBK44" s="539"/>
      <c r="EBL44" s="539"/>
      <c r="EBM44" s="539"/>
      <c r="EBN44" s="539"/>
      <c r="EBO44" s="539"/>
      <c r="EBP44" s="539"/>
      <c r="EBQ44" s="539"/>
      <c r="EBR44" s="539"/>
      <c r="EBS44" s="539"/>
      <c r="EBT44" s="539"/>
      <c r="EBU44" s="539"/>
      <c r="EBV44" s="539"/>
      <c r="EBW44" s="539"/>
      <c r="EBX44" s="539"/>
      <c r="EBY44" s="539"/>
      <c r="EBZ44" s="539"/>
      <c r="ECA44" s="539"/>
      <c r="ECB44" s="539"/>
      <c r="ECC44" s="539"/>
      <c r="ECD44" s="539"/>
      <c r="ECE44" s="539"/>
      <c r="ECF44" s="539"/>
      <c r="ECG44" s="539"/>
      <c r="ECH44" s="539"/>
      <c r="ECI44" s="539"/>
      <c r="ECJ44" s="539"/>
      <c r="ECK44" s="539"/>
      <c r="ECL44" s="539"/>
      <c r="ECM44" s="539"/>
      <c r="ECN44" s="539"/>
      <c r="ECO44" s="539"/>
      <c r="ECP44" s="539"/>
      <c r="ECQ44" s="539"/>
      <c r="ECR44" s="539"/>
      <c r="ECS44" s="539"/>
      <c r="ECT44" s="539"/>
      <c r="ECU44" s="539"/>
      <c r="ECV44" s="539"/>
      <c r="ECW44" s="539"/>
      <c r="ECX44" s="539"/>
      <c r="ECY44" s="539"/>
      <c r="ECZ44" s="539"/>
      <c r="EDA44" s="539"/>
      <c r="EDB44" s="539"/>
      <c r="EDC44" s="539"/>
      <c r="EDD44" s="539"/>
      <c r="EDE44" s="539"/>
      <c r="EDF44" s="539"/>
      <c r="EDG44" s="539"/>
      <c r="EDH44" s="539"/>
      <c r="EDI44" s="539"/>
      <c r="EDJ44" s="539"/>
      <c r="EDK44" s="539"/>
      <c r="EDL44" s="539"/>
      <c r="EDM44" s="539"/>
      <c r="EDN44" s="539"/>
      <c r="EDO44" s="539"/>
      <c r="EDP44" s="539"/>
      <c r="EDQ44" s="539"/>
      <c r="EDR44" s="539"/>
      <c r="EDS44" s="539"/>
      <c r="EDT44" s="539"/>
      <c r="EDU44" s="539"/>
      <c r="EDV44" s="539"/>
      <c r="EDW44" s="539"/>
      <c r="EDX44" s="539"/>
      <c r="EDY44" s="539"/>
      <c r="EDZ44" s="539"/>
      <c r="EEA44" s="539"/>
      <c r="EEB44" s="539"/>
      <c r="EEC44" s="539"/>
      <c r="EED44" s="539"/>
      <c r="EEE44" s="539"/>
      <c r="EEF44" s="539"/>
      <c r="EEG44" s="539"/>
      <c r="EEH44" s="539"/>
      <c r="EEI44" s="539"/>
      <c r="EEJ44" s="539"/>
      <c r="EEK44" s="539"/>
      <c r="EEL44" s="539"/>
      <c r="EEM44" s="539"/>
      <c r="EEN44" s="539"/>
      <c r="EEO44" s="539"/>
      <c r="EEP44" s="539"/>
      <c r="EEQ44" s="539"/>
      <c r="EER44" s="539"/>
      <c r="EES44" s="539"/>
      <c r="EET44" s="539"/>
      <c r="EEU44" s="539"/>
      <c r="EEV44" s="539"/>
      <c r="EEW44" s="539"/>
      <c r="EEX44" s="539"/>
      <c r="EEY44" s="539"/>
      <c r="EEZ44" s="539"/>
      <c r="EFA44" s="539"/>
      <c r="EFB44" s="539"/>
      <c r="EFC44" s="539"/>
      <c r="EFD44" s="539"/>
      <c r="EFE44" s="539"/>
      <c r="EFF44" s="539"/>
      <c r="EFG44" s="539"/>
      <c r="EFH44" s="539"/>
      <c r="EFI44" s="539"/>
      <c r="EFJ44" s="539"/>
      <c r="EFK44" s="539"/>
      <c r="EFL44" s="539"/>
      <c r="EFM44" s="539"/>
      <c r="EFN44" s="539"/>
      <c r="EFO44" s="539"/>
      <c r="EFP44" s="539"/>
      <c r="EFQ44" s="539"/>
      <c r="EFR44" s="539"/>
      <c r="EFS44" s="539"/>
      <c r="EFT44" s="539"/>
      <c r="EFU44" s="539"/>
      <c r="EFV44" s="539"/>
      <c r="EFW44" s="539"/>
      <c r="EFX44" s="539"/>
      <c r="EFY44" s="539"/>
      <c r="EFZ44" s="539"/>
      <c r="EGA44" s="539"/>
      <c r="EGB44" s="539"/>
      <c r="EGC44" s="539"/>
      <c r="EGD44" s="539"/>
      <c r="EGE44" s="539"/>
      <c r="EGF44" s="539"/>
      <c r="EGG44" s="539"/>
      <c r="EGH44" s="539"/>
      <c r="EGI44" s="539"/>
      <c r="EGJ44" s="539"/>
      <c r="EGK44" s="539"/>
      <c r="EGL44" s="539"/>
      <c r="EGM44" s="539"/>
      <c r="EGN44" s="539"/>
      <c r="EGO44" s="539"/>
      <c r="EGP44" s="539"/>
      <c r="EGQ44" s="539"/>
      <c r="EGR44" s="539"/>
      <c r="EGS44" s="539"/>
      <c r="EGT44" s="539"/>
      <c r="EGU44" s="539"/>
      <c r="EGV44" s="539"/>
      <c r="EGW44" s="539"/>
      <c r="EGX44" s="539"/>
      <c r="EGY44" s="539"/>
      <c r="EGZ44" s="539"/>
      <c r="EHA44" s="539"/>
      <c r="EHB44" s="539"/>
      <c r="EHC44" s="539"/>
      <c r="EHD44" s="539"/>
      <c r="EHE44" s="539"/>
      <c r="EHF44" s="539"/>
      <c r="EHG44" s="539"/>
      <c r="EHH44" s="539"/>
      <c r="EHI44" s="539"/>
      <c r="EHJ44" s="539"/>
      <c r="EHK44" s="539"/>
      <c r="EHL44" s="539"/>
      <c r="EHM44" s="539"/>
      <c r="EHN44" s="539"/>
      <c r="EHO44" s="539"/>
      <c r="EHP44" s="539"/>
      <c r="EHQ44" s="539"/>
      <c r="EHR44" s="539"/>
      <c r="EHS44" s="539"/>
      <c r="EHT44" s="539"/>
      <c r="EHU44" s="539"/>
      <c r="EHV44" s="539"/>
      <c r="EHW44" s="539"/>
      <c r="EHX44" s="539"/>
      <c r="EHY44" s="539"/>
      <c r="EHZ44" s="539"/>
      <c r="EIA44" s="539"/>
      <c r="EIB44" s="539"/>
      <c r="EIC44" s="539"/>
      <c r="EID44" s="539"/>
      <c r="EIE44" s="539"/>
      <c r="EIF44" s="539"/>
      <c r="EIG44" s="539"/>
      <c r="EIH44" s="539"/>
      <c r="EII44" s="539"/>
      <c r="EIJ44" s="539"/>
      <c r="EIK44" s="539"/>
      <c r="EIL44" s="539"/>
      <c r="EIM44" s="539"/>
      <c r="EIN44" s="539"/>
      <c r="EIO44" s="539"/>
      <c r="EIP44" s="539"/>
      <c r="EIQ44" s="539"/>
      <c r="EIR44" s="539"/>
      <c r="EIS44" s="539"/>
      <c r="EIT44" s="539"/>
      <c r="EIU44" s="539"/>
      <c r="EIV44" s="539"/>
      <c r="EIW44" s="539"/>
      <c r="EIX44" s="539"/>
      <c r="EIY44" s="539"/>
      <c r="EIZ44" s="539"/>
      <c r="EJA44" s="539"/>
      <c r="EJB44" s="539"/>
      <c r="EJC44" s="539"/>
      <c r="EJD44" s="539"/>
      <c r="EJE44" s="539"/>
      <c r="EJF44" s="539"/>
      <c r="EJG44" s="539"/>
      <c r="EJH44" s="539"/>
      <c r="EJI44" s="539"/>
      <c r="EJJ44" s="539"/>
      <c r="EJK44" s="539"/>
      <c r="EJL44" s="539"/>
      <c r="EJM44" s="539"/>
      <c r="EJN44" s="539"/>
      <c r="EJO44" s="539"/>
      <c r="EJP44" s="539"/>
      <c r="EJQ44" s="539"/>
      <c r="EJR44" s="539"/>
      <c r="EJS44" s="539"/>
      <c r="EJT44" s="539"/>
      <c r="EJU44" s="539"/>
      <c r="EJV44" s="539"/>
      <c r="EJW44" s="539"/>
      <c r="EJX44" s="539"/>
      <c r="EJY44" s="539"/>
      <c r="EJZ44" s="539"/>
      <c r="EKA44" s="539"/>
      <c r="EKB44" s="539"/>
      <c r="EKC44" s="539"/>
      <c r="EKD44" s="539"/>
      <c r="EKE44" s="539"/>
      <c r="EKF44" s="539"/>
      <c r="EKG44" s="539"/>
      <c r="EKH44" s="539"/>
      <c r="EKI44" s="539"/>
      <c r="EKJ44" s="539"/>
      <c r="EKK44" s="539"/>
      <c r="EKL44" s="539"/>
      <c r="EKM44" s="539"/>
      <c r="EKN44" s="539"/>
      <c r="EKO44" s="539"/>
      <c r="EKP44" s="539"/>
      <c r="EKQ44" s="539"/>
      <c r="EKR44" s="539"/>
      <c r="EKS44" s="539"/>
      <c r="EKT44" s="539"/>
      <c r="EKU44" s="539"/>
      <c r="EKV44" s="539"/>
      <c r="EKW44" s="539"/>
      <c r="EKX44" s="539"/>
      <c r="EKY44" s="539"/>
      <c r="EKZ44" s="539"/>
      <c r="ELA44" s="539"/>
      <c r="ELB44" s="539"/>
      <c r="ELC44" s="539"/>
      <c r="ELD44" s="539"/>
      <c r="ELE44" s="539"/>
      <c r="ELF44" s="539"/>
      <c r="ELG44" s="539"/>
      <c r="ELH44" s="539"/>
      <c r="ELI44" s="539"/>
      <c r="ELJ44" s="539"/>
      <c r="ELK44" s="539"/>
      <c r="ELL44" s="539"/>
      <c r="ELM44" s="539"/>
      <c r="ELN44" s="539"/>
      <c r="ELO44" s="539"/>
      <c r="ELP44" s="539"/>
      <c r="ELQ44" s="539"/>
      <c r="ELR44" s="539"/>
      <c r="ELS44" s="539"/>
      <c r="ELT44" s="539"/>
      <c r="ELU44" s="539"/>
      <c r="ELV44" s="539"/>
      <c r="ELW44" s="539"/>
      <c r="ELX44" s="539"/>
      <c r="ELY44" s="539"/>
      <c r="ELZ44" s="539"/>
      <c r="EMA44" s="539"/>
      <c r="EMB44" s="539"/>
      <c r="EMC44" s="539"/>
      <c r="EMD44" s="539"/>
      <c r="EME44" s="539"/>
      <c r="EMF44" s="539"/>
      <c r="EMG44" s="539"/>
      <c r="EMH44" s="539"/>
      <c r="EMI44" s="539"/>
      <c r="EMJ44" s="539"/>
      <c r="EMK44" s="539"/>
      <c r="EML44" s="539"/>
      <c r="EMM44" s="539"/>
      <c r="EMN44" s="539"/>
      <c r="EMO44" s="539"/>
      <c r="EMP44" s="539"/>
      <c r="EMQ44" s="539"/>
      <c r="EMR44" s="539"/>
      <c r="EMS44" s="539"/>
      <c r="EMT44" s="539"/>
      <c r="EMU44" s="539"/>
      <c r="EMV44" s="539"/>
      <c r="EMW44" s="539"/>
      <c r="EMX44" s="539"/>
      <c r="EMY44" s="539"/>
      <c r="EMZ44" s="539"/>
      <c r="ENA44" s="539"/>
      <c r="ENB44" s="539"/>
      <c r="ENC44" s="539"/>
      <c r="END44" s="539"/>
      <c r="ENE44" s="539"/>
      <c r="ENF44" s="539"/>
      <c r="ENG44" s="539"/>
      <c r="ENH44" s="539"/>
      <c r="ENI44" s="539"/>
      <c r="ENJ44" s="539"/>
      <c r="ENK44" s="539"/>
      <c r="ENL44" s="539"/>
      <c r="ENM44" s="539"/>
      <c r="ENN44" s="539"/>
      <c r="ENO44" s="539"/>
      <c r="ENP44" s="539"/>
      <c r="ENQ44" s="539"/>
      <c r="ENR44" s="539"/>
      <c r="ENS44" s="539"/>
      <c r="ENT44" s="539"/>
      <c r="ENU44" s="539"/>
      <c r="ENV44" s="539"/>
      <c r="ENW44" s="539"/>
      <c r="ENX44" s="539"/>
      <c r="ENY44" s="539"/>
      <c r="ENZ44" s="539"/>
      <c r="EOA44" s="539"/>
      <c r="EOB44" s="539"/>
      <c r="EOC44" s="539"/>
      <c r="EOD44" s="539"/>
      <c r="EOE44" s="539"/>
      <c r="EOF44" s="539"/>
      <c r="EOG44" s="539"/>
      <c r="EOH44" s="539"/>
      <c r="EOI44" s="539"/>
      <c r="EOJ44" s="539"/>
      <c r="EOK44" s="539"/>
      <c r="EOL44" s="539"/>
      <c r="EOM44" s="539"/>
      <c r="EON44" s="539"/>
      <c r="EOO44" s="539"/>
      <c r="EOP44" s="539"/>
      <c r="EOQ44" s="539"/>
      <c r="EOR44" s="539"/>
      <c r="EOS44" s="539"/>
      <c r="EOT44" s="539"/>
      <c r="EOU44" s="539"/>
      <c r="EOV44" s="539"/>
      <c r="EOW44" s="539"/>
      <c r="EOX44" s="539"/>
      <c r="EOY44" s="539"/>
      <c r="EOZ44" s="539"/>
      <c r="EPA44" s="539"/>
      <c r="EPB44" s="539"/>
      <c r="EPC44" s="539"/>
      <c r="EPD44" s="539"/>
      <c r="EPE44" s="539"/>
      <c r="EPF44" s="539"/>
      <c r="EPG44" s="539"/>
      <c r="EPH44" s="539"/>
      <c r="EPI44" s="539"/>
      <c r="EPJ44" s="539"/>
      <c r="EPK44" s="539"/>
      <c r="EPL44" s="539"/>
      <c r="EPM44" s="539"/>
      <c r="EPN44" s="539"/>
      <c r="EPO44" s="539"/>
      <c r="EPP44" s="539"/>
      <c r="EPQ44" s="539"/>
      <c r="EPR44" s="539"/>
      <c r="EPS44" s="539"/>
      <c r="EPT44" s="539"/>
      <c r="EPU44" s="539"/>
      <c r="EPV44" s="539"/>
      <c r="EPW44" s="539"/>
      <c r="EPX44" s="539"/>
      <c r="EPY44" s="539"/>
      <c r="EPZ44" s="539"/>
      <c r="EQA44" s="539"/>
      <c r="EQB44" s="539"/>
      <c r="EQC44" s="539"/>
      <c r="EQD44" s="539"/>
      <c r="EQE44" s="539"/>
      <c r="EQF44" s="539"/>
      <c r="EQG44" s="539"/>
      <c r="EQH44" s="539"/>
      <c r="EQI44" s="539"/>
      <c r="EQJ44" s="539"/>
      <c r="EQK44" s="539"/>
      <c r="EQL44" s="539"/>
      <c r="EQM44" s="539"/>
      <c r="EQN44" s="539"/>
      <c r="EQO44" s="539"/>
      <c r="EQP44" s="539"/>
      <c r="EQQ44" s="539"/>
      <c r="EQR44" s="539"/>
      <c r="EQS44" s="539"/>
      <c r="EQT44" s="539"/>
      <c r="EQU44" s="539"/>
      <c r="EQV44" s="539"/>
      <c r="EQW44" s="539"/>
      <c r="EQX44" s="539"/>
      <c r="EQY44" s="539"/>
      <c r="EQZ44" s="539"/>
      <c r="ERA44" s="539"/>
      <c r="ERB44" s="539"/>
      <c r="ERC44" s="539"/>
      <c r="ERD44" s="539"/>
      <c r="ERE44" s="539"/>
      <c r="ERF44" s="539"/>
      <c r="ERG44" s="539"/>
      <c r="ERH44" s="539"/>
      <c r="ERI44" s="539"/>
      <c r="ERJ44" s="539"/>
      <c r="ERK44" s="539"/>
      <c r="ERL44" s="539"/>
      <c r="ERM44" s="539"/>
      <c r="ERN44" s="539"/>
      <c r="ERO44" s="539"/>
      <c r="ERP44" s="539"/>
      <c r="ERQ44" s="539"/>
      <c r="ERR44" s="539"/>
      <c r="ERS44" s="539"/>
      <c r="ERT44" s="539"/>
      <c r="ERU44" s="539"/>
      <c r="ERV44" s="539"/>
      <c r="ERW44" s="539"/>
      <c r="ERX44" s="539"/>
      <c r="ERY44" s="539"/>
      <c r="ERZ44" s="539"/>
      <c r="ESA44" s="539"/>
      <c r="ESB44" s="539"/>
      <c r="ESC44" s="539"/>
      <c r="ESD44" s="539"/>
      <c r="ESE44" s="539"/>
      <c r="ESF44" s="539"/>
      <c r="ESG44" s="539"/>
      <c r="ESH44" s="539"/>
      <c r="ESI44" s="539"/>
      <c r="ESJ44" s="539"/>
      <c r="ESK44" s="539"/>
      <c r="ESL44" s="539"/>
      <c r="ESM44" s="539"/>
      <c r="ESN44" s="539"/>
      <c r="ESO44" s="539"/>
      <c r="ESP44" s="539"/>
      <c r="ESQ44" s="539"/>
      <c r="ESR44" s="539"/>
      <c r="ESS44" s="539"/>
      <c r="EST44" s="539"/>
      <c r="ESU44" s="539"/>
      <c r="ESV44" s="539"/>
      <c r="ESW44" s="539"/>
      <c r="ESX44" s="539"/>
      <c r="ESY44" s="539"/>
      <c r="ESZ44" s="539"/>
      <c r="ETA44" s="539"/>
      <c r="ETB44" s="539"/>
      <c r="ETC44" s="539"/>
      <c r="ETD44" s="539"/>
      <c r="ETE44" s="539"/>
      <c r="ETF44" s="539"/>
      <c r="ETG44" s="539"/>
      <c r="ETH44" s="539"/>
      <c r="ETI44" s="539"/>
      <c r="ETJ44" s="539"/>
      <c r="ETK44" s="539"/>
      <c r="ETL44" s="539"/>
      <c r="ETM44" s="539"/>
      <c r="ETN44" s="539"/>
      <c r="ETO44" s="539"/>
      <c r="ETP44" s="539"/>
      <c r="ETQ44" s="539"/>
      <c r="ETR44" s="539"/>
      <c r="ETS44" s="539"/>
      <c r="ETT44" s="539"/>
      <c r="ETU44" s="539"/>
      <c r="ETV44" s="539"/>
      <c r="ETW44" s="539"/>
      <c r="ETX44" s="539"/>
      <c r="ETY44" s="539"/>
      <c r="ETZ44" s="539"/>
      <c r="EUA44" s="539"/>
      <c r="EUB44" s="539"/>
      <c r="EUC44" s="539"/>
      <c r="EUD44" s="539"/>
      <c r="EUE44" s="539"/>
      <c r="EUF44" s="539"/>
      <c r="EUG44" s="539"/>
      <c r="EUH44" s="539"/>
      <c r="EUI44" s="539"/>
      <c r="EUJ44" s="539"/>
      <c r="EUK44" s="539"/>
      <c r="EUL44" s="539"/>
      <c r="EUM44" s="539"/>
      <c r="EUN44" s="539"/>
      <c r="EUO44" s="539"/>
      <c r="EUP44" s="539"/>
      <c r="EUQ44" s="539"/>
      <c r="EUR44" s="539"/>
      <c r="EUS44" s="539"/>
      <c r="EUT44" s="539"/>
      <c r="EUU44" s="539"/>
      <c r="EUV44" s="539"/>
      <c r="EUW44" s="539"/>
      <c r="EUX44" s="539"/>
      <c r="EUY44" s="539"/>
      <c r="EUZ44" s="539"/>
      <c r="EVA44" s="539"/>
      <c r="EVB44" s="539"/>
      <c r="EVC44" s="539"/>
      <c r="EVD44" s="539"/>
      <c r="EVE44" s="539"/>
      <c r="EVF44" s="539"/>
      <c r="EVG44" s="539"/>
      <c r="EVH44" s="539"/>
      <c r="EVI44" s="539"/>
      <c r="EVJ44" s="539"/>
      <c r="EVK44" s="539"/>
      <c r="EVL44" s="539"/>
      <c r="EVM44" s="539"/>
      <c r="EVN44" s="539"/>
      <c r="EVO44" s="539"/>
      <c r="EVP44" s="539"/>
      <c r="EVQ44" s="539"/>
      <c r="EVR44" s="539"/>
      <c r="EVS44" s="539"/>
      <c r="EVT44" s="539"/>
      <c r="EVU44" s="539"/>
      <c r="EVV44" s="539"/>
      <c r="EVW44" s="539"/>
      <c r="EVX44" s="539"/>
      <c r="EVY44" s="539"/>
      <c r="EVZ44" s="539"/>
      <c r="EWA44" s="539"/>
      <c r="EWB44" s="539"/>
      <c r="EWC44" s="539"/>
      <c r="EWD44" s="539"/>
      <c r="EWE44" s="539"/>
      <c r="EWF44" s="539"/>
      <c r="EWG44" s="539"/>
      <c r="EWH44" s="539"/>
      <c r="EWI44" s="539"/>
      <c r="EWJ44" s="539"/>
      <c r="EWK44" s="539"/>
      <c r="EWL44" s="539"/>
      <c r="EWM44" s="539"/>
      <c r="EWN44" s="539"/>
      <c r="EWO44" s="539"/>
      <c r="EWP44" s="539"/>
      <c r="EWQ44" s="539"/>
      <c r="EWR44" s="539"/>
      <c r="EWS44" s="539"/>
      <c r="EWT44" s="539"/>
      <c r="EWU44" s="539"/>
      <c r="EWV44" s="539"/>
      <c r="EWW44" s="539"/>
      <c r="EWX44" s="539"/>
      <c r="EWY44" s="539"/>
      <c r="EWZ44" s="539"/>
      <c r="EXA44" s="539"/>
      <c r="EXB44" s="539"/>
      <c r="EXC44" s="539"/>
      <c r="EXD44" s="539"/>
      <c r="EXE44" s="539"/>
      <c r="EXF44" s="539"/>
      <c r="EXG44" s="539"/>
      <c r="EXH44" s="539"/>
      <c r="EXI44" s="539"/>
      <c r="EXJ44" s="539"/>
      <c r="EXK44" s="539"/>
      <c r="EXL44" s="539"/>
      <c r="EXM44" s="539"/>
      <c r="EXN44" s="539"/>
      <c r="EXO44" s="539"/>
      <c r="EXP44" s="539"/>
      <c r="EXQ44" s="539"/>
      <c r="EXR44" s="539"/>
      <c r="EXS44" s="539"/>
      <c r="EXT44" s="539"/>
      <c r="EXU44" s="539"/>
      <c r="EXV44" s="539"/>
      <c r="EXW44" s="539"/>
      <c r="EXX44" s="539"/>
      <c r="EXY44" s="539"/>
      <c r="EXZ44" s="539"/>
      <c r="EYA44" s="539"/>
      <c r="EYB44" s="539"/>
      <c r="EYC44" s="539"/>
      <c r="EYD44" s="539"/>
      <c r="EYE44" s="539"/>
      <c r="EYF44" s="539"/>
      <c r="EYG44" s="539"/>
      <c r="EYH44" s="539"/>
      <c r="EYI44" s="539"/>
      <c r="EYJ44" s="539"/>
      <c r="EYK44" s="539"/>
      <c r="EYL44" s="539"/>
      <c r="EYM44" s="539"/>
      <c r="EYN44" s="539"/>
      <c r="EYO44" s="539"/>
      <c r="EYP44" s="539"/>
      <c r="EYQ44" s="539"/>
      <c r="EYR44" s="539"/>
      <c r="EYS44" s="539"/>
      <c r="EYT44" s="539"/>
      <c r="EYU44" s="539"/>
      <c r="EYV44" s="539"/>
      <c r="EYW44" s="539"/>
      <c r="EYX44" s="539"/>
      <c r="EYY44" s="539"/>
      <c r="EYZ44" s="539"/>
      <c r="EZA44" s="539"/>
      <c r="EZB44" s="539"/>
      <c r="EZC44" s="539"/>
      <c r="EZD44" s="539"/>
      <c r="EZE44" s="539"/>
      <c r="EZF44" s="539"/>
      <c r="EZG44" s="539"/>
      <c r="EZH44" s="539"/>
      <c r="EZI44" s="539"/>
      <c r="EZJ44" s="539"/>
      <c r="EZK44" s="539"/>
      <c r="EZL44" s="539"/>
      <c r="EZM44" s="539"/>
      <c r="EZN44" s="539"/>
      <c r="EZO44" s="539"/>
      <c r="EZP44" s="539"/>
      <c r="EZQ44" s="539"/>
      <c r="EZR44" s="539"/>
      <c r="EZS44" s="539"/>
      <c r="EZT44" s="539"/>
      <c r="EZU44" s="539"/>
      <c r="EZV44" s="539"/>
      <c r="EZW44" s="539"/>
      <c r="EZX44" s="539"/>
      <c r="EZY44" s="539"/>
      <c r="EZZ44" s="539"/>
      <c r="FAA44" s="539"/>
      <c r="FAB44" s="539"/>
      <c r="FAC44" s="539"/>
      <c r="FAD44" s="539"/>
      <c r="FAE44" s="539"/>
      <c r="FAF44" s="539"/>
      <c r="FAG44" s="539"/>
      <c r="FAH44" s="539"/>
      <c r="FAI44" s="539"/>
      <c r="FAJ44" s="539"/>
      <c r="FAK44" s="539"/>
      <c r="FAL44" s="539"/>
      <c r="FAM44" s="539"/>
      <c r="FAN44" s="539"/>
      <c r="FAO44" s="539"/>
      <c r="FAP44" s="539"/>
      <c r="FAQ44" s="539"/>
      <c r="FAR44" s="539"/>
      <c r="FAS44" s="539"/>
      <c r="FAT44" s="539"/>
      <c r="FAU44" s="539"/>
      <c r="FAV44" s="539"/>
      <c r="FAW44" s="539"/>
      <c r="FAX44" s="539"/>
      <c r="FAY44" s="539"/>
      <c r="FAZ44" s="539"/>
      <c r="FBA44" s="539"/>
      <c r="FBB44" s="539"/>
      <c r="FBC44" s="539"/>
      <c r="FBD44" s="539"/>
      <c r="FBE44" s="539"/>
      <c r="FBF44" s="539"/>
      <c r="FBG44" s="539"/>
      <c r="FBH44" s="539"/>
      <c r="FBI44" s="539"/>
      <c r="FBJ44" s="539"/>
      <c r="FBK44" s="539"/>
      <c r="FBL44" s="539"/>
      <c r="FBM44" s="539"/>
      <c r="FBN44" s="539"/>
      <c r="FBO44" s="539"/>
      <c r="FBP44" s="539"/>
      <c r="FBQ44" s="539"/>
      <c r="FBR44" s="539"/>
      <c r="FBS44" s="539"/>
      <c r="FBT44" s="539"/>
      <c r="FBU44" s="539"/>
      <c r="FBV44" s="539"/>
      <c r="FBW44" s="539"/>
      <c r="FBX44" s="539"/>
      <c r="FBY44" s="539"/>
      <c r="FBZ44" s="539"/>
      <c r="FCA44" s="539"/>
      <c r="FCB44" s="539"/>
      <c r="FCC44" s="539"/>
      <c r="FCD44" s="539"/>
      <c r="FCE44" s="539"/>
      <c r="FCF44" s="539"/>
      <c r="FCG44" s="539"/>
      <c r="FCH44" s="539"/>
      <c r="FCI44" s="539"/>
      <c r="FCJ44" s="539"/>
      <c r="FCK44" s="539"/>
      <c r="FCL44" s="539"/>
      <c r="FCM44" s="539"/>
      <c r="FCN44" s="539"/>
      <c r="FCO44" s="539"/>
      <c r="FCP44" s="539"/>
      <c r="FCQ44" s="539"/>
      <c r="FCR44" s="539"/>
      <c r="FCS44" s="539"/>
      <c r="FCT44" s="539"/>
      <c r="FCU44" s="539"/>
      <c r="FCV44" s="539"/>
      <c r="FCW44" s="539"/>
      <c r="FCX44" s="539"/>
      <c r="FCY44" s="539"/>
      <c r="FCZ44" s="539"/>
      <c r="FDA44" s="539"/>
      <c r="FDB44" s="539"/>
      <c r="FDC44" s="539"/>
      <c r="FDD44" s="539"/>
      <c r="FDE44" s="539"/>
      <c r="FDF44" s="539"/>
      <c r="FDG44" s="539"/>
      <c r="FDH44" s="539"/>
      <c r="FDI44" s="539"/>
      <c r="FDJ44" s="539"/>
      <c r="FDK44" s="539"/>
      <c r="FDL44" s="539"/>
      <c r="FDM44" s="539"/>
      <c r="FDN44" s="539"/>
      <c r="FDO44" s="539"/>
      <c r="FDP44" s="539"/>
      <c r="FDQ44" s="539"/>
      <c r="FDR44" s="539"/>
      <c r="FDS44" s="539"/>
      <c r="FDT44" s="539"/>
      <c r="FDU44" s="539"/>
      <c r="FDV44" s="539"/>
      <c r="FDW44" s="539"/>
      <c r="FDX44" s="539"/>
      <c r="FDY44" s="539"/>
      <c r="FDZ44" s="539"/>
      <c r="FEA44" s="539"/>
      <c r="FEB44" s="539"/>
      <c r="FEC44" s="539"/>
      <c r="FED44" s="539"/>
      <c r="FEE44" s="539"/>
      <c r="FEF44" s="539"/>
      <c r="FEG44" s="539"/>
      <c r="FEH44" s="539"/>
      <c r="FEI44" s="539"/>
      <c r="FEJ44" s="539"/>
      <c r="FEK44" s="539"/>
      <c r="FEL44" s="539"/>
      <c r="FEM44" s="539"/>
      <c r="FEN44" s="539"/>
      <c r="FEO44" s="539"/>
      <c r="FEP44" s="539"/>
      <c r="FEQ44" s="539"/>
      <c r="FER44" s="539"/>
      <c r="FES44" s="539"/>
      <c r="FET44" s="539"/>
      <c r="FEU44" s="539"/>
      <c r="FEV44" s="539"/>
      <c r="FEW44" s="539"/>
      <c r="FEX44" s="539"/>
      <c r="FEY44" s="539"/>
      <c r="FEZ44" s="539"/>
      <c r="FFA44" s="539"/>
      <c r="FFB44" s="539"/>
      <c r="FFC44" s="539"/>
      <c r="FFD44" s="539"/>
      <c r="FFE44" s="539"/>
      <c r="FFF44" s="539"/>
      <c r="FFG44" s="539"/>
      <c r="FFH44" s="539"/>
      <c r="FFI44" s="539"/>
      <c r="FFJ44" s="539"/>
      <c r="FFK44" s="539"/>
      <c r="FFL44" s="539"/>
      <c r="FFM44" s="539"/>
      <c r="FFN44" s="539"/>
      <c r="FFO44" s="539"/>
      <c r="FFP44" s="539"/>
      <c r="FFQ44" s="539"/>
      <c r="FFR44" s="539"/>
      <c r="FFS44" s="539"/>
      <c r="FFT44" s="539"/>
      <c r="FFU44" s="539"/>
      <c r="FFV44" s="539"/>
      <c r="FFW44" s="539"/>
      <c r="FFX44" s="539"/>
      <c r="FFY44" s="539"/>
      <c r="FFZ44" s="539"/>
      <c r="FGA44" s="539"/>
      <c r="FGB44" s="539"/>
      <c r="FGC44" s="539"/>
      <c r="FGD44" s="539"/>
      <c r="FGE44" s="539"/>
      <c r="FGF44" s="539"/>
      <c r="FGG44" s="539"/>
      <c r="FGH44" s="539"/>
      <c r="FGI44" s="539"/>
      <c r="FGJ44" s="539"/>
      <c r="FGK44" s="539"/>
      <c r="FGL44" s="539"/>
      <c r="FGM44" s="539"/>
      <c r="FGN44" s="539"/>
      <c r="FGO44" s="539"/>
      <c r="FGP44" s="539"/>
      <c r="FGQ44" s="539"/>
      <c r="FGR44" s="539"/>
      <c r="FGS44" s="539"/>
      <c r="FGT44" s="539"/>
      <c r="FGU44" s="539"/>
      <c r="FGV44" s="539"/>
      <c r="FGW44" s="539"/>
      <c r="FGX44" s="539"/>
      <c r="FGY44" s="539"/>
      <c r="FGZ44" s="539"/>
      <c r="FHA44" s="539"/>
      <c r="FHB44" s="539"/>
      <c r="FHC44" s="539"/>
      <c r="FHD44" s="539"/>
      <c r="FHE44" s="539"/>
      <c r="FHF44" s="539"/>
      <c r="FHG44" s="539"/>
      <c r="FHH44" s="539"/>
      <c r="FHI44" s="539"/>
      <c r="FHJ44" s="539"/>
      <c r="FHK44" s="539"/>
      <c r="FHL44" s="539"/>
      <c r="FHM44" s="539"/>
      <c r="FHN44" s="539"/>
      <c r="FHO44" s="539"/>
      <c r="FHP44" s="539"/>
      <c r="FHQ44" s="539"/>
      <c r="FHR44" s="539"/>
      <c r="FHS44" s="539"/>
      <c r="FHT44" s="539"/>
      <c r="FHU44" s="539"/>
      <c r="FHV44" s="539"/>
      <c r="FHW44" s="539"/>
      <c r="FHX44" s="539"/>
      <c r="FHY44" s="539"/>
      <c r="FHZ44" s="539"/>
      <c r="FIA44" s="539"/>
      <c r="FIB44" s="539"/>
      <c r="FIC44" s="539"/>
      <c r="FID44" s="539"/>
      <c r="FIE44" s="539"/>
      <c r="FIF44" s="539"/>
      <c r="FIG44" s="539"/>
      <c r="FIH44" s="539"/>
      <c r="FII44" s="539"/>
      <c r="FIJ44" s="539"/>
      <c r="FIK44" s="539"/>
      <c r="FIL44" s="539"/>
      <c r="FIM44" s="539"/>
      <c r="FIN44" s="539"/>
      <c r="FIO44" s="539"/>
      <c r="FIP44" s="539"/>
      <c r="FIQ44" s="539"/>
      <c r="FIR44" s="539"/>
      <c r="FIS44" s="539"/>
      <c r="FIT44" s="539"/>
      <c r="FIU44" s="539"/>
      <c r="FIV44" s="539"/>
      <c r="FIW44" s="539"/>
      <c r="FIX44" s="539"/>
      <c r="FIY44" s="539"/>
      <c r="FIZ44" s="539"/>
      <c r="FJA44" s="539"/>
      <c r="FJB44" s="539"/>
      <c r="FJC44" s="539"/>
      <c r="FJD44" s="539"/>
      <c r="FJE44" s="539"/>
      <c r="FJF44" s="539"/>
      <c r="FJG44" s="539"/>
      <c r="FJH44" s="539"/>
      <c r="FJI44" s="539"/>
      <c r="FJJ44" s="539"/>
      <c r="FJK44" s="539"/>
      <c r="FJL44" s="539"/>
      <c r="FJM44" s="539"/>
      <c r="FJN44" s="539"/>
      <c r="FJO44" s="539"/>
      <c r="FJP44" s="539"/>
      <c r="FJQ44" s="539"/>
      <c r="FJR44" s="539"/>
      <c r="FJS44" s="539"/>
      <c r="FJT44" s="539"/>
      <c r="FJU44" s="539"/>
      <c r="FJV44" s="539"/>
      <c r="FJW44" s="539"/>
      <c r="FJX44" s="539"/>
      <c r="FJY44" s="539"/>
      <c r="FJZ44" s="539"/>
      <c r="FKA44" s="539"/>
      <c r="FKB44" s="539"/>
      <c r="FKC44" s="539"/>
      <c r="FKD44" s="539"/>
      <c r="FKE44" s="539"/>
      <c r="FKF44" s="539"/>
      <c r="FKG44" s="539"/>
      <c r="FKH44" s="539"/>
      <c r="FKI44" s="539"/>
      <c r="FKJ44" s="539"/>
      <c r="FKK44" s="539"/>
      <c r="FKL44" s="539"/>
      <c r="FKM44" s="539"/>
      <c r="FKN44" s="539"/>
      <c r="FKO44" s="539"/>
      <c r="FKP44" s="539"/>
      <c r="FKQ44" s="539"/>
      <c r="FKR44" s="539"/>
      <c r="FKS44" s="539"/>
      <c r="FKT44" s="539"/>
      <c r="FKU44" s="539"/>
      <c r="FKV44" s="539"/>
      <c r="FKW44" s="539"/>
      <c r="FKX44" s="539"/>
      <c r="FKY44" s="539"/>
      <c r="FKZ44" s="539"/>
      <c r="FLA44" s="539"/>
      <c r="FLB44" s="539"/>
      <c r="FLC44" s="539"/>
      <c r="FLD44" s="539"/>
      <c r="FLE44" s="539"/>
      <c r="FLF44" s="539"/>
      <c r="FLG44" s="539"/>
      <c r="FLH44" s="539"/>
      <c r="FLI44" s="539"/>
      <c r="FLJ44" s="539"/>
      <c r="FLK44" s="539"/>
      <c r="FLL44" s="539"/>
      <c r="FLM44" s="539"/>
      <c r="FLN44" s="539"/>
      <c r="FLO44" s="539"/>
      <c r="FLP44" s="539"/>
      <c r="FLQ44" s="539"/>
      <c r="FLR44" s="539"/>
      <c r="FLS44" s="539"/>
      <c r="FLT44" s="539"/>
      <c r="FLU44" s="539"/>
      <c r="FLV44" s="539"/>
      <c r="FLW44" s="539"/>
      <c r="FLX44" s="539"/>
      <c r="FLY44" s="539"/>
      <c r="FLZ44" s="539"/>
      <c r="FMA44" s="539"/>
      <c r="FMB44" s="539"/>
      <c r="FMC44" s="539"/>
      <c r="FMD44" s="539"/>
      <c r="FME44" s="539"/>
      <c r="FMF44" s="539"/>
      <c r="FMG44" s="539"/>
      <c r="FMH44" s="539"/>
      <c r="FMI44" s="539"/>
      <c r="FMJ44" s="539"/>
      <c r="FMK44" s="539"/>
      <c r="FML44" s="539"/>
      <c r="FMM44" s="539"/>
      <c r="FMN44" s="539"/>
      <c r="FMO44" s="539"/>
      <c r="FMP44" s="539"/>
      <c r="FMQ44" s="539"/>
      <c r="FMR44" s="539"/>
      <c r="FMS44" s="539"/>
      <c r="FMT44" s="539"/>
      <c r="FMU44" s="539"/>
      <c r="FMV44" s="539"/>
      <c r="FMW44" s="539"/>
      <c r="FMX44" s="539"/>
      <c r="FMY44" s="539"/>
      <c r="FMZ44" s="539"/>
      <c r="FNA44" s="539"/>
      <c r="FNB44" s="539"/>
      <c r="FNC44" s="539"/>
      <c r="FND44" s="539"/>
      <c r="FNE44" s="539"/>
      <c r="FNF44" s="539"/>
      <c r="FNG44" s="539"/>
      <c r="FNH44" s="539"/>
      <c r="FNI44" s="539"/>
      <c r="FNJ44" s="539"/>
      <c r="FNK44" s="539"/>
      <c r="FNL44" s="539"/>
      <c r="FNM44" s="539"/>
      <c r="FNN44" s="539"/>
      <c r="FNO44" s="539"/>
      <c r="FNP44" s="539"/>
      <c r="FNQ44" s="539"/>
      <c r="FNR44" s="539"/>
      <c r="FNS44" s="539"/>
      <c r="FNT44" s="539"/>
      <c r="FNU44" s="539"/>
      <c r="FNV44" s="539"/>
      <c r="FNW44" s="539"/>
      <c r="FNX44" s="539"/>
      <c r="FNY44" s="539"/>
      <c r="FNZ44" s="539"/>
      <c r="FOA44" s="539"/>
      <c r="FOB44" s="539"/>
      <c r="FOC44" s="539"/>
      <c r="FOD44" s="539"/>
      <c r="FOE44" s="539"/>
      <c r="FOF44" s="539"/>
      <c r="FOG44" s="539"/>
      <c r="FOH44" s="539"/>
      <c r="FOI44" s="539"/>
      <c r="FOJ44" s="539"/>
      <c r="FOK44" s="539"/>
      <c r="FOL44" s="539"/>
      <c r="FOM44" s="539"/>
      <c r="FON44" s="539"/>
      <c r="FOO44" s="539"/>
      <c r="FOP44" s="539"/>
      <c r="FOQ44" s="539"/>
      <c r="FOR44" s="539"/>
      <c r="FOS44" s="539"/>
      <c r="FOT44" s="539"/>
      <c r="FOU44" s="539"/>
      <c r="FOV44" s="539"/>
      <c r="FOW44" s="539"/>
      <c r="FOX44" s="539"/>
      <c r="FOY44" s="539"/>
      <c r="FOZ44" s="539"/>
      <c r="FPA44" s="539"/>
      <c r="FPB44" s="539"/>
      <c r="FPC44" s="539"/>
      <c r="FPD44" s="539"/>
      <c r="FPE44" s="539"/>
      <c r="FPF44" s="539"/>
      <c r="FPG44" s="539"/>
      <c r="FPH44" s="539"/>
      <c r="FPI44" s="539"/>
      <c r="FPJ44" s="539"/>
      <c r="FPK44" s="539"/>
      <c r="FPL44" s="539"/>
      <c r="FPM44" s="539"/>
      <c r="FPN44" s="539"/>
      <c r="FPO44" s="539"/>
      <c r="FPP44" s="539"/>
      <c r="FPQ44" s="539"/>
      <c r="FPR44" s="539"/>
      <c r="FPS44" s="539"/>
      <c r="FPT44" s="539"/>
      <c r="FPU44" s="539"/>
      <c r="FPV44" s="539"/>
      <c r="FPW44" s="539"/>
      <c r="FPX44" s="539"/>
      <c r="FPY44" s="539"/>
      <c r="FPZ44" s="539"/>
      <c r="FQA44" s="539"/>
      <c r="FQB44" s="539"/>
      <c r="FQC44" s="539"/>
      <c r="FQD44" s="539"/>
      <c r="FQE44" s="539"/>
      <c r="FQF44" s="539"/>
      <c r="FQG44" s="539"/>
      <c r="FQH44" s="539"/>
      <c r="FQI44" s="539"/>
      <c r="FQJ44" s="539"/>
      <c r="FQK44" s="539"/>
      <c r="FQL44" s="539"/>
      <c r="FQM44" s="539"/>
      <c r="FQN44" s="539"/>
      <c r="FQO44" s="539"/>
      <c r="FQP44" s="539"/>
      <c r="FQQ44" s="539"/>
      <c r="FQR44" s="539"/>
      <c r="FQS44" s="539"/>
      <c r="FQT44" s="539"/>
      <c r="FQU44" s="539"/>
      <c r="FQV44" s="539"/>
      <c r="FQW44" s="539"/>
      <c r="FQX44" s="539"/>
      <c r="FQY44" s="539"/>
      <c r="FQZ44" s="539"/>
      <c r="FRA44" s="539"/>
      <c r="FRB44" s="539"/>
      <c r="FRC44" s="539"/>
      <c r="FRD44" s="539"/>
      <c r="FRE44" s="539"/>
      <c r="FRF44" s="539"/>
      <c r="FRG44" s="539"/>
      <c r="FRH44" s="539"/>
      <c r="FRI44" s="539"/>
      <c r="FRJ44" s="539"/>
      <c r="FRK44" s="539"/>
      <c r="FRL44" s="539"/>
      <c r="FRM44" s="539"/>
      <c r="FRN44" s="539"/>
      <c r="FRO44" s="539"/>
      <c r="FRP44" s="539"/>
      <c r="FRQ44" s="539"/>
      <c r="FRR44" s="539"/>
      <c r="FRS44" s="539"/>
      <c r="FRT44" s="539"/>
      <c r="FRU44" s="539"/>
      <c r="FRV44" s="539"/>
      <c r="FRW44" s="539"/>
      <c r="FRX44" s="539"/>
      <c r="FRY44" s="539"/>
      <c r="FRZ44" s="539"/>
      <c r="FSA44" s="539"/>
      <c r="FSB44" s="539"/>
      <c r="FSC44" s="539"/>
      <c r="FSD44" s="539"/>
      <c r="FSE44" s="539"/>
      <c r="FSF44" s="539"/>
      <c r="FSG44" s="539"/>
      <c r="FSH44" s="539"/>
      <c r="FSI44" s="539"/>
      <c r="FSJ44" s="539"/>
      <c r="FSK44" s="539"/>
      <c r="FSL44" s="539"/>
      <c r="FSM44" s="539"/>
      <c r="FSN44" s="539"/>
      <c r="FSO44" s="539"/>
      <c r="FSP44" s="539"/>
      <c r="FSQ44" s="539"/>
      <c r="FSR44" s="539"/>
      <c r="FSS44" s="539"/>
      <c r="FST44" s="539"/>
      <c r="FSU44" s="539"/>
      <c r="FSV44" s="539"/>
      <c r="FSW44" s="539"/>
      <c r="FSX44" s="539"/>
      <c r="FSY44" s="539"/>
      <c r="FSZ44" s="539"/>
      <c r="FTA44" s="539"/>
      <c r="FTB44" s="539"/>
      <c r="FTC44" s="539"/>
      <c r="FTD44" s="539"/>
      <c r="FTE44" s="539"/>
      <c r="FTF44" s="539"/>
      <c r="FTG44" s="539"/>
      <c r="FTH44" s="539"/>
      <c r="FTI44" s="539"/>
      <c r="FTJ44" s="539"/>
      <c r="FTK44" s="539"/>
      <c r="FTL44" s="539"/>
      <c r="FTM44" s="539"/>
      <c r="FTN44" s="539"/>
      <c r="FTO44" s="539"/>
      <c r="FTP44" s="539"/>
      <c r="FTQ44" s="539"/>
      <c r="FTR44" s="539"/>
      <c r="FTS44" s="539"/>
      <c r="FTT44" s="539"/>
      <c r="FTU44" s="539"/>
      <c r="FTV44" s="539"/>
      <c r="FTW44" s="539"/>
      <c r="FTX44" s="539"/>
      <c r="FTY44" s="539"/>
      <c r="FTZ44" s="539"/>
      <c r="FUA44" s="539"/>
      <c r="FUB44" s="539"/>
      <c r="FUC44" s="539"/>
      <c r="FUD44" s="539"/>
      <c r="FUE44" s="539"/>
      <c r="FUF44" s="539"/>
      <c r="FUG44" s="539"/>
      <c r="FUH44" s="539"/>
      <c r="FUI44" s="539"/>
      <c r="FUJ44" s="539"/>
      <c r="FUK44" s="539"/>
      <c r="FUL44" s="539"/>
      <c r="FUM44" s="539"/>
      <c r="FUN44" s="539"/>
      <c r="FUO44" s="539"/>
      <c r="FUP44" s="539"/>
      <c r="FUQ44" s="539"/>
      <c r="FUR44" s="539"/>
      <c r="FUS44" s="539"/>
      <c r="FUT44" s="539"/>
      <c r="FUU44" s="539"/>
      <c r="FUV44" s="539"/>
      <c r="FUW44" s="539"/>
      <c r="FUX44" s="539"/>
      <c r="FUY44" s="539"/>
      <c r="FUZ44" s="539"/>
      <c r="FVA44" s="539"/>
      <c r="FVB44" s="539"/>
      <c r="FVC44" s="539"/>
      <c r="FVD44" s="539"/>
      <c r="FVE44" s="539"/>
      <c r="FVF44" s="539"/>
      <c r="FVG44" s="539"/>
      <c r="FVH44" s="539"/>
      <c r="FVI44" s="539"/>
      <c r="FVJ44" s="539"/>
      <c r="FVK44" s="539"/>
      <c r="FVL44" s="539"/>
      <c r="FVM44" s="539"/>
      <c r="FVN44" s="539"/>
      <c r="FVO44" s="539"/>
      <c r="FVP44" s="539"/>
      <c r="FVQ44" s="539"/>
      <c r="FVR44" s="539"/>
      <c r="FVS44" s="539"/>
      <c r="FVT44" s="539"/>
      <c r="FVU44" s="539"/>
      <c r="FVV44" s="539"/>
      <c r="FVW44" s="539"/>
      <c r="FVX44" s="539"/>
      <c r="FVY44" s="539"/>
      <c r="FVZ44" s="539"/>
      <c r="FWA44" s="539"/>
      <c r="FWB44" s="539"/>
      <c r="FWC44" s="539"/>
      <c r="FWD44" s="539"/>
      <c r="FWE44" s="539"/>
      <c r="FWF44" s="539"/>
      <c r="FWG44" s="539"/>
      <c r="FWH44" s="539"/>
      <c r="FWI44" s="539"/>
      <c r="FWJ44" s="539"/>
      <c r="FWK44" s="539"/>
      <c r="FWL44" s="539"/>
      <c r="FWM44" s="539"/>
      <c r="FWN44" s="539"/>
      <c r="FWO44" s="539"/>
      <c r="FWP44" s="539"/>
      <c r="FWQ44" s="539"/>
      <c r="FWR44" s="539"/>
      <c r="FWS44" s="539"/>
      <c r="FWT44" s="539"/>
      <c r="FWU44" s="539"/>
      <c r="FWV44" s="539"/>
      <c r="FWW44" s="539"/>
      <c r="FWX44" s="539"/>
      <c r="FWY44" s="539"/>
      <c r="FWZ44" s="539"/>
      <c r="FXA44" s="539"/>
      <c r="FXB44" s="539"/>
      <c r="FXC44" s="539"/>
      <c r="FXD44" s="539"/>
      <c r="FXE44" s="539"/>
      <c r="FXF44" s="539"/>
      <c r="FXG44" s="539"/>
      <c r="FXH44" s="539"/>
      <c r="FXI44" s="539"/>
      <c r="FXJ44" s="539"/>
      <c r="FXK44" s="539"/>
      <c r="FXL44" s="539"/>
      <c r="FXM44" s="539"/>
      <c r="FXN44" s="539"/>
      <c r="FXO44" s="539"/>
      <c r="FXP44" s="539"/>
      <c r="FXQ44" s="539"/>
      <c r="FXR44" s="539"/>
      <c r="FXS44" s="539"/>
      <c r="FXT44" s="539"/>
      <c r="FXU44" s="539"/>
      <c r="FXV44" s="539"/>
      <c r="FXW44" s="539"/>
      <c r="FXX44" s="539"/>
      <c r="FXY44" s="539"/>
      <c r="FXZ44" s="539"/>
      <c r="FYA44" s="539"/>
      <c r="FYB44" s="539"/>
      <c r="FYC44" s="539"/>
      <c r="FYD44" s="539"/>
      <c r="FYE44" s="539"/>
      <c r="FYF44" s="539"/>
      <c r="FYG44" s="539"/>
      <c r="FYH44" s="539"/>
      <c r="FYI44" s="539"/>
      <c r="FYJ44" s="539"/>
      <c r="FYK44" s="539"/>
      <c r="FYL44" s="539"/>
      <c r="FYM44" s="539"/>
      <c r="FYN44" s="539"/>
      <c r="FYO44" s="539"/>
      <c r="FYP44" s="539"/>
      <c r="FYQ44" s="539"/>
      <c r="FYR44" s="539"/>
      <c r="FYS44" s="539"/>
      <c r="FYT44" s="539"/>
      <c r="FYU44" s="539"/>
      <c r="FYV44" s="539"/>
      <c r="FYW44" s="539"/>
      <c r="FYX44" s="539"/>
      <c r="FYY44" s="539"/>
      <c r="FYZ44" s="539"/>
      <c r="FZA44" s="539"/>
      <c r="FZB44" s="539"/>
      <c r="FZC44" s="539"/>
      <c r="FZD44" s="539"/>
      <c r="FZE44" s="539"/>
      <c r="FZF44" s="539"/>
      <c r="FZG44" s="539"/>
      <c r="FZH44" s="539"/>
      <c r="FZI44" s="539"/>
      <c r="FZJ44" s="539"/>
      <c r="FZK44" s="539"/>
      <c r="FZL44" s="539"/>
      <c r="FZM44" s="539"/>
      <c r="FZN44" s="539"/>
      <c r="FZO44" s="539"/>
      <c r="FZP44" s="539"/>
      <c r="FZQ44" s="539"/>
      <c r="FZR44" s="539"/>
      <c r="FZS44" s="539"/>
      <c r="FZT44" s="539"/>
      <c r="FZU44" s="539"/>
      <c r="FZV44" s="539"/>
      <c r="FZW44" s="539"/>
      <c r="FZX44" s="539"/>
      <c r="FZY44" s="539"/>
      <c r="FZZ44" s="539"/>
      <c r="GAA44" s="539"/>
      <c r="GAB44" s="539"/>
      <c r="GAC44" s="539"/>
      <c r="GAD44" s="539"/>
      <c r="GAE44" s="539"/>
      <c r="GAF44" s="539"/>
      <c r="GAG44" s="539"/>
      <c r="GAH44" s="539"/>
      <c r="GAI44" s="539"/>
      <c r="GAJ44" s="539"/>
      <c r="GAK44" s="539"/>
      <c r="GAL44" s="539"/>
      <c r="GAM44" s="539"/>
      <c r="GAN44" s="539"/>
      <c r="GAO44" s="539"/>
      <c r="GAP44" s="539"/>
      <c r="GAQ44" s="539"/>
      <c r="GAR44" s="539"/>
      <c r="GAS44" s="539"/>
      <c r="GAT44" s="539"/>
      <c r="GAU44" s="539"/>
      <c r="GAV44" s="539"/>
      <c r="GAW44" s="539"/>
      <c r="GAX44" s="539"/>
      <c r="GAY44" s="539"/>
      <c r="GAZ44" s="539"/>
      <c r="GBA44" s="539"/>
      <c r="GBB44" s="539"/>
      <c r="GBC44" s="539"/>
      <c r="GBD44" s="539"/>
      <c r="GBE44" s="539"/>
      <c r="GBF44" s="539"/>
      <c r="GBG44" s="539"/>
      <c r="GBH44" s="539"/>
      <c r="GBI44" s="539"/>
      <c r="GBJ44" s="539"/>
      <c r="GBK44" s="539"/>
      <c r="GBL44" s="539"/>
      <c r="GBM44" s="539"/>
      <c r="GBN44" s="539"/>
      <c r="GBO44" s="539"/>
      <c r="GBP44" s="539"/>
      <c r="GBQ44" s="539"/>
      <c r="GBR44" s="539"/>
      <c r="GBS44" s="539"/>
      <c r="GBT44" s="539"/>
      <c r="GBU44" s="539"/>
      <c r="GBV44" s="539"/>
      <c r="GBW44" s="539"/>
      <c r="GBX44" s="539"/>
      <c r="GBY44" s="539"/>
      <c r="GBZ44" s="539"/>
      <c r="GCA44" s="539"/>
      <c r="GCB44" s="539"/>
      <c r="GCC44" s="539"/>
      <c r="GCD44" s="539"/>
      <c r="GCE44" s="539"/>
      <c r="GCF44" s="539"/>
      <c r="GCG44" s="539"/>
      <c r="GCH44" s="539"/>
      <c r="GCI44" s="539"/>
      <c r="GCJ44" s="539"/>
      <c r="GCK44" s="539"/>
      <c r="GCL44" s="539"/>
      <c r="GCM44" s="539"/>
      <c r="GCN44" s="539"/>
      <c r="GCO44" s="539"/>
      <c r="GCP44" s="539"/>
      <c r="GCQ44" s="539"/>
      <c r="GCR44" s="539"/>
      <c r="GCS44" s="539"/>
      <c r="GCT44" s="539"/>
      <c r="GCU44" s="539"/>
      <c r="GCV44" s="539"/>
      <c r="GCW44" s="539"/>
      <c r="GCX44" s="539"/>
      <c r="GCY44" s="539"/>
      <c r="GCZ44" s="539"/>
      <c r="GDA44" s="539"/>
      <c r="GDB44" s="539"/>
      <c r="GDC44" s="539"/>
      <c r="GDD44" s="539"/>
      <c r="GDE44" s="539"/>
      <c r="GDF44" s="539"/>
      <c r="GDG44" s="539"/>
      <c r="GDH44" s="539"/>
      <c r="GDI44" s="539"/>
      <c r="GDJ44" s="539"/>
      <c r="GDK44" s="539"/>
      <c r="GDL44" s="539"/>
      <c r="GDM44" s="539"/>
      <c r="GDN44" s="539"/>
      <c r="GDO44" s="539"/>
      <c r="GDP44" s="539"/>
      <c r="GDQ44" s="539"/>
      <c r="GDR44" s="539"/>
      <c r="GDS44" s="539"/>
      <c r="GDT44" s="539"/>
      <c r="GDU44" s="539"/>
      <c r="GDV44" s="539"/>
      <c r="GDW44" s="539"/>
      <c r="GDX44" s="539"/>
      <c r="GDY44" s="539"/>
      <c r="GDZ44" s="539"/>
      <c r="GEA44" s="539"/>
      <c r="GEB44" s="539"/>
      <c r="GEC44" s="539"/>
      <c r="GED44" s="539"/>
      <c r="GEE44" s="539"/>
      <c r="GEF44" s="539"/>
      <c r="GEG44" s="539"/>
      <c r="GEH44" s="539"/>
      <c r="GEI44" s="539"/>
      <c r="GEJ44" s="539"/>
      <c r="GEK44" s="539"/>
      <c r="GEL44" s="539"/>
      <c r="GEM44" s="539"/>
      <c r="GEN44" s="539"/>
      <c r="GEO44" s="539"/>
      <c r="GEP44" s="539"/>
      <c r="GEQ44" s="539"/>
      <c r="GER44" s="539"/>
      <c r="GES44" s="539"/>
      <c r="GET44" s="539"/>
      <c r="GEU44" s="539"/>
      <c r="GEV44" s="539"/>
      <c r="GEW44" s="539"/>
      <c r="GEX44" s="539"/>
      <c r="GEY44" s="539"/>
      <c r="GEZ44" s="539"/>
      <c r="GFA44" s="539"/>
      <c r="GFB44" s="539"/>
      <c r="GFC44" s="539"/>
      <c r="GFD44" s="539"/>
      <c r="GFE44" s="539"/>
      <c r="GFF44" s="539"/>
      <c r="GFG44" s="539"/>
      <c r="GFH44" s="539"/>
      <c r="GFI44" s="539"/>
      <c r="GFJ44" s="539"/>
      <c r="GFK44" s="539"/>
      <c r="GFL44" s="539"/>
      <c r="GFM44" s="539"/>
      <c r="GFN44" s="539"/>
      <c r="GFO44" s="539"/>
      <c r="GFP44" s="539"/>
      <c r="GFQ44" s="539"/>
      <c r="GFR44" s="539"/>
      <c r="GFS44" s="539"/>
      <c r="GFT44" s="539"/>
      <c r="GFU44" s="539"/>
      <c r="GFV44" s="539"/>
      <c r="GFW44" s="539"/>
      <c r="GFX44" s="539"/>
      <c r="GFY44" s="539"/>
      <c r="GFZ44" s="539"/>
      <c r="GGA44" s="539"/>
      <c r="GGB44" s="539"/>
      <c r="GGC44" s="539"/>
      <c r="GGD44" s="539"/>
      <c r="GGE44" s="539"/>
      <c r="GGF44" s="539"/>
      <c r="GGG44" s="539"/>
      <c r="GGH44" s="539"/>
      <c r="GGI44" s="539"/>
      <c r="GGJ44" s="539"/>
      <c r="GGK44" s="539"/>
      <c r="GGL44" s="539"/>
      <c r="GGM44" s="539"/>
      <c r="GGN44" s="539"/>
      <c r="GGO44" s="539"/>
      <c r="GGP44" s="539"/>
      <c r="GGQ44" s="539"/>
      <c r="GGR44" s="539"/>
      <c r="GGS44" s="539"/>
      <c r="GGT44" s="539"/>
      <c r="GGU44" s="539"/>
      <c r="GGV44" s="539"/>
      <c r="GGW44" s="539"/>
      <c r="GGX44" s="539"/>
      <c r="GGY44" s="539"/>
      <c r="GGZ44" s="539"/>
      <c r="GHA44" s="539"/>
      <c r="GHB44" s="539"/>
      <c r="GHC44" s="539"/>
      <c r="GHD44" s="539"/>
      <c r="GHE44" s="539"/>
      <c r="GHF44" s="539"/>
      <c r="GHG44" s="539"/>
      <c r="GHH44" s="539"/>
      <c r="GHI44" s="539"/>
      <c r="GHJ44" s="539"/>
      <c r="GHK44" s="539"/>
      <c r="GHL44" s="539"/>
      <c r="GHM44" s="539"/>
      <c r="GHN44" s="539"/>
      <c r="GHO44" s="539"/>
      <c r="GHP44" s="539"/>
      <c r="GHQ44" s="539"/>
      <c r="GHR44" s="539"/>
      <c r="GHS44" s="539"/>
      <c r="GHT44" s="539"/>
      <c r="GHU44" s="539"/>
      <c r="GHV44" s="539"/>
      <c r="GHW44" s="539"/>
      <c r="GHX44" s="539"/>
      <c r="GHY44" s="539"/>
      <c r="GHZ44" s="539"/>
      <c r="GIA44" s="539"/>
      <c r="GIB44" s="539"/>
      <c r="GIC44" s="539"/>
      <c r="GID44" s="539"/>
      <c r="GIE44" s="539"/>
      <c r="GIF44" s="539"/>
      <c r="GIG44" s="539"/>
      <c r="GIH44" s="539"/>
      <c r="GII44" s="539"/>
      <c r="GIJ44" s="539"/>
      <c r="GIK44" s="539"/>
      <c r="GIL44" s="539"/>
      <c r="GIM44" s="539"/>
      <c r="GIN44" s="539"/>
      <c r="GIO44" s="539"/>
      <c r="GIP44" s="539"/>
      <c r="GIQ44" s="539"/>
      <c r="GIR44" s="539"/>
      <c r="GIS44" s="539"/>
      <c r="GIT44" s="539"/>
      <c r="GIU44" s="539"/>
      <c r="GIV44" s="539"/>
      <c r="GIW44" s="539"/>
      <c r="GIX44" s="539"/>
      <c r="GIY44" s="539"/>
      <c r="GIZ44" s="539"/>
      <c r="GJA44" s="539"/>
      <c r="GJB44" s="539"/>
      <c r="GJC44" s="539"/>
      <c r="GJD44" s="539"/>
      <c r="GJE44" s="539"/>
      <c r="GJF44" s="539"/>
      <c r="GJG44" s="539"/>
      <c r="GJH44" s="539"/>
      <c r="GJI44" s="539"/>
      <c r="GJJ44" s="539"/>
      <c r="GJK44" s="539"/>
      <c r="GJL44" s="539"/>
      <c r="GJM44" s="539"/>
      <c r="GJN44" s="539"/>
      <c r="GJO44" s="539"/>
      <c r="GJP44" s="539"/>
      <c r="GJQ44" s="539"/>
      <c r="GJR44" s="539"/>
      <c r="GJS44" s="539"/>
      <c r="GJT44" s="539"/>
      <c r="GJU44" s="539"/>
      <c r="GJV44" s="539"/>
      <c r="GJW44" s="539"/>
      <c r="GJX44" s="539"/>
      <c r="GJY44" s="539"/>
      <c r="GJZ44" s="539"/>
      <c r="GKA44" s="539"/>
      <c r="GKB44" s="539"/>
      <c r="GKC44" s="539"/>
      <c r="GKD44" s="539"/>
      <c r="GKE44" s="539"/>
      <c r="GKF44" s="539"/>
      <c r="GKG44" s="539"/>
      <c r="GKH44" s="539"/>
      <c r="GKI44" s="539"/>
      <c r="GKJ44" s="539"/>
      <c r="GKK44" s="539"/>
      <c r="GKL44" s="539"/>
      <c r="GKM44" s="539"/>
      <c r="GKN44" s="539"/>
      <c r="GKO44" s="539"/>
      <c r="GKP44" s="539"/>
      <c r="GKQ44" s="539"/>
      <c r="GKR44" s="539"/>
      <c r="GKS44" s="539"/>
      <c r="GKT44" s="539"/>
      <c r="GKU44" s="539"/>
      <c r="GKV44" s="539"/>
      <c r="GKW44" s="539"/>
      <c r="GKX44" s="539"/>
      <c r="GKY44" s="539"/>
      <c r="GKZ44" s="539"/>
      <c r="GLA44" s="539"/>
      <c r="GLB44" s="539"/>
      <c r="GLC44" s="539"/>
      <c r="GLD44" s="539"/>
      <c r="GLE44" s="539"/>
      <c r="GLF44" s="539"/>
      <c r="GLG44" s="539"/>
      <c r="GLH44" s="539"/>
      <c r="GLI44" s="539"/>
      <c r="GLJ44" s="539"/>
      <c r="GLK44" s="539"/>
      <c r="GLL44" s="539"/>
      <c r="GLM44" s="539"/>
      <c r="GLN44" s="539"/>
      <c r="GLO44" s="539"/>
      <c r="GLP44" s="539"/>
      <c r="GLQ44" s="539"/>
      <c r="GLR44" s="539"/>
      <c r="GLS44" s="539"/>
      <c r="GLT44" s="539"/>
      <c r="GLU44" s="539"/>
      <c r="GLV44" s="539"/>
      <c r="GLW44" s="539"/>
      <c r="GLX44" s="539"/>
      <c r="GLY44" s="539"/>
      <c r="GLZ44" s="539"/>
      <c r="GMA44" s="539"/>
      <c r="GMB44" s="539"/>
      <c r="GMC44" s="539"/>
      <c r="GMD44" s="539"/>
      <c r="GME44" s="539"/>
      <c r="GMF44" s="539"/>
      <c r="GMG44" s="539"/>
      <c r="GMH44" s="539"/>
      <c r="GMI44" s="539"/>
      <c r="GMJ44" s="539"/>
      <c r="GMK44" s="539"/>
      <c r="GML44" s="539"/>
      <c r="GMM44" s="539"/>
      <c r="GMN44" s="539"/>
      <c r="GMO44" s="539"/>
      <c r="GMP44" s="539"/>
      <c r="GMQ44" s="539"/>
      <c r="GMR44" s="539"/>
      <c r="GMS44" s="539"/>
      <c r="GMT44" s="539"/>
      <c r="GMU44" s="539"/>
      <c r="GMV44" s="539"/>
      <c r="GMW44" s="539"/>
      <c r="GMX44" s="539"/>
      <c r="GMY44" s="539"/>
      <c r="GMZ44" s="539"/>
      <c r="GNA44" s="539"/>
      <c r="GNB44" s="539"/>
      <c r="GNC44" s="539"/>
      <c r="GND44" s="539"/>
      <c r="GNE44" s="539"/>
      <c r="GNF44" s="539"/>
      <c r="GNG44" s="539"/>
      <c r="GNH44" s="539"/>
      <c r="GNI44" s="539"/>
      <c r="GNJ44" s="539"/>
      <c r="GNK44" s="539"/>
      <c r="GNL44" s="539"/>
      <c r="GNM44" s="539"/>
      <c r="GNN44" s="539"/>
      <c r="GNO44" s="539"/>
      <c r="GNP44" s="539"/>
      <c r="GNQ44" s="539"/>
      <c r="GNR44" s="539"/>
      <c r="GNS44" s="539"/>
      <c r="GNT44" s="539"/>
      <c r="GNU44" s="539"/>
      <c r="GNV44" s="539"/>
      <c r="GNW44" s="539"/>
      <c r="GNX44" s="539"/>
      <c r="GNY44" s="539"/>
      <c r="GNZ44" s="539"/>
      <c r="GOA44" s="539"/>
      <c r="GOB44" s="539"/>
      <c r="GOC44" s="539"/>
      <c r="GOD44" s="539"/>
      <c r="GOE44" s="539"/>
      <c r="GOF44" s="539"/>
      <c r="GOG44" s="539"/>
      <c r="GOH44" s="539"/>
      <c r="GOI44" s="539"/>
      <c r="GOJ44" s="539"/>
      <c r="GOK44" s="539"/>
      <c r="GOL44" s="539"/>
      <c r="GOM44" s="539"/>
      <c r="GON44" s="539"/>
      <c r="GOO44" s="539"/>
      <c r="GOP44" s="539"/>
      <c r="GOQ44" s="539"/>
      <c r="GOR44" s="539"/>
      <c r="GOS44" s="539"/>
      <c r="GOT44" s="539"/>
      <c r="GOU44" s="539"/>
      <c r="GOV44" s="539"/>
      <c r="GOW44" s="539"/>
      <c r="GOX44" s="539"/>
      <c r="GOY44" s="539"/>
      <c r="GOZ44" s="539"/>
      <c r="GPA44" s="539"/>
      <c r="GPB44" s="539"/>
      <c r="GPC44" s="539"/>
      <c r="GPD44" s="539"/>
      <c r="GPE44" s="539"/>
      <c r="GPF44" s="539"/>
      <c r="GPG44" s="539"/>
      <c r="GPH44" s="539"/>
      <c r="GPI44" s="539"/>
      <c r="GPJ44" s="539"/>
      <c r="GPK44" s="539"/>
      <c r="GPL44" s="539"/>
      <c r="GPM44" s="539"/>
      <c r="GPN44" s="539"/>
      <c r="GPO44" s="539"/>
      <c r="GPP44" s="539"/>
      <c r="GPQ44" s="539"/>
      <c r="GPR44" s="539"/>
      <c r="GPS44" s="539"/>
      <c r="GPT44" s="539"/>
      <c r="GPU44" s="539"/>
      <c r="GPV44" s="539"/>
      <c r="GPW44" s="539"/>
      <c r="GPX44" s="539"/>
      <c r="GPY44" s="539"/>
      <c r="GPZ44" s="539"/>
      <c r="GQA44" s="539"/>
      <c r="GQB44" s="539"/>
      <c r="GQC44" s="539"/>
      <c r="GQD44" s="539"/>
      <c r="GQE44" s="539"/>
      <c r="GQF44" s="539"/>
      <c r="GQG44" s="539"/>
      <c r="GQH44" s="539"/>
      <c r="GQI44" s="539"/>
      <c r="GQJ44" s="539"/>
      <c r="GQK44" s="539"/>
      <c r="GQL44" s="539"/>
      <c r="GQM44" s="539"/>
      <c r="GQN44" s="539"/>
      <c r="GQO44" s="539"/>
      <c r="GQP44" s="539"/>
      <c r="GQQ44" s="539"/>
      <c r="GQR44" s="539"/>
      <c r="GQS44" s="539"/>
      <c r="GQT44" s="539"/>
      <c r="GQU44" s="539"/>
      <c r="GQV44" s="539"/>
      <c r="GQW44" s="539"/>
      <c r="GQX44" s="539"/>
      <c r="GQY44" s="539"/>
      <c r="GQZ44" s="539"/>
      <c r="GRA44" s="539"/>
      <c r="GRB44" s="539"/>
      <c r="GRC44" s="539"/>
      <c r="GRD44" s="539"/>
      <c r="GRE44" s="539"/>
      <c r="GRF44" s="539"/>
      <c r="GRG44" s="539"/>
      <c r="GRH44" s="539"/>
      <c r="GRI44" s="539"/>
      <c r="GRJ44" s="539"/>
      <c r="GRK44" s="539"/>
      <c r="GRL44" s="539"/>
      <c r="GRM44" s="539"/>
      <c r="GRN44" s="539"/>
      <c r="GRO44" s="539"/>
      <c r="GRP44" s="539"/>
      <c r="GRQ44" s="539"/>
      <c r="GRR44" s="539"/>
      <c r="GRS44" s="539"/>
      <c r="GRT44" s="539"/>
      <c r="GRU44" s="539"/>
      <c r="GRV44" s="539"/>
      <c r="GRW44" s="539"/>
      <c r="GRX44" s="539"/>
      <c r="GRY44" s="539"/>
      <c r="GRZ44" s="539"/>
      <c r="GSA44" s="539"/>
      <c r="GSB44" s="539"/>
      <c r="GSC44" s="539"/>
      <c r="GSD44" s="539"/>
      <c r="GSE44" s="539"/>
      <c r="GSF44" s="539"/>
      <c r="GSG44" s="539"/>
      <c r="GSH44" s="539"/>
      <c r="GSI44" s="539"/>
      <c r="GSJ44" s="539"/>
      <c r="GSK44" s="539"/>
      <c r="GSL44" s="539"/>
      <c r="GSM44" s="539"/>
      <c r="GSN44" s="539"/>
      <c r="GSO44" s="539"/>
      <c r="GSP44" s="539"/>
      <c r="GSQ44" s="539"/>
      <c r="GSR44" s="539"/>
      <c r="GSS44" s="539"/>
      <c r="GST44" s="539"/>
      <c r="GSU44" s="539"/>
      <c r="GSV44" s="539"/>
      <c r="GSW44" s="539"/>
      <c r="GSX44" s="539"/>
      <c r="GSY44" s="539"/>
      <c r="GSZ44" s="539"/>
      <c r="GTA44" s="539"/>
      <c r="GTB44" s="539"/>
      <c r="GTC44" s="539"/>
      <c r="GTD44" s="539"/>
      <c r="GTE44" s="539"/>
      <c r="GTF44" s="539"/>
      <c r="GTG44" s="539"/>
      <c r="GTH44" s="539"/>
      <c r="GTI44" s="539"/>
      <c r="GTJ44" s="539"/>
      <c r="GTK44" s="539"/>
      <c r="GTL44" s="539"/>
      <c r="GTM44" s="539"/>
      <c r="GTN44" s="539"/>
      <c r="GTO44" s="539"/>
      <c r="GTP44" s="539"/>
      <c r="GTQ44" s="539"/>
      <c r="GTR44" s="539"/>
      <c r="GTS44" s="539"/>
      <c r="GTT44" s="539"/>
      <c r="GTU44" s="539"/>
      <c r="GTV44" s="539"/>
      <c r="GTW44" s="539"/>
      <c r="GTX44" s="539"/>
      <c r="GTY44" s="539"/>
      <c r="GTZ44" s="539"/>
      <c r="GUA44" s="539"/>
      <c r="GUB44" s="539"/>
      <c r="GUC44" s="539"/>
      <c r="GUD44" s="539"/>
      <c r="GUE44" s="539"/>
      <c r="GUF44" s="539"/>
      <c r="GUG44" s="539"/>
      <c r="GUH44" s="539"/>
      <c r="GUI44" s="539"/>
      <c r="GUJ44" s="539"/>
      <c r="GUK44" s="539"/>
      <c r="GUL44" s="539"/>
      <c r="GUM44" s="539"/>
      <c r="GUN44" s="539"/>
      <c r="GUO44" s="539"/>
      <c r="GUP44" s="539"/>
      <c r="GUQ44" s="539"/>
      <c r="GUR44" s="539"/>
      <c r="GUS44" s="539"/>
      <c r="GUT44" s="539"/>
      <c r="GUU44" s="539"/>
      <c r="GUV44" s="539"/>
      <c r="GUW44" s="539"/>
      <c r="GUX44" s="539"/>
      <c r="GUY44" s="539"/>
      <c r="GUZ44" s="539"/>
      <c r="GVA44" s="539"/>
      <c r="GVB44" s="539"/>
      <c r="GVC44" s="539"/>
      <c r="GVD44" s="539"/>
      <c r="GVE44" s="539"/>
      <c r="GVF44" s="539"/>
      <c r="GVG44" s="539"/>
      <c r="GVH44" s="539"/>
      <c r="GVI44" s="539"/>
      <c r="GVJ44" s="539"/>
      <c r="GVK44" s="539"/>
      <c r="GVL44" s="539"/>
      <c r="GVM44" s="539"/>
      <c r="GVN44" s="539"/>
      <c r="GVO44" s="539"/>
      <c r="GVP44" s="539"/>
      <c r="GVQ44" s="539"/>
      <c r="GVR44" s="539"/>
      <c r="GVS44" s="539"/>
      <c r="GVT44" s="539"/>
      <c r="GVU44" s="539"/>
      <c r="GVV44" s="539"/>
      <c r="GVW44" s="539"/>
      <c r="GVX44" s="539"/>
      <c r="GVY44" s="539"/>
      <c r="GVZ44" s="539"/>
      <c r="GWA44" s="539"/>
      <c r="GWB44" s="539"/>
      <c r="GWC44" s="539"/>
      <c r="GWD44" s="539"/>
      <c r="GWE44" s="539"/>
      <c r="GWF44" s="539"/>
      <c r="GWG44" s="539"/>
      <c r="GWH44" s="539"/>
      <c r="GWI44" s="539"/>
      <c r="GWJ44" s="539"/>
      <c r="GWK44" s="539"/>
      <c r="GWL44" s="539"/>
      <c r="GWM44" s="539"/>
      <c r="GWN44" s="539"/>
      <c r="GWO44" s="539"/>
      <c r="GWP44" s="539"/>
      <c r="GWQ44" s="539"/>
      <c r="GWR44" s="539"/>
      <c r="GWS44" s="539"/>
      <c r="GWT44" s="539"/>
      <c r="GWU44" s="539"/>
      <c r="GWV44" s="539"/>
      <c r="GWW44" s="539"/>
      <c r="GWX44" s="539"/>
      <c r="GWY44" s="539"/>
      <c r="GWZ44" s="539"/>
      <c r="GXA44" s="539"/>
      <c r="GXB44" s="539"/>
      <c r="GXC44" s="539"/>
      <c r="GXD44" s="539"/>
      <c r="GXE44" s="539"/>
      <c r="GXF44" s="539"/>
      <c r="GXG44" s="539"/>
      <c r="GXH44" s="539"/>
      <c r="GXI44" s="539"/>
      <c r="GXJ44" s="539"/>
      <c r="GXK44" s="539"/>
      <c r="GXL44" s="539"/>
      <c r="GXM44" s="539"/>
      <c r="GXN44" s="539"/>
      <c r="GXO44" s="539"/>
      <c r="GXP44" s="539"/>
      <c r="GXQ44" s="539"/>
      <c r="GXR44" s="539"/>
      <c r="GXS44" s="539"/>
      <c r="GXT44" s="539"/>
      <c r="GXU44" s="539"/>
      <c r="GXV44" s="539"/>
      <c r="GXW44" s="539"/>
      <c r="GXX44" s="539"/>
      <c r="GXY44" s="539"/>
      <c r="GXZ44" s="539"/>
      <c r="GYA44" s="539"/>
      <c r="GYB44" s="539"/>
      <c r="GYC44" s="539"/>
      <c r="GYD44" s="539"/>
      <c r="GYE44" s="539"/>
      <c r="GYF44" s="539"/>
      <c r="GYG44" s="539"/>
      <c r="GYH44" s="539"/>
      <c r="GYI44" s="539"/>
      <c r="GYJ44" s="539"/>
      <c r="GYK44" s="539"/>
      <c r="GYL44" s="539"/>
      <c r="GYM44" s="539"/>
      <c r="GYN44" s="539"/>
      <c r="GYO44" s="539"/>
      <c r="GYP44" s="539"/>
      <c r="GYQ44" s="539"/>
      <c r="GYR44" s="539"/>
      <c r="GYS44" s="539"/>
      <c r="GYT44" s="539"/>
      <c r="GYU44" s="539"/>
      <c r="GYV44" s="539"/>
      <c r="GYW44" s="539"/>
      <c r="GYX44" s="539"/>
      <c r="GYY44" s="539"/>
      <c r="GYZ44" s="539"/>
      <c r="GZA44" s="539"/>
      <c r="GZB44" s="539"/>
      <c r="GZC44" s="539"/>
      <c r="GZD44" s="539"/>
      <c r="GZE44" s="539"/>
      <c r="GZF44" s="539"/>
      <c r="GZG44" s="539"/>
      <c r="GZH44" s="539"/>
      <c r="GZI44" s="539"/>
      <c r="GZJ44" s="539"/>
      <c r="GZK44" s="539"/>
      <c r="GZL44" s="539"/>
      <c r="GZM44" s="539"/>
      <c r="GZN44" s="539"/>
      <c r="GZO44" s="539"/>
      <c r="GZP44" s="539"/>
      <c r="GZQ44" s="539"/>
      <c r="GZR44" s="539"/>
      <c r="GZS44" s="539"/>
      <c r="GZT44" s="539"/>
      <c r="GZU44" s="539"/>
      <c r="GZV44" s="539"/>
      <c r="GZW44" s="539"/>
      <c r="GZX44" s="539"/>
      <c r="GZY44" s="539"/>
      <c r="GZZ44" s="539"/>
      <c r="HAA44" s="539"/>
      <c r="HAB44" s="539"/>
      <c r="HAC44" s="539"/>
      <c r="HAD44" s="539"/>
      <c r="HAE44" s="539"/>
      <c r="HAF44" s="539"/>
      <c r="HAG44" s="539"/>
      <c r="HAH44" s="539"/>
      <c r="HAI44" s="539"/>
      <c r="HAJ44" s="539"/>
      <c r="HAK44" s="539"/>
      <c r="HAL44" s="539"/>
      <c r="HAM44" s="539"/>
      <c r="HAN44" s="539"/>
      <c r="HAO44" s="539"/>
      <c r="HAP44" s="539"/>
      <c r="HAQ44" s="539"/>
      <c r="HAR44" s="539"/>
      <c r="HAS44" s="539"/>
      <c r="HAT44" s="539"/>
      <c r="HAU44" s="539"/>
      <c r="HAV44" s="539"/>
      <c r="HAW44" s="539"/>
      <c r="HAX44" s="539"/>
      <c r="HAY44" s="539"/>
      <c r="HAZ44" s="539"/>
      <c r="HBA44" s="539"/>
      <c r="HBB44" s="539"/>
      <c r="HBC44" s="539"/>
      <c r="HBD44" s="539"/>
      <c r="HBE44" s="539"/>
      <c r="HBF44" s="539"/>
      <c r="HBG44" s="539"/>
      <c r="HBH44" s="539"/>
      <c r="HBI44" s="539"/>
      <c r="HBJ44" s="539"/>
      <c r="HBK44" s="539"/>
      <c r="HBL44" s="539"/>
      <c r="HBM44" s="539"/>
      <c r="HBN44" s="539"/>
      <c r="HBO44" s="539"/>
      <c r="HBP44" s="539"/>
      <c r="HBQ44" s="539"/>
      <c r="HBR44" s="539"/>
      <c r="HBS44" s="539"/>
      <c r="HBT44" s="539"/>
      <c r="HBU44" s="539"/>
      <c r="HBV44" s="539"/>
      <c r="HBW44" s="539"/>
      <c r="HBX44" s="539"/>
      <c r="HBY44" s="539"/>
      <c r="HBZ44" s="539"/>
      <c r="HCA44" s="539"/>
      <c r="HCB44" s="539"/>
      <c r="HCC44" s="539"/>
      <c r="HCD44" s="539"/>
      <c r="HCE44" s="539"/>
      <c r="HCF44" s="539"/>
      <c r="HCG44" s="539"/>
      <c r="HCH44" s="539"/>
      <c r="HCI44" s="539"/>
      <c r="HCJ44" s="539"/>
      <c r="HCK44" s="539"/>
      <c r="HCL44" s="539"/>
      <c r="HCM44" s="539"/>
      <c r="HCN44" s="539"/>
      <c r="HCO44" s="539"/>
      <c r="HCP44" s="539"/>
      <c r="HCQ44" s="539"/>
      <c r="HCR44" s="539"/>
      <c r="HCS44" s="539"/>
      <c r="HCT44" s="539"/>
      <c r="HCU44" s="539"/>
      <c r="HCV44" s="539"/>
      <c r="HCW44" s="539"/>
      <c r="HCX44" s="539"/>
      <c r="HCY44" s="539"/>
      <c r="HCZ44" s="539"/>
      <c r="HDA44" s="539"/>
      <c r="HDB44" s="539"/>
      <c r="HDC44" s="539"/>
      <c r="HDD44" s="539"/>
      <c r="HDE44" s="539"/>
      <c r="HDF44" s="539"/>
      <c r="HDG44" s="539"/>
      <c r="HDH44" s="539"/>
      <c r="HDI44" s="539"/>
      <c r="HDJ44" s="539"/>
      <c r="HDK44" s="539"/>
      <c r="HDL44" s="539"/>
      <c r="HDM44" s="539"/>
      <c r="HDN44" s="539"/>
      <c r="HDO44" s="539"/>
      <c r="HDP44" s="539"/>
      <c r="HDQ44" s="539"/>
      <c r="HDR44" s="539"/>
      <c r="HDS44" s="539"/>
      <c r="HDT44" s="539"/>
      <c r="HDU44" s="539"/>
      <c r="HDV44" s="539"/>
      <c r="HDW44" s="539"/>
      <c r="HDX44" s="539"/>
      <c r="HDY44" s="539"/>
      <c r="HDZ44" s="539"/>
      <c r="HEA44" s="539"/>
      <c r="HEB44" s="539"/>
      <c r="HEC44" s="539"/>
      <c r="HED44" s="539"/>
      <c r="HEE44" s="539"/>
      <c r="HEF44" s="539"/>
      <c r="HEG44" s="539"/>
      <c r="HEH44" s="539"/>
      <c r="HEI44" s="539"/>
      <c r="HEJ44" s="539"/>
      <c r="HEK44" s="539"/>
      <c r="HEL44" s="539"/>
      <c r="HEM44" s="539"/>
      <c r="HEN44" s="539"/>
      <c r="HEO44" s="539"/>
      <c r="HEP44" s="539"/>
      <c r="HEQ44" s="539"/>
      <c r="HER44" s="539"/>
      <c r="HES44" s="539"/>
      <c r="HET44" s="539"/>
      <c r="HEU44" s="539"/>
      <c r="HEV44" s="539"/>
      <c r="HEW44" s="539"/>
      <c r="HEX44" s="539"/>
      <c r="HEY44" s="539"/>
      <c r="HEZ44" s="539"/>
      <c r="HFA44" s="539"/>
      <c r="HFB44" s="539"/>
      <c r="HFC44" s="539"/>
      <c r="HFD44" s="539"/>
      <c r="HFE44" s="539"/>
      <c r="HFF44" s="539"/>
      <c r="HFG44" s="539"/>
      <c r="HFH44" s="539"/>
      <c r="HFI44" s="539"/>
      <c r="HFJ44" s="539"/>
      <c r="HFK44" s="539"/>
      <c r="HFL44" s="539"/>
      <c r="HFM44" s="539"/>
      <c r="HFN44" s="539"/>
      <c r="HFO44" s="539"/>
      <c r="HFP44" s="539"/>
      <c r="HFQ44" s="539"/>
      <c r="HFR44" s="539"/>
      <c r="HFS44" s="539"/>
      <c r="HFT44" s="539"/>
      <c r="HFU44" s="539"/>
      <c r="HFV44" s="539"/>
      <c r="HFW44" s="539"/>
      <c r="HFX44" s="539"/>
      <c r="HFY44" s="539"/>
      <c r="HFZ44" s="539"/>
      <c r="HGA44" s="539"/>
      <c r="HGB44" s="539"/>
      <c r="HGC44" s="539"/>
      <c r="HGD44" s="539"/>
      <c r="HGE44" s="539"/>
      <c r="HGF44" s="539"/>
      <c r="HGG44" s="539"/>
      <c r="HGH44" s="539"/>
      <c r="HGI44" s="539"/>
      <c r="HGJ44" s="539"/>
      <c r="HGK44" s="539"/>
      <c r="HGL44" s="539"/>
      <c r="HGM44" s="539"/>
      <c r="HGN44" s="539"/>
      <c r="HGO44" s="539"/>
      <c r="HGP44" s="539"/>
      <c r="HGQ44" s="539"/>
      <c r="HGR44" s="539"/>
      <c r="HGS44" s="539"/>
      <c r="HGT44" s="539"/>
      <c r="HGU44" s="539"/>
      <c r="HGV44" s="539"/>
      <c r="HGW44" s="539"/>
      <c r="HGX44" s="539"/>
      <c r="HGY44" s="539"/>
      <c r="HGZ44" s="539"/>
      <c r="HHA44" s="539"/>
      <c r="HHB44" s="539"/>
      <c r="HHC44" s="539"/>
      <c r="HHD44" s="539"/>
      <c r="HHE44" s="539"/>
      <c r="HHF44" s="539"/>
      <c r="HHG44" s="539"/>
      <c r="HHH44" s="539"/>
      <c r="HHI44" s="539"/>
      <c r="HHJ44" s="539"/>
      <c r="HHK44" s="539"/>
      <c r="HHL44" s="539"/>
      <c r="HHM44" s="539"/>
      <c r="HHN44" s="539"/>
      <c r="HHO44" s="539"/>
      <c r="HHP44" s="539"/>
      <c r="HHQ44" s="539"/>
      <c r="HHR44" s="539"/>
      <c r="HHS44" s="539"/>
      <c r="HHT44" s="539"/>
      <c r="HHU44" s="539"/>
      <c r="HHV44" s="539"/>
      <c r="HHW44" s="539"/>
      <c r="HHX44" s="539"/>
      <c r="HHY44" s="539"/>
      <c r="HHZ44" s="539"/>
      <c r="HIA44" s="539"/>
      <c r="HIB44" s="539"/>
      <c r="HIC44" s="539"/>
      <c r="HID44" s="539"/>
      <c r="HIE44" s="539"/>
      <c r="HIF44" s="539"/>
      <c r="HIG44" s="539"/>
      <c r="HIH44" s="539"/>
      <c r="HII44" s="539"/>
      <c r="HIJ44" s="539"/>
      <c r="HIK44" s="539"/>
      <c r="HIL44" s="539"/>
      <c r="HIM44" s="539"/>
      <c r="HIN44" s="539"/>
      <c r="HIO44" s="539"/>
      <c r="HIP44" s="539"/>
      <c r="HIQ44" s="539"/>
      <c r="HIR44" s="539"/>
      <c r="HIS44" s="539"/>
      <c r="HIT44" s="539"/>
      <c r="HIU44" s="539"/>
      <c r="HIV44" s="539"/>
      <c r="HIW44" s="539"/>
      <c r="HIX44" s="539"/>
      <c r="HIY44" s="539"/>
      <c r="HIZ44" s="539"/>
      <c r="HJA44" s="539"/>
      <c r="HJB44" s="539"/>
      <c r="HJC44" s="539"/>
      <c r="HJD44" s="539"/>
      <c r="HJE44" s="539"/>
      <c r="HJF44" s="539"/>
      <c r="HJG44" s="539"/>
      <c r="HJH44" s="539"/>
      <c r="HJI44" s="539"/>
      <c r="HJJ44" s="539"/>
      <c r="HJK44" s="539"/>
      <c r="HJL44" s="539"/>
      <c r="HJM44" s="539"/>
      <c r="HJN44" s="539"/>
      <c r="HJO44" s="539"/>
      <c r="HJP44" s="539"/>
      <c r="HJQ44" s="539"/>
      <c r="HJR44" s="539"/>
      <c r="HJS44" s="539"/>
      <c r="HJT44" s="539"/>
      <c r="HJU44" s="539"/>
      <c r="HJV44" s="539"/>
      <c r="HJW44" s="539"/>
      <c r="HJX44" s="539"/>
      <c r="HJY44" s="539"/>
      <c r="HJZ44" s="539"/>
      <c r="HKA44" s="539"/>
      <c r="HKB44" s="539"/>
      <c r="HKC44" s="539"/>
      <c r="HKD44" s="539"/>
      <c r="HKE44" s="539"/>
      <c r="HKF44" s="539"/>
      <c r="HKG44" s="539"/>
      <c r="HKH44" s="539"/>
      <c r="HKI44" s="539"/>
      <c r="HKJ44" s="539"/>
      <c r="HKK44" s="539"/>
      <c r="HKL44" s="539"/>
      <c r="HKM44" s="539"/>
      <c r="HKN44" s="539"/>
      <c r="HKO44" s="539"/>
      <c r="HKP44" s="539"/>
      <c r="HKQ44" s="539"/>
      <c r="HKR44" s="539"/>
      <c r="HKS44" s="539"/>
      <c r="HKT44" s="539"/>
      <c r="HKU44" s="539"/>
      <c r="HKV44" s="539"/>
      <c r="HKW44" s="539"/>
      <c r="HKX44" s="539"/>
      <c r="HKY44" s="539"/>
      <c r="HKZ44" s="539"/>
      <c r="HLA44" s="539"/>
      <c r="HLB44" s="539"/>
      <c r="HLC44" s="539"/>
      <c r="HLD44" s="539"/>
      <c r="HLE44" s="539"/>
      <c r="HLF44" s="539"/>
      <c r="HLG44" s="539"/>
      <c r="HLH44" s="539"/>
      <c r="HLI44" s="539"/>
      <c r="HLJ44" s="539"/>
      <c r="HLK44" s="539"/>
      <c r="HLL44" s="539"/>
      <c r="HLM44" s="539"/>
      <c r="HLN44" s="539"/>
      <c r="HLO44" s="539"/>
      <c r="HLP44" s="539"/>
      <c r="HLQ44" s="539"/>
      <c r="HLR44" s="539"/>
      <c r="HLS44" s="539"/>
      <c r="HLT44" s="539"/>
      <c r="HLU44" s="539"/>
      <c r="HLV44" s="539"/>
      <c r="HLW44" s="539"/>
      <c r="HLX44" s="539"/>
      <c r="HLY44" s="539"/>
      <c r="HLZ44" s="539"/>
      <c r="HMA44" s="539"/>
      <c r="HMB44" s="539"/>
      <c r="HMC44" s="539"/>
      <c r="HMD44" s="539"/>
      <c r="HME44" s="539"/>
      <c r="HMF44" s="539"/>
      <c r="HMG44" s="539"/>
      <c r="HMH44" s="539"/>
      <c r="HMI44" s="539"/>
      <c r="HMJ44" s="539"/>
      <c r="HMK44" s="539"/>
      <c r="HML44" s="539"/>
      <c r="HMM44" s="539"/>
      <c r="HMN44" s="539"/>
      <c r="HMO44" s="539"/>
      <c r="HMP44" s="539"/>
      <c r="HMQ44" s="539"/>
      <c r="HMR44" s="539"/>
      <c r="HMS44" s="539"/>
      <c r="HMT44" s="539"/>
      <c r="HMU44" s="539"/>
      <c r="HMV44" s="539"/>
      <c r="HMW44" s="539"/>
      <c r="HMX44" s="539"/>
      <c r="HMY44" s="539"/>
      <c r="HMZ44" s="539"/>
      <c r="HNA44" s="539"/>
      <c r="HNB44" s="539"/>
      <c r="HNC44" s="539"/>
      <c r="HND44" s="539"/>
      <c r="HNE44" s="539"/>
      <c r="HNF44" s="539"/>
      <c r="HNG44" s="539"/>
      <c r="HNH44" s="539"/>
      <c r="HNI44" s="539"/>
      <c r="HNJ44" s="539"/>
      <c r="HNK44" s="539"/>
      <c r="HNL44" s="539"/>
      <c r="HNM44" s="539"/>
      <c r="HNN44" s="539"/>
      <c r="HNO44" s="539"/>
      <c r="HNP44" s="539"/>
      <c r="HNQ44" s="539"/>
      <c r="HNR44" s="539"/>
      <c r="HNS44" s="539"/>
      <c r="HNT44" s="539"/>
      <c r="HNU44" s="539"/>
      <c r="HNV44" s="539"/>
      <c r="HNW44" s="539"/>
      <c r="HNX44" s="539"/>
      <c r="HNY44" s="539"/>
      <c r="HNZ44" s="539"/>
      <c r="HOA44" s="539"/>
      <c r="HOB44" s="539"/>
      <c r="HOC44" s="539"/>
      <c r="HOD44" s="539"/>
      <c r="HOE44" s="539"/>
      <c r="HOF44" s="539"/>
      <c r="HOG44" s="539"/>
      <c r="HOH44" s="539"/>
      <c r="HOI44" s="539"/>
      <c r="HOJ44" s="539"/>
      <c r="HOK44" s="539"/>
      <c r="HOL44" s="539"/>
      <c r="HOM44" s="539"/>
      <c r="HON44" s="539"/>
      <c r="HOO44" s="539"/>
      <c r="HOP44" s="539"/>
      <c r="HOQ44" s="539"/>
      <c r="HOR44" s="539"/>
      <c r="HOS44" s="539"/>
      <c r="HOT44" s="539"/>
      <c r="HOU44" s="539"/>
      <c r="HOV44" s="539"/>
      <c r="HOW44" s="539"/>
      <c r="HOX44" s="539"/>
      <c r="HOY44" s="539"/>
      <c r="HOZ44" s="539"/>
      <c r="HPA44" s="539"/>
      <c r="HPB44" s="539"/>
      <c r="HPC44" s="539"/>
      <c r="HPD44" s="539"/>
      <c r="HPE44" s="539"/>
      <c r="HPF44" s="539"/>
      <c r="HPG44" s="539"/>
      <c r="HPH44" s="539"/>
      <c r="HPI44" s="539"/>
      <c r="HPJ44" s="539"/>
      <c r="HPK44" s="539"/>
      <c r="HPL44" s="539"/>
      <c r="HPM44" s="539"/>
      <c r="HPN44" s="539"/>
      <c r="HPO44" s="539"/>
      <c r="HPP44" s="539"/>
      <c r="HPQ44" s="539"/>
      <c r="HPR44" s="539"/>
      <c r="HPS44" s="539"/>
      <c r="HPT44" s="539"/>
      <c r="HPU44" s="539"/>
      <c r="HPV44" s="539"/>
      <c r="HPW44" s="539"/>
      <c r="HPX44" s="539"/>
      <c r="HPY44" s="539"/>
      <c r="HPZ44" s="539"/>
      <c r="HQA44" s="539"/>
      <c r="HQB44" s="539"/>
      <c r="HQC44" s="539"/>
      <c r="HQD44" s="539"/>
      <c r="HQE44" s="539"/>
      <c r="HQF44" s="539"/>
      <c r="HQG44" s="539"/>
      <c r="HQH44" s="539"/>
      <c r="HQI44" s="539"/>
      <c r="HQJ44" s="539"/>
      <c r="HQK44" s="539"/>
      <c r="HQL44" s="539"/>
      <c r="HQM44" s="539"/>
      <c r="HQN44" s="539"/>
      <c r="HQO44" s="539"/>
      <c r="HQP44" s="539"/>
      <c r="HQQ44" s="539"/>
      <c r="HQR44" s="539"/>
      <c r="HQS44" s="539"/>
      <c r="HQT44" s="539"/>
      <c r="HQU44" s="539"/>
      <c r="HQV44" s="539"/>
      <c r="HQW44" s="539"/>
      <c r="HQX44" s="539"/>
      <c r="HQY44" s="539"/>
      <c r="HQZ44" s="539"/>
      <c r="HRA44" s="539"/>
      <c r="HRB44" s="539"/>
      <c r="HRC44" s="539"/>
      <c r="HRD44" s="539"/>
      <c r="HRE44" s="539"/>
      <c r="HRF44" s="539"/>
      <c r="HRG44" s="539"/>
      <c r="HRH44" s="539"/>
      <c r="HRI44" s="539"/>
      <c r="HRJ44" s="539"/>
      <c r="HRK44" s="539"/>
      <c r="HRL44" s="539"/>
      <c r="HRM44" s="539"/>
      <c r="HRN44" s="539"/>
      <c r="HRO44" s="539"/>
      <c r="HRP44" s="539"/>
      <c r="HRQ44" s="539"/>
      <c r="HRR44" s="539"/>
      <c r="HRS44" s="539"/>
      <c r="HRT44" s="539"/>
      <c r="HRU44" s="539"/>
      <c r="HRV44" s="539"/>
      <c r="HRW44" s="539"/>
      <c r="HRX44" s="539"/>
      <c r="HRY44" s="539"/>
      <c r="HRZ44" s="539"/>
      <c r="HSA44" s="539"/>
      <c r="HSB44" s="539"/>
      <c r="HSC44" s="539"/>
      <c r="HSD44" s="539"/>
      <c r="HSE44" s="539"/>
      <c r="HSF44" s="539"/>
      <c r="HSG44" s="539"/>
      <c r="HSH44" s="539"/>
      <c r="HSI44" s="539"/>
      <c r="HSJ44" s="539"/>
      <c r="HSK44" s="539"/>
      <c r="HSL44" s="539"/>
      <c r="HSM44" s="539"/>
      <c r="HSN44" s="539"/>
      <c r="HSO44" s="539"/>
      <c r="HSP44" s="539"/>
      <c r="HSQ44" s="539"/>
      <c r="HSR44" s="539"/>
      <c r="HSS44" s="539"/>
      <c r="HST44" s="539"/>
      <c r="HSU44" s="539"/>
      <c r="HSV44" s="539"/>
      <c r="HSW44" s="539"/>
      <c r="HSX44" s="539"/>
      <c r="HSY44" s="539"/>
      <c r="HSZ44" s="539"/>
      <c r="HTA44" s="539"/>
      <c r="HTB44" s="539"/>
      <c r="HTC44" s="539"/>
      <c r="HTD44" s="539"/>
      <c r="HTE44" s="539"/>
      <c r="HTF44" s="539"/>
      <c r="HTG44" s="539"/>
      <c r="HTH44" s="539"/>
      <c r="HTI44" s="539"/>
      <c r="HTJ44" s="539"/>
      <c r="HTK44" s="539"/>
      <c r="HTL44" s="539"/>
      <c r="HTM44" s="539"/>
      <c r="HTN44" s="539"/>
      <c r="HTO44" s="539"/>
      <c r="HTP44" s="539"/>
      <c r="HTQ44" s="539"/>
      <c r="HTR44" s="539"/>
      <c r="HTS44" s="539"/>
      <c r="HTT44" s="539"/>
      <c r="HTU44" s="539"/>
      <c r="HTV44" s="539"/>
      <c r="HTW44" s="539"/>
      <c r="HTX44" s="539"/>
      <c r="HTY44" s="539"/>
      <c r="HTZ44" s="539"/>
      <c r="HUA44" s="539"/>
      <c r="HUB44" s="539"/>
      <c r="HUC44" s="539"/>
      <c r="HUD44" s="539"/>
      <c r="HUE44" s="539"/>
      <c r="HUF44" s="539"/>
      <c r="HUG44" s="539"/>
      <c r="HUH44" s="539"/>
      <c r="HUI44" s="539"/>
      <c r="HUJ44" s="539"/>
      <c r="HUK44" s="539"/>
      <c r="HUL44" s="539"/>
      <c r="HUM44" s="539"/>
      <c r="HUN44" s="539"/>
      <c r="HUO44" s="539"/>
      <c r="HUP44" s="539"/>
      <c r="HUQ44" s="539"/>
      <c r="HUR44" s="539"/>
      <c r="HUS44" s="539"/>
      <c r="HUT44" s="539"/>
      <c r="HUU44" s="539"/>
      <c r="HUV44" s="539"/>
      <c r="HUW44" s="539"/>
      <c r="HUX44" s="539"/>
      <c r="HUY44" s="539"/>
      <c r="HUZ44" s="539"/>
      <c r="HVA44" s="539"/>
      <c r="HVB44" s="539"/>
      <c r="HVC44" s="539"/>
      <c r="HVD44" s="539"/>
      <c r="HVE44" s="539"/>
      <c r="HVF44" s="539"/>
      <c r="HVG44" s="539"/>
      <c r="HVH44" s="539"/>
      <c r="HVI44" s="539"/>
      <c r="HVJ44" s="539"/>
      <c r="HVK44" s="539"/>
      <c r="HVL44" s="539"/>
      <c r="HVM44" s="539"/>
      <c r="HVN44" s="539"/>
      <c r="HVO44" s="539"/>
      <c r="HVP44" s="539"/>
      <c r="HVQ44" s="539"/>
      <c r="HVR44" s="539"/>
      <c r="HVS44" s="539"/>
      <c r="HVT44" s="539"/>
      <c r="HVU44" s="539"/>
      <c r="HVV44" s="539"/>
      <c r="HVW44" s="539"/>
      <c r="HVX44" s="539"/>
      <c r="HVY44" s="539"/>
      <c r="HVZ44" s="539"/>
      <c r="HWA44" s="539"/>
      <c r="HWB44" s="539"/>
      <c r="HWC44" s="539"/>
      <c r="HWD44" s="539"/>
      <c r="HWE44" s="539"/>
      <c r="HWF44" s="539"/>
      <c r="HWG44" s="539"/>
      <c r="HWH44" s="539"/>
      <c r="HWI44" s="539"/>
      <c r="HWJ44" s="539"/>
      <c r="HWK44" s="539"/>
      <c r="HWL44" s="539"/>
      <c r="HWM44" s="539"/>
      <c r="HWN44" s="539"/>
      <c r="HWO44" s="539"/>
      <c r="HWP44" s="539"/>
      <c r="HWQ44" s="539"/>
      <c r="HWR44" s="539"/>
      <c r="HWS44" s="539"/>
      <c r="HWT44" s="539"/>
      <c r="HWU44" s="539"/>
      <c r="HWV44" s="539"/>
      <c r="HWW44" s="539"/>
      <c r="HWX44" s="539"/>
      <c r="HWY44" s="539"/>
      <c r="HWZ44" s="539"/>
      <c r="HXA44" s="539"/>
      <c r="HXB44" s="539"/>
      <c r="HXC44" s="539"/>
      <c r="HXD44" s="539"/>
      <c r="HXE44" s="539"/>
      <c r="HXF44" s="539"/>
      <c r="HXG44" s="539"/>
      <c r="HXH44" s="539"/>
      <c r="HXI44" s="539"/>
      <c r="HXJ44" s="539"/>
      <c r="HXK44" s="539"/>
      <c r="HXL44" s="539"/>
      <c r="HXM44" s="539"/>
      <c r="HXN44" s="539"/>
      <c r="HXO44" s="539"/>
      <c r="HXP44" s="539"/>
      <c r="HXQ44" s="539"/>
      <c r="HXR44" s="539"/>
      <c r="HXS44" s="539"/>
      <c r="HXT44" s="539"/>
      <c r="HXU44" s="539"/>
      <c r="HXV44" s="539"/>
      <c r="HXW44" s="539"/>
      <c r="HXX44" s="539"/>
      <c r="HXY44" s="539"/>
      <c r="HXZ44" s="539"/>
      <c r="HYA44" s="539"/>
      <c r="HYB44" s="539"/>
      <c r="HYC44" s="539"/>
      <c r="HYD44" s="539"/>
      <c r="HYE44" s="539"/>
      <c r="HYF44" s="539"/>
      <c r="HYG44" s="539"/>
      <c r="HYH44" s="539"/>
      <c r="HYI44" s="539"/>
      <c r="HYJ44" s="539"/>
      <c r="HYK44" s="539"/>
      <c r="HYL44" s="539"/>
      <c r="HYM44" s="539"/>
      <c r="HYN44" s="539"/>
      <c r="HYO44" s="539"/>
      <c r="HYP44" s="539"/>
      <c r="HYQ44" s="539"/>
      <c r="HYR44" s="539"/>
      <c r="HYS44" s="539"/>
      <c r="HYT44" s="539"/>
      <c r="HYU44" s="539"/>
      <c r="HYV44" s="539"/>
      <c r="HYW44" s="539"/>
      <c r="HYX44" s="539"/>
      <c r="HYY44" s="539"/>
      <c r="HYZ44" s="539"/>
      <c r="HZA44" s="539"/>
      <c r="HZB44" s="539"/>
      <c r="HZC44" s="539"/>
      <c r="HZD44" s="539"/>
      <c r="HZE44" s="539"/>
      <c r="HZF44" s="539"/>
      <c r="HZG44" s="539"/>
      <c r="HZH44" s="539"/>
      <c r="HZI44" s="539"/>
      <c r="HZJ44" s="539"/>
      <c r="HZK44" s="539"/>
      <c r="HZL44" s="539"/>
      <c r="HZM44" s="539"/>
      <c r="HZN44" s="539"/>
      <c r="HZO44" s="539"/>
      <c r="HZP44" s="539"/>
      <c r="HZQ44" s="539"/>
      <c r="HZR44" s="539"/>
      <c r="HZS44" s="539"/>
      <c r="HZT44" s="539"/>
      <c r="HZU44" s="539"/>
      <c r="HZV44" s="539"/>
      <c r="HZW44" s="539"/>
      <c r="HZX44" s="539"/>
      <c r="HZY44" s="539"/>
      <c r="HZZ44" s="539"/>
      <c r="IAA44" s="539"/>
      <c r="IAB44" s="539"/>
      <c r="IAC44" s="539"/>
      <c r="IAD44" s="539"/>
      <c r="IAE44" s="539"/>
      <c r="IAF44" s="539"/>
      <c r="IAG44" s="539"/>
      <c r="IAH44" s="539"/>
      <c r="IAI44" s="539"/>
      <c r="IAJ44" s="539"/>
      <c r="IAK44" s="539"/>
      <c r="IAL44" s="539"/>
      <c r="IAM44" s="539"/>
      <c r="IAN44" s="539"/>
      <c r="IAO44" s="539"/>
      <c r="IAP44" s="539"/>
      <c r="IAQ44" s="539"/>
      <c r="IAR44" s="539"/>
      <c r="IAS44" s="539"/>
      <c r="IAT44" s="539"/>
      <c r="IAU44" s="539"/>
      <c r="IAV44" s="539"/>
      <c r="IAW44" s="539"/>
      <c r="IAX44" s="539"/>
      <c r="IAY44" s="539"/>
      <c r="IAZ44" s="539"/>
      <c r="IBA44" s="539"/>
      <c r="IBB44" s="539"/>
      <c r="IBC44" s="539"/>
      <c r="IBD44" s="539"/>
      <c r="IBE44" s="539"/>
      <c r="IBF44" s="539"/>
      <c r="IBG44" s="539"/>
      <c r="IBH44" s="539"/>
      <c r="IBI44" s="539"/>
      <c r="IBJ44" s="539"/>
      <c r="IBK44" s="539"/>
      <c r="IBL44" s="539"/>
      <c r="IBM44" s="539"/>
      <c r="IBN44" s="539"/>
      <c r="IBO44" s="539"/>
      <c r="IBP44" s="539"/>
      <c r="IBQ44" s="539"/>
      <c r="IBR44" s="539"/>
      <c r="IBS44" s="539"/>
      <c r="IBT44" s="539"/>
      <c r="IBU44" s="539"/>
      <c r="IBV44" s="539"/>
      <c r="IBW44" s="539"/>
      <c r="IBX44" s="539"/>
      <c r="IBY44" s="539"/>
      <c r="IBZ44" s="539"/>
      <c r="ICA44" s="539"/>
      <c r="ICB44" s="539"/>
      <c r="ICC44" s="539"/>
      <c r="ICD44" s="539"/>
      <c r="ICE44" s="539"/>
      <c r="ICF44" s="539"/>
      <c r="ICG44" s="539"/>
      <c r="ICH44" s="539"/>
      <c r="ICI44" s="539"/>
      <c r="ICJ44" s="539"/>
      <c r="ICK44" s="539"/>
      <c r="ICL44" s="539"/>
      <c r="ICM44" s="539"/>
      <c r="ICN44" s="539"/>
      <c r="ICO44" s="539"/>
      <c r="ICP44" s="539"/>
      <c r="ICQ44" s="539"/>
      <c r="ICR44" s="539"/>
      <c r="ICS44" s="539"/>
      <c r="ICT44" s="539"/>
      <c r="ICU44" s="539"/>
      <c r="ICV44" s="539"/>
      <c r="ICW44" s="539"/>
      <c r="ICX44" s="539"/>
      <c r="ICY44" s="539"/>
      <c r="ICZ44" s="539"/>
      <c r="IDA44" s="539"/>
      <c r="IDB44" s="539"/>
      <c r="IDC44" s="539"/>
      <c r="IDD44" s="539"/>
      <c r="IDE44" s="539"/>
      <c r="IDF44" s="539"/>
      <c r="IDG44" s="539"/>
      <c r="IDH44" s="539"/>
      <c r="IDI44" s="539"/>
      <c r="IDJ44" s="539"/>
      <c r="IDK44" s="539"/>
      <c r="IDL44" s="539"/>
      <c r="IDM44" s="539"/>
      <c r="IDN44" s="539"/>
      <c r="IDO44" s="539"/>
      <c r="IDP44" s="539"/>
      <c r="IDQ44" s="539"/>
      <c r="IDR44" s="539"/>
      <c r="IDS44" s="539"/>
      <c r="IDT44" s="539"/>
      <c r="IDU44" s="539"/>
      <c r="IDV44" s="539"/>
      <c r="IDW44" s="539"/>
      <c r="IDX44" s="539"/>
      <c r="IDY44" s="539"/>
      <c r="IDZ44" s="539"/>
      <c r="IEA44" s="539"/>
      <c r="IEB44" s="539"/>
      <c r="IEC44" s="539"/>
      <c r="IED44" s="539"/>
      <c r="IEE44" s="539"/>
      <c r="IEF44" s="539"/>
      <c r="IEG44" s="539"/>
      <c r="IEH44" s="539"/>
      <c r="IEI44" s="539"/>
      <c r="IEJ44" s="539"/>
      <c r="IEK44" s="539"/>
      <c r="IEL44" s="539"/>
      <c r="IEM44" s="539"/>
      <c r="IEN44" s="539"/>
      <c r="IEO44" s="539"/>
      <c r="IEP44" s="539"/>
      <c r="IEQ44" s="539"/>
      <c r="IER44" s="539"/>
      <c r="IES44" s="539"/>
      <c r="IET44" s="539"/>
      <c r="IEU44" s="539"/>
      <c r="IEV44" s="539"/>
      <c r="IEW44" s="539"/>
      <c r="IEX44" s="539"/>
      <c r="IEY44" s="539"/>
      <c r="IEZ44" s="539"/>
      <c r="IFA44" s="539"/>
      <c r="IFB44" s="539"/>
      <c r="IFC44" s="539"/>
      <c r="IFD44" s="539"/>
      <c r="IFE44" s="539"/>
      <c r="IFF44" s="539"/>
      <c r="IFG44" s="539"/>
      <c r="IFH44" s="539"/>
      <c r="IFI44" s="539"/>
      <c r="IFJ44" s="539"/>
      <c r="IFK44" s="539"/>
      <c r="IFL44" s="539"/>
      <c r="IFM44" s="539"/>
      <c r="IFN44" s="539"/>
      <c r="IFO44" s="539"/>
      <c r="IFP44" s="539"/>
      <c r="IFQ44" s="539"/>
      <c r="IFR44" s="539"/>
      <c r="IFS44" s="539"/>
      <c r="IFT44" s="539"/>
      <c r="IFU44" s="539"/>
      <c r="IFV44" s="539"/>
      <c r="IFW44" s="539"/>
      <c r="IFX44" s="539"/>
      <c r="IFY44" s="539"/>
      <c r="IFZ44" s="539"/>
      <c r="IGA44" s="539"/>
      <c r="IGB44" s="539"/>
      <c r="IGC44" s="539"/>
      <c r="IGD44" s="539"/>
      <c r="IGE44" s="539"/>
      <c r="IGF44" s="539"/>
      <c r="IGG44" s="539"/>
      <c r="IGH44" s="539"/>
      <c r="IGI44" s="539"/>
      <c r="IGJ44" s="539"/>
      <c r="IGK44" s="539"/>
      <c r="IGL44" s="539"/>
      <c r="IGM44" s="539"/>
      <c r="IGN44" s="539"/>
      <c r="IGO44" s="539"/>
      <c r="IGP44" s="539"/>
      <c r="IGQ44" s="539"/>
      <c r="IGR44" s="539"/>
      <c r="IGS44" s="539"/>
      <c r="IGT44" s="539"/>
      <c r="IGU44" s="539"/>
      <c r="IGV44" s="539"/>
      <c r="IGW44" s="539"/>
      <c r="IGX44" s="539"/>
      <c r="IGY44" s="539"/>
      <c r="IGZ44" s="539"/>
      <c r="IHA44" s="539"/>
      <c r="IHB44" s="539"/>
      <c r="IHC44" s="539"/>
      <c r="IHD44" s="539"/>
      <c r="IHE44" s="539"/>
      <c r="IHF44" s="539"/>
      <c r="IHG44" s="539"/>
      <c r="IHH44" s="539"/>
      <c r="IHI44" s="539"/>
      <c r="IHJ44" s="539"/>
      <c r="IHK44" s="539"/>
      <c r="IHL44" s="539"/>
      <c r="IHM44" s="539"/>
      <c r="IHN44" s="539"/>
      <c r="IHO44" s="539"/>
      <c r="IHP44" s="539"/>
      <c r="IHQ44" s="539"/>
      <c r="IHR44" s="539"/>
      <c r="IHS44" s="539"/>
      <c r="IHT44" s="539"/>
      <c r="IHU44" s="539"/>
      <c r="IHV44" s="539"/>
      <c r="IHW44" s="539"/>
      <c r="IHX44" s="539"/>
      <c r="IHY44" s="539"/>
      <c r="IHZ44" s="539"/>
      <c r="IIA44" s="539"/>
      <c r="IIB44" s="539"/>
      <c r="IIC44" s="539"/>
      <c r="IID44" s="539"/>
      <c r="IIE44" s="539"/>
      <c r="IIF44" s="539"/>
      <c r="IIG44" s="539"/>
      <c r="IIH44" s="539"/>
      <c r="III44" s="539"/>
      <c r="IIJ44" s="539"/>
      <c r="IIK44" s="539"/>
      <c r="IIL44" s="539"/>
      <c r="IIM44" s="539"/>
      <c r="IIN44" s="539"/>
      <c r="IIO44" s="539"/>
      <c r="IIP44" s="539"/>
      <c r="IIQ44" s="539"/>
      <c r="IIR44" s="539"/>
      <c r="IIS44" s="539"/>
      <c r="IIT44" s="539"/>
      <c r="IIU44" s="539"/>
      <c r="IIV44" s="539"/>
      <c r="IIW44" s="539"/>
      <c r="IIX44" s="539"/>
      <c r="IIY44" s="539"/>
      <c r="IIZ44" s="539"/>
      <c r="IJA44" s="539"/>
      <c r="IJB44" s="539"/>
      <c r="IJC44" s="539"/>
      <c r="IJD44" s="539"/>
      <c r="IJE44" s="539"/>
      <c r="IJF44" s="539"/>
      <c r="IJG44" s="539"/>
      <c r="IJH44" s="539"/>
      <c r="IJI44" s="539"/>
      <c r="IJJ44" s="539"/>
      <c r="IJK44" s="539"/>
      <c r="IJL44" s="539"/>
      <c r="IJM44" s="539"/>
      <c r="IJN44" s="539"/>
      <c r="IJO44" s="539"/>
      <c r="IJP44" s="539"/>
      <c r="IJQ44" s="539"/>
      <c r="IJR44" s="539"/>
      <c r="IJS44" s="539"/>
      <c r="IJT44" s="539"/>
      <c r="IJU44" s="539"/>
      <c r="IJV44" s="539"/>
      <c r="IJW44" s="539"/>
      <c r="IJX44" s="539"/>
      <c r="IJY44" s="539"/>
      <c r="IJZ44" s="539"/>
      <c r="IKA44" s="539"/>
      <c r="IKB44" s="539"/>
      <c r="IKC44" s="539"/>
      <c r="IKD44" s="539"/>
      <c r="IKE44" s="539"/>
      <c r="IKF44" s="539"/>
      <c r="IKG44" s="539"/>
      <c r="IKH44" s="539"/>
      <c r="IKI44" s="539"/>
      <c r="IKJ44" s="539"/>
      <c r="IKK44" s="539"/>
      <c r="IKL44" s="539"/>
      <c r="IKM44" s="539"/>
      <c r="IKN44" s="539"/>
      <c r="IKO44" s="539"/>
      <c r="IKP44" s="539"/>
      <c r="IKQ44" s="539"/>
      <c r="IKR44" s="539"/>
      <c r="IKS44" s="539"/>
      <c r="IKT44" s="539"/>
      <c r="IKU44" s="539"/>
      <c r="IKV44" s="539"/>
      <c r="IKW44" s="539"/>
      <c r="IKX44" s="539"/>
      <c r="IKY44" s="539"/>
      <c r="IKZ44" s="539"/>
      <c r="ILA44" s="539"/>
      <c r="ILB44" s="539"/>
      <c r="ILC44" s="539"/>
      <c r="ILD44" s="539"/>
      <c r="ILE44" s="539"/>
      <c r="ILF44" s="539"/>
      <c r="ILG44" s="539"/>
      <c r="ILH44" s="539"/>
      <c r="ILI44" s="539"/>
      <c r="ILJ44" s="539"/>
      <c r="ILK44" s="539"/>
      <c r="ILL44" s="539"/>
      <c r="ILM44" s="539"/>
      <c r="ILN44" s="539"/>
      <c r="ILO44" s="539"/>
      <c r="ILP44" s="539"/>
      <c r="ILQ44" s="539"/>
      <c r="ILR44" s="539"/>
      <c r="ILS44" s="539"/>
      <c r="ILT44" s="539"/>
      <c r="ILU44" s="539"/>
      <c r="ILV44" s="539"/>
      <c r="ILW44" s="539"/>
      <c r="ILX44" s="539"/>
      <c r="ILY44" s="539"/>
      <c r="ILZ44" s="539"/>
      <c r="IMA44" s="539"/>
      <c r="IMB44" s="539"/>
      <c r="IMC44" s="539"/>
      <c r="IMD44" s="539"/>
      <c r="IME44" s="539"/>
      <c r="IMF44" s="539"/>
      <c r="IMG44" s="539"/>
      <c r="IMH44" s="539"/>
      <c r="IMI44" s="539"/>
      <c r="IMJ44" s="539"/>
      <c r="IMK44" s="539"/>
      <c r="IML44" s="539"/>
      <c r="IMM44" s="539"/>
      <c r="IMN44" s="539"/>
      <c r="IMO44" s="539"/>
      <c r="IMP44" s="539"/>
      <c r="IMQ44" s="539"/>
      <c r="IMR44" s="539"/>
      <c r="IMS44" s="539"/>
      <c r="IMT44" s="539"/>
      <c r="IMU44" s="539"/>
      <c r="IMV44" s="539"/>
      <c r="IMW44" s="539"/>
      <c r="IMX44" s="539"/>
      <c r="IMY44" s="539"/>
      <c r="IMZ44" s="539"/>
      <c r="INA44" s="539"/>
      <c r="INB44" s="539"/>
      <c r="INC44" s="539"/>
      <c r="IND44" s="539"/>
      <c r="INE44" s="539"/>
      <c r="INF44" s="539"/>
      <c r="ING44" s="539"/>
      <c r="INH44" s="539"/>
      <c r="INI44" s="539"/>
      <c r="INJ44" s="539"/>
      <c r="INK44" s="539"/>
      <c r="INL44" s="539"/>
      <c r="INM44" s="539"/>
      <c r="INN44" s="539"/>
      <c r="INO44" s="539"/>
      <c r="INP44" s="539"/>
      <c r="INQ44" s="539"/>
      <c r="INR44" s="539"/>
      <c r="INS44" s="539"/>
      <c r="INT44" s="539"/>
      <c r="INU44" s="539"/>
      <c r="INV44" s="539"/>
      <c r="INW44" s="539"/>
      <c r="INX44" s="539"/>
      <c r="INY44" s="539"/>
      <c r="INZ44" s="539"/>
      <c r="IOA44" s="539"/>
      <c r="IOB44" s="539"/>
      <c r="IOC44" s="539"/>
      <c r="IOD44" s="539"/>
      <c r="IOE44" s="539"/>
      <c r="IOF44" s="539"/>
      <c r="IOG44" s="539"/>
      <c r="IOH44" s="539"/>
      <c r="IOI44" s="539"/>
      <c r="IOJ44" s="539"/>
      <c r="IOK44" s="539"/>
      <c r="IOL44" s="539"/>
      <c r="IOM44" s="539"/>
      <c r="ION44" s="539"/>
      <c r="IOO44" s="539"/>
      <c r="IOP44" s="539"/>
      <c r="IOQ44" s="539"/>
      <c r="IOR44" s="539"/>
      <c r="IOS44" s="539"/>
      <c r="IOT44" s="539"/>
      <c r="IOU44" s="539"/>
      <c r="IOV44" s="539"/>
      <c r="IOW44" s="539"/>
      <c r="IOX44" s="539"/>
      <c r="IOY44" s="539"/>
      <c r="IOZ44" s="539"/>
      <c r="IPA44" s="539"/>
      <c r="IPB44" s="539"/>
      <c r="IPC44" s="539"/>
      <c r="IPD44" s="539"/>
      <c r="IPE44" s="539"/>
      <c r="IPF44" s="539"/>
      <c r="IPG44" s="539"/>
      <c r="IPH44" s="539"/>
      <c r="IPI44" s="539"/>
      <c r="IPJ44" s="539"/>
      <c r="IPK44" s="539"/>
      <c r="IPL44" s="539"/>
      <c r="IPM44" s="539"/>
      <c r="IPN44" s="539"/>
      <c r="IPO44" s="539"/>
      <c r="IPP44" s="539"/>
      <c r="IPQ44" s="539"/>
      <c r="IPR44" s="539"/>
      <c r="IPS44" s="539"/>
      <c r="IPT44" s="539"/>
      <c r="IPU44" s="539"/>
      <c r="IPV44" s="539"/>
      <c r="IPW44" s="539"/>
      <c r="IPX44" s="539"/>
      <c r="IPY44" s="539"/>
      <c r="IPZ44" s="539"/>
      <c r="IQA44" s="539"/>
      <c r="IQB44" s="539"/>
      <c r="IQC44" s="539"/>
      <c r="IQD44" s="539"/>
      <c r="IQE44" s="539"/>
      <c r="IQF44" s="539"/>
      <c r="IQG44" s="539"/>
      <c r="IQH44" s="539"/>
      <c r="IQI44" s="539"/>
      <c r="IQJ44" s="539"/>
      <c r="IQK44" s="539"/>
      <c r="IQL44" s="539"/>
      <c r="IQM44" s="539"/>
      <c r="IQN44" s="539"/>
      <c r="IQO44" s="539"/>
      <c r="IQP44" s="539"/>
      <c r="IQQ44" s="539"/>
      <c r="IQR44" s="539"/>
      <c r="IQS44" s="539"/>
      <c r="IQT44" s="539"/>
      <c r="IQU44" s="539"/>
      <c r="IQV44" s="539"/>
      <c r="IQW44" s="539"/>
      <c r="IQX44" s="539"/>
      <c r="IQY44" s="539"/>
      <c r="IQZ44" s="539"/>
      <c r="IRA44" s="539"/>
      <c r="IRB44" s="539"/>
      <c r="IRC44" s="539"/>
      <c r="IRD44" s="539"/>
      <c r="IRE44" s="539"/>
      <c r="IRF44" s="539"/>
      <c r="IRG44" s="539"/>
      <c r="IRH44" s="539"/>
      <c r="IRI44" s="539"/>
      <c r="IRJ44" s="539"/>
      <c r="IRK44" s="539"/>
      <c r="IRL44" s="539"/>
      <c r="IRM44" s="539"/>
      <c r="IRN44" s="539"/>
      <c r="IRO44" s="539"/>
      <c r="IRP44" s="539"/>
      <c r="IRQ44" s="539"/>
      <c r="IRR44" s="539"/>
      <c r="IRS44" s="539"/>
      <c r="IRT44" s="539"/>
      <c r="IRU44" s="539"/>
      <c r="IRV44" s="539"/>
      <c r="IRW44" s="539"/>
      <c r="IRX44" s="539"/>
      <c r="IRY44" s="539"/>
      <c r="IRZ44" s="539"/>
      <c r="ISA44" s="539"/>
      <c r="ISB44" s="539"/>
      <c r="ISC44" s="539"/>
      <c r="ISD44" s="539"/>
      <c r="ISE44" s="539"/>
      <c r="ISF44" s="539"/>
      <c r="ISG44" s="539"/>
      <c r="ISH44" s="539"/>
      <c r="ISI44" s="539"/>
      <c r="ISJ44" s="539"/>
      <c r="ISK44" s="539"/>
      <c r="ISL44" s="539"/>
      <c r="ISM44" s="539"/>
      <c r="ISN44" s="539"/>
      <c r="ISO44" s="539"/>
      <c r="ISP44" s="539"/>
      <c r="ISQ44" s="539"/>
      <c r="ISR44" s="539"/>
      <c r="ISS44" s="539"/>
      <c r="IST44" s="539"/>
      <c r="ISU44" s="539"/>
      <c r="ISV44" s="539"/>
      <c r="ISW44" s="539"/>
      <c r="ISX44" s="539"/>
      <c r="ISY44" s="539"/>
      <c r="ISZ44" s="539"/>
      <c r="ITA44" s="539"/>
      <c r="ITB44" s="539"/>
      <c r="ITC44" s="539"/>
      <c r="ITD44" s="539"/>
      <c r="ITE44" s="539"/>
      <c r="ITF44" s="539"/>
      <c r="ITG44" s="539"/>
      <c r="ITH44" s="539"/>
      <c r="ITI44" s="539"/>
      <c r="ITJ44" s="539"/>
      <c r="ITK44" s="539"/>
      <c r="ITL44" s="539"/>
      <c r="ITM44" s="539"/>
      <c r="ITN44" s="539"/>
      <c r="ITO44" s="539"/>
      <c r="ITP44" s="539"/>
      <c r="ITQ44" s="539"/>
      <c r="ITR44" s="539"/>
      <c r="ITS44" s="539"/>
      <c r="ITT44" s="539"/>
      <c r="ITU44" s="539"/>
      <c r="ITV44" s="539"/>
      <c r="ITW44" s="539"/>
      <c r="ITX44" s="539"/>
      <c r="ITY44" s="539"/>
      <c r="ITZ44" s="539"/>
      <c r="IUA44" s="539"/>
      <c r="IUB44" s="539"/>
      <c r="IUC44" s="539"/>
      <c r="IUD44" s="539"/>
      <c r="IUE44" s="539"/>
      <c r="IUF44" s="539"/>
      <c r="IUG44" s="539"/>
      <c r="IUH44" s="539"/>
      <c r="IUI44" s="539"/>
      <c r="IUJ44" s="539"/>
      <c r="IUK44" s="539"/>
      <c r="IUL44" s="539"/>
      <c r="IUM44" s="539"/>
      <c r="IUN44" s="539"/>
      <c r="IUO44" s="539"/>
      <c r="IUP44" s="539"/>
      <c r="IUQ44" s="539"/>
      <c r="IUR44" s="539"/>
      <c r="IUS44" s="539"/>
      <c r="IUT44" s="539"/>
      <c r="IUU44" s="539"/>
      <c r="IUV44" s="539"/>
      <c r="IUW44" s="539"/>
      <c r="IUX44" s="539"/>
      <c r="IUY44" s="539"/>
      <c r="IUZ44" s="539"/>
      <c r="IVA44" s="539"/>
      <c r="IVB44" s="539"/>
      <c r="IVC44" s="539"/>
      <c r="IVD44" s="539"/>
      <c r="IVE44" s="539"/>
      <c r="IVF44" s="539"/>
      <c r="IVG44" s="539"/>
      <c r="IVH44" s="539"/>
      <c r="IVI44" s="539"/>
      <c r="IVJ44" s="539"/>
      <c r="IVK44" s="539"/>
      <c r="IVL44" s="539"/>
      <c r="IVM44" s="539"/>
      <c r="IVN44" s="539"/>
      <c r="IVO44" s="539"/>
      <c r="IVP44" s="539"/>
      <c r="IVQ44" s="539"/>
      <c r="IVR44" s="539"/>
      <c r="IVS44" s="539"/>
      <c r="IVT44" s="539"/>
      <c r="IVU44" s="539"/>
      <c r="IVV44" s="539"/>
      <c r="IVW44" s="539"/>
      <c r="IVX44" s="539"/>
      <c r="IVY44" s="539"/>
      <c r="IVZ44" s="539"/>
      <c r="IWA44" s="539"/>
      <c r="IWB44" s="539"/>
      <c r="IWC44" s="539"/>
      <c r="IWD44" s="539"/>
      <c r="IWE44" s="539"/>
      <c r="IWF44" s="539"/>
      <c r="IWG44" s="539"/>
      <c r="IWH44" s="539"/>
      <c r="IWI44" s="539"/>
      <c r="IWJ44" s="539"/>
      <c r="IWK44" s="539"/>
      <c r="IWL44" s="539"/>
      <c r="IWM44" s="539"/>
      <c r="IWN44" s="539"/>
      <c r="IWO44" s="539"/>
      <c r="IWP44" s="539"/>
      <c r="IWQ44" s="539"/>
      <c r="IWR44" s="539"/>
      <c r="IWS44" s="539"/>
      <c r="IWT44" s="539"/>
      <c r="IWU44" s="539"/>
      <c r="IWV44" s="539"/>
      <c r="IWW44" s="539"/>
      <c r="IWX44" s="539"/>
      <c r="IWY44" s="539"/>
      <c r="IWZ44" s="539"/>
      <c r="IXA44" s="539"/>
      <c r="IXB44" s="539"/>
      <c r="IXC44" s="539"/>
      <c r="IXD44" s="539"/>
      <c r="IXE44" s="539"/>
      <c r="IXF44" s="539"/>
      <c r="IXG44" s="539"/>
      <c r="IXH44" s="539"/>
      <c r="IXI44" s="539"/>
      <c r="IXJ44" s="539"/>
      <c r="IXK44" s="539"/>
      <c r="IXL44" s="539"/>
      <c r="IXM44" s="539"/>
      <c r="IXN44" s="539"/>
      <c r="IXO44" s="539"/>
      <c r="IXP44" s="539"/>
      <c r="IXQ44" s="539"/>
      <c r="IXR44" s="539"/>
      <c r="IXS44" s="539"/>
      <c r="IXT44" s="539"/>
      <c r="IXU44" s="539"/>
      <c r="IXV44" s="539"/>
      <c r="IXW44" s="539"/>
      <c r="IXX44" s="539"/>
      <c r="IXY44" s="539"/>
      <c r="IXZ44" s="539"/>
      <c r="IYA44" s="539"/>
      <c r="IYB44" s="539"/>
      <c r="IYC44" s="539"/>
      <c r="IYD44" s="539"/>
      <c r="IYE44" s="539"/>
      <c r="IYF44" s="539"/>
      <c r="IYG44" s="539"/>
      <c r="IYH44" s="539"/>
      <c r="IYI44" s="539"/>
      <c r="IYJ44" s="539"/>
      <c r="IYK44" s="539"/>
      <c r="IYL44" s="539"/>
      <c r="IYM44" s="539"/>
      <c r="IYN44" s="539"/>
      <c r="IYO44" s="539"/>
      <c r="IYP44" s="539"/>
      <c r="IYQ44" s="539"/>
      <c r="IYR44" s="539"/>
      <c r="IYS44" s="539"/>
      <c r="IYT44" s="539"/>
      <c r="IYU44" s="539"/>
      <c r="IYV44" s="539"/>
      <c r="IYW44" s="539"/>
      <c r="IYX44" s="539"/>
      <c r="IYY44" s="539"/>
      <c r="IYZ44" s="539"/>
      <c r="IZA44" s="539"/>
      <c r="IZB44" s="539"/>
      <c r="IZC44" s="539"/>
      <c r="IZD44" s="539"/>
      <c r="IZE44" s="539"/>
      <c r="IZF44" s="539"/>
      <c r="IZG44" s="539"/>
      <c r="IZH44" s="539"/>
      <c r="IZI44" s="539"/>
      <c r="IZJ44" s="539"/>
      <c r="IZK44" s="539"/>
      <c r="IZL44" s="539"/>
      <c r="IZM44" s="539"/>
      <c r="IZN44" s="539"/>
      <c r="IZO44" s="539"/>
      <c r="IZP44" s="539"/>
      <c r="IZQ44" s="539"/>
      <c r="IZR44" s="539"/>
      <c r="IZS44" s="539"/>
      <c r="IZT44" s="539"/>
      <c r="IZU44" s="539"/>
      <c r="IZV44" s="539"/>
      <c r="IZW44" s="539"/>
      <c r="IZX44" s="539"/>
      <c r="IZY44" s="539"/>
      <c r="IZZ44" s="539"/>
      <c r="JAA44" s="539"/>
      <c r="JAB44" s="539"/>
      <c r="JAC44" s="539"/>
      <c r="JAD44" s="539"/>
      <c r="JAE44" s="539"/>
      <c r="JAF44" s="539"/>
      <c r="JAG44" s="539"/>
      <c r="JAH44" s="539"/>
      <c r="JAI44" s="539"/>
      <c r="JAJ44" s="539"/>
      <c r="JAK44" s="539"/>
      <c r="JAL44" s="539"/>
      <c r="JAM44" s="539"/>
      <c r="JAN44" s="539"/>
      <c r="JAO44" s="539"/>
      <c r="JAP44" s="539"/>
      <c r="JAQ44" s="539"/>
      <c r="JAR44" s="539"/>
      <c r="JAS44" s="539"/>
      <c r="JAT44" s="539"/>
      <c r="JAU44" s="539"/>
      <c r="JAV44" s="539"/>
      <c r="JAW44" s="539"/>
      <c r="JAX44" s="539"/>
      <c r="JAY44" s="539"/>
      <c r="JAZ44" s="539"/>
      <c r="JBA44" s="539"/>
      <c r="JBB44" s="539"/>
      <c r="JBC44" s="539"/>
      <c r="JBD44" s="539"/>
      <c r="JBE44" s="539"/>
      <c r="JBF44" s="539"/>
      <c r="JBG44" s="539"/>
      <c r="JBH44" s="539"/>
      <c r="JBI44" s="539"/>
      <c r="JBJ44" s="539"/>
      <c r="JBK44" s="539"/>
      <c r="JBL44" s="539"/>
      <c r="JBM44" s="539"/>
      <c r="JBN44" s="539"/>
      <c r="JBO44" s="539"/>
      <c r="JBP44" s="539"/>
      <c r="JBQ44" s="539"/>
      <c r="JBR44" s="539"/>
      <c r="JBS44" s="539"/>
      <c r="JBT44" s="539"/>
      <c r="JBU44" s="539"/>
      <c r="JBV44" s="539"/>
      <c r="JBW44" s="539"/>
      <c r="JBX44" s="539"/>
      <c r="JBY44" s="539"/>
      <c r="JBZ44" s="539"/>
      <c r="JCA44" s="539"/>
      <c r="JCB44" s="539"/>
      <c r="JCC44" s="539"/>
      <c r="JCD44" s="539"/>
      <c r="JCE44" s="539"/>
      <c r="JCF44" s="539"/>
      <c r="JCG44" s="539"/>
      <c r="JCH44" s="539"/>
      <c r="JCI44" s="539"/>
      <c r="JCJ44" s="539"/>
      <c r="JCK44" s="539"/>
      <c r="JCL44" s="539"/>
      <c r="JCM44" s="539"/>
      <c r="JCN44" s="539"/>
      <c r="JCO44" s="539"/>
      <c r="JCP44" s="539"/>
      <c r="JCQ44" s="539"/>
      <c r="JCR44" s="539"/>
      <c r="JCS44" s="539"/>
      <c r="JCT44" s="539"/>
      <c r="JCU44" s="539"/>
      <c r="JCV44" s="539"/>
      <c r="JCW44" s="539"/>
      <c r="JCX44" s="539"/>
      <c r="JCY44" s="539"/>
      <c r="JCZ44" s="539"/>
      <c r="JDA44" s="539"/>
      <c r="JDB44" s="539"/>
      <c r="JDC44" s="539"/>
      <c r="JDD44" s="539"/>
      <c r="JDE44" s="539"/>
      <c r="JDF44" s="539"/>
      <c r="JDG44" s="539"/>
      <c r="JDH44" s="539"/>
      <c r="JDI44" s="539"/>
      <c r="JDJ44" s="539"/>
      <c r="JDK44" s="539"/>
      <c r="JDL44" s="539"/>
      <c r="JDM44" s="539"/>
      <c r="JDN44" s="539"/>
      <c r="JDO44" s="539"/>
      <c r="JDP44" s="539"/>
      <c r="JDQ44" s="539"/>
      <c r="JDR44" s="539"/>
      <c r="JDS44" s="539"/>
      <c r="JDT44" s="539"/>
      <c r="JDU44" s="539"/>
      <c r="JDV44" s="539"/>
      <c r="JDW44" s="539"/>
      <c r="JDX44" s="539"/>
      <c r="JDY44" s="539"/>
      <c r="JDZ44" s="539"/>
      <c r="JEA44" s="539"/>
      <c r="JEB44" s="539"/>
      <c r="JEC44" s="539"/>
      <c r="JED44" s="539"/>
      <c r="JEE44" s="539"/>
      <c r="JEF44" s="539"/>
      <c r="JEG44" s="539"/>
      <c r="JEH44" s="539"/>
      <c r="JEI44" s="539"/>
      <c r="JEJ44" s="539"/>
      <c r="JEK44" s="539"/>
      <c r="JEL44" s="539"/>
      <c r="JEM44" s="539"/>
      <c r="JEN44" s="539"/>
      <c r="JEO44" s="539"/>
      <c r="JEP44" s="539"/>
      <c r="JEQ44" s="539"/>
      <c r="JER44" s="539"/>
      <c r="JES44" s="539"/>
      <c r="JET44" s="539"/>
      <c r="JEU44" s="539"/>
      <c r="JEV44" s="539"/>
      <c r="JEW44" s="539"/>
      <c r="JEX44" s="539"/>
      <c r="JEY44" s="539"/>
      <c r="JEZ44" s="539"/>
      <c r="JFA44" s="539"/>
      <c r="JFB44" s="539"/>
      <c r="JFC44" s="539"/>
      <c r="JFD44" s="539"/>
      <c r="JFE44" s="539"/>
      <c r="JFF44" s="539"/>
      <c r="JFG44" s="539"/>
      <c r="JFH44" s="539"/>
      <c r="JFI44" s="539"/>
      <c r="JFJ44" s="539"/>
      <c r="JFK44" s="539"/>
      <c r="JFL44" s="539"/>
      <c r="JFM44" s="539"/>
      <c r="JFN44" s="539"/>
      <c r="JFO44" s="539"/>
      <c r="JFP44" s="539"/>
      <c r="JFQ44" s="539"/>
      <c r="JFR44" s="539"/>
      <c r="JFS44" s="539"/>
      <c r="JFT44" s="539"/>
      <c r="JFU44" s="539"/>
      <c r="JFV44" s="539"/>
      <c r="JFW44" s="539"/>
      <c r="JFX44" s="539"/>
      <c r="JFY44" s="539"/>
      <c r="JFZ44" s="539"/>
      <c r="JGA44" s="539"/>
      <c r="JGB44" s="539"/>
      <c r="JGC44" s="539"/>
      <c r="JGD44" s="539"/>
      <c r="JGE44" s="539"/>
      <c r="JGF44" s="539"/>
      <c r="JGG44" s="539"/>
      <c r="JGH44" s="539"/>
      <c r="JGI44" s="539"/>
      <c r="JGJ44" s="539"/>
      <c r="JGK44" s="539"/>
      <c r="JGL44" s="539"/>
      <c r="JGM44" s="539"/>
      <c r="JGN44" s="539"/>
      <c r="JGO44" s="539"/>
      <c r="JGP44" s="539"/>
      <c r="JGQ44" s="539"/>
      <c r="JGR44" s="539"/>
      <c r="JGS44" s="539"/>
      <c r="JGT44" s="539"/>
      <c r="JGU44" s="539"/>
      <c r="JGV44" s="539"/>
      <c r="JGW44" s="539"/>
      <c r="JGX44" s="539"/>
      <c r="JGY44" s="539"/>
      <c r="JGZ44" s="539"/>
      <c r="JHA44" s="539"/>
      <c r="JHB44" s="539"/>
      <c r="JHC44" s="539"/>
      <c r="JHD44" s="539"/>
      <c r="JHE44" s="539"/>
      <c r="JHF44" s="539"/>
      <c r="JHG44" s="539"/>
      <c r="JHH44" s="539"/>
      <c r="JHI44" s="539"/>
      <c r="JHJ44" s="539"/>
      <c r="JHK44" s="539"/>
      <c r="JHL44" s="539"/>
      <c r="JHM44" s="539"/>
      <c r="JHN44" s="539"/>
      <c r="JHO44" s="539"/>
      <c r="JHP44" s="539"/>
      <c r="JHQ44" s="539"/>
      <c r="JHR44" s="539"/>
      <c r="JHS44" s="539"/>
      <c r="JHT44" s="539"/>
      <c r="JHU44" s="539"/>
      <c r="JHV44" s="539"/>
      <c r="JHW44" s="539"/>
      <c r="JHX44" s="539"/>
      <c r="JHY44" s="539"/>
      <c r="JHZ44" s="539"/>
      <c r="JIA44" s="539"/>
      <c r="JIB44" s="539"/>
      <c r="JIC44" s="539"/>
      <c r="JID44" s="539"/>
      <c r="JIE44" s="539"/>
      <c r="JIF44" s="539"/>
      <c r="JIG44" s="539"/>
      <c r="JIH44" s="539"/>
      <c r="JII44" s="539"/>
      <c r="JIJ44" s="539"/>
      <c r="JIK44" s="539"/>
      <c r="JIL44" s="539"/>
      <c r="JIM44" s="539"/>
      <c r="JIN44" s="539"/>
      <c r="JIO44" s="539"/>
      <c r="JIP44" s="539"/>
      <c r="JIQ44" s="539"/>
      <c r="JIR44" s="539"/>
      <c r="JIS44" s="539"/>
      <c r="JIT44" s="539"/>
      <c r="JIU44" s="539"/>
      <c r="JIV44" s="539"/>
      <c r="JIW44" s="539"/>
      <c r="JIX44" s="539"/>
      <c r="JIY44" s="539"/>
      <c r="JIZ44" s="539"/>
      <c r="JJA44" s="539"/>
      <c r="JJB44" s="539"/>
      <c r="JJC44" s="539"/>
      <c r="JJD44" s="539"/>
      <c r="JJE44" s="539"/>
      <c r="JJF44" s="539"/>
      <c r="JJG44" s="539"/>
      <c r="JJH44" s="539"/>
      <c r="JJI44" s="539"/>
      <c r="JJJ44" s="539"/>
      <c r="JJK44" s="539"/>
      <c r="JJL44" s="539"/>
      <c r="JJM44" s="539"/>
      <c r="JJN44" s="539"/>
      <c r="JJO44" s="539"/>
      <c r="JJP44" s="539"/>
      <c r="JJQ44" s="539"/>
      <c r="JJR44" s="539"/>
      <c r="JJS44" s="539"/>
      <c r="JJT44" s="539"/>
      <c r="JJU44" s="539"/>
      <c r="JJV44" s="539"/>
      <c r="JJW44" s="539"/>
      <c r="JJX44" s="539"/>
      <c r="JJY44" s="539"/>
      <c r="JJZ44" s="539"/>
      <c r="JKA44" s="539"/>
      <c r="JKB44" s="539"/>
      <c r="JKC44" s="539"/>
      <c r="JKD44" s="539"/>
      <c r="JKE44" s="539"/>
      <c r="JKF44" s="539"/>
      <c r="JKG44" s="539"/>
      <c r="JKH44" s="539"/>
      <c r="JKI44" s="539"/>
      <c r="JKJ44" s="539"/>
      <c r="JKK44" s="539"/>
      <c r="JKL44" s="539"/>
      <c r="JKM44" s="539"/>
      <c r="JKN44" s="539"/>
      <c r="JKO44" s="539"/>
      <c r="JKP44" s="539"/>
      <c r="JKQ44" s="539"/>
      <c r="JKR44" s="539"/>
      <c r="JKS44" s="539"/>
      <c r="JKT44" s="539"/>
      <c r="JKU44" s="539"/>
      <c r="JKV44" s="539"/>
      <c r="JKW44" s="539"/>
      <c r="JKX44" s="539"/>
      <c r="JKY44" s="539"/>
      <c r="JKZ44" s="539"/>
      <c r="JLA44" s="539"/>
      <c r="JLB44" s="539"/>
      <c r="JLC44" s="539"/>
      <c r="JLD44" s="539"/>
      <c r="JLE44" s="539"/>
      <c r="JLF44" s="539"/>
      <c r="JLG44" s="539"/>
      <c r="JLH44" s="539"/>
      <c r="JLI44" s="539"/>
      <c r="JLJ44" s="539"/>
      <c r="JLK44" s="539"/>
      <c r="JLL44" s="539"/>
      <c r="JLM44" s="539"/>
      <c r="JLN44" s="539"/>
      <c r="JLO44" s="539"/>
      <c r="JLP44" s="539"/>
      <c r="JLQ44" s="539"/>
      <c r="JLR44" s="539"/>
      <c r="JLS44" s="539"/>
      <c r="JLT44" s="539"/>
      <c r="JLU44" s="539"/>
      <c r="JLV44" s="539"/>
      <c r="JLW44" s="539"/>
      <c r="JLX44" s="539"/>
      <c r="JLY44" s="539"/>
      <c r="JLZ44" s="539"/>
      <c r="JMA44" s="539"/>
      <c r="JMB44" s="539"/>
      <c r="JMC44" s="539"/>
      <c r="JMD44" s="539"/>
      <c r="JME44" s="539"/>
      <c r="JMF44" s="539"/>
      <c r="JMG44" s="539"/>
      <c r="JMH44" s="539"/>
      <c r="JMI44" s="539"/>
      <c r="JMJ44" s="539"/>
      <c r="JMK44" s="539"/>
      <c r="JML44" s="539"/>
      <c r="JMM44" s="539"/>
      <c r="JMN44" s="539"/>
      <c r="JMO44" s="539"/>
      <c r="JMP44" s="539"/>
      <c r="JMQ44" s="539"/>
      <c r="JMR44" s="539"/>
      <c r="JMS44" s="539"/>
      <c r="JMT44" s="539"/>
      <c r="JMU44" s="539"/>
      <c r="JMV44" s="539"/>
      <c r="JMW44" s="539"/>
      <c r="JMX44" s="539"/>
      <c r="JMY44" s="539"/>
      <c r="JMZ44" s="539"/>
      <c r="JNA44" s="539"/>
      <c r="JNB44" s="539"/>
      <c r="JNC44" s="539"/>
      <c r="JND44" s="539"/>
      <c r="JNE44" s="539"/>
      <c r="JNF44" s="539"/>
      <c r="JNG44" s="539"/>
      <c r="JNH44" s="539"/>
      <c r="JNI44" s="539"/>
      <c r="JNJ44" s="539"/>
      <c r="JNK44" s="539"/>
      <c r="JNL44" s="539"/>
      <c r="JNM44" s="539"/>
      <c r="JNN44" s="539"/>
      <c r="JNO44" s="539"/>
      <c r="JNP44" s="539"/>
      <c r="JNQ44" s="539"/>
      <c r="JNR44" s="539"/>
      <c r="JNS44" s="539"/>
      <c r="JNT44" s="539"/>
      <c r="JNU44" s="539"/>
      <c r="JNV44" s="539"/>
      <c r="JNW44" s="539"/>
      <c r="JNX44" s="539"/>
      <c r="JNY44" s="539"/>
      <c r="JNZ44" s="539"/>
      <c r="JOA44" s="539"/>
      <c r="JOB44" s="539"/>
      <c r="JOC44" s="539"/>
      <c r="JOD44" s="539"/>
      <c r="JOE44" s="539"/>
      <c r="JOF44" s="539"/>
      <c r="JOG44" s="539"/>
      <c r="JOH44" s="539"/>
      <c r="JOI44" s="539"/>
      <c r="JOJ44" s="539"/>
      <c r="JOK44" s="539"/>
      <c r="JOL44" s="539"/>
      <c r="JOM44" s="539"/>
      <c r="JON44" s="539"/>
      <c r="JOO44" s="539"/>
      <c r="JOP44" s="539"/>
      <c r="JOQ44" s="539"/>
      <c r="JOR44" s="539"/>
      <c r="JOS44" s="539"/>
      <c r="JOT44" s="539"/>
      <c r="JOU44" s="539"/>
      <c r="JOV44" s="539"/>
      <c r="JOW44" s="539"/>
      <c r="JOX44" s="539"/>
      <c r="JOY44" s="539"/>
      <c r="JOZ44" s="539"/>
      <c r="JPA44" s="539"/>
      <c r="JPB44" s="539"/>
      <c r="JPC44" s="539"/>
      <c r="JPD44" s="539"/>
      <c r="JPE44" s="539"/>
      <c r="JPF44" s="539"/>
      <c r="JPG44" s="539"/>
      <c r="JPH44" s="539"/>
      <c r="JPI44" s="539"/>
      <c r="JPJ44" s="539"/>
      <c r="JPK44" s="539"/>
      <c r="JPL44" s="539"/>
      <c r="JPM44" s="539"/>
      <c r="JPN44" s="539"/>
      <c r="JPO44" s="539"/>
      <c r="JPP44" s="539"/>
      <c r="JPQ44" s="539"/>
      <c r="JPR44" s="539"/>
      <c r="JPS44" s="539"/>
      <c r="JPT44" s="539"/>
      <c r="JPU44" s="539"/>
      <c r="JPV44" s="539"/>
      <c r="JPW44" s="539"/>
      <c r="JPX44" s="539"/>
      <c r="JPY44" s="539"/>
      <c r="JPZ44" s="539"/>
      <c r="JQA44" s="539"/>
      <c r="JQB44" s="539"/>
      <c r="JQC44" s="539"/>
      <c r="JQD44" s="539"/>
      <c r="JQE44" s="539"/>
      <c r="JQF44" s="539"/>
      <c r="JQG44" s="539"/>
      <c r="JQH44" s="539"/>
      <c r="JQI44" s="539"/>
      <c r="JQJ44" s="539"/>
      <c r="JQK44" s="539"/>
      <c r="JQL44" s="539"/>
      <c r="JQM44" s="539"/>
      <c r="JQN44" s="539"/>
      <c r="JQO44" s="539"/>
      <c r="JQP44" s="539"/>
      <c r="JQQ44" s="539"/>
      <c r="JQR44" s="539"/>
      <c r="JQS44" s="539"/>
      <c r="JQT44" s="539"/>
      <c r="JQU44" s="539"/>
      <c r="JQV44" s="539"/>
      <c r="JQW44" s="539"/>
      <c r="JQX44" s="539"/>
      <c r="JQY44" s="539"/>
      <c r="JQZ44" s="539"/>
      <c r="JRA44" s="539"/>
      <c r="JRB44" s="539"/>
      <c r="JRC44" s="539"/>
      <c r="JRD44" s="539"/>
      <c r="JRE44" s="539"/>
      <c r="JRF44" s="539"/>
      <c r="JRG44" s="539"/>
      <c r="JRH44" s="539"/>
      <c r="JRI44" s="539"/>
      <c r="JRJ44" s="539"/>
      <c r="JRK44" s="539"/>
      <c r="JRL44" s="539"/>
      <c r="JRM44" s="539"/>
      <c r="JRN44" s="539"/>
      <c r="JRO44" s="539"/>
      <c r="JRP44" s="539"/>
      <c r="JRQ44" s="539"/>
      <c r="JRR44" s="539"/>
      <c r="JRS44" s="539"/>
      <c r="JRT44" s="539"/>
      <c r="JRU44" s="539"/>
      <c r="JRV44" s="539"/>
      <c r="JRW44" s="539"/>
      <c r="JRX44" s="539"/>
      <c r="JRY44" s="539"/>
      <c r="JRZ44" s="539"/>
      <c r="JSA44" s="539"/>
      <c r="JSB44" s="539"/>
      <c r="JSC44" s="539"/>
      <c r="JSD44" s="539"/>
      <c r="JSE44" s="539"/>
      <c r="JSF44" s="539"/>
      <c r="JSG44" s="539"/>
      <c r="JSH44" s="539"/>
      <c r="JSI44" s="539"/>
      <c r="JSJ44" s="539"/>
      <c r="JSK44" s="539"/>
      <c r="JSL44" s="539"/>
      <c r="JSM44" s="539"/>
      <c r="JSN44" s="539"/>
      <c r="JSO44" s="539"/>
      <c r="JSP44" s="539"/>
      <c r="JSQ44" s="539"/>
      <c r="JSR44" s="539"/>
      <c r="JSS44" s="539"/>
      <c r="JST44" s="539"/>
      <c r="JSU44" s="539"/>
      <c r="JSV44" s="539"/>
      <c r="JSW44" s="539"/>
      <c r="JSX44" s="539"/>
      <c r="JSY44" s="539"/>
      <c r="JSZ44" s="539"/>
      <c r="JTA44" s="539"/>
      <c r="JTB44" s="539"/>
      <c r="JTC44" s="539"/>
      <c r="JTD44" s="539"/>
      <c r="JTE44" s="539"/>
      <c r="JTF44" s="539"/>
      <c r="JTG44" s="539"/>
      <c r="JTH44" s="539"/>
      <c r="JTI44" s="539"/>
      <c r="JTJ44" s="539"/>
      <c r="JTK44" s="539"/>
      <c r="JTL44" s="539"/>
      <c r="JTM44" s="539"/>
      <c r="JTN44" s="539"/>
      <c r="JTO44" s="539"/>
      <c r="JTP44" s="539"/>
      <c r="JTQ44" s="539"/>
      <c r="JTR44" s="539"/>
      <c r="JTS44" s="539"/>
      <c r="JTT44" s="539"/>
      <c r="JTU44" s="539"/>
      <c r="JTV44" s="539"/>
      <c r="JTW44" s="539"/>
      <c r="JTX44" s="539"/>
      <c r="JTY44" s="539"/>
      <c r="JTZ44" s="539"/>
      <c r="JUA44" s="539"/>
      <c r="JUB44" s="539"/>
      <c r="JUC44" s="539"/>
      <c r="JUD44" s="539"/>
      <c r="JUE44" s="539"/>
      <c r="JUF44" s="539"/>
      <c r="JUG44" s="539"/>
      <c r="JUH44" s="539"/>
      <c r="JUI44" s="539"/>
      <c r="JUJ44" s="539"/>
      <c r="JUK44" s="539"/>
      <c r="JUL44" s="539"/>
      <c r="JUM44" s="539"/>
      <c r="JUN44" s="539"/>
      <c r="JUO44" s="539"/>
      <c r="JUP44" s="539"/>
      <c r="JUQ44" s="539"/>
      <c r="JUR44" s="539"/>
      <c r="JUS44" s="539"/>
      <c r="JUT44" s="539"/>
      <c r="JUU44" s="539"/>
      <c r="JUV44" s="539"/>
      <c r="JUW44" s="539"/>
      <c r="JUX44" s="539"/>
      <c r="JUY44" s="539"/>
      <c r="JUZ44" s="539"/>
      <c r="JVA44" s="539"/>
      <c r="JVB44" s="539"/>
      <c r="JVC44" s="539"/>
      <c r="JVD44" s="539"/>
      <c r="JVE44" s="539"/>
      <c r="JVF44" s="539"/>
      <c r="JVG44" s="539"/>
      <c r="JVH44" s="539"/>
      <c r="JVI44" s="539"/>
      <c r="JVJ44" s="539"/>
      <c r="JVK44" s="539"/>
      <c r="JVL44" s="539"/>
      <c r="JVM44" s="539"/>
      <c r="JVN44" s="539"/>
      <c r="JVO44" s="539"/>
      <c r="JVP44" s="539"/>
      <c r="JVQ44" s="539"/>
      <c r="JVR44" s="539"/>
      <c r="JVS44" s="539"/>
      <c r="JVT44" s="539"/>
      <c r="JVU44" s="539"/>
      <c r="JVV44" s="539"/>
      <c r="JVW44" s="539"/>
      <c r="JVX44" s="539"/>
      <c r="JVY44" s="539"/>
      <c r="JVZ44" s="539"/>
      <c r="JWA44" s="539"/>
      <c r="JWB44" s="539"/>
      <c r="JWC44" s="539"/>
      <c r="JWD44" s="539"/>
      <c r="JWE44" s="539"/>
      <c r="JWF44" s="539"/>
      <c r="JWG44" s="539"/>
      <c r="JWH44" s="539"/>
      <c r="JWI44" s="539"/>
      <c r="JWJ44" s="539"/>
      <c r="JWK44" s="539"/>
      <c r="JWL44" s="539"/>
      <c r="JWM44" s="539"/>
      <c r="JWN44" s="539"/>
      <c r="JWO44" s="539"/>
      <c r="JWP44" s="539"/>
      <c r="JWQ44" s="539"/>
      <c r="JWR44" s="539"/>
      <c r="JWS44" s="539"/>
      <c r="JWT44" s="539"/>
      <c r="JWU44" s="539"/>
      <c r="JWV44" s="539"/>
      <c r="JWW44" s="539"/>
      <c r="JWX44" s="539"/>
      <c r="JWY44" s="539"/>
      <c r="JWZ44" s="539"/>
      <c r="JXA44" s="539"/>
      <c r="JXB44" s="539"/>
      <c r="JXC44" s="539"/>
      <c r="JXD44" s="539"/>
      <c r="JXE44" s="539"/>
      <c r="JXF44" s="539"/>
      <c r="JXG44" s="539"/>
      <c r="JXH44" s="539"/>
      <c r="JXI44" s="539"/>
      <c r="JXJ44" s="539"/>
      <c r="JXK44" s="539"/>
      <c r="JXL44" s="539"/>
      <c r="JXM44" s="539"/>
      <c r="JXN44" s="539"/>
      <c r="JXO44" s="539"/>
      <c r="JXP44" s="539"/>
      <c r="JXQ44" s="539"/>
      <c r="JXR44" s="539"/>
      <c r="JXS44" s="539"/>
      <c r="JXT44" s="539"/>
      <c r="JXU44" s="539"/>
      <c r="JXV44" s="539"/>
      <c r="JXW44" s="539"/>
      <c r="JXX44" s="539"/>
      <c r="JXY44" s="539"/>
      <c r="JXZ44" s="539"/>
      <c r="JYA44" s="539"/>
      <c r="JYB44" s="539"/>
      <c r="JYC44" s="539"/>
      <c r="JYD44" s="539"/>
      <c r="JYE44" s="539"/>
      <c r="JYF44" s="539"/>
      <c r="JYG44" s="539"/>
      <c r="JYH44" s="539"/>
      <c r="JYI44" s="539"/>
      <c r="JYJ44" s="539"/>
      <c r="JYK44" s="539"/>
      <c r="JYL44" s="539"/>
      <c r="JYM44" s="539"/>
      <c r="JYN44" s="539"/>
      <c r="JYO44" s="539"/>
      <c r="JYP44" s="539"/>
      <c r="JYQ44" s="539"/>
      <c r="JYR44" s="539"/>
      <c r="JYS44" s="539"/>
      <c r="JYT44" s="539"/>
      <c r="JYU44" s="539"/>
      <c r="JYV44" s="539"/>
      <c r="JYW44" s="539"/>
      <c r="JYX44" s="539"/>
      <c r="JYY44" s="539"/>
      <c r="JYZ44" s="539"/>
      <c r="JZA44" s="539"/>
      <c r="JZB44" s="539"/>
      <c r="JZC44" s="539"/>
      <c r="JZD44" s="539"/>
      <c r="JZE44" s="539"/>
      <c r="JZF44" s="539"/>
      <c r="JZG44" s="539"/>
      <c r="JZH44" s="539"/>
      <c r="JZI44" s="539"/>
      <c r="JZJ44" s="539"/>
      <c r="JZK44" s="539"/>
      <c r="JZL44" s="539"/>
      <c r="JZM44" s="539"/>
      <c r="JZN44" s="539"/>
      <c r="JZO44" s="539"/>
      <c r="JZP44" s="539"/>
      <c r="JZQ44" s="539"/>
      <c r="JZR44" s="539"/>
      <c r="JZS44" s="539"/>
      <c r="JZT44" s="539"/>
      <c r="JZU44" s="539"/>
      <c r="JZV44" s="539"/>
      <c r="JZW44" s="539"/>
      <c r="JZX44" s="539"/>
      <c r="JZY44" s="539"/>
      <c r="JZZ44" s="539"/>
      <c r="KAA44" s="539"/>
      <c r="KAB44" s="539"/>
      <c r="KAC44" s="539"/>
      <c r="KAD44" s="539"/>
      <c r="KAE44" s="539"/>
      <c r="KAF44" s="539"/>
      <c r="KAG44" s="539"/>
      <c r="KAH44" s="539"/>
      <c r="KAI44" s="539"/>
      <c r="KAJ44" s="539"/>
      <c r="KAK44" s="539"/>
      <c r="KAL44" s="539"/>
      <c r="KAM44" s="539"/>
      <c r="KAN44" s="539"/>
      <c r="KAO44" s="539"/>
      <c r="KAP44" s="539"/>
      <c r="KAQ44" s="539"/>
      <c r="KAR44" s="539"/>
      <c r="KAS44" s="539"/>
      <c r="KAT44" s="539"/>
      <c r="KAU44" s="539"/>
      <c r="KAV44" s="539"/>
      <c r="KAW44" s="539"/>
      <c r="KAX44" s="539"/>
      <c r="KAY44" s="539"/>
      <c r="KAZ44" s="539"/>
      <c r="KBA44" s="539"/>
      <c r="KBB44" s="539"/>
      <c r="KBC44" s="539"/>
      <c r="KBD44" s="539"/>
      <c r="KBE44" s="539"/>
      <c r="KBF44" s="539"/>
      <c r="KBG44" s="539"/>
      <c r="KBH44" s="539"/>
      <c r="KBI44" s="539"/>
      <c r="KBJ44" s="539"/>
      <c r="KBK44" s="539"/>
      <c r="KBL44" s="539"/>
      <c r="KBM44" s="539"/>
      <c r="KBN44" s="539"/>
      <c r="KBO44" s="539"/>
      <c r="KBP44" s="539"/>
      <c r="KBQ44" s="539"/>
      <c r="KBR44" s="539"/>
      <c r="KBS44" s="539"/>
      <c r="KBT44" s="539"/>
      <c r="KBU44" s="539"/>
      <c r="KBV44" s="539"/>
      <c r="KBW44" s="539"/>
      <c r="KBX44" s="539"/>
      <c r="KBY44" s="539"/>
      <c r="KBZ44" s="539"/>
      <c r="KCA44" s="539"/>
      <c r="KCB44" s="539"/>
      <c r="KCC44" s="539"/>
      <c r="KCD44" s="539"/>
      <c r="KCE44" s="539"/>
      <c r="KCF44" s="539"/>
      <c r="KCG44" s="539"/>
      <c r="KCH44" s="539"/>
      <c r="KCI44" s="539"/>
      <c r="KCJ44" s="539"/>
      <c r="KCK44" s="539"/>
      <c r="KCL44" s="539"/>
      <c r="KCM44" s="539"/>
      <c r="KCN44" s="539"/>
      <c r="KCO44" s="539"/>
      <c r="KCP44" s="539"/>
      <c r="KCQ44" s="539"/>
      <c r="KCR44" s="539"/>
      <c r="KCS44" s="539"/>
      <c r="KCT44" s="539"/>
      <c r="KCU44" s="539"/>
      <c r="KCV44" s="539"/>
      <c r="KCW44" s="539"/>
      <c r="KCX44" s="539"/>
      <c r="KCY44" s="539"/>
      <c r="KCZ44" s="539"/>
      <c r="KDA44" s="539"/>
      <c r="KDB44" s="539"/>
      <c r="KDC44" s="539"/>
      <c r="KDD44" s="539"/>
      <c r="KDE44" s="539"/>
      <c r="KDF44" s="539"/>
      <c r="KDG44" s="539"/>
      <c r="KDH44" s="539"/>
      <c r="KDI44" s="539"/>
      <c r="KDJ44" s="539"/>
      <c r="KDK44" s="539"/>
      <c r="KDL44" s="539"/>
      <c r="KDM44" s="539"/>
      <c r="KDN44" s="539"/>
      <c r="KDO44" s="539"/>
      <c r="KDP44" s="539"/>
      <c r="KDQ44" s="539"/>
      <c r="KDR44" s="539"/>
      <c r="KDS44" s="539"/>
      <c r="KDT44" s="539"/>
      <c r="KDU44" s="539"/>
      <c r="KDV44" s="539"/>
      <c r="KDW44" s="539"/>
      <c r="KDX44" s="539"/>
      <c r="KDY44" s="539"/>
      <c r="KDZ44" s="539"/>
      <c r="KEA44" s="539"/>
      <c r="KEB44" s="539"/>
      <c r="KEC44" s="539"/>
      <c r="KED44" s="539"/>
      <c r="KEE44" s="539"/>
      <c r="KEF44" s="539"/>
      <c r="KEG44" s="539"/>
      <c r="KEH44" s="539"/>
      <c r="KEI44" s="539"/>
      <c r="KEJ44" s="539"/>
      <c r="KEK44" s="539"/>
      <c r="KEL44" s="539"/>
      <c r="KEM44" s="539"/>
      <c r="KEN44" s="539"/>
      <c r="KEO44" s="539"/>
      <c r="KEP44" s="539"/>
      <c r="KEQ44" s="539"/>
      <c r="KER44" s="539"/>
      <c r="KES44" s="539"/>
      <c r="KET44" s="539"/>
      <c r="KEU44" s="539"/>
      <c r="KEV44" s="539"/>
      <c r="KEW44" s="539"/>
      <c r="KEX44" s="539"/>
      <c r="KEY44" s="539"/>
      <c r="KEZ44" s="539"/>
      <c r="KFA44" s="539"/>
      <c r="KFB44" s="539"/>
      <c r="KFC44" s="539"/>
      <c r="KFD44" s="539"/>
      <c r="KFE44" s="539"/>
      <c r="KFF44" s="539"/>
      <c r="KFG44" s="539"/>
      <c r="KFH44" s="539"/>
      <c r="KFI44" s="539"/>
      <c r="KFJ44" s="539"/>
      <c r="KFK44" s="539"/>
      <c r="KFL44" s="539"/>
      <c r="KFM44" s="539"/>
      <c r="KFN44" s="539"/>
      <c r="KFO44" s="539"/>
      <c r="KFP44" s="539"/>
      <c r="KFQ44" s="539"/>
      <c r="KFR44" s="539"/>
      <c r="KFS44" s="539"/>
      <c r="KFT44" s="539"/>
      <c r="KFU44" s="539"/>
      <c r="KFV44" s="539"/>
      <c r="KFW44" s="539"/>
      <c r="KFX44" s="539"/>
      <c r="KFY44" s="539"/>
      <c r="KFZ44" s="539"/>
      <c r="KGA44" s="539"/>
      <c r="KGB44" s="539"/>
      <c r="KGC44" s="539"/>
      <c r="KGD44" s="539"/>
      <c r="KGE44" s="539"/>
      <c r="KGF44" s="539"/>
      <c r="KGG44" s="539"/>
      <c r="KGH44" s="539"/>
      <c r="KGI44" s="539"/>
      <c r="KGJ44" s="539"/>
      <c r="KGK44" s="539"/>
      <c r="KGL44" s="539"/>
      <c r="KGM44" s="539"/>
      <c r="KGN44" s="539"/>
      <c r="KGO44" s="539"/>
      <c r="KGP44" s="539"/>
      <c r="KGQ44" s="539"/>
      <c r="KGR44" s="539"/>
      <c r="KGS44" s="539"/>
      <c r="KGT44" s="539"/>
      <c r="KGU44" s="539"/>
      <c r="KGV44" s="539"/>
      <c r="KGW44" s="539"/>
      <c r="KGX44" s="539"/>
      <c r="KGY44" s="539"/>
      <c r="KGZ44" s="539"/>
      <c r="KHA44" s="539"/>
      <c r="KHB44" s="539"/>
      <c r="KHC44" s="539"/>
      <c r="KHD44" s="539"/>
      <c r="KHE44" s="539"/>
      <c r="KHF44" s="539"/>
      <c r="KHG44" s="539"/>
      <c r="KHH44" s="539"/>
      <c r="KHI44" s="539"/>
      <c r="KHJ44" s="539"/>
      <c r="KHK44" s="539"/>
      <c r="KHL44" s="539"/>
      <c r="KHM44" s="539"/>
      <c r="KHN44" s="539"/>
      <c r="KHO44" s="539"/>
      <c r="KHP44" s="539"/>
      <c r="KHQ44" s="539"/>
      <c r="KHR44" s="539"/>
      <c r="KHS44" s="539"/>
      <c r="KHT44" s="539"/>
      <c r="KHU44" s="539"/>
      <c r="KHV44" s="539"/>
      <c r="KHW44" s="539"/>
      <c r="KHX44" s="539"/>
      <c r="KHY44" s="539"/>
      <c r="KHZ44" s="539"/>
      <c r="KIA44" s="539"/>
      <c r="KIB44" s="539"/>
      <c r="KIC44" s="539"/>
      <c r="KID44" s="539"/>
      <c r="KIE44" s="539"/>
      <c r="KIF44" s="539"/>
      <c r="KIG44" s="539"/>
      <c r="KIH44" s="539"/>
      <c r="KII44" s="539"/>
      <c r="KIJ44" s="539"/>
      <c r="KIK44" s="539"/>
      <c r="KIL44" s="539"/>
      <c r="KIM44" s="539"/>
      <c r="KIN44" s="539"/>
      <c r="KIO44" s="539"/>
      <c r="KIP44" s="539"/>
      <c r="KIQ44" s="539"/>
      <c r="KIR44" s="539"/>
      <c r="KIS44" s="539"/>
      <c r="KIT44" s="539"/>
      <c r="KIU44" s="539"/>
      <c r="KIV44" s="539"/>
      <c r="KIW44" s="539"/>
      <c r="KIX44" s="539"/>
      <c r="KIY44" s="539"/>
      <c r="KIZ44" s="539"/>
      <c r="KJA44" s="539"/>
      <c r="KJB44" s="539"/>
      <c r="KJC44" s="539"/>
      <c r="KJD44" s="539"/>
      <c r="KJE44" s="539"/>
      <c r="KJF44" s="539"/>
      <c r="KJG44" s="539"/>
      <c r="KJH44" s="539"/>
      <c r="KJI44" s="539"/>
      <c r="KJJ44" s="539"/>
      <c r="KJK44" s="539"/>
      <c r="KJL44" s="539"/>
      <c r="KJM44" s="539"/>
      <c r="KJN44" s="539"/>
      <c r="KJO44" s="539"/>
      <c r="KJP44" s="539"/>
      <c r="KJQ44" s="539"/>
      <c r="KJR44" s="539"/>
      <c r="KJS44" s="539"/>
      <c r="KJT44" s="539"/>
      <c r="KJU44" s="539"/>
      <c r="KJV44" s="539"/>
      <c r="KJW44" s="539"/>
      <c r="KJX44" s="539"/>
      <c r="KJY44" s="539"/>
      <c r="KJZ44" s="539"/>
      <c r="KKA44" s="539"/>
      <c r="KKB44" s="539"/>
      <c r="KKC44" s="539"/>
      <c r="KKD44" s="539"/>
      <c r="KKE44" s="539"/>
      <c r="KKF44" s="539"/>
      <c r="KKG44" s="539"/>
      <c r="KKH44" s="539"/>
      <c r="KKI44" s="539"/>
      <c r="KKJ44" s="539"/>
      <c r="KKK44" s="539"/>
      <c r="KKL44" s="539"/>
      <c r="KKM44" s="539"/>
      <c r="KKN44" s="539"/>
      <c r="KKO44" s="539"/>
      <c r="KKP44" s="539"/>
      <c r="KKQ44" s="539"/>
      <c r="KKR44" s="539"/>
      <c r="KKS44" s="539"/>
      <c r="KKT44" s="539"/>
      <c r="KKU44" s="539"/>
      <c r="KKV44" s="539"/>
      <c r="KKW44" s="539"/>
      <c r="KKX44" s="539"/>
      <c r="KKY44" s="539"/>
      <c r="KKZ44" s="539"/>
      <c r="KLA44" s="539"/>
      <c r="KLB44" s="539"/>
      <c r="KLC44" s="539"/>
      <c r="KLD44" s="539"/>
      <c r="KLE44" s="539"/>
      <c r="KLF44" s="539"/>
      <c r="KLG44" s="539"/>
      <c r="KLH44" s="539"/>
      <c r="KLI44" s="539"/>
      <c r="KLJ44" s="539"/>
      <c r="KLK44" s="539"/>
      <c r="KLL44" s="539"/>
      <c r="KLM44" s="539"/>
      <c r="KLN44" s="539"/>
      <c r="KLO44" s="539"/>
      <c r="KLP44" s="539"/>
      <c r="KLQ44" s="539"/>
      <c r="KLR44" s="539"/>
      <c r="KLS44" s="539"/>
      <c r="KLT44" s="539"/>
      <c r="KLU44" s="539"/>
      <c r="KLV44" s="539"/>
      <c r="KLW44" s="539"/>
      <c r="KLX44" s="539"/>
      <c r="KLY44" s="539"/>
      <c r="KLZ44" s="539"/>
      <c r="KMA44" s="539"/>
      <c r="KMB44" s="539"/>
      <c r="KMC44" s="539"/>
      <c r="KMD44" s="539"/>
      <c r="KME44" s="539"/>
      <c r="KMF44" s="539"/>
      <c r="KMG44" s="539"/>
      <c r="KMH44" s="539"/>
      <c r="KMI44" s="539"/>
      <c r="KMJ44" s="539"/>
      <c r="KMK44" s="539"/>
      <c r="KML44" s="539"/>
      <c r="KMM44" s="539"/>
      <c r="KMN44" s="539"/>
      <c r="KMO44" s="539"/>
      <c r="KMP44" s="539"/>
      <c r="KMQ44" s="539"/>
      <c r="KMR44" s="539"/>
      <c r="KMS44" s="539"/>
      <c r="KMT44" s="539"/>
      <c r="KMU44" s="539"/>
      <c r="KMV44" s="539"/>
      <c r="KMW44" s="539"/>
      <c r="KMX44" s="539"/>
      <c r="KMY44" s="539"/>
      <c r="KMZ44" s="539"/>
      <c r="KNA44" s="539"/>
      <c r="KNB44" s="539"/>
      <c r="KNC44" s="539"/>
      <c r="KND44" s="539"/>
      <c r="KNE44" s="539"/>
      <c r="KNF44" s="539"/>
      <c r="KNG44" s="539"/>
      <c r="KNH44" s="539"/>
      <c r="KNI44" s="539"/>
      <c r="KNJ44" s="539"/>
      <c r="KNK44" s="539"/>
      <c r="KNL44" s="539"/>
      <c r="KNM44" s="539"/>
      <c r="KNN44" s="539"/>
      <c r="KNO44" s="539"/>
      <c r="KNP44" s="539"/>
      <c r="KNQ44" s="539"/>
      <c r="KNR44" s="539"/>
      <c r="KNS44" s="539"/>
      <c r="KNT44" s="539"/>
      <c r="KNU44" s="539"/>
      <c r="KNV44" s="539"/>
      <c r="KNW44" s="539"/>
      <c r="KNX44" s="539"/>
      <c r="KNY44" s="539"/>
      <c r="KNZ44" s="539"/>
      <c r="KOA44" s="539"/>
      <c r="KOB44" s="539"/>
      <c r="KOC44" s="539"/>
      <c r="KOD44" s="539"/>
      <c r="KOE44" s="539"/>
      <c r="KOF44" s="539"/>
      <c r="KOG44" s="539"/>
      <c r="KOH44" s="539"/>
      <c r="KOI44" s="539"/>
      <c r="KOJ44" s="539"/>
      <c r="KOK44" s="539"/>
      <c r="KOL44" s="539"/>
      <c r="KOM44" s="539"/>
      <c r="KON44" s="539"/>
      <c r="KOO44" s="539"/>
      <c r="KOP44" s="539"/>
      <c r="KOQ44" s="539"/>
      <c r="KOR44" s="539"/>
      <c r="KOS44" s="539"/>
      <c r="KOT44" s="539"/>
      <c r="KOU44" s="539"/>
      <c r="KOV44" s="539"/>
      <c r="KOW44" s="539"/>
      <c r="KOX44" s="539"/>
      <c r="KOY44" s="539"/>
      <c r="KOZ44" s="539"/>
      <c r="KPA44" s="539"/>
      <c r="KPB44" s="539"/>
      <c r="KPC44" s="539"/>
      <c r="KPD44" s="539"/>
      <c r="KPE44" s="539"/>
      <c r="KPF44" s="539"/>
      <c r="KPG44" s="539"/>
      <c r="KPH44" s="539"/>
      <c r="KPI44" s="539"/>
      <c r="KPJ44" s="539"/>
      <c r="KPK44" s="539"/>
      <c r="KPL44" s="539"/>
      <c r="KPM44" s="539"/>
      <c r="KPN44" s="539"/>
      <c r="KPO44" s="539"/>
      <c r="KPP44" s="539"/>
      <c r="KPQ44" s="539"/>
      <c r="KPR44" s="539"/>
      <c r="KPS44" s="539"/>
      <c r="KPT44" s="539"/>
      <c r="KPU44" s="539"/>
      <c r="KPV44" s="539"/>
      <c r="KPW44" s="539"/>
      <c r="KPX44" s="539"/>
      <c r="KPY44" s="539"/>
      <c r="KPZ44" s="539"/>
      <c r="KQA44" s="539"/>
      <c r="KQB44" s="539"/>
      <c r="KQC44" s="539"/>
      <c r="KQD44" s="539"/>
      <c r="KQE44" s="539"/>
      <c r="KQF44" s="539"/>
      <c r="KQG44" s="539"/>
      <c r="KQH44" s="539"/>
      <c r="KQI44" s="539"/>
      <c r="KQJ44" s="539"/>
      <c r="KQK44" s="539"/>
      <c r="KQL44" s="539"/>
      <c r="KQM44" s="539"/>
      <c r="KQN44" s="539"/>
      <c r="KQO44" s="539"/>
      <c r="KQP44" s="539"/>
      <c r="KQQ44" s="539"/>
      <c r="KQR44" s="539"/>
      <c r="KQS44" s="539"/>
      <c r="KQT44" s="539"/>
      <c r="KQU44" s="539"/>
      <c r="KQV44" s="539"/>
      <c r="KQW44" s="539"/>
      <c r="KQX44" s="539"/>
      <c r="KQY44" s="539"/>
      <c r="KQZ44" s="539"/>
      <c r="KRA44" s="539"/>
      <c r="KRB44" s="539"/>
      <c r="KRC44" s="539"/>
      <c r="KRD44" s="539"/>
      <c r="KRE44" s="539"/>
      <c r="KRF44" s="539"/>
      <c r="KRG44" s="539"/>
      <c r="KRH44" s="539"/>
      <c r="KRI44" s="539"/>
      <c r="KRJ44" s="539"/>
      <c r="KRK44" s="539"/>
      <c r="KRL44" s="539"/>
      <c r="KRM44" s="539"/>
      <c r="KRN44" s="539"/>
      <c r="KRO44" s="539"/>
      <c r="KRP44" s="539"/>
      <c r="KRQ44" s="539"/>
      <c r="KRR44" s="539"/>
      <c r="KRS44" s="539"/>
      <c r="KRT44" s="539"/>
      <c r="KRU44" s="539"/>
      <c r="KRV44" s="539"/>
      <c r="KRW44" s="539"/>
      <c r="KRX44" s="539"/>
      <c r="KRY44" s="539"/>
      <c r="KRZ44" s="539"/>
      <c r="KSA44" s="539"/>
      <c r="KSB44" s="539"/>
      <c r="KSC44" s="539"/>
      <c r="KSD44" s="539"/>
      <c r="KSE44" s="539"/>
      <c r="KSF44" s="539"/>
      <c r="KSG44" s="539"/>
      <c r="KSH44" s="539"/>
      <c r="KSI44" s="539"/>
      <c r="KSJ44" s="539"/>
      <c r="KSK44" s="539"/>
      <c r="KSL44" s="539"/>
      <c r="KSM44" s="539"/>
      <c r="KSN44" s="539"/>
      <c r="KSO44" s="539"/>
      <c r="KSP44" s="539"/>
      <c r="KSQ44" s="539"/>
      <c r="KSR44" s="539"/>
      <c r="KSS44" s="539"/>
      <c r="KST44" s="539"/>
      <c r="KSU44" s="539"/>
      <c r="KSV44" s="539"/>
      <c r="KSW44" s="539"/>
      <c r="KSX44" s="539"/>
      <c r="KSY44" s="539"/>
      <c r="KSZ44" s="539"/>
      <c r="KTA44" s="539"/>
      <c r="KTB44" s="539"/>
      <c r="KTC44" s="539"/>
      <c r="KTD44" s="539"/>
      <c r="KTE44" s="539"/>
      <c r="KTF44" s="539"/>
      <c r="KTG44" s="539"/>
      <c r="KTH44" s="539"/>
      <c r="KTI44" s="539"/>
      <c r="KTJ44" s="539"/>
      <c r="KTK44" s="539"/>
      <c r="KTL44" s="539"/>
      <c r="KTM44" s="539"/>
      <c r="KTN44" s="539"/>
      <c r="KTO44" s="539"/>
      <c r="KTP44" s="539"/>
      <c r="KTQ44" s="539"/>
      <c r="KTR44" s="539"/>
      <c r="KTS44" s="539"/>
      <c r="KTT44" s="539"/>
      <c r="KTU44" s="539"/>
      <c r="KTV44" s="539"/>
      <c r="KTW44" s="539"/>
      <c r="KTX44" s="539"/>
      <c r="KTY44" s="539"/>
      <c r="KTZ44" s="539"/>
      <c r="KUA44" s="539"/>
      <c r="KUB44" s="539"/>
      <c r="KUC44" s="539"/>
      <c r="KUD44" s="539"/>
      <c r="KUE44" s="539"/>
      <c r="KUF44" s="539"/>
      <c r="KUG44" s="539"/>
      <c r="KUH44" s="539"/>
      <c r="KUI44" s="539"/>
      <c r="KUJ44" s="539"/>
      <c r="KUK44" s="539"/>
      <c r="KUL44" s="539"/>
      <c r="KUM44" s="539"/>
      <c r="KUN44" s="539"/>
      <c r="KUO44" s="539"/>
      <c r="KUP44" s="539"/>
      <c r="KUQ44" s="539"/>
      <c r="KUR44" s="539"/>
      <c r="KUS44" s="539"/>
      <c r="KUT44" s="539"/>
      <c r="KUU44" s="539"/>
      <c r="KUV44" s="539"/>
      <c r="KUW44" s="539"/>
      <c r="KUX44" s="539"/>
      <c r="KUY44" s="539"/>
      <c r="KUZ44" s="539"/>
      <c r="KVA44" s="539"/>
      <c r="KVB44" s="539"/>
      <c r="KVC44" s="539"/>
      <c r="KVD44" s="539"/>
      <c r="KVE44" s="539"/>
      <c r="KVF44" s="539"/>
      <c r="KVG44" s="539"/>
      <c r="KVH44" s="539"/>
      <c r="KVI44" s="539"/>
      <c r="KVJ44" s="539"/>
      <c r="KVK44" s="539"/>
      <c r="KVL44" s="539"/>
      <c r="KVM44" s="539"/>
      <c r="KVN44" s="539"/>
      <c r="KVO44" s="539"/>
      <c r="KVP44" s="539"/>
      <c r="KVQ44" s="539"/>
      <c r="KVR44" s="539"/>
      <c r="KVS44" s="539"/>
      <c r="KVT44" s="539"/>
      <c r="KVU44" s="539"/>
      <c r="KVV44" s="539"/>
      <c r="KVW44" s="539"/>
      <c r="KVX44" s="539"/>
      <c r="KVY44" s="539"/>
      <c r="KVZ44" s="539"/>
      <c r="KWA44" s="539"/>
      <c r="KWB44" s="539"/>
      <c r="KWC44" s="539"/>
      <c r="KWD44" s="539"/>
      <c r="KWE44" s="539"/>
      <c r="KWF44" s="539"/>
      <c r="KWG44" s="539"/>
      <c r="KWH44" s="539"/>
      <c r="KWI44" s="539"/>
      <c r="KWJ44" s="539"/>
      <c r="KWK44" s="539"/>
      <c r="KWL44" s="539"/>
      <c r="KWM44" s="539"/>
      <c r="KWN44" s="539"/>
      <c r="KWO44" s="539"/>
      <c r="KWP44" s="539"/>
      <c r="KWQ44" s="539"/>
      <c r="KWR44" s="539"/>
      <c r="KWS44" s="539"/>
      <c r="KWT44" s="539"/>
      <c r="KWU44" s="539"/>
      <c r="KWV44" s="539"/>
      <c r="KWW44" s="539"/>
      <c r="KWX44" s="539"/>
      <c r="KWY44" s="539"/>
      <c r="KWZ44" s="539"/>
      <c r="KXA44" s="539"/>
      <c r="KXB44" s="539"/>
      <c r="KXC44" s="539"/>
      <c r="KXD44" s="539"/>
      <c r="KXE44" s="539"/>
      <c r="KXF44" s="539"/>
      <c r="KXG44" s="539"/>
      <c r="KXH44" s="539"/>
      <c r="KXI44" s="539"/>
      <c r="KXJ44" s="539"/>
      <c r="KXK44" s="539"/>
      <c r="KXL44" s="539"/>
      <c r="KXM44" s="539"/>
      <c r="KXN44" s="539"/>
      <c r="KXO44" s="539"/>
      <c r="KXP44" s="539"/>
      <c r="KXQ44" s="539"/>
      <c r="KXR44" s="539"/>
      <c r="KXS44" s="539"/>
      <c r="KXT44" s="539"/>
      <c r="KXU44" s="539"/>
      <c r="KXV44" s="539"/>
      <c r="KXW44" s="539"/>
      <c r="KXX44" s="539"/>
      <c r="KXY44" s="539"/>
      <c r="KXZ44" s="539"/>
      <c r="KYA44" s="539"/>
      <c r="KYB44" s="539"/>
      <c r="KYC44" s="539"/>
      <c r="KYD44" s="539"/>
      <c r="KYE44" s="539"/>
      <c r="KYF44" s="539"/>
      <c r="KYG44" s="539"/>
      <c r="KYH44" s="539"/>
      <c r="KYI44" s="539"/>
      <c r="KYJ44" s="539"/>
      <c r="KYK44" s="539"/>
      <c r="KYL44" s="539"/>
      <c r="KYM44" s="539"/>
      <c r="KYN44" s="539"/>
      <c r="KYO44" s="539"/>
      <c r="KYP44" s="539"/>
      <c r="KYQ44" s="539"/>
      <c r="KYR44" s="539"/>
      <c r="KYS44" s="539"/>
      <c r="KYT44" s="539"/>
      <c r="KYU44" s="539"/>
      <c r="KYV44" s="539"/>
      <c r="KYW44" s="539"/>
      <c r="KYX44" s="539"/>
      <c r="KYY44" s="539"/>
      <c r="KYZ44" s="539"/>
      <c r="KZA44" s="539"/>
      <c r="KZB44" s="539"/>
      <c r="KZC44" s="539"/>
      <c r="KZD44" s="539"/>
      <c r="KZE44" s="539"/>
      <c r="KZF44" s="539"/>
      <c r="KZG44" s="539"/>
      <c r="KZH44" s="539"/>
      <c r="KZI44" s="539"/>
      <c r="KZJ44" s="539"/>
      <c r="KZK44" s="539"/>
      <c r="KZL44" s="539"/>
      <c r="KZM44" s="539"/>
      <c r="KZN44" s="539"/>
      <c r="KZO44" s="539"/>
      <c r="KZP44" s="539"/>
      <c r="KZQ44" s="539"/>
      <c r="KZR44" s="539"/>
      <c r="KZS44" s="539"/>
      <c r="KZT44" s="539"/>
      <c r="KZU44" s="539"/>
      <c r="KZV44" s="539"/>
      <c r="KZW44" s="539"/>
      <c r="KZX44" s="539"/>
      <c r="KZY44" s="539"/>
      <c r="KZZ44" s="539"/>
      <c r="LAA44" s="539"/>
      <c r="LAB44" s="539"/>
      <c r="LAC44" s="539"/>
      <c r="LAD44" s="539"/>
      <c r="LAE44" s="539"/>
      <c r="LAF44" s="539"/>
      <c r="LAG44" s="539"/>
      <c r="LAH44" s="539"/>
      <c r="LAI44" s="539"/>
      <c r="LAJ44" s="539"/>
      <c r="LAK44" s="539"/>
      <c r="LAL44" s="539"/>
      <c r="LAM44" s="539"/>
      <c r="LAN44" s="539"/>
      <c r="LAO44" s="539"/>
      <c r="LAP44" s="539"/>
      <c r="LAQ44" s="539"/>
      <c r="LAR44" s="539"/>
      <c r="LAS44" s="539"/>
      <c r="LAT44" s="539"/>
      <c r="LAU44" s="539"/>
      <c r="LAV44" s="539"/>
      <c r="LAW44" s="539"/>
      <c r="LAX44" s="539"/>
      <c r="LAY44" s="539"/>
      <c r="LAZ44" s="539"/>
      <c r="LBA44" s="539"/>
      <c r="LBB44" s="539"/>
      <c r="LBC44" s="539"/>
      <c r="LBD44" s="539"/>
      <c r="LBE44" s="539"/>
      <c r="LBF44" s="539"/>
      <c r="LBG44" s="539"/>
      <c r="LBH44" s="539"/>
      <c r="LBI44" s="539"/>
      <c r="LBJ44" s="539"/>
      <c r="LBK44" s="539"/>
      <c r="LBL44" s="539"/>
      <c r="LBM44" s="539"/>
      <c r="LBN44" s="539"/>
      <c r="LBO44" s="539"/>
      <c r="LBP44" s="539"/>
      <c r="LBQ44" s="539"/>
      <c r="LBR44" s="539"/>
      <c r="LBS44" s="539"/>
      <c r="LBT44" s="539"/>
      <c r="LBU44" s="539"/>
      <c r="LBV44" s="539"/>
      <c r="LBW44" s="539"/>
      <c r="LBX44" s="539"/>
      <c r="LBY44" s="539"/>
      <c r="LBZ44" s="539"/>
      <c r="LCA44" s="539"/>
      <c r="LCB44" s="539"/>
      <c r="LCC44" s="539"/>
      <c r="LCD44" s="539"/>
      <c r="LCE44" s="539"/>
      <c r="LCF44" s="539"/>
      <c r="LCG44" s="539"/>
      <c r="LCH44" s="539"/>
      <c r="LCI44" s="539"/>
      <c r="LCJ44" s="539"/>
      <c r="LCK44" s="539"/>
      <c r="LCL44" s="539"/>
      <c r="LCM44" s="539"/>
      <c r="LCN44" s="539"/>
      <c r="LCO44" s="539"/>
      <c r="LCP44" s="539"/>
      <c r="LCQ44" s="539"/>
      <c r="LCR44" s="539"/>
      <c r="LCS44" s="539"/>
      <c r="LCT44" s="539"/>
      <c r="LCU44" s="539"/>
      <c r="LCV44" s="539"/>
      <c r="LCW44" s="539"/>
      <c r="LCX44" s="539"/>
      <c r="LCY44" s="539"/>
      <c r="LCZ44" s="539"/>
      <c r="LDA44" s="539"/>
      <c r="LDB44" s="539"/>
      <c r="LDC44" s="539"/>
      <c r="LDD44" s="539"/>
      <c r="LDE44" s="539"/>
      <c r="LDF44" s="539"/>
      <c r="LDG44" s="539"/>
      <c r="LDH44" s="539"/>
      <c r="LDI44" s="539"/>
      <c r="LDJ44" s="539"/>
      <c r="LDK44" s="539"/>
      <c r="LDL44" s="539"/>
      <c r="LDM44" s="539"/>
      <c r="LDN44" s="539"/>
      <c r="LDO44" s="539"/>
      <c r="LDP44" s="539"/>
      <c r="LDQ44" s="539"/>
      <c r="LDR44" s="539"/>
      <c r="LDS44" s="539"/>
      <c r="LDT44" s="539"/>
      <c r="LDU44" s="539"/>
      <c r="LDV44" s="539"/>
      <c r="LDW44" s="539"/>
      <c r="LDX44" s="539"/>
      <c r="LDY44" s="539"/>
      <c r="LDZ44" s="539"/>
      <c r="LEA44" s="539"/>
      <c r="LEB44" s="539"/>
      <c r="LEC44" s="539"/>
      <c r="LED44" s="539"/>
      <c r="LEE44" s="539"/>
      <c r="LEF44" s="539"/>
      <c r="LEG44" s="539"/>
      <c r="LEH44" s="539"/>
      <c r="LEI44" s="539"/>
      <c r="LEJ44" s="539"/>
      <c r="LEK44" s="539"/>
      <c r="LEL44" s="539"/>
      <c r="LEM44" s="539"/>
      <c r="LEN44" s="539"/>
      <c r="LEO44" s="539"/>
      <c r="LEP44" s="539"/>
      <c r="LEQ44" s="539"/>
      <c r="LER44" s="539"/>
      <c r="LES44" s="539"/>
      <c r="LET44" s="539"/>
      <c r="LEU44" s="539"/>
      <c r="LEV44" s="539"/>
      <c r="LEW44" s="539"/>
      <c r="LEX44" s="539"/>
      <c r="LEY44" s="539"/>
      <c r="LEZ44" s="539"/>
      <c r="LFA44" s="539"/>
      <c r="LFB44" s="539"/>
      <c r="LFC44" s="539"/>
      <c r="LFD44" s="539"/>
      <c r="LFE44" s="539"/>
      <c r="LFF44" s="539"/>
      <c r="LFG44" s="539"/>
      <c r="LFH44" s="539"/>
      <c r="LFI44" s="539"/>
      <c r="LFJ44" s="539"/>
      <c r="LFK44" s="539"/>
      <c r="LFL44" s="539"/>
      <c r="LFM44" s="539"/>
      <c r="LFN44" s="539"/>
      <c r="LFO44" s="539"/>
      <c r="LFP44" s="539"/>
      <c r="LFQ44" s="539"/>
      <c r="LFR44" s="539"/>
      <c r="LFS44" s="539"/>
      <c r="LFT44" s="539"/>
      <c r="LFU44" s="539"/>
      <c r="LFV44" s="539"/>
      <c r="LFW44" s="539"/>
      <c r="LFX44" s="539"/>
      <c r="LFY44" s="539"/>
      <c r="LFZ44" s="539"/>
      <c r="LGA44" s="539"/>
      <c r="LGB44" s="539"/>
      <c r="LGC44" s="539"/>
      <c r="LGD44" s="539"/>
      <c r="LGE44" s="539"/>
      <c r="LGF44" s="539"/>
      <c r="LGG44" s="539"/>
      <c r="LGH44" s="539"/>
      <c r="LGI44" s="539"/>
      <c r="LGJ44" s="539"/>
      <c r="LGK44" s="539"/>
      <c r="LGL44" s="539"/>
      <c r="LGM44" s="539"/>
      <c r="LGN44" s="539"/>
      <c r="LGO44" s="539"/>
      <c r="LGP44" s="539"/>
      <c r="LGQ44" s="539"/>
      <c r="LGR44" s="539"/>
      <c r="LGS44" s="539"/>
      <c r="LGT44" s="539"/>
      <c r="LGU44" s="539"/>
      <c r="LGV44" s="539"/>
      <c r="LGW44" s="539"/>
      <c r="LGX44" s="539"/>
      <c r="LGY44" s="539"/>
      <c r="LGZ44" s="539"/>
      <c r="LHA44" s="539"/>
      <c r="LHB44" s="539"/>
      <c r="LHC44" s="539"/>
      <c r="LHD44" s="539"/>
      <c r="LHE44" s="539"/>
      <c r="LHF44" s="539"/>
      <c r="LHG44" s="539"/>
      <c r="LHH44" s="539"/>
      <c r="LHI44" s="539"/>
      <c r="LHJ44" s="539"/>
      <c r="LHK44" s="539"/>
      <c r="LHL44" s="539"/>
      <c r="LHM44" s="539"/>
      <c r="LHN44" s="539"/>
      <c r="LHO44" s="539"/>
      <c r="LHP44" s="539"/>
      <c r="LHQ44" s="539"/>
      <c r="LHR44" s="539"/>
      <c r="LHS44" s="539"/>
      <c r="LHT44" s="539"/>
      <c r="LHU44" s="539"/>
      <c r="LHV44" s="539"/>
      <c r="LHW44" s="539"/>
      <c r="LHX44" s="539"/>
      <c r="LHY44" s="539"/>
      <c r="LHZ44" s="539"/>
      <c r="LIA44" s="539"/>
      <c r="LIB44" s="539"/>
      <c r="LIC44" s="539"/>
      <c r="LID44" s="539"/>
      <c r="LIE44" s="539"/>
      <c r="LIF44" s="539"/>
      <c r="LIG44" s="539"/>
      <c r="LIH44" s="539"/>
      <c r="LII44" s="539"/>
      <c r="LIJ44" s="539"/>
      <c r="LIK44" s="539"/>
      <c r="LIL44" s="539"/>
      <c r="LIM44" s="539"/>
      <c r="LIN44" s="539"/>
      <c r="LIO44" s="539"/>
      <c r="LIP44" s="539"/>
      <c r="LIQ44" s="539"/>
      <c r="LIR44" s="539"/>
      <c r="LIS44" s="539"/>
      <c r="LIT44" s="539"/>
      <c r="LIU44" s="539"/>
      <c r="LIV44" s="539"/>
      <c r="LIW44" s="539"/>
      <c r="LIX44" s="539"/>
      <c r="LIY44" s="539"/>
      <c r="LIZ44" s="539"/>
      <c r="LJA44" s="539"/>
      <c r="LJB44" s="539"/>
      <c r="LJC44" s="539"/>
      <c r="LJD44" s="539"/>
      <c r="LJE44" s="539"/>
      <c r="LJF44" s="539"/>
      <c r="LJG44" s="539"/>
      <c r="LJH44" s="539"/>
      <c r="LJI44" s="539"/>
      <c r="LJJ44" s="539"/>
      <c r="LJK44" s="539"/>
      <c r="LJL44" s="539"/>
      <c r="LJM44" s="539"/>
      <c r="LJN44" s="539"/>
      <c r="LJO44" s="539"/>
      <c r="LJP44" s="539"/>
      <c r="LJQ44" s="539"/>
      <c r="LJR44" s="539"/>
      <c r="LJS44" s="539"/>
      <c r="LJT44" s="539"/>
      <c r="LJU44" s="539"/>
      <c r="LJV44" s="539"/>
      <c r="LJW44" s="539"/>
      <c r="LJX44" s="539"/>
      <c r="LJY44" s="539"/>
      <c r="LJZ44" s="539"/>
      <c r="LKA44" s="539"/>
      <c r="LKB44" s="539"/>
      <c r="LKC44" s="539"/>
      <c r="LKD44" s="539"/>
      <c r="LKE44" s="539"/>
      <c r="LKF44" s="539"/>
      <c r="LKG44" s="539"/>
      <c r="LKH44" s="539"/>
      <c r="LKI44" s="539"/>
      <c r="LKJ44" s="539"/>
      <c r="LKK44" s="539"/>
      <c r="LKL44" s="539"/>
      <c r="LKM44" s="539"/>
      <c r="LKN44" s="539"/>
      <c r="LKO44" s="539"/>
      <c r="LKP44" s="539"/>
      <c r="LKQ44" s="539"/>
      <c r="LKR44" s="539"/>
      <c r="LKS44" s="539"/>
      <c r="LKT44" s="539"/>
      <c r="LKU44" s="539"/>
      <c r="LKV44" s="539"/>
      <c r="LKW44" s="539"/>
      <c r="LKX44" s="539"/>
      <c r="LKY44" s="539"/>
      <c r="LKZ44" s="539"/>
      <c r="LLA44" s="539"/>
      <c r="LLB44" s="539"/>
      <c r="LLC44" s="539"/>
      <c r="LLD44" s="539"/>
      <c r="LLE44" s="539"/>
      <c r="LLF44" s="539"/>
      <c r="LLG44" s="539"/>
      <c r="LLH44" s="539"/>
      <c r="LLI44" s="539"/>
      <c r="LLJ44" s="539"/>
      <c r="LLK44" s="539"/>
      <c r="LLL44" s="539"/>
      <c r="LLM44" s="539"/>
      <c r="LLN44" s="539"/>
      <c r="LLO44" s="539"/>
      <c r="LLP44" s="539"/>
      <c r="LLQ44" s="539"/>
      <c r="LLR44" s="539"/>
      <c r="LLS44" s="539"/>
      <c r="LLT44" s="539"/>
      <c r="LLU44" s="539"/>
      <c r="LLV44" s="539"/>
      <c r="LLW44" s="539"/>
      <c r="LLX44" s="539"/>
      <c r="LLY44" s="539"/>
      <c r="LLZ44" s="539"/>
      <c r="LMA44" s="539"/>
      <c r="LMB44" s="539"/>
      <c r="LMC44" s="539"/>
      <c r="LMD44" s="539"/>
      <c r="LME44" s="539"/>
      <c r="LMF44" s="539"/>
      <c r="LMG44" s="539"/>
      <c r="LMH44" s="539"/>
      <c r="LMI44" s="539"/>
      <c r="LMJ44" s="539"/>
      <c r="LMK44" s="539"/>
      <c r="LML44" s="539"/>
      <c r="LMM44" s="539"/>
      <c r="LMN44" s="539"/>
      <c r="LMO44" s="539"/>
      <c r="LMP44" s="539"/>
      <c r="LMQ44" s="539"/>
      <c r="LMR44" s="539"/>
      <c r="LMS44" s="539"/>
      <c r="LMT44" s="539"/>
      <c r="LMU44" s="539"/>
      <c r="LMV44" s="539"/>
      <c r="LMW44" s="539"/>
      <c r="LMX44" s="539"/>
      <c r="LMY44" s="539"/>
      <c r="LMZ44" s="539"/>
      <c r="LNA44" s="539"/>
      <c r="LNB44" s="539"/>
      <c r="LNC44" s="539"/>
      <c r="LND44" s="539"/>
      <c r="LNE44" s="539"/>
      <c r="LNF44" s="539"/>
      <c r="LNG44" s="539"/>
      <c r="LNH44" s="539"/>
      <c r="LNI44" s="539"/>
      <c r="LNJ44" s="539"/>
      <c r="LNK44" s="539"/>
      <c r="LNL44" s="539"/>
      <c r="LNM44" s="539"/>
      <c r="LNN44" s="539"/>
      <c r="LNO44" s="539"/>
      <c r="LNP44" s="539"/>
      <c r="LNQ44" s="539"/>
      <c r="LNR44" s="539"/>
      <c r="LNS44" s="539"/>
      <c r="LNT44" s="539"/>
      <c r="LNU44" s="539"/>
      <c r="LNV44" s="539"/>
      <c r="LNW44" s="539"/>
      <c r="LNX44" s="539"/>
      <c r="LNY44" s="539"/>
      <c r="LNZ44" s="539"/>
      <c r="LOA44" s="539"/>
      <c r="LOB44" s="539"/>
      <c r="LOC44" s="539"/>
      <c r="LOD44" s="539"/>
      <c r="LOE44" s="539"/>
      <c r="LOF44" s="539"/>
      <c r="LOG44" s="539"/>
      <c r="LOH44" s="539"/>
      <c r="LOI44" s="539"/>
      <c r="LOJ44" s="539"/>
      <c r="LOK44" s="539"/>
      <c r="LOL44" s="539"/>
      <c r="LOM44" s="539"/>
      <c r="LON44" s="539"/>
      <c r="LOO44" s="539"/>
      <c r="LOP44" s="539"/>
      <c r="LOQ44" s="539"/>
      <c r="LOR44" s="539"/>
      <c r="LOS44" s="539"/>
      <c r="LOT44" s="539"/>
      <c r="LOU44" s="539"/>
      <c r="LOV44" s="539"/>
      <c r="LOW44" s="539"/>
      <c r="LOX44" s="539"/>
      <c r="LOY44" s="539"/>
      <c r="LOZ44" s="539"/>
      <c r="LPA44" s="539"/>
      <c r="LPB44" s="539"/>
      <c r="LPC44" s="539"/>
      <c r="LPD44" s="539"/>
      <c r="LPE44" s="539"/>
      <c r="LPF44" s="539"/>
      <c r="LPG44" s="539"/>
      <c r="LPH44" s="539"/>
      <c r="LPI44" s="539"/>
      <c r="LPJ44" s="539"/>
      <c r="LPK44" s="539"/>
      <c r="LPL44" s="539"/>
      <c r="LPM44" s="539"/>
      <c r="LPN44" s="539"/>
      <c r="LPO44" s="539"/>
      <c r="LPP44" s="539"/>
      <c r="LPQ44" s="539"/>
      <c r="LPR44" s="539"/>
      <c r="LPS44" s="539"/>
      <c r="LPT44" s="539"/>
      <c r="LPU44" s="539"/>
      <c r="LPV44" s="539"/>
      <c r="LPW44" s="539"/>
      <c r="LPX44" s="539"/>
      <c r="LPY44" s="539"/>
      <c r="LPZ44" s="539"/>
      <c r="LQA44" s="539"/>
      <c r="LQB44" s="539"/>
      <c r="LQC44" s="539"/>
      <c r="LQD44" s="539"/>
      <c r="LQE44" s="539"/>
      <c r="LQF44" s="539"/>
      <c r="LQG44" s="539"/>
      <c r="LQH44" s="539"/>
      <c r="LQI44" s="539"/>
      <c r="LQJ44" s="539"/>
      <c r="LQK44" s="539"/>
      <c r="LQL44" s="539"/>
      <c r="LQM44" s="539"/>
      <c r="LQN44" s="539"/>
      <c r="LQO44" s="539"/>
      <c r="LQP44" s="539"/>
      <c r="LQQ44" s="539"/>
      <c r="LQR44" s="539"/>
      <c r="LQS44" s="539"/>
      <c r="LQT44" s="539"/>
      <c r="LQU44" s="539"/>
      <c r="LQV44" s="539"/>
      <c r="LQW44" s="539"/>
      <c r="LQX44" s="539"/>
      <c r="LQY44" s="539"/>
      <c r="LQZ44" s="539"/>
      <c r="LRA44" s="539"/>
      <c r="LRB44" s="539"/>
      <c r="LRC44" s="539"/>
      <c r="LRD44" s="539"/>
      <c r="LRE44" s="539"/>
      <c r="LRF44" s="539"/>
      <c r="LRG44" s="539"/>
      <c r="LRH44" s="539"/>
      <c r="LRI44" s="539"/>
      <c r="LRJ44" s="539"/>
      <c r="LRK44" s="539"/>
      <c r="LRL44" s="539"/>
      <c r="LRM44" s="539"/>
      <c r="LRN44" s="539"/>
      <c r="LRO44" s="539"/>
      <c r="LRP44" s="539"/>
      <c r="LRQ44" s="539"/>
      <c r="LRR44" s="539"/>
      <c r="LRS44" s="539"/>
      <c r="LRT44" s="539"/>
      <c r="LRU44" s="539"/>
      <c r="LRV44" s="539"/>
      <c r="LRW44" s="539"/>
      <c r="LRX44" s="539"/>
      <c r="LRY44" s="539"/>
      <c r="LRZ44" s="539"/>
      <c r="LSA44" s="539"/>
      <c r="LSB44" s="539"/>
      <c r="LSC44" s="539"/>
      <c r="LSD44" s="539"/>
      <c r="LSE44" s="539"/>
      <c r="LSF44" s="539"/>
      <c r="LSG44" s="539"/>
      <c r="LSH44" s="539"/>
      <c r="LSI44" s="539"/>
      <c r="LSJ44" s="539"/>
      <c r="LSK44" s="539"/>
      <c r="LSL44" s="539"/>
      <c r="LSM44" s="539"/>
      <c r="LSN44" s="539"/>
      <c r="LSO44" s="539"/>
      <c r="LSP44" s="539"/>
      <c r="LSQ44" s="539"/>
      <c r="LSR44" s="539"/>
      <c r="LSS44" s="539"/>
      <c r="LST44" s="539"/>
      <c r="LSU44" s="539"/>
      <c r="LSV44" s="539"/>
      <c r="LSW44" s="539"/>
      <c r="LSX44" s="539"/>
      <c r="LSY44" s="539"/>
      <c r="LSZ44" s="539"/>
      <c r="LTA44" s="539"/>
      <c r="LTB44" s="539"/>
      <c r="LTC44" s="539"/>
      <c r="LTD44" s="539"/>
      <c r="LTE44" s="539"/>
      <c r="LTF44" s="539"/>
      <c r="LTG44" s="539"/>
      <c r="LTH44" s="539"/>
      <c r="LTI44" s="539"/>
      <c r="LTJ44" s="539"/>
      <c r="LTK44" s="539"/>
      <c r="LTL44" s="539"/>
      <c r="LTM44" s="539"/>
      <c r="LTN44" s="539"/>
      <c r="LTO44" s="539"/>
      <c r="LTP44" s="539"/>
      <c r="LTQ44" s="539"/>
      <c r="LTR44" s="539"/>
      <c r="LTS44" s="539"/>
      <c r="LTT44" s="539"/>
      <c r="LTU44" s="539"/>
      <c r="LTV44" s="539"/>
      <c r="LTW44" s="539"/>
      <c r="LTX44" s="539"/>
      <c r="LTY44" s="539"/>
      <c r="LTZ44" s="539"/>
      <c r="LUA44" s="539"/>
      <c r="LUB44" s="539"/>
      <c r="LUC44" s="539"/>
      <c r="LUD44" s="539"/>
      <c r="LUE44" s="539"/>
      <c r="LUF44" s="539"/>
      <c r="LUG44" s="539"/>
      <c r="LUH44" s="539"/>
      <c r="LUI44" s="539"/>
      <c r="LUJ44" s="539"/>
      <c r="LUK44" s="539"/>
      <c r="LUL44" s="539"/>
      <c r="LUM44" s="539"/>
      <c r="LUN44" s="539"/>
      <c r="LUO44" s="539"/>
      <c r="LUP44" s="539"/>
      <c r="LUQ44" s="539"/>
      <c r="LUR44" s="539"/>
      <c r="LUS44" s="539"/>
      <c r="LUT44" s="539"/>
      <c r="LUU44" s="539"/>
      <c r="LUV44" s="539"/>
      <c r="LUW44" s="539"/>
      <c r="LUX44" s="539"/>
      <c r="LUY44" s="539"/>
      <c r="LUZ44" s="539"/>
      <c r="LVA44" s="539"/>
      <c r="LVB44" s="539"/>
      <c r="LVC44" s="539"/>
      <c r="LVD44" s="539"/>
      <c r="LVE44" s="539"/>
      <c r="LVF44" s="539"/>
      <c r="LVG44" s="539"/>
      <c r="LVH44" s="539"/>
      <c r="LVI44" s="539"/>
      <c r="LVJ44" s="539"/>
      <c r="LVK44" s="539"/>
      <c r="LVL44" s="539"/>
      <c r="LVM44" s="539"/>
      <c r="LVN44" s="539"/>
      <c r="LVO44" s="539"/>
      <c r="LVP44" s="539"/>
      <c r="LVQ44" s="539"/>
      <c r="LVR44" s="539"/>
      <c r="LVS44" s="539"/>
      <c r="LVT44" s="539"/>
      <c r="LVU44" s="539"/>
      <c r="LVV44" s="539"/>
      <c r="LVW44" s="539"/>
      <c r="LVX44" s="539"/>
      <c r="LVY44" s="539"/>
      <c r="LVZ44" s="539"/>
      <c r="LWA44" s="539"/>
      <c r="LWB44" s="539"/>
      <c r="LWC44" s="539"/>
      <c r="LWD44" s="539"/>
      <c r="LWE44" s="539"/>
      <c r="LWF44" s="539"/>
      <c r="LWG44" s="539"/>
      <c r="LWH44" s="539"/>
      <c r="LWI44" s="539"/>
      <c r="LWJ44" s="539"/>
      <c r="LWK44" s="539"/>
      <c r="LWL44" s="539"/>
      <c r="LWM44" s="539"/>
      <c r="LWN44" s="539"/>
      <c r="LWO44" s="539"/>
      <c r="LWP44" s="539"/>
      <c r="LWQ44" s="539"/>
      <c r="LWR44" s="539"/>
      <c r="LWS44" s="539"/>
      <c r="LWT44" s="539"/>
      <c r="LWU44" s="539"/>
      <c r="LWV44" s="539"/>
      <c r="LWW44" s="539"/>
      <c r="LWX44" s="539"/>
      <c r="LWY44" s="539"/>
      <c r="LWZ44" s="539"/>
      <c r="LXA44" s="539"/>
      <c r="LXB44" s="539"/>
      <c r="LXC44" s="539"/>
      <c r="LXD44" s="539"/>
      <c r="LXE44" s="539"/>
      <c r="LXF44" s="539"/>
      <c r="LXG44" s="539"/>
      <c r="LXH44" s="539"/>
      <c r="LXI44" s="539"/>
      <c r="LXJ44" s="539"/>
      <c r="LXK44" s="539"/>
      <c r="LXL44" s="539"/>
      <c r="LXM44" s="539"/>
      <c r="LXN44" s="539"/>
      <c r="LXO44" s="539"/>
      <c r="LXP44" s="539"/>
      <c r="LXQ44" s="539"/>
      <c r="LXR44" s="539"/>
      <c r="LXS44" s="539"/>
      <c r="LXT44" s="539"/>
      <c r="LXU44" s="539"/>
      <c r="LXV44" s="539"/>
      <c r="LXW44" s="539"/>
      <c r="LXX44" s="539"/>
      <c r="LXY44" s="539"/>
      <c r="LXZ44" s="539"/>
      <c r="LYA44" s="539"/>
      <c r="LYB44" s="539"/>
      <c r="LYC44" s="539"/>
      <c r="LYD44" s="539"/>
      <c r="LYE44" s="539"/>
      <c r="LYF44" s="539"/>
      <c r="LYG44" s="539"/>
      <c r="LYH44" s="539"/>
      <c r="LYI44" s="539"/>
      <c r="LYJ44" s="539"/>
      <c r="LYK44" s="539"/>
      <c r="LYL44" s="539"/>
      <c r="LYM44" s="539"/>
      <c r="LYN44" s="539"/>
      <c r="LYO44" s="539"/>
      <c r="LYP44" s="539"/>
      <c r="LYQ44" s="539"/>
      <c r="LYR44" s="539"/>
      <c r="LYS44" s="539"/>
      <c r="LYT44" s="539"/>
      <c r="LYU44" s="539"/>
      <c r="LYV44" s="539"/>
      <c r="LYW44" s="539"/>
      <c r="LYX44" s="539"/>
      <c r="LYY44" s="539"/>
      <c r="LYZ44" s="539"/>
      <c r="LZA44" s="539"/>
      <c r="LZB44" s="539"/>
      <c r="LZC44" s="539"/>
      <c r="LZD44" s="539"/>
      <c r="LZE44" s="539"/>
      <c r="LZF44" s="539"/>
      <c r="LZG44" s="539"/>
      <c r="LZH44" s="539"/>
      <c r="LZI44" s="539"/>
      <c r="LZJ44" s="539"/>
      <c r="LZK44" s="539"/>
      <c r="LZL44" s="539"/>
      <c r="LZM44" s="539"/>
      <c r="LZN44" s="539"/>
      <c r="LZO44" s="539"/>
      <c r="LZP44" s="539"/>
      <c r="LZQ44" s="539"/>
      <c r="LZR44" s="539"/>
      <c r="LZS44" s="539"/>
      <c r="LZT44" s="539"/>
      <c r="LZU44" s="539"/>
      <c r="LZV44" s="539"/>
      <c r="LZW44" s="539"/>
      <c r="LZX44" s="539"/>
      <c r="LZY44" s="539"/>
      <c r="LZZ44" s="539"/>
      <c r="MAA44" s="539"/>
      <c r="MAB44" s="539"/>
      <c r="MAC44" s="539"/>
      <c r="MAD44" s="539"/>
      <c r="MAE44" s="539"/>
      <c r="MAF44" s="539"/>
      <c r="MAG44" s="539"/>
      <c r="MAH44" s="539"/>
      <c r="MAI44" s="539"/>
      <c r="MAJ44" s="539"/>
      <c r="MAK44" s="539"/>
      <c r="MAL44" s="539"/>
      <c r="MAM44" s="539"/>
      <c r="MAN44" s="539"/>
      <c r="MAO44" s="539"/>
      <c r="MAP44" s="539"/>
      <c r="MAQ44" s="539"/>
      <c r="MAR44" s="539"/>
      <c r="MAS44" s="539"/>
      <c r="MAT44" s="539"/>
      <c r="MAU44" s="539"/>
      <c r="MAV44" s="539"/>
      <c r="MAW44" s="539"/>
      <c r="MAX44" s="539"/>
      <c r="MAY44" s="539"/>
      <c r="MAZ44" s="539"/>
      <c r="MBA44" s="539"/>
      <c r="MBB44" s="539"/>
      <c r="MBC44" s="539"/>
      <c r="MBD44" s="539"/>
      <c r="MBE44" s="539"/>
      <c r="MBF44" s="539"/>
      <c r="MBG44" s="539"/>
      <c r="MBH44" s="539"/>
      <c r="MBI44" s="539"/>
      <c r="MBJ44" s="539"/>
      <c r="MBK44" s="539"/>
      <c r="MBL44" s="539"/>
      <c r="MBM44" s="539"/>
      <c r="MBN44" s="539"/>
      <c r="MBO44" s="539"/>
      <c r="MBP44" s="539"/>
      <c r="MBQ44" s="539"/>
      <c r="MBR44" s="539"/>
      <c r="MBS44" s="539"/>
      <c r="MBT44" s="539"/>
      <c r="MBU44" s="539"/>
      <c r="MBV44" s="539"/>
      <c r="MBW44" s="539"/>
      <c r="MBX44" s="539"/>
      <c r="MBY44" s="539"/>
      <c r="MBZ44" s="539"/>
      <c r="MCA44" s="539"/>
      <c r="MCB44" s="539"/>
      <c r="MCC44" s="539"/>
      <c r="MCD44" s="539"/>
      <c r="MCE44" s="539"/>
      <c r="MCF44" s="539"/>
      <c r="MCG44" s="539"/>
      <c r="MCH44" s="539"/>
      <c r="MCI44" s="539"/>
      <c r="MCJ44" s="539"/>
      <c r="MCK44" s="539"/>
      <c r="MCL44" s="539"/>
      <c r="MCM44" s="539"/>
      <c r="MCN44" s="539"/>
      <c r="MCO44" s="539"/>
      <c r="MCP44" s="539"/>
      <c r="MCQ44" s="539"/>
      <c r="MCR44" s="539"/>
      <c r="MCS44" s="539"/>
      <c r="MCT44" s="539"/>
      <c r="MCU44" s="539"/>
      <c r="MCV44" s="539"/>
      <c r="MCW44" s="539"/>
      <c r="MCX44" s="539"/>
      <c r="MCY44" s="539"/>
      <c r="MCZ44" s="539"/>
      <c r="MDA44" s="539"/>
      <c r="MDB44" s="539"/>
      <c r="MDC44" s="539"/>
      <c r="MDD44" s="539"/>
      <c r="MDE44" s="539"/>
      <c r="MDF44" s="539"/>
      <c r="MDG44" s="539"/>
      <c r="MDH44" s="539"/>
      <c r="MDI44" s="539"/>
      <c r="MDJ44" s="539"/>
      <c r="MDK44" s="539"/>
      <c r="MDL44" s="539"/>
      <c r="MDM44" s="539"/>
      <c r="MDN44" s="539"/>
      <c r="MDO44" s="539"/>
      <c r="MDP44" s="539"/>
      <c r="MDQ44" s="539"/>
      <c r="MDR44" s="539"/>
      <c r="MDS44" s="539"/>
      <c r="MDT44" s="539"/>
      <c r="MDU44" s="539"/>
      <c r="MDV44" s="539"/>
      <c r="MDW44" s="539"/>
      <c r="MDX44" s="539"/>
      <c r="MDY44" s="539"/>
      <c r="MDZ44" s="539"/>
      <c r="MEA44" s="539"/>
      <c r="MEB44" s="539"/>
      <c r="MEC44" s="539"/>
      <c r="MED44" s="539"/>
      <c r="MEE44" s="539"/>
      <c r="MEF44" s="539"/>
      <c r="MEG44" s="539"/>
      <c r="MEH44" s="539"/>
      <c r="MEI44" s="539"/>
      <c r="MEJ44" s="539"/>
      <c r="MEK44" s="539"/>
      <c r="MEL44" s="539"/>
      <c r="MEM44" s="539"/>
      <c r="MEN44" s="539"/>
      <c r="MEO44" s="539"/>
      <c r="MEP44" s="539"/>
      <c r="MEQ44" s="539"/>
      <c r="MER44" s="539"/>
      <c r="MES44" s="539"/>
      <c r="MET44" s="539"/>
      <c r="MEU44" s="539"/>
      <c r="MEV44" s="539"/>
      <c r="MEW44" s="539"/>
      <c r="MEX44" s="539"/>
      <c r="MEY44" s="539"/>
      <c r="MEZ44" s="539"/>
      <c r="MFA44" s="539"/>
      <c r="MFB44" s="539"/>
      <c r="MFC44" s="539"/>
      <c r="MFD44" s="539"/>
      <c r="MFE44" s="539"/>
      <c r="MFF44" s="539"/>
      <c r="MFG44" s="539"/>
      <c r="MFH44" s="539"/>
      <c r="MFI44" s="539"/>
      <c r="MFJ44" s="539"/>
      <c r="MFK44" s="539"/>
      <c r="MFL44" s="539"/>
      <c r="MFM44" s="539"/>
      <c r="MFN44" s="539"/>
      <c r="MFO44" s="539"/>
      <c r="MFP44" s="539"/>
      <c r="MFQ44" s="539"/>
      <c r="MFR44" s="539"/>
      <c r="MFS44" s="539"/>
      <c r="MFT44" s="539"/>
      <c r="MFU44" s="539"/>
      <c r="MFV44" s="539"/>
      <c r="MFW44" s="539"/>
      <c r="MFX44" s="539"/>
      <c r="MFY44" s="539"/>
      <c r="MFZ44" s="539"/>
      <c r="MGA44" s="539"/>
      <c r="MGB44" s="539"/>
      <c r="MGC44" s="539"/>
      <c r="MGD44" s="539"/>
      <c r="MGE44" s="539"/>
      <c r="MGF44" s="539"/>
      <c r="MGG44" s="539"/>
      <c r="MGH44" s="539"/>
      <c r="MGI44" s="539"/>
      <c r="MGJ44" s="539"/>
      <c r="MGK44" s="539"/>
      <c r="MGL44" s="539"/>
      <c r="MGM44" s="539"/>
      <c r="MGN44" s="539"/>
      <c r="MGO44" s="539"/>
      <c r="MGP44" s="539"/>
      <c r="MGQ44" s="539"/>
      <c r="MGR44" s="539"/>
      <c r="MGS44" s="539"/>
      <c r="MGT44" s="539"/>
      <c r="MGU44" s="539"/>
      <c r="MGV44" s="539"/>
      <c r="MGW44" s="539"/>
      <c r="MGX44" s="539"/>
      <c r="MGY44" s="539"/>
      <c r="MGZ44" s="539"/>
      <c r="MHA44" s="539"/>
      <c r="MHB44" s="539"/>
      <c r="MHC44" s="539"/>
      <c r="MHD44" s="539"/>
      <c r="MHE44" s="539"/>
      <c r="MHF44" s="539"/>
      <c r="MHG44" s="539"/>
      <c r="MHH44" s="539"/>
      <c r="MHI44" s="539"/>
      <c r="MHJ44" s="539"/>
      <c r="MHK44" s="539"/>
      <c r="MHL44" s="539"/>
      <c r="MHM44" s="539"/>
      <c r="MHN44" s="539"/>
      <c r="MHO44" s="539"/>
      <c r="MHP44" s="539"/>
      <c r="MHQ44" s="539"/>
      <c r="MHR44" s="539"/>
      <c r="MHS44" s="539"/>
      <c r="MHT44" s="539"/>
      <c r="MHU44" s="539"/>
      <c r="MHV44" s="539"/>
      <c r="MHW44" s="539"/>
      <c r="MHX44" s="539"/>
      <c r="MHY44" s="539"/>
      <c r="MHZ44" s="539"/>
      <c r="MIA44" s="539"/>
      <c r="MIB44" s="539"/>
      <c r="MIC44" s="539"/>
      <c r="MID44" s="539"/>
      <c r="MIE44" s="539"/>
      <c r="MIF44" s="539"/>
      <c r="MIG44" s="539"/>
      <c r="MIH44" s="539"/>
      <c r="MII44" s="539"/>
      <c r="MIJ44" s="539"/>
      <c r="MIK44" s="539"/>
      <c r="MIL44" s="539"/>
      <c r="MIM44" s="539"/>
      <c r="MIN44" s="539"/>
      <c r="MIO44" s="539"/>
      <c r="MIP44" s="539"/>
      <c r="MIQ44" s="539"/>
      <c r="MIR44" s="539"/>
      <c r="MIS44" s="539"/>
      <c r="MIT44" s="539"/>
      <c r="MIU44" s="539"/>
      <c r="MIV44" s="539"/>
      <c r="MIW44" s="539"/>
      <c r="MIX44" s="539"/>
      <c r="MIY44" s="539"/>
      <c r="MIZ44" s="539"/>
      <c r="MJA44" s="539"/>
      <c r="MJB44" s="539"/>
      <c r="MJC44" s="539"/>
      <c r="MJD44" s="539"/>
      <c r="MJE44" s="539"/>
      <c r="MJF44" s="539"/>
      <c r="MJG44" s="539"/>
      <c r="MJH44" s="539"/>
      <c r="MJI44" s="539"/>
      <c r="MJJ44" s="539"/>
      <c r="MJK44" s="539"/>
      <c r="MJL44" s="539"/>
      <c r="MJM44" s="539"/>
      <c r="MJN44" s="539"/>
      <c r="MJO44" s="539"/>
      <c r="MJP44" s="539"/>
      <c r="MJQ44" s="539"/>
      <c r="MJR44" s="539"/>
      <c r="MJS44" s="539"/>
      <c r="MJT44" s="539"/>
      <c r="MJU44" s="539"/>
      <c r="MJV44" s="539"/>
      <c r="MJW44" s="539"/>
      <c r="MJX44" s="539"/>
      <c r="MJY44" s="539"/>
      <c r="MJZ44" s="539"/>
      <c r="MKA44" s="539"/>
      <c r="MKB44" s="539"/>
      <c r="MKC44" s="539"/>
      <c r="MKD44" s="539"/>
      <c r="MKE44" s="539"/>
      <c r="MKF44" s="539"/>
      <c r="MKG44" s="539"/>
      <c r="MKH44" s="539"/>
      <c r="MKI44" s="539"/>
      <c r="MKJ44" s="539"/>
      <c r="MKK44" s="539"/>
      <c r="MKL44" s="539"/>
      <c r="MKM44" s="539"/>
      <c r="MKN44" s="539"/>
      <c r="MKO44" s="539"/>
      <c r="MKP44" s="539"/>
      <c r="MKQ44" s="539"/>
      <c r="MKR44" s="539"/>
      <c r="MKS44" s="539"/>
      <c r="MKT44" s="539"/>
      <c r="MKU44" s="539"/>
      <c r="MKV44" s="539"/>
      <c r="MKW44" s="539"/>
      <c r="MKX44" s="539"/>
      <c r="MKY44" s="539"/>
      <c r="MKZ44" s="539"/>
      <c r="MLA44" s="539"/>
      <c r="MLB44" s="539"/>
      <c r="MLC44" s="539"/>
      <c r="MLD44" s="539"/>
      <c r="MLE44" s="539"/>
      <c r="MLF44" s="539"/>
      <c r="MLG44" s="539"/>
      <c r="MLH44" s="539"/>
      <c r="MLI44" s="539"/>
      <c r="MLJ44" s="539"/>
      <c r="MLK44" s="539"/>
      <c r="MLL44" s="539"/>
      <c r="MLM44" s="539"/>
      <c r="MLN44" s="539"/>
      <c r="MLO44" s="539"/>
      <c r="MLP44" s="539"/>
      <c r="MLQ44" s="539"/>
      <c r="MLR44" s="539"/>
      <c r="MLS44" s="539"/>
      <c r="MLT44" s="539"/>
      <c r="MLU44" s="539"/>
      <c r="MLV44" s="539"/>
      <c r="MLW44" s="539"/>
      <c r="MLX44" s="539"/>
      <c r="MLY44" s="539"/>
      <c r="MLZ44" s="539"/>
      <c r="MMA44" s="539"/>
      <c r="MMB44" s="539"/>
      <c r="MMC44" s="539"/>
      <c r="MMD44" s="539"/>
      <c r="MME44" s="539"/>
      <c r="MMF44" s="539"/>
      <c r="MMG44" s="539"/>
      <c r="MMH44" s="539"/>
      <c r="MMI44" s="539"/>
      <c r="MMJ44" s="539"/>
      <c r="MMK44" s="539"/>
      <c r="MML44" s="539"/>
      <c r="MMM44" s="539"/>
      <c r="MMN44" s="539"/>
      <c r="MMO44" s="539"/>
      <c r="MMP44" s="539"/>
      <c r="MMQ44" s="539"/>
      <c r="MMR44" s="539"/>
      <c r="MMS44" s="539"/>
      <c r="MMT44" s="539"/>
      <c r="MMU44" s="539"/>
      <c r="MMV44" s="539"/>
      <c r="MMW44" s="539"/>
      <c r="MMX44" s="539"/>
      <c r="MMY44" s="539"/>
      <c r="MMZ44" s="539"/>
      <c r="MNA44" s="539"/>
      <c r="MNB44" s="539"/>
      <c r="MNC44" s="539"/>
      <c r="MND44" s="539"/>
      <c r="MNE44" s="539"/>
      <c r="MNF44" s="539"/>
      <c r="MNG44" s="539"/>
      <c r="MNH44" s="539"/>
      <c r="MNI44" s="539"/>
      <c r="MNJ44" s="539"/>
      <c r="MNK44" s="539"/>
      <c r="MNL44" s="539"/>
      <c r="MNM44" s="539"/>
      <c r="MNN44" s="539"/>
      <c r="MNO44" s="539"/>
      <c r="MNP44" s="539"/>
      <c r="MNQ44" s="539"/>
      <c r="MNR44" s="539"/>
      <c r="MNS44" s="539"/>
      <c r="MNT44" s="539"/>
      <c r="MNU44" s="539"/>
      <c r="MNV44" s="539"/>
      <c r="MNW44" s="539"/>
      <c r="MNX44" s="539"/>
      <c r="MNY44" s="539"/>
      <c r="MNZ44" s="539"/>
      <c r="MOA44" s="539"/>
      <c r="MOB44" s="539"/>
      <c r="MOC44" s="539"/>
      <c r="MOD44" s="539"/>
      <c r="MOE44" s="539"/>
      <c r="MOF44" s="539"/>
      <c r="MOG44" s="539"/>
      <c r="MOH44" s="539"/>
      <c r="MOI44" s="539"/>
      <c r="MOJ44" s="539"/>
      <c r="MOK44" s="539"/>
      <c r="MOL44" s="539"/>
      <c r="MOM44" s="539"/>
      <c r="MON44" s="539"/>
      <c r="MOO44" s="539"/>
      <c r="MOP44" s="539"/>
      <c r="MOQ44" s="539"/>
      <c r="MOR44" s="539"/>
      <c r="MOS44" s="539"/>
      <c r="MOT44" s="539"/>
      <c r="MOU44" s="539"/>
      <c r="MOV44" s="539"/>
      <c r="MOW44" s="539"/>
      <c r="MOX44" s="539"/>
      <c r="MOY44" s="539"/>
      <c r="MOZ44" s="539"/>
      <c r="MPA44" s="539"/>
      <c r="MPB44" s="539"/>
      <c r="MPC44" s="539"/>
      <c r="MPD44" s="539"/>
      <c r="MPE44" s="539"/>
      <c r="MPF44" s="539"/>
      <c r="MPG44" s="539"/>
      <c r="MPH44" s="539"/>
      <c r="MPI44" s="539"/>
      <c r="MPJ44" s="539"/>
      <c r="MPK44" s="539"/>
      <c r="MPL44" s="539"/>
      <c r="MPM44" s="539"/>
      <c r="MPN44" s="539"/>
      <c r="MPO44" s="539"/>
      <c r="MPP44" s="539"/>
      <c r="MPQ44" s="539"/>
      <c r="MPR44" s="539"/>
      <c r="MPS44" s="539"/>
      <c r="MPT44" s="539"/>
      <c r="MPU44" s="539"/>
      <c r="MPV44" s="539"/>
      <c r="MPW44" s="539"/>
      <c r="MPX44" s="539"/>
      <c r="MPY44" s="539"/>
      <c r="MPZ44" s="539"/>
      <c r="MQA44" s="539"/>
      <c r="MQB44" s="539"/>
      <c r="MQC44" s="539"/>
      <c r="MQD44" s="539"/>
      <c r="MQE44" s="539"/>
      <c r="MQF44" s="539"/>
      <c r="MQG44" s="539"/>
      <c r="MQH44" s="539"/>
      <c r="MQI44" s="539"/>
      <c r="MQJ44" s="539"/>
      <c r="MQK44" s="539"/>
      <c r="MQL44" s="539"/>
      <c r="MQM44" s="539"/>
      <c r="MQN44" s="539"/>
      <c r="MQO44" s="539"/>
      <c r="MQP44" s="539"/>
      <c r="MQQ44" s="539"/>
      <c r="MQR44" s="539"/>
      <c r="MQS44" s="539"/>
      <c r="MQT44" s="539"/>
      <c r="MQU44" s="539"/>
      <c r="MQV44" s="539"/>
      <c r="MQW44" s="539"/>
      <c r="MQX44" s="539"/>
      <c r="MQY44" s="539"/>
      <c r="MQZ44" s="539"/>
      <c r="MRA44" s="539"/>
      <c r="MRB44" s="539"/>
      <c r="MRC44" s="539"/>
      <c r="MRD44" s="539"/>
      <c r="MRE44" s="539"/>
      <c r="MRF44" s="539"/>
      <c r="MRG44" s="539"/>
      <c r="MRH44" s="539"/>
      <c r="MRI44" s="539"/>
      <c r="MRJ44" s="539"/>
      <c r="MRK44" s="539"/>
      <c r="MRL44" s="539"/>
      <c r="MRM44" s="539"/>
      <c r="MRN44" s="539"/>
      <c r="MRO44" s="539"/>
      <c r="MRP44" s="539"/>
      <c r="MRQ44" s="539"/>
      <c r="MRR44" s="539"/>
      <c r="MRS44" s="539"/>
      <c r="MRT44" s="539"/>
      <c r="MRU44" s="539"/>
      <c r="MRV44" s="539"/>
      <c r="MRW44" s="539"/>
      <c r="MRX44" s="539"/>
      <c r="MRY44" s="539"/>
      <c r="MRZ44" s="539"/>
      <c r="MSA44" s="539"/>
      <c r="MSB44" s="539"/>
      <c r="MSC44" s="539"/>
      <c r="MSD44" s="539"/>
      <c r="MSE44" s="539"/>
      <c r="MSF44" s="539"/>
      <c r="MSG44" s="539"/>
      <c r="MSH44" s="539"/>
      <c r="MSI44" s="539"/>
      <c r="MSJ44" s="539"/>
      <c r="MSK44" s="539"/>
      <c r="MSL44" s="539"/>
      <c r="MSM44" s="539"/>
      <c r="MSN44" s="539"/>
      <c r="MSO44" s="539"/>
      <c r="MSP44" s="539"/>
      <c r="MSQ44" s="539"/>
      <c r="MSR44" s="539"/>
      <c r="MSS44" s="539"/>
      <c r="MST44" s="539"/>
      <c r="MSU44" s="539"/>
      <c r="MSV44" s="539"/>
      <c r="MSW44" s="539"/>
      <c r="MSX44" s="539"/>
      <c r="MSY44" s="539"/>
      <c r="MSZ44" s="539"/>
      <c r="MTA44" s="539"/>
      <c r="MTB44" s="539"/>
      <c r="MTC44" s="539"/>
      <c r="MTD44" s="539"/>
      <c r="MTE44" s="539"/>
      <c r="MTF44" s="539"/>
      <c r="MTG44" s="539"/>
      <c r="MTH44" s="539"/>
      <c r="MTI44" s="539"/>
      <c r="MTJ44" s="539"/>
      <c r="MTK44" s="539"/>
      <c r="MTL44" s="539"/>
      <c r="MTM44" s="539"/>
      <c r="MTN44" s="539"/>
      <c r="MTO44" s="539"/>
      <c r="MTP44" s="539"/>
      <c r="MTQ44" s="539"/>
      <c r="MTR44" s="539"/>
      <c r="MTS44" s="539"/>
      <c r="MTT44" s="539"/>
      <c r="MTU44" s="539"/>
      <c r="MTV44" s="539"/>
      <c r="MTW44" s="539"/>
      <c r="MTX44" s="539"/>
      <c r="MTY44" s="539"/>
      <c r="MTZ44" s="539"/>
      <c r="MUA44" s="539"/>
      <c r="MUB44" s="539"/>
      <c r="MUC44" s="539"/>
      <c r="MUD44" s="539"/>
      <c r="MUE44" s="539"/>
      <c r="MUF44" s="539"/>
      <c r="MUG44" s="539"/>
      <c r="MUH44" s="539"/>
      <c r="MUI44" s="539"/>
      <c r="MUJ44" s="539"/>
      <c r="MUK44" s="539"/>
      <c r="MUL44" s="539"/>
      <c r="MUM44" s="539"/>
      <c r="MUN44" s="539"/>
      <c r="MUO44" s="539"/>
      <c r="MUP44" s="539"/>
      <c r="MUQ44" s="539"/>
      <c r="MUR44" s="539"/>
      <c r="MUS44" s="539"/>
      <c r="MUT44" s="539"/>
      <c r="MUU44" s="539"/>
      <c r="MUV44" s="539"/>
      <c r="MUW44" s="539"/>
      <c r="MUX44" s="539"/>
      <c r="MUY44" s="539"/>
      <c r="MUZ44" s="539"/>
      <c r="MVA44" s="539"/>
      <c r="MVB44" s="539"/>
      <c r="MVC44" s="539"/>
      <c r="MVD44" s="539"/>
      <c r="MVE44" s="539"/>
      <c r="MVF44" s="539"/>
      <c r="MVG44" s="539"/>
      <c r="MVH44" s="539"/>
      <c r="MVI44" s="539"/>
      <c r="MVJ44" s="539"/>
      <c r="MVK44" s="539"/>
      <c r="MVL44" s="539"/>
      <c r="MVM44" s="539"/>
      <c r="MVN44" s="539"/>
      <c r="MVO44" s="539"/>
      <c r="MVP44" s="539"/>
      <c r="MVQ44" s="539"/>
      <c r="MVR44" s="539"/>
      <c r="MVS44" s="539"/>
      <c r="MVT44" s="539"/>
      <c r="MVU44" s="539"/>
      <c r="MVV44" s="539"/>
      <c r="MVW44" s="539"/>
      <c r="MVX44" s="539"/>
      <c r="MVY44" s="539"/>
      <c r="MVZ44" s="539"/>
      <c r="MWA44" s="539"/>
      <c r="MWB44" s="539"/>
      <c r="MWC44" s="539"/>
      <c r="MWD44" s="539"/>
      <c r="MWE44" s="539"/>
      <c r="MWF44" s="539"/>
      <c r="MWG44" s="539"/>
      <c r="MWH44" s="539"/>
      <c r="MWI44" s="539"/>
      <c r="MWJ44" s="539"/>
      <c r="MWK44" s="539"/>
      <c r="MWL44" s="539"/>
      <c r="MWM44" s="539"/>
      <c r="MWN44" s="539"/>
      <c r="MWO44" s="539"/>
      <c r="MWP44" s="539"/>
      <c r="MWQ44" s="539"/>
      <c r="MWR44" s="539"/>
      <c r="MWS44" s="539"/>
      <c r="MWT44" s="539"/>
      <c r="MWU44" s="539"/>
      <c r="MWV44" s="539"/>
      <c r="MWW44" s="539"/>
      <c r="MWX44" s="539"/>
      <c r="MWY44" s="539"/>
      <c r="MWZ44" s="539"/>
      <c r="MXA44" s="539"/>
      <c r="MXB44" s="539"/>
      <c r="MXC44" s="539"/>
      <c r="MXD44" s="539"/>
      <c r="MXE44" s="539"/>
      <c r="MXF44" s="539"/>
      <c r="MXG44" s="539"/>
      <c r="MXH44" s="539"/>
      <c r="MXI44" s="539"/>
      <c r="MXJ44" s="539"/>
      <c r="MXK44" s="539"/>
      <c r="MXL44" s="539"/>
      <c r="MXM44" s="539"/>
      <c r="MXN44" s="539"/>
      <c r="MXO44" s="539"/>
      <c r="MXP44" s="539"/>
      <c r="MXQ44" s="539"/>
      <c r="MXR44" s="539"/>
      <c r="MXS44" s="539"/>
      <c r="MXT44" s="539"/>
      <c r="MXU44" s="539"/>
      <c r="MXV44" s="539"/>
      <c r="MXW44" s="539"/>
      <c r="MXX44" s="539"/>
      <c r="MXY44" s="539"/>
      <c r="MXZ44" s="539"/>
      <c r="MYA44" s="539"/>
      <c r="MYB44" s="539"/>
      <c r="MYC44" s="539"/>
      <c r="MYD44" s="539"/>
      <c r="MYE44" s="539"/>
      <c r="MYF44" s="539"/>
      <c r="MYG44" s="539"/>
      <c r="MYH44" s="539"/>
      <c r="MYI44" s="539"/>
      <c r="MYJ44" s="539"/>
      <c r="MYK44" s="539"/>
      <c r="MYL44" s="539"/>
      <c r="MYM44" s="539"/>
      <c r="MYN44" s="539"/>
      <c r="MYO44" s="539"/>
      <c r="MYP44" s="539"/>
      <c r="MYQ44" s="539"/>
      <c r="MYR44" s="539"/>
      <c r="MYS44" s="539"/>
      <c r="MYT44" s="539"/>
      <c r="MYU44" s="539"/>
      <c r="MYV44" s="539"/>
      <c r="MYW44" s="539"/>
      <c r="MYX44" s="539"/>
      <c r="MYY44" s="539"/>
      <c r="MYZ44" s="539"/>
      <c r="MZA44" s="539"/>
      <c r="MZB44" s="539"/>
      <c r="MZC44" s="539"/>
      <c r="MZD44" s="539"/>
      <c r="MZE44" s="539"/>
      <c r="MZF44" s="539"/>
      <c r="MZG44" s="539"/>
      <c r="MZH44" s="539"/>
      <c r="MZI44" s="539"/>
      <c r="MZJ44" s="539"/>
      <c r="MZK44" s="539"/>
      <c r="MZL44" s="539"/>
      <c r="MZM44" s="539"/>
      <c r="MZN44" s="539"/>
      <c r="MZO44" s="539"/>
      <c r="MZP44" s="539"/>
      <c r="MZQ44" s="539"/>
      <c r="MZR44" s="539"/>
      <c r="MZS44" s="539"/>
      <c r="MZT44" s="539"/>
      <c r="MZU44" s="539"/>
      <c r="MZV44" s="539"/>
      <c r="MZW44" s="539"/>
      <c r="MZX44" s="539"/>
      <c r="MZY44" s="539"/>
      <c r="MZZ44" s="539"/>
      <c r="NAA44" s="539"/>
      <c r="NAB44" s="539"/>
      <c r="NAC44" s="539"/>
      <c r="NAD44" s="539"/>
      <c r="NAE44" s="539"/>
      <c r="NAF44" s="539"/>
      <c r="NAG44" s="539"/>
      <c r="NAH44" s="539"/>
      <c r="NAI44" s="539"/>
      <c r="NAJ44" s="539"/>
      <c r="NAK44" s="539"/>
      <c r="NAL44" s="539"/>
      <c r="NAM44" s="539"/>
      <c r="NAN44" s="539"/>
      <c r="NAO44" s="539"/>
      <c r="NAP44" s="539"/>
      <c r="NAQ44" s="539"/>
      <c r="NAR44" s="539"/>
      <c r="NAS44" s="539"/>
      <c r="NAT44" s="539"/>
      <c r="NAU44" s="539"/>
      <c r="NAV44" s="539"/>
      <c r="NAW44" s="539"/>
      <c r="NAX44" s="539"/>
      <c r="NAY44" s="539"/>
      <c r="NAZ44" s="539"/>
      <c r="NBA44" s="539"/>
      <c r="NBB44" s="539"/>
      <c r="NBC44" s="539"/>
      <c r="NBD44" s="539"/>
      <c r="NBE44" s="539"/>
      <c r="NBF44" s="539"/>
      <c r="NBG44" s="539"/>
      <c r="NBH44" s="539"/>
      <c r="NBI44" s="539"/>
      <c r="NBJ44" s="539"/>
      <c r="NBK44" s="539"/>
      <c r="NBL44" s="539"/>
      <c r="NBM44" s="539"/>
      <c r="NBN44" s="539"/>
      <c r="NBO44" s="539"/>
      <c r="NBP44" s="539"/>
      <c r="NBQ44" s="539"/>
      <c r="NBR44" s="539"/>
      <c r="NBS44" s="539"/>
      <c r="NBT44" s="539"/>
      <c r="NBU44" s="539"/>
      <c r="NBV44" s="539"/>
      <c r="NBW44" s="539"/>
      <c r="NBX44" s="539"/>
      <c r="NBY44" s="539"/>
      <c r="NBZ44" s="539"/>
      <c r="NCA44" s="539"/>
      <c r="NCB44" s="539"/>
      <c r="NCC44" s="539"/>
      <c r="NCD44" s="539"/>
      <c r="NCE44" s="539"/>
      <c r="NCF44" s="539"/>
      <c r="NCG44" s="539"/>
      <c r="NCH44" s="539"/>
      <c r="NCI44" s="539"/>
      <c r="NCJ44" s="539"/>
      <c r="NCK44" s="539"/>
      <c r="NCL44" s="539"/>
      <c r="NCM44" s="539"/>
      <c r="NCN44" s="539"/>
      <c r="NCO44" s="539"/>
      <c r="NCP44" s="539"/>
      <c r="NCQ44" s="539"/>
      <c r="NCR44" s="539"/>
      <c r="NCS44" s="539"/>
      <c r="NCT44" s="539"/>
      <c r="NCU44" s="539"/>
      <c r="NCV44" s="539"/>
      <c r="NCW44" s="539"/>
      <c r="NCX44" s="539"/>
      <c r="NCY44" s="539"/>
      <c r="NCZ44" s="539"/>
      <c r="NDA44" s="539"/>
      <c r="NDB44" s="539"/>
      <c r="NDC44" s="539"/>
      <c r="NDD44" s="539"/>
      <c r="NDE44" s="539"/>
      <c r="NDF44" s="539"/>
      <c r="NDG44" s="539"/>
      <c r="NDH44" s="539"/>
      <c r="NDI44" s="539"/>
      <c r="NDJ44" s="539"/>
      <c r="NDK44" s="539"/>
      <c r="NDL44" s="539"/>
      <c r="NDM44" s="539"/>
      <c r="NDN44" s="539"/>
      <c r="NDO44" s="539"/>
      <c r="NDP44" s="539"/>
      <c r="NDQ44" s="539"/>
      <c r="NDR44" s="539"/>
      <c r="NDS44" s="539"/>
      <c r="NDT44" s="539"/>
      <c r="NDU44" s="539"/>
      <c r="NDV44" s="539"/>
      <c r="NDW44" s="539"/>
      <c r="NDX44" s="539"/>
      <c r="NDY44" s="539"/>
      <c r="NDZ44" s="539"/>
      <c r="NEA44" s="539"/>
      <c r="NEB44" s="539"/>
      <c r="NEC44" s="539"/>
      <c r="NED44" s="539"/>
      <c r="NEE44" s="539"/>
      <c r="NEF44" s="539"/>
      <c r="NEG44" s="539"/>
      <c r="NEH44" s="539"/>
      <c r="NEI44" s="539"/>
      <c r="NEJ44" s="539"/>
      <c r="NEK44" s="539"/>
      <c r="NEL44" s="539"/>
      <c r="NEM44" s="539"/>
      <c r="NEN44" s="539"/>
      <c r="NEO44" s="539"/>
      <c r="NEP44" s="539"/>
      <c r="NEQ44" s="539"/>
      <c r="NER44" s="539"/>
      <c r="NES44" s="539"/>
      <c r="NET44" s="539"/>
      <c r="NEU44" s="539"/>
      <c r="NEV44" s="539"/>
      <c r="NEW44" s="539"/>
      <c r="NEX44" s="539"/>
      <c r="NEY44" s="539"/>
      <c r="NEZ44" s="539"/>
      <c r="NFA44" s="539"/>
      <c r="NFB44" s="539"/>
      <c r="NFC44" s="539"/>
      <c r="NFD44" s="539"/>
      <c r="NFE44" s="539"/>
      <c r="NFF44" s="539"/>
      <c r="NFG44" s="539"/>
      <c r="NFH44" s="539"/>
      <c r="NFI44" s="539"/>
      <c r="NFJ44" s="539"/>
      <c r="NFK44" s="539"/>
      <c r="NFL44" s="539"/>
      <c r="NFM44" s="539"/>
      <c r="NFN44" s="539"/>
      <c r="NFO44" s="539"/>
      <c r="NFP44" s="539"/>
      <c r="NFQ44" s="539"/>
      <c r="NFR44" s="539"/>
      <c r="NFS44" s="539"/>
      <c r="NFT44" s="539"/>
      <c r="NFU44" s="539"/>
      <c r="NFV44" s="539"/>
      <c r="NFW44" s="539"/>
      <c r="NFX44" s="539"/>
      <c r="NFY44" s="539"/>
      <c r="NFZ44" s="539"/>
      <c r="NGA44" s="539"/>
      <c r="NGB44" s="539"/>
      <c r="NGC44" s="539"/>
      <c r="NGD44" s="539"/>
      <c r="NGE44" s="539"/>
      <c r="NGF44" s="539"/>
      <c r="NGG44" s="539"/>
      <c r="NGH44" s="539"/>
      <c r="NGI44" s="539"/>
      <c r="NGJ44" s="539"/>
      <c r="NGK44" s="539"/>
      <c r="NGL44" s="539"/>
      <c r="NGM44" s="539"/>
      <c r="NGN44" s="539"/>
      <c r="NGO44" s="539"/>
      <c r="NGP44" s="539"/>
      <c r="NGQ44" s="539"/>
      <c r="NGR44" s="539"/>
      <c r="NGS44" s="539"/>
      <c r="NGT44" s="539"/>
      <c r="NGU44" s="539"/>
      <c r="NGV44" s="539"/>
      <c r="NGW44" s="539"/>
      <c r="NGX44" s="539"/>
      <c r="NGY44" s="539"/>
      <c r="NGZ44" s="539"/>
      <c r="NHA44" s="539"/>
      <c r="NHB44" s="539"/>
      <c r="NHC44" s="539"/>
      <c r="NHD44" s="539"/>
      <c r="NHE44" s="539"/>
      <c r="NHF44" s="539"/>
      <c r="NHG44" s="539"/>
      <c r="NHH44" s="539"/>
      <c r="NHI44" s="539"/>
      <c r="NHJ44" s="539"/>
      <c r="NHK44" s="539"/>
      <c r="NHL44" s="539"/>
      <c r="NHM44" s="539"/>
      <c r="NHN44" s="539"/>
      <c r="NHO44" s="539"/>
      <c r="NHP44" s="539"/>
      <c r="NHQ44" s="539"/>
      <c r="NHR44" s="539"/>
      <c r="NHS44" s="539"/>
      <c r="NHT44" s="539"/>
      <c r="NHU44" s="539"/>
      <c r="NHV44" s="539"/>
      <c r="NHW44" s="539"/>
      <c r="NHX44" s="539"/>
      <c r="NHY44" s="539"/>
      <c r="NHZ44" s="539"/>
      <c r="NIA44" s="539"/>
      <c r="NIB44" s="539"/>
      <c r="NIC44" s="539"/>
      <c r="NID44" s="539"/>
      <c r="NIE44" s="539"/>
      <c r="NIF44" s="539"/>
      <c r="NIG44" s="539"/>
      <c r="NIH44" s="539"/>
      <c r="NII44" s="539"/>
      <c r="NIJ44" s="539"/>
      <c r="NIK44" s="539"/>
      <c r="NIL44" s="539"/>
      <c r="NIM44" s="539"/>
      <c r="NIN44" s="539"/>
      <c r="NIO44" s="539"/>
      <c r="NIP44" s="539"/>
      <c r="NIQ44" s="539"/>
      <c r="NIR44" s="539"/>
      <c r="NIS44" s="539"/>
      <c r="NIT44" s="539"/>
      <c r="NIU44" s="539"/>
      <c r="NIV44" s="539"/>
      <c r="NIW44" s="539"/>
      <c r="NIX44" s="539"/>
      <c r="NIY44" s="539"/>
      <c r="NIZ44" s="539"/>
      <c r="NJA44" s="539"/>
      <c r="NJB44" s="539"/>
      <c r="NJC44" s="539"/>
      <c r="NJD44" s="539"/>
      <c r="NJE44" s="539"/>
      <c r="NJF44" s="539"/>
      <c r="NJG44" s="539"/>
      <c r="NJH44" s="539"/>
      <c r="NJI44" s="539"/>
      <c r="NJJ44" s="539"/>
      <c r="NJK44" s="539"/>
      <c r="NJL44" s="539"/>
      <c r="NJM44" s="539"/>
      <c r="NJN44" s="539"/>
      <c r="NJO44" s="539"/>
      <c r="NJP44" s="539"/>
      <c r="NJQ44" s="539"/>
      <c r="NJR44" s="539"/>
      <c r="NJS44" s="539"/>
      <c r="NJT44" s="539"/>
      <c r="NJU44" s="539"/>
      <c r="NJV44" s="539"/>
      <c r="NJW44" s="539"/>
      <c r="NJX44" s="539"/>
      <c r="NJY44" s="539"/>
      <c r="NJZ44" s="539"/>
      <c r="NKA44" s="539"/>
      <c r="NKB44" s="539"/>
      <c r="NKC44" s="539"/>
      <c r="NKD44" s="539"/>
      <c r="NKE44" s="539"/>
      <c r="NKF44" s="539"/>
      <c r="NKG44" s="539"/>
      <c r="NKH44" s="539"/>
      <c r="NKI44" s="539"/>
      <c r="NKJ44" s="539"/>
      <c r="NKK44" s="539"/>
      <c r="NKL44" s="539"/>
      <c r="NKM44" s="539"/>
      <c r="NKN44" s="539"/>
      <c r="NKO44" s="539"/>
      <c r="NKP44" s="539"/>
      <c r="NKQ44" s="539"/>
      <c r="NKR44" s="539"/>
      <c r="NKS44" s="539"/>
      <c r="NKT44" s="539"/>
      <c r="NKU44" s="539"/>
      <c r="NKV44" s="539"/>
      <c r="NKW44" s="539"/>
      <c r="NKX44" s="539"/>
      <c r="NKY44" s="539"/>
      <c r="NKZ44" s="539"/>
      <c r="NLA44" s="539"/>
      <c r="NLB44" s="539"/>
      <c r="NLC44" s="539"/>
      <c r="NLD44" s="539"/>
      <c r="NLE44" s="539"/>
      <c r="NLF44" s="539"/>
      <c r="NLG44" s="539"/>
      <c r="NLH44" s="539"/>
      <c r="NLI44" s="539"/>
      <c r="NLJ44" s="539"/>
      <c r="NLK44" s="539"/>
      <c r="NLL44" s="539"/>
      <c r="NLM44" s="539"/>
      <c r="NLN44" s="539"/>
      <c r="NLO44" s="539"/>
      <c r="NLP44" s="539"/>
      <c r="NLQ44" s="539"/>
      <c r="NLR44" s="539"/>
      <c r="NLS44" s="539"/>
      <c r="NLT44" s="539"/>
      <c r="NLU44" s="539"/>
      <c r="NLV44" s="539"/>
      <c r="NLW44" s="539"/>
      <c r="NLX44" s="539"/>
      <c r="NLY44" s="539"/>
      <c r="NLZ44" s="539"/>
      <c r="NMA44" s="539"/>
      <c r="NMB44" s="539"/>
      <c r="NMC44" s="539"/>
      <c r="NMD44" s="539"/>
      <c r="NME44" s="539"/>
      <c r="NMF44" s="539"/>
      <c r="NMG44" s="539"/>
      <c r="NMH44" s="539"/>
      <c r="NMI44" s="539"/>
      <c r="NMJ44" s="539"/>
      <c r="NMK44" s="539"/>
      <c r="NML44" s="539"/>
      <c r="NMM44" s="539"/>
      <c r="NMN44" s="539"/>
      <c r="NMO44" s="539"/>
      <c r="NMP44" s="539"/>
      <c r="NMQ44" s="539"/>
      <c r="NMR44" s="539"/>
      <c r="NMS44" s="539"/>
      <c r="NMT44" s="539"/>
      <c r="NMU44" s="539"/>
      <c r="NMV44" s="539"/>
      <c r="NMW44" s="539"/>
      <c r="NMX44" s="539"/>
      <c r="NMY44" s="539"/>
      <c r="NMZ44" s="539"/>
      <c r="NNA44" s="539"/>
      <c r="NNB44" s="539"/>
      <c r="NNC44" s="539"/>
      <c r="NND44" s="539"/>
      <c r="NNE44" s="539"/>
      <c r="NNF44" s="539"/>
      <c r="NNG44" s="539"/>
      <c r="NNH44" s="539"/>
      <c r="NNI44" s="539"/>
      <c r="NNJ44" s="539"/>
      <c r="NNK44" s="539"/>
      <c r="NNL44" s="539"/>
      <c r="NNM44" s="539"/>
      <c r="NNN44" s="539"/>
      <c r="NNO44" s="539"/>
      <c r="NNP44" s="539"/>
      <c r="NNQ44" s="539"/>
      <c r="NNR44" s="539"/>
      <c r="NNS44" s="539"/>
      <c r="NNT44" s="539"/>
      <c r="NNU44" s="539"/>
      <c r="NNV44" s="539"/>
      <c r="NNW44" s="539"/>
      <c r="NNX44" s="539"/>
      <c r="NNY44" s="539"/>
      <c r="NNZ44" s="539"/>
      <c r="NOA44" s="539"/>
      <c r="NOB44" s="539"/>
      <c r="NOC44" s="539"/>
      <c r="NOD44" s="539"/>
      <c r="NOE44" s="539"/>
      <c r="NOF44" s="539"/>
      <c r="NOG44" s="539"/>
      <c r="NOH44" s="539"/>
      <c r="NOI44" s="539"/>
      <c r="NOJ44" s="539"/>
      <c r="NOK44" s="539"/>
      <c r="NOL44" s="539"/>
      <c r="NOM44" s="539"/>
      <c r="NON44" s="539"/>
      <c r="NOO44" s="539"/>
      <c r="NOP44" s="539"/>
      <c r="NOQ44" s="539"/>
      <c r="NOR44" s="539"/>
      <c r="NOS44" s="539"/>
      <c r="NOT44" s="539"/>
      <c r="NOU44" s="539"/>
      <c r="NOV44" s="539"/>
      <c r="NOW44" s="539"/>
      <c r="NOX44" s="539"/>
      <c r="NOY44" s="539"/>
      <c r="NOZ44" s="539"/>
      <c r="NPA44" s="539"/>
      <c r="NPB44" s="539"/>
      <c r="NPC44" s="539"/>
      <c r="NPD44" s="539"/>
      <c r="NPE44" s="539"/>
      <c r="NPF44" s="539"/>
      <c r="NPG44" s="539"/>
      <c r="NPH44" s="539"/>
      <c r="NPI44" s="539"/>
      <c r="NPJ44" s="539"/>
      <c r="NPK44" s="539"/>
      <c r="NPL44" s="539"/>
      <c r="NPM44" s="539"/>
      <c r="NPN44" s="539"/>
      <c r="NPO44" s="539"/>
      <c r="NPP44" s="539"/>
      <c r="NPQ44" s="539"/>
      <c r="NPR44" s="539"/>
      <c r="NPS44" s="539"/>
      <c r="NPT44" s="539"/>
      <c r="NPU44" s="539"/>
      <c r="NPV44" s="539"/>
      <c r="NPW44" s="539"/>
      <c r="NPX44" s="539"/>
      <c r="NPY44" s="539"/>
      <c r="NPZ44" s="539"/>
      <c r="NQA44" s="539"/>
      <c r="NQB44" s="539"/>
      <c r="NQC44" s="539"/>
      <c r="NQD44" s="539"/>
      <c r="NQE44" s="539"/>
      <c r="NQF44" s="539"/>
      <c r="NQG44" s="539"/>
      <c r="NQH44" s="539"/>
      <c r="NQI44" s="539"/>
      <c r="NQJ44" s="539"/>
      <c r="NQK44" s="539"/>
      <c r="NQL44" s="539"/>
      <c r="NQM44" s="539"/>
      <c r="NQN44" s="539"/>
      <c r="NQO44" s="539"/>
      <c r="NQP44" s="539"/>
      <c r="NQQ44" s="539"/>
      <c r="NQR44" s="539"/>
      <c r="NQS44" s="539"/>
      <c r="NQT44" s="539"/>
      <c r="NQU44" s="539"/>
      <c r="NQV44" s="539"/>
      <c r="NQW44" s="539"/>
      <c r="NQX44" s="539"/>
      <c r="NQY44" s="539"/>
      <c r="NQZ44" s="539"/>
      <c r="NRA44" s="539"/>
      <c r="NRB44" s="539"/>
      <c r="NRC44" s="539"/>
      <c r="NRD44" s="539"/>
      <c r="NRE44" s="539"/>
      <c r="NRF44" s="539"/>
      <c r="NRG44" s="539"/>
      <c r="NRH44" s="539"/>
      <c r="NRI44" s="539"/>
      <c r="NRJ44" s="539"/>
      <c r="NRK44" s="539"/>
      <c r="NRL44" s="539"/>
      <c r="NRM44" s="539"/>
      <c r="NRN44" s="539"/>
      <c r="NRO44" s="539"/>
      <c r="NRP44" s="539"/>
      <c r="NRQ44" s="539"/>
      <c r="NRR44" s="539"/>
      <c r="NRS44" s="539"/>
      <c r="NRT44" s="539"/>
      <c r="NRU44" s="539"/>
      <c r="NRV44" s="539"/>
      <c r="NRW44" s="539"/>
      <c r="NRX44" s="539"/>
      <c r="NRY44" s="539"/>
      <c r="NRZ44" s="539"/>
      <c r="NSA44" s="539"/>
      <c r="NSB44" s="539"/>
      <c r="NSC44" s="539"/>
      <c r="NSD44" s="539"/>
      <c r="NSE44" s="539"/>
      <c r="NSF44" s="539"/>
      <c r="NSG44" s="539"/>
      <c r="NSH44" s="539"/>
      <c r="NSI44" s="539"/>
      <c r="NSJ44" s="539"/>
      <c r="NSK44" s="539"/>
      <c r="NSL44" s="539"/>
      <c r="NSM44" s="539"/>
      <c r="NSN44" s="539"/>
      <c r="NSO44" s="539"/>
      <c r="NSP44" s="539"/>
      <c r="NSQ44" s="539"/>
      <c r="NSR44" s="539"/>
      <c r="NSS44" s="539"/>
      <c r="NST44" s="539"/>
      <c r="NSU44" s="539"/>
      <c r="NSV44" s="539"/>
      <c r="NSW44" s="539"/>
      <c r="NSX44" s="539"/>
      <c r="NSY44" s="539"/>
      <c r="NSZ44" s="539"/>
      <c r="NTA44" s="539"/>
      <c r="NTB44" s="539"/>
      <c r="NTC44" s="539"/>
      <c r="NTD44" s="539"/>
      <c r="NTE44" s="539"/>
      <c r="NTF44" s="539"/>
      <c r="NTG44" s="539"/>
      <c r="NTH44" s="539"/>
      <c r="NTI44" s="539"/>
      <c r="NTJ44" s="539"/>
      <c r="NTK44" s="539"/>
      <c r="NTL44" s="539"/>
      <c r="NTM44" s="539"/>
      <c r="NTN44" s="539"/>
      <c r="NTO44" s="539"/>
      <c r="NTP44" s="539"/>
      <c r="NTQ44" s="539"/>
      <c r="NTR44" s="539"/>
      <c r="NTS44" s="539"/>
      <c r="NTT44" s="539"/>
      <c r="NTU44" s="539"/>
      <c r="NTV44" s="539"/>
      <c r="NTW44" s="539"/>
      <c r="NTX44" s="539"/>
      <c r="NTY44" s="539"/>
      <c r="NTZ44" s="539"/>
      <c r="NUA44" s="539"/>
      <c r="NUB44" s="539"/>
      <c r="NUC44" s="539"/>
      <c r="NUD44" s="539"/>
      <c r="NUE44" s="539"/>
      <c r="NUF44" s="539"/>
      <c r="NUG44" s="539"/>
      <c r="NUH44" s="539"/>
      <c r="NUI44" s="539"/>
      <c r="NUJ44" s="539"/>
      <c r="NUK44" s="539"/>
      <c r="NUL44" s="539"/>
      <c r="NUM44" s="539"/>
      <c r="NUN44" s="539"/>
      <c r="NUO44" s="539"/>
      <c r="NUP44" s="539"/>
      <c r="NUQ44" s="539"/>
      <c r="NUR44" s="539"/>
      <c r="NUS44" s="539"/>
      <c r="NUT44" s="539"/>
      <c r="NUU44" s="539"/>
      <c r="NUV44" s="539"/>
      <c r="NUW44" s="539"/>
      <c r="NUX44" s="539"/>
      <c r="NUY44" s="539"/>
      <c r="NUZ44" s="539"/>
      <c r="NVA44" s="539"/>
      <c r="NVB44" s="539"/>
      <c r="NVC44" s="539"/>
      <c r="NVD44" s="539"/>
      <c r="NVE44" s="539"/>
      <c r="NVF44" s="539"/>
      <c r="NVG44" s="539"/>
      <c r="NVH44" s="539"/>
      <c r="NVI44" s="539"/>
      <c r="NVJ44" s="539"/>
      <c r="NVK44" s="539"/>
      <c r="NVL44" s="539"/>
      <c r="NVM44" s="539"/>
      <c r="NVN44" s="539"/>
      <c r="NVO44" s="539"/>
      <c r="NVP44" s="539"/>
      <c r="NVQ44" s="539"/>
      <c r="NVR44" s="539"/>
      <c r="NVS44" s="539"/>
      <c r="NVT44" s="539"/>
      <c r="NVU44" s="539"/>
      <c r="NVV44" s="539"/>
      <c r="NVW44" s="539"/>
      <c r="NVX44" s="539"/>
      <c r="NVY44" s="539"/>
      <c r="NVZ44" s="539"/>
      <c r="NWA44" s="539"/>
      <c r="NWB44" s="539"/>
      <c r="NWC44" s="539"/>
      <c r="NWD44" s="539"/>
      <c r="NWE44" s="539"/>
      <c r="NWF44" s="539"/>
      <c r="NWG44" s="539"/>
      <c r="NWH44" s="539"/>
      <c r="NWI44" s="539"/>
      <c r="NWJ44" s="539"/>
      <c r="NWK44" s="539"/>
      <c r="NWL44" s="539"/>
      <c r="NWM44" s="539"/>
      <c r="NWN44" s="539"/>
      <c r="NWO44" s="539"/>
      <c r="NWP44" s="539"/>
      <c r="NWQ44" s="539"/>
      <c r="NWR44" s="539"/>
      <c r="NWS44" s="539"/>
      <c r="NWT44" s="539"/>
      <c r="NWU44" s="539"/>
      <c r="NWV44" s="539"/>
      <c r="NWW44" s="539"/>
      <c r="NWX44" s="539"/>
      <c r="NWY44" s="539"/>
      <c r="NWZ44" s="539"/>
      <c r="NXA44" s="539"/>
      <c r="NXB44" s="539"/>
      <c r="NXC44" s="539"/>
      <c r="NXD44" s="539"/>
      <c r="NXE44" s="539"/>
      <c r="NXF44" s="539"/>
      <c r="NXG44" s="539"/>
      <c r="NXH44" s="539"/>
      <c r="NXI44" s="539"/>
      <c r="NXJ44" s="539"/>
      <c r="NXK44" s="539"/>
      <c r="NXL44" s="539"/>
      <c r="NXM44" s="539"/>
      <c r="NXN44" s="539"/>
      <c r="NXO44" s="539"/>
      <c r="NXP44" s="539"/>
      <c r="NXQ44" s="539"/>
      <c r="NXR44" s="539"/>
      <c r="NXS44" s="539"/>
      <c r="NXT44" s="539"/>
      <c r="NXU44" s="539"/>
      <c r="NXV44" s="539"/>
      <c r="NXW44" s="539"/>
      <c r="NXX44" s="539"/>
      <c r="NXY44" s="539"/>
      <c r="NXZ44" s="539"/>
      <c r="NYA44" s="539"/>
      <c r="NYB44" s="539"/>
      <c r="NYC44" s="539"/>
      <c r="NYD44" s="539"/>
      <c r="NYE44" s="539"/>
      <c r="NYF44" s="539"/>
      <c r="NYG44" s="539"/>
      <c r="NYH44" s="539"/>
      <c r="NYI44" s="539"/>
      <c r="NYJ44" s="539"/>
      <c r="NYK44" s="539"/>
      <c r="NYL44" s="539"/>
      <c r="NYM44" s="539"/>
      <c r="NYN44" s="539"/>
      <c r="NYO44" s="539"/>
      <c r="NYP44" s="539"/>
      <c r="NYQ44" s="539"/>
      <c r="NYR44" s="539"/>
      <c r="NYS44" s="539"/>
      <c r="NYT44" s="539"/>
      <c r="NYU44" s="539"/>
      <c r="NYV44" s="539"/>
      <c r="NYW44" s="539"/>
      <c r="NYX44" s="539"/>
      <c r="NYY44" s="539"/>
      <c r="NYZ44" s="539"/>
      <c r="NZA44" s="539"/>
      <c r="NZB44" s="539"/>
      <c r="NZC44" s="539"/>
      <c r="NZD44" s="539"/>
      <c r="NZE44" s="539"/>
      <c r="NZF44" s="539"/>
      <c r="NZG44" s="539"/>
      <c r="NZH44" s="539"/>
      <c r="NZI44" s="539"/>
      <c r="NZJ44" s="539"/>
      <c r="NZK44" s="539"/>
      <c r="NZL44" s="539"/>
      <c r="NZM44" s="539"/>
      <c r="NZN44" s="539"/>
      <c r="NZO44" s="539"/>
      <c r="NZP44" s="539"/>
      <c r="NZQ44" s="539"/>
      <c r="NZR44" s="539"/>
      <c r="NZS44" s="539"/>
      <c r="NZT44" s="539"/>
      <c r="NZU44" s="539"/>
      <c r="NZV44" s="539"/>
      <c r="NZW44" s="539"/>
      <c r="NZX44" s="539"/>
      <c r="NZY44" s="539"/>
      <c r="NZZ44" s="539"/>
      <c r="OAA44" s="539"/>
      <c r="OAB44" s="539"/>
      <c r="OAC44" s="539"/>
      <c r="OAD44" s="539"/>
      <c r="OAE44" s="539"/>
      <c r="OAF44" s="539"/>
      <c r="OAG44" s="539"/>
      <c r="OAH44" s="539"/>
      <c r="OAI44" s="539"/>
      <c r="OAJ44" s="539"/>
      <c r="OAK44" s="539"/>
      <c r="OAL44" s="539"/>
      <c r="OAM44" s="539"/>
      <c r="OAN44" s="539"/>
      <c r="OAO44" s="539"/>
      <c r="OAP44" s="539"/>
      <c r="OAQ44" s="539"/>
      <c r="OAR44" s="539"/>
      <c r="OAS44" s="539"/>
      <c r="OAT44" s="539"/>
      <c r="OAU44" s="539"/>
      <c r="OAV44" s="539"/>
      <c r="OAW44" s="539"/>
      <c r="OAX44" s="539"/>
      <c r="OAY44" s="539"/>
      <c r="OAZ44" s="539"/>
      <c r="OBA44" s="539"/>
      <c r="OBB44" s="539"/>
      <c r="OBC44" s="539"/>
      <c r="OBD44" s="539"/>
      <c r="OBE44" s="539"/>
      <c r="OBF44" s="539"/>
      <c r="OBG44" s="539"/>
      <c r="OBH44" s="539"/>
      <c r="OBI44" s="539"/>
      <c r="OBJ44" s="539"/>
      <c r="OBK44" s="539"/>
      <c r="OBL44" s="539"/>
      <c r="OBM44" s="539"/>
      <c r="OBN44" s="539"/>
      <c r="OBO44" s="539"/>
      <c r="OBP44" s="539"/>
      <c r="OBQ44" s="539"/>
      <c r="OBR44" s="539"/>
      <c r="OBS44" s="539"/>
      <c r="OBT44" s="539"/>
      <c r="OBU44" s="539"/>
      <c r="OBV44" s="539"/>
      <c r="OBW44" s="539"/>
      <c r="OBX44" s="539"/>
      <c r="OBY44" s="539"/>
      <c r="OBZ44" s="539"/>
      <c r="OCA44" s="539"/>
      <c r="OCB44" s="539"/>
      <c r="OCC44" s="539"/>
      <c r="OCD44" s="539"/>
      <c r="OCE44" s="539"/>
      <c r="OCF44" s="539"/>
      <c r="OCG44" s="539"/>
      <c r="OCH44" s="539"/>
      <c r="OCI44" s="539"/>
      <c r="OCJ44" s="539"/>
      <c r="OCK44" s="539"/>
      <c r="OCL44" s="539"/>
      <c r="OCM44" s="539"/>
      <c r="OCN44" s="539"/>
      <c r="OCO44" s="539"/>
      <c r="OCP44" s="539"/>
      <c r="OCQ44" s="539"/>
      <c r="OCR44" s="539"/>
      <c r="OCS44" s="539"/>
      <c r="OCT44" s="539"/>
      <c r="OCU44" s="539"/>
      <c r="OCV44" s="539"/>
      <c r="OCW44" s="539"/>
      <c r="OCX44" s="539"/>
      <c r="OCY44" s="539"/>
      <c r="OCZ44" s="539"/>
      <c r="ODA44" s="539"/>
      <c r="ODB44" s="539"/>
      <c r="ODC44" s="539"/>
      <c r="ODD44" s="539"/>
      <c r="ODE44" s="539"/>
      <c r="ODF44" s="539"/>
      <c r="ODG44" s="539"/>
      <c r="ODH44" s="539"/>
      <c r="ODI44" s="539"/>
      <c r="ODJ44" s="539"/>
      <c r="ODK44" s="539"/>
      <c r="ODL44" s="539"/>
      <c r="ODM44" s="539"/>
      <c r="ODN44" s="539"/>
      <c r="ODO44" s="539"/>
      <c r="ODP44" s="539"/>
      <c r="ODQ44" s="539"/>
      <c r="ODR44" s="539"/>
      <c r="ODS44" s="539"/>
      <c r="ODT44" s="539"/>
      <c r="ODU44" s="539"/>
      <c r="ODV44" s="539"/>
      <c r="ODW44" s="539"/>
      <c r="ODX44" s="539"/>
      <c r="ODY44" s="539"/>
      <c r="ODZ44" s="539"/>
      <c r="OEA44" s="539"/>
      <c r="OEB44" s="539"/>
      <c r="OEC44" s="539"/>
      <c r="OED44" s="539"/>
      <c r="OEE44" s="539"/>
      <c r="OEF44" s="539"/>
      <c r="OEG44" s="539"/>
      <c r="OEH44" s="539"/>
      <c r="OEI44" s="539"/>
      <c r="OEJ44" s="539"/>
      <c r="OEK44" s="539"/>
      <c r="OEL44" s="539"/>
      <c r="OEM44" s="539"/>
      <c r="OEN44" s="539"/>
      <c r="OEO44" s="539"/>
      <c r="OEP44" s="539"/>
      <c r="OEQ44" s="539"/>
      <c r="OER44" s="539"/>
      <c r="OES44" s="539"/>
      <c r="OET44" s="539"/>
      <c r="OEU44" s="539"/>
      <c r="OEV44" s="539"/>
      <c r="OEW44" s="539"/>
      <c r="OEX44" s="539"/>
      <c r="OEY44" s="539"/>
      <c r="OEZ44" s="539"/>
      <c r="OFA44" s="539"/>
      <c r="OFB44" s="539"/>
      <c r="OFC44" s="539"/>
      <c r="OFD44" s="539"/>
      <c r="OFE44" s="539"/>
      <c r="OFF44" s="539"/>
      <c r="OFG44" s="539"/>
      <c r="OFH44" s="539"/>
      <c r="OFI44" s="539"/>
      <c r="OFJ44" s="539"/>
      <c r="OFK44" s="539"/>
      <c r="OFL44" s="539"/>
      <c r="OFM44" s="539"/>
      <c r="OFN44" s="539"/>
      <c r="OFO44" s="539"/>
      <c r="OFP44" s="539"/>
      <c r="OFQ44" s="539"/>
      <c r="OFR44" s="539"/>
      <c r="OFS44" s="539"/>
      <c r="OFT44" s="539"/>
      <c r="OFU44" s="539"/>
      <c r="OFV44" s="539"/>
      <c r="OFW44" s="539"/>
      <c r="OFX44" s="539"/>
      <c r="OFY44" s="539"/>
      <c r="OFZ44" s="539"/>
      <c r="OGA44" s="539"/>
      <c r="OGB44" s="539"/>
      <c r="OGC44" s="539"/>
      <c r="OGD44" s="539"/>
      <c r="OGE44" s="539"/>
      <c r="OGF44" s="539"/>
      <c r="OGG44" s="539"/>
      <c r="OGH44" s="539"/>
      <c r="OGI44" s="539"/>
      <c r="OGJ44" s="539"/>
      <c r="OGK44" s="539"/>
      <c r="OGL44" s="539"/>
      <c r="OGM44" s="539"/>
      <c r="OGN44" s="539"/>
      <c r="OGO44" s="539"/>
      <c r="OGP44" s="539"/>
      <c r="OGQ44" s="539"/>
      <c r="OGR44" s="539"/>
      <c r="OGS44" s="539"/>
      <c r="OGT44" s="539"/>
      <c r="OGU44" s="539"/>
      <c r="OGV44" s="539"/>
      <c r="OGW44" s="539"/>
      <c r="OGX44" s="539"/>
      <c r="OGY44" s="539"/>
      <c r="OGZ44" s="539"/>
      <c r="OHA44" s="539"/>
      <c r="OHB44" s="539"/>
      <c r="OHC44" s="539"/>
      <c r="OHD44" s="539"/>
      <c r="OHE44" s="539"/>
      <c r="OHF44" s="539"/>
      <c r="OHG44" s="539"/>
      <c r="OHH44" s="539"/>
      <c r="OHI44" s="539"/>
      <c r="OHJ44" s="539"/>
      <c r="OHK44" s="539"/>
      <c r="OHL44" s="539"/>
      <c r="OHM44" s="539"/>
      <c r="OHN44" s="539"/>
      <c r="OHO44" s="539"/>
      <c r="OHP44" s="539"/>
      <c r="OHQ44" s="539"/>
      <c r="OHR44" s="539"/>
      <c r="OHS44" s="539"/>
      <c r="OHT44" s="539"/>
      <c r="OHU44" s="539"/>
      <c r="OHV44" s="539"/>
      <c r="OHW44" s="539"/>
      <c r="OHX44" s="539"/>
      <c r="OHY44" s="539"/>
      <c r="OHZ44" s="539"/>
      <c r="OIA44" s="539"/>
      <c r="OIB44" s="539"/>
      <c r="OIC44" s="539"/>
      <c r="OID44" s="539"/>
      <c r="OIE44" s="539"/>
      <c r="OIF44" s="539"/>
      <c r="OIG44" s="539"/>
      <c r="OIH44" s="539"/>
      <c r="OII44" s="539"/>
      <c r="OIJ44" s="539"/>
      <c r="OIK44" s="539"/>
      <c r="OIL44" s="539"/>
      <c r="OIM44" s="539"/>
      <c r="OIN44" s="539"/>
      <c r="OIO44" s="539"/>
      <c r="OIP44" s="539"/>
      <c r="OIQ44" s="539"/>
      <c r="OIR44" s="539"/>
      <c r="OIS44" s="539"/>
      <c r="OIT44" s="539"/>
      <c r="OIU44" s="539"/>
      <c r="OIV44" s="539"/>
      <c r="OIW44" s="539"/>
      <c r="OIX44" s="539"/>
      <c r="OIY44" s="539"/>
      <c r="OIZ44" s="539"/>
      <c r="OJA44" s="539"/>
      <c r="OJB44" s="539"/>
      <c r="OJC44" s="539"/>
      <c r="OJD44" s="539"/>
      <c r="OJE44" s="539"/>
      <c r="OJF44" s="539"/>
      <c r="OJG44" s="539"/>
      <c r="OJH44" s="539"/>
      <c r="OJI44" s="539"/>
      <c r="OJJ44" s="539"/>
      <c r="OJK44" s="539"/>
      <c r="OJL44" s="539"/>
      <c r="OJM44" s="539"/>
      <c r="OJN44" s="539"/>
      <c r="OJO44" s="539"/>
      <c r="OJP44" s="539"/>
      <c r="OJQ44" s="539"/>
      <c r="OJR44" s="539"/>
      <c r="OJS44" s="539"/>
      <c r="OJT44" s="539"/>
      <c r="OJU44" s="539"/>
      <c r="OJV44" s="539"/>
      <c r="OJW44" s="539"/>
      <c r="OJX44" s="539"/>
      <c r="OJY44" s="539"/>
      <c r="OJZ44" s="539"/>
      <c r="OKA44" s="539"/>
      <c r="OKB44" s="539"/>
      <c r="OKC44" s="539"/>
      <c r="OKD44" s="539"/>
      <c r="OKE44" s="539"/>
      <c r="OKF44" s="539"/>
      <c r="OKG44" s="539"/>
      <c r="OKH44" s="539"/>
      <c r="OKI44" s="539"/>
      <c r="OKJ44" s="539"/>
      <c r="OKK44" s="539"/>
      <c r="OKL44" s="539"/>
      <c r="OKM44" s="539"/>
      <c r="OKN44" s="539"/>
      <c r="OKO44" s="539"/>
      <c r="OKP44" s="539"/>
      <c r="OKQ44" s="539"/>
      <c r="OKR44" s="539"/>
      <c r="OKS44" s="539"/>
      <c r="OKT44" s="539"/>
      <c r="OKU44" s="539"/>
      <c r="OKV44" s="539"/>
      <c r="OKW44" s="539"/>
      <c r="OKX44" s="539"/>
      <c r="OKY44" s="539"/>
      <c r="OKZ44" s="539"/>
      <c r="OLA44" s="539"/>
      <c r="OLB44" s="539"/>
      <c r="OLC44" s="539"/>
      <c r="OLD44" s="539"/>
      <c r="OLE44" s="539"/>
      <c r="OLF44" s="539"/>
      <c r="OLG44" s="539"/>
      <c r="OLH44" s="539"/>
      <c r="OLI44" s="539"/>
      <c r="OLJ44" s="539"/>
      <c r="OLK44" s="539"/>
      <c r="OLL44" s="539"/>
      <c r="OLM44" s="539"/>
      <c r="OLN44" s="539"/>
      <c r="OLO44" s="539"/>
      <c r="OLP44" s="539"/>
      <c r="OLQ44" s="539"/>
      <c r="OLR44" s="539"/>
      <c r="OLS44" s="539"/>
      <c r="OLT44" s="539"/>
      <c r="OLU44" s="539"/>
      <c r="OLV44" s="539"/>
      <c r="OLW44" s="539"/>
      <c r="OLX44" s="539"/>
      <c r="OLY44" s="539"/>
      <c r="OLZ44" s="539"/>
      <c r="OMA44" s="539"/>
      <c r="OMB44" s="539"/>
      <c r="OMC44" s="539"/>
      <c r="OMD44" s="539"/>
      <c r="OME44" s="539"/>
      <c r="OMF44" s="539"/>
      <c r="OMG44" s="539"/>
      <c r="OMH44" s="539"/>
      <c r="OMI44" s="539"/>
      <c r="OMJ44" s="539"/>
      <c r="OMK44" s="539"/>
      <c r="OML44" s="539"/>
      <c r="OMM44" s="539"/>
      <c r="OMN44" s="539"/>
      <c r="OMO44" s="539"/>
      <c r="OMP44" s="539"/>
      <c r="OMQ44" s="539"/>
      <c r="OMR44" s="539"/>
      <c r="OMS44" s="539"/>
      <c r="OMT44" s="539"/>
      <c r="OMU44" s="539"/>
      <c r="OMV44" s="539"/>
      <c r="OMW44" s="539"/>
      <c r="OMX44" s="539"/>
      <c r="OMY44" s="539"/>
      <c r="OMZ44" s="539"/>
      <c r="ONA44" s="539"/>
      <c r="ONB44" s="539"/>
      <c r="ONC44" s="539"/>
      <c r="OND44" s="539"/>
      <c r="ONE44" s="539"/>
      <c r="ONF44" s="539"/>
      <c r="ONG44" s="539"/>
      <c r="ONH44" s="539"/>
      <c r="ONI44" s="539"/>
      <c r="ONJ44" s="539"/>
      <c r="ONK44" s="539"/>
      <c r="ONL44" s="539"/>
      <c r="ONM44" s="539"/>
      <c r="ONN44" s="539"/>
      <c r="ONO44" s="539"/>
      <c r="ONP44" s="539"/>
      <c r="ONQ44" s="539"/>
      <c r="ONR44" s="539"/>
      <c r="ONS44" s="539"/>
      <c r="ONT44" s="539"/>
      <c r="ONU44" s="539"/>
      <c r="ONV44" s="539"/>
      <c r="ONW44" s="539"/>
      <c r="ONX44" s="539"/>
      <c r="ONY44" s="539"/>
      <c r="ONZ44" s="539"/>
      <c r="OOA44" s="539"/>
      <c r="OOB44" s="539"/>
      <c r="OOC44" s="539"/>
      <c r="OOD44" s="539"/>
      <c r="OOE44" s="539"/>
      <c r="OOF44" s="539"/>
      <c r="OOG44" s="539"/>
      <c r="OOH44" s="539"/>
      <c r="OOI44" s="539"/>
      <c r="OOJ44" s="539"/>
      <c r="OOK44" s="539"/>
      <c r="OOL44" s="539"/>
      <c r="OOM44" s="539"/>
      <c r="OON44" s="539"/>
      <c r="OOO44" s="539"/>
      <c r="OOP44" s="539"/>
      <c r="OOQ44" s="539"/>
      <c r="OOR44" s="539"/>
      <c r="OOS44" s="539"/>
      <c r="OOT44" s="539"/>
      <c r="OOU44" s="539"/>
      <c r="OOV44" s="539"/>
      <c r="OOW44" s="539"/>
      <c r="OOX44" s="539"/>
      <c r="OOY44" s="539"/>
      <c r="OOZ44" s="539"/>
      <c r="OPA44" s="539"/>
      <c r="OPB44" s="539"/>
      <c r="OPC44" s="539"/>
      <c r="OPD44" s="539"/>
      <c r="OPE44" s="539"/>
      <c r="OPF44" s="539"/>
      <c r="OPG44" s="539"/>
      <c r="OPH44" s="539"/>
      <c r="OPI44" s="539"/>
      <c r="OPJ44" s="539"/>
      <c r="OPK44" s="539"/>
      <c r="OPL44" s="539"/>
      <c r="OPM44" s="539"/>
      <c r="OPN44" s="539"/>
      <c r="OPO44" s="539"/>
      <c r="OPP44" s="539"/>
      <c r="OPQ44" s="539"/>
      <c r="OPR44" s="539"/>
      <c r="OPS44" s="539"/>
      <c r="OPT44" s="539"/>
      <c r="OPU44" s="539"/>
      <c r="OPV44" s="539"/>
      <c r="OPW44" s="539"/>
      <c r="OPX44" s="539"/>
      <c r="OPY44" s="539"/>
      <c r="OPZ44" s="539"/>
      <c r="OQA44" s="539"/>
      <c r="OQB44" s="539"/>
      <c r="OQC44" s="539"/>
      <c r="OQD44" s="539"/>
      <c r="OQE44" s="539"/>
      <c r="OQF44" s="539"/>
      <c r="OQG44" s="539"/>
      <c r="OQH44" s="539"/>
      <c r="OQI44" s="539"/>
      <c r="OQJ44" s="539"/>
      <c r="OQK44" s="539"/>
      <c r="OQL44" s="539"/>
      <c r="OQM44" s="539"/>
      <c r="OQN44" s="539"/>
      <c r="OQO44" s="539"/>
      <c r="OQP44" s="539"/>
      <c r="OQQ44" s="539"/>
      <c r="OQR44" s="539"/>
      <c r="OQS44" s="539"/>
      <c r="OQT44" s="539"/>
      <c r="OQU44" s="539"/>
      <c r="OQV44" s="539"/>
      <c r="OQW44" s="539"/>
      <c r="OQX44" s="539"/>
      <c r="OQY44" s="539"/>
      <c r="OQZ44" s="539"/>
      <c r="ORA44" s="539"/>
      <c r="ORB44" s="539"/>
      <c r="ORC44" s="539"/>
      <c r="ORD44" s="539"/>
      <c r="ORE44" s="539"/>
      <c r="ORF44" s="539"/>
      <c r="ORG44" s="539"/>
      <c r="ORH44" s="539"/>
      <c r="ORI44" s="539"/>
      <c r="ORJ44" s="539"/>
      <c r="ORK44" s="539"/>
      <c r="ORL44" s="539"/>
      <c r="ORM44" s="539"/>
      <c r="ORN44" s="539"/>
      <c r="ORO44" s="539"/>
      <c r="ORP44" s="539"/>
      <c r="ORQ44" s="539"/>
      <c r="ORR44" s="539"/>
      <c r="ORS44" s="539"/>
      <c r="ORT44" s="539"/>
      <c r="ORU44" s="539"/>
      <c r="ORV44" s="539"/>
      <c r="ORW44" s="539"/>
      <c r="ORX44" s="539"/>
      <c r="ORY44" s="539"/>
      <c r="ORZ44" s="539"/>
      <c r="OSA44" s="539"/>
      <c r="OSB44" s="539"/>
      <c r="OSC44" s="539"/>
      <c r="OSD44" s="539"/>
      <c r="OSE44" s="539"/>
      <c r="OSF44" s="539"/>
      <c r="OSG44" s="539"/>
      <c r="OSH44" s="539"/>
      <c r="OSI44" s="539"/>
      <c r="OSJ44" s="539"/>
      <c r="OSK44" s="539"/>
      <c r="OSL44" s="539"/>
      <c r="OSM44" s="539"/>
      <c r="OSN44" s="539"/>
      <c r="OSO44" s="539"/>
      <c r="OSP44" s="539"/>
      <c r="OSQ44" s="539"/>
      <c r="OSR44" s="539"/>
      <c r="OSS44" s="539"/>
      <c r="OST44" s="539"/>
      <c r="OSU44" s="539"/>
      <c r="OSV44" s="539"/>
      <c r="OSW44" s="539"/>
      <c r="OSX44" s="539"/>
      <c r="OSY44" s="539"/>
      <c r="OSZ44" s="539"/>
      <c r="OTA44" s="539"/>
      <c r="OTB44" s="539"/>
      <c r="OTC44" s="539"/>
      <c r="OTD44" s="539"/>
      <c r="OTE44" s="539"/>
      <c r="OTF44" s="539"/>
      <c r="OTG44" s="539"/>
      <c r="OTH44" s="539"/>
      <c r="OTI44" s="539"/>
      <c r="OTJ44" s="539"/>
      <c r="OTK44" s="539"/>
      <c r="OTL44" s="539"/>
      <c r="OTM44" s="539"/>
      <c r="OTN44" s="539"/>
      <c r="OTO44" s="539"/>
      <c r="OTP44" s="539"/>
      <c r="OTQ44" s="539"/>
      <c r="OTR44" s="539"/>
      <c r="OTS44" s="539"/>
      <c r="OTT44" s="539"/>
      <c r="OTU44" s="539"/>
      <c r="OTV44" s="539"/>
      <c r="OTW44" s="539"/>
      <c r="OTX44" s="539"/>
      <c r="OTY44" s="539"/>
      <c r="OTZ44" s="539"/>
      <c r="OUA44" s="539"/>
      <c r="OUB44" s="539"/>
      <c r="OUC44" s="539"/>
      <c r="OUD44" s="539"/>
      <c r="OUE44" s="539"/>
      <c r="OUF44" s="539"/>
      <c r="OUG44" s="539"/>
      <c r="OUH44" s="539"/>
      <c r="OUI44" s="539"/>
      <c r="OUJ44" s="539"/>
      <c r="OUK44" s="539"/>
      <c r="OUL44" s="539"/>
      <c r="OUM44" s="539"/>
      <c r="OUN44" s="539"/>
      <c r="OUO44" s="539"/>
      <c r="OUP44" s="539"/>
      <c r="OUQ44" s="539"/>
      <c r="OUR44" s="539"/>
      <c r="OUS44" s="539"/>
      <c r="OUT44" s="539"/>
      <c r="OUU44" s="539"/>
      <c r="OUV44" s="539"/>
      <c r="OUW44" s="539"/>
      <c r="OUX44" s="539"/>
      <c r="OUY44" s="539"/>
      <c r="OUZ44" s="539"/>
      <c r="OVA44" s="539"/>
      <c r="OVB44" s="539"/>
      <c r="OVC44" s="539"/>
      <c r="OVD44" s="539"/>
      <c r="OVE44" s="539"/>
      <c r="OVF44" s="539"/>
      <c r="OVG44" s="539"/>
      <c r="OVH44" s="539"/>
      <c r="OVI44" s="539"/>
      <c r="OVJ44" s="539"/>
      <c r="OVK44" s="539"/>
      <c r="OVL44" s="539"/>
      <c r="OVM44" s="539"/>
      <c r="OVN44" s="539"/>
      <c r="OVO44" s="539"/>
      <c r="OVP44" s="539"/>
      <c r="OVQ44" s="539"/>
      <c r="OVR44" s="539"/>
      <c r="OVS44" s="539"/>
      <c r="OVT44" s="539"/>
      <c r="OVU44" s="539"/>
      <c r="OVV44" s="539"/>
      <c r="OVW44" s="539"/>
      <c r="OVX44" s="539"/>
      <c r="OVY44" s="539"/>
      <c r="OVZ44" s="539"/>
      <c r="OWA44" s="539"/>
      <c r="OWB44" s="539"/>
      <c r="OWC44" s="539"/>
      <c r="OWD44" s="539"/>
      <c r="OWE44" s="539"/>
      <c r="OWF44" s="539"/>
      <c r="OWG44" s="539"/>
      <c r="OWH44" s="539"/>
      <c r="OWI44" s="539"/>
      <c r="OWJ44" s="539"/>
      <c r="OWK44" s="539"/>
      <c r="OWL44" s="539"/>
      <c r="OWM44" s="539"/>
      <c r="OWN44" s="539"/>
      <c r="OWO44" s="539"/>
      <c r="OWP44" s="539"/>
      <c r="OWQ44" s="539"/>
      <c r="OWR44" s="539"/>
      <c r="OWS44" s="539"/>
      <c r="OWT44" s="539"/>
      <c r="OWU44" s="539"/>
      <c r="OWV44" s="539"/>
      <c r="OWW44" s="539"/>
      <c r="OWX44" s="539"/>
      <c r="OWY44" s="539"/>
      <c r="OWZ44" s="539"/>
      <c r="OXA44" s="539"/>
      <c r="OXB44" s="539"/>
      <c r="OXC44" s="539"/>
      <c r="OXD44" s="539"/>
      <c r="OXE44" s="539"/>
      <c r="OXF44" s="539"/>
      <c r="OXG44" s="539"/>
      <c r="OXH44" s="539"/>
      <c r="OXI44" s="539"/>
      <c r="OXJ44" s="539"/>
      <c r="OXK44" s="539"/>
      <c r="OXL44" s="539"/>
      <c r="OXM44" s="539"/>
      <c r="OXN44" s="539"/>
      <c r="OXO44" s="539"/>
      <c r="OXP44" s="539"/>
      <c r="OXQ44" s="539"/>
      <c r="OXR44" s="539"/>
      <c r="OXS44" s="539"/>
      <c r="OXT44" s="539"/>
      <c r="OXU44" s="539"/>
      <c r="OXV44" s="539"/>
      <c r="OXW44" s="539"/>
      <c r="OXX44" s="539"/>
      <c r="OXY44" s="539"/>
      <c r="OXZ44" s="539"/>
      <c r="OYA44" s="539"/>
      <c r="OYB44" s="539"/>
      <c r="OYC44" s="539"/>
      <c r="OYD44" s="539"/>
      <c r="OYE44" s="539"/>
      <c r="OYF44" s="539"/>
      <c r="OYG44" s="539"/>
      <c r="OYH44" s="539"/>
      <c r="OYI44" s="539"/>
      <c r="OYJ44" s="539"/>
      <c r="OYK44" s="539"/>
      <c r="OYL44" s="539"/>
      <c r="OYM44" s="539"/>
      <c r="OYN44" s="539"/>
      <c r="OYO44" s="539"/>
      <c r="OYP44" s="539"/>
      <c r="OYQ44" s="539"/>
      <c r="OYR44" s="539"/>
      <c r="OYS44" s="539"/>
      <c r="OYT44" s="539"/>
      <c r="OYU44" s="539"/>
      <c r="OYV44" s="539"/>
      <c r="OYW44" s="539"/>
      <c r="OYX44" s="539"/>
      <c r="OYY44" s="539"/>
      <c r="OYZ44" s="539"/>
      <c r="OZA44" s="539"/>
      <c r="OZB44" s="539"/>
      <c r="OZC44" s="539"/>
      <c r="OZD44" s="539"/>
      <c r="OZE44" s="539"/>
      <c r="OZF44" s="539"/>
      <c r="OZG44" s="539"/>
      <c r="OZH44" s="539"/>
      <c r="OZI44" s="539"/>
      <c r="OZJ44" s="539"/>
      <c r="OZK44" s="539"/>
      <c r="OZL44" s="539"/>
      <c r="OZM44" s="539"/>
      <c r="OZN44" s="539"/>
      <c r="OZO44" s="539"/>
      <c r="OZP44" s="539"/>
      <c r="OZQ44" s="539"/>
      <c r="OZR44" s="539"/>
      <c r="OZS44" s="539"/>
      <c r="OZT44" s="539"/>
      <c r="OZU44" s="539"/>
      <c r="OZV44" s="539"/>
      <c r="OZW44" s="539"/>
      <c r="OZX44" s="539"/>
      <c r="OZY44" s="539"/>
      <c r="OZZ44" s="539"/>
      <c r="PAA44" s="539"/>
      <c r="PAB44" s="539"/>
      <c r="PAC44" s="539"/>
      <c r="PAD44" s="539"/>
      <c r="PAE44" s="539"/>
      <c r="PAF44" s="539"/>
      <c r="PAG44" s="539"/>
      <c r="PAH44" s="539"/>
      <c r="PAI44" s="539"/>
      <c r="PAJ44" s="539"/>
      <c r="PAK44" s="539"/>
      <c r="PAL44" s="539"/>
      <c r="PAM44" s="539"/>
      <c r="PAN44" s="539"/>
      <c r="PAO44" s="539"/>
      <c r="PAP44" s="539"/>
      <c r="PAQ44" s="539"/>
      <c r="PAR44" s="539"/>
      <c r="PAS44" s="539"/>
      <c r="PAT44" s="539"/>
      <c r="PAU44" s="539"/>
      <c r="PAV44" s="539"/>
      <c r="PAW44" s="539"/>
      <c r="PAX44" s="539"/>
      <c r="PAY44" s="539"/>
      <c r="PAZ44" s="539"/>
      <c r="PBA44" s="539"/>
      <c r="PBB44" s="539"/>
      <c r="PBC44" s="539"/>
      <c r="PBD44" s="539"/>
      <c r="PBE44" s="539"/>
      <c r="PBF44" s="539"/>
      <c r="PBG44" s="539"/>
      <c r="PBH44" s="539"/>
      <c r="PBI44" s="539"/>
      <c r="PBJ44" s="539"/>
      <c r="PBK44" s="539"/>
      <c r="PBL44" s="539"/>
      <c r="PBM44" s="539"/>
      <c r="PBN44" s="539"/>
      <c r="PBO44" s="539"/>
      <c r="PBP44" s="539"/>
      <c r="PBQ44" s="539"/>
      <c r="PBR44" s="539"/>
      <c r="PBS44" s="539"/>
      <c r="PBT44" s="539"/>
      <c r="PBU44" s="539"/>
      <c r="PBV44" s="539"/>
      <c r="PBW44" s="539"/>
      <c r="PBX44" s="539"/>
      <c r="PBY44" s="539"/>
      <c r="PBZ44" s="539"/>
      <c r="PCA44" s="539"/>
      <c r="PCB44" s="539"/>
      <c r="PCC44" s="539"/>
      <c r="PCD44" s="539"/>
      <c r="PCE44" s="539"/>
      <c r="PCF44" s="539"/>
      <c r="PCG44" s="539"/>
      <c r="PCH44" s="539"/>
      <c r="PCI44" s="539"/>
      <c r="PCJ44" s="539"/>
      <c r="PCK44" s="539"/>
      <c r="PCL44" s="539"/>
      <c r="PCM44" s="539"/>
      <c r="PCN44" s="539"/>
      <c r="PCO44" s="539"/>
      <c r="PCP44" s="539"/>
      <c r="PCQ44" s="539"/>
      <c r="PCR44" s="539"/>
      <c r="PCS44" s="539"/>
      <c r="PCT44" s="539"/>
      <c r="PCU44" s="539"/>
      <c r="PCV44" s="539"/>
      <c r="PCW44" s="539"/>
      <c r="PCX44" s="539"/>
      <c r="PCY44" s="539"/>
      <c r="PCZ44" s="539"/>
      <c r="PDA44" s="539"/>
      <c r="PDB44" s="539"/>
      <c r="PDC44" s="539"/>
      <c r="PDD44" s="539"/>
      <c r="PDE44" s="539"/>
      <c r="PDF44" s="539"/>
      <c r="PDG44" s="539"/>
      <c r="PDH44" s="539"/>
      <c r="PDI44" s="539"/>
      <c r="PDJ44" s="539"/>
      <c r="PDK44" s="539"/>
      <c r="PDL44" s="539"/>
      <c r="PDM44" s="539"/>
      <c r="PDN44" s="539"/>
      <c r="PDO44" s="539"/>
      <c r="PDP44" s="539"/>
      <c r="PDQ44" s="539"/>
      <c r="PDR44" s="539"/>
      <c r="PDS44" s="539"/>
      <c r="PDT44" s="539"/>
      <c r="PDU44" s="539"/>
      <c r="PDV44" s="539"/>
      <c r="PDW44" s="539"/>
      <c r="PDX44" s="539"/>
      <c r="PDY44" s="539"/>
      <c r="PDZ44" s="539"/>
      <c r="PEA44" s="539"/>
      <c r="PEB44" s="539"/>
      <c r="PEC44" s="539"/>
      <c r="PED44" s="539"/>
      <c r="PEE44" s="539"/>
      <c r="PEF44" s="539"/>
      <c r="PEG44" s="539"/>
      <c r="PEH44" s="539"/>
      <c r="PEI44" s="539"/>
      <c r="PEJ44" s="539"/>
      <c r="PEK44" s="539"/>
      <c r="PEL44" s="539"/>
      <c r="PEM44" s="539"/>
      <c r="PEN44" s="539"/>
      <c r="PEO44" s="539"/>
      <c r="PEP44" s="539"/>
      <c r="PEQ44" s="539"/>
      <c r="PER44" s="539"/>
      <c r="PES44" s="539"/>
      <c r="PET44" s="539"/>
      <c r="PEU44" s="539"/>
      <c r="PEV44" s="539"/>
      <c r="PEW44" s="539"/>
      <c r="PEX44" s="539"/>
      <c r="PEY44" s="539"/>
      <c r="PEZ44" s="539"/>
      <c r="PFA44" s="539"/>
      <c r="PFB44" s="539"/>
      <c r="PFC44" s="539"/>
      <c r="PFD44" s="539"/>
      <c r="PFE44" s="539"/>
      <c r="PFF44" s="539"/>
      <c r="PFG44" s="539"/>
      <c r="PFH44" s="539"/>
      <c r="PFI44" s="539"/>
      <c r="PFJ44" s="539"/>
      <c r="PFK44" s="539"/>
      <c r="PFL44" s="539"/>
      <c r="PFM44" s="539"/>
      <c r="PFN44" s="539"/>
      <c r="PFO44" s="539"/>
      <c r="PFP44" s="539"/>
      <c r="PFQ44" s="539"/>
      <c r="PFR44" s="539"/>
      <c r="PFS44" s="539"/>
      <c r="PFT44" s="539"/>
      <c r="PFU44" s="539"/>
      <c r="PFV44" s="539"/>
      <c r="PFW44" s="539"/>
      <c r="PFX44" s="539"/>
      <c r="PFY44" s="539"/>
      <c r="PFZ44" s="539"/>
      <c r="PGA44" s="539"/>
      <c r="PGB44" s="539"/>
      <c r="PGC44" s="539"/>
      <c r="PGD44" s="539"/>
      <c r="PGE44" s="539"/>
      <c r="PGF44" s="539"/>
      <c r="PGG44" s="539"/>
      <c r="PGH44" s="539"/>
      <c r="PGI44" s="539"/>
      <c r="PGJ44" s="539"/>
      <c r="PGK44" s="539"/>
      <c r="PGL44" s="539"/>
      <c r="PGM44" s="539"/>
      <c r="PGN44" s="539"/>
      <c r="PGO44" s="539"/>
      <c r="PGP44" s="539"/>
      <c r="PGQ44" s="539"/>
      <c r="PGR44" s="539"/>
      <c r="PGS44" s="539"/>
      <c r="PGT44" s="539"/>
      <c r="PGU44" s="539"/>
      <c r="PGV44" s="539"/>
      <c r="PGW44" s="539"/>
      <c r="PGX44" s="539"/>
      <c r="PGY44" s="539"/>
      <c r="PGZ44" s="539"/>
      <c r="PHA44" s="539"/>
      <c r="PHB44" s="539"/>
      <c r="PHC44" s="539"/>
      <c r="PHD44" s="539"/>
      <c r="PHE44" s="539"/>
      <c r="PHF44" s="539"/>
      <c r="PHG44" s="539"/>
      <c r="PHH44" s="539"/>
      <c r="PHI44" s="539"/>
      <c r="PHJ44" s="539"/>
      <c r="PHK44" s="539"/>
      <c r="PHL44" s="539"/>
      <c r="PHM44" s="539"/>
      <c r="PHN44" s="539"/>
      <c r="PHO44" s="539"/>
      <c r="PHP44" s="539"/>
      <c r="PHQ44" s="539"/>
      <c r="PHR44" s="539"/>
      <c r="PHS44" s="539"/>
      <c r="PHT44" s="539"/>
      <c r="PHU44" s="539"/>
      <c r="PHV44" s="539"/>
      <c r="PHW44" s="539"/>
      <c r="PHX44" s="539"/>
      <c r="PHY44" s="539"/>
      <c r="PHZ44" s="539"/>
      <c r="PIA44" s="539"/>
      <c r="PIB44" s="539"/>
      <c r="PIC44" s="539"/>
      <c r="PID44" s="539"/>
      <c r="PIE44" s="539"/>
      <c r="PIF44" s="539"/>
      <c r="PIG44" s="539"/>
      <c r="PIH44" s="539"/>
      <c r="PII44" s="539"/>
      <c r="PIJ44" s="539"/>
      <c r="PIK44" s="539"/>
      <c r="PIL44" s="539"/>
      <c r="PIM44" s="539"/>
      <c r="PIN44" s="539"/>
      <c r="PIO44" s="539"/>
      <c r="PIP44" s="539"/>
      <c r="PIQ44" s="539"/>
      <c r="PIR44" s="539"/>
      <c r="PIS44" s="539"/>
      <c r="PIT44" s="539"/>
      <c r="PIU44" s="539"/>
      <c r="PIV44" s="539"/>
      <c r="PIW44" s="539"/>
      <c r="PIX44" s="539"/>
      <c r="PIY44" s="539"/>
      <c r="PIZ44" s="539"/>
      <c r="PJA44" s="539"/>
      <c r="PJB44" s="539"/>
      <c r="PJC44" s="539"/>
      <c r="PJD44" s="539"/>
      <c r="PJE44" s="539"/>
      <c r="PJF44" s="539"/>
      <c r="PJG44" s="539"/>
      <c r="PJH44" s="539"/>
      <c r="PJI44" s="539"/>
      <c r="PJJ44" s="539"/>
      <c r="PJK44" s="539"/>
      <c r="PJL44" s="539"/>
      <c r="PJM44" s="539"/>
      <c r="PJN44" s="539"/>
      <c r="PJO44" s="539"/>
      <c r="PJP44" s="539"/>
      <c r="PJQ44" s="539"/>
      <c r="PJR44" s="539"/>
      <c r="PJS44" s="539"/>
      <c r="PJT44" s="539"/>
      <c r="PJU44" s="539"/>
      <c r="PJV44" s="539"/>
      <c r="PJW44" s="539"/>
      <c r="PJX44" s="539"/>
      <c r="PJY44" s="539"/>
      <c r="PJZ44" s="539"/>
      <c r="PKA44" s="539"/>
      <c r="PKB44" s="539"/>
      <c r="PKC44" s="539"/>
      <c r="PKD44" s="539"/>
      <c r="PKE44" s="539"/>
      <c r="PKF44" s="539"/>
      <c r="PKG44" s="539"/>
      <c r="PKH44" s="539"/>
      <c r="PKI44" s="539"/>
      <c r="PKJ44" s="539"/>
      <c r="PKK44" s="539"/>
      <c r="PKL44" s="539"/>
      <c r="PKM44" s="539"/>
      <c r="PKN44" s="539"/>
      <c r="PKO44" s="539"/>
      <c r="PKP44" s="539"/>
      <c r="PKQ44" s="539"/>
      <c r="PKR44" s="539"/>
      <c r="PKS44" s="539"/>
      <c r="PKT44" s="539"/>
      <c r="PKU44" s="539"/>
      <c r="PKV44" s="539"/>
      <c r="PKW44" s="539"/>
      <c r="PKX44" s="539"/>
      <c r="PKY44" s="539"/>
      <c r="PKZ44" s="539"/>
      <c r="PLA44" s="539"/>
      <c r="PLB44" s="539"/>
      <c r="PLC44" s="539"/>
      <c r="PLD44" s="539"/>
      <c r="PLE44" s="539"/>
      <c r="PLF44" s="539"/>
      <c r="PLG44" s="539"/>
      <c r="PLH44" s="539"/>
      <c r="PLI44" s="539"/>
      <c r="PLJ44" s="539"/>
      <c r="PLK44" s="539"/>
      <c r="PLL44" s="539"/>
      <c r="PLM44" s="539"/>
      <c r="PLN44" s="539"/>
      <c r="PLO44" s="539"/>
      <c r="PLP44" s="539"/>
      <c r="PLQ44" s="539"/>
      <c r="PLR44" s="539"/>
      <c r="PLS44" s="539"/>
      <c r="PLT44" s="539"/>
      <c r="PLU44" s="539"/>
      <c r="PLV44" s="539"/>
      <c r="PLW44" s="539"/>
      <c r="PLX44" s="539"/>
      <c r="PLY44" s="539"/>
      <c r="PLZ44" s="539"/>
      <c r="PMA44" s="539"/>
      <c r="PMB44" s="539"/>
      <c r="PMC44" s="539"/>
      <c r="PMD44" s="539"/>
      <c r="PME44" s="539"/>
      <c r="PMF44" s="539"/>
      <c r="PMG44" s="539"/>
      <c r="PMH44" s="539"/>
      <c r="PMI44" s="539"/>
      <c r="PMJ44" s="539"/>
      <c r="PMK44" s="539"/>
      <c r="PML44" s="539"/>
      <c r="PMM44" s="539"/>
      <c r="PMN44" s="539"/>
      <c r="PMO44" s="539"/>
      <c r="PMP44" s="539"/>
      <c r="PMQ44" s="539"/>
      <c r="PMR44" s="539"/>
      <c r="PMS44" s="539"/>
      <c r="PMT44" s="539"/>
      <c r="PMU44" s="539"/>
      <c r="PMV44" s="539"/>
      <c r="PMW44" s="539"/>
      <c r="PMX44" s="539"/>
      <c r="PMY44" s="539"/>
      <c r="PMZ44" s="539"/>
      <c r="PNA44" s="539"/>
      <c r="PNB44" s="539"/>
      <c r="PNC44" s="539"/>
      <c r="PND44" s="539"/>
      <c r="PNE44" s="539"/>
      <c r="PNF44" s="539"/>
      <c r="PNG44" s="539"/>
      <c r="PNH44" s="539"/>
      <c r="PNI44" s="539"/>
      <c r="PNJ44" s="539"/>
      <c r="PNK44" s="539"/>
      <c r="PNL44" s="539"/>
      <c r="PNM44" s="539"/>
      <c r="PNN44" s="539"/>
      <c r="PNO44" s="539"/>
      <c r="PNP44" s="539"/>
      <c r="PNQ44" s="539"/>
      <c r="PNR44" s="539"/>
      <c r="PNS44" s="539"/>
      <c r="PNT44" s="539"/>
      <c r="PNU44" s="539"/>
      <c r="PNV44" s="539"/>
      <c r="PNW44" s="539"/>
      <c r="PNX44" s="539"/>
      <c r="PNY44" s="539"/>
      <c r="PNZ44" s="539"/>
      <c r="POA44" s="539"/>
      <c r="POB44" s="539"/>
      <c r="POC44" s="539"/>
      <c r="POD44" s="539"/>
      <c r="POE44" s="539"/>
      <c r="POF44" s="539"/>
      <c r="POG44" s="539"/>
      <c r="POH44" s="539"/>
      <c r="POI44" s="539"/>
      <c r="POJ44" s="539"/>
      <c r="POK44" s="539"/>
      <c r="POL44" s="539"/>
      <c r="POM44" s="539"/>
      <c r="PON44" s="539"/>
      <c r="POO44" s="539"/>
      <c r="POP44" s="539"/>
      <c r="POQ44" s="539"/>
      <c r="POR44" s="539"/>
      <c r="POS44" s="539"/>
      <c r="POT44" s="539"/>
      <c r="POU44" s="539"/>
      <c r="POV44" s="539"/>
      <c r="POW44" s="539"/>
      <c r="POX44" s="539"/>
      <c r="POY44" s="539"/>
      <c r="POZ44" s="539"/>
      <c r="PPA44" s="539"/>
      <c r="PPB44" s="539"/>
      <c r="PPC44" s="539"/>
      <c r="PPD44" s="539"/>
      <c r="PPE44" s="539"/>
      <c r="PPF44" s="539"/>
      <c r="PPG44" s="539"/>
      <c r="PPH44" s="539"/>
      <c r="PPI44" s="539"/>
      <c r="PPJ44" s="539"/>
      <c r="PPK44" s="539"/>
      <c r="PPL44" s="539"/>
      <c r="PPM44" s="539"/>
      <c r="PPN44" s="539"/>
      <c r="PPO44" s="539"/>
      <c r="PPP44" s="539"/>
      <c r="PPQ44" s="539"/>
      <c r="PPR44" s="539"/>
      <c r="PPS44" s="539"/>
      <c r="PPT44" s="539"/>
      <c r="PPU44" s="539"/>
      <c r="PPV44" s="539"/>
      <c r="PPW44" s="539"/>
      <c r="PPX44" s="539"/>
      <c r="PPY44" s="539"/>
      <c r="PPZ44" s="539"/>
      <c r="PQA44" s="539"/>
      <c r="PQB44" s="539"/>
      <c r="PQC44" s="539"/>
      <c r="PQD44" s="539"/>
      <c r="PQE44" s="539"/>
      <c r="PQF44" s="539"/>
      <c r="PQG44" s="539"/>
      <c r="PQH44" s="539"/>
      <c r="PQI44" s="539"/>
      <c r="PQJ44" s="539"/>
      <c r="PQK44" s="539"/>
      <c r="PQL44" s="539"/>
      <c r="PQM44" s="539"/>
      <c r="PQN44" s="539"/>
      <c r="PQO44" s="539"/>
      <c r="PQP44" s="539"/>
      <c r="PQQ44" s="539"/>
      <c r="PQR44" s="539"/>
      <c r="PQS44" s="539"/>
      <c r="PQT44" s="539"/>
      <c r="PQU44" s="539"/>
      <c r="PQV44" s="539"/>
      <c r="PQW44" s="539"/>
      <c r="PQX44" s="539"/>
      <c r="PQY44" s="539"/>
      <c r="PQZ44" s="539"/>
      <c r="PRA44" s="539"/>
      <c r="PRB44" s="539"/>
      <c r="PRC44" s="539"/>
      <c r="PRD44" s="539"/>
      <c r="PRE44" s="539"/>
      <c r="PRF44" s="539"/>
      <c r="PRG44" s="539"/>
      <c r="PRH44" s="539"/>
      <c r="PRI44" s="539"/>
      <c r="PRJ44" s="539"/>
      <c r="PRK44" s="539"/>
      <c r="PRL44" s="539"/>
      <c r="PRM44" s="539"/>
      <c r="PRN44" s="539"/>
      <c r="PRO44" s="539"/>
      <c r="PRP44" s="539"/>
      <c r="PRQ44" s="539"/>
      <c r="PRR44" s="539"/>
      <c r="PRS44" s="539"/>
      <c r="PRT44" s="539"/>
      <c r="PRU44" s="539"/>
      <c r="PRV44" s="539"/>
      <c r="PRW44" s="539"/>
      <c r="PRX44" s="539"/>
      <c r="PRY44" s="539"/>
      <c r="PRZ44" s="539"/>
      <c r="PSA44" s="539"/>
      <c r="PSB44" s="539"/>
      <c r="PSC44" s="539"/>
      <c r="PSD44" s="539"/>
      <c r="PSE44" s="539"/>
      <c r="PSF44" s="539"/>
      <c r="PSG44" s="539"/>
      <c r="PSH44" s="539"/>
      <c r="PSI44" s="539"/>
      <c r="PSJ44" s="539"/>
      <c r="PSK44" s="539"/>
      <c r="PSL44" s="539"/>
      <c r="PSM44" s="539"/>
      <c r="PSN44" s="539"/>
      <c r="PSO44" s="539"/>
      <c r="PSP44" s="539"/>
      <c r="PSQ44" s="539"/>
      <c r="PSR44" s="539"/>
      <c r="PSS44" s="539"/>
      <c r="PST44" s="539"/>
      <c r="PSU44" s="539"/>
      <c r="PSV44" s="539"/>
      <c r="PSW44" s="539"/>
      <c r="PSX44" s="539"/>
      <c r="PSY44" s="539"/>
      <c r="PSZ44" s="539"/>
      <c r="PTA44" s="539"/>
      <c r="PTB44" s="539"/>
      <c r="PTC44" s="539"/>
      <c r="PTD44" s="539"/>
      <c r="PTE44" s="539"/>
      <c r="PTF44" s="539"/>
      <c r="PTG44" s="539"/>
      <c r="PTH44" s="539"/>
      <c r="PTI44" s="539"/>
      <c r="PTJ44" s="539"/>
      <c r="PTK44" s="539"/>
      <c r="PTL44" s="539"/>
      <c r="PTM44" s="539"/>
      <c r="PTN44" s="539"/>
      <c r="PTO44" s="539"/>
      <c r="PTP44" s="539"/>
      <c r="PTQ44" s="539"/>
      <c r="PTR44" s="539"/>
      <c r="PTS44" s="539"/>
      <c r="PTT44" s="539"/>
      <c r="PTU44" s="539"/>
      <c r="PTV44" s="539"/>
      <c r="PTW44" s="539"/>
      <c r="PTX44" s="539"/>
      <c r="PTY44" s="539"/>
      <c r="PTZ44" s="539"/>
      <c r="PUA44" s="539"/>
      <c r="PUB44" s="539"/>
      <c r="PUC44" s="539"/>
      <c r="PUD44" s="539"/>
      <c r="PUE44" s="539"/>
      <c r="PUF44" s="539"/>
      <c r="PUG44" s="539"/>
      <c r="PUH44" s="539"/>
      <c r="PUI44" s="539"/>
      <c r="PUJ44" s="539"/>
      <c r="PUK44" s="539"/>
      <c r="PUL44" s="539"/>
      <c r="PUM44" s="539"/>
      <c r="PUN44" s="539"/>
      <c r="PUO44" s="539"/>
      <c r="PUP44" s="539"/>
      <c r="PUQ44" s="539"/>
      <c r="PUR44" s="539"/>
      <c r="PUS44" s="539"/>
      <c r="PUT44" s="539"/>
      <c r="PUU44" s="539"/>
      <c r="PUV44" s="539"/>
      <c r="PUW44" s="539"/>
      <c r="PUX44" s="539"/>
      <c r="PUY44" s="539"/>
      <c r="PUZ44" s="539"/>
      <c r="PVA44" s="539"/>
      <c r="PVB44" s="539"/>
      <c r="PVC44" s="539"/>
      <c r="PVD44" s="539"/>
      <c r="PVE44" s="539"/>
      <c r="PVF44" s="539"/>
      <c r="PVG44" s="539"/>
      <c r="PVH44" s="539"/>
      <c r="PVI44" s="539"/>
      <c r="PVJ44" s="539"/>
      <c r="PVK44" s="539"/>
      <c r="PVL44" s="539"/>
      <c r="PVM44" s="539"/>
      <c r="PVN44" s="539"/>
      <c r="PVO44" s="539"/>
      <c r="PVP44" s="539"/>
      <c r="PVQ44" s="539"/>
      <c r="PVR44" s="539"/>
      <c r="PVS44" s="539"/>
      <c r="PVT44" s="539"/>
      <c r="PVU44" s="539"/>
      <c r="PVV44" s="539"/>
      <c r="PVW44" s="539"/>
      <c r="PVX44" s="539"/>
      <c r="PVY44" s="539"/>
      <c r="PVZ44" s="539"/>
      <c r="PWA44" s="539"/>
      <c r="PWB44" s="539"/>
      <c r="PWC44" s="539"/>
      <c r="PWD44" s="539"/>
      <c r="PWE44" s="539"/>
      <c r="PWF44" s="539"/>
      <c r="PWG44" s="539"/>
      <c r="PWH44" s="539"/>
      <c r="PWI44" s="539"/>
      <c r="PWJ44" s="539"/>
      <c r="PWK44" s="539"/>
      <c r="PWL44" s="539"/>
      <c r="PWM44" s="539"/>
      <c r="PWN44" s="539"/>
      <c r="PWO44" s="539"/>
      <c r="PWP44" s="539"/>
      <c r="PWQ44" s="539"/>
      <c r="PWR44" s="539"/>
      <c r="PWS44" s="539"/>
      <c r="PWT44" s="539"/>
      <c r="PWU44" s="539"/>
      <c r="PWV44" s="539"/>
      <c r="PWW44" s="539"/>
      <c r="PWX44" s="539"/>
      <c r="PWY44" s="539"/>
      <c r="PWZ44" s="539"/>
      <c r="PXA44" s="539"/>
      <c r="PXB44" s="539"/>
      <c r="PXC44" s="539"/>
      <c r="PXD44" s="539"/>
      <c r="PXE44" s="539"/>
      <c r="PXF44" s="539"/>
      <c r="PXG44" s="539"/>
      <c r="PXH44" s="539"/>
      <c r="PXI44" s="539"/>
      <c r="PXJ44" s="539"/>
      <c r="PXK44" s="539"/>
      <c r="PXL44" s="539"/>
      <c r="PXM44" s="539"/>
      <c r="PXN44" s="539"/>
      <c r="PXO44" s="539"/>
      <c r="PXP44" s="539"/>
      <c r="PXQ44" s="539"/>
      <c r="PXR44" s="539"/>
      <c r="PXS44" s="539"/>
      <c r="PXT44" s="539"/>
      <c r="PXU44" s="539"/>
      <c r="PXV44" s="539"/>
      <c r="PXW44" s="539"/>
      <c r="PXX44" s="539"/>
      <c r="PXY44" s="539"/>
      <c r="PXZ44" s="539"/>
      <c r="PYA44" s="539"/>
      <c r="PYB44" s="539"/>
      <c r="PYC44" s="539"/>
      <c r="PYD44" s="539"/>
      <c r="PYE44" s="539"/>
      <c r="PYF44" s="539"/>
      <c r="PYG44" s="539"/>
      <c r="PYH44" s="539"/>
      <c r="PYI44" s="539"/>
      <c r="PYJ44" s="539"/>
      <c r="PYK44" s="539"/>
      <c r="PYL44" s="539"/>
      <c r="PYM44" s="539"/>
      <c r="PYN44" s="539"/>
      <c r="PYO44" s="539"/>
      <c r="PYP44" s="539"/>
      <c r="PYQ44" s="539"/>
      <c r="PYR44" s="539"/>
      <c r="PYS44" s="539"/>
      <c r="PYT44" s="539"/>
      <c r="PYU44" s="539"/>
      <c r="PYV44" s="539"/>
      <c r="PYW44" s="539"/>
      <c r="PYX44" s="539"/>
      <c r="PYY44" s="539"/>
      <c r="PYZ44" s="539"/>
      <c r="PZA44" s="539"/>
      <c r="PZB44" s="539"/>
      <c r="PZC44" s="539"/>
      <c r="PZD44" s="539"/>
      <c r="PZE44" s="539"/>
      <c r="PZF44" s="539"/>
      <c r="PZG44" s="539"/>
      <c r="PZH44" s="539"/>
      <c r="PZI44" s="539"/>
      <c r="PZJ44" s="539"/>
      <c r="PZK44" s="539"/>
      <c r="PZL44" s="539"/>
      <c r="PZM44" s="539"/>
      <c r="PZN44" s="539"/>
      <c r="PZO44" s="539"/>
      <c r="PZP44" s="539"/>
      <c r="PZQ44" s="539"/>
      <c r="PZR44" s="539"/>
      <c r="PZS44" s="539"/>
      <c r="PZT44" s="539"/>
      <c r="PZU44" s="539"/>
      <c r="PZV44" s="539"/>
      <c r="PZW44" s="539"/>
      <c r="PZX44" s="539"/>
      <c r="PZY44" s="539"/>
      <c r="PZZ44" s="539"/>
      <c r="QAA44" s="539"/>
      <c r="QAB44" s="539"/>
      <c r="QAC44" s="539"/>
      <c r="QAD44" s="539"/>
      <c r="QAE44" s="539"/>
      <c r="QAF44" s="539"/>
      <c r="QAG44" s="539"/>
      <c r="QAH44" s="539"/>
      <c r="QAI44" s="539"/>
      <c r="QAJ44" s="539"/>
      <c r="QAK44" s="539"/>
      <c r="QAL44" s="539"/>
      <c r="QAM44" s="539"/>
      <c r="QAN44" s="539"/>
      <c r="QAO44" s="539"/>
      <c r="QAP44" s="539"/>
      <c r="QAQ44" s="539"/>
      <c r="QAR44" s="539"/>
      <c r="QAS44" s="539"/>
      <c r="QAT44" s="539"/>
      <c r="QAU44" s="539"/>
      <c r="QAV44" s="539"/>
      <c r="QAW44" s="539"/>
      <c r="QAX44" s="539"/>
      <c r="QAY44" s="539"/>
      <c r="QAZ44" s="539"/>
      <c r="QBA44" s="539"/>
      <c r="QBB44" s="539"/>
      <c r="QBC44" s="539"/>
      <c r="QBD44" s="539"/>
      <c r="QBE44" s="539"/>
      <c r="QBF44" s="539"/>
      <c r="QBG44" s="539"/>
      <c r="QBH44" s="539"/>
      <c r="QBI44" s="539"/>
      <c r="QBJ44" s="539"/>
      <c r="QBK44" s="539"/>
      <c r="QBL44" s="539"/>
      <c r="QBM44" s="539"/>
      <c r="QBN44" s="539"/>
      <c r="QBO44" s="539"/>
      <c r="QBP44" s="539"/>
      <c r="QBQ44" s="539"/>
      <c r="QBR44" s="539"/>
      <c r="QBS44" s="539"/>
      <c r="QBT44" s="539"/>
      <c r="QBU44" s="539"/>
      <c r="QBV44" s="539"/>
      <c r="QBW44" s="539"/>
      <c r="QBX44" s="539"/>
      <c r="QBY44" s="539"/>
      <c r="QBZ44" s="539"/>
      <c r="QCA44" s="539"/>
      <c r="QCB44" s="539"/>
      <c r="QCC44" s="539"/>
      <c r="QCD44" s="539"/>
      <c r="QCE44" s="539"/>
      <c r="QCF44" s="539"/>
      <c r="QCG44" s="539"/>
      <c r="QCH44" s="539"/>
      <c r="QCI44" s="539"/>
      <c r="QCJ44" s="539"/>
      <c r="QCK44" s="539"/>
      <c r="QCL44" s="539"/>
      <c r="QCM44" s="539"/>
      <c r="QCN44" s="539"/>
      <c r="QCO44" s="539"/>
      <c r="QCP44" s="539"/>
      <c r="QCQ44" s="539"/>
      <c r="QCR44" s="539"/>
      <c r="QCS44" s="539"/>
      <c r="QCT44" s="539"/>
      <c r="QCU44" s="539"/>
      <c r="QCV44" s="539"/>
      <c r="QCW44" s="539"/>
      <c r="QCX44" s="539"/>
      <c r="QCY44" s="539"/>
      <c r="QCZ44" s="539"/>
      <c r="QDA44" s="539"/>
      <c r="QDB44" s="539"/>
      <c r="QDC44" s="539"/>
      <c r="QDD44" s="539"/>
      <c r="QDE44" s="539"/>
      <c r="QDF44" s="539"/>
      <c r="QDG44" s="539"/>
      <c r="QDH44" s="539"/>
      <c r="QDI44" s="539"/>
      <c r="QDJ44" s="539"/>
      <c r="QDK44" s="539"/>
      <c r="QDL44" s="539"/>
      <c r="QDM44" s="539"/>
      <c r="QDN44" s="539"/>
      <c r="QDO44" s="539"/>
      <c r="QDP44" s="539"/>
      <c r="QDQ44" s="539"/>
      <c r="QDR44" s="539"/>
      <c r="QDS44" s="539"/>
      <c r="QDT44" s="539"/>
      <c r="QDU44" s="539"/>
      <c r="QDV44" s="539"/>
      <c r="QDW44" s="539"/>
      <c r="QDX44" s="539"/>
      <c r="QDY44" s="539"/>
      <c r="QDZ44" s="539"/>
      <c r="QEA44" s="539"/>
      <c r="QEB44" s="539"/>
      <c r="QEC44" s="539"/>
      <c r="QED44" s="539"/>
      <c r="QEE44" s="539"/>
      <c r="QEF44" s="539"/>
      <c r="QEG44" s="539"/>
      <c r="QEH44" s="539"/>
      <c r="QEI44" s="539"/>
      <c r="QEJ44" s="539"/>
      <c r="QEK44" s="539"/>
      <c r="QEL44" s="539"/>
      <c r="QEM44" s="539"/>
      <c r="QEN44" s="539"/>
      <c r="QEO44" s="539"/>
      <c r="QEP44" s="539"/>
      <c r="QEQ44" s="539"/>
      <c r="QER44" s="539"/>
      <c r="QES44" s="539"/>
      <c r="QET44" s="539"/>
      <c r="QEU44" s="539"/>
      <c r="QEV44" s="539"/>
      <c r="QEW44" s="539"/>
      <c r="QEX44" s="539"/>
      <c r="QEY44" s="539"/>
      <c r="QEZ44" s="539"/>
      <c r="QFA44" s="539"/>
      <c r="QFB44" s="539"/>
      <c r="QFC44" s="539"/>
      <c r="QFD44" s="539"/>
      <c r="QFE44" s="539"/>
      <c r="QFF44" s="539"/>
      <c r="QFG44" s="539"/>
      <c r="QFH44" s="539"/>
      <c r="QFI44" s="539"/>
      <c r="QFJ44" s="539"/>
      <c r="QFK44" s="539"/>
      <c r="QFL44" s="539"/>
      <c r="QFM44" s="539"/>
      <c r="QFN44" s="539"/>
      <c r="QFO44" s="539"/>
      <c r="QFP44" s="539"/>
      <c r="QFQ44" s="539"/>
      <c r="QFR44" s="539"/>
      <c r="QFS44" s="539"/>
      <c r="QFT44" s="539"/>
      <c r="QFU44" s="539"/>
      <c r="QFV44" s="539"/>
      <c r="QFW44" s="539"/>
      <c r="QFX44" s="539"/>
      <c r="QFY44" s="539"/>
      <c r="QFZ44" s="539"/>
      <c r="QGA44" s="539"/>
      <c r="QGB44" s="539"/>
      <c r="QGC44" s="539"/>
      <c r="QGD44" s="539"/>
      <c r="QGE44" s="539"/>
      <c r="QGF44" s="539"/>
      <c r="QGG44" s="539"/>
      <c r="QGH44" s="539"/>
      <c r="QGI44" s="539"/>
      <c r="QGJ44" s="539"/>
      <c r="QGK44" s="539"/>
      <c r="QGL44" s="539"/>
      <c r="QGM44" s="539"/>
      <c r="QGN44" s="539"/>
      <c r="QGO44" s="539"/>
      <c r="QGP44" s="539"/>
      <c r="QGQ44" s="539"/>
      <c r="QGR44" s="539"/>
      <c r="QGS44" s="539"/>
      <c r="QGT44" s="539"/>
      <c r="QGU44" s="539"/>
      <c r="QGV44" s="539"/>
      <c r="QGW44" s="539"/>
      <c r="QGX44" s="539"/>
      <c r="QGY44" s="539"/>
      <c r="QGZ44" s="539"/>
      <c r="QHA44" s="539"/>
      <c r="QHB44" s="539"/>
      <c r="QHC44" s="539"/>
      <c r="QHD44" s="539"/>
      <c r="QHE44" s="539"/>
      <c r="QHF44" s="539"/>
      <c r="QHG44" s="539"/>
      <c r="QHH44" s="539"/>
      <c r="QHI44" s="539"/>
      <c r="QHJ44" s="539"/>
      <c r="QHK44" s="539"/>
      <c r="QHL44" s="539"/>
      <c r="QHM44" s="539"/>
      <c r="QHN44" s="539"/>
      <c r="QHO44" s="539"/>
      <c r="QHP44" s="539"/>
      <c r="QHQ44" s="539"/>
      <c r="QHR44" s="539"/>
      <c r="QHS44" s="539"/>
      <c r="QHT44" s="539"/>
      <c r="QHU44" s="539"/>
      <c r="QHV44" s="539"/>
      <c r="QHW44" s="539"/>
      <c r="QHX44" s="539"/>
      <c r="QHY44" s="539"/>
      <c r="QHZ44" s="539"/>
      <c r="QIA44" s="539"/>
      <c r="QIB44" s="539"/>
      <c r="QIC44" s="539"/>
      <c r="QID44" s="539"/>
      <c r="QIE44" s="539"/>
      <c r="QIF44" s="539"/>
      <c r="QIG44" s="539"/>
      <c r="QIH44" s="539"/>
      <c r="QII44" s="539"/>
      <c r="QIJ44" s="539"/>
      <c r="QIK44" s="539"/>
      <c r="QIL44" s="539"/>
      <c r="QIM44" s="539"/>
      <c r="QIN44" s="539"/>
      <c r="QIO44" s="539"/>
      <c r="QIP44" s="539"/>
      <c r="QIQ44" s="539"/>
      <c r="QIR44" s="539"/>
      <c r="QIS44" s="539"/>
      <c r="QIT44" s="539"/>
      <c r="QIU44" s="539"/>
      <c r="QIV44" s="539"/>
      <c r="QIW44" s="539"/>
      <c r="QIX44" s="539"/>
      <c r="QIY44" s="539"/>
      <c r="QIZ44" s="539"/>
      <c r="QJA44" s="539"/>
      <c r="QJB44" s="539"/>
      <c r="QJC44" s="539"/>
      <c r="QJD44" s="539"/>
      <c r="QJE44" s="539"/>
      <c r="QJF44" s="539"/>
      <c r="QJG44" s="539"/>
      <c r="QJH44" s="539"/>
      <c r="QJI44" s="539"/>
      <c r="QJJ44" s="539"/>
      <c r="QJK44" s="539"/>
      <c r="QJL44" s="539"/>
      <c r="QJM44" s="539"/>
      <c r="QJN44" s="539"/>
      <c r="QJO44" s="539"/>
      <c r="QJP44" s="539"/>
      <c r="QJQ44" s="539"/>
      <c r="QJR44" s="539"/>
      <c r="QJS44" s="539"/>
      <c r="QJT44" s="539"/>
      <c r="QJU44" s="539"/>
      <c r="QJV44" s="539"/>
      <c r="QJW44" s="539"/>
      <c r="QJX44" s="539"/>
      <c r="QJY44" s="539"/>
      <c r="QJZ44" s="539"/>
      <c r="QKA44" s="539"/>
      <c r="QKB44" s="539"/>
      <c r="QKC44" s="539"/>
      <c r="QKD44" s="539"/>
      <c r="QKE44" s="539"/>
      <c r="QKF44" s="539"/>
      <c r="QKG44" s="539"/>
      <c r="QKH44" s="539"/>
      <c r="QKI44" s="539"/>
      <c r="QKJ44" s="539"/>
      <c r="QKK44" s="539"/>
      <c r="QKL44" s="539"/>
      <c r="QKM44" s="539"/>
      <c r="QKN44" s="539"/>
      <c r="QKO44" s="539"/>
      <c r="QKP44" s="539"/>
      <c r="QKQ44" s="539"/>
      <c r="QKR44" s="539"/>
      <c r="QKS44" s="539"/>
      <c r="QKT44" s="539"/>
      <c r="QKU44" s="539"/>
      <c r="QKV44" s="539"/>
      <c r="QKW44" s="539"/>
      <c r="QKX44" s="539"/>
      <c r="QKY44" s="539"/>
      <c r="QKZ44" s="539"/>
      <c r="QLA44" s="539"/>
      <c r="QLB44" s="539"/>
      <c r="QLC44" s="539"/>
      <c r="QLD44" s="539"/>
      <c r="QLE44" s="539"/>
      <c r="QLF44" s="539"/>
      <c r="QLG44" s="539"/>
      <c r="QLH44" s="539"/>
      <c r="QLI44" s="539"/>
      <c r="QLJ44" s="539"/>
      <c r="QLK44" s="539"/>
      <c r="QLL44" s="539"/>
      <c r="QLM44" s="539"/>
      <c r="QLN44" s="539"/>
      <c r="QLO44" s="539"/>
      <c r="QLP44" s="539"/>
      <c r="QLQ44" s="539"/>
      <c r="QLR44" s="539"/>
      <c r="QLS44" s="539"/>
      <c r="QLT44" s="539"/>
      <c r="QLU44" s="539"/>
      <c r="QLV44" s="539"/>
      <c r="QLW44" s="539"/>
      <c r="QLX44" s="539"/>
      <c r="QLY44" s="539"/>
      <c r="QLZ44" s="539"/>
      <c r="QMA44" s="539"/>
      <c r="QMB44" s="539"/>
      <c r="QMC44" s="539"/>
      <c r="QMD44" s="539"/>
      <c r="QME44" s="539"/>
      <c r="QMF44" s="539"/>
      <c r="QMG44" s="539"/>
      <c r="QMH44" s="539"/>
      <c r="QMI44" s="539"/>
      <c r="QMJ44" s="539"/>
      <c r="QMK44" s="539"/>
      <c r="QML44" s="539"/>
      <c r="QMM44" s="539"/>
      <c r="QMN44" s="539"/>
      <c r="QMO44" s="539"/>
      <c r="QMP44" s="539"/>
      <c r="QMQ44" s="539"/>
      <c r="QMR44" s="539"/>
      <c r="QMS44" s="539"/>
      <c r="QMT44" s="539"/>
      <c r="QMU44" s="539"/>
      <c r="QMV44" s="539"/>
      <c r="QMW44" s="539"/>
      <c r="QMX44" s="539"/>
      <c r="QMY44" s="539"/>
      <c r="QMZ44" s="539"/>
      <c r="QNA44" s="539"/>
      <c r="QNB44" s="539"/>
      <c r="QNC44" s="539"/>
      <c r="QND44" s="539"/>
      <c r="QNE44" s="539"/>
      <c r="QNF44" s="539"/>
      <c r="QNG44" s="539"/>
      <c r="QNH44" s="539"/>
      <c r="QNI44" s="539"/>
      <c r="QNJ44" s="539"/>
      <c r="QNK44" s="539"/>
      <c r="QNL44" s="539"/>
      <c r="QNM44" s="539"/>
      <c r="QNN44" s="539"/>
      <c r="QNO44" s="539"/>
      <c r="QNP44" s="539"/>
      <c r="QNQ44" s="539"/>
      <c r="QNR44" s="539"/>
      <c r="QNS44" s="539"/>
      <c r="QNT44" s="539"/>
      <c r="QNU44" s="539"/>
      <c r="QNV44" s="539"/>
      <c r="QNW44" s="539"/>
      <c r="QNX44" s="539"/>
      <c r="QNY44" s="539"/>
      <c r="QNZ44" s="539"/>
      <c r="QOA44" s="539"/>
      <c r="QOB44" s="539"/>
      <c r="QOC44" s="539"/>
      <c r="QOD44" s="539"/>
      <c r="QOE44" s="539"/>
      <c r="QOF44" s="539"/>
      <c r="QOG44" s="539"/>
      <c r="QOH44" s="539"/>
      <c r="QOI44" s="539"/>
      <c r="QOJ44" s="539"/>
      <c r="QOK44" s="539"/>
      <c r="QOL44" s="539"/>
      <c r="QOM44" s="539"/>
      <c r="QON44" s="539"/>
      <c r="QOO44" s="539"/>
      <c r="QOP44" s="539"/>
      <c r="QOQ44" s="539"/>
      <c r="QOR44" s="539"/>
      <c r="QOS44" s="539"/>
      <c r="QOT44" s="539"/>
      <c r="QOU44" s="539"/>
      <c r="QOV44" s="539"/>
      <c r="QOW44" s="539"/>
      <c r="QOX44" s="539"/>
      <c r="QOY44" s="539"/>
      <c r="QOZ44" s="539"/>
      <c r="QPA44" s="539"/>
      <c r="QPB44" s="539"/>
      <c r="QPC44" s="539"/>
      <c r="QPD44" s="539"/>
      <c r="QPE44" s="539"/>
      <c r="QPF44" s="539"/>
      <c r="QPG44" s="539"/>
      <c r="QPH44" s="539"/>
      <c r="QPI44" s="539"/>
      <c r="QPJ44" s="539"/>
      <c r="QPK44" s="539"/>
      <c r="QPL44" s="539"/>
      <c r="QPM44" s="539"/>
      <c r="QPN44" s="539"/>
      <c r="QPO44" s="539"/>
      <c r="QPP44" s="539"/>
      <c r="QPQ44" s="539"/>
      <c r="QPR44" s="539"/>
      <c r="QPS44" s="539"/>
      <c r="QPT44" s="539"/>
      <c r="QPU44" s="539"/>
      <c r="QPV44" s="539"/>
      <c r="QPW44" s="539"/>
      <c r="QPX44" s="539"/>
      <c r="QPY44" s="539"/>
      <c r="QPZ44" s="539"/>
      <c r="QQA44" s="539"/>
      <c r="QQB44" s="539"/>
      <c r="QQC44" s="539"/>
      <c r="QQD44" s="539"/>
      <c r="QQE44" s="539"/>
      <c r="QQF44" s="539"/>
      <c r="QQG44" s="539"/>
      <c r="QQH44" s="539"/>
      <c r="QQI44" s="539"/>
      <c r="QQJ44" s="539"/>
      <c r="QQK44" s="539"/>
      <c r="QQL44" s="539"/>
      <c r="QQM44" s="539"/>
      <c r="QQN44" s="539"/>
      <c r="QQO44" s="539"/>
      <c r="QQP44" s="539"/>
      <c r="QQQ44" s="539"/>
      <c r="QQR44" s="539"/>
      <c r="QQS44" s="539"/>
      <c r="QQT44" s="539"/>
      <c r="QQU44" s="539"/>
      <c r="QQV44" s="539"/>
      <c r="QQW44" s="539"/>
      <c r="QQX44" s="539"/>
      <c r="QQY44" s="539"/>
      <c r="QQZ44" s="539"/>
      <c r="QRA44" s="539"/>
      <c r="QRB44" s="539"/>
      <c r="QRC44" s="539"/>
      <c r="QRD44" s="539"/>
      <c r="QRE44" s="539"/>
      <c r="QRF44" s="539"/>
      <c r="QRG44" s="539"/>
      <c r="QRH44" s="539"/>
      <c r="QRI44" s="539"/>
      <c r="QRJ44" s="539"/>
      <c r="QRK44" s="539"/>
      <c r="QRL44" s="539"/>
      <c r="QRM44" s="539"/>
      <c r="QRN44" s="539"/>
      <c r="QRO44" s="539"/>
      <c r="QRP44" s="539"/>
      <c r="QRQ44" s="539"/>
      <c r="QRR44" s="539"/>
      <c r="QRS44" s="539"/>
      <c r="QRT44" s="539"/>
      <c r="QRU44" s="539"/>
      <c r="QRV44" s="539"/>
      <c r="QRW44" s="539"/>
      <c r="QRX44" s="539"/>
      <c r="QRY44" s="539"/>
      <c r="QRZ44" s="539"/>
      <c r="QSA44" s="539"/>
      <c r="QSB44" s="539"/>
      <c r="QSC44" s="539"/>
      <c r="QSD44" s="539"/>
      <c r="QSE44" s="539"/>
      <c r="QSF44" s="539"/>
      <c r="QSG44" s="539"/>
      <c r="QSH44" s="539"/>
      <c r="QSI44" s="539"/>
      <c r="QSJ44" s="539"/>
      <c r="QSK44" s="539"/>
      <c r="QSL44" s="539"/>
      <c r="QSM44" s="539"/>
      <c r="QSN44" s="539"/>
      <c r="QSO44" s="539"/>
      <c r="QSP44" s="539"/>
      <c r="QSQ44" s="539"/>
      <c r="QSR44" s="539"/>
      <c r="QSS44" s="539"/>
      <c r="QST44" s="539"/>
      <c r="QSU44" s="539"/>
      <c r="QSV44" s="539"/>
      <c r="QSW44" s="539"/>
      <c r="QSX44" s="539"/>
      <c r="QSY44" s="539"/>
      <c r="QSZ44" s="539"/>
      <c r="QTA44" s="539"/>
      <c r="QTB44" s="539"/>
      <c r="QTC44" s="539"/>
      <c r="QTD44" s="539"/>
      <c r="QTE44" s="539"/>
      <c r="QTF44" s="539"/>
      <c r="QTG44" s="539"/>
      <c r="QTH44" s="539"/>
      <c r="QTI44" s="539"/>
      <c r="QTJ44" s="539"/>
      <c r="QTK44" s="539"/>
      <c r="QTL44" s="539"/>
      <c r="QTM44" s="539"/>
      <c r="QTN44" s="539"/>
      <c r="QTO44" s="539"/>
      <c r="QTP44" s="539"/>
      <c r="QTQ44" s="539"/>
      <c r="QTR44" s="539"/>
      <c r="QTS44" s="539"/>
      <c r="QTT44" s="539"/>
      <c r="QTU44" s="539"/>
      <c r="QTV44" s="539"/>
      <c r="QTW44" s="539"/>
      <c r="QTX44" s="539"/>
      <c r="QTY44" s="539"/>
      <c r="QTZ44" s="539"/>
      <c r="QUA44" s="539"/>
      <c r="QUB44" s="539"/>
      <c r="QUC44" s="539"/>
      <c r="QUD44" s="539"/>
      <c r="QUE44" s="539"/>
      <c r="QUF44" s="539"/>
      <c r="QUG44" s="539"/>
      <c r="QUH44" s="539"/>
      <c r="QUI44" s="539"/>
      <c r="QUJ44" s="539"/>
      <c r="QUK44" s="539"/>
      <c r="QUL44" s="539"/>
      <c r="QUM44" s="539"/>
      <c r="QUN44" s="539"/>
      <c r="QUO44" s="539"/>
      <c r="QUP44" s="539"/>
      <c r="QUQ44" s="539"/>
      <c r="QUR44" s="539"/>
      <c r="QUS44" s="539"/>
      <c r="QUT44" s="539"/>
      <c r="QUU44" s="539"/>
      <c r="QUV44" s="539"/>
      <c r="QUW44" s="539"/>
      <c r="QUX44" s="539"/>
      <c r="QUY44" s="539"/>
      <c r="QUZ44" s="539"/>
      <c r="QVA44" s="539"/>
      <c r="QVB44" s="539"/>
      <c r="QVC44" s="539"/>
      <c r="QVD44" s="539"/>
      <c r="QVE44" s="539"/>
      <c r="QVF44" s="539"/>
      <c r="QVG44" s="539"/>
      <c r="QVH44" s="539"/>
      <c r="QVI44" s="539"/>
      <c r="QVJ44" s="539"/>
      <c r="QVK44" s="539"/>
      <c r="QVL44" s="539"/>
      <c r="QVM44" s="539"/>
      <c r="QVN44" s="539"/>
      <c r="QVO44" s="539"/>
      <c r="QVP44" s="539"/>
      <c r="QVQ44" s="539"/>
      <c r="QVR44" s="539"/>
      <c r="QVS44" s="539"/>
      <c r="QVT44" s="539"/>
      <c r="QVU44" s="539"/>
      <c r="QVV44" s="539"/>
      <c r="QVW44" s="539"/>
      <c r="QVX44" s="539"/>
      <c r="QVY44" s="539"/>
      <c r="QVZ44" s="539"/>
      <c r="QWA44" s="539"/>
      <c r="QWB44" s="539"/>
      <c r="QWC44" s="539"/>
      <c r="QWD44" s="539"/>
      <c r="QWE44" s="539"/>
      <c r="QWF44" s="539"/>
      <c r="QWG44" s="539"/>
      <c r="QWH44" s="539"/>
      <c r="QWI44" s="539"/>
      <c r="QWJ44" s="539"/>
      <c r="QWK44" s="539"/>
      <c r="QWL44" s="539"/>
      <c r="QWM44" s="539"/>
      <c r="QWN44" s="539"/>
      <c r="QWO44" s="539"/>
      <c r="QWP44" s="539"/>
      <c r="QWQ44" s="539"/>
      <c r="QWR44" s="539"/>
      <c r="QWS44" s="539"/>
      <c r="QWT44" s="539"/>
      <c r="QWU44" s="539"/>
      <c r="QWV44" s="539"/>
      <c r="QWW44" s="539"/>
      <c r="QWX44" s="539"/>
      <c r="QWY44" s="539"/>
      <c r="QWZ44" s="539"/>
      <c r="QXA44" s="539"/>
      <c r="QXB44" s="539"/>
      <c r="QXC44" s="539"/>
      <c r="QXD44" s="539"/>
      <c r="QXE44" s="539"/>
      <c r="QXF44" s="539"/>
      <c r="QXG44" s="539"/>
      <c r="QXH44" s="539"/>
      <c r="QXI44" s="539"/>
      <c r="QXJ44" s="539"/>
      <c r="QXK44" s="539"/>
      <c r="QXL44" s="539"/>
      <c r="QXM44" s="539"/>
      <c r="QXN44" s="539"/>
      <c r="QXO44" s="539"/>
      <c r="QXP44" s="539"/>
      <c r="QXQ44" s="539"/>
      <c r="QXR44" s="539"/>
      <c r="QXS44" s="539"/>
      <c r="QXT44" s="539"/>
      <c r="QXU44" s="539"/>
      <c r="QXV44" s="539"/>
      <c r="QXW44" s="539"/>
      <c r="QXX44" s="539"/>
      <c r="QXY44" s="539"/>
      <c r="QXZ44" s="539"/>
      <c r="QYA44" s="539"/>
      <c r="QYB44" s="539"/>
      <c r="QYC44" s="539"/>
      <c r="QYD44" s="539"/>
      <c r="QYE44" s="539"/>
      <c r="QYF44" s="539"/>
      <c r="QYG44" s="539"/>
      <c r="QYH44" s="539"/>
      <c r="QYI44" s="539"/>
      <c r="QYJ44" s="539"/>
      <c r="QYK44" s="539"/>
      <c r="QYL44" s="539"/>
      <c r="QYM44" s="539"/>
      <c r="QYN44" s="539"/>
      <c r="QYO44" s="539"/>
      <c r="QYP44" s="539"/>
      <c r="QYQ44" s="539"/>
      <c r="QYR44" s="539"/>
      <c r="QYS44" s="539"/>
      <c r="QYT44" s="539"/>
      <c r="QYU44" s="539"/>
      <c r="QYV44" s="539"/>
      <c r="QYW44" s="539"/>
      <c r="QYX44" s="539"/>
      <c r="QYY44" s="539"/>
      <c r="QYZ44" s="539"/>
      <c r="QZA44" s="539"/>
      <c r="QZB44" s="539"/>
      <c r="QZC44" s="539"/>
      <c r="QZD44" s="539"/>
      <c r="QZE44" s="539"/>
      <c r="QZF44" s="539"/>
      <c r="QZG44" s="539"/>
      <c r="QZH44" s="539"/>
      <c r="QZI44" s="539"/>
      <c r="QZJ44" s="539"/>
      <c r="QZK44" s="539"/>
      <c r="QZL44" s="539"/>
      <c r="QZM44" s="539"/>
      <c r="QZN44" s="539"/>
      <c r="QZO44" s="539"/>
      <c r="QZP44" s="539"/>
      <c r="QZQ44" s="539"/>
      <c r="QZR44" s="539"/>
      <c r="QZS44" s="539"/>
      <c r="QZT44" s="539"/>
      <c r="QZU44" s="539"/>
      <c r="QZV44" s="539"/>
      <c r="QZW44" s="539"/>
      <c r="QZX44" s="539"/>
      <c r="QZY44" s="539"/>
      <c r="QZZ44" s="539"/>
      <c r="RAA44" s="539"/>
      <c r="RAB44" s="539"/>
      <c r="RAC44" s="539"/>
      <c r="RAD44" s="539"/>
      <c r="RAE44" s="539"/>
      <c r="RAF44" s="539"/>
      <c r="RAG44" s="539"/>
      <c r="RAH44" s="539"/>
      <c r="RAI44" s="539"/>
      <c r="RAJ44" s="539"/>
      <c r="RAK44" s="539"/>
      <c r="RAL44" s="539"/>
      <c r="RAM44" s="539"/>
      <c r="RAN44" s="539"/>
      <c r="RAO44" s="539"/>
      <c r="RAP44" s="539"/>
      <c r="RAQ44" s="539"/>
      <c r="RAR44" s="539"/>
      <c r="RAS44" s="539"/>
      <c r="RAT44" s="539"/>
      <c r="RAU44" s="539"/>
      <c r="RAV44" s="539"/>
      <c r="RAW44" s="539"/>
      <c r="RAX44" s="539"/>
      <c r="RAY44" s="539"/>
      <c r="RAZ44" s="539"/>
      <c r="RBA44" s="539"/>
      <c r="RBB44" s="539"/>
      <c r="RBC44" s="539"/>
      <c r="RBD44" s="539"/>
      <c r="RBE44" s="539"/>
      <c r="RBF44" s="539"/>
      <c r="RBG44" s="539"/>
      <c r="RBH44" s="539"/>
      <c r="RBI44" s="539"/>
      <c r="RBJ44" s="539"/>
      <c r="RBK44" s="539"/>
      <c r="RBL44" s="539"/>
      <c r="RBM44" s="539"/>
      <c r="RBN44" s="539"/>
      <c r="RBO44" s="539"/>
      <c r="RBP44" s="539"/>
      <c r="RBQ44" s="539"/>
      <c r="RBR44" s="539"/>
      <c r="RBS44" s="539"/>
      <c r="RBT44" s="539"/>
      <c r="RBU44" s="539"/>
      <c r="RBV44" s="539"/>
      <c r="RBW44" s="539"/>
      <c r="RBX44" s="539"/>
      <c r="RBY44" s="539"/>
      <c r="RBZ44" s="539"/>
      <c r="RCA44" s="539"/>
      <c r="RCB44" s="539"/>
      <c r="RCC44" s="539"/>
      <c r="RCD44" s="539"/>
      <c r="RCE44" s="539"/>
      <c r="RCF44" s="539"/>
      <c r="RCG44" s="539"/>
      <c r="RCH44" s="539"/>
      <c r="RCI44" s="539"/>
      <c r="RCJ44" s="539"/>
      <c r="RCK44" s="539"/>
      <c r="RCL44" s="539"/>
      <c r="RCM44" s="539"/>
      <c r="RCN44" s="539"/>
      <c r="RCO44" s="539"/>
      <c r="RCP44" s="539"/>
      <c r="RCQ44" s="539"/>
      <c r="RCR44" s="539"/>
      <c r="RCS44" s="539"/>
      <c r="RCT44" s="539"/>
      <c r="RCU44" s="539"/>
      <c r="RCV44" s="539"/>
      <c r="RCW44" s="539"/>
      <c r="RCX44" s="539"/>
      <c r="RCY44" s="539"/>
      <c r="RCZ44" s="539"/>
      <c r="RDA44" s="539"/>
      <c r="RDB44" s="539"/>
      <c r="RDC44" s="539"/>
      <c r="RDD44" s="539"/>
      <c r="RDE44" s="539"/>
      <c r="RDF44" s="539"/>
      <c r="RDG44" s="539"/>
      <c r="RDH44" s="539"/>
      <c r="RDI44" s="539"/>
      <c r="RDJ44" s="539"/>
      <c r="RDK44" s="539"/>
      <c r="RDL44" s="539"/>
      <c r="RDM44" s="539"/>
      <c r="RDN44" s="539"/>
      <c r="RDO44" s="539"/>
      <c r="RDP44" s="539"/>
      <c r="RDQ44" s="539"/>
      <c r="RDR44" s="539"/>
      <c r="RDS44" s="539"/>
      <c r="RDT44" s="539"/>
      <c r="RDU44" s="539"/>
      <c r="RDV44" s="539"/>
      <c r="RDW44" s="539"/>
      <c r="RDX44" s="539"/>
      <c r="RDY44" s="539"/>
      <c r="RDZ44" s="539"/>
      <c r="REA44" s="539"/>
      <c r="REB44" s="539"/>
      <c r="REC44" s="539"/>
      <c r="RED44" s="539"/>
      <c r="REE44" s="539"/>
      <c r="REF44" s="539"/>
      <c r="REG44" s="539"/>
      <c r="REH44" s="539"/>
      <c r="REI44" s="539"/>
      <c r="REJ44" s="539"/>
      <c r="REK44" s="539"/>
      <c r="REL44" s="539"/>
      <c r="REM44" s="539"/>
      <c r="REN44" s="539"/>
      <c r="REO44" s="539"/>
      <c r="REP44" s="539"/>
      <c r="REQ44" s="539"/>
      <c r="RER44" s="539"/>
      <c r="RES44" s="539"/>
      <c r="RET44" s="539"/>
      <c r="REU44" s="539"/>
      <c r="REV44" s="539"/>
      <c r="REW44" s="539"/>
      <c r="REX44" s="539"/>
      <c r="REY44" s="539"/>
      <c r="REZ44" s="539"/>
      <c r="RFA44" s="539"/>
      <c r="RFB44" s="539"/>
      <c r="RFC44" s="539"/>
      <c r="RFD44" s="539"/>
      <c r="RFE44" s="539"/>
      <c r="RFF44" s="539"/>
      <c r="RFG44" s="539"/>
      <c r="RFH44" s="539"/>
      <c r="RFI44" s="539"/>
      <c r="RFJ44" s="539"/>
      <c r="RFK44" s="539"/>
      <c r="RFL44" s="539"/>
      <c r="RFM44" s="539"/>
      <c r="RFN44" s="539"/>
      <c r="RFO44" s="539"/>
      <c r="RFP44" s="539"/>
      <c r="RFQ44" s="539"/>
      <c r="RFR44" s="539"/>
      <c r="RFS44" s="539"/>
      <c r="RFT44" s="539"/>
      <c r="RFU44" s="539"/>
      <c r="RFV44" s="539"/>
      <c r="RFW44" s="539"/>
      <c r="RFX44" s="539"/>
      <c r="RFY44" s="539"/>
      <c r="RFZ44" s="539"/>
      <c r="RGA44" s="539"/>
      <c r="RGB44" s="539"/>
      <c r="RGC44" s="539"/>
      <c r="RGD44" s="539"/>
      <c r="RGE44" s="539"/>
      <c r="RGF44" s="539"/>
      <c r="RGG44" s="539"/>
      <c r="RGH44" s="539"/>
      <c r="RGI44" s="539"/>
      <c r="RGJ44" s="539"/>
      <c r="RGK44" s="539"/>
      <c r="RGL44" s="539"/>
      <c r="RGM44" s="539"/>
      <c r="RGN44" s="539"/>
      <c r="RGO44" s="539"/>
      <c r="RGP44" s="539"/>
      <c r="RGQ44" s="539"/>
      <c r="RGR44" s="539"/>
      <c r="RGS44" s="539"/>
      <c r="RGT44" s="539"/>
      <c r="RGU44" s="539"/>
      <c r="RGV44" s="539"/>
      <c r="RGW44" s="539"/>
      <c r="RGX44" s="539"/>
      <c r="RGY44" s="539"/>
      <c r="RGZ44" s="539"/>
      <c r="RHA44" s="539"/>
      <c r="RHB44" s="539"/>
      <c r="RHC44" s="539"/>
      <c r="RHD44" s="539"/>
      <c r="RHE44" s="539"/>
      <c r="RHF44" s="539"/>
      <c r="RHG44" s="539"/>
      <c r="RHH44" s="539"/>
      <c r="RHI44" s="539"/>
      <c r="RHJ44" s="539"/>
      <c r="RHK44" s="539"/>
      <c r="RHL44" s="539"/>
      <c r="RHM44" s="539"/>
      <c r="RHN44" s="539"/>
      <c r="RHO44" s="539"/>
      <c r="RHP44" s="539"/>
      <c r="RHQ44" s="539"/>
      <c r="RHR44" s="539"/>
      <c r="RHS44" s="539"/>
      <c r="RHT44" s="539"/>
      <c r="RHU44" s="539"/>
      <c r="RHV44" s="539"/>
      <c r="RHW44" s="539"/>
      <c r="RHX44" s="539"/>
      <c r="RHY44" s="539"/>
      <c r="RHZ44" s="539"/>
      <c r="RIA44" s="539"/>
      <c r="RIB44" s="539"/>
      <c r="RIC44" s="539"/>
      <c r="RID44" s="539"/>
      <c r="RIE44" s="539"/>
      <c r="RIF44" s="539"/>
      <c r="RIG44" s="539"/>
      <c r="RIH44" s="539"/>
      <c r="RII44" s="539"/>
      <c r="RIJ44" s="539"/>
      <c r="RIK44" s="539"/>
      <c r="RIL44" s="539"/>
      <c r="RIM44" s="539"/>
      <c r="RIN44" s="539"/>
      <c r="RIO44" s="539"/>
      <c r="RIP44" s="539"/>
      <c r="RIQ44" s="539"/>
      <c r="RIR44" s="539"/>
      <c r="RIS44" s="539"/>
      <c r="RIT44" s="539"/>
      <c r="RIU44" s="539"/>
      <c r="RIV44" s="539"/>
      <c r="RIW44" s="539"/>
      <c r="RIX44" s="539"/>
      <c r="RIY44" s="539"/>
      <c r="RIZ44" s="539"/>
      <c r="RJA44" s="539"/>
      <c r="RJB44" s="539"/>
      <c r="RJC44" s="539"/>
      <c r="RJD44" s="539"/>
      <c r="RJE44" s="539"/>
      <c r="RJF44" s="539"/>
      <c r="RJG44" s="539"/>
      <c r="RJH44" s="539"/>
      <c r="RJI44" s="539"/>
      <c r="RJJ44" s="539"/>
      <c r="RJK44" s="539"/>
      <c r="RJL44" s="539"/>
      <c r="RJM44" s="539"/>
      <c r="RJN44" s="539"/>
      <c r="RJO44" s="539"/>
      <c r="RJP44" s="539"/>
      <c r="RJQ44" s="539"/>
      <c r="RJR44" s="539"/>
      <c r="RJS44" s="539"/>
      <c r="RJT44" s="539"/>
      <c r="RJU44" s="539"/>
      <c r="RJV44" s="539"/>
      <c r="RJW44" s="539"/>
      <c r="RJX44" s="539"/>
      <c r="RJY44" s="539"/>
      <c r="RJZ44" s="539"/>
      <c r="RKA44" s="539"/>
      <c r="RKB44" s="539"/>
      <c r="RKC44" s="539"/>
      <c r="RKD44" s="539"/>
      <c r="RKE44" s="539"/>
      <c r="RKF44" s="539"/>
      <c r="RKG44" s="539"/>
      <c r="RKH44" s="539"/>
      <c r="RKI44" s="539"/>
      <c r="RKJ44" s="539"/>
      <c r="RKK44" s="539"/>
      <c r="RKL44" s="539"/>
      <c r="RKM44" s="539"/>
      <c r="RKN44" s="539"/>
      <c r="RKO44" s="539"/>
      <c r="RKP44" s="539"/>
      <c r="RKQ44" s="539"/>
      <c r="RKR44" s="539"/>
      <c r="RKS44" s="539"/>
      <c r="RKT44" s="539"/>
      <c r="RKU44" s="539"/>
      <c r="RKV44" s="539"/>
      <c r="RKW44" s="539"/>
      <c r="RKX44" s="539"/>
      <c r="RKY44" s="539"/>
      <c r="RKZ44" s="539"/>
      <c r="RLA44" s="539"/>
      <c r="RLB44" s="539"/>
      <c r="RLC44" s="539"/>
      <c r="RLD44" s="539"/>
      <c r="RLE44" s="539"/>
      <c r="RLF44" s="539"/>
      <c r="RLG44" s="539"/>
      <c r="RLH44" s="539"/>
      <c r="RLI44" s="539"/>
      <c r="RLJ44" s="539"/>
      <c r="RLK44" s="539"/>
      <c r="RLL44" s="539"/>
      <c r="RLM44" s="539"/>
      <c r="RLN44" s="539"/>
      <c r="RLO44" s="539"/>
      <c r="RLP44" s="539"/>
      <c r="RLQ44" s="539"/>
      <c r="RLR44" s="539"/>
      <c r="RLS44" s="539"/>
      <c r="RLT44" s="539"/>
      <c r="RLU44" s="539"/>
      <c r="RLV44" s="539"/>
      <c r="RLW44" s="539"/>
      <c r="RLX44" s="539"/>
      <c r="RLY44" s="539"/>
      <c r="RLZ44" s="539"/>
      <c r="RMA44" s="539"/>
      <c r="RMB44" s="539"/>
      <c r="RMC44" s="539"/>
      <c r="RMD44" s="539"/>
      <c r="RME44" s="539"/>
      <c r="RMF44" s="539"/>
      <c r="RMG44" s="539"/>
      <c r="RMH44" s="539"/>
      <c r="RMI44" s="539"/>
      <c r="RMJ44" s="539"/>
      <c r="RMK44" s="539"/>
      <c r="RML44" s="539"/>
      <c r="RMM44" s="539"/>
      <c r="RMN44" s="539"/>
      <c r="RMO44" s="539"/>
      <c r="RMP44" s="539"/>
      <c r="RMQ44" s="539"/>
      <c r="RMR44" s="539"/>
      <c r="RMS44" s="539"/>
      <c r="RMT44" s="539"/>
      <c r="RMU44" s="539"/>
      <c r="RMV44" s="539"/>
      <c r="RMW44" s="539"/>
      <c r="RMX44" s="539"/>
      <c r="RMY44" s="539"/>
      <c r="RMZ44" s="539"/>
      <c r="RNA44" s="539"/>
      <c r="RNB44" s="539"/>
      <c r="RNC44" s="539"/>
      <c r="RND44" s="539"/>
      <c r="RNE44" s="539"/>
      <c r="RNF44" s="539"/>
      <c r="RNG44" s="539"/>
      <c r="RNH44" s="539"/>
      <c r="RNI44" s="539"/>
      <c r="RNJ44" s="539"/>
      <c r="RNK44" s="539"/>
      <c r="RNL44" s="539"/>
      <c r="RNM44" s="539"/>
      <c r="RNN44" s="539"/>
      <c r="RNO44" s="539"/>
      <c r="RNP44" s="539"/>
      <c r="RNQ44" s="539"/>
      <c r="RNR44" s="539"/>
      <c r="RNS44" s="539"/>
      <c r="RNT44" s="539"/>
      <c r="RNU44" s="539"/>
      <c r="RNV44" s="539"/>
      <c r="RNW44" s="539"/>
      <c r="RNX44" s="539"/>
      <c r="RNY44" s="539"/>
      <c r="RNZ44" s="539"/>
      <c r="ROA44" s="539"/>
      <c r="ROB44" s="539"/>
      <c r="ROC44" s="539"/>
      <c r="ROD44" s="539"/>
      <c r="ROE44" s="539"/>
      <c r="ROF44" s="539"/>
      <c r="ROG44" s="539"/>
      <c r="ROH44" s="539"/>
      <c r="ROI44" s="539"/>
      <c r="ROJ44" s="539"/>
      <c r="ROK44" s="539"/>
      <c r="ROL44" s="539"/>
      <c r="ROM44" s="539"/>
      <c r="RON44" s="539"/>
      <c r="ROO44" s="539"/>
      <c r="ROP44" s="539"/>
      <c r="ROQ44" s="539"/>
      <c r="ROR44" s="539"/>
      <c r="ROS44" s="539"/>
      <c r="ROT44" s="539"/>
      <c r="ROU44" s="539"/>
      <c r="ROV44" s="539"/>
      <c r="ROW44" s="539"/>
      <c r="ROX44" s="539"/>
      <c r="ROY44" s="539"/>
      <c r="ROZ44" s="539"/>
      <c r="RPA44" s="539"/>
      <c r="RPB44" s="539"/>
      <c r="RPC44" s="539"/>
      <c r="RPD44" s="539"/>
      <c r="RPE44" s="539"/>
      <c r="RPF44" s="539"/>
      <c r="RPG44" s="539"/>
      <c r="RPH44" s="539"/>
      <c r="RPI44" s="539"/>
      <c r="RPJ44" s="539"/>
      <c r="RPK44" s="539"/>
      <c r="RPL44" s="539"/>
      <c r="RPM44" s="539"/>
      <c r="RPN44" s="539"/>
      <c r="RPO44" s="539"/>
      <c r="RPP44" s="539"/>
      <c r="RPQ44" s="539"/>
      <c r="RPR44" s="539"/>
      <c r="RPS44" s="539"/>
      <c r="RPT44" s="539"/>
      <c r="RPU44" s="539"/>
      <c r="RPV44" s="539"/>
      <c r="RPW44" s="539"/>
      <c r="RPX44" s="539"/>
      <c r="RPY44" s="539"/>
      <c r="RPZ44" s="539"/>
      <c r="RQA44" s="539"/>
      <c r="RQB44" s="539"/>
      <c r="RQC44" s="539"/>
      <c r="RQD44" s="539"/>
      <c r="RQE44" s="539"/>
      <c r="RQF44" s="539"/>
      <c r="RQG44" s="539"/>
      <c r="RQH44" s="539"/>
      <c r="RQI44" s="539"/>
      <c r="RQJ44" s="539"/>
      <c r="RQK44" s="539"/>
      <c r="RQL44" s="539"/>
      <c r="RQM44" s="539"/>
      <c r="RQN44" s="539"/>
      <c r="RQO44" s="539"/>
      <c r="RQP44" s="539"/>
      <c r="RQQ44" s="539"/>
      <c r="RQR44" s="539"/>
      <c r="RQS44" s="539"/>
      <c r="RQT44" s="539"/>
      <c r="RQU44" s="539"/>
      <c r="RQV44" s="539"/>
      <c r="RQW44" s="539"/>
      <c r="RQX44" s="539"/>
      <c r="RQY44" s="539"/>
      <c r="RQZ44" s="539"/>
      <c r="RRA44" s="539"/>
      <c r="RRB44" s="539"/>
      <c r="RRC44" s="539"/>
      <c r="RRD44" s="539"/>
      <c r="RRE44" s="539"/>
      <c r="RRF44" s="539"/>
      <c r="RRG44" s="539"/>
      <c r="RRH44" s="539"/>
      <c r="RRI44" s="539"/>
      <c r="RRJ44" s="539"/>
      <c r="RRK44" s="539"/>
      <c r="RRL44" s="539"/>
      <c r="RRM44" s="539"/>
      <c r="RRN44" s="539"/>
      <c r="RRO44" s="539"/>
      <c r="RRP44" s="539"/>
      <c r="RRQ44" s="539"/>
      <c r="RRR44" s="539"/>
      <c r="RRS44" s="539"/>
      <c r="RRT44" s="539"/>
      <c r="RRU44" s="539"/>
      <c r="RRV44" s="539"/>
      <c r="RRW44" s="539"/>
      <c r="RRX44" s="539"/>
      <c r="RRY44" s="539"/>
      <c r="RRZ44" s="539"/>
      <c r="RSA44" s="539"/>
      <c r="RSB44" s="539"/>
      <c r="RSC44" s="539"/>
      <c r="RSD44" s="539"/>
      <c r="RSE44" s="539"/>
      <c r="RSF44" s="539"/>
      <c r="RSG44" s="539"/>
      <c r="RSH44" s="539"/>
      <c r="RSI44" s="539"/>
      <c r="RSJ44" s="539"/>
      <c r="RSK44" s="539"/>
      <c r="RSL44" s="539"/>
      <c r="RSM44" s="539"/>
      <c r="RSN44" s="539"/>
      <c r="RSO44" s="539"/>
      <c r="RSP44" s="539"/>
      <c r="RSQ44" s="539"/>
      <c r="RSR44" s="539"/>
      <c r="RSS44" s="539"/>
      <c r="RST44" s="539"/>
      <c r="RSU44" s="539"/>
      <c r="RSV44" s="539"/>
      <c r="RSW44" s="539"/>
      <c r="RSX44" s="539"/>
      <c r="RSY44" s="539"/>
      <c r="RSZ44" s="539"/>
      <c r="RTA44" s="539"/>
      <c r="RTB44" s="539"/>
      <c r="RTC44" s="539"/>
      <c r="RTD44" s="539"/>
      <c r="RTE44" s="539"/>
      <c r="RTF44" s="539"/>
      <c r="RTG44" s="539"/>
      <c r="RTH44" s="539"/>
      <c r="RTI44" s="539"/>
      <c r="RTJ44" s="539"/>
      <c r="RTK44" s="539"/>
      <c r="RTL44" s="539"/>
      <c r="RTM44" s="539"/>
      <c r="RTN44" s="539"/>
      <c r="RTO44" s="539"/>
      <c r="RTP44" s="539"/>
      <c r="RTQ44" s="539"/>
      <c r="RTR44" s="539"/>
      <c r="RTS44" s="539"/>
      <c r="RTT44" s="539"/>
      <c r="RTU44" s="539"/>
      <c r="RTV44" s="539"/>
      <c r="RTW44" s="539"/>
      <c r="RTX44" s="539"/>
      <c r="RTY44" s="539"/>
      <c r="RTZ44" s="539"/>
      <c r="RUA44" s="539"/>
      <c r="RUB44" s="539"/>
      <c r="RUC44" s="539"/>
      <c r="RUD44" s="539"/>
      <c r="RUE44" s="539"/>
      <c r="RUF44" s="539"/>
      <c r="RUG44" s="539"/>
      <c r="RUH44" s="539"/>
      <c r="RUI44" s="539"/>
      <c r="RUJ44" s="539"/>
      <c r="RUK44" s="539"/>
      <c r="RUL44" s="539"/>
      <c r="RUM44" s="539"/>
      <c r="RUN44" s="539"/>
      <c r="RUO44" s="539"/>
      <c r="RUP44" s="539"/>
      <c r="RUQ44" s="539"/>
      <c r="RUR44" s="539"/>
      <c r="RUS44" s="539"/>
      <c r="RUT44" s="539"/>
      <c r="RUU44" s="539"/>
      <c r="RUV44" s="539"/>
      <c r="RUW44" s="539"/>
      <c r="RUX44" s="539"/>
      <c r="RUY44" s="539"/>
      <c r="RUZ44" s="539"/>
      <c r="RVA44" s="539"/>
      <c r="RVB44" s="539"/>
      <c r="RVC44" s="539"/>
      <c r="RVD44" s="539"/>
      <c r="RVE44" s="539"/>
      <c r="RVF44" s="539"/>
      <c r="RVG44" s="539"/>
      <c r="RVH44" s="539"/>
      <c r="RVI44" s="539"/>
      <c r="RVJ44" s="539"/>
      <c r="RVK44" s="539"/>
      <c r="RVL44" s="539"/>
      <c r="RVM44" s="539"/>
      <c r="RVN44" s="539"/>
      <c r="RVO44" s="539"/>
      <c r="RVP44" s="539"/>
      <c r="RVQ44" s="539"/>
      <c r="RVR44" s="539"/>
      <c r="RVS44" s="539"/>
      <c r="RVT44" s="539"/>
      <c r="RVU44" s="539"/>
      <c r="RVV44" s="539"/>
      <c r="RVW44" s="539"/>
      <c r="RVX44" s="539"/>
      <c r="RVY44" s="539"/>
      <c r="RVZ44" s="539"/>
      <c r="RWA44" s="539"/>
      <c r="RWB44" s="539"/>
      <c r="RWC44" s="539"/>
      <c r="RWD44" s="539"/>
      <c r="RWE44" s="539"/>
      <c r="RWF44" s="539"/>
      <c r="RWG44" s="539"/>
      <c r="RWH44" s="539"/>
      <c r="RWI44" s="539"/>
      <c r="RWJ44" s="539"/>
      <c r="RWK44" s="539"/>
      <c r="RWL44" s="539"/>
      <c r="RWM44" s="539"/>
      <c r="RWN44" s="539"/>
      <c r="RWO44" s="539"/>
      <c r="RWP44" s="539"/>
      <c r="RWQ44" s="539"/>
      <c r="RWR44" s="539"/>
      <c r="RWS44" s="539"/>
      <c r="RWT44" s="539"/>
      <c r="RWU44" s="539"/>
      <c r="RWV44" s="539"/>
      <c r="RWW44" s="539"/>
      <c r="RWX44" s="539"/>
      <c r="RWY44" s="539"/>
      <c r="RWZ44" s="539"/>
      <c r="RXA44" s="539"/>
      <c r="RXB44" s="539"/>
      <c r="RXC44" s="539"/>
      <c r="RXD44" s="539"/>
      <c r="RXE44" s="539"/>
      <c r="RXF44" s="539"/>
      <c r="RXG44" s="539"/>
      <c r="RXH44" s="539"/>
      <c r="RXI44" s="539"/>
      <c r="RXJ44" s="539"/>
      <c r="RXK44" s="539"/>
      <c r="RXL44" s="539"/>
      <c r="RXM44" s="539"/>
      <c r="RXN44" s="539"/>
      <c r="RXO44" s="539"/>
      <c r="RXP44" s="539"/>
      <c r="RXQ44" s="539"/>
      <c r="RXR44" s="539"/>
      <c r="RXS44" s="539"/>
      <c r="RXT44" s="539"/>
      <c r="RXU44" s="539"/>
      <c r="RXV44" s="539"/>
      <c r="RXW44" s="539"/>
      <c r="RXX44" s="539"/>
      <c r="RXY44" s="539"/>
      <c r="RXZ44" s="539"/>
      <c r="RYA44" s="539"/>
      <c r="RYB44" s="539"/>
      <c r="RYC44" s="539"/>
      <c r="RYD44" s="539"/>
      <c r="RYE44" s="539"/>
      <c r="RYF44" s="539"/>
      <c r="RYG44" s="539"/>
      <c r="RYH44" s="539"/>
      <c r="RYI44" s="539"/>
      <c r="RYJ44" s="539"/>
      <c r="RYK44" s="539"/>
      <c r="RYL44" s="539"/>
      <c r="RYM44" s="539"/>
      <c r="RYN44" s="539"/>
      <c r="RYO44" s="539"/>
      <c r="RYP44" s="539"/>
      <c r="RYQ44" s="539"/>
      <c r="RYR44" s="539"/>
      <c r="RYS44" s="539"/>
      <c r="RYT44" s="539"/>
      <c r="RYU44" s="539"/>
      <c r="RYV44" s="539"/>
      <c r="RYW44" s="539"/>
      <c r="RYX44" s="539"/>
      <c r="RYY44" s="539"/>
      <c r="RYZ44" s="539"/>
      <c r="RZA44" s="539"/>
      <c r="RZB44" s="539"/>
      <c r="RZC44" s="539"/>
      <c r="RZD44" s="539"/>
      <c r="RZE44" s="539"/>
      <c r="RZF44" s="539"/>
      <c r="RZG44" s="539"/>
      <c r="RZH44" s="539"/>
      <c r="RZI44" s="539"/>
      <c r="RZJ44" s="539"/>
      <c r="RZK44" s="539"/>
      <c r="RZL44" s="539"/>
      <c r="RZM44" s="539"/>
      <c r="RZN44" s="539"/>
      <c r="RZO44" s="539"/>
      <c r="RZP44" s="539"/>
      <c r="RZQ44" s="539"/>
      <c r="RZR44" s="539"/>
      <c r="RZS44" s="539"/>
      <c r="RZT44" s="539"/>
      <c r="RZU44" s="539"/>
      <c r="RZV44" s="539"/>
      <c r="RZW44" s="539"/>
      <c r="RZX44" s="539"/>
      <c r="RZY44" s="539"/>
      <c r="RZZ44" s="539"/>
      <c r="SAA44" s="539"/>
      <c r="SAB44" s="539"/>
      <c r="SAC44" s="539"/>
      <c r="SAD44" s="539"/>
      <c r="SAE44" s="539"/>
      <c r="SAF44" s="539"/>
      <c r="SAG44" s="539"/>
      <c r="SAH44" s="539"/>
      <c r="SAI44" s="539"/>
      <c r="SAJ44" s="539"/>
      <c r="SAK44" s="539"/>
      <c r="SAL44" s="539"/>
      <c r="SAM44" s="539"/>
      <c r="SAN44" s="539"/>
      <c r="SAO44" s="539"/>
      <c r="SAP44" s="539"/>
      <c r="SAQ44" s="539"/>
      <c r="SAR44" s="539"/>
      <c r="SAS44" s="539"/>
      <c r="SAT44" s="539"/>
      <c r="SAU44" s="539"/>
      <c r="SAV44" s="539"/>
      <c r="SAW44" s="539"/>
      <c r="SAX44" s="539"/>
      <c r="SAY44" s="539"/>
      <c r="SAZ44" s="539"/>
      <c r="SBA44" s="539"/>
      <c r="SBB44" s="539"/>
      <c r="SBC44" s="539"/>
      <c r="SBD44" s="539"/>
      <c r="SBE44" s="539"/>
      <c r="SBF44" s="539"/>
      <c r="SBG44" s="539"/>
      <c r="SBH44" s="539"/>
      <c r="SBI44" s="539"/>
      <c r="SBJ44" s="539"/>
      <c r="SBK44" s="539"/>
      <c r="SBL44" s="539"/>
      <c r="SBM44" s="539"/>
      <c r="SBN44" s="539"/>
      <c r="SBO44" s="539"/>
      <c r="SBP44" s="539"/>
      <c r="SBQ44" s="539"/>
      <c r="SBR44" s="539"/>
      <c r="SBS44" s="539"/>
      <c r="SBT44" s="539"/>
      <c r="SBU44" s="539"/>
      <c r="SBV44" s="539"/>
      <c r="SBW44" s="539"/>
      <c r="SBX44" s="539"/>
      <c r="SBY44" s="539"/>
      <c r="SBZ44" s="539"/>
      <c r="SCA44" s="539"/>
      <c r="SCB44" s="539"/>
      <c r="SCC44" s="539"/>
      <c r="SCD44" s="539"/>
      <c r="SCE44" s="539"/>
      <c r="SCF44" s="539"/>
      <c r="SCG44" s="539"/>
      <c r="SCH44" s="539"/>
      <c r="SCI44" s="539"/>
      <c r="SCJ44" s="539"/>
      <c r="SCK44" s="539"/>
      <c r="SCL44" s="539"/>
      <c r="SCM44" s="539"/>
      <c r="SCN44" s="539"/>
      <c r="SCO44" s="539"/>
      <c r="SCP44" s="539"/>
      <c r="SCQ44" s="539"/>
      <c r="SCR44" s="539"/>
      <c r="SCS44" s="539"/>
      <c r="SCT44" s="539"/>
      <c r="SCU44" s="539"/>
      <c r="SCV44" s="539"/>
      <c r="SCW44" s="539"/>
      <c r="SCX44" s="539"/>
      <c r="SCY44" s="539"/>
      <c r="SCZ44" s="539"/>
      <c r="SDA44" s="539"/>
      <c r="SDB44" s="539"/>
      <c r="SDC44" s="539"/>
      <c r="SDD44" s="539"/>
      <c r="SDE44" s="539"/>
      <c r="SDF44" s="539"/>
      <c r="SDG44" s="539"/>
      <c r="SDH44" s="539"/>
      <c r="SDI44" s="539"/>
      <c r="SDJ44" s="539"/>
      <c r="SDK44" s="539"/>
      <c r="SDL44" s="539"/>
      <c r="SDM44" s="539"/>
      <c r="SDN44" s="539"/>
      <c r="SDO44" s="539"/>
      <c r="SDP44" s="539"/>
      <c r="SDQ44" s="539"/>
      <c r="SDR44" s="539"/>
      <c r="SDS44" s="539"/>
      <c r="SDT44" s="539"/>
      <c r="SDU44" s="539"/>
      <c r="SDV44" s="539"/>
      <c r="SDW44" s="539"/>
      <c r="SDX44" s="539"/>
      <c r="SDY44" s="539"/>
      <c r="SDZ44" s="539"/>
      <c r="SEA44" s="539"/>
      <c r="SEB44" s="539"/>
      <c r="SEC44" s="539"/>
      <c r="SED44" s="539"/>
      <c r="SEE44" s="539"/>
      <c r="SEF44" s="539"/>
      <c r="SEG44" s="539"/>
      <c r="SEH44" s="539"/>
      <c r="SEI44" s="539"/>
      <c r="SEJ44" s="539"/>
      <c r="SEK44" s="539"/>
      <c r="SEL44" s="539"/>
      <c r="SEM44" s="539"/>
      <c r="SEN44" s="539"/>
      <c r="SEO44" s="539"/>
      <c r="SEP44" s="539"/>
      <c r="SEQ44" s="539"/>
      <c r="SER44" s="539"/>
      <c r="SES44" s="539"/>
      <c r="SET44" s="539"/>
      <c r="SEU44" s="539"/>
      <c r="SEV44" s="539"/>
      <c r="SEW44" s="539"/>
      <c r="SEX44" s="539"/>
      <c r="SEY44" s="539"/>
      <c r="SEZ44" s="539"/>
      <c r="SFA44" s="539"/>
      <c r="SFB44" s="539"/>
      <c r="SFC44" s="539"/>
      <c r="SFD44" s="539"/>
      <c r="SFE44" s="539"/>
      <c r="SFF44" s="539"/>
      <c r="SFG44" s="539"/>
      <c r="SFH44" s="539"/>
      <c r="SFI44" s="539"/>
      <c r="SFJ44" s="539"/>
      <c r="SFK44" s="539"/>
      <c r="SFL44" s="539"/>
      <c r="SFM44" s="539"/>
      <c r="SFN44" s="539"/>
      <c r="SFO44" s="539"/>
      <c r="SFP44" s="539"/>
      <c r="SFQ44" s="539"/>
      <c r="SFR44" s="539"/>
      <c r="SFS44" s="539"/>
      <c r="SFT44" s="539"/>
      <c r="SFU44" s="539"/>
      <c r="SFV44" s="539"/>
      <c r="SFW44" s="539"/>
      <c r="SFX44" s="539"/>
      <c r="SFY44" s="539"/>
      <c r="SFZ44" s="539"/>
      <c r="SGA44" s="539"/>
      <c r="SGB44" s="539"/>
      <c r="SGC44" s="539"/>
      <c r="SGD44" s="539"/>
      <c r="SGE44" s="539"/>
      <c r="SGF44" s="539"/>
      <c r="SGG44" s="539"/>
      <c r="SGH44" s="539"/>
      <c r="SGI44" s="539"/>
      <c r="SGJ44" s="539"/>
      <c r="SGK44" s="539"/>
      <c r="SGL44" s="539"/>
      <c r="SGM44" s="539"/>
      <c r="SGN44" s="539"/>
      <c r="SGO44" s="539"/>
      <c r="SGP44" s="539"/>
      <c r="SGQ44" s="539"/>
      <c r="SGR44" s="539"/>
      <c r="SGS44" s="539"/>
      <c r="SGT44" s="539"/>
      <c r="SGU44" s="539"/>
      <c r="SGV44" s="539"/>
      <c r="SGW44" s="539"/>
      <c r="SGX44" s="539"/>
      <c r="SGY44" s="539"/>
      <c r="SGZ44" s="539"/>
      <c r="SHA44" s="539"/>
      <c r="SHB44" s="539"/>
      <c r="SHC44" s="539"/>
      <c r="SHD44" s="539"/>
      <c r="SHE44" s="539"/>
      <c r="SHF44" s="539"/>
      <c r="SHG44" s="539"/>
      <c r="SHH44" s="539"/>
      <c r="SHI44" s="539"/>
      <c r="SHJ44" s="539"/>
      <c r="SHK44" s="539"/>
      <c r="SHL44" s="539"/>
      <c r="SHM44" s="539"/>
      <c r="SHN44" s="539"/>
      <c r="SHO44" s="539"/>
      <c r="SHP44" s="539"/>
      <c r="SHQ44" s="539"/>
      <c r="SHR44" s="539"/>
      <c r="SHS44" s="539"/>
      <c r="SHT44" s="539"/>
      <c r="SHU44" s="539"/>
      <c r="SHV44" s="539"/>
      <c r="SHW44" s="539"/>
      <c r="SHX44" s="539"/>
      <c r="SHY44" s="539"/>
      <c r="SHZ44" s="539"/>
      <c r="SIA44" s="539"/>
      <c r="SIB44" s="539"/>
      <c r="SIC44" s="539"/>
      <c r="SID44" s="539"/>
      <c r="SIE44" s="539"/>
      <c r="SIF44" s="539"/>
      <c r="SIG44" s="539"/>
      <c r="SIH44" s="539"/>
      <c r="SII44" s="539"/>
      <c r="SIJ44" s="539"/>
      <c r="SIK44" s="539"/>
      <c r="SIL44" s="539"/>
      <c r="SIM44" s="539"/>
      <c r="SIN44" s="539"/>
      <c r="SIO44" s="539"/>
      <c r="SIP44" s="539"/>
      <c r="SIQ44" s="539"/>
      <c r="SIR44" s="539"/>
      <c r="SIS44" s="539"/>
      <c r="SIT44" s="539"/>
      <c r="SIU44" s="539"/>
      <c r="SIV44" s="539"/>
      <c r="SIW44" s="539"/>
      <c r="SIX44" s="539"/>
      <c r="SIY44" s="539"/>
      <c r="SIZ44" s="539"/>
      <c r="SJA44" s="539"/>
      <c r="SJB44" s="539"/>
      <c r="SJC44" s="539"/>
      <c r="SJD44" s="539"/>
      <c r="SJE44" s="539"/>
      <c r="SJF44" s="539"/>
      <c r="SJG44" s="539"/>
      <c r="SJH44" s="539"/>
      <c r="SJI44" s="539"/>
      <c r="SJJ44" s="539"/>
      <c r="SJK44" s="539"/>
      <c r="SJL44" s="539"/>
      <c r="SJM44" s="539"/>
      <c r="SJN44" s="539"/>
      <c r="SJO44" s="539"/>
      <c r="SJP44" s="539"/>
      <c r="SJQ44" s="539"/>
      <c r="SJR44" s="539"/>
      <c r="SJS44" s="539"/>
      <c r="SJT44" s="539"/>
      <c r="SJU44" s="539"/>
      <c r="SJV44" s="539"/>
      <c r="SJW44" s="539"/>
      <c r="SJX44" s="539"/>
      <c r="SJY44" s="539"/>
      <c r="SJZ44" s="539"/>
      <c r="SKA44" s="539"/>
      <c r="SKB44" s="539"/>
      <c r="SKC44" s="539"/>
      <c r="SKD44" s="539"/>
      <c r="SKE44" s="539"/>
      <c r="SKF44" s="539"/>
      <c r="SKG44" s="539"/>
      <c r="SKH44" s="539"/>
      <c r="SKI44" s="539"/>
      <c r="SKJ44" s="539"/>
      <c r="SKK44" s="539"/>
      <c r="SKL44" s="539"/>
      <c r="SKM44" s="539"/>
      <c r="SKN44" s="539"/>
      <c r="SKO44" s="539"/>
      <c r="SKP44" s="539"/>
      <c r="SKQ44" s="539"/>
      <c r="SKR44" s="539"/>
      <c r="SKS44" s="539"/>
      <c r="SKT44" s="539"/>
      <c r="SKU44" s="539"/>
      <c r="SKV44" s="539"/>
      <c r="SKW44" s="539"/>
      <c r="SKX44" s="539"/>
      <c r="SKY44" s="539"/>
      <c r="SKZ44" s="539"/>
      <c r="SLA44" s="539"/>
      <c r="SLB44" s="539"/>
      <c r="SLC44" s="539"/>
      <c r="SLD44" s="539"/>
      <c r="SLE44" s="539"/>
      <c r="SLF44" s="539"/>
      <c r="SLG44" s="539"/>
      <c r="SLH44" s="539"/>
      <c r="SLI44" s="539"/>
      <c r="SLJ44" s="539"/>
      <c r="SLK44" s="539"/>
      <c r="SLL44" s="539"/>
      <c r="SLM44" s="539"/>
      <c r="SLN44" s="539"/>
      <c r="SLO44" s="539"/>
      <c r="SLP44" s="539"/>
      <c r="SLQ44" s="539"/>
      <c r="SLR44" s="539"/>
      <c r="SLS44" s="539"/>
      <c r="SLT44" s="539"/>
      <c r="SLU44" s="539"/>
      <c r="SLV44" s="539"/>
      <c r="SLW44" s="539"/>
      <c r="SLX44" s="539"/>
      <c r="SLY44" s="539"/>
      <c r="SLZ44" s="539"/>
      <c r="SMA44" s="539"/>
      <c r="SMB44" s="539"/>
      <c r="SMC44" s="539"/>
      <c r="SMD44" s="539"/>
      <c r="SME44" s="539"/>
      <c r="SMF44" s="539"/>
      <c r="SMG44" s="539"/>
      <c r="SMH44" s="539"/>
      <c r="SMI44" s="539"/>
      <c r="SMJ44" s="539"/>
      <c r="SMK44" s="539"/>
      <c r="SML44" s="539"/>
      <c r="SMM44" s="539"/>
      <c r="SMN44" s="539"/>
      <c r="SMO44" s="539"/>
      <c r="SMP44" s="539"/>
      <c r="SMQ44" s="539"/>
      <c r="SMR44" s="539"/>
      <c r="SMS44" s="539"/>
      <c r="SMT44" s="539"/>
      <c r="SMU44" s="539"/>
      <c r="SMV44" s="539"/>
      <c r="SMW44" s="539"/>
      <c r="SMX44" s="539"/>
      <c r="SMY44" s="539"/>
      <c r="SMZ44" s="539"/>
      <c r="SNA44" s="539"/>
      <c r="SNB44" s="539"/>
      <c r="SNC44" s="539"/>
      <c r="SND44" s="539"/>
      <c r="SNE44" s="539"/>
      <c r="SNF44" s="539"/>
      <c r="SNG44" s="539"/>
      <c r="SNH44" s="539"/>
      <c r="SNI44" s="539"/>
      <c r="SNJ44" s="539"/>
      <c r="SNK44" s="539"/>
      <c r="SNL44" s="539"/>
      <c r="SNM44" s="539"/>
      <c r="SNN44" s="539"/>
      <c r="SNO44" s="539"/>
      <c r="SNP44" s="539"/>
      <c r="SNQ44" s="539"/>
      <c r="SNR44" s="539"/>
      <c r="SNS44" s="539"/>
      <c r="SNT44" s="539"/>
      <c r="SNU44" s="539"/>
      <c r="SNV44" s="539"/>
      <c r="SNW44" s="539"/>
      <c r="SNX44" s="539"/>
      <c r="SNY44" s="539"/>
      <c r="SNZ44" s="539"/>
      <c r="SOA44" s="539"/>
      <c r="SOB44" s="539"/>
      <c r="SOC44" s="539"/>
      <c r="SOD44" s="539"/>
      <c r="SOE44" s="539"/>
      <c r="SOF44" s="539"/>
      <c r="SOG44" s="539"/>
      <c r="SOH44" s="539"/>
      <c r="SOI44" s="539"/>
      <c r="SOJ44" s="539"/>
      <c r="SOK44" s="539"/>
      <c r="SOL44" s="539"/>
      <c r="SOM44" s="539"/>
      <c r="SON44" s="539"/>
      <c r="SOO44" s="539"/>
      <c r="SOP44" s="539"/>
      <c r="SOQ44" s="539"/>
      <c r="SOR44" s="539"/>
      <c r="SOS44" s="539"/>
      <c r="SOT44" s="539"/>
      <c r="SOU44" s="539"/>
      <c r="SOV44" s="539"/>
      <c r="SOW44" s="539"/>
      <c r="SOX44" s="539"/>
      <c r="SOY44" s="539"/>
      <c r="SOZ44" s="539"/>
      <c r="SPA44" s="539"/>
      <c r="SPB44" s="539"/>
      <c r="SPC44" s="539"/>
      <c r="SPD44" s="539"/>
      <c r="SPE44" s="539"/>
      <c r="SPF44" s="539"/>
      <c r="SPG44" s="539"/>
      <c r="SPH44" s="539"/>
      <c r="SPI44" s="539"/>
      <c r="SPJ44" s="539"/>
      <c r="SPK44" s="539"/>
      <c r="SPL44" s="539"/>
      <c r="SPM44" s="539"/>
      <c r="SPN44" s="539"/>
      <c r="SPO44" s="539"/>
      <c r="SPP44" s="539"/>
      <c r="SPQ44" s="539"/>
      <c r="SPR44" s="539"/>
      <c r="SPS44" s="539"/>
      <c r="SPT44" s="539"/>
      <c r="SPU44" s="539"/>
      <c r="SPV44" s="539"/>
      <c r="SPW44" s="539"/>
      <c r="SPX44" s="539"/>
      <c r="SPY44" s="539"/>
      <c r="SPZ44" s="539"/>
      <c r="SQA44" s="539"/>
      <c r="SQB44" s="539"/>
      <c r="SQC44" s="539"/>
      <c r="SQD44" s="539"/>
      <c r="SQE44" s="539"/>
      <c r="SQF44" s="539"/>
      <c r="SQG44" s="539"/>
      <c r="SQH44" s="539"/>
      <c r="SQI44" s="539"/>
      <c r="SQJ44" s="539"/>
      <c r="SQK44" s="539"/>
      <c r="SQL44" s="539"/>
      <c r="SQM44" s="539"/>
      <c r="SQN44" s="539"/>
      <c r="SQO44" s="539"/>
      <c r="SQP44" s="539"/>
      <c r="SQQ44" s="539"/>
      <c r="SQR44" s="539"/>
      <c r="SQS44" s="539"/>
      <c r="SQT44" s="539"/>
      <c r="SQU44" s="539"/>
      <c r="SQV44" s="539"/>
      <c r="SQW44" s="539"/>
      <c r="SQX44" s="539"/>
      <c r="SQY44" s="539"/>
      <c r="SQZ44" s="539"/>
      <c r="SRA44" s="539"/>
      <c r="SRB44" s="539"/>
      <c r="SRC44" s="539"/>
      <c r="SRD44" s="539"/>
      <c r="SRE44" s="539"/>
      <c r="SRF44" s="539"/>
      <c r="SRG44" s="539"/>
      <c r="SRH44" s="539"/>
      <c r="SRI44" s="539"/>
      <c r="SRJ44" s="539"/>
      <c r="SRK44" s="539"/>
      <c r="SRL44" s="539"/>
      <c r="SRM44" s="539"/>
      <c r="SRN44" s="539"/>
      <c r="SRO44" s="539"/>
      <c r="SRP44" s="539"/>
      <c r="SRQ44" s="539"/>
      <c r="SRR44" s="539"/>
      <c r="SRS44" s="539"/>
      <c r="SRT44" s="539"/>
      <c r="SRU44" s="539"/>
      <c r="SRV44" s="539"/>
      <c r="SRW44" s="539"/>
      <c r="SRX44" s="539"/>
      <c r="SRY44" s="539"/>
      <c r="SRZ44" s="539"/>
      <c r="SSA44" s="539"/>
      <c r="SSB44" s="539"/>
      <c r="SSC44" s="539"/>
      <c r="SSD44" s="539"/>
      <c r="SSE44" s="539"/>
      <c r="SSF44" s="539"/>
      <c r="SSG44" s="539"/>
      <c r="SSH44" s="539"/>
      <c r="SSI44" s="539"/>
      <c r="SSJ44" s="539"/>
      <c r="SSK44" s="539"/>
      <c r="SSL44" s="539"/>
      <c r="SSM44" s="539"/>
      <c r="SSN44" s="539"/>
      <c r="SSO44" s="539"/>
      <c r="SSP44" s="539"/>
      <c r="SSQ44" s="539"/>
      <c r="SSR44" s="539"/>
      <c r="SSS44" s="539"/>
      <c r="SST44" s="539"/>
      <c r="SSU44" s="539"/>
      <c r="SSV44" s="539"/>
      <c r="SSW44" s="539"/>
      <c r="SSX44" s="539"/>
      <c r="SSY44" s="539"/>
      <c r="SSZ44" s="539"/>
      <c r="STA44" s="539"/>
      <c r="STB44" s="539"/>
      <c r="STC44" s="539"/>
      <c r="STD44" s="539"/>
      <c r="STE44" s="539"/>
      <c r="STF44" s="539"/>
      <c r="STG44" s="539"/>
      <c r="STH44" s="539"/>
      <c r="STI44" s="539"/>
      <c r="STJ44" s="539"/>
      <c r="STK44" s="539"/>
      <c r="STL44" s="539"/>
      <c r="STM44" s="539"/>
      <c r="STN44" s="539"/>
      <c r="STO44" s="539"/>
      <c r="STP44" s="539"/>
      <c r="STQ44" s="539"/>
      <c r="STR44" s="539"/>
      <c r="STS44" s="539"/>
      <c r="STT44" s="539"/>
      <c r="STU44" s="539"/>
      <c r="STV44" s="539"/>
      <c r="STW44" s="539"/>
      <c r="STX44" s="539"/>
      <c r="STY44" s="539"/>
      <c r="STZ44" s="539"/>
      <c r="SUA44" s="539"/>
      <c r="SUB44" s="539"/>
      <c r="SUC44" s="539"/>
      <c r="SUD44" s="539"/>
      <c r="SUE44" s="539"/>
      <c r="SUF44" s="539"/>
      <c r="SUG44" s="539"/>
      <c r="SUH44" s="539"/>
      <c r="SUI44" s="539"/>
      <c r="SUJ44" s="539"/>
      <c r="SUK44" s="539"/>
      <c r="SUL44" s="539"/>
      <c r="SUM44" s="539"/>
      <c r="SUN44" s="539"/>
      <c r="SUO44" s="539"/>
      <c r="SUP44" s="539"/>
      <c r="SUQ44" s="539"/>
      <c r="SUR44" s="539"/>
      <c r="SUS44" s="539"/>
      <c r="SUT44" s="539"/>
      <c r="SUU44" s="539"/>
      <c r="SUV44" s="539"/>
      <c r="SUW44" s="539"/>
      <c r="SUX44" s="539"/>
      <c r="SUY44" s="539"/>
      <c r="SUZ44" s="539"/>
      <c r="SVA44" s="539"/>
      <c r="SVB44" s="539"/>
      <c r="SVC44" s="539"/>
      <c r="SVD44" s="539"/>
      <c r="SVE44" s="539"/>
      <c r="SVF44" s="539"/>
      <c r="SVG44" s="539"/>
      <c r="SVH44" s="539"/>
      <c r="SVI44" s="539"/>
      <c r="SVJ44" s="539"/>
      <c r="SVK44" s="539"/>
      <c r="SVL44" s="539"/>
      <c r="SVM44" s="539"/>
      <c r="SVN44" s="539"/>
      <c r="SVO44" s="539"/>
      <c r="SVP44" s="539"/>
      <c r="SVQ44" s="539"/>
      <c r="SVR44" s="539"/>
      <c r="SVS44" s="539"/>
      <c r="SVT44" s="539"/>
      <c r="SVU44" s="539"/>
      <c r="SVV44" s="539"/>
      <c r="SVW44" s="539"/>
      <c r="SVX44" s="539"/>
      <c r="SVY44" s="539"/>
      <c r="SVZ44" s="539"/>
      <c r="SWA44" s="539"/>
      <c r="SWB44" s="539"/>
      <c r="SWC44" s="539"/>
      <c r="SWD44" s="539"/>
      <c r="SWE44" s="539"/>
      <c r="SWF44" s="539"/>
      <c r="SWG44" s="539"/>
      <c r="SWH44" s="539"/>
      <c r="SWI44" s="539"/>
      <c r="SWJ44" s="539"/>
      <c r="SWK44" s="539"/>
      <c r="SWL44" s="539"/>
      <c r="SWM44" s="539"/>
      <c r="SWN44" s="539"/>
      <c r="SWO44" s="539"/>
      <c r="SWP44" s="539"/>
      <c r="SWQ44" s="539"/>
      <c r="SWR44" s="539"/>
      <c r="SWS44" s="539"/>
      <c r="SWT44" s="539"/>
      <c r="SWU44" s="539"/>
      <c r="SWV44" s="539"/>
      <c r="SWW44" s="539"/>
      <c r="SWX44" s="539"/>
      <c r="SWY44" s="539"/>
      <c r="SWZ44" s="539"/>
      <c r="SXA44" s="539"/>
      <c r="SXB44" s="539"/>
      <c r="SXC44" s="539"/>
      <c r="SXD44" s="539"/>
      <c r="SXE44" s="539"/>
      <c r="SXF44" s="539"/>
      <c r="SXG44" s="539"/>
      <c r="SXH44" s="539"/>
      <c r="SXI44" s="539"/>
      <c r="SXJ44" s="539"/>
      <c r="SXK44" s="539"/>
      <c r="SXL44" s="539"/>
      <c r="SXM44" s="539"/>
      <c r="SXN44" s="539"/>
      <c r="SXO44" s="539"/>
      <c r="SXP44" s="539"/>
      <c r="SXQ44" s="539"/>
      <c r="SXR44" s="539"/>
      <c r="SXS44" s="539"/>
      <c r="SXT44" s="539"/>
      <c r="SXU44" s="539"/>
      <c r="SXV44" s="539"/>
      <c r="SXW44" s="539"/>
      <c r="SXX44" s="539"/>
      <c r="SXY44" s="539"/>
      <c r="SXZ44" s="539"/>
      <c r="SYA44" s="539"/>
      <c r="SYB44" s="539"/>
      <c r="SYC44" s="539"/>
      <c r="SYD44" s="539"/>
      <c r="SYE44" s="539"/>
      <c r="SYF44" s="539"/>
      <c r="SYG44" s="539"/>
      <c r="SYH44" s="539"/>
      <c r="SYI44" s="539"/>
      <c r="SYJ44" s="539"/>
      <c r="SYK44" s="539"/>
      <c r="SYL44" s="539"/>
      <c r="SYM44" s="539"/>
      <c r="SYN44" s="539"/>
      <c r="SYO44" s="539"/>
      <c r="SYP44" s="539"/>
      <c r="SYQ44" s="539"/>
      <c r="SYR44" s="539"/>
      <c r="SYS44" s="539"/>
      <c r="SYT44" s="539"/>
      <c r="SYU44" s="539"/>
      <c r="SYV44" s="539"/>
      <c r="SYW44" s="539"/>
      <c r="SYX44" s="539"/>
      <c r="SYY44" s="539"/>
      <c r="SYZ44" s="539"/>
      <c r="SZA44" s="539"/>
      <c r="SZB44" s="539"/>
      <c r="SZC44" s="539"/>
      <c r="SZD44" s="539"/>
      <c r="SZE44" s="539"/>
      <c r="SZF44" s="539"/>
      <c r="SZG44" s="539"/>
      <c r="SZH44" s="539"/>
      <c r="SZI44" s="539"/>
      <c r="SZJ44" s="539"/>
      <c r="SZK44" s="539"/>
      <c r="SZL44" s="539"/>
      <c r="SZM44" s="539"/>
      <c r="SZN44" s="539"/>
      <c r="SZO44" s="539"/>
      <c r="SZP44" s="539"/>
      <c r="SZQ44" s="539"/>
      <c r="SZR44" s="539"/>
      <c r="SZS44" s="539"/>
      <c r="SZT44" s="539"/>
      <c r="SZU44" s="539"/>
      <c r="SZV44" s="539"/>
      <c r="SZW44" s="539"/>
      <c r="SZX44" s="539"/>
      <c r="SZY44" s="539"/>
      <c r="SZZ44" s="539"/>
      <c r="TAA44" s="539"/>
      <c r="TAB44" s="539"/>
      <c r="TAC44" s="539"/>
      <c r="TAD44" s="539"/>
      <c r="TAE44" s="539"/>
      <c r="TAF44" s="539"/>
      <c r="TAG44" s="539"/>
      <c r="TAH44" s="539"/>
      <c r="TAI44" s="539"/>
      <c r="TAJ44" s="539"/>
      <c r="TAK44" s="539"/>
      <c r="TAL44" s="539"/>
      <c r="TAM44" s="539"/>
      <c r="TAN44" s="539"/>
      <c r="TAO44" s="539"/>
      <c r="TAP44" s="539"/>
      <c r="TAQ44" s="539"/>
      <c r="TAR44" s="539"/>
      <c r="TAS44" s="539"/>
      <c r="TAT44" s="539"/>
      <c r="TAU44" s="539"/>
      <c r="TAV44" s="539"/>
      <c r="TAW44" s="539"/>
      <c r="TAX44" s="539"/>
      <c r="TAY44" s="539"/>
      <c r="TAZ44" s="539"/>
      <c r="TBA44" s="539"/>
      <c r="TBB44" s="539"/>
      <c r="TBC44" s="539"/>
      <c r="TBD44" s="539"/>
      <c r="TBE44" s="539"/>
      <c r="TBF44" s="539"/>
      <c r="TBG44" s="539"/>
      <c r="TBH44" s="539"/>
      <c r="TBI44" s="539"/>
      <c r="TBJ44" s="539"/>
      <c r="TBK44" s="539"/>
      <c r="TBL44" s="539"/>
      <c r="TBM44" s="539"/>
      <c r="TBN44" s="539"/>
      <c r="TBO44" s="539"/>
      <c r="TBP44" s="539"/>
      <c r="TBQ44" s="539"/>
      <c r="TBR44" s="539"/>
      <c r="TBS44" s="539"/>
      <c r="TBT44" s="539"/>
      <c r="TBU44" s="539"/>
      <c r="TBV44" s="539"/>
      <c r="TBW44" s="539"/>
      <c r="TBX44" s="539"/>
      <c r="TBY44" s="539"/>
      <c r="TBZ44" s="539"/>
      <c r="TCA44" s="539"/>
      <c r="TCB44" s="539"/>
      <c r="TCC44" s="539"/>
      <c r="TCD44" s="539"/>
      <c r="TCE44" s="539"/>
      <c r="TCF44" s="539"/>
      <c r="TCG44" s="539"/>
      <c r="TCH44" s="539"/>
      <c r="TCI44" s="539"/>
      <c r="TCJ44" s="539"/>
      <c r="TCK44" s="539"/>
      <c r="TCL44" s="539"/>
      <c r="TCM44" s="539"/>
      <c r="TCN44" s="539"/>
      <c r="TCO44" s="539"/>
      <c r="TCP44" s="539"/>
      <c r="TCQ44" s="539"/>
      <c r="TCR44" s="539"/>
      <c r="TCS44" s="539"/>
      <c r="TCT44" s="539"/>
      <c r="TCU44" s="539"/>
      <c r="TCV44" s="539"/>
      <c r="TCW44" s="539"/>
      <c r="TCX44" s="539"/>
      <c r="TCY44" s="539"/>
      <c r="TCZ44" s="539"/>
      <c r="TDA44" s="539"/>
      <c r="TDB44" s="539"/>
      <c r="TDC44" s="539"/>
      <c r="TDD44" s="539"/>
      <c r="TDE44" s="539"/>
      <c r="TDF44" s="539"/>
      <c r="TDG44" s="539"/>
      <c r="TDH44" s="539"/>
      <c r="TDI44" s="539"/>
      <c r="TDJ44" s="539"/>
      <c r="TDK44" s="539"/>
      <c r="TDL44" s="539"/>
      <c r="TDM44" s="539"/>
      <c r="TDN44" s="539"/>
      <c r="TDO44" s="539"/>
      <c r="TDP44" s="539"/>
      <c r="TDQ44" s="539"/>
      <c r="TDR44" s="539"/>
      <c r="TDS44" s="539"/>
      <c r="TDT44" s="539"/>
      <c r="TDU44" s="539"/>
      <c r="TDV44" s="539"/>
      <c r="TDW44" s="539"/>
      <c r="TDX44" s="539"/>
      <c r="TDY44" s="539"/>
      <c r="TDZ44" s="539"/>
      <c r="TEA44" s="539"/>
      <c r="TEB44" s="539"/>
      <c r="TEC44" s="539"/>
      <c r="TED44" s="539"/>
      <c r="TEE44" s="539"/>
      <c r="TEF44" s="539"/>
      <c r="TEG44" s="539"/>
      <c r="TEH44" s="539"/>
      <c r="TEI44" s="539"/>
      <c r="TEJ44" s="539"/>
      <c r="TEK44" s="539"/>
      <c r="TEL44" s="539"/>
      <c r="TEM44" s="539"/>
      <c r="TEN44" s="539"/>
      <c r="TEO44" s="539"/>
      <c r="TEP44" s="539"/>
      <c r="TEQ44" s="539"/>
      <c r="TER44" s="539"/>
      <c r="TES44" s="539"/>
      <c r="TET44" s="539"/>
      <c r="TEU44" s="539"/>
      <c r="TEV44" s="539"/>
      <c r="TEW44" s="539"/>
      <c r="TEX44" s="539"/>
      <c r="TEY44" s="539"/>
      <c r="TEZ44" s="539"/>
      <c r="TFA44" s="539"/>
      <c r="TFB44" s="539"/>
      <c r="TFC44" s="539"/>
      <c r="TFD44" s="539"/>
      <c r="TFE44" s="539"/>
      <c r="TFF44" s="539"/>
      <c r="TFG44" s="539"/>
      <c r="TFH44" s="539"/>
      <c r="TFI44" s="539"/>
      <c r="TFJ44" s="539"/>
      <c r="TFK44" s="539"/>
      <c r="TFL44" s="539"/>
      <c r="TFM44" s="539"/>
      <c r="TFN44" s="539"/>
      <c r="TFO44" s="539"/>
      <c r="TFP44" s="539"/>
      <c r="TFQ44" s="539"/>
      <c r="TFR44" s="539"/>
      <c r="TFS44" s="539"/>
      <c r="TFT44" s="539"/>
      <c r="TFU44" s="539"/>
      <c r="TFV44" s="539"/>
      <c r="TFW44" s="539"/>
      <c r="TFX44" s="539"/>
      <c r="TFY44" s="539"/>
      <c r="TFZ44" s="539"/>
      <c r="TGA44" s="539"/>
      <c r="TGB44" s="539"/>
      <c r="TGC44" s="539"/>
      <c r="TGD44" s="539"/>
      <c r="TGE44" s="539"/>
      <c r="TGF44" s="539"/>
      <c r="TGG44" s="539"/>
      <c r="TGH44" s="539"/>
      <c r="TGI44" s="539"/>
      <c r="TGJ44" s="539"/>
      <c r="TGK44" s="539"/>
      <c r="TGL44" s="539"/>
      <c r="TGM44" s="539"/>
      <c r="TGN44" s="539"/>
      <c r="TGO44" s="539"/>
      <c r="TGP44" s="539"/>
      <c r="TGQ44" s="539"/>
      <c r="TGR44" s="539"/>
      <c r="TGS44" s="539"/>
      <c r="TGT44" s="539"/>
      <c r="TGU44" s="539"/>
      <c r="TGV44" s="539"/>
      <c r="TGW44" s="539"/>
      <c r="TGX44" s="539"/>
      <c r="TGY44" s="539"/>
      <c r="TGZ44" s="539"/>
      <c r="THA44" s="539"/>
      <c r="THB44" s="539"/>
      <c r="THC44" s="539"/>
      <c r="THD44" s="539"/>
      <c r="THE44" s="539"/>
      <c r="THF44" s="539"/>
      <c r="THG44" s="539"/>
      <c r="THH44" s="539"/>
      <c r="THI44" s="539"/>
      <c r="THJ44" s="539"/>
      <c r="THK44" s="539"/>
      <c r="THL44" s="539"/>
      <c r="THM44" s="539"/>
      <c r="THN44" s="539"/>
      <c r="THO44" s="539"/>
      <c r="THP44" s="539"/>
      <c r="THQ44" s="539"/>
      <c r="THR44" s="539"/>
      <c r="THS44" s="539"/>
      <c r="THT44" s="539"/>
      <c r="THU44" s="539"/>
      <c r="THV44" s="539"/>
      <c r="THW44" s="539"/>
      <c r="THX44" s="539"/>
      <c r="THY44" s="539"/>
      <c r="THZ44" s="539"/>
      <c r="TIA44" s="539"/>
      <c r="TIB44" s="539"/>
      <c r="TIC44" s="539"/>
      <c r="TID44" s="539"/>
      <c r="TIE44" s="539"/>
      <c r="TIF44" s="539"/>
      <c r="TIG44" s="539"/>
      <c r="TIH44" s="539"/>
      <c r="TII44" s="539"/>
      <c r="TIJ44" s="539"/>
      <c r="TIK44" s="539"/>
      <c r="TIL44" s="539"/>
      <c r="TIM44" s="539"/>
      <c r="TIN44" s="539"/>
      <c r="TIO44" s="539"/>
      <c r="TIP44" s="539"/>
      <c r="TIQ44" s="539"/>
      <c r="TIR44" s="539"/>
      <c r="TIS44" s="539"/>
      <c r="TIT44" s="539"/>
      <c r="TIU44" s="539"/>
      <c r="TIV44" s="539"/>
      <c r="TIW44" s="539"/>
      <c r="TIX44" s="539"/>
      <c r="TIY44" s="539"/>
      <c r="TIZ44" s="539"/>
      <c r="TJA44" s="539"/>
      <c r="TJB44" s="539"/>
      <c r="TJC44" s="539"/>
      <c r="TJD44" s="539"/>
      <c r="TJE44" s="539"/>
      <c r="TJF44" s="539"/>
      <c r="TJG44" s="539"/>
      <c r="TJH44" s="539"/>
      <c r="TJI44" s="539"/>
      <c r="TJJ44" s="539"/>
      <c r="TJK44" s="539"/>
      <c r="TJL44" s="539"/>
      <c r="TJM44" s="539"/>
      <c r="TJN44" s="539"/>
      <c r="TJO44" s="539"/>
      <c r="TJP44" s="539"/>
      <c r="TJQ44" s="539"/>
      <c r="TJR44" s="539"/>
      <c r="TJS44" s="539"/>
      <c r="TJT44" s="539"/>
      <c r="TJU44" s="539"/>
      <c r="TJV44" s="539"/>
      <c r="TJW44" s="539"/>
      <c r="TJX44" s="539"/>
      <c r="TJY44" s="539"/>
      <c r="TJZ44" s="539"/>
      <c r="TKA44" s="539"/>
      <c r="TKB44" s="539"/>
      <c r="TKC44" s="539"/>
      <c r="TKD44" s="539"/>
      <c r="TKE44" s="539"/>
      <c r="TKF44" s="539"/>
      <c r="TKG44" s="539"/>
      <c r="TKH44" s="539"/>
      <c r="TKI44" s="539"/>
      <c r="TKJ44" s="539"/>
      <c r="TKK44" s="539"/>
      <c r="TKL44" s="539"/>
      <c r="TKM44" s="539"/>
      <c r="TKN44" s="539"/>
      <c r="TKO44" s="539"/>
      <c r="TKP44" s="539"/>
      <c r="TKQ44" s="539"/>
      <c r="TKR44" s="539"/>
      <c r="TKS44" s="539"/>
      <c r="TKT44" s="539"/>
      <c r="TKU44" s="539"/>
      <c r="TKV44" s="539"/>
      <c r="TKW44" s="539"/>
      <c r="TKX44" s="539"/>
      <c r="TKY44" s="539"/>
      <c r="TKZ44" s="539"/>
      <c r="TLA44" s="539"/>
      <c r="TLB44" s="539"/>
      <c r="TLC44" s="539"/>
      <c r="TLD44" s="539"/>
      <c r="TLE44" s="539"/>
      <c r="TLF44" s="539"/>
      <c r="TLG44" s="539"/>
      <c r="TLH44" s="539"/>
      <c r="TLI44" s="539"/>
      <c r="TLJ44" s="539"/>
      <c r="TLK44" s="539"/>
      <c r="TLL44" s="539"/>
      <c r="TLM44" s="539"/>
      <c r="TLN44" s="539"/>
      <c r="TLO44" s="539"/>
      <c r="TLP44" s="539"/>
      <c r="TLQ44" s="539"/>
      <c r="TLR44" s="539"/>
      <c r="TLS44" s="539"/>
      <c r="TLT44" s="539"/>
      <c r="TLU44" s="539"/>
      <c r="TLV44" s="539"/>
      <c r="TLW44" s="539"/>
      <c r="TLX44" s="539"/>
      <c r="TLY44" s="539"/>
      <c r="TLZ44" s="539"/>
      <c r="TMA44" s="539"/>
      <c r="TMB44" s="539"/>
      <c r="TMC44" s="539"/>
      <c r="TMD44" s="539"/>
      <c r="TME44" s="539"/>
      <c r="TMF44" s="539"/>
      <c r="TMG44" s="539"/>
      <c r="TMH44" s="539"/>
      <c r="TMI44" s="539"/>
      <c r="TMJ44" s="539"/>
      <c r="TMK44" s="539"/>
      <c r="TML44" s="539"/>
      <c r="TMM44" s="539"/>
      <c r="TMN44" s="539"/>
      <c r="TMO44" s="539"/>
      <c r="TMP44" s="539"/>
      <c r="TMQ44" s="539"/>
      <c r="TMR44" s="539"/>
      <c r="TMS44" s="539"/>
      <c r="TMT44" s="539"/>
      <c r="TMU44" s="539"/>
      <c r="TMV44" s="539"/>
      <c r="TMW44" s="539"/>
      <c r="TMX44" s="539"/>
      <c r="TMY44" s="539"/>
      <c r="TMZ44" s="539"/>
      <c r="TNA44" s="539"/>
      <c r="TNB44" s="539"/>
      <c r="TNC44" s="539"/>
      <c r="TND44" s="539"/>
      <c r="TNE44" s="539"/>
      <c r="TNF44" s="539"/>
      <c r="TNG44" s="539"/>
      <c r="TNH44" s="539"/>
      <c r="TNI44" s="539"/>
      <c r="TNJ44" s="539"/>
      <c r="TNK44" s="539"/>
      <c r="TNL44" s="539"/>
      <c r="TNM44" s="539"/>
      <c r="TNN44" s="539"/>
      <c r="TNO44" s="539"/>
      <c r="TNP44" s="539"/>
      <c r="TNQ44" s="539"/>
      <c r="TNR44" s="539"/>
      <c r="TNS44" s="539"/>
      <c r="TNT44" s="539"/>
      <c r="TNU44" s="539"/>
      <c r="TNV44" s="539"/>
      <c r="TNW44" s="539"/>
      <c r="TNX44" s="539"/>
      <c r="TNY44" s="539"/>
      <c r="TNZ44" s="539"/>
      <c r="TOA44" s="539"/>
      <c r="TOB44" s="539"/>
      <c r="TOC44" s="539"/>
      <c r="TOD44" s="539"/>
      <c r="TOE44" s="539"/>
      <c r="TOF44" s="539"/>
      <c r="TOG44" s="539"/>
      <c r="TOH44" s="539"/>
      <c r="TOI44" s="539"/>
      <c r="TOJ44" s="539"/>
      <c r="TOK44" s="539"/>
      <c r="TOL44" s="539"/>
      <c r="TOM44" s="539"/>
      <c r="TON44" s="539"/>
      <c r="TOO44" s="539"/>
      <c r="TOP44" s="539"/>
      <c r="TOQ44" s="539"/>
      <c r="TOR44" s="539"/>
      <c r="TOS44" s="539"/>
      <c r="TOT44" s="539"/>
      <c r="TOU44" s="539"/>
      <c r="TOV44" s="539"/>
      <c r="TOW44" s="539"/>
      <c r="TOX44" s="539"/>
      <c r="TOY44" s="539"/>
      <c r="TOZ44" s="539"/>
      <c r="TPA44" s="539"/>
      <c r="TPB44" s="539"/>
      <c r="TPC44" s="539"/>
      <c r="TPD44" s="539"/>
      <c r="TPE44" s="539"/>
      <c r="TPF44" s="539"/>
      <c r="TPG44" s="539"/>
      <c r="TPH44" s="539"/>
      <c r="TPI44" s="539"/>
      <c r="TPJ44" s="539"/>
      <c r="TPK44" s="539"/>
      <c r="TPL44" s="539"/>
      <c r="TPM44" s="539"/>
      <c r="TPN44" s="539"/>
      <c r="TPO44" s="539"/>
      <c r="TPP44" s="539"/>
      <c r="TPQ44" s="539"/>
      <c r="TPR44" s="539"/>
      <c r="TPS44" s="539"/>
      <c r="TPT44" s="539"/>
      <c r="TPU44" s="539"/>
      <c r="TPV44" s="539"/>
      <c r="TPW44" s="539"/>
      <c r="TPX44" s="539"/>
      <c r="TPY44" s="539"/>
      <c r="TPZ44" s="539"/>
      <c r="TQA44" s="539"/>
      <c r="TQB44" s="539"/>
      <c r="TQC44" s="539"/>
      <c r="TQD44" s="539"/>
      <c r="TQE44" s="539"/>
      <c r="TQF44" s="539"/>
      <c r="TQG44" s="539"/>
      <c r="TQH44" s="539"/>
      <c r="TQI44" s="539"/>
      <c r="TQJ44" s="539"/>
      <c r="TQK44" s="539"/>
      <c r="TQL44" s="539"/>
      <c r="TQM44" s="539"/>
      <c r="TQN44" s="539"/>
      <c r="TQO44" s="539"/>
      <c r="TQP44" s="539"/>
      <c r="TQQ44" s="539"/>
      <c r="TQR44" s="539"/>
      <c r="TQS44" s="539"/>
      <c r="TQT44" s="539"/>
      <c r="TQU44" s="539"/>
      <c r="TQV44" s="539"/>
      <c r="TQW44" s="539"/>
      <c r="TQX44" s="539"/>
      <c r="TQY44" s="539"/>
      <c r="TQZ44" s="539"/>
      <c r="TRA44" s="539"/>
      <c r="TRB44" s="539"/>
      <c r="TRC44" s="539"/>
      <c r="TRD44" s="539"/>
      <c r="TRE44" s="539"/>
      <c r="TRF44" s="539"/>
      <c r="TRG44" s="539"/>
      <c r="TRH44" s="539"/>
      <c r="TRI44" s="539"/>
      <c r="TRJ44" s="539"/>
      <c r="TRK44" s="539"/>
      <c r="TRL44" s="539"/>
      <c r="TRM44" s="539"/>
      <c r="TRN44" s="539"/>
      <c r="TRO44" s="539"/>
      <c r="TRP44" s="539"/>
      <c r="TRQ44" s="539"/>
      <c r="TRR44" s="539"/>
      <c r="TRS44" s="539"/>
      <c r="TRT44" s="539"/>
      <c r="TRU44" s="539"/>
      <c r="TRV44" s="539"/>
      <c r="TRW44" s="539"/>
      <c r="TRX44" s="539"/>
      <c r="TRY44" s="539"/>
      <c r="TRZ44" s="539"/>
      <c r="TSA44" s="539"/>
      <c r="TSB44" s="539"/>
      <c r="TSC44" s="539"/>
      <c r="TSD44" s="539"/>
      <c r="TSE44" s="539"/>
      <c r="TSF44" s="539"/>
      <c r="TSG44" s="539"/>
      <c r="TSH44" s="539"/>
      <c r="TSI44" s="539"/>
      <c r="TSJ44" s="539"/>
      <c r="TSK44" s="539"/>
      <c r="TSL44" s="539"/>
      <c r="TSM44" s="539"/>
      <c r="TSN44" s="539"/>
      <c r="TSO44" s="539"/>
      <c r="TSP44" s="539"/>
      <c r="TSQ44" s="539"/>
      <c r="TSR44" s="539"/>
      <c r="TSS44" s="539"/>
      <c r="TST44" s="539"/>
      <c r="TSU44" s="539"/>
      <c r="TSV44" s="539"/>
      <c r="TSW44" s="539"/>
      <c r="TSX44" s="539"/>
      <c r="TSY44" s="539"/>
      <c r="TSZ44" s="539"/>
      <c r="TTA44" s="539"/>
      <c r="TTB44" s="539"/>
      <c r="TTC44" s="539"/>
      <c r="TTD44" s="539"/>
      <c r="TTE44" s="539"/>
      <c r="TTF44" s="539"/>
      <c r="TTG44" s="539"/>
      <c r="TTH44" s="539"/>
      <c r="TTI44" s="539"/>
      <c r="TTJ44" s="539"/>
      <c r="TTK44" s="539"/>
      <c r="TTL44" s="539"/>
      <c r="TTM44" s="539"/>
      <c r="TTN44" s="539"/>
      <c r="TTO44" s="539"/>
      <c r="TTP44" s="539"/>
      <c r="TTQ44" s="539"/>
      <c r="TTR44" s="539"/>
      <c r="TTS44" s="539"/>
      <c r="TTT44" s="539"/>
      <c r="TTU44" s="539"/>
      <c r="TTV44" s="539"/>
      <c r="TTW44" s="539"/>
      <c r="TTX44" s="539"/>
      <c r="TTY44" s="539"/>
      <c r="TTZ44" s="539"/>
      <c r="TUA44" s="539"/>
      <c r="TUB44" s="539"/>
      <c r="TUC44" s="539"/>
      <c r="TUD44" s="539"/>
      <c r="TUE44" s="539"/>
      <c r="TUF44" s="539"/>
      <c r="TUG44" s="539"/>
      <c r="TUH44" s="539"/>
      <c r="TUI44" s="539"/>
      <c r="TUJ44" s="539"/>
      <c r="TUK44" s="539"/>
      <c r="TUL44" s="539"/>
      <c r="TUM44" s="539"/>
      <c r="TUN44" s="539"/>
      <c r="TUO44" s="539"/>
      <c r="TUP44" s="539"/>
      <c r="TUQ44" s="539"/>
      <c r="TUR44" s="539"/>
      <c r="TUS44" s="539"/>
      <c r="TUT44" s="539"/>
      <c r="TUU44" s="539"/>
      <c r="TUV44" s="539"/>
      <c r="TUW44" s="539"/>
      <c r="TUX44" s="539"/>
      <c r="TUY44" s="539"/>
      <c r="TUZ44" s="539"/>
      <c r="TVA44" s="539"/>
      <c r="TVB44" s="539"/>
      <c r="TVC44" s="539"/>
      <c r="TVD44" s="539"/>
      <c r="TVE44" s="539"/>
      <c r="TVF44" s="539"/>
      <c r="TVG44" s="539"/>
      <c r="TVH44" s="539"/>
      <c r="TVI44" s="539"/>
      <c r="TVJ44" s="539"/>
      <c r="TVK44" s="539"/>
      <c r="TVL44" s="539"/>
      <c r="TVM44" s="539"/>
      <c r="TVN44" s="539"/>
      <c r="TVO44" s="539"/>
      <c r="TVP44" s="539"/>
      <c r="TVQ44" s="539"/>
      <c r="TVR44" s="539"/>
      <c r="TVS44" s="539"/>
      <c r="TVT44" s="539"/>
      <c r="TVU44" s="539"/>
      <c r="TVV44" s="539"/>
      <c r="TVW44" s="539"/>
      <c r="TVX44" s="539"/>
      <c r="TVY44" s="539"/>
      <c r="TVZ44" s="539"/>
      <c r="TWA44" s="539"/>
      <c r="TWB44" s="539"/>
      <c r="TWC44" s="539"/>
      <c r="TWD44" s="539"/>
      <c r="TWE44" s="539"/>
      <c r="TWF44" s="539"/>
      <c r="TWG44" s="539"/>
      <c r="TWH44" s="539"/>
      <c r="TWI44" s="539"/>
      <c r="TWJ44" s="539"/>
      <c r="TWK44" s="539"/>
      <c r="TWL44" s="539"/>
      <c r="TWM44" s="539"/>
      <c r="TWN44" s="539"/>
      <c r="TWO44" s="539"/>
      <c r="TWP44" s="539"/>
      <c r="TWQ44" s="539"/>
      <c r="TWR44" s="539"/>
      <c r="TWS44" s="539"/>
      <c r="TWT44" s="539"/>
      <c r="TWU44" s="539"/>
      <c r="TWV44" s="539"/>
      <c r="TWW44" s="539"/>
      <c r="TWX44" s="539"/>
      <c r="TWY44" s="539"/>
      <c r="TWZ44" s="539"/>
      <c r="TXA44" s="539"/>
      <c r="TXB44" s="539"/>
      <c r="TXC44" s="539"/>
      <c r="TXD44" s="539"/>
      <c r="TXE44" s="539"/>
      <c r="TXF44" s="539"/>
      <c r="TXG44" s="539"/>
      <c r="TXH44" s="539"/>
      <c r="TXI44" s="539"/>
      <c r="TXJ44" s="539"/>
      <c r="TXK44" s="539"/>
      <c r="TXL44" s="539"/>
      <c r="TXM44" s="539"/>
      <c r="TXN44" s="539"/>
      <c r="TXO44" s="539"/>
      <c r="TXP44" s="539"/>
      <c r="TXQ44" s="539"/>
      <c r="TXR44" s="539"/>
      <c r="TXS44" s="539"/>
      <c r="TXT44" s="539"/>
      <c r="TXU44" s="539"/>
      <c r="TXV44" s="539"/>
      <c r="TXW44" s="539"/>
      <c r="TXX44" s="539"/>
      <c r="TXY44" s="539"/>
      <c r="TXZ44" s="539"/>
      <c r="TYA44" s="539"/>
      <c r="TYB44" s="539"/>
      <c r="TYC44" s="539"/>
      <c r="TYD44" s="539"/>
      <c r="TYE44" s="539"/>
      <c r="TYF44" s="539"/>
      <c r="TYG44" s="539"/>
      <c r="TYH44" s="539"/>
      <c r="TYI44" s="539"/>
      <c r="TYJ44" s="539"/>
      <c r="TYK44" s="539"/>
      <c r="TYL44" s="539"/>
      <c r="TYM44" s="539"/>
      <c r="TYN44" s="539"/>
      <c r="TYO44" s="539"/>
      <c r="TYP44" s="539"/>
      <c r="TYQ44" s="539"/>
      <c r="TYR44" s="539"/>
      <c r="TYS44" s="539"/>
      <c r="TYT44" s="539"/>
      <c r="TYU44" s="539"/>
      <c r="TYV44" s="539"/>
      <c r="TYW44" s="539"/>
      <c r="TYX44" s="539"/>
      <c r="TYY44" s="539"/>
      <c r="TYZ44" s="539"/>
      <c r="TZA44" s="539"/>
      <c r="TZB44" s="539"/>
      <c r="TZC44" s="539"/>
      <c r="TZD44" s="539"/>
      <c r="TZE44" s="539"/>
      <c r="TZF44" s="539"/>
      <c r="TZG44" s="539"/>
      <c r="TZH44" s="539"/>
      <c r="TZI44" s="539"/>
      <c r="TZJ44" s="539"/>
      <c r="TZK44" s="539"/>
      <c r="TZL44" s="539"/>
      <c r="TZM44" s="539"/>
      <c r="TZN44" s="539"/>
      <c r="TZO44" s="539"/>
      <c r="TZP44" s="539"/>
      <c r="TZQ44" s="539"/>
      <c r="TZR44" s="539"/>
      <c r="TZS44" s="539"/>
      <c r="TZT44" s="539"/>
      <c r="TZU44" s="539"/>
      <c r="TZV44" s="539"/>
      <c r="TZW44" s="539"/>
      <c r="TZX44" s="539"/>
      <c r="TZY44" s="539"/>
      <c r="TZZ44" s="539"/>
      <c r="UAA44" s="539"/>
      <c r="UAB44" s="539"/>
      <c r="UAC44" s="539"/>
      <c r="UAD44" s="539"/>
      <c r="UAE44" s="539"/>
      <c r="UAF44" s="539"/>
      <c r="UAG44" s="539"/>
      <c r="UAH44" s="539"/>
      <c r="UAI44" s="539"/>
      <c r="UAJ44" s="539"/>
      <c r="UAK44" s="539"/>
      <c r="UAL44" s="539"/>
      <c r="UAM44" s="539"/>
      <c r="UAN44" s="539"/>
      <c r="UAO44" s="539"/>
      <c r="UAP44" s="539"/>
      <c r="UAQ44" s="539"/>
      <c r="UAR44" s="539"/>
      <c r="UAS44" s="539"/>
      <c r="UAT44" s="539"/>
      <c r="UAU44" s="539"/>
      <c r="UAV44" s="539"/>
      <c r="UAW44" s="539"/>
      <c r="UAX44" s="539"/>
      <c r="UAY44" s="539"/>
      <c r="UAZ44" s="539"/>
      <c r="UBA44" s="539"/>
      <c r="UBB44" s="539"/>
      <c r="UBC44" s="539"/>
      <c r="UBD44" s="539"/>
      <c r="UBE44" s="539"/>
      <c r="UBF44" s="539"/>
      <c r="UBG44" s="539"/>
      <c r="UBH44" s="539"/>
      <c r="UBI44" s="539"/>
      <c r="UBJ44" s="539"/>
      <c r="UBK44" s="539"/>
      <c r="UBL44" s="539"/>
      <c r="UBM44" s="539"/>
      <c r="UBN44" s="539"/>
      <c r="UBO44" s="539"/>
      <c r="UBP44" s="539"/>
      <c r="UBQ44" s="539"/>
      <c r="UBR44" s="539"/>
      <c r="UBS44" s="539"/>
      <c r="UBT44" s="539"/>
      <c r="UBU44" s="539"/>
      <c r="UBV44" s="539"/>
      <c r="UBW44" s="539"/>
      <c r="UBX44" s="539"/>
      <c r="UBY44" s="539"/>
      <c r="UBZ44" s="539"/>
      <c r="UCA44" s="539"/>
      <c r="UCB44" s="539"/>
      <c r="UCC44" s="539"/>
      <c r="UCD44" s="539"/>
      <c r="UCE44" s="539"/>
      <c r="UCF44" s="539"/>
      <c r="UCG44" s="539"/>
      <c r="UCH44" s="539"/>
      <c r="UCI44" s="539"/>
      <c r="UCJ44" s="539"/>
      <c r="UCK44" s="539"/>
      <c r="UCL44" s="539"/>
      <c r="UCM44" s="539"/>
      <c r="UCN44" s="539"/>
      <c r="UCO44" s="539"/>
      <c r="UCP44" s="539"/>
      <c r="UCQ44" s="539"/>
      <c r="UCR44" s="539"/>
      <c r="UCS44" s="539"/>
      <c r="UCT44" s="539"/>
      <c r="UCU44" s="539"/>
      <c r="UCV44" s="539"/>
      <c r="UCW44" s="539"/>
      <c r="UCX44" s="539"/>
      <c r="UCY44" s="539"/>
      <c r="UCZ44" s="539"/>
      <c r="UDA44" s="539"/>
      <c r="UDB44" s="539"/>
      <c r="UDC44" s="539"/>
      <c r="UDD44" s="539"/>
      <c r="UDE44" s="539"/>
      <c r="UDF44" s="539"/>
      <c r="UDG44" s="539"/>
      <c r="UDH44" s="539"/>
      <c r="UDI44" s="539"/>
      <c r="UDJ44" s="539"/>
      <c r="UDK44" s="539"/>
      <c r="UDL44" s="539"/>
      <c r="UDM44" s="539"/>
      <c r="UDN44" s="539"/>
      <c r="UDO44" s="539"/>
      <c r="UDP44" s="539"/>
      <c r="UDQ44" s="539"/>
      <c r="UDR44" s="539"/>
      <c r="UDS44" s="539"/>
      <c r="UDT44" s="539"/>
      <c r="UDU44" s="539"/>
      <c r="UDV44" s="539"/>
      <c r="UDW44" s="539"/>
      <c r="UDX44" s="539"/>
      <c r="UDY44" s="539"/>
      <c r="UDZ44" s="539"/>
      <c r="UEA44" s="539"/>
      <c r="UEB44" s="539"/>
      <c r="UEC44" s="539"/>
      <c r="UED44" s="539"/>
      <c r="UEE44" s="539"/>
      <c r="UEF44" s="539"/>
      <c r="UEG44" s="539"/>
      <c r="UEH44" s="539"/>
      <c r="UEI44" s="539"/>
      <c r="UEJ44" s="539"/>
      <c r="UEK44" s="539"/>
      <c r="UEL44" s="539"/>
      <c r="UEM44" s="539"/>
      <c r="UEN44" s="539"/>
      <c r="UEO44" s="539"/>
      <c r="UEP44" s="539"/>
      <c r="UEQ44" s="539"/>
      <c r="UER44" s="539"/>
      <c r="UES44" s="539"/>
      <c r="UET44" s="539"/>
      <c r="UEU44" s="539"/>
      <c r="UEV44" s="539"/>
      <c r="UEW44" s="539"/>
      <c r="UEX44" s="539"/>
      <c r="UEY44" s="539"/>
      <c r="UEZ44" s="539"/>
      <c r="UFA44" s="539"/>
      <c r="UFB44" s="539"/>
      <c r="UFC44" s="539"/>
      <c r="UFD44" s="539"/>
      <c r="UFE44" s="539"/>
      <c r="UFF44" s="539"/>
      <c r="UFG44" s="539"/>
      <c r="UFH44" s="539"/>
      <c r="UFI44" s="539"/>
      <c r="UFJ44" s="539"/>
      <c r="UFK44" s="539"/>
      <c r="UFL44" s="539"/>
      <c r="UFM44" s="539"/>
      <c r="UFN44" s="539"/>
      <c r="UFO44" s="539"/>
      <c r="UFP44" s="539"/>
      <c r="UFQ44" s="539"/>
      <c r="UFR44" s="539"/>
      <c r="UFS44" s="539"/>
      <c r="UFT44" s="539"/>
      <c r="UFU44" s="539"/>
      <c r="UFV44" s="539"/>
      <c r="UFW44" s="539"/>
      <c r="UFX44" s="539"/>
      <c r="UFY44" s="539"/>
      <c r="UFZ44" s="539"/>
      <c r="UGA44" s="539"/>
      <c r="UGB44" s="539"/>
      <c r="UGC44" s="539"/>
      <c r="UGD44" s="539"/>
      <c r="UGE44" s="539"/>
      <c r="UGF44" s="539"/>
      <c r="UGG44" s="539"/>
      <c r="UGH44" s="539"/>
      <c r="UGI44" s="539"/>
      <c r="UGJ44" s="539"/>
      <c r="UGK44" s="539"/>
      <c r="UGL44" s="539"/>
      <c r="UGM44" s="539"/>
      <c r="UGN44" s="539"/>
      <c r="UGO44" s="539"/>
      <c r="UGP44" s="539"/>
      <c r="UGQ44" s="539"/>
      <c r="UGR44" s="539"/>
      <c r="UGS44" s="539"/>
      <c r="UGT44" s="539"/>
      <c r="UGU44" s="539"/>
      <c r="UGV44" s="539"/>
      <c r="UGW44" s="539"/>
      <c r="UGX44" s="539"/>
      <c r="UGY44" s="539"/>
      <c r="UGZ44" s="539"/>
      <c r="UHA44" s="539"/>
      <c r="UHB44" s="539"/>
      <c r="UHC44" s="539"/>
      <c r="UHD44" s="539"/>
      <c r="UHE44" s="539"/>
      <c r="UHF44" s="539"/>
      <c r="UHG44" s="539"/>
      <c r="UHH44" s="539"/>
      <c r="UHI44" s="539"/>
      <c r="UHJ44" s="539"/>
      <c r="UHK44" s="539"/>
      <c r="UHL44" s="539"/>
      <c r="UHM44" s="539"/>
      <c r="UHN44" s="539"/>
      <c r="UHO44" s="539"/>
      <c r="UHP44" s="539"/>
      <c r="UHQ44" s="539"/>
      <c r="UHR44" s="539"/>
      <c r="UHS44" s="539"/>
      <c r="UHT44" s="539"/>
      <c r="UHU44" s="539"/>
      <c r="UHV44" s="539"/>
      <c r="UHW44" s="539"/>
      <c r="UHX44" s="539"/>
      <c r="UHY44" s="539"/>
      <c r="UHZ44" s="539"/>
      <c r="UIA44" s="539"/>
      <c r="UIB44" s="539"/>
      <c r="UIC44" s="539"/>
      <c r="UID44" s="539"/>
      <c r="UIE44" s="539"/>
      <c r="UIF44" s="539"/>
      <c r="UIG44" s="539"/>
      <c r="UIH44" s="539"/>
      <c r="UII44" s="539"/>
      <c r="UIJ44" s="539"/>
      <c r="UIK44" s="539"/>
      <c r="UIL44" s="539"/>
      <c r="UIM44" s="539"/>
      <c r="UIN44" s="539"/>
      <c r="UIO44" s="539"/>
      <c r="UIP44" s="539"/>
      <c r="UIQ44" s="539"/>
      <c r="UIR44" s="539"/>
      <c r="UIS44" s="539"/>
      <c r="UIT44" s="539"/>
      <c r="UIU44" s="539"/>
      <c r="UIV44" s="539"/>
      <c r="UIW44" s="539"/>
      <c r="UIX44" s="539"/>
      <c r="UIY44" s="539"/>
      <c r="UIZ44" s="539"/>
      <c r="UJA44" s="539"/>
      <c r="UJB44" s="539"/>
      <c r="UJC44" s="539"/>
      <c r="UJD44" s="539"/>
      <c r="UJE44" s="539"/>
      <c r="UJF44" s="539"/>
      <c r="UJG44" s="539"/>
      <c r="UJH44" s="539"/>
      <c r="UJI44" s="539"/>
      <c r="UJJ44" s="539"/>
      <c r="UJK44" s="539"/>
      <c r="UJL44" s="539"/>
      <c r="UJM44" s="539"/>
      <c r="UJN44" s="539"/>
      <c r="UJO44" s="539"/>
      <c r="UJP44" s="539"/>
      <c r="UJQ44" s="539"/>
      <c r="UJR44" s="539"/>
      <c r="UJS44" s="539"/>
      <c r="UJT44" s="539"/>
      <c r="UJU44" s="539"/>
      <c r="UJV44" s="539"/>
      <c r="UJW44" s="539"/>
      <c r="UJX44" s="539"/>
      <c r="UJY44" s="539"/>
      <c r="UJZ44" s="539"/>
      <c r="UKA44" s="539"/>
      <c r="UKB44" s="539"/>
      <c r="UKC44" s="539"/>
      <c r="UKD44" s="539"/>
      <c r="UKE44" s="539"/>
      <c r="UKF44" s="539"/>
      <c r="UKG44" s="539"/>
      <c r="UKH44" s="539"/>
      <c r="UKI44" s="539"/>
      <c r="UKJ44" s="539"/>
      <c r="UKK44" s="539"/>
      <c r="UKL44" s="539"/>
      <c r="UKM44" s="539"/>
      <c r="UKN44" s="539"/>
      <c r="UKO44" s="539"/>
      <c r="UKP44" s="539"/>
      <c r="UKQ44" s="539"/>
      <c r="UKR44" s="539"/>
      <c r="UKS44" s="539"/>
      <c r="UKT44" s="539"/>
      <c r="UKU44" s="539"/>
      <c r="UKV44" s="539"/>
      <c r="UKW44" s="539"/>
      <c r="UKX44" s="539"/>
      <c r="UKY44" s="539"/>
      <c r="UKZ44" s="539"/>
      <c r="ULA44" s="539"/>
      <c r="ULB44" s="539"/>
      <c r="ULC44" s="539"/>
      <c r="ULD44" s="539"/>
      <c r="ULE44" s="539"/>
      <c r="ULF44" s="539"/>
      <c r="ULG44" s="539"/>
      <c r="ULH44" s="539"/>
      <c r="ULI44" s="539"/>
      <c r="ULJ44" s="539"/>
      <c r="ULK44" s="539"/>
      <c r="ULL44" s="539"/>
      <c r="ULM44" s="539"/>
      <c r="ULN44" s="539"/>
      <c r="ULO44" s="539"/>
      <c r="ULP44" s="539"/>
      <c r="ULQ44" s="539"/>
      <c r="ULR44" s="539"/>
      <c r="ULS44" s="539"/>
      <c r="ULT44" s="539"/>
      <c r="ULU44" s="539"/>
      <c r="ULV44" s="539"/>
      <c r="ULW44" s="539"/>
      <c r="ULX44" s="539"/>
      <c r="ULY44" s="539"/>
      <c r="ULZ44" s="539"/>
      <c r="UMA44" s="539"/>
      <c r="UMB44" s="539"/>
      <c r="UMC44" s="539"/>
      <c r="UMD44" s="539"/>
      <c r="UME44" s="539"/>
      <c r="UMF44" s="539"/>
      <c r="UMG44" s="539"/>
      <c r="UMH44" s="539"/>
      <c r="UMI44" s="539"/>
      <c r="UMJ44" s="539"/>
      <c r="UMK44" s="539"/>
      <c r="UML44" s="539"/>
      <c r="UMM44" s="539"/>
      <c r="UMN44" s="539"/>
      <c r="UMO44" s="539"/>
      <c r="UMP44" s="539"/>
      <c r="UMQ44" s="539"/>
      <c r="UMR44" s="539"/>
      <c r="UMS44" s="539"/>
      <c r="UMT44" s="539"/>
      <c r="UMU44" s="539"/>
      <c r="UMV44" s="539"/>
      <c r="UMW44" s="539"/>
      <c r="UMX44" s="539"/>
      <c r="UMY44" s="539"/>
      <c r="UMZ44" s="539"/>
      <c r="UNA44" s="539"/>
      <c r="UNB44" s="539"/>
      <c r="UNC44" s="539"/>
      <c r="UND44" s="539"/>
      <c r="UNE44" s="539"/>
      <c r="UNF44" s="539"/>
      <c r="UNG44" s="539"/>
      <c r="UNH44" s="539"/>
      <c r="UNI44" s="539"/>
      <c r="UNJ44" s="539"/>
      <c r="UNK44" s="539"/>
      <c r="UNL44" s="539"/>
      <c r="UNM44" s="539"/>
      <c r="UNN44" s="539"/>
      <c r="UNO44" s="539"/>
      <c r="UNP44" s="539"/>
      <c r="UNQ44" s="539"/>
      <c r="UNR44" s="539"/>
      <c r="UNS44" s="539"/>
      <c r="UNT44" s="539"/>
      <c r="UNU44" s="539"/>
      <c r="UNV44" s="539"/>
      <c r="UNW44" s="539"/>
      <c r="UNX44" s="539"/>
      <c r="UNY44" s="539"/>
      <c r="UNZ44" s="539"/>
      <c r="UOA44" s="539"/>
      <c r="UOB44" s="539"/>
      <c r="UOC44" s="539"/>
      <c r="UOD44" s="539"/>
      <c r="UOE44" s="539"/>
      <c r="UOF44" s="539"/>
      <c r="UOG44" s="539"/>
      <c r="UOH44" s="539"/>
      <c r="UOI44" s="539"/>
      <c r="UOJ44" s="539"/>
      <c r="UOK44" s="539"/>
      <c r="UOL44" s="539"/>
      <c r="UOM44" s="539"/>
      <c r="UON44" s="539"/>
      <c r="UOO44" s="539"/>
      <c r="UOP44" s="539"/>
      <c r="UOQ44" s="539"/>
      <c r="UOR44" s="539"/>
      <c r="UOS44" s="539"/>
      <c r="UOT44" s="539"/>
      <c r="UOU44" s="539"/>
      <c r="UOV44" s="539"/>
      <c r="UOW44" s="539"/>
      <c r="UOX44" s="539"/>
      <c r="UOY44" s="539"/>
      <c r="UOZ44" s="539"/>
      <c r="UPA44" s="539"/>
      <c r="UPB44" s="539"/>
      <c r="UPC44" s="539"/>
      <c r="UPD44" s="539"/>
      <c r="UPE44" s="539"/>
      <c r="UPF44" s="539"/>
      <c r="UPG44" s="539"/>
      <c r="UPH44" s="539"/>
      <c r="UPI44" s="539"/>
      <c r="UPJ44" s="539"/>
      <c r="UPK44" s="539"/>
      <c r="UPL44" s="539"/>
      <c r="UPM44" s="539"/>
      <c r="UPN44" s="539"/>
      <c r="UPO44" s="539"/>
      <c r="UPP44" s="539"/>
      <c r="UPQ44" s="539"/>
      <c r="UPR44" s="539"/>
      <c r="UPS44" s="539"/>
      <c r="UPT44" s="539"/>
      <c r="UPU44" s="539"/>
      <c r="UPV44" s="539"/>
      <c r="UPW44" s="539"/>
      <c r="UPX44" s="539"/>
      <c r="UPY44" s="539"/>
      <c r="UPZ44" s="539"/>
      <c r="UQA44" s="539"/>
      <c r="UQB44" s="539"/>
      <c r="UQC44" s="539"/>
      <c r="UQD44" s="539"/>
      <c r="UQE44" s="539"/>
      <c r="UQF44" s="539"/>
      <c r="UQG44" s="539"/>
      <c r="UQH44" s="539"/>
      <c r="UQI44" s="539"/>
      <c r="UQJ44" s="539"/>
      <c r="UQK44" s="539"/>
      <c r="UQL44" s="539"/>
      <c r="UQM44" s="539"/>
      <c r="UQN44" s="539"/>
      <c r="UQO44" s="539"/>
      <c r="UQP44" s="539"/>
      <c r="UQQ44" s="539"/>
      <c r="UQR44" s="539"/>
      <c r="UQS44" s="539"/>
      <c r="UQT44" s="539"/>
      <c r="UQU44" s="539"/>
      <c r="UQV44" s="539"/>
      <c r="UQW44" s="539"/>
      <c r="UQX44" s="539"/>
      <c r="UQY44" s="539"/>
      <c r="UQZ44" s="539"/>
      <c r="URA44" s="539"/>
      <c r="URB44" s="539"/>
      <c r="URC44" s="539"/>
      <c r="URD44" s="539"/>
      <c r="URE44" s="539"/>
      <c r="URF44" s="539"/>
      <c r="URG44" s="539"/>
      <c r="URH44" s="539"/>
      <c r="URI44" s="539"/>
      <c r="URJ44" s="539"/>
      <c r="URK44" s="539"/>
      <c r="URL44" s="539"/>
      <c r="URM44" s="539"/>
      <c r="URN44" s="539"/>
      <c r="URO44" s="539"/>
      <c r="URP44" s="539"/>
      <c r="URQ44" s="539"/>
      <c r="URR44" s="539"/>
      <c r="URS44" s="539"/>
      <c r="URT44" s="539"/>
      <c r="URU44" s="539"/>
      <c r="URV44" s="539"/>
      <c r="URW44" s="539"/>
      <c r="URX44" s="539"/>
      <c r="URY44" s="539"/>
      <c r="URZ44" s="539"/>
      <c r="USA44" s="539"/>
      <c r="USB44" s="539"/>
      <c r="USC44" s="539"/>
      <c r="USD44" s="539"/>
      <c r="USE44" s="539"/>
      <c r="USF44" s="539"/>
      <c r="USG44" s="539"/>
      <c r="USH44" s="539"/>
      <c r="USI44" s="539"/>
      <c r="USJ44" s="539"/>
      <c r="USK44" s="539"/>
      <c r="USL44" s="539"/>
      <c r="USM44" s="539"/>
      <c r="USN44" s="539"/>
      <c r="USO44" s="539"/>
      <c r="USP44" s="539"/>
      <c r="USQ44" s="539"/>
      <c r="USR44" s="539"/>
      <c r="USS44" s="539"/>
      <c r="UST44" s="539"/>
      <c r="USU44" s="539"/>
      <c r="USV44" s="539"/>
      <c r="USW44" s="539"/>
      <c r="USX44" s="539"/>
      <c r="USY44" s="539"/>
      <c r="USZ44" s="539"/>
      <c r="UTA44" s="539"/>
      <c r="UTB44" s="539"/>
      <c r="UTC44" s="539"/>
      <c r="UTD44" s="539"/>
      <c r="UTE44" s="539"/>
      <c r="UTF44" s="539"/>
      <c r="UTG44" s="539"/>
      <c r="UTH44" s="539"/>
      <c r="UTI44" s="539"/>
      <c r="UTJ44" s="539"/>
      <c r="UTK44" s="539"/>
      <c r="UTL44" s="539"/>
      <c r="UTM44" s="539"/>
      <c r="UTN44" s="539"/>
      <c r="UTO44" s="539"/>
      <c r="UTP44" s="539"/>
      <c r="UTQ44" s="539"/>
      <c r="UTR44" s="539"/>
      <c r="UTS44" s="539"/>
      <c r="UTT44" s="539"/>
      <c r="UTU44" s="539"/>
      <c r="UTV44" s="539"/>
      <c r="UTW44" s="539"/>
      <c r="UTX44" s="539"/>
      <c r="UTY44" s="539"/>
      <c r="UTZ44" s="539"/>
      <c r="UUA44" s="539"/>
      <c r="UUB44" s="539"/>
      <c r="UUC44" s="539"/>
      <c r="UUD44" s="539"/>
      <c r="UUE44" s="539"/>
      <c r="UUF44" s="539"/>
      <c r="UUG44" s="539"/>
      <c r="UUH44" s="539"/>
      <c r="UUI44" s="539"/>
      <c r="UUJ44" s="539"/>
      <c r="UUK44" s="539"/>
      <c r="UUL44" s="539"/>
      <c r="UUM44" s="539"/>
      <c r="UUN44" s="539"/>
      <c r="UUO44" s="539"/>
      <c r="UUP44" s="539"/>
      <c r="UUQ44" s="539"/>
      <c r="UUR44" s="539"/>
      <c r="UUS44" s="539"/>
      <c r="UUT44" s="539"/>
      <c r="UUU44" s="539"/>
      <c r="UUV44" s="539"/>
      <c r="UUW44" s="539"/>
      <c r="UUX44" s="539"/>
      <c r="UUY44" s="539"/>
      <c r="UUZ44" s="539"/>
      <c r="UVA44" s="539"/>
      <c r="UVB44" s="539"/>
      <c r="UVC44" s="539"/>
      <c r="UVD44" s="539"/>
      <c r="UVE44" s="539"/>
      <c r="UVF44" s="539"/>
      <c r="UVG44" s="539"/>
      <c r="UVH44" s="539"/>
      <c r="UVI44" s="539"/>
      <c r="UVJ44" s="539"/>
      <c r="UVK44" s="539"/>
      <c r="UVL44" s="539"/>
      <c r="UVM44" s="539"/>
      <c r="UVN44" s="539"/>
      <c r="UVO44" s="539"/>
      <c r="UVP44" s="539"/>
      <c r="UVQ44" s="539"/>
      <c r="UVR44" s="539"/>
      <c r="UVS44" s="539"/>
      <c r="UVT44" s="539"/>
      <c r="UVU44" s="539"/>
      <c r="UVV44" s="539"/>
      <c r="UVW44" s="539"/>
      <c r="UVX44" s="539"/>
      <c r="UVY44" s="539"/>
      <c r="UVZ44" s="539"/>
      <c r="UWA44" s="539"/>
      <c r="UWB44" s="539"/>
      <c r="UWC44" s="539"/>
      <c r="UWD44" s="539"/>
      <c r="UWE44" s="539"/>
      <c r="UWF44" s="539"/>
      <c r="UWG44" s="539"/>
      <c r="UWH44" s="539"/>
      <c r="UWI44" s="539"/>
      <c r="UWJ44" s="539"/>
      <c r="UWK44" s="539"/>
      <c r="UWL44" s="539"/>
      <c r="UWM44" s="539"/>
      <c r="UWN44" s="539"/>
      <c r="UWO44" s="539"/>
      <c r="UWP44" s="539"/>
      <c r="UWQ44" s="539"/>
      <c r="UWR44" s="539"/>
      <c r="UWS44" s="539"/>
      <c r="UWT44" s="539"/>
      <c r="UWU44" s="539"/>
      <c r="UWV44" s="539"/>
      <c r="UWW44" s="539"/>
      <c r="UWX44" s="539"/>
      <c r="UWY44" s="539"/>
      <c r="UWZ44" s="539"/>
      <c r="UXA44" s="539"/>
      <c r="UXB44" s="539"/>
      <c r="UXC44" s="539"/>
      <c r="UXD44" s="539"/>
      <c r="UXE44" s="539"/>
      <c r="UXF44" s="539"/>
      <c r="UXG44" s="539"/>
      <c r="UXH44" s="539"/>
      <c r="UXI44" s="539"/>
      <c r="UXJ44" s="539"/>
      <c r="UXK44" s="539"/>
      <c r="UXL44" s="539"/>
      <c r="UXM44" s="539"/>
      <c r="UXN44" s="539"/>
      <c r="UXO44" s="539"/>
      <c r="UXP44" s="539"/>
      <c r="UXQ44" s="539"/>
      <c r="UXR44" s="539"/>
      <c r="UXS44" s="539"/>
      <c r="UXT44" s="539"/>
      <c r="UXU44" s="539"/>
      <c r="UXV44" s="539"/>
      <c r="UXW44" s="539"/>
      <c r="UXX44" s="539"/>
      <c r="UXY44" s="539"/>
      <c r="UXZ44" s="539"/>
      <c r="UYA44" s="539"/>
      <c r="UYB44" s="539"/>
      <c r="UYC44" s="539"/>
      <c r="UYD44" s="539"/>
      <c r="UYE44" s="539"/>
      <c r="UYF44" s="539"/>
      <c r="UYG44" s="539"/>
      <c r="UYH44" s="539"/>
      <c r="UYI44" s="539"/>
      <c r="UYJ44" s="539"/>
      <c r="UYK44" s="539"/>
      <c r="UYL44" s="539"/>
      <c r="UYM44" s="539"/>
      <c r="UYN44" s="539"/>
      <c r="UYO44" s="539"/>
      <c r="UYP44" s="539"/>
      <c r="UYQ44" s="539"/>
      <c r="UYR44" s="539"/>
      <c r="UYS44" s="539"/>
      <c r="UYT44" s="539"/>
      <c r="UYU44" s="539"/>
      <c r="UYV44" s="539"/>
      <c r="UYW44" s="539"/>
      <c r="UYX44" s="539"/>
      <c r="UYY44" s="539"/>
      <c r="UYZ44" s="539"/>
      <c r="UZA44" s="539"/>
      <c r="UZB44" s="539"/>
      <c r="UZC44" s="539"/>
      <c r="UZD44" s="539"/>
      <c r="UZE44" s="539"/>
      <c r="UZF44" s="539"/>
      <c r="UZG44" s="539"/>
      <c r="UZH44" s="539"/>
      <c r="UZI44" s="539"/>
      <c r="UZJ44" s="539"/>
      <c r="UZK44" s="539"/>
      <c r="UZL44" s="539"/>
      <c r="UZM44" s="539"/>
      <c r="UZN44" s="539"/>
      <c r="UZO44" s="539"/>
      <c r="UZP44" s="539"/>
      <c r="UZQ44" s="539"/>
      <c r="UZR44" s="539"/>
      <c r="UZS44" s="539"/>
      <c r="UZT44" s="539"/>
      <c r="UZU44" s="539"/>
      <c r="UZV44" s="539"/>
      <c r="UZW44" s="539"/>
      <c r="UZX44" s="539"/>
      <c r="UZY44" s="539"/>
      <c r="UZZ44" s="539"/>
      <c r="VAA44" s="539"/>
      <c r="VAB44" s="539"/>
      <c r="VAC44" s="539"/>
      <c r="VAD44" s="539"/>
      <c r="VAE44" s="539"/>
      <c r="VAF44" s="539"/>
      <c r="VAG44" s="539"/>
      <c r="VAH44" s="539"/>
      <c r="VAI44" s="539"/>
      <c r="VAJ44" s="539"/>
      <c r="VAK44" s="539"/>
      <c r="VAL44" s="539"/>
      <c r="VAM44" s="539"/>
      <c r="VAN44" s="539"/>
      <c r="VAO44" s="539"/>
      <c r="VAP44" s="539"/>
      <c r="VAQ44" s="539"/>
      <c r="VAR44" s="539"/>
      <c r="VAS44" s="539"/>
      <c r="VAT44" s="539"/>
      <c r="VAU44" s="539"/>
      <c r="VAV44" s="539"/>
      <c r="VAW44" s="539"/>
      <c r="VAX44" s="539"/>
      <c r="VAY44" s="539"/>
      <c r="VAZ44" s="539"/>
      <c r="VBA44" s="539"/>
      <c r="VBB44" s="539"/>
      <c r="VBC44" s="539"/>
      <c r="VBD44" s="539"/>
      <c r="VBE44" s="539"/>
      <c r="VBF44" s="539"/>
      <c r="VBG44" s="539"/>
      <c r="VBH44" s="539"/>
      <c r="VBI44" s="539"/>
      <c r="VBJ44" s="539"/>
      <c r="VBK44" s="539"/>
      <c r="VBL44" s="539"/>
      <c r="VBM44" s="539"/>
      <c r="VBN44" s="539"/>
      <c r="VBO44" s="539"/>
      <c r="VBP44" s="539"/>
      <c r="VBQ44" s="539"/>
      <c r="VBR44" s="539"/>
      <c r="VBS44" s="539"/>
      <c r="VBT44" s="539"/>
      <c r="VBU44" s="539"/>
      <c r="VBV44" s="539"/>
      <c r="VBW44" s="539"/>
      <c r="VBX44" s="539"/>
      <c r="VBY44" s="539"/>
      <c r="VBZ44" s="539"/>
      <c r="VCA44" s="539"/>
      <c r="VCB44" s="539"/>
      <c r="VCC44" s="539"/>
      <c r="VCD44" s="539"/>
      <c r="VCE44" s="539"/>
      <c r="VCF44" s="539"/>
      <c r="VCG44" s="539"/>
      <c r="VCH44" s="539"/>
      <c r="VCI44" s="539"/>
      <c r="VCJ44" s="539"/>
      <c r="VCK44" s="539"/>
      <c r="VCL44" s="539"/>
      <c r="VCM44" s="539"/>
      <c r="VCN44" s="539"/>
      <c r="VCO44" s="539"/>
      <c r="VCP44" s="539"/>
      <c r="VCQ44" s="539"/>
      <c r="VCR44" s="539"/>
      <c r="VCS44" s="539"/>
      <c r="VCT44" s="539"/>
      <c r="VCU44" s="539"/>
      <c r="VCV44" s="539"/>
      <c r="VCW44" s="539"/>
      <c r="VCX44" s="539"/>
      <c r="VCY44" s="539"/>
      <c r="VCZ44" s="539"/>
      <c r="VDA44" s="539"/>
      <c r="VDB44" s="539"/>
      <c r="VDC44" s="539"/>
      <c r="VDD44" s="539"/>
      <c r="VDE44" s="539"/>
      <c r="VDF44" s="539"/>
      <c r="VDG44" s="539"/>
      <c r="VDH44" s="539"/>
      <c r="VDI44" s="539"/>
      <c r="VDJ44" s="539"/>
      <c r="VDK44" s="539"/>
      <c r="VDL44" s="539"/>
      <c r="VDM44" s="539"/>
      <c r="VDN44" s="539"/>
      <c r="VDO44" s="539"/>
      <c r="VDP44" s="539"/>
      <c r="VDQ44" s="539"/>
      <c r="VDR44" s="539"/>
      <c r="VDS44" s="539"/>
      <c r="VDT44" s="539"/>
      <c r="VDU44" s="539"/>
      <c r="VDV44" s="539"/>
      <c r="VDW44" s="539"/>
      <c r="VDX44" s="539"/>
      <c r="VDY44" s="539"/>
      <c r="VDZ44" s="539"/>
      <c r="VEA44" s="539"/>
      <c r="VEB44" s="539"/>
      <c r="VEC44" s="539"/>
      <c r="VED44" s="539"/>
      <c r="VEE44" s="539"/>
      <c r="VEF44" s="539"/>
      <c r="VEG44" s="539"/>
      <c r="VEH44" s="539"/>
      <c r="VEI44" s="539"/>
      <c r="VEJ44" s="539"/>
      <c r="VEK44" s="539"/>
      <c r="VEL44" s="539"/>
      <c r="VEM44" s="539"/>
      <c r="VEN44" s="539"/>
      <c r="VEO44" s="539"/>
      <c r="VEP44" s="539"/>
      <c r="VEQ44" s="539"/>
      <c r="VER44" s="539"/>
      <c r="VES44" s="539"/>
      <c r="VET44" s="539"/>
      <c r="VEU44" s="539"/>
      <c r="VEV44" s="539"/>
      <c r="VEW44" s="539"/>
      <c r="VEX44" s="539"/>
      <c r="VEY44" s="539"/>
      <c r="VEZ44" s="539"/>
      <c r="VFA44" s="539"/>
      <c r="VFB44" s="539"/>
      <c r="VFC44" s="539"/>
      <c r="VFD44" s="539"/>
      <c r="VFE44" s="539"/>
      <c r="VFF44" s="539"/>
      <c r="VFG44" s="539"/>
      <c r="VFH44" s="539"/>
      <c r="VFI44" s="539"/>
      <c r="VFJ44" s="539"/>
      <c r="VFK44" s="539"/>
      <c r="VFL44" s="539"/>
      <c r="VFM44" s="539"/>
      <c r="VFN44" s="539"/>
      <c r="VFO44" s="539"/>
      <c r="VFP44" s="539"/>
      <c r="VFQ44" s="539"/>
      <c r="VFR44" s="539"/>
      <c r="VFS44" s="539"/>
      <c r="VFT44" s="539"/>
      <c r="VFU44" s="539"/>
      <c r="VFV44" s="539"/>
      <c r="VFW44" s="539"/>
      <c r="VFX44" s="539"/>
      <c r="VFY44" s="539"/>
      <c r="VFZ44" s="539"/>
      <c r="VGA44" s="539"/>
      <c r="VGB44" s="539"/>
      <c r="VGC44" s="539"/>
      <c r="VGD44" s="539"/>
      <c r="VGE44" s="539"/>
      <c r="VGF44" s="539"/>
      <c r="VGG44" s="539"/>
      <c r="VGH44" s="539"/>
      <c r="VGI44" s="539"/>
      <c r="VGJ44" s="539"/>
      <c r="VGK44" s="539"/>
      <c r="VGL44" s="539"/>
      <c r="VGM44" s="539"/>
      <c r="VGN44" s="539"/>
      <c r="VGO44" s="539"/>
      <c r="VGP44" s="539"/>
      <c r="VGQ44" s="539"/>
      <c r="VGR44" s="539"/>
      <c r="VGS44" s="539"/>
      <c r="VGT44" s="539"/>
      <c r="VGU44" s="539"/>
      <c r="VGV44" s="539"/>
      <c r="VGW44" s="539"/>
      <c r="VGX44" s="539"/>
      <c r="VGY44" s="539"/>
      <c r="VGZ44" s="539"/>
      <c r="VHA44" s="539"/>
      <c r="VHB44" s="539"/>
      <c r="VHC44" s="539"/>
      <c r="VHD44" s="539"/>
      <c r="VHE44" s="539"/>
      <c r="VHF44" s="539"/>
      <c r="VHG44" s="539"/>
      <c r="VHH44" s="539"/>
      <c r="VHI44" s="539"/>
      <c r="VHJ44" s="539"/>
      <c r="VHK44" s="539"/>
      <c r="VHL44" s="539"/>
      <c r="VHM44" s="539"/>
      <c r="VHN44" s="539"/>
      <c r="VHO44" s="539"/>
      <c r="VHP44" s="539"/>
      <c r="VHQ44" s="539"/>
      <c r="VHR44" s="539"/>
      <c r="VHS44" s="539"/>
      <c r="VHT44" s="539"/>
      <c r="VHU44" s="539"/>
      <c r="VHV44" s="539"/>
      <c r="VHW44" s="539"/>
      <c r="VHX44" s="539"/>
      <c r="VHY44" s="539"/>
      <c r="VHZ44" s="539"/>
      <c r="VIA44" s="539"/>
      <c r="VIB44" s="539"/>
      <c r="VIC44" s="539"/>
      <c r="VID44" s="539"/>
      <c r="VIE44" s="539"/>
      <c r="VIF44" s="539"/>
      <c r="VIG44" s="539"/>
      <c r="VIH44" s="539"/>
      <c r="VII44" s="539"/>
      <c r="VIJ44" s="539"/>
      <c r="VIK44" s="539"/>
      <c r="VIL44" s="539"/>
      <c r="VIM44" s="539"/>
      <c r="VIN44" s="539"/>
      <c r="VIO44" s="539"/>
      <c r="VIP44" s="539"/>
      <c r="VIQ44" s="539"/>
      <c r="VIR44" s="539"/>
      <c r="VIS44" s="539"/>
      <c r="VIT44" s="539"/>
      <c r="VIU44" s="539"/>
      <c r="VIV44" s="539"/>
      <c r="VIW44" s="539"/>
      <c r="VIX44" s="539"/>
      <c r="VIY44" s="539"/>
      <c r="VIZ44" s="539"/>
      <c r="VJA44" s="539"/>
      <c r="VJB44" s="539"/>
      <c r="VJC44" s="539"/>
      <c r="VJD44" s="539"/>
      <c r="VJE44" s="539"/>
      <c r="VJF44" s="539"/>
      <c r="VJG44" s="539"/>
      <c r="VJH44" s="539"/>
      <c r="VJI44" s="539"/>
      <c r="VJJ44" s="539"/>
      <c r="VJK44" s="539"/>
      <c r="VJL44" s="539"/>
      <c r="VJM44" s="539"/>
      <c r="VJN44" s="539"/>
      <c r="VJO44" s="539"/>
      <c r="VJP44" s="539"/>
      <c r="VJQ44" s="539"/>
      <c r="VJR44" s="539"/>
      <c r="VJS44" s="539"/>
      <c r="VJT44" s="539"/>
      <c r="VJU44" s="539"/>
      <c r="VJV44" s="539"/>
      <c r="VJW44" s="539"/>
      <c r="VJX44" s="539"/>
      <c r="VJY44" s="539"/>
      <c r="VJZ44" s="539"/>
      <c r="VKA44" s="539"/>
      <c r="VKB44" s="539"/>
      <c r="VKC44" s="539"/>
      <c r="VKD44" s="539"/>
      <c r="VKE44" s="539"/>
      <c r="VKF44" s="539"/>
      <c r="VKG44" s="539"/>
      <c r="VKH44" s="539"/>
      <c r="VKI44" s="539"/>
      <c r="VKJ44" s="539"/>
      <c r="VKK44" s="539"/>
      <c r="VKL44" s="539"/>
      <c r="VKM44" s="539"/>
      <c r="VKN44" s="539"/>
      <c r="VKO44" s="539"/>
      <c r="VKP44" s="539"/>
      <c r="VKQ44" s="539"/>
      <c r="VKR44" s="539"/>
      <c r="VKS44" s="539"/>
      <c r="VKT44" s="539"/>
      <c r="VKU44" s="539"/>
      <c r="VKV44" s="539"/>
      <c r="VKW44" s="539"/>
      <c r="VKX44" s="539"/>
      <c r="VKY44" s="539"/>
      <c r="VKZ44" s="539"/>
      <c r="VLA44" s="539"/>
      <c r="VLB44" s="539"/>
      <c r="VLC44" s="539"/>
      <c r="VLD44" s="539"/>
      <c r="VLE44" s="539"/>
      <c r="VLF44" s="539"/>
      <c r="VLG44" s="539"/>
      <c r="VLH44" s="539"/>
      <c r="VLI44" s="539"/>
      <c r="VLJ44" s="539"/>
      <c r="VLK44" s="539"/>
      <c r="VLL44" s="539"/>
      <c r="VLM44" s="539"/>
      <c r="VLN44" s="539"/>
      <c r="VLO44" s="539"/>
      <c r="VLP44" s="539"/>
      <c r="VLQ44" s="539"/>
      <c r="VLR44" s="539"/>
      <c r="VLS44" s="539"/>
      <c r="VLT44" s="539"/>
      <c r="VLU44" s="539"/>
      <c r="VLV44" s="539"/>
      <c r="VLW44" s="539"/>
      <c r="VLX44" s="539"/>
      <c r="VLY44" s="539"/>
      <c r="VLZ44" s="539"/>
      <c r="VMA44" s="539"/>
      <c r="VMB44" s="539"/>
      <c r="VMC44" s="539"/>
      <c r="VMD44" s="539"/>
      <c r="VME44" s="539"/>
      <c r="VMF44" s="539"/>
      <c r="VMG44" s="539"/>
      <c r="VMH44" s="539"/>
      <c r="VMI44" s="539"/>
      <c r="VMJ44" s="539"/>
      <c r="VMK44" s="539"/>
      <c r="VML44" s="539"/>
      <c r="VMM44" s="539"/>
      <c r="VMN44" s="539"/>
      <c r="VMO44" s="539"/>
      <c r="VMP44" s="539"/>
      <c r="VMQ44" s="539"/>
      <c r="VMR44" s="539"/>
      <c r="VMS44" s="539"/>
      <c r="VMT44" s="539"/>
      <c r="VMU44" s="539"/>
      <c r="VMV44" s="539"/>
      <c r="VMW44" s="539"/>
      <c r="VMX44" s="539"/>
      <c r="VMY44" s="539"/>
      <c r="VMZ44" s="539"/>
      <c r="VNA44" s="539"/>
      <c r="VNB44" s="539"/>
      <c r="VNC44" s="539"/>
      <c r="VND44" s="539"/>
      <c r="VNE44" s="539"/>
      <c r="VNF44" s="539"/>
      <c r="VNG44" s="539"/>
      <c r="VNH44" s="539"/>
      <c r="VNI44" s="539"/>
      <c r="VNJ44" s="539"/>
      <c r="VNK44" s="539"/>
      <c r="VNL44" s="539"/>
      <c r="VNM44" s="539"/>
      <c r="VNN44" s="539"/>
      <c r="VNO44" s="539"/>
      <c r="VNP44" s="539"/>
      <c r="VNQ44" s="539"/>
      <c r="VNR44" s="539"/>
      <c r="VNS44" s="539"/>
      <c r="VNT44" s="539"/>
      <c r="VNU44" s="539"/>
      <c r="VNV44" s="539"/>
      <c r="VNW44" s="539"/>
      <c r="VNX44" s="539"/>
      <c r="VNY44" s="539"/>
      <c r="VNZ44" s="539"/>
      <c r="VOA44" s="539"/>
      <c r="VOB44" s="539"/>
      <c r="VOC44" s="539"/>
      <c r="VOD44" s="539"/>
      <c r="VOE44" s="539"/>
      <c r="VOF44" s="539"/>
      <c r="VOG44" s="539"/>
      <c r="VOH44" s="539"/>
      <c r="VOI44" s="539"/>
      <c r="VOJ44" s="539"/>
      <c r="VOK44" s="539"/>
      <c r="VOL44" s="539"/>
      <c r="VOM44" s="539"/>
      <c r="VON44" s="539"/>
      <c r="VOO44" s="539"/>
      <c r="VOP44" s="539"/>
      <c r="VOQ44" s="539"/>
      <c r="VOR44" s="539"/>
      <c r="VOS44" s="539"/>
      <c r="VOT44" s="539"/>
      <c r="VOU44" s="539"/>
      <c r="VOV44" s="539"/>
      <c r="VOW44" s="539"/>
      <c r="VOX44" s="539"/>
      <c r="VOY44" s="539"/>
      <c r="VOZ44" s="539"/>
      <c r="VPA44" s="539"/>
      <c r="VPB44" s="539"/>
      <c r="VPC44" s="539"/>
      <c r="VPD44" s="539"/>
      <c r="VPE44" s="539"/>
      <c r="VPF44" s="539"/>
      <c r="VPG44" s="539"/>
      <c r="VPH44" s="539"/>
      <c r="VPI44" s="539"/>
      <c r="VPJ44" s="539"/>
      <c r="VPK44" s="539"/>
      <c r="VPL44" s="539"/>
      <c r="VPM44" s="539"/>
      <c r="VPN44" s="539"/>
      <c r="VPO44" s="539"/>
      <c r="VPP44" s="539"/>
      <c r="VPQ44" s="539"/>
      <c r="VPR44" s="539"/>
      <c r="VPS44" s="539"/>
      <c r="VPT44" s="539"/>
      <c r="VPU44" s="539"/>
      <c r="VPV44" s="539"/>
      <c r="VPW44" s="539"/>
      <c r="VPX44" s="539"/>
      <c r="VPY44" s="539"/>
      <c r="VPZ44" s="539"/>
      <c r="VQA44" s="539"/>
      <c r="VQB44" s="539"/>
      <c r="VQC44" s="539"/>
      <c r="VQD44" s="539"/>
      <c r="VQE44" s="539"/>
      <c r="VQF44" s="539"/>
      <c r="VQG44" s="539"/>
      <c r="VQH44" s="539"/>
      <c r="VQI44" s="539"/>
      <c r="VQJ44" s="539"/>
      <c r="VQK44" s="539"/>
      <c r="VQL44" s="539"/>
      <c r="VQM44" s="539"/>
      <c r="VQN44" s="539"/>
      <c r="VQO44" s="539"/>
      <c r="VQP44" s="539"/>
      <c r="VQQ44" s="539"/>
      <c r="VQR44" s="539"/>
      <c r="VQS44" s="539"/>
      <c r="VQT44" s="539"/>
      <c r="VQU44" s="539"/>
      <c r="VQV44" s="539"/>
      <c r="VQW44" s="539"/>
      <c r="VQX44" s="539"/>
      <c r="VQY44" s="539"/>
      <c r="VQZ44" s="539"/>
      <c r="VRA44" s="539"/>
      <c r="VRB44" s="539"/>
      <c r="VRC44" s="539"/>
      <c r="VRD44" s="539"/>
      <c r="VRE44" s="539"/>
      <c r="VRF44" s="539"/>
      <c r="VRG44" s="539"/>
      <c r="VRH44" s="539"/>
      <c r="VRI44" s="539"/>
      <c r="VRJ44" s="539"/>
      <c r="VRK44" s="539"/>
      <c r="VRL44" s="539"/>
      <c r="VRM44" s="539"/>
      <c r="VRN44" s="539"/>
      <c r="VRO44" s="539"/>
      <c r="VRP44" s="539"/>
      <c r="VRQ44" s="539"/>
      <c r="VRR44" s="539"/>
      <c r="VRS44" s="539"/>
      <c r="VRT44" s="539"/>
      <c r="VRU44" s="539"/>
      <c r="VRV44" s="539"/>
      <c r="VRW44" s="539"/>
      <c r="VRX44" s="539"/>
      <c r="VRY44" s="539"/>
      <c r="VRZ44" s="539"/>
      <c r="VSA44" s="539"/>
      <c r="VSB44" s="539"/>
      <c r="VSC44" s="539"/>
      <c r="VSD44" s="539"/>
      <c r="VSE44" s="539"/>
      <c r="VSF44" s="539"/>
      <c r="VSG44" s="539"/>
      <c r="VSH44" s="539"/>
      <c r="VSI44" s="539"/>
      <c r="VSJ44" s="539"/>
      <c r="VSK44" s="539"/>
      <c r="VSL44" s="539"/>
      <c r="VSM44" s="539"/>
      <c r="VSN44" s="539"/>
      <c r="VSO44" s="539"/>
      <c r="VSP44" s="539"/>
      <c r="VSQ44" s="539"/>
      <c r="VSR44" s="539"/>
      <c r="VSS44" s="539"/>
      <c r="VST44" s="539"/>
      <c r="VSU44" s="539"/>
      <c r="VSV44" s="539"/>
      <c r="VSW44" s="539"/>
      <c r="VSX44" s="539"/>
      <c r="VSY44" s="539"/>
      <c r="VSZ44" s="539"/>
      <c r="VTA44" s="539"/>
      <c r="VTB44" s="539"/>
      <c r="VTC44" s="539"/>
      <c r="VTD44" s="539"/>
      <c r="VTE44" s="539"/>
      <c r="VTF44" s="539"/>
      <c r="VTG44" s="539"/>
      <c r="VTH44" s="539"/>
      <c r="VTI44" s="539"/>
      <c r="VTJ44" s="539"/>
      <c r="VTK44" s="539"/>
      <c r="VTL44" s="539"/>
      <c r="VTM44" s="539"/>
      <c r="VTN44" s="539"/>
      <c r="VTO44" s="539"/>
      <c r="VTP44" s="539"/>
      <c r="VTQ44" s="539"/>
      <c r="VTR44" s="539"/>
      <c r="VTS44" s="539"/>
      <c r="VTT44" s="539"/>
      <c r="VTU44" s="539"/>
      <c r="VTV44" s="539"/>
      <c r="VTW44" s="539"/>
      <c r="VTX44" s="539"/>
      <c r="VTY44" s="539"/>
      <c r="VTZ44" s="539"/>
      <c r="VUA44" s="539"/>
      <c r="VUB44" s="539"/>
      <c r="VUC44" s="539"/>
      <c r="VUD44" s="539"/>
      <c r="VUE44" s="539"/>
      <c r="VUF44" s="539"/>
      <c r="VUG44" s="539"/>
      <c r="VUH44" s="539"/>
      <c r="VUI44" s="539"/>
      <c r="VUJ44" s="539"/>
      <c r="VUK44" s="539"/>
      <c r="VUL44" s="539"/>
      <c r="VUM44" s="539"/>
      <c r="VUN44" s="539"/>
      <c r="VUO44" s="539"/>
      <c r="VUP44" s="539"/>
      <c r="VUQ44" s="539"/>
      <c r="VUR44" s="539"/>
      <c r="VUS44" s="539"/>
      <c r="VUT44" s="539"/>
      <c r="VUU44" s="539"/>
      <c r="VUV44" s="539"/>
      <c r="VUW44" s="539"/>
      <c r="VUX44" s="539"/>
      <c r="VUY44" s="539"/>
      <c r="VUZ44" s="539"/>
      <c r="VVA44" s="539"/>
      <c r="VVB44" s="539"/>
      <c r="VVC44" s="539"/>
      <c r="VVD44" s="539"/>
      <c r="VVE44" s="539"/>
      <c r="VVF44" s="539"/>
      <c r="VVG44" s="539"/>
      <c r="VVH44" s="539"/>
      <c r="VVI44" s="539"/>
      <c r="VVJ44" s="539"/>
      <c r="VVK44" s="539"/>
      <c r="VVL44" s="539"/>
      <c r="VVM44" s="539"/>
      <c r="VVN44" s="539"/>
      <c r="VVO44" s="539"/>
      <c r="VVP44" s="539"/>
      <c r="VVQ44" s="539"/>
      <c r="VVR44" s="539"/>
      <c r="VVS44" s="539"/>
      <c r="VVT44" s="539"/>
      <c r="VVU44" s="539"/>
      <c r="VVV44" s="539"/>
      <c r="VVW44" s="539"/>
      <c r="VVX44" s="539"/>
      <c r="VVY44" s="539"/>
      <c r="VVZ44" s="539"/>
      <c r="VWA44" s="539"/>
      <c r="VWB44" s="539"/>
      <c r="VWC44" s="539"/>
      <c r="VWD44" s="539"/>
      <c r="VWE44" s="539"/>
      <c r="VWF44" s="539"/>
      <c r="VWG44" s="539"/>
      <c r="VWH44" s="539"/>
      <c r="VWI44" s="539"/>
      <c r="VWJ44" s="539"/>
      <c r="VWK44" s="539"/>
      <c r="VWL44" s="539"/>
      <c r="VWM44" s="539"/>
      <c r="VWN44" s="539"/>
      <c r="VWO44" s="539"/>
      <c r="VWP44" s="539"/>
      <c r="VWQ44" s="539"/>
      <c r="VWR44" s="539"/>
      <c r="VWS44" s="539"/>
      <c r="VWT44" s="539"/>
      <c r="VWU44" s="539"/>
      <c r="VWV44" s="539"/>
      <c r="VWW44" s="539"/>
      <c r="VWX44" s="539"/>
      <c r="VWY44" s="539"/>
      <c r="VWZ44" s="539"/>
      <c r="VXA44" s="539"/>
      <c r="VXB44" s="539"/>
      <c r="VXC44" s="539"/>
      <c r="VXD44" s="539"/>
      <c r="VXE44" s="539"/>
      <c r="VXF44" s="539"/>
      <c r="VXG44" s="539"/>
      <c r="VXH44" s="539"/>
      <c r="VXI44" s="539"/>
      <c r="VXJ44" s="539"/>
      <c r="VXK44" s="539"/>
      <c r="VXL44" s="539"/>
      <c r="VXM44" s="539"/>
      <c r="VXN44" s="539"/>
      <c r="VXO44" s="539"/>
      <c r="VXP44" s="539"/>
      <c r="VXQ44" s="539"/>
      <c r="VXR44" s="539"/>
      <c r="VXS44" s="539"/>
      <c r="VXT44" s="539"/>
      <c r="VXU44" s="539"/>
      <c r="VXV44" s="539"/>
      <c r="VXW44" s="539"/>
      <c r="VXX44" s="539"/>
      <c r="VXY44" s="539"/>
      <c r="VXZ44" s="539"/>
      <c r="VYA44" s="539"/>
      <c r="VYB44" s="539"/>
      <c r="VYC44" s="539"/>
      <c r="VYD44" s="539"/>
      <c r="VYE44" s="539"/>
      <c r="VYF44" s="539"/>
      <c r="VYG44" s="539"/>
      <c r="VYH44" s="539"/>
      <c r="VYI44" s="539"/>
      <c r="VYJ44" s="539"/>
      <c r="VYK44" s="539"/>
      <c r="VYL44" s="539"/>
      <c r="VYM44" s="539"/>
      <c r="VYN44" s="539"/>
      <c r="VYO44" s="539"/>
      <c r="VYP44" s="539"/>
      <c r="VYQ44" s="539"/>
      <c r="VYR44" s="539"/>
      <c r="VYS44" s="539"/>
      <c r="VYT44" s="539"/>
      <c r="VYU44" s="539"/>
      <c r="VYV44" s="539"/>
      <c r="VYW44" s="539"/>
      <c r="VYX44" s="539"/>
      <c r="VYY44" s="539"/>
      <c r="VYZ44" s="539"/>
      <c r="VZA44" s="539"/>
      <c r="VZB44" s="539"/>
      <c r="VZC44" s="539"/>
      <c r="VZD44" s="539"/>
      <c r="VZE44" s="539"/>
      <c r="VZF44" s="539"/>
      <c r="VZG44" s="539"/>
      <c r="VZH44" s="539"/>
      <c r="VZI44" s="539"/>
      <c r="VZJ44" s="539"/>
      <c r="VZK44" s="539"/>
      <c r="VZL44" s="539"/>
      <c r="VZM44" s="539"/>
      <c r="VZN44" s="539"/>
      <c r="VZO44" s="539"/>
      <c r="VZP44" s="539"/>
      <c r="VZQ44" s="539"/>
      <c r="VZR44" s="539"/>
      <c r="VZS44" s="539"/>
      <c r="VZT44" s="539"/>
      <c r="VZU44" s="539"/>
      <c r="VZV44" s="539"/>
      <c r="VZW44" s="539"/>
      <c r="VZX44" s="539"/>
      <c r="VZY44" s="539"/>
      <c r="VZZ44" s="539"/>
      <c r="WAA44" s="539"/>
      <c r="WAB44" s="539"/>
      <c r="WAC44" s="539"/>
      <c r="WAD44" s="539"/>
      <c r="WAE44" s="539"/>
      <c r="WAF44" s="539"/>
      <c r="WAG44" s="539"/>
      <c r="WAH44" s="539"/>
      <c r="WAI44" s="539"/>
      <c r="WAJ44" s="539"/>
      <c r="WAK44" s="539"/>
      <c r="WAL44" s="539"/>
      <c r="WAM44" s="539"/>
      <c r="WAN44" s="539"/>
      <c r="WAO44" s="539"/>
      <c r="WAP44" s="539"/>
      <c r="WAQ44" s="539"/>
      <c r="WAR44" s="539"/>
      <c r="WAS44" s="539"/>
      <c r="WAT44" s="539"/>
      <c r="WAU44" s="539"/>
      <c r="WAV44" s="539"/>
      <c r="WAW44" s="539"/>
      <c r="WAX44" s="539"/>
      <c r="WAY44" s="539"/>
      <c r="WAZ44" s="539"/>
      <c r="WBA44" s="539"/>
      <c r="WBB44" s="539"/>
      <c r="WBC44" s="539"/>
      <c r="WBD44" s="539"/>
      <c r="WBE44" s="539"/>
      <c r="WBF44" s="539"/>
      <c r="WBG44" s="539"/>
      <c r="WBH44" s="539"/>
      <c r="WBI44" s="539"/>
      <c r="WBJ44" s="539"/>
      <c r="WBK44" s="539"/>
      <c r="WBL44" s="539"/>
      <c r="WBM44" s="539"/>
      <c r="WBN44" s="539"/>
      <c r="WBO44" s="539"/>
      <c r="WBP44" s="539"/>
      <c r="WBQ44" s="539"/>
      <c r="WBR44" s="539"/>
      <c r="WBS44" s="539"/>
      <c r="WBT44" s="539"/>
      <c r="WBU44" s="539"/>
      <c r="WBV44" s="539"/>
      <c r="WBW44" s="539"/>
      <c r="WBX44" s="539"/>
      <c r="WBY44" s="539"/>
      <c r="WBZ44" s="539"/>
      <c r="WCA44" s="539"/>
      <c r="WCB44" s="539"/>
      <c r="WCC44" s="539"/>
      <c r="WCD44" s="539"/>
      <c r="WCE44" s="539"/>
      <c r="WCF44" s="539"/>
      <c r="WCG44" s="539"/>
      <c r="WCH44" s="539"/>
      <c r="WCI44" s="539"/>
      <c r="WCJ44" s="539"/>
      <c r="WCK44" s="539"/>
      <c r="WCL44" s="539"/>
      <c r="WCM44" s="539"/>
      <c r="WCN44" s="539"/>
      <c r="WCO44" s="539"/>
      <c r="WCP44" s="539"/>
      <c r="WCQ44" s="539"/>
      <c r="WCR44" s="539"/>
      <c r="WCS44" s="539"/>
      <c r="WCT44" s="539"/>
      <c r="WCU44" s="539"/>
      <c r="WCV44" s="539"/>
      <c r="WCW44" s="539"/>
      <c r="WCX44" s="539"/>
      <c r="WCY44" s="539"/>
      <c r="WCZ44" s="539"/>
      <c r="WDA44" s="539"/>
      <c r="WDB44" s="539"/>
      <c r="WDC44" s="539"/>
      <c r="WDD44" s="539"/>
      <c r="WDE44" s="539"/>
      <c r="WDF44" s="539"/>
      <c r="WDG44" s="539"/>
      <c r="WDH44" s="539"/>
      <c r="WDI44" s="539"/>
      <c r="WDJ44" s="539"/>
      <c r="WDK44" s="539"/>
      <c r="WDL44" s="539"/>
      <c r="WDM44" s="539"/>
      <c r="WDN44" s="539"/>
      <c r="WDO44" s="539"/>
      <c r="WDP44" s="539"/>
      <c r="WDQ44" s="539"/>
      <c r="WDR44" s="539"/>
      <c r="WDS44" s="539"/>
      <c r="WDT44" s="539"/>
      <c r="WDU44" s="539"/>
      <c r="WDV44" s="539"/>
      <c r="WDW44" s="539"/>
      <c r="WDX44" s="539"/>
      <c r="WDY44" s="539"/>
      <c r="WDZ44" s="539"/>
      <c r="WEA44" s="539"/>
      <c r="WEB44" s="539"/>
      <c r="WEC44" s="539"/>
      <c r="WED44" s="539"/>
      <c r="WEE44" s="539"/>
      <c r="WEF44" s="539"/>
      <c r="WEG44" s="539"/>
      <c r="WEH44" s="539"/>
      <c r="WEI44" s="539"/>
      <c r="WEJ44" s="539"/>
      <c r="WEK44" s="539"/>
      <c r="WEL44" s="539"/>
      <c r="WEM44" s="539"/>
      <c r="WEN44" s="539"/>
      <c r="WEO44" s="539"/>
      <c r="WEP44" s="539"/>
      <c r="WEQ44" s="539"/>
      <c r="WER44" s="539"/>
      <c r="WES44" s="539"/>
      <c r="WET44" s="539"/>
      <c r="WEU44" s="539"/>
      <c r="WEV44" s="539"/>
      <c r="WEW44" s="539"/>
      <c r="WEX44" s="539"/>
      <c r="WEY44" s="539"/>
      <c r="WEZ44" s="539"/>
      <c r="WFA44" s="539"/>
      <c r="WFB44" s="539"/>
      <c r="WFC44" s="539"/>
      <c r="WFD44" s="539"/>
      <c r="WFE44" s="539"/>
      <c r="WFF44" s="539"/>
      <c r="WFG44" s="539"/>
      <c r="WFH44" s="539"/>
      <c r="WFI44" s="539"/>
      <c r="WFJ44" s="539"/>
      <c r="WFK44" s="539"/>
      <c r="WFL44" s="539"/>
      <c r="WFM44" s="539"/>
      <c r="WFN44" s="539"/>
      <c r="WFO44" s="539"/>
      <c r="WFP44" s="539"/>
      <c r="WFQ44" s="539"/>
      <c r="WFR44" s="539"/>
      <c r="WFS44" s="539"/>
      <c r="WFT44" s="539"/>
      <c r="WFU44" s="539"/>
      <c r="WFV44" s="539"/>
      <c r="WFW44" s="539"/>
      <c r="WFX44" s="539"/>
      <c r="WFY44" s="539"/>
      <c r="WFZ44" s="539"/>
      <c r="WGA44" s="539"/>
      <c r="WGB44" s="539"/>
      <c r="WGC44" s="539"/>
      <c r="WGD44" s="539"/>
      <c r="WGE44" s="539"/>
      <c r="WGF44" s="539"/>
      <c r="WGG44" s="539"/>
      <c r="WGH44" s="539"/>
      <c r="WGI44" s="539"/>
      <c r="WGJ44" s="539"/>
      <c r="WGK44" s="539"/>
      <c r="WGL44" s="539"/>
      <c r="WGM44" s="539"/>
      <c r="WGN44" s="539"/>
      <c r="WGO44" s="539"/>
      <c r="WGP44" s="539"/>
      <c r="WGQ44" s="539"/>
      <c r="WGR44" s="539"/>
      <c r="WGS44" s="539"/>
      <c r="WGT44" s="539"/>
      <c r="WGU44" s="539"/>
      <c r="WGV44" s="539"/>
      <c r="WGW44" s="539"/>
      <c r="WGX44" s="539"/>
      <c r="WGY44" s="539"/>
      <c r="WGZ44" s="539"/>
      <c r="WHA44" s="539"/>
      <c r="WHB44" s="539"/>
      <c r="WHC44" s="539"/>
      <c r="WHD44" s="539"/>
      <c r="WHE44" s="539"/>
      <c r="WHF44" s="539"/>
      <c r="WHG44" s="539"/>
      <c r="WHH44" s="539"/>
      <c r="WHI44" s="539"/>
      <c r="WHJ44" s="539"/>
      <c r="WHK44" s="539"/>
      <c r="WHL44" s="539"/>
      <c r="WHM44" s="539"/>
      <c r="WHN44" s="539"/>
      <c r="WHO44" s="539"/>
      <c r="WHP44" s="539"/>
      <c r="WHQ44" s="539"/>
      <c r="WHR44" s="539"/>
      <c r="WHS44" s="539"/>
      <c r="WHT44" s="539"/>
      <c r="WHU44" s="539"/>
      <c r="WHV44" s="539"/>
      <c r="WHW44" s="539"/>
      <c r="WHX44" s="539"/>
      <c r="WHY44" s="539"/>
      <c r="WHZ44" s="539"/>
      <c r="WIA44" s="539"/>
      <c r="WIB44" s="539"/>
      <c r="WIC44" s="539"/>
      <c r="WID44" s="539"/>
      <c r="WIE44" s="539"/>
      <c r="WIF44" s="539"/>
      <c r="WIG44" s="539"/>
      <c r="WIH44" s="539"/>
      <c r="WII44" s="539"/>
      <c r="WIJ44" s="539"/>
      <c r="WIK44" s="539"/>
      <c r="WIL44" s="539"/>
      <c r="WIM44" s="539"/>
      <c r="WIN44" s="539"/>
      <c r="WIO44" s="539"/>
      <c r="WIP44" s="539"/>
      <c r="WIQ44" s="539"/>
      <c r="WIR44" s="539"/>
      <c r="WIS44" s="539"/>
      <c r="WIT44" s="539"/>
      <c r="WIU44" s="539"/>
      <c r="WIV44" s="539"/>
      <c r="WIW44" s="539"/>
      <c r="WIX44" s="539"/>
      <c r="WIY44" s="539"/>
      <c r="WIZ44" s="539"/>
      <c r="WJA44" s="539"/>
      <c r="WJB44" s="539"/>
      <c r="WJC44" s="539"/>
      <c r="WJD44" s="539"/>
      <c r="WJE44" s="539"/>
      <c r="WJF44" s="539"/>
      <c r="WJG44" s="539"/>
      <c r="WJH44" s="539"/>
      <c r="WJI44" s="539"/>
      <c r="WJJ44" s="539"/>
      <c r="WJK44" s="539"/>
      <c r="WJL44" s="539"/>
      <c r="WJM44" s="539"/>
      <c r="WJN44" s="539"/>
      <c r="WJO44" s="539"/>
      <c r="WJP44" s="539"/>
      <c r="WJQ44" s="539"/>
      <c r="WJR44" s="539"/>
      <c r="WJS44" s="539"/>
      <c r="WJT44" s="539"/>
      <c r="WJU44" s="539"/>
      <c r="WJV44" s="539"/>
      <c r="WJW44" s="539"/>
      <c r="WJX44" s="539"/>
      <c r="WJY44" s="539"/>
      <c r="WJZ44" s="539"/>
      <c r="WKA44" s="539"/>
      <c r="WKB44" s="539"/>
      <c r="WKC44" s="539"/>
      <c r="WKD44" s="539"/>
      <c r="WKE44" s="539"/>
      <c r="WKF44" s="539"/>
      <c r="WKG44" s="539"/>
      <c r="WKH44" s="539"/>
      <c r="WKI44" s="539"/>
      <c r="WKJ44" s="539"/>
      <c r="WKK44" s="539"/>
      <c r="WKL44" s="539"/>
      <c r="WKM44" s="539"/>
      <c r="WKN44" s="539"/>
      <c r="WKO44" s="539"/>
      <c r="WKP44" s="539"/>
      <c r="WKQ44" s="539"/>
      <c r="WKR44" s="539"/>
      <c r="WKS44" s="539"/>
      <c r="WKT44" s="539"/>
      <c r="WKU44" s="539"/>
      <c r="WKV44" s="539"/>
      <c r="WKW44" s="539"/>
      <c r="WKX44" s="539"/>
      <c r="WKY44" s="539"/>
      <c r="WKZ44" s="539"/>
      <c r="WLA44" s="539"/>
      <c r="WLB44" s="539"/>
      <c r="WLC44" s="539"/>
      <c r="WLD44" s="539"/>
      <c r="WLE44" s="539"/>
      <c r="WLF44" s="539"/>
      <c r="WLG44" s="539"/>
      <c r="WLH44" s="539"/>
      <c r="WLI44" s="539"/>
      <c r="WLJ44" s="539"/>
      <c r="WLK44" s="539"/>
      <c r="WLL44" s="539"/>
      <c r="WLM44" s="539"/>
      <c r="WLN44" s="539"/>
      <c r="WLO44" s="539"/>
      <c r="WLP44" s="539"/>
      <c r="WLQ44" s="539"/>
      <c r="WLR44" s="539"/>
      <c r="WLS44" s="539"/>
      <c r="WLT44" s="539"/>
      <c r="WLU44" s="539"/>
      <c r="WLV44" s="539"/>
      <c r="WLW44" s="539"/>
      <c r="WLX44" s="539"/>
      <c r="WLY44" s="539"/>
      <c r="WLZ44" s="539"/>
      <c r="WMA44" s="539"/>
      <c r="WMB44" s="539"/>
      <c r="WMC44" s="539"/>
      <c r="WMD44" s="539"/>
      <c r="WME44" s="539"/>
      <c r="WMF44" s="539"/>
      <c r="WMG44" s="539"/>
      <c r="WMH44" s="539"/>
      <c r="WMI44" s="539"/>
      <c r="WMJ44" s="539"/>
      <c r="WMK44" s="539"/>
      <c r="WML44" s="539"/>
      <c r="WMM44" s="539"/>
      <c r="WMN44" s="539"/>
      <c r="WMO44" s="539"/>
      <c r="WMP44" s="539"/>
      <c r="WMQ44" s="539"/>
      <c r="WMR44" s="539"/>
      <c r="WMS44" s="539"/>
      <c r="WMT44" s="539"/>
      <c r="WMU44" s="539"/>
      <c r="WMV44" s="539"/>
      <c r="WMW44" s="539"/>
      <c r="WMX44" s="539"/>
      <c r="WMY44" s="539"/>
      <c r="WMZ44" s="539"/>
      <c r="WNA44" s="539"/>
      <c r="WNB44" s="539"/>
      <c r="WNC44" s="539"/>
      <c r="WND44" s="539"/>
      <c r="WNE44" s="539"/>
      <c r="WNF44" s="539"/>
      <c r="WNG44" s="539"/>
      <c r="WNH44" s="539"/>
      <c r="WNI44" s="539"/>
      <c r="WNJ44" s="539"/>
      <c r="WNK44" s="539"/>
      <c r="WNL44" s="539"/>
      <c r="WNM44" s="539"/>
      <c r="WNN44" s="539"/>
      <c r="WNO44" s="539"/>
      <c r="WNP44" s="539"/>
      <c r="WNQ44" s="539"/>
      <c r="WNR44" s="539"/>
      <c r="WNS44" s="539"/>
      <c r="WNT44" s="539"/>
      <c r="WNU44" s="539"/>
      <c r="WNV44" s="539"/>
      <c r="WNW44" s="539"/>
      <c r="WNX44" s="539"/>
      <c r="WNY44" s="539"/>
      <c r="WNZ44" s="539"/>
      <c r="WOA44" s="539"/>
      <c r="WOB44" s="539"/>
      <c r="WOC44" s="539"/>
      <c r="WOD44" s="539"/>
      <c r="WOE44" s="539"/>
      <c r="WOF44" s="539"/>
      <c r="WOG44" s="539"/>
      <c r="WOH44" s="539"/>
      <c r="WOI44" s="539"/>
      <c r="WOJ44" s="539"/>
      <c r="WOK44" s="539"/>
      <c r="WOL44" s="539"/>
      <c r="WOM44" s="539"/>
      <c r="WON44" s="539"/>
      <c r="WOO44" s="539"/>
      <c r="WOP44" s="539"/>
      <c r="WOQ44" s="539"/>
      <c r="WOR44" s="539"/>
      <c r="WOS44" s="539"/>
      <c r="WOT44" s="539"/>
      <c r="WOU44" s="539"/>
      <c r="WOV44" s="539"/>
      <c r="WOW44" s="539"/>
      <c r="WOX44" s="539"/>
      <c r="WOY44" s="539"/>
      <c r="WOZ44" s="539"/>
      <c r="WPA44" s="539"/>
      <c r="WPB44" s="539"/>
      <c r="WPC44" s="539"/>
      <c r="WPD44" s="539"/>
      <c r="WPE44" s="539"/>
      <c r="WPF44" s="539"/>
      <c r="WPG44" s="539"/>
      <c r="WPH44" s="539"/>
      <c r="WPI44" s="539"/>
      <c r="WPJ44" s="539"/>
      <c r="WPK44" s="539"/>
      <c r="WPL44" s="539"/>
      <c r="WPM44" s="539"/>
      <c r="WPN44" s="539"/>
      <c r="WPO44" s="539"/>
      <c r="WPP44" s="539"/>
      <c r="WPQ44" s="539"/>
      <c r="WPR44" s="539"/>
      <c r="WPS44" s="539"/>
      <c r="WPT44" s="539"/>
      <c r="WPU44" s="539"/>
      <c r="WPV44" s="539"/>
      <c r="WPW44" s="539"/>
      <c r="WPX44" s="539"/>
      <c r="WPY44" s="539"/>
      <c r="WPZ44" s="539"/>
      <c r="WQA44" s="539"/>
      <c r="WQB44" s="539"/>
      <c r="WQC44" s="539"/>
      <c r="WQD44" s="539"/>
      <c r="WQE44" s="539"/>
      <c r="WQF44" s="539"/>
      <c r="WQG44" s="539"/>
      <c r="WQH44" s="539"/>
      <c r="WQI44" s="539"/>
      <c r="WQJ44" s="539"/>
      <c r="WQK44" s="539"/>
      <c r="WQL44" s="539"/>
      <c r="WQM44" s="539"/>
      <c r="WQN44" s="539"/>
      <c r="WQO44" s="539"/>
      <c r="WQP44" s="539"/>
      <c r="WQQ44" s="539"/>
      <c r="WQR44" s="539"/>
      <c r="WQS44" s="539"/>
      <c r="WQT44" s="539"/>
      <c r="WQU44" s="539"/>
      <c r="WQV44" s="539"/>
      <c r="WQW44" s="539"/>
      <c r="WQX44" s="539"/>
      <c r="WQY44" s="539"/>
      <c r="WQZ44" s="539"/>
      <c r="WRA44" s="539"/>
      <c r="WRB44" s="539"/>
      <c r="WRC44" s="539"/>
      <c r="WRD44" s="539"/>
      <c r="WRE44" s="539"/>
      <c r="WRF44" s="539"/>
      <c r="WRG44" s="539"/>
      <c r="WRH44" s="539"/>
      <c r="WRI44" s="539"/>
      <c r="WRJ44" s="539"/>
      <c r="WRK44" s="539"/>
      <c r="WRL44" s="539"/>
      <c r="WRM44" s="539"/>
      <c r="WRN44" s="539"/>
      <c r="WRO44" s="539"/>
      <c r="WRP44" s="539"/>
      <c r="WRQ44" s="539"/>
      <c r="WRR44" s="539"/>
      <c r="WRS44" s="539"/>
      <c r="WRT44" s="539"/>
      <c r="WRU44" s="539"/>
      <c r="WRV44" s="539"/>
      <c r="WRW44" s="539"/>
      <c r="WRX44" s="539"/>
      <c r="WRY44" s="539"/>
      <c r="WRZ44" s="539"/>
      <c r="WSA44" s="539"/>
      <c r="WSB44" s="539"/>
      <c r="WSC44" s="539"/>
      <c r="WSD44" s="539"/>
      <c r="WSE44" s="539"/>
      <c r="WSF44" s="539"/>
      <c r="WSG44" s="539"/>
      <c r="WSH44" s="539"/>
      <c r="WSI44" s="539"/>
      <c r="WSJ44" s="539"/>
      <c r="WSK44" s="539"/>
      <c r="WSL44" s="539"/>
      <c r="WSM44" s="539"/>
      <c r="WSN44" s="539"/>
      <c r="WSO44" s="539"/>
      <c r="WSP44" s="539"/>
      <c r="WSQ44" s="539"/>
      <c r="WSR44" s="539"/>
      <c r="WSS44" s="539"/>
      <c r="WST44" s="539"/>
      <c r="WSU44" s="539"/>
      <c r="WSV44" s="539"/>
      <c r="WSW44" s="539"/>
      <c r="WSX44" s="539"/>
      <c r="WSY44" s="539"/>
      <c r="WSZ44" s="539"/>
      <c r="WTA44" s="539"/>
      <c r="WTB44" s="539"/>
      <c r="WTC44" s="539"/>
      <c r="WTD44" s="539"/>
      <c r="WTE44" s="539"/>
      <c r="WTF44" s="539"/>
      <c r="WTG44" s="539"/>
      <c r="WTH44" s="539"/>
      <c r="WTI44" s="539"/>
      <c r="WTJ44" s="539"/>
      <c r="WTK44" s="539"/>
      <c r="WTL44" s="539"/>
      <c r="WTM44" s="539"/>
      <c r="WTN44" s="539"/>
      <c r="WTO44" s="539"/>
      <c r="WTP44" s="539"/>
      <c r="WTQ44" s="539"/>
      <c r="WTR44" s="539"/>
      <c r="WTS44" s="539"/>
      <c r="WTT44" s="539"/>
      <c r="WTU44" s="539"/>
      <c r="WTV44" s="539"/>
      <c r="WTW44" s="539"/>
      <c r="WTX44" s="539"/>
      <c r="WTY44" s="539"/>
      <c r="WTZ44" s="539"/>
      <c r="WUA44" s="539"/>
      <c r="WUB44" s="539"/>
      <c r="WUC44" s="539"/>
      <c r="WUD44" s="539"/>
      <c r="WUE44" s="539"/>
      <c r="WUF44" s="539"/>
      <c r="WUG44" s="539"/>
      <c r="WUH44" s="539"/>
      <c r="WUI44" s="539"/>
      <c r="WUJ44" s="539"/>
      <c r="WUK44" s="539"/>
      <c r="WUL44" s="539"/>
      <c r="WUM44" s="539"/>
      <c r="WUN44" s="539"/>
      <c r="WUO44" s="539"/>
      <c r="WUP44" s="539"/>
      <c r="WUQ44" s="539"/>
      <c r="WUR44" s="539"/>
      <c r="WUS44" s="539"/>
      <c r="WUT44" s="539"/>
      <c r="WUU44" s="539"/>
      <c r="WUV44" s="539"/>
      <c r="WUW44" s="539"/>
      <c r="WUX44" s="539"/>
      <c r="WUY44" s="539"/>
      <c r="WUZ44" s="539"/>
      <c r="WVA44" s="539"/>
      <c r="WVB44" s="539"/>
      <c r="WVC44" s="539"/>
      <c r="WVD44" s="539"/>
      <c r="WVE44" s="539"/>
      <c r="WVF44" s="539"/>
      <c r="WVG44" s="539"/>
      <c r="WVH44" s="539"/>
      <c r="WVI44" s="539"/>
      <c r="WVJ44" s="539"/>
      <c r="WVK44" s="539"/>
      <c r="WVL44" s="539"/>
      <c r="WVM44" s="539"/>
      <c r="WVN44" s="539"/>
      <c r="WVO44" s="539"/>
      <c r="WVP44" s="539"/>
      <c r="WVQ44" s="539"/>
      <c r="WVR44" s="539"/>
      <c r="WVS44" s="539"/>
      <c r="WVT44" s="539"/>
      <c r="WVU44" s="539"/>
      <c r="WVV44" s="539"/>
      <c r="WVW44" s="539"/>
      <c r="WVX44" s="539"/>
      <c r="WVY44" s="539"/>
      <c r="WVZ44" s="539"/>
      <c r="WWA44" s="539"/>
      <c r="WWB44" s="539"/>
      <c r="WWC44" s="539"/>
      <c r="WWD44" s="539"/>
      <c r="WWE44" s="539"/>
      <c r="WWF44" s="539"/>
      <c r="WWG44" s="539"/>
      <c r="WWH44" s="539"/>
      <c r="WWI44" s="539"/>
      <c r="WWJ44" s="539"/>
      <c r="WWK44" s="539"/>
      <c r="WWL44" s="539"/>
      <c r="WWM44" s="539"/>
      <c r="WWN44" s="539"/>
    </row>
    <row r="45" spans="1:16160" s="537" customFormat="1">
      <c r="A45" s="607"/>
      <c r="D45" s="545"/>
      <c r="L45" s="535"/>
      <c r="M45" s="535"/>
      <c r="N45" s="535"/>
      <c r="O45" s="535"/>
      <c r="R45" s="535"/>
      <c r="S45" s="535"/>
      <c r="T45" s="536"/>
      <c r="W45" s="538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39"/>
      <c r="AS45" s="539"/>
      <c r="AT45" s="539"/>
      <c r="AU45" s="539"/>
      <c r="AV45" s="539"/>
      <c r="AW45" s="539"/>
      <c r="AX45" s="539"/>
      <c r="AY45" s="539"/>
      <c r="AZ45" s="539"/>
      <c r="BA45" s="539"/>
      <c r="BB45" s="539"/>
      <c r="BC45" s="539"/>
      <c r="BD45" s="539"/>
      <c r="BE45" s="539"/>
      <c r="BF45" s="539"/>
      <c r="BG45" s="539"/>
      <c r="BH45" s="539"/>
      <c r="BI45" s="539"/>
      <c r="BJ45" s="539"/>
      <c r="BK45" s="539"/>
      <c r="BL45" s="539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  <c r="BX45" s="539"/>
      <c r="BY45" s="539"/>
      <c r="BZ45" s="539"/>
      <c r="CA45" s="539"/>
      <c r="CB45" s="539"/>
      <c r="CC45" s="539"/>
      <c r="CD45" s="539"/>
      <c r="CE45" s="539"/>
      <c r="CF45" s="539"/>
      <c r="CG45" s="539"/>
      <c r="CH45" s="539"/>
      <c r="CI45" s="539"/>
      <c r="CJ45" s="539"/>
      <c r="CK45" s="539"/>
      <c r="CL45" s="539"/>
      <c r="CM45" s="539"/>
      <c r="CN45" s="539"/>
      <c r="CO45" s="539"/>
      <c r="CP45" s="539"/>
      <c r="CQ45" s="539"/>
      <c r="CR45" s="539"/>
      <c r="CS45" s="539"/>
      <c r="CT45" s="539"/>
      <c r="CU45" s="539"/>
      <c r="CV45" s="539"/>
      <c r="CW45" s="539"/>
      <c r="CX45" s="539"/>
      <c r="CY45" s="539"/>
      <c r="CZ45" s="539"/>
      <c r="DA45" s="539"/>
      <c r="DB45" s="539"/>
      <c r="DC45" s="539"/>
      <c r="DD45" s="539"/>
      <c r="DE45" s="539"/>
      <c r="DF45" s="539"/>
      <c r="DG45" s="539"/>
      <c r="DH45" s="539"/>
      <c r="DI45" s="539"/>
      <c r="DJ45" s="539"/>
      <c r="DK45" s="539"/>
      <c r="DL45" s="539"/>
      <c r="DM45" s="539"/>
      <c r="DN45" s="539"/>
      <c r="DO45" s="539"/>
      <c r="DP45" s="539"/>
      <c r="DQ45" s="539"/>
      <c r="DR45" s="539"/>
      <c r="DS45" s="539"/>
      <c r="DT45" s="539"/>
      <c r="DU45" s="539"/>
      <c r="DV45" s="539"/>
      <c r="DW45" s="539"/>
      <c r="DX45" s="539"/>
      <c r="DY45" s="539"/>
      <c r="DZ45" s="539"/>
      <c r="EA45" s="539"/>
      <c r="EB45" s="539"/>
      <c r="EC45" s="539"/>
      <c r="ED45" s="539"/>
      <c r="EE45" s="539"/>
      <c r="EF45" s="539"/>
      <c r="EG45" s="539"/>
      <c r="EH45" s="539"/>
      <c r="EI45" s="539"/>
      <c r="EJ45" s="539"/>
      <c r="EK45" s="539"/>
      <c r="EL45" s="539"/>
      <c r="EM45" s="539"/>
      <c r="EN45" s="539"/>
      <c r="EO45" s="539"/>
      <c r="EP45" s="539"/>
      <c r="EQ45" s="539"/>
      <c r="ER45" s="539"/>
      <c r="ES45" s="539"/>
      <c r="ET45" s="539"/>
      <c r="EU45" s="539"/>
      <c r="EV45" s="539"/>
      <c r="EW45" s="539"/>
      <c r="EX45" s="539"/>
      <c r="EY45" s="539"/>
      <c r="EZ45" s="539"/>
      <c r="FA45" s="539"/>
      <c r="FB45" s="539"/>
      <c r="FC45" s="539"/>
      <c r="FD45" s="539"/>
      <c r="FE45" s="539"/>
      <c r="FF45" s="539"/>
      <c r="FG45" s="539"/>
      <c r="FH45" s="539"/>
      <c r="FI45" s="539"/>
      <c r="FJ45" s="539"/>
      <c r="FK45" s="539"/>
      <c r="FL45" s="539"/>
      <c r="FM45" s="539"/>
      <c r="FN45" s="539"/>
      <c r="FO45" s="539"/>
      <c r="FP45" s="539"/>
      <c r="FQ45" s="539"/>
      <c r="FR45" s="539"/>
      <c r="FS45" s="539"/>
      <c r="FT45" s="539"/>
      <c r="FU45" s="539"/>
      <c r="FV45" s="539"/>
      <c r="FW45" s="539"/>
      <c r="FX45" s="539"/>
      <c r="FY45" s="539"/>
      <c r="FZ45" s="539"/>
      <c r="GA45" s="539"/>
      <c r="GB45" s="539"/>
      <c r="GC45" s="539"/>
      <c r="GD45" s="539"/>
      <c r="GE45" s="539"/>
      <c r="GF45" s="539"/>
      <c r="GG45" s="539"/>
      <c r="GH45" s="539"/>
      <c r="GI45" s="539"/>
      <c r="GJ45" s="539"/>
      <c r="GK45" s="539"/>
      <c r="GL45" s="539"/>
      <c r="GM45" s="539"/>
      <c r="GN45" s="539"/>
      <c r="GO45" s="539"/>
      <c r="GP45" s="539"/>
      <c r="GQ45" s="539"/>
      <c r="GR45" s="539"/>
      <c r="GS45" s="539"/>
      <c r="GT45" s="539"/>
      <c r="GU45" s="539"/>
      <c r="GV45" s="539"/>
      <c r="GW45" s="539"/>
      <c r="GX45" s="539"/>
      <c r="GY45" s="539"/>
      <c r="GZ45" s="539"/>
      <c r="HA45" s="539"/>
      <c r="HB45" s="539"/>
      <c r="HC45" s="539"/>
      <c r="HD45" s="539"/>
      <c r="HE45" s="539"/>
      <c r="HF45" s="539"/>
      <c r="HG45" s="539"/>
      <c r="HH45" s="539"/>
      <c r="HI45" s="539"/>
      <c r="HJ45" s="539"/>
      <c r="HK45" s="539"/>
      <c r="HL45" s="539"/>
      <c r="HM45" s="539"/>
      <c r="HN45" s="539"/>
      <c r="HO45" s="539"/>
      <c r="HP45" s="539"/>
      <c r="HQ45" s="539"/>
      <c r="HR45" s="539"/>
      <c r="HS45" s="539"/>
      <c r="HT45" s="539"/>
      <c r="HU45" s="539"/>
      <c r="HV45" s="539"/>
      <c r="HW45" s="539"/>
      <c r="HX45" s="539"/>
      <c r="HY45" s="539"/>
      <c r="HZ45" s="539"/>
      <c r="IA45" s="539"/>
      <c r="IB45" s="539"/>
      <c r="IC45" s="539"/>
      <c r="ID45" s="539"/>
      <c r="IE45" s="539"/>
      <c r="IF45" s="539"/>
      <c r="IG45" s="539"/>
      <c r="IH45" s="539"/>
      <c r="II45" s="539"/>
      <c r="IJ45" s="539"/>
      <c r="IK45" s="539"/>
      <c r="IL45" s="539"/>
      <c r="IM45" s="539"/>
      <c r="IN45" s="539"/>
      <c r="IO45" s="539"/>
      <c r="IP45" s="539"/>
      <c r="IQ45" s="539"/>
      <c r="IR45" s="539"/>
      <c r="IS45" s="539"/>
      <c r="IT45" s="539"/>
      <c r="IU45" s="539"/>
      <c r="IV45" s="539"/>
      <c r="IW45" s="539"/>
      <c r="IX45" s="539"/>
      <c r="IY45" s="539"/>
      <c r="IZ45" s="539"/>
      <c r="JA45" s="539"/>
      <c r="JB45" s="539"/>
      <c r="JC45" s="539"/>
      <c r="JD45" s="539"/>
      <c r="JE45" s="539"/>
      <c r="JF45" s="539"/>
      <c r="JG45" s="539"/>
      <c r="JH45" s="539"/>
      <c r="JI45" s="539"/>
      <c r="JJ45" s="539"/>
      <c r="JK45" s="539"/>
      <c r="JL45" s="539"/>
      <c r="JM45" s="539"/>
      <c r="JN45" s="539"/>
      <c r="JO45" s="539"/>
      <c r="JP45" s="539"/>
      <c r="JQ45" s="539"/>
      <c r="JR45" s="539"/>
      <c r="JS45" s="539"/>
      <c r="JT45" s="539"/>
      <c r="JU45" s="539"/>
      <c r="JV45" s="539"/>
      <c r="JW45" s="539"/>
      <c r="JX45" s="539"/>
      <c r="JY45" s="539"/>
      <c r="JZ45" s="539"/>
      <c r="KA45" s="539"/>
      <c r="KB45" s="539"/>
      <c r="KC45" s="539"/>
      <c r="KD45" s="539"/>
      <c r="KE45" s="539"/>
      <c r="KF45" s="539"/>
      <c r="KG45" s="539"/>
      <c r="KH45" s="539"/>
      <c r="KI45" s="539"/>
      <c r="KJ45" s="539"/>
      <c r="KK45" s="539"/>
      <c r="KL45" s="539"/>
      <c r="KM45" s="539"/>
      <c r="KN45" s="539"/>
      <c r="KO45" s="539"/>
      <c r="KP45" s="539"/>
      <c r="KQ45" s="539"/>
      <c r="KR45" s="539"/>
      <c r="KS45" s="539"/>
      <c r="KT45" s="539"/>
      <c r="KU45" s="539"/>
      <c r="KV45" s="539"/>
      <c r="KW45" s="539"/>
      <c r="KX45" s="539"/>
      <c r="KY45" s="539"/>
      <c r="KZ45" s="539"/>
      <c r="LA45" s="539"/>
      <c r="LB45" s="539"/>
      <c r="LC45" s="539"/>
      <c r="LD45" s="539"/>
      <c r="LE45" s="539"/>
      <c r="LF45" s="539"/>
      <c r="LG45" s="539"/>
      <c r="LH45" s="539"/>
      <c r="LI45" s="539"/>
      <c r="LJ45" s="539"/>
      <c r="LK45" s="539"/>
      <c r="LL45" s="539"/>
      <c r="LM45" s="539"/>
      <c r="LN45" s="539"/>
      <c r="LO45" s="539"/>
      <c r="LP45" s="539"/>
      <c r="LQ45" s="539"/>
      <c r="LR45" s="539"/>
      <c r="LS45" s="539"/>
      <c r="LT45" s="539"/>
      <c r="LU45" s="539"/>
      <c r="LV45" s="539"/>
      <c r="LW45" s="539"/>
      <c r="LX45" s="539"/>
      <c r="LY45" s="539"/>
      <c r="LZ45" s="539"/>
      <c r="MA45" s="539"/>
      <c r="MB45" s="539"/>
      <c r="MC45" s="539"/>
      <c r="MD45" s="539"/>
      <c r="ME45" s="539"/>
      <c r="MF45" s="539"/>
      <c r="MG45" s="539"/>
      <c r="MH45" s="539"/>
      <c r="MI45" s="539"/>
      <c r="MJ45" s="539"/>
      <c r="MK45" s="539"/>
      <c r="ML45" s="539"/>
      <c r="MM45" s="539"/>
      <c r="MN45" s="539"/>
      <c r="MO45" s="539"/>
      <c r="MP45" s="539"/>
      <c r="MQ45" s="539"/>
      <c r="MR45" s="539"/>
      <c r="MS45" s="539"/>
      <c r="MT45" s="539"/>
      <c r="MU45" s="539"/>
      <c r="MV45" s="539"/>
      <c r="MW45" s="539"/>
      <c r="MX45" s="539"/>
      <c r="MY45" s="539"/>
      <c r="MZ45" s="539"/>
      <c r="NA45" s="539"/>
      <c r="NB45" s="539"/>
      <c r="NC45" s="539"/>
      <c r="ND45" s="539"/>
      <c r="NE45" s="539"/>
      <c r="NF45" s="539"/>
      <c r="NG45" s="539"/>
      <c r="NH45" s="539"/>
      <c r="NI45" s="539"/>
      <c r="NJ45" s="539"/>
      <c r="NK45" s="539"/>
      <c r="NL45" s="539"/>
      <c r="NM45" s="539"/>
      <c r="NN45" s="539"/>
      <c r="NO45" s="539"/>
      <c r="NP45" s="539"/>
      <c r="NQ45" s="539"/>
      <c r="NR45" s="539"/>
      <c r="NS45" s="539"/>
      <c r="NT45" s="539"/>
      <c r="NU45" s="539"/>
      <c r="NV45" s="539"/>
      <c r="NW45" s="539"/>
      <c r="NX45" s="539"/>
      <c r="NY45" s="539"/>
      <c r="NZ45" s="539"/>
      <c r="OA45" s="539"/>
      <c r="OB45" s="539"/>
      <c r="OC45" s="539"/>
      <c r="OD45" s="539"/>
      <c r="OE45" s="539"/>
      <c r="OF45" s="539"/>
      <c r="OG45" s="539"/>
      <c r="OH45" s="539"/>
      <c r="OI45" s="539"/>
      <c r="OJ45" s="539"/>
      <c r="OK45" s="539"/>
      <c r="OL45" s="539"/>
      <c r="OM45" s="539"/>
      <c r="ON45" s="539"/>
      <c r="OO45" s="539"/>
      <c r="OP45" s="539"/>
      <c r="OQ45" s="539"/>
      <c r="OR45" s="539"/>
      <c r="OS45" s="539"/>
      <c r="OT45" s="539"/>
      <c r="OU45" s="539"/>
      <c r="OV45" s="539"/>
      <c r="OW45" s="539"/>
      <c r="OX45" s="539"/>
      <c r="OY45" s="539"/>
      <c r="OZ45" s="539"/>
      <c r="PA45" s="539"/>
      <c r="PB45" s="539"/>
      <c r="PC45" s="539"/>
      <c r="PD45" s="539"/>
      <c r="PE45" s="539"/>
      <c r="PF45" s="539"/>
      <c r="PG45" s="539"/>
      <c r="PH45" s="539"/>
      <c r="PI45" s="539"/>
      <c r="PJ45" s="539"/>
      <c r="PK45" s="539"/>
      <c r="PL45" s="539"/>
      <c r="PM45" s="539"/>
      <c r="PN45" s="539"/>
      <c r="PO45" s="539"/>
      <c r="PP45" s="539"/>
      <c r="PQ45" s="539"/>
      <c r="PR45" s="539"/>
      <c r="PS45" s="539"/>
      <c r="PT45" s="539"/>
      <c r="PU45" s="539"/>
      <c r="PV45" s="539"/>
      <c r="PW45" s="539"/>
      <c r="PX45" s="539"/>
      <c r="PY45" s="539"/>
      <c r="PZ45" s="539"/>
      <c r="QA45" s="539"/>
      <c r="QB45" s="539"/>
      <c r="QC45" s="539"/>
      <c r="QD45" s="539"/>
      <c r="QE45" s="539"/>
      <c r="QF45" s="539"/>
      <c r="QG45" s="539"/>
      <c r="QH45" s="539"/>
      <c r="QI45" s="539"/>
      <c r="QJ45" s="539"/>
      <c r="QK45" s="539"/>
      <c r="QL45" s="539"/>
      <c r="QM45" s="539"/>
      <c r="QN45" s="539"/>
      <c r="QO45" s="539"/>
      <c r="QP45" s="539"/>
      <c r="QQ45" s="539"/>
      <c r="QR45" s="539"/>
      <c r="QS45" s="539"/>
      <c r="QT45" s="539"/>
      <c r="QU45" s="539"/>
      <c r="QV45" s="539"/>
      <c r="QW45" s="539"/>
      <c r="QX45" s="539"/>
      <c r="QY45" s="539"/>
      <c r="QZ45" s="539"/>
      <c r="RA45" s="539"/>
      <c r="RB45" s="539"/>
      <c r="RC45" s="539"/>
      <c r="RD45" s="539"/>
      <c r="RE45" s="539"/>
      <c r="RF45" s="539"/>
      <c r="RG45" s="539"/>
      <c r="RH45" s="539"/>
      <c r="RI45" s="539"/>
      <c r="RJ45" s="539"/>
      <c r="RK45" s="539"/>
      <c r="RL45" s="539"/>
      <c r="RM45" s="539"/>
      <c r="RN45" s="539"/>
      <c r="RO45" s="539"/>
      <c r="RP45" s="539"/>
      <c r="RQ45" s="539"/>
      <c r="RR45" s="539"/>
      <c r="RS45" s="539"/>
      <c r="RT45" s="539"/>
      <c r="RU45" s="539"/>
      <c r="RV45" s="539"/>
      <c r="RW45" s="539"/>
      <c r="RX45" s="539"/>
      <c r="RY45" s="539"/>
      <c r="RZ45" s="539"/>
      <c r="SA45" s="539"/>
      <c r="SB45" s="539"/>
      <c r="SC45" s="539"/>
      <c r="SD45" s="539"/>
      <c r="SE45" s="539"/>
      <c r="SF45" s="539"/>
      <c r="SG45" s="539"/>
      <c r="SH45" s="539"/>
      <c r="SI45" s="539"/>
      <c r="SJ45" s="539"/>
      <c r="SK45" s="539"/>
      <c r="SL45" s="539"/>
      <c r="SM45" s="539"/>
      <c r="SN45" s="539"/>
      <c r="SO45" s="539"/>
      <c r="SP45" s="539"/>
      <c r="SQ45" s="539"/>
      <c r="SR45" s="539"/>
      <c r="SS45" s="539"/>
      <c r="ST45" s="539"/>
      <c r="SU45" s="539"/>
      <c r="SV45" s="539"/>
      <c r="SW45" s="539"/>
      <c r="SX45" s="539"/>
      <c r="SY45" s="539"/>
      <c r="SZ45" s="539"/>
      <c r="TA45" s="539"/>
      <c r="TB45" s="539"/>
      <c r="TC45" s="539"/>
      <c r="TD45" s="539"/>
      <c r="TE45" s="539"/>
      <c r="TF45" s="539"/>
      <c r="TG45" s="539"/>
      <c r="TH45" s="539"/>
      <c r="TI45" s="539"/>
      <c r="TJ45" s="539"/>
      <c r="TK45" s="539"/>
      <c r="TL45" s="539"/>
      <c r="TM45" s="539"/>
      <c r="TN45" s="539"/>
      <c r="TO45" s="539"/>
      <c r="TP45" s="539"/>
      <c r="TQ45" s="539"/>
      <c r="TR45" s="539"/>
      <c r="TS45" s="539"/>
      <c r="TT45" s="539"/>
      <c r="TU45" s="539"/>
      <c r="TV45" s="539"/>
      <c r="TW45" s="539"/>
      <c r="TX45" s="539"/>
      <c r="TY45" s="539"/>
      <c r="TZ45" s="539"/>
      <c r="UA45" s="539"/>
      <c r="UB45" s="539"/>
      <c r="UC45" s="539"/>
      <c r="UD45" s="539"/>
      <c r="UE45" s="539"/>
      <c r="UF45" s="539"/>
      <c r="UG45" s="539"/>
      <c r="UH45" s="539"/>
      <c r="UI45" s="539"/>
      <c r="UJ45" s="539"/>
      <c r="UK45" s="539"/>
      <c r="UL45" s="539"/>
      <c r="UM45" s="539"/>
      <c r="UN45" s="539"/>
      <c r="UO45" s="539"/>
      <c r="UP45" s="539"/>
      <c r="UQ45" s="539"/>
      <c r="UR45" s="539"/>
      <c r="US45" s="539"/>
      <c r="UT45" s="539"/>
      <c r="UU45" s="539"/>
      <c r="UV45" s="539"/>
      <c r="UW45" s="539"/>
      <c r="UX45" s="539"/>
      <c r="UY45" s="539"/>
      <c r="UZ45" s="539"/>
      <c r="VA45" s="539"/>
      <c r="VB45" s="539"/>
      <c r="VC45" s="539"/>
      <c r="VD45" s="539"/>
      <c r="VE45" s="539"/>
      <c r="VF45" s="539"/>
      <c r="VG45" s="539"/>
      <c r="VH45" s="539"/>
      <c r="VI45" s="539"/>
      <c r="VJ45" s="539"/>
      <c r="VK45" s="539"/>
      <c r="VL45" s="539"/>
      <c r="VM45" s="539"/>
      <c r="VN45" s="539"/>
      <c r="VO45" s="539"/>
      <c r="VP45" s="539"/>
      <c r="VQ45" s="539"/>
      <c r="VR45" s="539"/>
      <c r="VS45" s="539"/>
      <c r="VT45" s="539"/>
      <c r="VU45" s="539"/>
      <c r="VV45" s="539"/>
      <c r="VW45" s="539"/>
      <c r="VX45" s="539"/>
      <c r="VY45" s="539"/>
      <c r="VZ45" s="539"/>
      <c r="WA45" s="539"/>
      <c r="WB45" s="539"/>
      <c r="WC45" s="539"/>
      <c r="WD45" s="539"/>
      <c r="WE45" s="539"/>
      <c r="WF45" s="539"/>
      <c r="WG45" s="539"/>
      <c r="WH45" s="539"/>
      <c r="WI45" s="539"/>
      <c r="WJ45" s="539"/>
      <c r="WK45" s="539"/>
      <c r="WL45" s="539"/>
      <c r="WM45" s="539"/>
      <c r="WN45" s="539"/>
      <c r="WO45" s="539"/>
      <c r="WP45" s="539"/>
      <c r="WQ45" s="539"/>
      <c r="WR45" s="539"/>
      <c r="WS45" s="539"/>
      <c r="WT45" s="539"/>
      <c r="WU45" s="539"/>
      <c r="WV45" s="539"/>
      <c r="WW45" s="539"/>
      <c r="WX45" s="539"/>
      <c r="WY45" s="539"/>
      <c r="WZ45" s="539"/>
      <c r="XA45" s="539"/>
      <c r="XB45" s="539"/>
      <c r="XC45" s="539"/>
      <c r="XD45" s="539"/>
      <c r="XE45" s="539"/>
      <c r="XF45" s="539"/>
      <c r="XG45" s="539"/>
      <c r="XH45" s="539"/>
      <c r="XI45" s="539"/>
      <c r="XJ45" s="539"/>
      <c r="XK45" s="539"/>
      <c r="XL45" s="539"/>
      <c r="XM45" s="539"/>
      <c r="XN45" s="539"/>
      <c r="XO45" s="539"/>
      <c r="XP45" s="539"/>
      <c r="XQ45" s="539"/>
      <c r="XR45" s="539"/>
      <c r="XS45" s="539"/>
      <c r="XT45" s="539"/>
      <c r="XU45" s="539"/>
      <c r="XV45" s="539"/>
      <c r="XW45" s="539"/>
      <c r="XX45" s="539"/>
      <c r="XY45" s="539"/>
      <c r="XZ45" s="539"/>
      <c r="YA45" s="539"/>
      <c r="YB45" s="539"/>
      <c r="YC45" s="539"/>
      <c r="YD45" s="539"/>
      <c r="YE45" s="539"/>
      <c r="YF45" s="539"/>
      <c r="YG45" s="539"/>
      <c r="YH45" s="539"/>
      <c r="YI45" s="539"/>
      <c r="YJ45" s="539"/>
      <c r="YK45" s="539"/>
      <c r="YL45" s="539"/>
      <c r="YM45" s="539"/>
      <c r="YN45" s="539"/>
      <c r="YO45" s="539"/>
      <c r="YP45" s="539"/>
      <c r="YQ45" s="539"/>
      <c r="YR45" s="539"/>
      <c r="YS45" s="539"/>
      <c r="YT45" s="539"/>
      <c r="YU45" s="539"/>
      <c r="YV45" s="539"/>
      <c r="YW45" s="539"/>
      <c r="YX45" s="539"/>
      <c r="YY45" s="539"/>
      <c r="YZ45" s="539"/>
      <c r="ZA45" s="539"/>
      <c r="ZB45" s="539"/>
      <c r="ZC45" s="539"/>
      <c r="ZD45" s="539"/>
      <c r="ZE45" s="539"/>
      <c r="ZF45" s="539"/>
      <c r="ZG45" s="539"/>
      <c r="ZH45" s="539"/>
      <c r="ZI45" s="539"/>
      <c r="ZJ45" s="539"/>
      <c r="ZK45" s="539"/>
      <c r="ZL45" s="539"/>
      <c r="ZM45" s="539"/>
      <c r="ZN45" s="539"/>
      <c r="ZO45" s="539"/>
      <c r="ZP45" s="539"/>
      <c r="ZQ45" s="539"/>
      <c r="ZR45" s="539"/>
      <c r="ZS45" s="539"/>
      <c r="ZT45" s="539"/>
      <c r="ZU45" s="539"/>
      <c r="ZV45" s="539"/>
      <c r="ZW45" s="539"/>
      <c r="ZX45" s="539"/>
      <c r="ZY45" s="539"/>
      <c r="ZZ45" s="539"/>
      <c r="AAA45" s="539"/>
      <c r="AAB45" s="539"/>
      <c r="AAC45" s="539"/>
      <c r="AAD45" s="539"/>
      <c r="AAE45" s="539"/>
      <c r="AAF45" s="539"/>
      <c r="AAG45" s="539"/>
      <c r="AAH45" s="539"/>
      <c r="AAI45" s="539"/>
      <c r="AAJ45" s="539"/>
      <c r="AAK45" s="539"/>
      <c r="AAL45" s="539"/>
      <c r="AAM45" s="539"/>
      <c r="AAN45" s="539"/>
      <c r="AAO45" s="539"/>
      <c r="AAP45" s="539"/>
      <c r="AAQ45" s="539"/>
      <c r="AAR45" s="539"/>
      <c r="AAS45" s="539"/>
      <c r="AAT45" s="539"/>
      <c r="AAU45" s="539"/>
      <c r="AAV45" s="539"/>
      <c r="AAW45" s="539"/>
      <c r="AAX45" s="539"/>
      <c r="AAY45" s="539"/>
      <c r="AAZ45" s="539"/>
      <c r="ABA45" s="539"/>
      <c r="ABB45" s="539"/>
      <c r="ABC45" s="539"/>
      <c r="ABD45" s="539"/>
      <c r="ABE45" s="539"/>
      <c r="ABF45" s="539"/>
      <c r="ABG45" s="539"/>
      <c r="ABH45" s="539"/>
      <c r="ABI45" s="539"/>
      <c r="ABJ45" s="539"/>
      <c r="ABK45" s="539"/>
      <c r="ABL45" s="539"/>
      <c r="ABM45" s="539"/>
      <c r="ABN45" s="539"/>
      <c r="ABO45" s="539"/>
      <c r="ABP45" s="539"/>
      <c r="ABQ45" s="539"/>
      <c r="ABR45" s="539"/>
      <c r="ABS45" s="539"/>
      <c r="ABT45" s="539"/>
      <c r="ABU45" s="539"/>
      <c r="ABV45" s="539"/>
      <c r="ABW45" s="539"/>
      <c r="ABX45" s="539"/>
      <c r="ABY45" s="539"/>
      <c r="ABZ45" s="539"/>
      <c r="ACA45" s="539"/>
      <c r="ACB45" s="539"/>
      <c r="ACC45" s="539"/>
      <c r="ACD45" s="539"/>
      <c r="ACE45" s="539"/>
      <c r="ACF45" s="539"/>
      <c r="ACG45" s="539"/>
      <c r="ACH45" s="539"/>
      <c r="ACI45" s="539"/>
      <c r="ACJ45" s="539"/>
      <c r="ACK45" s="539"/>
      <c r="ACL45" s="539"/>
      <c r="ACM45" s="539"/>
      <c r="ACN45" s="539"/>
      <c r="ACO45" s="539"/>
      <c r="ACP45" s="539"/>
      <c r="ACQ45" s="539"/>
      <c r="ACR45" s="539"/>
      <c r="ACS45" s="539"/>
      <c r="ACT45" s="539"/>
      <c r="ACU45" s="539"/>
      <c r="ACV45" s="539"/>
      <c r="ACW45" s="539"/>
      <c r="ACX45" s="539"/>
      <c r="ACY45" s="539"/>
      <c r="ACZ45" s="539"/>
      <c r="ADA45" s="539"/>
      <c r="ADB45" s="539"/>
      <c r="ADC45" s="539"/>
      <c r="ADD45" s="539"/>
      <c r="ADE45" s="539"/>
      <c r="ADF45" s="539"/>
      <c r="ADG45" s="539"/>
      <c r="ADH45" s="539"/>
      <c r="ADI45" s="539"/>
      <c r="ADJ45" s="539"/>
      <c r="ADK45" s="539"/>
      <c r="ADL45" s="539"/>
      <c r="ADM45" s="539"/>
      <c r="ADN45" s="539"/>
      <c r="ADO45" s="539"/>
      <c r="ADP45" s="539"/>
      <c r="ADQ45" s="539"/>
      <c r="ADR45" s="539"/>
      <c r="ADS45" s="539"/>
      <c r="ADT45" s="539"/>
      <c r="ADU45" s="539"/>
      <c r="ADV45" s="539"/>
      <c r="ADW45" s="539"/>
      <c r="ADX45" s="539"/>
      <c r="ADY45" s="539"/>
      <c r="ADZ45" s="539"/>
      <c r="AEA45" s="539"/>
      <c r="AEB45" s="539"/>
      <c r="AEC45" s="539"/>
      <c r="AED45" s="539"/>
      <c r="AEE45" s="539"/>
      <c r="AEF45" s="539"/>
      <c r="AEG45" s="539"/>
      <c r="AEH45" s="539"/>
      <c r="AEI45" s="539"/>
      <c r="AEJ45" s="539"/>
      <c r="AEK45" s="539"/>
      <c r="AEL45" s="539"/>
      <c r="AEM45" s="539"/>
      <c r="AEN45" s="539"/>
      <c r="AEO45" s="539"/>
      <c r="AEP45" s="539"/>
      <c r="AEQ45" s="539"/>
      <c r="AER45" s="539"/>
      <c r="AES45" s="539"/>
      <c r="AET45" s="539"/>
      <c r="AEU45" s="539"/>
      <c r="AEV45" s="539"/>
      <c r="AEW45" s="539"/>
      <c r="AEX45" s="539"/>
      <c r="AEY45" s="539"/>
      <c r="AEZ45" s="539"/>
      <c r="AFA45" s="539"/>
      <c r="AFB45" s="539"/>
      <c r="AFC45" s="539"/>
      <c r="AFD45" s="539"/>
      <c r="AFE45" s="539"/>
      <c r="AFF45" s="539"/>
      <c r="AFG45" s="539"/>
      <c r="AFH45" s="539"/>
      <c r="AFI45" s="539"/>
      <c r="AFJ45" s="539"/>
      <c r="AFK45" s="539"/>
      <c r="AFL45" s="539"/>
      <c r="AFM45" s="539"/>
      <c r="AFN45" s="539"/>
      <c r="AFO45" s="539"/>
      <c r="AFP45" s="539"/>
      <c r="AFQ45" s="539"/>
      <c r="AFR45" s="539"/>
      <c r="AFS45" s="539"/>
      <c r="AFT45" s="539"/>
      <c r="AFU45" s="539"/>
      <c r="AFV45" s="539"/>
      <c r="AFW45" s="539"/>
      <c r="AFX45" s="539"/>
      <c r="AFY45" s="539"/>
      <c r="AFZ45" s="539"/>
      <c r="AGA45" s="539"/>
      <c r="AGB45" s="539"/>
      <c r="AGC45" s="539"/>
      <c r="AGD45" s="539"/>
      <c r="AGE45" s="539"/>
      <c r="AGF45" s="539"/>
      <c r="AGG45" s="539"/>
      <c r="AGH45" s="539"/>
      <c r="AGI45" s="539"/>
      <c r="AGJ45" s="539"/>
      <c r="AGK45" s="539"/>
      <c r="AGL45" s="539"/>
      <c r="AGM45" s="539"/>
      <c r="AGN45" s="539"/>
      <c r="AGO45" s="539"/>
      <c r="AGP45" s="539"/>
      <c r="AGQ45" s="539"/>
      <c r="AGR45" s="539"/>
      <c r="AGS45" s="539"/>
      <c r="AGT45" s="539"/>
      <c r="AGU45" s="539"/>
      <c r="AGV45" s="539"/>
      <c r="AGW45" s="539"/>
      <c r="AGX45" s="539"/>
      <c r="AGY45" s="539"/>
      <c r="AGZ45" s="539"/>
      <c r="AHA45" s="539"/>
      <c r="AHB45" s="539"/>
      <c r="AHC45" s="539"/>
      <c r="AHD45" s="539"/>
      <c r="AHE45" s="539"/>
      <c r="AHF45" s="539"/>
      <c r="AHG45" s="539"/>
      <c r="AHH45" s="539"/>
      <c r="AHI45" s="539"/>
      <c r="AHJ45" s="539"/>
      <c r="AHK45" s="539"/>
      <c r="AHL45" s="539"/>
      <c r="AHM45" s="539"/>
      <c r="AHN45" s="539"/>
      <c r="AHO45" s="539"/>
      <c r="AHP45" s="539"/>
      <c r="AHQ45" s="539"/>
      <c r="AHR45" s="539"/>
      <c r="AHS45" s="539"/>
      <c r="AHT45" s="539"/>
      <c r="AHU45" s="539"/>
      <c r="AHV45" s="539"/>
      <c r="AHW45" s="539"/>
      <c r="AHX45" s="539"/>
      <c r="AHY45" s="539"/>
      <c r="AHZ45" s="539"/>
      <c r="AIA45" s="539"/>
      <c r="AIB45" s="539"/>
      <c r="AIC45" s="539"/>
      <c r="AID45" s="539"/>
      <c r="AIE45" s="539"/>
      <c r="AIF45" s="539"/>
      <c r="AIG45" s="539"/>
      <c r="AIH45" s="539"/>
      <c r="AII45" s="539"/>
      <c r="AIJ45" s="539"/>
      <c r="AIK45" s="539"/>
      <c r="AIL45" s="539"/>
      <c r="AIM45" s="539"/>
      <c r="AIN45" s="539"/>
      <c r="AIO45" s="539"/>
      <c r="AIP45" s="539"/>
      <c r="AIQ45" s="539"/>
      <c r="AIR45" s="539"/>
      <c r="AIS45" s="539"/>
      <c r="AIT45" s="539"/>
      <c r="AIU45" s="539"/>
      <c r="AIV45" s="539"/>
      <c r="AIW45" s="539"/>
      <c r="AIX45" s="539"/>
      <c r="AIY45" s="539"/>
      <c r="AIZ45" s="539"/>
      <c r="AJA45" s="539"/>
      <c r="AJB45" s="539"/>
      <c r="AJC45" s="539"/>
      <c r="AJD45" s="539"/>
      <c r="AJE45" s="539"/>
      <c r="AJF45" s="539"/>
      <c r="AJG45" s="539"/>
      <c r="AJH45" s="539"/>
      <c r="AJI45" s="539"/>
      <c r="AJJ45" s="539"/>
      <c r="AJK45" s="539"/>
      <c r="AJL45" s="539"/>
      <c r="AJM45" s="539"/>
      <c r="AJN45" s="539"/>
      <c r="AJO45" s="539"/>
      <c r="AJP45" s="539"/>
      <c r="AJQ45" s="539"/>
      <c r="AJR45" s="539"/>
      <c r="AJS45" s="539"/>
      <c r="AJT45" s="539"/>
      <c r="AJU45" s="539"/>
      <c r="AJV45" s="539"/>
      <c r="AJW45" s="539"/>
      <c r="AJX45" s="539"/>
      <c r="AJY45" s="539"/>
      <c r="AJZ45" s="539"/>
      <c r="AKA45" s="539"/>
      <c r="AKB45" s="539"/>
      <c r="AKC45" s="539"/>
      <c r="AKD45" s="539"/>
      <c r="AKE45" s="539"/>
      <c r="AKF45" s="539"/>
      <c r="AKG45" s="539"/>
      <c r="AKH45" s="539"/>
      <c r="AKI45" s="539"/>
      <c r="AKJ45" s="539"/>
      <c r="AKK45" s="539"/>
      <c r="AKL45" s="539"/>
      <c r="AKM45" s="539"/>
      <c r="AKN45" s="539"/>
      <c r="AKO45" s="539"/>
      <c r="AKP45" s="539"/>
      <c r="AKQ45" s="539"/>
      <c r="AKR45" s="539"/>
      <c r="AKS45" s="539"/>
      <c r="AKT45" s="539"/>
      <c r="AKU45" s="539"/>
      <c r="AKV45" s="539"/>
      <c r="AKW45" s="539"/>
      <c r="AKX45" s="539"/>
      <c r="AKY45" s="539"/>
      <c r="AKZ45" s="539"/>
      <c r="ALA45" s="539"/>
      <c r="ALB45" s="539"/>
      <c r="ALC45" s="539"/>
      <c r="ALD45" s="539"/>
      <c r="ALE45" s="539"/>
      <c r="ALF45" s="539"/>
      <c r="ALG45" s="539"/>
      <c r="ALH45" s="539"/>
      <c r="ALI45" s="539"/>
      <c r="ALJ45" s="539"/>
      <c r="ALK45" s="539"/>
      <c r="ALL45" s="539"/>
      <c r="ALM45" s="539"/>
      <c r="ALN45" s="539"/>
      <c r="ALO45" s="539"/>
      <c r="ALP45" s="539"/>
      <c r="ALQ45" s="539"/>
      <c r="ALR45" s="539"/>
      <c r="ALS45" s="539"/>
      <c r="ALT45" s="539"/>
      <c r="ALU45" s="539"/>
      <c r="ALV45" s="539"/>
      <c r="ALW45" s="539"/>
      <c r="ALX45" s="539"/>
      <c r="ALY45" s="539"/>
      <c r="ALZ45" s="539"/>
      <c r="AMA45" s="539"/>
      <c r="AMB45" s="539"/>
      <c r="AMC45" s="539"/>
      <c r="AMD45" s="539"/>
      <c r="AME45" s="539"/>
      <c r="AMF45" s="539"/>
      <c r="AMG45" s="539"/>
      <c r="AMH45" s="539"/>
      <c r="AMI45" s="539"/>
      <c r="AMJ45" s="539"/>
      <c r="AMK45" s="539"/>
      <c r="AML45" s="539"/>
      <c r="AMM45" s="539"/>
      <c r="AMN45" s="539"/>
      <c r="AMO45" s="539"/>
      <c r="AMP45" s="539"/>
      <c r="AMQ45" s="539"/>
      <c r="AMR45" s="539"/>
      <c r="AMS45" s="539"/>
      <c r="AMT45" s="539"/>
      <c r="AMU45" s="539"/>
      <c r="AMV45" s="539"/>
      <c r="AMW45" s="539"/>
      <c r="AMX45" s="539"/>
      <c r="AMY45" s="539"/>
      <c r="AMZ45" s="539"/>
      <c r="ANA45" s="539"/>
      <c r="ANB45" s="539"/>
      <c r="ANC45" s="539"/>
      <c r="AND45" s="539"/>
      <c r="ANE45" s="539"/>
      <c r="ANF45" s="539"/>
      <c r="ANG45" s="539"/>
      <c r="ANH45" s="539"/>
      <c r="ANI45" s="539"/>
      <c r="ANJ45" s="539"/>
      <c r="ANK45" s="539"/>
      <c r="ANL45" s="539"/>
      <c r="ANM45" s="539"/>
      <c r="ANN45" s="539"/>
      <c r="ANO45" s="539"/>
      <c r="ANP45" s="539"/>
      <c r="ANQ45" s="539"/>
      <c r="ANR45" s="539"/>
      <c r="ANS45" s="539"/>
      <c r="ANT45" s="539"/>
      <c r="ANU45" s="539"/>
      <c r="ANV45" s="539"/>
      <c r="ANW45" s="539"/>
      <c r="ANX45" s="539"/>
      <c r="ANY45" s="539"/>
      <c r="ANZ45" s="539"/>
      <c r="AOA45" s="539"/>
      <c r="AOB45" s="539"/>
      <c r="AOC45" s="539"/>
      <c r="AOD45" s="539"/>
      <c r="AOE45" s="539"/>
      <c r="AOF45" s="539"/>
      <c r="AOG45" s="539"/>
      <c r="AOH45" s="539"/>
      <c r="AOI45" s="539"/>
      <c r="AOJ45" s="539"/>
      <c r="AOK45" s="539"/>
      <c r="AOL45" s="539"/>
      <c r="AOM45" s="539"/>
      <c r="AON45" s="539"/>
      <c r="AOO45" s="539"/>
      <c r="AOP45" s="539"/>
      <c r="AOQ45" s="539"/>
      <c r="AOR45" s="539"/>
      <c r="AOS45" s="539"/>
      <c r="AOT45" s="539"/>
      <c r="AOU45" s="539"/>
      <c r="AOV45" s="539"/>
      <c r="AOW45" s="539"/>
      <c r="AOX45" s="539"/>
      <c r="AOY45" s="539"/>
      <c r="AOZ45" s="539"/>
      <c r="APA45" s="539"/>
      <c r="APB45" s="539"/>
      <c r="APC45" s="539"/>
      <c r="APD45" s="539"/>
      <c r="APE45" s="539"/>
      <c r="APF45" s="539"/>
      <c r="APG45" s="539"/>
      <c r="APH45" s="539"/>
      <c r="API45" s="539"/>
      <c r="APJ45" s="539"/>
      <c r="APK45" s="539"/>
      <c r="APL45" s="539"/>
      <c r="APM45" s="539"/>
      <c r="APN45" s="539"/>
      <c r="APO45" s="539"/>
      <c r="APP45" s="539"/>
      <c r="APQ45" s="539"/>
      <c r="APR45" s="539"/>
      <c r="APS45" s="539"/>
      <c r="APT45" s="539"/>
      <c r="APU45" s="539"/>
      <c r="APV45" s="539"/>
      <c r="APW45" s="539"/>
      <c r="APX45" s="539"/>
      <c r="APY45" s="539"/>
      <c r="APZ45" s="539"/>
      <c r="AQA45" s="539"/>
      <c r="AQB45" s="539"/>
      <c r="AQC45" s="539"/>
      <c r="AQD45" s="539"/>
      <c r="AQE45" s="539"/>
      <c r="AQF45" s="539"/>
      <c r="AQG45" s="539"/>
      <c r="AQH45" s="539"/>
      <c r="AQI45" s="539"/>
      <c r="AQJ45" s="539"/>
      <c r="AQK45" s="539"/>
      <c r="AQL45" s="539"/>
      <c r="AQM45" s="539"/>
      <c r="AQN45" s="539"/>
      <c r="AQO45" s="539"/>
      <c r="AQP45" s="539"/>
      <c r="AQQ45" s="539"/>
      <c r="AQR45" s="539"/>
      <c r="AQS45" s="539"/>
      <c r="AQT45" s="539"/>
      <c r="AQU45" s="539"/>
      <c r="AQV45" s="539"/>
      <c r="AQW45" s="539"/>
      <c r="AQX45" s="539"/>
      <c r="AQY45" s="539"/>
      <c r="AQZ45" s="539"/>
      <c r="ARA45" s="539"/>
      <c r="ARB45" s="539"/>
      <c r="ARC45" s="539"/>
      <c r="ARD45" s="539"/>
      <c r="ARE45" s="539"/>
      <c r="ARF45" s="539"/>
      <c r="ARG45" s="539"/>
      <c r="ARH45" s="539"/>
      <c r="ARI45" s="539"/>
      <c r="ARJ45" s="539"/>
      <c r="ARK45" s="539"/>
      <c r="ARL45" s="539"/>
      <c r="ARM45" s="539"/>
      <c r="ARN45" s="539"/>
      <c r="ARO45" s="539"/>
      <c r="ARP45" s="539"/>
      <c r="ARQ45" s="539"/>
      <c r="ARR45" s="539"/>
      <c r="ARS45" s="539"/>
      <c r="ART45" s="539"/>
      <c r="ARU45" s="539"/>
      <c r="ARV45" s="539"/>
      <c r="ARW45" s="539"/>
      <c r="ARX45" s="539"/>
      <c r="ARY45" s="539"/>
      <c r="ARZ45" s="539"/>
      <c r="ASA45" s="539"/>
      <c r="ASB45" s="539"/>
      <c r="ASC45" s="539"/>
      <c r="ASD45" s="539"/>
      <c r="ASE45" s="539"/>
      <c r="ASF45" s="539"/>
      <c r="ASG45" s="539"/>
      <c r="ASH45" s="539"/>
      <c r="ASI45" s="539"/>
      <c r="ASJ45" s="539"/>
      <c r="ASK45" s="539"/>
      <c r="ASL45" s="539"/>
      <c r="ASM45" s="539"/>
      <c r="ASN45" s="539"/>
      <c r="ASO45" s="539"/>
      <c r="ASP45" s="539"/>
      <c r="ASQ45" s="539"/>
      <c r="ASR45" s="539"/>
      <c r="ASS45" s="539"/>
      <c r="AST45" s="539"/>
      <c r="ASU45" s="539"/>
      <c r="ASV45" s="539"/>
      <c r="ASW45" s="539"/>
      <c r="ASX45" s="539"/>
      <c r="ASY45" s="539"/>
      <c r="ASZ45" s="539"/>
      <c r="ATA45" s="539"/>
      <c r="ATB45" s="539"/>
      <c r="ATC45" s="539"/>
      <c r="ATD45" s="539"/>
      <c r="ATE45" s="539"/>
      <c r="ATF45" s="539"/>
      <c r="ATG45" s="539"/>
      <c r="ATH45" s="539"/>
      <c r="ATI45" s="539"/>
      <c r="ATJ45" s="539"/>
      <c r="ATK45" s="539"/>
      <c r="ATL45" s="539"/>
      <c r="ATM45" s="539"/>
      <c r="ATN45" s="539"/>
      <c r="ATO45" s="539"/>
      <c r="ATP45" s="539"/>
      <c r="ATQ45" s="539"/>
      <c r="ATR45" s="539"/>
      <c r="ATS45" s="539"/>
      <c r="ATT45" s="539"/>
      <c r="ATU45" s="539"/>
      <c r="ATV45" s="539"/>
      <c r="ATW45" s="539"/>
      <c r="ATX45" s="539"/>
      <c r="ATY45" s="539"/>
      <c r="ATZ45" s="539"/>
      <c r="AUA45" s="539"/>
      <c r="AUB45" s="539"/>
      <c r="AUC45" s="539"/>
      <c r="AUD45" s="539"/>
      <c r="AUE45" s="539"/>
      <c r="AUF45" s="539"/>
      <c r="AUG45" s="539"/>
      <c r="AUH45" s="539"/>
      <c r="AUI45" s="539"/>
      <c r="AUJ45" s="539"/>
      <c r="AUK45" s="539"/>
      <c r="AUL45" s="539"/>
      <c r="AUM45" s="539"/>
      <c r="AUN45" s="539"/>
      <c r="AUO45" s="539"/>
      <c r="AUP45" s="539"/>
      <c r="AUQ45" s="539"/>
      <c r="AUR45" s="539"/>
      <c r="AUS45" s="539"/>
      <c r="AUT45" s="539"/>
      <c r="AUU45" s="539"/>
      <c r="AUV45" s="539"/>
      <c r="AUW45" s="539"/>
      <c r="AUX45" s="539"/>
      <c r="AUY45" s="539"/>
      <c r="AUZ45" s="539"/>
      <c r="AVA45" s="539"/>
      <c r="AVB45" s="539"/>
      <c r="AVC45" s="539"/>
      <c r="AVD45" s="539"/>
      <c r="AVE45" s="539"/>
      <c r="AVF45" s="539"/>
      <c r="AVG45" s="539"/>
      <c r="AVH45" s="539"/>
      <c r="AVI45" s="539"/>
      <c r="AVJ45" s="539"/>
      <c r="AVK45" s="539"/>
      <c r="AVL45" s="539"/>
      <c r="AVM45" s="539"/>
      <c r="AVN45" s="539"/>
      <c r="AVO45" s="539"/>
      <c r="AVP45" s="539"/>
      <c r="AVQ45" s="539"/>
      <c r="AVR45" s="539"/>
      <c r="AVS45" s="539"/>
      <c r="AVT45" s="539"/>
      <c r="AVU45" s="539"/>
      <c r="AVV45" s="539"/>
      <c r="AVW45" s="539"/>
      <c r="AVX45" s="539"/>
      <c r="AVY45" s="539"/>
      <c r="AVZ45" s="539"/>
      <c r="AWA45" s="539"/>
      <c r="AWB45" s="539"/>
      <c r="AWC45" s="539"/>
      <c r="AWD45" s="539"/>
      <c r="AWE45" s="539"/>
      <c r="AWF45" s="539"/>
      <c r="AWG45" s="539"/>
      <c r="AWH45" s="539"/>
      <c r="AWI45" s="539"/>
      <c r="AWJ45" s="539"/>
      <c r="AWK45" s="539"/>
      <c r="AWL45" s="539"/>
      <c r="AWM45" s="539"/>
      <c r="AWN45" s="539"/>
      <c r="AWO45" s="539"/>
      <c r="AWP45" s="539"/>
      <c r="AWQ45" s="539"/>
      <c r="AWR45" s="539"/>
      <c r="AWS45" s="539"/>
      <c r="AWT45" s="539"/>
      <c r="AWU45" s="539"/>
      <c r="AWV45" s="539"/>
      <c r="AWW45" s="539"/>
      <c r="AWX45" s="539"/>
      <c r="AWY45" s="539"/>
      <c r="AWZ45" s="539"/>
      <c r="AXA45" s="539"/>
      <c r="AXB45" s="539"/>
      <c r="AXC45" s="539"/>
      <c r="AXD45" s="539"/>
      <c r="AXE45" s="539"/>
      <c r="AXF45" s="539"/>
      <c r="AXG45" s="539"/>
      <c r="AXH45" s="539"/>
      <c r="AXI45" s="539"/>
      <c r="AXJ45" s="539"/>
      <c r="AXK45" s="539"/>
      <c r="AXL45" s="539"/>
      <c r="AXM45" s="539"/>
      <c r="AXN45" s="539"/>
      <c r="AXO45" s="539"/>
      <c r="AXP45" s="539"/>
      <c r="AXQ45" s="539"/>
      <c r="AXR45" s="539"/>
      <c r="AXS45" s="539"/>
      <c r="AXT45" s="539"/>
      <c r="AXU45" s="539"/>
      <c r="AXV45" s="539"/>
      <c r="AXW45" s="539"/>
      <c r="AXX45" s="539"/>
      <c r="AXY45" s="539"/>
      <c r="AXZ45" s="539"/>
      <c r="AYA45" s="539"/>
      <c r="AYB45" s="539"/>
      <c r="AYC45" s="539"/>
      <c r="AYD45" s="539"/>
      <c r="AYE45" s="539"/>
      <c r="AYF45" s="539"/>
      <c r="AYG45" s="539"/>
      <c r="AYH45" s="539"/>
      <c r="AYI45" s="539"/>
      <c r="AYJ45" s="539"/>
      <c r="AYK45" s="539"/>
      <c r="AYL45" s="539"/>
      <c r="AYM45" s="539"/>
      <c r="AYN45" s="539"/>
      <c r="AYO45" s="539"/>
      <c r="AYP45" s="539"/>
      <c r="AYQ45" s="539"/>
      <c r="AYR45" s="539"/>
      <c r="AYS45" s="539"/>
      <c r="AYT45" s="539"/>
      <c r="AYU45" s="539"/>
      <c r="AYV45" s="539"/>
      <c r="AYW45" s="539"/>
      <c r="AYX45" s="539"/>
      <c r="AYY45" s="539"/>
      <c r="AYZ45" s="539"/>
      <c r="AZA45" s="539"/>
      <c r="AZB45" s="539"/>
      <c r="AZC45" s="539"/>
      <c r="AZD45" s="539"/>
      <c r="AZE45" s="539"/>
      <c r="AZF45" s="539"/>
      <c r="AZG45" s="539"/>
      <c r="AZH45" s="539"/>
      <c r="AZI45" s="539"/>
      <c r="AZJ45" s="539"/>
      <c r="AZK45" s="539"/>
      <c r="AZL45" s="539"/>
      <c r="AZM45" s="539"/>
      <c r="AZN45" s="539"/>
      <c r="AZO45" s="539"/>
      <c r="AZP45" s="539"/>
      <c r="AZQ45" s="539"/>
      <c r="AZR45" s="539"/>
      <c r="AZS45" s="539"/>
      <c r="AZT45" s="539"/>
      <c r="AZU45" s="539"/>
      <c r="AZV45" s="539"/>
      <c r="AZW45" s="539"/>
      <c r="AZX45" s="539"/>
      <c r="AZY45" s="539"/>
      <c r="AZZ45" s="539"/>
      <c r="BAA45" s="539"/>
      <c r="BAB45" s="539"/>
      <c r="BAC45" s="539"/>
      <c r="BAD45" s="539"/>
      <c r="BAE45" s="539"/>
      <c r="BAF45" s="539"/>
      <c r="BAG45" s="539"/>
      <c r="BAH45" s="539"/>
      <c r="BAI45" s="539"/>
      <c r="BAJ45" s="539"/>
      <c r="BAK45" s="539"/>
      <c r="BAL45" s="539"/>
      <c r="BAM45" s="539"/>
      <c r="BAN45" s="539"/>
      <c r="BAO45" s="539"/>
      <c r="BAP45" s="539"/>
      <c r="BAQ45" s="539"/>
      <c r="BAR45" s="539"/>
      <c r="BAS45" s="539"/>
      <c r="BAT45" s="539"/>
      <c r="BAU45" s="539"/>
      <c r="BAV45" s="539"/>
      <c r="BAW45" s="539"/>
      <c r="BAX45" s="539"/>
      <c r="BAY45" s="539"/>
      <c r="BAZ45" s="539"/>
      <c r="BBA45" s="539"/>
      <c r="BBB45" s="539"/>
      <c r="BBC45" s="539"/>
      <c r="BBD45" s="539"/>
      <c r="BBE45" s="539"/>
      <c r="BBF45" s="539"/>
      <c r="BBG45" s="539"/>
      <c r="BBH45" s="539"/>
      <c r="BBI45" s="539"/>
      <c r="BBJ45" s="539"/>
      <c r="BBK45" s="539"/>
      <c r="BBL45" s="539"/>
      <c r="BBM45" s="539"/>
      <c r="BBN45" s="539"/>
      <c r="BBO45" s="539"/>
      <c r="BBP45" s="539"/>
      <c r="BBQ45" s="539"/>
      <c r="BBR45" s="539"/>
      <c r="BBS45" s="539"/>
      <c r="BBT45" s="539"/>
      <c r="BBU45" s="539"/>
      <c r="BBV45" s="539"/>
      <c r="BBW45" s="539"/>
      <c r="BBX45" s="539"/>
      <c r="BBY45" s="539"/>
      <c r="BBZ45" s="539"/>
      <c r="BCA45" s="539"/>
      <c r="BCB45" s="539"/>
      <c r="BCC45" s="539"/>
      <c r="BCD45" s="539"/>
      <c r="BCE45" s="539"/>
      <c r="BCF45" s="539"/>
      <c r="BCG45" s="539"/>
      <c r="BCH45" s="539"/>
      <c r="BCI45" s="539"/>
      <c r="BCJ45" s="539"/>
      <c r="BCK45" s="539"/>
      <c r="BCL45" s="539"/>
      <c r="BCM45" s="539"/>
      <c r="BCN45" s="539"/>
      <c r="BCO45" s="539"/>
      <c r="BCP45" s="539"/>
      <c r="BCQ45" s="539"/>
      <c r="BCR45" s="539"/>
      <c r="BCS45" s="539"/>
      <c r="BCT45" s="539"/>
      <c r="BCU45" s="539"/>
      <c r="BCV45" s="539"/>
      <c r="BCW45" s="539"/>
      <c r="BCX45" s="539"/>
      <c r="BCY45" s="539"/>
      <c r="BCZ45" s="539"/>
      <c r="BDA45" s="539"/>
      <c r="BDB45" s="539"/>
      <c r="BDC45" s="539"/>
      <c r="BDD45" s="539"/>
      <c r="BDE45" s="539"/>
      <c r="BDF45" s="539"/>
      <c r="BDG45" s="539"/>
      <c r="BDH45" s="539"/>
      <c r="BDI45" s="539"/>
      <c r="BDJ45" s="539"/>
      <c r="BDK45" s="539"/>
      <c r="BDL45" s="539"/>
      <c r="BDM45" s="539"/>
      <c r="BDN45" s="539"/>
      <c r="BDO45" s="539"/>
      <c r="BDP45" s="539"/>
      <c r="BDQ45" s="539"/>
      <c r="BDR45" s="539"/>
      <c r="BDS45" s="539"/>
      <c r="BDT45" s="539"/>
      <c r="BDU45" s="539"/>
      <c r="BDV45" s="539"/>
      <c r="BDW45" s="539"/>
      <c r="BDX45" s="539"/>
      <c r="BDY45" s="539"/>
      <c r="BDZ45" s="539"/>
      <c r="BEA45" s="539"/>
      <c r="BEB45" s="539"/>
      <c r="BEC45" s="539"/>
      <c r="BED45" s="539"/>
      <c r="BEE45" s="539"/>
      <c r="BEF45" s="539"/>
      <c r="BEG45" s="539"/>
      <c r="BEH45" s="539"/>
      <c r="BEI45" s="539"/>
      <c r="BEJ45" s="539"/>
      <c r="BEK45" s="539"/>
      <c r="BEL45" s="539"/>
      <c r="BEM45" s="539"/>
      <c r="BEN45" s="539"/>
      <c r="BEO45" s="539"/>
      <c r="BEP45" s="539"/>
      <c r="BEQ45" s="539"/>
      <c r="BER45" s="539"/>
      <c r="BES45" s="539"/>
      <c r="BET45" s="539"/>
      <c r="BEU45" s="539"/>
      <c r="BEV45" s="539"/>
      <c r="BEW45" s="539"/>
      <c r="BEX45" s="539"/>
      <c r="BEY45" s="539"/>
      <c r="BEZ45" s="539"/>
      <c r="BFA45" s="539"/>
      <c r="BFB45" s="539"/>
      <c r="BFC45" s="539"/>
      <c r="BFD45" s="539"/>
      <c r="BFE45" s="539"/>
      <c r="BFF45" s="539"/>
      <c r="BFG45" s="539"/>
      <c r="BFH45" s="539"/>
      <c r="BFI45" s="539"/>
      <c r="BFJ45" s="539"/>
      <c r="BFK45" s="539"/>
      <c r="BFL45" s="539"/>
      <c r="BFM45" s="539"/>
      <c r="BFN45" s="539"/>
      <c r="BFO45" s="539"/>
      <c r="BFP45" s="539"/>
      <c r="BFQ45" s="539"/>
      <c r="BFR45" s="539"/>
      <c r="BFS45" s="539"/>
      <c r="BFT45" s="539"/>
      <c r="BFU45" s="539"/>
      <c r="BFV45" s="539"/>
      <c r="BFW45" s="539"/>
      <c r="BFX45" s="539"/>
      <c r="BFY45" s="539"/>
      <c r="BFZ45" s="539"/>
      <c r="BGA45" s="539"/>
      <c r="BGB45" s="539"/>
      <c r="BGC45" s="539"/>
      <c r="BGD45" s="539"/>
      <c r="BGE45" s="539"/>
      <c r="BGF45" s="539"/>
      <c r="BGG45" s="539"/>
      <c r="BGH45" s="539"/>
      <c r="BGI45" s="539"/>
      <c r="BGJ45" s="539"/>
      <c r="BGK45" s="539"/>
      <c r="BGL45" s="539"/>
      <c r="BGM45" s="539"/>
      <c r="BGN45" s="539"/>
      <c r="BGO45" s="539"/>
      <c r="BGP45" s="539"/>
      <c r="BGQ45" s="539"/>
      <c r="BGR45" s="539"/>
      <c r="BGS45" s="539"/>
      <c r="BGT45" s="539"/>
      <c r="BGU45" s="539"/>
      <c r="BGV45" s="539"/>
      <c r="BGW45" s="539"/>
      <c r="BGX45" s="539"/>
      <c r="BGY45" s="539"/>
      <c r="BGZ45" s="539"/>
      <c r="BHA45" s="539"/>
      <c r="BHB45" s="539"/>
      <c r="BHC45" s="539"/>
      <c r="BHD45" s="539"/>
      <c r="BHE45" s="539"/>
      <c r="BHF45" s="539"/>
      <c r="BHG45" s="539"/>
      <c r="BHH45" s="539"/>
      <c r="BHI45" s="539"/>
      <c r="BHJ45" s="539"/>
      <c r="BHK45" s="539"/>
      <c r="BHL45" s="539"/>
      <c r="BHM45" s="539"/>
      <c r="BHN45" s="539"/>
      <c r="BHO45" s="539"/>
      <c r="BHP45" s="539"/>
      <c r="BHQ45" s="539"/>
      <c r="BHR45" s="539"/>
      <c r="BHS45" s="539"/>
      <c r="BHT45" s="539"/>
      <c r="BHU45" s="539"/>
      <c r="BHV45" s="539"/>
      <c r="BHW45" s="539"/>
      <c r="BHX45" s="539"/>
      <c r="BHY45" s="539"/>
      <c r="BHZ45" s="539"/>
      <c r="BIA45" s="539"/>
      <c r="BIB45" s="539"/>
      <c r="BIC45" s="539"/>
      <c r="BID45" s="539"/>
      <c r="BIE45" s="539"/>
      <c r="BIF45" s="539"/>
      <c r="BIG45" s="539"/>
      <c r="BIH45" s="539"/>
      <c r="BII45" s="539"/>
      <c r="BIJ45" s="539"/>
      <c r="BIK45" s="539"/>
      <c r="BIL45" s="539"/>
      <c r="BIM45" s="539"/>
      <c r="BIN45" s="539"/>
      <c r="BIO45" s="539"/>
      <c r="BIP45" s="539"/>
      <c r="BIQ45" s="539"/>
      <c r="BIR45" s="539"/>
      <c r="BIS45" s="539"/>
      <c r="BIT45" s="539"/>
      <c r="BIU45" s="539"/>
      <c r="BIV45" s="539"/>
      <c r="BIW45" s="539"/>
      <c r="BIX45" s="539"/>
      <c r="BIY45" s="539"/>
      <c r="BIZ45" s="539"/>
      <c r="BJA45" s="539"/>
      <c r="BJB45" s="539"/>
      <c r="BJC45" s="539"/>
      <c r="BJD45" s="539"/>
      <c r="BJE45" s="539"/>
      <c r="BJF45" s="539"/>
      <c r="BJG45" s="539"/>
      <c r="BJH45" s="539"/>
      <c r="BJI45" s="539"/>
      <c r="BJJ45" s="539"/>
      <c r="BJK45" s="539"/>
      <c r="BJL45" s="539"/>
      <c r="BJM45" s="539"/>
      <c r="BJN45" s="539"/>
      <c r="BJO45" s="539"/>
      <c r="BJP45" s="539"/>
      <c r="BJQ45" s="539"/>
      <c r="BJR45" s="539"/>
      <c r="BJS45" s="539"/>
      <c r="BJT45" s="539"/>
      <c r="BJU45" s="539"/>
      <c r="BJV45" s="539"/>
      <c r="BJW45" s="539"/>
      <c r="BJX45" s="539"/>
      <c r="BJY45" s="539"/>
      <c r="BJZ45" s="539"/>
      <c r="BKA45" s="539"/>
      <c r="BKB45" s="539"/>
      <c r="BKC45" s="539"/>
      <c r="BKD45" s="539"/>
      <c r="BKE45" s="539"/>
      <c r="BKF45" s="539"/>
      <c r="BKG45" s="539"/>
      <c r="BKH45" s="539"/>
      <c r="BKI45" s="539"/>
      <c r="BKJ45" s="539"/>
      <c r="BKK45" s="539"/>
      <c r="BKL45" s="539"/>
      <c r="BKM45" s="539"/>
      <c r="BKN45" s="539"/>
      <c r="BKO45" s="539"/>
      <c r="BKP45" s="539"/>
      <c r="BKQ45" s="539"/>
      <c r="BKR45" s="539"/>
      <c r="BKS45" s="539"/>
      <c r="BKT45" s="539"/>
      <c r="BKU45" s="539"/>
      <c r="BKV45" s="539"/>
      <c r="BKW45" s="539"/>
      <c r="BKX45" s="539"/>
      <c r="BKY45" s="539"/>
      <c r="BKZ45" s="539"/>
      <c r="BLA45" s="539"/>
      <c r="BLB45" s="539"/>
      <c r="BLC45" s="539"/>
      <c r="BLD45" s="539"/>
      <c r="BLE45" s="539"/>
      <c r="BLF45" s="539"/>
      <c r="BLG45" s="539"/>
      <c r="BLH45" s="539"/>
      <c r="BLI45" s="539"/>
      <c r="BLJ45" s="539"/>
      <c r="BLK45" s="539"/>
      <c r="BLL45" s="539"/>
      <c r="BLM45" s="539"/>
      <c r="BLN45" s="539"/>
      <c r="BLO45" s="539"/>
      <c r="BLP45" s="539"/>
      <c r="BLQ45" s="539"/>
      <c r="BLR45" s="539"/>
      <c r="BLS45" s="539"/>
      <c r="BLT45" s="539"/>
      <c r="BLU45" s="539"/>
      <c r="BLV45" s="539"/>
      <c r="BLW45" s="539"/>
      <c r="BLX45" s="539"/>
      <c r="BLY45" s="539"/>
      <c r="BLZ45" s="539"/>
      <c r="BMA45" s="539"/>
      <c r="BMB45" s="539"/>
      <c r="BMC45" s="539"/>
      <c r="BMD45" s="539"/>
      <c r="BME45" s="539"/>
      <c r="BMF45" s="539"/>
      <c r="BMG45" s="539"/>
      <c r="BMH45" s="539"/>
      <c r="BMI45" s="539"/>
      <c r="BMJ45" s="539"/>
      <c r="BMK45" s="539"/>
      <c r="BML45" s="539"/>
      <c r="BMM45" s="539"/>
      <c r="BMN45" s="539"/>
      <c r="BMO45" s="539"/>
      <c r="BMP45" s="539"/>
      <c r="BMQ45" s="539"/>
      <c r="BMR45" s="539"/>
      <c r="BMS45" s="539"/>
      <c r="BMT45" s="539"/>
      <c r="BMU45" s="539"/>
      <c r="BMV45" s="539"/>
      <c r="BMW45" s="539"/>
      <c r="BMX45" s="539"/>
      <c r="BMY45" s="539"/>
      <c r="BMZ45" s="539"/>
      <c r="BNA45" s="539"/>
      <c r="BNB45" s="539"/>
      <c r="BNC45" s="539"/>
      <c r="BND45" s="539"/>
      <c r="BNE45" s="539"/>
      <c r="BNF45" s="539"/>
      <c r="BNG45" s="539"/>
      <c r="BNH45" s="539"/>
      <c r="BNI45" s="539"/>
      <c r="BNJ45" s="539"/>
      <c r="BNK45" s="539"/>
      <c r="BNL45" s="539"/>
      <c r="BNM45" s="539"/>
      <c r="BNN45" s="539"/>
      <c r="BNO45" s="539"/>
      <c r="BNP45" s="539"/>
      <c r="BNQ45" s="539"/>
      <c r="BNR45" s="539"/>
      <c r="BNS45" s="539"/>
      <c r="BNT45" s="539"/>
      <c r="BNU45" s="539"/>
      <c r="BNV45" s="539"/>
      <c r="BNW45" s="539"/>
      <c r="BNX45" s="539"/>
      <c r="BNY45" s="539"/>
      <c r="BNZ45" s="539"/>
      <c r="BOA45" s="539"/>
      <c r="BOB45" s="539"/>
      <c r="BOC45" s="539"/>
      <c r="BOD45" s="539"/>
      <c r="BOE45" s="539"/>
      <c r="BOF45" s="539"/>
      <c r="BOG45" s="539"/>
      <c r="BOH45" s="539"/>
      <c r="BOI45" s="539"/>
      <c r="BOJ45" s="539"/>
      <c r="BOK45" s="539"/>
      <c r="BOL45" s="539"/>
      <c r="BOM45" s="539"/>
      <c r="BON45" s="539"/>
      <c r="BOO45" s="539"/>
      <c r="BOP45" s="539"/>
      <c r="BOQ45" s="539"/>
      <c r="BOR45" s="539"/>
      <c r="BOS45" s="539"/>
      <c r="BOT45" s="539"/>
      <c r="BOU45" s="539"/>
      <c r="BOV45" s="539"/>
      <c r="BOW45" s="539"/>
      <c r="BOX45" s="539"/>
      <c r="BOY45" s="539"/>
      <c r="BOZ45" s="539"/>
      <c r="BPA45" s="539"/>
      <c r="BPB45" s="539"/>
      <c r="BPC45" s="539"/>
      <c r="BPD45" s="539"/>
      <c r="BPE45" s="539"/>
      <c r="BPF45" s="539"/>
      <c r="BPG45" s="539"/>
      <c r="BPH45" s="539"/>
      <c r="BPI45" s="539"/>
      <c r="BPJ45" s="539"/>
      <c r="BPK45" s="539"/>
      <c r="BPL45" s="539"/>
      <c r="BPM45" s="539"/>
      <c r="BPN45" s="539"/>
      <c r="BPO45" s="539"/>
      <c r="BPP45" s="539"/>
      <c r="BPQ45" s="539"/>
      <c r="BPR45" s="539"/>
      <c r="BPS45" s="539"/>
      <c r="BPT45" s="539"/>
      <c r="BPU45" s="539"/>
      <c r="BPV45" s="539"/>
      <c r="BPW45" s="539"/>
      <c r="BPX45" s="539"/>
      <c r="BPY45" s="539"/>
      <c r="BPZ45" s="539"/>
      <c r="BQA45" s="539"/>
      <c r="BQB45" s="539"/>
      <c r="BQC45" s="539"/>
      <c r="BQD45" s="539"/>
      <c r="BQE45" s="539"/>
      <c r="BQF45" s="539"/>
      <c r="BQG45" s="539"/>
      <c r="BQH45" s="539"/>
      <c r="BQI45" s="539"/>
      <c r="BQJ45" s="539"/>
      <c r="BQK45" s="539"/>
      <c r="BQL45" s="539"/>
      <c r="BQM45" s="539"/>
      <c r="BQN45" s="539"/>
      <c r="BQO45" s="539"/>
      <c r="BQP45" s="539"/>
      <c r="BQQ45" s="539"/>
      <c r="BQR45" s="539"/>
      <c r="BQS45" s="539"/>
      <c r="BQT45" s="539"/>
      <c r="BQU45" s="539"/>
      <c r="BQV45" s="539"/>
      <c r="BQW45" s="539"/>
      <c r="BQX45" s="539"/>
      <c r="BQY45" s="539"/>
      <c r="BQZ45" s="539"/>
      <c r="BRA45" s="539"/>
      <c r="BRB45" s="539"/>
      <c r="BRC45" s="539"/>
      <c r="BRD45" s="539"/>
      <c r="BRE45" s="539"/>
      <c r="BRF45" s="539"/>
      <c r="BRG45" s="539"/>
      <c r="BRH45" s="539"/>
      <c r="BRI45" s="539"/>
      <c r="BRJ45" s="539"/>
      <c r="BRK45" s="539"/>
      <c r="BRL45" s="539"/>
      <c r="BRM45" s="539"/>
      <c r="BRN45" s="539"/>
      <c r="BRO45" s="539"/>
      <c r="BRP45" s="539"/>
      <c r="BRQ45" s="539"/>
      <c r="BRR45" s="539"/>
      <c r="BRS45" s="539"/>
      <c r="BRT45" s="539"/>
      <c r="BRU45" s="539"/>
      <c r="BRV45" s="539"/>
      <c r="BRW45" s="539"/>
      <c r="BRX45" s="539"/>
      <c r="BRY45" s="539"/>
      <c r="BRZ45" s="539"/>
      <c r="BSA45" s="539"/>
      <c r="BSB45" s="539"/>
      <c r="BSC45" s="539"/>
      <c r="BSD45" s="539"/>
      <c r="BSE45" s="539"/>
      <c r="BSF45" s="539"/>
      <c r="BSG45" s="539"/>
      <c r="BSH45" s="539"/>
      <c r="BSI45" s="539"/>
      <c r="BSJ45" s="539"/>
      <c r="BSK45" s="539"/>
      <c r="BSL45" s="539"/>
      <c r="BSM45" s="539"/>
      <c r="BSN45" s="539"/>
      <c r="BSO45" s="539"/>
      <c r="BSP45" s="539"/>
      <c r="BSQ45" s="539"/>
      <c r="BSR45" s="539"/>
      <c r="BSS45" s="539"/>
      <c r="BST45" s="539"/>
      <c r="BSU45" s="539"/>
      <c r="BSV45" s="539"/>
      <c r="BSW45" s="539"/>
      <c r="BSX45" s="539"/>
      <c r="BSY45" s="539"/>
      <c r="BSZ45" s="539"/>
      <c r="BTA45" s="539"/>
      <c r="BTB45" s="539"/>
      <c r="BTC45" s="539"/>
      <c r="BTD45" s="539"/>
      <c r="BTE45" s="539"/>
      <c r="BTF45" s="539"/>
      <c r="BTG45" s="539"/>
      <c r="BTH45" s="539"/>
      <c r="BTI45" s="539"/>
      <c r="BTJ45" s="539"/>
      <c r="BTK45" s="539"/>
      <c r="BTL45" s="539"/>
      <c r="BTM45" s="539"/>
      <c r="BTN45" s="539"/>
      <c r="BTO45" s="539"/>
      <c r="BTP45" s="539"/>
      <c r="BTQ45" s="539"/>
      <c r="BTR45" s="539"/>
      <c r="BTS45" s="539"/>
      <c r="BTT45" s="539"/>
      <c r="BTU45" s="539"/>
      <c r="BTV45" s="539"/>
      <c r="BTW45" s="539"/>
      <c r="BTX45" s="539"/>
      <c r="BTY45" s="539"/>
      <c r="BTZ45" s="539"/>
      <c r="BUA45" s="539"/>
      <c r="BUB45" s="539"/>
      <c r="BUC45" s="539"/>
      <c r="BUD45" s="539"/>
      <c r="BUE45" s="539"/>
      <c r="BUF45" s="539"/>
      <c r="BUG45" s="539"/>
      <c r="BUH45" s="539"/>
      <c r="BUI45" s="539"/>
      <c r="BUJ45" s="539"/>
      <c r="BUK45" s="539"/>
      <c r="BUL45" s="539"/>
      <c r="BUM45" s="539"/>
      <c r="BUN45" s="539"/>
      <c r="BUO45" s="539"/>
      <c r="BUP45" s="539"/>
      <c r="BUQ45" s="539"/>
      <c r="BUR45" s="539"/>
      <c r="BUS45" s="539"/>
      <c r="BUT45" s="539"/>
      <c r="BUU45" s="539"/>
      <c r="BUV45" s="539"/>
      <c r="BUW45" s="539"/>
      <c r="BUX45" s="539"/>
      <c r="BUY45" s="539"/>
      <c r="BUZ45" s="539"/>
      <c r="BVA45" s="539"/>
      <c r="BVB45" s="539"/>
      <c r="BVC45" s="539"/>
      <c r="BVD45" s="539"/>
      <c r="BVE45" s="539"/>
      <c r="BVF45" s="539"/>
      <c r="BVG45" s="539"/>
      <c r="BVH45" s="539"/>
      <c r="BVI45" s="539"/>
      <c r="BVJ45" s="539"/>
      <c r="BVK45" s="539"/>
      <c r="BVL45" s="539"/>
      <c r="BVM45" s="539"/>
      <c r="BVN45" s="539"/>
      <c r="BVO45" s="539"/>
      <c r="BVP45" s="539"/>
      <c r="BVQ45" s="539"/>
      <c r="BVR45" s="539"/>
      <c r="BVS45" s="539"/>
      <c r="BVT45" s="539"/>
      <c r="BVU45" s="539"/>
      <c r="BVV45" s="539"/>
      <c r="BVW45" s="539"/>
      <c r="BVX45" s="539"/>
      <c r="BVY45" s="539"/>
      <c r="BVZ45" s="539"/>
      <c r="BWA45" s="539"/>
      <c r="BWB45" s="539"/>
      <c r="BWC45" s="539"/>
      <c r="BWD45" s="539"/>
      <c r="BWE45" s="539"/>
      <c r="BWF45" s="539"/>
      <c r="BWG45" s="539"/>
      <c r="BWH45" s="539"/>
      <c r="BWI45" s="539"/>
      <c r="BWJ45" s="539"/>
      <c r="BWK45" s="539"/>
      <c r="BWL45" s="539"/>
      <c r="BWM45" s="539"/>
      <c r="BWN45" s="539"/>
      <c r="BWO45" s="539"/>
      <c r="BWP45" s="539"/>
      <c r="BWQ45" s="539"/>
      <c r="BWR45" s="539"/>
      <c r="BWS45" s="539"/>
      <c r="BWT45" s="539"/>
      <c r="BWU45" s="539"/>
      <c r="BWV45" s="539"/>
      <c r="BWW45" s="539"/>
      <c r="BWX45" s="539"/>
      <c r="BWY45" s="539"/>
      <c r="BWZ45" s="539"/>
      <c r="BXA45" s="539"/>
      <c r="BXB45" s="539"/>
      <c r="BXC45" s="539"/>
      <c r="BXD45" s="539"/>
      <c r="BXE45" s="539"/>
      <c r="BXF45" s="539"/>
      <c r="BXG45" s="539"/>
      <c r="BXH45" s="539"/>
      <c r="BXI45" s="539"/>
      <c r="BXJ45" s="539"/>
      <c r="BXK45" s="539"/>
      <c r="BXL45" s="539"/>
      <c r="BXM45" s="539"/>
      <c r="BXN45" s="539"/>
      <c r="BXO45" s="539"/>
      <c r="BXP45" s="539"/>
      <c r="BXQ45" s="539"/>
      <c r="BXR45" s="539"/>
      <c r="BXS45" s="539"/>
      <c r="BXT45" s="539"/>
      <c r="BXU45" s="539"/>
      <c r="BXV45" s="539"/>
      <c r="BXW45" s="539"/>
      <c r="BXX45" s="539"/>
      <c r="BXY45" s="539"/>
      <c r="BXZ45" s="539"/>
      <c r="BYA45" s="539"/>
      <c r="BYB45" s="539"/>
      <c r="BYC45" s="539"/>
      <c r="BYD45" s="539"/>
      <c r="BYE45" s="539"/>
      <c r="BYF45" s="539"/>
      <c r="BYG45" s="539"/>
      <c r="BYH45" s="539"/>
      <c r="BYI45" s="539"/>
      <c r="BYJ45" s="539"/>
      <c r="BYK45" s="539"/>
      <c r="BYL45" s="539"/>
      <c r="BYM45" s="539"/>
      <c r="BYN45" s="539"/>
      <c r="BYO45" s="539"/>
      <c r="BYP45" s="539"/>
      <c r="BYQ45" s="539"/>
      <c r="BYR45" s="539"/>
      <c r="BYS45" s="539"/>
      <c r="BYT45" s="539"/>
      <c r="BYU45" s="539"/>
      <c r="BYV45" s="539"/>
      <c r="BYW45" s="539"/>
      <c r="BYX45" s="539"/>
      <c r="BYY45" s="539"/>
      <c r="BYZ45" s="539"/>
      <c r="BZA45" s="539"/>
      <c r="BZB45" s="539"/>
      <c r="BZC45" s="539"/>
      <c r="BZD45" s="539"/>
      <c r="BZE45" s="539"/>
      <c r="BZF45" s="539"/>
      <c r="BZG45" s="539"/>
      <c r="BZH45" s="539"/>
      <c r="BZI45" s="539"/>
      <c r="BZJ45" s="539"/>
      <c r="BZK45" s="539"/>
      <c r="BZL45" s="539"/>
      <c r="BZM45" s="539"/>
      <c r="BZN45" s="539"/>
      <c r="BZO45" s="539"/>
      <c r="BZP45" s="539"/>
      <c r="BZQ45" s="539"/>
      <c r="BZR45" s="539"/>
      <c r="BZS45" s="539"/>
      <c r="BZT45" s="539"/>
      <c r="BZU45" s="539"/>
      <c r="BZV45" s="539"/>
      <c r="BZW45" s="539"/>
      <c r="BZX45" s="539"/>
      <c r="BZY45" s="539"/>
      <c r="BZZ45" s="539"/>
      <c r="CAA45" s="539"/>
      <c r="CAB45" s="539"/>
      <c r="CAC45" s="539"/>
      <c r="CAD45" s="539"/>
      <c r="CAE45" s="539"/>
      <c r="CAF45" s="539"/>
      <c r="CAG45" s="539"/>
      <c r="CAH45" s="539"/>
      <c r="CAI45" s="539"/>
      <c r="CAJ45" s="539"/>
      <c r="CAK45" s="539"/>
      <c r="CAL45" s="539"/>
      <c r="CAM45" s="539"/>
      <c r="CAN45" s="539"/>
      <c r="CAO45" s="539"/>
      <c r="CAP45" s="539"/>
      <c r="CAQ45" s="539"/>
      <c r="CAR45" s="539"/>
      <c r="CAS45" s="539"/>
      <c r="CAT45" s="539"/>
      <c r="CAU45" s="539"/>
      <c r="CAV45" s="539"/>
      <c r="CAW45" s="539"/>
      <c r="CAX45" s="539"/>
      <c r="CAY45" s="539"/>
      <c r="CAZ45" s="539"/>
      <c r="CBA45" s="539"/>
      <c r="CBB45" s="539"/>
      <c r="CBC45" s="539"/>
      <c r="CBD45" s="539"/>
      <c r="CBE45" s="539"/>
      <c r="CBF45" s="539"/>
      <c r="CBG45" s="539"/>
      <c r="CBH45" s="539"/>
      <c r="CBI45" s="539"/>
      <c r="CBJ45" s="539"/>
      <c r="CBK45" s="539"/>
      <c r="CBL45" s="539"/>
      <c r="CBM45" s="539"/>
      <c r="CBN45" s="539"/>
      <c r="CBO45" s="539"/>
      <c r="CBP45" s="539"/>
      <c r="CBQ45" s="539"/>
      <c r="CBR45" s="539"/>
      <c r="CBS45" s="539"/>
      <c r="CBT45" s="539"/>
      <c r="CBU45" s="539"/>
      <c r="CBV45" s="539"/>
      <c r="CBW45" s="539"/>
      <c r="CBX45" s="539"/>
      <c r="CBY45" s="539"/>
      <c r="CBZ45" s="539"/>
      <c r="CCA45" s="539"/>
      <c r="CCB45" s="539"/>
      <c r="CCC45" s="539"/>
      <c r="CCD45" s="539"/>
      <c r="CCE45" s="539"/>
      <c r="CCF45" s="539"/>
      <c r="CCG45" s="539"/>
      <c r="CCH45" s="539"/>
      <c r="CCI45" s="539"/>
      <c r="CCJ45" s="539"/>
      <c r="CCK45" s="539"/>
      <c r="CCL45" s="539"/>
      <c r="CCM45" s="539"/>
      <c r="CCN45" s="539"/>
      <c r="CCO45" s="539"/>
      <c r="CCP45" s="539"/>
      <c r="CCQ45" s="539"/>
      <c r="CCR45" s="539"/>
      <c r="CCS45" s="539"/>
      <c r="CCT45" s="539"/>
      <c r="CCU45" s="539"/>
      <c r="CCV45" s="539"/>
      <c r="CCW45" s="539"/>
      <c r="CCX45" s="539"/>
      <c r="CCY45" s="539"/>
      <c r="CCZ45" s="539"/>
      <c r="CDA45" s="539"/>
      <c r="CDB45" s="539"/>
      <c r="CDC45" s="539"/>
      <c r="CDD45" s="539"/>
      <c r="CDE45" s="539"/>
      <c r="CDF45" s="539"/>
      <c r="CDG45" s="539"/>
      <c r="CDH45" s="539"/>
      <c r="CDI45" s="539"/>
      <c r="CDJ45" s="539"/>
      <c r="CDK45" s="539"/>
      <c r="CDL45" s="539"/>
      <c r="CDM45" s="539"/>
      <c r="CDN45" s="539"/>
      <c r="CDO45" s="539"/>
      <c r="CDP45" s="539"/>
      <c r="CDQ45" s="539"/>
      <c r="CDR45" s="539"/>
      <c r="CDS45" s="539"/>
      <c r="CDT45" s="539"/>
      <c r="CDU45" s="539"/>
      <c r="CDV45" s="539"/>
      <c r="CDW45" s="539"/>
      <c r="CDX45" s="539"/>
      <c r="CDY45" s="539"/>
      <c r="CDZ45" s="539"/>
      <c r="CEA45" s="539"/>
      <c r="CEB45" s="539"/>
      <c r="CEC45" s="539"/>
      <c r="CED45" s="539"/>
      <c r="CEE45" s="539"/>
      <c r="CEF45" s="539"/>
      <c r="CEG45" s="539"/>
      <c r="CEH45" s="539"/>
      <c r="CEI45" s="539"/>
      <c r="CEJ45" s="539"/>
      <c r="CEK45" s="539"/>
      <c r="CEL45" s="539"/>
      <c r="CEM45" s="539"/>
      <c r="CEN45" s="539"/>
      <c r="CEO45" s="539"/>
      <c r="CEP45" s="539"/>
      <c r="CEQ45" s="539"/>
      <c r="CER45" s="539"/>
      <c r="CES45" s="539"/>
      <c r="CET45" s="539"/>
      <c r="CEU45" s="539"/>
      <c r="CEV45" s="539"/>
      <c r="CEW45" s="539"/>
      <c r="CEX45" s="539"/>
      <c r="CEY45" s="539"/>
      <c r="CEZ45" s="539"/>
      <c r="CFA45" s="539"/>
      <c r="CFB45" s="539"/>
      <c r="CFC45" s="539"/>
      <c r="CFD45" s="539"/>
      <c r="CFE45" s="539"/>
      <c r="CFF45" s="539"/>
      <c r="CFG45" s="539"/>
      <c r="CFH45" s="539"/>
      <c r="CFI45" s="539"/>
      <c r="CFJ45" s="539"/>
      <c r="CFK45" s="539"/>
      <c r="CFL45" s="539"/>
      <c r="CFM45" s="539"/>
      <c r="CFN45" s="539"/>
      <c r="CFO45" s="539"/>
      <c r="CFP45" s="539"/>
      <c r="CFQ45" s="539"/>
      <c r="CFR45" s="539"/>
      <c r="CFS45" s="539"/>
      <c r="CFT45" s="539"/>
      <c r="CFU45" s="539"/>
      <c r="CFV45" s="539"/>
      <c r="CFW45" s="539"/>
      <c r="CFX45" s="539"/>
      <c r="CFY45" s="539"/>
      <c r="CFZ45" s="539"/>
      <c r="CGA45" s="539"/>
      <c r="CGB45" s="539"/>
      <c r="CGC45" s="539"/>
      <c r="CGD45" s="539"/>
      <c r="CGE45" s="539"/>
      <c r="CGF45" s="539"/>
      <c r="CGG45" s="539"/>
      <c r="CGH45" s="539"/>
      <c r="CGI45" s="539"/>
      <c r="CGJ45" s="539"/>
      <c r="CGK45" s="539"/>
      <c r="CGL45" s="539"/>
      <c r="CGM45" s="539"/>
      <c r="CGN45" s="539"/>
      <c r="CGO45" s="539"/>
      <c r="CGP45" s="539"/>
      <c r="CGQ45" s="539"/>
      <c r="CGR45" s="539"/>
      <c r="CGS45" s="539"/>
      <c r="CGT45" s="539"/>
      <c r="CGU45" s="539"/>
      <c r="CGV45" s="539"/>
      <c r="CGW45" s="539"/>
      <c r="CGX45" s="539"/>
      <c r="CGY45" s="539"/>
      <c r="CGZ45" s="539"/>
      <c r="CHA45" s="539"/>
      <c r="CHB45" s="539"/>
      <c r="CHC45" s="539"/>
      <c r="CHD45" s="539"/>
      <c r="CHE45" s="539"/>
      <c r="CHF45" s="539"/>
      <c r="CHG45" s="539"/>
      <c r="CHH45" s="539"/>
      <c r="CHI45" s="539"/>
      <c r="CHJ45" s="539"/>
      <c r="CHK45" s="539"/>
      <c r="CHL45" s="539"/>
      <c r="CHM45" s="539"/>
      <c r="CHN45" s="539"/>
      <c r="CHO45" s="539"/>
      <c r="CHP45" s="539"/>
      <c r="CHQ45" s="539"/>
      <c r="CHR45" s="539"/>
      <c r="CHS45" s="539"/>
      <c r="CHT45" s="539"/>
      <c r="CHU45" s="539"/>
      <c r="CHV45" s="539"/>
      <c r="CHW45" s="539"/>
      <c r="CHX45" s="539"/>
      <c r="CHY45" s="539"/>
      <c r="CHZ45" s="539"/>
      <c r="CIA45" s="539"/>
      <c r="CIB45" s="539"/>
      <c r="CIC45" s="539"/>
      <c r="CID45" s="539"/>
      <c r="CIE45" s="539"/>
      <c r="CIF45" s="539"/>
      <c r="CIG45" s="539"/>
      <c r="CIH45" s="539"/>
      <c r="CII45" s="539"/>
      <c r="CIJ45" s="539"/>
      <c r="CIK45" s="539"/>
      <c r="CIL45" s="539"/>
      <c r="CIM45" s="539"/>
      <c r="CIN45" s="539"/>
      <c r="CIO45" s="539"/>
      <c r="CIP45" s="539"/>
      <c r="CIQ45" s="539"/>
      <c r="CIR45" s="539"/>
      <c r="CIS45" s="539"/>
      <c r="CIT45" s="539"/>
      <c r="CIU45" s="539"/>
      <c r="CIV45" s="539"/>
      <c r="CIW45" s="539"/>
      <c r="CIX45" s="539"/>
      <c r="CIY45" s="539"/>
      <c r="CIZ45" s="539"/>
      <c r="CJA45" s="539"/>
      <c r="CJB45" s="539"/>
      <c r="CJC45" s="539"/>
      <c r="CJD45" s="539"/>
      <c r="CJE45" s="539"/>
      <c r="CJF45" s="539"/>
      <c r="CJG45" s="539"/>
      <c r="CJH45" s="539"/>
      <c r="CJI45" s="539"/>
      <c r="CJJ45" s="539"/>
      <c r="CJK45" s="539"/>
      <c r="CJL45" s="539"/>
      <c r="CJM45" s="539"/>
      <c r="CJN45" s="539"/>
      <c r="CJO45" s="539"/>
      <c r="CJP45" s="539"/>
      <c r="CJQ45" s="539"/>
      <c r="CJR45" s="539"/>
      <c r="CJS45" s="539"/>
      <c r="CJT45" s="539"/>
      <c r="CJU45" s="539"/>
      <c r="CJV45" s="539"/>
      <c r="CJW45" s="539"/>
      <c r="CJX45" s="539"/>
      <c r="CJY45" s="539"/>
      <c r="CJZ45" s="539"/>
      <c r="CKA45" s="539"/>
      <c r="CKB45" s="539"/>
      <c r="CKC45" s="539"/>
      <c r="CKD45" s="539"/>
      <c r="CKE45" s="539"/>
      <c r="CKF45" s="539"/>
      <c r="CKG45" s="539"/>
      <c r="CKH45" s="539"/>
      <c r="CKI45" s="539"/>
      <c r="CKJ45" s="539"/>
      <c r="CKK45" s="539"/>
      <c r="CKL45" s="539"/>
      <c r="CKM45" s="539"/>
      <c r="CKN45" s="539"/>
      <c r="CKO45" s="539"/>
      <c r="CKP45" s="539"/>
      <c r="CKQ45" s="539"/>
      <c r="CKR45" s="539"/>
      <c r="CKS45" s="539"/>
      <c r="CKT45" s="539"/>
      <c r="CKU45" s="539"/>
      <c r="CKV45" s="539"/>
      <c r="CKW45" s="539"/>
      <c r="CKX45" s="539"/>
      <c r="CKY45" s="539"/>
      <c r="CKZ45" s="539"/>
      <c r="CLA45" s="539"/>
      <c r="CLB45" s="539"/>
      <c r="CLC45" s="539"/>
      <c r="CLD45" s="539"/>
      <c r="CLE45" s="539"/>
      <c r="CLF45" s="539"/>
      <c r="CLG45" s="539"/>
      <c r="CLH45" s="539"/>
      <c r="CLI45" s="539"/>
      <c r="CLJ45" s="539"/>
      <c r="CLK45" s="539"/>
      <c r="CLL45" s="539"/>
      <c r="CLM45" s="539"/>
      <c r="CLN45" s="539"/>
      <c r="CLO45" s="539"/>
      <c r="CLP45" s="539"/>
      <c r="CLQ45" s="539"/>
      <c r="CLR45" s="539"/>
      <c r="CLS45" s="539"/>
      <c r="CLT45" s="539"/>
      <c r="CLU45" s="539"/>
      <c r="CLV45" s="539"/>
      <c r="CLW45" s="539"/>
      <c r="CLX45" s="539"/>
      <c r="CLY45" s="539"/>
      <c r="CLZ45" s="539"/>
      <c r="CMA45" s="539"/>
      <c r="CMB45" s="539"/>
      <c r="CMC45" s="539"/>
      <c r="CMD45" s="539"/>
      <c r="CME45" s="539"/>
      <c r="CMF45" s="539"/>
      <c r="CMG45" s="539"/>
      <c r="CMH45" s="539"/>
      <c r="CMI45" s="539"/>
      <c r="CMJ45" s="539"/>
      <c r="CMK45" s="539"/>
      <c r="CML45" s="539"/>
      <c r="CMM45" s="539"/>
      <c r="CMN45" s="539"/>
      <c r="CMO45" s="539"/>
      <c r="CMP45" s="539"/>
      <c r="CMQ45" s="539"/>
      <c r="CMR45" s="539"/>
      <c r="CMS45" s="539"/>
      <c r="CMT45" s="539"/>
      <c r="CMU45" s="539"/>
      <c r="CMV45" s="539"/>
      <c r="CMW45" s="539"/>
      <c r="CMX45" s="539"/>
      <c r="CMY45" s="539"/>
      <c r="CMZ45" s="539"/>
      <c r="CNA45" s="539"/>
      <c r="CNB45" s="539"/>
      <c r="CNC45" s="539"/>
      <c r="CND45" s="539"/>
      <c r="CNE45" s="539"/>
      <c r="CNF45" s="539"/>
      <c r="CNG45" s="539"/>
      <c r="CNH45" s="539"/>
      <c r="CNI45" s="539"/>
      <c r="CNJ45" s="539"/>
      <c r="CNK45" s="539"/>
      <c r="CNL45" s="539"/>
      <c r="CNM45" s="539"/>
      <c r="CNN45" s="539"/>
      <c r="CNO45" s="539"/>
      <c r="CNP45" s="539"/>
      <c r="CNQ45" s="539"/>
      <c r="CNR45" s="539"/>
      <c r="CNS45" s="539"/>
      <c r="CNT45" s="539"/>
      <c r="CNU45" s="539"/>
      <c r="CNV45" s="539"/>
      <c r="CNW45" s="539"/>
      <c r="CNX45" s="539"/>
      <c r="CNY45" s="539"/>
      <c r="CNZ45" s="539"/>
      <c r="COA45" s="539"/>
      <c r="COB45" s="539"/>
      <c r="COC45" s="539"/>
      <c r="COD45" s="539"/>
      <c r="COE45" s="539"/>
      <c r="COF45" s="539"/>
      <c r="COG45" s="539"/>
      <c r="COH45" s="539"/>
      <c r="COI45" s="539"/>
      <c r="COJ45" s="539"/>
      <c r="COK45" s="539"/>
      <c r="COL45" s="539"/>
      <c r="COM45" s="539"/>
      <c r="CON45" s="539"/>
      <c r="COO45" s="539"/>
      <c r="COP45" s="539"/>
      <c r="COQ45" s="539"/>
      <c r="COR45" s="539"/>
      <c r="COS45" s="539"/>
      <c r="COT45" s="539"/>
      <c r="COU45" s="539"/>
      <c r="COV45" s="539"/>
      <c r="COW45" s="539"/>
      <c r="COX45" s="539"/>
      <c r="COY45" s="539"/>
      <c r="COZ45" s="539"/>
      <c r="CPA45" s="539"/>
      <c r="CPB45" s="539"/>
      <c r="CPC45" s="539"/>
      <c r="CPD45" s="539"/>
      <c r="CPE45" s="539"/>
      <c r="CPF45" s="539"/>
      <c r="CPG45" s="539"/>
      <c r="CPH45" s="539"/>
      <c r="CPI45" s="539"/>
      <c r="CPJ45" s="539"/>
      <c r="CPK45" s="539"/>
      <c r="CPL45" s="539"/>
      <c r="CPM45" s="539"/>
      <c r="CPN45" s="539"/>
      <c r="CPO45" s="539"/>
      <c r="CPP45" s="539"/>
      <c r="CPQ45" s="539"/>
      <c r="CPR45" s="539"/>
      <c r="CPS45" s="539"/>
      <c r="CPT45" s="539"/>
      <c r="CPU45" s="539"/>
      <c r="CPV45" s="539"/>
      <c r="CPW45" s="539"/>
      <c r="CPX45" s="539"/>
      <c r="CPY45" s="539"/>
      <c r="CPZ45" s="539"/>
      <c r="CQA45" s="539"/>
      <c r="CQB45" s="539"/>
      <c r="CQC45" s="539"/>
      <c r="CQD45" s="539"/>
      <c r="CQE45" s="539"/>
      <c r="CQF45" s="539"/>
      <c r="CQG45" s="539"/>
      <c r="CQH45" s="539"/>
      <c r="CQI45" s="539"/>
      <c r="CQJ45" s="539"/>
      <c r="CQK45" s="539"/>
      <c r="CQL45" s="539"/>
      <c r="CQM45" s="539"/>
      <c r="CQN45" s="539"/>
      <c r="CQO45" s="539"/>
      <c r="CQP45" s="539"/>
      <c r="CQQ45" s="539"/>
      <c r="CQR45" s="539"/>
      <c r="CQS45" s="539"/>
      <c r="CQT45" s="539"/>
      <c r="CQU45" s="539"/>
      <c r="CQV45" s="539"/>
      <c r="CQW45" s="539"/>
      <c r="CQX45" s="539"/>
      <c r="CQY45" s="539"/>
      <c r="CQZ45" s="539"/>
      <c r="CRA45" s="539"/>
      <c r="CRB45" s="539"/>
      <c r="CRC45" s="539"/>
      <c r="CRD45" s="539"/>
      <c r="CRE45" s="539"/>
      <c r="CRF45" s="539"/>
      <c r="CRG45" s="539"/>
      <c r="CRH45" s="539"/>
      <c r="CRI45" s="539"/>
      <c r="CRJ45" s="539"/>
      <c r="CRK45" s="539"/>
      <c r="CRL45" s="539"/>
      <c r="CRM45" s="539"/>
      <c r="CRN45" s="539"/>
      <c r="CRO45" s="539"/>
      <c r="CRP45" s="539"/>
      <c r="CRQ45" s="539"/>
      <c r="CRR45" s="539"/>
      <c r="CRS45" s="539"/>
      <c r="CRT45" s="539"/>
      <c r="CRU45" s="539"/>
      <c r="CRV45" s="539"/>
      <c r="CRW45" s="539"/>
      <c r="CRX45" s="539"/>
      <c r="CRY45" s="539"/>
      <c r="CRZ45" s="539"/>
      <c r="CSA45" s="539"/>
      <c r="CSB45" s="539"/>
      <c r="CSC45" s="539"/>
      <c r="CSD45" s="539"/>
      <c r="CSE45" s="539"/>
      <c r="CSF45" s="539"/>
      <c r="CSG45" s="539"/>
      <c r="CSH45" s="539"/>
      <c r="CSI45" s="539"/>
      <c r="CSJ45" s="539"/>
      <c r="CSK45" s="539"/>
      <c r="CSL45" s="539"/>
      <c r="CSM45" s="539"/>
      <c r="CSN45" s="539"/>
      <c r="CSO45" s="539"/>
      <c r="CSP45" s="539"/>
      <c r="CSQ45" s="539"/>
      <c r="CSR45" s="539"/>
      <c r="CSS45" s="539"/>
      <c r="CST45" s="539"/>
      <c r="CSU45" s="539"/>
      <c r="CSV45" s="539"/>
      <c r="CSW45" s="539"/>
      <c r="CSX45" s="539"/>
      <c r="CSY45" s="539"/>
      <c r="CSZ45" s="539"/>
      <c r="CTA45" s="539"/>
      <c r="CTB45" s="539"/>
      <c r="CTC45" s="539"/>
      <c r="CTD45" s="539"/>
      <c r="CTE45" s="539"/>
      <c r="CTF45" s="539"/>
      <c r="CTG45" s="539"/>
      <c r="CTH45" s="539"/>
      <c r="CTI45" s="539"/>
      <c r="CTJ45" s="539"/>
      <c r="CTK45" s="539"/>
      <c r="CTL45" s="539"/>
      <c r="CTM45" s="539"/>
      <c r="CTN45" s="539"/>
      <c r="CTO45" s="539"/>
      <c r="CTP45" s="539"/>
      <c r="CTQ45" s="539"/>
      <c r="CTR45" s="539"/>
      <c r="CTS45" s="539"/>
      <c r="CTT45" s="539"/>
      <c r="CTU45" s="539"/>
      <c r="CTV45" s="539"/>
      <c r="CTW45" s="539"/>
      <c r="CTX45" s="539"/>
      <c r="CTY45" s="539"/>
      <c r="CTZ45" s="539"/>
      <c r="CUA45" s="539"/>
      <c r="CUB45" s="539"/>
      <c r="CUC45" s="539"/>
      <c r="CUD45" s="539"/>
      <c r="CUE45" s="539"/>
      <c r="CUF45" s="539"/>
      <c r="CUG45" s="539"/>
      <c r="CUH45" s="539"/>
      <c r="CUI45" s="539"/>
      <c r="CUJ45" s="539"/>
      <c r="CUK45" s="539"/>
      <c r="CUL45" s="539"/>
      <c r="CUM45" s="539"/>
      <c r="CUN45" s="539"/>
      <c r="CUO45" s="539"/>
      <c r="CUP45" s="539"/>
      <c r="CUQ45" s="539"/>
      <c r="CUR45" s="539"/>
      <c r="CUS45" s="539"/>
      <c r="CUT45" s="539"/>
      <c r="CUU45" s="539"/>
      <c r="CUV45" s="539"/>
      <c r="CUW45" s="539"/>
      <c r="CUX45" s="539"/>
      <c r="CUY45" s="539"/>
      <c r="CUZ45" s="539"/>
      <c r="CVA45" s="539"/>
      <c r="CVB45" s="539"/>
      <c r="CVC45" s="539"/>
      <c r="CVD45" s="539"/>
      <c r="CVE45" s="539"/>
      <c r="CVF45" s="539"/>
      <c r="CVG45" s="539"/>
      <c r="CVH45" s="539"/>
      <c r="CVI45" s="539"/>
      <c r="CVJ45" s="539"/>
      <c r="CVK45" s="539"/>
      <c r="CVL45" s="539"/>
      <c r="CVM45" s="539"/>
      <c r="CVN45" s="539"/>
      <c r="CVO45" s="539"/>
      <c r="CVP45" s="539"/>
      <c r="CVQ45" s="539"/>
      <c r="CVR45" s="539"/>
      <c r="CVS45" s="539"/>
      <c r="CVT45" s="539"/>
      <c r="CVU45" s="539"/>
      <c r="CVV45" s="539"/>
      <c r="CVW45" s="539"/>
      <c r="CVX45" s="539"/>
      <c r="CVY45" s="539"/>
      <c r="CVZ45" s="539"/>
      <c r="CWA45" s="539"/>
      <c r="CWB45" s="539"/>
      <c r="CWC45" s="539"/>
      <c r="CWD45" s="539"/>
      <c r="CWE45" s="539"/>
      <c r="CWF45" s="539"/>
      <c r="CWG45" s="539"/>
      <c r="CWH45" s="539"/>
      <c r="CWI45" s="539"/>
      <c r="CWJ45" s="539"/>
      <c r="CWK45" s="539"/>
      <c r="CWL45" s="539"/>
      <c r="CWM45" s="539"/>
      <c r="CWN45" s="539"/>
      <c r="CWO45" s="539"/>
      <c r="CWP45" s="539"/>
      <c r="CWQ45" s="539"/>
      <c r="CWR45" s="539"/>
      <c r="CWS45" s="539"/>
      <c r="CWT45" s="539"/>
      <c r="CWU45" s="539"/>
      <c r="CWV45" s="539"/>
      <c r="CWW45" s="539"/>
      <c r="CWX45" s="539"/>
      <c r="CWY45" s="539"/>
      <c r="CWZ45" s="539"/>
      <c r="CXA45" s="539"/>
      <c r="CXB45" s="539"/>
      <c r="CXC45" s="539"/>
      <c r="CXD45" s="539"/>
      <c r="CXE45" s="539"/>
      <c r="CXF45" s="539"/>
      <c r="CXG45" s="539"/>
      <c r="CXH45" s="539"/>
      <c r="CXI45" s="539"/>
      <c r="CXJ45" s="539"/>
      <c r="CXK45" s="539"/>
      <c r="CXL45" s="539"/>
      <c r="CXM45" s="539"/>
      <c r="CXN45" s="539"/>
      <c r="CXO45" s="539"/>
      <c r="CXP45" s="539"/>
      <c r="CXQ45" s="539"/>
      <c r="CXR45" s="539"/>
      <c r="CXS45" s="539"/>
      <c r="CXT45" s="539"/>
      <c r="CXU45" s="539"/>
      <c r="CXV45" s="539"/>
      <c r="CXW45" s="539"/>
      <c r="CXX45" s="539"/>
      <c r="CXY45" s="539"/>
      <c r="CXZ45" s="539"/>
      <c r="CYA45" s="539"/>
      <c r="CYB45" s="539"/>
      <c r="CYC45" s="539"/>
      <c r="CYD45" s="539"/>
      <c r="CYE45" s="539"/>
      <c r="CYF45" s="539"/>
      <c r="CYG45" s="539"/>
      <c r="CYH45" s="539"/>
      <c r="CYI45" s="539"/>
      <c r="CYJ45" s="539"/>
      <c r="CYK45" s="539"/>
      <c r="CYL45" s="539"/>
      <c r="CYM45" s="539"/>
      <c r="CYN45" s="539"/>
      <c r="CYO45" s="539"/>
      <c r="CYP45" s="539"/>
      <c r="CYQ45" s="539"/>
      <c r="CYR45" s="539"/>
      <c r="CYS45" s="539"/>
      <c r="CYT45" s="539"/>
      <c r="CYU45" s="539"/>
      <c r="CYV45" s="539"/>
      <c r="CYW45" s="539"/>
      <c r="CYX45" s="539"/>
      <c r="CYY45" s="539"/>
      <c r="CYZ45" s="539"/>
      <c r="CZA45" s="539"/>
      <c r="CZB45" s="539"/>
      <c r="CZC45" s="539"/>
      <c r="CZD45" s="539"/>
      <c r="CZE45" s="539"/>
      <c r="CZF45" s="539"/>
      <c r="CZG45" s="539"/>
      <c r="CZH45" s="539"/>
      <c r="CZI45" s="539"/>
      <c r="CZJ45" s="539"/>
      <c r="CZK45" s="539"/>
      <c r="CZL45" s="539"/>
      <c r="CZM45" s="539"/>
      <c r="CZN45" s="539"/>
      <c r="CZO45" s="539"/>
      <c r="CZP45" s="539"/>
      <c r="CZQ45" s="539"/>
      <c r="CZR45" s="539"/>
      <c r="CZS45" s="539"/>
      <c r="CZT45" s="539"/>
      <c r="CZU45" s="539"/>
      <c r="CZV45" s="539"/>
      <c r="CZW45" s="539"/>
      <c r="CZX45" s="539"/>
      <c r="CZY45" s="539"/>
      <c r="CZZ45" s="539"/>
      <c r="DAA45" s="539"/>
      <c r="DAB45" s="539"/>
      <c r="DAC45" s="539"/>
      <c r="DAD45" s="539"/>
      <c r="DAE45" s="539"/>
      <c r="DAF45" s="539"/>
      <c r="DAG45" s="539"/>
      <c r="DAH45" s="539"/>
      <c r="DAI45" s="539"/>
      <c r="DAJ45" s="539"/>
      <c r="DAK45" s="539"/>
      <c r="DAL45" s="539"/>
      <c r="DAM45" s="539"/>
      <c r="DAN45" s="539"/>
      <c r="DAO45" s="539"/>
      <c r="DAP45" s="539"/>
      <c r="DAQ45" s="539"/>
      <c r="DAR45" s="539"/>
      <c r="DAS45" s="539"/>
      <c r="DAT45" s="539"/>
      <c r="DAU45" s="539"/>
      <c r="DAV45" s="539"/>
      <c r="DAW45" s="539"/>
      <c r="DAX45" s="539"/>
      <c r="DAY45" s="539"/>
      <c r="DAZ45" s="539"/>
      <c r="DBA45" s="539"/>
      <c r="DBB45" s="539"/>
      <c r="DBC45" s="539"/>
      <c r="DBD45" s="539"/>
      <c r="DBE45" s="539"/>
      <c r="DBF45" s="539"/>
      <c r="DBG45" s="539"/>
      <c r="DBH45" s="539"/>
      <c r="DBI45" s="539"/>
      <c r="DBJ45" s="539"/>
      <c r="DBK45" s="539"/>
      <c r="DBL45" s="539"/>
      <c r="DBM45" s="539"/>
      <c r="DBN45" s="539"/>
      <c r="DBO45" s="539"/>
      <c r="DBP45" s="539"/>
      <c r="DBQ45" s="539"/>
      <c r="DBR45" s="539"/>
      <c r="DBS45" s="539"/>
      <c r="DBT45" s="539"/>
      <c r="DBU45" s="539"/>
      <c r="DBV45" s="539"/>
      <c r="DBW45" s="539"/>
      <c r="DBX45" s="539"/>
      <c r="DBY45" s="539"/>
      <c r="DBZ45" s="539"/>
      <c r="DCA45" s="539"/>
      <c r="DCB45" s="539"/>
      <c r="DCC45" s="539"/>
      <c r="DCD45" s="539"/>
      <c r="DCE45" s="539"/>
      <c r="DCF45" s="539"/>
      <c r="DCG45" s="539"/>
      <c r="DCH45" s="539"/>
      <c r="DCI45" s="539"/>
      <c r="DCJ45" s="539"/>
      <c r="DCK45" s="539"/>
      <c r="DCL45" s="539"/>
      <c r="DCM45" s="539"/>
      <c r="DCN45" s="539"/>
      <c r="DCO45" s="539"/>
      <c r="DCP45" s="539"/>
      <c r="DCQ45" s="539"/>
      <c r="DCR45" s="539"/>
      <c r="DCS45" s="539"/>
      <c r="DCT45" s="539"/>
      <c r="DCU45" s="539"/>
      <c r="DCV45" s="539"/>
      <c r="DCW45" s="539"/>
      <c r="DCX45" s="539"/>
      <c r="DCY45" s="539"/>
      <c r="DCZ45" s="539"/>
      <c r="DDA45" s="539"/>
      <c r="DDB45" s="539"/>
      <c r="DDC45" s="539"/>
      <c r="DDD45" s="539"/>
      <c r="DDE45" s="539"/>
      <c r="DDF45" s="539"/>
      <c r="DDG45" s="539"/>
      <c r="DDH45" s="539"/>
      <c r="DDI45" s="539"/>
      <c r="DDJ45" s="539"/>
      <c r="DDK45" s="539"/>
      <c r="DDL45" s="539"/>
      <c r="DDM45" s="539"/>
      <c r="DDN45" s="539"/>
      <c r="DDO45" s="539"/>
      <c r="DDP45" s="539"/>
      <c r="DDQ45" s="539"/>
      <c r="DDR45" s="539"/>
      <c r="DDS45" s="539"/>
      <c r="DDT45" s="539"/>
      <c r="DDU45" s="539"/>
      <c r="DDV45" s="539"/>
      <c r="DDW45" s="539"/>
      <c r="DDX45" s="539"/>
      <c r="DDY45" s="539"/>
      <c r="DDZ45" s="539"/>
      <c r="DEA45" s="539"/>
      <c r="DEB45" s="539"/>
      <c r="DEC45" s="539"/>
      <c r="DED45" s="539"/>
      <c r="DEE45" s="539"/>
      <c r="DEF45" s="539"/>
      <c r="DEG45" s="539"/>
      <c r="DEH45" s="539"/>
      <c r="DEI45" s="539"/>
      <c r="DEJ45" s="539"/>
      <c r="DEK45" s="539"/>
      <c r="DEL45" s="539"/>
      <c r="DEM45" s="539"/>
      <c r="DEN45" s="539"/>
      <c r="DEO45" s="539"/>
      <c r="DEP45" s="539"/>
      <c r="DEQ45" s="539"/>
      <c r="DER45" s="539"/>
      <c r="DES45" s="539"/>
      <c r="DET45" s="539"/>
      <c r="DEU45" s="539"/>
      <c r="DEV45" s="539"/>
      <c r="DEW45" s="539"/>
      <c r="DEX45" s="539"/>
      <c r="DEY45" s="539"/>
      <c r="DEZ45" s="539"/>
      <c r="DFA45" s="539"/>
      <c r="DFB45" s="539"/>
      <c r="DFC45" s="539"/>
      <c r="DFD45" s="539"/>
      <c r="DFE45" s="539"/>
      <c r="DFF45" s="539"/>
      <c r="DFG45" s="539"/>
      <c r="DFH45" s="539"/>
      <c r="DFI45" s="539"/>
      <c r="DFJ45" s="539"/>
      <c r="DFK45" s="539"/>
      <c r="DFL45" s="539"/>
      <c r="DFM45" s="539"/>
      <c r="DFN45" s="539"/>
      <c r="DFO45" s="539"/>
      <c r="DFP45" s="539"/>
      <c r="DFQ45" s="539"/>
      <c r="DFR45" s="539"/>
      <c r="DFS45" s="539"/>
      <c r="DFT45" s="539"/>
      <c r="DFU45" s="539"/>
      <c r="DFV45" s="539"/>
      <c r="DFW45" s="539"/>
      <c r="DFX45" s="539"/>
      <c r="DFY45" s="539"/>
      <c r="DFZ45" s="539"/>
      <c r="DGA45" s="539"/>
      <c r="DGB45" s="539"/>
      <c r="DGC45" s="539"/>
      <c r="DGD45" s="539"/>
      <c r="DGE45" s="539"/>
      <c r="DGF45" s="539"/>
      <c r="DGG45" s="539"/>
      <c r="DGH45" s="539"/>
      <c r="DGI45" s="539"/>
      <c r="DGJ45" s="539"/>
      <c r="DGK45" s="539"/>
      <c r="DGL45" s="539"/>
      <c r="DGM45" s="539"/>
      <c r="DGN45" s="539"/>
      <c r="DGO45" s="539"/>
      <c r="DGP45" s="539"/>
      <c r="DGQ45" s="539"/>
      <c r="DGR45" s="539"/>
      <c r="DGS45" s="539"/>
      <c r="DGT45" s="539"/>
      <c r="DGU45" s="539"/>
      <c r="DGV45" s="539"/>
      <c r="DGW45" s="539"/>
      <c r="DGX45" s="539"/>
      <c r="DGY45" s="539"/>
      <c r="DGZ45" s="539"/>
      <c r="DHA45" s="539"/>
      <c r="DHB45" s="539"/>
      <c r="DHC45" s="539"/>
      <c r="DHD45" s="539"/>
      <c r="DHE45" s="539"/>
      <c r="DHF45" s="539"/>
      <c r="DHG45" s="539"/>
      <c r="DHH45" s="539"/>
      <c r="DHI45" s="539"/>
      <c r="DHJ45" s="539"/>
      <c r="DHK45" s="539"/>
      <c r="DHL45" s="539"/>
      <c r="DHM45" s="539"/>
      <c r="DHN45" s="539"/>
      <c r="DHO45" s="539"/>
      <c r="DHP45" s="539"/>
      <c r="DHQ45" s="539"/>
      <c r="DHR45" s="539"/>
      <c r="DHS45" s="539"/>
      <c r="DHT45" s="539"/>
      <c r="DHU45" s="539"/>
      <c r="DHV45" s="539"/>
      <c r="DHW45" s="539"/>
      <c r="DHX45" s="539"/>
      <c r="DHY45" s="539"/>
      <c r="DHZ45" s="539"/>
      <c r="DIA45" s="539"/>
      <c r="DIB45" s="539"/>
      <c r="DIC45" s="539"/>
      <c r="DID45" s="539"/>
      <c r="DIE45" s="539"/>
      <c r="DIF45" s="539"/>
      <c r="DIG45" s="539"/>
      <c r="DIH45" s="539"/>
      <c r="DII45" s="539"/>
      <c r="DIJ45" s="539"/>
      <c r="DIK45" s="539"/>
      <c r="DIL45" s="539"/>
      <c r="DIM45" s="539"/>
      <c r="DIN45" s="539"/>
      <c r="DIO45" s="539"/>
      <c r="DIP45" s="539"/>
      <c r="DIQ45" s="539"/>
      <c r="DIR45" s="539"/>
      <c r="DIS45" s="539"/>
      <c r="DIT45" s="539"/>
      <c r="DIU45" s="539"/>
      <c r="DIV45" s="539"/>
      <c r="DIW45" s="539"/>
      <c r="DIX45" s="539"/>
      <c r="DIY45" s="539"/>
      <c r="DIZ45" s="539"/>
      <c r="DJA45" s="539"/>
      <c r="DJB45" s="539"/>
      <c r="DJC45" s="539"/>
      <c r="DJD45" s="539"/>
      <c r="DJE45" s="539"/>
      <c r="DJF45" s="539"/>
      <c r="DJG45" s="539"/>
      <c r="DJH45" s="539"/>
      <c r="DJI45" s="539"/>
      <c r="DJJ45" s="539"/>
      <c r="DJK45" s="539"/>
      <c r="DJL45" s="539"/>
      <c r="DJM45" s="539"/>
      <c r="DJN45" s="539"/>
      <c r="DJO45" s="539"/>
      <c r="DJP45" s="539"/>
      <c r="DJQ45" s="539"/>
      <c r="DJR45" s="539"/>
      <c r="DJS45" s="539"/>
      <c r="DJT45" s="539"/>
      <c r="DJU45" s="539"/>
      <c r="DJV45" s="539"/>
      <c r="DJW45" s="539"/>
      <c r="DJX45" s="539"/>
      <c r="DJY45" s="539"/>
      <c r="DJZ45" s="539"/>
      <c r="DKA45" s="539"/>
      <c r="DKB45" s="539"/>
      <c r="DKC45" s="539"/>
      <c r="DKD45" s="539"/>
      <c r="DKE45" s="539"/>
      <c r="DKF45" s="539"/>
      <c r="DKG45" s="539"/>
      <c r="DKH45" s="539"/>
      <c r="DKI45" s="539"/>
      <c r="DKJ45" s="539"/>
      <c r="DKK45" s="539"/>
      <c r="DKL45" s="539"/>
      <c r="DKM45" s="539"/>
      <c r="DKN45" s="539"/>
      <c r="DKO45" s="539"/>
      <c r="DKP45" s="539"/>
      <c r="DKQ45" s="539"/>
      <c r="DKR45" s="539"/>
      <c r="DKS45" s="539"/>
      <c r="DKT45" s="539"/>
      <c r="DKU45" s="539"/>
      <c r="DKV45" s="539"/>
      <c r="DKW45" s="539"/>
      <c r="DKX45" s="539"/>
      <c r="DKY45" s="539"/>
      <c r="DKZ45" s="539"/>
      <c r="DLA45" s="539"/>
      <c r="DLB45" s="539"/>
      <c r="DLC45" s="539"/>
      <c r="DLD45" s="539"/>
      <c r="DLE45" s="539"/>
      <c r="DLF45" s="539"/>
      <c r="DLG45" s="539"/>
      <c r="DLH45" s="539"/>
      <c r="DLI45" s="539"/>
      <c r="DLJ45" s="539"/>
      <c r="DLK45" s="539"/>
      <c r="DLL45" s="539"/>
      <c r="DLM45" s="539"/>
      <c r="DLN45" s="539"/>
      <c r="DLO45" s="539"/>
      <c r="DLP45" s="539"/>
      <c r="DLQ45" s="539"/>
      <c r="DLR45" s="539"/>
      <c r="DLS45" s="539"/>
      <c r="DLT45" s="539"/>
      <c r="DLU45" s="539"/>
      <c r="DLV45" s="539"/>
      <c r="DLW45" s="539"/>
      <c r="DLX45" s="539"/>
      <c r="DLY45" s="539"/>
      <c r="DLZ45" s="539"/>
      <c r="DMA45" s="539"/>
      <c r="DMB45" s="539"/>
      <c r="DMC45" s="539"/>
      <c r="DMD45" s="539"/>
      <c r="DME45" s="539"/>
      <c r="DMF45" s="539"/>
      <c r="DMG45" s="539"/>
      <c r="DMH45" s="539"/>
      <c r="DMI45" s="539"/>
      <c r="DMJ45" s="539"/>
      <c r="DMK45" s="539"/>
      <c r="DML45" s="539"/>
      <c r="DMM45" s="539"/>
      <c r="DMN45" s="539"/>
      <c r="DMO45" s="539"/>
      <c r="DMP45" s="539"/>
      <c r="DMQ45" s="539"/>
      <c r="DMR45" s="539"/>
      <c r="DMS45" s="539"/>
      <c r="DMT45" s="539"/>
      <c r="DMU45" s="539"/>
      <c r="DMV45" s="539"/>
      <c r="DMW45" s="539"/>
      <c r="DMX45" s="539"/>
      <c r="DMY45" s="539"/>
      <c r="DMZ45" s="539"/>
      <c r="DNA45" s="539"/>
      <c r="DNB45" s="539"/>
      <c r="DNC45" s="539"/>
      <c r="DND45" s="539"/>
      <c r="DNE45" s="539"/>
      <c r="DNF45" s="539"/>
      <c r="DNG45" s="539"/>
      <c r="DNH45" s="539"/>
      <c r="DNI45" s="539"/>
      <c r="DNJ45" s="539"/>
      <c r="DNK45" s="539"/>
      <c r="DNL45" s="539"/>
      <c r="DNM45" s="539"/>
      <c r="DNN45" s="539"/>
      <c r="DNO45" s="539"/>
      <c r="DNP45" s="539"/>
      <c r="DNQ45" s="539"/>
      <c r="DNR45" s="539"/>
      <c r="DNS45" s="539"/>
      <c r="DNT45" s="539"/>
      <c r="DNU45" s="539"/>
      <c r="DNV45" s="539"/>
      <c r="DNW45" s="539"/>
      <c r="DNX45" s="539"/>
      <c r="DNY45" s="539"/>
      <c r="DNZ45" s="539"/>
      <c r="DOA45" s="539"/>
      <c r="DOB45" s="539"/>
      <c r="DOC45" s="539"/>
      <c r="DOD45" s="539"/>
      <c r="DOE45" s="539"/>
      <c r="DOF45" s="539"/>
      <c r="DOG45" s="539"/>
      <c r="DOH45" s="539"/>
      <c r="DOI45" s="539"/>
      <c r="DOJ45" s="539"/>
      <c r="DOK45" s="539"/>
      <c r="DOL45" s="539"/>
      <c r="DOM45" s="539"/>
      <c r="DON45" s="539"/>
      <c r="DOO45" s="539"/>
      <c r="DOP45" s="539"/>
      <c r="DOQ45" s="539"/>
      <c r="DOR45" s="539"/>
      <c r="DOS45" s="539"/>
      <c r="DOT45" s="539"/>
      <c r="DOU45" s="539"/>
      <c r="DOV45" s="539"/>
      <c r="DOW45" s="539"/>
      <c r="DOX45" s="539"/>
      <c r="DOY45" s="539"/>
      <c r="DOZ45" s="539"/>
      <c r="DPA45" s="539"/>
      <c r="DPB45" s="539"/>
      <c r="DPC45" s="539"/>
      <c r="DPD45" s="539"/>
      <c r="DPE45" s="539"/>
      <c r="DPF45" s="539"/>
      <c r="DPG45" s="539"/>
      <c r="DPH45" s="539"/>
      <c r="DPI45" s="539"/>
      <c r="DPJ45" s="539"/>
      <c r="DPK45" s="539"/>
      <c r="DPL45" s="539"/>
      <c r="DPM45" s="539"/>
      <c r="DPN45" s="539"/>
      <c r="DPO45" s="539"/>
      <c r="DPP45" s="539"/>
      <c r="DPQ45" s="539"/>
      <c r="DPR45" s="539"/>
      <c r="DPS45" s="539"/>
      <c r="DPT45" s="539"/>
      <c r="DPU45" s="539"/>
      <c r="DPV45" s="539"/>
      <c r="DPW45" s="539"/>
      <c r="DPX45" s="539"/>
      <c r="DPY45" s="539"/>
      <c r="DPZ45" s="539"/>
      <c r="DQA45" s="539"/>
      <c r="DQB45" s="539"/>
      <c r="DQC45" s="539"/>
      <c r="DQD45" s="539"/>
      <c r="DQE45" s="539"/>
      <c r="DQF45" s="539"/>
      <c r="DQG45" s="539"/>
      <c r="DQH45" s="539"/>
      <c r="DQI45" s="539"/>
      <c r="DQJ45" s="539"/>
      <c r="DQK45" s="539"/>
      <c r="DQL45" s="539"/>
      <c r="DQM45" s="539"/>
      <c r="DQN45" s="539"/>
      <c r="DQO45" s="539"/>
      <c r="DQP45" s="539"/>
      <c r="DQQ45" s="539"/>
      <c r="DQR45" s="539"/>
      <c r="DQS45" s="539"/>
      <c r="DQT45" s="539"/>
      <c r="DQU45" s="539"/>
      <c r="DQV45" s="539"/>
      <c r="DQW45" s="539"/>
      <c r="DQX45" s="539"/>
      <c r="DQY45" s="539"/>
      <c r="DQZ45" s="539"/>
      <c r="DRA45" s="539"/>
      <c r="DRB45" s="539"/>
      <c r="DRC45" s="539"/>
      <c r="DRD45" s="539"/>
      <c r="DRE45" s="539"/>
      <c r="DRF45" s="539"/>
      <c r="DRG45" s="539"/>
      <c r="DRH45" s="539"/>
      <c r="DRI45" s="539"/>
      <c r="DRJ45" s="539"/>
      <c r="DRK45" s="539"/>
      <c r="DRL45" s="539"/>
      <c r="DRM45" s="539"/>
      <c r="DRN45" s="539"/>
      <c r="DRO45" s="539"/>
      <c r="DRP45" s="539"/>
      <c r="DRQ45" s="539"/>
      <c r="DRR45" s="539"/>
      <c r="DRS45" s="539"/>
      <c r="DRT45" s="539"/>
      <c r="DRU45" s="539"/>
      <c r="DRV45" s="539"/>
      <c r="DRW45" s="539"/>
      <c r="DRX45" s="539"/>
      <c r="DRY45" s="539"/>
      <c r="DRZ45" s="539"/>
      <c r="DSA45" s="539"/>
      <c r="DSB45" s="539"/>
      <c r="DSC45" s="539"/>
      <c r="DSD45" s="539"/>
      <c r="DSE45" s="539"/>
      <c r="DSF45" s="539"/>
      <c r="DSG45" s="539"/>
      <c r="DSH45" s="539"/>
      <c r="DSI45" s="539"/>
      <c r="DSJ45" s="539"/>
      <c r="DSK45" s="539"/>
      <c r="DSL45" s="539"/>
      <c r="DSM45" s="539"/>
      <c r="DSN45" s="539"/>
      <c r="DSO45" s="539"/>
      <c r="DSP45" s="539"/>
      <c r="DSQ45" s="539"/>
      <c r="DSR45" s="539"/>
      <c r="DSS45" s="539"/>
      <c r="DST45" s="539"/>
      <c r="DSU45" s="539"/>
      <c r="DSV45" s="539"/>
      <c r="DSW45" s="539"/>
      <c r="DSX45" s="539"/>
      <c r="DSY45" s="539"/>
      <c r="DSZ45" s="539"/>
      <c r="DTA45" s="539"/>
      <c r="DTB45" s="539"/>
      <c r="DTC45" s="539"/>
      <c r="DTD45" s="539"/>
      <c r="DTE45" s="539"/>
      <c r="DTF45" s="539"/>
      <c r="DTG45" s="539"/>
      <c r="DTH45" s="539"/>
      <c r="DTI45" s="539"/>
      <c r="DTJ45" s="539"/>
      <c r="DTK45" s="539"/>
      <c r="DTL45" s="539"/>
      <c r="DTM45" s="539"/>
      <c r="DTN45" s="539"/>
      <c r="DTO45" s="539"/>
      <c r="DTP45" s="539"/>
      <c r="DTQ45" s="539"/>
      <c r="DTR45" s="539"/>
      <c r="DTS45" s="539"/>
      <c r="DTT45" s="539"/>
      <c r="DTU45" s="539"/>
      <c r="DTV45" s="539"/>
      <c r="DTW45" s="539"/>
      <c r="DTX45" s="539"/>
      <c r="DTY45" s="539"/>
      <c r="DTZ45" s="539"/>
      <c r="DUA45" s="539"/>
      <c r="DUB45" s="539"/>
      <c r="DUC45" s="539"/>
      <c r="DUD45" s="539"/>
      <c r="DUE45" s="539"/>
      <c r="DUF45" s="539"/>
      <c r="DUG45" s="539"/>
      <c r="DUH45" s="539"/>
      <c r="DUI45" s="539"/>
      <c r="DUJ45" s="539"/>
      <c r="DUK45" s="539"/>
      <c r="DUL45" s="539"/>
      <c r="DUM45" s="539"/>
      <c r="DUN45" s="539"/>
      <c r="DUO45" s="539"/>
      <c r="DUP45" s="539"/>
      <c r="DUQ45" s="539"/>
      <c r="DUR45" s="539"/>
      <c r="DUS45" s="539"/>
      <c r="DUT45" s="539"/>
      <c r="DUU45" s="539"/>
      <c r="DUV45" s="539"/>
      <c r="DUW45" s="539"/>
      <c r="DUX45" s="539"/>
      <c r="DUY45" s="539"/>
      <c r="DUZ45" s="539"/>
      <c r="DVA45" s="539"/>
      <c r="DVB45" s="539"/>
      <c r="DVC45" s="539"/>
      <c r="DVD45" s="539"/>
      <c r="DVE45" s="539"/>
      <c r="DVF45" s="539"/>
      <c r="DVG45" s="539"/>
      <c r="DVH45" s="539"/>
      <c r="DVI45" s="539"/>
      <c r="DVJ45" s="539"/>
      <c r="DVK45" s="539"/>
      <c r="DVL45" s="539"/>
      <c r="DVM45" s="539"/>
      <c r="DVN45" s="539"/>
      <c r="DVO45" s="539"/>
      <c r="DVP45" s="539"/>
      <c r="DVQ45" s="539"/>
      <c r="DVR45" s="539"/>
      <c r="DVS45" s="539"/>
      <c r="DVT45" s="539"/>
      <c r="DVU45" s="539"/>
      <c r="DVV45" s="539"/>
      <c r="DVW45" s="539"/>
      <c r="DVX45" s="539"/>
      <c r="DVY45" s="539"/>
      <c r="DVZ45" s="539"/>
      <c r="DWA45" s="539"/>
      <c r="DWB45" s="539"/>
      <c r="DWC45" s="539"/>
      <c r="DWD45" s="539"/>
      <c r="DWE45" s="539"/>
      <c r="DWF45" s="539"/>
      <c r="DWG45" s="539"/>
      <c r="DWH45" s="539"/>
      <c r="DWI45" s="539"/>
      <c r="DWJ45" s="539"/>
      <c r="DWK45" s="539"/>
      <c r="DWL45" s="539"/>
      <c r="DWM45" s="539"/>
      <c r="DWN45" s="539"/>
      <c r="DWO45" s="539"/>
      <c r="DWP45" s="539"/>
      <c r="DWQ45" s="539"/>
      <c r="DWR45" s="539"/>
      <c r="DWS45" s="539"/>
      <c r="DWT45" s="539"/>
      <c r="DWU45" s="539"/>
      <c r="DWV45" s="539"/>
      <c r="DWW45" s="539"/>
      <c r="DWX45" s="539"/>
      <c r="DWY45" s="539"/>
      <c r="DWZ45" s="539"/>
      <c r="DXA45" s="539"/>
      <c r="DXB45" s="539"/>
      <c r="DXC45" s="539"/>
      <c r="DXD45" s="539"/>
      <c r="DXE45" s="539"/>
      <c r="DXF45" s="539"/>
      <c r="DXG45" s="539"/>
      <c r="DXH45" s="539"/>
      <c r="DXI45" s="539"/>
      <c r="DXJ45" s="539"/>
      <c r="DXK45" s="539"/>
      <c r="DXL45" s="539"/>
      <c r="DXM45" s="539"/>
      <c r="DXN45" s="539"/>
      <c r="DXO45" s="539"/>
      <c r="DXP45" s="539"/>
      <c r="DXQ45" s="539"/>
      <c r="DXR45" s="539"/>
      <c r="DXS45" s="539"/>
      <c r="DXT45" s="539"/>
      <c r="DXU45" s="539"/>
      <c r="DXV45" s="539"/>
      <c r="DXW45" s="539"/>
      <c r="DXX45" s="539"/>
      <c r="DXY45" s="539"/>
      <c r="DXZ45" s="539"/>
      <c r="DYA45" s="539"/>
      <c r="DYB45" s="539"/>
      <c r="DYC45" s="539"/>
      <c r="DYD45" s="539"/>
      <c r="DYE45" s="539"/>
      <c r="DYF45" s="539"/>
      <c r="DYG45" s="539"/>
      <c r="DYH45" s="539"/>
      <c r="DYI45" s="539"/>
      <c r="DYJ45" s="539"/>
      <c r="DYK45" s="539"/>
      <c r="DYL45" s="539"/>
      <c r="DYM45" s="539"/>
      <c r="DYN45" s="539"/>
      <c r="DYO45" s="539"/>
      <c r="DYP45" s="539"/>
      <c r="DYQ45" s="539"/>
      <c r="DYR45" s="539"/>
      <c r="DYS45" s="539"/>
      <c r="DYT45" s="539"/>
      <c r="DYU45" s="539"/>
      <c r="DYV45" s="539"/>
      <c r="DYW45" s="539"/>
      <c r="DYX45" s="539"/>
      <c r="DYY45" s="539"/>
      <c r="DYZ45" s="539"/>
      <c r="DZA45" s="539"/>
      <c r="DZB45" s="539"/>
      <c r="DZC45" s="539"/>
      <c r="DZD45" s="539"/>
      <c r="DZE45" s="539"/>
      <c r="DZF45" s="539"/>
      <c r="DZG45" s="539"/>
      <c r="DZH45" s="539"/>
      <c r="DZI45" s="539"/>
      <c r="DZJ45" s="539"/>
      <c r="DZK45" s="539"/>
      <c r="DZL45" s="539"/>
      <c r="DZM45" s="539"/>
      <c r="DZN45" s="539"/>
      <c r="DZO45" s="539"/>
      <c r="DZP45" s="539"/>
      <c r="DZQ45" s="539"/>
      <c r="DZR45" s="539"/>
      <c r="DZS45" s="539"/>
      <c r="DZT45" s="539"/>
      <c r="DZU45" s="539"/>
      <c r="DZV45" s="539"/>
      <c r="DZW45" s="539"/>
      <c r="DZX45" s="539"/>
      <c r="DZY45" s="539"/>
      <c r="DZZ45" s="539"/>
      <c r="EAA45" s="539"/>
      <c r="EAB45" s="539"/>
      <c r="EAC45" s="539"/>
      <c r="EAD45" s="539"/>
      <c r="EAE45" s="539"/>
      <c r="EAF45" s="539"/>
      <c r="EAG45" s="539"/>
      <c r="EAH45" s="539"/>
      <c r="EAI45" s="539"/>
      <c r="EAJ45" s="539"/>
      <c r="EAK45" s="539"/>
      <c r="EAL45" s="539"/>
      <c r="EAM45" s="539"/>
      <c r="EAN45" s="539"/>
      <c r="EAO45" s="539"/>
      <c r="EAP45" s="539"/>
      <c r="EAQ45" s="539"/>
      <c r="EAR45" s="539"/>
      <c r="EAS45" s="539"/>
      <c r="EAT45" s="539"/>
      <c r="EAU45" s="539"/>
      <c r="EAV45" s="539"/>
      <c r="EAW45" s="539"/>
      <c r="EAX45" s="539"/>
      <c r="EAY45" s="539"/>
      <c r="EAZ45" s="539"/>
      <c r="EBA45" s="539"/>
      <c r="EBB45" s="539"/>
      <c r="EBC45" s="539"/>
      <c r="EBD45" s="539"/>
      <c r="EBE45" s="539"/>
      <c r="EBF45" s="539"/>
      <c r="EBG45" s="539"/>
      <c r="EBH45" s="539"/>
      <c r="EBI45" s="539"/>
      <c r="EBJ45" s="539"/>
      <c r="EBK45" s="539"/>
      <c r="EBL45" s="539"/>
      <c r="EBM45" s="539"/>
      <c r="EBN45" s="539"/>
      <c r="EBO45" s="539"/>
      <c r="EBP45" s="539"/>
      <c r="EBQ45" s="539"/>
      <c r="EBR45" s="539"/>
      <c r="EBS45" s="539"/>
      <c r="EBT45" s="539"/>
      <c r="EBU45" s="539"/>
      <c r="EBV45" s="539"/>
      <c r="EBW45" s="539"/>
      <c r="EBX45" s="539"/>
      <c r="EBY45" s="539"/>
      <c r="EBZ45" s="539"/>
      <c r="ECA45" s="539"/>
      <c r="ECB45" s="539"/>
      <c r="ECC45" s="539"/>
      <c r="ECD45" s="539"/>
      <c r="ECE45" s="539"/>
      <c r="ECF45" s="539"/>
      <c r="ECG45" s="539"/>
      <c r="ECH45" s="539"/>
      <c r="ECI45" s="539"/>
      <c r="ECJ45" s="539"/>
      <c r="ECK45" s="539"/>
      <c r="ECL45" s="539"/>
      <c r="ECM45" s="539"/>
      <c r="ECN45" s="539"/>
      <c r="ECO45" s="539"/>
      <c r="ECP45" s="539"/>
      <c r="ECQ45" s="539"/>
      <c r="ECR45" s="539"/>
      <c r="ECS45" s="539"/>
      <c r="ECT45" s="539"/>
      <c r="ECU45" s="539"/>
      <c r="ECV45" s="539"/>
      <c r="ECW45" s="539"/>
      <c r="ECX45" s="539"/>
      <c r="ECY45" s="539"/>
      <c r="ECZ45" s="539"/>
      <c r="EDA45" s="539"/>
      <c r="EDB45" s="539"/>
      <c r="EDC45" s="539"/>
      <c r="EDD45" s="539"/>
      <c r="EDE45" s="539"/>
      <c r="EDF45" s="539"/>
      <c r="EDG45" s="539"/>
      <c r="EDH45" s="539"/>
      <c r="EDI45" s="539"/>
      <c r="EDJ45" s="539"/>
      <c r="EDK45" s="539"/>
      <c r="EDL45" s="539"/>
      <c r="EDM45" s="539"/>
      <c r="EDN45" s="539"/>
      <c r="EDO45" s="539"/>
      <c r="EDP45" s="539"/>
      <c r="EDQ45" s="539"/>
      <c r="EDR45" s="539"/>
      <c r="EDS45" s="539"/>
      <c r="EDT45" s="539"/>
      <c r="EDU45" s="539"/>
      <c r="EDV45" s="539"/>
      <c r="EDW45" s="539"/>
      <c r="EDX45" s="539"/>
      <c r="EDY45" s="539"/>
      <c r="EDZ45" s="539"/>
      <c r="EEA45" s="539"/>
      <c r="EEB45" s="539"/>
      <c r="EEC45" s="539"/>
      <c r="EED45" s="539"/>
      <c r="EEE45" s="539"/>
      <c r="EEF45" s="539"/>
      <c r="EEG45" s="539"/>
      <c r="EEH45" s="539"/>
      <c r="EEI45" s="539"/>
      <c r="EEJ45" s="539"/>
      <c r="EEK45" s="539"/>
      <c r="EEL45" s="539"/>
      <c r="EEM45" s="539"/>
      <c r="EEN45" s="539"/>
      <c r="EEO45" s="539"/>
      <c r="EEP45" s="539"/>
      <c r="EEQ45" s="539"/>
      <c r="EER45" s="539"/>
      <c r="EES45" s="539"/>
      <c r="EET45" s="539"/>
      <c r="EEU45" s="539"/>
      <c r="EEV45" s="539"/>
      <c r="EEW45" s="539"/>
      <c r="EEX45" s="539"/>
      <c r="EEY45" s="539"/>
      <c r="EEZ45" s="539"/>
      <c r="EFA45" s="539"/>
      <c r="EFB45" s="539"/>
      <c r="EFC45" s="539"/>
      <c r="EFD45" s="539"/>
      <c r="EFE45" s="539"/>
      <c r="EFF45" s="539"/>
      <c r="EFG45" s="539"/>
      <c r="EFH45" s="539"/>
      <c r="EFI45" s="539"/>
      <c r="EFJ45" s="539"/>
      <c r="EFK45" s="539"/>
      <c r="EFL45" s="539"/>
      <c r="EFM45" s="539"/>
      <c r="EFN45" s="539"/>
      <c r="EFO45" s="539"/>
      <c r="EFP45" s="539"/>
      <c r="EFQ45" s="539"/>
      <c r="EFR45" s="539"/>
      <c r="EFS45" s="539"/>
      <c r="EFT45" s="539"/>
      <c r="EFU45" s="539"/>
      <c r="EFV45" s="539"/>
      <c r="EFW45" s="539"/>
      <c r="EFX45" s="539"/>
      <c r="EFY45" s="539"/>
      <c r="EFZ45" s="539"/>
      <c r="EGA45" s="539"/>
      <c r="EGB45" s="539"/>
      <c r="EGC45" s="539"/>
      <c r="EGD45" s="539"/>
      <c r="EGE45" s="539"/>
      <c r="EGF45" s="539"/>
      <c r="EGG45" s="539"/>
      <c r="EGH45" s="539"/>
      <c r="EGI45" s="539"/>
      <c r="EGJ45" s="539"/>
      <c r="EGK45" s="539"/>
      <c r="EGL45" s="539"/>
      <c r="EGM45" s="539"/>
      <c r="EGN45" s="539"/>
      <c r="EGO45" s="539"/>
      <c r="EGP45" s="539"/>
      <c r="EGQ45" s="539"/>
      <c r="EGR45" s="539"/>
      <c r="EGS45" s="539"/>
      <c r="EGT45" s="539"/>
      <c r="EGU45" s="539"/>
      <c r="EGV45" s="539"/>
      <c r="EGW45" s="539"/>
      <c r="EGX45" s="539"/>
      <c r="EGY45" s="539"/>
      <c r="EGZ45" s="539"/>
      <c r="EHA45" s="539"/>
      <c r="EHB45" s="539"/>
      <c r="EHC45" s="539"/>
      <c r="EHD45" s="539"/>
      <c r="EHE45" s="539"/>
      <c r="EHF45" s="539"/>
      <c r="EHG45" s="539"/>
      <c r="EHH45" s="539"/>
      <c r="EHI45" s="539"/>
      <c r="EHJ45" s="539"/>
      <c r="EHK45" s="539"/>
      <c r="EHL45" s="539"/>
      <c r="EHM45" s="539"/>
      <c r="EHN45" s="539"/>
      <c r="EHO45" s="539"/>
      <c r="EHP45" s="539"/>
      <c r="EHQ45" s="539"/>
      <c r="EHR45" s="539"/>
      <c r="EHS45" s="539"/>
      <c r="EHT45" s="539"/>
      <c r="EHU45" s="539"/>
      <c r="EHV45" s="539"/>
      <c r="EHW45" s="539"/>
      <c r="EHX45" s="539"/>
      <c r="EHY45" s="539"/>
      <c r="EHZ45" s="539"/>
      <c r="EIA45" s="539"/>
      <c r="EIB45" s="539"/>
      <c r="EIC45" s="539"/>
      <c r="EID45" s="539"/>
      <c r="EIE45" s="539"/>
      <c r="EIF45" s="539"/>
      <c r="EIG45" s="539"/>
      <c r="EIH45" s="539"/>
      <c r="EII45" s="539"/>
      <c r="EIJ45" s="539"/>
      <c r="EIK45" s="539"/>
      <c r="EIL45" s="539"/>
      <c r="EIM45" s="539"/>
      <c r="EIN45" s="539"/>
      <c r="EIO45" s="539"/>
      <c r="EIP45" s="539"/>
      <c r="EIQ45" s="539"/>
      <c r="EIR45" s="539"/>
      <c r="EIS45" s="539"/>
      <c r="EIT45" s="539"/>
      <c r="EIU45" s="539"/>
      <c r="EIV45" s="539"/>
      <c r="EIW45" s="539"/>
      <c r="EIX45" s="539"/>
      <c r="EIY45" s="539"/>
      <c r="EIZ45" s="539"/>
      <c r="EJA45" s="539"/>
      <c r="EJB45" s="539"/>
      <c r="EJC45" s="539"/>
      <c r="EJD45" s="539"/>
      <c r="EJE45" s="539"/>
      <c r="EJF45" s="539"/>
      <c r="EJG45" s="539"/>
      <c r="EJH45" s="539"/>
      <c r="EJI45" s="539"/>
      <c r="EJJ45" s="539"/>
      <c r="EJK45" s="539"/>
      <c r="EJL45" s="539"/>
      <c r="EJM45" s="539"/>
      <c r="EJN45" s="539"/>
      <c r="EJO45" s="539"/>
      <c r="EJP45" s="539"/>
      <c r="EJQ45" s="539"/>
      <c r="EJR45" s="539"/>
      <c r="EJS45" s="539"/>
      <c r="EJT45" s="539"/>
      <c r="EJU45" s="539"/>
      <c r="EJV45" s="539"/>
      <c r="EJW45" s="539"/>
      <c r="EJX45" s="539"/>
      <c r="EJY45" s="539"/>
      <c r="EJZ45" s="539"/>
      <c r="EKA45" s="539"/>
      <c r="EKB45" s="539"/>
      <c r="EKC45" s="539"/>
      <c r="EKD45" s="539"/>
      <c r="EKE45" s="539"/>
      <c r="EKF45" s="539"/>
      <c r="EKG45" s="539"/>
      <c r="EKH45" s="539"/>
      <c r="EKI45" s="539"/>
      <c r="EKJ45" s="539"/>
      <c r="EKK45" s="539"/>
      <c r="EKL45" s="539"/>
      <c r="EKM45" s="539"/>
      <c r="EKN45" s="539"/>
      <c r="EKO45" s="539"/>
      <c r="EKP45" s="539"/>
      <c r="EKQ45" s="539"/>
      <c r="EKR45" s="539"/>
      <c r="EKS45" s="539"/>
      <c r="EKT45" s="539"/>
      <c r="EKU45" s="539"/>
      <c r="EKV45" s="539"/>
      <c r="EKW45" s="539"/>
      <c r="EKX45" s="539"/>
      <c r="EKY45" s="539"/>
      <c r="EKZ45" s="539"/>
      <c r="ELA45" s="539"/>
      <c r="ELB45" s="539"/>
      <c r="ELC45" s="539"/>
      <c r="ELD45" s="539"/>
      <c r="ELE45" s="539"/>
      <c r="ELF45" s="539"/>
      <c r="ELG45" s="539"/>
      <c r="ELH45" s="539"/>
      <c r="ELI45" s="539"/>
      <c r="ELJ45" s="539"/>
      <c r="ELK45" s="539"/>
      <c r="ELL45" s="539"/>
      <c r="ELM45" s="539"/>
      <c r="ELN45" s="539"/>
      <c r="ELO45" s="539"/>
      <c r="ELP45" s="539"/>
      <c r="ELQ45" s="539"/>
      <c r="ELR45" s="539"/>
      <c r="ELS45" s="539"/>
      <c r="ELT45" s="539"/>
      <c r="ELU45" s="539"/>
      <c r="ELV45" s="539"/>
      <c r="ELW45" s="539"/>
      <c r="ELX45" s="539"/>
      <c r="ELY45" s="539"/>
      <c r="ELZ45" s="539"/>
      <c r="EMA45" s="539"/>
      <c r="EMB45" s="539"/>
      <c r="EMC45" s="539"/>
      <c r="EMD45" s="539"/>
      <c r="EME45" s="539"/>
      <c r="EMF45" s="539"/>
      <c r="EMG45" s="539"/>
      <c r="EMH45" s="539"/>
      <c r="EMI45" s="539"/>
      <c r="EMJ45" s="539"/>
      <c r="EMK45" s="539"/>
      <c r="EML45" s="539"/>
      <c r="EMM45" s="539"/>
      <c r="EMN45" s="539"/>
      <c r="EMO45" s="539"/>
      <c r="EMP45" s="539"/>
      <c r="EMQ45" s="539"/>
      <c r="EMR45" s="539"/>
      <c r="EMS45" s="539"/>
      <c r="EMT45" s="539"/>
      <c r="EMU45" s="539"/>
      <c r="EMV45" s="539"/>
      <c r="EMW45" s="539"/>
      <c r="EMX45" s="539"/>
      <c r="EMY45" s="539"/>
      <c r="EMZ45" s="539"/>
      <c r="ENA45" s="539"/>
      <c r="ENB45" s="539"/>
      <c r="ENC45" s="539"/>
      <c r="END45" s="539"/>
      <c r="ENE45" s="539"/>
      <c r="ENF45" s="539"/>
      <c r="ENG45" s="539"/>
      <c r="ENH45" s="539"/>
      <c r="ENI45" s="539"/>
      <c r="ENJ45" s="539"/>
      <c r="ENK45" s="539"/>
      <c r="ENL45" s="539"/>
      <c r="ENM45" s="539"/>
      <c r="ENN45" s="539"/>
      <c r="ENO45" s="539"/>
      <c r="ENP45" s="539"/>
      <c r="ENQ45" s="539"/>
      <c r="ENR45" s="539"/>
      <c r="ENS45" s="539"/>
      <c r="ENT45" s="539"/>
      <c r="ENU45" s="539"/>
      <c r="ENV45" s="539"/>
      <c r="ENW45" s="539"/>
      <c r="ENX45" s="539"/>
      <c r="ENY45" s="539"/>
      <c r="ENZ45" s="539"/>
      <c r="EOA45" s="539"/>
      <c r="EOB45" s="539"/>
      <c r="EOC45" s="539"/>
      <c r="EOD45" s="539"/>
      <c r="EOE45" s="539"/>
      <c r="EOF45" s="539"/>
      <c r="EOG45" s="539"/>
      <c r="EOH45" s="539"/>
      <c r="EOI45" s="539"/>
      <c r="EOJ45" s="539"/>
      <c r="EOK45" s="539"/>
      <c r="EOL45" s="539"/>
      <c r="EOM45" s="539"/>
      <c r="EON45" s="539"/>
      <c r="EOO45" s="539"/>
      <c r="EOP45" s="539"/>
      <c r="EOQ45" s="539"/>
      <c r="EOR45" s="539"/>
      <c r="EOS45" s="539"/>
      <c r="EOT45" s="539"/>
      <c r="EOU45" s="539"/>
      <c r="EOV45" s="539"/>
      <c r="EOW45" s="539"/>
      <c r="EOX45" s="539"/>
      <c r="EOY45" s="539"/>
      <c r="EOZ45" s="539"/>
      <c r="EPA45" s="539"/>
      <c r="EPB45" s="539"/>
      <c r="EPC45" s="539"/>
      <c r="EPD45" s="539"/>
      <c r="EPE45" s="539"/>
      <c r="EPF45" s="539"/>
      <c r="EPG45" s="539"/>
      <c r="EPH45" s="539"/>
      <c r="EPI45" s="539"/>
      <c r="EPJ45" s="539"/>
      <c r="EPK45" s="539"/>
      <c r="EPL45" s="539"/>
      <c r="EPM45" s="539"/>
      <c r="EPN45" s="539"/>
      <c r="EPO45" s="539"/>
      <c r="EPP45" s="539"/>
      <c r="EPQ45" s="539"/>
      <c r="EPR45" s="539"/>
      <c r="EPS45" s="539"/>
      <c r="EPT45" s="539"/>
      <c r="EPU45" s="539"/>
      <c r="EPV45" s="539"/>
      <c r="EPW45" s="539"/>
      <c r="EPX45" s="539"/>
      <c r="EPY45" s="539"/>
      <c r="EPZ45" s="539"/>
      <c r="EQA45" s="539"/>
      <c r="EQB45" s="539"/>
      <c r="EQC45" s="539"/>
      <c r="EQD45" s="539"/>
      <c r="EQE45" s="539"/>
      <c r="EQF45" s="539"/>
      <c r="EQG45" s="539"/>
      <c r="EQH45" s="539"/>
      <c r="EQI45" s="539"/>
      <c r="EQJ45" s="539"/>
      <c r="EQK45" s="539"/>
      <c r="EQL45" s="539"/>
      <c r="EQM45" s="539"/>
      <c r="EQN45" s="539"/>
      <c r="EQO45" s="539"/>
      <c r="EQP45" s="539"/>
      <c r="EQQ45" s="539"/>
      <c r="EQR45" s="539"/>
      <c r="EQS45" s="539"/>
      <c r="EQT45" s="539"/>
      <c r="EQU45" s="539"/>
      <c r="EQV45" s="539"/>
      <c r="EQW45" s="539"/>
      <c r="EQX45" s="539"/>
      <c r="EQY45" s="539"/>
      <c r="EQZ45" s="539"/>
      <c r="ERA45" s="539"/>
      <c r="ERB45" s="539"/>
      <c r="ERC45" s="539"/>
      <c r="ERD45" s="539"/>
      <c r="ERE45" s="539"/>
      <c r="ERF45" s="539"/>
      <c r="ERG45" s="539"/>
      <c r="ERH45" s="539"/>
      <c r="ERI45" s="539"/>
      <c r="ERJ45" s="539"/>
      <c r="ERK45" s="539"/>
      <c r="ERL45" s="539"/>
      <c r="ERM45" s="539"/>
      <c r="ERN45" s="539"/>
      <c r="ERO45" s="539"/>
      <c r="ERP45" s="539"/>
      <c r="ERQ45" s="539"/>
      <c r="ERR45" s="539"/>
      <c r="ERS45" s="539"/>
      <c r="ERT45" s="539"/>
      <c r="ERU45" s="539"/>
      <c r="ERV45" s="539"/>
      <c r="ERW45" s="539"/>
      <c r="ERX45" s="539"/>
      <c r="ERY45" s="539"/>
      <c r="ERZ45" s="539"/>
      <c r="ESA45" s="539"/>
      <c r="ESB45" s="539"/>
      <c r="ESC45" s="539"/>
      <c r="ESD45" s="539"/>
      <c r="ESE45" s="539"/>
      <c r="ESF45" s="539"/>
      <c r="ESG45" s="539"/>
      <c r="ESH45" s="539"/>
      <c r="ESI45" s="539"/>
      <c r="ESJ45" s="539"/>
      <c r="ESK45" s="539"/>
      <c r="ESL45" s="539"/>
      <c r="ESM45" s="539"/>
      <c r="ESN45" s="539"/>
      <c r="ESO45" s="539"/>
      <c r="ESP45" s="539"/>
      <c r="ESQ45" s="539"/>
      <c r="ESR45" s="539"/>
      <c r="ESS45" s="539"/>
      <c r="EST45" s="539"/>
      <c r="ESU45" s="539"/>
      <c r="ESV45" s="539"/>
      <c r="ESW45" s="539"/>
      <c r="ESX45" s="539"/>
      <c r="ESY45" s="539"/>
      <c r="ESZ45" s="539"/>
      <c r="ETA45" s="539"/>
      <c r="ETB45" s="539"/>
      <c r="ETC45" s="539"/>
      <c r="ETD45" s="539"/>
      <c r="ETE45" s="539"/>
      <c r="ETF45" s="539"/>
      <c r="ETG45" s="539"/>
      <c r="ETH45" s="539"/>
      <c r="ETI45" s="539"/>
      <c r="ETJ45" s="539"/>
      <c r="ETK45" s="539"/>
      <c r="ETL45" s="539"/>
      <c r="ETM45" s="539"/>
      <c r="ETN45" s="539"/>
      <c r="ETO45" s="539"/>
      <c r="ETP45" s="539"/>
      <c r="ETQ45" s="539"/>
      <c r="ETR45" s="539"/>
      <c r="ETS45" s="539"/>
      <c r="ETT45" s="539"/>
      <c r="ETU45" s="539"/>
      <c r="ETV45" s="539"/>
      <c r="ETW45" s="539"/>
      <c r="ETX45" s="539"/>
      <c r="ETY45" s="539"/>
      <c r="ETZ45" s="539"/>
      <c r="EUA45" s="539"/>
      <c r="EUB45" s="539"/>
      <c r="EUC45" s="539"/>
      <c r="EUD45" s="539"/>
      <c r="EUE45" s="539"/>
      <c r="EUF45" s="539"/>
      <c r="EUG45" s="539"/>
      <c r="EUH45" s="539"/>
      <c r="EUI45" s="539"/>
      <c r="EUJ45" s="539"/>
      <c r="EUK45" s="539"/>
      <c r="EUL45" s="539"/>
      <c r="EUM45" s="539"/>
      <c r="EUN45" s="539"/>
      <c r="EUO45" s="539"/>
      <c r="EUP45" s="539"/>
      <c r="EUQ45" s="539"/>
      <c r="EUR45" s="539"/>
      <c r="EUS45" s="539"/>
      <c r="EUT45" s="539"/>
      <c r="EUU45" s="539"/>
      <c r="EUV45" s="539"/>
      <c r="EUW45" s="539"/>
      <c r="EUX45" s="539"/>
      <c r="EUY45" s="539"/>
      <c r="EUZ45" s="539"/>
      <c r="EVA45" s="539"/>
      <c r="EVB45" s="539"/>
      <c r="EVC45" s="539"/>
      <c r="EVD45" s="539"/>
      <c r="EVE45" s="539"/>
      <c r="EVF45" s="539"/>
      <c r="EVG45" s="539"/>
      <c r="EVH45" s="539"/>
      <c r="EVI45" s="539"/>
      <c r="EVJ45" s="539"/>
      <c r="EVK45" s="539"/>
      <c r="EVL45" s="539"/>
      <c r="EVM45" s="539"/>
      <c r="EVN45" s="539"/>
      <c r="EVO45" s="539"/>
      <c r="EVP45" s="539"/>
      <c r="EVQ45" s="539"/>
      <c r="EVR45" s="539"/>
      <c r="EVS45" s="539"/>
      <c r="EVT45" s="539"/>
      <c r="EVU45" s="539"/>
      <c r="EVV45" s="539"/>
      <c r="EVW45" s="539"/>
      <c r="EVX45" s="539"/>
      <c r="EVY45" s="539"/>
      <c r="EVZ45" s="539"/>
      <c r="EWA45" s="539"/>
      <c r="EWB45" s="539"/>
      <c r="EWC45" s="539"/>
      <c r="EWD45" s="539"/>
      <c r="EWE45" s="539"/>
      <c r="EWF45" s="539"/>
      <c r="EWG45" s="539"/>
      <c r="EWH45" s="539"/>
      <c r="EWI45" s="539"/>
      <c r="EWJ45" s="539"/>
      <c r="EWK45" s="539"/>
      <c r="EWL45" s="539"/>
      <c r="EWM45" s="539"/>
      <c r="EWN45" s="539"/>
      <c r="EWO45" s="539"/>
      <c r="EWP45" s="539"/>
      <c r="EWQ45" s="539"/>
      <c r="EWR45" s="539"/>
      <c r="EWS45" s="539"/>
      <c r="EWT45" s="539"/>
      <c r="EWU45" s="539"/>
      <c r="EWV45" s="539"/>
      <c r="EWW45" s="539"/>
      <c r="EWX45" s="539"/>
      <c r="EWY45" s="539"/>
      <c r="EWZ45" s="539"/>
      <c r="EXA45" s="539"/>
      <c r="EXB45" s="539"/>
      <c r="EXC45" s="539"/>
      <c r="EXD45" s="539"/>
      <c r="EXE45" s="539"/>
      <c r="EXF45" s="539"/>
      <c r="EXG45" s="539"/>
      <c r="EXH45" s="539"/>
      <c r="EXI45" s="539"/>
      <c r="EXJ45" s="539"/>
      <c r="EXK45" s="539"/>
      <c r="EXL45" s="539"/>
      <c r="EXM45" s="539"/>
      <c r="EXN45" s="539"/>
      <c r="EXO45" s="539"/>
      <c r="EXP45" s="539"/>
      <c r="EXQ45" s="539"/>
      <c r="EXR45" s="539"/>
      <c r="EXS45" s="539"/>
      <c r="EXT45" s="539"/>
      <c r="EXU45" s="539"/>
      <c r="EXV45" s="539"/>
      <c r="EXW45" s="539"/>
      <c r="EXX45" s="539"/>
      <c r="EXY45" s="539"/>
      <c r="EXZ45" s="539"/>
      <c r="EYA45" s="539"/>
      <c r="EYB45" s="539"/>
      <c r="EYC45" s="539"/>
      <c r="EYD45" s="539"/>
      <c r="EYE45" s="539"/>
      <c r="EYF45" s="539"/>
      <c r="EYG45" s="539"/>
      <c r="EYH45" s="539"/>
      <c r="EYI45" s="539"/>
      <c r="EYJ45" s="539"/>
      <c r="EYK45" s="539"/>
      <c r="EYL45" s="539"/>
      <c r="EYM45" s="539"/>
      <c r="EYN45" s="539"/>
      <c r="EYO45" s="539"/>
      <c r="EYP45" s="539"/>
      <c r="EYQ45" s="539"/>
      <c r="EYR45" s="539"/>
      <c r="EYS45" s="539"/>
      <c r="EYT45" s="539"/>
      <c r="EYU45" s="539"/>
      <c r="EYV45" s="539"/>
      <c r="EYW45" s="539"/>
      <c r="EYX45" s="539"/>
      <c r="EYY45" s="539"/>
      <c r="EYZ45" s="539"/>
      <c r="EZA45" s="539"/>
      <c r="EZB45" s="539"/>
      <c r="EZC45" s="539"/>
      <c r="EZD45" s="539"/>
      <c r="EZE45" s="539"/>
      <c r="EZF45" s="539"/>
      <c r="EZG45" s="539"/>
      <c r="EZH45" s="539"/>
      <c r="EZI45" s="539"/>
      <c r="EZJ45" s="539"/>
      <c r="EZK45" s="539"/>
      <c r="EZL45" s="539"/>
      <c r="EZM45" s="539"/>
      <c r="EZN45" s="539"/>
      <c r="EZO45" s="539"/>
      <c r="EZP45" s="539"/>
      <c r="EZQ45" s="539"/>
      <c r="EZR45" s="539"/>
      <c r="EZS45" s="539"/>
      <c r="EZT45" s="539"/>
      <c r="EZU45" s="539"/>
      <c r="EZV45" s="539"/>
      <c r="EZW45" s="539"/>
      <c r="EZX45" s="539"/>
      <c r="EZY45" s="539"/>
      <c r="EZZ45" s="539"/>
      <c r="FAA45" s="539"/>
      <c r="FAB45" s="539"/>
      <c r="FAC45" s="539"/>
      <c r="FAD45" s="539"/>
      <c r="FAE45" s="539"/>
      <c r="FAF45" s="539"/>
      <c r="FAG45" s="539"/>
      <c r="FAH45" s="539"/>
      <c r="FAI45" s="539"/>
      <c r="FAJ45" s="539"/>
      <c r="FAK45" s="539"/>
      <c r="FAL45" s="539"/>
      <c r="FAM45" s="539"/>
      <c r="FAN45" s="539"/>
      <c r="FAO45" s="539"/>
      <c r="FAP45" s="539"/>
      <c r="FAQ45" s="539"/>
      <c r="FAR45" s="539"/>
      <c r="FAS45" s="539"/>
      <c r="FAT45" s="539"/>
      <c r="FAU45" s="539"/>
      <c r="FAV45" s="539"/>
      <c r="FAW45" s="539"/>
      <c r="FAX45" s="539"/>
      <c r="FAY45" s="539"/>
      <c r="FAZ45" s="539"/>
      <c r="FBA45" s="539"/>
      <c r="FBB45" s="539"/>
      <c r="FBC45" s="539"/>
      <c r="FBD45" s="539"/>
      <c r="FBE45" s="539"/>
      <c r="FBF45" s="539"/>
      <c r="FBG45" s="539"/>
      <c r="FBH45" s="539"/>
      <c r="FBI45" s="539"/>
      <c r="FBJ45" s="539"/>
      <c r="FBK45" s="539"/>
      <c r="FBL45" s="539"/>
      <c r="FBM45" s="539"/>
      <c r="FBN45" s="539"/>
      <c r="FBO45" s="539"/>
      <c r="FBP45" s="539"/>
      <c r="FBQ45" s="539"/>
      <c r="FBR45" s="539"/>
      <c r="FBS45" s="539"/>
      <c r="FBT45" s="539"/>
      <c r="FBU45" s="539"/>
      <c r="FBV45" s="539"/>
      <c r="FBW45" s="539"/>
      <c r="FBX45" s="539"/>
      <c r="FBY45" s="539"/>
      <c r="FBZ45" s="539"/>
      <c r="FCA45" s="539"/>
      <c r="FCB45" s="539"/>
      <c r="FCC45" s="539"/>
      <c r="FCD45" s="539"/>
      <c r="FCE45" s="539"/>
      <c r="FCF45" s="539"/>
      <c r="FCG45" s="539"/>
      <c r="FCH45" s="539"/>
      <c r="FCI45" s="539"/>
      <c r="FCJ45" s="539"/>
      <c r="FCK45" s="539"/>
      <c r="FCL45" s="539"/>
      <c r="FCM45" s="539"/>
      <c r="FCN45" s="539"/>
      <c r="FCO45" s="539"/>
      <c r="FCP45" s="539"/>
      <c r="FCQ45" s="539"/>
      <c r="FCR45" s="539"/>
      <c r="FCS45" s="539"/>
      <c r="FCT45" s="539"/>
      <c r="FCU45" s="539"/>
      <c r="FCV45" s="539"/>
      <c r="FCW45" s="539"/>
      <c r="FCX45" s="539"/>
      <c r="FCY45" s="539"/>
      <c r="FCZ45" s="539"/>
      <c r="FDA45" s="539"/>
      <c r="FDB45" s="539"/>
      <c r="FDC45" s="539"/>
      <c r="FDD45" s="539"/>
      <c r="FDE45" s="539"/>
      <c r="FDF45" s="539"/>
      <c r="FDG45" s="539"/>
      <c r="FDH45" s="539"/>
      <c r="FDI45" s="539"/>
      <c r="FDJ45" s="539"/>
      <c r="FDK45" s="539"/>
      <c r="FDL45" s="539"/>
      <c r="FDM45" s="539"/>
      <c r="FDN45" s="539"/>
      <c r="FDO45" s="539"/>
      <c r="FDP45" s="539"/>
      <c r="FDQ45" s="539"/>
      <c r="FDR45" s="539"/>
      <c r="FDS45" s="539"/>
      <c r="FDT45" s="539"/>
      <c r="FDU45" s="539"/>
      <c r="FDV45" s="539"/>
      <c r="FDW45" s="539"/>
      <c r="FDX45" s="539"/>
      <c r="FDY45" s="539"/>
      <c r="FDZ45" s="539"/>
      <c r="FEA45" s="539"/>
      <c r="FEB45" s="539"/>
      <c r="FEC45" s="539"/>
      <c r="FED45" s="539"/>
      <c r="FEE45" s="539"/>
      <c r="FEF45" s="539"/>
      <c r="FEG45" s="539"/>
      <c r="FEH45" s="539"/>
      <c r="FEI45" s="539"/>
      <c r="FEJ45" s="539"/>
      <c r="FEK45" s="539"/>
      <c r="FEL45" s="539"/>
      <c r="FEM45" s="539"/>
      <c r="FEN45" s="539"/>
      <c r="FEO45" s="539"/>
      <c r="FEP45" s="539"/>
      <c r="FEQ45" s="539"/>
      <c r="FER45" s="539"/>
      <c r="FES45" s="539"/>
      <c r="FET45" s="539"/>
      <c r="FEU45" s="539"/>
      <c r="FEV45" s="539"/>
      <c r="FEW45" s="539"/>
      <c r="FEX45" s="539"/>
      <c r="FEY45" s="539"/>
      <c r="FEZ45" s="539"/>
      <c r="FFA45" s="539"/>
      <c r="FFB45" s="539"/>
      <c r="FFC45" s="539"/>
      <c r="FFD45" s="539"/>
      <c r="FFE45" s="539"/>
      <c r="FFF45" s="539"/>
      <c r="FFG45" s="539"/>
      <c r="FFH45" s="539"/>
      <c r="FFI45" s="539"/>
      <c r="FFJ45" s="539"/>
      <c r="FFK45" s="539"/>
      <c r="FFL45" s="539"/>
      <c r="FFM45" s="539"/>
      <c r="FFN45" s="539"/>
      <c r="FFO45" s="539"/>
      <c r="FFP45" s="539"/>
      <c r="FFQ45" s="539"/>
      <c r="FFR45" s="539"/>
      <c r="FFS45" s="539"/>
      <c r="FFT45" s="539"/>
      <c r="FFU45" s="539"/>
      <c r="FFV45" s="539"/>
      <c r="FFW45" s="539"/>
      <c r="FFX45" s="539"/>
      <c r="FFY45" s="539"/>
      <c r="FFZ45" s="539"/>
      <c r="FGA45" s="539"/>
      <c r="FGB45" s="539"/>
      <c r="FGC45" s="539"/>
      <c r="FGD45" s="539"/>
      <c r="FGE45" s="539"/>
      <c r="FGF45" s="539"/>
      <c r="FGG45" s="539"/>
      <c r="FGH45" s="539"/>
      <c r="FGI45" s="539"/>
      <c r="FGJ45" s="539"/>
      <c r="FGK45" s="539"/>
      <c r="FGL45" s="539"/>
      <c r="FGM45" s="539"/>
      <c r="FGN45" s="539"/>
      <c r="FGO45" s="539"/>
      <c r="FGP45" s="539"/>
      <c r="FGQ45" s="539"/>
      <c r="FGR45" s="539"/>
      <c r="FGS45" s="539"/>
      <c r="FGT45" s="539"/>
      <c r="FGU45" s="539"/>
      <c r="FGV45" s="539"/>
      <c r="FGW45" s="539"/>
      <c r="FGX45" s="539"/>
      <c r="FGY45" s="539"/>
      <c r="FGZ45" s="539"/>
      <c r="FHA45" s="539"/>
      <c r="FHB45" s="539"/>
      <c r="FHC45" s="539"/>
      <c r="FHD45" s="539"/>
      <c r="FHE45" s="539"/>
      <c r="FHF45" s="539"/>
      <c r="FHG45" s="539"/>
      <c r="FHH45" s="539"/>
      <c r="FHI45" s="539"/>
      <c r="FHJ45" s="539"/>
      <c r="FHK45" s="539"/>
      <c r="FHL45" s="539"/>
      <c r="FHM45" s="539"/>
      <c r="FHN45" s="539"/>
      <c r="FHO45" s="539"/>
      <c r="FHP45" s="539"/>
      <c r="FHQ45" s="539"/>
      <c r="FHR45" s="539"/>
      <c r="FHS45" s="539"/>
      <c r="FHT45" s="539"/>
      <c r="FHU45" s="539"/>
      <c r="FHV45" s="539"/>
      <c r="FHW45" s="539"/>
      <c r="FHX45" s="539"/>
      <c r="FHY45" s="539"/>
      <c r="FHZ45" s="539"/>
      <c r="FIA45" s="539"/>
      <c r="FIB45" s="539"/>
      <c r="FIC45" s="539"/>
      <c r="FID45" s="539"/>
      <c r="FIE45" s="539"/>
      <c r="FIF45" s="539"/>
      <c r="FIG45" s="539"/>
      <c r="FIH45" s="539"/>
      <c r="FII45" s="539"/>
      <c r="FIJ45" s="539"/>
      <c r="FIK45" s="539"/>
      <c r="FIL45" s="539"/>
      <c r="FIM45" s="539"/>
      <c r="FIN45" s="539"/>
      <c r="FIO45" s="539"/>
      <c r="FIP45" s="539"/>
      <c r="FIQ45" s="539"/>
      <c r="FIR45" s="539"/>
      <c r="FIS45" s="539"/>
      <c r="FIT45" s="539"/>
      <c r="FIU45" s="539"/>
      <c r="FIV45" s="539"/>
      <c r="FIW45" s="539"/>
      <c r="FIX45" s="539"/>
      <c r="FIY45" s="539"/>
      <c r="FIZ45" s="539"/>
      <c r="FJA45" s="539"/>
      <c r="FJB45" s="539"/>
      <c r="FJC45" s="539"/>
      <c r="FJD45" s="539"/>
      <c r="FJE45" s="539"/>
      <c r="FJF45" s="539"/>
      <c r="FJG45" s="539"/>
      <c r="FJH45" s="539"/>
      <c r="FJI45" s="539"/>
      <c r="FJJ45" s="539"/>
      <c r="FJK45" s="539"/>
      <c r="FJL45" s="539"/>
      <c r="FJM45" s="539"/>
      <c r="FJN45" s="539"/>
      <c r="FJO45" s="539"/>
      <c r="FJP45" s="539"/>
      <c r="FJQ45" s="539"/>
      <c r="FJR45" s="539"/>
      <c r="FJS45" s="539"/>
      <c r="FJT45" s="539"/>
      <c r="FJU45" s="539"/>
      <c r="FJV45" s="539"/>
      <c r="FJW45" s="539"/>
      <c r="FJX45" s="539"/>
      <c r="FJY45" s="539"/>
      <c r="FJZ45" s="539"/>
      <c r="FKA45" s="539"/>
      <c r="FKB45" s="539"/>
      <c r="FKC45" s="539"/>
      <c r="FKD45" s="539"/>
      <c r="FKE45" s="539"/>
      <c r="FKF45" s="539"/>
      <c r="FKG45" s="539"/>
      <c r="FKH45" s="539"/>
      <c r="FKI45" s="539"/>
      <c r="FKJ45" s="539"/>
      <c r="FKK45" s="539"/>
      <c r="FKL45" s="539"/>
      <c r="FKM45" s="539"/>
      <c r="FKN45" s="539"/>
      <c r="FKO45" s="539"/>
      <c r="FKP45" s="539"/>
      <c r="FKQ45" s="539"/>
      <c r="FKR45" s="539"/>
      <c r="FKS45" s="539"/>
      <c r="FKT45" s="539"/>
      <c r="FKU45" s="539"/>
      <c r="FKV45" s="539"/>
      <c r="FKW45" s="539"/>
      <c r="FKX45" s="539"/>
      <c r="FKY45" s="539"/>
      <c r="FKZ45" s="539"/>
      <c r="FLA45" s="539"/>
      <c r="FLB45" s="539"/>
      <c r="FLC45" s="539"/>
      <c r="FLD45" s="539"/>
      <c r="FLE45" s="539"/>
      <c r="FLF45" s="539"/>
      <c r="FLG45" s="539"/>
      <c r="FLH45" s="539"/>
      <c r="FLI45" s="539"/>
      <c r="FLJ45" s="539"/>
      <c r="FLK45" s="539"/>
      <c r="FLL45" s="539"/>
      <c r="FLM45" s="539"/>
      <c r="FLN45" s="539"/>
      <c r="FLO45" s="539"/>
      <c r="FLP45" s="539"/>
      <c r="FLQ45" s="539"/>
      <c r="FLR45" s="539"/>
      <c r="FLS45" s="539"/>
      <c r="FLT45" s="539"/>
      <c r="FLU45" s="539"/>
      <c r="FLV45" s="539"/>
      <c r="FLW45" s="539"/>
      <c r="FLX45" s="539"/>
      <c r="FLY45" s="539"/>
      <c r="FLZ45" s="539"/>
      <c r="FMA45" s="539"/>
      <c r="FMB45" s="539"/>
      <c r="FMC45" s="539"/>
      <c r="FMD45" s="539"/>
      <c r="FME45" s="539"/>
      <c r="FMF45" s="539"/>
      <c r="FMG45" s="539"/>
      <c r="FMH45" s="539"/>
      <c r="FMI45" s="539"/>
      <c r="FMJ45" s="539"/>
      <c r="FMK45" s="539"/>
      <c r="FML45" s="539"/>
      <c r="FMM45" s="539"/>
      <c r="FMN45" s="539"/>
      <c r="FMO45" s="539"/>
      <c r="FMP45" s="539"/>
      <c r="FMQ45" s="539"/>
      <c r="FMR45" s="539"/>
      <c r="FMS45" s="539"/>
      <c r="FMT45" s="539"/>
      <c r="FMU45" s="539"/>
      <c r="FMV45" s="539"/>
      <c r="FMW45" s="539"/>
      <c r="FMX45" s="539"/>
      <c r="FMY45" s="539"/>
      <c r="FMZ45" s="539"/>
      <c r="FNA45" s="539"/>
      <c r="FNB45" s="539"/>
      <c r="FNC45" s="539"/>
      <c r="FND45" s="539"/>
      <c r="FNE45" s="539"/>
      <c r="FNF45" s="539"/>
      <c r="FNG45" s="539"/>
      <c r="FNH45" s="539"/>
      <c r="FNI45" s="539"/>
      <c r="FNJ45" s="539"/>
      <c r="FNK45" s="539"/>
      <c r="FNL45" s="539"/>
      <c r="FNM45" s="539"/>
      <c r="FNN45" s="539"/>
      <c r="FNO45" s="539"/>
      <c r="FNP45" s="539"/>
      <c r="FNQ45" s="539"/>
      <c r="FNR45" s="539"/>
      <c r="FNS45" s="539"/>
      <c r="FNT45" s="539"/>
      <c r="FNU45" s="539"/>
      <c r="FNV45" s="539"/>
      <c r="FNW45" s="539"/>
      <c r="FNX45" s="539"/>
      <c r="FNY45" s="539"/>
      <c r="FNZ45" s="539"/>
      <c r="FOA45" s="539"/>
      <c r="FOB45" s="539"/>
      <c r="FOC45" s="539"/>
      <c r="FOD45" s="539"/>
      <c r="FOE45" s="539"/>
      <c r="FOF45" s="539"/>
      <c r="FOG45" s="539"/>
      <c r="FOH45" s="539"/>
      <c r="FOI45" s="539"/>
      <c r="FOJ45" s="539"/>
      <c r="FOK45" s="539"/>
      <c r="FOL45" s="539"/>
      <c r="FOM45" s="539"/>
      <c r="FON45" s="539"/>
      <c r="FOO45" s="539"/>
      <c r="FOP45" s="539"/>
      <c r="FOQ45" s="539"/>
      <c r="FOR45" s="539"/>
      <c r="FOS45" s="539"/>
      <c r="FOT45" s="539"/>
      <c r="FOU45" s="539"/>
      <c r="FOV45" s="539"/>
      <c r="FOW45" s="539"/>
      <c r="FOX45" s="539"/>
      <c r="FOY45" s="539"/>
      <c r="FOZ45" s="539"/>
      <c r="FPA45" s="539"/>
      <c r="FPB45" s="539"/>
      <c r="FPC45" s="539"/>
      <c r="FPD45" s="539"/>
      <c r="FPE45" s="539"/>
      <c r="FPF45" s="539"/>
      <c r="FPG45" s="539"/>
      <c r="FPH45" s="539"/>
      <c r="FPI45" s="539"/>
      <c r="FPJ45" s="539"/>
      <c r="FPK45" s="539"/>
      <c r="FPL45" s="539"/>
      <c r="FPM45" s="539"/>
      <c r="FPN45" s="539"/>
      <c r="FPO45" s="539"/>
      <c r="FPP45" s="539"/>
      <c r="FPQ45" s="539"/>
      <c r="FPR45" s="539"/>
      <c r="FPS45" s="539"/>
      <c r="FPT45" s="539"/>
      <c r="FPU45" s="539"/>
      <c r="FPV45" s="539"/>
      <c r="FPW45" s="539"/>
      <c r="FPX45" s="539"/>
      <c r="FPY45" s="539"/>
      <c r="FPZ45" s="539"/>
      <c r="FQA45" s="539"/>
      <c r="FQB45" s="539"/>
      <c r="FQC45" s="539"/>
      <c r="FQD45" s="539"/>
      <c r="FQE45" s="539"/>
      <c r="FQF45" s="539"/>
      <c r="FQG45" s="539"/>
      <c r="FQH45" s="539"/>
      <c r="FQI45" s="539"/>
      <c r="FQJ45" s="539"/>
      <c r="FQK45" s="539"/>
      <c r="FQL45" s="539"/>
      <c r="FQM45" s="539"/>
      <c r="FQN45" s="539"/>
      <c r="FQO45" s="539"/>
      <c r="FQP45" s="539"/>
      <c r="FQQ45" s="539"/>
      <c r="FQR45" s="539"/>
      <c r="FQS45" s="539"/>
      <c r="FQT45" s="539"/>
      <c r="FQU45" s="539"/>
      <c r="FQV45" s="539"/>
      <c r="FQW45" s="539"/>
      <c r="FQX45" s="539"/>
      <c r="FQY45" s="539"/>
      <c r="FQZ45" s="539"/>
      <c r="FRA45" s="539"/>
      <c r="FRB45" s="539"/>
      <c r="FRC45" s="539"/>
      <c r="FRD45" s="539"/>
      <c r="FRE45" s="539"/>
      <c r="FRF45" s="539"/>
      <c r="FRG45" s="539"/>
      <c r="FRH45" s="539"/>
      <c r="FRI45" s="539"/>
      <c r="FRJ45" s="539"/>
      <c r="FRK45" s="539"/>
      <c r="FRL45" s="539"/>
      <c r="FRM45" s="539"/>
      <c r="FRN45" s="539"/>
      <c r="FRO45" s="539"/>
      <c r="FRP45" s="539"/>
      <c r="FRQ45" s="539"/>
      <c r="FRR45" s="539"/>
      <c r="FRS45" s="539"/>
      <c r="FRT45" s="539"/>
      <c r="FRU45" s="539"/>
      <c r="FRV45" s="539"/>
      <c r="FRW45" s="539"/>
      <c r="FRX45" s="539"/>
      <c r="FRY45" s="539"/>
      <c r="FRZ45" s="539"/>
      <c r="FSA45" s="539"/>
      <c r="FSB45" s="539"/>
      <c r="FSC45" s="539"/>
      <c r="FSD45" s="539"/>
      <c r="FSE45" s="539"/>
      <c r="FSF45" s="539"/>
      <c r="FSG45" s="539"/>
      <c r="FSH45" s="539"/>
      <c r="FSI45" s="539"/>
      <c r="FSJ45" s="539"/>
      <c r="FSK45" s="539"/>
      <c r="FSL45" s="539"/>
      <c r="FSM45" s="539"/>
      <c r="FSN45" s="539"/>
      <c r="FSO45" s="539"/>
      <c r="FSP45" s="539"/>
      <c r="FSQ45" s="539"/>
      <c r="FSR45" s="539"/>
      <c r="FSS45" s="539"/>
      <c r="FST45" s="539"/>
      <c r="FSU45" s="539"/>
      <c r="FSV45" s="539"/>
      <c r="FSW45" s="539"/>
      <c r="FSX45" s="539"/>
      <c r="FSY45" s="539"/>
      <c r="FSZ45" s="539"/>
      <c r="FTA45" s="539"/>
      <c r="FTB45" s="539"/>
      <c r="FTC45" s="539"/>
      <c r="FTD45" s="539"/>
      <c r="FTE45" s="539"/>
      <c r="FTF45" s="539"/>
      <c r="FTG45" s="539"/>
      <c r="FTH45" s="539"/>
      <c r="FTI45" s="539"/>
      <c r="FTJ45" s="539"/>
      <c r="FTK45" s="539"/>
      <c r="FTL45" s="539"/>
      <c r="FTM45" s="539"/>
      <c r="FTN45" s="539"/>
      <c r="FTO45" s="539"/>
      <c r="FTP45" s="539"/>
      <c r="FTQ45" s="539"/>
      <c r="FTR45" s="539"/>
      <c r="FTS45" s="539"/>
      <c r="FTT45" s="539"/>
      <c r="FTU45" s="539"/>
      <c r="FTV45" s="539"/>
      <c r="FTW45" s="539"/>
      <c r="FTX45" s="539"/>
      <c r="FTY45" s="539"/>
      <c r="FTZ45" s="539"/>
      <c r="FUA45" s="539"/>
      <c r="FUB45" s="539"/>
      <c r="FUC45" s="539"/>
      <c r="FUD45" s="539"/>
      <c r="FUE45" s="539"/>
      <c r="FUF45" s="539"/>
      <c r="FUG45" s="539"/>
      <c r="FUH45" s="539"/>
      <c r="FUI45" s="539"/>
      <c r="FUJ45" s="539"/>
      <c r="FUK45" s="539"/>
      <c r="FUL45" s="539"/>
      <c r="FUM45" s="539"/>
      <c r="FUN45" s="539"/>
      <c r="FUO45" s="539"/>
      <c r="FUP45" s="539"/>
      <c r="FUQ45" s="539"/>
      <c r="FUR45" s="539"/>
      <c r="FUS45" s="539"/>
      <c r="FUT45" s="539"/>
      <c r="FUU45" s="539"/>
      <c r="FUV45" s="539"/>
      <c r="FUW45" s="539"/>
      <c r="FUX45" s="539"/>
      <c r="FUY45" s="539"/>
      <c r="FUZ45" s="539"/>
      <c r="FVA45" s="539"/>
      <c r="FVB45" s="539"/>
      <c r="FVC45" s="539"/>
      <c r="FVD45" s="539"/>
      <c r="FVE45" s="539"/>
      <c r="FVF45" s="539"/>
      <c r="FVG45" s="539"/>
      <c r="FVH45" s="539"/>
      <c r="FVI45" s="539"/>
      <c r="FVJ45" s="539"/>
      <c r="FVK45" s="539"/>
      <c r="FVL45" s="539"/>
      <c r="FVM45" s="539"/>
      <c r="FVN45" s="539"/>
      <c r="FVO45" s="539"/>
      <c r="FVP45" s="539"/>
      <c r="FVQ45" s="539"/>
      <c r="FVR45" s="539"/>
      <c r="FVS45" s="539"/>
      <c r="FVT45" s="539"/>
      <c r="FVU45" s="539"/>
      <c r="FVV45" s="539"/>
      <c r="FVW45" s="539"/>
      <c r="FVX45" s="539"/>
      <c r="FVY45" s="539"/>
      <c r="FVZ45" s="539"/>
      <c r="FWA45" s="539"/>
      <c r="FWB45" s="539"/>
      <c r="FWC45" s="539"/>
      <c r="FWD45" s="539"/>
      <c r="FWE45" s="539"/>
      <c r="FWF45" s="539"/>
      <c r="FWG45" s="539"/>
      <c r="FWH45" s="539"/>
      <c r="FWI45" s="539"/>
      <c r="FWJ45" s="539"/>
      <c r="FWK45" s="539"/>
      <c r="FWL45" s="539"/>
      <c r="FWM45" s="539"/>
      <c r="FWN45" s="539"/>
      <c r="FWO45" s="539"/>
      <c r="FWP45" s="539"/>
      <c r="FWQ45" s="539"/>
      <c r="FWR45" s="539"/>
      <c r="FWS45" s="539"/>
      <c r="FWT45" s="539"/>
      <c r="FWU45" s="539"/>
      <c r="FWV45" s="539"/>
      <c r="FWW45" s="539"/>
      <c r="FWX45" s="539"/>
      <c r="FWY45" s="539"/>
      <c r="FWZ45" s="539"/>
      <c r="FXA45" s="539"/>
      <c r="FXB45" s="539"/>
      <c r="FXC45" s="539"/>
      <c r="FXD45" s="539"/>
      <c r="FXE45" s="539"/>
      <c r="FXF45" s="539"/>
      <c r="FXG45" s="539"/>
      <c r="FXH45" s="539"/>
      <c r="FXI45" s="539"/>
      <c r="FXJ45" s="539"/>
      <c r="FXK45" s="539"/>
      <c r="FXL45" s="539"/>
      <c r="FXM45" s="539"/>
      <c r="FXN45" s="539"/>
      <c r="FXO45" s="539"/>
      <c r="FXP45" s="539"/>
      <c r="FXQ45" s="539"/>
      <c r="FXR45" s="539"/>
      <c r="FXS45" s="539"/>
      <c r="FXT45" s="539"/>
      <c r="FXU45" s="539"/>
      <c r="FXV45" s="539"/>
      <c r="FXW45" s="539"/>
      <c r="FXX45" s="539"/>
      <c r="FXY45" s="539"/>
      <c r="FXZ45" s="539"/>
      <c r="FYA45" s="539"/>
      <c r="FYB45" s="539"/>
      <c r="FYC45" s="539"/>
      <c r="FYD45" s="539"/>
      <c r="FYE45" s="539"/>
      <c r="FYF45" s="539"/>
      <c r="FYG45" s="539"/>
      <c r="FYH45" s="539"/>
      <c r="FYI45" s="539"/>
      <c r="FYJ45" s="539"/>
      <c r="FYK45" s="539"/>
      <c r="FYL45" s="539"/>
      <c r="FYM45" s="539"/>
      <c r="FYN45" s="539"/>
      <c r="FYO45" s="539"/>
      <c r="FYP45" s="539"/>
      <c r="FYQ45" s="539"/>
      <c r="FYR45" s="539"/>
      <c r="FYS45" s="539"/>
      <c r="FYT45" s="539"/>
      <c r="FYU45" s="539"/>
      <c r="FYV45" s="539"/>
      <c r="FYW45" s="539"/>
      <c r="FYX45" s="539"/>
      <c r="FYY45" s="539"/>
      <c r="FYZ45" s="539"/>
      <c r="FZA45" s="539"/>
      <c r="FZB45" s="539"/>
      <c r="FZC45" s="539"/>
      <c r="FZD45" s="539"/>
      <c r="FZE45" s="539"/>
      <c r="FZF45" s="539"/>
      <c r="FZG45" s="539"/>
      <c r="FZH45" s="539"/>
      <c r="FZI45" s="539"/>
      <c r="FZJ45" s="539"/>
      <c r="FZK45" s="539"/>
      <c r="FZL45" s="539"/>
      <c r="FZM45" s="539"/>
      <c r="FZN45" s="539"/>
      <c r="FZO45" s="539"/>
      <c r="FZP45" s="539"/>
      <c r="FZQ45" s="539"/>
      <c r="FZR45" s="539"/>
      <c r="FZS45" s="539"/>
      <c r="FZT45" s="539"/>
      <c r="FZU45" s="539"/>
      <c r="FZV45" s="539"/>
      <c r="FZW45" s="539"/>
      <c r="FZX45" s="539"/>
      <c r="FZY45" s="539"/>
      <c r="FZZ45" s="539"/>
      <c r="GAA45" s="539"/>
      <c r="GAB45" s="539"/>
      <c r="GAC45" s="539"/>
      <c r="GAD45" s="539"/>
      <c r="GAE45" s="539"/>
      <c r="GAF45" s="539"/>
      <c r="GAG45" s="539"/>
      <c r="GAH45" s="539"/>
      <c r="GAI45" s="539"/>
      <c r="GAJ45" s="539"/>
      <c r="GAK45" s="539"/>
      <c r="GAL45" s="539"/>
      <c r="GAM45" s="539"/>
      <c r="GAN45" s="539"/>
      <c r="GAO45" s="539"/>
      <c r="GAP45" s="539"/>
      <c r="GAQ45" s="539"/>
      <c r="GAR45" s="539"/>
      <c r="GAS45" s="539"/>
      <c r="GAT45" s="539"/>
      <c r="GAU45" s="539"/>
      <c r="GAV45" s="539"/>
      <c r="GAW45" s="539"/>
      <c r="GAX45" s="539"/>
      <c r="GAY45" s="539"/>
      <c r="GAZ45" s="539"/>
      <c r="GBA45" s="539"/>
      <c r="GBB45" s="539"/>
      <c r="GBC45" s="539"/>
      <c r="GBD45" s="539"/>
      <c r="GBE45" s="539"/>
      <c r="GBF45" s="539"/>
      <c r="GBG45" s="539"/>
      <c r="GBH45" s="539"/>
      <c r="GBI45" s="539"/>
      <c r="GBJ45" s="539"/>
      <c r="GBK45" s="539"/>
      <c r="GBL45" s="539"/>
      <c r="GBM45" s="539"/>
      <c r="GBN45" s="539"/>
      <c r="GBO45" s="539"/>
      <c r="GBP45" s="539"/>
      <c r="GBQ45" s="539"/>
      <c r="GBR45" s="539"/>
      <c r="GBS45" s="539"/>
      <c r="GBT45" s="539"/>
      <c r="GBU45" s="539"/>
      <c r="GBV45" s="539"/>
      <c r="GBW45" s="539"/>
      <c r="GBX45" s="539"/>
      <c r="GBY45" s="539"/>
      <c r="GBZ45" s="539"/>
      <c r="GCA45" s="539"/>
      <c r="GCB45" s="539"/>
      <c r="GCC45" s="539"/>
      <c r="GCD45" s="539"/>
      <c r="GCE45" s="539"/>
      <c r="GCF45" s="539"/>
      <c r="GCG45" s="539"/>
      <c r="GCH45" s="539"/>
      <c r="GCI45" s="539"/>
      <c r="GCJ45" s="539"/>
      <c r="GCK45" s="539"/>
      <c r="GCL45" s="539"/>
      <c r="GCM45" s="539"/>
      <c r="GCN45" s="539"/>
      <c r="GCO45" s="539"/>
      <c r="GCP45" s="539"/>
      <c r="GCQ45" s="539"/>
      <c r="GCR45" s="539"/>
      <c r="GCS45" s="539"/>
      <c r="GCT45" s="539"/>
      <c r="GCU45" s="539"/>
      <c r="GCV45" s="539"/>
      <c r="GCW45" s="539"/>
      <c r="GCX45" s="539"/>
      <c r="GCY45" s="539"/>
      <c r="GCZ45" s="539"/>
      <c r="GDA45" s="539"/>
      <c r="GDB45" s="539"/>
      <c r="GDC45" s="539"/>
      <c r="GDD45" s="539"/>
      <c r="GDE45" s="539"/>
      <c r="GDF45" s="539"/>
      <c r="GDG45" s="539"/>
      <c r="GDH45" s="539"/>
      <c r="GDI45" s="539"/>
      <c r="GDJ45" s="539"/>
      <c r="GDK45" s="539"/>
      <c r="GDL45" s="539"/>
      <c r="GDM45" s="539"/>
      <c r="GDN45" s="539"/>
      <c r="GDO45" s="539"/>
      <c r="GDP45" s="539"/>
      <c r="GDQ45" s="539"/>
      <c r="GDR45" s="539"/>
      <c r="GDS45" s="539"/>
      <c r="GDT45" s="539"/>
      <c r="GDU45" s="539"/>
      <c r="GDV45" s="539"/>
      <c r="GDW45" s="539"/>
      <c r="GDX45" s="539"/>
      <c r="GDY45" s="539"/>
      <c r="GDZ45" s="539"/>
      <c r="GEA45" s="539"/>
      <c r="GEB45" s="539"/>
      <c r="GEC45" s="539"/>
      <c r="GED45" s="539"/>
      <c r="GEE45" s="539"/>
      <c r="GEF45" s="539"/>
      <c r="GEG45" s="539"/>
      <c r="GEH45" s="539"/>
      <c r="GEI45" s="539"/>
      <c r="GEJ45" s="539"/>
      <c r="GEK45" s="539"/>
      <c r="GEL45" s="539"/>
      <c r="GEM45" s="539"/>
      <c r="GEN45" s="539"/>
      <c r="GEO45" s="539"/>
      <c r="GEP45" s="539"/>
      <c r="GEQ45" s="539"/>
      <c r="GER45" s="539"/>
      <c r="GES45" s="539"/>
      <c r="GET45" s="539"/>
      <c r="GEU45" s="539"/>
      <c r="GEV45" s="539"/>
      <c r="GEW45" s="539"/>
      <c r="GEX45" s="539"/>
      <c r="GEY45" s="539"/>
      <c r="GEZ45" s="539"/>
      <c r="GFA45" s="539"/>
      <c r="GFB45" s="539"/>
      <c r="GFC45" s="539"/>
      <c r="GFD45" s="539"/>
      <c r="GFE45" s="539"/>
      <c r="GFF45" s="539"/>
      <c r="GFG45" s="539"/>
      <c r="GFH45" s="539"/>
      <c r="GFI45" s="539"/>
      <c r="GFJ45" s="539"/>
      <c r="GFK45" s="539"/>
      <c r="GFL45" s="539"/>
      <c r="GFM45" s="539"/>
      <c r="GFN45" s="539"/>
      <c r="GFO45" s="539"/>
      <c r="GFP45" s="539"/>
      <c r="GFQ45" s="539"/>
      <c r="GFR45" s="539"/>
      <c r="GFS45" s="539"/>
      <c r="GFT45" s="539"/>
      <c r="GFU45" s="539"/>
      <c r="GFV45" s="539"/>
      <c r="GFW45" s="539"/>
      <c r="GFX45" s="539"/>
      <c r="GFY45" s="539"/>
      <c r="GFZ45" s="539"/>
      <c r="GGA45" s="539"/>
      <c r="GGB45" s="539"/>
      <c r="GGC45" s="539"/>
      <c r="GGD45" s="539"/>
      <c r="GGE45" s="539"/>
      <c r="GGF45" s="539"/>
      <c r="GGG45" s="539"/>
      <c r="GGH45" s="539"/>
      <c r="GGI45" s="539"/>
      <c r="GGJ45" s="539"/>
      <c r="GGK45" s="539"/>
      <c r="GGL45" s="539"/>
      <c r="GGM45" s="539"/>
      <c r="GGN45" s="539"/>
      <c r="GGO45" s="539"/>
      <c r="GGP45" s="539"/>
      <c r="GGQ45" s="539"/>
      <c r="GGR45" s="539"/>
      <c r="GGS45" s="539"/>
      <c r="GGT45" s="539"/>
      <c r="GGU45" s="539"/>
      <c r="GGV45" s="539"/>
      <c r="GGW45" s="539"/>
      <c r="GGX45" s="539"/>
      <c r="GGY45" s="539"/>
      <c r="GGZ45" s="539"/>
      <c r="GHA45" s="539"/>
      <c r="GHB45" s="539"/>
      <c r="GHC45" s="539"/>
      <c r="GHD45" s="539"/>
      <c r="GHE45" s="539"/>
      <c r="GHF45" s="539"/>
      <c r="GHG45" s="539"/>
      <c r="GHH45" s="539"/>
      <c r="GHI45" s="539"/>
      <c r="GHJ45" s="539"/>
      <c r="GHK45" s="539"/>
      <c r="GHL45" s="539"/>
      <c r="GHM45" s="539"/>
      <c r="GHN45" s="539"/>
      <c r="GHO45" s="539"/>
      <c r="GHP45" s="539"/>
      <c r="GHQ45" s="539"/>
      <c r="GHR45" s="539"/>
      <c r="GHS45" s="539"/>
      <c r="GHT45" s="539"/>
      <c r="GHU45" s="539"/>
      <c r="GHV45" s="539"/>
      <c r="GHW45" s="539"/>
      <c r="GHX45" s="539"/>
      <c r="GHY45" s="539"/>
      <c r="GHZ45" s="539"/>
      <c r="GIA45" s="539"/>
      <c r="GIB45" s="539"/>
      <c r="GIC45" s="539"/>
      <c r="GID45" s="539"/>
      <c r="GIE45" s="539"/>
      <c r="GIF45" s="539"/>
      <c r="GIG45" s="539"/>
      <c r="GIH45" s="539"/>
      <c r="GII45" s="539"/>
      <c r="GIJ45" s="539"/>
      <c r="GIK45" s="539"/>
      <c r="GIL45" s="539"/>
      <c r="GIM45" s="539"/>
      <c r="GIN45" s="539"/>
      <c r="GIO45" s="539"/>
      <c r="GIP45" s="539"/>
      <c r="GIQ45" s="539"/>
      <c r="GIR45" s="539"/>
      <c r="GIS45" s="539"/>
      <c r="GIT45" s="539"/>
      <c r="GIU45" s="539"/>
      <c r="GIV45" s="539"/>
      <c r="GIW45" s="539"/>
      <c r="GIX45" s="539"/>
      <c r="GIY45" s="539"/>
      <c r="GIZ45" s="539"/>
      <c r="GJA45" s="539"/>
      <c r="GJB45" s="539"/>
      <c r="GJC45" s="539"/>
      <c r="GJD45" s="539"/>
      <c r="GJE45" s="539"/>
      <c r="GJF45" s="539"/>
      <c r="GJG45" s="539"/>
      <c r="GJH45" s="539"/>
      <c r="GJI45" s="539"/>
      <c r="GJJ45" s="539"/>
      <c r="GJK45" s="539"/>
      <c r="GJL45" s="539"/>
      <c r="GJM45" s="539"/>
      <c r="GJN45" s="539"/>
      <c r="GJO45" s="539"/>
      <c r="GJP45" s="539"/>
      <c r="GJQ45" s="539"/>
      <c r="GJR45" s="539"/>
      <c r="GJS45" s="539"/>
      <c r="GJT45" s="539"/>
      <c r="GJU45" s="539"/>
      <c r="GJV45" s="539"/>
      <c r="GJW45" s="539"/>
      <c r="GJX45" s="539"/>
      <c r="GJY45" s="539"/>
      <c r="GJZ45" s="539"/>
      <c r="GKA45" s="539"/>
      <c r="GKB45" s="539"/>
      <c r="GKC45" s="539"/>
      <c r="GKD45" s="539"/>
      <c r="GKE45" s="539"/>
      <c r="GKF45" s="539"/>
      <c r="GKG45" s="539"/>
      <c r="GKH45" s="539"/>
      <c r="GKI45" s="539"/>
      <c r="GKJ45" s="539"/>
      <c r="GKK45" s="539"/>
      <c r="GKL45" s="539"/>
      <c r="GKM45" s="539"/>
      <c r="GKN45" s="539"/>
      <c r="GKO45" s="539"/>
      <c r="GKP45" s="539"/>
      <c r="GKQ45" s="539"/>
      <c r="GKR45" s="539"/>
      <c r="GKS45" s="539"/>
      <c r="GKT45" s="539"/>
      <c r="GKU45" s="539"/>
      <c r="GKV45" s="539"/>
      <c r="GKW45" s="539"/>
      <c r="GKX45" s="539"/>
      <c r="GKY45" s="539"/>
      <c r="GKZ45" s="539"/>
      <c r="GLA45" s="539"/>
      <c r="GLB45" s="539"/>
      <c r="GLC45" s="539"/>
      <c r="GLD45" s="539"/>
      <c r="GLE45" s="539"/>
      <c r="GLF45" s="539"/>
      <c r="GLG45" s="539"/>
      <c r="GLH45" s="539"/>
      <c r="GLI45" s="539"/>
      <c r="GLJ45" s="539"/>
      <c r="GLK45" s="539"/>
      <c r="GLL45" s="539"/>
      <c r="GLM45" s="539"/>
      <c r="GLN45" s="539"/>
      <c r="GLO45" s="539"/>
      <c r="GLP45" s="539"/>
      <c r="GLQ45" s="539"/>
      <c r="GLR45" s="539"/>
      <c r="GLS45" s="539"/>
      <c r="GLT45" s="539"/>
      <c r="GLU45" s="539"/>
      <c r="GLV45" s="539"/>
      <c r="GLW45" s="539"/>
      <c r="GLX45" s="539"/>
      <c r="GLY45" s="539"/>
      <c r="GLZ45" s="539"/>
      <c r="GMA45" s="539"/>
      <c r="GMB45" s="539"/>
      <c r="GMC45" s="539"/>
      <c r="GMD45" s="539"/>
      <c r="GME45" s="539"/>
      <c r="GMF45" s="539"/>
      <c r="GMG45" s="539"/>
      <c r="GMH45" s="539"/>
      <c r="GMI45" s="539"/>
      <c r="GMJ45" s="539"/>
      <c r="GMK45" s="539"/>
      <c r="GML45" s="539"/>
      <c r="GMM45" s="539"/>
      <c r="GMN45" s="539"/>
      <c r="GMO45" s="539"/>
      <c r="GMP45" s="539"/>
      <c r="GMQ45" s="539"/>
      <c r="GMR45" s="539"/>
      <c r="GMS45" s="539"/>
      <c r="GMT45" s="539"/>
      <c r="GMU45" s="539"/>
      <c r="GMV45" s="539"/>
      <c r="GMW45" s="539"/>
      <c r="GMX45" s="539"/>
      <c r="GMY45" s="539"/>
      <c r="GMZ45" s="539"/>
      <c r="GNA45" s="539"/>
      <c r="GNB45" s="539"/>
      <c r="GNC45" s="539"/>
      <c r="GND45" s="539"/>
      <c r="GNE45" s="539"/>
      <c r="GNF45" s="539"/>
      <c r="GNG45" s="539"/>
      <c r="GNH45" s="539"/>
      <c r="GNI45" s="539"/>
      <c r="GNJ45" s="539"/>
      <c r="GNK45" s="539"/>
      <c r="GNL45" s="539"/>
      <c r="GNM45" s="539"/>
      <c r="GNN45" s="539"/>
      <c r="GNO45" s="539"/>
      <c r="GNP45" s="539"/>
      <c r="GNQ45" s="539"/>
      <c r="GNR45" s="539"/>
      <c r="GNS45" s="539"/>
      <c r="GNT45" s="539"/>
      <c r="GNU45" s="539"/>
      <c r="GNV45" s="539"/>
      <c r="GNW45" s="539"/>
      <c r="GNX45" s="539"/>
      <c r="GNY45" s="539"/>
      <c r="GNZ45" s="539"/>
      <c r="GOA45" s="539"/>
      <c r="GOB45" s="539"/>
      <c r="GOC45" s="539"/>
      <c r="GOD45" s="539"/>
      <c r="GOE45" s="539"/>
      <c r="GOF45" s="539"/>
      <c r="GOG45" s="539"/>
      <c r="GOH45" s="539"/>
      <c r="GOI45" s="539"/>
      <c r="GOJ45" s="539"/>
      <c r="GOK45" s="539"/>
      <c r="GOL45" s="539"/>
      <c r="GOM45" s="539"/>
      <c r="GON45" s="539"/>
      <c r="GOO45" s="539"/>
      <c r="GOP45" s="539"/>
      <c r="GOQ45" s="539"/>
      <c r="GOR45" s="539"/>
      <c r="GOS45" s="539"/>
      <c r="GOT45" s="539"/>
      <c r="GOU45" s="539"/>
      <c r="GOV45" s="539"/>
      <c r="GOW45" s="539"/>
      <c r="GOX45" s="539"/>
      <c r="GOY45" s="539"/>
      <c r="GOZ45" s="539"/>
      <c r="GPA45" s="539"/>
      <c r="GPB45" s="539"/>
      <c r="GPC45" s="539"/>
      <c r="GPD45" s="539"/>
      <c r="GPE45" s="539"/>
      <c r="GPF45" s="539"/>
      <c r="GPG45" s="539"/>
      <c r="GPH45" s="539"/>
      <c r="GPI45" s="539"/>
      <c r="GPJ45" s="539"/>
      <c r="GPK45" s="539"/>
      <c r="GPL45" s="539"/>
      <c r="GPM45" s="539"/>
      <c r="GPN45" s="539"/>
      <c r="GPO45" s="539"/>
      <c r="GPP45" s="539"/>
      <c r="GPQ45" s="539"/>
      <c r="GPR45" s="539"/>
      <c r="GPS45" s="539"/>
      <c r="GPT45" s="539"/>
      <c r="GPU45" s="539"/>
      <c r="GPV45" s="539"/>
      <c r="GPW45" s="539"/>
      <c r="GPX45" s="539"/>
      <c r="GPY45" s="539"/>
      <c r="GPZ45" s="539"/>
      <c r="GQA45" s="539"/>
      <c r="GQB45" s="539"/>
      <c r="GQC45" s="539"/>
      <c r="GQD45" s="539"/>
      <c r="GQE45" s="539"/>
      <c r="GQF45" s="539"/>
      <c r="GQG45" s="539"/>
      <c r="GQH45" s="539"/>
      <c r="GQI45" s="539"/>
      <c r="GQJ45" s="539"/>
      <c r="GQK45" s="539"/>
      <c r="GQL45" s="539"/>
      <c r="GQM45" s="539"/>
      <c r="GQN45" s="539"/>
      <c r="GQO45" s="539"/>
      <c r="GQP45" s="539"/>
      <c r="GQQ45" s="539"/>
      <c r="GQR45" s="539"/>
      <c r="GQS45" s="539"/>
      <c r="GQT45" s="539"/>
      <c r="GQU45" s="539"/>
      <c r="GQV45" s="539"/>
      <c r="GQW45" s="539"/>
      <c r="GQX45" s="539"/>
      <c r="GQY45" s="539"/>
      <c r="GQZ45" s="539"/>
      <c r="GRA45" s="539"/>
      <c r="GRB45" s="539"/>
      <c r="GRC45" s="539"/>
      <c r="GRD45" s="539"/>
      <c r="GRE45" s="539"/>
      <c r="GRF45" s="539"/>
      <c r="GRG45" s="539"/>
      <c r="GRH45" s="539"/>
      <c r="GRI45" s="539"/>
      <c r="GRJ45" s="539"/>
      <c r="GRK45" s="539"/>
      <c r="GRL45" s="539"/>
      <c r="GRM45" s="539"/>
      <c r="GRN45" s="539"/>
      <c r="GRO45" s="539"/>
      <c r="GRP45" s="539"/>
      <c r="GRQ45" s="539"/>
      <c r="GRR45" s="539"/>
      <c r="GRS45" s="539"/>
      <c r="GRT45" s="539"/>
      <c r="GRU45" s="539"/>
      <c r="GRV45" s="539"/>
      <c r="GRW45" s="539"/>
      <c r="GRX45" s="539"/>
      <c r="GRY45" s="539"/>
      <c r="GRZ45" s="539"/>
      <c r="GSA45" s="539"/>
      <c r="GSB45" s="539"/>
      <c r="GSC45" s="539"/>
      <c r="GSD45" s="539"/>
      <c r="GSE45" s="539"/>
      <c r="GSF45" s="539"/>
      <c r="GSG45" s="539"/>
      <c r="GSH45" s="539"/>
      <c r="GSI45" s="539"/>
      <c r="GSJ45" s="539"/>
      <c r="GSK45" s="539"/>
      <c r="GSL45" s="539"/>
      <c r="GSM45" s="539"/>
      <c r="GSN45" s="539"/>
      <c r="GSO45" s="539"/>
      <c r="GSP45" s="539"/>
      <c r="GSQ45" s="539"/>
      <c r="GSR45" s="539"/>
      <c r="GSS45" s="539"/>
      <c r="GST45" s="539"/>
      <c r="GSU45" s="539"/>
      <c r="GSV45" s="539"/>
      <c r="GSW45" s="539"/>
      <c r="GSX45" s="539"/>
      <c r="GSY45" s="539"/>
      <c r="GSZ45" s="539"/>
      <c r="GTA45" s="539"/>
      <c r="GTB45" s="539"/>
      <c r="GTC45" s="539"/>
      <c r="GTD45" s="539"/>
      <c r="GTE45" s="539"/>
      <c r="GTF45" s="539"/>
      <c r="GTG45" s="539"/>
      <c r="GTH45" s="539"/>
      <c r="GTI45" s="539"/>
      <c r="GTJ45" s="539"/>
      <c r="GTK45" s="539"/>
      <c r="GTL45" s="539"/>
      <c r="GTM45" s="539"/>
      <c r="GTN45" s="539"/>
      <c r="GTO45" s="539"/>
      <c r="GTP45" s="539"/>
      <c r="GTQ45" s="539"/>
      <c r="GTR45" s="539"/>
      <c r="GTS45" s="539"/>
      <c r="GTT45" s="539"/>
      <c r="GTU45" s="539"/>
      <c r="GTV45" s="539"/>
      <c r="GTW45" s="539"/>
      <c r="GTX45" s="539"/>
      <c r="GTY45" s="539"/>
      <c r="GTZ45" s="539"/>
      <c r="GUA45" s="539"/>
      <c r="GUB45" s="539"/>
      <c r="GUC45" s="539"/>
      <c r="GUD45" s="539"/>
      <c r="GUE45" s="539"/>
      <c r="GUF45" s="539"/>
      <c r="GUG45" s="539"/>
      <c r="GUH45" s="539"/>
      <c r="GUI45" s="539"/>
      <c r="GUJ45" s="539"/>
      <c r="GUK45" s="539"/>
      <c r="GUL45" s="539"/>
      <c r="GUM45" s="539"/>
      <c r="GUN45" s="539"/>
      <c r="GUO45" s="539"/>
      <c r="GUP45" s="539"/>
      <c r="GUQ45" s="539"/>
      <c r="GUR45" s="539"/>
      <c r="GUS45" s="539"/>
      <c r="GUT45" s="539"/>
      <c r="GUU45" s="539"/>
      <c r="GUV45" s="539"/>
      <c r="GUW45" s="539"/>
      <c r="GUX45" s="539"/>
      <c r="GUY45" s="539"/>
      <c r="GUZ45" s="539"/>
      <c r="GVA45" s="539"/>
      <c r="GVB45" s="539"/>
      <c r="GVC45" s="539"/>
      <c r="GVD45" s="539"/>
      <c r="GVE45" s="539"/>
      <c r="GVF45" s="539"/>
      <c r="GVG45" s="539"/>
      <c r="GVH45" s="539"/>
      <c r="GVI45" s="539"/>
      <c r="GVJ45" s="539"/>
      <c r="GVK45" s="539"/>
      <c r="GVL45" s="539"/>
      <c r="GVM45" s="539"/>
      <c r="GVN45" s="539"/>
      <c r="GVO45" s="539"/>
      <c r="GVP45" s="539"/>
      <c r="GVQ45" s="539"/>
      <c r="GVR45" s="539"/>
      <c r="GVS45" s="539"/>
      <c r="GVT45" s="539"/>
      <c r="GVU45" s="539"/>
      <c r="GVV45" s="539"/>
      <c r="GVW45" s="539"/>
      <c r="GVX45" s="539"/>
      <c r="GVY45" s="539"/>
      <c r="GVZ45" s="539"/>
      <c r="GWA45" s="539"/>
      <c r="GWB45" s="539"/>
      <c r="GWC45" s="539"/>
      <c r="GWD45" s="539"/>
      <c r="GWE45" s="539"/>
      <c r="GWF45" s="539"/>
      <c r="GWG45" s="539"/>
      <c r="GWH45" s="539"/>
      <c r="GWI45" s="539"/>
      <c r="GWJ45" s="539"/>
      <c r="GWK45" s="539"/>
      <c r="GWL45" s="539"/>
      <c r="GWM45" s="539"/>
      <c r="GWN45" s="539"/>
      <c r="GWO45" s="539"/>
      <c r="GWP45" s="539"/>
      <c r="GWQ45" s="539"/>
      <c r="GWR45" s="539"/>
      <c r="GWS45" s="539"/>
      <c r="GWT45" s="539"/>
      <c r="GWU45" s="539"/>
      <c r="GWV45" s="539"/>
      <c r="GWW45" s="539"/>
      <c r="GWX45" s="539"/>
      <c r="GWY45" s="539"/>
      <c r="GWZ45" s="539"/>
      <c r="GXA45" s="539"/>
      <c r="GXB45" s="539"/>
      <c r="GXC45" s="539"/>
      <c r="GXD45" s="539"/>
      <c r="GXE45" s="539"/>
      <c r="GXF45" s="539"/>
      <c r="GXG45" s="539"/>
      <c r="GXH45" s="539"/>
      <c r="GXI45" s="539"/>
      <c r="GXJ45" s="539"/>
      <c r="GXK45" s="539"/>
      <c r="GXL45" s="539"/>
      <c r="GXM45" s="539"/>
      <c r="GXN45" s="539"/>
      <c r="GXO45" s="539"/>
      <c r="GXP45" s="539"/>
      <c r="GXQ45" s="539"/>
      <c r="GXR45" s="539"/>
      <c r="GXS45" s="539"/>
      <c r="GXT45" s="539"/>
      <c r="GXU45" s="539"/>
      <c r="GXV45" s="539"/>
      <c r="GXW45" s="539"/>
      <c r="GXX45" s="539"/>
      <c r="GXY45" s="539"/>
      <c r="GXZ45" s="539"/>
      <c r="GYA45" s="539"/>
      <c r="GYB45" s="539"/>
      <c r="GYC45" s="539"/>
      <c r="GYD45" s="539"/>
      <c r="GYE45" s="539"/>
      <c r="GYF45" s="539"/>
      <c r="GYG45" s="539"/>
      <c r="GYH45" s="539"/>
      <c r="GYI45" s="539"/>
      <c r="GYJ45" s="539"/>
      <c r="GYK45" s="539"/>
      <c r="GYL45" s="539"/>
      <c r="GYM45" s="539"/>
      <c r="GYN45" s="539"/>
      <c r="GYO45" s="539"/>
      <c r="GYP45" s="539"/>
      <c r="GYQ45" s="539"/>
      <c r="GYR45" s="539"/>
      <c r="GYS45" s="539"/>
      <c r="GYT45" s="539"/>
      <c r="GYU45" s="539"/>
      <c r="GYV45" s="539"/>
      <c r="GYW45" s="539"/>
      <c r="GYX45" s="539"/>
      <c r="GYY45" s="539"/>
      <c r="GYZ45" s="539"/>
      <c r="GZA45" s="539"/>
      <c r="GZB45" s="539"/>
      <c r="GZC45" s="539"/>
      <c r="GZD45" s="539"/>
      <c r="GZE45" s="539"/>
      <c r="GZF45" s="539"/>
      <c r="GZG45" s="539"/>
      <c r="GZH45" s="539"/>
      <c r="GZI45" s="539"/>
      <c r="GZJ45" s="539"/>
      <c r="GZK45" s="539"/>
      <c r="GZL45" s="539"/>
      <c r="GZM45" s="539"/>
      <c r="GZN45" s="539"/>
      <c r="GZO45" s="539"/>
      <c r="GZP45" s="539"/>
      <c r="GZQ45" s="539"/>
      <c r="GZR45" s="539"/>
      <c r="GZS45" s="539"/>
      <c r="GZT45" s="539"/>
      <c r="GZU45" s="539"/>
      <c r="GZV45" s="539"/>
      <c r="GZW45" s="539"/>
      <c r="GZX45" s="539"/>
      <c r="GZY45" s="539"/>
      <c r="GZZ45" s="539"/>
      <c r="HAA45" s="539"/>
      <c r="HAB45" s="539"/>
      <c r="HAC45" s="539"/>
      <c r="HAD45" s="539"/>
      <c r="HAE45" s="539"/>
      <c r="HAF45" s="539"/>
      <c r="HAG45" s="539"/>
      <c r="HAH45" s="539"/>
      <c r="HAI45" s="539"/>
      <c r="HAJ45" s="539"/>
      <c r="HAK45" s="539"/>
      <c r="HAL45" s="539"/>
      <c r="HAM45" s="539"/>
      <c r="HAN45" s="539"/>
      <c r="HAO45" s="539"/>
      <c r="HAP45" s="539"/>
      <c r="HAQ45" s="539"/>
      <c r="HAR45" s="539"/>
      <c r="HAS45" s="539"/>
      <c r="HAT45" s="539"/>
      <c r="HAU45" s="539"/>
      <c r="HAV45" s="539"/>
      <c r="HAW45" s="539"/>
      <c r="HAX45" s="539"/>
      <c r="HAY45" s="539"/>
      <c r="HAZ45" s="539"/>
      <c r="HBA45" s="539"/>
      <c r="HBB45" s="539"/>
      <c r="HBC45" s="539"/>
      <c r="HBD45" s="539"/>
      <c r="HBE45" s="539"/>
      <c r="HBF45" s="539"/>
      <c r="HBG45" s="539"/>
      <c r="HBH45" s="539"/>
      <c r="HBI45" s="539"/>
      <c r="HBJ45" s="539"/>
      <c r="HBK45" s="539"/>
      <c r="HBL45" s="539"/>
      <c r="HBM45" s="539"/>
      <c r="HBN45" s="539"/>
      <c r="HBO45" s="539"/>
      <c r="HBP45" s="539"/>
      <c r="HBQ45" s="539"/>
      <c r="HBR45" s="539"/>
      <c r="HBS45" s="539"/>
      <c r="HBT45" s="539"/>
      <c r="HBU45" s="539"/>
      <c r="HBV45" s="539"/>
      <c r="HBW45" s="539"/>
      <c r="HBX45" s="539"/>
      <c r="HBY45" s="539"/>
      <c r="HBZ45" s="539"/>
      <c r="HCA45" s="539"/>
      <c r="HCB45" s="539"/>
      <c r="HCC45" s="539"/>
      <c r="HCD45" s="539"/>
      <c r="HCE45" s="539"/>
      <c r="HCF45" s="539"/>
      <c r="HCG45" s="539"/>
      <c r="HCH45" s="539"/>
      <c r="HCI45" s="539"/>
      <c r="HCJ45" s="539"/>
      <c r="HCK45" s="539"/>
      <c r="HCL45" s="539"/>
      <c r="HCM45" s="539"/>
      <c r="HCN45" s="539"/>
      <c r="HCO45" s="539"/>
      <c r="HCP45" s="539"/>
      <c r="HCQ45" s="539"/>
      <c r="HCR45" s="539"/>
      <c r="HCS45" s="539"/>
      <c r="HCT45" s="539"/>
      <c r="HCU45" s="539"/>
      <c r="HCV45" s="539"/>
      <c r="HCW45" s="539"/>
      <c r="HCX45" s="539"/>
      <c r="HCY45" s="539"/>
      <c r="HCZ45" s="539"/>
      <c r="HDA45" s="539"/>
      <c r="HDB45" s="539"/>
      <c r="HDC45" s="539"/>
      <c r="HDD45" s="539"/>
      <c r="HDE45" s="539"/>
      <c r="HDF45" s="539"/>
      <c r="HDG45" s="539"/>
      <c r="HDH45" s="539"/>
      <c r="HDI45" s="539"/>
      <c r="HDJ45" s="539"/>
      <c r="HDK45" s="539"/>
      <c r="HDL45" s="539"/>
      <c r="HDM45" s="539"/>
      <c r="HDN45" s="539"/>
      <c r="HDO45" s="539"/>
      <c r="HDP45" s="539"/>
      <c r="HDQ45" s="539"/>
      <c r="HDR45" s="539"/>
      <c r="HDS45" s="539"/>
      <c r="HDT45" s="539"/>
      <c r="HDU45" s="539"/>
      <c r="HDV45" s="539"/>
      <c r="HDW45" s="539"/>
      <c r="HDX45" s="539"/>
      <c r="HDY45" s="539"/>
      <c r="HDZ45" s="539"/>
      <c r="HEA45" s="539"/>
      <c r="HEB45" s="539"/>
      <c r="HEC45" s="539"/>
      <c r="HED45" s="539"/>
      <c r="HEE45" s="539"/>
      <c r="HEF45" s="539"/>
      <c r="HEG45" s="539"/>
      <c r="HEH45" s="539"/>
      <c r="HEI45" s="539"/>
      <c r="HEJ45" s="539"/>
      <c r="HEK45" s="539"/>
      <c r="HEL45" s="539"/>
      <c r="HEM45" s="539"/>
      <c r="HEN45" s="539"/>
      <c r="HEO45" s="539"/>
      <c r="HEP45" s="539"/>
      <c r="HEQ45" s="539"/>
      <c r="HER45" s="539"/>
      <c r="HES45" s="539"/>
      <c r="HET45" s="539"/>
      <c r="HEU45" s="539"/>
      <c r="HEV45" s="539"/>
      <c r="HEW45" s="539"/>
      <c r="HEX45" s="539"/>
      <c r="HEY45" s="539"/>
      <c r="HEZ45" s="539"/>
      <c r="HFA45" s="539"/>
      <c r="HFB45" s="539"/>
      <c r="HFC45" s="539"/>
      <c r="HFD45" s="539"/>
      <c r="HFE45" s="539"/>
      <c r="HFF45" s="539"/>
      <c r="HFG45" s="539"/>
      <c r="HFH45" s="539"/>
      <c r="HFI45" s="539"/>
      <c r="HFJ45" s="539"/>
      <c r="HFK45" s="539"/>
      <c r="HFL45" s="539"/>
      <c r="HFM45" s="539"/>
      <c r="HFN45" s="539"/>
      <c r="HFO45" s="539"/>
      <c r="HFP45" s="539"/>
      <c r="HFQ45" s="539"/>
      <c r="HFR45" s="539"/>
      <c r="HFS45" s="539"/>
      <c r="HFT45" s="539"/>
      <c r="HFU45" s="539"/>
      <c r="HFV45" s="539"/>
      <c r="HFW45" s="539"/>
      <c r="HFX45" s="539"/>
      <c r="HFY45" s="539"/>
      <c r="HFZ45" s="539"/>
      <c r="HGA45" s="539"/>
      <c r="HGB45" s="539"/>
      <c r="HGC45" s="539"/>
      <c r="HGD45" s="539"/>
      <c r="HGE45" s="539"/>
      <c r="HGF45" s="539"/>
      <c r="HGG45" s="539"/>
      <c r="HGH45" s="539"/>
      <c r="HGI45" s="539"/>
      <c r="HGJ45" s="539"/>
      <c r="HGK45" s="539"/>
      <c r="HGL45" s="539"/>
      <c r="HGM45" s="539"/>
      <c r="HGN45" s="539"/>
      <c r="HGO45" s="539"/>
      <c r="HGP45" s="539"/>
      <c r="HGQ45" s="539"/>
      <c r="HGR45" s="539"/>
      <c r="HGS45" s="539"/>
      <c r="HGT45" s="539"/>
      <c r="HGU45" s="539"/>
      <c r="HGV45" s="539"/>
      <c r="HGW45" s="539"/>
      <c r="HGX45" s="539"/>
      <c r="HGY45" s="539"/>
      <c r="HGZ45" s="539"/>
      <c r="HHA45" s="539"/>
      <c r="HHB45" s="539"/>
      <c r="HHC45" s="539"/>
      <c r="HHD45" s="539"/>
      <c r="HHE45" s="539"/>
      <c r="HHF45" s="539"/>
      <c r="HHG45" s="539"/>
      <c r="HHH45" s="539"/>
      <c r="HHI45" s="539"/>
      <c r="HHJ45" s="539"/>
      <c r="HHK45" s="539"/>
      <c r="HHL45" s="539"/>
      <c r="HHM45" s="539"/>
      <c r="HHN45" s="539"/>
      <c r="HHO45" s="539"/>
      <c r="HHP45" s="539"/>
      <c r="HHQ45" s="539"/>
      <c r="HHR45" s="539"/>
      <c r="HHS45" s="539"/>
      <c r="HHT45" s="539"/>
      <c r="HHU45" s="539"/>
      <c r="HHV45" s="539"/>
      <c r="HHW45" s="539"/>
      <c r="HHX45" s="539"/>
      <c r="HHY45" s="539"/>
      <c r="HHZ45" s="539"/>
      <c r="HIA45" s="539"/>
      <c r="HIB45" s="539"/>
      <c r="HIC45" s="539"/>
      <c r="HID45" s="539"/>
      <c r="HIE45" s="539"/>
      <c r="HIF45" s="539"/>
      <c r="HIG45" s="539"/>
      <c r="HIH45" s="539"/>
      <c r="HII45" s="539"/>
      <c r="HIJ45" s="539"/>
      <c r="HIK45" s="539"/>
      <c r="HIL45" s="539"/>
      <c r="HIM45" s="539"/>
      <c r="HIN45" s="539"/>
      <c r="HIO45" s="539"/>
      <c r="HIP45" s="539"/>
      <c r="HIQ45" s="539"/>
      <c r="HIR45" s="539"/>
      <c r="HIS45" s="539"/>
      <c r="HIT45" s="539"/>
      <c r="HIU45" s="539"/>
      <c r="HIV45" s="539"/>
      <c r="HIW45" s="539"/>
      <c r="HIX45" s="539"/>
      <c r="HIY45" s="539"/>
      <c r="HIZ45" s="539"/>
      <c r="HJA45" s="539"/>
      <c r="HJB45" s="539"/>
      <c r="HJC45" s="539"/>
      <c r="HJD45" s="539"/>
      <c r="HJE45" s="539"/>
      <c r="HJF45" s="539"/>
      <c r="HJG45" s="539"/>
      <c r="HJH45" s="539"/>
      <c r="HJI45" s="539"/>
      <c r="HJJ45" s="539"/>
      <c r="HJK45" s="539"/>
      <c r="HJL45" s="539"/>
      <c r="HJM45" s="539"/>
      <c r="HJN45" s="539"/>
      <c r="HJO45" s="539"/>
      <c r="HJP45" s="539"/>
      <c r="HJQ45" s="539"/>
      <c r="HJR45" s="539"/>
      <c r="HJS45" s="539"/>
      <c r="HJT45" s="539"/>
      <c r="HJU45" s="539"/>
      <c r="HJV45" s="539"/>
      <c r="HJW45" s="539"/>
      <c r="HJX45" s="539"/>
      <c r="HJY45" s="539"/>
      <c r="HJZ45" s="539"/>
      <c r="HKA45" s="539"/>
      <c r="HKB45" s="539"/>
      <c r="HKC45" s="539"/>
      <c r="HKD45" s="539"/>
      <c r="HKE45" s="539"/>
      <c r="HKF45" s="539"/>
      <c r="HKG45" s="539"/>
      <c r="HKH45" s="539"/>
      <c r="HKI45" s="539"/>
      <c r="HKJ45" s="539"/>
      <c r="HKK45" s="539"/>
      <c r="HKL45" s="539"/>
      <c r="HKM45" s="539"/>
      <c r="HKN45" s="539"/>
      <c r="HKO45" s="539"/>
      <c r="HKP45" s="539"/>
      <c r="HKQ45" s="539"/>
      <c r="HKR45" s="539"/>
      <c r="HKS45" s="539"/>
      <c r="HKT45" s="539"/>
      <c r="HKU45" s="539"/>
      <c r="HKV45" s="539"/>
      <c r="HKW45" s="539"/>
      <c r="HKX45" s="539"/>
      <c r="HKY45" s="539"/>
      <c r="HKZ45" s="539"/>
      <c r="HLA45" s="539"/>
      <c r="HLB45" s="539"/>
      <c r="HLC45" s="539"/>
      <c r="HLD45" s="539"/>
      <c r="HLE45" s="539"/>
      <c r="HLF45" s="539"/>
      <c r="HLG45" s="539"/>
      <c r="HLH45" s="539"/>
      <c r="HLI45" s="539"/>
      <c r="HLJ45" s="539"/>
      <c r="HLK45" s="539"/>
      <c r="HLL45" s="539"/>
      <c r="HLM45" s="539"/>
      <c r="HLN45" s="539"/>
      <c r="HLO45" s="539"/>
      <c r="HLP45" s="539"/>
      <c r="HLQ45" s="539"/>
      <c r="HLR45" s="539"/>
      <c r="HLS45" s="539"/>
      <c r="HLT45" s="539"/>
      <c r="HLU45" s="539"/>
      <c r="HLV45" s="539"/>
      <c r="HLW45" s="539"/>
      <c r="HLX45" s="539"/>
      <c r="HLY45" s="539"/>
      <c r="HLZ45" s="539"/>
      <c r="HMA45" s="539"/>
      <c r="HMB45" s="539"/>
      <c r="HMC45" s="539"/>
      <c r="HMD45" s="539"/>
      <c r="HME45" s="539"/>
      <c r="HMF45" s="539"/>
      <c r="HMG45" s="539"/>
      <c r="HMH45" s="539"/>
      <c r="HMI45" s="539"/>
      <c r="HMJ45" s="539"/>
      <c r="HMK45" s="539"/>
      <c r="HML45" s="539"/>
      <c r="HMM45" s="539"/>
      <c r="HMN45" s="539"/>
      <c r="HMO45" s="539"/>
      <c r="HMP45" s="539"/>
      <c r="HMQ45" s="539"/>
      <c r="HMR45" s="539"/>
      <c r="HMS45" s="539"/>
      <c r="HMT45" s="539"/>
      <c r="HMU45" s="539"/>
      <c r="HMV45" s="539"/>
      <c r="HMW45" s="539"/>
      <c r="HMX45" s="539"/>
      <c r="HMY45" s="539"/>
      <c r="HMZ45" s="539"/>
      <c r="HNA45" s="539"/>
      <c r="HNB45" s="539"/>
      <c r="HNC45" s="539"/>
      <c r="HND45" s="539"/>
      <c r="HNE45" s="539"/>
      <c r="HNF45" s="539"/>
      <c r="HNG45" s="539"/>
      <c r="HNH45" s="539"/>
      <c r="HNI45" s="539"/>
      <c r="HNJ45" s="539"/>
      <c r="HNK45" s="539"/>
      <c r="HNL45" s="539"/>
      <c r="HNM45" s="539"/>
      <c r="HNN45" s="539"/>
      <c r="HNO45" s="539"/>
      <c r="HNP45" s="539"/>
      <c r="HNQ45" s="539"/>
      <c r="HNR45" s="539"/>
      <c r="HNS45" s="539"/>
      <c r="HNT45" s="539"/>
      <c r="HNU45" s="539"/>
      <c r="HNV45" s="539"/>
      <c r="HNW45" s="539"/>
      <c r="HNX45" s="539"/>
      <c r="HNY45" s="539"/>
      <c r="HNZ45" s="539"/>
      <c r="HOA45" s="539"/>
      <c r="HOB45" s="539"/>
      <c r="HOC45" s="539"/>
      <c r="HOD45" s="539"/>
      <c r="HOE45" s="539"/>
      <c r="HOF45" s="539"/>
      <c r="HOG45" s="539"/>
      <c r="HOH45" s="539"/>
      <c r="HOI45" s="539"/>
      <c r="HOJ45" s="539"/>
      <c r="HOK45" s="539"/>
      <c r="HOL45" s="539"/>
      <c r="HOM45" s="539"/>
      <c r="HON45" s="539"/>
      <c r="HOO45" s="539"/>
      <c r="HOP45" s="539"/>
      <c r="HOQ45" s="539"/>
      <c r="HOR45" s="539"/>
      <c r="HOS45" s="539"/>
      <c r="HOT45" s="539"/>
      <c r="HOU45" s="539"/>
      <c r="HOV45" s="539"/>
      <c r="HOW45" s="539"/>
      <c r="HOX45" s="539"/>
      <c r="HOY45" s="539"/>
      <c r="HOZ45" s="539"/>
      <c r="HPA45" s="539"/>
      <c r="HPB45" s="539"/>
      <c r="HPC45" s="539"/>
      <c r="HPD45" s="539"/>
      <c r="HPE45" s="539"/>
      <c r="HPF45" s="539"/>
      <c r="HPG45" s="539"/>
      <c r="HPH45" s="539"/>
      <c r="HPI45" s="539"/>
      <c r="HPJ45" s="539"/>
      <c r="HPK45" s="539"/>
      <c r="HPL45" s="539"/>
      <c r="HPM45" s="539"/>
      <c r="HPN45" s="539"/>
      <c r="HPO45" s="539"/>
      <c r="HPP45" s="539"/>
      <c r="HPQ45" s="539"/>
      <c r="HPR45" s="539"/>
      <c r="HPS45" s="539"/>
      <c r="HPT45" s="539"/>
      <c r="HPU45" s="539"/>
      <c r="HPV45" s="539"/>
      <c r="HPW45" s="539"/>
      <c r="HPX45" s="539"/>
      <c r="HPY45" s="539"/>
      <c r="HPZ45" s="539"/>
      <c r="HQA45" s="539"/>
      <c r="HQB45" s="539"/>
      <c r="HQC45" s="539"/>
      <c r="HQD45" s="539"/>
      <c r="HQE45" s="539"/>
      <c r="HQF45" s="539"/>
      <c r="HQG45" s="539"/>
      <c r="HQH45" s="539"/>
      <c r="HQI45" s="539"/>
      <c r="HQJ45" s="539"/>
      <c r="HQK45" s="539"/>
      <c r="HQL45" s="539"/>
      <c r="HQM45" s="539"/>
      <c r="HQN45" s="539"/>
      <c r="HQO45" s="539"/>
      <c r="HQP45" s="539"/>
      <c r="HQQ45" s="539"/>
      <c r="HQR45" s="539"/>
      <c r="HQS45" s="539"/>
      <c r="HQT45" s="539"/>
      <c r="HQU45" s="539"/>
      <c r="HQV45" s="539"/>
      <c r="HQW45" s="539"/>
      <c r="HQX45" s="539"/>
      <c r="HQY45" s="539"/>
      <c r="HQZ45" s="539"/>
      <c r="HRA45" s="539"/>
      <c r="HRB45" s="539"/>
      <c r="HRC45" s="539"/>
      <c r="HRD45" s="539"/>
      <c r="HRE45" s="539"/>
      <c r="HRF45" s="539"/>
      <c r="HRG45" s="539"/>
      <c r="HRH45" s="539"/>
      <c r="HRI45" s="539"/>
      <c r="HRJ45" s="539"/>
      <c r="HRK45" s="539"/>
      <c r="HRL45" s="539"/>
      <c r="HRM45" s="539"/>
      <c r="HRN45" s="539"/>
      <c r="HRO45" s="539"/>
      <c r="HRP45" s="539"/>
      <c r="HRQ45" s="539"/>
      <c r="HRR45" s="539"/>
      <c r="HRS45" s="539"/>
      <c r="HRT45" s="539"/>
      <c r="HRU45" s="539"/>
      <c r="HRV45" s="539"/>
      <c r="HRW45" s="539"/>
      <c r="HRX45" s="539"/>
      <c r="HRY45" s="539"/>
      <c r="HRZ45" s="539"/>
      <c r="HSA45" s="539"/>
      <c r="HSB45" s="539"/>
      <c r="HSC45" s="539"/>
      <c r="HSD45" s="539"/>
      <c r="HSE45" s="539"/>
      <c r="HSF45" s="539"/>
      <c r="HSG45" s="539"/>
      <c r="HSH45" s="539"/>
      <c r="HSI45" s="539"/>
      <c r="HSJ45" s="539"/>
      <c r="HSK45" s="539"/>
      <c r="HSL45" s="539"/>
      <c r="HSM45" s="539"/>
      <c r="HSN45" s="539"/>
      <c r="HSO45" s="539"/>
      <c r="HSP45" s="539"/>
      <c r="HSQ45" s="539"/>
      <c r="HSR45" s="539"/>
      <c r="HSS45" s="539"/>
      <c r="HST45" s="539"/>
      <c r="HSU45" s="539"/>
      <c r="HSV45" s="539"/>
      <c r="HSW45" s="539"/>
      <c r="HSX45" s="539"/>
      <c r="HSY45" s="539"/>
      <c r="HSZ45" s="539"/>
      <c r="HTA45" s="539"/>
      <c r="HTB45" s="539"/>
      <c r="HTC45" s="539"/>
      <c r="HTD45" s="539"/>
      <c r="HTE45" s="539"/>
      <c r="HTF45" s="539"/>
      <c r="HTG45" s="539"/>
      <c r="HTH45" s="539"/>
      <c r="HTI45" s="539"/>
      <c r="HTJ45" s="539"/>
      <c r="HTK45" s="539"/>
      <c r="HTL45" s="539"/>
      <c r="HTM45" s="539"/>
      <c r="HTN45" s="539"/>
      <c r="HTO45" s="539"/>
      <c r="HTP45" s="539"/>
      <c r="HTQ45" s="539"/>
      <c r="HTR45" s="539"/>
      <c r="HTS45" s="539"/>
      <c r="HTT45" s="539"/>
      <c r="HTU45" s="539"/>
      <c r="HTV45" s="539"/>
      <c r="HTW45" s="539"/>
      <c r="HTX45" s="539"/>
      <c r="HTY45" s="539"/>
      <c r="HTZ45" s="539"/>
      <c r="HUA45" s="539"/>
      <c r="HUB45" s="539"/>
      <c r="HUC45" s="539"/>
      <c r="HUD45" s="539"/>
      <c r="HUE45" s="539"/>
      <c r="HUF45" s="539"/>
      <c r="HUG45" s="539"/>
      <c r="HUH45" s="539"/>
      <c r="HUI45" s="539"/>
      <c r="HUJ45" s="539"/>
      <c r="HUK45" s="539"/>
      <c r="HUL45" s="539"/>
      <c r="HUM45" s="539"/>
      <c r="HUN45" s="539"/>
      <c r="HUO45" s="539"/>
      <c r="HUP45" s="539"/>
      <c r="HUQ45" s="539"/>
      <c r="HUR45" s="539"/>
      <c r="HUS45" s="539"/>
      <c r="HUT45" s="539"/>
      <c r="HUU45" s="539"/>
      <c r="HUV45" s="539"/>
      <c r="HUW45" s="539"/>
      <c r="HUX45" s="539"/>
      <c r="HUY45" s="539"/>
      <c r="HUZ45" s="539"/>
      <c r="HVA45" s="539"/>
      <c r="HVB45" s="539"/>
      <c r="HVC45" s="539"/>
      <c r="HVD45" s="539"/>
      <c r="HVE45" s="539"/>
      <c r="HVF45" s="539"/>
      <c r="HVG45" s="539"/>
      <c r="HVH45" s="539"/>
      <c r="HVI45" s="539"/>
      <c r="HVJ45" s="539"/>
      <c r="HVK45" s="539"/>
      <c r="HVL45" s="539"/>
      <c r="HVM45" s="539"/>
      <c r="HVN45" s="539"/>
      <c r="HVO45" s="539"/>
      <c r="HVP45" s="539"/>
      <c r="HVQ45" s="539"/>
      <c r="HVR45" s="539"/>
      <c r="HVS45" s="539"/>
      <c r="HVT45" s="539"/>
      <c r="HVU45" s="539"/>
      <c r="HVV45" s="539"/>
      <c r="HVW45" s="539"/>
      <c r="HVX45" s="539"/>
      <c r="HVY45" s="539"/>
      <c r="HVZ45" s="539"/>
      <c r="HWA45" s="539"/>
      <c r="HWB45" s="539"/>
      <c r="HWC45" s="539"/>
      <c r="HWD45" s="539"/>
      <c r="HWE45" s="539"/>
      <c r="HWF45" s="539"/>
      <c r="HWG45" s="539"/>
      <c r="HWH45" s="539"/>
      <c r="HWI45" s="539"/>
      <c r="HWJ45" s="539"/>
      <c r="HWK45" s="539"/>
      <c r="HWL45" s="539"/>
      <c r="HWM45" s="539"/>
      <c r="HWN45" s="539"/>
      <c r="HWO45" s="539"/>
      <c r="HWP45" s="539"/>
      <c r="HWQ45" s="539"/>
      <c r="HWR45" s="539"/>
      <c r="HWS45" s="539"/>
      <c r="HWT45" s="539"/>
      <c r="HWU45" s="539"/>
      <c r="HWV45" s="539"/>
      <c r="HWW45" s="539"/>
      <c r="HWX45" s="539"/>
      <c r="HWY45" s="539"/>
      <c r="HWZ45" s="539"/>
      <c r="HXA45" s="539"/>
      <c r="HXB45" s="539"/>
      <c r="HXC45" s="539"/>
      <c r="HXD45" s="539"/>
      <c r="HXE45" s="539"/>
      <c r="HXF45" s="539"/>
      <c r="HXG45" s="539"/>
      <c r="HXH45" s="539"/>
      <c r="HXI45" s="539"/>
      <c r="HXJ45" s="539"/>
      <c r="HXK45" s="539"/>
      <c r="HXL45" s="539"/>
      <c r="HXM45" s="539"/>
      <c r="HXN45" s="539"/>
      <c r="HXO45" s="539"/>
      <c r="HXP45" s="539"/>
      <c r="HXQ45" s="539"/>
      <c r="HXR45" s="539"/>
      <c r="HXS45" s="539"/>
      <c r="HXT45" s="539"/>
      <c r="HXU45" s="539"/>
      <c r="HXV45" s="539"/>
      <c r="HXW45" s="539"/>
      <c r="HXX45" s="539"/>
      <c r="HXY45" s="539"/>
      <c r="HXZ45" s="539"/>
      <c r="HYA45" s="539"/>
      <c r="HYB45" s="539"/>
      <c r="HYC45" s="539"/>
      <c r="HYD45" s="539"/>
      <c r="HYE45" s="539"/>
      <c r="HYF45" s="539"/>
      <c r="HYG45" s="539"/>
      <c r="HYH45" s="539"/>
      <c r="HYI45" s="539"/>
      <c r="HYJ45" s="539"/>
      <c r="HYK45" s="539"/>
      <c r="HYL45" s="539"/>
      <c r="HYM45" s="539"/>
      <c r="HYN45" s="539"/>
      <c r="HYO45" s="539"/>
      <c r="HYP45" s="539"/>
      <c r="HYQ45" s="539"/>
      <c r="HYR45" s="539"/>
      <c r="HYS45" s="539"/>
      <c r="HYT45" s="539"/>
      <c r="HYU45" s="539"/>
      <c r="HYV45" s="539"/>
      <c r="HYW45" s="539"/>
      <c r="HYX45" s="539"/>
      <c r="HYY45" s="539"/>
      <c r="HYZ45" s="539"/>
      <c r="HZA45" s="539"/>
      <c r="HZB45" s="539"/>
      <c r="HZC45" s="539"/>
      <c r="HZD45" s="539"/>
      <c r="HZE45" s="539"/>
      <c r="HZF45" s="539"/>
      <c r="HZG45" s="539"/>
      <c r="HZH45" s="539"/>
      <c r="HZI45" s="539"/>
      <c r="HZJ45" s="539"/>
      <c r="HZK45" s="539"/>
      <c r="HZL45" s="539"/>
      <c r="HZM45" s="539"/>
      <c r="HZN45" s="539"/>
      <c r="HZO45" s="539"/>
      <c r="HZP45" s="539"/>
      <c r="HZQ45" s="539"/>
      <c r="HZR45" s="539"/>
      <c r="HZS45" s="539"/>
      <c r="HZT45" s="539"/>
      <c r="HZU45" s="539"/>
      <c r="HZV45" s="539"/>
      <c r="HZW45" s="539"/>
      <c r="HZX45" s="539"/>
      <c r="HZY45" s="539"/>
      <c r="HZZ45" s="539"/>
      <c r="IAA45" s="539"/>
      <c r="IAB45" s="539"/>
      <c r="IAC45" s="539"/>
      <c r="IAD45" s="539"/>
      <c r="IAE45" s="539"/>
      <c r="IAF45" s="539"/>
      <c r="IAG45" s="539"/>
      <c r="IAH45" s="539"/>
      <c r="IAI45" s="539"/>
      <c r="IAJ45" s="539"/>
      <c r="IAK45" s="539"/>
      <c r="IAL45" s="539"/>
      <c r="IAM45" s="539"/>
      <c r="IAN45" s="539"/>
      <c r="IAO45" s="539"/>
      <c r="IAP45" s="539"/>
      <c r="IAQ45" s="539"/>
      <c r="IAR45" s="539"/>
      <c r="IAS45" s="539"/>
      <c r="IAT45" s="539"/>
      <c r="IAU45" s="539"/>
      <c r="IAV45" s="539"/>
      <c r="IAW45" s="539"/>
      <c r="IAX45" s="539"/>
      <c r="IAY45" s="539"/>
      <c r="IAZ45" s="539"/>
      <c r="IBA45" s="539"/>
      <c r="IBB45" s="539"/>
      <c r="IBC45" s="539"/>
      <c r="IBD45" s="539"/>
      <c r="IBE45" s="539"/>
      <c r="IBF45" s="539"/>
      <c r="IBG45" s="539"/>
      <c r="IBH45" s="539"/>
      <c r="IBI45" s="539"/>
      <c r="IBJ45" s="539"/>
      <c r="IBK45" s="539"/>
      <c r="IBL45" s="539"/>
      <c r="IBM45" s="539"/>
      <c r="IBN45" s="539"/>
      <c r="IBO45" s="539"/>
      <c r="IBP45" s="539"/>
      <c r="IBQ45" s="539"/>
      <c r="IBR45" s="539"/>
      <c r="IBS45" s="539"/>
      <c r="IBT45" s="539"/>
      <c r="IBU45" s="539"/>
      <c r="IBV45" s="539"/>
      <c r="IBW45" s="539"/>
      <c r="IBX45" s="539"/>
      <c r="IBY45" s="539"/>
      <c r="IBZ45" s="539"/>
      <c r="ICA45" s="539"/>
      <c r="ICB45" s="539"/>
      <c r="ICC45" s="539"/>
      <c r="ICD45" s="539"/>
      <c r="ICE45" s="539"/>
      <c r="ICF45" s="539"/>
      <c r="ICG45" s="539"/>
      <c r="ICH45" s="539"/>
      <c r="ICI45" s="539"/>
      <c r="ICJ45" s="539"/>
      <c r="ICK45" s="539"/>
      <c r="ICL45" s="539"/>
      <c r="ICM45" s="539"/>
      <c r="ICN45" s="539"/>
      <c r="ICO45" s="539"/>
      <c r="ICP45" s="539"/>
      <c r="ICQ45" s="539"/>
      <c r="ICR45" s="539"/>
      <c r="ICS45" s="539"/>
      <c r="ICT45" s="539"/>
      <c r="ICU45" s="539"/>
      <c r="ICV45" s="539"/>
      <c r="ICW45" s="539"/>
      <c r="ICX45" s="539"/>
      <c r="ICY45" s="539"/>
      <c r="ICZ45" s="539"/>
      <c r="IDA45" s="539"/>
      <c r="IDB45" s="539"/>
      <c r="IDC45" s="539"/>
      <c r="IDD45" s="539"/>
      <c r="IDE45" s="539"/>
      <c r="IDF45" s="539"/>
      <c r="IDG45" s="539"/>
      <c r="IDH45" s="539"/>
      <c r="IDI45" s="539"/>
      <c r="IDJ45" s="539"/>
      <c r="IDK45" s="539"/>
      <c r="IDL45" s="539"/>
      <c r="IDM45" s="539"/>
      <c r="IDN45" s="539"/>
      <c r="IDO45" s="539"/>
      <c r="IDP45" s="539"/>
      <c r="IDQ45" s="539"/>
      <c r="IDR45" s="539"/>
      <c r="IDS45" s="539"/>
      <c r="IDT45" s="539"/>
      <c r="IDU45" s="539"/>
      <c r="IDV45" s="539"/>
      <c r="IDW45" s="539"/>
      <c r="IDX45" s="539"/>
      <c r="IDY45" s="539"/>
      <c r="IDZ45" s="539"/>
      <c r="IEA45" s="539"/>
      <c r="IEB45" s="539"/>
      <c r="IEC45" s="539"/>
      <c r="IED45" s="539"/>
      <c r="IEE45" s="539"/>
      <c r="IEF45" s="539"/>
      <c r="IEG45" s="539"/>
      <c r="IEH45" s="539"/>
      <c r="IEI45" s="539"/>
      <c r="IEJ45" s="539"/>
      <c r="IEK45" s="539"/>
      <c r="IEL45" s="539"/>
      <c r="IEM45" s="539"/>
      <c r="IEN45" s="539"/>
      <c r="IEO45" s="539"/>
      <c r="IEP45" s="539"/>
      <c r="IEQ45" s="539"/>
      <c r="IER45" s="539"/>
      <c r="IES45" s="539"/>
      <c r="IET45" s="539"/>
      <c r="IEU45" s="539"/>
      <c r="IEV45" s="539"/>
      <c r="IEW45" s="539"/>
      <c r="IEX45" s="539"/>
      <c r="IEY45" s="539"/>
      <c r="IEZ45" s="539"/>
      <c r="IFA45" s="539"/>
      <c r="IFB45" s="539"/>
      <c r="IFC45" s="539"/>
      <c r="IFD45" s="539"/>
      <c r="IFE45" s="539"/>
      <c r="IFF45" s="539"/>
      <c r="IFG45" s="539"/>
      <c r="IFH45" s="539"/>
      <c r="IFI45" s="539"/>
      <c r="IFJ45" s="539"/>
      <c r="IFK45" s="539"/>
      <c r="IFL45" s="539"/>
      <c r="IFM45" s="539"/>
      <c r="IFN45" s="539"/>
      <c r="IFO45" s="539"/>
      <c r="IFP45" s="539"/>
      <c r="IFQ45" s="539"/>
      <c r="IFR45" s="539"/>
      <c r="IFS45" s="539"/>
      <c r="IFT45" s="539"/>
      <c r="IFU45" s="539"/>
      <c r="IFV45" s="539"/>
      <c r="IFW45" s="539"/>
      <c r="IFX45" s="539"/>
      <c r="IFY45" s="539"/>
      <c r="IFZ45" s="539"/>
      <c r="IGA45" s="539"/>
      <c r="IGB45" s="539"/>
      <c r="IGC45" s="539"/>
      <c r="IGD45" s="539"/>
      <c r="IGE45" s="539"/>
      <c r="IGF45" s="539"/>
      <c r="IGG45" s="539"/>
      <c r="IGH45" s="539"/>
      <c r="IGI45" s="539"/>
      <c r="IGJ45" s="539"/>
      <c r="IGK45" s="539"/>
      <c r="IGL45" s="539"/>
      <c r="IGM45" s="539"/>
      <c r="IGN45" s="539"/>
      <c r="IGO45" s="539"/>
      <c r="IGP45" s="539"/>
      <c r="IGQ45" s="539"/>
      <c r="IGR45" s="539"/>
      <c r="IGS45" s="539"/>
      <c r="IGT45" s="539"/>
      <c r="IGU45" s="539"/>
      <c r="IGV45" s="539"/>
      <c r="IGW45" s="539"/>
      <c r="IGX45" s="539"/>
      <c r="IGY45" s="539"/>
      <c r="IGZ45" s="539"/>
      <c r="IHA45" s="539"/>
      <c r="IHB45" s="539"/>
      <c r="IHC45" s="539"/>
      <c r="IHD45" s="539"/>
      <c r="IHE45" s="539"/>
      <c r="IHF45" s="539"/>
      <c r="IHG45" s="539"/>
      <c r="IHH45" s="539"/>
      <c r="IHI45" s="539"/>
      <c r="IHJ45" s="539"/>
      <c r="IHK45" s="539"/>
      <c r="IHL45" s="539"/>
      <c r="IHM45" s="539"/>
      <c r="IHN45" s="539"/>
      <c r="IHO45" s="539"/>
      <c r="IHP45" s="539"/>
      <c r="IHQ45" s="539"/>
      <c r="IHR45" s="539"/>
      <c r="IHS45" s="539"/>
      <c r="IHT45" s="539"/>
      <c r="IHU45" s="539"/>
      <c r="IHV45" s="539"/>
      <c r="IHW45" s="539"/>
      <c r="IHX45" s="539"/>
      <c r="IHY45" s="539"/>
      <c r="IHZ45" s="539"/>
      <c r="IIA45" s="539"/>
      <c r="IIB45" s="539"/>
      <c r="IIC45" s="539"/>
      <c r="IID45" s="539"/>
      <c r="IIE45" s="539"/>
      <c r="IIF45" s="539"/>
      <c r="IIG45" s="539"/>
      <c r="IIH45" s="539"/>
      <c r="III45" s="539"/>
      <c r="IIJ45" s="539"/>
      <c r="IIK45" s="539"/>
      <c r="IIL45" s="539"/>
      <c r="IIM45" s="539"/>
      <c r="IIN45" s="539"/>
      <c r="IIO45" s="539"/>
      <c r="IIP45" s="539"/>
      <c r="IIQ45" s="539"/>
      <c r="IIR45" s="539"/>
      <c r="IIS45" s="539"/>
      <c r="IIT45" s="539"/>
      <c r="IIU45" s="539"/>
      <c r="IIV45" s="539"/>
      <c r="IIW45" s="539"/>
      <c r="IIX45" s="539"/>
      <c r="IIY45" s="539"/>
      <c r="IIZ45" s="539"/>
      <c r="IJA45" s="539"/>
      <c r="IJB45" s="539"/>
      <c r="IJC45" s="539"/>
      <c r="IJD45" s="539"/>
      <c r="IJE45" s="539"/>
      <c r="IJF45" s="539"/>
      <c r="IJG45" s="539"/>
      <c r="IJH45" s="539"/>
      <c r="IJI45" s="539"/>
      <c r="IJJ45" s="539"/>
      <c r="IJK45" s="539"/>
      <c r="IJL45" s="539"/>
      <c r="IJM45" s="539"/>
      <c r="IJN45" s="539"/>
      <c r="IJO45" s="539"/>
      <c r="IJP45" s="539"/>
      <c r="IJQ45" s="539"/>
      <c r="IJR45" s="539"/>
      <c r="IJS45" s="539"/>
      <c r="IJT45" s="539"/>
      <c r="IJU45" s="539"/>
      <c r="IJV45" s="539"/>
      <c r="IJW45" s="539"/>
      <c r="IJX45" s="539"/>
      <c r="IJY45" s="539"/>
      <c r="IJZ45" s="539"/>
      <c r="IKA45" s="539"/>
      <c r="IKB45" s="539"/>
      <c r="IKC45" s="539"/>
      <c r="IKD45" s="539"/>
      <c r="IKE45" s="539"/>
      <c r="IKF45" s="539"/>
      <c r="IKG45" s="539"/>
      <c r="IKH45" s="539"/>
      <c r="IKI45" s="539"/>
      <c r="IKJ45" s="539"/>
      <c r="IKK45" s="539"/>
      <c r="IKL45" s="539"/>
      <c r="IKM45" s="539"/>
      <c r="IKN45" s="539"/>
      <c r="IKO45" s="539"/>
      <c r="IKP45" s="539"/>
      <c r="IKQ45" s="539"/>
      <c r="IKR45" s="539"/>
      <c r="IKS45" s="539"/>
      <c r="IKT45" s="539"/>
      <c r="IKU45" s="539"/>
      <c r="IKV45" s="539"/>
      <c r="IKW45" s="539"/>
      <c r="IKX45" s="539"/>
      <c r="IKY45" s="539"/>
      <c r="IKZ45" s="539"/>
      <c r="ILA45" s="539"/>
      <c r="ILB45" s="539"/>
      <c r="ILC45" s="539"/>
      <c r="ILD45" s="539"/>
      <c r="ILE45" s="539"/>
      <c r="ILF45" s="539"/>
      <c r="ILG45" s="539"/>
      <c r="ILH45" s="539"/>
      <c r="ILI45" s="539"/>
      <c r="ILJ45" s="539"/>
      <c r="ILK45" s="539"/>
      <c r="ILL45" s="539"/>
      <c r="ILM45" s="539"/>
      <c r="ILN45" s="539"/>
      <c r="ILO45" s="539"/>
      <c r="ILP45" s="539"/>
      <c r="ILQ45" s="539"/>
      <c r="ILR45" s="539"/>
      <c r="ILS45" s="539"/>
      <c r="ILT45" s="539"/>
      <c r="ILU45" s="539"/>
      <c r="ILV45" s="539"/>
      <c r="ILW45" s="539"/>
      <c r="ILX45" s="539"/>
      <c r="ILY45" s="539"/>
      <c r="ILZ45" s="539"/>
      <c r="IMA45" s="539"/>
      <c r="IMB45" s="539"/>
      <c r="IMC45" s="539"/>
      <c r="IMD45" s="539"/>
      <c r="IME45" s="539"/>
      <c r="IMF45" s="539"/>
      <c r="IMG45" s="539"/>
      <c r="IMH45" s="539"/>
      <c r="IMI45" s="539"/>
      <c r="IMJ45" s="539"/>
      <c r="IMK45" s="539"/>
      <c r="IML45" s="539"/>
      <c r="IMM45" s="539"/>
      <c r="IMN45" s="539"/>
      <c r="IMO45" s="539"/>
      <c r="IMP45" s="539"/>
      <c r="IMQ45" s="539"/>
      <c r="IMR45" s="539"/>
      <c r="IMS45" s="539"/>
      <c r="IMT45" s="539"/>
      <c r="IMU45" s="539"/>
      <c r="IMV45" s="539"/>
      <c r="IMW45" s="539"/>
      <c r="IMX45" s="539"/>
      <c r="IMY45" s="539"/>
      <c r="IMZ45" s="539"/>
      <c r="INA45" s="539"/>
      <c r="INB45" s="539"/>
      <c r="INC45" s="539"/>
      <c r="IND45" s="539"/>
      <c r="INE45" s="539"/>
      <c r="INF45" s="539"/>
      <c r="ING45" s="539"/>
      <c r="INH45" s="539"/>
      <c r="INI45" s="539"/>
      <c r="INJ45" s="539"/>
      <c r="INK45" s="539"/>
      <c r="INL45" s="539"/>
      <c r="INM45" s="539"/>
      <c r="INN45" s="539"/>
      <c r="INO45" s="539"/>
      <c r="INP45" s="539"/>
      <c r="INQ45" s="539"/>
      <c r="INR45" s="539"/>
      <c r="INS45" s="539"/>
      <c r="INT45" s="539"/>
      <c r="INU45" s="539"/>
      <c r="INV45" s="539"/>
      <c r="INW45" s="539"/>
      <c r="INX45" s="539"/>
      <c r="INY45" s="539"/>
      <c r="INZ45" s="539"/>
      <c r="IOA45" s="539"/>
      <c r="IOB45" s="539"/>
      <c r="IOC45" s="539"/>
      <c r="IOD45" s="539"/>
      <c r="IOE45" s="539"/>
      <c r="IOF45" s="539"/>
      <c r="IOG45" s="539"/>
      <c r="IOH45" s="539"/>
      <c r="IOI45" s="539"/>
      <c r="IOJ45" s="539"/>
      <c r="IOK45" s="539"/>
      <c r="IOL45" s="539"/>
      <c r="IOM45" s="539"/>
      <c r="ION45" s="539"/>
      <c r="IOO45" s="539"/>
      <c r="IOP45" s="539"/>
      <c r="IOQ45" s="539"/>
      <c r="IOR45" s="539"/>
      <c r="IOS45" s="539"/>
      <c r="IOT45" s="539"/>
      <c r="IOU45" s="539"/>
      <c r="IOV45" s="539"/>
      <c r="IOW45" s="539"/>
      <c r="IOX45" s="539"/>
      <c r="IOY45" s="539"/>
      <c r="IOZ45" s="539"/>
      <c r="IPA45" s="539"/>
      <c r="IPB45" s="539"/>
      <c r="IPC45" s="539"/>
      <c r="IPD45" s="539"/>
      <c r="IPE45" s="539"/>
      <c r="IPF45" s="539"/>
      <c r="IPG45" s="539"/>
      <c r="IPH45" s="539"/>
      <c r="IPI45" s="539"/>
      <c r="IPJ45" s="539"/>
      <c r="IPK45" s="539"/>
      <c r="IPL45" s="539"/>
      <c r="IPM45" s="539"/>
      <c r="IPN45" s="539"/>
      <c r="IPO45" s="539"/>
      <c r="IPP45" s="539"/>
      <c r="IPQ45" s="539"/>
      <c r="IPR45" s="539"/>
      <c r="IPS45" s="539"/>
      <c r="IPT45" s="539"/>
      <c r="IPU45" s="539"/>
      <c r="IPV45" s="539"/>
      <c r="IPW45" s="539"/>
      <c r="IPX45" s="539"/>
      <c r="IPY45" s="539"/>
      <c r="IPZ45" s="539"/>
      <c r="IQA45" s="539"/>
      <c r="IQB45" s="539"/>
      <c r="IQC45" s="539"/>
      <c r="IQD45" s="539"/>
      <c r="IQE45" s="539"/>
      <c r="IQF45" s="539"/>
      <c r="IQG45" s="539"/>
      <c r="IQH45" s="539"/>
      <c r="IQI45" s="539"/>
      <c r="IQJ45" s="539"/>
      <c r="IQK45" s="539"/>
      <c r="IQL45" s="539"/>
      <c r="IQM45" s="539"/>
      <c r="IQN45" s="539"/>
      <c r="IQO45" s="539"/>
      <c r="IQP45" s="539"/>
      <c r="IQQ45" s="539"/>
      <c r="IQR45" s="539"/>
      <c r="IQS45" s="539"/>
      <c r="IQT45" s="539"/>
      <c r="IQU45" s="539"/>
      <c r="IQV45" s="539"/>
      <c r="IQW45" s="539"/>
      <c r="IQX45" s="539"/>
      <c r="IQY45" s="539"/>
      <c r="IQZ45" s="539"/>
      <c r="IRA45" s="539"/>
      <c r="IRB45" s="539"/>
      <c r="IRC45" s="539"/>
      <c r="IRD45" s="539"/>
      <c r="IRE45" s="539"/>
      <c r="IRF45" s="539"/>
      <c r="IRG45" s="539"/>
      <c r="IRH45" s="539"/>
      <c r="IRI45" s="539"/>
      <c r="IRJ45" s="539"/>
      <c r="IRK45" s="539"/>
      <c r="IRL45" s="539"/>
      <c r="IRM45" s="539"/>
      <c r="IRN45" s="539"/>
      <c r="IRO45" s="539"/>
      <c r="IRP45" s="539"/>
      <c r="IRQ45" s="539"/>
      <c r="IRR45" s="539"/>
      <c r="IRS45" s="539"/>
      <c r="IRT45" s="539"/>
      <c r="IRU45" s="539"/>
      <c r="IRV45" s="539"/>
      <c r="IRW45" s="539"/>
      <c r="IRX45" s="539"/>
      <c r="IRY45" s="539"/>
      <c r="IRZ45" s="539"/>
      <c r="ISA45" s="539"/>
      <c r="ISB45" s="539"/>
      <c r="ISC45" s="539"/>
      <c r="ISD45" s="539"/>
      <c r="ISE45" s="539"/>
      <c r="ISF45" s="539"/>
      <c r="ISG45" s="539"/>
      <c r="ISH45" s="539"/>
      <c r="ISI45" s="539"/>
      <c r="ISJ45" s="539"/>
      <c r="ISK45" s="539"/>
      <c r="ISL45" s="539"/>
      <c r="ISM45" s="539"/>
      <c r="ISN45" s="539"/>
      <c r="ISO45" s="539"/>
      <c r="ISP45" s="539"/>
      <c r="ISQ45" s="539"/>
      <c r="ISR45" s="539"/>
      <c r="ISS45" s="539"/>
      <c r="IST45" s="539"/>
      <c r="ISU45" s="539"/>
      <c r="ISV45" s="539"/>
      <c r="ISW45" s="539"/>
      <c r="ISX45" s="539"/>
      <c r="ISY45" s="539"/>
      <c r="ISZ45" s="539"/>
      <c r="ITA45" s="539"/>
      <c r="ITB45" s="539"/>
      <c r="ITC45" s="539"/>
      <c r="ITD45" s="539"/>
      <c r="ITE45" s="539"/>
      <c r="ITF45" s="539"/>
      <c r="ITG45" s="539"/>
      <c r="ITH45" s="539"/>
      <c r="ITI45" s="539"/>
      <c r="ITJ45" s="539"/>
      <c r="ITK45" s="539"/>
      <c r="ITL45" s="539"/>
      <c r="ITM45" s="539"/>
      <c r="ITN45" s="539"/>
      <c r="ITO45" s="539"/>
      <c r="ITP45" s="539"/>
      <c r="ITQ45" s="539"/>
      <c r="ITR45" s="539"/>
      <c r="ITS45" s="539"/>
      <c r="ITT45" s="539"/>
      <c r="ITU45" s="539"/>
      <c r="ITV45" s="539"/>
      <c r="ITW45" s="539"/>
      <c r="ITX45" s="539"/>
      <c r="ITY45" s="539"/>
      <c r="ITZ45" s="539"/>
      <c r="IUA45" s="539"/>
      <c r="IUB45" s="539"/>
      <c r="IUC45" s="539"/>
      <c r="IUD45" s="539"/>
      <c r="IUE45" s="539"/>
      <c r="IUF45" s="539"/>
      <c r="IUG45" s="539"/>
      <c r="IUH45" s="539"/>
      <c r="IUI45" s="539"/>
      <c r="IUJ45" s="539"/>
      <c r="IUK45" s="539"/>
      <c r="IUL45" s="539"/>
      <c r="IUM45" s="539"/>
      <c r="IUN45" s="539"/>
      <c r="IUO45" s="539"/>
      <c r="IUP45" s="539"/>
      <c r="IUQ45" s="539"/>
      <c r="IUR45" s="539"/>
      <c r="IUS45" s="539"/>
      <c r="IUT45" s="539"/>
      <c r="IUU45" s="539"/>
      <c r="IUV45" s="539"/>
      <c r="IUW45" s="539"/>
      <c r="IUX45" s="539"/>
      <c r="IUY45" s="539"/>
      <c r="IUZ45" s="539"/>
      <c r="IVA45" s="539"/>
      <c r="IVB45" s="539"/>
      <c r="IVC45" s="539"/>
      <c r="IVD45" s="539"/>
      <c r="IVE45" s="539"/>
      <c r="IVF45" s="539"/>
      <c r="IVG45" s="539"/>
      <c r="IVH45" s="539"/>
      <c r="IVI45" s="539"/>
      <c r="IVJ45" s="539"/>
      <c r="IVK45" s="539"/>
      <c r="IVL45" s="539"/>
      <c r="IVM45" s="539"/>
      <c r="IVN45" s="539"/>
      <c r="IVO45" s="539"/>
      <c r="IVP45" s="539"/>
      <c r="IVQ45" s="539"/>
      <c r="IVR45" s="539"/>
      <c r="IVS45" s="539"/>
      <c r="IVT45" s="539"/>
      <c r="IVU45" s="539"/>
      <c r="IVV45" s="539"/>
      <c r="IVW45" s="539"/>
      <c r="IVX45" s="539"/>
      <c r="IVY45" s="539"/>
      <c r="IVZ45" s="539"/>
      <c r="IWA45" s="539"/>
      <c r="IWB45" s="539"/>
      <c r="IWC45" s="539"/>
      <c r="IWD45" s="539"/>
      <c r="IWE45" s="539"/>
      <c r="IWF45" s="539"/>
      <c r="IWG45" s="539"/>
      <c r="IWH45" s="539"/>
      <c r="IWI45" s="539"/>
      <c r="IWJ45" s="539"/>
      <c r="IWK45" s="539"/>
      <c r="IWL45" s="539"/>
      <c r="IWM45" s="539"/>
      <c r="IWN45" s="539"/>
      <c r="IWO45" s="539"/>
      <c r="IWP45" s="539"/>
      <c r="IWQ45" s="539"/>
      <c r="IWR45" s="539"/>
      <c r="IWS45" s="539"/>
      <c r="IWT45" s="539"/>
      <c r="IWU45" s="539"/>
      <c r="IWV45" s="539"/>
      <c r="IWW45" s="539"/>
      <c r="IWX45" s="539"/>
      <c r="IWY45" s="539"/>
      <c r="IWZ45" s="539"/>
      <c r="IXA45" s="539"/>
      <c r="IXB45" s="539"/>
      <c r="IXC45" s="539"/>
      <c r="IXD45" s="539"/>
      <c r="IXE45" s="539"/>
      <c r="IXF45" s="539"/>
      <c r="IXG45" s="539"/>
      <c r="IXH45" s="539"/>
      <c r="IXI45" s="539"/>
      <c r="IXJ45" s="539"/>
      <c r="IXK45" s="539"/>
      <c r="IXL45" s="539"/>
      <c r="IXM45" s="539"/>
      <c r="IXN45" s="539"/>
      <c r="IXO45" s="539"/>
      <c r="IXP45" s="539"/>
      <c r="IXQ45" s="539"/>
      <c r="IXR45" s="539"/>
      <c r="IXS45" s="539"/>
      <c r="IXT45" s="539"/>
      <c r="IXU45" s="539"/>
      <c r="IXV45" s="539"/>
      <c r="IXW45" s="539"/>
      <c r="IXX45" s="539"/>
      <c r="IXY45" s="539"/>
      <c r="IXZ45" s="539"/>
      <c r="IYA45" s="539"/>
      <c r="IYB45" s="539"/>
      <c r="IYC45" s="539"/>
      <c r="IYD45" s="539"/>
      <c r="IYE45" s="539"/>
      <c r="IYF45" s="539"/>
      <c r="IYG45" s="539"/>
      <c r="IYH45" s="539"/>
      <c r="IYI45" s="539"/>
      <c r="IYJ45" s="539"/>
      <c r="IYK45" s="539"/>
      <c r="IYL45" s="539"/>
      <c r="IYM45" s="539"/>
      <c r="IYN45" s="539"/>
      <c r="IYO45" s="539"/>
      <c r="IYP45" s="539"/>
      <c r="IYQ45" s="539"/>
      <c r="IYR45" s="539"/>
      <c r="IYS45" s="539"/>
      <c r="IYT45" s="539"/>
      <c r="IYU45" s="539"/>
      <c r="IYV45" s="539"/>
      <c r="IYW45" s="539"/>
      <c r="IYX45" s="539"/>
      <c r="IYY45" s="539"/>
      <c r="IYZ45" s="539"/>
      <c r="IZA45" s="539"/>
      <c r="IZB45" s="539"/>
      <c r="IZC45" s="539"/>
      <c r="IZD45" s="539"/>
      <c r="IZE45" s="539"/>
      <c r="IZF45" s="539"/>
      <c r="IZG45" s="539"/>
      <c r="IZH45" s="539"/>
      <c r="IZI45" s="539"/>
      <c r="IZJ45" s="539"/>
      <c r="IZK45" s="539"/>
      <c r="IZL45" s="539"/>
      <c r="IZM45" s="539"/>
      <c r="IZN45" s="539"/>
      <c r="IZO45" s="539"/>
      <c r="IZP45" s="539"/>
      <c r="IZQ45" s="539"/>
      <c r="IZR45" s="539"/>
      <c r="IZS45" s="539"/>
      <c r="IZT45" s="539"/>
      <c r="IZU45" s="539"/>
      <c r="IZV45" s="539"/>
      <c r="IZW45" s="539"/>
      <c r="IZX45" s="539"/>
      <c r="IZY45" s="539"/>
      <c r="IZZ45" s="539"/>
      <c r="JAA45" s="539"/>
      <c r="JAB45" s="539"/>
      <c r="JAC45" s="539"/>
      <c r="JAD45" s="539"/>
      <c r="JAE45" s="539"/>
      <c r="JAF45" s="539"/>
      <c r="JAG45" s="539"/>
      <c r="JAH45" s="539"/>
      <c r="JAI45" s="539"/>
      <c r="JAJ45" s="539"/>
      <c r="JAK45" s="539"/>
      <c r="JAL45" s="539"/>
      <c r="JAM45" s="539"/>
      <c r="JAN45" s="539"/>
      <c r="JAO45" s="539"/>
      <c r="JAP45" s="539"/>
      <c r="JAQ45" s="539"/>
      <c r="JAR45" s="539"/>
      <c r="JAS45" s="539"/>
      <c r="JAT45" s="539"/>
      <c r="JAU45" s="539"/>
      <c r="JAV45" s="539"/>
      <c r="JAW45" s="539"/>
      <c r="JAX45" s="539"/>
      <c r="JAY45" s="539"/>
      <c r="JAZ45" s="539"/>
      <c r="JBA45" s="539"/>
      <c r="JBB45" s="539"/>
      <c r="JBC45" s="539"/>
      <c r="JBD45" s="539"/>
      <c r="JBE45" s="539"/>
      <c r="JBF45" s="539"/>
      <c r="JBG45" s="539"/>
      <c r="JBH45" s="539"/>
      <c r="JBI45" s="539"/>
      <c r="JBJ45" s="539"/>
      <c r="JBK45" s="539"/>
      <c r="JBL45" s="539"/>
      <c r="JBM45" s="539"/>
      <c r="JBN45" s="539"/>
      <c r="JBO45" s="539"/>
      <c r="JBP45" s="539"/>
      <c r="JBQ45" s="539"/>
      <c r="JBR45" s="539"/>
      <c r="JBS45" s="539"/>
      <c r="JBT45" s="539"/>
      <c r="JBU45" s="539"/>
      <c r="JBV45" s="539"/>
      <c r="JBW45" s="539"/>
      <c r="JBX45" s="539"/>
      <c r="JBY45" s="539"/>
      <c r="JBZ45" s="539"/>
      <c r="JCA45" s="539"/>
      <c r="JCB45" s="539"/>
      <c r="JCC45" s="539"/>
      <c r="JCD45" s="539"/>
      <c r="JCE45" s="539"/>
      <c r="JCF45" s="539"/>
      <c r="JCG45" s="539"/>
      <c r="JCH45" s="539"/>
      <c r="JCI45" s="539"/>
      <c r="JCJ45" s="539"/>
      <c r="JCK45" s="539"/>
      <c r="JCL45" s="539"/>
      <c r="JCM45" s="539"/>
      <c r="JCN45" s="539"/>
      <c r="JCO45" s="539"/>
      <c r="JCP45" s="539"/>
      <c r="JCQ45" s="539"/>
      <c r="JCR45" s="539"/>
      <c r="JCS45" s="539"/>
      <c r="JCT45" s="539"/>
      <c r="JCU45" s="539"/>
      <c r="JCV45" s="539"/>
      <c r="JCW45" s="539"/>
      <c r="JCX45" s="539"/>
      <c r="JCY45" s="539"/>
      <c r="JCZ45" s="539"/>
      <c r="JDA45" s="539"/>
      <c r="JDB45" s="539"/>
      <c r="JDC45" s="539"/>
      <c r="JDD45" s="539"/>
      <c r="JDE45" s="539"/>
      <c r="JDF45" s="539"/>
      <c r="JDG45" s="539"/>
      <c r="JDH45" s="539"/>
      <c r="JDI45" s="539"/>
      <c r="JDJ45" s="539"/>
      <c r="JDK45" s="539"/>
      <c r="JDL45" s="539"/>
      <c r="JDM45" s="539"/>
      <c r="JDN45" s="539"/>
      <c r="JDO45" s="539"/>
      <c r="JDP45" s="539"/>
      <c r="JDQ45" s="539"/>
      <c r="JDR45" s="539"/>
      <c r="JDS45" s="539"/>
      <c r="JDT45" s="539"/>
      <c r="JDU45" s="539"/>
      <c r="JDV45" s="539"/>
      <c r="JDW45" s="539"/>
      <c r="JDX45" s="539"/>
      <c r="JDY45" s="539"/>
      <c r="JDZ45" s="539"/>
      <c r="JEA45" s="539"/>
      <c r="JEB45" s="539"/>
      <c r="JEC45" s="539"/>
      <c r="JED45" s="539"/>
      <c r="JEE45" s="539"/>
      <c r="JEF45" s="539"/>
      <c r="JEG45" s="539"/>
      <c r="JEH45" s="539"/>
      <c r="JEI45" s="539"/>
      <c r="JEJ45" s="539"/>
      <c r="JEK45" s="539"/>
      <c r="JEL45" s="539"/>
      <c r="JEM45" s="539"/>
      <c r="JEN45" s="539"/>
      <c r="JEO45" s="539"/>
      <c r="JEP45" s="539"/>
      <c r="JEQ45" s="539"/>
      <c r="JER45" s="539"/>
      <c r="JES45" s="539"/>
      <c r="JET45" s="539"/>
      <c r="JEU45" s="539"/>
      <c r="JEV45" s="539"/>
      <c r="JEW45" s="539"/>
      <c r="JEX45" s="539"/>
      <c r="JEY45" s="539"/>
      <c r="JEZ45" s="539"/>
      <c r="JFA45" s="539"/>
      <c r="JFB45" s="539"/>
      <c r="JFC45" s="539"/>
      <c r="JFD45" s="539"/>
      <c r="JFE45" s="539"/>
      <c r="JFF45" s="539"/>
      <c r="JFG45" s="539"/>
      <c r="JFH45" s="539"/>
      <c r="JFI45" s="539"/>
      <c r="JFJ45" s="539"/>
      <c r="JFK45" s="539"/>
      <c r="JFL45" s="539"/>
      <c r="JFM45" s="539"/>
      <c r="JFN45" s="539"/>
      <c r="JFO45" s="539"/>
      <c r="JFP45" s="539"/>
      <c r="JFQ45" s="539"/>
      <c r="JFR45" s="539"/>
      <c r="JFS45" s="539"/>
      <c r="JFT45" s="539"/>
      <c r="JFU45" s="539"/>
      <c r="JFV45" s="539"/>
      <c r="JFW45" s="539"/>
      <c r="JFX45" s="539"/>
      <c r="JFY45" s="539"/>
      <c r="JFZ45" s="539"/>
      <c r="JGA45" s="539"/>
      <c r="JGB45" s="539"/>
      <c r="JGC45" s="539"/>
      <c r="JGD45" s="539"/>
      <c r="JGE45" s="539"/>
      <c r="JGF45" s="539"/>
      <c r="JGG45" s="539"/>
      <c r="JGH45" s="539"/>
      <c r="JGI45" s="539"/>
      <c r="JGJ45" s="539"/>
      <c r="JGK45" s="539"/>
      <c r="JGL45" s="539"/>
      <c r="JGM45" s="539"/>
      <c r="JGN45" s="539"/>
      <c r="JGO45" s="539"/>
      <c r="JGP45" s="539"/>
      <c r="JGQ45" s="539"/>
      <c r="JGR45" s="539"/>
      <c r="JGS45" s="539"/>
      <c r="JGT45" s="539"/>
      <c r="JGU45" s="539"/>
      <c r="JGV45" s="539"/>
      <c r="JGW45" s="539"/>
      <c r="JGX45" s="539"/>
      <c r="JGY45" s="539"/>
      <c r="JGZ45" s="539"/>
      <c r="JHA45" s="539"/>
      <c r="JHB45" s="539"/>
      <c r="JHC45" s="539"/>
      <c r="JHD45" s="539"/>
      <c r="JHE45" s="539"/>
      <c r="JHF45" s="539"/>
      <c r="JHG45" s="539"/>
      <c r="JHH45" s="539"/>
      <c r="JHI45" s="539"/>
      <c r="JHJ45" s="539"/>
      <c r="JHK45" s="539"/>
      <c r="JHL45" s="539"/>
      <c r="JHM45" s="539"/>
      <c r="JHN45" s="539"/>
      <c r="JHO45" s="539"/>
      <c r="JHP45" s="539"/>
      <c r="JHQ45" s="539"/>
      <c r="JHR45" s="539"/>
      <c r="JHS45" s="539"/>
      <c r="JHT45" s="539"/>
      <c r="JHU45" s="539"/>
      <c r="JHV45" s="539"/>
      <c r="JHW45" s="539"/>
      <c r="JHX45" s="539"/>
      <c r="JHY45" s="539"/>
      <c r="JHZ45" s="539"/>
      <c r="JIA45" s="539"/>
      <c r="JIB45" s="539"/>
      <c r="JIC45" s="539"/>
      <c r="JID45" s="539"/>
      <c r="JIE45" s="539"/>
      <c r="JIF45" s="539"/>
      <c r="JIG45" s="539"/>
      <c r="JIH45" s="539"/>
      <c r="JII45" s="539"/>
      <c r="JIJ45" s="539"/>
      <c r="JIK45" s="539"/>
      <c r="JIL45" s="539"/>
      <c r="JIM45" s="539"/>
      <c r="JIN45" s="539"/>
      <c r="JIO45" s="539"/>
      <c r="JIP45" s="539"/>
      <c r="JIQ45" s="539"/>
      <c r="JIR45" s="539"/>
      <c r="JIS45" s="539"/>
      <c r="JIT45" s="539"/>
      <c r="JIU45" s="539"/>
      <c r="JIV45" s="539"/>
      <c r="JIW45" s="539"/>
      <c r="JIX45" s="539"/>
      <c r="JIY45" s="539"/>
      <c r="JIZ45" s="539"/>
      <c r="JJA45" s="539"/>
      <c r="JJB45" s="539"/>
      <c r="JJC45" s="539"/>
      <c r="JJD45" s="539"/>
      <c r="JJE45" s="539"/>
      <c r="JJF45" s="539"/>
      <c r="JJG45" s="539"/>
      <c r="JJH45" s="539"/>
      <c r="JJI45" s="539"/>
      <c r="JJJ45" s="539"/>
      <c r="JJK45" s="539"/>
      <c r="JJL45" s="539"/>
      <c r="JJM45" s="539"/>
      <c r="JJN45" s="539"/>
      <c r="JJO45" s="539"/>
      <c r="JJP45" s="539"/>
      <c r="JJQ45" s="539"/>
      <c r="JJR45" s="539"/>
      <c r="JJS45" s="539"/>
      <c r="JJT45" s="539"/>
      <c r="JJU45" s="539"/>
      <c r="JJV45" s="539"/>
      <c r="JJW45" s="539"/>
      <c r="JJX45" s="539"/>
      <c r="JJY45" s="539"/>
      <c r="JJZ45" s="539"/>
      <c r="JKA45" s="539"/>
      <c r="JKB45" s="539"/>
      <c r="JKC45" s="539"/>
      <c r="JKD45" s="539"/>
      <c r="JKE45" s="539"/>
      <c r="JKF45" s="539"/>
      <c r="JKG45" s="539"/>
      <c r="JKH45" s="539"/>
      <c r="JKI45" s="539"/>
      <c r="JKJ45" s="539"/>
      <c r="JKK45" s="539"/>
      <c r="JKL45" s="539"/>
      <c r="JKM45" s="539"/>
      <c r="JKN45" s="539"/>
      <c r="JKO45" s="539"/>
      <c r="JKP45" s="539"/>
      <c r="JKQ45" s="539"/>
      <c r="JKR45" s="539"/>
      <c r="JKS45" s="539"/>
      <c r="JKT45" s="539"/>
      <c r="JKU45" s="539"/>
      <c r="JKV45" s="539"/>
      <c r="JKW45" s="539"/>
      <c r="JKX45" s="539"/>
      <c r="JKY45" s="539"/>
      <c r="JKZ45" s="539"/>
      <c r="JLA45" s="539"/>
      <c r="JLB45" s="539"/>
      <c r="JLC45" s="539"/>
      <c r="JLD45" s="539"/>
      <c r="JLE45" s="539"/>
      <c r="JLF45" s="539"/>
      <c r="JLG45" s="539"/>
      <c r="JLH45" s="539"/>
      <c r="JLI45" s="539"/>
      <c r="JLJ45" s="539"/>
      <c r="JLK45" s="539"/>
      <c r="JLL45" s="539"/>
      <c r="JLM45" s="539"/>
      <c r="JLN45" s="539"/>
      <c r="JLO45" s="539"/>
      <c r="JLP45" s="539"/>
      <c r="JLQ45" s="539"/>
      <c r="JLR45" s="539"/>
      <c r="JLS45" s="539"/>
      <c r="JLT45" s="539"/>
      <c r="JLU45" s="539"/>
      <c r="JLV45" s="539"/>
      <c r="JLW45" s="539"/>
      <c r="JLX45" s="539"/>
      <c r="JLY45" s="539"/>
      <c r="JLZ45" s="539"/>
      <c r="JMA45" s="539"/>
      <c r="JMB45" s="539"/>
      <c r="JMC45" s="539"/>
      <c r="JMD45" s="539"/>
      <c r="JME45" s="539"/>
      <c r="JMF45" s="539"/>
      <c r="JMG45" s="539"/>
      <c r="JMH45" s="539"/>
      <c r="JMI45" s="539"/>
      <c r="JMJ45" s="539"/>
      <c r="JMK45" s="539"/>
      <c r="JML45" s="539"/>
      <c r="JMM45" s="539"/>
      <c r="JMN45" s="539"/>
      <c r="JMO45" s="539"/>
      <c r="JMP45" s="539"/>
      <c r="JMQ45" s="539"/>
      <c r="JMR45" s="539"/>
      <c r="JMS45" s="539"/>
      <c r="JMT45" s="539"/>
      <c r="JMU45" s="539"/>
      <c r="JMV45" s="539"/>
      <c r="JMW45" s="539"/>
      <c r="JMX45" s="539"/>
      <c r="JMY45" s="539"/>
      <c r="JMZ45" s="539"/>
      <c r="JNA45" s="539"/>
      <c r="JNB45" s="539"/>
      <c r="JNC45" s="539"/>
      <c r="JND45" s="539"/>
      <c r="JNE45" s="539"/>
      <c r="JNF45" s="539"/>
      <c r="JNG45" s="539"/>
      <c r="JNH45" s="539"/>
      <c r="JNI45" s="539"/>
      <c r="JNJ45" s="539"/>
      <c r="JNK45" s="539"/>
      <c r="JNL45" s="539"/>
      <c r="JNM45" s="539"/>
      <c r="JNN45" s="539"/>
      <c r="JNO45" s="539"/>
      <c r="JNP45" s="539"/>
      <c r="JNQ45" s="539"/>
      <c r="JNR45" s="539"/>
      <c r="JNS45" s="539"/>
      <c r="JNT45" s="539"/>
      <c r="JNU45" s="539"/>
      <c r="JNV45" s="539"/>
      <c r="JNW45" s="539"/>
      <c r="JNX45" s="539"/>
      <c r="JNY45" s="539"/>
      <c r="JNZ45" s="539"/>
      <c r="JOA45" s="539"/>
      <c r="JOB45" s="539"/>
      <c r="JOC45" s="539"/>
      <c r="JOD45" s="539"/>
      <c r="JOE45" s="539"/>
      <c r="JOF45" s="539"/>
      <c r="JOG45" s="539"/>
      <c r="JOH45" s="539"/>
      <c r="JOI45" s="539"/>
      <c r="JOJ45" s="539"/>
      <c r="JOK45" s="539"/>
      <c r="JOL45" s="539"/>
      <c r="JOM45" s="539"/>
      <c r="JON45" s="539"/>
      <c r="JOO45" s="539"/>
      <c r="JOP45" s="539"/>
      <c r="JOQ45" s="539"/>
      <c r="JOR45" s="539"/>
      <c r="JOS45" s="539"/>
      <c r="JOT45" s="539"/>
      <c r="JOU45" s="539"/>
      <c r="JOV45" s="539"/>
      <c r="JOW45" s="539"/>
      <c r="JOX45" s="539"/>
      <c r="JOY45" s="539"/>
      <c r="JOZ45" s="539"/>
      <c r="JPA45" s="539"/>
      <c r="JPB45" s="539"/>
      <c r="JPC45" s="539"/>
      <c r="JPD45" s="539"/>
      <c r="JPE45" s="539"/>
      <c r="JPF45" s="539"/>
      <c r="JPG45" s="539"/>
      <c r="JPH45" s="539"/>
      <c r="JPI45" s="539"/>
      <c r="JPJ45" s="539"/>
      <c r="JPK45" s="539"/>
      <c r="JPL45" s="539"/>
      <c r="JPM45" s="539"/>
      <c r="JPN45" s="539"/>
      <c r="JPO45" s="539"/>
      <c r="JPP45" s="539"/>
      <c r="JPQ45" s="539"/>
      <c r="JPR45" s="539"/>
      <c r="JPS45" s="539"/>
      <c r="JPT45" s="539"/>
      <c r="JPU45" s="539"/>
      <c r="JPV45" s="539"/>
      <c r="JPW45" s="539"/>
      <c r="JPX45" s="539"/>
      <c r="JPY45" s="539"/>
      <c r="JPZ45" s="539"/>
      <c r="JQA45" s="539"/>
      <c r="JQB45" s="539"/>
      <c r="JQC45" s="539"/>
      <c r="JQD45" s="539"/>
      <c r="JQE45" s="539"/>
      <c r="JQF45" s="539"/>
      <c r="JQG45" s="539"/>
      <c r="JQH45" s="539"/>
      <c r="JQI45" s="539"/>
      <c r="JQJ45" s="539"/>
      <c r="JQK45" s="539"/>
      <c r="JQL45" s="539"/>
      <c r="JQM45" s="539"/>
      <c r="JQN45" s="539"/>
      <c r="JQO45" s="539"/>
      <c r="JQP45" s="539"/>
      <c r="JQQ45" s="539"/>
      <c r="JQR45" s="539"/>
      <c r="JQS45" s="539"/>
      <c r="JQT45" s="539"/>
      <c r="JQU45" s="539"/>
      <c r="JQV45" s="539"/>
      <c r="JQW45" s="539"/>
      <c r="JQX45" s="539"/>
      <c r="JQY45" s="539"/>
      <c r="JQZ45" s="539"/>
      <c r="JRA45" s="539"/>
      <c r="JRB45" s="539"/>
      <c r="JRC45" s="539"/>
      <c r="JRD45" s="539"/>
      <c r="JRE45" s="539"/>
      <c r="JRF45" s="539"/>
      <c r="JRG45" s="539"/>
      <c r="JRH45" s="539"/>
      <c r="JRI45" s="539"/>
      <c r="JRJ45" s="539"/>
      <c r="JRK45" s="539"/>
      <c r="JRL45" s="539"/>
      <c r="JRM45" s="539"/>
      <c r="JRN45" s="539"/>
      <c r="JRO45" s="539"/>
      <c r="JRP45" s="539"/>
      <c r="JRQ45" s="539"/>
      <c r="JRR45" s="539"/>
      <c r="JRS45" s="539"/>
      <c r="JRT45" s="539"/>
      <c r="JRU45" s="539"/>
      <c r="JRV45" s="539"/>
      <c r="JRW45" s="539"/>
      <c r="JRX45" s="539"/>
      <c r="JRY45" s="539"/>
      <c r="JRZ45" s="539"/>
      <c r="JSA45" s="539"/>
      <c r="JSB45" s="539"/>
      <c r="JSC45" s="539"/>
      <c r="JSD45" s="539"/>
      <c r="JSE45" s="539"/>
      <c r="JSF45" s="539"/>
      <c r="JSG45" s="539"/>
      <c r="JSH45" s="539"/>
      <c r="JSI45" s="539"/>
      <c r="JSJ45" s="539"/>
      <c r="JSK45" s="539"/>
      <c r="JSL45" s="539"/>
      <c r="JSM45" s="539"/>
      <c r="JSN45" s="539"/>
      <c r="JSO45" s="539"/>
      <c r="JSP45" s="539"/>
      <c r="JSQ45" s="539"/>
      <c r="JSR45" s="539"/>
      <c r="JSS45" s="539"/>
      <c r="JST45" s="539"/>
      <c r="JSU45" s="539"/>
      <c r="JSV45" s="539"/>
      <c r="JSW45" s="539"/>
      <c r="JSX45" s="539"/>
      <c r="JSY45" s="539"/>
      <c r="JSZ45" s="539"/>
      <c r="JTA45" s="539"/>
      <c r="JTB45" s="539"/>
      <c r="JTC45" s="539"/>
      <c r="JTD45" s="539"/>
      <c r="JTE45" s="539"/>
      <c r="JTF45" s="539"/>
      <c r="JTG45" s="539"/>
      <c r="JTH45" s="539"/>
      <c r="JTI45" s="539"/>
      <c r="JTJ45" s="539"/>
      <c r="JTK45" s="539"/>
      <c r="JTL45" s="539"/>
      <c r="JTM45" s="539"/>
      <c r="JTN45" s="539"/>
      <c r="JTO45" s="539"/>
      <c r="JTP45" s="539"/>
      <c r="JTQ45" s="539"/>
      <c r="JTR45" s="539"/>
      <c r="JTS45" s="539"/>
      <c r="JTT45" s="539"/>
      <c r="JTU45" s="539"/>
      <c r="JTV45" s="539"/>
      <c r="JTW45" s="539"/>
      <c r="JTX45" s="539"/>
      <c r="JTY45" s="539"/>
      <c r="JTZ45" s="539"/>
      <c r="JUA45" s="539"/>
      <c r="JUB45" s="539"/>
      <c r="JUC45" s="539"/>
      <c r="JUD45" s="539"/>
      <c r="JUE45" s="539"/>
      <c r="JUF45" s="539"/>
      <c r="JUG45" s="539"/>
      <c r="JUH45" s="539"/>
      <c r="JUI45" s="539"/>
      <c r="JUJ45" s="539"/>
      <c r="JUK45" s="539"/>
      <c r="JUL45" s="539"/>
      <c r="JUM45" s="539"/>
      <c r="JUN45" s="539"/>
      <c r="JUO45" s="539"/>
      <c r="JUP45" s="539"/>
      <c r="JUQ45" s="539"/>
      <c r="JUR45" s="539"/>
      <c r="JUS45" s="539"/>
      <c r="JUT45" s="539"/>
      <c r="JUU45" s="539"/>
      <c r="JUV45" s="539"/>
      <c r="JUW45" s="539"/>
      <c r="JUX45" s="539"/>
      <c r="JUY45" s="539"/>
      <c r="JUZ45" s="539"/>
      <c r="JVA45" s="539"/>
      <c r="JVB45" s="539"/>
      <c r="JVC45" s="539"/>
      <c r="JVD45" s="539"/>
      <c r="JVE45" s="539"/>
      <c r="JVF45" s="539"/>
      <c r="JVG45" s="539"/>
      <c r="JVH45" s="539"/>
      <c r="JVI45" s="539"/>
      <c r="JVJ45" s="539"/>
      <c r="JVK45" s="539"/>
      <c r="JVL45" s="539"/>
      <c r="JVM45" s="539"/>
      <c r="JVN45" s="539"/>
      <c r="JVO45" s="539"/>
      <c r="JVP45" s="539"/>
      <c r="JVQ45" s="539"/>
      <c r="JVR45" s="539"/>
      <c r="JVS45" s="539"/>
      <c r="JVT45" s="539"/>
      <c r="JVU45" s="539"/>
      <c r="JVV45" s="539"/>
      <c r="JVW45" s="539"/>
      <c r="JVX45" s="539"/>
      <c r="JVY45" s="539"/>
      <c r="JVZ45" s="539"/>
      <c r="JWA45" s="539"/>
      <c r="JWB45" s="539"/>
      <c r="JWC45" s="539"/>
      <c r="JWD45" s="539"/>
      <c r="JWE45" s="539"/>
      <c r="JWF45" s="539"/>
      <c r="JWG45" s="539"/>
      <c r="JWH45" s="539"/>
      <c r="JWI45" s="539"/>
      <c r="JWJ45" s="539"/>
      <c r="JWK45" s="539"/>
      <c r="JWL45" s="539"/>
      <c r="JWM45" s="539"/>
      <c r="JWN45" s="539"/>
      <c r="JWO45" s="539"/>
      <c r="JWP45" s="539"/>
      <c r="JWQ45" s="539"/>
      <c r="JWR45" s="539"/>
      <c r="JWS45" s="539"/>
      <c r="JWT45" s="539"/>
      <c r="JWU45" s="539"/>
      <c r="JWV45" s="539"/>
      <c r="JWW45" s="539"/>
      <c r="JWX45" s="539"/>
      <c r="JWY45" s="539"/>
      <c r="JWZ45" s="539"/>
      <c r="JXA45" s="539"/>
      <c r="JXB45" s="539"/>
      <c r="JXC45" s="539"/>
      <c r="JXD45" s="539"/>
      <c r="JXE45" s="539"/>
      <c r="JXF45" s="539"/>
      <c r="JXG45" s="539"/>
      <c r="JXH45" s="539"/>
      <c r="JXI45" s="539"/>
      <c r="JXJ45" s="539"/>
      <c r="JXK45" s="539"/>
      <c r="JXL45" s="539"/>
      <c r="JXM45" s="539"/>
      <c r="JXN45" s="539"/>
      <c r="JXO45" s="539"/>
      <c r="JXP45" s="539"/>
      <c r="JXQ45" s="539"/>
      <c r="JXR45" s="539"/>
      <c r="JXS45" s="539"/>
      <c r="JXT45" s="539"/>
      <c r="JXU45" s="539"/>
      <c r="JXV45" s="539"/>
      <c r="JXW45" s="539"/>
      <c r="JXX45" s="539"/>
      <c r="JXY45" s="539"/>
      <c r="JXZ45" s="539"/>
      <c r="JYA45" s="539"/>
      <c r="JYB45" s="539"/>
      <c r="JYC45" s="539"/>
      <c r="JYD45" s="539"/>
      <c r="JYE45" s="539"/>
      <c r="JYF45" s="539"/>
      <c r="JYG45" s="539"/>
      <c r="JYH45" s="539"/>
      <c r="JYI45" s="539"/>
      <c r="JYJ45" s="539"/>
      <c r="JYK45" s="539"/>
      <c r="JYL45" s="539"/>
      <c r="JYM45" s="539"/>
      <c r="JYN45" s="539"/>
      <c r="JYO45" s="539"/>
      <c r="JYP45" s="539"/>
      <c r="JYQ45" s="539"/>
      <c r="JYR45" s="539"/>
      <c r="JYS45" s="539"/>
      <c r="JYT45" s="539"/>
      <c r="JYU45" s="539"/>
      <c r="JYV45" s="539"/>
      <c r="JYW45" s="539"/>
      <c r="JYX45" s="539"/>
      <c r="JYY45" s="539"/>
      <c r="JYZ45" s="539"/>
      <c r="JZA45" s="539"/>
      <c r="JZB45" s="539"/>
      <c r="JZC45" s="539"/>
      <c r="JZD45" s="539"/>
      <c r="JZE45" s="539"/>
      <c r="JZF45" s="539"/>
      <c r="JZG45" s="539"/>
      <c r="JZH45" s="539"/>
      <c r="JZI45" s="539"/>
      <c r="JZJ45" s="539"/>
      <c r="JZK45" s="539"/>
      <c r="JZL45" s="539"/>
      <c r="JZM45" s="539"/>
      <c r="JZN45" s="539"/>
      <c r="JZO45" s="539"/>
      <c r="JZP45" s="539"/>
      <c r="JZQ45" s="539"/>
      <c r="JZR45" s="539"/>
      <c r="JZS45" s="539"/>
      <c r="JZT45" s="539"/>
      <c r="JZU45" s="539"/>
      <c r="JZV45" s="539"/>
      <c r="JZW45" s="539"/>
      <c r="JZX45" s="539"/>
      <c r="JZY45" s="539"/>
      <c r="JZZ45" s="539"/>
      <c r="KAA45" s="539"/>
      <c r="KAB45" s="539"/>
      <c r="KAC45" s="539"/>
      <c r="KAD45" s="539"/>
      <c r="KAE45" s="539"/>
      <c r="KAF45" s="539"/>
      <c r="KAG45" s="539"/>
      <c r="KAH45" s="539"/>
      <c r="KAI45" s="539"/>
      <c r="KAJ45" s="539"/>
      <c r="KAK45" s="539"/>
      <c r="KAL45" s="539"/>
      <c r="KAM45" s="539"/>
      <c r="KAN45" s="539"/>
      <c r="KAO45" s="539"/>
      <c r="KAP45" s="539"/>
      <c r="KAQ45" s="539"/>
      <c r="KAR45" s="539"/>
      <c r="KAS45" s="539"/>
      <c r="KAT45" s="539"/>
      <c r="KAU45" s="539"/>
      <c r="KAV45" s="539"/>
      <c r="KAW45" s="539"/>
      <c r="KAX45" s="539"/>
      <c r="KAY45" s="539"/>
      <c r="KAZ45" s="539"/>
      <c r="KBA45" s="539"/>
      <c r="KBB45" s="539"/>
      <c r="KBC45" s="539"/>
      <c r="KBD45" s="539"/>
      <c r="KBE45" s="539"/>
      <c r="KBF45" s="539"/>
      <c r="KBG45" s="539"/>
      <c r="KBH45" s="539"/>
      <c r="KBI45" s="539"/>
      <c r="KBJ45" s="539"/>
      <c r="KBK45" s="539"/>
      <c r="KBL45" s="539"/>
      <c r="KBM45" s="539"/>
      <c r="KBN45" s="539"/>
      <c r="KBO45" s="539"/>
      <c r="KBP45" s="539"/>
      <c r="KBQ45" s="539"/>
      <c r="KBR45" s="539"/>
      <c r="KBS45" s="539"/>
      <c r="KBT45" s="539"/>
      <c r="KBU45" s="539"/>
      <c r="KBV45" s="539"/>
      <c r="KBW45" s="539"/>
      <c r="KBX45" s="539"/>
      <c r="KBY45" s="539"/>
      <c r="KBZ45" s="539"/>
      <c r="KCA45" s="539"/>
      <c r="KCB45" s="539"/>
      <c r="KCC45" s="539"/>
      <c r="KCD45" s="539"/>
      <c r="KCE45" s="539"/>
      <c r="KCF45" s="539"/>
      <c r="KCG45" s="539"/>
      <c r="KCH45" s="539"/>
      <c r="KCI45" s="539"/>
      <c r="KCJ45" s="539"/>
      <c r="KCK45" s="539"/>
      <c r="KCL45" s="539"/>
      <c r="KCM45" s="539"/>
      <c r="KCN45" s="539"/>
      <c r="KCO45" s="539"/>
      <c r="KCP45" s="539"/>
      <c r="KCQ45" s="539"/>
      <c r="KCR45" s="539"/>
      <c r="KCS45" s="539"/>
      <c r="KCT45" s="539"/>
      <c r="KCU45" s="539"/>
      <c r="KCV45" s="539"/>
      <c r="KCW45" s="539"/>
      <c r="KCX45" s="539"/>
      <c r="KCY45" s="539"/>
      <c r="KCZ45" s="539"/>
      <c r="KDA45" s="539"/>
      <c r="KDB45" s="539"/>
      <c r="KDC45" s="539"/>
      <c r="KDD45" s="539"/>
      <c r="KDE45" s="539"/>
      <c r="KDF45" s="539"/>
      <c r="KDG45" s="539"/>
      <c r="KDH45" s="539"/>
      <c r="KDI45" s="539"/>
      <c r="KDJ45" s="539"/>
      <c r="KDK45" s="539"/>
      <c r="KDL45" s="539"/>
      <c r="KDM45" s="539"/>
      <c r="KDN45" s="539"/>
      <c r="KDO45" s="539"/>
      <c r="KDP45" s="539"/>
      <c r="KDQ45" s="539"/>
      <c r="KDR45" s="539"/>
      <c r="KDS45" s="539"/>
      <c r="KDT45" s="539"/>
      <c r="KDU45" s="539"/>
      <c r="KDV45" s="539"/>
      <c r="KDW45" s="539"/>
      <c r="KDX45" s="539"/>
      <c r="KDY45" s="539"/>
      <c r="KDZ45" s="539"/>
      <c r="KEA45" s="539"/>
      <c r="KEB45" s="539"/>
      <c r="KEC45" s="539"/>
      <c r="KED45" s="539"/>
      <c r="KEE45" s="539"/>
      <c r="KEF45" s="539"/>
      <c r="KEG45" s="539"/>
      <c r="KEH45" s="539"/>
      <c r="KEI45" s="539"/>
      <c r="KEJ45" s="539"/>
      <c r="KEK45" s="539"/>
      <c r="KEL45" s="539"/>
      <c r="KEM45" s="539"/>
      <c r="KEN45" s="539"/>
      <c r="KEO45" s="539"/>
      <c r="KEP45" s="539"/>
      <c r="KEQ45" s="539"/>
      <c r="KER45" s="539"/>
      <c r="KES45" s="539"/>
      <c r="KET45" s="539"/>
      <c r="KEU45" s="539"/>
      <c r="KEV45" s="539"/>
      <c r="KEW45" s="539"/>
      <c r="KEX45" s="539"/>
      <c r="KEY45" s="539"/>
      <c r="KEZ45" s="539"/>
      <c r="KFA45" s="539"/>
      <c r="KFB45" s="539"/>
      <c r="KFC45" s="539"/>
      <c r="KFD45" s="539"/>
      <c r="KFE45" s="539"/>
      <c r="KFF45" s="539"/>
      <c r="KFG45" s="539"/>
      <c r="KFH45" s="539"/>
      <c r="KFI45" s="539"/>
      <c r="KFJ45" s="539"/>
      <c r="KFK45" s="539"/>
      <c r="KFL45" s="539"/>
      <c r="KFM45" s="539"/>
      <c r="KFN45" s="539"/>
      <c r="KFO45" s="539"/>
      <c r="KFP45" s="539"/>
      <c r="KFQ45" s="539"/>
      <c r="KFR45" s="539"/>
      <c r="KFS45" s="539"/>
      <c r="KFT45" s="539"/>
      <c r="KFU45" s="539"/>
      <c r="KFV45" s="539"/>
      <c r="KFW45" s="539"/>
      <c r="KFX45" s="539"/>
      <c r="KFY45" s="539"/>
      <c r="KFZ45" s="539"/>
      <c r="KGA45" s="539"/>
      <c r="KGB45" s="539"/>
      <c r="KGC45" s="539"/>
      <c r="KGD45" s="539"/>
      <c r="KGE45" s="539"/>
      <c r="KGF45" s="539"/>
      <c r="KGG45" s="539"/>
      <c r="KGH45" s="539"/>
      <c r="KGI45" s="539"/>
      <c r="KGJ45" s="539"/>
      <c r="KGK45" s="539"/>
      <c r="KGL45" s="539"/>
      <c r="KGM45" s="539"/>
      <c r="KGN45" s="539"/>
      <c r="KGO45" s="539"/>
      <c r="KGP45" s="539"/>
      <c r="KGQ45" s="539"/>
      <c r="KGR45" s="539"/>
      <c r="KGS45" s="539"/>
      <c r="KGT45" s="539"/>
      <c r="KGU45" s="539"/>
      <c r="KGV45" s="539"/>
      <c r="KGW45" s="539"/>
      <c r="KGX45" s="539"/>
      <c r="KGY45" s="539"/>
      <c r="KGZ45" s="539"/>
      <c r="KHA45" s="539"/>
      <c r="KHB45" s="539"/>
      <c r="KHC45" s="539"/>
      <c r="KHD45" s="539"/>
      <c r="KHE45" s="539"/>
      <c r="KHF45" s="539"/>
      <c r="KHG45" s="539"/>
      <c r="KHH45" s="539"/>
      <c r="KHI45" s="539"/>
      <c r="KHJ45" s="539"/>
      <c r="KHK45" s="539"/>
      <c r="KHL45" s="539"/>
      <c r="KHM45" s="539"/>
      <c r="KHN45" s="539"/>
      <c r="KHO45" s="539"/>
      <c r="KHP45" s="539"/>
      <c r="KHQ45" s="539"/>
      <c r="KHR45" s="539"/>
      <c r="KHS45" s="539"/>
      <c r="KHT45" s="539"/>
      <c r="KHU45" s="539"/>
      <c r="KHV45" s="539"/>
      <c r="KHW45" s="539"/>
      <c r="KHX45" s="539"/>
      <c r="KHY45" s="539"/>
      <c r="KHZ45" s="539"/>
      <c r="KIA45" s="539"/>
      <c r="KIB45" s="539"/>
      <c r="KIC45" s="539"/>
      <c r="KID45" s="539"/>
      <c r="KIE45" s="539"/>
      <c r="KIF45" s="539"/>
      <c r="KIG45" s="539"/>
      <c r="KIH45" s="539"/>
      <c r="KII45" s="539"/>
      <c r="KIJ45" s="539"/>
      <c r="KIK45" s="539"/>
      <c r="KIL45" s="539"/>
      <c r="KIM45" s="539"/>
      <c r="KIN45" s="539"/>
      <c r="KIO45" s="539"/>
      <c r="KIP45" s="539"/>
      <c r="KIQ45" s="539"/>
      <c r="KIR45" s="539"/>
      <c r="KIS45" s="539"/>
      <c r="KIT45" s="539"/>
      <c r="KIU45" s="539"/>
      <c r="KIV45" s="539"/>
      <c r="KIW45" s="539"/>
      <c r="KIX45" s="539"/>
      <c r="KIY45" s="539"/>
      <c r="KIZ45" s="539"/>
      <c r="KJA45" s="539"/>
      <c r="KJB45" s="539"/>
      <c r="KJC45" s="539"/>
      <c r="KJD45" s="539"/>
      <c r="KJE45" s="539"/>
      <c r="KJF45" s="539"/>
      <c r="KJG45" s="539"/>
      <c r="KJH45" s="539"/>
      <c r="KJI45" s="539"/>
      <c r="KJJ45" s="539"/>
      <c r="KJK45" s="539"/>
      <c r="KJL45" s="539"/>
      <c r="KJM45" s="539"/>
      <c r="KJN45" s="539"/>
      <c r="KJO45" s="539"/>
      <c r="KJP45" s="539"/>
      <c r="KJQ45" s="539"/>
      <c r="KJR45" s="539"/>
      <c r="KJS45" s="539"/>
      <c r="KJT45" s="539"/>
      <c r="KJU45" s="539"/>
      <c r="KJV45" s="539"/>
      <c r="KJW45" s="539"/>
      <c r="KJX45" s="539"/>
      <c r="KJY45" s="539"/>
      <c r="KJZ45" s="539"/>
      <c r="KKA45" s="539"/>
      <c r="KKB45" s="539"/>
      <c r="KKC45" s="539"/>
      <c r="KKD45" s="539"/>
      <c r="KKE45" s="539"/>
      <c r="KKF45" s="539"/>
      <c r="KKG45" s="539"/>
      <c r="KKH45" s="539"/>
      <c r="KKI45" s="539"/>
      <c r="KKJ45" s="539"/>
      <c r="KKK45" s="539"/>
      <c r="KKL45" s="539"/>
      <c r="KKM45" s="539"/>
      <c r="KKN45" s="539"/>
      <c r="KKO45" s="539"/>
      <c r="KKP45" s="539"/>
      <c r="KKQ45" s="539"/>
      <c r="KKR45" s="539"/>
      <c r="KKS45" s="539"/>
      <c r="KKT45" s="539"/>
      <c r="KKU45" s="539"/>
      <c r="KKV45" s="539"/>
      <c r="KKW45" s="539"/>
      <c r="KKX45" s="539"/>
      <c r="KKY45" s="539"/>
      <c r="KKZ45" s="539"/>
      <c r="KLA45" s="539"/>
      <c r="KLB45" s="539"/>
      <c r="KLC45" s="539"/>
      <c r="KLD45" s="539"/>
      <c r="KLE45" s="539"/>
      <c r="KLF45" s="539"/>
      <c r="KLG45" s="539"/>
      <c r="KLH45" s="539"/>
      <c r="KLI45" s="539"/>
      <c r="KLJ45" s="539"/>
      <c r="KLK45" s="539"/>
      <c r="KLL45" s="539"/>
      <c r="KLM45" s="539"/>
      <c r="KLN45" s="539"/>
      <c r="KLO45" s="539"/>
      <c r="KLP45" s="539"/>
      <c r="KLQ45" s="539"/>
      <c r="KLR45" s="539"/>
      <c r="KLS45" s="539"/>
      <c r="KLT45" s="539"/>
      <c r="KLU45" s="539"/>
      <c r="KLV45" s="539"/>
      <c r="KLW45" s="539"/>
      <c r="KLX45" s="539"/>
      <c r="KLY45" s="539"/>
      <c r="KLZ45" s="539"/>
      <c r="KMA45" s="539"/>
      <c r="KMB45" s="539"/>
      <c r="KMC45" s="539"/>
      <c r="KMD45" s="539"/>
      <c r="KME45" s="539"/>
      <c r="KMF45" s="539"/>
      <c r="KMG45" s="539"/>
      <c r="KMH45" s="539"/>
      <c r="KMI45" s="539"/>
      <c r="KMJ45" s="539"/>
      <c r="KMK45" s="539"/>
      <c r="KML45" s="539"/>
      <c r="KMM45" s="539"/>
      <c r="KMN45" s="539"/>
      <c r="KMO45" s="539"/>
      <c r="KMP45" s="539"/>
      <c r="KMQ45" s="539"/>
      <c r="KMR45" s="539"/>
      <c r="KMS45" s="539"/>
      <c r="KMT45" s="539"/>
      <c r="KMU45" s="539"/>
      <c r="KMV45" s="539"/>
      <c r="KMW45" s="539"/>
      <c r="KMX45" s="539"/>
      <c r="KMY45" s="539"/>
      <c r="KMZ45" s="539"/>
      <c r="KNA45" s="539"/>
      <c r="KNB45" s="539"/>
      <c r="KNC45" s="539"/>
      <c r="KND45" s="539"/>
      <c r="KNE45" s="539"/>
      <c r="KNF45" s="539"/>
      <c r="KNG45" s="539"/>
      <c r="KNH45" s="539"/>
      <c r="KNI45" s="539"/>
      <c r="KNJ45" s="539"/>
      <c r="KNK45" s="539"/>
      <c r="KNL45" s="539"/>
      <c r="KNM45" s="539"/>
      <c r="KNN45" s="539"/>
      <c r="KNO45" s="539"/>
      <c r="KNP45" s="539"/>
      <c r="KNQ45" s="539"/>
      <c r="KNR45" s="539"/>
      <c r="KNS45" s="539"/>
      <c r="KNT45" s="539"/>
      <c r="KNU45" s="539"/>
      <c r="KNV45" s="539"/>
      <c r="KNW45" s="539"/>
      <c r="KNX45" s="539"/>
      <c r="KNY45" s="539"/>
      <c r="KNZ45" s="539"/>
      <c r="KOA45" s="539"/>
      <c r="KOB45" s="539"/>
      <c r="KOC45" s="539"/>
      <c r="KOD45" s="539"/>
      <c r="KOE45" s="539"/>
      <c r="KOF45" s="539"/>
      <c r="KOG45" s="539"/>
      <c r="KOH45" s="539"/>
      <c r="KOI45" s="539"/>
      <c r="KOJ45" s="539"/>
      <c r="KOK45" s="539"/>
      <c r="KOL45" s="539"/>
      <c r="KOM45" s="539"/>
      <c r="KON45" s="539"/>
      <c r="KOO45" s="539"/>
      <c r="KOP45" s="539"/>
      <c r="KOQ45" s="539"/>
      <c r="KOR45" s="539"/>
      <c r="KOS45" s="539"/>
      <c r="KOT45" s="539"/>
      <c r="KOU45" s="539"/>
      <c r="KOV45" s="539"/>
      <c r="KOW45" s="539"/>
      <c r="KOX45" s="539"/>
      <c r="KOY45" s="539"/>
      <c r="KOZ45" s="539"/>
      <c r="KPA45" s="539"/>
      <c r="KPB45" s="539"/>
      <c r="KPC45" s="539"/>
      <c r="KPD45" s="539"/>
      <c r="KPE45" s="539"/>
      <c r="KPF45" s="539"/>
      <c r="KPG45" s="539"/>
      <c r="KPH45" s="539"/>
      <c r="KPI45" s="539"/>
      <c r="KPJ45" s="539"/>
      <c r="KPK45" s="539"/>
      <c r="KPL45" s="539"/>
      <c r="KPM45" s="539"/>
      <c r="KPN45" s="539"/>
      <c r="KPO45" s="539"/>
      <c r="KPP45" s="539"/>
      <c r="KPQ45" s="539"/>
      <c r="KPR45" s="539"/>
      <c r="KPS45" s="539"/>
      <c r="KPT45" s="539"/>
      <c r="KPU45" s="539"/>
      <c r="KPV45" s="539"/>
      <c r="KPW45" s="539"/>
      <c r="KPX45" s="539"/>
      <c r="KPY45" s="539"/>
      <c r="KPZ45" s="539"/>
      <c r="KQA45" s="539"/>
      <c r="KQB45" s="539"/>
      <c r="KQC45" s="539"/>
      <c r="KQD45" s="539"/>
      <c r="KQE45" s="539"/>
      <c r="KQF45" s="539"/>
      <c r="KQG45" s="539"/>
      <c r="KQH45" s="539"/>
      <c r="KQI45" s="539"/>
      <c r="KQJ45" s="539"/>
      <c r="KQK45" s="539"/>
      <c r="KQL45" s="539"/>
      <c r="KQM45" s="539"/>
      <c r="KQN45" s="539"/>
      <c r="KQO45" s="539"/>
      <c r="KQP45" s="539"/>
      <c r="KQQ45" s="539"/>
      <c r="KQR45" s="539"/>
      <c r="KQS45" s="539"/>
      <c r="KQT45" s="539"/>
      <c r="KQU45" s="539"/>
      <c r="KQV45" s="539"/>
      <c r="KQW45" s="539"/>
      <c r="KQX45" s="539"/>
      <c r="KQY45" s="539"/>
      <c r="KQZ45" s="539"/>
      <c r="KRA45" s="539"/>
      <c r="KRB45" s="539"/>
      <c r="KRC45" s="539"/>
      <c r="KRD45" s="539"/>
      <c r="KRE45" s="539"/>
      <c r="KRF45" s="539"/>
      <c r="KRG45" s="539"/>
      <c r="KRH45" s="539"/>
      <c r="KRI45" s="539"/>
      <c r="KRJ45" s="539"/>
      <c r="KRK45" s="539"/>
      <c r="KRL45" s="539"/>
      <c r="KRM45" s="539"/>
      <c r="KRN45" s="539"/>
      <c r="KRO45" s="539"/>
      <c r="KRP45" s="539"/>
      <c r="KRQ45" s="539"/>
      <c r="KRR45" s="539"/>
      <c r="KRS45" s="539"/>
      <c r="KRT45" s="539"/>
      <c r="KRU45" s="539"/>
      <c r="KRV45" s="539"/>
      <c r="KRW45" s="539"/>
      <c r="KRX45" s="539"/>
      <c r="KRY45" s="539"/>
      <c r="KRZ45" s="539"/>
      <c r="KSA45" s="539"/>
      <c r="KSB45" s="539"/>
      <c r="KSC45" s="539"/>
      <c r="KSD45" s="539"/>
      <c r="KSE45" s="539"/>
      <c r="KSF45" s="539"/>
      <c r="KSG45" s="539"/>
      <c r="KSH45" s="539"/>
      <c r="KSI45" s="539"/>
      <c r="KSJ45" s="539"/>
      <c r="KSK45" s="539"/>
      <c r="KSL45" s="539"/>
      <c r="KSM45" s="539"/>
      <c r="KSN45" s="539"/>
      <c r="KSO45" s="539"/>
      <c r="KSP45" s="539"/>
      <c r="KSQ45" s="539"/>
      <c r="KSR45" s="539"/>
      <c r="KSS45" s="539"/>
      <c r="KST45" s="539"/>
      <c r="KSU45" s="539"/>
      <c r="KSV45" s="539"/>
      <c r="KSW45" s="539"/>
      <c r="KSX45" s="539"/>
      <c r="KSY45" s="539"/>
      <c r="KSZ45" s="539"/>
      <c r="KTA45" s="539"/>
      <c r="KTB45" s="539"/>
      <c r="KTC45" s="539"/>
      <c r="KTD45" s="539"/>
      <c r="KTE45" s="539"/>
      <c r="KTF45" s="539"/>
      <c r="KTG45" s="539"/>
      <c r="KTH45" s="539"/>
      <c r="KTI45" s="539"/>
      <c r="KTJ45" s="539"/>
      <c r="KTK45" s="539"/>
      <c r="KTL45" s="539"/>
      <c r="KTM45" s="539"/>
      <c r="KTN45" s="539"/>
      <c r="KTO45" s="539"/>
      <c r="KTP45" s="539"/>
      <c r="KTQ45" s="539"/>
      <c r="KTR45" s="539"/>
      <c r="KTS45" s="539"/>
      <c r="KTT45" s="539"/>
      <c r="KTU45" s="539"/>
      <c r="KTV45" s="539"/>
      <c r="KTW45" s="539"/>
      <c r="KTX45" s="539"/>
      <c r="KTY45" s="539"/>
      <c r="KTZ45" s="539"/>
      <c r="KUA45" s="539"/>
      <c r="KUB45" s="539"/>
      <c r="KUC45" s="539"/>
      <c r="KUD45" s="539"/>
      <c r="KUE45" s="539"/>
      <c r="KUF45" s="539"/>
      <c r="KUG45" s="539"/>
      <c r="KUH45" s="539"/>
      <c r="KUI45" s="539"/>
      <c r="KUJ45" s="539"/>
      <c r="KUK45" s="539"/>
      <c r="KUL45" s="539"/>
      <c r="KUM45" s="539"/>
      <c r="KUN45" s="539"/>
      <c r="KUO45" s="539"/>
      <c r="KUP45" s="539"/>
      <c r="KUQ45" s="539"/>
      <c r="KUR45" s="539"/>
      <c r="KUS45" s="539"/>
      <c r="KUT45" s="539"/>
      <c r="KUU45" s="539"/>
      <c r="KUV45" s="539"/>
      <c r="KUW45" s="539"/>
      <c r="KUX45" s="539"/>
      <c r="KUY45" s="539"/>
      <c r="KUZ45" s="539"/>
      <c r="KVA45" s="539"/>
      <c r="KVB45" s="539"/>
      <c r="KVC45" s="539"/>
      <c r="KVD45" s="539"/>
      <c r="KVE45" s="539"/>
      <c r="KVF45" s="539"/>
      <c r="KVG45" s="539"/>
      <c r="KVH45" s="539"/>
      <c r="KVI45" s="539"/>
      <c r="KVJ45" s="539"/>
      <c r="KVK45" s="539"/>
      <c r="KVL45" s="539"/>
      <c r="KVM45" s="539"/>
      <c r="KVN45" s="539"/>
      <c r="KVO45" s="539"/>
      <c r="KVP45" s="539"/>
      <c r="KVQ45" s="539"/>
      <c r="KVR45" s="539"/>
      <c r="KVS45" s="539"/>
      <c r="KVT45" s="539"/>
      <c r="KVU45" s="539"/>
      <c r="KVV45" s="539"/>
      <c r="KVW45" s="539"/>
      <c r="KVX45" s="539"/>
      <c r="KVY45" s="539"/>
      <c r="KVZ45" s="539"/>
      <c r="KWA45" s="539"/>
      <c r="KWB45" s="539"/>
      <c r="KWC45" s="539"/>
      <c r="KWD45" s="539"/>
      <c r="KWE45" s="539"/>
      <c r="KWF45" s="539"/>
      <c r="KWG45" s="539"/>
      <c r="KWH45" s="539"/>
      <c r="KWI45" s="539"/>
      <c r="KWJ45" s="539"/>
      <c r="KWK45" s="539"/>
      <c r="KWL45" s="539"/>
      <c r="KWM45" s="539"/>
      <c r="KWN45" s="539"/>
      <c r="KWO45" s="539"/>
      <c r="KWP45" s="539"/>
      <c r="KWQ45" s="539"/>
      <c r="KWR45" s="539"/>
      <c r="KWS45" s="539"/>
      <c r="KWT45" s="539"/>
      <c r="KWU45" s="539"/>
      <c r="KWV45" s="539"/>
      <c r="KWW45" s="539"/>
      <c r="KWX45" s="539"/>
      <c r="KWY45" s="539"/>
      <c r="KWZ45" s="539"/>
      <c r="KXA45" s="539"/>
      <c r="KXB45" s="539"/>
      <c r="KXC45" s="539"/>
      <c r="KXD45" s="539"/>
      <c r="KXE45" s="539"/>
      <c r="KXF45" s="539"/>
      <c r="KXG45" s="539"/>
      <c r="KXH45" s="539"/>
      <c r="KXI45" s="539"/>
      <c r="KXJ45" s="539"/>
      <c r="KXK45" s="539"/>
      <c r="KXL45" s="539"/>
      <c r="KXM45" s="539"/>
      <c r="KXN45" s="539"/>
      <c r="KXO45" s="539"/>
      <c r="KXP45" s="539"/>
      <c r="KXQ45" s="539"/>
      <c r="KXR45" s="539"/>
      <c r="KXS45" s="539"/>
      <c r="KXT45" s="539"/>
      <c r="KXU45" s="539"/>
      <c r="KXV45" s="539"/>
      <c r="KXW45" s="539"/>
      <c r="KXX45" s="539"/>
      <c r="KXY45" s="539"/>
      <c r="KXZ45" s="539"/>
      <c r="KYA45" s="539"/>
      <c r="KYB45" s="539"/>
      <c r="KYC45" s="539"/>
      <c r="KYD45" s="539"/>
      <c r="KYE45" s="539"/>
      <c r="KYF45" s="539"/>
      <c r="KYG45" s="539"/>
      <c r="KYH45" s="539"/>
      <c r="KYI45" s="539"/>
      <c r="KYJ45" s="539"/>
      <c r="KYK45" s="539"/>
      <c r="KYL45" s="539"/>
      <c r="KYM45" s="539"/>
      <c r="KYN45" s="539"/>
      <c r="KYO45" s="539"/>
      <c r="KYP45" s="539"/>
      <c r="KYQ45" s="539"/>
      <c r="KYR45" s="539"/>
      <c r="KYS45" s="539"/>
      <c r="KYT45" s="539"/>
      <c r="KYU45" s="539"/>
      <c r="KYV45" s="539"/>
      <c r="KYW45" s="539"/>
      <c r="KYX45" s="539"/>
      <c r="KYY45" s="539"/>
      <c r="KYZ45" s="539"/>
      <c r="KZA45" s="539"/>
      <c r="KZB45" s="539"/>
      <c r="KZC45" s="539"/>
      <c r="KZD45" s="539"/>
      <c r="KZE45" s="539"/>
      <c r="KZF45" s="539"/>
      <c r="KZG45" s="539"/>
      <c r="KZH45" s="539"/>
      <c r="KZI45" s="539"/>
      <c r="KZJ45" s="539"/>
      <c r="KZK45" s="539"/>
      <c r="KZL45" s="539"/>
      <c r="KZM45" s="539"/>
      <c r="KZN45" s="539"/>
      <c r="KZO45" s="539"/>
      <c r="KZP45" s="539"/>
      <c r="KZQ45" s="539"/>
      <c r="KZR45" s="539"/>
      <c r="KZS45" s="539"/>
      <c r="KZT45" s="539"/>
      <c r="KZU45" s="539"/>
      <c r="KZV45" s="539"/>
      <c r="KZW45" s="539"/>
      <c r="KZX45" s="539"/>
      <c r="KZY45" s="539"/>
      <c r="KZZ45" s="539"/>
      <c r="LAA45" s="539"/>
      <c r="LAB45" s="539"/>
      <c r="LAC45" s="539"/>
      <c r="LAD45" s="539"/>
      <c r="LAE45" s="539"/>
      <c r="LAF45" s="539"/>
      <c r="LAG45" s="539"/>
      <c r="LAH45" s="539"/>
      <c r="LAI45" s="539"/>
      <c r="LAJ45" s="539"/>
      <c r="LAK45" s="539"/>
      <c r="LAL45" s="539"/>
      <c r="LAM45" s="539"/>
      <c r="LAN45" s="539"/>
      <c r="LAO45" s="539"/>
      <c r="LAP45" s="539"/>
      <c r="LAQ45" s="539"/>
      <c r="LAR45" s="539"/>
      <c r="LAS45" s="539"/>
      <c r="LAT45" s="539"/>
      <c r="LAU45" s="539"/>
      <c r="LAV45" s="539"/>
      <c r="LAW45" s="539"/>
      <c r="LAX45" s="539"/>
      <c r="LAY45" s="539"/>
      <c r="LAZ45" s="539"/>
      <c r="LBA45" s="539"/>
      <c r="LBB45" s="539"/>
      <c r="LBC45" s="539"/>
      <c r="LBD45" s="539"/>
      <c r="LBE45" s="539"/>
      <c r="LBF45" s="539"/>
      <c r="LBG45" s="539"/>
      <c r="LBH45" s="539"/>
      <c r="LBI45" s="539"/>
      <c r="LBJ45" s="539"/>
      <c r="LBK45" s="539"/>
      <c r="LBL45" s="539"/>
      <c r="LBM45" s="539"/>
      <c r="LBN45" s="539"/>
      <c r="LBO45" s="539"/>
      <c r="LBP45" s="539"/>
      <c r="LBQ45" s="539"/>
      <c r="LBR45" s="539"/>
      <c r="LBS45" s="539"/>
      <c r="LBT45" s="539"/>
      <c r="LBU45" s="539"/>
      <c r="LBV45" s="539"/>
      <c r="LBW45" s="539"/>
      <c r="LBX45" s="539"/>
      <c r="LBY45" s="539"/>
      <c r="LBZ45" s="539"/>
      <c r="LCA45" s="539"/>
      <c r="LCB45" s="539"/>
      <c r="LCC45" s="539"/>
      <c r="LCD45" s="539"/>
      <c r="LCE45" s="539"/>
      <c r="LCF45" s="539"/>
      <c r="LCG45" s="539"/>
      <c r="LCH45" s="539"/>
      <c r="LCI45" s="539"/>
      <c r="LCJ45" s="539"/>
      <c r="LCK45" s="539"/>
      <c r="LCL45" s="539"/>
      <c r="LCM45" s="539"/>
      <c r="LCN45" s="539"/>
      <c r="LCO45" s="539"/>
      <c r="LCP45" s="539"/>
      <c r="LCQ45" s="539"/>
      <c r="LCR45" s="539"/>
      <c r="LCS45" s="539"/>
      <c r="LCT45" s="539"/>
      <c r="LCU45" s="539"/>
      <c r="LCV45" s="539"/>
      <c r="LCW45" s="539"/>
      <c r="LCX45" s="539"/>
      <c r="LCY45" s="539"/>
      <c r="LCZ45" s="539"/>
      <c r="LDA45" s="539"/>
      <c r="LDB45" s="539"/>
      <c r="LDC45" s="539"/>
      <c r="LDD45" s="539"/>
      <c r="LDE45" s="539"/>
      <c r="LDF45" s="539"/>
      <c r="LDG45" s="539"/>
      <c r="LDH45" s="539"/>
      <c r="LDI45" s="539"/>
      <c r="LDJ45" s="539"/>
      <c r="LDK45" s="539"/>
      <c r="LDL45" s="539"/>
      <c r="LDM45" s="539"/>
      <c r="LDN45" s="539"/>
      <c r="LDO45" s="539"/>
      <c r="LDP45" s="539"/>
      <c r="LDQ45" s="539"/>
      <c r="LDR45" s="539"/>
      <c r="LDS45" s="539"/>
      <c r="LDT45" s="539"/>
      <c r="LDU45" s="539"/>
      <c r="LDV45" s="539"/>
      <c r="LDW45" s="539"/>
      <c r="LDX45" s="539"/>
      <c r="LDY45" s="539"/>
      <c r="LDZ45" s="539"/>
      <c r="LEA45" s="539"/>
      <c r="LEB45" s="539"/>
      <c r="LEC45" s="539"/>
      <c r="LED45" s="539"/>
      <c r="LEE45" s="539"/>
      <c r="LEF45" s="539"/>
      <c r="LEG45" s="539"/>
      <c r="LEH45" s="539"/>
      <c r="LEI45" s="539"/>
      <c r="LEJ45" s="539"/>
      <c r="LEK45" s="539"/>
      <c r="LEL45" s="539"/>
      <c r="LEM45" s="539"/>
      <c r="LEN45" s="539"/>
      <c r="LEO45" s="539"/>
      <c r="LEP45" s="539"/>
      <c r="LEQ45" s="539"/>
      <c r="LER45" s="539"/>
      <c r="LES45" s="539"/>
      <c r="LET45" s="539"/>
      <c r="LEU45" s="539"/>
      <c r="LEV45" s="539"/>
      <c r="LEW45" s="539"/>
      <c r="LEX45" s="539"/>
      <c r="LEY45" s="539"/>
      <c r="LEZ45" s="539"/>
      <c r="LFA45" s="539"/>
      <c r="LFB45" s="539"/>
      <c r="LFC45" s="539"/>
      <c r="LFD45" s="539"/>
      <c r="LFE45" s="539"/>
      <c r="LFF45" s="539"/>
      <c r="LFG45" s="539"/>
      <c r="LFH45" s="539"/>
      <c r="LFI45" s="539"/>
      <c r="LFJ45" s="539"/>
      <c r="LFK45" s="539"/>
      <c r="LFL45" s="539"/>
      <c r="LFM45" s="539"/>
      <c r="LFN45" s="539"/>
      <c r="LFO45" s="539"/>
      <c r="LFP45" s="539"/>
      <c r="LFQ45" s="539"/>
      <c r="LFR45" s="539"/>
      <c r="LFS45" s="539"/>
      <c r="LFT45" s="539"/>
      <c r="LFU45" s="539"/>
      <c r="LFV45" s="539"/>
      <c r="LFW45" s="539"/>
      <c r="LFX45" s="539"/>
      <c r="LFY45" s="539"/>
      <c r="LFZ45" s="539"/>
      <c r="LGA45" s="539"/>
      <c r="LGB45" s="539"/>
      <c r="LGC45" s="539"/>
      <c r="LGD45" s="539"/>
      <c r="LGE45" s="539"/>
      <c r="LGF45" s="539"/>
      <c r="LGG45" s="539"/>
      <c r="LGH45" s="539"/>
      <c r="LGI45" s="539"/>
      <c r="LGJ45" s="539"/>
      <c r="LGK45" s="539"/>
      <c r="LGL45" s="539"/>
      <c r="LGM45" s="539"/>
      <c r="LGN45" s="539"/>
      <c r="LGO45" s="539"/>
      <c r="LGP45" s="539"/>
      <c r="LGQ45" s="539"/>
      <c r="LGR45" s="539"/>
      <c r="LGS45" s="539"/>
      <c r="LGT45" s="539"/>
      <c r="LGU45" s="539"/>
      <c r="LGV45" s="539"/>
      <c r="LGW45" s="539"/>
      <c r="LGX45" s="539"/>
      <c r="LGY45" s="539"/>
      <c r="LGZ45" s="539"/>
      <c r="LHA45" s="539"/>
      <c r="LHB45" s="539"/>
      <c r="LHC45" s="539"/>
      <c r="LHD45" s="539"/>
      <c r="LHE45" s="539"/>
      <c r="LHF45" s="539"/>
      <c r="LHG45" s="539"/>
      <c r="LHH45" s="539"/>
      <c r="LHI45" s="539"/>
      <c r="LHJ45" s="539"/>
      <c r="LHK45" s="539"/>
      <c r="LHL45" s="539"/>
      <c r="LHM45" s="539"/>
      <c r="LHN45" s="539"/>
      <c r="LHO45" s="539"/>
      <c r="LHP45" s="539"/>
      <c r="LHQ45" s="539"/>
      <c r="LHR45" s="539"/>
      <c r="LHS45" s="539"/>
      <c r="LHT45" s="539"/>
      <c r="LHU45" s="539"/>
      <c r="LHV45" s="539"/>
      <c r="LHW45" s="539"/>
      <c r="LHX45" s="539"/>
      <c r="LHY45" s="539"/>
      <c r="LHZ45" s="539"/>
      <c r="LIA45" s="539"/>
      <c r="LIB45" s="539"/>
      <c r="LIC45" s="539"/>
      <c r="LID45" s="539"/>
      <c r="LIE45" s="539"/>
      <c r="LIF45" s="539"/>
      <c r="LIG45" s="539"/>
      <c r="LIH45" s="539"/>
      <c r="LII45" s="539"/>
      <c r="LIJ45" s="539"/>
      <c r="LIK45" s="539"/>
      <c r="LIL45" s="539"/>
      <c r="LIM45" s="539"/>
      <c r="LIN45" s="539"/>
      <c r="LIO45" s="539"/>
      <c r="LIP45" s="539"/>
      <c r="LIQ45" s="539"/>
      <c r="LIR45" s="539"/>
      <c r="LIS45" s="539"/>
      <c r="LIT45" s="539"/>
      <c r="LIU45" s="539"/>
      <c r="LIV45" s="539"/>
      <c r="LIW45" s="539"/>
      <c r="LIX45" s="539"/>
      <c r="LIY45" s="539"/>
      <c r="LIZ45" s="539"/>
      <c r="LJA45" s="539"/>
      <c r="LJB45" s="539"/>
      <c r="LJC45" s="539"/>
      <c r="LJD45" s="539"/>
      <c r="LJE45" s="539"/>
      <c r="LJF45" s="539"/>
      <c r="LJG45" s="539"/>
      <c r="LJH45" s="539"/>
      <c r="LJI45" s="539"/>
      <c r="LJJ45" s="539"/>
      <c r="LJK45" s="539"/>
      <c r="LJL45" s="539"/>
      <c r="LJM45" s="539"/>
      <c r="LJN45" s="539"/>
      <c r="LJO45" s="539"/>
      <c r="LJP45" s="539"/>
      <c r="LJQ45" s="539"/>
      <c r="LJR45" s="539"/>
      <c r="LJS45" s="539"/>
      <c r="LJT45" s="539"/>
      <c r="LJU45" s="539"/>
      <c r="LJV45" s="539"/>
      <c r="LJW45" s="539"/>
      <c r="LJX45" s="539"/>
      <c r="LJY45" s="539"/>
      <c r="LJZ45" s="539"/>
      <c r="LKA45" s="539"/>
      <c r="LKB45" s="539"/>
      <c r="LKC45" s="539"/>
      <c r="LKD45" s="539"/>
      <c r="LKE45" s="539"/>
      <c r="LKF45" s="539"/>
      <c r="LKG45" s="539"/>
      <c r="LKH45" s="539"/>
      <c r="LKI45" s="539"/>
      <c r="LKJ45" s="539"/>
      <c r="LKK45" s="539"/>
      <c r="LKL45" s="539"/>
      <c r="LKM45" s="539"/>
      <c r="LKN45" s="539"/>
      <c r="LKO45" s="539"/>
      <c r="LKP45" s="539"/>
      <c r="LKQ45" s="539"/>
      <c r="LKR45" s="539"/>
      <c r="LKS45" s="539"/>
      <c r="LKT45" s="539"/>
      <c r="LKU45" s="539"/>
      <c r="LKV45" s="539"/>
      <c r="LKW45" s="539"/>
      <c r="LKX45" s="539"/>
      <c r="LKY45" s="539"/>
      <c r="LKZ45" s="539"/>
      <c r="LLA45" s="539"/>
      <c r="LLB45" s="539"/>
      <c r="LLC45" s="539"/>
      <c r="LLD45" s="539"/>
      <c r="LLE45" s="539"/>
      <c r="LLF45" s="539"/>
      <c r="LLG45" s="539"/>
      <c r="LLH45" s="539"/>
      <c r="LLI45" s="539"/>
      <c r="LLJ45" s="539"/>
      <c r="LLK45" s="539"/>
      <c r="LLL45" s="539"/>
      <c r="LLM45" s="539"/>
      <c r="LLN45" s="539"/>
      <c r="LLO45" s="539"/>
      <c r="LLP45" s="539"/>
      <c r="LLQ45" s="539"/>
      <c r="LLR45" s="539"/>
      <c r="LLS45" s="539"/>
      <c r="LLT45" s="539"/>
      <c r="LLU45" s="539"/>
      <c r="LLV45" s="539"/>
      <c r="LLW45" s="539"/>
      <c r="LLX45" s="539"/>
      <c r="LLY45" s="539"/>
      <c r="LLZ45" s="539"/>
      <c r="LMA45" s="539"/>
      <c r="LMB45" s="539"/>
      <c r="LMC45" s="539"/>
      <c r="LMD45" s="539"/>
      <c r="LME45" s="539"/>
      <c r="LMF45" s="539"/>
      <c r="LMG45" s="539"/>
      <c r="LMH45" s="539"/>
      <c r="LMI45" s="539"/>
      <c r="LMJ45" s="539"/>
      <c r="LMK45" s="539"/>
      <c r="LML45" s="539"/>
      <c r="LMM45" s="539"/>
      <c r="LMN45" s="539"/>
      <c r="LMO45" s="539"/>
      <c r="LMP45" s="539"/>
      <c r="LMQ45" s="539"/>
      <c r="LMR45" s="539"/>
      <c r="LMS45" s="539"/>
      <c r="LMT45" s="539"/>
      <c r="LMU45" s="539"/>
      <c r="LMV45" s="539"/>
      <c r="LMW45" s="539"/>
      <c r="LMX45" s="539"/>
      <c r="LMY45" s="539"/>
      <c r="LMZ45" s="539"/>
      <c r="LNA45" s="539"/>
      <c r="LNB45" s="539"/>
      <c r="LNC45" s="539"/>
      <c r="LND45" s="539"/>
      <c r="LNE45" s="539"/>
      <c r="LNF45" s="539"/>
      <c r="LNG45" s="539"/>
      <c r="LNH45" s="539"/>
      <c r="LNI45" s="539"/>
      <c r="LNJ45" s="539"/>
      <c r="LNK45" s="539"/>
      <c r="LNL45" s="539"/>
      <c r="LNM45" s="539"/>
      <c r="LNN45" s="539"/>
      <c r="LNO45" s="539"/>
      <c r="LNP45" s="539"/>
      <c r="LNQ45" s="539"/>
      <c r="LNR45" s="539"/>
      <c r="LNS45" s="539"/>
      <c r="LNT45" s="539"/>
      <c r="LNU45" s="539"/>
      <c r="LNV45" s="539"/>
      <c r="LNW45" s="539"/>
      <c r="LNX45" s="539"/>
      <c r="LNY45" s="539"/>
      <c r="LNZ45" s="539"/>
      <c r="LOA45" s="539"/>
      <c r="LOB45" s="539"/>
      <c r="LOC45" s="539"/>
      <c r="LOD45" s="539"/>
      <c r="LOE45" s="539"/>
      <c r="LOF45" s="539"/>
      <c r="LOG45" s="539"/>
      <c r="LOH45" s="539"/>
      <c r="LOI45" s="539"/>
      <c r="LOJ45" s="539"/>
      <c r="LOK45" s="539"/>
      <c r="LOL45" s="539"/>
      <c r="LOM45" s="539"/>
      <c r="LON45" s="539"/>
      <c r="LOO45" s="539"/>
      <c r="LOP45" s="539"/>
      <c r="LOQ45" s="539"/>
      <c r="LOR45" s="539"/>
      <c r="LOS45" s="539"/>
      <c r="LOT45" s="539"/>
      <c r="LOU45" s="539"/>
      <c r="LOV45" s="539"/>
      <c r="LOW45" s="539"/>
      <c r="LOX45" s="539"/>
      <c r="LOY45" s="539"/>
      <c r="LOZ45" s="539"/>
      <c r="LPA45" s="539"/>
      <c r="LPB45" s="539"/>
      <c r="LPC45" s="539"/>
      <c r="LPD45" s="539"/>
      <c r="LPE45" s="539"/>
      <c r="LPF45" s="539"/>
      <c r="LPG45" s="539"/>
      <c r="LPH45" s="539"/>
      <c r="LPI45" s="539"/>
      <c r="LPJ45" s="539"/>
      <c r="LPK45" s="539"/>
      <c r="LPL45" s="539"/>
      <c r="LPM45" s="539"/>
      <c r="LPN45" s="539"/>
      <c r="LPO45" s="539"/>
      <c r="LPP45" s="539"/>
      <c r="LPQ45" s="539"/>
      <c r="LPR45" s="539"/>
      <c r="LPS45" s="539"/>
      <c r="LPT45" s="539"/>
      <c r="LPU45" s="539"/>
      <c r="LPV45" s="539"/>
      <c r="LPW45" s="539"/>
      <c r="LPX45" s="539"/>
      <c r="LPY45" s="539"/>
      <c r="LPZ45" s="539"/>
      <c r="LQA45" s="539"/>
      <c r="LQB45" s="539"/>
      <c r="LQC45" s="539"/>
      <c r="LQD45" s="539"/>
      <c r="LQE45" s="539"/>
      <c r="LQF45" s="539"/>
      <c r="LQG45" s="539"/>
      <c r="LQH45" s="539"/>
      <c r="LQI45" s="539"/>
      <c r="LQJ45" s="539"/>
      <c r="LQK45" s="539"/>
      <c r="LQL45" s="539"/>
      <c r="LQM45" s="539"/>
      <c r="LQN45" s="539"/>
      <c r="LQO45" s="539"/>
      <c r="LQP45" s="539"/>
      <c r="LQQ45" s="539"/>
      <c r="LQR45" s="539"/>
      <c r="LQS45" s="539"/>
      <c r="LQT45" s="539"/>
      <c r="LQU45" s="539"/>
      <c r="LQV45" s="539"/>
      <c r="LQW45" s="539"/>
      <c r="LQX45" s="539"/>
      <c r="LQY45" s="539"/>
      <c r="LQZ45" s="539"/>
      <c r="LRA45" s="539"/>
      <c r="LRB45" s="539"/>
      <c r="LRC45" s="539"/>
      <c r="LRD45" s="539"/>
      <c r="LRE45" s="539"/>
      <c r="LRF45" s="539"/>
      <c r="LRG45" s="539"/>
      <c r="LRH45" s="539"/>
      <c r="LRI45" s="539"/>
      <c r="LRJ45" s="539"/>
      <c r="LRK45" s="539"/>
      <c r="LRL45" s="539"/>
      <c r="LRM45" s="539"/>
      <c r="LRN45" s="539"/>
      <c r="LRO45" s="539"/>
      <c r="LRP45" s="539"/>
      <c r="LRQ45" s="539"/>
      <c r="LRR45" s="539"/>
      <c r="LRS45" s="539"/>
      <c r="LRT45" s="539"/>
      <c r="LRU45" s="539"/>
      <c r="LRV45" s="539"/>
      <c r="LRW45" s="539"/>
      <c r="LRX45" s="539"/>
      <c r="LRY45" s="539"/>
      <c r="LRZ45" s="539"/>
      <c r="LSA45" s="539"/>
      <c r="LSB45" s="539"/>
      <c r="LSC45" s="539"/>
      <c r="LSD45" s="539"/>
      <c r="LSE45" s="539"/>
      <c r="LSF45" s="539"/>
      <c r="LSG45" s="539"/>
      <c r="LSH45" s="539"/>
      <c r="LSI45" s="539"/>
      <c r="LSJ45" s="539"/>
      <c r="LSK45" s="539"/>
      <c r="LSL45" s="539"/>
      <c r="LSM45" s="539"/>
      <c r="LSN45" s="539"/>
      <c r="LSO45" s="539"/>
      <c r="LSP45" s="539"/>
      <c r="LSQ45" s="539"/>
      <c r="LSR45" s="539"/>
      <c r="LSS45" s="539"/>
      <c r="LST45" s="539"/>
      <c r="LSU45" s="539"/>
      <c r="LSV45" s="539"/>
      <c r="LSW45" s="539"/>
      <c r="LSX45" s="539"/>
      <c r="LSY45" s="539"/>
      <c r="LSZ45" s="539"/>
      <c r="LTA45" s="539"/>
      <c r="LTB45" s="539"/>
      <c r="LTC45" s="539"/>
      <c r="LTD45" s="539"/>
      <c r="LTE45" s="539"/>
      <c r="LTF45" s="539"/>
      <c r="LTG45" s="539"/>
      <c r="LTH45" s="539"/>
      <c r="LTI45" s="539"/>
      <c r="LTJ45" s="539"/>
      <c r="LTK45" s="539"/>
      <c r="LTL45" s="539"/>
      <c r="LTM45" s="539"/>
      <c r="LTN45" s="539"/>
      <c r="LTO45" s="539"/>
      <c r="LTP45" s="539"/>
      <c r="LTQ45" s="539"/>
      <c r="LTR45" s="539"/>
      <c r="LTS45" s="539"/>
      <c r="LTT45" s="539"/>
      <c r="LTU45" s="539"/>
      <c r="LTV45" s="539"/>
      <c r="LTW45" s="539"/>
      <c r="LTX45" s="539"/>
      <c r="LTY45" s="539"/>
      <c r="LTZ45" s="539"/>
      <c r="LUA45" s="539"/>
      <c r="LUB45" s="539"/>
      <c r="LUC45" s="539"/>
      <c r="LUD45" s="539"/>
      <c r="LUE45" s="539"/>
      <c r="LUF45" s="539"/>
      <c r="LUG45" s="539"/>
      <c r="LUH45" s="539"/>
      <c r="LUI45" s="539"/>
      <c r="LUJ45" s="539"/>
      <c r="LUK45" s="539"/>
      <c r="LUL45" s="539"/>
      <c r="LUM45" s="539"/>
      <c r="LUN45" s="539"/>
      <c r="LUO45" s="539"/>
      <c r="LUP45" s="539"/>
      <c r="LUQ45" s="539"/>
      <c r="LUR45" s="539"/>
      <c r="LUS45" s="539"/>
      <c r="LUT45" s="539"/>
      <c r="LUU45" s="539"/>
      <c r="LUV45" s="539"/>
      <c r="LUW45" s="539"/>
      <c r="LUX45" s="539"/>
      <c r="LUY45" s="539"/>
      <c r="LUZ45" s="539"/>
      <c r="LVA45" s="539"/>
      <c r="LVB45" s="539"/>
      <c r="LVC45" s="539"/>
      <c r="LVD45" s="539"/>
      <c r="LVE45" s="539"/>
      <c r="LVF45" s="539"/>
      <c r="LVG45" s="539"/>
      <c r="LVH45" s="539"/>
      <c r="LVI45" s="539"/>
      <c r="LVJ45" s="539"/>
      <c r="LVK45" s="539"/>
      <c r="LVL45" s="539"/>
      <c r="LVM45" s="539"/>
      <c r="LVN45" s="539"/>
      <c r="LVO45" s="539"/>
      <c r="LVP45" s="539"/>
      <c r="LVQ45" s="539"/>
      <c r="LVR45" s="539"/>
      <c r="LVS45" s="539"/>
      <c r="LVT45" s="539"/>
      <c r="LVU45" s="539"/>
      <c r="LVV45" s="539"/>
      <c r="LVW45" s="539"/>
      <c r="LVX45" s="539"/>
      <c r="LVY45" s="539"/>
      <c r="LVZ45" s="539"/>
      <c r="LWA45" s="539"/>
      <c r="LWB45" s="539"/>
      <c r="LWC45" s="539"/>
      <c r="LWD45" s="539"/>
      <c r="LWE45" s="539"/>
      <c r="LWF45" s="539"/>
      <c r="LWG45" s="539"/>
      <c r="LWH45" s="539"/>
      <c r="LWI45" s="539"/>
      <c r="LWJ45" s="539"/>
      <c r="LWK45" s="539"/>
      <c r="LWL45" s="539"/>
      <c r="LWM45" s="539"/>
      <c r="LWN45" s="539"/>
      <c r="LWO45" s="539"/>
      <c r="LWP45" s="539"/>
      <c r="LWQ45" s="539"/>
      <c r="LWR45" s="539"/>
      <c r="LWS45" s="539"/>
      <c r="LWT45" s="539"/>
      <c r="LWU45" s="539"/>
      <c r="LWV45" s="539"/>
      <c r="LWW45" s="539"/>
      <c r="LWX45" s="539"/>
      <c r="LWY45" s="539"/>
      <c r="LWZ45" s="539"/>
      <c r="LXA45" s="539"/>
      <c r="LXB45" s="539"/>
      <c r="LXC45" s="539"/>
      <c r="LXD45" s="539"/>
      <c r="LXE45" s="539"/>
      <c r="LXF45" s="539"/>
      <c r="LXG45" s="539"/>
      <c r="LXH45" s="539"/>
      <c r="LXI45" s="539"/>
      <c r="LXJ45" s="539"/>
      <c r="LXK45" s="539"/>
      <c r="LXL45" s="539"/>
      <c r="LXM45" s="539"/>
      <c r="LXN45" s="539"/>
      <c r="LXO45" s="539"/>
      <c r="LXP45" s="539"/>
      <c r="LXQ45" s="539"/>
      <c r="LXR45" s="539"/>
      <c r="LXS45" s="539"/>
      <c r="LXT45" s="539"/>
      <c r="LXU45" s="539"/>
      <c r="LXV45" s="539"/>
      <c r="LXW45" s="539"/>
      <c r="LXX45" s="539"/>
      <c r="LXY45" s="539"/>
      <c r="LXZ45" s="539"/>
      <c r="LYA45" s="539"/>
      <c r="LYB45" s="539"/>
      <c r="LYC45" s="539"/>
      <c r="LYD45" s="539"/>
      <c r="LYE45" s="539"/>
      <c r="LYF45" s="539"/>
      <c r="LYG45" s="539"/>
      <c r="LYH45" s="539"/>
      <c r="LYI45" s="539"/>
      <c r="LYJ45" s="539"/>
      <c r="LYK45" s="539"/>
      <c r="LYL45" s="539"/>
      <c r="LYM45" s="539"/>
      <c r="LYN45" s="539"/>
      <c r="LYO45" s="539"/>
      <c r="LYP45" s="539"/>
      <c r="LYQ45" s="539"/>
      <c r="LYR45" s="539"/>
      <c r="LYS45" s="539"/>
      <c r="LYT45" s="539"/>
      <c r="LYU45" s="539"/>
      <c r="LYV45" s="539"/>
      <c r="LYW45" s="539"/>
      <c r="LYX45" s="539"/>
      <c r="LYY45" s="539"/>
      <c r="LYZ45" s="539"/>
      <c r="LZA45" s="539"/>
      <c r="LZB45" s="539"/>
      <c r="LZC45" s="539"/>
      <c r="LZD45" s="539"/>
      <c r="LZE45" s="539"/>
      <c r="LZF45" s="539"/>
      <c r="LZG45" s="539"/>
      <c r="LZH45" s="539"/>
      <c r="LZI45" s="539"/>
      <c r="LZJ45" s="539"/>
      <c r="LZK45" s="539"/>
      <c r="LZL45" s="539"/>
      <c r="LZM45" s="539"/>
      <c r="LZN45" s="539"/>
      <c r="LZO45" s="539"/>
      <c r="LZP45" s="539"/>
      <c r="LZQ45" s="539"/>
      <c r="LZR45" s="539"/>
      <c r="LZS45" s="539"/>
      <c r="LZT45" s="539"/>
      <c r="LZU45" s="539"/>
      <c r="LZV45" s="539"/>
      <c r="LZW45" s="539"/>
      <c r="LZX45" s="539"/>
      <c r="LZY45" s="539"/>
      <c r="LZZ45" s="539"/>
      <c r="MAA45" s="539"/>
      <c r="MAB45" s="539"/>
      <c r="MAC45" s="539"/>
      <c r="MAD45" s="539"/>
      <c r="MAE45" s="539"/>
      <c r="MAF45" s="539"/>
      <c r="MAG45" s="539"/>
      <c r="MAH45" s="539"/>
      <c r="MAI45" s="539"/>
      <c r="MAJ45" s="539"/>
      <c r="MAK45" s="539"/>
      <c r="MAL45" s="539"/>
      <c r="MAM45" s="539"/>
      <c r="MAN45" s="539"/>
      <c r="MAO45" s="539"/>
      <c r="MAP45" s="539"/>
      <c r="MAQ45" s="539"/>
      <c r="MAR45" s="539"/>
      <c r="MAS45" s="539"/>
      <c r="MAT45" s="539"/>
      <c r="MAU45" s="539"/>
      <c r="MAV45" s="539"/>
      <c r="MAW45" s="539"/>
      <c r="MAX45" s="539"/>
      <c r="MAY45" s="539"/>
      <c r="MAZ45" s="539"/>
      <c r="MBA45" s="539"/>
      <c r="MBB45" s="539"/>
      <c r="MBC45" s="539"/>
      <c r="MBD45" s="539"/>
      <c r="MBE45" s="539"/>
      <c r="MBF45" s="539"/>
      <c r="MBG45" s="539"/>
      <c r="MBH45" s="539"/>
      <c r="MBI45" s="539"/>
      <c r="MBJ45" s="539"/>
      <c r="MBK45" s="539"/>
      <c r="MBL45" s="539"/>
      <c r="MBM45" s="539"/>
      <c r="MBN45" s="539"/>
      <c r="MBO45" s="539"/>
      <c r="MBP45" s="539"/>
      <c r="MBQ45" s="539"/>
      <c r="MBR45" s="539"/>
      <c r="MBS45" s="539"/>
      <c r="MBT45" s="539"/>
      <c r="MBU45" s="539"/>
      <c r="MBV45" s="539"/>
      <c r="MBW45" s="539"/>
      <c r="MBX45" s="539"/>
      <c r="MBY45" s="539"/>
      <c r="MBZ45" s="539"/>
      <c r="MCA45" s="539"/>
      <c r="MCB45" s="539"/>
      <c r="MCC45" s="539"/>
      <c r="MCD45" s="539"/>
      <c r="MCE45" s="539"/>
      <c r="MCF45" s="539"/>
      <c r="MCG45" s="539"/>
      <c r="MCH45" s="539"/>
      <c r="MCI45" s="539"/>
      <c r="MCJ45" s="539"/>
      <c r="MCK45" s="539"/>
      <c r="MCL45" s="539"/>
      <c r="MCM45" s="539"/>
      <c r="MCN45" s="539"/>
      <c r="MCO45" s="539"/>
      <c r="MCP45" s="539"/>
      <c r="MCQ45" s="539"/>
      <c r="MCR45" s="539"/>
      <c r="MCS45" s="539"/>
      <c r="MCT45" s="539"/>
      <c r="MCU45" s="539"/>
      <c r="MCV45" s="539"/>
      <c r="MCW45" s="539"/>
      <c r="MCX45" s="539"/>
      <c r="MCY45" s="539"/>
      <c r="MCZ45" s="539"/>
      <c r="MDA45" s="539"/>
      <c r="MDB45" s="539"/>
      <c r="MDC45" s="539"/>
      <c r="MDD45" s="539"/>
      <c r="MDE45" s="539"/>
      <c r="MDF45" s="539"/>
      <c r="MDG45" s="539"/>
      <c r="MDH45" s="539"/>
      <c r="MDI45" s="539"/>
      <c r="MDJ45" s="539"/>
      <c r="MDK45" s="539"/>
      <c r="MDL45" s="539"/>
      <c r="MDM45" s="539"/>
      <c r="MDN45" s="539"/>
      <c r="MDO45" s="539"/>
      <c r="MDP45" s="539"/>
      <c r="MDQ45" s="539"/>
      <c r="MDR45" s="539"/>
      <c r="MDS45" s="539"/>
      <c r="MDT45" s="539"/>
      <c r="MDU45" s="539"/>
      <c r="MDV45" s="539"/>
      <c r="MDW45" s="539"/>
      <c r="MDX45" s="539"/>
      <c r="MDY45" s="539"/>
      <c r="MDZ45" s="539"/>
      <c r="MEA45" s="539"/>
      <c r="MEB45" s="539"/>
      <c r="MEC45" s="539"/>
      <c r="MED45" s="539"/>
      <c r="MEE45" s="539"/>
      <c r="MEF45" s="539"/>
      <c r="MEG45" s="539"/>
      <c r="MEH45" s="539"/>
      <c r="MEI45" s="539"/>
      <c r="MEJ45" s="539"/>
      <c r="MEK45" s="539"/>
      <c r="MEL45" s="539"/>
      <c r="MEM45" s="539"/>
      <c r="MEN45" s="539"/>
      <c r="MEO45" s="539"/>
      <c r="MEP45" s="539"/>
      <c r="MEQ45" s="539"/>
      <c r="MER45" s="539"/>
      <c r="MES45" s="539"/>
      <c r="MET45" s="539"/>
      <c r="MEU45" s="539"/>
      <c r="MEV45" s="539"/>
      <c r="MEW45" s="539"/>
      <c r="MEX45" s="539"/>
      <c r="MEY45" s="539"/>
      <c r="MEZ45" s="539"/>
      <c r="MFA45" s="539"/>
      <c r="MFB45" s="539"/>
      <c r="MFC45" s="539"/>
      <c r="MFD45" s="539"/>
      <c r="MFE45" s="539"/>
      <c r="MFF45" s="539"/>
      <c r="MFG45" s="539"/>
      <c r="MFH45" s="539"/>
      <c r="MFI45" s="539"/>
      <c r="MFJ45" s="539"/>
      <c r="MFK45" s="539"/>
      <c r="MFL45" s="539"/>
      <c r="MFM45" s="539"/>
      <c r="MFN45" s="539"/>
      <c r="MFO45" s="539"/>
      <c r="MFP45" s="539"/>
      <c r="MFQ45" s="539"/>
      <c r="MFR45" s="539"/>
      <c r="MFS45" s="539"/>
      <c r="MFT45" s="539"/>
      <c r="MFU45" s="539"/>
      <c r="MFV45" s="539"/>
      <c r="MFW45" s="539"/>
      <c r="MFX45" s="539"/>
      <c r="MFY45" s="539"/>
      <c r="MFZ45" s="539"/>
      <c r="MGA45" s="539"/>
      <c r="MGB45" s="539"/>
      <c r="MGC45" s="539"/>
      <c r="MGD45" s="539"/>
      <c r="MGE45" s="539"/>
      <c r="MGF45" s="539"/>
      <c r="MGG45" s="539"/>
      <c r="MGH45" s="539"/>
      <c r="MGI45" s="539"/>
      <c r="MGJ45" s="539"/>
      <c r="MGK45" s="539"/>
      <c r="MGL45" s="539"/>
      <c r="MGM45" s="539"/>
      <c r="MGN45" s="539"/>
      <c r="MGO45" s="539"/>
      <c r="MGP45" s="539"/>
      <c r="MGQ45" s="539"/>
      <c r="MGR45" s="539"/>
      <c r="MGS45" s="539"/>
      <c r="MGT45" s="539"/>
      <c r="MGU45" s="539"/>
      <c r="MGV45" s="539"/>
      <c r="MGW45" s="539"/>
      <c r="MGX45" s="539"/>
      <c r="MGY45" s="539"/>
      <c r="MGZ45" s="539"/>
      <c r="MHA45" s="539"/>
      <c r="MHB45" s="539"/>
      <c r="MHC45" s="539"/>
      <c r="MHD45" s="539"/>
      <c r="MHE45" s="539"/>
      <c r="MHF45" s="539"/>
      <c r="MHG45" s="539"/>
      <c r="MHH45" s="539"/>
      <c r="MHI45" s="539"/>
      <c r="MHJ45" s="539"/>
      <c r="MHK45" s="539"/>
      <c r="MHL45" s="539"/>
      <c r="MHM45" s="539"/>
      <c r="MHN45" s="539"/>
      <c r="MHO45" s="539"/>
      <c r="MHP45" s="539"/>
      <c r="MHQ45" s="539"/>
      <c r="MHR45" s="539"/>
      <c r="MHS45" s="539"/>
      <c r="MHT45" s="539"/>
      <c r="MHU45" s="539"/>
      <c r="MHV45" s="539"/>
      <c r="MHW45" s="539"/>
      <c r="MHX45" s="539"/>
      <c r="MHY45" s="539"/>
      <c r="MHZ45" s="539"/>
      <c r="MIA45" s="539"/>
      <c r="MIB45" s="539"/>
      <c r="MIC45" s="539"/>
      <c r="MID45" s="539"/>
      <c r="MIE45" s="539"/>
      <c r="MIF45" s="539"/>
      <c r="MIG45" s="539"/>
      <c r="MIH45" s="539"/>
      <c r="MII45" s="539"/>
      <c r="MIJ45" s="539"/>
      <c r="MIK45" s="539"/>
      <c r="MIL45" s="539"/>
      <c r="MIM45" s="539"/>
      <c r="MIN45" s="539"/>
      <c r="MIO45" s="539"/>
      <c r="MIP45" s="539"/>
      <c r="MIQ45" s="539"/>
      <c r="MIR45" s="539"/>
      <c r="MIS45" s="539"/>
      <c r="MIT45" s="539"/>
      <c r="MIU45" s="539"/>
      <c r="MIV45" s="539"/>
      <c r="MIW45" s="539"/>
      <c r="MIX45" s="539"/>
      <c r="MIY45" s="539"/>
      <c r="MIZ45" s="539"/>
      <c r="MJA45" s="539"/>
      <c r="MJB45" s="539"/>
      <c r="MJC45" s="539"/>
      <c r="MJD45" s="539"/>
      <c r="MJE45" s="539"/>
      <c r="MJF45" s="539"/>
      <c r="MJG45" s="539"/>
      <c r="MJH45" s="539"/>
      <c r="MJI45" s="539"/>
      <c r="MJJ45" s="539"/>
      <c r="MJK45" s="539"/>
      <c r="MJL45" s="539"/>
      <c r="MJM45" s="539"/>
      <c r="MJN45" s="539"/>
      <c r="MJO45" s="539"/>
      <c r="MJP45" s="539"/>
      <c r="MJQ45" s="539"/>
      <c r="MJR45" s="539"/>
      <c r="MJS45" s="539"/>
      <c r="MJT45" s="539"/>
      <c r="MJU45" s="539"/>
      <c r="MJV45" s="539"/>
      <c r="MJW45" s="539"/>
      <c r="MJX45" s="539"/>
      <c r="MJY45" s="539"/>
      <c r="MJZ45" s="539"/>
      <c r="MKA45" s="539"/>
      <c r="MKB45" s="539"/>
      <c r="MKC45" s="539"/>
      <c r="MKD45" s="539"/>
      <c r="MKE45" s="539"/>
      <c r="MKF45" s="539"/>
      <c r="MKG45" s="539"/>
      <c r="MKH45" s="539"/>
      <c r="MKI45" s="539"/>
      <c r="MKJ45" s="539"/>
      <c r="MKK45" s="539"/>
      <c r="MKL45" s="539"/>
      <c r="MKM45" s="539"/>
      <c r="MKN45" s="539"/>
      <c r="MKO45" s="539"/>
      <c r="MKP45" s="539"/>
      <c r="MKQ45" s="539"/>
      <c r="MKR45" s="539"/>
      <c r="MKS45" s="539"/>
      <c r="MKT45" s="539"/>
      <c r="MKU45" s="539"/>
      <c r="MKV45" s="539"/>
      <c r="MKW45" s="539"/>
      <c r="MKX45" s="539"/>
      <c r="MKY45" s="539"/>
      <c r="MKZ45" s="539"/>
      <c r="MLA45" s="539"/>
      <c r="MLB45" s="539"/>
      <c r="MLC45" s="539"/>
      <c r="MLD45" s="539"/>
      <c r="MLE45" s="539"/>
      <c r="MLF45" s="539"/>
      <c r="MLG45" s="539"/>
      <c r="MLH45" s="539"/>
      <c r="MLI45" s="539"/>
      <c r="MLJ45" s="539"/>
      <c r="MLK45" s="539"/>
      <c r="MLL45" s="539"/>
      <c r="MLM45" s="539"/>
      <c r="MLN45" s="539"/>
      <c r="MLO45" s="539"/>
      <c r="MLP45" s="539"/>
      <c r="MLQ45" s="539"/>
      <c r="MLR45" s="539"/>
      <c r="MLS45" s="539"/>
      <c r="MLT45" s="539"/>
      <c r="MLU45" s="539"/>
      <c r="MLV45" s="539"/>
      <c r="MLW45" s="539"/>
      <c r="MLX45" s="539"/>
      <c r="MLY45" s="539"/>
      <c r="MLZ45" s="539"/>
      <c r="MMA45" s="539"/>
      <c r="MMB45" s="539"/>
      <c r="MMC45" s="539"/>
      <c r="MMD45" s="539"/>
      <c r="MME45" s="539"/>
      <c r="MMF45" s="539"/>
      <c r="MMG45" s="539"/>
      <c r="MMH45" s="539"/>
      <c r="MMI45" s="539"/>
      <c r="MMJ45" s="539"/>
      <c r="MMK45" s="539"/>
      <c r="MML45" s="539"/>
      <c r="MMM45" s="539"/>
      <c r="MMN45" s="539"/>
      <c r="MMO45" s="539"/>
      <c r="MMP45" s="539"/>
      <c r="MMQ45" s="539"/>
      <c r="MMR45" s="539"/>
      <c r="MMS45" s="539"/>
      <c r="MMT45" s="539"/>
      <c r="MMU45" s="539"/>
      <c r="MMV45" s="539"/>
      <c r="MMW45" s="539"/>
      <c r="MMX45" s="539"/>
      <c r="MMY45" s="539"/>
      <c r="MMZ45" s="539"/>
      <c r="MNA45" s="539"/>
      <c r="MNB45" s="539"/>
      <c r="MNC45" s="539"/>
      <c r="MND45" s="539"/>
      <c r="MNE45" s="539"/>
      <c r="MNF45" s="539"/>
      <c r="MNG45" s="539"/>
      <c r="MNH45" s="539"/>
      <c r="MNI45" s="539"/>
      <c r="MNJ45" s="539"/>
      <c r="MNK45" s="539"/>
      <c r="MNL45" s="539"/>
      <c r="MNM45" s="539"/>
      <c r="MNN45" s="539"/>
      <c r="MNO45" s="539"/>
      <c r="MNP45" s="539"/>
      <c r="MNQ45" s="539"/>
      <c r="MNR45" s="539"/>
      <c r="MNS45" s="539"/>
      <c r="MNT45" s="539"/>
      <c r="MNU45" s="539"/>
      <c r="MNV45" s="539"/>
      <c r="MNW45" s="539"/>
      <c r="MNX45" s="539"/>
      <c r="MNY45" s="539"/>
      <c r="MNZ45" s="539"/>
      <c r="MOA45" s="539"/>
      <c r="MOB45" s="539"/>
      <c r="MOC45" s="539"/>
      <c r="MOD45" s="539"/>
      <c r="MOE45" s="539"/>
      <c r="MOF45" s="539"/>
      <c r="MOG45" s="539"/>
      <c r="MOH45" s="539"/>
      <c r="MOI45" s="539"/>
      <c r="MOJ45" s="539"/>
      <c r="MOK45" s="539"/>
      <c r="MOL45" s="539"/>
      <c r="MOM45" s="539"/>
      <c r="MON45" s="539"/>
      <c r="MOO45" s="539"/>
      <c r="MOP45" s="539"/>
      <c r="MOQ45" s="539"/>
      <c r="MOR45" s="539"/>
      <c r="MOS45" s="539"/>
      <c r="MOT45" s="539"/>
      <c r="MOU45" s="539"/>
      <c r="MOV45" s="539"/>
      <c r="MOW45" s="539"/>
      <c r="MOX45" s="539"/>
      <c r="MOY45" s="539"/>
      <c r="MOZ45" s="539"/>
      <c r="MPA45" s="539"/>
      <c r="MPB45" s="539"/>
      <c r="MPC45" s="539"/>
      <c r="MPD45" s="539"/>
      <c r="MPE45" s="539"/>
      <c r="MPF45" s="539"/>
      <c r="MPG45" s="539"/>
      <c r="MPH45" s="539"/>
      <c r="MPI45" s="539"/>
      <c r="MPJ45" s="539"/>
      <c r="MPK45" s="539"/>
      <c r="MPL45" s="539"/>
      <c r="MPM45" s="539"/>
      <c r="MPN45" s="539"/>
      <c r="MPO45" s="539"/>
      <c r="MPP45" s="539"/>
      <c r="MPQ45" s="539"/>
      <c r="MPR45" s="539"/>
      <c r="MPS45" s="539"/>
      <c r="MPT45" s="539"/>
      <c r="MPU45" s="539"/>
      <c r="MPV45" s="539"/>
      <c r="MPW45" s="539"/>
      <c r="MPX45" s="539"/>
      <c r="MPY45" s="539"/>
      <c r="MPZ45" s="539"/>
      <c r="MQA45" s="539"/>
      <c r="MQB45" s="539"/>
      <c r="MQC45" s="539"/>
      <c r="MQD45" s="539"/>
      <c r="MQE45" s="539"/>
      <c r="MQF45" s="539"/>
      <c r="MQG45" s="539"/>
      <c r="MQH45" s="539"/>
      <c r="MQI45" s="539"/>
      <c r="MQJ45" s="539"/>
      <c r="MQK45" s="539"/>
      <c r="MQL45" s="539"/>
      <c r="MQM45" s="539"/>
      <c r="MQN45" s="539"/>
      <c r="MQO45" s="539"/>
      <c r="MQP45" s="539"/>
      <c r="MQQ45" s="539"/>
      <c r="MQR45" s="539"/>
      <c r="MQS45" s="539"/>
      <c r="MQT45" s="539"/>
      <c r="MQU45" s="539"/>
      <c r="MQV45" s="539"/>
      <c r="MQW45" s="539"/>
      <c r="MQX45" s="539"/>
      <c r="MQY45" s="539"/>
      <c r="MQZ45" s="539"/>
      <c r="MRA45" s="539"/>
      <c r="MRB45" s="539"/>
      <c r="MRC45" s="539"/>
      <c r="MRD45" s="539"/>
      <c r="MRE45" s="539"/>
      <c r="MRF45" s="539"/>
      <c r="MRG45" s="539"/>
      <c r="MRH45" s="539"/>
      <c r="MRI45" s="539"/>
      <c r="MRJ45" s="539"/>
      <c r="MRK45" s="539"/>
      <c r="MRL45" s="539"/>
      <c r="MRM45" s="539"/>
      <c r="MRN45" s="539"/>
      <c r="MRO45" s="539"/>
      <c r="MRP45" s="539"/>
      <c r="MRQ45" s="539"/>
      <c r="MRR45" s="539"/>
      <c r="MRS45" s="539"/>
      <c r="MRT45" s="539"/>
      <c r="MRU45" s="539"/>
      <c r="MRV45" s="539"/>
      <c r="MRW45" s="539"/>
      <c r="MRX45" s="539"/>
      <c r="MRY45" s="539"/>
      <c r="MRZ45" s="539"/>
      <c r="MSA45" s="539"/>
      <c r="MSB45" s="539"/>
      <c r="MSC45" s="539"/>
      <c r="MSD45" s="539"/>
      <c r="MSE45" s="539"/>
      <c r="MSF45" s="539"/>
      <c r="MSG45" s="539"/>
      <c r="MSH45" s="539"/>
      <c r="MSI45" s="539"/>
      <c r="MSJ45" s="539"/>
      <c r="MSK45" s="539"/>
      <c r="MSL45" s="539"/>
      <c r="MSM45" s="539"/>
      <c r="MSN45" s="539"/>
      <c r="MSO45" s="539"/>
      <c r="MSP45" s="539"/>
      <c r="MSQ45" s="539"/>
      <c r="MSR45" s="539"/>
      <c r="MSS45" s="539"/>
      <c r="MST45" s="539"/>
      <c r="MSU45" s="539"/>
      <c r="MSV45" s="539"/>
      <c r="MSW45" s="539"/>
      <c r="MSX45" s="539"/>
      <c r="MSY45" s="539"/>
      <c r="MSZ45" s="539"/>
      <c r="MTA45" s="539"/>
      <c r="MTB45" s="539"/>
      <c r="MTC45" s="539"/>
      <c r="MTD45" s="539"/>
      <c r="MTE45" s="539"/>
      <c r="MTF45" s="539"/>
      <c r="MTG45" s="539"/>
      <c r="MTH45" s="539"/>
      <c r="MTI45" s="539"/>
      <c r="MTJ45" s="539"/>
      <c r="MTK45" s="539"/>
      <c r="MTL45" s="539"/>
      <c r="MTM45" s="539"/>
      <c r="MTN45" s="539"/>
      <c r="MTO45" s="539"/>
      <c r="MTP45" s="539"/>
      <c r="MTQ45" s="539"/>
      <c r="MTR45" s="539"/>
      <c r="MTS45" s="539"/>
      <c r="MTT45" s="539"/>
      <c r="MTU45" s="539"/>
      <c r="MTV45" s="539"/>
      <c r="MTW45" s="539"/>
      <c r="MTX45" s="539"/>
      <c r="MTY45" s="539"/>
      <c r="MTZ45" s="539"/>
      <c r="MUA45" s="539"/>
      <c r="MUB45" s="539"/>
      <c r="MUC45" s="539"/>
      <c r="MUD45" s="539"/>
      <c r="MUE45" s="539"/>
      <c r="MUF45" s="539"/>
      <c r="MUG45" s="539"/>
      <c r="MUH45" s="539"/>
      <c r="MUI45" s="539"/>
      <c r="MUJ45" s="539"/>
      <c r="MUK45" s="539"/>
      <c r="MUL45" s="539"/>
      <c r="MUM45" s="539"/>
      <c r="MUN45" s="539"/>
      <c r="MUO45" s="539"/>
      <c r="MUP45" s="539"/>
      <c r="MUQ45" s="539"/>
      <c r="MUR45" s="539"/>
      <c r="MUS45" s="539"/>
      <c r="MUT45" s="539"/>
      <c r="MUU45" s="539"/>
      <c r="MUV45" s="539"/>
      <c r="MUW45" s="539"/>
      <c r="MUX45" s="539"/>
      <c r="MUY45" s="539"/>
      <c r="MUZ45" s="539"/>
      <c r="MVA45" s="539"/>
      <c r="MVB45" s="539"/>
      <c r="MVC45" s="539"/>
      <c r="MVD45" s="539"/>
      <c r="MVE45" s="539"/>
      <c r="MVF45" s="539"/>
      <c r="MVG45" s="539"/>
      <c r="MVH45" s="539"/>
      <c r="MVI45" s="539"/>
      <c r="MVJ45" s="539"/>
      <c r="MVK45" s="539"/>
      <c r="MVL45" s="539"/>
      <c r="MVM45" s="539"/>
      <c r="MVN45" s="539"/>
      <c r="MVO45" s="539"/>
      <c r="MVP45" s="539"/>
      <c r="MVQ45" s="539"/>
      <c r="MVR45" s="539"/>
      <c r="MVS45" s="539"/>
      <c r="MVT45" s="539"/>
      <c r="MVU45" s="539"/>
      <c r="MVV45" s="539"/>
      <c r="MVW45" s="539"/>
      <c r="MVX45" s="539"/>
      <c r="MVY45" s="539"/>
      <c r="MVZ45" s="539"/>
      <c r="MWA45" s="539"/>
      <c r="MWB45" s="539"/>
      <c r="MWC45" s="539"/>
      <c r="MWD45" s="539"/>
      <c r="MWE45" s="539"/>
      <c r="MWF45" s="539"/>
      <c r="MWG45" s="539"/>
      <c r="MWH45" s="539"/>
      <c r="MWI45" s="539"/>
      <c r="MWJ45" s="539"/>
      <c r="MWK45" s="539"/>
      <c r="MWL45" s="539"/>
      <c r="MWM45" s="539"/>
      <c r="MWN45" s="539"/>
      <c r="MWO45" s="539"/>
      <c r="MWP45" s="539"/>
      <c r="MWQ45" s="539"/>
      <c r="MWR45" s="539"/>
      <c r="MWS45" s="539"/>
      <c r="MWT45" s="539"/>
      <c r="MWU45" s="539"/>
      <c r="MWV45" s="539"/>
      <c r="MWW45" s="539"/>
      <c r="MWX45" s="539"/>
      <c r="MWY45" s="539"/>
      <c r="MWZ45" s="539"/>
      <c r="MXA45" s="539"/>
      <c r="MXB45" s="539"/>
      <c r="MXC45" s="539"/>
      <c r="MXD45" s="539"/>
      <c r="MXE45" s="539"/>
      <c r="MXF45" s="539"/>
      <c r="MXG45" s="539"/>
      <c r="MXH45" s="539"/>
      <c r="MXI45" s="539"/>
      <c r="MXJ45" s="539"/>
      <c r="MXK45" s="539"/>
      <c r="MXL45" s="539"/>
      <c r="MXM45" s="539"/>
      <c r="MXN45" s="539"/>
      <c r="MXO45" s="539"/>
      <c r="MXP45" s="539"/>
      <c r="MXQ45" s="539"/>
      <c r="MXR45" s="539"/>
      <c r="MXS45" s="539"/>
      <c r="MXT45" s="539"/>
      <c r="MXU45" s="539"/>
      <c r="MXV45" s="539"/>
      <c r="MXW45" s="539"/>
      <c r="MXX45" s="539"/>
      <c r="MXY45" s="539"/>
      <c r="MXZ45" s="539"/>
      <c r="MYA45" s="539"/>
      <c r="MYB45" s="539"/>
      <c r="MYC45" s="539"/>
      <c r="MYD45" s="539"/>
      <c r="MYE45" s="539"/>
      <c r="MYF45" s="539"/>
      <c r="MYG45" s="539"/>
      <c r="MYH45" s="539"/>
      <c r="MYI45" s="539"/>
      <c r="MYJ45" s="539"/>
      <c r="MYK45" s="539"/>
      <c r="MYL45" s="539"/>
      <c r="MYM45" s="539"/>
      <c r="MYN45" s="539"/>
      <c r="MYO45" s="539"/>
      <c r="MYP45" s="539"/>
      <c r="MYQ45" s="539"/>
      <c r="MYR45" s="539"/>
      <c r="MYS45" s="539"/>
      <c r="MYT45" s="539"/>
      <c r="MYU45" s="539"/>
      <c r="MYV45" s="539"/>
      <c r="MYW45" s="539"/>
      <c r="MYX45" s="539"/>
      <c r="MYY45" s="539"/>
      <c r="MYZ45" s="539"/>
      <c r="MZA45" s="539"/>
      <c r="MZB45" s="539"/>
      <c r="MZC45" s="539"/>
      <c r="MZD45" s="539"/>
      <c r="MZE45" s="539"/>
      <c r="MZF45" s="539"/>
      <c r="MZG45" s="539"/>
      <c r="MZH45" s="539"/>
      <c r="MZI45" s="539"/>
      <c r="MZJ45" s="539"/>
      <c r="MZK45" s="539"/>
      <c r="MZL45" s="539"/>
      <c r="MZM45" s="539"/>
      <c r="MZN45" s="539"/>
      <c r="MZO45" s="539"/>
      <c r="MZP45" s="539"/>
      <c r="MZQ45" s="539"/>
      <c r="MZR45" s="539"/>
      <c r="MZS45" s="539"/>
      <c r="MZT45" s="539"/>
      <c r="MZU45" s="539"/>
      <c r="MZV45" s="539"/>
      <c r="MZW45" s="539"/>
      <c r="MZX45" s="539"/>
      <c r="MZY45" s="539"/>
      <c r="MZZ45" s="539"/>
      <c r="NAA45" s="539"/>
      <c r="NAB45" s="539"/>
      <c r="NAC45" s="539"/>
      <c r="NAD45" s="539"/>
      <c r="NAE45" s="539"/>
      <c r="NAF45" s="539"/>
      <c r="NAG45" s="539"/>
      <c r="NAH45" s="539"/>
      <c r="NAI45" s="539"/>
      <c r="NAJ45" s="539"/>
      <c r="NAK45" s="539"/>
      <c r="NAL45" s="539"/>
      <c r="NAM45" s="539"/>
      <c r="NAN45" s="539"/>
      <c r="NAO45" s="539"/>
      <c r="NAP45" s="539"/>
      <c r="NAQ45" s="539"/>
      <c r="NAR45" s="539"/>
      <c r="NAS45" s="539"/>
      <c r="NAT45" s="539"/>
      <c r="NAU45" s="539"/>
      <c r="NAV45" s="539"/>
      <c r="NAW45" s="539"/>
      <c r="NAX45" s="539"/>
      <c r="NAY45" s="539"/>
      <c r="NAZ45" s="539"/>
      <c r="NBA45" s="539"/>
      <c r="NBB45" s="539"/>
      <c r="NBC45" s="539"/>
      <c r="NBD45" s="539"/>
      <c r="NBE45" s="539"/>
      <c r="NBF45" s="539"/>
      <c r="NBG45" s="539"/>
      <c r="NBH45" s="539"/>
      <c r="NBI45" s="539"/>
      <c r="NBJ45" s="539"/>
      <c r="NBK45" s="539"/>
      <c r="NBL45" s="539"/>
      <c r="NBM45" s="539"/>
      <c r="NBN45" s="539"/>
      <c r="NBO45" s="539"/>
      <c r="NBP45" s="539"/>
      <c r="NBQ45" s="539"/>
      <c r="NBR45" s="539"/>
      <c r="NBS45" s="539"/>
      <c r="NBT45" s="539"/>
      <c r="NBU45" s="539"/>
      <c r="NBV45" s="539"/>
      <c r="NBW45" s="539"/>
      <c r="NBX45" s="539"/>
      <c r="NBY45" s="539"/>
      <c r="NBZ45" s="539"/>
      <c r="NCA45" s="539"/>
      <c r="NCB45" s="539"/>
      <c r="NCC45" s="539"/>
      <c r="NCD45" s="539"/>
      <c r="NCE45" s="539"/>
      <c r="NCF45" s="539"/>
      <c r="NCG45" s="539"/>
      <c r="NCH45" s="539"/>
      <c r="NCI45" s="539"/>
      <c r="NCJ45" s="539"/>
      <c r="NCK45" s="539"/>
      <c r="NCL45" s="539"/>
      <c r="NCM45" s="539"/>
      <c r="NCN45" s="539"/>
      <c r="NCO45" s="539"/>
      <c r="NCP45" s="539"/>
      <c r="NCQ45" s="539"/>
      <c r="NCR45" s="539"/>
      <c r="NCS45" s="539"/>
      <c r="NCT45" s="539"/>
      <c r="NCU45" s="539"/>
      <c r="NCV45" s="539"/>
      <c r="NCW45" s="539"/>
      <c r="NCX45" s="539"/>
      <c r="NCY45" s="539"/>
      <c r="NCZ45" s="539"/>
      <c r="NDA45" s="539"/>
      <c r="NDB45" s="539"/>
      <c r="NDC45" s="539"/>
      <c r="NDD45" s="539"/>
      <c r="NDE45" s="539"/>
      <c r="NDF45" s="539"/>
      <c r="NDG45" s="539"/>
      <c r="NDH45" s="539"/>
      <c r="NDI45" s="539"/>
      <c r="NDJ45" s="539"/>
      <c r="NDK45" s="539"/>
      <c r="NDL45" s="539"/>
      <c r="NDM45" s="539"/>
      <c r="NDN45" s="539"/>
      <c r="NDO45" s="539"/>
      <c r="NDP45" s="539"/>
      <c r="NDQ45" s="539"/>
      <c r="NDR45" s="539"/>
      <c r="NDS45" s="539"/>
      <c r="NDT45" s="539"/>
      <c r="NDU45" s="539"/>
      <c r="NDV45" s="539"/>
      <c r="NDW45" s="539"/>
      <c r="NDX45" s="539"/>
      <c r="NDY45" s="539"/>
      <c r="NDZ45" s="539"/>
      <c r="NEA45" s="539"/>
      <c r="NEB45" s="539"/>
      <c r="NEC45" s="539"/>
      <c r="NED45" s="539"/>
      <c r="NEE45" s="539"/>
      <c r="NEF45" s="539"/>
      <c r="NEG45" s="539"/>
      <c r="NEH45" s="539"/>
      <c r="NEI45" s="539"/>
      <c r="NEJ45" s="539"/>
      <c r="NEK45" s="539"/>
      <c r="NEL45" s="539"/>
      <c r="NEM45" s="539"/>
      <c r="NEN45" s="539"/>
      <c r="NEO45" s="539"/>
      <c r="NEP45" s="539"/>
      <c r="NEQ45" s="539"/>
      <c r="NER45" s="539"/>
      <c r="NES45" s="539"/>
      <c r="NET45" s="539"/>
      <c r="NEU45" s="539"/>
      <c r="NEV45" s="539"/>
      <c r="NEW45" s="539"/>
      <c r="NEX45" s="539"/>
      <c r="NEY45" s="539"/>
      <c r="NEZ45" s="539"/>
      <c r="NFA45" s="539"/>
      <c r="NFB45" s="539"/>
      <c r="NFC45" s="539"/>
      <c r="NFD45" s="539"/>
      <c r="NFE45" s="539"/>
      <c r="NFF45" s="539"/>
      <c r="NFG45" s="539"/>
      <c r="NFH45" s="539"/>
      <c r="NFI45" s="539"/>
      <c r="NFJ45" s="539"/>
      <c r="NFK45" s="539"/>
      <c r="NFL45" s="539"/>
      <c r="NFM45" s="539"/>
      <c r="NFN45" s="539"/>
      <c r="NFO45" s="539"/>
      <c r="NFP45" s="539"/>
      <c r="NFQ45" s="539"/>
      <c r="NFR45" s="539"/>
      <c r="NFS45" s="539"/>
      <c r="NFT45" s="539"/>
      <c r="NFU45" s="539"/>
      <c r="NFV45" s="539"/>
      <c r="NFW45" s="539"/>
      <c r="NFX45" s="539"/>
      <c r="NFY45" s="539"/>
      <c r="NFZ45" s="539"/>
      <c r="NGA45" s="539"/>
      <c r="NGB45" s="539"/>
      <c r="NGC45" s="539"/>
      <c r="NGD45" s="539"/>
      <c r="NGE45" s="539"/>
      <c r="NGF45" s="539"/>
      <c r="NGG45" s="539"/>
      <c r="NGH45" s="539"/>
      <c r="NGI45" s="539"/>
      <c r="NGJ45" s="539"/>
      <c r="NGK45" s="539"/>
      <c r="NGL45" s="539"/>
      <c r="NGM45" s="539"/>
      <c r="NGN45" s="539"/>
      <c r="NGO45" s="539"/>
      <c r="NGP45" s="539"/>
      <c r="NGQ45" s="539"/>
      <c r="NGR45" s="539"/>
      <c r="NGS45" s="539"/>
      <c r="NGT45" s="539"/>
      <c r="NGU45" s="539"/>
      <c r="NGV45" s="539"/>
      <c r="NGW45" s="539"/>
      <c r="NGX45" s="539"/>
      <c r="NGY45" s="539"/>
      <c r="NGZ45" s="539"/>
      <c r="NHA45" s="539"/>
      <c r="NHB45" s="539"/>
      <c r="NHC45" s="539"/>
      <c r="NHD45" s="539"/>
      <c r="NHE45" s="539"/>
      <c r="NHF45" s="539"/>
      <c r="NHG45" s="539"/>
      <c r="NHH45" s="539"/>
      <c r="NHI45" s="539"/>
      <c r="NHJ45" s="539"/>
      <c r="NHK45" s="539"/>
      <c r="NHL45" s="539"/>
      <c r="NHM45" s="539"/>
      <c r="NHN45" s="539"/>
      <c r="NHO45" s="539"/>
      <c r="NHP45" s="539"/>
      <c r="NHQ45" s="539"/>
      <c r="NHR45" s="539"/>
      <c r="NHS45" s="539"/>
      <c r="NHT45" s="539"/>
      <c r="NHU45" s="539"/>
      <c r="NHV45" s="539"/>
      <c r="NHW45" s="539"/>
      <c r="NHX45" s="539"/>
      <c r="NHY45" s="539"/>
      <c r="NHZ45" s="539"/>
      <c r="NIA45" s="539"/>
      <c r="NIB45" s="539"/>
      <c r="NIC45" s="539"/>
      <c r="NID45" s="539"/>
      <c r="NIE45" s="539"/>
      <c r="NIF45" s="539"/>
      <c r="NIG45" s="539"/>
      <c r="NIH45" s="539"/>
      <c r="NII45" s="539"/>
      <c r="NIJ45" s="539"/>
      <c r="NIK45" s="539"/>
      <c r="NIL45" s="539"/>
      <c r="NIM45" s="539"/>
      <c r="NIN45" s="539"/>
      <c r="NIO45" s="539"/>
      <c r="NIP45" s="539"/>
      <c r="NIQ45" s="539"/>
      <c r="NIR45" s="539"/>
      <c r="NIS45" s="539"/>
      <c r="NIT45" s="539"/>
      <c r="NIU45" s="539"/>
      <c r="NIV45" s="539"/>
      <c r="NIW45" s="539"/>
      <c r="NIX45" s="539"/>
      <c r="NIY45" s="539"/>
      <c r="NIZ45" s="539"/>
      <c r="NJA45" s="539"/>
      <c r="NJB45" s="539"/>
      <c r="NJC45" s="539"/>
      <c r="NJD45" s="539"/>
      <c r="NJE45" s="539"/>
      <c r="NJF45" s="539"/>
      <c r="NJG45" s="539"/>
      <c r="NJH45" s="539"/>
      <c r="NJI45" s="539"/>
      <c r="NJJ45" s="539"/>
      <c r="NJK45" s="539"/>
      <c r="NJL45" s="539"/>
      <c r="NJM45" s="539"/>
      <c r="NJN45" s="539"/>
      <c r="NJO45" s="539"/>
      <c r="NJP45" s="539"/>
      <c r="NJQ45" s="539"/>
      <c r="NJR45" s="539"/>
      <c r="NJS45" s="539"/>
      <c r="NJT45" s="539"/>
      <c r="NJU45" s="539"/>
      <c r="NJV45" s="539"/>
      <c r="NJW45" s="539"/>
      <c r="NJX45" s="539"/>
      <c r="NJY45" s="539"/>
      <c r="NJZ45" s="539"/>
      <c r="NKA45" s="539"/>
      <c r="NKB45" s="539"/>
      <c r="NKC45" s="539"/>
      <c r="NKD45" s="539"/>
      <c r="NKE45" s="539"/>
      <c r="NKF45" s="539"/>
      <c r="NKG45" s="539"/>
      <c r="NKH45" s="539"/>
      <c r="NKI45" s="539"/>
      <c r="NKJ45" s="539"/>
      <c r="NKK45" s="539"/>
      <c r="NKL45" s="539"/>
      <c r="NKM45" s="539"/>
      <c r="NKN45" s="539"/>
      <c r="NKO45" s="539"/>
      <c r="NKP45" s="539"/>
      <c r="NKQ45" s="539"/>
      <c r="NKR45" s="539"/>
      <c r="NKS45" s="539"/>
      <c r="NKT45" s="539"/>
      <c r="NKU45" s="539"/>
      <c r="NKV45" s="539"/>
      <c r="NKW45" s="539"/>
      <c r="NKX45" s="539"/>
      <c r="NKY45" s="539"/>
      <c r="NKZ45" s="539"/>
      <c r="NLA45" s="539"/>
      <c r="NLB45" s="539"/>
      <c r="NLC45" s="539"/>
      <c r="NLD45" s="539"/>
      <c r="NLE45" s="539"/>
      <c r="NLF45" s="539"/>
      <c r="NLG45" s="539"/>
      <c r="NLH45" s="539"/>
      <c r="NLI45" s="539"/>
      <c r="NLJ45" s="539"/>
      <c r="NLK45" s="539"/>
      <c r="NLL45" s="539"/>
      <c r="NLM45" s="539"/>
      <c r="NLN45" s="539"/>
      <c r="NLO45" s="539"/>
      <c r="NLP45" s="539"/>
      <c r="NLQ45" s="539"/>
      <c r="NLR45" s="539"/>
      <c r="NLS45" s="539"/>
      <c r="NLT45" s="539"/>
      <c r="NLU45" s="539"/>
      <c r="NLV45" s="539"/>
      <c r="NLW45" s="539"/>
      <c r="NLX45" s="539"/>
      <c r="NLY45" s="539"/>
      <c r="NLZ45" s="539"/>
      <c r="NMA45" s="539"/>
      <c r="NMB45" s="539"/>
      <c r="NMC45" s="539"/>
      <c r="NMD45" s="539"/>
      <c r="NME45" s="539"/>
      <c r="NMF45" s="539"/>
      <c r="NMG45" s="539"/>
      <c r="NMH45" s="539"/>
      <c r="NMI45" s="539"/>
      <c r="NMJ45" s="539"/>
      <c r="NMK45" s="539"/>
      <c r="NML45" s="539"/>
      <c r="NMM45" s="539"/>
      <c r="NMN45" s="539"/>
      <c r="NMO45" s="539"/>
      <c r="NMP45" s="539"/>
      <c r="NMQ45" s="539"/>
      <c r="NMR45" s="539"/>
      <c r="NMS45" s="539"/>
      <c r="NMT45" s="539"/>
      <c r="NMU45" s="539"/>
      <c r="NMV45" s="539"/>
      <c r="NMW45" s="539"/>
      <c r="NMX45" s="539"/>
      <c r="NMY45" s="539"/>
      <c r="NMZ45" s="539"/>
      <c r="NNA45" s="539"/>
      <c r="NNB45" s="539"/>
      <c r="NNC45" s="539"/>
      <c r="NND45" s="539"/>
      <c r="NNE45" s="539"/>
      <c r="NNF45" s="539"/>
      <c r="NNG45" s="539"/>
      <c r="NNH45" s="539"/>
      <c r="NNI45" s="539"/>
      <c r="NNJ45" s="539"/>
      <c r="NNK45" s="539"/>
      <c r="NNL45" s="539"/>
      <c r="NNM45" s="539"/>
      <c r="NNN45" s="539"/>
      <c r="NNO45" s="539"/>
      <c r="NNP45" s="539"/>
      <c r="NNQ45" s="539"/>
      <c r="NNR45" s="539"/>
      <c r="NNS45" s="539"/>
      <c r="NNT45" s="539"/>
      <c r="NNU45" s="539"/>
      <c r="NNV45" s="539"/>
      <c r="NNW45" s="539"/>
      <c r="NNX45" s="539"/>
      <c r="NNY45" s="539"/>
      <c r="NNZ45" s="539"/>
      <c r="NOA45" s="539"/>
      <c r="NOB45" s="539"/>
      <c r="NOC45" s="539"/>
      <c r="NOD45" s="539"/>
      <c r="NOE45" s="539"/>
      <c r="NOF45" s="539"/>
      <c r="NOG45" s="539"/>
      <c r="NOH45" s="539"/>
      <c r="NOI45" s="539"/>
      <c r="NOJ45" s="539"/>
      <c r="NOK45" s="539"/>
      <c r="NOL45" s="539"/>
      <c r="NOM45" s="539"/>
      <c r="NON45" s="539"/>
      <c r="NOO45" s="539"/>
      <c r="NOP45" s="539"/>
      <c r="NOQ45" s="539"/>
      <c r="NOR45" s="539"/>
      <c r="NOS45" s="539"/>
      <c r="NOT45" s="539"/>
      <c r="NOU45" s="539"/>
      <c r="NOV45" s="539"/>
      <c r="NOW45" s="539"/>
      <c r="NOX45" s="539"/>
      <c r="NOY45" s="539"/>
      <c r="NOZ45" s="539"/>
      <c r="NPA45" s="539"/>
      <c r="NPB45" s="539"/>
      <c r="NPC45" s="539"/>
      <c r="NPD45" s="539"/>
      <c r="NPE45" s="539"/>
      <c r="NPF45" s="539"/>
      <c r="NPG45" s="539"/>
      <c r="NPH45" s="539"/>
      <c r="NPI45" s="539"/>
      <c r="NPJ45" s="539"/>
      <c r="NPK45" s="539"/>
      <c r="NPL45" s="539"/>
      <c r="NPM45" s="539"/>
      <c r="NPN45" s="539"/>
      <c r="NPO45" s="539"/>
      <c r="NPP45" s="539"/>
      <c r="NPQ45" s="539"/>
      <c r="NPR45" s="539"/>
      <c r="NPS45" s="539"/>
      <c r="NPT45" s="539"/>
      <c r="NPU45" s="539"/>
      <c r="NPV45" s="539"/>
      <c r="NPW45" s="539"/>
      <c r="NPX45" s="539"/>
      <c r="NPY45" s="539"/>
      <c r="NPZ45" s="539"/>
      <c r="NQA45" s="539"/>
      <c r="NQB45" s="539"/>
      <c r="NQC45" s="539"/>
      <c r="NQD45" s="539"/>
      <c r="NQE45" s="539"/>
      <c r="NQF45" s="539"/>
      <c r="NQG45" s="539"/>
      <c r="NQH45" s="539"/>
      <c r="NQI45" s="539"/>
      <c r="NQJ45" s="539"/>
      <c r="NQK45" s="539"/>
      <c r="NQL45" s="539"/>
      <c r="NQM45" s="539"/>
      <c r="NQN45" s="539"/>
      <c r="NQO45" s="539"/>
      <c r="NQP45" s="539"/>
      <c r="NQQ45" s="539"/>
      <c r="NQR45" s="539"/>
      <c r="NQS45" s="539"/>
      <c r="NQT45" s="539"/>
      <c r="NQU45" s="539"/>
      <c r="NQV45" s="539"/>
      <c r="NQW45" s="539"/>
      <c r="NQX45" s="539"/>
      <c r="NQY45" s="539"/>
      <c r="NQZ45" s="539"/>
      <c r="NRA45" s="539"/>
      <c r="NRB45" s="539"/>
      <c r="NRC45" s="539"/>
      <c r="NRD45" s="539"/>
      <c r="NRE45" s="539"/>
      <c r="NRF45" s="539"/>
      <c r="NRG45" s="539"/>
      <c r="NRH45" s="539"/>
      <c r="NRI45" s="539"/>
      <c r="NRJ45" s="539"/>
      <c r="NRK45" s="539"/>
      <c r="NRL45" s="539"/>
      <c r="NRM45" s="539"/>
      <c r="NRN45" s="539"/>
      <c r="NRO45" s="539"/>
      <c r="NRP45" s="539"/>
      <c r="NRQ45" s="539"/>
      <c r="NRR45" s="539"/>
      <c r="NRS45" s="539"/>
      <c r="NRT45" s="539"/>
      <c r="NRU45" s="539"/>
      <c r="NRV45" s="539"/>
      <c r="NRW45" s="539"/>
      <c r="NRX45" s="539"/>
      <c r="NRY45" s="539"/>
      <c r="NRZ45" s="539"/>
      <c r="NSA45" s="539"/>
      <c r="NSB45" s="539"/>
      <c r="NSC45" s="539"/>
      <c r="NSD45" s="539"/>
      <c r="NSE45" s="539"/>
      <c r="NSF45" s="539"/>
      <c r="NSG45" s="539"/>
      <c r="NSH45" s="539"/>
      <c r="NSI45" s="539"/>
      <c r="NSJ45" s="539"/>
      <c r="NSK45" s="539"/>
      <c r="NSL45" s="539"/>
      <c r="NSM45" s="539"/>
      <c r="NSN45" s="539"/>
      <c r="NSO45" s="539"/>
      <c r="NSP45" s="539"/>
      <c r="NSQ45" s="539"/>
      <c r="NSR45" s="539"/>
      <c r="NSS45" s="539"/>
      <c r="NST45" s="539"/>
      <c r="NSU45" s="539"/>
      <c r="NSV45" s="539"/>
      <c r="NSW45" s="539"/>
      <c r="NSX45" s="539"/>
      <c r="NSY45" s="539"/>
      <c r="NSZ45" s="539"/>
      <c r="NTA45" s="539"/>
      <c r="NTB45" s="539"/>
      <c r="NTC45" s="539"/>
      <c r="NTD45" s="539"/>
      <c r="NTE45" s="539"/>
      <c r="NTF45" s="539"/>
      <c r="NTG45" s="539"/>
      <c r="NTH45" s="539"/>
      <c r="NTI45" s="539"/>
      <c r="NTJ45" s="539"/>
      <c r="NTK45" s="539"/>
      <c r="NTL45" s="539"/>
      <c r="NTM45" s="539"/>
      <c r="NTN45" s="539"/>
      <c r="NTO45" s="539"/>
      <c r="NTP45" s="539"/>
      <c r="NTQ45" s="539"/>
      <c r="NTR45" s="539"/>
      <c r="NTS45" s="539"/>
      <c r="NTT45" s="539"/>
      <c r="NTU45" s="539"/>
      <c r="NTV45" s="539"/>
      <c r="NTW45" s="539"/>
      <c r="NTX45" s="539"/>
      <c r="NTY45" s="539"/>
      <c r="NTZ45" s="539"/>
      <c r="NUA45" s="539"/>
      <c r="NUB45" s="539"/>
      <c r="NUC45" s="539"/>
      <c r="NUD45" s="539"/>
      <c r="NUE45" s="539"/>
      <c r="NUF45" s="539"/>
      <c r="NUG45" s="539"/>
      <c r="NUH45" s="539"/>
      <c r="NUI45" s="539"/>
      <c r="NUJ45" s="539"/>
      <c r="NUK45" s="539"/>
      <c r="NUL45" s="539"/>
      <c r="NUM45" s="539"/>
      <c r="NUN45" s="539"/>
      <c r="NUO45" s="539"/>
      <c r="NUP45" s="539"/>
      <c r="NUQ45" s="539"/>
      <c r="NUR45" s="539"/>
      <c r="NUS45" s="539"/>
      <c r="NUT45" s="539"/>
      <c r="NUU45" s="539"/>
      <c r="NUV45" s="539"/>
      <c r="NUW45" s="539"/>
      <c r="NUX45" s="539"/>
      <c r="NUY45" s="539"/>
      <c r="NUZ45" s="539"/>
      <c r="NVA45" s="539"/>
      <c r="NVB45" s="539"/>
      <c r="NVC45" s="539"/>
      <c r="NVD45" s="539"/>
      <c r="NVE45" s="539"/>
      <c r="NVF45" s="539"/>
      <c r="NVG45" s="539"/>
      <c r="NVH45" s="539"/>
      <c r="NVI45" s="539"/>
      <c r="NVJ45" s="539"/>
      <c r="NVK45" s="539"/>
      <c r="NVL45" s="539"/>
      <c r="NVM45" s="539"/>
      <c r="NVN45" s="539"/>
      <c r="NVO45" s="539"/>
      <c r="NVP45" s="539"/>
      <c r="NVQ45" s="539"/>
      <c r="NVR45" s="539"/>
      <c r="NVS45" s="539"/>
      <c r="NVT45" s="539"/>
      <c r="NVU45" s="539"/>
      <c r="NVV45" s="539"/>
      <c r="NVW45" s="539"/>
      <c r="NVX45" s="539"/>
      <c r="NVY45" s="539"/>
      <c r="NVZ45" s="539"/>
      <c r="NWA45" s="539"/>
      <c r="NWB45" s="539"/>
      <c r="NWC45" s="539"/>
      <c r="NWD45" s="539"/>
      <c r="NWE45" s="539"/>
      <c r="NWF45" s="539"/>
      <c r="NWG45" s="539"/>
      <c r="NWH45" s="539"/>
      <c r="NWI45" s="539"/>
      <c r="NWJ45" s="539"/>
      <c r="NWK45" s="539"/>
      <c r="NWL45" s="539"/>
      <c r="NWM45" s="539"/>
      <c r="NWN45" s="539"/>
      <c r="NWO45" s="539"/>
      <c r="NWP45" s="539"/>
      <c r="NWQ45" s="539"/>
      <c r="NWR45" s="539"/>
      <c r="NWS45" s="539"/>
      <c r="NWT45" s="539"/>
      <c r="NWU45" s="539"/>
      <c r="NWV45" s="539"/>
      <c r="NWW45" s="539"/>
      <c r="NWX45" s="539"/>
      <c r="NWY45" s="539"/>
      <c r="NWZ45" s="539"/>
      <c r="NXA45" s="539"/>
      <c r="NXB45" s="539"/>
      <c r="NXC45" s="539"/>
      <c r="NXD45" s="539"/>
      <c r="NXE45" s="539"/>
      <c r="NXF45" s="539"/>
      <c r="NXG45" s="539"/>
      <c r="NXH45" s="539"/>
      <c r="NXI45" s="539"/>
      <c r="NXJ45" s="539"/>
      <c r="NXK45" s="539"/>
      <c r="NXL45" s="539"/>
      <c r="NXM45" s="539"/>
      <c r="NXN45" s="539"/>
      <c r="NXO45" s="539"/>
      <c r="NXP45" s="539"/>
      <c r="NXQ45" s="539"/>
      <c r="NXR45" s="539"/>
      <c r="NXS45" s="539"/>
      <c r="NXT45" s="539"/>
      <c r="NXU45" s="539"/>
      <c r="NXV45" s="539"/>
      <c r="NXW45" s="539"/>
      <c r="NXX45" s="539"/>
      <c r="NXY45" s="539"/>
      <c r="NXZ45" s="539"/>
      <c r="NYA45" s="539"/>
      <c r="NYB45" s="539"/>
      <c r="NYC45" s="539"/>
      <c r="NYD45" s="539"/>
      <c r="NYE45" s="539"/>
      <c r="NYF45" s="539"/>
      <c r="NYG45" s="539"/>
      <c r="NYH45" s="539"/>
      <c r="NYI45" s="539"/>
      <c r="NYJ45" s="539"/>
      <c r="NYK45" s="539"/>
      <c r="NYL45" s="539"/>
      <c r="NYM45" s="539"/>
      <c r="NYN45" s="539"/>
      <c r="NYO45" s="539"/>
      <c r="NYP45" s="539"/>
      <c r="NYQ45" s="539"/>
      <c r="NYR45" s="539"/>
      <c r="NYS45" s="539"/>
      <c r="NYT45" s="539"/>
      <c r="NYU45" s="539"/>
      <c r="NYV45" s="539"/>
      <c r="NYW45" s="539"/>
      <c r="NYX45" s="539"/>
      <c r="NYY45" s="539"/>
      <c r="NYZ45" s="539"/>
      <c r="NZA45" s="539"/>
      <c r="NZB45" s="539"/>
      <c r="NZC45" s="539"/>
      <c r="NZD45" s="539"/>
      <c r="NZE45" s="539"/>
      <c r="NZF45" s="539"/>
      <c r="NZG45" s="539"/>
      <c r="NZH45" s="539"/>
      <c r="NZI45" s="539"/>
      <c r="NZJ45" s="539"/>
      <c r="NZK45" s="539"/>
      <c r="NZL45" s="539"/>
      <c r="NZM45" s="539"/>
      <c r="NZN45" s="539"/>
      <c r="NZO45" s="539"/>
      <c r="NZP45" s="539"/>
      <c r="NZQ45" s="539"/>
      <c r="NZR45" s="539"/>
      <c r="NZS45" s="539"/>
      <c r="NZT45" s="539"/>
      <c r="NZU45" s="539"/>
      <c r="NZV45" s="539"/>
      <c r="NZW45" s="539"/>
      <c r="NZX45" s="539"/>
      <c r="NZY45" s="539"/>
      <c r="NZZ45" s="539"/>
      <c r="OAA45" s="539"/>
      <c r="OAB45" s="539"/>
      <c r="OAC45" s="539"/>
      <c r="OAD45" s="539"/>
      <c r="OAE45" s="539"/>
      <c r="OAF45" s="539"/>
      <c r="OAG45" s="539"/>
      <c r="OAH45" s="539"/>
      <c r="OAI45" s="539"/>
      <c r="OAJ45" s="539"/>
      <c r="OAK45" s="539"/>
      <c r="OAL45" s="539"/>
      <c r="OAM45" s="539"/>
      <c r="OAN45" s="539"/>
      <c r="OAO45" s="539"/>
      <c r="OAP45" s="539"/>
      <c r="OAQ45" s="539"/>
      <c r="OAR45" s="539"/>
      <c r="OAS45" s="539"/>
      <c r="OAT45" s="539"/>
      <c r="OAU45" s="539"/>
      <c r="OAV45" s="539"/>
      <c r="OAW45" s="539"/>
      <c r="OAX45" s="539"/>
      <c r="OAY45" s="539"/>
      <c r="OAZ45" s="539"/>
      <c r="OBA45" s="539"/>
      <c r="OBB45" s="539"/>
      <c r="OBC45" s="539"/>
      <c r="OBD45" s="539"/>
      <c r="OBE45" s="539"/>
      <c r="OBF45" s="539"/>
      <c r="OBG45" s="539"/>
      <c r="OBH45" s="539"/>
      <c r="OBI45" s="539"/>
      <c r="OBJ45" s="539"/>
      <c r="OBK45" s="539"/>
      <c r="OBL45" s="539"/>
      <c r="OBM45" s="539"/>
      <c r="OBN45" s="539"/>
      <c r="OBO45" s="539"/>
      <c r="OBP45" s="539"/>
      <c r="OBQ45" s="539"/>
      <c r="OBR45" s="539"/>
      <c r="OBS45" s="539"/>
      <c r="OBT45" s="539"/>
      <c r="OBU45" s="539"/>
      <c r="OBV45" s="539"/>
      <c r="OBW45" s="539"/>
      <c r="OBX45" s="539"/>
      <c r="OBY45" s="539"/>
      <c r="OBZ45" s="539"/>
      <c r="OCA45" s="539"/>
      <c r="OCB45" s="539"/>
      <c r="OCC45" s="539"/>
      <c r="OCD45" s="539"/>
      <c r="OCE45" s="539"/>
      <c r="OCF45" s="539"/>
      <c r="OCG45" s="539"/>
      <c r="OCH45" s="539"/>
      <c r="OCI45" s="539"/>
      <c r="OCJ45" s="539"/>
      <c r="OCK45" s="539"/>
      <c r="OCL45" s="539"/>
      <c r="OCM45" s="539"/>
      <c r="OCN45" s="539"/>
      <c r="OCO45" s="539"/>
      <c r="OCP45" s="539"/>
      <c r="OCQ45" s="539"/>
      <c r="OCR45" s="539"/>
      <c r="OCS45" s="539"/>
      <c r="OCT45" s="539"/>
      <c r="OCU45" s="539"/>
      <c r="OCV45" s="539"/>
      <c r="OCW45" s="539"/>
      <c r="OCX45" s="539"/>
      <c r="OCY45" s="539"/>
      <c r="OCZ45" s="539"/>
      <c r="ODA45" s="539"/>
      <c r="ODB45" s="539"/>
      <c r="ODC45" s="539"/>
      <c r="ODD45" s="539"/>
      <c r="ODE45" s="539"/>
      <c r="ODF45" s="539"/>
      <c r="ODG45" s="539"/>
      <c r="ODH45" s="539"/>
      <c r="ODI45" s="539"/>
      <c r="ODJ45" s="539"/>
      <c r="ODK45" s="539"/>
      <c r="ODL45" s="539"/>
      <c r="ODM45" s="539"/>
      <c r="ODN45" s="539"/>
      <c r="ODO45" s="539"/>
      <c r="ODP45" s="539"/>
      <c r="ODQ45" s="539"/>
      <c r="ODR45" s="539"/>
      <c r="ODS45" s="539"/>
      <c r="ODT45" s="539"/>
      <c r="ODU45" s="539"/>
      <c r="ODV45" s="539"/>
      <c r="ODW45" s="539"/>
      <c r="ODX45" s="539"/>
      <c r="ODY45" s="539"/>
      <c r="ODZ45" s="539"/>
      <c r="OEA45" s="539"/>
      <c r="OEB45" s="539"/>
      <c r="OEC45" s="539"/>
      <c r="OED45" s="539"/>
      <c r="OEE45" s="539"/>
      <c r="OEF45" s="539"/>
      <c r="OEG45" s="539"/>
      <c r="OEH45" s="539"/>
      <c r="OEI45" s="539"/>
      <c r="OEJ45" s="539"/>
      <c r="OEK45" s="539"/>
      <c r="OEL45" s="539"/>
      <c r="OEM45" s="539"/>
      <c r="OEN45" s="539"/>
      <c r="OEO45" s="539"/>
      <c r="OEP45" s="539"/>
      <c r="OEQ45" s="539"/>
      <c r="OER45" s="539"/>
      <c r="OES45" s="539"/>
      <c r="OET45" s="539"/>
      <c r="OEU45" s="539"/>
      <c r="OEV45" s="539"/>
      <c r="OEW45" s="539"/>
      <c r="OEX45" s="539"/>
      <c r="OEY45" s="539"/>
      <c r="OEZ45" s="539"/>
      <c r="OFA45" s="539"/>
      <c r="OFB45" s="539"/>
      <c r="OFC45" s="539"/>
      <c r="OFD45" s="539"/>
      <c r="OFE45" s="539"/>
      <c r="OFF45" s="539"/>
      <c r="OFG45" s="539"/>
      <c r="OFH45" s="539"/>
      <c r="OFI45" s="539"/>
      <c r="OFJ45" s="539"/>
      <c r="OFK45" s="539"/>
      <c r="OFL45" s="539"/>
      <c r="OFM45" s="539"/>
      <c r="OFN45" s="539"/>
      <c r="OFO45" s="539"/>
      <c r="OFP45" s="539"/>
      <c r="OFQ45" s="539"/>
      <c r="OFR45" s="539"/>
      <c r="OFS45" s="539"/>
      <c r="OFT45" s="539"/>
      <c r="OFU45" s="539"/>
      <c r="OFV45" s="539"/>
      <c r="OFW45" s="539"/>
      <c r="OFX45" s="539"/>
      <c r="OFY45" s="539"/>
      <c r="OFZ45" s="539"/>
      <c r="OGA45" s="539"/>
      <c r="OGB45" s="539"/>
      <c r="OGC45" s="539"/>
      <c r="OGD45" s="539"/>
      <c r="OGE45" s="539"/>
      <c r="OGF45" s="539"/>
      <c r="OGG45" s="539"/>
      <c r="OGH45" s="539"/>
      <c r="OGI45" s="539"/>
      <c r="OGJ45" s="539"/>
      <c r="OGK45" s="539"/>
      <c r="OGL45" s="539"/>
      <c r="OGM45" s="539"/>
      <c r="OGN45" s="539"/>
      <c r="OGO45" s="539"/>
      <c r="OGP45" s="539"/>
      <c r="OGQ45" s="539"/>
      <c r="OGR45" s="539"/>
      <c r="OGS45" s="539"/>
      <c r="OGT45" s="539"/>
      <c r="OGU45" s="539"/>
      <c r="OGV45" s="539"/>
      <c r="OGW45" s="539"/>
      <c r="OGX45" s="539"/>
      <c r="OGY45" s="539"/>
      <c r="OGZ45" s="539"/>
      <c r="OHA45" s="539"/>
      <c r="OHB45" s="539"/>
      <c r="OHC45" s="539"/>
      <c r="OHD45" s="539"/>
      <c r="OHE45" s="539"/>
      <c r="OHF45" s="539"/>
      <c r="OHG45" s="539"/>
      <c r="OHH45" s="539"/>
      <c r="OHI45" s="539"/>
      <c r="OHJ45" s="539"/>
      <c r="OHK45" s="539"/>
      <c r="OHL45" s="539"/>
      <c r="OHM45" s="539"/>
      <c r="OHN45" s="539"/>
      <c r="OHO45" s="539"/>
      <c r="OHP45" s="539"/>
      <c r="OHQ45" s="539"/>
      <c r="OHR45" s="539"/>
      <c r="OHS45" s="539"/>
      <c r="OHT45" s="539"/>
      <c r="OHU45" s="539"/>
      <c r="OHV45" s="539"/>
      <c r="OHW45" s="539"/>
      <c r="OHX45" s="539"/>
      <c r="OHY45" s="539"/>
      <c r="OHZ45" s="539"/>
      <c r="OIA45" s="539"/>
      <c r="OIB45" s="539"/>
      <c r="OIC45" s="539"/>
      <c r="OID45" s="539"/>
      <c r="OIE45" s="539"/>
      <c r="OIF45" s="539"/>
      <c r="OIG45" s="539"/>
      <c r="OIH45" s="539"/>
      <c r="OII45" s="539"/>
      <c r="OIJ45" s="539"/>
      <c r="OIK45" s="539"/>
      <c r="OIL45" s="539"/>
      <c r="OIM45" s="539"/>
      <c r="OIN45" s="539"/>
      <c r="OIO45" s="539"/>
      <c r="OIP45" s="539"/>
      <c r="OIQ45" s="539"/>
      <c r="OIR45" s="539"/>
      <c r="OIS45" s="539"/>
      <c r="OIT45" s="539"/>
      <c r="OIU45" s="539"/>
      <c r="OIV45" s="539"/>
      <c r="OIW45" s="539"/>
      <c r="OIX45" s="539"/>
      <c r="OIY45" s="539"/>
      <c r="OIZ45" s="539"/>
      <c r="OJA45" s="539"/>
      <c r="OJB45" s="539"/>
      <c r="OJC45" s="539"/>
      <c r="OJD45" s="539"/>
      <c r="OJE45" s="539"/>
      <c r="OJF45" s="539"/>
      <c r="OJG45" s="539"/>
      <c r="OJH45" s="539"/>
      <c r="OJI45" s="539"/>
      <c r="OJJ45" s="539"/>
      <c r="OJK45" s="539"/>
      <c r="OJL45" s="539"/>
      <c r="OJM45" s="539"/>
      <c r="OJN45" s="539"/>
      <c r="OJO45" s="539"/>
      <c r="OJP45" s="539"/>
      <c r="OJQ45" s="539"/>
      <c r="OJR45" s="539"/>
      <c r="OJS45" s="539"/>
      <c r="OJT45" s="539"/>
      <c r="OJU45" s="539"/>
      <c r="OJV45" s="539"/>
      <c r="OJW45" s="539"/>
      <c r="OJX45" s="539"/>
      <c r="OJY45" s="539"/>
      <c r="OJZ45" s="539"/>
      <c r="OKA45" s="539"/>
      <c r="OKB45" s="539"/>
      <c r="OKC45" s="539"/>
      <c r="OKD45" s="539"/>
      <c r="OKE45" s="539"/>
      <c r="OKF45" s="539"/>
      <c r="OKG45" s="539"/>
      <c r="OKH45" s="539"/>
      <c r="OKI45" s="539"/>
      <c r="OKJ45" s="539"/>
      <c r="OKK45" s="539"/>
      <c r="OKL45" s="539"/>
      <c r="OKM45" s="539"/>
      <c r="OKN45" s="539"/>
      <c r="OKO45" s="539"/>
      <c r="OKP45" s="539"/>
      <c r="OKQ45" s="539"/>
      <c r="OKR45" s="539"/>
      <c r="OKS45" s="539"/>
      <c r="OKT45" s="539"/>
      <c r="OKU45" s="539"/>
      <c r="OKV45" s="539"/>
      <c r="OKW45" s="539"/>
      <c r="OKX45" s="539"/>
      <c r="OKY45" s="539"/>
      <c r="OKZ45" s="539"/>
      <c r="OLA45" s="539"/>
      <c r="OLB45" s="539"/>
      <c r="OLC45" s="539"/>
      <c r="OLD45" s="539"/>
      <c r="OLE45" s="539"/>
      <c r="OLF45" s="539"/>
      <c r="OLG45" s="539"/>
      <c r="OLH45" s="539"/>
      <c r="OLI45" s="539"/>
      <c r="OLJ45" s="539"/>
      <c r="OLK45" s="539"/>
      <c r="OLL45" s="539"/>
      <c r="OLM45" s="539"/>
      <c r="OLN45" s="539"/>
      <c r="OLO45" s="539"/>
      <c r="OLP45" s="539"/>
      <c r="OLQ45" s="539"/>
      <c r="OLR45" s="539"/>
      <c r="OLS45" s="539"/>
      <c r="OLT45" s="539"/>
      <c r="OLU45" s="539"/>
      <c r="OLV45" s="539"/>
      <c r="OLW45" s="539"/>
      <c r="OLX45" s="539"/>
      <c r="OLY45" s="539"/>
      <c r="OLZ45" s="539"/>
      <c r="OMA45" s="539"/>
      <c r="OMB45" s="539"/>
      <c r="OMC45" s="539"/>
      <c r="OMD45" s="539"/>
      <c r="OME45" s="539"/>
      <c r="OMF45" s="539"/>
      <c r="OMG45" s="539"/>
      <c r="OMH45" s="539"/>
      <c r="OMI45" s="539"/>
      <c r="OMJ45" s="539"/>
      <c r="OMK45" s="539"/>
      <c r="OML45" s="539"/>
      <c r="OMM45" s="539"/>
      <c r="OMN45" s="539"/>
      <c r="OMO45" s="539"/>
      <c r="OMP45" s="539"/>
      <c r="OMQ45" s="539"/>
      <c r="OMR45" s="539"/>
      <c r="OMS45" s="539"/>
      <c r="OMT45" s="539"/>
      <c r="OMU45" s="539"/>
      <c r="OMV45" s="539"/>
      <c r="OMW45" s="539"/>
      <c r="OMX45" s="539"/>
      <c r="OMY45" s="539"/>
      <c r="OMZ45" s="539"/>
      <c r="ONA45" s="539"/>
      <c r="ONB45" s="539"/>
      <c r="ONC45" s="539"/>
      <c r="OND45" s="539"/>
      <c r="ONE45" s="539"/>
      <c r="ONF45" s="539"/>
      <c r="ONG45" s="539"/>
      <c r="ONH45" s="539"/>
      <c r="ONI45" s="539"/>
      <c r="ONJ45" s="539"/>
      <c r="ONK45" s="539"/>
      <c r="ONL45" s="539"/>
      <c r="ONM45" s="539"/>
      <c r="ONN45" s="539"/>
      <c r="ONO45" s="539"/>
      <c r="ONP45" s="539"/>
      <c r="ONQ45" s="539"/>
      <c r="ONR45" s="539"/>
      <c r="ONS45" s="539"/>
      <c r="ONT45" s="539"/>
      <c r="ONU45" s="539"/>
      <c r="ONV45" s="539"/>
      <c r="ONW45" s="539"/>
      <c r="ONX45" s="539"/>
      <c r="ONY45" s="539"/>
      <c r="ONZ45" s="539"/>
      <c r="OOA45" s="539"/>
      <c r="OOB45" s="539"/>
      <c r="OOC45" s="539"/>
      <c r="OOD45" s="539"/>
      <c r="OOE45" s="539"/>
      <c r="OOF45" s="539"/>
      <c r="OOG45" s="539"/>
      <c r="OOH45" s="539"/>
      <c r="OOI45" s="539"/>
      <c r="OOJ45" s="539"/>
      <c r="OOK45" s="539"/>
      <c r="OOL45" s="539"/>
      <c r="OOM45" s="539"/>
      <c r="OON45" s="539"/>
      <c r="OOO45" s="539"/>
      <c r="OOP45" s="539"/>
      <c r="OOQ45" s="539"/>
      <c r="OOR45" s="539"/>
      <c r="OOS45" s="539"/>
      <c r="OOT45" s="539"/>
      <c r="OOU45" s="539"/>
      <c r="OOV45" s="539"/>
      <c r="OOW45" s="539"/>
      <c r="OOX45" s="539"/>
      <c r="OOY45" s="539"/>
      <c r="OOZ45" s="539"/>
      <c r="OPA45" s="539"/>
      <c r="OPB45" s="539"/>
      <c r="OPC45" s="539"/>
      <c r="OPD45" s="539"/>
      <c r="OPE45" s="539"/>
      <c r="OPF45" s="539"/>
      <c r="OPG45" s="539"/>
      <c r="OPH45" s="539"/>
      <c r="OPI45" s="539"/>
      <c r="OPJ45" s="539"/>
      <c r="OPK45" s="539"/>
      <c r="OPL45" s="539"/>
      <c r="OPM45" s="539"/>
      <c r="OPN45" s="539"/>
      <c r="OPO45" s="539"/>
      <c r="OPP45" s="539"/>
      <c r="OPQ45" s="539"/>
      <c r="OPR45" s="539"/>
      <c r="OPS45" s="539"/>
      <c r="OPT45" s="539"/>
      <c r="OPU45" s="539"/>
      <c r="OPV45" s="539"/>
      <c r="OPW45" s="539"/>
      <c r="OPX45" s="539"/>
      <c r="OPY45" s="539"/>
      <c r="OPZ45" s="539"/>
      <c r="OQA45" s="539"/>
      <c r="OQB45" s="539"/>
      <c r="OQC45" s="539"/>
      <c r="OQD45" s="539"/>
      <c r="OQE45" s="539"/>
      <c r="OQF45" s="539"/>
      <c r="OQG45" s="539"/>
      <c r="OQH45" s="539"/>
      <c r="OQI45" s="539"/>
      <c r="OQJ45" s="539"/>
      <c r="OQK45" s="539"/>
      <c r="OQL45" s="539"/>
      <c r="OQM45" s="539"/>
      <c r="OQN45" s="539"/>
      <c r="OQO45" s="539"/>
      <c r="OQP45" s="539"/>
      <c r="OQQ45" s="539"/>
      <c r="OQR45" s="539"/>
      <c r="OQS45" s="539"/>
      <c r="OQT45" s="539"/>
      <c r="OQU45" s="539"/>
      <c r="OQV45" s="539"/>
      <c r="OQW45" s="539"/>
      <c r="OQX45" s="539"/>
      <c r="OQY45" s="539"/>
      <c r="OQZ45" s="539"/>
      <c r="ORA45" s="539"/>
      <c r="ORB45" s="539"/>
      <c r="ORC45" s="539"/>
      <c r="ORD45" s="539"/>
      <c r="ORE45" s="539"/>
      <c r="ORF45" s="539"/>
      <c r="ORG45" s="539"/>
      <c r="ORH45" s="539"/>
      <c r="ORI45" s="539"/>
      <c r="ORJ45" s="539"/>
      <c r="ORK45" s="539"/>
      <c r="ORL45" s="539"/>
      <c r="ORM45" s="539"/>
      <c r="ORN45" s="539"/>
      <c r="ORO45" s="539"/>
      <c r="ORP45" s="539"/>
      <c r="ORQ45" s="539"/>
      <c r="ORR45" s="539"/>
      <c r="ORS45" s="539"/>
      <c r="ORT45" s="539"/>
      <c r="ORU45" s="539"/>
      <c r="ORV45" s="539"/>
      <c r="ORW45" s="539"/>
      <c r="ORX45" s="539"/>
      <c r="ORY45" s="539"/>
      <c r="ORZ45" s="539"/>
      <c r="OSA45" s="539"/>
      <c r="OSB45" s="539"/>
      <c r="OSC45" s="539"/>
      <c r="OSD45" s="539"/>
      <c r="OSE45" s="539"/>
      <c r="OSF45" s="539"/>
      <c r="OSG45" s="539"/>
      <c r="OSH45" s="539"/>
      <c r="OSI45" s="539"/>
      <c r="OSJ45" s="539"/>
      <c r="OSK45" s="539"/>
      <c r="OSL45" s="539"/>
      <c r="OSM45" s="539"/>
      <c r="OSN45" s="539"/>
      <c r="OSO45" s="539"/>
      <c r="OSP45" s="539"/>
      <c r="OSQ45" s="539"/>
      <c r="OSR45" s="539"/>
      <c r="OSS45" s="539"/>
      <c r="OST45" s="539"/>
      <c r="OSU45" s="539"/>
      <c r="OSV45" s="539"/>
      <c r="OSW45" s="539"/>
      <c r="OSX45" s="539"/>
      <c r="OSY45" s="539"/>
      <c r="OSZ45" s="539"/>
      <c r="OTA45" s="539"/>
      <c r="OTB45" s="539"/>
      <c r="OTC45" s="539"/>
      <c r="OTD45" s="539"/>
      <c r="OTE45" s="539"/>
      <c r="OTF45" s="539"/>
      <c r="OTG45" s="539"/>
      <c r="OTH45" s="539"/>
      <c r="OTI45" s="539"/>
      <c r="OTJ45" s="539"/>
      <c r="OTK45" s="539"/>
      <c r="OTL45" s="539"/>
      <c r="OTM45" s="539"/>
      <c r="OTN45" s="539"/>
      <c r="OTO45" s="539"/>
      <c r="OTP45" s="539"/>
      <c r="OTQ45" s="539"/>
      <c r="OTR45" s="539"/>
      <c r="OTS45" s="539"/>
      <c r="OTT45" s="539"/>
      <c r="OTU45" s="539"/>
      <c r="OTV45" s="539"/>
      <c r="OTW45" s="539"/>
      <c r="OTX45" s="539"/>
      <c r="OTY45" s="539"/>
      <c r="OTZ45" s="539"/>
      <c r="OUA45" s="539"/>
      <c r="OUB45" s="539"/>
      <c r="OUC45" s="539"/>
      <c r="OUD45" s="539"/>
      <c r="OUE45" s="539"/>
      <c r="OUF45" s="539"/>
      <c r="OUG45" s="539"/>
      <c r="OUH45" s="539"/>
      <c r="OUI45" s="539"/>
      <c r="OUJ45" s="539"/>
      <c r="OUK45" s="539"/>
      <c r="OUL45" s="539"/>
      <c r="OUM45" s="539"/>
      <c r="OUN45" s="539"/>
      <c r="OUO45" s="539"/>
      <c r="OUP45" s="539"/>
      <c r="OUQ45" s="539"/>
      <c r="OUR45" s="539"/>
      <c r="OUS45" s="539"/>
      <c r="OUT45" s="539"/>
      <c r="OUU45" s="539"/>
      <c r="OUV45" s="539"/>
      <c r="OUW45" s="539"/>
      <c r="OUX45" s="539"/>
      <c r="OUY45" s="539"/>
      <c r="OUZ45" s="539"/>
      <c r="OVA45" s="539"/>
      <c r="OVB45" s="539"/>
      <c r="OVC45" s="539"/>
      <c r="OVD45" s="539"/>
      <c r="OVE45" s="539"/>
      <c r="OVF45" s="539"/>
      <c r="OVG45" s="539"/>
      <c r="OVH45" s="539"/>
      <c r="OVI45" s="539"/>
      <c r="OVJ45" s="539"/>
      <c r="OVK45" s="539"/>
      <c r="OVL45" s="539"/>
      <c r="OVM45" s="539"/>
      <c r="OVN45" s="539"/>
      <c r="OVO45" s="539"/>
      <c r="OVP45" s="539"/>
      <c r="OVQ45" s="539"/>
      <c r="OVR45" s="539"/>
      <c r="OVS45" s="539"/>
      <c r="OVT45" s="539"/>
      <c r="OVU45" s="539"/>
      <c r="OVV45" s="539"/>
      <c r="OVW45" s="539"/>
      <c r="OVX45" s="539"/>
      <c r="OVY45" s="539"/>
      <c r="OVZ45" s="539"/>
      <c r="OWA45" s="539"/>
      <c r="OWB45" s="539"/>
      <c r="OWC45" s="539"/>
      <c r="OWD45" s="539"/>
      <c r="OWE45" s="539"/>
      <c r="OWF45" s="539"/>
      <c r="OWG45" s="539"/>
      <c r="OWH45" s="539"/>
      <c r="OWI45" s="539"/>
      <c r="OWJ45" s="539"/>
      <c r="OWK45" s="539"/>
      <c r="OWL45" s="539"/>
      <c r="OWM45" s="539"/>
      <c r="OWN45" s="539"/>
      <c r="OWO45" s="539"/>
      <c r="OWP45" s="539"/>
      <c r="OWQ45" s="539"/>
      <c r="OWR45" s="539"/>
      <c r="OWS45" s="539"/>
      <c r="OWT45" s="539"/>
      <c r="OWU45" s="539"/>
      <c r="OWV45" s="539"/>
      <c r="OWW45" s="539"/>
      <c r="OWX45" s="539"/>
      <c r="OWY45" s="539"/>
      <c r="OWZ45" s="539"/>
      <c r="OXA45" s="539"/>
      <c r="OXB45" s="539"/>
      <c r="OXC45" s="539"/>
      <c r="OXD45" s="539"/>
      <c r="OXE45" s="539"/>
      <c r="OXF45" s="539"/>
      <c r="OXG45" s="539"/>
      <c r="OXH45" s="539"/>
      <c r="OXI45" s="539"/>
      <c r="OXJ45" s="539"/>
      <c r="OXK45" s="539"/>
      <c r="OXL45" s="539"/>
      <c r="OXM45" s="539"/>
      <c r="OXN45" s="539"/>
      <c r="OXO45" s="539"/>
      <c r="OXP45" s="539"/>
      <c r="OXQ45" s="539"/>
      <c r="OXR45" s="539"/>
      <c r="OXS45" s="539"/>
      <c r="OXT45" s="539"/>
      <c r="OXU45" s="539"/>
      <c r="OXV45" s="539"/>
      <c r="OXW45" s="539"/>
      <c r="OXX45" s="539"/>
      <c r="OXY45" s="539"/>
      <c r="OXZ45" s="539"/>
      <c r="OYA45" s="539"/>
      <c r="OYB45" s="539"/>
      <c r="OYC45" s="539"/>
      <c r="OYD45" s="539"/>
      <c r="OYE45" s="539"/>
      <c r="OYF45" s="539"/>
      <c r="OYG45" s="539"/>
      <c r="OYH45" s="539"/>
      <c r="OYI45" s="539"/>
      <c r="OYJ45" s="539"/>
      <c r="OYK45" s="539"/>
      <c r="OYL45" s="539"/>
      <c r="OYM45" s="539"/>
      <c r="OYN45" s="539"/>
      <c r="OYO45" s="539"/>
      <c r="OYP45" s="539"/>
      <c r="OYQ45" s="539"/>
      <c r="OYR45" s="539"/>
      <c r="OYS45" s="539"/>
      <c r="OYT45" s="539"/>
      <c r="OYU45" s="539"/>
      <c r="OYV45" s="539"/>
      <c r="OYW45" s="539"/>
      <c r="OYX45" s="539"/>
      <c r="OYY45" s="539"/>
      <c r="OYZ45" s="539"/>
      <c r="OZA45" s="539"/>
      <c r="OZB45" s="539"/>
      <c r="OZC45" s="539"/>
      <c r="OZD45" s="539"/>
      <c r="OZE45" s="539"/>
      <c r="OZF45" s="539"/>
      <c r="OZG45" s="539"/>
      <c r="OZH45" s="539"/>
      <c r="OZI45" s="539"/>
      <c r="OZJ45" s="539"/>
      <c r="OZK45" s="539"/>
      <c r="OZL45" s="539"/>
      <c r="OZM45" s="539"/>
      <c r="OZN45" s="539"/>
      <c r="OZO45" s="539"/>
      <c r="OZP45" s="539"/>
      <c r="OZQ45" s="539"/>
      <c r="OZR45" s="539"/>
      <c r="OZS45" s="539"/>
      <c r="OZT45" s="539"/>
      <c r="OZU45" s="539"/>
      <c r="OZV45" s="539"/>
      <c r="OZW45" s="539"/>
      <c r="OZX45" s="539"/>
      <c r="OZY45" s="539"/>
      <c r="OZZ45" s="539"/>
      <c r="PAA45" s="539"/>
      <c r="PAB45" s="539"/>
      <c r="PAC45" s="539"/>
      <c r="PAD45" s="539"/>
      <c r="PAE45" s="539"/>
      <c r="PAF45" s="539"/>
      <c r="PAG45" s="539"/>
      <c r="PAH45" s="539"/>
      <c r="PAI45" s="539"/>
      <c r="PAJ45" s="539"/>
      <c r="PAK45" s="539"/>
      <c r="PAL45" s="539"/>
      <c r="PAM45" s="539"/>
      <c r="PAN45" s="539"/>
      <c r="PAO45" s="539"/>
      <c r="PAP45" s="539"/>
      <c r="PAQ45" s="539"/>
      <c r="PAR45" s="539"/>
      <c r="PAS45" s="539"/>
      <c r="PAT45" s="539"/>
      <c r="PAU45" s="539"/>
      <c r="PAV45" s="539"/>
      <c r="PAW45" s="539"/>
      <c r="PAX45" s="539"/>
      <c r="PAY45" s="539"/>
      <c r="PAZ45" s="539"/>
      <c r="PBA45" s="539"/>
      <c r="PBB45" s="539"/>
      <c r="PBC45" s="539"/>
      <c r="PBD45" s="539"/>
      <c r="PBE45" s="539"/>
      <c r="PBF45" s="539"/>
      <c r="PBG45" s="539"/>
      <c r="PBH45" s="539"/>
      <c r="PBI45" s="539"/>
      <c r="PBJ45" s="539"/>
      <c r="PBK45" s="539"/>
      <c r="PBL45" s="539"/>
      <c r="PBM45" s="539"/>
      <c r="PBN45" s="539"/>
      <c r="PBO45" s="539"/>
      <c r="PBP45" s="539"/>
      <c r="PBQ45" s="539"/>
      <c r="PBR45" s="539"/>
      <c r="PBS45" s="539"/>
      <c r="PBT45" s="539"/>
      <c r="PBU45" s="539"/>
      <c r="PBV45" s="539"/>
      <c r="PBW45" s="539"/>
      <c r="PBX45" s="539"/>
      <c r="PBY45" s="539"/>
      <c r="PBZ45" s="539"/>
      <c r="PCA45" s="539"/>
      <c r="PCB45" s="539"/>
      <c r="PCC45" s="539"/>
      <c r="PCD45" s="539"/>
      <c r="PCE45" s="539"/>
      <c r="PCF45" s="539"/>
      <c r="PCG45" s="539"/>
      <c r="PCH45" s="539"/>
      <c r="PCI45" s="539"/>
      <c r="PCJ45" s="539"/>
      <c r="PCK45" s="539"/>
      <c r="PCL45" s="539"/>
      <c r="PCM45" s="539"/>
      <c r="PCN45" s="539"/>
      <c r="PCO45" s="539"/>
      <c r="PCP45" s="539"/>
      <c r="PCQ45" s="539"/>
      <c r="PCR45" s="539"/>
      <c r="PCS45" s="539"/>
      <c r="PCT45" s="539"/>
      <c r="PCU45" s="539"/>
      <c r="PCV45" s="539"/>
      <c r="PCW45" s="539"/>
      <c r="PCX45" s="539"/>
      <c r="PCY45" s="539"/>
      <c r="PCZ45" s="539"/>
      <c r="PDA45" s="539"/>
      <c r="PDB45" s="539"/>
      <c r="PDC45" s="539"/>
      <c r="PDD45" s="539"/>
      <c r="PDE45" s="539"/>
      <c r="PDF45" s="539"/>
      <c r="PDG45" s="539"/>
      <c r="PDH45" s="539"/>
      <c r="PDI45" s="539"/>
      <c r="PDJ45" s="539"/>
      <c r="PDK45" s="539"/>
      <c r="PDL45" s="539"/>
      <c r="PDM45" s="539"/>
      <c r="PDN45" s="539"/>
      <c r="PDO45" s="539"/>
      <c r="PDP45" s="539"/>
      <c r="PDQ45" s="539"/>
      <c r="PDR45" s="539"/>
      <c r="PDS45" s="539"/>
      <c r="PDT45" s="539"/>
      <c r="PDU45" s="539"/>
      <c r="PDV45" s="539"/>
      <c r="PDW45" s="539"/>
      <c r="PDX45" s="539"/>
      <c r="PDY45" s="539"/>
      <c r="PDZ45" s="539"/>
      <c r="PEA45" s="539"/>
      <c r="PEB45" s="539"/>
      <c r="PEC45" s="539"/>
      <c r="PED45" s="539"/>
      <c r="PEE45" s="539"/>
      <c r="PEF45" s="539"/>
      <c r="PEG45" s="539"/>
      <c r="PEH45" s="539"/>
      <c r="PEI45" s="539"/>
      <c r="PEJ45" s="539"/>
      <c r="PEK45" s="539"/>
      <c r="PEL45" s="539"/>
      <c r="PEM45" s="539"/>
      <c r="PEN45" s="539"/>
      <c r="PEO45" s="539"/>
      <c r="PEP45" s="539"/>
      <c r="PEQ45" s="539"/>
      <c r="PER45" s="539"/>
      <c r="PES45" s="539"/>
      <c r="PET45" s="539"/>
      <c r="PEU45" s="539"/>
      <c r="PEV45" s="539"/>
      <c r="PEW45" s="539"/>
      <c r="PEX45" s="539"/>
      <c r="PEY45" s="539"/>
      <c r="PEZ45" s="539"/>
      <c r="PFA45" s="539"/>
      <c r="PFB45" s="539"/>
      <c r="PFC45" s="539"/>
      <c r="PFD45" s="539"/>
      <c r="PFE45" s="539"/>
      <c r="PFF45" s="539"/>
      <c r="PFG45" s="539"/>
      <c r="PFH45" s="539"/>
      <c r="PFI45" s="539"/>
      <c r="PFJ45" s="539"/>
      <c r="PFK45" s="539"/>
      <c r="PFL45" s="539"/>
      <c r="PFM45" s="539"/>
      <c r="PFN45" s="539"/>
      <c r="PFO45" s="539"/>
      <c r="PFP45" s="539"/>
      <c r="PFQ45" s="539"/>
      <c r="PFR45" s="539"/>
      <c r="PFS45" s="539"/>
      <c r="PFT45" s="539"/>
      <c r="PFU45" s="539"/>
      <c r="PFV45" s="539"/>
      <c r="PFW45" s="539"/>
      <c r="PFX45" s="539"/>
      <c r="PFY45" s="539"/>
      <c r="PFZ45" s="539"/>
      <c r="PGA45" s="539"/>
      <c r="PGB45" s="539"/>
      <c r="PGC45" s="539"/>
      <c r="PGD45" s="539"/>
      <c r="PGE45" s="539"/>
      <c r="PGF45" s="539"/>
      <c r="PGG45" s="539"/>
      <c r="PGH45" s="539"/>
      <c r="PGI45" s="539"/>
      <c r="PGJ45" s="539"/>
      <c r="PGK45" s="539"/>
      <c r="PGL45" s="539"/>
      <c r="PGM45" s="539"/>
      <c r="PGN45" s="539"/>
      <c r="PGO45" s="539"/>
      <c r="PGP45" s="539"/>
      <c r="PGQ45" s="539"/>
      <c r="PGR45" s="539"/>
      <c r="PGS45" s="539"/>
      <c r="PGT45" s="539"/>
      <c r="PGU45" s="539"/>
      <c r="PGV45" s="539"/>
      <c r="PGW45" s="539"/>
      <c r="PGX45" s="539"/>
      <c r="PGY45" s="539"/>
      <c r="PGZ45" s="539"/>
      <c r="PHA45" s="539"/>
      <c r="PHB45" s="539"/>
      <c r="PHC45" s="539"/>
      <c r="PHD45" s="539"/>
      <c r="PHE45" s="539"/>
      <c r="PHF45" s="539"/>
      <c r="PHG45" s="539"/>
      <c r="PHH45" s="539"/>
      <c r="PHI45" s="539"/>
      <c r="PHJ45" s="539"/>
      <c r="PHK45" s="539"/>
      <c r="PHL45" s="539"/>
      <c r="PHM45" s="539"/>
      <c r="PHN45" s="539"/>
      <c r="PHO45" s="539"/>
      <c r="PHP45" s="539"/>
      <c r="PHQ45" s="539"/>
      <c r="PHR45" s="539"/>
      <c r="PHS45" s="539"/>
      <c r="PHT45" s="539"/>
      <c r="PHU45" s="539"/>
      <c r="PHV45" s="539"/>
      <c r="PHW45" s="539"/>
      <c r="PHX45" s="539"/>
      <c r="PHY45" s="539"/>
      <c r="PHZ45" s="539"/>
      <c r="PIA45" s="539"/>
      <c r="PIB45" s="539"/>
      <c r="PIC45" s="539"/>
      <c r="PID45" s="539"/>
      <c r="PIE45" s="539"/>
      <c r="PIF45" s="539"/>
      <c r="PIG45" s="539"/>
      <c r="PIH45" s="539"/>
      <c r="PII45" s="539"/>
      <c r="PIJ45" s="539"/>
      <c r="PIK45" s="539"/>
      <c r="PIL45" s="539"/>
      <c r="PIM45" s="539"/>
      <c r="PIN45" s="539"/>
      <c r="PIO45" s="539"/>
      <c r="PIP45" s="539"/>
      <c r="PIQ45" s="539"/>
      <c r="PIR45" s="539"/>
      <c r="PIS45" s="539"/>
      <c r="PIT45" s="539"/>
      <c r="PIU45" s="539"/>
      <c r="PIV45" s="539"/>
      <c r="PIW45" s="539"/>
      <c r="PIX45" s="539"/>
      <c r="PIY45" s="539"/>
      <c r="PIZ45" s="539"/>
      <c r="PJA45" s="539"/>
      <c r="PJB45" s="539"/>
      <c r="PJC45" s="539"/>
      <c r="PJD45" s="539"/>
      <c r="PJE45" s="539"/>
      <c r="PJF45" s="539"/>
      <c r="PJG45" s="539"/>
      <c r="PJH45" s="539"/>
      <c r="PJI45" s="539"/>
      <c r="PJJ45" s="539"/>
      <c r="PJK45" s="539"/>
      <c r="PJL45" s="539"/>
      <c r="PJM45" s="539"/>
      <c r="PJN45" s="539"/>
      <c r="PJO45" s="539"/>
      <c r="PJP45" s="539"/>
      <c r="PJQ45" s="539"/>
      <c r="PJR45" s="539"/>
      <c r="PJS45" s="539"/>
      <c r="PJT45" s="539"/>
      <c r="PJU45" s="539"/>
      <c r="PJV45" s="539"/>
      <c r="PJW45" s="539"/>
      <c r="PJX45" s="539"/>
      <c r="PJY45" s="539"/>
      <c r="PJZ45" s="539"/>
      <c r="PKA45" s="539"/>
      <c r="PKB45" s="539"/>
      <c r="PKC45" s="539"/>
      <c r="PKD45" s="539"/>
      <c r="PKE45" s="539"/>
      <c r="PKF45" s="539"/>
      <c r="PKG45" s="539"/>
      <c r="PKH45" s="539"/>
      <c r="PKI45" s="539"/>
      <c r="PKJ45" s="539"/>
      <c r="PKK45" s="539"/>
      <c r="PKL45" s="539"/>
      <c r="PKM45" s="539"/>
      <c r="PKN45" s="539"/>
      <c r="PKO45" s="539"/>
      <c r="PKP45" s="539"/>
      <c r="PKQ45" s="539"/>
      <c r="PKR45" s="539"/>
      <c r="PKS45" s="539"/>
      <c r="PKT45" s="539"/>
      <c r="PKU45" s="539"/>
      <c r="PKV45" s="539"/>
      <c r="PKW45" s="539"/>
      <c r="PKX45" s="539"/>
      <c r="PKY45" s="539"/>
      <c r="PKZ45" s="539"/>
      <c r="PLA45" s="539"/>
      <c r="PLB45" s="539"/>
      <c r="PLC45" s="539"/>
      <c r="PLD45" s="539"/>
      <c r="PLE45" s="539"/>
      <c r="PLF45" s="539"/>
      <c r="PLG45" s="539"/>
      <c r="PLH45" s="539"/>
      <c r="PLI45" s="539"/>
      <c r="PLJ45" s="539"/>
      <c r="PLK45" s="539"/>
      <c r="PLL45" s="539"/>
      <c r="PLM45" s="539"/>
      <c r="PLN45" s="539"/>
      <c r="PLO45" s="539"/>
      <c r="PLP45" s="539"/>
      <c r="PLQ45" s="539"/>
      <c r="PLR45" s="539"/>
      <c r="PLS45" s="539"/>
      <c r="PLT45" s="539"/>
      <c r="PLU45" s="539"/>
      <c r="PLV45" s="539"/>
      <c r="PLW45" s="539"/>
      <c r="PLX45" s="539"/>
      <c r="PLY45" s="539"/>
      <c r="PLZ45" s="539"/>
      <c r="PMA45" s="539"/>
      <c r="PMB45" s="539"/>
      <c r="PMC45" s="539"/>
      <c r="PMD45" s="539"/>
      <c r="PME45" s="539"/>
      <c r="PMF45" s="539"/>
      <c r="PMG45" s="539"/>
      <c r="PMH45" s="539"/>
      <c r="PMI45" s="539"/>
      <c r="PMJ45" s="539"/>
      <c r="PMK45" s="539"/>
      <c r="PML45" s="539"/>
      <c r="PMM45" s="539"/>
      <c r="PMN45" s="539"/>
      <c r="PMO45" s="539"/>
      <c r="PMP45" s="539"/>
      <c r="PMQ45" s="539"/>
      <c r="PMR45" s="539"/>
      <c r="PMS45" s="539"/>
      <c r="PMT45" s="539"/>
      <c r="PMU45" s="539"/>
      <c r="PMV45" s="539"/>
      <c r="PMW45" s="539"/>
      <c r="PMX45" s="539"/>
      <c r="PMY45" s="539"/>
      <c r="PMZ45" s="539"/>
      <c r="PNA45" s="539"/>
      <c r="PNB45" s="539"/>
      <c r="PNC45" s="539"/>
      <c r="PND45" s="539"/>
      <c r="PNE45" s="539"/>
      <c r="PNF45" s="539"/>
      <c r="PNG45" s="539"/>
      <c r="PNH45" s="539"/>
      <c r="PNI45" s="539"/>
      <c r="PNJ45" s="539"/>
      <c r="PNK45" s="539"/>
      <c r="PNL45" s="539"/>
      <c r="PNM45" s="539"/>
      <c r="PNN45" s="539"/>
      <c r="PNO45" s="539"/>
      <c r="PNP45" s="539"/>
      <c r="PNQ45" s="539"/>
      <c r="PNR45" s="539"/>
      <c r="PNS45" s="539"/>
      <c r="PNT45" s="539"/>
      <c r="PNU45" s="539"/>
      <c r="PNV45" s="539"/>
      <c r="PNW45" s="539"/>
      <c r="PNX45" s="539"/>
      <c r="PNY45" s="539"/>
      <c r="PNZ45" s="539"/>
      <c r="POA45" s="539"/>
      <c r="POB45" s="539"/>
      <c r="POC45" s="539"/>
      <c r="POD45" s="539"/>
      <c r="POE45" s="539"/>
      <c r="POF45" s="539"/>
      <c r="POG45" s="539"/>
      <c r="POH45" s="539"/>
      <c r="POI45" s="539"/>
      <c r="POJ45" s="539"/>
      <c r="POK45" s="539"/>
      <c r="POL45" s="539"/>
      <c r="POM45" s="539"/>
      <c r="PON45" s="539"/>
      <c r="POO45" s="539"/>
      <c r="POP45" s="539"/>
      <c r="POQ45" s="539"/>
      <c r="POR45" s="539"/>
      <c r="POS45" s="539"/>
      <c r="POT45" s="539"/>
      <c r="POU45" s="539"/>
      <c r="POV45" s="539"/>
      <c r="POW45" s="539"/>
      <c r="POX45" s="539"/>
      <c r="POY45" s="539"/>
      <c r="POZ45" s="539"/>
      <c r="PPA45" s="539"/>
      <c r="PPB45" s="539"/>
      <c r="PPC45" s="539"/>
      <c r="PPD45" s="539"/>
      <c r="PPE45" s="539"/>
      <c r="PPF45" s="539"/>
      <c r="PPG45" s="539"/>
      <c r="PPH45" s="539"/>
      <c r="PPI45" s="539"/>
      <c r="PPJ45" s="539"/>
      <c r="PPK45" s="539"/>
      <c r="PPL45" s="539"/>
      <c r="PPM45" s="539"/>
      <c r="PPN45" s="539"/>
      <c r="PPO45" s="539"/>
      <c r="PPP45" s="539"/>
      <c r="PPQ45" s="539"/>
      <c r="PPR45" s="539"/>
      <c r="PPS45" s="539"/>
      <c r="PPT45" s="539"/>
      <c r="PPU45" s="539"/>
      <c r="PPV45" s="539"/>
      <c r="PPW45" s="539"/>
      <c r="PPX45" s="539"/>
      <c r="PPY45" s="539"/>
      <c r="PPZ45" s="539"/>
      <c r="PQA45" s="539"/>
      <c r="PQB45" s="539"/>
      <c r="PQC45" s="539"/>
      <c r="PQD45" s="539"/>
      <c r="PQE45" s="539"/>
      <c r="PQF45" s="539"/>
      <c r="PQG45" s="539"/>
      <c r="PQH45" s="539"/>
      <c r="PQI45" s="539"/>
      <c r="PQJ45" s="539"/>
      <c r="PQK45" s="539"/>
      <c r="PQL45" s="539"/>
      <c r="PQM45" s="539"/>
      <c r="PQN45" s="539"/>
      <c r="PQO45" s="539"/>
      <c r="PQP45" s="539"/>
      <c r="PQQ45" s="539"/>
      <c r="PQR45" s="539"/>
      <c r="PQS45" s="539"/>
      <c r="PQT45" s="539"/>
      <c r="PQU45" s="539"/>
      <c r="PQV45" s="539"/>
      <c r="PQW45" s="539"/>
      <c r="PQX45" s="539"/>
      <c r="PQY45" s="539"/>
      <c r="PQZ45" s="539"/>
      <c r="PRA45" s="539"/>
      <c r="PRB45" s="539"/>
      <c r="PRC45" s="539"/>
      <c r="PRD45" s="539"/>
      <c r="PRE45" s="539"/>
      <c r="PRF45" s="539"/>
      <c r="PRG45" s="539"/>
      <c r="PRH45" s="539"/>
      <c r="PRI45" s="539"/>
      <c r="PRJ45" s="539"/>
      <c r="PRK45" s="539"/>
      <c r="PRL45" s="539"/>
      <c r="PRM45" s="539"/>
      <c r="PRN45" s="539"/>
      <c r="PRO45" s="539"/>
      <c r="PRP45" s="539"/>
      <c r="PRQ45" s="539"/>
      <c r="PRR45" s="539"/>
      <c r="PRS45" s="539"/>
      <c r="PRT45" s="539"/>
      <c r="PRU45" s="539"/>
      <c r="PRV45" s="539"/>
      <c r="PRW45" s="539"/>
      <c r="PRX45" s="539"/>
      <c r="PRY45" s="539"/>
      <c r="PRZ45" s="539"/>
      <c r="PSA45" s="539"/>
      <c r="PSB45" s="539"/>
      <c r="PSC45" s="539"/>
      <c r="PSD45" s="539"/>
      <c r="PSE45" s="539"/>
      <c r="PSF45" s="539"/>
      <c r="PSG45" s="539"/>
      <c r="PSH45" s="539"/>
      <c r="PSI45" s="539"/>
      <c r="PSJ45" s="539"/>
      <c r="PSK45" s="539"/>
      <c r="PSL45" s="539"/>
      <c r="PSM45" s="539"/>
      <c r="PSN45" s="539"/>
      <c r="PSO45" s="539"/>
      <c r="PSP45" s="539"/>
      <c r="PSQ45" s="539"/>
      <c r="PSR45" s="539"/>
      <c r="PSS45" s="539"/>
      <c r="PST45" s="539"/>
      <c r="PSU45" s="539"/>
      <c r="PSV45" s="539"/>
      <c r="PSW45" s="539"/>
      <c r="PSX45" s="539"/>
      <c r="PSY45" s="539"/>
      <c r="PSZ45" s="539"/>
      <c r="PTA45" s="539"/>
      <c r="PTB45" s="539"/>
      <c r="PTC45" s="539"/>
      <c r="PTD45" s="539"/>
      <c r="PTE45" s="539"/>
      <c r="PTF45" s="539"/>
      <c r="PTG45" s="539"/>
      <c r="PTH45" s="539"/>
      <c r="PTI45" s="539"/>
      <c r="PTJ45" s="539"/>
      <c r="PTK45" s="539"/>
      <c r="PTL45" s="539"/>
      <c r="PTM45" s="539"/>
      <c r="PTN45" s="539"/>
      <c r="PTO45" s="539"/>
      <c r="PTP45" s="539"/>
      <c r="PTQ45" s="539"/>
      <c r="PTR45" s="539"/>
      <c r="PTS45" s="539"/>
      <c r="PTT45" s="539"/>
      <c r="PTU45" s="539"/>
      <c r="PTV45" s="539"/>
      <c r="PTW45" s="539"/>
      <c r="PTX45" s="539"/>
      <c r="PTY45" s="539"/>
      <c r="PTZ45" s="539"/>
      <c r="PUA45" s="539"/>
      <c r="PUB45" s="539"/>
      <c r="PUC45" s="539"/>
      <c r="PUD45" s="539"/>
      <c r="PUE45" s="539"/>
      <c r="PUF45" s="539"/>
      <c r="PUG45" s="539"/>
      <c r="PUH45" s="539"/>
      <c r="PUI45" s="539"/>
      <c r="PUJ45" s="539"/>
      <c r="PUK45" s="539"/>
      <c r="PUL45" s="539"/>
      <c r="PUM45" s="539"/>
      <c r="PUN45" s="539"/>
      <c r="PUO45" s="539"/>
      <c r="PUP45" s="539"/>
      <c r="PUQ45" s="539"/>
      <c r="PUR45" s="539"/>
      <c r="PUS45" s="539"/>
      <c r="PUT45" s="539"/>
      <c r="PUU45" s="539"/>
      <c r="PUV45" s="539"/>
      <c r="PUW45" s="539"/>
      <c r="PUX45" s="539"/>
      <c r="PUY45" s="539"/>
      <c r="PUZ45" s="539"/>
      <c r="PVA45" s="539"/>
      <c r="PVB45" s="539"/>
      <c r="PVC45" s="539"/>
      <c r="PVD45" s="539"/>
      <c r="PVE45" s="539"/>
      <c r="PVF45" s="539"/>
      <c r="PVG45" s="539"/>
      <c r="PVH45" s="539"/>
      <c r="PVI45" s="539"/>
      <c r="PVJ45" s="539"/>
      <c r="PVK45" s="539"/>
      <c r="PVL45" s="539"/>
      <c r="PVM45" s="539"/>
      <c r="PVN45" s="539"/>
      <c r="PVO45" s="539"/>
      <c r="PVP45" s="539"/>
      <c r="PVQ45" s="539"/>
      <c r="PVR45" s="539"/>
      <c r="PVS45" s="539"/>
      <c r="PVT45" s="539"/>
      <c r="PVU45" s="539"/>
      <c r="PVV45" s="539"/>
      <c r="PVW45" s="539"/>
      <c r="PVX45" s="539"/>
      <c r="PVY45" s="539"/>
      <c r="PVZ45" s="539"/>
      <c r="PWA45" s="539"/>
      <c r="PWB45" s="539"/>
      <c r="PWC45" s="539"/>
      <c r="PWD45" s="539"/>
      <c r="PWE45" s="539"/>
      <c r="PWF45" s="539"/>
      <c r="PWG45" s="539"/>
      <c r="PWH45" s="539"/>
      <c r="PWI45" s="539"/>
      <c r="PWJ45" s="539"/>
      <c r="PWK45" s="539"/>
      <c r="PWL45" s="539"/>
      <c r="PWM45" s="539"/>
      <c r="PWN45" s="539"/>
      <c r="PWO45" s="539"/>
      <c r="PWP45" s="539"/>
      <c r="PWQ45" s="539"/>
      <c r="PWR45" s="539"/>
      <c r="PWS45" s="539"/>
      <c r="PWT45" s="539"/>
      <c r="PWU45" s="539"/>
      <c r="PWV45" s="539"/>
      <c r="PWW45" s="539"/>
      <c r="PWX45" s="539"/>
      <c r="PWY45" s="539"/>
      <c r="PWZ45" s="539"/>
      <c r="PXA45" s="539"/>
      <c r="PXB45" s="539"/>
      <c r="PXC45" s="539"/>
      <c r="PXD45" s="539"/>
      <c r="PXE45" s="539"/>
      <c r="PXF45" s="539"/>
      <c r="PXG45" s="539"/>
      <c r="PXH45" s="539"/>
      <c r="PXI45" s="539"/>
      <c r="PXJ45" s="539"/>
      <c r="PXK45" s="539"/>
      <c r="PXL45" s="539"/>
      <c r="PXM45" s="539"/>
      <c r="PXN45" s="539"/>
      <c r="PXO45" s="539"/>
      <c r="PXP45" s="539"/>
      <c r="PXQ45" s="539"/>
      <c r="PXR45" s="539"/>
      <c r="PXS45" s="539"/>
      <c r="PXT45" s="539"/>
      <c r="PXU45" s="539"/>
      <c r="PXV45" s="539"/>
      <c r="PXW45" s="539"/>
      <c r="PXX45" s="539"/>
      <c r="PXY45" s="539"/>
      <c r="PXZ45" s="539"/>
      <c r="PYA45" s="539"/>
      <c r="PYB45" s="539"/>
      <c r="PYC45" s="539"/>
      <c r="PYD45" s="539"/>
      <c r="PYE45" s="539"/>
      <c r="PYF45" s="539"/>
      <c r="PYG45" s="539"/>
      <c r="PYH45" s="539"/>
      <c r="PYI45" s="539"/>
      <c r="PYJ45" s="539"/>
      <c r="PYK45" s="539"/>
      <c r="PYL45" s="539"/>
      <c r="PYM45" s="539"/>
      <c r="PYN45" s="539"/>
      <c r="PYO45" s="539"/>
      <c r="PYP45" s="539"/>
      <c r="PYQ45" s="539"/>
      <c r="PYR45" s="539"/>
      <c r="PYS45" s="539"/>
      <c r="PYT45" s="539"/>
      <c r="PYU45" s="539"/>
      <c r="PYV45" s="539"/>
      <c r="PYW45" s="539"/>
      <c r="PYX45" s="539"/>
      <c r="PYY45" s="539"/>
      <c r="PYZ45" s="539"/>
      <c r="PZA45" s="539"/>
      <c r="PZB45" s="539"/>
      <c r="PZC45" s="539"/>
      <c r="PZD45" s="539"/>
      <c r="PZE45" s="539"/>
      <c r="PZF45" s="539"/>
      <c r="PZG45" s="539"/>
      <c r="PZH45" s="539"/>
      <c r="PZI45" s="539"/>
      <c r="PZJ45" s="539"/>
      <c r="PZK45" s="539"/>
      <c r="PZL45" s="539"/>
      <c r="PZM45" s="539"/>
      <c r="PZN45" s="539"/>
      <c r="PZO45" s="539"/>
      <c r="PZP45" s="539"/>
      <c r="PZQ45" s="539"/>
      <c r="PZR45" s="539"/>
      <c r="PZS45" s="539"/>
      <c r="PZT45" s="539"/>
      <c r="PZU45" s="539"/>
      <c r="PZV45" s="539"/>
      <c r="PZW45" s="539"/>
      <c r="PZX45" s="539"/>
      <c r="PZY45" s="539"/>
      <c r="PZZ45" s="539"/>
      <c r="QAA45" s="539"/>
      <c r="QAB45" s="539"/>
      <c r="QAC45" s="539"/>
      <c r="QAD45" s="539"/>
      <c r="QAE45" s="539"/>
      <c r="QAF45" s="539"/>
      <c r="QAG45" s="539"/>
      <c r="QAH45" s="539"/>
      <c r="QAI45" s="539"/>
      <c r="QAJ45" s="539"/>
      <c r="QAK45" s="539"/>
      <c r="QAL45" s="539"/>
      <c r="QAM45" s="539"/>
      <c r="QAN45" s="539"/>
      <c r="QAO45" s="539"/>
      <c r="QAP45" s="539"/>
      <c r="QAQ45" s="539"/>
      <c r="QAR45" s="539"/>
      <c r="QAS45" s="539"/>
      <c r="QAT45" s="539"/>
      <c r="QAU45" s="539"/>
      <c r="QAV45" s="539"/>
      <c r="QAW45" s="539"/>
      <c r="QAX45" s="539"/>
      <c r="QAY45" s="539"/>
      <c r="QAZ45" s="539"/>
      <c r="QBA45" s="539"/>
      <c r="QBB45" s="539"/>
      <c r="QBC45" s="539"/>
      <c r="QBD45" s="539"/>
      <c r="QBE45" s="539"/>
      <c r="QBF45" s="539"/>
      <c r="QBG45" s="539"/>
      <c r="QBH45" s="539"/>
      <c r="QBI45" s="539"/>
      <c r="QBJ45" s="539"/>
      <c r="QBK45" s="539"/>
      <c r="QBL45" s="539"/>
      <c r="QBM45" s="539"/>
      <c r="QBN45" s="539"/>
      <c r="QBO45" s="539"/>
      <c r="QBP45" s="539"/>
      <c r="QBQ45" s="539"/>
      <c r="QBR45" s="539"/>
      <c r="QBS45" s="539"/>
      <c r="QBT45" s="539"/>
      <c r="QBU45" s="539"/>
      <c r="QBV45" s="539"/>
      <c r="QBW45" s="539"/>
      <c r="QBX45" s="539"/>
      <c r="QBY45" s="539"/>
      <c r="QBZ45" s="539"/>
      <c r="QCA45" s="539"/>
      <c r="QCB45" s="539"/>
      <c r="QCC45" s="539"/>
      <c r="QCD45" s="539"/>
      <c r="QCE45" s="539"/>
      <c r="QCF45" s="539"/>
      <c r="QCG45" s="539"/>
      <c r="QCH45" s="539"/>
      <c r="QCI45" s="539"/>
      <c r="QCJ45" s="539"/>
      <c r="QCK45" s="539"/>
      <c r="QCL45" s="539"/>
      <c r="QCM45" s="539"/>
      <c r="QCN45" s="539"/>
      <c r="QCO45" s="539"/>
      <c r="QCP45" s="539"/>
      <c r="QCQ45" s="539"/>
      <c r="QCR45" s="539"/>
      <c r="QCS45" s="539"/>
      <c r="QCT45" s="539"/>
      <c r="QCU45" s="539"/>
      <c r="QCV45" s="539"/>
      <c r="QCW45" s="539"/>
      <c r="QCX45" s="539"/>
      <c r="QCY45" s="539"/>
      <c r="QCZ45" s="539"/>
      <c r="QDA45" s="539"/>
      <c r="QDB45" s="539"/>
      <c r="QDC45" s="539"/>
      <c r="QDD45" s="539"/>
      <c r="QDE45" s="539"/>
      <c r="QDF45" s="539"/>
      <c r="QDG45" s="539"/>
      <c r="QDH45" s="539"/>
      <c r="QDI45" s="539"/>
      <c r="QDJ45" s="539"/>
      <c r="QDK45" s="539"/>
      <c r="QDL45" s="539"/>
      <c r="QDM45" s="539"/>
      <c r="QDN45" s="539"/>
      <c r="QDO45" s="539"/>
      <c r="QDP45" s="539"/>
      <c r="QDQ45" s="539"/>
      <c r="QDR45" s="539"/>
      <c r="QDS45" s="539"/>
      <c r="QDT45" s="539"/>
      <c r="QDU45" s="539"/>
      <c r="QDV45" s="539"/>
      <c r="QDW45" s="539"/>
      <c r="QDX45" s="539"/>
      <c r="QDY45" s="539"/>
      <c r="QDZ45" s="539"/>
      <c r="QEA45" s="539"/>
      <c r="QEB45" s="539"/>
      <c r="QEC45" s="539"/>
      <c r="QED45" s="539"/>
      <c r="QEE45" s="539"/>
      <c r="QEF45" s="539"/>
      <c r="QEG45" s="539"/>
      <c r="QEH45" s="539"/>
      <c r="QEI45" s="539"/>
      <c r="QEJ45" s="539"/>
      <c r="QEK45" s="539"/>
      <c r="QEL45" s="539"/>
      <c r="QEM45" s="539"/>
      <c r="QEN45" s="539"/>
      <c r="QEO45" s="539"/>
      <c r="QEP45" s="539"/>
      <c r="QEQ45" s="539"/>
      <c r="QER45" s="539"/>
      <c r="QES45" s="539"/>
      <c r="QET45" s="539"/>
      <c r="QEU45" s="539"/>
      <c r="QEV45" s="539"/>
      <c r="QEW45" s="539"/>
      <c r="QEX45" s="539"/>
      <c r="QEY45" s="539"/>
      <c r="QEZ45" s="539"/>
      <c r="QFA45" s="539"/>
      <c r="QFB45" s="539"/>
      <c r="QFC45" s="539"/>
      <c r="QFD45" s="539"/>
      <c r="QFE45" s="539"/>
      <c r="QFF45" s="539"/>
      <c r="QFG45" s="539"/>
      <c r="QFH45" s="539"/>
      <c r="QFI45" s="539"/>
      <c r="QFJ45" s="539"/>
      <c r="QFK45" s="539"/>
      <c r="QFL45" s="539"/>
      <c r="QFM45" s="539"/>
      <c r="QFN45" s="539"/>
      <c r="QFO45" s="539"/>
      <c r="QFP45" s="539"/>
      <c r="QFQ45" s="539"/>
      <c r="QFR45" s="539"/>
      <c r="QFS45" s="539"/>
      <c r="QFT45" s="539"/>
      <c r="QFU45" s="539"/>
      <c r="QFV45" s="539"/>
      <c r="QFW45" s="539"/>
      <c r="QFX45" s="539"/>
      <c r="QFY45" s="539"/>
      <c r="QFZ45" s="539"/>
      <c r="QGA45" s="539"/>
      <c r="QGB45" s="539"/>
      <c r="QGC45" s="539"/>
      <c r="QGD45" s="539"/>
      <c r="QGE45" s="539"/>
      <c r="QGF45" s="539"/>
      <c r="QGG45" s="539"/>
      <c r="QGH45" s="539"/>
      <c r="QGI45" s="539"/>
      <c r="QGJ45" s="539"/>
      <c r="QGK45" s="539"/>
      <c r="QGL45" s="539"/>
      <c r="QGM45" s="539"/>
      <c r="QGN45" s="539"/>
      <c r="QGO45" s="539"/>
      <c r="QGP45" s="539"/>
      <c r="QGQ45" s="539"/>
      <c r="QGR45" s="539"/>
      <c r="QGS45" s="539"/>
      <c r="QGT45" s="539"/>
      <c r="QGU45" s="539"/>
      <c r="QGV45" s="539"/>
      <c r="QGW45" s="539"/>
      <c r="QGX45" s="539"/>
      <c r="QGY45" s="539"/>
      <c r="QGZ45" s="539"/>
      <c r="QHA45" s="539"/>
      <c r="QHB45" s="539"/>
      <c r="QHC45" s="539"/>
      <c r="QHD45" s="539"/>
      <c r="QHE45" s="539"/>
      <c r="QHF45" s="539"/>
      <c r="QHG45" s="539"/>
      <c r="QHH45" s="539"/>
      <c r="QHI45" s="539"/>
      <c r="QHJ45" s="539"/>
      <c r="QHK45" s="539"/>
      <c r="QHL45" s="539"/>
      <c r="QHM45" s="539"/>
      <c r="QHN45" s="539"/>
      <c r="QHO45" s="539"/>
      <c r="QHP45" s="539"/>
      <c r="QHQ45" s="539"/>
      <c r="QHR45" s="539"/>
      <c r="QHS45" s="539"/>
      <c r="QHT45" s="539"/>
      <c r="QHU45" s="539"/>
      <c r="QHV45" s="539"/>
      <c r="QHW45" s="539"/>
      <c r="QHX45" s="539"/>
      <c r="QHY45" s="539"/>
      <c r="QHZ45" s="539"/>
      <c r="QIA45" s="539"/>
      <c r="QIB45" s="539"/>
      <c r="QIC45" s="539"/>
      <c r="QID45" s="539"/>
      <c r="QIE45" s="539"/>
      <c r="QIF45" s="539"/>
      <c r="QIG45" s="539"/>
      <c r="QIH45" s="539"/>
      <c r="QII45" s="539"/>
      <c r="QIJ45" s="539"/>
      <c r="QIK45" s="539"/>
      <c r="QIL45" s="539"/>
      <c r="QIM45" s="539"/>
      <c r="QIN45" s="539"/>
      <c r="QIO45" s="539"/>
      <c r="QIP45" s="539"/>
      <c r="QIQ45" s="539"/>
      <c r="QIR45" s="539"/>
      <c r="QIS45" s="539"/>
      <c r="QIT45" s="539"/>
      <c r="QIU45" s="539"/>
      <c r="QIV45" s="539"/>
      <c r="QIW45" s="539"/>
      <c r="QIX45" s="539"/>
      <c r="QIY45" s="539"/>
      <c r="QIZ45" s="539"/>
      <c r="QJA45" s="539"/>
      <c r="QJB45" s="539"/>
      <c r="QJC45" s="539"/>
      <c r="QJD45" s="539"/>
      <c r="QJE45" s="539"/>
      <c r="QJF45" s="539"/>
      <c r="QJG45" s="539"/>
      <c r="QJH45" s="539"/>
      <c r="QJI45" s="539"/>
      <c r="QJJ45" s="539"/>
      <c r="QJK45" s="539"/>
      <c r="QJL45" s="539"/>
      <c r="QJM45" s="539"/>
      <c r="QJN45" s="539"/>
      <c r="QJO45" s="539"/>
      <c r="QJP45" s="539"/>
      <c r="QJQ45" s="539"/>
      <c r="QJR45" s="539"/>
      <c r="QJS45" s="539"/>
      <c r="QJT45" s="539"/>
      <c r="QJU45" s="539"/>
      <c r="QJV45" s="539"/>
      <c r="QJW45" s="539"/>
      <c r="QJX45" s="539"/>
      <c r="QJY45" s="539"/>
      <c r="QJZ45" s="539"/>
      <c r="QKA45" s="539"/>
      <c r="QKB45" s="539"/>
      <c r="QKC45" s="539"/>
      <c r="QKD45" s="539"/>
      <c r="QKE45" s="539"/>
      <c r="QKF45" s="539"/>
      <c r="QKG45" s="539"/>
      <c r="QKH45" s="539"/>
      <c r="QKI45" s="539"/>
      <c r="QKJ45" s="539"/>
      <c r="QKK45" s="539"/>
      <c r="QKL45" s="539"/>
      <c r="QKM45" s="539"/>
      <c r="QKN45" s="539"/>
      <c r="QKO45" s="539"/>
      <c r="QKP45" s="539"/>
      <c r="QKQ45" s="539"/>
      <c r="QKR45" s="539"/>
      <c r="QKS45" s="539"/>
      <c r="QKT45" s="539"/>
      <c r="QKU45" s="539"/>
      <c r="QKV45" s="539"/>
      <c r="QKW45" s="539"/>
      <c r="QKX45" s="539"/>
      <c r="QKY45" s="539"/>
      <c r="QKZ45" s="539"/>
      <c r="QLA45" s="539"/>
      <c r="QLB45" s="539"/>
      <c r="QLC45" s="539"/>
      <c r="QLD45" s="539"/>
      <c r="QLE45" s="539"/>
      <c r="QLF45" s="539"/>
      <c r="QLG45" s="539"/>
      <c r="QLH45" s="539"/>
      <c r="QLI45" s="539"/>
      <c r="QLJ45" s="539"/>
      <c r="QLK45" s="539"/>
      <c r="QLL45" s="539"/>
      <c r="QLM45" s="539"/>
      <c r="QLN45" s="539"/>
      <c r="QLO45" s="539"/>
      <c r="QLP45" s="539"/>
      <c r="QLQ45" s="539"/>
      <c r="QLR45" s="539"/>
      <c r="QLS45" s="539"/>
      <c r="QLT45" s="539"/>
      <c r="QLU45" s="539"/>
      <c r="QLV45" s="539"/>
      <c r="QLW45" s="539"/>
      <c r="QLX45" s="539"/>
      <c r="QLY45" s="539"/>
      <c r="QLZ45" s="539"/>
      <c r="QMA45" s="539"/>
      <c r="QMB45" s="539"/>
      <c r="QMC45" s="539"/>
      <c r="QMD45" s="539"/>
      <c r="QME45" s="539"/>
      <c r="QMF45" s="539"/>
      <c r="QMG45" s="539"/>
      <c r="QMH45" s="539"/>
      <c r="QMI45" s="539"/>
      <c r="QMJ45" s="539"/>
      <c r="QMK45" s="539"/>
      <c r="QML45" s="539"/>
      <c r="QMM45" s="539"/>
      <c r="QMN45" s="539"/>
      <c r="QMO45" s="539"/>
      <c r="QMP45" s="539"/>
      <c r="QMQ45" s="539"/>
      <c r="QMR45" s="539"/>
      <c r="QMS45" s="539"/>
      <c r="QMT45" s="539"/>
      <c r="QMU45" s="539"/>
      <c r="QMV45" s="539"/>
      <c r="QMW45" s="539"/>
      <c r="QMX45" s="539"/>
      <c r="QMY45" s="539"/>
      <c r="QMZ45" s="539"/>
      <c r="QNA45" s="539"/>
      <c r="QNB45" s="539"/>
      <c r="QNC45" s="539"/>
      <c r="QND45" s="539"/>
      <c r="QNE45" s="539"/>
      <c r="QNF45" s="539"/>
      <c r="QNG45" s="539"/>
      <c r="QNH45" s="539"/>
      <c r="QNI45" s="539"/>
      <c r="QNJ45" s="539"/>
      <c r="QNK45" s="539"/>
      <c r="QNL45" s="539"/>
      <c r="QNM45" s="539"/>
      <c r="QNN45" s="539"/>
      <c r="QNO45" s="539"/>
      <c r="QNP45" s="539"/>
      <c r="QNQ45" s="539"/>
      <c r="QNR45" s="539"/>
      <c r="QNS45" s="539"/>
      <c r="QNT45" s="539"/>
      <c r="QNU45" s="539"/>
      <c r="QNV45" s="539"/>
      <c r="QNW45" s="539"/>
      <c r="QNX45" s="539"/>
      <c r="QNY45" s="539"/>
      <c r="QNZ45" s="539"/>
      <c r="QOA45" s="539"/>
      <c r="QOB45" s="539"/>
      <c r="QOC45" s="539"/>
      <c r="QOD45" s="539"/>
      <c r="QOE45" s="539"/>
      <c r="QOF45" s="539"/>
      <c r="QOG45" s="539"/>
      <c r="QOH45" s="539"/>
      <c r="QOI45" s="539"/>
      <c r="QOJ45" s="539"/>
      <c r="QOK45" s="539"/>
      <c r="QOL45" s="539"/>
      <c r="QOM45" s="539"/>
      <c r="QON45" s="539"/>
      <c r="QOO45" s="539"/>
      <c r="QOP45" s="539"/>
      <c r="QOQ45" s="539"/>
      <c r="QOR45" s="539"/>
      <c r="QOS45" s="539"/>
      <c r="QOT45" s="539"/>
      <c r="QOU45" s="539"/>
      <c r="QOV45" s="539"/>
      <c r="QOW45" s="539"/>
      <c r="QOX45" s="539"/>
      <c r="QOY45" s="539"/>
      <c r="QOZ45" s="539"/>
      <c r="QPA45" s="539"/>
      <c r="QPB45" s="539"/>
      <c r="QPC45" s="539"/>
      <c r="QPD45" s="539"/>
      <c r="QPE45" s="539"/>
      <c r="QPF45" s="539"/>
      <c r="QPG45" s="539"/>
      <c r="QPH45" s="539"/>
      <c r="QPI45" s="539"/>
      <c r="QPJ45" s="539"/>
      <c r="QPK45" s="539"/>
      <c r="QPL45" s="539"/>
      <c r="QPM45" s="539"/>
      <c r="QPN45" s="539"/>
      <c r="QPO45" s="539"/>
      <c r="QPP45" s="539"/>
      <c r="QPQ45" s="539"/>
      <c r="QPR45" s="539"/>
      <c r="QPS45" s="539"/>
      <c r="QPT45" s="539"/>
      <c r="QPU45" s="539"/>
      <c r="QPV45" s="539"/>
      <c r="QPW45" s="539"/>
      <c r="QPX45" s="539"/>
      <c r="QPY45" s="539"/>
      <c r="QPZ45" s="539"/>
      <c r="QQA45" s="539"/>
      <c r="QQB45" s="539"/>
      <c r="QQC45" s="539"/>
      <c r="QQD45" s="539"/>
      <c r="QQE45" s="539"/>
      <c r="QQF45" s="539"/>
      <c r="QQG45" s="539"/>
      <c r="QQH45" s="539"/>
      <c r="QQI45" s="539"/>
      <c r="QQJ45" s="539"/>
      <c r="QQK45" s="539"/>
      <c r="QQL45" s="539"/>
      <c r="QQM45" s="539"/>
      <c r="QQN45" s="539"/>
      <c r="QQO45" s="539"/>
      <c r="QQP45" s="539"/>
      <c r="QQQ45" s="539"/>
      <c r="QQR45" s="539"/>
      <c r="QQS45" s="539"/>
      <c r="QQT45" s="539"/>
      <c r="QQU45" s="539"/>
      <c r="QQV45" s="539"/>
      <c r="QQW45" s="539"/>
      <c r="QQX45" s="539"/>
      <c r="QQY45" s="539"/>
      <c r="QQZ45" s="539"/>
      <c r="QRA45" s="539"/>
      <c r="QRB45" s="539"/>
      <c r="QRC45" s="539"/>
      <c r="QRD45" s="539"/>
      <c r="QRE45" s="539"/>
      <c r="QRF45" s="539"/>
      <c r="QRG45" s="539"/>
      <c r="QRH45" s="539"/>
      <c r="QRI45" s="539"/>
      <c r="QRJ45" s="539"/>
      <c r="QRK45" s="539"/>
      <c r="QRL45" s="539"/>
      <c r="QRM45" s="539"/>
      <c r="QRN45" s="539"/>
      <c r="QRO45" s="539"/>
      <c r="QRP45" s="539"/>
      <c r="QRQ45" s="539"/>
      <c r="QRR45" s="539"/>
      <c r="QRS45" s="539"/>
      <c r="QRT45" s="539"/>
      <c r="QRU45" s="539"/>
      <c r="QRV45" s="539"/>
      <c r="QRW45" s="539"/>
      <c r="QRX45" s="539"/>
      <c r="QRY45" s="539"/>
      <c r="QRZ45" s="539"/>
      <c r="QSA45" s="539"/>
      <c r="QSB45" s="539"/>
      <c r="QSC45" s="539"/>
      <c r="QSD45" s="539"/>
      <c r="QSE45" s="539"/>
      <c r="QSF45" s="539"/>
      <c r="QSG45" s="539"/>
      <c r="QSH45" s="539"/>
      <c r="QSI45" s="539"/>
      <c r="QSJ45" s="539"/>
      <c r="QSK45" s="539"/>
      <c r="QSL45" s="539"/>
      <c r="QSM45" s="539"/>
      <c r="QSN45" s="539"/>
      <c r="QSO45" s="539"/>
      <c r="QSP45" s="539"/>
      <c r="QSQ45" s="539"/>
      <c r="QSR45" s="539"/>
      <c r="QSS45" s="539"/>
      <c r="QST45" s="539"/>
      <c r="QSU45" s="539"/>
      <c r="QSV45" s="539"/>
      <c r="QSW45" s="539"/>
      <c r="QSX45" s="539"/>
      <c r="QSY45" s="539"/>
      <c r="QSZ45" s="539"/>
      <c r="QTA45" s="539"/>
      <c r="QTB45" s="539"/>
      <c r="QTC45" s="539"/>
      <c r="QTD45" s="539"/>
      <c r="QTE45" s="539"/>
      <c r="QTF45" s="539"/>
      <c r="QTG45" s="539"/>
      <c r="QTH45" s="539"/>
      <c r="QTI45" s="539"/>
      <c r="QTJ45" s="539"/>
      <c r="QTK45" s="539"/>
      <c r="QTL45" s="539"/>
      <c r="QTM45" s="539"/>
      <c r="QTN45" s="539"/>
      <c r="QTO45" s="539"/>
      <c r="QTP45" s="539"/>
      <c r="QTQ45" s="539"/>
      <c r="QTR45" s="539"/>
      <c r="QTS45" s="539"/>
      <c r="QTT45" s="539"/>
      <c r="QTU45" s="539"/>
      <c r="QTV45" s="539"/>
      <c r="QTW45" s="539"/>
      <c r="QTX45" s="539"/>
      <c r="QTY45" s="539"/>
      <c r="QTZ45" s="539"/>
      <c r="QUA45" s="539"/>
      <c r="QUB45" s="539"/>
      <c r="QUC45" s="539"/>
      <c r="QUD45" s="539"/>
      <c r="QUE45" s="539"/>
      <c r="QUF45" s="539"/>
      <c r="QUG45" s="539"/>
      <c r="QUH45" s="539"/>
      <c r="QUI45" s="539"/>
      <c r="QUJ45" s="539"/>
      <c r="QUK45" s="539"/>
      <c r="QUL45" s="539"/>
      <c r="QUM45" s="539"/>
      <c r="QUN45" s="539"/>
      <c r="QUO45" s="539"/>
      <c r="QUP45" s="539"/>
      <c r="QUQ45" s="539"/>
      <c r="QUR45" s="539"/>
      <c r="QUS45" s="539"/>
      <c r="QUT45" s="539"/>
      <c r="QUU45" s="539"/>
      <c r="QUV45" s="539"/>
      <c r="QUW45" s="539"/>
      <c r="QUX45" s="539"/>
      <c r="QUY45" s="539"/>
      <c r="QUZ45" s="539"/>
      <c r="QVA45" s="539"/>
      <c r="QVB45" s="539"/>
      <c r="QVC45" s="539"/>
      <c r="QVD45" s="539"/>
      <c r="QVE45" s="539"/>
      <c r="QVF45" s="539"/>
      <c r="QVG45" s="539"/>
      <c r="QVH45" s="539"/>
      <c r="QVI45" s="539"/>
      <c r="QVJ45" s="539"/>
      <c r="QVK45" s="539"/>
      <c r="QVL45" s="539"/>
      <c r="QVM45" s="539"/>
      <c r="QVN45" s="539"/>
      <c r="QVO45" s="539"/>
      <c r="QVP45" s="539"/>
      <c r="QVQ45" s="539"/>
      <c r="QVR45" s="539"/>
      <c r="QVS45" s="539"/>
      <c r="QVT45" s="539"/>
      <c r="QVU45" s="539"/>
      <c r="QVV45" s="539"/>
      <c r="QVW45" s="539"/>
      <c r="QVX45" s="539"/>
      <c r="QVY45" s="539"/>
      <c r="QVZ45" s="539"/>
      <c r="QWA45" s="539"/>
      <c r="QWB45" s="539"/>
      <c r="QWC45" s="539"/>
      <c r="QWD45" s="539"/>
      <c r="QWE45" s="539"/>
      <c r="QWF45" s="539"/>
      <c r="QWG45" s="539"/>
      <c r="QWH45" s="539"/>
      <c r="QWI45" s="539"/>
      <c r="QWJ45" s="539"/>
      <c r="QWK45" s="539"/>
      <c r="QWL45" s="539"/>
      <c r="QWM45" s="539"/>
      <c r="QWN45" s="539"/>
      <c r="QWO45" s="539"/>
      <c r="QWP45" s="539"/>
      <c r="QWQ45" s="539"/>
      <c r="QWR45" s="539"/>
      <c r="QWS45" s="539"/>
      <c r="QWT45" s="539"/>
      <c r="QWU45" s="539"/>
      <c r="QWV45" s="539"/>
      <c r="QWW45" s="539"/>
      <c r="QWX45" s="539"/>
      <c r="QWY45" s="539"/>
      <c r="QWZ45" s="539"/>
      <c r="QXA45" s="539"/>
      <c r="QXB45" s="539"/>
      <c r="QXC45" s="539"/>
      <c r="QXD45" s="539"/>
      <c r="QXE45" s="539"/>
      <c r="QXF45" s="539"/>
      <c r="QXG45" s="539"/>
      <c r="QXH45" s="539"/>
      <c r="QXI45" s="539"/>
      <c r="QXJ45" s="539"/>
      <c r="QXK45" s="539"/>
      <c r="QXL45" s="539"/>
      <c r="QXM45" s="539"/>
      <c r="QXN45" s="539"/>
      <c r="QXO45" s="539"/>
      <c r="QXP45" s="539"/>
      <c r="QXQ45" s="539"/>
      <c r="QXR45" s="539"/>
      <c r="QXS45" s="539"/>
      <c r="QXT45" s="539"/>
      <c r="QXU45" s="539"/>
      <c r="QXV45" s="539"/>
      <c r="QXW45" s="539"/>
      <c r="QXX45" s="539"/>
      <c r="QXY45" s="539"/>
      <c r="QXZ45" s="539"/>
      <c r="QYA45" s="539"/>
      <c r="QYB45" s="539"/>
      <c r="QYC45" s="539"/>
      <c r="QYD45" s="539"/>
      <c r="QYE45" s="539"/>
      <c r="QYF45" s="539"/>
      <c r="QYG45" s="539"/>
      <c r="QYH45" s="539"/>
      <c r="QYI45" s="539"/>
      <c r="QYJ45" s="539"/>
      <c r="QYK45" s="539"/>
      <c r="QYL45" s="539"/>
      <c r="QYM45" s="539"/>
      <c r="QYN45" s="539"/>
      <c r="QYO45" s="539"/>
      <c r="QYP45" s="539"/>
      <c r="QYQ45" s="539"/>
      <c r="QYR45" s="539"/>
      <c r="QYS45" s="539"/>
      <c r="QYT45" s="539"/>
      <c r="QYU45" s="539"/>
      <c r="QYV45" s="539"/>
      <c r="QYW45" s="539"/>
      <c r="QYX45" s="539"/>
      <c r="QYY45" s="539"/>
      <c r="QYZ45" s="539"/>
      <c r="QZA45" s="539"/>
      <c r="QZB45" s="539"/>
      <c r="QZC45" s="539"/>
      <c r="QZD45" s="539"/>
      <c r="QZE45" s="539"/>
      <c r="QZF45" s="539"/>
      <c r="QZG45" s="539"/>
      <c r="QZH45" s="539"/>
      <c r="QZI45" s="539"/>
      <c r="QZJ45" s="539"/>
      <c r="QZK45" s="539"/>
      <c r="QZL45" s="539"/>
      <c r="QZM45" s="539"/>
      <c r="QZN45" s="539"/>
      <c r="QZO45" s="539"/>
      <c r="QZP45" s="539"/>
      <c r="QZQ45" s="539"/>
      <c r="QZR45" s="539"/>
      <c r="QZS45" s="539"/>
      <c r="QZT45" s="539"/>
      <c r="QZU45" s="539"/>
      <c r="QZV45" s="539"/>
      <c r="QZW45" s="539"/>
      <c r="QZX45" s="539"/>
      <c r="QZY45" s="539"/>
      <c r="QZZ45" s="539"/>
      <c r="RAA45" s="539"/>
      <c r="RAB45" s="539"/>
      <c r="RAC45" s="539"/>
      <c r="RAD45" s="539"/>
      <c r="RAE45" s="539"/>
      <c r="RAF45" s="539"/>
      <c r="RAG45" s="539"/>
      <c r="RAH45" s="539"/>
      <c r="RAI45" s="539"/>
      <c r="RAJ45" s="539"/>
      <c r="RAK45" s="539"/>
      <c r="RAL45" s="539"/>
      <c r="RAM45" s="539"/>
      <c r="RAN45" s="539"/>
      <c r="RAO45" s="539"/>
      <c r="RAP45" s="539"/>
      <c r="RAQ45" s="539"/>
      <c r="RAR45" s="539"/>
      <c r="RAS45" s="539"/>
      <c r="RAT45" s="539"/>
      <c r="RAU45" s="539"/>
      <c r="RAV45" s="539"/>
      <c r="RAW45" s="539"/>
      <c r="RAX45" s="539"/>
      <c r="RAY45" s="539"/>
      <c r="RAZ45" s="539"/>
      <c r="RBA45" s="539"/>
      <c r="RBB45" s="539"/>
      <c r="RBC45" s="539"/>
      <c r="RBD45" s="539"/>
      <c r="RBE45" s="539"/>
      <c r="RBF45" s="539"/>
      <c r="RBG45" s="539"/>
      <c r="RBH45" s="539"/>
      <c r="RBI45" s="539"/>
      <c r="RBJ45" s="539"/>
      <c r="RBK45" s="539"/>
      <c r="RBL45" s="539"/>
      <c r="RBM45" s="539"/>
      <c r="RBN45" s="539"/>
      <c r="RBO45" s="539"/>
      <c r="RBP45" s="539"/>
      <c r="RBQ45" s="539"/>
      <c r="RBR45" s="539"/>
      <c r="RBS45" s="539"/>
      <c r="RBT45" s="539"/>
      <c r="RBU45" s="539"/>
      <c r="RBV45" s="539"/>
      <c r="RBW45" s="539"/>
      <c r="RBX45" s="539"/>
      <c r="RBY45" s="539"/>
      <c r="RBZ45" s="539"/>
      <c r="RCA45" s="539"/>
      <c r="RCB45" s="539"/>
      <c r="RCC45" s="539"/>
      <c r="RCD45" s="539"/>
      <c r="RCE45" s="539"/>
      <c r="RCF45" s="539"/>
      <c r="RCG45" s="539"/>
      <c r="RCH45" s="539"/>
      <c r="RCI45" s="539"/>
      <c r="RCJ45" s="539"/>
      <c r="RCK45" s="539"/>
      <c r="RCL45" s="539"/>
      <c r="RCM45" s="539"/>
      <c r="RCN45" s="539"/>
      <c r="RCO45" s="539"/>
      <c r="RCP45" s="539"/>
      <c r="RCQ45" s="539"/>
      <c r="RCR45" s="539"/>
      <c r="RCS45" s="539"/>
      <c r="RCT45" s="539"/>
      <c r="RCU45" s="539"/>
      <c r="RCV45" s="539"/>
      <c r="RCW45" s="539"/>
      <c r="RCX45" s="539"/>
      <c r="RCY45" s="539"/>
      <c r="RCZ45" s="539"/>
      <c r="RDA45" s="539"/>
      <c r="RDB45" s="539"/>
      <c r="RDC45" s="539"/>
      <c r="RDD45" s="539"/>
      <c r="RDE45" s="539"/>
      <c r="RDF45" s="539"/>
      <c r="RDG45" s="539"/>
      <c r="RDH45" s="539"/>
      <c r="RDI45" s="539"/>
      <c r="RDJ45" s="539"/>
      <c r="RDK45" s="539"/>
      <c r="RDL45" s="539"/>
      <c r="RDM45" s="539"/>
      <c r="RDN45" s="539"/>
      <c r="RDO45" s="539"/>
      <c r="RDP45" s="539"/>
      <c r="RDQ45" s="539"/>
      <c r="RDR45" s="539"/>
      <c r="RDS45" s="539"/>
      <c r="RDT45" s="539"/>
      <c r="RDU45" s="539"/>
      <c r="RDV45" s="539"/>
      <c r="RDW45" s="539"/>
      <c r="RDX45" s="539"/>
      <c r="RDY45" s="539"/>
      <c r="RDZ45" s="539"/>
      <c r="REA45" s="539"/>
      <c r="REB45" s="539"/>
      <c r="REC45" s="539"/>
      <c r="RED45" s="539"/>
      <c r="REE45" s="539"/>
      <c r="REF45" s="539"/>
      <c r="REG45" s="539"/>
      <c r="REH45" s="539"/>
      <c r="REI45" s="539"/>
      <c r="REJ45" s="539"/>
      <c r="REK45" s="539"/>
      <c r="REL45" s="539"/>
      <c r="REM45" s="539"/>
      <c r="REN45" s="539"/>
      <c r="REO45" s="539"/>
      <c r="REP45" s="539"/>
      <c r="REQ45" s="539"/>
      <c r="RER45" s="539"/>
      <c r="RES45" s="539"/>
      <c r="RET45" s="539"/>
      <c r="REU45" s="539"/>
      <c r="REV45" s="539"/>
      <c r="REW45" s="539"/>
      <c r="REX45" s="539"/>
      <c r="REY45" s="539"/>
      <c r="REZ45" s="539"/>
      <c r="RFA45" s="539"/>
      <c r="RFB45" s="539"/>
      <c r="RFC45" s="539"/>
      <c r="RFD45" s="539"/>
      <c r="RFE45" s="539"/>
      <c r="RFF45" s="539"/>
      <c r="RFG45" s="539"/>
      <c r="RFH45" s="539"/>
      <c r="RFI45" s="539"/>
      <c r="RFJ45" s="539"/>
      <c r="RFK45" s="539"/>
      <c r="RFL45" s="539"/>
      <c r="RFM45" s="539"/>
      <c r="RFN45" s="539"/>
      <c r="RFO45" s="539"/>
      <c r="RFP45" s="539"/>
      <c r="RFQ45" s="539"/>
      <c r="RFR45" s="539"/>
      <c r="RFS45" s="539"/>
      <c r="RFT45" s="539"/>
      <c r="RFU45" s="539"/>
      <c r="RFV45" s="539"/>
      <c r="RFW45" s="539"/>
      <c r="RFX45" s="539"/>
      <c r="RFY45" s="539"/>
      <c r="RFZ45" s="539"/>
      <c r="RGA45" s="539"/>
      <c r="RGB45" s="539"/>
      <c r="RGC45" s="539"/>
      <c r="RGD45" s="539"/>
      <c r="RGE45" s="539"/>
      <c r="RGF45" s="539"/>
      <c r="RGG45" s="539"/>
      <c r="RGH45" s="539"/>
      <c r="RGI45" s="539"/>
      <c r="RGJ45" s="539"/>
      <c r="RGK45" s="539"/>
      <c r="RGL45" s="539"/>
      <c r="RGM45" s="539"/>
      <c r="RGN45" s="539"/>
      <c r="RGO45" s="539"/>
      <c r="RGP45" s="539"/>
      <c r="RGQ45" s="539"/>
      <c r="RGR45" s="539"/>
      <c r="RGS45" s="539"/>
      <c r="RGT45" s="539"/>
      <c r="RGU45" s="539"/>
      <c r="RGV45" s="539"/>
      <c r="RGW45" s="539"/>
      <c r="RGX45" s="539"/>
      <c r="RGY45" s="539"/>
      <c r="RGZ45" s="539"/>
      <c r="RHA45" s="539"/>
      <c r="RHB45" s="539"/>
      <c r="RHC45" s="539"/>
      <c r="RHD45" s="539"/>
      <c r="RHE45" s="539"/>
      <c r="RHF45" s="539"/>
      <c r="RHG45" s="539"/>
      <c r="RHH45" s="539"/>
      <c r="RHI45" s="539"/>
      <c r="RHJ45" s="539"/>
      <c r="RHK45" s="539"/>
      <c r="RHL45" s="539"/>
      <c r="RHM45" s="539"/>
      <c r="RHN45" s="539"/>
      <c r="RHO45" s="539"/>
      <c r="RHP45" s="539"/>
      <c r="RHQ45" s="539"/>
      <c r="RHR45" s="539"/>
      <c r="RHS45" s="539"/>
      <c r="RHT45" s="539"/>
      <c r="RHU45" s="539"/>
      <c r="RHV45" s="539"/>
      <c r="RHW45" s="539"/>
      <c r="RHX45" s="539"/>
      <c r="RHY45" s="539"/>
      <c r="RHZ45" s="539"/>
      <c r="RIA45" s="539"/>
      <c r="RIB45" s="539"/>
      <c r="RIC45" s="539"/>
      <c r="RID45" s="539"/>
      <c r="RIE45" s="539"/>
      <c r="RIF45" s="539"/>
      <c r="RIG45" s="539"/>
      <c r="RIH45" s="539"/>
      <c r="RII45" s="539"/>
      <c r="RIJ45" s="539"/>
      <c r="RIK45" s="539"/>
      <c r="RIL45" s="539"/>
      <c r="RIM45" s="539"/>
      <c r="RIN45" s="539"/>
      <c r="RIO45" s="539"/>
      <c r="RIP45" s="539"/>
      <c r="RIQ45" s="539"/>
      <c r="RIR45" s="539"/>
      <c r="RIS45" s="539"/>
      <c r="RIT45" s="539"/>
      <c r="RIU45" s="539"/>
      <c r="RIV45" s="539"/>
      <c r="RIW45" s="539"/>
      <c r="RIX45" s="539"/>
      <c r="RIY45" s="539"/>
      <c r="RIZ45" s="539"/>
      <c r="RJA45" s="539"/>
      <c r="RJB45" s="539"/>
      <c r="RJC45" s="539"/>
      <c r="RJD45" s="539"/>
      <c r="RJE45" s="539"/>
      <c r="RJF45" s="539"/>
      <c r="RJG45" s="539"/>
      <c r="RJH45" s="539"/>
      <c r="RJI45" s="539"/>
      <c r="RJJ45" s="539"/>
      <c r="RJK45" s="539"/>
      <c r="RJL45" s="539"/>
      <c r="RJM45" s="539"/>
      <c r="RJN45" s="539"/>
      <c r="RJO45" s="539"/>
      <c r="RJP45" s="539"/>
      <c r="RJQ45" s="539"/>
      <c r="RJR45" s="539"/>
      <c r="RJS45" s="539"/>
      <c r="RJT45" s="539"/>
      <c r="RJU45" s="539"/>
      <c r="RJV45" s="539"/>
      <c r="RJW45" s="539"/>
      <c r="RJX45" s="539"/>
      <c r="RJY45" s="539"/>
      <c r="RJZ45" s="539"/>
      <c r="RKA45" s="539"/>
      <c r="RKB45" s="539"/>
      <c r="RKC45" s="539"/>
      <c r="RKD45" s="539"/>
      <c r="RKE45" s="539"/>
      <c r="RKF45" s="539"/>
      <c r="RKG45" s="539"/>
      <c r="RKH45" s="539"/>
      <c r="RKI45" s="539"/>
      <c r="RKJ45" s="539"/>
      <c r="RKK45" s="539"/>
      <c r="RKL45" s="539"/>
      <c r="RKM45" s="539"/>
      <c r="RKN45" s="539"/>
      <c r="RKO45" s="539"/>
      <c r="RKP45" s="539"/>
      <c r="RKQ45" s="539"/>
      <c r="RKR45" s="539"/>
      <c r="RKS45" s="539"/>
      <c r="RKT45" s="539"/>
      <c r="RKU45" s="539"/>
      <c r="RKV45" s="539"/>
      <c r="RKW45" s="539"/>
      <c r="RKX45" s="539"/>
      <c r="RKY45" s="539"/>
      <c r="RKZ45" s="539"/>
      <c r="RLA45" s="539"/>
      <c r="RLB45" s="539"/>
      <c r="RLC45" s="539"/>
      <c r="RLD45" s="539"/>
      <c r="RLE45" s="539"/>
      <c r="RLF45" s="539"/>
      <c r="RLG45" s="539"/>
      <c r="RLH45" s="539"/>
      <c r="RLI45" s="539"/>
      <c r="RLJ45" s="539"/>
      <c r="RLK45" s="539"/>
      <c r="RLL45" s="539"/>
      <c r="RLM45" s="539"/>
      <c r="RLN45" s="539"/>
      <c r="RLO45" s="539"/>
      <c r="RLP45" s="539"/>
      <c r="RLQ45" s="539"/>
      <c r="RLR45" s="539"/>
      <c r="RLS45" s="539"/>
      <c r="RLT45" s="539"/>
      <c r="RLU45" s="539"/>
      <c r="RLV45" s="539"/>
      <c r="RLW45" s="539"/>
      <c r="RLX45" s="539"/>
      <c r="RLY45" s="539"/>
      <c r="RLZ45" s="539"/>
      <c r="RMA45" s="539"/>
      <c r="RMB45" s="539"/>
      <c r="RMC45" s="539"/>
      <c r="RMD45" s="539"/>
      <c r="RME45" s="539"/>
      <c r="RMF45" s="539"/>
      <c r="RMG45" s="539"/>
      <c r="RMH45" s="539"/>
      <c r="RMI45" s="539"/>
      <c r="RMJ45" s="539"/>
      <c r="RMK45" s="539"/>
      <c r="RML45" s="539"/>
      <c r="RMM45" s="539"/>
      <c r="RMN45" s="539"/>
      <c r="RMO45" s="539"/>
      <c r="RMP45" s="539"/>
      <c r="RMQ45" s="539"/>
      <c r="RMR45" s="539"/>
      <c r="RMS45" s="539"/>
      <c r="RMT45" s="539"/>
      <c r="RMU45" s="539"/>
      <c r="RMV45" s="539"/>
      <c r="RMW45" s="539"/>
      <c r="RMX45" s="539"/>
      <c r="RMY45" s="539"/>
      <c r="RMZ45" s="539"/>
      <c r="RNA45" s="539"/>
      <c r="RNB45" s="539"/>
      <c r="RNC45" s="539"/>
      <c r="RND45" s="539"/>
      <c r="RNE45" s="539"/>
      <c r="RNF45" s="539"/>
      <c r="RNG45" s="539"/>
      <c r="RNH45" s="539"/>
      <c r="RNI45" s="539"/>
      <c r="RNJ45" s="539"/>
      <c r="RNK45" s="539"/>
      <c r="RNL45" s="539"/>
      <c r="RNM45" s="539"/>
      <c r="RNN45" s="539"/>
      <c r="RNO45" s="539"/>
      <c r="RNP45" s="539"/>
      <c r="RNQ45" s="539"/>
      <c r="RNR45" s="539"/>
      <c r="RNS45" s="539"/>
      <c r="RNT45" s="539"/>
      <c r="RNU45" s="539"/>
      <c r="RNV45" s="539"/>
      <c r="RNW45" s="539"/>
      <c r="RNX45" s="539"/>
      <c r="RNY45" s="539"/>
      <c r="RNZ45" s="539"/>
      <c r="ROA45" s="539"/>
      <c r="ROB45" s="539"/>
      <c r="ROC45" s="539"/>
      <c r="ROD45" s="539"/>
      <c r="ROE45" s="539"/>
      <c r="ROF45" s="539"/>
      <c r="ROG45" s="539"/>
      <c r="ROH45" s="539"/>
      <c r="ROI45" s="539"/>
      <c r="ROJ45" s="539"/>
      <c r="ROK45" s="539"/>
      <c r="ROL45" s="539"/>
      <c r="ROM45" s="539"/>
      <c r="RON45" s="539"/>
      <c r="ROO45" s="539"/>
      <c r="ROP45" s="539"/>
      <c r="ROQ45" s="539"/>
      <c r="ROR45" s="539"/>
      <c r="ROS45" s="539"/>
      <c r="ROT45" s="539"/>
      <c r="ROU45" s="539"/>
      <c r="ROV45" s="539"/>
      <c r="ROW45" s="539"/>
      <c r="ROX45" s="539"/>
      <c r="ROY45" s="539"/>
      <c r="ROZ45" s="539"/>
      <c r="RPA45" s="539"/>
      <c r="RPB45" s="539"/>
      <c r="RPC45" s="539"/>
      <c r="RPD45" s="539"/>
      <c r="RPE45" s="539"/>
      <c r="RPF45" s="539"/>
      <c r="RPG45" s="539"/>
      <c r="RPH45" s="539"/>
      <c r="RPI45" s="539"/>
      <c r="RPJ45" s="539"/>
      <c r="RPK45" s="539"/>
      <c r="RPL45" s="539"/>
      <c r="RPM45" s="539"/>
      <c r="RPN45" s="539"/>
      <c r="RPO45" s="539"/>
      <c r="RPP45" s="539"/>
      <c r="RPQ45" s="539"/>
      <c r="RPR45" s="539"/>
      <c r="RPS45" s="539"/>
      <c r="RPT45" s="539"/>
      <c r="RPU45" s="539"/>
      <c r="RPV45" s="539"/>
      <c r="RPW45" s="539"/>
      <c r="RPX45" s="539"/>
      <c r="RPY45" s="539"/>
      <c r="RPZ45" s="539"/>
      <c r="RQA45" s="539"/>
      <c r="RQB45" s="539"/>
      <c r="RQC45" s="539"/>
      <c r="RQD45" s="539"/>
      <c r="RQE45" s="539"/>
      <c r="RQF45" s="539"/>
      <c r="RQG45" s="539"/>
      <c r="RQH45" s="539"/>
      <c r="RQI45" s="539"/>
      <c r="RQJ45" s="539"/>
      <c r="RQK45" s="539"/>
      <c r="RQL45" s="539"/>
      <c r="RQM45" s="539"/>
      <c r="RQN45" s="539"/>
      <c r="RQO45" s="539"/>
      <c r="RQP45" s="539"/>
      <c r="RQQ45" s="539"/>
      <c r="RQR45" s="539"/>
      <c r="RQS45" s="539"/>
      <c r="RQT45" s="539"/>
      <c r="RQU45" s="539"/>
      <c r="RQV45" s="539"/>
      <c r="RQW45" s="539"/>
      <c r="RQX45" s="539"/>
      <c r="RQY45" s="539"/>
      <c r="RQZ45" s="539"/>
      <c r="RRA45" s="539"/>
      <c r="RRB45" s="539"/>
      <c r="RRC45" s="539"/>
      <c r="RRD45" s="539"/>
      <c r="RRE45" s="539"/>
      <c r="RRF45" s="539"/>
      <c r="RRG45" s="539"/>
      <c r="RRH45" s="539"/>
      <c r="RRI45" s="539"/>
      <c r="RRJ45" s="539"/>
      <c r="RRK45" s="539"/>
      <c r="RRL45" s="539"/>
      <c r="RRM45" s="539"/>
      <c r="RRN45" s="539"/>
      <c r="RRO45" s="539"/>
      <c r="RRP45" s="539"/>
      <c r="RRQ45" s="539"/>
      <c r="RRR45" s="539"/>
      <c r="RRS45" s="539"/>
      <c r="RRT45" s="539"/>
      <c r="RRU45" s="539"/>
      <c r="RRV45" s="539"/>
      <c r="RRW45" s="539"/>
      <c r="RRX45" s="539"/>
      <c r="RRY45" s="539"/>
      <c r="RRZ45" s="539"/>
      <c r="RSA45" s="539"/>
      <c r="RSB45" s="539"/>
      <c r="RSC45" s="539"/>
      <c r="RSD45" s="539"/>
      <c r="RSE45" s="539"/>
      <c r="RSF45" s="539"/>
      <c r="RSG45" s="539"/>
      <c r="RSH45" s="539"/>
      <c r="RSI45" s="539"/>
      <c r="RSJ45" s="539"/>
      <c r="RSK45" s="539"/>
      <c r="RSL45" s="539"/>
      <c r="RSM45" s="539"/>
      <c r="RSN45" s="539"/>
      <c r="RSO45" s="539"/>
      <c r="RSP45" s="539"/>
      <c r="RSQ45" s="539"/>
      <c r="RSR45" s="539"/>
      <c r="RSS45" s="539"/>
      <c r="RST45" s="539"/>
      <c r="RSU45" s="539"/>
      <c r="RSV45" s="539"/>
      <c r="RSW45" s="539"/>
      <c r="RSX45" s="539"/>
      <c r="RSY45" s="539"/>
      <c r="RSZ45" s="539"/>
      <c r="RTA45" s="539"/>
      <c r="RTB45" s="539"/>
      <c r="RTC45" s="539"/>
      <c r="RTD45" s="539"/>
      <c r="RTE45" s="539"/>
      <c r="RTF45" s="539"/>
      <c r="RTG45" s="539"/>
      <c r="RTH45" s="539"/>
      <c r="RTI45" s="539"/>
      <c r="RTJ45" s="539"/>
      <c r="RTK45" s="539"/>
      <c r="RTL45" s="539"/>
      <c r="RTM45" s="539"/>
      <c r="RTN45" s="539"/>
      <c r="RTO45" s="539"/>
      <c r="RTP45" s="539"/>
      <c r="RTQ45" s="539"/>
      <c r="RTR45" s="539"/>
      <c r="RTS45" s="539"/>
      <c r="RTT45" s="539"/>
      <c r="RTU45" s="539"/>
      <c r="RTV45" s="539"/>
      <c r="RTW45" s="539"/>
      <c r="RTX45" s="539"/>
      <c r="RTY45" s="539"/>
      <c r="RTZ45" s="539"/>
      <c r="RUA45" s="539"/>
      <c r="RUB45" s="539"/>
      <c r="RUC45" s="539"/>
      <c r="RUD45" s="539"/>
      <c r="RUE45" s="539"/>
      <c r="RUF45" s="539"/>
      <c r="RUG45" s="539"/>
      <c r="RUH45" s="539"/>
      <c r="RUI45" s="539"/>
      <c r="RUJ45" s="539"/>
      <c r="RUK45" s="539"/>
      <c r="RUL45" s="539"/>
      <c r="RUM45" s="539"/>
      <c r="RUN45" s="539"/>
      <c r="RUO45" s="539"/>
      <c r="RUP45" s="539"/>
      <c r="RUQ45" s="539"/>
      <c r="RUR45" s="539"/>
      <c r="RUS45" s="539"/>
      <c r="RUT45" s="539"/>
      <c r="RUU45" s="539"/>
      <c r="RUV45" s="539"/>
      <c r="RUW45" s="539"/>
      <c r="RUX45" s="539"/>
      <c r="RUY45" s="539"/>
      <c r="RUZ45" s="539"/>
      <c r="RVA45" s="539"/>
      <c r="RVB45" s="539"/>
      <c r="RVC45" s="539"/>
      <c r="RVD45" s="539"/>
      <c r="RVE45" s="539"/>
      <c r="RVF45" s="539"/>
      <c r="RVG45" s="539"/>
      <c r="RVH45" s="539"/>
      <c r="RVI45" s="539"/>
      <c r="RVJ45" s="539"/>
      <c r="RVK45" s="539"/>
      <c r="RVL45" s="539"/>
      <c r="RVM45" s="539"/>
      <c r="RVN45" s="539"/>
      <c r="RVO45" s="539"/>
      <c r="RVP45" s="539"/>
      <c r="RVQ45" s="539"/>
      <c r="RVR45" s="539"/>
      <c r="RVS45" s="539"/>
      <c r="RVT45" s="539"/>
      <c r="RVU45" s="539"/>
      <c r="RVV45" s="539"/>
      <c r="RVW45" s="539"/>
      <c r="RVX45" s="539"/>
      <c r="RVY45" s="539"/>
      <c r="RVZ45" s="539"/>
      <c r="RWA45" s="539"/>
      <c r="RWB45" s="539"/>
      <c r="RWC45" s="539"/>
      <c r="RWD45" s="539"/>
      <c r="RWE45" s="539"/>
      <c r="RWF45" s="539"/>
      <c r="RWG45" s="539"/>
      <c r="RWH45" s="539"/>
      <c r="RWI45" s="539"/>
      <c r="RWJ45" s="539"/>
      <c r="RWK45" s="539"/>
      <c r="RWL45" s="539"/>
      <c r="RWM45" s="539"/>
      <c r="RWN45" s="539"/>
      <c r="RWO45" s="539"/>
      <c r="RWP45" s="539"/>
      <c r="RWQ45" s="539"/>
      <c r="RWR45" s="539"/>
      <c r="RWS45" s="539"/>
      <c r="RWT45" s="539"/>
      <c r="RWU45" s="539"/>
      <c r="RWV45" s="539"/>
      <c r="RWW45" s="539"/>
      <c r="RWX45" s="539"/>
      <c r="RWY45" s="539"/>
      <c r="RWZ45" s="539"/>
      <c r="RXA45" s="539"/>
      <c r="RXB45" s="539"/>
      <c r="RXC45" s="539"/>
      <c r="RXD45" s="539"/>
      <c r="RXE45" s="539"/>
      <c r="RXF45" s="539"/>
      <c r="RXG45" s="539"/>
      <c r="RXH45" s="539"/>
      <c r="RXI45" s="539"/>
      <c r="RXJ45" s="539"/>
      <c r="RXK45" s="539"/>
      <c r="RXL45" s="539"/>
      <c r="RXM45" s="539"/>
      <c r="RXN45" s="539"/>
      <c r="RXO45" s="539"/>
      <c r="RXP45" s="539"/>
      <c r="RXQ45" s="539"/>
      <c r="RXR45" s="539"/>
      <c r="RXS45" s="539"/>
      <c r="RXT45" s="539"/>
      <c r="RXU45" s="539"/>
      <c r="RXV45" s="539"/>
      <c r="RXW45" s="539"/>
      <c r="RXX45" s="539"/>
      <c r="RXY45" s="539"/>
      <c r="RXZ45" s="539"/>
      <c r="RYA45" s="539"/>
      <c r="RYB45" s="539"/>
      <c r="RYC45" s="539"/>
      <c r="RYD45" s="539"/>
      <c r="RYE45" s="539"/>
      <c r="RYF45" s="539"/>
      <c r="RYG45" s="539"/>
      <c r="RYH45" s="539"/>
      <c r="RYI45" s="539"/>
      <c r="RYJ45" s="539"/>
      <c r="RYK45" s="539"/>
      <c r="RYL45" s="539"/>
      <c r="RYM45" s="539"/>
      <c r="RYN45" s="539"/>
      <c r="RYO45" s="539"/>
      <c r="RYP45" s="539"/>
      <c r="RYQ45" s="539"/>
      <c r="RYR45" s="539"/>
      <c r="RYS45" s="539"/>
      <c r="RYT45" s="539"/>
      <c r="RYU45" s="539"/>
      <c r="RYV45" s="539"/>
      <c r="RYW45" s="539"/>
      <c r="RYX45" s="539"/>
      <c r="RYY45" s="539"/>
      <c r="RYZ45" s="539"/>
      <c r="RZA45" s="539"/>
      <c r="RZB45" s="539"/>
      <c r="RZC45" s="539"/>
      <c r="RZD45" s="539"/>
      <c r="RZE45" s="539"/>
      <c r="RZF45" s="539"/>
      <c r="RZG45" s="539"/>
      <c r="RZH45" s="539"/>
      <c r="RZI45" s="539"/>
      <c r="RZJ45" s="539"/>
      <c r="RZK45" s="539"/>
      <c r="RZL45" s="539"/>
      <c r="RZM45" s="539"/>
      <c r="RZN45" s="539"/>
      <c r="RZO45" s="539"/>
      <c r="RZP45" s="539"/>
      <c r="RZQ45" s="539"/>
      <c r="RZR45" s="539"/>
      <c r="RZS45" s="539"/>
      <c r="RZT45" s="539"/>
      <c r="RZU45" s="539"/>
      <c r="RZV45" s="539"/>
      <c r="RZW45" s="539"/>
      <c r="RZX45" s="539"/>
      <c r="RZY45" s="539"/>
      <c r="RZZ45" s="539"/>
      <c r="SAA45" s="539"/>
      <c r="SAB45" s="539"/>
      <c r="SAC45" s="539"/>
      <c r="SAD45" s="539"/>
      <c r="SAE45" s="539"/>
      <c r="SAF45" s="539"/>
      <c r="SAG45" s="539"/>
      <c r="SAH45" s="539"/>
      <c r="SAI45" s="539"/>
      <c r="SAJ45" s="539"/>
      <c r="SAK45" s="539"/>
      <c r="SAL45" s="539"/>
      <c r="SAM45" s="539"/>
      <c r="SAN45" s="539"/>
      <c r="SAO45" s="539"/>
      <c r="SAP45" s="539"/>
      <c r="SAQ45" s="539"/>
      <c r="SAR45" s="539"/>
      <c r="SAS45" s="539"/>
      <c r="SAT45" s="539"/>
      <c r="SAU45" s="539"/>
      <c r="SAV45" s="539"/>
      <c r="SAW45" s="539"/>
      <c r="SAX45" s="539"/>
      <c r="SAY45" s="539"/>
      <c r="SAZ45" s="539"/>
      <c r="SBA45" s="539"/>
      <c r="SBB45" s="539"/>
      <c r="SBC45" s="539"/>
      <c r="SBD45" s="539"/>
      <c r="SBE45" s="539"/>
      <c r="SBF45" s="539"/>
      <c r="SBG45" s="539"/>
      <c r="SBH45" s="539"/>
      <c r="SBI45" s="539"/>
      <c r="SBJ45" s="539"/>
      <c r="SBK45" s="539"/>
      <c r="SBL45" s="539"/>
      <c r="SBM45" s="539"/>
      <c r="SBN45" s="539"/>
      <c r="SBO45" s="539"/>
      <c r="SBP45" s="539"/>
      <c r="SBQ45" s="539"/>
      <c r="SBR45" s="539"/>
      <c r="SBS45" s="539"/>
      <c r="SBT45" s="539"/>
      <c r="SBU45" s="539"/>
      <c r="SBV45" s="539"/>
      <c r="SBW45" s="539"/>
      <c r="SBX45" s="539"/>
      <c r="SBY45" s="539"/>
      <c r="SBZ45" s="539"/>
      <c r="SCA45" s="539"/>
      <c r="SCB45" s="539"/>
      <c r="SCC45" s="539"/>
      <c r="SCD45" s="539"/>
      <c r="SCE45" s="539"/>
      <c r="SCF45" s="539"/>
      <c r="SCG45" s="539"/>
      <c r="SCH45" s="539"/>
      <c r="SCI45" s="539"/>
      <c r="SCJ45" s="539"/>
      <c r="SCK45" s="539"/>
      <c r="SCL45" s="539"/>
      <c r="SCM45" s="539"/>
      <c r="SCN45" s="539"/>
      <c r="SCO45" s="539"/>
      <c r="SCP45" s="539"/>
      <c r="SCQ45" s="539"/>
      <c r="SCR45" s="539"/>
      <c r="SCS45" s="539"/>
      <c r="SCT45" s="539"/>
      <c r="SCU45" s="539"/>
      <c r="SCV45" s="539"/>
      <c r="SCW45" s="539"/>
      <c r="SCX45" s="539"/>
      <c r="SCY45" s="539"/>
      <c r="SCZ45" s="539"/>
      <c r="SDA45" s="539"/>
      <c r="SDB45" s="539"/>
      <c r="SDC45" s="539"/>
      <c r="SDD45" s="539"/>
      <c r="SDE45" s="539"/>
      <c r="SDF45" s="539"/>
      <c r="SDG45" s="539"/>
      <c r="SDH45" s="539"/>
      <c r="SDI45" s="539"/>
      <c r="SDJ45" s="539"/>
      <c r="SDK45" s="539"/>
      <c r="SDL45" s="539"/>
      <c r="SDM45" s="539"/>
      <c r="SDN45" s="539"/>
      <c r="SDO45" s="539"/>
      <c r="SDP45" s="539"/>
      <c r="SDQ45" s="539"/>
      <c r="SDR45" s="539"/>
      <c r="SDS45" s="539"/>
      <c r="SDT45" s="539"/>
      <c r="SDU45" s="539"/>
      <c r="SDV45" s="539"/>
      <c r="SDW45" s="539"/>
      <c r="SDX45" s="539"/>
      <c r="SDY45" s="539"/>
      <c r="SDZ45" s="539"/>
      <c r="SEA45" s="539"/>
      <c r="SEB45" s="539"/>
      <c r="SEC45" s="539"/>
      <c r="SED45" s="539"/>
      <c r="SEE45" s="539"/>
      <c r="SEF45" s="539"/>
      <c r="SEG45" s="539"/>
      <c r="SEH45" s="539"/>
      <c r="SEI45" s="539"/>
      <c r="SEJ45" s="539"/>
      <c r="SEK45" s="539"/>
      <c r="SEL45" s="539"/>
      <c r="SEM45" s="539"/>
      <c r="SEN45" s="539"/>
      <c r="SEO45" s="539"/>
      <c r="SEP45" s="539"/>
      <c r="SEQ45" s="539"/>
      <c r="SER45" s="539"/>
      <c r="SES45" s="539"/>
      <c r="SET45" s="539"/>
      <c r="SEU45" s="539"/>
      <c r="SEV45" s="539"/>
      <c r="SEW45" s="539"/>
      <c r="SEX45" s="539"/>
      <c r="SEY45" s="539"/>
      <c r="SEZ45" s="539"/>
      <c r="SFA45" s="539"/>
      <c r="SFB45" s="539"/>
      <c r="SFC45" s="539"/>
      <c r="SFD45" s="539"/>
      <c r="SFE45" s="539"/>
      <c r="SFF45" s="539"/>
      <c r="SFG45" s="539"/>
      <c r="SFH45" s="539"/>
      <c r="SFI45" s="539"/>
      <c r="SFJ45" s="539"/>
      <c r="SFK45" s="539"/>
      <c r="SFL45" s="539"/>
      <c r="SFM45" s="539"/>
      <c r="SFN45" s="539"/>
      <c r="SFO45" s="539"/>
      <c r="SFP45" s="539"/>
      <c r="SFQ45" s="539"/>
      <c r="SFR45" s="539"/>
      <c r="SFS45" s="539"/>
      <c r="SFT45" s="539"/>
      <c r="SFU45" s="539"/>
      <c r="SFV45" s="539"/>
      <c r="SFW45" s="539"/>
      <c r="SFX45" s="539"/>
      <c r="SFY45" s="539"/>
      <c r="SFZ45" s="539"/>
      <c r="SGA45" s="539"/>
      <c r="SGB45" s="539"/>
      <c r="SGC45" s="539"/>
      <c r="SGD45" s="539"/>
      <c r="SGE45" s="539"/>
      <c r="SGF45" s="539"/>
      <c r="SGG45" s="539"/>
      <c r="SGH45" s="539"/>
      <c r="SGI45" s="539"/>
      <c r="SGJ45" s="539"/>
      <c r="SGK45" s="539"/>
      <c r="SGL45" s="539"/>
      <c r="SGM45" s="539"/>
      <c r="SGN45" s="539"/>
      <c r="SGO45" s="539"/>
      <c r="SGP45" s="539"/>
      <c r="SGQ45" s="539"/>
      <c r="SGR45" s="539"/>
      <c r="SGS45" s="539"/>
      <c r="SGT45" s="539"/>
      <c r="SGU45" s="539"/>
      <c r="SGV45" s="539"/>
      <c r="SGW45" s="539"/>
      <c r="SGX45" s="539"/>
      <c r="SGY45" s="539"/>
      <c r="SGZ45" s="539"/>
      <c r="SHA45" s="539"/>
      <c r="SHB45" s="539"/>
      <c r="SHC45" s="539"/>
      <c r="SHD45" s="539"/>
      <c r="SHE45" s="539"/>
      <c r="SHF45" s="539"/>
      <c r="SHG45" s="539"/>
      <c r="SHH45" s="539"/>
      <c r="SHI45" s="539"/>
      <c r="SHJ45" s="539"/>
      <c r="SHK45" s="539"/>
      <c r="SHL45" s="539"/>
      <c r="SHM45" s="539"/>
      <c r="SHN45" s="539"/>
      <c r="SHO45" s="539"/>
      <c r="SHP45" s="539"/>
      <c r="SHQ45" s="539"/>
      <c r="SHR45" s="539"/>
      <c r="SHS45" s="539"/>
      <c r="SHT45" s="539"/>
      <c r="SHU45" s="539"/>
      <c r="SHV45" s="539"/>
      <c r="SHW45" s="539"/>
      <c r="SHX45" s="539"/>
      <c r="SHY45" s="539"/>
      <c r="SHZ45" s="539"/>
      <c r="SIA45" s="539"/>
      <c r="SIB45" s="539"/>
      <c r="SIC45" s="539"/>
      <c r="SID45" s="539"/>
      <c r="SIE45" s="539"/>
      <c r="SIF45" s="539"/>
      <c r="SIG45" s="539"/>
      <c r="SIH45" s="539"/>
      <c r="SII45" s="539"/>
      <c r="SIJ45" s="539"/>
      <c r="SIK45" s="539"/>
      <c r="SIL45" s="539"/>
      <c r="SIM45" s="539"/>
      <c r="SIN45" s="539"/>
      <c r="SIO45" s="539"/>
      <c r="SIP45" s="539"/>
      <c r="SIQ45" s="539"/>
      <c r="SIR45" s="539"/>
      <c r="SIS45" s="539"/>
      <c r="SIT45" s="539"/>
      <c r="SIU45" s="539"/>
      <c r="SIV45" s="539"/>
      <c r="SIW45" s="539"/>
      <c r="SIX45" s="539"/>
      <c r="SIY45" s="539"/>
      <c r="SIZ45" s="539"/>
      <c r="SJA45" s="539"/>
      <c r="SJB45" s="539"/>
      <c r="SJC45" s="539"/>
      <c r="SJD45" s="539"/>
      <c r="SJE45" s="539"/>
      <c r="SJF45" s="539"/>
      <c r="SJG45" s="539"/>
      <c r="SJH45" s="539"/>
      <c r="SJI45" s="539"/>
      <c r="SJJ45" s="539"/>
      <c r="SJK45" s="539"/>
      <c r="SJL45" s="539"/>
      <c r="SJM45" s="539"/>
      <c r="SJN45" s="539"/>
      <c r="SJO45" s="539"/>
      <c r="SJP45" s="539"/>
      <c r="SJQ45" s="539"/>
      <c r="SJR45" s="539"/>
      <c r="SJS45" s="539"/>
      <c r="SJT45" s="539"/>
      <c r="SJU45" s="539"/>
      <c r="SJV45" s="539"/>
      <c r="SJW45" s="539"/>
      <c r="SJX45" s="539"/>
      <c r="SJY45" s="539"/>
      <c r="SJZ45" s="539"/>
      <c r="SKA45" s="539"/>
      <c r="SKB45" s="539"/>
      <c r="SKC45" s="539"/>
      <c r="SKD45" s="539"/>
      <c r="SKE45" s="539"/>
      <c r="SKF45" s="539"/>
      <c r="SKG45" s="539"/>
      <c r="SKH45" s="539"/>
      <c r="SKI45" s="539"/>
      <c r="SKJ45" s="539"/>
      <c r="SKK45" s="539"/>
      <c r="SKL45" s="539"/>
      <c r="SKM45" s="539"/>
      <c r="SKN45" s="539"/>
      <c r="SKO45" s="539"/>
      <c r="SKP45" s="539"/>
      <c r="SKQ45" s="539"/>
      <c r="SKR45" s="539"/>
      <c r="SKS45" s="539"/>
      <c r="SKT45" s="539"/>
      <c r="SKU45" s="539"/>
      <c r="SKV45" s="539"/>
      <c r="SKW45" s="539"/>
      <c r="SKX45" s="539"/>
      <c r="SKY45" s="539"/>
      <c r="SKZ45" s="539"/>
      <c r="SLA45" s="539"/>
      <c r="SLB45" s="539"/>
      <c r="SLC45" s="539"/>
      <c r="SLD45" s="539"/>
      <c r="SLE45" s="539"/>
      <c r="SLF45" s="539"/>
      <c r="SLG45" s="539"/>
      <c r="SLH45" s="539"/>
      <c r="SLI45" s="539"/>
      <c r="SLJ45" s="539"/>
      <c r="SLK45" s="539"/>
      <c r="SLL45" s="539"/>
      <c r="SLM45" s="539"/>
      <c r="SLN45" s="539"/>
      <c r="SLO45" s="539"/>
      <c r="SLP45" s="539"/>
      <c r="SLQ45" s="539"/>
      <c r="SLR45" s="539"/>
      <c r="SLS45" s="539"/>
      <c r="SLT45" s="539"/>
      <c r="SLU45" s="539"/>
      <c r="SLV45" s="539"/>
      <c r="SLW45" s="539"/>
      <c r="SLX45" s="539"/>
      <c r="SLY45" s="539"/>
      <c r="SLZ45" s="539"/>
      <c r="SMA45" s="539"/>
      <c r="SMB45" s="539"/>
      <c r="SMC45" s="539"/>
      <c r="SMD45" s="539"/>
      <c r="SME45" s="539"/>
      <c r="SMF45" s="539"/>
      <c r="SMG45" s="539"/>
      <c r="SMH45" s="539"/>
      <c r="SMI45" s="539"/>
      <c r="SMJ45" s="539"/>
      <c r="SMK45" s="539"/>
      <c r="SML45" s="539"/>
      <c r="SMM45" s="539"/>
      <c r="SMN45" s="539"/>
      <c r="SMO45" s="539"/>
      <c r="SMP45" s="539"/>
      <c r="SMQ45" s="539"/>
      <c r="SMR45" s="539"/>
      <c r="SMS45" s="539"/>
      <c r="SMT45" s="539"/>
      <c r="SMU45" s="539"/>
      <c r="SMV45" s="539"/>
      <c r="SMW45" s="539"/>
      <c r="SMX45" s="539"/>
      <c r="SMY45" s="539"/>
      <c r="SMZ45" s="539"/>
      <c r="SNA45" s="539"/>
      <c r="SNB45" s="539"/>
      <c r="SNC45" s="539"/>
      <c r="SND45" s="539"/>
      <c r="SNE45" s="539"/>
      <c r="SNF45" s="539"/>
      <c r="SNG45" s="539"/>
      <c r="SNH45" s="539"/>
      <c r="SNI45" s="539"/>
      <c r="SNJ45" s="539"/>
      <c r="SNK45" s="539"/>
      <c r="SNL45" s="539"/>
      <c r="SNM45" s="539"/>
      <c r="SNN45" s="539"/>
      <c r="SNO45" s="539"/>
      <c r="SNP45" s="539"/>
      <c r="SNQ45" s="539"/>
      <c r="SNR45" s="539"/>
      <c r="SNS45" s="539"/>
      <c r="SNT45" s="539"/>
      <c r="SNU45" s="539"/>
      <c r="SNV45" s="539"/>
      <c r="SNW45" s="539"/>
      <c r="SNX45" s="539"/>
      <c r="SNY45" s="539"/>
      <c r="SNZ45" s="539"/>
      <c r="SOA45" s="539"/>
      <c r="SOB45" s="539"/>
      <c r="SOC45" s="539"/>
      <c r="SOD45" s="539"/>
      <c r="SOE45" s="539"/>
      <c r="SOF45" s="539"/>
      <c r="SOG45" s="539"/>
      <c r="SOH45" s="539"/>
      <c r="SOI45" s="539"/>
      <c r="SOJ45" s="539"/>
      <c r="SOK45" s="539"/>
      <c r="SOL45" s="539"/>
      <c r="SOM45" s="539"/>
      <c r="SON45" s="539"/>
      <c r="SOO45" s="539"/>
      <c r="SOP45" s="539"/>
      <c r="SOQ45" s="539"/>
      <c r="SOR45" s="539"/>
      <c r="SOS45" s="539"/>
      <c r="SOT45" s="539"/>
      <c r="SOU45" s="539"/>
      <c r="SOV45" s="539"/>
      <c r="SOW45" s="539"/>
      <c r="SOX45" s="539"/>
      <c r="SOY45" s="539"/>
      <c r="SOZ45" s="539"/>
      <c r="SPA45" s="539"/>
      <c r="SPB45" s="539"/>
      <c r="SPC45" s="539"/>
      <c r="SPD45" s="539"/>
      <c r="SPE45" s="539"/>
      <c r="SPF45" s="539"/>
      <c r="SPG45" s="539"/>
      <c r="SPH45" s="539"/>
      <c r="SPI45" s="539"/>
      <c r="SPJ45" s="539"/>
      <c r="SPK45" s="539"/>
      <c r="SPL45" s="539"/>
      <c r="SPM45" s="539"/>
      <c r="SPN45" s="539"/>
      <c r="SPO45" s="539"/>
      <c r="SPP45" s="539"/>
      <c r="SPQ45" s="539"/>
      <c r="SPR45" s="539"/>
      <c r="SPS45" s="539"/>
      <c r="SPT45" s="539"/>
      <c r="SPU45" s="539"/>
      <c r="SPV45" s="539"/>
      <c r="SPW45" s="539"/>
      <c r="SPX45" s="539"/>
      <c r="SPY45" s="539"/>
      <c r="SPZ45" s="539"/>
      <c r="SQA45" s="539"/>
      <c r="SQB45" s="539"/>
      <c r="SQC45" s="539"/>
      <c r="SQD45" s="539"/>
      <c r="SQE45" s="539"/>
      <c r="SQF45" s="539"/>
      <c r="SQG45" s="539"/>
      <c r="SQH45" s="539"/>
      <c r="SQI45" s="539"/>
      <c r="SQJ45" s="539"/>
      <c r="SQK45" s="539"/>
      <c r="SQL45" s="539"/>
      <c r="SQM45" s="539"/>
      <c r="SQN45" s="539"/>
      <c r="SQO45" s="539"/>
      <c r="SQP45" s="539"/>
      <c r="SQQ45" s="539"/>
      <c r="SQR45" s="539"/>
      <c r="SQS45" s="539"/>
      <c r="SQT45" s="539"/>
      <c r="SQU45" s="539"/>
      <c r="SQV45" s="539"/>
      <c r="SQW45" s="539"/>
      <c r="SQX45" s="539"/>
      <c r="SQY45" s="539"/>
      <c r="SQZ45" s="539"/>
      <c r="SRA45" s="539"/>
      <c r="SRB45" s="539"/>
      <c r="SRC45" s="539"/>
      <c r="SRD45" s="539"/>
      <c r="SRE45" s="539"/>
      <c r="SRF45" s="539"/>
      <c r="SRG45" s="539"/>
      <c r="SRH45" s="539"/>
      <c r="SRI45" s="539"/>
      <c r="SRJ45" s="539"/>
      <c r="SRK45" s="539"/>
      <c r="SRL45" s="539"/>
      <c r="SRM45" s="539"/>
      <c r="SRN45" s="539"/>
      <c r="SRO45" s="539"/>
      <c r="SRP45" s="539"/>
      <c r="SRQ45" s="539"/>
      <c r="SRR45" s="539"/>
      <c r="SRS45" s="539"/>
      <c r="SRT45" s="539"/>
      <c r="SRU45" s="539"/>
      <c r="SRV45" s="539"/>
      <c r="SRW45" s="539"/>
      <c r="SRX45" s="539"/>
      <c r="SRY45" s="539"/>
      <c r="SRZ45" s="539"/>
      <c r="SSA45" s="539"/>
      <c r="SSB45" s="539"/>
      <c r="SSC45" s="539"/>
      <c r="SSD45" s="539"/>
      <c r="SSE45" s="539"/>
      <c r="SSF45" s="539"/>
      <c r="SSG45" s="539"/>
      <c r="SSH45" s="539"/>
      <c r="SSI45" s="539"/>
      <c r="SSJ45" s="539"/>
      <c r="SSK45" s="539"/>
      <c r="SSL45" s="539"/>
      <c r="SSM45" s="539"/>
      <c r="SSN45" s="539"/>
      <c r="SSO45" s="539"/>
      <c r="SSP45" s="539"/>
      <c r="SSQ45" s="539"/>
      <c r="SSR45" s="539"/>
      <c r="SSS45" s="539"/>
      <c r="SST45" s="539"/>
      <c r="SSU45" s="539"/>
      <c r="SSV45" s="539"/>
      <c r="SSW45" s="539"/>
      <c r="SSX45" s="539"/>
      <c r="SSY45" s="539"/>
      <c r="SSZ45" s="539"/>
      <c r="STA45" s="539"/>
      <c r="STB45" s="539"/>
      <c r="STC45" s="539"/>
      <c r="STD45" s="539"/>
      <c r="STE45" s="539"/>
      <c r="STF45" s="539"/>
      <c r="STG45" s="539"/>
      <c r="STH45" s="539"/>
      <c r="STI45" s="539"/>
      <c r="STJ45" s="539"/>
      <c r="STK45" s="539"/>
      <c r="STL45" s="539"/>
      <c r="STM45" s="539"/>
      <c r="STN45" s="539"/>
      <c r="STO45" s="539"/>
      <c r="STP45" s="539"/>
      <c r="STQ45" s="539"/>
      <c r="STR45" s="539"/>
      <c r="STS45" s="539"/>
      <c r="STT45" s="539"/>
      <c r="STU45" s="539"/>
      <c r="STV45" s="539"/>
      <c r="STW45" s="539"/>
      <c r="STX45" s="539"/>
      <c r="STY45" s="539"/>
      <c r="STZ45" s="539"/>
      <c r="SUA45" s="539"/>
      <c r="SUB45" s="539"/>
      <c r="SUC45" s="539"/>
      <c r="SUD45" s="539"/>
      <c r="SUE45" s="539"/>
      <c r="SUF45" s="539"/>
      <c r="SUG45" s="539"/>
      <c r="SUH45" s="539"/>
      <c r="SUI45" s="539"/>
      <c r="SUJ45" s="539"/>
      <c r="SUK45" s="539"/>
      <c r="SUL45" s="539"/>
      <c r="SUM45" s="539"/>
      <c r="SUN45" s="539"/>
      <c r="SUO45" s="539"/>
      <c r="SUP45" s="539"/>
      <c r="SUQ45" s="539"/>
      <c r="SUR45" s="539"/>
      <c r="SUS45" s="539"/>
      <c r="SUT45" s="539"/>
      <c r="SUU45" s="539"/>
      <c r="SUV45" s="539"/>
      <c r="SUW45" s="539"/>
      <c r="SUX45" s="539"/>
      <c r="SUY45" s="539"/>
      <c r="SUZ45" s="539"/>
      <c r="SVA45" s="539"/>
      <c r="SVB45" s="539"/>
      <c r="SVC45" s="539"/>
      <c r="SVD45" s="539"/>
      <c r="SVE45" s="539"/>
      <c r="SVF45" s="539"/>
      <c r="SVG45" s="539"/>
      <c r="SVH45" s="539"/>
      <c r="SVI45" s="539"/>
      <c r="SVJ45" s="539"/>
      <c r="SVK45" s="539"/>
      <c r="SVL45" s="539"/>
      <c r="SVM45" s="539"/>
      <c r="SVN45" s="539"/>
      <c r="SVO45" s="539"/>
      <c r="SVP45" s="539"/>
      <c r="SVQ45" s="539"/>
      <c r="SVR45" s="539"/>
      <c r="SVS45" s="539"/>
      <c r="SVT45" s="539"/>
      <c r="SVU45" s="539"/>
      <c r="SVV45" s="539"/>
      <c r="SVW45" s="539"/>
      <c r="SVX45" s="539"/>
      <c r="SVY45" s="539"/>
      <c r="SVZ45" s="539"/>
      <c r="SWA45" s="539"/>
      <c r="SWB45" s="539"/>
      <c r="SWC45" s="539"/>
      <c r="SWD45" s="539"/>
      <c r="SWE45" s="539"/>
      <c r="SWF45" s="539"/>
      <c r="SWG45" s="539"/>
      <c r="SWH45" s="539"/>
      <c r="SWI45" s="539"/>
      <c r="SWJ45" s="539"/>
      <c r="SWK45" s="539"/>
      <c r="SWL45" s="539"/>
      <c r="SWM45" s="539"/>
      <c r="SWN45" s="539"/>
      <c r="SWO45" s="539"/>
      <c r="SWP45" s="539"/>
      <c r="SWQ45" s="539"/>
      <c r="SWR45" s="539"/>
      <c r="SWS45" s="539"/>
      <c r="SWT45" s="539"/>
      <c r="SWU45" s="539"/>
      <c r="SWV45" s="539"/>
      <c r="SWW45" s="539"/>
      <c r="SWX45" s="539"/>
      <c r="SWY45" s="539"/>
      <c r="SWZ45" s="539"/>
      <c r="SXA45" s="539"/>
      <c r="SXB45" s="539"/>
      <c r="SXC45" s="539"/>
      <c r="SXD45" s="539"/>
      <c r="SXE45" s="539"/>
      <c r="SXF45" s="539"/>
      <c r="SXG45" s="539"/>
      <c r="SXH45" s="539"/>
      <c r="SXI45" s="539"/>
      <c r="SXJ45" s="539"/>
      <c r="SXK45" s="539"/>
      <c r="SXL45" s="539"/>
      <c r="SXM45" s="539"/>
      <c r="SXN45" s="539"/>
      <c r="SXO45" s="539"/>
      <c r="SXP45" s="539"/>
      <c r="SXQ45" s="539"/>
      <c r="SXR45" s="539"/>
      <c r="SXS45" s="539"/>
      <c r="SXT45" s="539"/>
      <c r="SXU45" s="539"/>
      <c r="SXV45" s="539"/>
      <c r="SXW45" s="539"/>
      <c r="SXX45" s="539"/>
      <c r="SXY45" s="539"/>
      <c r="SXZ45" s="539"/>
      <c r="SYA45" s="539"/>
      <c r="SYB45" s="539"/>
      <c r="SYC45" s="539"/>
      <c r="SYD45" s="539"/>
      <c r="SYE45" s="539"/>
      <c r="SYF45" s="539"/>
      <c r="SYG45" s="539"/>
      <c r="SYH45" s="539"/>
      <c r="SYI45" s="539"/>
      <c r="SYJ45" s="539"/>
      <c r="SYK45" s="539"/>
      <c r="SYL45" s="539"/>
      <c r="SYM45" s="539"/>
      <c r="SYN45" s="539"/>
      <c r="SYO45" s="539"/>
      <c r="SYP45" s="539"/>
      <c r="SYQ45" s="539"/>
      <c r="SYR45" s="539"/>
      <c r="SYS45" s="539"/>
      <c r="SYT45" s="539"/>
      <c r="SYU45" s="539"/>
      <c r="SYV45" s="539"/>
      <c r="SYW45" s="539"/>
      <c r="SYX45" s="539"/>
      <c r="SYY45" s="539"/>
      <c r="SYZ45" s="539"/>
      <c r="SZA45" s="539"/>
      <c r="SZB45" s="539"/>
      <c r="SZC45" s="539"/>
      <c r="SZD45" s="539"/>
      <c r="SZE45" s="539"/>
      <c r="SZF45" s="539"/>
      <c r="SZG45" s="539"/>
      <c r="SZH45" s="539"/>
      <c r="SZI45" s="539"/>
      <c r="SZJ45" s="539"/>
      <c r="SZK45" s="539"/>
      <c r="SZL45" s="539"/>
      <c r="SZM45" s="539"/>
      <c r="SZN45" s="539"/>
      <c r="SZO45" s="539"/>
      <c r="SZP45" s="539"/>
      <c r="SZQ45" s="539"/>
      <c r="SZR45" s="539"/>
      <c r="SZS45" s="539"/>
      <c r="SZT45" s="539"/>
      <c r="SZU45" s="539"/>
      <c r="SZV45" s="539"/>
      <c r="SZW45" s="539"/>
      <c r="SZX45" s="539"/>
      <c r="SZY45" s="539"/>
      <c r="SZZ45" s="539"/>
      <c r="TAA45" s="539"/>
      <c r="TAB45" s="539"/>
      <c r="TAC45" s="539"/>
      <c r="TAD45" s="539"/>
      <c r="TAE45" s="539"/>
      <c r="TAF45" s="539"/>
      <c r="TAG45" s="539"/>
      <c r="TAH45" s="539"/>
      <c r="TAI45" s="539"/>
      <c r="TAJ45" s="539"/>
      <c r="TAK45" s="539"/>
      <c r="TAL45" s="539"/>
      <c r="TAM45" s="539"/>
      <c r="TAN45" s="539"/>
      <c r="TAO45" s="539"/>
      <c r="TAP45" s="539"/>
      <c r="TAQ45" s="539"/>
      <c r="TAR45" s="539"/>
      <c r="TAS45" s="539"/>
      <c r="TAT45" s="539"/>
      <c r="TAU45" s="539"/>
      <c r="TAV45" s="539"/>
      <c r="TAW45" s="539"/>
      <c r="TAX45" s="539"/>
      <c r="TAY45" s="539"/>
      <c r="TAZ45" s="539"/>
      <c r="TBA45" s="539"/>
      <c r="TBB45" s="539"/>
      <c r="TBC45" s="539"/>
      <c r="TBD45" s="539"/>
      <c r="TBE45" s="539"/>
      <c r="TBF45" s="539"/>
      <c r="TBG45" s="539"/>
      <c r="TBH45" s="539"/>
      <c r="TBI45" s="539"/>
      <c r="TBJ45" s="539"/>
      <c r="TBK45" s="539"/>
      <c r="TBL45" s="539"/>
      <c r="TBM45" s="539"/>
      <c r="TBN45" s="539"/>
      <c r="TBO45" s="539"/>
      <c r="TBP45" s="539"/>
      <c r="TBQ45" s="539"/>
      <c r="TBR45" s="539"/>
      <c r="TBS45" s="539"/>
      <c r="TBT45" s="539"/>
      <c r="TBU45" s="539"/>
      <c r="TBV45" s="539"/>
      <c r="TBW45" s="539"/>
      <c r="TBX45" s="539"/>
      <c r="TBY45" s="539"/>
      <c r="TBZ45" s="539"/>
      <c r="TCA45" s="539"/>
      <c r="TCB45" s="539"/>
      <c r="TCC45" s="539"/>
      <c r="TCD45" s="539"/>
      <c r="TCE45" s="539"/>
      <c r="TCF45" s="539"/>
      <c r="TCG45" s="539"/>
      <c r="TCH45" s="539"/>
      <c r="TCI45" s="539"/>
      <c r="TCJ45" s="539"/>
      <c r="TCK45" s="539"/>
      <c r="TCL45" s="539"/>
      <c r="TCM45" s="539"/>
      <c r="TCN45" s="539"/>
      <c r="TCO45" s="539"/>
      <c r="TCP45" s="539"/>
      <c r="TCQ45" s="539"/>
      <c r="TCR45" s="539"/>
      <c r="TCS45" s="539"/>
      <c r="TCT45" s="539"/>
      <c r="TCU45" s="539"/>
      <c r="TCV45" s="539"/>
      <c r="TCW45" s="539"/>
      <c r="TCX45" s="539"/>
      <c r="TCY45" s="539"/>
      <c r="TCZ45" s="539"/>
      <c r="TDA45" s="539"/>
      <c r="TDB45" s="539"/>
      <c r="TDC45" s="539"/>
      <c r="TDD45" s="539"/>
      <c r="TDE45" s="539"/>
      <c r="TDF45" s="539"/>
      <c r="TDG45" s="539"/>
      <c r="TDH45" s="539"/>
      <c r="TDI45" s="539"/>
      <c r="TDJ45" s="539"/>
      <c r="TDK45" s="539"/>
      <c r="TDL45" s="539"/>
      <c r="TDM45" s="539"/>
      <c r="TDN45" s="539"/>
      <c r="TDO45" s="539"/>
      <c r="TDP45" s="539"/>
      <c r="TDQ45" s="539"/>
      <c r="TDR45" s="539"/>
      <c r="TDS45" s="539"/>
      <c r="TDT45" s="539"/>
      <c r="TDU45" s="539"/>
      <c r="TDV45" s="539"/>
      <c r="TDW45" s="539"/>
      <c r="TDX45" s="539"/>
      <c r="TDY45" s="539"/>
      <c r="TDZ45" s="539"/>
      <c r="TEA45" s="539"/>
      <c r="TEB45" s="539"/>
      <c r="TEC45" s="539"/>
      <c r="TED45" s="539"/>
      <c r="TEE45" s="539"/>
      <c r="TEF45" s="539"/>
      <c r="TEG45" s="539"/>
      <c r="TEH45" s="539"/>
      <c r="TEI45" s="539"/>
      <c r="TEJ45" s="539"/>
      <c r="TEK45" s="539"/>
      <c r="TEL45" s="539"/>
      <c r="TEM45" s="539"/>
      <c r="TEN45" s="539"/>
      <c r="TEO45" s="539"/>
      <c r="TEP45" s="539"/>
      <c r="TEQ45" s="539"/>
      <c r="TER45" s="539"/>
      <c r="TES45" s="539"/>
      <c r="TET45" s="539"/>
      <c r="TEU45" s="539"/>
      <c r="TEV45" s="539"/>
      <c r="TEW45" s="539"/>
      <c r="TEX45" s="539"/>
      <c r="TEY45" s="539"/>
      <c r="TEZ45" s="539"/>
      <c r="TFA45" s="539"/>
      <c r="TFB45" s="539"/>
      <c r="TFC45" s="539"/>
      <c r="TFD45" s="539"/>
      <c r="TFE45" s="539"/>
      <c r="TFF45" s="539"/>
      <c r="TFG45" s="539"/>
      <c r="TFH45" s="539"/>
      <c r="TFI45" s="539"/>
      <c r="TFJ45" s="539"/>
      <c r="TFK45" s="539"/>
      <c r="TFL45" s="539"/>
      <c r="TFM45" s="539"/>
      <c r="TFN45" s="539"/>
      <c r="TFO45" s="539"/>
      <c r="TFP45" s="539"/>
      <c r="TFQ45" s="539"/>
      <c r="TFR45" s="539"/>
      <c r="TFS45" s="539"/>
      <c r="TFT45" s="539"/>
      <c r="TFU45" s="539"/>
      <c r="TFV45" s="539"/>
      <c r="TFW45" s="539"/>
      <c r="TFX45" s="539"/>
      <c r="TFY45" s="539"/>
      <c r="TFZ45" s="539"/>
      <c r="TGA45" s="539"/>
      <c r="TGB45" s="539"/>
      <c r="TGC45" s="539"/>
      <c r="TGD45" s="539"/>
      <c r="TGE45" s="539"/>
      <c r="TGF45" s="539"/>
      <c r="TGG45" s="539"/>
      <c r="TGH45" s="539"/>
      <c r="TGI45" s="539"/>
      <c r="TGJ45" s="539"/>
      <c r="TGK45" s="539"/>
      <c r="TGL45" s="539"/>
      <c r="TGM45" s="539"/>
      <c r="TGN45" s="539"/>
      <c r="TGO45" s="539"/>
      <c r="TGP45" s="539"/>
      <c r="TGQ45" s="539"/>
      <c r="TGR45" s="539"/>
      <c r="TGS45" s="539"/>
      <c r="TGT45" s="539"/>
      <c r="TGU45" s="539"/>
      <c r="TGV45" s="539"/>
      <c r="TGW45" s="539"/>
      <c r="TGX45" s="539"/>
      <c r="TGY45" s="539"/>
      <c r="TGZ45" s="539"/>
      <c r="THA45" s="539"/>
      <c r="THB45" s="539"/>
      <c r="THC45" s="539"/>
      <c r="THD45" s="539"/>
      <c r="THE45" s="539"/>
      <c r="THF45" s="539"/>
      <c r="THG45" s="539"/>
      <c r="THH45" s="539"/>
      <c r="THI45" s="539"/>
      <c r="THJ45" s="539"/>
      <c r="THK45" s="539"/>
      <c r="THL45" s="539"/>
      <c r="THM45" s="539"/>
      <c r="THN45" s="539"/>
      <c r="THO45" s="539"/>
      <c r="THP45" s="539"/>
      <c r="THQ45" s="539"/>
      <c r="THR45" s="539"/>
      <c r="THS45" s="539"/>
      <c r="THT45" s="539"/>
      <c r="THU45" s="539"/>
      <c r="THV45" s="539"/>
      <c r="THW45" s="539"/>
      <c r="THX45" s="539"/>
      <c r="THY45" s="539"/>
      <c r="THZ45" s="539"/>
      <c r="TIA45" s="539"/>
      <c r="TIB45" s="539"/>
      <c r="TIC45" s="539"/>
      <c r="TID45" s="539"/>
      <c r="TIE45" s="539"/>
      <c r="TIF45" s="539"/>
      <c r="TIG45" s="539"/>
      <c r="TIH45" s="539"/>
      <c r="TII45" s="539"/>
      <c r="TIJ45" s="539"/>
      <c r="TIK45" s="539"/>
      <c r="TIL45" s="539"/>
      <c r="TIM45" s="539"/>
      <c r="TIN45" s="539"/>
      <c r="TIO45" s="539"/>
      <c r="TIP45" s="539"/>
      <c r="TIQ45" s="539"/>
      <c r="TIR45" s="539"/>
      <c r="TIS45" s="539"/>
      <c r="TIT45" s="539"/>
      <c r="TIU45" s="539"/>
      <c r="TIV45" s="539"/>
      <c r="TIW45" s="539"/>
      <c r="TIX45" s="539"/>
      <c r="TIY45" s="539"/>
      <c r="TIZ45" s="539"/>
      <c r="TJA45" s="539"/>
      <c r="TJB45" s="539"/>
      <c r="TJC45" s="539"/>
      <c r="TJD45" s="539"/>
      <c r="TJE45" s="539"/>
      <c r="TJF45" s="539"/>
      <c r="TJG45" s="539"/>
      <c r="TJH45" s="539"/>
      <c r="TJI45" s="539"/>
      <c r="TJJ45" s="539"/>
      <c r="TJK45" s="539"/>
      <c r="TJL45" s="539"/>
      <c r="TJM45" s="539"/>
      <c r="TJN45" s="539"/>
      <c r="TJO45" s="539"/>
      <c r="TJP45" s="539"/>
      <c r="TJQ45" s="539"/>
      <c r="TJR45" s="539"/>
      <c r="TJS45" s="539"/>
      <c r="TJT45" s="539"/>
      <c r="TJU45" s="539"/>
      <c r="TJV45" s="539"/>
      <c r="TJW45" s="539"/>
      <c r="TJX45" s="539"/>
      <c r="TJY45" s="539"/>
      <c r="TJZ45" s="539"/>
      <c r="TKA45" s="539"/>
      <c r="TKB45" s="539"/>
      <c r="TKC45" s="539"/>
      <c r="TKD45" s="539"/>
      <c r="TKE45" s="539"/>
      <c r="TKF45" s="539"/>
      <c r="TKG45" s="539"/>
      <c r="TKH45" s="539"/>
      <c r="TKI45" s="539"/>
      <c r="TKJ45" s="539"/>
      <c r="TKK45" s="539"/>
      <c r="TKL45" s="539"/>
      <c r="TKM45" s="539"/>
      <c r="TKN45" s="539"/>
      <c r="TKO45" s="539"/>
      <c r="TKP45" s="539"/>
      <c r="TKQ45" s="539"/>
      <c r="TKR45" s="539"/>
      <c r="TKS45" s="539"/>
      <c r="TKT45" s="539"/>
      <c r="TKU45" s="539"/>
      <c r="TKV45" s="539"/>
      <c r="TKW45" s="539"/>
      <c r="TKX45" s="539"/>
      <c r="TKY45" s="539"/>
      <c r="TKZ45" s="539"/>
      <c r="TLA45" s="539"/>
      <c r="TLB45" s="539"/>
      <c r="TLC45" s="539"/>
      <c r="TLD45" s="539"/>
      <c r="TLE45" s="539"/>
      <c r="TLF45" s="539"/>
      <c r="TLG45" s="539"/>
      <c r="TLH45" s="539"/>
      <c r="TLI45" s="539"/>
      <c r="TLJ45" s="539"/>
      <c r="TLK45" s="539"/>
      <c r="TLL45" s="539"/>
      <c r="TLM45" s="539"/>
      <c r="TLN45" s="539"/>
      <c r="TLO45" s="539"/>
      <c r="TLP45" s="539"/>
      <c r="TLQ45" s="539"/>
      <c r="TLR45" s="539"/>
      <c r="TLS45" s="539"/>
      <c r="TLT45" s="539"/>
      <c r="TLU45" s="539"/>
      <c r="TLV45" s="539"/>
      <c r="TLW45" s="539"/>
      <c r="TLX45" s="539"/>
      <c r="TLY45" s="539"/>
      <c r="TLZ45" s="539"/>
      <c r="TMA45" s="539"/>
      <c r="TMB45" s="539"/>
      <c r="TMC45" s="539"/>
      <c r="TMD45" s="539"/>
      <c r="TME45" s="539"/>
      <c r="TMF45" s="539"/>
      <c r="TMG45" s="539"/>
      <c r="TMH45" s="539"/>
      <c r="TMI45" s="539"/>
      <c r="TMJ45" s="539"/>
      <c r="TMK45" s="539"/>
      <c r="TML45" s="539"/>
      <c r="TMM45" s="539"/>
      <c r="TMN45" s="539"/>
      <c r="TMO45" s="539"/>
      <c r="TMP45" s="539"/>
      <c r="TMQ45" s="539"/>
      <c r="TMR45" s="539"/>
      <c r="TMS45" s="539"/>
      <c r="TMT45" s="539"/>
      <c r="TMU45" s="539"/>
      <c r="TMV45" s="539"/>
      <c r="TMW45" s="539"/>
      <c r="TMX45" s="539"/>
      <c r="TMY45" s="539"/>
      <c r="TMZ45" s="539"/>
      <c r="TNA45" s="539"/>
      <c r="TNB45" s="539"/>
      <c r="TNC45" s="539"/>
      <c r="TND45" s="539"/>
      <c r="TNE45" s="539"/>
      <c r="TNF45" s="539"/>
      <c r="TNG45" s="539"/>
      <c r="TNH45" s="539"/>
      <c r="TNI45" s="539"/>
      <c r="TNJ45" s="539"/>
      <c r="TNK45" s="539"/>
      <c r="TNL45" s="539"/>
      <c r="TNM45" s="539"/>
      <c r="TNN45" s="539"/>
      <c r="TNO45" s="539"/>
      <c r="TNP45" s="539"/>
      <c r="TNQ45" s="539"/>
      <c r="TNR45" s="539"/>
      <c r="TNS45" s="539"/>
      <c r="TNT45" s="539"/>
      <c r="TNU45" s="539"/>
      <c r="TNV45" s="539"/>
      <c r="TNW45" s="539"/>
      <c r="TNX45" s="539"/>
      <c r="TNY45" s="539"/>
      <c r="TNZ45" s="539"/>
      <c r="TOA45" s="539"/>
      <c r="TOB45" s="539"/>
      <c r="TOC45" s="539"/>
      <c r="TOD45" s="539"/>
      <c r="TOE45" s="539"/>
      <c r="TOF45" s="539"/>
      <c r="TOG45" s="539"/>
      <c r="TOH45" s="539"/>
      <c r="TOI45" s="539"/>
      <c r="TOJ45" s="539"/>
      <c r="TOK45" s="539"/>
      <c r="TOL45" s="539"/>
      <c r="TOM45" s="539"/>
      <c r="TON45" s="539"/>
      <c r="TOO45" s="539"/>
      <c r="TOP45" s="539"/>
      <c r="TOQ45" s="539"/>
      <c r="TOR45" s="539"/>
      <c r="TOS45" s="539"/>
      <c r="TOT45" s="539"/>
      <c r="TOU45" s="539"/>
      <c r="TOV45" s="539"/>
      <c r="TOW45" s="539"/>
      <c r="TOX45" s="539"/>
      <c r="TOY45" s="539"/>
      <c r="TOZ45" s="539"/>
      <c r="TPA45" s="539"/>
      <c r="TPB45" s="539"/>
      <c r="TPC45" s="539"/>
      <c r="TPD45" s="539"/>
      <c r="TPE45" s="539"/>
      <c r="TPF45" s="539"/>
      <c r="TPG45" s="539"/>
      <c r="TPH45" s="539"/>
      <c r="TPI45" s="539"/>
      <c r="TPJ45" s="539"/>
      <c r="TPK45" s="539"/>
      <c r="TPL45" s="539"/>
      <c r="TPM45" s="539"/>
      <c r="TPN45" s="539"/>
      <c r="TPO45" s="539"/>
      <c r="TPP45" s="539"/>
      <c r="TPQ45" s="539"/>
      <c r="TPR45" s="539"/>
      <c r="TPS45" s="539"/>
      <c r="TPT45" s="539"/>
      <c r="TPU45" s="539"/>
      <c r="TPV45" s="539"/>
      <c r="TPW45" s="539"/>
      <c r="TPX45" s="539"/>
      <c r="TPY45" s="539"/>
      <c r="TPZ45" s="539"/>
      <c r="TQA45" s="539"/>
      <c r="TQB45" s="539"/>
      <c r="TQC45" s="539"/>
      <c r="TQD45" s="539"/>
      <c r="TQE45" s="539"/>
      <c r="TQF45" s="539"/>
      <c r="TQG45" s="539"/>
      <c r="TQH45" s="539"/>
      <c r="TQI45" s="539"/>
      <c r="TQJ45" s="539"/>
      <c r="TQK45" s="539"/>
      <c r="TQL45" s="539"/>
      <c r="TQM45" s="539"/>
      <c r="TQN45" s="539"/>
      <c r="TQO45" s="539"/>
      <c r="TQP45" s="539"/>
      <c r="TQQ45" s="539"/>
      <c r="TQR45" s="539"/>
      <c r="TQS45" s="539"/>
      <c r="TQT45" s="539"/>
      <c r="TQU45" s="539"/>
      <c r="TQV45" s="539"/>
      <c r="TQW45" s="539"/>
      <c r="TQX45" s="539"/>
      <c r="TQY45" s="539"/>
      <c r="TQZ45" s="539"/>
      <c r="TRA45" s="539"/>
      <c r="TRB45" s="539"/>
      <c r="TRC45" s="539"/>
      <c r="TRD45" s="539"/>
      <c r="TRE45" s="539"/>
      <c r="TRF45" s="539"/>
      <c r="TRG45" s="539"/>
      <c r="TRH45" s="539"/>
      <c r="TRI45" s="539"/>
      <c r="TRJ45" s="539"/>
      <c r="TRK45" s="539"/>
      <c r="TRL45" s="539"/>
      <c r="TRM45" s="539"/>
      <c r="TRN45" s="539"/>
      <c r="TRO45" s="539"/>
      <c r="TRP45" s="539"/>
      <c r="TRQ45" s="539"/>
      <c r="TRR45" s="539"/>
      <c r="TRS45" s="539"/>
      <c r="TRT45" s="539"/>
      <c r="TRU45" s="539"/>
      <c r="TRV45" s="539"/>
      <c r="TRW45" s="539"/>
      <c r="TRX45" s="539"/>
      <c r="TRY45" s="539"/>
      <c r="TRZ45" s="539"/>
      <c r="TSA45" s="539"/>
      <c r="TSB45" s="539"/>
      <c r="TSC45" s="539"/>
      <c r="TSD45" s="539"/>
      <c r="TSE45" s="539"/>
      <c r="TSF45" s="539"/>
      <c r="TSG45" s="539"/>
      <c r="TSH45" s="539"/>
      <c r="TSI45" s="539"/>
      <c r="TSJ45" s="539"/>
      <c r="TSK45" s="539"/>
      <c r="TSL45" s="539"/>
      <c r="TSM45" s="539"/>
      <c r="TSN45" s="539"/>
      <c r="TSO45" s="539"/>
      <c r="TSP45" s="539"/>
      <c r="TSQ45" s="539"/>
      <c r="TSR45" s="539"/>
      <c r="TSS45" s="539"/>
      <c r="TST45" s="539"/>
      <c r="TSU45" s="539"/>
      <c r="TSV45" s="539"/>
      <c r="TSW45" s="539"/>
      <c r="TSX45" s="539"/>
      <c r="TSY45" s="539"/>
      <c r="TSZ45" s="539"/>
      <c r="TTA45" s="539"/>
      <c r="TTB45" s="539"/>
      <c r="TTC45" s="539"/>
      <c r="TTD45" s="539"/>
      <c r="TTE45" s="539"/>
      <c r="TTF45" s="539"/>
      <c r="TTG45" s="539"/>
      <c r="TTH45" s="539"/>
      <c r="TTI45" s="539"/>
      <c r="TTJ45" s="539"/>
      <c r="TTK45" s="539"/>
      <c r="TTL45" s="539"/>
      <c r="TTM45" s="539"/>
      <c r="TTN45" s="539"/>
      <c r="TTO45" s="539"/>
      <c r="TTP45" s="539"/>
      <c r="TTQ45" s="539"/>
      <c r="TTR45" s="539"/>
      <c r="TTS45" s="539"/>
      <c r="TTT45" s="539"/>
      <c r="TTU45" s="539"/>
      <c r="TTV45" s="539"/>
      <c r="TTW45" s="539"/>
      <c r="TTX45" s="539"/>
      <c r="TTY45" s="539"/>
      <c r="TTZ45" s="539"/>
      <c r="TUA45" s="539"/>
      <c r="TUB45" s="539"/>
      <c r="TUC45" s="539"/>
      <c r="TUD45" s="539"/>
      <c r="TUE45" s="539"/>
      <c r="TUF45" s="539"/>
      <c r="TUG45" s="539"/>
      <c r="TUH45" s="539"/>
      <c r="TUI45" s="539"/>
      <c r="TUJ45" s="539"/>
      <c r="TUK45" s="539"/>
      <c r="TUL45" s="539"/>
      <c r="TUM45" s="539"/>
      <c r="TUN45" s="539"/>
      <c r="TUO45" s="539"/>
      <c r="TUP45" s="539"/>
      <c r="TUQ45" s="539"/>
      <c r="TUR45" s="539"/>
      <c r="TUS45" s="539"/>
      <c r="TUT45" s="539"/>
      <c r="TUU45" s="539"/>
      <c r="TUV45" s="539"/>
      <c r="TUW45" s="539"/>
      <c r="TUX45" s="539"/>
      <c r="TUY45" s="539"/>
      <c r="TUZ45" s="539"/>
      <c r="TVA45" s="539"/>
      <c r="TVB45" s="539"/>
      <c r="TVC45" s="539"/>
      <c r="TVD45" s="539"/>
      <c r="TVE45" s="539"/>
      <c r="TVF45" s="539"/>
      <c r="TVG45" s="539"/>
      <c r="TVH45" s="539"/>
      <c r="TVI45" s="539"/>
      <c r="TVJ45" s="539"/>
      <c r="TVK45" s="539"/>
      <c r="TVL45" s="539"/>
      <c r="TVM45" s="539"/>
      <c r="TVN45" s="539"/>
      <c r="TVO45" s="539"/>
      <c r="TVP45" s="539"/>
      <c r="TVQ45" s="539"/>
      <c r="TVR45" s="539"/>
      <c r="TVS45" s="539"/>
      <c r="TVT45" s="539"/>
      <c r="TVU45" s="539"/>
      <c r="TVV45" s="539"/>
      <c r="TVW45" s="539"/>
      <c r="TVX45" s="539"/>
      <c r="TVY45" s="539"/>
      <c r="TVZ45" s="539"/>
      <c r="TWA45" s="539"/>
      <c r="TWB45" s="539"/>
      <c r="TWC45" s="539"/>
      <c r="TWD45" s="539"/>
      <c r="TWE45" s="539"/>
      <c r="TWF45" s="539"/>
      <c r="TWG45" s="539"/>
      <c r="TWH45" s="539"/>
      <c r="TWI45" s="539"/>
      <c r="TWJ45" s="539"/>
      <c r="TWK45" s="539"/>
      <c r="TWL45" s="539"/>
      <c r="TWM45" s="539"/>
      <c r="TWN45" s="539"/>
      <c r="TWO45" s="539"/>
      <c r="TWP45" s="539"/>
      <c r="TWQ45" s="539"/>
      <c r="TWR45" s="539"/>
      <c r="TWS45" s="539"/>
      <c r="TWT45" s="539"/>
      <c r="TWU45" s="539"/>
      <c r="TWV45" s="539"/>
      <c r="TWW45" s="539"/>
      <c r="TWX45" s="539"/>
      <c r="TWY45" s="539"/>
      <c r="TWZ45" s="539"/>
      <c r="TXA45" s="539"/>
      <c r="TXB45" s="539"/>
      <c r="TXC45" s="539"/>
      <c r="TXD45" s="539"/>
      <c r="TXE45" s="539"/>
      <c r="TXF45" s="539"/>
      <c r="TXG45" s="539"/>
      <c r="TXH45" s="539"/>
      <c r="TXI45" s="539"/>
      <c r="TXJ45" s="539"/>
      <c r="TXK45" s="539"/>
      <c r="TXL45" s="539"/>
      <c r="TXM45" s="539"/>
      <c r="TXN45" s="539"/>
      <c r="TXO45" s="539"/>
      <c r="TXP45" s="539"/>
      <c r="TXQ45" s="539"/>
      <c r="TXR45" s="539"/>
      <c r="TXS45" s="539"/>
      <c r="TXT45" s="539"/>
      <c r="TXU45" s="539"/>
      <c r="TXV45" s="539"/>
      <c r="TXW45" s="539"/>
      <c r="TXX45" s="539"/>
      <c r="TXY45" s="539"/>
      <c r="TXZ45" s="539"/>
      <c r="TYA45" s="539"/>
      <c r="TYB45" s="539"/>
      <c r="TYC45" s="539"/>
      <c r="TYD45" s="539"/>
      <c r="TYE45" s="539"/>
      <c r="TYF45" s="539"/>
      <c r="TYG45" s="539"/>
      <c r="TYH45" s="539"/>
      <c r="TYI45" s="539"/>
      <c r="TYJ45" s="539"/>
      <c r="TYK45" s="539"/>
      <c r="TYL45" s="539"/>
      <c r="TYM45" s="539"/>
      <c r="TYN45" s="539"/>
      <c r="TYO45" s="539"/>
      <c r="TYP45" s="539"/>
      <c r="TYQ45" s="539"/>
      <c r="TYR45" s="539"/>
      <c r="TYS45" s="539"/>
      <c r="TYT45" s="539"/>
      <c r="TYU45" s="539"/>
      <c r="TYV45" s="539"/>
      <c r="TYW45" s="539"/>
      <c r="TYX45" s="539"/>
      <c r="TYY45" s="539"/>
      <c r="TYZ45" s="539"/>
      <c r="TZA45" s="539"/>
      <c r="TZB45" s="539"/>
      <c r="TZC45" s="539"/>
      <c r="TZD45" s="539"/>
      <c r="TZE45" s="539"/>
      <c r="TZF45" s="539"/>
      <c r="TZG45" s="539"/>
      <c r="TZH45" s="539"/>
      <c r="TZI45" s="539"/>
      <c r="TZJ45" s="539"/>
      <c r="TZK45" s="539"/>
      <c r="TZL45" s="539"/>
      <c r="TZM45" s="539"/>
      <c r="TZN45" s="539"/>
      <c r="TZO45" s="539"/>
      <c r="TZP45" s="539"/>
      <c r="TZQ45" s="539"/>
      <c r="TZR45" s="539"/>
      <c r="TZS45" s="539"/>
      <c r="TZT45" s="539"/>
      <c r="TZU45" s="539"/>
      <c r="TZV45" s="539"/>
      <c r="TZW45" s="539"/>
      <c r="TZX45" s="539"/>
      <c r="TZY45" s="539"/>
      <c r="TZZ45" s="539"/>
      <c r="UAA45" s="539"/>
      <c r="UAB45" s="539"/>
      <c r="UAC45" s="539"/>
      <c r="UAD45" s="539"/>
      <c r="UAE45" s="539"/>
      <c r="UAF45" s="539"/>
      <c r="UAG45" s="539"/>
      <c r="UAH45" s="539"/>
      <c r="UAI45" s="539"/>
      <c r="UAJ45" s="539"/>
      <c r="UAK45" s="539"/>
      <c r="UAL45" s="539"/>
      <c r="UAM45" s="539"/>
      <c r="UAN45" s="539"/>
      <c r="UAO45" s="539"/>
      <c r="UAP45" s="539"/>
      <c r="UAQ45" s="539"/>
      <c r="UAR45" s="539"/>
      <c r="UAS45" s="539"/>
      <c r="UAT45" s="539"/>
      <c r="UAU45" s="539"/>
      <c r="UAV45" s="539"/>
      <c r="UAW45" s="539"/>
      <c r="UAX45" s="539"/>
      <c r="UAY45" s="539"/>
      <c r="UAZ45" s="539"/>
      <c r="UBA45" s="539"/>
      <c r="UBB45" s="539"/>
      <c r="UBC45" s="539"/>
      <c r="UBD45" s="539"/>
      <c r="UBE45" s="539"/>
      <c r="UBF45" s="539"/>
      <c r="UBG45" s="539"/>
      <c r="UBH45" s="539"/>
      <c r="UBI45" s="539"/>
      <c r="UBJ45" s="539"/>
      <c r="UBK45" s="539"/>
      <c r="UBL45" s="539"/>
      <c r="UBM45" s="539"/>
      <c r="UBN45" s="539"/>
      <c r="UBO45" s="539"/>
      <c r="UBP45" s="539"/>
      <c r="UBQ45" s="539"/>
      <c r="UBR45" s="539"/>
      <c r="UBS45" s="539"/>
      <c r="UBT45" s="539"/>
      <c r="UBU45" s="539"/>
      <c r="UBV45" s="539"/>
      <c r="UBW45" s="539"/>
      <c r="UBX45" s="539"/>
      <c r="UBY45" s="539"/>
      <c r="UBZ45" s="539"/>
      <c r="UCA45" s="539"/>
      <c r="UCB45" s="539"/>
      <c r="UCC45" s="539"/>
      <c r="UCD45" s="539"/>
      <c r="UCE45" s="539"/>
      <c r="UCF45" s="539"/>
      <c r="UCG45" s="539"/>
      <c r="UCH45" s="539"/>
      <c r="UCI45" s="539"/>
      <c r="UCJ45" s="539"/>
      <c r="UCK45" s="539"/>
      <c r="UCL45" s="539"/>
      <c r="UCM45" s="539"/>
      <c r="UCN45" s="539"/>
      <c r="UCO45" s="539"/>
      <c r="UCP45" s="539"/>
      <c r="UCQ45" s="539"/>
      <c r="UCR45" s="539"/>
      <c r="UCS45" s="539"/>
      <c r="UCT45" s="539"/>
      <c r="UCU45" s="539"/>
      <c r="UCV45" s="539"/>
      <c r="UCW45" s="539"/>
      <c r="UCX45" s="539"/>
      <c r="UCY45" s="539"/>
      <c r="UCZ45" s="539"/>
      <c r="UDA45" s="539"/>
      <c r="UDB45" s="539"/>
      <c r="UDC45" s="539"/>
      <c r="UDD45" s="539"/>
      <c r="UDE45" s="539"/>
      <c r="UDF45" s="539"/>
      <c r="UDG45" s="539"/>
      <c r="UDH45" s="539"/>
      <c r="UDI45" s="539"/>
      <c r="UDJ45" s="539"/>
      <c r="UDK45" s="539"/>
      <c r="UDL45" s="539"/>
      <c r="UDM45" s="539"/>
      <c r="UDN45" s="539"/>
      <c r="UDO45" s="539"/>
      <c r="UDP45" s="539"/>
      <c r="UDQ45" s="539"/>
      <c r="UDR45" s="539"/>
      <c r="UDS45" s="539"/>
      <c r="UDT45" s="539"/>
      <c r="UDU45" s="539"/>
      <c r="UDV45" s="539"/>
      <c r="UDW45" s="539"/>
      <c r="UDX45" s="539"/>
      <c r="UDY45" s="539"/>
      <c r="UDZ45" s="539"/>
      <c r="UEA45" s="539"/>
      <c r="UEB45" s="539"/>
      <c r="UEC45" s="539"/>
      <c r="UED45" s="539"/>
      <c r="UEE45" s="539"/>
      <c r="UEF45" s="539"/>
      <c r="UEG45" s="539"/>
      <c r="UEH45" s="539"/>
      <c r="UEI45" s="539"/>
      <c r="UEJ45" s="539"/>
      <c r="UEK45" s="539"/>
      <c r="UEL45" s="539"/>
      <c r="UEM45" s="539"/>
      <c r="UEN45" s="539"/>
      <c r="UEO45" s="539"/>
      <c r="UEP45" s="539"/>
      <c r="UEQ45" s="539"/>
      <c r="UER45" s="539"/>
      <c r="UES45" s="539"/>
      <c r="UET45" s="539"/>
      <c r="UEU45" s="539"/>
      <c r="UEV45" s="539"/>
      <c r="UEW45" s="539"/>
      <c r="UEX45" s="539"/>
      <c r="UEY45" s="539"/>
      <c r="UEZ45" s="539"/>
      <c r="UFA45" s="539"/>
      <c r="UFB45" s="539"/>
      <c r="UFC45" s="539"/>
      <c r="UFD45" s="539"/>
      <c r="UFE45" s="539"/>
      <c r="UFF45" s="539"/>
      <c r="UFG45" s="539"/>
      <c r="UFH45" s="539"/>
      <c r="UFI45" s="539"/>
      <c r="UFJ45" s="539"/>
      <c r="UFK45" s="539"/>
      <c r="UFL45" s="539"/>
      <c r="UFM45" s="539"/>
      <c r="UFN45" s="539"/>
      <c r="UFO45" s="539"/>
      <c r="UFP45" s="539"/>
      <c r="UFQ45" s="539"/>
      <c r="UFR45" s="539"/>
      <c r="UFS45" s="539"/>
      <c r="UFT45" s="539"/>
      <c r="UFU45" s="539"/>
      <c r="UFV45" s="539"/>
      <c r="UFW45" s="539"/>
      <c r="UFX45" s="539"/>
      <c r="UFY45" s="539"/>
      <c r="UFZ45" s="539"/>
      <c r="UGA45" s="539"/>
      <c r="UGB45" s="539"/>
      <c r="UGC45" s="539"/>
      <c r="UGD45" s="539"/>
      <c r="UGE45" s="539"/>
      <c r="UGF45" s="539"/>
      <c r="UGG45" s="539"/>
      <c r="UGH45" s="539"/>
      <c r="UGI45" s="539"/>
      <c r="UGJ45" s="539"/>
      <c r="UGK45" s="539"/>
      <c r="UGL45" s="539"/>
      <c r="UGM45" s="539"/>
      <c r="UGN45" s="539"/>
      <c r="UGO45" s="539"/>
      <c r="UGP45" s="539"/>
      <c r="UGQ45" s="539"/>
      <c r="UGR45" s="539"/>
      <c r="UGS45" s="539"/>
      <c r="UGT45" s="539"/>
      <c r="UGU45" s="539"/>
      <c r="UGV45" s="539"/>
      <c r="UGW45" s="539"/>
      <c r="UGX45" s="539"/>
      <c r="UGY45" s="539"/>
      <c r="UGZ45" s="539"/>
      <c r="UHA45" s="539"/>
      <c r="UHB45" s="539"/>
      <c r="UHC45" s="539"/>
      <c r="UHD45" s="539"/>
      <c r="UHE45" s="539"/>
      <c r="UHF45" s="539"/>
      <c r="UHG45" s="539"/>
      <c r="UHH45" s="539"/>
      <c r="UHI45" s="539"/>
      <c r="UHJ45" s="539"/>
      <c r="UHK45" s="539"/>
      <c r="UHL45" s="539"/>
      <c r="UHM45" s="539"/>
      <c r="UHN45" s="539"/>
      <c r="UHO45" s="539"/>
      <c r="UHP45" s="539"/>
      <c r="UHQ45" s="539"/>
      <c r="UHR45" s="539"/>
      <c r="UHS45" s="539"/>
      <c r="UHT45" s="539"/>
      <c r="UHU45" s="539"/>
      <c r="UHV45" s="539"/>
      <c r="UHW45" s="539"/>
      <c r="UHX45" s="539"/>
      <c r="UHY45" s="539"/>
      <c r="UHZ45" s="539"/>
      <c r="UIA45" s="539"/>
      <c r="UIB45" s="539"/>
      <c r="UIC45" s="539"/>
      <c r="UID45" s="539"/>
      <c r="UIE45" s="539"/>
      <c r="UIF45" s="539"/>
      <c r="UIG45" s="539"/>
      <c r="UIH45" s="539"/>
      <c r="UII45" s="539"/>
      <c r="UIJ45" s="539"/>
      <c r="UIK45" s="539"/>
      <c r="UIL45" s="539"/>
      <c r="UIM45" s="539"/>
      <c r="UIN45" s="539"/>
      <c r="UIO45" s="539"/>
      <c r="UIP45" s="539"/>
      <c r="UIQ45" s="539"/>
      <c r="UIR45" s="539"/>
      <c r="UIS45" s="539"/>
      <c r="UIT45" s="539"/>
      <c r="UIU45" s="539"/>
      <c r="UIV45" s="539"/>
      <c r="UIW45" s="539"/>
      <c r="UIX45" s="539"/>
      <c r="UIY45" s="539"/>
      <c r="UIZ45" s="539"/>
      <c r="UJA45" s="539"/>
      <c r="UJB45" s="539"/>
      <c r="UJC45" s="539"/>
      <c r="UJD45" s="539"/>
      <c r="UJE45" s="539"/>
      <c r="UJF45" s="539"/>
      <c r="UJG45" s="539"/>
      <c r="UJH45" s="539"/>
      <c r="UJI45" s="539"/>
      <c r="UJJ45" s="539"/>
      <c r="UJK45" s="539"/>
      <c r="UJL45" s="539"/>
      <c r="UJM45" s="539"/>
      <c r="UJN45" s="539"/>
      <c r="UJO45" s="539"/>
      <c r="UJP45" s="539"/>
      <c r="UJQ45" s="539"/>
      <c r="UJR45" s="539"/>
      <c r="UJS45" s="539"/>
      <c r="UJT45" s="539"/>
      <c r="UJU45" s="539"/>
      <c r="UJV45" s="539"/>
      <c r="UJW45" s="539"/>
      <c r="UJX45" s="539"/>
      <c r="UJY45" s="539"/>
      <c r="UJZ45" s="539"/>
      <c r="UKA45" s="539"/>
      <c r="UKB45" s="539"/>
      <c r="UKC45" s="539"/>
      <c r="UKD45" s="539"/>
      <c r="UKE45" s="539"/>
      <c r="UKF45" s="539"/>
      <c r="UKG45" s="539"/>
      <c r="UKH45" s="539"/>
      <c r="UKI45" s="539"/>
      <c r="UKJ45" s="539"/>
      <c r="UKK45" s="539"/>
      <c r="UKL45" s="539"/>
      <c r="UKM45" s="539"/>
      <c r="UKN45" s="539"/>
      <c r="UKO45" s="539"/>
      <c r="UKP45" s="539"/>
      <c r="UKQ45" s="539"/>
      <c r="UKR45" s="539"/>
      <c r="UKS45" s="539"/>
      <c r="UKT45" s="539"/>
      <c r="UKU45" s="539"/>
      <c r="UKV45" s="539"/>
      <c r="UKW45" s="539"/>
      <c r="UKX45" s="539"/>
      <c r="UKY45" s="539"/>
      <c r="UKZ45" s="539"/>
      <c r="ULA45" s="539"/>
      <c r="ULB45" s="539"/>
      <c r="ULC45" s="539"/>
      <c r="ULD45" s="539"/>
      <c r="ULE45" s="539"/>
      <c r="ULF45" s="539"/>
      <c r="ULG45" s="539"/>
      <c r="ULH45" s="539"/>
      <c r="ULI45" s="539"/>
      <c r="ULJ45" s="539"/>
      <c r="ULK45" s="539"/>
      <c r="ULL45" s="539"/>
      <c r="ULM45" s="539"/>
      <c r="ULN45" s="539"/>
      <c r="ULO45" s="539"/>
      <c r="ULP45" s="539"/>
      <c r="ULQ45" s="539"/>
      <c r="ULR45" s="539"/>
      <c r="ULS45" s="539"/>
      <c r="ULT45" s="539"/>
      <c r="ULU45" s="539"/>
      <c r="ULV45" s="539"/>
      <c r="ULW45" s="539"/>
      <c r="ULX45" s="539"/>
      <c r="ULY45" s="539"/>
      <c r="ULZ45" s="539"/>
      <c r="UMA45" s="539"/>
      <c r="UMB45" s="539"/>
      <c r="UMC45" s="539"/>
      <c r="UMD45" s="539"/>
      <c r="UME45" s="539"/>
      <c r="UMF45" s="539"/>
      <c r="UMG45" s="539"/>
      <c r="UMH45" s="539"/>
      <c r="UMI45" s="539"/>
      <c r="UMJ45" s="539"/>
      <c r="UMK45" s="539"/>
      <c r="UML45" s="539"/>
      <c r="UMM45" s="539"/>
      <c r="UMN45" s="539"/>
      <c r="UMO45" s="539"/>
      <c r="UMP45" s="539"/>
      <c r="UMQ45" s="539"/>
      <c r="UMR45" s="539"/>
      <c r="UMS45" s="539"/>
      <c r="UMT45" s="539"/>
      <c r="UMU45" s="539"/>
      <c r="UMV45" s="539"/>
      <c r="UMW45" s="539"/>
      <c r="UMX45" s="539"/>
      <c r="UMY45" s="539"/>
      <c r="UMZ45" s="539"/>
      <c r="UNA45" s="539"/>
      <c r="UNB45" s="539"/>
      <c r="UNC45" s="539"/>
      <c r="UND45" s="539"/>
      <c r="UNE45" s="539"/>
      <c r="UNF45" s="539"/>
      <c r="UNG45" s="539"/>
      <c r="UNH45" s="539"/>
      <c r="UNI45" s="539"/>
      <c r="UNJ45" s="539"/>
      <c r="UNK45" s="539"/>
      <c r="UNL45" s="539"/>
      <c r="UNM45" s="539"/>
      <c r="UNN45" s="539"/>
      <c r="UNO45" s="539"/>
      <c r="UNP45" s="539"/>
      <c r="UNQ45" s="539"/>
      <c r="UNR45" s="539"/>
      <c r="UNS45" s="539"/>
      <c r="UNT45" s="539"/>
      <c r="UNU45" s="539"/>
      <c r="UNV45" s="539"/>
      <c r="UNW45" s="539"/>
      <c r="UNX45" s="539"/>
      <c r="UNY45" s="539"/>
      <c r="UNZ45" s="539"/>
      <c r="UOA45" s="539"/>
      <c r="UOB45" s="539"/>
      <c r="UOC45" s="539"/>
      <c r="UOD45" s="539"/>
      <c r="UOE45" s="539"/>
      <c r="UOF45" s="539"/>
      <c r="UOG45" s="539"/>
      <c r="UOH45" s="539"/>
      <c r="UOI45" s="539"/>
      <c r="UOJ45" s="539"/>
      <c r="UOK45" s="539"/>
      <c r="UOL45" s="539"/>
      <c r="UOM45" s="539"/>
      <c r="UON45" s="539"/>
      <c r="UOO45" s="539"/>
      <c r="UOP45" s="539"/>
      <c r="UOQ45" s="539"/>
      <c r="UOR45" s="539"/>
      <c r="UOS45" s="539"/>
      <c r="UOT45" s="539"/>
      <c r="UOU45" s="539"/>
      <c r="UOV45" s="539"/>
      <c r="UOW45" s="539"/>
      <c r="UOX45" s="539"/>
      <c r="UOY45" s="539"/>
      <c r="UOZ45" s="539"/>
      <c r="UPA45" s="539"/>
      <c r="UPB45" s="539"/>
      <c r="UPC45" s="539"/>
      <c r="UPD45" s="539"/>
      <c r="UPE45" s="539"/>
      <c r="UPF45" s="539"/>
      <c r="UPG45" s="539"/>
      <c r="UPH45" s="539"/>
      <c r="UPI45" s="539"/>
      <c r="UPJ45" s="539"/>
      <c r="UPK45" s="539"/>
      <c r="UPL45" s="539"/>
      <c r="UPM45" s="539"/>
      <c r="UPN45" s="539"/>
      <c r="UPO45" s="539"/>
      <c r="UPP45" s="539"/>
      <c r="UPQ45" s="539"/>
      <c r="UPR45" s="539"/>
      <c r="UPS45" s="539"/>
      <c r="UPT45" s="539"/>
      <c r="UPU45" s="539"/>
      <c r="UPV45" s="539"/>
      <c r="UPW45" s="539"/>
      <c r="UPX45" s="539"/>
      <c r="UPY45" s="539"/>
      <c r="UPZ45" s="539"/>
      <c r="UQA45" s="539"/>
      <c r="UQB45" s="539"/>
      <c r="UQC45" s="539"/>
      <c r="UQD45" s="539"/>
      <c r="UQE45" s="539"/>
      <c r="UQF45" s="539"/>
      <c r="UQG45" s="539"/>
      <c r="UQH45" s="539"/>
      <c r="UQI45" s="539"/>
      <c r="UQJ45" s="539"/>
      <c r="UQK45" s="539"/>
      <c r="UQL45" s="539"/>
      <c r="UQM45" s="539"/>
      <c r="UQN45" s="539"/>
      <c r="UQO45" s="539"/>
      <c r="UQP45" s="539"/>
      <c r="UQQ45" s="539"/>
      <c r="UQR45" s="539"/>
      <c r="UQS45" s="539"/>
      <c r="UQT45" s="539"/>
      <c r="UQU45" s="539"/>
      <c r="UQV45" s="539"/>
      <c r="UQW45" s="539"/>
      <c r="UQX45" s="539"/>
      <c r="UQY45" s="539"/>
      <c r="UQZ45" s="539"/>
      <c r="URA45" s="539"/>
      <c r="URB45" s="539"/>
      <c r="URC45" s="539"/>
      <c r="URD45" s="539"/>
      <c r="URE45" s="539"/>
      <c r="URF45" s="539"/>
      <c r="URG45" s="539"/>
      <c r="URH45" s="539"/>
      <c r="URI45" s="539"/>
      <c r="URJ45" s="539"/>
      <c r="URK45" s="539"/>
      <c r="URL45" s="539"/>
      <c r="URM45" s="539"/>
      <c r="URN45" s="539"/>
      <c r="URO45" s="539"/>
      <c r="URP45" s="539"/>
      <c r="URQ45" s="539"/>
      <c r="URR45" s="539"/>
      <c r="URS45" s="539"/>
      <c r="URT45" s="539"/>
      <c r="URU45" s="539"/>
      <c r="URV45" s="539"/>
      <c r="URW45" s="539"/>
      <c r="URX45" s="539"/>
      <c r="URY45" s="539"/>
      <c r="URZ45" s="539"/>
      <c r="USA45" s="539"/>
      <c r="USB45" s="539"/>
      <c r="USC45" s="539"/>
      <c r="USD45" s="539"/>
      <c r="USE45" s="539"/>
      <c r="USF45" s="539"/>
      <c r="USG45" s="539"/>
      <c r="USH45" s="539"/>
      <c r="USI45" s="539"/>
      <c r="USJ45" s="539"/>
      <c r="USK45" s="539"/>
      <c r="USL45" s="539"/>
      <c r="USM45" s="539"/>
      <c r="USN45" s="539"/>
      <c r="USO45" s="539"/>
      <c r="USP45" s="539"/>
      <c r="USQ45" s="539"/>
      <c r="USR45" s="539"/>
      <c r="USS45" s="539"/>
      <c r="UST45" s="539"/>
      <c r="USU45" s="539"/>
      <c r="USV45" s="539"/>
      <c r="USW45" s="539"/>
      <c r="USX45" s="539"/>
      <c r="USY45" s="539"/>
      <c r="USZ45" s="539"/>
      <c r="UTA45" s="539"/>
      <c r="UTB45" s="539"/>
      <c r="UTC45" s="539"/>
      <c r="UTD45" s="539"/>
      <c r="UTE45" s="539"/>
      <c r="UTF45" s="539"/>
      <c r="UTG45" s="539"/>
      <c r="UTH45" s="539"/>
      <c r="UTI45" s="539"/>
      <c r="UTJ45" s="539"/>
      <c r="UTK45" s="539"/>
      <c r="UTL45" s="539"/>
      <c r="UTM45" s="539"/>
      <c r="UTN45" s="539"/>
      <c r="UTO45" s="539"/>
      <c r="UTP45" s="539"/>
      <c r="UTQ45" s="539"/>
      <c r="UTR45" s="539"/>
      <c r="UTS45" s="539"/>
      <c r="UTT45" s="539"/>
      <c r="UTU45" s="539"/>
      <c r="UTV45" s="539"/>
      <c r="UTW45" s="539"/>
      <c r="UTX45" s="539"/>
      <c r="UTY45" s="539"/>
      <c r="UTZ45" s="539"/>
      <c r="UUA45" s="539"/>
      <c r="UUB45" s="539"/>
      <c r="UUC45" s="539"/>
      <c r="UUD45" s="539"/>
      <c r="UUE45" s="539"/>
      <c r="UUF45" s="539"/>
      <c r="UUG45" s="539"/>
      <c r="UUH45" s="539"/>
      <c r="UUI45" s="539"/>
      <c r="UUJ45" s="539"/>
      <c r="UUK45" s="539"/>
      <c r="UUL45" s="539"/>
      <c r="UUM45" s="539"/>
      <c r="UUN45" s="539"/>
      <c r="UUO45" s="539"/>
      <c r="UUP45" s="539"/>
      <c r="UUQ45" s="539"/>
      <c r="UUR45" s="539"/>
      <c r="UUS45" s="539"/>
      <c r="UUT45" s="539"/>
      <c r="UUU45" s="539"/>
      <c r="UUV45" s="539"/>
      <c r="UUW45" s="539"/>
      <c r="UUX45" s="539"/>
      <c r="UUY45" s="539"/>
      <c r="UUZ45" s="539"/>
      <c r="UVA45" s="539"/>
      <c r="UVB45" s="539"/>
      <c r="UVC45" s="539"/>
      <c r="UVD45" s="539"/>
      <c r="UVE45" s="539"/>
      <c r="UVF45" s="539"/>
      <c r="UVG45" s="539"/>
      <c r="UVH45" s="539"/>
      <c r="UVI45" s="539"/>
      <c r="UVJ45" s="539"/>
      <c r="UVK45" s="539"/>
      <c r="UVL45" s="539"/>
      <c r="UVM45" s="539"/>
      <c r="UVN45" s="539"/>
      <c r="UVO45" s="539"/>
      <c r="UVP45" s="539"/>
      <c r="UVQ45" s="539"/>
      <c r="UVR45" s="539"/>
      <c r="UVS45" s="539"/>
      <c r="UVT45" s="539"/>
      <c r="UVU45" s="539"/>
      <c r="UVV45" s="539"/>
      <c r="UVW45" s="539"/>
      <c r="UVX45" s="539"/>
      <c r="UVY45" s="539"/>
      <c r="UVZ45" s="539"/>
      <c r="UWA45" s="539"/>
      <c r="UWB45" s="539"/>
      <c r="UWC45" s="539"/>
      <c r="UWD45" s="539"/>
      <c r="UWE45" s="539"/>
      <c r="UWF45" s="539"/>
      <c r="UWG45" s="539"/>
      <c r="UWH45" s="539"/>
      <c r="UWI45" s="539"/>
      <c r="UWJ45" s="539"/>
      <c r="UWK45" s="539"/>
      <c r="UWL45" s="539"/>
      <c r="UWM45" s="539"/>
      <c r="UWN45" s="539"/>
      <c r="UWO45" s="539"/>
      <c r="UWP45" s="539"/>
      <c r="UWQ45" s="539"/>
      <c r="UWR45" s="539"/>
      <c r="UWS45" s="539"/>
      <c r="UWT45" s="539"/>
      <c r="UWU45" s="539"/>
      <c r="UWV45" s="539"/>
      <c r="UWW45" s="539"/>
      <c r="UWX45" s="539"/>
      <c r="UWY45" s="539"/>
      <c r="UWZ45" s="539"/>
      <c r="UXA45" s="539"/>
      <c r="UXB45" s="539"/>
      <c r="UXC45" s="539"/>
      <c r="UXD45" s="539"/>
      <c r="UXE45" s="539"/>
      <c r="UXF45" s="539"/>
      <c r="UXG45" s="539"/>
      <c r="UXH45" s="539"/>
      <c r="UXI45" s="539"/>
      <c r="UXJ45" s="539"/>
      <c r="UXK45" s="539"/>
      <c r="UXL45" s="539"/>
      <c r="UXM45" s="539"/>
      <c r="UXN45" s="539"/>
      <c r="UXO45" s="539"/>
      <c r="UXP45" s="539"/>
      <c r="UXQ45" s="539"/>
      <c r="UXR45" s="539"/>
      <c r="UXS45" s="539"/>
      <c r="UXT45" s="539"/>
      <c r="UXU45" s="539"/>
      <c r="UXV45" s="539"/>
      <c r="UXW45" s="539"/>
      <c r="UXX45" s="539"/>
      <c r="UXY45" s="539"/>
      <c r="UXZ45" s="539"/>
      <c r="UYA45" s="539"/>
      <c r="UYB45" s="539"/>
      <c r="UYC45" s="539"/>
      <c r="UYD45" s="539"/>
      <c r="UYE45" s="539"/>
      <c r="UYF45" s="539"/>
      <c r="UYG45" s="539"/>
      <c r="UYH45" s="539"/>
      <c r="UYI45" s="539"/>
      <c r="UYJ45" s="539"/>
      <c r="UYK45" s="539"/>
      <c r="UYL45" s="539"/>
      <c r="UYM45" s="539"/>
      <c r="UYN45" s="539"/>
      <c r="UYO45" s="539"/>
      <c r="UYP45" s="539"/>
      <c r="UYQ45" s="539"/>
      <c r="UYR45" s="539"/>
      <c r="UYS45" s="539"/>
      <c r="UYT45" s="539"/>
      <c r="UYU45" s="539"/>
      <c r="UYV45" s="539"/>
      <c r="UYW45" s="539"/>
      <c r="UYX45" s="539"/>
      <c r="UYY45" s="539"/>
      <c r="UYZ45" s="539"/>
      <c r="UZA45" s="539"/>
      <c r="UZB45" s="539"/>
      <c r="UZC45" s="539"/>
      <c r="UZD45" s="539"/>
      <c r="UZE45" s="539"/>
      <c r="UZF45" s="539"/>
      <c r="UZG45" s="539"/>
      <c r="UZH45" s="539"/>
      <c r="UZI45" s="539"/>
      <c r="UZJ45" s="539"/>
      <c r="UZK45" s="539"/>
      <c r="UZL45" s="539"/>
      <c r="UZM45" s="539"/>
      <c r="UZN45" s="539"/>
      <c r="UZO45" s="539"/>
      <c r="UZP45" s="539"/>
      <c r="UZQ45" s="539"/>
      <c r="UZR45" s="539"/>
      <c r="UZS45" s="539"/>
      <c r="UZT45" s="539"/>
      <c r="UZU45" s="539"/>
      <c r="UZV45" s="539"/>
      <c r="UZW45" s="539"/>
      <c r="UZX45" s="539"/>
      <c r="UZY45" s="539"/>
      <c r="UZZ45" s="539"/>
      <c r="VAA45" s="539"/>
      <c r="VAB45" s="539"/>
      <c r="VAC45" s="539"/>
      <c r="VAD45" s="539"/>
      <c r="VAE45" s="539"/>
      <c r="VAF45" s="539"/>
      <c r="VAG45" s="539"/>
      <c r="VAH45" s="539"/>
      <c r="VAI45" s="539"/>
      <c r="VAJ45" s="539"/>
      <c r="VAK45" s="539"/>
      <c r="VAL45" s="539"/>
      <c r="VAM45" s="539"/>
      <c r="VAN45" s="539"/>
      <c r="VAO45" s="539"/>
      <c r="VAP45" s="539"/>
      <c r="VAQ45" s="539"/>
      <c r="VAR45" s="539"/>
      <c r="VAS45" s="539"/>
      <c r="VAT45" s="539"/>
      <c r="VAU45" s="539"/>
      <c r="VAV45" s="539"/>
      <c r="VAW45" s="539"/>
      <c r="VAX45" s="539"/>
      <c r="VAY45" s="539"/>
      <c r="VAZ45" s="539"/>
      <c r="VBA45" s="539"/>
      <c r="VBB45" s="539"/>
      <c r="VBC45" s="539"/>
      <c r="VBD45" s="539"/>
      <c r="VBE45" s="539"/>
      <c r="VBF45" s="539"/>
      <c r="VBG45" s="539"/>
      <c r="VBH45" s="539"/>
      <c r="VBI45" s="539"/>
      <c r="VBJ45" s="539"/>
      <c r="VBK45" s="539"/>
      <c r="VBL45" s="539"/>
      <c r="VBM45" s="539"/>
      <c r="VBN45" s="539"/>
      <c r="VBO45" s="539"/>
      <c r="VBP45" s="539"/>
      <c r="VBQ45" s="539"/>
      <c r="VBR45" s="539"/>
      <c r="VBS45" s="539"/>
      <c r="VBT45" s="539"/>
      <c r="VBU45" s="539"/>
      <c r="VBV45" s="539"/>
      <c r="VBW45" s="539"/>
      <c r="VBX45" s="539"/>
      <c r="VBY45" s="539"/>
      <c r="VBZ45" s="539"/>
      <c r="VCA45" s="539"/>
      <c r="VCB45" s="539"/>
      <c r="VCC45" s="539"/>
      <c r="VCD45" s="539"/>
      <c r="VCE45" s="539"/>
      <c r="VCF45" s="539"/>
      <c r="VCG45" s="539"/>
      <c r="VCH45" s="539"/>
      <c r="VCI45" s="539"/>
      <c r="VCJ45" s="539"/>
      <c r="VCK45" s="539"/>
      <c r="VCL45" s="539"/>
      <c r="VCM45" s="539"/>
      <c r="VCN45" s="539"/>
      <c r="VCO45" s="539"/>
      <c r="VCP45" s="539"/>
      <c r="VCQ45" s="539"/>
      <c r="VCR45" s="539"/>
      <c r="VCS45" s="539"/>
      <c r="VCT45" s="539"/>
      <c r="VCU45" s="539"/>
      <c r="VCV45" s="539"/>
      <c r="VCW45" s="539"/>
      <c r="VCX45" s="539"/>
      <c r="VCY45" s="539"/>
      <c r="VCZ45" s="539"/>
      <c r="VDA45" s="539"/>
      <c r="VDB45" s="539"/>
      <c r="VDC45" s="539"/>
      <c r="VDD45" s="539"/>
      <c r="VDE45" s="539"/>
      <c r="VDF45" s="539"/>
      <c r="VDG45" s="539"/>
      <c r="VDH45" s="539"/>
      <c r="VDI45" s="539"/>
      <c r="VDJ45" s="539"/>
      <c r="VDK45" s="539"/>
      <c r="VDL45" s="539"/>
      <c r="VDM45" s="539"/>
      <c r="VDN45" s="539"/>
      <c r="VDO45" s="539"/>
      <c r="VDP45" s="539"/>
      <c r="VDQ45" s="539"/>
      <c r="VDR45" s="539"/>
      <c r="VDS45" s="539"/>
      <c r="VDT45" s="539"/>
      <c r="VDU45" s="539"/>
      <c r="VDV45" s="539"/>
      <c r="VDW45" s="539"/>
      <c r="VDX45" s="539"/>
      <c r="VDY45" s="539"/>
      <c r="VDZ45" s="539"/>
      <c r="VEA45" s="539"/>
      <c r="VEB45" s="539"/>
      <c r="VEC45" s="539"/>
      <c r="VED45" s="539"/>
      <c r="VEE45" s="539"/>
      <c r="VEF45" s="539"/>
      <c r="VEG45" s="539"/>
      <c r="VEH45" s="539"/>
      <c r="VEI45" s="539"/>
      <c r="VEJ45" s="539"/>
      <c r="VEK45" s="539"/>
      <c r="VEL45" s="539"/>
      <c r="VEM45" s="539"/>
      <c r="VEN45" s="539"/>
      <c r="VEO45" s="539"/>
      <c r="VEP45" s="539"/>
      <c r="VEQ45" s="539"/>
      <c r="VER45" s="539"/>
      <c r="VES45" s="539"/>
      <c r="VET45" s="539"/>
      <c r="VEU45" s="539"/>
      <c r="VEV45" s="539"/>
      <c r="VEW45" s="539"/>
      <c r="VEX45" s="539"/>
      <c r="VEY45" s="539"/>
      <c r="VEZ45" s="539"/>
      <c r="VFA45" s="539"/>
      <c r="VFB45" s="539"/>
      <c r="VFC45" s="539"/>
      <c r="VFD45" s="539"/>
      <c r="VFE45" s="539"/>
      <c r="VFF45" s="539"/>
      <c r="VFG45" s="539"/>
      <c r="VFH45" s="539"/>
      <c r="VFI45" s="539"/>
      <c r="VFJ45" s="539"/>
      <c r="VFK45" s="539"/>
      <c r="VFL45" s="539"/>
      <c r="VFM45" s="539"/>
      <c r="VFN45" s="539"/>
      <c r="VFO45" s="539"/>
      <c r="VFP45" s="539"/>
      <c r="VFQ45" s="539"/>
      <c r="VFR45" s="539"/>
      <c r="VFS45" s="539"/>
      <c r="VFT45" s="539"/>
      <c r="VFU45" s="539"/>
      <c r="VFV45" s="539"/>
      <c r="VFW45" s="539"/>
      <c r="VFX45" s="539"/>
      <c r="VFY45" s="539"/>
      <c r="VFZ45" s="539"/>
      <c r="VGA45" s="539"/>
      <c r="VGB45" s="539"/>
      <c r="VGC45" s="539"/>
      <c r="VGD45" s="539"/>
      <c r="VGE45" s="539"/>
      <c r="VGF45" s="539"/>
      <c r="VGG45" s="539"/>
      <c r="VGH45" s="539"/>
      <c r="VGI45" s="539"/>
      <c r="VGJ45" s="539"/>
      <c r="VGK45" s="539"/>
      <c r="VGL45" s="539"/>
      <c r="VGM45" s="539"/>
      <c r="VGN45" s="539"/>
      <c r="VGO45" s="539"/>
      <c r="VGP45" s="539"/>
      <c r="VGQ45" s="539"/>
      <c r="VGR45" s="539"/>
      <c r="VGS45" s="539"/>
      <c r="VGT45" s="539"/>
      <c r="VGU45" s="539"/>
      <c r="VGV45" s="539"/>
      <c r="VGW45" s="539"/>
      <c r="VGX45" s="539"/>
      <c r="VGY45" s="539"/>
      <c r="VGZ45" s="539"/>
      <c r="VHA45" s="539"/>
      <c r="VHB45" s="539"/>
      <c r="VHC45" s="539"/>
      <c r="VHD45" s="539"/>
      <c r="VHE45" s="539"/>
      <c r="VHF45" s="539"/>
      <c r="VHG45" s="539"/>
      <c r="VHH45" s="539"/>
      <c r="VHI45" s="539"/>
      <c r="VHJ45" s="539"/>
      <c r="VHK45" s="539"/>
      <c r="VHL45" s="539"/>
      <c r="VHM45" s="539"/>
      <c r="VHN45" s="539"/>
      <c r="VHO45" s="539"/>
      <c r="VHP45" s="539"/>
      <c r="VHQ45" s="539"/>
      <c r="VHR45" s="539"/>
      <c r="VHS45" s="539"/>
      <c r="VHT45" s="539"/>
      <c r="VHU45" s="539"/>
      <c r="VHV45" s="539"/>
      <c r="VHW45" s="539"/>
      <c r="VHX45" s="539"/>
      <c r="VHY45" s="539"/>
      <c r="VHZ45" s="539"/>
      <c r="VIA45" s="539"/>
      <c r="VIB45" s="539"/>
      <c r="VIC45" s="539"/>
      <c r="VID45" s="539"/>
      <c r="VIE45" s="539"/>
      <c r="VIF45" s="539"/>
      <c r="VIG45" s="539"/>
      <c r="VIH45" s="539"/>
      <c r="VII45" s="539"/>
      <c r="VIJ45" s="539"/>
      <c r="VIK45" s="539"/>
      <c r="VIL45" s="539"/>
      <c r="VIM45" s="539"/>
      <c r="VIN45" s="539"/>
      <c r="VIO45" s="539"/>
      <c r="VIP45" s="539"/>
      <c r="VIQ45" s="539"/>
      <c r="VIR45" s="539"/>
      <c r="VIS45" s="539"/>
      <c r="VIT45" s="539"/>
      <c r="VIU45" s="539"/>
      <c r="VIV45" s="539"/>
      <c r="VIW45" s="539"/>
      <c r="VIX45" s="539"/>
      <c r="VIY45" s="539"/>
      <c r="VIZ45" s="539"/>
      <c r="VJA45" s="539"/>
      <c r="VJB45" s="539"/>
      <c r="VJC45" s="539"/>
      <c r="VJD45" s="539"/>
      <c r="VJE45" s="539"/>
      <c r="VJF45" s="539"/>
      <c r="VJG45" s="539"/>
      <c r="VJH45" s="539"/>
      <c r="VJI45" s="539"/>
      <c r="VJJ45" s="539"/>
      <c r="VJK45" s="539"/>
      <c r="VJL45" s="539"/>
      <c r="VJM45" s="539"/>
      <c r="VJN45" s="539"/>
      <c r="VJO45" s="539"/>
      <c r="VJP45" s="539"/>
      <c r="VJQ45" s="539"/>
      <c r="VJR45" s="539"/>
      <c r="VJS45" s="539"/>
      <c r="VJT45" s="539"/>
      <c r="VJU45" s="539"/>
      <c r="VJV45" s="539"/>
      <c r="VJW45" s="539"/>
      <c r="VJX45" s="539"/>
      <c r="VJY45" s="539"/>
      <c r="VJZ45" s="539"/>
      <c r="VKA45" s="539"/>
      <c r="VKB45" s="539"/>
      <c r="VKC45" s="539"/>
      <c r="VKD45" s="539"/>
      <c r="VKE45" s="539"/>
      <c r="VKF45" s="539"/>
      <c r="VKG45" s="539"/>
      <c r="VKH45" s="539"/>
      <c r="VKI45" s="539"/>
      <c r="VKJ45" s="539"/>
      <c r="VKK45" s="539"/>
      <c r="VKL45" s="539"/>
      <c r="VKM45" s="539"/>
      <c r="VKN45" s="539"/>
      <c r="VKO45" s="539"/>
      <c r="VKP45" s="539"/>
      <c r="VKQ45" s="539"/>
      <c r="VKR45" s="539"/>
      <c r="VKS45" s="539"/>
      <c r="VKT45" s="539"/>
      <c r="VKU45" s="539"/>
      <c r="VKV45" s="539"/>
      <c r="VKW45" s="539"/>
      <c r="VKX45" s="539"/>
      <c r="VKY45" s="539"/>
      <c r="VKZ45" s="539"/>
      <c r="VLA45" s="539"/>
      <c r="VLB45" s="539"/>
      <c r="VLC45" s="539"/>
      <c r="VLD45" s="539"/>
      <c r="VLE45" s="539"/>
      <c r="VLF45" s="539"/>
      <c r="VLG45" s="539"/>
      <c r="VLH45" s="539"/>
      <c r="VLI45" s="539"/>
      <c r="VLJ45" s="539"/>
      <c r="VLK45" s="539"/>
      <c r="VLL45" s="539"/>
      <c r="VLM45" s="539"/>
      <c r="VLN45" s="539"/>
      <c r="VLO45" s="539"/>
      <c r="VLP45" s="539"/>
      <c r="VLQ45" s="539"/>
      <c r="VLR45" s="539"/>
      <c r="VLS45" s="539"/>
      <c r="VLT45" s="539"/>
      <c r="VLU45" s="539"/>
      <c r="VLV45" s="539"/>
      <c r="VLW45" s="539"/>
      <c r="VLX45" s="539"/>
      <c r="VLY45" s="539"/>
      <c r="VLZ45" s="539"/>
      <c r="VMA45" s="539"/>
      <c r="VMB45" s="539"/>
      <c r="VMC45" s="539"/>
      <c r="VMD45" s="539"/>
      <c r="VME45" s="539"/>
      <c r="VMF45" s="539"/>
      <c r="VMG45" s="539"/>
      <c r="VMH45" s="539"/>
      <c r="VMI45" s="539"/>
      <c r="VMJ45" s="539"/>
      <c r="VMK45" s="539"/>
      <c r="VML45" s="539"/>
      <c r="VMM45" s="539"/>
      <c r="VMN45" s="539"/>
      <c r="VMO45" s="539"/>
      <c r="VMP45" s="539"/>
      <c r="VMQ45" s="539"/>
      <c r="VMR45" s="539"/>
      <c r="VMS45" s="539"/>
      <c r="VMT45" s="539"/>
      <c r="VMU45" s="539"/>
      <c r="VMV45" s="539"/>
      <c r="VMW45" s="539"/>
      <c r="VMX45" s="539"/>
      <c r="VMY45" s="539"/>
      <c r="VMZ45" s="539"/>
      <c r="VNA45" s="539"/>
      <c r="VNB45" s="539"/>
      <c r="VNC45" s="539"/>
      <c r="VND45" s="539"/>
      <c r="VNE45" s="539"/>
      <c r="VNF45" s="539"/>
      <c r="VNG45" s="539"/>
      <c r="VNH45" s="539"/>
      <c r="VNI45" s="539"/>
      <c r="VNJ45" s="539"/>
      <c r="VNK45" s="539"/>
      <c r="VNL45" s="539"/>
      <c r="VNM45" s="539"/>
      <c r="VNN45" s="539"/>
      <c r="VNO45" s="539"/>
      <c r="VNP45" s="539"/>
      <c r="VNQ45" s="539"/>
      <c r="VNR45" s="539"/>
      <c r="VNS45" s="539"/>
      <c r="VNT45" s="539"/>
      <c r="VNU45" s="539"/>
      <c r="VNV45" s="539"/>
      <c r="VNW45" s="539"/>
      <c r="VNX45" s="539"/>
      <c r="VNY45" s="539"/>
      <c r="VNZ45" s="539"/>
      <c r="VOA45" s="539"/>
      <c r="VOB45" s="539"/>
      <c r="VOC45" s="539"/>
      <c r="VOD45" s="539"/>
      <c r="VOE45" s="539"/>
      <c r="VOF45" s="539"/>
      <c r="VOG45" s="539"/>
      <c r="VOH45" s="539"/>
      <c r="VOI45" s="539"/>
      <c r="VOJ45" s="539"/>
      <c r="VOK45" s="539"/>
      <c r="VOL45" s="539"/>
      <c r="VOM45" s="539"/>
      <c r="VON45" s="539"/>
      <c r="VOO45" s="539"/>
      <c r="VOP45" s="539"/>
      <c r="VOQ45" s="539"/>
      <c r="VOR45" s="539"/>
      <c r="VOS45" s="539"/>
      <c r="VOT45" s="539"/>
      <c r="VOU45" s="539"/>
      <c r="VOV45" s="539"/>
      <c r="VOW45" s="539"/>
      <c r="VOX45" s="539"/>
      <c r="VOY45" s="539"/>
      <c r="VOZ45" s="539"/>
      <c r="VPA45" s="539"/>
      <c r="VPB45" s="539"/>
      <c r="VPC45" s="539"/>
      <c r="VPD45" s="539"/>
      <c r="VPE45" s="539"/>
      <c r="VPF45" s="539"/>
      <c r="VPG45" s="539"/>
      <c r="VPH45" s="539"/>
      <c r="VPI45" s="539"/>
      <c r="VPJ45" s="539"/>
      <c r="VPK45" s="539"/>
      <c r="VPL45" s="539"/>
      <c r="VPM45" s="539"/>
      <c r="VPN45" s="539"/>
      <c r="VPO45" s="539"/>
      <c r="VPP45" s="539"/>
      <c r="VPQ45" s="539"/>
      <c r="VPR45" s="539"/>
      <c r="VPS45" s="539"/>
      <c r="VPT45" s="539"/>
      <c r="VPU45" s="539"/>
      <c r="VPV45" s="539"/>
      <c r="VPW45" s="539"/>
      <c r="VPX45" s="539"/>
      <c r="VPY45" s="539"/>
      <c r="VPZ45" s="539"/>
      <c r="VQA45" s="539"/>
      <c r="VQB45" s="539"/>
      <c r="VQC45" s="539"/>
      <c r="VQD45" s="539"/>
      <c r="VQE45" s="539"/>
      <c r="VQF45" s="539"/>
      <c r="VQG45" s="539"/>
      <c r="VQH45" s="539"/>
      <c r="VQI45" s="539"/>
      <c r="VQJ45" s="539"/>
      <c r="VQK45" s="539"/>
      <c r="VQL45" s="539"/>
      <c r="VQM45" s="539"/>
      <c r="VQN45" s="539"/>
      <c r="VQO45" s="539"/>
      <c r="VQP45" s="539"/>
      <c r="VQQ45" s="539"/>
      <c r="VQR45" s="539"/>
      <c r="VQS45" s="539"/>
      <c r="VQT45" s="539"/>
      <c r="VQU45" s="539"/>
      <c r="VQV45" s="539"/>
      <c r="VQW45" s="539"/>
      <c r="VQX45" s="539"/>
      <c r="VQY45" s="539"/>
      <c r="VQZ45" s="539"/>
      <c r="VRA45" s="539"/>
      <c r="VRB45" s="539"/>
      <c r="VRC45" s="539"/>
      <c r="VRD45" s="539"/>
      <c r="VRE45" s="539"/>
      <c r="VRF45" s="539"/>
      <c r="VRG45" s="539"/>
      <c r="VRH45" s="539"/>
      <c r="VRI45" s="539"/>
      <c r="VRJ45" s="539"/>
      <c r="VRK45" s="539"/>
      <c r="VRL45" s="539"/>
      <c r="VRM45" s="539"/>
      <c r="VRN45" s="539"/>
      <c r="VRO45" s="539"/>
      <c r="VRP45" s="539"/>
      <c r="VRQ45" s="539"/>
      <c r="VRR45" s="539"/>
      <c r="VRS45" s="539"/>
      <c r="VRT45" s="539"/>
      <c r="VRU45" s="539"/>
      <c r="VRV45" s="539"/>
      <c r="VRW45" s="539"/>
      <c r="VRX45" s="539"/>
      <c r="VRY45" s="539"/>
      <c r="VRZ45" s="539"/>
      <c r="VSA45" s="539"/>
      <c r="VSB45" s="539"/>
      <c r="VSC45" s="539"/>
      <c r="VSD45" s="539"/>
      <c r="VSE45" s="539"/>
      <c r="VSF45" s="539"/>
      <c r="VSG45" s="539"/>
      <c r="VSH45" s="539"/>
      <c r="VSI45" s="539"/>
      <c r="VSJ45" s="539"/>
      <c r="VSK45" s="539"/>
      <c r="VSL45" s="539"/>
      <c r="VSM45" s="539"/>
      <c r="VSN45" s="539"/>
      <c r="VSO45" s="539"/>
      <c r="VSP45" s="539"/>
      <c r="VSQ45" s="539"/>
      <c r="VSR45" s="539"/>
      <c r="VSS45" s="539"/>
      <c r="VST45" s="539"/>
      <c r="VSU45" s="539"/>
      <c r="VSV45" s="539"/>
      <c r="VSW45" s="539"/>
      <c r="VSX45" s="539"/>
      <c r="VSY45" s="539"/>
      <c r="VSZ45" s="539"/>
      <c r="VTA45" s="539"/>
      <c r="VTB45" s="539"/>
      <c r="VTC45" s="539"/>
      <c r="VTD45" s="539"/>
      <c r="VTE45" s="539"/>
      <c r="VTF45" s="539"/>
      <c r="VTG45" s="539"/>
      <c r="VTH45" s="539"/>
      <c r="VTI45" s="539"/>
      <c r="VTJ45" s="539"/>
      <c r="VTK45" s="539"/>
      <c r="VTL45" s="539"/>
      <c r="VTM45" s="539"/>
      <c r="VTN45" s="539"/>
      <c r="VTO45" s="539"/>
      <c r="VTP45" s="539"/>
      <c r="VTQ45" s="539"/>
      <c r="VTR45" s="539"/>
      <c r="VTS45" s="539"/>
      <c r="VTT45" s="539"/>
      <c r="VTU45" s="539"/>
      <c r="VTV45" s="539"/>
      <c r="VTW45" s="539"/>
      <c r="VTX45" s="539"/>
      <c r="VTY45" s="539"/>
      <c r="VTZ45" s="539"/>
      <c r="VUA45" s="539"/>
      <c r="VUB45" s="539"/>
      <c r="VUC45" s="539"/>
      <c r="VUD45" s="539"/>
      <c r="VUE45" s="539"/>
      <c r="VUF45" s="539"/>
      <c r="VUG45" s="539"/>
      <c r="VUH45" s="539"/>
      <c r="VUI45" s="539"/>
      <c r="VUJ45" s="539"/>
      <c r="VUK45" s="539"/>
      <c r="VUL45" s="539"/>
      <c r="VUM45" s="539"/>
      <c r="VUN45" s="539"/>
      <c r="VUO45" s="539"/>
      <c r="VUP45" s="539"/>
      <c r="VUQ45" s="539"/>
      <c r="VUR45" s="539"/>
      <c r="VUS45" s="539"/>
      <c r="VUT45" s="539"/>
      <c r="VUU45" s="539"/>
      <c r="VUV45" s="539"/>
      <c r="VUW45" s="539"/>
      <c r="VUX45" s="539"/>
      <c r="VUY45" s="539"/>
      <c r="VUZ45" s="539"/>
      <c r="VVA45" s="539"/>
      <c r="VVB45" s="539"/>
      <c r="VVC45" s="539"/>
      <c r="VVD45" s="539"/>
      <c r="VVE45" s="539"/>
      <c r="VVF45" s="539"/>
      <c r="VVG45" s="539"/>
      <c r="VVH45" s="539"/>
      <c r="VVI45" s="539"/>
      <c r="VVJ45" s="539"/>
      <c r="VVK45" s="539"/>
      <c r="VVL45" s="539"/>
      <c r="VVM45" s="539"/>
      <c r="VVN45" s="539"/>
      <c r="VVO45" s="539"/>
      <c r="VVP45" s="539"/>
      <c r="VVQ45" s="539"/>
      <c r="VVR45" s="539"/>
      <c r="VVS45" s="539"/>
      <c r="VVT45" s="539"/>
      <c r="VVU45" s="539"/>
      <c r="VVV45" s="539"/>
      <c r="VVW45" s="539"/>
      <c r="VVX45" s="539"/>
      <c r="VVY45" s="539"/>
      <c r="VVZ45" s="539"/>
      <c r="VWA45" s="539"/>
      <c r="VWB45" s="539"/>
      <c r="VWC45" s="539"/>
      <c r="VWD45" s="539"/>
      <c r="VWE45" s="539"/>
      <c r="VWF45" s="539"/>
      <c r="VWG45" s="539"/>
      <c r="VWH45" s="539"/>
      <c r="VWI45" s="539"/>
      <c r="VWJ45" s="539"/>
      <c r="VWK45" s="539"/>
      <c r="VWL45" s="539"/>
      <c r="VWM45" s="539"/>
      <c r="VWN45" s="539"/>
      <c r="VWO45" s="539"/>
      <c r="VWP45" s="539"/>
      <c r="VWQ45" s="539"/>
      <c r="VWR45" s="539"/>
      <c r="VWS45" s="539"/>
      <c r="VWT45" s="539"/>
      <c r="VWU45" s="539"/>
      <c r="VWV45" s="539"/>
      <c r="VWW45" s="539"/>
      <c r="VWX45" s="539"/>
      <c r="VWY45" s="539"/>
      <c r="VWZ45" s="539"/>
      <c r="VXA45" s="539"/>
      <c r="VXB45" s="539"/>
      <c r="VXC45" s="539"/>
      <c r="VXD45" s="539"/>
      <c r="VXE45" s="539"/>
      <c r="VXF45" s="539"/>
      <c r="VXG45" s="539"/>
      <c r="VXH45" s="539"/>
      <c r="VXI45" s="539"/>
      <c r="VXJ45" s="539"/>
      <c r="VXK45" s="539"/>
      <c r="VXL45" s="539"/>
      <c r="VXM45" s="539"/>
      <c r="VXN45" s="539"/>
      <c r="VXO45" s="539"/>
      <c r="VXP45" s="539"/>
      <c r="VXQ45" s="539"/>
      <c r="VXR45" s="539"/>
      <c r="VXS45" s="539"/>
      <c r="VXT45" s="539"/>
      <c r="VXU45" s="539"/>
      <c r="VXV45" s="539"/>
      <c r="VXW45" s="539"/>
      <c r="VXX45" s="539"/>
      <c r="VXY45" s="539"/>
      <c r="VXZ45" s="539"/>
      <c r="VYA45" s="539"/>
      <c r="VYB45" s="539"/>
      <c r="VYC45" s="539"/>
      <c r="VYD45" s="539"/>
      <c r="VYE45" s="539"/>
      <c r="VYF45" s="539"/>
      <c r="VYG45" s="539"/>
      <c r="VYH45" s="539"/>
      <c r="VYI45" s="539"/>
      <c r="VYJ45" s="539"/>
      <c r="VYK45" s="539"/>
      <c r="VYL45" s="539"/>
      <c r="VYM45" s="539"/>
      <c r="VYN45" s="539"/>
      <c r="VYO45" s="539"/>
      <c r="VYP45" s="539"/>
      <c r="VYQ45" s="539"/>
      <c r="VYR45" s="539"/>
      <c r="VYS45" s="539"/>
      <c r="VYT45" s="539"/>
      <c r="VYU45" s="539"/>
      <c r="VYV45" s="539"/>
      <c r="VYW45" s="539"/>
      <c r="VYX45" s="539"/>
      <c r="VYY45" s="539"/>
      <c r="VYZ45" s="539"/>
      <c r="VZA45" s="539"/>
      <c r="VZB45" s="539"/>
      <c r="VZC45" s="539"/>
      <c r="VZD45" s="539"/>
      <c r="VZE45" s="539"/>
      <c r="VZF45" s="539"/>
      <c r="VZG45" s="539"/>
      <c r="VZH45" s="539"/>
      <c r="VZI45" s="539"/>
      <c r="VZJ45" s="539"/>
      <c r="VZK45" s="539"/>
      <c r="VZL45" s="539"/>
      <c r="VZM45" s="539"/>
      <c r="VZN45" s="539"/>
      <c r="VZO45" s="539"/>
      <c r="VZP45" s="539"/>
      <c r="VZQ45" s="539"/>
      <c r="VZR45" s="539"/>
      <c r="VZS45" s="539"/>
      <c r="VZT45" s="539"/>
      <c r="VZU45" s="539"/>
      <c r="VZV45" s="539"/>
      <c r="VZW45" s="539"/>
      <c r="VZX45" s="539"/>
      <c r="VZY45" s="539"/>
      <c r="VZZ45" s="539"/>
      <c r="WAA45" s="539"/>
      <c r="WAB45" s="539"/>
      <c r="WAC45" s="539"/>
      <c r="WAD45" s="539"/>
      <c r="WAE45" s="539"/>
      <c r="WAF45" s="539"/>
      <c r="WAG45" s="539"/>
      <c r="WAH45" s="539"/>
      <c r="WAI45" s="539"/>
      <c r="WAJ45" s="539"/>
      <c r="WAK45" s="539"/>
      <c r="WAL45" s="539"/>
      <c r="WAM45" s="539"/>
      <c r="WAN45" s="539"/>
      <c r="WAO45" s="539"/>
      <c r="WAP45" s="539"/>
      <c r="WAQ45" s="539"/>
      <c r="WAR45" s="539"/>
      <c r="WAS45" s="539"/>
      <c r="WAT45" s="539"/>
      <c r="WAU45" s="539"/>
      <c r="WAV45" s="539"/>
      <c r="WAW45" s="539"/>
      <c r="WAX45" s="539"/>
      <c r="WAY45" s="539"/>
      <c r="WAZ45" s="539"/>
      <c r="WBA45" s="539"/>
      <c r="WBB45" s="539"/>
      <c r="WBC45" s="539"/>
      <c r="WBD45" s="539"/>
      <c r="WBE45" s="539"/>
      <c r="WBF45" s="539"/>
      <c r="WBG45" s="539"/>
      <c r="WBH45" s="539"/>
      <c r="WBI45" s="539"/>
      <c r="WBJ45" s="539"/>
      <c r="WBK45" s="539"/>
      <c r="WBL45" s="539"/>
      <c r="WBM45" s="539"/>
      <c r="WBN45" s="539"/>
      <c r="WBO45" s="539"/>
      <c r="WBP45" s="539"/>
      <c r="WBQ45" s="539"/>
      <c r="WBR45" s="539"/>
      <c r="WBS45" s="539"/>
      <c r="WBT45" s="539"/>
      <c r="WBU45" s="539"/>
      <c r="WBV45" s="539"/>
      <c r="WBW45" s="539"/>
      <c r="WBX45" s="539"/>
      <c r="WBY45" s="539"/>
      <c r="WBZ45" s="539"/>
      <c r="WCA45" s="539"/>
      <c r="WCB45" s="539"/>
      <c r="WCC45" s="539"/>
      <c r="WCD45" s="539"/>
      <c r="WCE45" s="539"/>
      <c r="WCF45" s="539"/>
      <c r="WCG45" s="539"/>
      <c r="WCH45" s="539"/>
      <c r="WCI45" s="539"/>
      <c r="WCJ45" s="539"/>
      <c r="WCK45" s="539"/>
      <c r="WCL45" s="539"/>
      <c r="WCM45" s="539"/>
      <c r="WCN45" s="539"/>
      <c r="WCO45" s="539"/>
      <c r="WCP45" s="539"/>
      <c r="WCQ45" s="539"/>
      <c r="WCR45" s="539"/>
      <c r="WCS45" s="539"/>
      <c r="WCT45" s="539"/>
      <c r="WCU45" s="539"/>
      <c r="WCV45" s="539"/>
      <c r="WCW45" s="539"/>
      <c r="WCX45" s="539"/>
      <c r="WCY45" s="539"/>
      <c r="WCZ45" s="539"/>
      <c r="WDA45" s="539"/>
      <c r="WDB45" s="539"/>
      <c r="WDC45" s="539"/>
      <c r="WDD45" s="539"/>
      <c r="WDE45" s="539"/>
      <c r="WDF45" s="539"/>
      <c r="WDG45" s="539"/>
      <c r="WDH45" s="539"/>
      <c r="WDI45" s="539"/>
      <c r="WDJ45" s="539"/>
      <c r="WDK45" s="539"/>
      <c r="WDL45" s="539"/>
      <c r="WDM45" s="539"/>
      <c r="WDN45" s="539"/>
      <c r="WDO45" s="539"/>
      <c r="WDP45" s="539"/>
      <c r="WDQ45" s="539"/>
      <c r="WDR45" s="539"/>
      <c r="WDS45" s="539"/>
      <c r="WDT45" s="539"/>
      <c r="WDU45" s="539"/>
      <c r="WDV45" s="539"/>
      <c r="WDW45" s="539"/>
      <c r="WDX45" s="539"/>
      <c r="WDY45" s="539"/>
      <c r="WDZ45" s="539"/>
      <c r="WEA45" s="539"/>
      <c r="WEB45" s="539"/>
      <c r="WEC45" s="539"/>
      <c r="WED45" s="539"/>
      <c r="WEE45" s="539"/>
      <c r="WEF45" s="539"/>
      <c r="WEG45" s="539"/>
      <c r="WEH45" s="539"/>
      <c r="WEI45" s="539"/>
      <c r="WEJ45" s="539"/>
      <c r="WEK45" s="539"/>
      <c r="WEL45" s="539"/>
      <c r="WEM45" s="539"/>
      <c r="WEN45" s="539"/>
      <c r="WEO45" s="539"/>
      <c r="WEP45" s="539"/>
      <c r="WEQ45" s="539"/>
      <c r="WER45" s="539"/>
      <c r="WES45" s="539"/>
      <c r="WET45" s="539"/>
      <c r="WEU45" s="539"/>
      <c r="WEV45" s="539"/>
      <c r="WEW45" s="539"/>
      <c r="WEX45" s="539"/>
      <c r="WEY45" s="539"/>
      <c r="WEZ45" s="539"/>
      <c r="WFA45" s="539"/>
      <c r="WFB45" s="539"/>
      <c r="WFC45" s="539"/>
      <c r="WFD45" s="539"/>
      <c r="WFE45" s="539"/>
      <c r="WFF45" s="539"/>
      <c r="WFG45" s="539"/>
      <c r="WFH45" s="539"/>
      <c r="WFI45" s="539"/>
      <c r="WFJ45" s="539"/>
      <c r="WFK45" s="539"/>
      <c r="WFL45" s="539"/>
      <c r="WFM45" s="539"/>
      <c r="WFN45" s="539"/>
      <c r="WFO45" s="539"/>
      <c r="WFP45" s="539"/>
      <c r="WFQ45" s="539"/>
      <c r="WFR45" s="539"/>
      <c r="WFS45" s="539"/>
      <c r="WFT45" s="539"/>
      <c r="WFU45" s="539"/>
      <c r="WFV45" s="539"/>
      <c r="WFW45" s="539"/>
      <c r="WFX45" s="539"/>
      <c r="WFY45" s="539"/>
      <c r="WFZ45" s="539"/>
      <c r="WGA45" s="539"/>
      <c r="WGB45" s="539"/>
      <c r="WGC45" s="539"/>
      <c r="WGD45" s="539"/>
      <c r="WGE45" s="539"/>
      <c r="WGF45" s="539"/>
      <c r="WGG45" s="539"/>
      <c r="WGH45" s="539"/>
      <c r="WGI45" s="539"/>
      <c r="WGJ45" s="539"/>
      <c r="WGK45" s="539"/>
      <c r="WGL45" s="539"/>
      <c r="WGM45" s="539"/>
      <c r="WGN45" s="539"/>
      <c r="WGO45" s="539"/>
      <c r="WGP45" s="539"/>
      <c r="WGQ45" s="539"/>
      <c r="WGR45" s="539"/>
      <c r="WGS45" s="539"/>
      <c r="WGT45" s="539"/>
      <c r="WGU45" s="539"/>
      <c r="WGV45" s="539"/>
      <c r="WGW45" s="539"/>
      <c r="WGX45" s="539"/>
      <c r="WGY45" s="539"/>
      <c r="WGZ45" s="539"/>
      <c r="WHA45" s="539"/>
      <c r="WHB45" s="539"/>
      <c r="WHC45" s="539"/>
      <c r="WHD45" s="539"/>
      <c r="WHE45" s="539"/>
      <c r="WHF45" s="539"/>
      <c r="WHG45" s="539"/>
      <c r="WHH45" s="539"/>
      <c r="WHI45" s="539"/>
      <c r="WHJ45" s="539"/>
      <c r="WHK45" s="539"/>
      <c r="WHL45" s="539"/>
      <c r="WHM45" s="539"/>
      <c r="WHN45" s="539"/>
      <c r="WHO45" s="539"/>
      <c r="WHP45" s="539"/>
      <c r="WHQ45" s="539"/>
      <c r="WHR45" s="539"/>
      <c r="WHS45" s="539"/>
      <c r="WHT45" s="539"/>
      <c r="WHU45" s="539"/>
      <c r="WHV45" s="539"/>
      <c r="WHW45" s="539"/>
      <c r="WHX45" s="539"/>
      <c r="WHY45" s="539"/>
      <c r="WHZ45" s="539"/>
      <c r="WIA45" s="539"/>
      <c r="WIB45" s="539"/>
      <c r="WIC45" s="539"/>
      <c r="WID45" s="539"/>
      <c r="WIE45" s="539"/>
      <c r="WIF45" s="539"/>
      <c r="WIG45" s="539"/>
      <c r="WIH45" s="539"/>
      <c r="WII45" s="539"/>
      <c r="WIJ45" s="539"/>
      <c r="WIK45" s="539"/>
      <c r="WIL45" s="539"/>
      <c r="WIM45" s="539"/>
      <c r="WIN45" s="539"/>
      <c r="WIO45" s="539"/>
      <c r="WIP45" s="539"/>
      <c r="WIQ45" s="539"/>
      <c r="WIR45" s="539"/>
      <c r="WIS45" s="539"/>
      <c r="WIT45" s="539"/>
      <c r="WIU45" s="539"/>
      <c r="WIV45" s="539"/>
      <c r="WIW45" s="539"/>
      <c r="WIX45" s="539"/>
      <c r="WIY45" s="539"/>
      <c r="WIZ45" s="539"/>
      <c r="WJA45" s="539"/>
      <c r="WJB45" s="539"/>
      <c r="WJC45" s="539"/>
      <c r="WJD45" s="539"/>
      <c r="WJE45" s="539"/>
      <c r="WJF45" s="539"/>
      <c r="WJG45" s="539"/>
      <c r="WJH45" s="539"/>
      <c r="WJI45" s="539"/>
      <c r="WJJ45" s="539"/>
      <c r="WJK45" s="539"/>
      <c r="WJL45" s="539"/>
      <c r="WJM45" s="539"/>
      <c r="WJN45" s="539"/>
      <c r="WJO45" s="539"/>
      <c r="WJP45" s="539"/>
      <c r="WJQ45" s="539"/>
      <c r="WJR45" s="539"/>
      <c r="WJS45" s="539"/>
      <c r="WJT45" s="539"/>
      <c r="WJU45" s="539"/>
      <c r="WJV45" s="539"/>
      <c r="WJW45" s="539"/>
      <c r="WJX45" s="539"/>
      <c r="WJY45" s="539"/>
      <c r="WJZ45" s="539"/>
      <c r="WKA45" s="539"/>
      <c r="WKB45" s="539"/>
      <c r="WKC45" s="539"/>
      <c r="WKD45" s="539"/>
      <c r="WKE45" s="539"/>
      <c r="WKF45" s="539"/>
      <c r="WKG45" s="539"/>
      <c r="WKH45" s="539"/>
      <c r="WKI45" s="539"/>
      <c r="WKJ45" s="539"/>
      <c r="WKK45" s="539"/>
      <c r="WKL45" s="539"/>
      <c r="WKM45" s="539"/>
      <c r="WKN45" s="539"/>
      <c r="WKO45" s="539"/>
      <c r="WKP45" s="539"/>
      <c r="WKQ45" s="539"/>
      <c r="WKR45" s="539"/>
      <c r="WKS45" s="539"/>
      <c r="WKT45" s="539"/>
      <c r="WKU45" s="539"/>
      <c r="WKV45" s="539"/>
      <c r="WKW45" s="539"/>
      <c r="WKX45" s="539"/>
      <c r="WKY45" s="539"/>
      <c r="WKZ45" s="539"/>
      <c r="WLA45" s="539"/>
      <c r="WLB45" s="539"/>
      <c r="WLC45" s="539"/>
      <c r="WLD45" s="539"/>
      <c r="WLE45" s="539"/>
      <c r="WLF45" s="539"/>
      <c r="WLG45" s="539"/>
      <c r="WLH45" s="539"/>
      <c r="WLI45" s="539"/>
      <c r="WLJ45" s="539"/>
      <c r="WLK45" s="539"/>
      <c r="WLL45" s="539"/>
      <c r="WLM45" s="539"/>
      <c r="WLN45" s="539"/>
      <c r="WLO45" s="539"/>
      <c r="WLP45" s="539"/>
      <c r="WLQ45" s="539"/>
      <c r="WLR45" s="539"/>
      <c r="WLS45" s="539"/>
      <c r="WLT45" s="539"/>
      <c r="WLU45" s="539"/>
      <c r="WLV45" s="539"/>
      <c r="WLW45" s="539"/>
      <c r="WLX45" s="539"/>
      <c r="WLY45" s="539"/>
      <c r="WLZ45" s="539"/>
      <c r="WMA45" s="539"/>
      <c r="WMB45" s="539"/>
      <c r="WMC45" s="539"/>
      <c r="WMD45" s="539"/>
      <c r="WME45" s="539"/>
      <c r="WMF45" s="539"/>
      <c r="WMG45" s="539"/>
      <c r="WMH45" s="539"/>
      <c r="WMI45" s="539"/>
      <c r="WMJ45" s="539"/>
      <c r="WMK45" s="539"/>
      <c r="WML45" s="539"/>
      <c r="WMM45" s="539"/>
      <c r="WMN45" s="539"/>
      <c r="WMO45" s="539"/>
      <c r="WMP45" s="539"/>
      <c r="WMQ45" s="539"/>
      <c r="WMR45" s="539"/>
      <c r="WMS45" s="539"/>
      <c r="WMT45" s="539"/>
      <c r="WMU45" s="539"/>
      <c r="WMV45" s="539"/>
      <c r="WMW45" s="539"/>
      <c r="WMX45" s="539"/>
      <c r="WMY45" s="539"/>
      <c r="WMZ45" s="539"/>
      <c r="WNA45" s="539"/>
      <c r="WNB45" s="539"/>
      <c r="WNC45" s="539"/>
      <c r="WND45" s="539"/>
      <c r="WNE45" s="539"/>
      <c r="WNF45" s="539"/>
      <c r="WNG45" s="539"/>
      <c r="WNH45" s="539"/>
      <c r="WNI45" s="539"/>
      <c r="WNJ45" s="539"/>
      <c r="WNK45" s="539"/>
      <c r="WNL45" s="539"/>
      <c r="WNM45" s="539"/>
      <c r="WNN45" s="539"/>
      <c r="WNO45" s="539"/>
      <c r="WNP45" s="539"/>
      <c r="WNQ45" s="539"/>
      <c r="WNR45" s="539"/>
      <c r="WNS45" s="539"/>
      <c r="WNT45" s="539"/>
      <c r="WNU45" s="539"/>
      <c r="WNV45" s="539"/>
      <c r="WNW45" s="539"/>
      <c r="WNX45" s="539"/>
      <c r="WNY45" s="539"/>
      <c r="WNZ45" s="539"/>
      <c r="WOA45" s="539"/>
      <c r="WOB45" s="539"/>
      <c r="WOC45" s="539"/>
      <c r="WOD45" s="539"/>
      <c r="WOE45" s="539"/>
      <c r="WOF45" s="539"/>
      <c r="WOG45" s="539"/>
      <c r="WOH45" s="539"/>
      <c r="WOI45" s="539"/>
      <c r="WOJ45" s="539"/>
      <c r="WOK45" s="539"/>
      <c r="WOL45" s="539"/>
      <c r="WOM45" s="539"/>
      <c r="WON45" s="539"/>
      <c r="WOO45" s="539"/>
      <c r="WOP45" s="539"/>
      <c r="WOQ45" s="539"/>
      <c r="WOR45" s="539"/>
      <c r="WOS45" s="539"/>
      <c r="WOT45" s="539"/>
      <c r="WOU45" s="539"/>
      <c r="WOV45" s="539"/>
      <c r="WOW45" s="539"/>
      <c r="WOX45" s="539"/>
      <c r="WOY45" s="539"/>
      <c r="WOZ45" s="539"/>
      <c r="WPA45" s="539"/>
      <c r="WPB45" s="539"/>
      <c r="WPC45" s="539"/>
      <c r="WPD45" s="539"/>
      <c r="WPE45" s="539"/>
      <c r="WPF45" s="539"/>
      <c r="WPG45" s="539"/>
      <c r="WPH45" s="539"/>
      <c r="WPI45" s="539"/>
      <c r="WPJ45" s="539"/>
      <c r="WPK45" s="539"/>
      <c r="WPL45" s="539"/>
      <c r="WPM45" s="539"/>
      <c r="WPN45" s="539"/>
      <c r="WPO45" s="539"/>
      <c r="WPP45" s="539"/>
      <c r="WPQ45" s="539"/>
      <c r="WPR45" s="539"/>
      <c r="WPS45" s="539"/>
      <c r="WPT45" s="539"/>
      <c r="WPU45" s="539"/>
      <c r="WPV45" s="539"/>
      <c r="WPW45" s="539"/>
      <c r="WPX45" s="539"/>
      <c r="WPY45" s="539"/>
      <c r="WPZ45" s="539"/>
      <c r="WQA45" s="539"/>
      <c r="WQB45" s="539"/>
      <c r="WQC45" s="539"/>
      <c r="WQD45" s="539"/>
      <c r="WQE45" s="539"/>
      <c r="WQF45" s="539"/>
      <c r="WQG45" s="539"/>
      <c r="WQH45" s="539"/>
      <c r="WQI45" s="539"/>
      <c r="WQJ45" s="539"/>
      <c r="WQK45" s="539"/>
      <c r="WQL45" s="539"/>
      <c r="WQM45" s="539"/>
      <c r="WQN45" s="539"/>
      <c r="WQO45" s="539"/>
      <c r="WQP45" s="539"/>
      <c r="WQQ45" s="539"/>
      <c r="WQR45" s="539"/>
      <c r="WQS45" s="539"/>
      <c r="WQT45" s="539"/>
      <c r="WQU45" s="539"/>
      <c r="WQV45" s="539"/>
      <c r="WQW45" s="539"/>
      <c r="WQX45" s="539"/>
      <c r="WQY45" s="539"/>
      <c r="WQZ45" s="539"/>
      <c r="WRA45" s="539"/>
      <c r="WRB45" s="539"/>
      <c r="WRC45" s="539"/>
      <c r="WRD45" s="539"/>
      <c r="WRE45" s="539"/>
      <c r="WRF45" s="539"/>
      <c r="WRG45" s="539"/>
      <c r="WRH45" s="539"/>
      <c r="WRI45" s="539"/>
      <c r="WRJ45" s="539"/>
      <c r="WRK45" s="539"/>
      <c r="WRL45" s="539"/>
      <c r="WRM45" s="539"/>
      <c r="WRN45" s="539"/>
      <c r="WRO45" s="539"/>
      <c r="WRP45" s="539"/>
      <c r="WRQ45" s="539"/>
      <c r="WRR45" s="539"/>
      <c r="WRS45" s="539"/>
      <c r="WRT45" s="539"/>
      <c r="WRU45" s="539"/>
      <c r="WRV45" s="539"/>
      <c r="WRW45" s="539"/>
      <c r="WRX45" s="539"/>
      <c r="WRY45" s="539"/>
      <c r="WRZ45" s="539"/>
      <c r="WSA45" s="539"/>
      <c r="WSB45" s="539"/>
      <c r="WSC45" s="539"/>
      <c r="WSD45" s="539"/>
      <c r="WSE45" s="539"/>
      <c r="WSF45" s="539"/>
      <c r="WSG45" s="539"/>
      <c r="WSH45" s="539"/>
      <c r="WSI45" s="539"/>
      <c r="WSJ45" s="539"/>
      <c r="WSK45" s="539"/>
      <c r="WSL45" s="539"/>
      <c r="WSM45" s="539"/>
      <c r="WSN45" s="539"/>
      <c r="WSO45" s="539"/>
      <c r="WSP45" s="539"/>
      <c r="WSQ45" s="539"/>
      <c r="WSR45" s="539"/>
      <c r="WSS45" s="539"/>
      <c r="WST45" s="539"/>
      <c r="WSU45" s="539"/>
      <c r="WSV45" s="539"/>
      <c r="WSW45" s="539"/>
      <c r="WSX45" s="539"/>
      <c r="WSY45" s="539"/>
      <c r="WSZ45" s="539"/>
      <c r="WTA45" s="539"/>
      <c r="WTB45" s="539"/>
      <c r="WTC45" s="539"/>
      <c r="WTD45" s="539"/>
      <c r="WTE45" s="539"/>
      <c r="WTF45" s="539"/>
      <c r="WTG45" s="539"/>
      <c r="WTH45" s="539"/>
      <c r="WTI45" s="539"/>
      <c r="WTJ45" s="539"/>
      <c r="WTK45" s="539"/>
      <c r="WTL45" s="539"/>
      <c r="WTM45" s="539"/>
      <c r="WTN45" s="539"/>
      <c r="WTO45" s="539"/>
      <c r="WTP45" s="539"/>
      <c r="WTQ45" s="539"/>
      <c r="WTR45" s="539"/>
      <c r="WTS45" s="539"/>
      <c r="WTT45" s="539"/>
      <c r="WTU45" s="539"/>
      <c r="WTV45" s="539"/>
      <c r="WTW45" s="539"/>
      <c r="WTX45" s="539"/>
      <c r="WTY45" s="539"/>
      <c r="WTZ45" s="539"/>
      <c r="WUA45" s="539"/>
      <c r="WUB45" s="539"/>
      <c r="WUC45" s="539"/>
      <c r="WUD45" s="539"/>
      <c r="WUE45" s="539"/>
      <c r="WUF45" s="539"/>
      <c r="WUG45" s="539"/>
      <c r="WUH45" s="539"/>
      <c r="WUI45" s="539"/>
      <c r="WUJ45" s="539"/>
      <c r="WUK45" s="539"/>
      <c r="WUL45" s="539"/>
      <c r="WUM45" s="539"/>
      <c r="WUN45" s="539"/>
      <c r="WUO45" s="539"/>
      <c r="WUP45" s="539"/>
      <c r="WUQ45" s="539"/>
      <c r="WUR45" s="539"/>
      <c r="WUS45" s="539"/>
      <c r="WUT45" s="539"/>
      <c r="WUU45" s="539"/>
      <c r="WUV45" s="539"/>
      <c r="WUW45" s="539"/>
      <c r="WUX45" s="539"/>
      <c r="WUY45" s="539"/>
      <c r="WUZ45" s="539"/>
      <c r="WVA45" s="539"/>
      <c r="WVB45" s="539"/>
      <c r="WVC45" s="539"/>
      <c r="WVD45" s="539"/>
      <c r="WVE45" s="539"/>
      <c r="WVF45" s="539"/>
      <c r="WVG45" s="539"/>
      <c r="WVH45" s="539"/>
      <c r="WVI45" s="539"/>
      <c r="WVJ45" s="539"/>
      <c r="WVK45" s="539"/>
      <c r="WVL45" s="539"/>
      <c r="WVM45" s="539"/>
      <c r="WVN45" s="539"/>
      <c r="WVO45" s="539"/>
      <c r="WVP45" s="539"/>
      <c r="WVQ45" s="539"/>
      <c r="WVR45" s="539"/>
      <c r="WVS45" s="539"/>
      <c r="WVT45" s="539"/>
      <c r="WVU45" s="539"/>
      <c r="WVV45" s="539"/>
      <c r="WVW45" s="539"/>
      <c r="WVX45" s="539"/>
      <c r="WVY45" s="539"/>
      <c r="WVZ45" s="539"/>
      <c r="WWA45" s="539"/>
      <c r="WWB45" s="539"/>
      <c r="WWC45" s="539"/>
      <c r="WWD45" s="539"/>
      <c r="WWE45" s="539"/>
      <c r="WWF45" s="539"/>
      <c r="WWG45" s="539"/>
      <c r="WWH45" s="539"/>
      <c r="WWI45" s="539"/>
      <c r="WWJ45" s="539"/>
      <c r="WWK45" s="539"/>
      <c r="WWL45" s="539"/>
      <c r="WWM45" s="539"/>
      <c r="WWN45" s="539"/>
    </row>
    <row r="46" spans="1:16160" s="537" customFormat="1">
      <c r="A46" s="607"/>
      <c r="D46" s="545"/>
      <c r="L46" s="535"/>
      <c r="M46" s="535"/>
      <c r="N46" s="535"/>
      <c r="O46" s="535"/>
      <c r="R46" s="535"/>
      <c r="S46" s="535"/>
      <c r="T46" s="536"/>
      <c r="W46" s="538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39"/>
      <c r="AS46" s="539"/>
      <c r="AT46" s="539"/>
      <c r="AU46" s="539"/>
      <c r="AV46" s="539"/>
      <c r="AW46" s="539"/>
      <c r="AX46" s="539"/>
      <c r="AY46" s="539"/>
      <c r="AZ46" s="539"/>
      <c r="BA46" s="539"/>
      <c r="BB46" s="539"/>
      <c r="BC46" s="539"/>
      <c r="BD46" s="539"/>
      <c r="BE46" s="539"/>
      <c r="BF46" s="539"/>
      <c r="BG46" s="539"/>
      <c r="BH46" s="539"/>
      <c r="BI46" s="539"/>
      <c r="BJ46" s="539"/>
      <c r="BK46" s="539"/>
      <c r="BL46" s="539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  <c r="BX46" s="539"/>
      <c r="BY46" s="539"/>
      <c r="BZ46" s="539"/>
      <c r="CA46" s="539"/>
      <c r="CB46" s="539"/>
      <c r="CC46" s="539"/>
      <c r="CD46" s="539"/>
      <c r="CE46" s="539"/>
      <c r="CF46" s="539"/>
      <c r="CG46" s="539"/>
      <c r="CH46" s="539"/>
      <c r="CI46" s="539"/>
      <c r="CJ46" s="539"/>
      <c r="CK46" s="539"/>
      <c r="CL46" s="539"/>
      <c r="CM46" s="539"/>
      <c r="CN46" s="539"/>
      <c r="CO46" s="539"/>
      <c r="CP46" s="539"/>
      <c r="CQ46" s="539"/>
      <c r="CR46" s="539"/>
      <c r="CS46" s="539"/>
      <c r="CT46" s="539"/>
      <c r="CU46" s="539"/>
      <c r="CV46" s="539"/>
      <c r="CW46" s="539"/>
      <c r="CX46" s="539"/>
      <c r="CY46" s="539"/>
      <c r="CZ46" s="539"/>
      <c r="DA46" s="539"/>
      <c r="DB46" s="539"/>
      <c r="DC46" s="539"/>
      <c r="DD46" s="539"/>
      <c r="DE46" s="539"/>
      <c r="DF46" s="539"/>
      <c r="DG46" s="539"/>
      <c r="DH46" s="539"/>
      <c r="DI46" s="539"/>
      <c r="DJ46" s="539"/>
      <c r="DK46" s="539"/>
      <c r="DL46" s="539"/>
      <c r="DM46" s="539"/>
      <c r="DN46" s="539"/>
      <c r="DO46" s="539"/>
      <c r="DP46" s="539"/>
      <c r="DQ46" s="539"/>
      <c r="DR46" s="539"/>
      <c r="DS46" s="539"/>
      <c r="DT46" s="539"/>
      <c r="DU46" s="539"/>
      <c r="DV46" s="539"/>
      <c r="DW46" s="539"/>
      <c r="DX46" s="539"/>
      <c r="DY46" s="539"/>
      <c r="DZ46" s="539"/>
      <c r="EA46" s="539"/>
      <c r="EB46" s="539"/>
      <c r="EC46" s="539"/>
      <c r="ED46" s="539"/>
      <c r="EE46" s="539"/>
      <c r="EF46" s="539"/>
      <c r="EG46" s="539"/>
      <c r="EH46" s="539"/>
      <c r="EI46" s="539"/>
      <c r="EJ46" s="539"/>
      <c r="EK46" s="539"/>
      <c r="EL46" s="539"/>
      <c r="EM46" s="539"/>
      <c r="EN46" s="539"/>
      <c r="EO46" s="539"/>
      <c r="EP46" s="539"/>
      <c r="EQ46" s="539"/>
      <c r="ER46" s="539"/>
      <c r="ES46" s="539"/>
      <c r="ET46" s="539"/>
      <c r="EU46" s="539"/>
      <c r="EV46" s="539"/>
      <c r="EW46" s="539"/>
      <c r="EX46" s="539"/>
      <c r="EY46" s="539"/>
      <c r="EZ46" s="539"/>
      <c r="FA46" s="539"/>
      <c r="FB46" s="539"/>
      <c r="FC46" s="539"/>
      <c r="FD46" s="539"/>
      <c r="FE46" s="539"/>
      <c r="FF46" s="539"/>
      <c r="FG46" s="539"/>
      <c r="FH46" s="539"/>
      <c r="FI46" s="539"/>
      <c r="FJ46" s="539"/>
      <c r="FK46" s="539"/>
      <c r="FL46" s="539"/>
      <c r="FM46" s="539"/>
      <c r="FN46" s="539"/>
      <c r="FO46" s="539"/>
      <c r="FP46" s="539"/>
      <c r="FQ46" s="539"/>
      <c r="FR46" s="539"/>
      <c r="FS46" s="539"/>
      <c r="FT46" s="539"/>
      <c r="FU46" s="539"/>
      <c r="FV46" s="539"/>
      <c r="FW46" s="539"/>
      <c r="FX46" s="539"/>
      <c r="FY46" s="539"/>
      <c r="FZ46" s="539"/>
      <c r="GA46" s="539"/>
      <c r="GB46" s="539"/>
      <c r="GC46" s="539"/>
      <c r="GD46" s="539"/>
      <c r="GE46" s="539"/>
      <c r="GF46" s="539"/>
      <c r="GG46" s="539"/>
      <c r="GH46" s="539"/>
      <c r="GI46" s="539"/>
      <c r="GJ46" s="539"/>
      <c r="GK46" s="539"/>
      <c r="GL46" s="539"/>
      <c r="GM46" s="539"/>
      <c r="GN46" s="539"/>
      <c r="GO46" s="539"/>
      <c r="GP46" s="539"/>
      <c r="GQ46" s="539"/>
      <c r="GR46" s="539"/>
      <c r="GS46" s="539"/>
      <c r="GT46" s="539"/>
      <c r="GU46" s="539"/>
      <c r="GV46" s="539"/>
      <c r="GW46" s="539"/>
      <c r="GX46" s="539"/>
      <c r="GY46" s="539"/>
      <c r="GZ46" s="539"/>
      <c r="HA46" s="539"/>
      <c r="HB46" s="539"/>
      <c r="HC46" s="539"/>
      <c r="HD46" s="539"/>
      <c r="HE46" s="539"/>
      <c r="HF46" s="539"/>
      <c r="HG46" s="539"/>
      <c r="HH46" s="539"/>
      <c r="HI46" s="539"/>
      <c r="HJ46" s="539"/>
      <c r="HK46" s="539"/>
      <c r="HL46" s="539"/>
      <c r="HM46" s="539"/>
      <c r="HN46" s="539"/>
      <c r="HO46" s="539"/>
      <c r="HP46" s="539"/>
      <c r="HQ46" s="539"/>
      <c r="HR46" s="539"/>
      <c r="HS46" s="539"/>
      <c r="HT46" s="539"/>
      <c r="HU46" s="539"/>
      <c r="HV46" s="539"/>
      <c r="HW46" s="539"/>
      <c r="HX46" s="539"/>
      <c r="HY46" s="539"/>
      <c r="HZ46" s="539"/>
      <c r="IA46" s="539"/>
      <c r="IB46" s="539"/>
      <c r="IC46" s="539"/>
      <c r="ID46" s="539"/>
      <c r="IE46" s="539"/>
      <c r="IF46" s="539"/>
      <c r="IG46" s="539"/>
      <c r="IH46" s="539"/>
      <c r="II46" s="539"/>
      <c r="IJ46" s="539"/>
      <c r="IK46" s="539"/>
      <c r="IL46" s="539"/>
      <c r="IM46" s="539"/>
      <c r="IN46" s="539"/>
      <c r="IO46" s="539"/>
      <c r="IP46" s="539"/>
      <c r="IQ46" s="539"/>
      <c r="IR46" s="539"/>
      <c r="IS46" s="539"/>
      <c r="IT46" s="539"/>
      <c r="IU46" s="539"/>
      <c r="IV46" s="539"/>
      <c r="IW46" s="539"/>
      <c r="IX46" s="539"/>
      <c r="IY46" s="539"/>
      <c r="IZ46" s="539"/>
      <c r="JA46" s="539"/>
      <c r="JB46" s="539"/>
      <c r="JC46" s="539"/>
      <c r="JD46" s="539"/>
      <c r="JE46" s="539"/>
      <c r="JF46" s="539"/>
      <c r="JG46" s="539"/>
      <c r="JH46" s="539"/>
      <c r="JI46" s="539"/>
      <c r="JJ46" s="539"/>
      <c r="JK46" s="539"/>
      <c r="JL46" s="539"/>
      <c r="JM46" s="539"/>
      <c r="JN46" s="539"/>
      <c r="JO46" s="539"/>
      <c r="JP46" s="539"/>
      <c r="JQ46" s="539"/>
      <c r="JR46" s="539"/>
      <c r="JS46" s="539"/>
      <c r="JT46" s="539"/>
      <c r="JU46" s="539"/>
      <c r="JV46" s="539"/>
      <c r="JW46" s="539"/>
      <c r="JX46" s="539"/>
      <c r="JY46" s="539"/>
      <c r="JZ46" s="539"/>
      <c r="KA46" s="539"/>
      <c r="KB46" s="539"/>
      <c r="KC46" s="539"/>
      <c r="KD46" s="539"/>
      <c r="KE46" s="539"/>
      <c r="KF46" s="539"/>
      <c r="KG46" s="539"/>
      <c r="KH46" s="539"/>
      <c r="KI46" s="539"/>
      <c r="KJ46" s="539"/>
      <c r="KK46" s="539"/>
      <c r="KL46" s="539"/>
      <c r="KM46" s="539"/>
      <c r="KN46" s="539"/>
      <c r="KO46" s="539"/>
      <c r="KP46" s="539"/>
      <c r="KQ46" s="539"/>
      <c r="KR46" s="539"/>
      <c r="KS46" s="539"/>
      <c r="KT46" s="539"/>
      <c r="KU46" s="539"/>
      <c r="KV46" s="539"/>
      <c r="KW46" s="539"/>
      <c r="KX46" s="539"/>
      <c r="KY46" s="539"/>
      <c r="KZ46" s="539"/>
      <c r="LA46" s="539"/>
      <c r="LB46" s="539"/>
      <c r="LC46" s="539"/>
      <c r="LD46" s="539"/>
      <c r="LE46" s="539"/>
      <c r="LF46" s="539"/>
      <c r="LG46" s="539"/>
      <c r="LH46" s="539"/>
      <c r="LI46" s="539"/>
      <c r="LJ46" s="539"/>
      <c r="LK46" s="539"/>
      <c r="LL46" s="539"/>
      <c r="LM46" s="539"/>
      <c r="LN46" s="539"/>
      <c r="LO46" s="539"/>
      <c r="LP46" s="539"/>
      <c r="LQ46" s="539"/>
      <c r="LR46" s="539"/>
      <c r="LS46" s="539"/>
      <c r="LT46" s="539"/>
      <c r="LU46" s="539"/>
      <c r="LV46" s="539"/>
      <c r="LW46" s="539"/>
      <c r="LX46" s="539"/>
      <c r="LY46" s="539"/>
      <c r="LZ46" s="539"/>
      <c r="MA46" s="539"/>
      <c r="MB46" s="539"/>
      <c r="MC46" s="539"/>
      <c r="MD46" s="539"/>
      <c r="ME46" s="539"/>
      <c r="MF46" s="539"/>
      <c r="MG46" s="539"/>
      <c r="MH46" s="539"/>
      <c r="MI46" s="539"/>
      <c r="MJ46" s="539"/>
      <c r="MK46" s="539"/>
      <c r="ML46" s="539"/>
      <c r="MM46" s="539"/>
      <c r="MN46" s="539"/>
      <c r="MO46" s="539"/>
      <c r="MP46" s="539"/>
      <c r="MQ46" s="539"/>
      <c r="MR46" s="539"/>
      <c r="MS46" s="539"/>
      <c r="MT46" s="539"/>
      <c r="MU46" s="539"/>
      <c r="MV46" s="539"/>
      <c r="MW46" s="539"/>
      <c r="MX46" s="539"/>
      <c r="MY46" s="539"/>
      <c r="MZ46" s="539"/>
      <c r="NA46" s="539"/>
      <c r="NB46" s="539"/>
      <c r="NC46" s="539"/>
      <c r="ND46" s="539"/>
      <c r="NE46" s="539"/>
      <c r="NF46" s="539"/>
      <c r="NG46" s="539"/>
      <c r="NH46" s="539"/>
      <c r="NI46" s="539"/>
      <c r="NJ46" s="539"/>
      <c r="NK46" s="539"/>
      <c r="NL46" s="539"/>
      <c r="NM46" s="539"/>
      <c r="NN46" s="539"/>
      <c r="NO46" s="539"/>
      <c r="NP46" s="539"/>
      <c r="NQ46" s="539"/>
      <c r="NR46" s="539"/>
      <c r="NS46" s="539"/>
      <c r="NT46" s="539"/>
      <c r="NU46" s="539"/>
      <c r="NV46" s="539"/>
      <c r="NW46" s="539"/>
      <c r="NX46" s="539"/>
      <c r="NY46" s="539"/>
      <c r="NZ46" s="539"/>
      <c r="OA46" s="539"/>
      <c r="OB46" s="539"/>
      <c r="OC46" s="539"/>
      <c r="OD46" s="539"/>
      <c r="OE46" s="539"/>
      <c r="OF46" s="539"/>
      <c r="OG46" s="539"/>
      <c r="OH46" s="539"/>
      <c r="OI46" s="539"/>
      <c r="OJ46" s="539"/>
      <c r="OK46" s="539"/>
      <c r="OL46" s="539"/>
      <c r="OM46" s="539"/>
      <c r="ON46" s="539"/>
      <c r="OO46" s="539"/>
      <c r="OP46" s="539"/>
      <c r="OQ46" s="539"/>
      <c r="OR46" s="539"/>
      <c r="OS46" s="539"/>
      <c r="OT46" s="539"/>
      <c r="OU46" s="539"/>
      <c r="OV46" s="539"/>
      <c r="OW46" s="539"/>
      <c r="OX46" s="539"/>
      <c r="OY46" s="539"/>
      <c r="OZ46" s="539"/>
      <c r="PA46" s="539"/>
      <c r="PB46" s="539"/>
      <c r="PC46" s="539"/>
      <c r="PD46" s="539"/>
      <c r="PE46" s="539"/>
      <c r="PF46" s="539"/>
      <c r="PG46" s="539"/>
      <c r="PH46" s="539"/>
      <c r="PI46" s="539"/>
      <c r="PJ46" s="539"/>
      <c r="PK46" s="539"/>
      <c r="PL46" s="539"/>
      <c r="PM46" s="539"/>
      <c r="PN46" s="539"/>
      <c r="PO46" s="539"/>
      <c r="PP46" s="539"/>
      <c r="PQ46" s="539"/>
      <c r="PR46" s="539"/>
      <c r="PS46" s="539"/>
      <c r="PT46" s="539"/>
      <c r="PU46" s="539"/>
      <c r="PV46" s="539"/>
      <c r="PW46" s="539"/>
      <c r="PX46" s="539"/>
      <c r="PY46" s="539"/>
      <c r="PZ46" s="539"/>
      <c r="QA46" s="539"/>
      <c r="QB46" s="539"/>
      <c r="QC46" s="539"/>
      <c r="QD46" s="539"/>
      <c r="QE46" s="539"/>
      <c r="QF46" s="539"/>
      <c r="QG46" s="539"/>
      <c r="QH46" s="539"/>
      <c r="QI46" s="539"/>
      <c r="QJ46" s="539"/>
      <c r="QK46" s="539"/>
      <c r="QL46" s="539"/>
      <c r="QM46" s="539"/>
      <c r="QN46" s="539"/>
      <c r="QO46" s="539"/>
      <c r="QP46" s="539"/>
      <c r="QQ46" s="539"/>
      <c r="QR46" s="539"/>
      <c r="QS46" s="539"/>
      <c r="QT46" s="539"/>
      <c r="QU46" s="539"/>
      <c r="QV46" s="539"/>
      <c r="QW46" s="539"/>
      <c r="QX46" s="539"/>
      <c r="QY46" s="539"/>
      <c r="QZ46" s="539"/>
      <c r="RA46" s="539"/>
      <c r="RB46" s="539"/>
      <c r="RC46" s="539"/>
      <c r="RD46" s="539"/>
      <c r="RE46" s="539"/>
      <c r="RF46" s="539"/>
      <c r="RG46" s="539"/>
      <c r="RH46" s="539"/>
      <c r="RI46" s="539"/>
      <c r="RJ46" s="539"/>
      <c r="RK46" s="539"/>
      <c r="RL46" s="539"/>
      <c r="RM46" s="539"/>
      <c r="RN46" s="539"/>
      <c r="RO46" s="539"/>
      <c r="RP46" s="539"/>
      <c r="RQ46" s="539"/>
      <c r="RR46" s="539"/>
      <c r="RS46" s="539"/>
      <c r="RT46" s="539"/>
      <c r="RU46" s="539"/>
      <c r="RV46" s="539"/>
      <c r="RW46" s="539"/>
      <c r="RX46" s="539"/>
      <c r="RY46" s="539"/>
      <c r="RZ46" s="539"/>
      <c r="SA46" s="539"/>
      <c r="SB46" s="539"/>
      <c r="SC46" s="539"/>
      <c r="SD46" s="539"/>
      <c r="SE46" s="539"/>
      <c r="SF46" s="539"/>
      <c r="SG46" s="539"/>
      <c r="SH46" s="539"/>
      <c r="SI46" s="539"/>
      <c r="SJ46" s="539"/>
      <c r="SK46" s="539"/>
      <c r="SL46" s="539"/>
      <c r="SM46" s="539"/>
      <c r="SN46" s="539"/>
      <c r="SO46" s="539"/>
      <c r="SP46" s="539"/>
      <c r="SQ46" s="539"/>
      <c r="SR46" s="539"/>
      <c r="SS46" s="539"/>
      <c r="ST46" s="539"/>
      <c r="SU46" s="539"/>
      <c r="SV46" s="539"/>
      <c r="SW46" s="539"/>
      <c r="SX46" s="539"/>
      <c r="SY46" s="539"/>
      <c r="SZ46" s="539"/>
      <c r="TA46" s="539"/>
      <c r="TB46" s="539"/>
      <c r="TC46" s="539"/>
      <c r="TD46" s="539"/>
      <c r="TE46" s="539"/>
      <c r="TF46" s="539"/>
      <c r="TG46" s="539"/>
      <c r="TH46" s="539"/>
      <c r="TI46" s="539"/>
      <c r="TJ46" s="539"/>
      <c r="TK46" s="539"/>
      <c r="TL46" s="539"/>
      <c r="TM46" s="539"/>
      <c r="TN46" s="539"/>
      <c r="TO46" s="539"/>
      <c r="TP46" s="539"/>
      <c r="TQ46" s="539"/>
      <c r="TR46" s="539"/>
      <c r="TS46" s="539"/>
      <c r="TT46" s="539"/>
      <c r="TU46" s="539"/>
      <c r="TV46" s="539"/>
      <c r="TW46" s="539"/>
      <c r="TX46" s="539"/>
      <c r="TY46" s="539"/>
      <c r="TZ46" s="539"/>
      <c r="UA46" s="539"/>
      <c r="UB46" s="539"/>
      <c r="UC46" s="539"/>
      <c r="UD46" s="539"/>
      <c r="UE46" s="539"/>
      <c r="UF46" s="539"/>
      <c r="UG46" s="539"/>
      <c r="UH46" s="539"/>
      <c r="UI46" s="539"/>
      <c r="UJ46" s="539"/>
      <c r="UK46" s="539"/>
      <c r="UL46" s="539"/>
      <c r="UM46" s="539"/>
      <c r="UN46" s="539"/>
      <c r="UO46" s="539"/>
      <c r="UP46" s="539"/>
      <c r="UQ46" s="539"/>
      <c r="UR46" s="539"/>
      <c r="US46" s="539"/>
      <c r="UT46" s="539"/>
      <c r="UU46" s="539"/>
      <c r="UV46" s="539"/>
      <c r="UW46" s="539"/>
      <c r="UX46" s="539"/>
      <c r="UY46" s="539"/>
      <c r="UZ46" s="539"/>
      <c r="VA46" s="539"/>
      <c r="VB46" s="539"/>
      <c r="VC46" s="539"/>
      <c r="VD46" s="539"/>
      <c r="VE46" s="539"/>
      <c r="VF46" s="539"/>
      <c r="VG46" s="539"/>
      <c r="VH46" s="539"/>
      <c r="VI46" s="539"/>
      <c r="VJ46" s="539"/>
      <c r="VK46" s="539"/>
      <c r="VL46" s="539"/>
      <c r="VM46" s="539"/>
      <c r="VN46" s="539"/>
      <c r="VO46" s="539"/>
      <c r="VP46" s="539"/>
      <c r="VQ46" s="539"/>
      <c r="VR46" s="539"/>
      <c r="VS46" s="539"/>
      <c r="VT46" s="539"/>
      <c r="VU46" s="539"/>
      <c r="VV46" s="539"/>
      <c r="VW46" s="539"/>
      <c r="VX46" s="539"/>
      <c r="VY46" s="539"/>
      <c r="VZ46" s="539"/>
      <c r="WA46" s="539"/>
      <c r="WB46" s="539"/>
      <c r="WC46" s="539"/>
      <c r="WD46" s="539"/>
      <c r="WE46" s="539"/>
      <c r="WF46" s="539"/>
      <c r="WG46" s="539"/>
      <c r="WH46" s="539"/>
      <c r="WI46" s="539"/>
      <c r="WJ46" s="539"/>
      <c r="WK46" s="539"/>
      <c r="WL46" s="539"/>
      <c r="WM46" s="539"/>
      <c r="WN46" s="539"/>
      <c r="WO46" s="539"/>
      <c r="WP46" s="539"/>
      <c r="WQ46" s="539"/>
      <c r="WR46" s="539"/>
      <c r="WS46" s="539"/>
      <c r="WT46" s="539"/>
      <c r="WU46" s="539"/>
      <c r="WV46" s="539"/>
      <c r="WW46" s="539"/>
      <c r="WX46" s="539"/>
      <c r="WY46" s="539"/>
      <c r="WZ46" s="539"/>
      <c r="XA46" s="539"/>
      <c r="XB46" s="539"/>
      <c r="XC46" s="539"/>
      <c r="XD46" s="539"/>
      <c r="XE46" s="539"/>
      <c r="XF46" s="539"/>
      <c r="XG46" s="539"/>
      <c r="XH46" s="539"/>
      <c r="XI46" s="539"/>
      <c r="XJ46" s="539"/>
      <c r="XK46" s="539"/>
      <c r="XL46" s="539"/>
      <c r="XM46" s="539"/>
      <c r="XN46" s="539"/>
      <c r="XO46" s="539"/>
      <c r="XP46" s="539"/>
      <c r="XQ46" s="539"/>
      <c r="XR46" s="539"/>
      <c r="XS46" s="539"/>
      <c r="XT46" s="539"/>
      <c r="XU46" s="539"/>
      <c r="XV46" s="539"/>
      <c r="XW46" s="539"/>
      <c r="XX46" s="539"/>
      <c r="XY46" s="539"/>
      <c r="XZ46" s="539"/>
      <c r="YA46" s="539"/>
      <c r="YB46" s="539"/>
      <c r="YC46" s="539"/>
      <c r="YD46" s="539"/>
      <c r="YE46" s="539"/>
      <c r="YF46" s="539"/>
      <c r="YG46" s="539"/>
      <c r="YH46" s="539"/>
      <c r="YI46" s="539"/>
      <c r="YJ46" s="539"/>
      <c r="YK46" s="539"/>
      <c r="YL46" s="539"/>
      <c r="YM46" s="539"/>
      <c r="YN46" s="539"/>
      <c r="YO46" s="539"/>
      <c r="YP46" s="539"/>
      <c r="YQ46" s="539"/>
      <c r="YR46" s="539"/>
      <c r="YS46" s="539"/>
      <c r="YT46" s="539"/>
      <c r="YU46" s="539"/>
      <c r="YV46" s="539"/>
      <c r="YW46" s="539"/>
      <c r="YX46" s="539"/>
      <c r="YY46" s="539"/>
      <c r="YZ46" s="539"/>
      <c r="ZA46" s="539"/>
      <c r="ZB46" s="539"/>
      <c r="ZC46" s="539"/>
      <c r="ZD46" s="539"/>
      <c r="ZE46" s="539"/>
      <c r="ZF46" s="539"/>
      <c r="ZG46" s="539"/>
      <c r="ZH46" s="539"/>
      <c r="ZI46" s="539"/>
      <c r="ZJ46" s="539"/>
      <c r="ZK46" s="539"/>
      <c r="ZL46" s="539"/>
      <c r="ZM46" s="539"/>
      <c r="ZN46" s="539"/>
      <c r="ZO46" s="539"/>
      <c r="ZP46" s="539"/>
      <c r="ZQ46" s="539"/>
      <c r="ZR46" s="539"/>
      <c r="ZS46" s="539"/>
      <c r="ZT46" s="539"/>
      <c r="ZU46" s="539"/>
      <c r="ZV46" s="539"/>
      <c r="ZW46" s="539"/>
      <c r="ZX46" s="539"/>
      <c r="ZY46" s="539"/>
      <c r="ZZ46" s="539"/>
      <c r="AAA46" s="539"/>
      <c r="AAB46" s="539"/>
      <c r="AAC46" s="539"/>
      <c r="AAD46" s="539"/>
      <c r="AAE46" s="539"/>
      <c r="AAF46" s="539"/>
      <c r="AAG46" s="539"/>
      <c r="AAH46" s="539"/>
      <c r="AAI46" s="539"/>
      <c r="AAJ46" s="539"/>
      <c r="AAK46" s="539"/>
      <c r="AAL46" s="539"/>
      <c r="AAM46" s="539"/>
      <c r="AAN46" s="539"/>
      <c r="AAO46" s="539"/>
      <c r="AAP46" s="539"/>
      <c r="AAQ46" s="539"/>
      <c r="AAR46" s="539"/>
      <c r="AAS46" s="539"/>
      <c r="AAT46" s="539"/>
      <c r="AAU46" s="539"/>
      <c r="AAV46" s="539"/>
      <c r="AAW46" s="539"/>
      <c r="AAX46" s="539"/>
      <c r="AAY46" s="539"/>
      <c r="AAZ46" s="539"/>
      <c r="ABA46" s="539"/>
      <c r="ABB46" s="539"/>
      <c r="ABC46" s="539"/>
      <c r="ABD46" s="539"/>
      <c r="ABE46" s="539"/>
      <c r="ABF46" s="539"/>
      <c r="ABG46" s="539"/>
      <c r="ABH46" s="539"/>
      <c r="ABI46" s="539"/>
      <c r="ABJ46" s="539"/>
      <c r="ABK46" s="539"/>
      <c r="ABL46" s="539"/>
      <c r="ABM46" s="539"/>
      <c r="ABN46" s="539"/>
      <c r="ABO46" s="539"/>
      <c r="ABP46" s="539"/>
      <c r="ABQ46" s="539"/>
      <c r="ABR46" s="539"/>
      <c r="ABS46" s="539"/>
      <c r="ABT46" s="539"/>
      <c r="ABU46" s="539"/>
      <c r="ABV46" s="539"/>
      <c r="ABW46" s="539"/>
      <c r="ABX46" s="539"/>
      <c r="ABY46" s="539"/>
      <c r="ABZ46" s="539"/>
      <c r="ACA46" s="539"/>
      <c r="ACB46" s="539"/>
      <c r="ACC46" s="539"/>
      <c r="ACD46" s="539"/>
      <c r="ACE46" s="539"/>
      <c r="ACF46" s="539"/>
      <c r="ACG46" s="539"/>
      <c r="ACH46" s="539"/>
      <c r="ACI46" s="539"/>
      <c r="ACJ46" s="539"/>
      <c r="ACK46" s="539"/>
      <c r="ACL46" s="539"/>
      <c r="ACM46" s="539"/>
      <c r="ACN46" s="539"/>
      <c r="ACO46" s="539"/>
      <c r="ACP46" s="539"/>
      <c r="ACQ46" s="539"/>
      <c r="ACR46" s="539"/>
      <c r="ACS46" s="539"/>
      <c r="ACT46" s="539"/>
      <c r="ACU46" s="539"/>
      <c r="ACV46" s="539"/>
      <c r="ACW46" s="539"/>
      <c r="ACX46" s="539"/>
      <c r="ACY46" s="539"/>
      <c r="ACZ46" s="539"/>
      <c r="ADA46" s="539"/>
      <c r="ADB46" s="539"/>
      <c r="ADC46" s="539"/>
      <c r="ADD46" s="539"/>
      <c r="ADE46" s="539"/>
      <c r="ADF46" s="539"/>
      <c r="ADG46" s="539"/>
      <c r="ADH46" s="539"/>
      <c r="ADI46" s="539"/>
      <c r="ADJ46" s="539"/>
      <c r="ADK46" s="539"/>
      <c r="ADL46" s="539"/>
      <c r="ADM46" s="539"/>
      <c r="ADN46" s="539"/>
      <c r="ADO46" s="539"/>
      <c r="ADP46" s="539"/>
      <c r="ADQ46" s="539"/>
      <c r="ADR46" s="539"/>
      <c r="ADS46" s="539"/>
      <c r="ADT46" s="539"/>
      <c r="ADU46" s="539"/>
      <c r="ADV46" s="539"/>
      <c r="ADW46" s="539"/>
      <c r="ADX46" s="539"/>
      <c r="ADY46" s="539"/>
      <c r="ADZ46" s="539"/>
      <c r="AEA46" s="539"/>
      <c r="AEB46" s="539"/>
      <c r="AEC46" s="539"/>
      <c r="AED46" s="539"/>
      <c r="AEE46" s="539"/>
      <c r="AEF46" s="539"/>
      <c r="AEG46" s="539"/>
      <c r="AEH46" s="539"/>
      <c r="AEI46" s="539"/>
      <c r="AEJ46" s="539"/>
      <c r="AEK46" s="539"/>
      <c r="AEL46" s="539"/>
      <c r="AEM46" s="539"/>
      <c r="AEN46" s="539"/>
      <c r="AEO46" s="539"/>
      <c r="AEP46" s="539"/>
      <c r="AEQ46" s="539"/>
      <c r="AER46" s="539"/>
      <c r="AES46" s="539"/>
      <c r="AET46" s="539"/>
      <c r="AEU46" s="539"/>
      <c r="AEV46" s="539"/>
      <c r="AEW46" s="539"/>
      <c r="AEX46" s="539"/>
      <c r="AEY46" s="539"/>
      <c r="AEZ46" s="539"/>
      <c r="AFA46" s="539"/>
      <c r="AFB46" s="539"/>
      <c r="AFC46" s="539"/>
      <c r="AFD46" s="539"/>
      <c r="AFE46" s="539"/>
      <c r="AFF46" s="539"/>
      <c r="AFG46" s="539"/>
      <c r="AFH46" s="539"/>
      <c r="AFI46" s="539"/>
      <c r="AFJ46" s="539"/>
      <c r="AFK46" s="539"/>
      <c r="AFL46" s="539"/>
      <c r="AFM46" s="539"/>
      <c r="AFN46" s="539"/>
      <c r="AFO46" s="539"/>
      <c r="AFP46" s="539"/>
      <c r="AFQ46" s="539"/>
      <c r="AFR46" s="539"/>
      <c r="AFS46" s="539"/>
      <c r="AFT46" s="539"/>
      <c r="AFU46" s="539"/>
      <c r="AFV46" s="539"/>
      <c r="AFW46" s="539"/>
      <c r="AFX46" s="539"/>
      <c r="AFY46" s="539"/>
      <c r="AFZ46" s="539"/>
      <c r="AGA46" s="539"/>
      <c r="AGB46" s="539"/>
      <c r="AGC46" s="539"/>
      <c r="AGD46" s="539"/>
      <c r="AGE46" s="539"/>
      <c r="AGF46" s="539"/>
      <c r="AGG46" s="539"/>
      <c r="AGH46" s="539"/>
      <c r="AGI46" s="539"/>
      <c r="AGJ46" s="539"/>
      <c r="AGK46" s="539"/>
      <c r="AGL46" s="539"/>
      <c r="AGM46" s="539"/>
      <c r="AGN46" s="539"/>
      <c r="AGO46" s="539"/>
      <c r="AGP46" s="539"/>
      <c r="AGQ46" s="539"/>
      <c r="AGR46" s="539"/>
      <c r="AGS46" s="539"/>
      <c r="AGT46" s="539"/>
      <c r="AGU46" s="539"/>
      <c r="AGV46" s="539"/>
      <c r="AGW46" s="539"/>
      <c r="AGX46" s="539"/>
      <c r="AGY46" s="539"/>
      <c r="AGZ46" s="539"/>
      <c r="AHA46" s="539"/>
      <c r="AHB46" s="539"/>
      <c r="AHC46" s="539"/>
      <c r="AHD46" s="539"/>
      <c r="AHE46" s="539"/>
      <c r="AHF46" s="539"/>
      <c r="AHG46" s="539"/>
      <c r="AHH46" s="539"/>
      <c r="AHI46" s="539"/>
      <c r="AHJ46" s="539"/>
      <c r="AHK46" s="539"/>
      <c r="AHL46" s="539"/>
      <c r="AHM46" s="539"/>
      <c r="AHN46" s="539"/>
      <c r="AHO46" s="539"/>
      <c r="AHP46" s="539"/>
      <c r="AHQ46" s="539"/>
      <c r="AHR46" s="539"/>
      <c r="AHS46" s="539"/>
      <c r="AHT46" s="539"/>
      <c r="AHU46" s="539"/>
      <c r="AHV46" s="539"/>
      <c r="AHW46" s="539"/>
      <c r="AHX46" s="539"/>
      <c r="AHY46" s="539"/>
      <c r="AHZ46" s="539"/>
      <c r="AIA46" s="539"/>
      <c r="AIB46" s="539"/>
      <c r="AIC46" s="539"/>
      <c r="AID46" s="539"/>
      <c r="AIE46" s="539"/>
      <c r="AIF46" s="539"/>
      <c r="AIG46" s="539"/>
      <c r="AIH46" s="539"/>
      <c r="AII46" s="539"/>
      <c r="AIJ46" s="539"/>
      <c r="AIK46" s="539"/>
      <c r="AIL46" s="539"/>
      <c r="AIM46" s="539"/>
      <c r="AIN46" s="539"/>
      <c r="AIO46" s="539"/>
      <c r="AIP46" s="539"/>
      <c r="AIQ46" s="539"/>
      <c r="AIR46" s="539"/>
      <c r="AIS46" s="539"/>
      <c r="AIT46" s="539"/>
      <c r="AIU46" s="539"/>
      <c r="AIV46" s="539"/>
      <c r="AIW46" s="539"/>
      <c r="AIX46" s="539"/>
      <c r="AIY46" s="539"/>
      <c r="AIZ46" s="539"/>
      <c r="AJA46" s="539"/>
      <c r="AJB46" s="539"/>
      <c r="AJC46" s="539"/>
      <c r="AJD46" s="539"/>
      <c r="AJE46" s="539"/>
      <c r="AJF46" s="539"/>
      <c r="AJG46" s="539"/>
      <c r="AJH46" s="539"/>
      <c r="AJI46" s="539"/>
      <c r="AJJ46" s="539"/>
      <c r="AJK46" s="539"/>
      <c r="AJL46" s="539"/>
      <c r="AJM46" s="539"/>
      <c r="AJN46" s="539"/>
      <c r="AJO46" s="539"/>
      <c r="AJP46" s="539"/>
      <c r="AJQ46" s="539"/>
      <c r="AJR46" s="539"/>
      <c r="AJS46" s="539"/>
      <c r="AJT46" s="539"/>
      <c r="AJU46" s="539"/>
      <c r="AJV46" s="539"/>
      <c r="AJW46" s="539"/>
      <c r="AJX46" s="539"/>
      <c r="AJY46" s="539"/>
      <c r="AJZ46" s="539"/>
      <c r="AKA46" s="539"/>
      <c r="AKB46" s="539"/>
      <c r="AKC46" s="539"/>
      <c r="AKD46" s="539"/>
      <c r="AKE46" s="539"/>
      <c r="AKF46" s="539"/>
      <c r="AKG46" s="539"/>
      <c r="AKH46" s="539"/>
      <c r="AKI46" s="539"/>
      <c r="AKJ46" s="539"/>
      <c r="AKK46" s="539"/>
      <c r="AKL46" s="539"/>
      <c r="AKM46" s="539"/>
      <c r="AKN46" s="539"/>
      <c r="AKO46" s="539"/>
      <c r="AKP46" s="539"/>
      <c r="AKQ46" s="539"/>
      <c r="AKR46" s="539"/>
      <c r="AKS46" s="539"/>
      <c r="AKT46" s="539"/>
      <c r="AKU46" s="539"/>
      <c r="AKV46" s="539"/>
      <c r="AKW46" s="539"/>
      <c r="AKX46" s="539"/>
      <c r="AKY46" s="539"/>
      <c r="AKZ46" s="539"/>
      <c r="ALA46" s="539"/>
      <c r="ALB46" s="539"/>
      <c r="ALC46" s="539"/>
      <c r="ALD46" s="539"/>
      <c r="ALE46" s="539"/>
      <c r="ALF46" s="539"/>
      <c r="ALG46" s="539"/>
      <c r="ALH46" s="539"/>
      <c r="ALI46" s="539"/>
      <c r="ALJ46" s="539"/>
      <c r="ALK46" s="539"/>
      <c r="ALL46" s="539"/>
      <c r="ALM46" s="539"/>
      <c r="ALN46" s="539"/>
      <c r="ALO46" s="539"/>
      <c r="ALP46" s="539"/>
      <c r="ALQ46" s="539"/>
      <c r="ALR46" s="539"/>
      <c r="ALS46" s="539"/>
      <c r="ALT46" s="539"/>
      <c r="ALU46" s="539"/>
      <c r="ALV46" s="539"/>
      <c r="ALW46" s="539"/>
      <c r="ALX46" s="539"/>
      <c r="ALY46" s="539"/>
      <c r="ALZ46" s="539"/>
      <c r="AMA46" s="539"/>
      <c r="AMB46" s="539"/>
      <c r="AMC46" s="539"/>
      <c r="AMD46" s="539"/>
      <c r="AME46" s="539"/>
      <c r="AMF46" s="539"/>
      <c r="AMG46" s="539"/>
      <c r="AMH46" s="539"/>
      <c r="AMI46" s="539"/>
      <c r="AMJ46" s="539"/>
      <c r="AMK46" s="539"/>
      <c r="AML46" s="539"/>
      <c r="AMM46" s="539"/>
      <c r="AMN46" s="539"/>
      <c r="AMO46" s="539"/>
      <c r="AMP46" s="539"/>
      <c r="AMQ46" s="539"/>
      <c r="AMR46" s="539"/>
      <c r="AMS46" s="539"/>
      <c r="AMT46" s="539"/>
      <c r="AMU46" s="539"/>
      <c r="AMV46" s="539"/>
      <c r="AMW46" s="539"/>
      <c r="AMX46" s="539"/>
      <c r="AMY46" s="539"/>
      <c r="AMZ46" s="539"/>
      <c r="ANA46" s="539"/>
      <c r="ANB46" s="539"/>
      <c r="ANC46" s="539"/>
      <c r="AND46" s="539"/>
      <c r="ANE46" s="539"/>
      <c r="ANF46" s="539"/>
      <c r="ANG46" s="539"/>
      <c r="ANH46" s="539"/>
      <c r="ANI46" s="539"/>
      <c r="ANJ46" s="539"/>
      <c r="ANK46" s="539"/>
      <c r="ANL46" s="539"/>
      <c r="ANM46" s="539"/>
      <c r="ANN46" s="539"/>
      <c r="ANO46" s="539"/>
      <c r="ANP46" s="539"/>
      <c r="ANQ46" s="539"/>
      <c r="ANR46" s="539"/>
      <c r="ANS46" s="539"/>
      <c r="ANT46" s="539"/>
      <c r="ANU46" s="539"/>
      <c r="ANV46" s="539"/>
      <c r="ANW46" s="539"/>
      <c r="ANX46" s="539"/>
      <c r="ANY46" s="539"/>
      <c r="ANZ46" s="539"/>
      <c r="AOA46" s="539"/>
      <c r="AOB46" s="539"/>
      <c r="AOC46" s="539"/>
      <c r="AOD46" s="539"/>
      <c r="AOE46" s="539"/>
      <c r="AOF46" s="539"/>
      <c r="AOG46" s="539"/>
      <c r="AOH46" s="539"/>
      <c r="AOI46" s="539"/>
      <c r="AOJ46" s="539"/>
      <c r="AOK46" s="539"/>
      <c r="AOL46" s="539"/>
      <c r="AOM46" s="539"/>
      <c r="AON46" s="539"/>
      <c r="AOO46" s="539"/>
      <c r="AOP46" s="539"/>
      <c r="AOQ46" s="539"/>
      <c r="AOR46" s="539"/>
      <c r="AOS46" s="539"/>
      <c r="AOT46" s="539"/>
      <c r="AOU46" s="539"/>
      <c r="AOV46" s="539"/>
      <c r="AOW46" s="539"/>
      <c r="AOX46" s="539"/>
      <c r="AOY46" s="539"/>
      <c r="AOZ46" s="539"/>
      <c r="APA46" s="539"/>
      <c r="APB46" s="539"/>
      <c r="APC46" s="539"/>
      <c r="APD46" s="539"/>
      <c r="APE46" s="539"/>
      <c r="APF46" s="539"/>
      <c r="APG46" s="539"/>
      <c r="APH46" s="539"/>
      <c r="API46" s="539"/>
      <c r="APJ46" s="539"/>
      <c r="APK46" s="539"/>
      <c r="APL46" s="539"/>
      <c r="APM46" s="539"/>
      <c r="APN46" s="539"/>
      <c r="APO46" s="539"/>
      <c r="APP46" s="539"/>
      <c r="APQ46" s="539"/>
      <c r="APR46" s="539"/>
      <c r="APS46" s="539"/>
      <c r="APT46" s="539"/>
      <c r="APU46" s="539"/>
      <c r="APV46" s="539"/>
      <c r="APW46" s="539"/>
      <c r="APX46" s="539"/>
      <c r="APY46" s="539"/>
      <c r="APZ46" s="539"/>
      <c r="AQA46" s="539"/>
      <c r="AQB46" s="539"/>
      <c r="AQC46" s="539"/>
      <c r="AQD46" s="539"/>
      <c r="AQE46" s="539"/>
      <c r="AQF46" s="539"/>
      <c r="AQG46" s="539"/>
      <c r="AQH46" s="539"/>
      <c r="AQI46" s="539"/>
      <c r="AQJ46" s="539"/>
      <c r="AQK46" s="539"/>
      <c r="AQL46" s="539"/>
      <c r="AQM46" s="539"/>
      <c r="AQN46" s="539"/>
      <c r="AQO46" s="539"/>
      <c r="AQP46" s="539"/>
      <c r="AQQ46" s="539"/>
      <c r="AQR46" s="539"/>
      <c r="AQS46" s="539"/>
      <c r="AQT46" s="539"/>
      <c r="AQU46" s="539"/>
      <c r="AQV46" s="539"/>
      <c r="AQW46" s="539"/>
      <c r="AQX46" s="539"/>
      <c r="AQY46" s="539"/>
      <c r="AQZ46" s="539"/>
      <c r="ARA46" s="539"/>
      <c r="ARB46" s="539"/>
      <c r="ARC46" s="539"/>
      <c r="ARD46" s="539"/>
      <c r="ARE46" s="539"/>
      <c r="ARF46" s="539"/>
      <c r="ARG46" s="539"/>
      <c r="ARH46" s="539"/>
      <c r="ARI46" s="539"/>
      <c r="ARJ46" s="539"/>
      <c r="ARK46" s="539"/>
      <c r="ARL46" s="539"/>
      <c r="ARM46" s="539"/>
      <c r="ARN46" s="539"/>
      <c r="ARO46" s="539"/>
      <c r="ARP46" s="539"/>
      <c r="ARQ46" s="539"/>
      <c r="ARR46" s="539"/>
      <c r="ARS46" s="539"/>
      <c r="ART46" s="539"/>
      <c r="ARU46" s="539"/>
      <c r="ARV46" s="539"/>
      <c r="ARW46" s="539"/>
      <c r="ARX46" s="539"/>
      <c r="ARY46" s="539"/>
      <c r="ARZ46" s="539"/>
      <c r="ASA46" s="539"/>
      <c r="ASB46" s="539"/>
      <c r="ASC46" s="539"/>
      <c r="ASD46" s="539"/>
      <c r="ASE46" s="539"/>
      <c r="ASF46" s="539"/>
      <c r="ASG46" s="539"/>
      <c r="ASH46" s="539"/>
      <c r="ASI46" s="539"/>
      <c r="ASJ46" s="539"/>
      <c r="ASK46" s="539"/>
      <c r="ASL46" s="539"/>
      <c r="ASM46" s="539"/>
      <c r="ASN46" s="539"/>
      <c r="ASO46" s="539"/>
      <c r="ASP46" s="539"/>
      <c r="ASQ46" s="539"/>
      <c r="ASR46" s="539"/>
      <c r="ASS46" s="539"/>
      <c r="AST46" s="539"/>
      <c r="ASU46" s="539"/>
      <c r="ASV46" s="539"/>
      <c r="ASW46" s="539"/>
      <c r="ASX46" s="539"/>
      <c r="ASY46" s="539"/>
      <c r="ASZ46" s="539"/>
      <c r="ATA46" s="539"/>
      <c r="ATB46" s="539"/>
      <c r="ATC46" s="539"/>
      <c r="ATD46" s="539"/>
      <c r="ATE46" s="539"/>
      <c r="ATF46" s="539"/>
      <c r="ATG46" s="539"/>
      <c r="ATH46" s="539"/>
      <c r="ATI46" s="539"/>
      <c r="ATJ46" s="539"/>
      <c r="ATK46" s="539"/>
      <c r="ATL46" s="539"/>
      <c r="ATM46" s="539"/>
      <c r="ATN46" s="539"/>
      <c r="ATO46" s="539"/>
      <c r="ATP46" s="539"/>
      <c r="ATQ46" s="539"/>
      <c r="ATR46" s="539"/>
      <c r="ATS46" s="539"/>
      <c r="ATT46" s="539"/>
      <c r="ATU46" s="539"/>
      <c r="ATV46" s="539"/>
      <c r="ATW46" s="539"/>
      <c r="ATX46" s="539"/>
      <c r="ATY46" s="539"/>
      <c r="ATZ46" s="539"/>
      <c r="AUA46" s="539"/>
      <c r="AUB46" s="539"/>
      <c r="AUC46" s="539"/>
      <c r="AUD46" s="539"/>
      <c r="AUE46" s="539"/>
      <c r="AUF46" s="539"/>
      <c r="AUG46" s="539"/>
      <c r="AUH46" s="539"/>
      <c r="AUI46" s="539"/>
      <c r="AUJ46" s="539"/>
      <c r="AUK46" s="539"/>
      <c r="AUL46" s="539"/>
      <c r="AUM46" s="539"/>
      <c r="AUN46" s="539"/>
      <c r="AUO46" s="539"/>
      <c r="AUP46" s="539"/>
      <c r="AUQ46" s="539"/>
      <c r="AUR46" s="539"/>
      <c r="AUS46" s="539"/>
      <c r="AUT46" s="539"/>
      <c r="AUU46" s="539"/>
      <c r="AUV46" s="539"/>
      <c r="AUW46" s="539"/>
      <c r="AUX46" s="539"/>
      <c r="AUY46" s="539"/>
      <c r="AUZ46" s="539"/>
      <c r="AVA46" s="539"/>
      <c r="AVB46" s="539"/>
      <c r="AVC46" s="539"/>
      <c r="AVD46" s="539"/>
      <c r="AVE46" s="539"/>
      <c r="AVF46" s="539"/>
      <c r="AVG46" s="539"/>
      <c r="AVH46" s="539"/>
      <c r="AVI46" s="539"/>
      <c r="AVJ46" s="539"/>
      <c r="AVK46" s="539"/>
      <c r="AVL46" s="539"/>
      <c r="AVM46" s="539"/>
      <c r="AVN46" s="539"/>
      <c r="AVO46" s="539"/>
      <c r="AVP46" s="539"/>
      <c r="AVQ46" s="539"/>
      <c r="AVR46" s="539"/>
      <c r="AVS46" s="539"/>
      <c r="AVT46" s="539"/>
      <c r="AVU46" s="539"/>
      <c r="AVV46" s="539"/>
      <c r="AVW46" s="539"/>
      <c r="AVX46" s="539"/>
      <c r="AVY46" s="539"/>
      <c r="AVZ46" s="539"/>
      <c r="AWA46" s="539"/>
      <c r="AWB46" s="539"/>
      <c r="AWC46" s="539"/>
      <c r="AWD46" s="539"/>
      <c r="AWE46" s="539"/>
      <c r="AWF46" s="539"/>
      <c r="AWG46" s="539"/>
      <c r="AWH46" s="539"/>
      <c r="AWI46" s="539"/>
      <c r="AWJ46" s="539"/>
      <c r="AWK46" s="539"/>
      <c r="AWL46" s="539"/>
      <c r="AWM46" s="539"/>
      <c r="AWN46" s="539"/>
      <c r="AWO46" s="539"/>
      <c r="AWP46" s="539"/>
      <c r="AWQ46" s="539"/>
      <c r="AWR46" s="539"/>
      <c r="AWS46" s="539"/>
      <c r="AWT46" s="539"/>
      <c r="AWU46" s="539"/>
      <c r="AWV46" s="539"/>
      <c r="AWW46" s="539"/>
      <c r="AWX46" s="539"/>
      <c r="AWY46" s="539"/>
      <c r="AWZ46" s="539"/>
      <c r="AXA46" s="539"/>
      <c r="AXB46" s="539"/>
      <c r="AXC46" s="539"/>
      <c r="AXD46" s="539"/>
      <c r="AXE46" s="539"/>
      <c r="AXF46" s="539"/>
      <c r="AXG46" s="539"/>
      <c r="AXH46" s="539"/>
      <c r="AXI46" s="539"/>
      <c r="AXJ46" s="539"/>
      <c r="AXK46" s="539"/>
      <c r="AXL46" s="539"/>
      <c r="AXM46" s="539"/>
      <c r="AXN46" s="539"/>
      <c r="AXO46" s="539"/>
      <c r="AXP46" s="539"/>
      <c r="AXQ46" s="539"/>
      <c r="AXR46" s="539"/>
      <c r="AXS46" s="539"/>
      <c r="AXT46" s="539"/>
      <c r="AXU46" s="539"/>
      <c r="AXV46" s="539"/>
      <c r="AXW46" s="539"/>
      <c r="AXX46" s="539"/>
      <c r="AXY46" s="539"/>
      <c r="AXZ46" s="539"/>
      <c r="AYA46" s="539"/>
      <c r="AYB46" s="539"/>
      <c r="AYC46" s="539"/>
      <c r="AYD46" s="539"/>
      <c r="AYE46" s="539"/>
      <c r="AYF46" s="539"/>
      <c r="AYG46" s="539"/>
      <c r="AYH46" s="539"/>
      <c r="AYI46" s="539"/>
      <c r="AYJ46" s="539"/>
      <c r="AYK46" s="539"/>
      <c r="AYL46" s="539"/>
      <c r="AYM46" s="539"/>
      <c r="AYN46" s="539"/>
      <c r="AYO46" s="539"/>
      <c r="AYP46" s="539"/>
      <c r="AYQ46" s="539"/>
      <c r="AYR46" s="539"/>
      <c r="AYS46" s="539"/>
      <c r="AYT46" s="539"/>
      <c r="AYU46" s="539"/>
      <c r="AYV46" s="539"/>
      <c r="AYW46" s="539"/>
      <c r="AYX46" s="539"/>
      <c r="AYY46" s="539"/>
      <c r="AYZ46" s="539"/>
      <c r="AZA46" s="539"/>
      <c r="AZB46" s="539"/>
      <c r="AZC46" s="539"/>
      <c r="AZD46" s="539"/>
      <c r="AZE46" s="539"/>
      <c r="AZF46" s="539"/>
      <c r="AZG46" s="539"/>
      <c r="AZH46" s="539"/>
      <c r="AZI46" s="539"/>
      <c r="AZJ46" s="539"/>
      <c r="AZK46" s="539"/>
      <c r="AZL46" s="539"/>
      <c r="AZM46" s="539"/>
      <c r="AZN46" s="539"/>
      <c r="AZO46" s="539"/>
      <c r="AZP46" s="539"/>
      <c r="AZQ46" s="539"/>
      <c r="AZR46" s="539"/>
      <c r="AZS46" s="539"/>
      <c r="AZT46" s="539"/>
      <c r="AZU46" s="539"/>
      <c r="AZV46" s="539"/>
      <c r="AZW46" s="539"/>
      <c r="AZX46" s="539"/>
      <c r="AZY46" s="539"/>
      <c r="AZZ46" s="539"/>
      <c r="BAA46" s="539"/>
      <c r="BAB46" s="539"/>
      <c r="BAC46" s="539"/>
      <c r="BAD46" s="539"/>
      <c r="BAE46" s="539"/>
      <c r="BAF46" s="539"/>
      <c r="BAG46" s="539"/>
      <c r="BAH46" s="539"/>
      <c r="BAI46" s="539"/>
      <c r="BAJ46" s="539"/>
      <c r="BAK46" s="539"/>
      <c r="BAL46" s="539"/>
      <c r="BAM46" s="539"/>
      <c r="BAN46" s="539"/>
      <c r="BAO46" s="539"/>
      <c r="BAP46" s="539"/>
      <c r="BAQ46" s="539"/>
      <c r="BAR46" s="539"/>
      <c r="BAS46" s="539"/>
      <c r="BAT46" s="539"/>
      <c r="BAU46" s="539"/>
      <c r="BAV46" s="539"/>
      <c r="BAW46" s="539"/>
      <c r="BAX46" s="539"/>
      <c r="BAY46" s="539"/>
      <c r="BAZ46" s="539"/>
      <c r="BBA46" s="539"/>
      <c r="BBB46" s="539"/>
      <c r="BBC46" s="539"/>
      <c r="BBD46" s="539"/>
      <c r="BBE46" s="539"/>
      <c r="BBF46" s="539"/>
      <c r="BBG46" s="539"/>
      <c r="BBH46" s="539"/>
      <c r="BBI46" s="539"/>
      <c r="BBJ46" s="539"/>
      <c r="BBK46" s="539"/>
      <c r="BBL46" s="539"/>
      <c r="BBM46" s="539"/>
      <c r="BBN46" s="539"/>
      <c r="BBO46" s="539"/>
      <c r="BBP46" s="539"/>
      <c r="BBQ46" s="539"/>
      <c r="BBR46" s="539"/>
      <c r="BBS46" s="539"/>
      <c r="BBT46" s="539"/>
      <c r="BBU46" s="539"/>
      <c r="BBV46" s="539"/>
      <c r="BBW46" s="539"/>
      <c r="BBX46" s="539"/>
      <c r="BBY46" s="539"/>
      <c r="BBZ46" s="539"/>
      <c r="BCA46" s="539"/>
      <c r="BCB46" s="539"/>
      <c r="BCC46" s="539"/>
      <c r="BCD46" s="539"/>
      <c r="BCE46" s="539"/>
      <c r="BCF46" s="539"/>
      <c r="BCG46" s="539"/>
      <c r="BCH46" s="539"/>
      <c r="BCI46" s="539"/>
      <c r="BCJ46" s="539"/>
      <c r="BCK46" s="539"/>
      <c r="BCL46" s="539"/>
      <c r="BCM46" s="539"/>
      <c r="BCN46" s="539"/>
      <c r="BCO46" s="539"/>
      <c r="BCP46" s="539"/>
      <c r="BCQ46" s="539"/>
      <c r="BCR46" s="539"/>
      <c r="BCS46" s="539"/>
      <c r="BCT46" s="539"/>
      <c r="BCU46" s="539"/>
      <c r="BCV46" s="539"/>
      <c r="BCW46" s="539"/>
      <c r="BCX46" s="539"/>
      <c r="BCY46" s="539"/>
      <c r="BCZ46" s="539"/>
      <c r="BDA46" s="539"/>
      <c r="BDB46" s="539"/>
      <c r="BDC46" s="539"/>
      <c r="BDD46" s="539"/>
      <c r="BDE46" s="539"/>
      <c r="BDF46" s="539"/>
      <c r="BDG46" s="539"/>
      <c r="BDH46" s="539"/>
      <c r="BDI46" s="539"/>
      <c r="BDJ46" s="539"/>
      <c r="BDK46" s="539"/>
      <c r="BDL46" s="539"/>
      <c r="BDM46" s="539"/>
      <c r="BDN46" s="539"/>
      <c r="BDO46" s="539"/>
      <c r="BDP46" s="539"/>
      <c r="BDQ46" s="539"/>
      <c r="BDR46" s="539"/>
      <c r="BDS46" s="539"/>
      <c r="BDT46" s="539"/>
      <c r="BDU46" s="539"/>
      <c r="BDV46" s="539"/>
      <c r="BDW46" s="539"/>
      <c r="BDX46" s="539"/>
      <c r="BDY46" s="539"/>
      <c r="BDZ46" s="539"/>
      <c r="BEA46" s="539"/>
      <c r="BEB46" s="539"/>
      <c r="BEC46" s="539"/>
      <c r="BED46" s="539"/>
      <c r="BEE46" s="539"/>
      <c r="BEF46" s="539"/>
      <c r="BEG46" s="539"/>
      <c r="BEH46" s="539"/>
      <c r="BEI46" s="539"/>
      <c r="BEJ46" s="539"/>
      <c r="BEK46" s="539"/>
      <c r="BEL46" s="539"/>
      <c r="BEM46" s="539"/>
      <c r="BEN46" s="539"/>
      <c r="BEO46" s="539"/>
      <c r="BEP46" s="539"/>
      <c r="BEQ46" s="539"/>
      <c r="BER46" s="539"/>
      <c r="BES46" s="539"/>
      <c r="BET46" s="539"/>
      <c r="BEU46" s="539"/>
      <c r="BEV46" s="539"/>
      <c r="BEW46" s="539"/>
      <c r="BEX46" s="539"/>
      <c r="BEY46" s="539"/>
      <c r="BEZ46" s="539"/>
      <c r="BFA46" s="539"/>
      <c r="BFB46" s="539"/>
      <c r="BFC46" s="539"/>
      <c r="BFD46" s="539"/>
      <c r="BFE46" s="539"/>
      <c r="BFF46" s="539"/>
      <c r="BFG46" s="539"/>
      <c r="BFH46" s="539"/>
      <c r="BFI46" s="539"/>
      <c r="BFJ46" s="539"/>
      <c r="BFK46" s="539"/>
      <c r="BFL46" s="539"/>
      <c r="BFM46" s="539"/>
      <c r="BFN46" s="539"/>
      <c r="BFO46" s="539"/>
      <c r="BFP46" s="539"/>
      <c r="BFQ46" s="539"/>
      <c r="BFR46" s="539"/>
      <c r="BFS46" s="539"/>
      <c r="BFT46" s="539"/>
      <c r="BFU46" s="539"/>
      <c r="BFV46" s="539"/>
      <c r="BFW46" s="539"/>
      <c r="BFX46" s="539"/>
      <c r="BFY46" s="539"/>
      <c r="BFZ46" s="539"/>
      <c r="BGA46" s="539"/>
      <c r="BGB46" s="539"/>
      <c r="BGC46" s="539"/>
      <c r="BGD46" s="539"/>
      <c r="BGE46" s="539"/>
      <c r="BGF46" s="539"/>
      <c r="BGG46" s="539"/>
      <c r="BGH46" s="539"/>
      <c r="BGI46" s="539"/>
      <c r="BGJ46" s="539"/>
      <c r="BGK46" s="539"/>
      <c r="BGL46" s="539"/>
      <c r="BGM46" s="539"/>
      <c r="BGN46" s="539"/>
      <c r="BGO46" s="539"/>
      <c r="BGP46" s="539"/>
      <c r="BGQ46" s="539"/>
      <c r="BGR46" s="539"/>
      <c r="BGS46" s="539"/>
      <c r="BGT46" s="539"/>
      <c r="BGU46" s="539"/>
      <c r="BGV46" s="539"/>
      <c r="BGW46" s="539"/>
      <c r="BGX46" s="539"/>
      <c r="BGY46" s="539"/>
      <c r="BGZ46" s="539"/>
      <c r="BHA46" s="539"/>
      <c r="BHB46" s="539"/>
      <c r="BHC46" s="539"/>
      <c r="BHD46" s="539"/>
      <c r="BHE46" s="539"/>
      <c r="BHF46" s="539"/>
      <c r="BHG46" s="539"/>
      <c r="BHH46" s="539"/>
      <c r="BHI46" s="539"/>
      <c r="BHJ46" s="539"/>
      <c r="BHK46" s="539"/>
      <c r="BHL46" s="539"/>
      <c r="BHM46" s="539"/>
      <c r="BHN46" s="539"/>
      <c r="BHO46" s="539"/>
      <c r="BHP46" s="539"/>
      <c r="BHQ46" s="539"/>
      <c r="BHR46" s="539"/>
      <c r="BHS46" s="539"/>
      <c r="BHT46" s="539"/>
      <c r="BHU46" s="539"/>
      <c r="BHV46" s="539"/>
      <c r="BHW46" s="539"/>
      <c r="BHX46" s="539"/>
      <c r="BHY46" s="539"/>
      <c r="BHZ46" s="539"/>
      <c r="BIA46" s="539"/>
      <c r="BIB46" s="539"/>
      <c r="BIC46" s="539"/>
      <c r="BID46" s="539"/>
      <c r="BIE46" s="539"/>
      <c r="BIF46" s="539"/>
      <c r="BIG46" s="539"/>
      <c r="BIH46" s="539"/>
      <c r="BII46" s="539"/>
      <c r="BIJ46" s="539"/>
      <c r="BIK46" s="539"/>
      <c r="BIL46" s="539"/>
      <c r="BIM46" s="539"/>
      <c r="BIN46" s="539"/>
      <c r="BIO46" s="539"/>
      <c r="BIP46" s="539"/>
      <c r="BIQ46" s="539"/>
      <c r="BIR46" s="539"/>
      <c r="BIS46" s="539"/>
      <c r="BIT46" s="539"/>
      <c r="BIU46" s="539"/>
      <c r="BIV46" s="539"/>
      <c r="BIW46" s="539"/>
      <c r="BIX46" s="539"/>
      <c r="BIY46" s="539"/>
      <c r="BIZ46" s="539"/>
      <c r="BJA46" s="539"/>
      <c r="BJB46" s="539"/>
      <c r="BJC46" s="539"/>
      <c r="BJD46" s="539"/>
      <c r="BJE46" s="539"/>
      <c r="BJF46" s="539"/>
      <c r="BJG46" s="539"/>
      <c r="BJH46" s="539"/>
      <c r="BJI46" s="539"/>
      <c r="BJJ46" s="539"/>
      <c r="BJK46" s="539"/>
      <c r="BJL46" s="539"/>
      <c r="BJM46" s="539"/>
      <c r="BJN46" s="539"/>
      <c r="BJO46" s="539"/>
      <c r="BJP46" s="539"/>
      <c r="BJQ46" s="539"/>
      <c r="BJR46" s="539"/>
      <c r="BJS46" s="539"/>
      <c r="BJT46" s="539"/>
      <c r="BJU46" s="539"/>
      <c r="BJV46" s="539"/>
      <c r="BJW46" s="539"/>
      <c r="BJX46" s="539"/>
      <c r="BJY46" s="539"/>
      <c r="BJZ46" s="539"/>
      <c r="BKA46" s="539"/>
      <c r="BKB46" s="539"/>
      <c r="BKC46" s="539"/>
      <c r="BKD46" s="539"/>
      <c r="BKE46" s="539"/>
      <c r="BKF46" s="539"/>
      <c r="BKG46" s="539"/>
      <c r="BKH46" s="539"/>
      <c r="BKI46" s="539"/>
      <c r="BKJ46" s="539"/>
      <c r="BKK46" s="539"/>
      <c r="BKL46" s="539"/>
      <c r="BKM46" s="539"/>
      <c r="BKN46" s="539"/>
      <c r="BKO46" s="539"/>
      <c r="BKP46" s="539"/>
      <c r="BKQ46" s="539"/>
      <c r="BKR46" s="539"/>
      <c r="BKS46" s="539"/>
      <c r="BKT46" s="539"/>
      <c r="BKU46" s="539"/>
      <c r="BKV46" s="539"/>
      <c r="BKW46" s="539"/>
      <c r="BKX46" s="539"/>
      <c r="BKY46" s="539"/>
      <c r="BKZ46" s="539"/>
      <c r="BLA46" s="539"/>
      <c r="BLB46" s="539"/>
      <c r="BLC46" s="539"/>
      <c r="BLD46" s="539"/>
      <c r="BLE46" s="539"/>
      <c r="BLF46" s="539"/>
      <c r="BLG46" s="539"/>
      <c r="BLH46" s="539"/>
      <c r="BLI46" s="539"/>
      <c r="BLJ46" s="539"/>
      <c r="BLK46" s="539"/>
      <c r="BLL46" s="539"/>
      <c r="BLM46" s="539"/>
      <c r="BLN46" s="539"/>
      <c r="BLO46" s="539"/>
      <c r="BLP46" s="539"/>
      <c r="BLQ46" s="539"/>
      <c r="BLR46" s="539"/>
      <c r="BLS46" s="539"/>
      <c r="BLT46" s="539"/>
      <c r="BLU46" s="539"/>
      <c r="BLV46" s="539"/>
      <c r="BLW46" s="539"/>
      <c r="BLX46" s="539"/>
      <c r="BLY46" s="539"/>
      <c r="BLZ46" s="539"/>
      <c r="BMA46" s="539"/>
      <c r="BMB46" s="539"/>
      <c r="BMC46" s="539"/>
      <c r="BMD46" s="539"/>
      <c r="BME46" s="539"/>
      <c r="BMF46" s="539"/>
      <c r="BMG46" s="539"/>
      <c r="BMH46" s="539"/>
      <c r="BMI46" s="539"/>
      <c r="BMJ46" s="539"/>
      <c r="BMK46" s="539"/>
      <c r="BML46" s="539"/>
      <c r="BMM46" s="539"/>
      <c r="BMN46" s="539"/>
      <c r="BMO46" s="539"/>
      <c r="BMP46" s="539"/>
      <c r="BMQ46" s="539"/>
      <c r="BMR46" s="539"/>
      <c r="BMS46" s="539"/>
      <c r="BMT46" s="539"/>
      <c r="BMU46" s="539"/>
      <c r="BMV46" s="539"/>
      <c r="BMW46" s="539"/>
      <c r="BMX46" s="539"/>
      <c r="BMY46" s="539"/>
      <c r="BMZ46" s="539"/>
      <c r="BNA46" s="539"/>
      <c r="BNB46" s="539"/>
      <c r="BNC46" s="539"/>
      <c r="BND46" s="539"/>
      <c r="BNE46" s="539"/>
      <c r="BNF46" s="539"/>
      <c r="BNG46" s="539"/>
      <c r="BNH46" s="539"/>
      <c r="BNI46" s="539"/>
      <c r="BNJ46" s="539"/>
      <c r="BNK46" s="539"/>
      <c r="BNL46" s="539"/>
      <c r="BNM46" s="539"/>
      <c r="BNN46" s="539"/>
      <c r="BNO46" s="539"/>
      <c r="BNP46" s="539"/>
      <c r="BNQ46" s="539"/>
      <c r="BNR46" s="539"/>
      <c r="BNS46" s="539"/>
      <c r="BNT46" s="539"/>
      <c r="BNU46" s="539"/>
      <c r="BNV46" s="539"/>
      <c r="BNW46" s="539"/>
      <c r="BNX46" s="539"/>
      <c r="BNY46" s="539"/>
      <c r="BNZ46" s="539"/>
      <c r="BOA46" s="539"/>
      <c r="BOB46" s="539"/>
      <c r="BOC46" s="539"/>
      <c r="BOD46" s="539"/>
      <c r="BOE46" s="539"/>
      <c r="BOF46" s="539"/>
      <c r="BOG46" s="539"/>
      <c r="BOH46" s="539"/>
      <c r="BOI46" s="539"/>
      <c r="BOJ46" s="539"/>
      <c r="BOK46" s="539"/>
      <c r="BOL46" s="539"/>
      <c r="BOM46" s="539"/>
      <c r="BON46" s="539"/>
      <c r="BOO46" s="539"/>
      <c r="BOP46" s="539"/>
      <c r="BOQ46" s="539"/>
      <c r="BOR46" s="539"/>
      <c r="BOS46" s="539"/>
      <c r="BOT46" s="539"/>
      <c r="BOU46" s="539"/>
      <c r="BOV46" s="539"/>
      <c r="BOW46" s="539"/>
      <c r="BOX46" s="539"/>
      <c r="BOY46" s="539"/>
      <c r="BOZ46" s="539"/>
      <c r="BPA46" s="539"/>
      <c r="BPB46" s="539"/>
      <c r="BPC46" s="539"/>
      <c r="BPD46" s="539"/>
      <c r="BPE46" s="539"/>
      <c r="BPF46" s="539"/>
      <c r="BPG46" s="539"/>
      <c r="BPH46" s="539"/>
      <c r="BPI46" s="539"/>
      <c r="BPJ46" s="539"/>
      <c r="BPK46" s="539"/>
      <c r="BPL46" s="539"/>
      <c r="BPM46" s="539"/>
      <c r="BPN46" s="539"/>
      <c r="BPO46" s="539"/>
      <c r="BPP46" s="539"/>
      <c r="BPQ46" s="539"/>
      <c r="BPR46" s="539"/>
      <c r="BPS46" s="539"/>
      <c r="BPT46" s="539"/>
      <c r="BPU46" s="539"/>
      <c r="BPV46" s="539"/>
      <c r="BPW46" s="539"/>
      <c r="BPX46" s="539"/>
      <c r="BPY46" s="539"/>
      <c r="BPZ46" s="539"/>
      <c r="BQA46" s="539"/>
      <c r="BQB46" s="539"/>
      <c r="BQC46" s="539"/>
      <c r="BQD46" s="539"/>
      <c r="BQE46" s="539"/>
      <c r="BQF46" s="539"/>
      <c r="BQG46" s="539"/>
      <c r="BQH46" s="539"/>
      <c r="BQI46" s="539"/>
      <c r="BQJ46" s="539"/>
      <c r="BQK46" s="539"/>
      <c r="BQL46" s="539"/>
      <c r="BQM46" s="539"/>
      <c r="BQN46" s="539"/>
      <c r="BQO46" s="539"/>
      <c r="BQP46" s="539"/>
      <c r="BQQ46" s="539"/>
      <c r="BQR46" s="539"/>
      <c r="BQS46" s="539"/>
      <c r="BQT46" s="539"/>
      <c r="BQU46" s="539"/>
      <c r="BQV46" s="539"/>
      <c r="BQW46" s="539"/>
      <c r="BQX46" s="539"/>
      <c r="BQY46" s="539"/>
      <c r="BQZ46" s="539"/>
      <c r="BRA46" s="539"/>
      <c r="BRB46" s="539"/>
      <c r="BRC46" s="539"/>
      <c r="BRD46" s="539"/>
      <c r="BRE46" s="539"/>
      <c r="BRF46" s="539"/>
      <c r="BRG46" s="539"/>
      <c r="BRH46" s="539"/>
      <c r="BRI46" s="539"/>
      <c r="BRJ46" s="539"/>
      <c r="BRK46" s="539"/>
      <c r="BRL46" s="539"/>
      <c r="BRM46" s="539"/>
      <c r="BRN46" s="539"/>
      <c r="BRO46" s="539"/>
      <c r="BRP46" s="539"/>
      <c r="BRQ46" s="539"/>
      <c r="BRR46" s="539"/>
      <c r="BRS46" s="539"/>
      <c r="BRT46" s="539"/>
      <c r="BRU46" s="539"/>
      <c r="BRV46" s="539"/>
      <c r="BRW46" s="539"/>
      <c r="BRX46" s="539"/>
      <c r="BRY46" s="539"/>
      <c r="BRZ46" s="539"/>
      <c r="BSA46" s="539"/>
      <c r="BSB46" s="539"/>
      <c r="BSC46" s="539"/>
      <c r="BSD46" s="539"/>
      <c r="BSE46" s="539"/>
      <c r="BSF46" s="539"/>
      <c r="BSG46" s="539"/>
      <c r="BSH46" s="539"/>
      <c r="BSI46" s="539"/>
      <c r="BSJ46" s="539"/>
      <c r="BSK46" s="539"/>
      <c r="BSL46" s="539"/>
      <c r="BSM46" s="539"/>
      <c r="BSN46" s="539"/>
      <c r="BSO46" s="539"/>
      <c r="BSP46" s="539"/>
      <c r="BSQ46" s="539"/>
      <c r="BSR46" s="539"/>
      <c r="BSS46" s="539"/>
      <c r="BST46" s="539"/>
      <c r="BSU46" s="539"/>
      <c r="BSV46" s="539"/>
      <c r="BSW46" s="539"/>
      <c r="BSX46" s="539"/>
      <c r="BSY46" s="539"/>
      <c r="BSZ46" s="539"/>
      <c r="BTA46" s="539"/>
      <c r="BTB46" s="539"/>
      <c r="BTC46" s="539"/>
      <c r="BTD46" s="539"/>
      <c r="BTE46" s="539"/>
      <c r="BTF46" s="539"/>
      <c r="BTG46" s="539"/>
      <c r="BTH46" s="539"/>
      <c r="BTI46" s="539"/>
      <c r="BTJ46" s="539"/>
      <c r="BTK46" s="539"/>
      <c r="BTL46" s="539"/>
      <c r="BTM46" s="539"/>
      <c r="BTN46" s="539"/>
      <c r="BTO46" s="539"/>
      <c r="BTP46" s="539"/>
      <c r="BTQ46" s="539"/>
      <c r="BTR46" s="539"/>
      <c r="BTS46" s="539"/>
      <c r="BTT46" s="539"/>
      <c r="BTU46" s="539"/>
      <c r="BTV46" s="539"/>
      <c r="BTW46" s="539"/>
      <c r="BTX46" s="539"/>
      <c r="BTY46" s="539"/>
      <c r="BTZ46" s="539"/>
      <c r="BUA46" s="539"/>
      <c r="BUB46" s="539"/>
      <c r="BUC46" s="539"/>
      <c r="BUD46" s="539"/>
      <c r="BUE46" s="539"/>
      <c r="BUF46" s="539"/>
      <c r="BUG46" s="539"/>
      <c r="BUH46" s="539"/>
      <c r="BUI46" s="539"/>
      <c r="BUJ46" s="539"/>
      <c r="BUK46" s="539"/>
      <c r="BUL46" s="539"/>
      <c r="BUM46" s="539"/>
      <c r="BUN46" s="539"/>
      <c r="BUO46" s="539"/>
      <c r="BUP46" s="539"/>
      <c r="BUQ46" s="539"/>
      <c r="BUR46" s="539"/>
      <c r="BUS46" s="539"/>
      <c r="BUT46" s="539"/>
      <c r="BUU46" s="539"/>
      <c r="BUV46" s="539"/>
      <c r="BUW46" s="539"/>
      <c r="BUX46" s="539"/>
      <c r="BUY46" s="539"/>
      <c r="BUZ46" s="539"/>
      <c r="BVA46" s="539"/>
      <c r="BVB46" s="539"/>
      <c r="BVC46" s="539"/>
      <c r="BVD46" s="539"/>
      <c r="BVE46" s="539"/>
      <c r="BVF46" s="539"/>
      <c r="BVG46" s="539"/>
      <c r="BVH46" s="539"/>
      <c r="BVI46" s="539"/>
      <c r="BVJ46" s="539"/>
      <c r="BVK46" s="539"/>
      <c r="BVL46" s="539"/>
      <c r="BVM46" s="539"/>
      <c r="BVN46" s="539"/>
      <c r="BVO46" s="539"/>
      <c r="BVP46" s="539"/>
      <c r="BVQ46" s="539"/>
      <c r="BVR46" s="539"/>
      <c r="BVS46" s="539"/>
      <c r="BVT46" s="539"/>
      <c r="BVU46" s="539"/>
      <c r="BVV46" s="539"/>
      <c r="BVW46" s="539"/>
      <c r="BVX46" s="539"/>
      <c r="BVY46" s="539"/>
      <c r="BVZ46" s="539"/>
      <c r="BWA46" s="539"/>
      <c r="BWB46" s="539"/>
      <c r="BWC46" s="539"/>
      <c r="BWD46" s="539"/>
      <c r="BWE46" s="539"/>
      <c r="BWF46" s="539"/>
      <c r="BWG46" s="539"/>
      <c r="BWH46" s="539"/>
      <c r="BWI46" s="539"/>
      <c r="BWJ46" s="539"/>
      <c r="BWK46" s="539"/>
      <c r="BWL46" s="539"/>
      <c r="BWM46" s="539"/>
      <c r="BWN46" s="539"/>
      <c r="BWO46" s="539"/>
      <c r="BWP46" s="539"/>
      <c r="BWQ46" s="539"/>
      <c r="BWR46" s="539"/>
      <c r="BWS46" s="539"/>
      <c r="BWT46" s="539"/>
      <c r="BWU46" s="539"/>
      <c r="BWV46" s="539"/>
      <c r="BWW46" s="539"/>
      <c r="BWX46" s="539"/>
      <c r="BWY46" s="539"/>
      <c r="BWZ46" s="539"/>
      <c r="BXA46" s="539"/>
      <c r="BXB46" s="539"/>
      <c r="BXC46" s="539"/>
      <c r="BXD46" s="539"/>
      <c r="BXE46" s="539"/>
      <c r="BXF46" s="539"/>
      <c r="BXG46" s="539"/>
      <c r="BXH46" s="539"/>
      <c r="BXI46" s="539"/>
      <c r="BXJ46" s="539"/>
      <c r="BXK46" s="539"/>
      <c r="BXL46" s="539"/>
      <c r="BXM46" s="539"/>
      <c r="BXN46" s="539"/>
      <c r="BXO46" s="539"/>
      <c r="BXP46" s="539"/>
      <c r="BXQ46" s="539"/>
      <c r="BXR46" s="539"/>
      <c r="BXS46" s="539"/>
      <c r="BXT46" s="539"/>
      <c r="BXU46" s="539"/>
      <c r="BXV46" s="539"/>
      <c r="BXW46" s="539"/>
      <c r="BXX46" s="539"/>
      <c r="BXY46" s="539"/>
      <c r="BXZ46" s="539"/>
      <c r="BYA46" s="539"/>
      <c r="BYB46" s="539"/>
      <c r="BYC46" s="539"/>
      <c r="BYD46" s="539"/>
      <c r="BYE46" s="539"/>
      <c r="BYF46" s="539"/>
      <c r="BYG46" s="539"/>
      <c r="BYH46" s="539"/>
      <c r="BYI46" s="539"/>
      <c r="BYJ46" s="539"/>
      <c r="BYK46" s="539"/>
      <c r="BYL46" s="539"/>
      <c r="BYM46" s="539"/>
      <c r="BYN46" s="539"/>
      <c r="BYO46" s="539"/>
      <c r="BYP46" s="539"/>
      <c r="BYQ46" s="539"/>
      <c r="BYR46" s="539"/>
      <c r="BYS46" s="539"/>
      <c r="BYT46" s="539"/>
      <c r="BYU46" s="539"/>
      <c r="BYV46" s="539"/>
      <c r="BYW46" s="539"/>
      <c r="BYX46" s="539"/>
      <c r="BYY46" s="539"/>
      <c r="BYZ46" s="539"/>
      <c r="BZA46" s="539"/>
      <c r="BZB46" s="539"/>
      <c r="BZC46" s="539"/>
      <c r="BZD46" s="539"/>
      <c r="BZE46" s="539"/>
      <c r="BZF46" s="539"/>
      <c r="BZG46" s="539"/>
      <c r="BZH46" s="539"/>
      <c r="BZI46" s="539"/>
      <c r="BZJ46" s="539"/>
      <c r="BZK46" s="539"/>
      <c r="BZL46" s="539"/>
      <c r="BZM46" s="539"/>
      <c r="BZN46" s="539"/>
      <c r="BZO46" s="539"/>
      <c r="BZP46" s="539"/>
      <c r="BZQ46" s="539"/>
      <c r="BZR46" s="539"/>
      <c r="BZS46" s="539"/>
      <c r="BZT46" s="539"/>
      <c r="BZU46" s="539"/>
      <c r="BZV46" s="539"/>
      <c r="BZW46" s="539"/>
      <c r="BZX46" s="539"/>
      <c r="BZY46" s="539"/>
      <c r="BZZ46" s="539"/>
      <c r="CAA46" s="539"/>
      <c r="CAB46" s="539"/>
      <c r="CAC46" s="539"/>
      <c r="CAD46" s="539"/>
      <c r="CAE46" s="539"/>
      <c r="CAF46" s="539"/>
      <c r="CAG46" s="539"/>
      <c r="CAH46" s="539"/>
      <c r="CAI46" s="539"/>
      <c r="CAJ46" s="539"/>
      <c r="CAK46" s="539"/>
      <c r="CAL46" s="539"/>
      <c r="CAM46" s="539"/>
      <c r="CAN46" s="539"/>
      <c r="CAO46" s="539"/>
      <c r="CAP46" s="539"/>
      <c r="CAQ46" s="539"/>
      <c r="CAR46" s="539"/>
      <c r="CAS46" s="539"/>
      <c r="CAT46" s="539"/>
      <c r="CAU46" s="539"/>
      <c r="CAV46" s="539"/>
      <c r="CAW46" s="539"/>
      <c r="CAX46" s="539"/>
      <c r="CAY46" s="539"/>
      <c r="CAZ46" s="539"/>
      <c r="CBA46" s="539"/>
      <c r="CBB46" s="539"/>
      <c r="CBC46" s="539"/>
      <c r="CBD46" s="539"/>
      <c r="CBE46" s="539"/>
      <c r="CBF46" s="539"/>
      <c r="CBG46" s="539"/>
      <c r="CBH46" s="539"/>
      <c r="CBI46" s="539"/>
      <c r="CBJ46" s="539"/>
      <c r="CBK46" s="539"/>
      <c r="CBL46" s="539"/>
      <c r="CBM46" s="539"/>
      <c r="CBN46" s="539"/>
      <c r="CBO46" s="539"/>
      <c r="CBP46" s="539"/>
      <c r="CBQ46" s="539"/>
      <c r="CBR46" s="539"/>
      <c r="CBS46" s="539"/>
      <c r="CBT46" s="539"/>
      <c r="CBU46" s="539"/>
      <c r="CBV46" s="539"/>
      <c r="CBW46" s="539"/>
      <c r="CBX46" s="539"/>
      <c r="CBY46" s="539"/>
      <c r="CBZ46" s="539"/>
      <c r="CCA46" s="539"/>
      <c r="CCB46" s="539"/>
      <c r="CCC46" s="539"/>
      <c r="CCD46" s="539"/>
      <c r="CCE46" s="539"/>
      <c r="CCF46" s="539"/>
      <c r="CCG46" s="539"/>
      <c r="CCH46" s="539"/>
      <c r="CCI46" s="539"/>
      <c r="CCJ46" s="539"/>
      <c r="CCK46" s="539"/>
      <c r="CCL46" s="539"/>
      <c r="CCM46" s="539"/>
      <c r="CCN46" s="539"/>
      <c r="CCO46" s="539"/>
      <c r="CCP46" s="539"/>
      <c r="CCQ46" s="539"/>
      <c r="CCR46" s="539"/>
      <c r="CCS46" s="539"/>
      <c r="CCT46" s="539"/>
      <c r="CCU46" s="539"/>
      <c r="CCV46" s="539"/>
      <c r="CCW46" s="539"/>
      <c r="CCX46" s="539"/>
      <c r="CCY46" s="539"/>
      <c r="CCZ46" s="539"/>
      <c r="CDA46" s="539"/>
      <c r="CDB46" s="539"/>
      <c r="CDC46" s="539"/>
      <c r="CDD46" s="539"/>
      <c r="CDE46" s="539"/>
      <c r="CDF46" s="539"/>
      <c r="CDG46" s="539"/>
      <c r="CDH46" s="539"/>
      <c r="CDI46" s="539"/>
      <c r="CDJ46" s="539"/>
      <c r="CDK46" s="539"/>
      <c r="CDL46" s="539"/>
      <c r="CDM46" s="539"/>
      <c r="CDN46" s="539"/>
      <c r="CDO46" s="539"/>
      <c r="CDP46" s="539"/>
      <c r="CDQ46" s="539"/>
      <c r="CDR46" s="539"/>
      <c r="CDS46" s="539"/>
      <c r="CDT46" s="539"/>
      <c r="CDU46" s="539"/>
      <c r="CDV46" s="539"/>
      <c r="CDW46" s="539"/>
      <c r="CDX46" s="539"/>
      <c r="CDY46" s="539"/>
      <c r="CDZ46" s="539"/>
      <c r="CEA46" s="539"/>
      <c r="CEB46" s="539"/>
      <c r="CEC46" s="539"/>
      <c r="CED46" s="539"/>
      <c r="CEE46" s="539"/>
      <c r="CEF46" s="539"/>
      <c r="CEG46" s="539"/>
      <c r="CEH46" s="539"/>
      <c r="CEI46" s="539"/>
      <c r="CEJ46" s="539"/>
      <c r="CEK46" s="539"/>
      <c r="CEL46" s="539"/>
      <c r="CEM46" s="539"/>
      <c r="CEN46" s="539"/>
      <c r="CEO46" s="539"/>
      <c r="CEP46" s="539"/>
      <c r="CEQ46" s="539"/>
      <c r="CER46" s="539"/>
      <c r="CES46" s="539"/>
      <c r="CET46" s="539"/>
      <c r="CEU46" s="539"/>
      <c r="CEV46" s="539"/>
      <c r="CEW46" s="539"/>
      <c r="CEX46" s="539"/>
      <c r="CEY46" s="539"/>
      <c r="CEZ46" s="539"/>
      <c r="CFA46" s="539"/>
      <c r="CFB46" s="539"/>
      <c r="CFC46" s="539"/>
      <c r="CFD46" s="539"/>
      <c r="CFE46" s="539"/>
      <c r="CFF46" s="539"/>
      <c r="CFG46" s="539"/>
      <c r="CFH46" s="539"/>
      <c r="CFI46" s="539"/>
      <c r="CFJ46" s="539"/>
      <c r="CFK46" s="539"/>
      <c r="CFL46" s="539"/>
      <c r="CFM46" s="539"/>
      <c r="CFN46" s="539"/>
      <c r="CFO46" s="539"/>
      <c r="CFP46" s="539"/>
      <c r="CFQ46" s="539"/>
      <c r="CFR46" s="539"/>
      <c r="CFS46" s="539"/>
      <c r="CFT46" s="539"/>
      <c r="CFU46" s="539"/>
      <c r="CFV46" s="539"/>
      <c r="CFW46" s="539"/>
      <c r="CFX46" s="539"/>
      <c r="CFY46" s="539"/>
      <c r="CFZ46" s="539"/>
      <c r="CGA46" s="539"/>
      <c r="CGB46" s="539"/>
      <c r="CGC46" s="539"/>
      <c r="CGD46" s="539"/>
      <c r="CGE46" s="539"/>
      <c r="CGF46" s="539"/>
      <c r="CGG46" s="539"/>
      <c r="CGH46" s="539"/>
      <c r="CGI46" s="539"/>
      <c r="CGJ46" s="539"/>
      <c r="CGK46" s="539"/>
      <c r="CGL46" s="539"/>
      <c r="CGM46" s="539"/>
      <c r="CGN46" s="539"/>
      <c r="CGO46" s="539"/>
      <c r="CGP46" s="539"/>
      <c r="CGQ46" s="539"/>
      <c r="CGR46" s="539"/>
      <c r="CGS46" s="539"/>
      <c r="CGT46" s="539"/>
      <c r="CGU46" s="539"/>
      <c r="CGV46" s="539"/>
      <c r="CGW46" s="539"/>
      <c r="CGX46" s="539"/>
      <c r="CGY46" s="539"/>
      <c r="CGZ46" s="539"/>
      <c r="CHA46" s="539"/>
      <c r="CHB46" s="539"/>
      <c r="CHC46" s="539"/>
      <c r="CHD46" s="539"/>
      <c r="CHE46" s="539"/>
      <c r="CHF46" s="539"/>
      <c r="CHG46" s="539"/>
      <c r="CHH46" s="539"/>
      <c r="CHI46" s="539"/>
      <c r="CHJ46" s="539"/>
      <c r="CHK46" s="539"/>
      <c r="CHL46" s="539"/>
      <c r="CHM46" s="539"/>
      <c r="CHN46" s="539"/>
      <c r="CHO46" s="539"/>
      <c r="CHP46" s="539"/>
      <c r="CHQ46" s="539"/>
      <c r="CHR46" s="539"/>
      <c r="CHS46" s="539"/>
      <c r="CHT46" s="539"/>
      <c r="CHU46" s="539"/>
      <c r="CHV46" s="539"/>
      <c r="CHW46" s="539"/>
      <c r="CHX46" s="539"/>
      <c r="CHY46" s="539"/>
      <c r="CHZ46" s="539"/>
      <c r="CIA46" s="539"/>
      <c r="CIB46" s="539"/>
      <c r="CIC46" s="539"/>
      <c r="CID46" s="539"/>
      <c r="CIE46" s="539"/>
      <c r="CIF46" s="539"/>
      <c r="CIG46" s="539"/>
      <c r="CIH46" s="539"/>
      <c r="CII46" s="539"/>
      <c r="CIJ46" s="539"/>
      <c r="CIK46" s="539"/>
      <c r="CIL46" s="539"/>
      <c r="CIM46" s="539"/>
      <c r="CIN46" s="539"/>
      <c r="CIO46" s="539"/>
      <c r="CIP46" s="539"/>
      <c r="CIQ46" s="539"/>
      <c r="CIR46" s="539"/>
      <c r="CIS46" s="539"/>
      <c r="CIT46" s="539"/>
      <c r="CIU46" s="539"/>
      <c r="CIV46" s="539"/>
      <c r="CIW46" s="539"/>
      <c r="CIX46" s="539"/>
      <c r="CIY46" s="539"/>
      <c r="CIZ46" s="539"/>
      <c r="CJA46" s="539"/>
      <c r="CJB46" s="539"/>
      <c r="CJC46" s="539"/>
      <c r="CJD46" s="539"/>
      <c r="CJE46" s="539"/>
      <c r="CJF46" s="539"/>
      <c r="CJG46" s="539"/>
      <c r="CJH46" s="539"/>
      <c r="CJI46" s="539"/>
      <c r="CJJ46" s="539"/>
      <c r="CJK46" s="539"/>
      <c r="CJL46" s="539"/>
      <c r="CJM46" s="539"/>
      <c r="CJN46" s="539"/>
      <c r="CJO46" s="539"/>
      <c r="CJP46" s="539"/>
      <c r="CJQ46" s="539"/>
      <c r="CJR46" s="539"/>
      <c r="CJS46" s="539"/>
      <c r="CJT46" s="539"/>
      <c r="CJU46" s="539"/>
      <c r="CJV46" s="539"/>
      <c r="CJW46" s="539"/>
      <c r="CJX46" s="539"/>
      <c r="CJY46" s="539"/>
      <c r="CJZ46" s="539"/>
      <c r="CKA46" s="539"/>
      <c r="CKB46" s="539"/>
      <c r="CKC46" s="539"/>
      <c r="CKD46" s="539"/>
      <c r="CKE46" s="539"/>
      <c r="CKF46" s="539"/>
      <c r="CKG46" s="539"/>
      <c r="CKH46" s="539"/>
      <c r="CKI46" s="539"/>
      <c r="CKJ46" s="539"/>
      <c r="CKK46" s="539"/>
      <c r="CKL46" s="539"/>
      <c r="CKM46" s="539"/>
      <c r="CKN46" s="539"/>
      <c r="CKO46" s="539"/>
      <c r="CKP46" s="539"/>
      <c r="CKQ46" s="539"/>
      <c r="CKR46" s="539"/>
      <c r="CKS46" s="539"/>
      <c r="CKT46" s="539"/>
      <c r="CKU46" s="539"/>
      <c r="CKV46" s="539"/>
      <c r="CKW46" s="539"/>
      <c r="CKX46" s="539"/>
      <c r="CKY46" s="539"/>
      <c r="CKZ46" s="539"/>
      <c r="CLA46" s="539"/>
      <c r="CLB46" s="539"/>
      <c r="CLC46" s="539"/>
      <c r="CLD46" s="539"/>
      <c r="CLE46" s="539"/>
      <c r="CLF46" s="539"/>
      <c r="CLG46" s="539"/>
      <c r="CLH46" s="539"/>
      <c r="CLI46" s="539"/>
      <c r="CLJ46" s="539"/>
      <c r="CLK46" s="539"/>
      <c r="CLL46" s="539"/>
      <c r="CLM46" s="539"/>
      <c r="CLN46" s="539"/>
      <c r="CLO46" s="539"/>
      <c r="CLP46" s="539"/>
      <c r="CLQ46" s="539"/>
      <c r="CLR46" s="539"/>
      <c r="CLS46" s="539"/>
      <c r="CLT46" s="539"/>
      <c r="CLU46" s="539"/>
      <c r="CLV46" s="539"/>
      <c r="CLW46" s="539"/>
      <c r="CLX46" s="539"/>
      <c r="CLY46" s="539"/>
      <c r="CLZ46" s="539"/>
      <c r="CMA46" s="539"/>
      <c r="CMB46" s="539"/>
      <c r="CMC46" s="539"/>
      <c r="CMD46" s="539"/>
      <c r="CME46" s="539"/>
      <c r="CMF46" s="539"/>
      <c r="CMG46" s="539"/>
      <c r="CMH46" s="539"/>
      <c r="CMI46" s="539"/>
      <c r="CMJ46" s="539"/>
      <c r="CMK46" s="539"/>
      <c r="CML46" s="539"/>
      <c r="CMM46" s="539"/>
      <c r="CMN46" s="539"/>
      <c r="CMO46" s="539"/>
      <c r="CMP46" s="539"/>
      <c r="CMQ46" s="539"/>
      <c r="CMR46" s="539"/>
      <c r="CMS46" s="539"/>
      <c r="CMT46" s="539"/>
      <c r="CMU46" s="539"/>
      <c r="CMV46" s="539"/>
      <c r="CMW46" s="539"/>
      <c r="CMX46" s="539"/>
      <c r="CMY46" s="539"/>
      <c r="CMZ46" s="539"/>
      <c r="CNA46" s="539"/>
      <c r="CNB46" s="539"/>
      <c r="CNC46" s="539"/>
      <c r="CND46" s="539"/>
      <c r="CNE46" s="539"/>
      <c r="CNF46" s="539"/>
      <c r="CNG46" s="539"/>
      <c r="CNH46" s="539"/>
      <c r="CNI46" s="539"/>
      <c r="CNJ46" s="539"/>
      <c r="CNK46" s="539"/>
      <c r="CNL46" s="539"/>
      <c r="CNM46" s="539"/>
      <c r="CNN46" s="539"/>
      <c r="CNO46" s="539"/>
      <c r="CNP46" s="539"/>
      <c r="CNQ46" s="539"/>
      <c r="CNR46" s="539"/>
      <c r="CNS46" s="539"/>
      <c r="CNT46" s="539"/>
      <c r="CNU46" s="539"/>
      <c r="CNV46" s="539"/>
      <c r="CNW46" s="539"/>
      <c r="CNX46" s="539"/>
      <c r="CNY46" s="539"/>
      <c r="CNZ46" s="539"/>
      <c r="COA46" s="539"/>
      <c r="COB46" s="539"/>
      <c r="COC46" s="539"/>
      <c r="COD46" s="539"/>
      <c r="COE46" s="539"/>
      <c r="COF46" s="539"/>
      <c r="COG46" s="539"/>
      <c r="COH46" s="539"/>
      <c r="COI46" s="539"/>
      <c r="COJ46" s="539"/>
      <c r="COK46" s="539"/>
      <c r="COL46" s="539"/>
      <c r="COM46" s="539"/>
      <c r="CON46" s="539"/>
      <c r="COO46" s="539"/>
      <c r="COP46" s="539"/>
      <c r="COQ46" s="539"/>
      <c r="COR46" s="539"/>
      <c r="COS46" s="539"/>
      <c r="COT46" s="539"/>
      <c r="COU46" s="539"/>
      <c r="COV46" s="539"/>
      <c r="COW46" s="539"/>
      <c r="COX46" s="539"/>
      <c r="COY46" s="539"/>
      <c r="COZ46" s="539"/>
      <c r="CPA46" s="539"/>
      <c r="CPB46" s="539"/>
      <c r="CPC46" s="539"/>
      <c r="CPD46" s="539"/>
      <c r="CPE46" s="539"/>
      <c r="CPF46" s="539"/>
      <c r="CPG46" s="539"/>
      <c r="CPH46" s="539"/>
      <c r="CPI46" s="539"/>
      <c r="CPJ46" s="539"/>
      <c r="CPK46" s="539"/>
      <c r="CPL46" s="539"/>
      <c r="CPM46" s="539"/>
      <c r="CPN46" s="539"/>
      <c r="CPO46" s="539"/>
      <c r="CPP46" s="539"/>
      <c r="CPQ46" s="539"/>
      <c r="CPR46" s="539"/>
      <c r="CPS46" s="539"/>
      <c r="CPT46" s="539"/>
      <c r="CPU46" s="539"/>
      <c r="CPV46" s="539"/>
      <c r="CPW46" s="539"/>
      <c r="CPX46" s="539"/>
      <c r="CPY46" s="539"/>
      <c r="CPZ46" s="539"/>
      <c r="CQA46" s="539"/>
      <c r="CQB46" s="539"/>
      <c r="CQC46" s="539"/>
      <c r="CQD46" s="539"/>
      <c r="CQE46" s="539"/>
      <c r="CQF46" s="539"/>
      <c r="CQG46" s="539"/>
      <c r="CQH46" s="539"/>
      <c r="CQI46" s="539"/>
      <c r="CQJ46" s="539"/>
      <c r="CQK46" s="539"/>
      <c r="CQL46" s="539"/>
      <c r="CQM46" s="539"/>
      <c r="CQN46" s="539"/>
      <c r="CQO46" s="539"/>
      <c r="CQP46" s="539"/>
      <c r="CQQ46" s="539"/>
      <c r="CQR46" s="539"/>
      <c r="CQS46" s="539"/>
      <c r="CQT46" s="539"/>
      <c r="CQU46" s="539"/>
      <c r="CQV46" s="539"/>
      <c r="CQW46" s="539"/>
      <c r="CQX46" s="539"/>
      <c r="CQY46" s="539"/>
      <c r="CQZ46" s="539"/>
      <c r="CRA46" s="539"/>
      <c r="CRB46" s="539"/>
      <c r="CRC46" s="539"/>
      <c r="CRD46" s="539"/>
      <c r="CRE46" s="539"/>
      <c r="CRF46" s="539"/>
      <c r="CRG46" s="539"/>
      <c r="CRH46" s="539"/>
      <c r="CRI46" s="539"/>
      <c r="CRJ46" s="539"/>
      <c r="CRK46" s="539"/>
      <c r="CRL46" s="539"/>
      <c r="CRM46" s="539"/>
      <c r="CRN46" s="539"/>
      <c r="CRO46" s="539"/>
      <c r="CRP46" s="539"/>
      <c r="CRQ46" s="539"/>
      <c r="CRR46" s="539"/>
      <c r="CRS46" s="539"/>
      <c r="CRT46" s="539"/>
      <c r="CRU46" s="539"/>
      <c r="CRV46" s="539"/>
      <c r="CRW46" s="539"/>
      <c r="CRX46" s="539"/>
      <c r="CRY46" s="539"/>
      <c r="CRZ46" s="539"/>
      <c r="CSA46" s="539"/>
      <c r="CSB46" s="539"/>
      <c r="CSC46" s="539"/>
      <c r="CSD46" s="539"/>
      <c r="CSE46" s="539"/>
      <c r="CSF46" s="539"/>
      <c r="CSG46" s="539"/>
      <c r="CSH46" s="539"/>
      <c r="CSI46" s="539"/>
      <c r="CSJ46" s="539"/>
      <c r="CSK46" s="539"/>
      <c r="CSL46" s="539"/>
      <c r="CSM46" s="539"/>
      <c r="CSN46" s="539"/>
      <c r="CSO46" s="539"/>
      <c r="CSP46" s="539"/>
      <c r="CSQ46" s="539"/>
      <c r="CSR46" s="539"/>
      <c r="CSS46" s="539"/>
      <c r="CST46" s="539"/>
      <c r="CSU46" s="539"/>
      <c r="CSV46" s="539"/>
      <c r="CSW46" s="539"/>
      <c r="CSX46" s="539"/>
      <c r="CSY46" s="539"/>
      <c r="CSZ46" s="539"/>
      <c r="CTA46" s="539"/>
      <c r="CTB46" s="539"/>
      <c r="CTC46" s="539"/>
      <c r="CTD46" s="539"/>
      <c r="CTE46" s="539"/>
      <c r="CTF46" s="539"/>
      <c r="CTG46" s="539"/>
      <c r="CTH46" s="539"/>
      <c r="CTI46" s="539"/>
      <c r="CTJ46" s="539"/>
      <c r="CTK46" s="539"/>
      <c r="CTL46" s="539"/>
      <c r="CTM46" s="539"/>
      <c r="CTN46" s="539"/>
      <c r="CTO46" s="539"/>
      <c r="CTP46" s="539"/>
      <c r="CTQ46" s="539"/>
      <c r="CTR46" s="539"/>
      <c r="CTS46" s="539"/>
      <c r="CTT46" s="539"/>
      <c r="CTU46" s="539"/>
      <c r="CTV46" s="539"/>
      <c r="CTW46" s="539"/>
      <c r="CTX46" s="539"/>
      <c r="CTY46" s="539"/>
      <c r="CTZ46" s="539"/>
      <c r="CUA46" s="539"/>
      <c r="CUB46" s="539"/>
      <c r="CUC46" s="539"/>
      <c r="CUD46" s="539"/>
      <c r="CUE46" s="539"/>
      <c r="CUF46" s="539"/>
      <c r="CUG46" s="539"/>
      <c r="CUH46" s="539"/>
      <c r="CUI46" s="539"/>
      <c r="CUJ46" s="539"/>
      <c r="CUK46" s="539"/>
      <c r="CUL46" s="539"/>
      <c r="CUM46" s="539"/>
      <c r="CUN46" s="539"/>
      <c r="CUO46" s="539"/>
      <c r="CUP46" s="539"/>
      <c r="CUQ46" s="539"/>
      <c r="CUR46" s="539"/>
      <c r="CUS46" s="539"/>
      <c r="CUT46" s="539"/>
      <c r="CUU46" s="539"/>
      <c r="CUV46" s="539"/>
      <c r="CUW46" s="539"/>
      <c r="CUX46" s="539"/>
      <c r="CUY46" s="539"/>
      <c r="CUZ46" s="539"/>
      <c r="CVA46" s="539"/>
      <c r="CVB46" s="539"/>
      <c r="CVC46" s="539"/>
      <c r="CVD46" s="539"/>
      <c r="CVE46" s="539"/>
      <c r="CVF46" s="539"/>
      <c r="CVG46" s="539"/>
      <c r="CVH46" s="539"/>
      <c r="CVI46" s="539"/>
      <c r="CVJ46" s="539"/>
      <c r="CVK46" s="539"/>
      <c r="CVL46" s="539"/>
      <c r="CVM46" s="539"/>
      <c r="CVN46" s="539"/>
      <c r="CVO46" s="539"/>
      <c r="CVP46" s="539"/>
      <c r="CVQ46" s="539"/>
      <c r="CVR46" s="539"/>
      <c r="CVS46" s="539"/>
      <c r="CVT46" s="539"/>
      <c r="CVU46" s="539"/>
      <c r="CVV46" s="539"/>
      <c r="CVW46" s="539"/>
      <c r="CVX46" s="539"/>
      <c r="CVY46" s="539"/>
      <c r="CVZ46" s="539"/>
      <c r="CWA46" s="539"/>
      <c r="CWB46" s="539"/>
      <c r="CWC46" s="539"/>
      <c r="CWD46" s="539"/>
      <c r="CWE46" s="539"/>
      <c r="CWF46" s="539"/>
      <c r="CWG46" s="539"/>
      <c r="CWH46" s="539"/>
      <c r="CWI46" s="539"/>
      <c r="CWJ46" s="539"/>
      <c r="CWK46" s="539"/>
      <c r="CWL46" s="539"/>
      <c r="CWM46" s="539"/>
      <c r="CWN46" s="539"/>
      <c r="CWO46" s="539"/>
      <c r="CWP46" s="539"/>
      <c r="CWQ46" s="539"/>
      <c r="CWR46" s="539"/>
      <c r="CWS46" s="539"/>
      <c r="CWT46" s="539"/>
      <c r="CWU46" s="539"/>
      <c r="CWV46" s="539"/>
      <c r="CWW46" s="539"/>
      <c r="CWX46" s="539"/>
      <c r="CWY46" s="539"/>
      <c r="CWZ46" s="539"/>
      <c r="CXA46" s="539"/>
      <c r="CXB46" s="539"/>
      <c r="CXC46" s="539"/>
      <c r="CXD46" s="539"/>
      <c r="CXE46" s="539"/>
      <c r="CXF46" s="539"/>
      <c r="CXG46" s="539"/>
      <c r="CXH46" s="539"/>
      <c r="CXI46" s="539"/>
      <c r="CXJ46" s="539"/>
      <c r="CXK46" s="539"/>
      <c r="CXL46" s="539"/>
      <c r="CXM46" s="539"/>
      <c r="CXN46" s="539"/>
      <c r="CXO46" s="539"/>
      <c r="CXP46" s="539"/>
      <c r="CXQ46" s="539"/>
      <c r="CXR46" s="539"/>
      <c r="CXS46" s="539"/>
      <c r="CXT46" s="539"/>
      <c r="CXU46" s="539"/>
      <c r="CXV46" s="539"/>
      <c r="CXW46" s="539"/>
      <c r="CXX46" s="539"/>
      <c r="CXY46" s="539"/>
      <c r="CXZ46" s="539"/>
      <c r="CYA46" s="539"/>
      <c r="CYB46" s="539"/>
      <c r="CYC46" s="539"/>
      <c r="CYD46" s="539"/>
      <c r="CYE46" s="539"/>
      <c r="CYF46" s="539"/>
      <c r="CYG46" s="539"/>
      <c r="CYH46" s="539"/>
      <c r="CYI46" s="539"/>
      <c r="CYJ46" s="539"/>
      <c r="CYK46" s="539"/>
      <c r="CYL46" s="539"/>
      <c r="CYM46" s="539"/>
      <c r="CYN46" s="539"/>
      <c r="CYO46" s="539"/>
      <c r="CYP46" s="539"/>
      <c r="CYQ46" s="539"/>
      <c r="CYR46" s="539"/>
      <c r="CYS46" s="539"/>
      <c r="CYT46" s="539"/>
      <c r="CYU46" s="539"/>
      <c r="CYV46" s="539"/>
      <c r="CYW46" s="539"/>
      <c r="CYX46" s="539"/>
      <c r="CYY46" s="539"/>
      <c r="CYZ46" s="539"/>
      <c r="CZA46" s="539"/>
      <c r="CZB46" s="539"/>
      <c r="CZC46" s="539"/>
      <c r="CZD46" s="539"/>
      <c r="CZE46" s="539"/>
      <c r="CZF46" s="539"/>
      <c r="CZG46" s="539"/>
      <c r="CZH46" s="539"/>
      <c r="CZI46" s="539"/>
      <c r="CZJ46" s="539"/>
      <c r="CZK46" s="539"/>
      <c r="CZL46" s="539"/>
      <c r="CZM46" s="539"/>
      <c r="CZN46" s="539"/>
      <c r="CZO46" s="539"/>
      <c r="CZP46" s="539"/>
      <c r="CZQ46" s="539"/>
      <c r="CZR46" s="539"/>
      <c r="CZS46" s="539"/>
      <c r="CZT46" s="539"/>
      <c r="CZU46" s="539"/>
      <c r="CZV46" s="539"/>
      <c r="CZW46" s="539"/>
      <c r="CZX46" s="539"/>
      <c r="CZY46" s="539"/>
      <c r="CZZ46" s="539"/>
      <c r="DAA46" s="539"/>
      <c r="DAB46" s="539"/>
      <c r="DAC46" s="539"/>
      <c r="DAD46" s="539"/>
      <c r="DAE46" s="539"/>
      <c r="DAF46" s="539"/>
      <c r="DAG46" s="539"/>
      <c r="DAH46" s="539"/>
      <c r="DAI46" s="539"/>
      <c r="DAJ46" s="539"/>
      <c r="DAK46" s="539"/>
      <c r="DAL46" s="539"/>
      <c r="DAM46" s="539"/>
      <c r="DAN46" s="539"/>
      <c r="DAO46" s="539"/>
      <c r="DAP46" s="539"/>
      <c r="DAQ46" s="539"/>
      <c r="DAR46" s="539"/>
      <c r="DAS46" s="539"/>
      <c r="DAT46" s="539"/>
      <c r="DAU46" s="539"/>
      <c r="DAV46" s="539"/>
      <c r="DAW46" s="539"/>
      <c r="DAX46" s="539"/>
      <c r="DAY46" s="539"/>
      <c r="DAZ46" s="539"/>
      <c r="DBA46" s="539"/>
      <c r="DBB46" s="539"/>
      <c r="DBC46" s="539"/>
      <c r="DBD46" s="539"/>
      <c r="DBE46" s="539"/>
      <c r="DBF46" s="539"/>
      <c r="DBG46" s="539"/>
      <c r="DBH46" s="539"/>
      <c r="DBI46" s="539"/>
      <c r="DBJ46" s="539"/>
      <c r="DBK46" s="539"/>
      <c r="DBL46" s="539"/>
      <c r="DBM46" s="539"/>
      <c r="DBN46" s="539"/>
      <c r="DBO46" s="539"/>
      <c r="DBP46" s="539"/>
      <c r="DBQ46" s="539"/>
      <c r="DBR46" s="539"/>
      <c r="DBS46" s="539"/>
      <c r="DBT46" s="539"/>
      <c r="DBU46" s="539"/>
      <c r="DBV46" s="539"/>
      <c r="DBW46" s="539"/>
      <c r="DBX46" s="539"/>
      <c r="DBY46" s="539"/>
      <c r="DBZ46" s="539"/>
      <c r="DCA46" s="539"/>
      <c r="DCB46" s="539"/>
      <c r="DCC46" s="539"/>
      <c r="DCD46" s="539"/>
      <c r="DCE46" s="539"/>
      <c r="DCF46" s="539"/>
      <c r="DCG46" s="539"/>
      <c r="DCH46" s="539"/>
      <c r="DCI46" s="539"/>
      <c r="DCJ46" s="539"/>
      <c r="DCK46" s="539"/>
      <c r="DCL46" s="539"/>
      <c r="DCM46" s="539"/>
      <c r="DCN46" s="539"/>
      <c r="DCO46" s="539"/>
      <c r="DCP46" s="539"/>
      <c r="DCQ46" s="539"/>
      <c r="DCR46" s="539"/>
      <c r="DCS46" s="539"/>
      <c r="DCT46" s="539"/>
      <c r="DCU46" s="539"/>
      <c r="DCV46" s="539"/>
      <c r="DCW46" s="539"/>
      <c r="DCX46" s="539"/>
      <c r="DCY46" s="539"/>
      <c r="DCZ46" s="539"/>
      <c r="DDA46" s="539"/>
      <c r="DDB46" s="539"/>
      <c r="DDC46" s="539"/>
      <c r="DDD46" s="539"/>
      <c r="DDE46" s="539"/>
      <c r="DDF46" s="539"/>
      <c r="DDG46" s="539"/>
      <c r="DDH46" s="539"/>
      <c r="DDI46" s="539"/>
      <c r="DDJ46" s="539"/>
      <c r="DDK46" s="539"/>
      <c r="DDL46" s="539"/>
      <c r="DDM46" s="539"/>
      <c r="DDN46" s="539"/>
      <c r="DDO46" s="539"/>
      <c r="DDP46" s="539"/>
      <c r="DDQ46" s="539"/>
      <c r="DDR46" s="539"/>
      <c r="DDS46" s="539"/>
      <c r="DDT46" s="539"/>
      <c r="DDU46" s="539"/>
      <c r="DDV46" s="539"/>
      <c r="DDW46" s="539"/>
      <c r="DDX46" s="539"/>
      <c r="DDY46" s="539"/>
      <c r="DDZ46" s="539"/>
      <c r="DEA46" s="539"/>
      <c r="DEB46" s="539"/>
      <c r="DEC46" s="539"/>
      <c r="DED46" s="539"/>
      <c r="DEE46" s="539"/>
      <c r="DEF46" s="539"/>
      <c r="DEG46" s="539"/>
      <c r="DEH46" s="539"/>
      <c r="DEI46" s="539"/>
      <c r="DEJ46" s="539"/>
      <c r="DEK46" s="539"/>
      <c r="DEL46" s="539"/>
      <c r="DEM46" s="539"/>
      <c r="DEN46" s="539"/>
      <c r="DEO46" s="539"/>
      <c r="DEP46" s="539"/>
      <c r="DEQ46" s="539"/>
      <c r="DER46" s="539"/>
      <c r="DES46" s="539"/>
      <c r="DET46" s="539"/>
      <c r="DEU46" s="539"/>
      <c r="DEV46" s="539"/>
      <c r="DEW46" s="539"/>
      <c r="DEX46" s="539"/>
      <c r="DEY46" s="539"/>
      <c r="DEZ46" s="539"/>
      <c r="DFA46" s="539"/>
      <c r="DFB46" s="539"/>
      <c r="DFC46" s="539"/>
      <c r="DFD46" s="539"/>
      <c r="DFE46" s="539"/>
      <c r="DFF46" s="539"/>
      <c r="DFG46" s="539"/>
      <c r="DFH46" s="539"/>
      <c r="DFI46" s="539"/>
      <c r="DFJ46" s="539"/>
      <c r="DFK46" s="539"/>
      <c r="DFL46" s="539"/>
      <c r="DFM46" s="539"/>
      <c r="DFN46" s="539"/>
      <c r="DFO46" s="539"/>
      <c r="DFP46" s="539"/>
      <c r="DFQ46" s="539"/>
      <c r="DFR46" s="539"/>
      <c r="DFS46" s="539"/>
      <c r="DFT46" s="539"/>
      <c r="DFU46" s="539"/>
      <c r="DFV46" s="539"/>
      <c r="DFW46" s="539"/>
      <c r="DFX46" s="539"/>
      <c r="DFY46" s="539"/>
      <c r="DFZ46" s="539"/>
      <c r="DGA46" s="539"/>
      <c r="DGB46" s="539"/>
      <c r="DGC46" s="539"/>
      <c r="DGD46" s="539"/>
      <c r="DGE46" s="539"/>
      <c r="DGF46" s="539"/>
      <c r="DGG46" s="539"/>
      <c r="DGH46" s="539"/>
      <c r="DGI46" s="539"/>
      <c r="DGJ46" s="539"/>
      <c r="DGK46" s="539"/>
      <c r="DGL46" s="539"/>
      <c r="DGM46" s="539"/>
      <c r="DGN46" s="539"/>
      <c r="DGO46" s="539"/>
      <c r="DGP46" s="539"/>
      <c r="DGQ46" s="539"/>
      <c r="DGR46" s="539"/>
      <c r="DGS46" s="539"/>
      <c r="DGT46" s="539"/>
      <c r="DGU46" s="539"/>
      <c r="DGV46" s="539"/>
      <c r="DGW46" s="539"/>
      <c r="DGX46" s="539"/>
      <c r="DGY46" s="539"/>
      <c r="DGZ46" s="539"/>
      <c r="DHA46" s="539"/>
      <c r="DHB46" s="539"/>
      <c r="DHC46" s="539"/>
      <c r="DHD46" s="539"/>
      <c r="DHE46" s="539"/>
      <c r="DHF46" s="539"/>
      <c r="DHG46" s="539"/>
      <c r="DHH46" s="539"/>
      <c r="DHI46" s="539"/>
      <c r="DHJ46" s="539"/>
      <c r="DHK46" s="539"/>
      <c r="DHL46" s="539"/>
      <c r="DHM46" s="539"/>
      <c r="DHN46" s="539"/>
      <c r="DHO46" s="539"/>
      <c r="DHP46" s="539"/>
      <c r="DHQ46" s="539"/>
      <c r="DHR46" s="539"/>
      <c r="DHS46" s="539"/>
      <c r="DHT46" s="539"/>
      <c r="DHU46" s="539"/>
      <c r="DHV46" s="539"/>
      <c r="DHW46" s="539"/>
      <c r="DHX46" s="539"/>
      <c r="DHY46" s="539"/>
      <c r="DHZ46" s="539"/>
      <c r="DIA46" s="539"/>
      <c r="DIB46" s="539"/>
      <c r="DIC46" s="539"/>
      <c r="DID46" s="539"/>
      <c r="DIE46" s="539"/>
      <c r="DIF46" s="539"/>
      <c r="DIG46" s="539"/>
      <c r="DIH46" s="539"/>
      <c r="DII46" s="539"/>
      <c r="DIJ46" s="539"/>
      <c r="DIK46" s="539"/>
      <c r="DIL46" s="539"/>
      <c r="DIM46" s="539"/>
      <c r="DIN46" s="539"/>
      <c r="DIO46" s="539"/>
      <c r="DIP46" s="539"/>
      <c r="DIQ46" s="539"/>
      <c r="DIR46" s="539"/>
      <c r="DIS46" s="539"/>
      <c r="DIT46" s="539"/>
      <c r="DIU46" s="539"/>
      <c r="DIV46" s="539"/>
      <c r="DIW46" s="539"/>
      <c r="DIX46" s="539"/>
      <c r="DIY46" s="539"/>
      <c r="DIZ46" s="539"/>
      <c r="DJA46" s="539"/>
      <c r="DJB46" s="539"/>
      <c r="DJC46" s="539"/>
      <c r="DJD46" s="539"/>
      <c r="DJE46" s="539"/>
      <c r="DJF46" s="539"/>
      <c r="DJG46" s="539"/>
      <c r="DJH46" s="539"/>
      <c r="DJI46" s="539"/>
      <c r="DJJ46" s="539"/>
      <c r="DJK46" s="539"/>
      <c r="DJL46" s="539"/>
      <c r="DJM46" s="539"/>
      <c r="DJN46" s="539"/>
      <c r="DJO46" s="539"/>
      <c r="DJP46" s="539"/>
      <c r="DJQ46" s="539"/>
      <c r="DJR46" s="539"/>
      <c r="DJS46" s="539"/>
      <c r="DJT46" s="539"/>
      <c r="DJU46" s="539"/>
      <c r="DJV46" s="539"/>
      <c r="DJW46" s="539"/>
      <c r="DJX46" s="539"/>
      <c r="DJY46" s="539"/>
      <c r="DJZ46" s="539"/>
      <c r="DKA46" s="539"/>
      <c r="DKB46" s="539"/>
      <c r="DKC46" s="539"/>
      <c r="DKD46" s="539"/>
      <c r="DKE46" s="539"/>
      <c r="DKF46" s="539"/>
      <c r="DKG46" s="539"/>
      <c r="DKH46" s="539"/>
      <c r="DKI46" s="539"/>
      <c r="DKJ46" s="539"/>
      <c r="DKK46" s="539"/>
      <c r="DKL46" s="539"/>
      <c r="DKM46" s="539"/>
      <c r="DKN46" s="539"/>
      <c r="DKO46" s="539"/>
      <c r="DKP46" s="539"/>
      <c r="DKQ46" s="539"/>
      <c r="DKR46" s="539"/>
      <c r="DKS46" s="539"/>
      <c r="DKT46" s="539"/>
      <c r="DKU46" s="539"/>
      <c r="DKV46" s="539"/>
      <c r="DKW46" s="539"/>
      <c r="DKX46" s="539"/>
      <c r="DKY46" s="539"/>
      <c r="DKZ46" s="539"/>
      <c r="DLA46" s="539"/>
      <c r="DLB46" s="539"/>
      <c r="DLC46" s="539"/>
      <c r="DLD46" s="539"/>
      <c r="DLE46" s="539"/>
      <c r="DLF46" s="539"/>
      <c r="DLG46" s="539"/>
      <c r="DLH46" s="539"/>
      <c r="DLI46" s="539"/>
      <c r="DLJ46" s="539"/>
      <c r="DLK46" s="539"/>
      <c r="DLL46" s="539"/>
      <c r="DLM46" s="539"/>
      <c r="DLN46" s="539"/>
      <c r="DLO46" s="539"/>
      <c r="DLP46" s="539"/>
      <c r="DLQ46" s="539"/>
      <c r="DLR46" s="539"/>
      <c r="DLS46" s="539"/>
      <c r="DLT46" s="539"/>
      <c r="DLU46" s="539"/>
      <c r="DLV46" s="539"/>
      <c r="DLW46" s="539"/>
      <c r="DLX46" s="539"/>
      <c r="DLY46" s="539"/>
      <c r="DLZ46" s="539"/>
      <c r="DMA46" s="539"/>
      <c r="DMB46" s="539"/>
      <c r="DMC46" s="539"/>
      <c r="DMD46" s="539"/>
      <c r="DME46" s="539"/>
      <c r="DMF46" s="539"/>
      <c r="DMG46" s="539"/>
      <c r="DMH46" s="539"/>
      <c r="DMI46" s="539"/>
      <c r="DMJ46" s="539"/>
      <c r="DMK46" s="539"/>
      <c r="DML46" s="539"/>
      <c r="DMM46" s="539"/>
      <c r="DMN46" s="539"/>
      <c r="DMO46" s="539"/>
      <c r="DMP46" s="539"/>
      <c r="DMQ46" s="539"/>
      <c r="DMR46" s="539"/>
      <c r="DMS46" s="539"/>
      <c r="DMT46" s="539"/>
      <c r="DMU46" s="539"/>
      <c r="DMV46" s="539"/>
      <c r="DMW46" s="539"/>
      <c r="DMX46" s="539"/>
      <c r="DMY46" s="539"/>
      <c r="DMZ46" s="539"/>
      <c r="DNA46" s="539"/>
      <c r="DNB46" s="539"/>
      <c r="DNC46" s="539"/>
      <c r="DND46" s="539"/>
      <c r="DNE46" s="539"/>
      <c r="DNF46" s="539"/>
      <c r="DNG46" s="539"/>
      <c r="DNH46" s="539"/>
      <c r="DNI46" s="539"/>
      <c r="DNJ46" s="539"/>
      <c r="DNK46" s="539"/>
      <c r="DNL46" s="539"/>
      <c r="DNM46" s="539"/>
      <c r="DNN46" s="539"/>
      <c r="DNO46" s="539"/>
      <c r="DNP46" s="539"/>
      <c r="DNQ46" s="539"/>
      <c r="DNR46" s="539"/>
      <c r="DNS46" s="539"/>
      <c r="DNT46" s="539"/>
      <c r="DNU46" s="539"/>
      <c r="DNV46" s="539"/>
      <c r="DNW46" s="539"/>
      <c r="DNX46" s="539"/>
      <c r="DNY46" s="539"/>
      <c r="DNZ46" s="539"/>
      <c r="DOA46" s="539"/>
      <c r="DOB46" s="539"/>
      <c r="DOC46" s="539"/>
      <c r="DOD46" s="539"/>
      <c r="DOE46" s="539"/>
      <c r="DOF46" s="539"/>
      <c r="DOG46" s="539"/>
      <c r="DOH46" s="539"/>
      <c r="DOI46" s="539"/>
      <c r="DOJ46" s="539"/>
      <c r="DOK46" s="539"/>
      <c r="DOL46" s="539"/>
      <c r="DOM46" s="539"/>
      <c r="DON46" s="539"/>
      <c r="DOO46" s="539"/>
      <c r="DOP46" s="539"/>
      <c r="DOQ46" s="539"/>
      <c r="DOR46" s="539"/>
      <c r="DOS46" s="539"/>
      <c r="DOT46" s="539"/>
      <c r="DOU46" s="539"/>
      <c r="DOV46" s="539"/>
      <c r="DOW46" s="539"/>
      <c r="DOX46" s="539"/>
      <c r="DOY46" s="539"/>
      <c r="DOZ46" s="539"/>
      <c r="DPA46" s="539"/>
      <c r="DPB46" s="539"/>
      <c r="DPC46" s="539"/>
      <c r="DPD46" s="539"/>
      <c r="DPE46" s="539"/>
      <c r="DPF46" s="539"/>
      <c r="DPG46" s="539"/>
      <c r="DPH46" s="539"/>
      <c r="DPI46" s="539"/>
      <c r="DPJ46" s="539"/>
      <c r="DPK46" s="539"/>
      <c r="DPL46" s="539"/>
      <c r="DPM46" s="539"/>
      <c r="DPN46" s="539"/>
      <c r="DPO46" s="539"/>
      <c r="DPP46" s="539"/>
      <c r="DPQ46" s="539"/>
      <c r="DPR46" s="539"/>
      <c r="DPS46" s="539"/>
      <c r="DPT46" s="539"/>
      <c r="DPU46" s="539"/>
      <c r="DPV46" s="539"/>
      <c r="DPW46" s="539"/>
      <c r="DPX46" s="539"/>
      <c r="DPY46" s="539"/>
      <c r="DPZ46" s="539"/>
      <c r="DQA46" s="539"/>
      <c r="DQB46" s="539"/>
      <c r="DQC46" s="539"/>
      <c r="DQD46" s="539"/>
      <c r="DQE46" s="539"/>
      <c r="DQF46" s="539"/>
      <c r="DQG46" s="539"/>
      <c r="DQH46" s="539"/>
      <c r="DQI46" s="539"/>
      <c r="DQJ46" s="539"/>
      <c r="DQK46" s="539"/>
      <c r="DQL46" s="539"/>
      <c r="DQM46" s="539"/>
      <c r="DQN46" s="539"/>
      <c r="DQO46" s="539"/>
      <c r="DQP46" s="539"/>
      <c r="DQQ46" s="539"/>
      <c r="DQR46" s="539"/>
      <c r="DQS46" s="539"/>
      <c r="DQT46" s="539"/>
      <c r="DQU46" s="539"/>
      <c r="DQV46" s="539"/>
      <c r="DQW46" s="539"/>
      <c r="DQX46" s="539"/>
      <c r="DQY46" s="539"/>
      <c r="DQZ46" s="539"/>
      <c r="DRA46" s="539"/>
      <c r="DRB46" s="539"/>
      <c r="DRC46" s="539"/>
      <c r="DRD46" s="539"/>
      <c r="DRE46" s="539"/>
      <c r="DRF46" s="539"/>
      <c r="DRG46" s="539"/>
      <c r="DRH46" s="539"/>
      <c r="DRI46" s="539"/>
      <c r="DRJ46" s="539"/>
      <c r="DRK46" s="539"/>
      <c r="DRL46" s="539"/>
      <c r="DRM46" s="539"/>
      <c r="DRN46" s="539"/>
      <c r="DRO46" s="539"/>
      <c r="DRP46" s="539"/>
      <c r="DRQ46" s="539"/>
      <c r="DRR46" s="539"/>
      <c r="DRS46" s="539"/>
      <c r="DRT46" s="539"/>
      <c r="DRU46" s="539"/>
      <c r="DRV46" s="539"/>
      <c r="DRW46" s="539"/>
      <c r="DRX46" s="539"/>
      <c r="DRY46" s="539"/>
      <c r="DRZ46" s="539"/>
      <c r="DSA46" s="539"/>
      <c r="DSB46" s="539"/>
      <c r="DSC46" s="539"/>
      <c r="DSD46" s="539"/>
      <c r="DSE46" s="539"/>
      <c r="DSF46" s="539"/>
      <c r="DSG46" s="539"/>
      <c r="DSH46" s="539"/>
      <c r="DSI46" s="539"/>
      <c r="DSJ46" s="539"/>
      <c r="DSK46" s="539"/>
      <c r="DSL46" s="539"/>
      <c r="DSM46" s="539"/>
      <c r="DSN46" s="539"/>
      <c r="DSO46" s="539"/>
      <c r="DSP46" s="539"/>
      <c r="DSQ46" s="539"/>
      <c r="DSR46" s="539"/>
      <c r="DSS46" s="539"/>
      <c r="DST46" s="539"/>
      <c r="DSU46" s="539"/>
      <c r="DSV46" s="539"/>
      <c r="DSW46" s="539"/>
      <c r="DSX46" s="539"/>
      <c r="DSY46" s="539"/>
      <c r="DSZ46" s="539"/>
      <c r="DTA46" s="539"/>
      <c r="DTB46" s="539"/>
      <c r="DTC46" s="539"/>
      <c r="DTD46" s="539"/>
      <c r="DTE46" s="539"/>
      <c r="DTF46" s="539"/>
      <c r="DTG46" s="539"/>
      <c r="DTH46" s="539"/>
      <c r="DTI46" s="539"/>
      <c r="DTJ46" s="539"/>
      <c r="DTK46" s="539"/>
      <c r="DTL46" s="539"/>
      <c r="DTM46" s="539"/>
      <c r="DTN46" s="539"/>
      <c r="DTO46" s="539"/>
      <c r="DTP46" s="539"/>
      <c r="DTQ46" s="539"/>
      <c r="DTR46" s="539"/>
      <c r="DTS46" s="539"/>
      <c r="DTT46" s="539"/>
      <c r="DTU46" s="539"/>
      <c r="DTV46" s="539"/>
      <c r="DTW46" s="539"/>
      <c r="DTX46" s="539"/>
      <c r="DTY46" s="539"/>
      <c r="DTZ46" s="539"/>
      <c r="DUA46" s="539"/>
      <c r="DUB46" s="539"/>
      <c r="DUC46" s="539"/>
      <c r="DUD46" s="539"/>
      <c r="DUE46" s="539"/>
      <c r="DUF46" s="539"/>
      <c r="DUG46" s="539"/>
      <c r="DUH46" s="539"/>
      <c r="DUI46" s="539"/>
      <c r="DUJ46" s="539"/>
      <c r="DUK46" s="539"/>
      <c r="DUL46" s="539"/>
      <c r="DUM46" s="539"/>
      <c r="DUN46" s="539"/>
      <c r="DUO46" s="539"/>
      <c r="DUP46" s="539"/>
      <c r="DUQ46" s="539"/>
      <c r="DUR46" s="539"/>
      <c r="DUS46" s="539"/>
      <c r="DUT46" s="539"/>
      <c r="DUU46" s="539"/>
      <c r="DUV46" s="539"/>
      <c r="DUW46" s="539"/>
      <c r="DUX46" s="539"/>
      <c r="DUY46" s="539"/>
      <c r="DUZ46" s="539"/>
      <c r="DVA46" s="539"/>
      <c r="DVB46" s="539"/>
      <c r="DVC46" s="539"/>
      <c r="DVD46" s="539"/>
      <c r="DVE46" s="539"/>
      <c r="DVF46" s="539"/>
      <c r="DVG46" s="539"/>
      <c r="DVH46" s="539"/>
      <c r="DVI46" s="539"/>
      <c r="DVJ46" s="539"/>
      <c r="DVK46" s="539"/>
      <c r="DVL46" s="539"/>
      <c r="DVM46" s="539"/>
      <c r="DVN46" s="539"/>
      <c r="DVO46" s="539"/>
      <c r="DVP46" s="539"/>
      <c r="DVQ46" s="539"/>
      <c r="DVR46" s="539"/>
      <c r="DVS46" s="539"/>
      <c r="DVT46" s="539"/>
      <c r="DVU46" s="539"/>
      <c r="DVV46" s="539"/>
      <c r="DVW46" s="539"/>
      <c r="DVX46" s="539"/>
      <c r="DVY46" s="539"/>
      <c r="DVZ46" s="539"/>
      <c r="DWA46" s="539"/>
      <c r="DWB46" s="539"/>
      <c r="DWC46" s="539"/>
      <c r="DWD46" s="539"/>
      <c r="DWE46" s="539"/>
      <c r="DWF46" s="539"/>
      <c r="DWG46" s="539"/>
      <c r="DWH46" s="539"/>
      <c r="DWI46" s="539"/>
      <c r="DWJ46" s="539"/>
      <c r="DWK46" s="539"/>
      <c r="DWL46" s="539"/>
      <c r="DWM46" s="539"/>
      <c r="DWN46" s="539"/>
      <c r="DWO46" s="539"/>
      <c r="DWP46" s="539"/>
      <c r="DWQ46" s="539"/>
      <c r="DWR46" s="539"/>
      <c r="DWS46" s="539"/>
      <c r="DWT46" s="539"/>
      <c r="DWU46" s="539"/>
      <c r="DWV46" s="539"/>
      <c r="DWW46" s="539"/>
      <c r="DWX46" s="539"/>
      <c r="DWY46" s="539"/>
      <c r="DWZ46" s="539"/>
      <c r="DXA46" s="539"/>
      <c r="DXB46" s="539"/>
      <c r="DXC46" s="539"/>
      <c r="DXD46" s="539"/>
      <c r="DXE46" s="539"/>
      <c r="DXF46" s="539"/>
      <c r="DXG46" s="539"/>
      <c r="DXH46" s="539"/>
      <c r="DXI46" s="539"/>
      <c r="DXJ46" s="539"/>
      <c r="DXK46" s="539"/>
      <c r="DXL46" s="539"/>
      <c r="DXM46" s="539"/>
      <c r="DXN46" s="539"/>
      <c r="DXO46" s="539"/>
      <c r="DXP46" s="539"/>
      <c r="DXQ46" s="539"/>
      <c r="DXR46" s="539"/>
      <c r="DXS46" s="539"/>
      <c r="DXT46" s="539"/>
      <c r="DXU46" s="539"/>
      <c r="DXV46" s="539"/>
      <c r="DXW46" s="539"/>
      <c r="DXX46" s="539"/>
      <c r="DXY46" s="539"/>
      <c r="DXZ46" s="539"/>
      <c r="DYA46" s="539"/>
      <c r="DYB46" s="539"/>
      <c r="DYC46" s="539"/>
      <c r="DYD46" s="539"/>
      <c r="DYE46" s="539"/>
      <c r="DYF46" s="539"/>
      <c r="DYG46" s="539"/>
      <c r="DYH46" s="539"/>
      <c r="DYI46" s="539"/>
      <c r="DYJ46" s="539"/>
      <c r="DYK46" s="539"/>
      <c r="DYL46" s="539"/>
      <c r="DYM46" s="539"/>
      <c r="DYN46" s="539"/>
      <c r="DYO46" s="539"/>
      <c r="DYP46" s="539"/>
      <c r="DYQ46" s="539"/>
      <c r="DYR46" s="539"/>
      <c r="DYS46" s="539"/>
      <c r="DYT46" s="539"/>
      <c r="DYU46" s="539"/>
      <c r="DYV46" s="539"/>
      <c r="DYW46" s="539"/>
      <c r="DYX46" s="539"/>
      <c r="DYY46" s="539"/>
      <c r="DYZ46" s="539"/>
      <c r="DZA46" s="539"/>
      <c r="DZB46" s="539"/>
      <c r="DZC46" s="539"/>
      <c r="DZD46" s="539"/>
      <c r="DZE46" s="539"/>
      <c r="DZF46" s="539"/>
      <c r="DZG46" s="539"/>
      <c r="DZH46" s="539"/>
      <c r="DZI46" s="539"/>
      <c r="DZJ46" s="539"/>
      <c r="DZK46" s="539"/>
      <c r="DZL46" s="539"/>
      <c r="DZM46" s="539"/>
      <c r="DZN46" s="539"/>
      <c r="DZO46" s="539"/>
      <c r="DZP46" s="539"/>
      <c r="DZQ46" s="539"/>
      <c r="DZR46" s="539"/>
      <c r="DZS46" s="539"/>
      <c r="DZT46" s="539"/>
      <c r="DZU46" s="539"/>
      <c r="DZV46" s="539"/>
      <c r="DZW46" s="539"/>
      <c r="DZX46" s="539"/>
      <c r="DZY46" s="539"/>
      <c r="DZZ46" s="539"/>
      <c r="EAA46" s="539"/>
      <c r="EAB46" s="539"/>
      <c r="EAC46" s="539"/>
      <c r="EAD46" s="539"/>
      <c r="EAE46" s="539"/>
      <c r="EAF46" s="539"/>
      <c r="EAG46" s="539"/>
      <c r="EAH46" s="539"/>
      <c r="EAI46" s="539"/>
      <c r="EAJ46" s="539"/>
      <c r="EAK46" s="539"/>
      <c r="EAL46" s="539"/>
      <c r="EAM46" s="539"/>
      <c r="EAN46" s="539"/>
      <c r="EAO46" s="539"/>
      <c r="EAP46" s="539"/>
      <c r="EAQ46" s="539"/>
      <c r="EAR46" s="539"/>
      <c r="EAS46" s="539"/>
      <c r="EAT46" s="539"/>
      <c r="EAU46" s="539"/>
      <c r="EAV46" s="539"/>
      <c r="EAW46" s="539"/>
      <c r="EAX46" s="539"/>
      <c r="EAY46" s="539"/>
      <c r="EAZ46" s="539"/>
      <c r="EBA46" s="539"/>
      <c r="EBB46" s="539"/>
      <c r="EBC46" s="539"/>
      <c r="EBD46" s="539"/>
      <c r="EBE46" s="539"/>
      <c r="EBF46" s="539"/>
      <c r="EBG46" s="539"/>
      <c r="EBH46" s="539"/>
      <c r="EBI46" s="539"/>
      <c r="EBJ46" s="539"/>
      <c r="EBK46" s="539"/>
      <c r="EBL46" s="539"/>
      <c r="EBM46" s="539"/>
      <c r="EBN46" s="539"/>
      <c r="EBO46" s="539"/>
      <c r="EBP46" s="539"/>
      <c r="EBQ46" s="539"/>
      <c r="EBR46" s="539"/>
      <c r="EBS46" s="539"/>
      <c r="EBT46" s="539"/>
      <c r="EBU46" s="539"/>
      <c r="EBV46" s="539"/>
      <c r="EBW46" s="539"/>
      <c r="EBX46" s="539"/>
      <c r="EBY46" s="539"/>
      <c r="EBZ46" s="539"/>
      <c r="ECA46" s="539"/>
      <c r="ECB46" s="539"/>
      <c r="ECC46" s="539"/>
      <c r="ECD46" s="539"/>
      <c r="ECE46" s="539"/>
      <c r="ECF46" s="539"/>
      <c r="ECG46" s="539"/>
      <c r="ECH46" s="539"/>
      <c r="ECI46" s="539"/>
      <c r="ECJ46" s="539"/>
      <c r="ECK46" s="539"/>
      <c r="ECL46" s="539"/>
      <c r="ECM46" s="539"/>
      <c r="ECN46" s="539"/>
      <c r="ECO46" s="539"/>
      <c r="ECP46" s="539"/>
      <c r="ECQ46" s="539"/>
      <c r="ECR46" s="539"/>
      <c r="ECS46" s="539"/>
      <c r="ECT46" s="539"/>
      <c r="ECU46" s="539"/>
      <c r="ECV46" s="539"/>
      <c r="ECW46" s="539"/>
      <c r="ECX46" s="539"/>
      <c r="ECY46" s="539"/>
      <c r="ECZ46" s="539"/>
      <c r="EDA46" s="539"/>
      <c r="EDB46" s="539"/>
      <c r="EDC46" s="539"/>
      <c r="EDD46" s="539"/>
      <c r="EDE46" s="539"/>
      <c r="EDF46" s="539"/>
      <c r="EDG46" s="539"/>
      <c r="EDH46" s="539"/>
      <c r="EDI46" s="539"/>
      <c r="EDJ46" s="539"/>
      <c r="EDK46" s="539"/>
      <c r="EDL46" s="539"/>
      <c r="EDM46" s="539"/>
      <c r="EDN46" s="539"/>
      <c r="EDO46" s="539"/>
      <c r="EDP46" s="539"/>
      <c r="EDQ46" s="539"/>
      <c r="EDR46" s="539"/>
      <c r="EDS46" s="539"/>
      <c r="EDT46" s="539"/>
      <c r="EDU46" s="539"/>
      <c r="EDV46" s="539"/>
      <c r="EDW46" s="539"/>
      <c r="EDX46" s="539"/>
      <c r="EDY46" s="539"/>
      <c r="EDZ46" s="539"/>
      <c r="EEA46" s="539"/>
      <c r="EEB46" s="539"/>
      <c r="EEC46" s="539"/>
      <c r="EED46" s="539"/>
      <c r="EEE46" s="539"/>
      <c r="EEF46" s="539"/>
      <c r="EEG46" s="539"/>
      <c r="EEH46" s="539"/>
      <c r="EEI46" s="539"/>
      <c r="EEJ46" s="539"/>
      <c r="EEK46" s="539"/>
      <c r="EEL46" s="539"/>
      <c r="EEM46" s="539"/>
      <c r="EEN46" s="539"/>
      <c r="EEO46" s="539"/>
      <c r="EEP46" s="539"/>
      <c r="EEQ46" s="539"/>
      <c r="EER46" s="539"/>
      <c r="EES46" s="539"/>
      <c r="EET46" s="539"/>
      <c r="EEU46" s="539"/>
      <c r="EEV46" s="539"/>
      <c r="EEW46" s="539"/>
      <c r="EEX46" s="539"/>
      <c r="EEY46" s="539"/>
      <c r="EEZ46" s="539"/>
      <c r="EFA46" s="539"/>
      <c r="EFB46" s="539"/>
      <c r="EFC46" s="539"/>
      <c r="EFD46" s="539"/>
      <c r="EFE46" s="539"/>
      <c r="EFF46" s="539"/>
      <c r="EFG46" s="539"/>
      <c r="EFH46" s="539"/>
      <c r="EFI46" s="539"/>
      <c r="EFJ46" s="539"/>
      <c r="EFK46" s="539"/>
      <c r="EFL46" s="539"/>
      <c r="EFM46" s="539"/>
      <c r="EFN46" s="539"/>
      <c r="EFO46" s="539"/>
      <c r="EFP46" s="539"/>
      <c r="EFQ46" s="539"/>
      <c r="EFR46" s="539"/>
      <c r="EFS46" s="539"/>
      <c r="EFT46" s="539"/>
      <c r="EFU46" s="539"/>
      <c r="EFV46" s="539"/>
      <c r="EFW46" s="539"/>
      <c r="EFX46" s="539"/>
      <c r="EFY46" s="539"/>
      <c r="EFZ46" s="539"/>
      <c r="EGA46" s="539"/>
      <c r="EGB46" s="539"/>
      <c r="EGC46" s="539"/>
      <c r="EGD46" s="539"/>
      <c r="EGE46" s="539"/>
      <c r="EGF46" s="539"/>
      <c r="EGG46" s="539"/>
      <c r="EGH46" s="539"/>
      <c r="EGI46" s="539"/>
      <c r="EGJ46" s="539"/>
      <c r="EGK46" s="539"/>
      <c r="EGL46" s="539"/>
      <c r="EGM46" s="539"/>
      <c r="EGN46" s="539"/>
      <c r="EGO46" s="539"/>
      <c r="EGP46" s="539"/>
      <c r="EGQ46" s="539"/>
      <c r="EGR46" s="539"/>
      <c r="EGS46" s="539"/>
      <c r="EGT46" s="539"/>
      <c r="EGU46" s="539"/>
      <c r="EGV46" s="539"/>
      <c r="EGW46" s="539"/>
      <c r="EGX46" s="539"/>
      <c r="EGY46" s="539"/>
      <c r="EGZ46" s="539"/>
      <c r="EHA46" s="539"/>
      <c r="EHB46" s="539"/>
      <c r="EHC46" s="539"/>
      <c r="EHD46" s="539"/>
      <c r="EHE46" s="539"/>
      <c r="EHF46" s="539"/>
      <c r="EHG46" s="539"/>
      <c r="EHH46" s="539"/>
      <c r="EHI46" s="539"/>
      <c r="EHJ46" s="539"/>
      <c r="EHK46" s="539"/>
      <c r="EHL46" s="539"/>
      <c r="EHM46" s="539"/>
      <c r="EHN46" s="539"/>
      <c r="EHO46" s="539"/>
      <c r="EHP46" s="539"/>
      <c r="EHQ46" s="539"/>
      <c r="EHR46" s="539"/>
      <c r="EHS46" s="539"/>
      <c r="EHT46" s="539"/>
      <c r="EHU46" s="539"/>
      <c r="EHV46" s="539"/>
      <c r="EHW46" s="539"/>
      <c r="EHX46" s="539"/>
      <c r="EHY46" s="539"/>
      <c r="EHZ46" s="539"/>
      <c r="EIA46" s="539"/>
      <c r="EIB46" s="539"/>
      <c r="EIC46" s="539"/>
      <c r="EID46" s="539"/>
      <c r="EIE46" s="539"/>
      <c r="EIF46" s="539"/>
      <c r="EIG46" s="539"/>
      <c r="EIH46" s="539"/>
      <c r="EII46" s="539"/>
      <c r="EIJ46" s="539"/>
      <c r="EIK46" s="539"/>
      <c r="EIL46" s="539"/>
      <c r="EIM46" s="539"/>
      <c r="EIN46" s="539"/>
      <c r="EIO46" s="539"/>
      <c r="EIP46" s="539"/>
      <c r="EIQ46" s="539"/>
      <c r="EIR46" s="539"/>
      <c r="EIS46" s="539"/>
      <c r="EIT46" s="539"/>
      <c r="EIU46" s="539"/>
      <c r="EIV46" s="539"/>
      <c r="EIW46" s="539"/>
      <c r="EIX46" s="539"/>
      <c r="EIY46" s="539"/>
      <c r="EIZ46" s="539"/>
      <c r="EJA46" s="539"/>
      <c r="EJB46" s="539"/>
      <c r="EJC46" s="539"/>
      <c r="EJD46" s="539"/>
      <c r="EJE46" s="539"/>
      <c r="EJF46" s="539"/>
      <c r="EJG46" s="539"/>
      <c r="EJH46" s="539"/>
      <c r="EJI46" s="539"/>
      <c r="EJJ46" s="539"/>
      <c r="EJK46" s="539"/>
      <c r="EJL46" s="539"/>
      <c r="EJM46" s="539"/>
      <c r="EJN46" s="539"/>
      <c r="EJO46" s="539"/>
      <c r="EJP46" s="539"/>
      <c r="EJQ46" s="539"/>
      <c r="EJR46" s="539"/>
      <c r="EJS46" s="539"/>
      <c r="EJT46" s="539"/>
      <c r="EJU46" s="539"/>
      <c r="EJV46" s="539"/>
      <c r="EJW46" s="539"/>
      <c r="EJX46" s="539"/>
      <c r="EJY46" s="539"/>
      <c r="EJZ46" s="539"/>
      <c r="EKA46" s="539"/>
      <c r="EKB46" s="539"/>
      <c r="EKC46" s="539"/>
      <c r="EKD46" s="539"/>
      <c r="EKE46" s="539"/>
      <c r="EKF46" s="539"/>
      <c r="EKG46" s="539"/>
      <c r="EKH46" s="539"/>
      <c r="EKI46" s="539"/>
      <c r="EKJ46" s="539"/>
      <c r="EKK46" s="539"/>
      <c r="EKL46" s="539"/>
      <c r="EKM46" s="539"/>
      <c r="EKN46" s="539"/>
      <c r="EKO46" s="539"/>
      <c r="EKP46" s="539"/>
      <c r="EKQ46" s="539"/>
      <c r="EKR46" s="539"/>
      <c r="EKS46" s="539"/>
      <c r="EKT46" s="539"/>
      <c r="EKU46" s="539"/>
      <c r="EKV46" s="539"/>
      <c r="EKW46" s="539"/>
      <c r="EKX46" s="539"/>
      <c r="EKY46" s="539"/>
      <c r="EKZ46" s="539"/>
      <c r="ELA46" s="539"/>
      <c r="ELB46" s="539"/>
      <c r="ELC46" s="539"/>
      <c r="ELD46" s="539"/>
      <c r="ELE46" s="539"/>
      <c r="ELF46" s="539"/>
      <c r="ELG46" s="539"/>
      <c r="ELH46" s="539"/>
      <c r="ELI46" s="539"/>
      <c r="ELJ46" s="539"/>
      <c r="ELK46" s="539"/>
      <c r="ELL46" s="539"/>
      <c r="ELM46" s="539"/>
      <c r="ELN46" s="539"/>
      <c r="ELO46" s="539"/>
      <c r="ELP46" s="539"/>
      <c r="ELQ46" s="539"/>
      <c r="ELR46" s="539"/>
      <c r="ELS46" s="539"/>
      <c r="ELT46" s="539"/>
      <c r="ELU46" s="539"/>
      <c r="ELV46" s="539"/>
      <c r="ELW46" s="539"/>
      <c r="ELX46" s="539"/>
      <c r="ELY46" s="539"/>
      <c r="ELZ46" s="539"/>
      <c r="EMA46" s="539"/>
      <c r="EMB46" s="539"/>
      <c r="EMC46" s="539"/>
      <c r="EMD46" s="539"/>
      <c r="EME46" s="539"/>
      <c r="EMF46" s="539"/>
      <c r="EMG46" s="539"/>
      <c r="EMH46" s="539"/>
      <c r="EMI46" s="539"/>
      <c r="EMJ46" s="539"/>
      <c r="EMK46" s="539"/>
      <c r="EML46" s="539"/>
      <c r="EMM46" s="539"/>
      <c r="EMN46" s="539"/>
      <c r="EMO46" s="539"/>
      <c r="EMP46" s="539"/>
      <c r="EMQ46" s="539"/>
      <c r="EMR46" s="539"/>
      <c r="EMS46" s="539"/>
      <c r="EMT46" s="539"/>
      <c r="EMU46" s="539"/>
      <c r="EMV46" s="539"/>
      <c r="EMW46" s="539"/>
      <c r="EMX46" s="539"/>
      <c r="EMY46" s="539"/>
      <c r="EMZ46" s="539"/>
      <c r="ENA46" s="539"/>
      <c r="ENB46" s="539"/>
      <c r="ENC46" s="539"/>
      <c r="END46" s="539"/>
      <c r="ENE46" s="539"/>
      <c r="ENF46" s="539"/>
      <c r="ENG46" s="539"/>
      <c r="ENH46" s="539"/>
      <c r="ENI46" s="539"/>
      <c r="ENJ46" s="539"/>
      <c r="ENK46" s="539"/>
      <c r="ENL46" s="539"/>
      <c r="ENM46" s="539"/>
      <c r="ENN46" s="539"/>
      <c r="ENO46" s="539"/>
      <c r="ENP46" s="539"/>
      <c r="ENQ46" s="539"/>
      <c r="ENR46" s="539"/>
      <c r="ENS46" s="539"/>
      <c r="ENT46" s="539"/>
      <c r="ENU46" s="539"/>
      <c r="ENV46" s="539"/>
      <c r="ENW46" s="539"/>
      <c r="ENX46" s="539"/>
      <c r="ENY46" s="539"/>
      <c r="ENZ46" s="539"/>
      <c r="EOA46" s="539"/>
      <c r="EOB46" s="539"/>
      <c r="EOC46" s="539"/>
      <c r="EOD46" s="539"/>
      <c r="EOE46" s="539"/>
      <c r="EOF46" s="539"/>
      <c r="EOG46" s="539"/>
      <c r="EOH46" s="539"/>
      <c r="EOI46" s="539"/>
      <c r="EOJ46" s="539"/>
      <c r="EOK46" s="539"/>
      <c r="EOL46" s="539"/>
      <c r="EOM46" s="539"/>
      <c r="EON46" s="539"/>
      <c r="EOO46" s="539"/>
      <c r="EOP46" s="539"/>
      <c r="EOQ46" s="539"/>
      <c r="EOR46" s="539"/>
      <c r="EOS46" s="539"/>
      <c r="EOT46" s="539"/>
      <c r="EOU46" s="539"/>
      <c r="EOV46" s="539"/>
      <c r="EOW46" s="539"/>
      <c r="EOX46" s="539"/>
      <c r="EOY46" s="539"/>
      <c r="EOZ46" s="539"/>
      <c r="EPA46" s="539"/>
      <c r="EPB46" s="539"/>
      <c r="EPC46" s="539"/>
      <c r="EPD46" s="539"/>
      <c r="EPE46" s="539"/>
      <c r="EPF46" s="539"/>
      <c r="EPG46" s="539"/>
      <c r="EPH46" s="539"/>
      <c r="EPI46" s="539"/>
      <c r="EPJ46" s="539"/>
      <c r="EPK46" s="539"/>
      <c r="EPL46" s="539"/>
      <c r="EPM46" s="539"/>
      <c r="EPN46" s="539"/>
      <c r="EPO46" s="539"/>
      <c r="EPP46" s="539"/>
      <c r="EPQ46" s="539"/>
      <c r="EPR46" s="539"/>
      <c r="EPS46" s="539"/>
      <c r="EPT46" s="539"/>
      <c r="EPU46" s="539"/>
      <c r="EPV46" s="539"/>
      <c r="EPW46" s="539"/>
      <c r="EPX46" s="539"/>
      <c r="EPY46" s="539"/>
      <c r="EPZ46" s="539"/>
      <c r="EQA46" s="539"/>
      <c r="EQB46" s="539"/>
      <c r="EQC46" s="539"/>
      <c r="EQD46" s="539"/>
      <c r="EQE46" s="539"/>
      <c r="EQF46" s="539"/>
      <c r="EQG46" s="539"/>
      <c r="EQH46" s="539"/>
      <c r="EQI46" s="539"/>
      <c r="EQJ46" s="539"/>
      <c r="EQK46" s="539"/>
      <c r="EQL46" s="539"/>
      <c r="EQM46" s="539"/>
      <c r="EQN46" s="539"/>
      <c r="EQO46" s="539"/>
      <c r="EQP46" s="539"/>
      <c r="EQQ46" s="539"/>
      <c r="EQR46" s="539"/>
      <c r="EQS46" s="539"/>
      <c r="EQT46" s="539"/>
      <c r="EQU46" s="539"/>
      <c r="EQV46" s="539"/>
      <c r="EQW46" s="539"/>
      <c r="EQX46" s="539"/>
      <c r="EQY46" s="539"/>
      <c r="EQZ46" s="539"/>
      <c r="ERA46" s="539"/>
      <c r="ERB46" s="539"/>
      <c r="ERC46" s="539"/>
      <c r="ERD46" s="539"/>
      <c r="ERE46" s="539"/>
      <c r="ERF46" s="539"/>
      <c r="ERG46" s="539"/>
      <c r="ERH46" s="539"/>
      <c r="ERI46" s="539"/>
      <c r="ERJ46" s="539"/>
      <c r="ERK46" s="539"/>
      <c r="ERL46" s="539"/>
      <c r="ERM46" s="539"/>
      <c r="ERN46" s="539"/>
      <c r="ERO46" s="539"/>
      <c r="ERP46" s="539"/>
      <c r="ERQ46" s="539"/>
      <c r="ERR46" s="539"/>
      <c r="ERS46" s="539"/>
      <c r="ERT46" s="539"/>
      <c r="ERU46" s="539"/>
      <c r="ERV46" s="539"/>
      <c r="ERW46" s="539"/>
      <c r="ERX46" s="539"/>
      <c r="ERY46" s="539"/>
      <c r="ERZ46" s="539"/>
      <c r="ESA46" s="539"/>
      <c r="ESB46" s="539"/>
      <c r="ESC46" s="539"/>
      <c r="ESD46" s="539"/>
      <c r="ESE46" s="539"/>
      <c r="ESF46" s="539"/>
      <c r="ESG46" s="539"/>
      <c r="ESH46" s="539"/>
      <c r="ESI46" s="539"/>
      <c r="ESJ46" s="539"/>
      <c r="ESK46" s="539"/>
      <c r="ESL46" s="539"/>
      <c r="ESM46" s="539"/>
      <c r="ESN46" s="539"/>
      <c r="ESO46" s="539"/>
      <c r="ESP46" s="539"/>
      <c r="ESQ46" s="539"/>
      <c r="ESR46" s="539"/>
      <c r="ESS46" s="539"/>
      <c r="EST46" s="539"/>
      <c r="ESU46" s="539"/>
      <c r="ESV46" s="539"/>
      <c r="ESW46" s="539"/>
      <c r="ESX46" s="539"/>
      <c r="ESY46" s="539"/>
      <c r="ESZ46" s="539"/>
      <c r="ETA46" s="539"/>
      <c r="ETB46" s="539"/>
      <c r="ETC46" s="539"/>
      <c r="ETD46" s="539"/>
      <c r="ETE46" s="539"/>
      <c r="ETF46" s="539"/>
      <c r="ETG46" s="539"/>
      <c r="ETH46" s="539"/>
      <c r="ETI46" s="539"/>
      <c r="ETJ46" s="539"/>
      <c r="ETK46" s="539"/>
      <c r="ETL46" s="539"/>
      <c r="ETM46" s="539"/>
      <c r="ETN46" s="539"/>
      <c r="ETO46" s="539"/>
      <c r="ETP46" s="539"/>
      <c r="ETQ46" s="539"/>
      <c r="ETR46" s="539"/>
      <c r="ETS46" s="539"/>
      <c r="ETT46" s="539"/>
      <c r="ETU46" s="539"/>
      <c r="ETV46" s="539"/>
      <c r="ETW46" s="539"/>
      <c r="ETX46" s="539"/>
      <c r="ETY46" s="539"/>
      <c r="ETZ46" s="539"/>
      <c r="EUA46" s="539"/>
      <c r="EUB46" s="539"/>
      <c r="EUC46" s="539"/>
      <c r="EUD46" s="539"/>
      <c r="EUE46" s="539"/>
      <c r="EUF46" s="539"/>
      <c r="EUG46" s="539"/>
      <c r="EUH46" s="539"/>
      <c r="EUI46" s="539"/>
      <c r="EUJ46" s="539"/>
      <c r="EUK46" s="539"/>
      <c r="EUL46" s="539"/>
      <c r="EUM46" s="539"/>
      <c r="EUN46" s="539"/>
      <c r="EUO46" s="539"/>
      <c r="EUP46" s="539"/>
      <c r="EUQ46" s="539"/>
      <c r="EUR46" s="539"/>
      <c r="EUS46" s="539"/>
      <c r="EUT46" s="539"/>
      <c r="EUU46" s="539"/>
      <c r="EUV46" s="539"/>
      <c r="EUW46" s="539"/>
      <c r="EUX46" s="539"/>
      <c r="EUY46" s="539"/>
      <c r="EUZ46" s="539"/>
      <c r="EVA46" s="539"/>
      <c r="EVB46" s="539"/>
      <c r="EVC46" s="539"/>
      <c r="EVD46" s="539"/>
      <c r="EVE46" s="539"/>
      <c r="EVF46" s="539"/>
      <c r="EVG46" s="539"/>
      <c r="EVH46" s="539"/>
      <c r="EVI46" s="539"/>
      <c r="EVJ46" s="539"/>
      <c r="EVK46" s="539"/>
      <c r="EVL46" s="539"/>
      <c r="EVM46" s="539"/>
      <c r="EVN46" s="539"/>
      <c r="EVO46" s="539"/>
      <c r="EVP46" s="539"/>
      <c r="EVQ46" s="539"/>
      <c r="EVR46" s="539"/>
      <c r="EVS46" s="539"/>
      <c r="EVT46" s="539"/>
      <c r="EVU46" s="539"/>
      <c r="EVV46" s="539"/>
      <c r="EVW46" s="539"/>
      <c r="EVX46" s="539"/>
      <c r="EVY46" s="539"/>
      <c r="EVZ46" s="539"/>
      <c r="EWA46" s="539"/>
      <c r="EWB46" s="539"/>
      <c r="EWC46" s="539"/>
      <c r="EWD46" s="539"/>
      <c r="EWE46" s="539"/>
      <c r="EWF46" s="539"/>
      <c r="EWG46" s="539"/>
      <c r="EWH46" s="539"/>
      <c r="EWI46" s="539"/>
      <c r="EWJ46" s="539"/>
      <c r="EWK46" s="539"/>
      <c r="EWL46" s="539"/>
      <c r="EWM46" s="539"/>
      <c r="EWN46" s="539"/>
      <c r="EWO46" s="539"/>
      <c r="EWP46" s="539"/>
      <c r="EWQ46" s="539"/>
      <c r="EWR46" s="539"/>
      <c r="EWS46" s="539"/>
      <c r="EWT46" s="539"/>
      <c r="EWU46" s="539"/>
      <c r="EWV46" s="539"/>
      <c r="EWW46" s="539"/>
      <c r="EWX46" s="539"/>
      <c r="EWY46" s="539"/>
      <c r="EWZ46" s="539"/>
      <c r="EXA46" s="539"/>
      <c r="EXB46" s="539"/>
      <c r="EXC46" s="539"/>
      <c r="EXD46" s="539"/>
      <c r="EXE46" s="539"/>
      <c r="EXF46" s="539"/>
      <c r="EXG46" s="539"/>
      <c r="EXH46" s="539"/>
      <c r="EXI46" s="539"/>
      <c r="EXJ46" s="539"/>
      <c r="EXK46" s="539"/>
      <c r="EXL46" s="539"/>
      <c r="EXM46" s="539"/>
      <c r="EXN46" s="539"/>
      <c r="EXO46" s="539"/>
      <c r="EXP46" s="539"/>
      <c r="EXQ46" s="539"/>
      <c r="EXR46" s="539"/>
      <c r="EXS46" s="539"/>
      <c r="EXT46" s="539"/>
      <c r="EXU46" s="539"/>
      <c r="EXV46" s="539"/>
      <c r="EXW46" s="539"/>
      <c r="EXX46" s="539"/>
      <c r="EXY46" s="539"/>
      <c r="EXZ46" s="539"/>
      <c r="EYA46" s="539"/>
      <c r="EYB46" s="539"/>
      <c r="EYC46" s="539"/>
      <c r="EYD46" s="539"/>
      <c r="EYE46" s="539"/>
      <c r="EYF46" s="539"/>
      <c r="EYG46" s="539"/>
      <c r="EYH46" s="539"/>
      <c r="EYI46" s="539"/>
      <c r="EYJ46" s="539"/>
      <c r="EYK46" s="539"/>
      <c r="EYL46" s="539"/>
      <c r="EYM46" s="539"/>
      <c r="EYN46" s="539"/>
      <c r="EYO46" s="539"/>
      <c r="EYP46" s="539"/>
      <c r="EYQ46" s="539"/>
      <c r="EYR46" s="539"/>
      <c r="EYS46" s="539"/>
      <c r="EYT46" s="539"/>
      <c r="EYU46" s="539"/>
      <c r="EYV46" s="539"/>
      <c r="EYW46" s="539"/>
      <c r="EYX46" s="539"/>
      <c r="EYY46" s="539"/>
      <c r="EYZ46" s="539"/>
      <c r="EZA46" s="539"/>
      <c r="EZB46" s="539"/>
      <c r="EZC46" s="539"/>
      <c r="EZD46" s="539"/>
      <c r="EZE46" s="539"/>
      <c r="EZF46" s="539"/>
      <c r="EZG46" s="539"/>
      <c r="EZH46" s="539"/>
      <c r="EZI46" s="539"/>
      <c r="EZJ46" s="539"/>
      <c r="EZK46" s="539"/>
      <c r="EZL46" s="539"/>
      <c r="EZM46" s="539"/>
      <c r="EZN46" s="539"/>
      <c r="EZO46" s="539"/>
      <c r="EZP46" s="539"/>
      <c r="EZQ46" s="539"/>
      <c r="EZR46" s="539"/>
      <c r="EZS46" s="539"/>
      <c r="EZT46" s="539"/>
      <c r="EZU46" s="539"/>
      <c r="EZV46" s="539"/>
      <c r="EZW46" s="539"/>
      <c r="EZX46" s="539"/>
      <c r="EZY46" s="539"/>
      <c r="EZZ46" s="539"/>
      <c r="FAA46" s="539"/>
      <c r="FAB46" s="539"/>
      <c r="FAC46" s="539"/>
      <c r="FAD46" s="539"/>
      <c r="FAE46" s="539"/>
      <c r="FAF46" s="539"/>
      <c r="FAG46" s="539"/>
      <c r="FAH46" s="539"/>
      <c r="FAI46" s="539"/>
      <c r="FAJ46" s="539"/>
      <c r="FAK46" s="539"/>
      <c r="FAL46" s="539"/>
      <c r="FAM46" s="539"/>
      <c r="FAN46" s="539"/>
      <c r="FAO46" s="539"/>
      <c r="FAP46" s="539"/>
      <c r="FAQ46" s="539"/>
      <c r="FAR46" s="539"/>
      <c r="FAS46" s="539"/>
      <c r="FAT46" s="539"/>
      <c r="FAU46" s="539"/>
      <c r="FAV46" s="539"/>
      <c r="FAW46" s="539"/>
      <c r="FAX46" s="539"/>
      <c r="FAY46" s="539"/>
      <c r="FAZ46" s="539"/>
      <c r="FBA46" s="539"/>
      <c r="FBB46" s="539"/>
      <c r="FBC46" s="539"/>
      <c r="FBD46" s="539"/>
      <c r="FBE46" s="539"/>
      <c r="FBF46" s="539"/>
      <c r="FBG46" s="539"/>
      <c r="FBH46" s="539"/>
      <c r="FBI46" s="539"/>
      <c r="FBJ46" s="539"/>
      <c r="FBK46" s="539"/>
      <c r="FBL46" s="539"/>
      <c r="FBM46" s="539"/>
      <c r="FBN46" s="539"/>
      <c r="FBO46" s="539"/>
      <c r="FBP46" s="539"/>
      <c r="FBQ46" s="539"/>
      <c r="FBR46" s="539"/>
      <c r="FBS46" s="539"/>
      <c r="FBT46" s="539"/>
      <c r="FBU46" s="539"/>
      <c r="FBV46" s="539"/>
      <c r="FBW46" s="539"/>
      <c r="FBX46" s="539"/>
      <c r="FBY46" s="539"/>
      <c r="FBZ46" s="539"/>
      <c r="FCA46" s="539"/>
      <c r="FCB46" s="539"/>
      <c r="FCC46" s="539"/>
      <c r="FCD46" s="539"/>
      <c r="FCE46" s="539"/>
      <c r="FCF46" s="539"/>
      <c r="FCG46" s="539"/>
      <c r="FCH46" s="539"/>
      <c r="FCI46" s="539"/>
      <c r="FCJ46" s="539"/>
      <c r="FCK46" s="539"/>
      <c r="FCL46" s="539"/>
      <c r="FCM46" s="539"/>
      <c r="FCN46" s="539"/>
      <c r="FCO46" s="539"/>
      <c r="FCP46" s="539"/>
      <c r="FCQ46" s="539"/>
      <c r="FCR46" s="539"/>
      <c r="FCS46" s="539"/>
      <c r="FCT46" s="539"/>
      <c r="FCU46" s="539"/>
      <c r="FCV46" s="539"/>
      <c r="FCW46" s="539"/>
      <c r="FCX46" s="539"/>
      <c r="FCY46" s="539"/>
      <c r="FCZ46" s="539"/>
      <c r="FDA46" s="539"/>
      <c r="FDB46" s="539"/>
      <c r="FDC46" s="539"/>
      <c r="FDD46" s="539"/>
      <c r="FDE46" s="539"/>
      <c r="FDF46" s="539"/>
      <c r="FDG46" s="539"/>
      <c r="FDH46" s="539"/>
      <c r="FDI46" s="539"/>
      <c r="FDJ46" s="539"/>
      <c r="FDK46" s="539"/>
      <c r="FDL46" s="539"/>
      <c r="FDM46" s="539"/>
      <c r="FDN46" s="539"/>
      <c r="FDO46" s="539"/>
      <c r="FDP46" s="539"/>
      <c r="FDQ46" s="539"/>
      <c r="FDR46" s="539"/>
      <c r="FDS46" s="539"/>
      <c r="FDT46" s="539"/>
      <c r="FDU46" s="539"/>
      <c r="FDV46" s="539"/>
      <c r="FDW46" s="539"/>
      <c r="FDX46" s="539"/>
      <c r="FDY46" s="539"/>
      <c r="FDZ46" s="539"/>
      <c r="FEA46" s="539"/>
      <c r="FEB46" s="539"/>
      <c r="FEC46" s="539"/>
      <c r="FED46" s="539"/>
      <c r="FEE46" s="539"/>
      <c r="FEF46" s="539"/>
      <c r="FEG46" s="539"/>
      <c r="FEH46" s="539"/>
      <c r="FEI46" s="539"/>
      <c r="FEJ46" s="539"/>
      <c r="FEK46" s="539"/>
      <c r="FEL46" s="539"/>
      <c r="FEM46" s="539"/>
      <c r="FEN46" s="539"/>
      <c r="FEO46" s="539"/>
      <c r="FEP46" s="539"/>
      <c r="FEQ46" s="539"/>
      <c r="FER46" s="539"/>
      <c r="FES46" s="539"/>
      <c r="FET46" s="539"/>
      <c r="FEU46" s="539"/>
      <c r="FEV46" s="539"/>
      <c r="FEW46" s="539"/>
      <c r="FEX46" s="539"/>
      <c r="FEY46" s="539"/>
      <c r="FEZ46" s="539"/>
      <c r="FFA46" s="539"/>
      <c r="FFB46" s="539"/>
      <c r="FFC46" s="539"/>
      <c r="FFD46" s="539"/>
      <c r="FFE46" s="539"/>
      <c r="FFF46" s="539"/>
      <c r="FFG46" s="539"/>
      <c r="FFH46" s="539"/>
      <c r="FFI46" s="539"/>
      <c r="FFJ46" s="539"/>
      <c r="FFK46" s="539"/>
      <c r="FFL46" s="539"/>
      <c r="FFM46" s="539"/>
      <c r="FFN46" s="539"/>
      <c r="FFO46" s="539"/>
      <c r="FFP46" s="539"/>
      <c r="FFQ46" s="539"/>
      <c r="FFR46" s="539"/>
      <c r="FFS46" s="539"/>
      <c r="FFT46" s="539"/>
      <c r="FFU46" s="539"/>
      <c r="FFV46" s="539"/>
      <c r="FFW46" s="539"/>
      <c r="FFX46" s="539"/>
      <c r="FFY46" s="539"/>
      <c r="FFZ46" s="539"/>
      <c r="FGA46" s="539"/>
      <c r="FGB46" s="539"/>
      <c r="FGC46" s="539"/>
      <c r="FGD46" s="539"/>
      <c r="FGE46" s="539"/>
      <c r="FGF46" s="539"/>
      <c r="FGG46" s="539"/>
      <c r="FGH46" s="539"/>
      <c r="FGI46" s="539"/>
      <c r="FGJ46" s="539"/>
      <c r="FGK46" s="539"/>
      <c r="FGL46" s="539"/>
      <c r="FGM46" s="539"/>
      <c r="FGN46" s="539"/>
      <c r="FGO46" s="539"/>
      <c r="FGP46" s="539"/>
      <c r="FGQ46" s="539"/>
      <c r="FGR46" s="539"/>
      <c r="FGS46" s="539"/>
      <c r="FGT46" s="539"/>
      <c r="FGU46" s="539"/>
      <c r="FGV46" s="539"/>
      <c r="FGW46" s="539"/>
      <c r="FGX46" s="539"/>
      <c r="FGY46" s="539"/>
      <c r="FGZ46" s="539"/>
      <c r="FHA46" s="539"/>
      <c r="FHB46" s="539"/>
      <c r="FHC46" s="539"/>
      <c r="FHD46" s="539"/>
      <c r="FHE46" s="539"/>
      <c r="FHF46" s="539"/>
      <c r="FHG46" s="539"/>
      <c r="FHH46" s="539"/>
      <c r="FHI46" s="539"/>
      <c r="FHJ46" s="539"/>
      <c r="FHK46" s="539"/>
      <c r="FHL46" s="539"/>
      <c r="FHM46" s="539"/>
      <c r="FHN46" s="539"/>
      <c r="FHO46" s="539"/>
      <c r="FHP46" s="539"/>
      <c r="FHQ46" s="539"/>
      <c r="FHR46" s="539"/>
      <c r="FHS46" s="539"/>
      <c r="FHT46" s="539"/>
      <c r="FHU46" s="539"/>
      <c r="FHV46" s="539"/>
      <c r="FHW46" s="539"/>
      <c r="FHX46" s="539"/>
      <c r="FHY46" s="539"/>
      <c r="FHZ46" s="539"/>
      <c r="FIA46" s="539"/>
      <c r="FIB46" s="539"/>
      <c r="FIC46" s="539"/>
      <c r="FID46" s="539"/>
      <c r="FIE46" s="539"/>
      <c r="FIF46" s="539"/>
      <c r="FIG46" s="539"/>
      <c r="FIH46" s="539"/>
      <c r="FII46" s="539"/>
      <c r="FIJ46" s="539"/>
      <c r="FIK46" s="539"/>
      <c r="FIL46" s="539"/>
      <c r="FIM46" s="539"/>
      <c r="FIN46" s="539"/>
      <c r="FIO46" s="539"/>
      <c r="FIP46" s="539"/>
      <c r="FIQ46" s="539"/>
      <c r="FIR46" s="539"/>
      <c r="FIS46" s="539"/>
      <c r="FIT46" s="539"/>
      <c r="FIU46" s="539"/>
      <c r="FIV46" s="539"/>
      <c r="FIW46" s="539"/>
      <c r="FIX46" s="539"/>
      <c r="FIY46" s="539"/>
      <c r="FIZ46" s="539"/>
      <c r="FJA46" s="539"/>
      <c r="FJB46" s="539"/>
      <c r="FJC46" s="539"/>
      <c r="FJD46" s="539"/>
      <c r="FJE46" s="539"/>
      <c r="FJF46" s="539"/>
      <c r="FJG46" s="539"/>
      <c r="FJH46" s="539"/>
      <c r="FJI46" s="539"/>
      <c r="FJJ46" s="539"/>
      <c r="FJK46" s="539"/>
      <c r="FJL46" s="539"/>
      <c r="FJM46" s="539"/>
      <c r="FJN46" s="539"/>
      <c r="FJO46" s="539"/>
      <c r="FJP46" s="539"/>
      <c r="FJQ46" s="539"/>
      <c r="FJR46" s="539"/>
      <c r="FJS46" s="539"/>
      <c r="FJT46" s="539"/>
      <c r="FJU46" s="539"/>
      <c r="FJV46" s="539"/>
      <c r="FJW46" s="539"/>
      <c r="FJX46" s="539"/>
      <c r="FJY46" s="539"/>
      <c r="FJZ46" s="539"/>
      <c r="FKA46" s="539"/>
      <c r="FKB46" s="539"/>
      <c r="FKC46" s="539"/>
      <c r="FKD46" s="539"/>
      <c r="FKE46" s="539"/>
      <c r="FKF46" s="539"/>
      <c r="FKG46" s="539"/>
      <c r="FKH46" s="539"/>
      <c r="FKI46" s="539"/>
      <c r="FKJ46" s="539"/>
      <c r="FKK46" s="539"/>
      <c r="FKL46" s="539"/>
      <c r="FKM46" s="539"/>
      <c r="FKN46" s="539"/>
      <c r="FKO46" s="539"/>
      <c r="FKP46" s="539"/>
      <c r="FKQ46" s="539"/>
      <c r="FKR46" s="539"/>
      <c r="FKS46" s="539"/>
      <c r="FKT46" s="539"/>
      <c r="FKU46" s="539"/>
      <c r="FKV46" s="539"/>
      <c r="FKW46" s="539"/>
      <c r="FKX46" s="539"/>
      <c r="FKY46" s="539"/>
      <c r="FKZ46" s="539"/>
      <c r="FLA46" s="539"/>
      <c r="FLB46" s="539"/>
      <c r="FLC46" s="539"/>
      <c r="FLD46" s="539"/>
      <c r="FLE46" s="539"/>
      <c r="FLF46" s="539"/>
      <c r="FLG46" s="539"/>
      <c r="FLH46" s="539"/>
      <c r="FLI46" s="539"/>
      <c r="FLJ46" s="539"/>
      <c r="FLK46" s="539"/>
      <c r="FLL46" s="539"/>
      <c r="FLM46" s="539"/>
      <c r="FLN46" s="539"/>
      <c r="FLO46" s="539"/>
      <c r="FLP46" s="539"/>
      <c r="FLQ46" s="539"/>
      <c r="FLR46" s="539"/>
      <c r="FLS46" s="539"/>
      <c r="FLT46" s="539"/>
      <c r="FLU46" s="539"/>
      <c r="FLV46" s="539"/>
      <c r="FLW46" s="539"/>
      <c r="FLX46" s="539"/>
      <c r="FLY46" s="539"/>
      <c r="FLZ46" s="539"/>
      <c r="FMA46" s="539"/>
      <c r="FMB46" s="539"/>
      <c r="FMC46" s="539"/>
      <c r="FMD46" s="539"/>
      <c r="FME46" s="539"/>
      <c r="FMF46" s="539"/>
      <c r="FMG46" s="539"/>
      <c r="FMH46" s="539"/>
      <c r="FMI46" s="539"/>
      <c r="FMJ46" s="539"/>
      <c r="FMK46" s="539"/>
      <c r="FML46" s="539"/>
      <c r="FMM46" s="539"/>
      <c r="FMN46" s="539"/>
      <c r="FMO46" s="539"/>
      <c r="FMP46" s="539"/>
      <c r="FMQ46" s="539"/>
      <c r="FMR46" s="539"/>
      <c r="FMS46" s="539"/>
      <c r="FMT46" s="539"/>
      <c r="FMU46" s="539"/>
      <c r="FMV46" s="539"/>
      <c r="FMW46" s="539"/>
      <c r="FMX46" s="539"/>
      <c r="FMY46" s="539"/>
      <c r="FMZ46" s="539"/>
      <c r="FNA46" s="539"/>
      <c r="FNB46" s="539"/>
      <c r="FNC46" s="539"/>
      <c r="FND46" s="539"/>
      <c r="FNE46" s="539"/>
      <c r="FNF46" s="539"/>
      <c r="FNG46" s="539"/>
      <c r="FNH46" s="539"/>
      <c r="FNI46" s="539"/>
      <c r="FNJ46" s="539"/>
      <c r="FNK46" s="539"/>
      <c r="FNL46" s="539"/>
      <c r="FNM46" s="539"/>
      <c r="FNN46" s="539"/>
      <c r="FNO46" s="539"/>
      <c r="FNP46" s="539"/>
      <c r="FNQ46" s="539"/>
      <c r="FNR46" s="539"/>
      <c r="FNS46" s="539"/>
      <c r="FNT46" s="539"/>
      <c r="FNU46" s="539"/>
      <c r="FNV46" s="539"/>
      <c r="FNW46" s="539"/>
      <c r="FNX46" s="539"/>
      <c r="FNY46" s="539"/>
      <c r="FNZ46" s="539"/>
      <c r="FOA46" s="539"/>
      <c r="FOB46" s="539"/>
      <c r="FOC46" s="539"/>
      <c r="FOD46" s="539"/>
      <c r="FOE46" s="539"/>
      <c r="FOF46" s="539"/>
      <c r="FOG46" s="539"/>
      <c r="FOH46" s="539"/>
      <c r="FOI46" s="539"/>
      <c r="FOJ46" s="539"/>
      <c r="FOK46" s="539"/>
      <c r="FOL46" s="539"/>
      <c r="FOM46" s="539"/>
      <c r="FON46" s="539"/>
      <c r="FOO46" s="539"/>
      <c r="FOP46" s="539"/>
      <c r="FOQ46" s="539"/>
      <c r="FOR46" s="539"/>
      <c r="FOS46" s="539"/>
      <c r="FOT46" s="539"/>
      <c r="FOU46" s="539"/>
      <c r="FOV46" s="539"/>
      <c r="FOW46" s="539"/>
      <c r="FOX46" s="539"/>
      <c r="FOY46" s="539"/>
      <c r="FOZ46" s="539"/>
      <c r="FPA46" s="539"/>
      <c r="FPB46" s="539"/>
      <c r="FPC46" s="539"/>
      <c r="FPD46" s="539"/>
      <c r="FPE46" s="539"/>
      <c r="FPF46" s="539"/>
      <c r="FPG46" s="539"/>
      <c r="FPH46" s="539"/>
      <c r="FPI46" s="539"/>
      <c r="FPJ46" s="539"/>
      <c r="FPK46" s="539"/>
      <c r="FPL46" s="539"/>
      <c r="FPM46" s="539"/>
      <c r="FPN46" s="539"/>
      <c r="FPO46" s="539"/>
      <c r="FPP46" s="539"/>
      <c r="FPQ46" s="539"/>
      <c r="FPR46" s="539"/>
      <c r="FPS46" s="539"/>
      <c r="FPT46" s="539"/>
      <c r="FPU46" s="539"/>
      <c r="FPV46" s="539"/>
      <c r="FPW46" s="539"/>
      <c r="FPX46" s="539"/>
      <c r="FPY46" s="539"/>
      <c r="FPZ46" s="539"/>
      <c r="FQA46" s="539"/>
      <c r="FQB46" s="539"/>
      <c r="FQC46" s="539"/>
      <c r="FQD46" s="539"/>
      <c r="FQE46" s="539"/>
      <c r="FQF46" s="539"/>
      <c r="FQG46" s="539"/>
      <c r="FQH46" s="539"/>
      <c r="FQI46" s="539"/>
      <c r="FQJ46" s="539"/>
      <c r="FQK46" s="539"/>
      <c r="FQL46" s="539"/>
      <c r="FQM46" s="539"/>
      <c r="FQN46" s="539"/>
      <c r="FQO46" s="539"/>
      <c r="FQP46" s="539"/>
      <c r="FQQ46" s="539"/>
      <c r="FQR46" s="539"/>
      <c r="FQS46" s="539"/>
      <c r="FQT46" s="539"/>
      <c r="FQU46" s="539"/>
      <c r="FQV46" s="539"/>
      <c r="FQW46" s="539"/>
      <c r="FQX46" s="539"/>
      <c r="FQY46" s="539"/>
      <c r="FQZ46" s="539"/>
      <c r="FRA46" s="539"/>
      <c r="FRB46" s="539"/>
      <c r="FRC46" s="539"/>
      <c r="FRD46" s="539"/>
      <c r="FRE46" s="539"/>
      <c r="FRF46" s="539"/>
      <c r="FRG46" s="539"/>
      <c r="FRH46" s="539"/>
      <c r="FRI46" s="539"/>
      <c r="FRJ46" s="539"/>
      <c r="FRK46" s="539"/>
      <c r="FRL46" s="539"/>
      <c r="FRM46" s="539"/>
      <c r="FRN46" s="539"/>
      <c r="FRO46" s="539"/>
      <c r="FRP46" s="539"/>
      <c r="FRQ46" s="539"/>
      <c r="FRR46" s="539"/>
      <c r="FRS46" s="539"/>
      <c r="FRT46" s="539"/>
      <c r="FRU46" s="539"/>
      <c r="FRV46" s="539"/>
      <c r="FRW46" s="539"/>
      <c r="FRX46" s="539"/>
      <c r="FRY46" s="539"/>
      <c r="FRZ46" s="539"/>
      <c r="FSA46" s="539"/>
      <c r="FSB46" s="539"/>
      <c r="FSC46" s="539"/>
      <c r="FSD46" s="539"/>
      <c r="FSE46" s="539"/>
      <c r="FSF46" s="539"/>
      <c r="FSG46" s="539"/>
      <c r="FSH46" s="539"/>
      <c r="FSI46" s="539"/>
      <c r="FSJ46" s="539"/>
      <c r="FSK46" s="539"/>
      <c r="FSL46" s="539"/>
      <c r="FSM46" s="539"/>
      <c r="FSN46" s="539"/>
      <c r="FSO46" s="539"/>
      <c r="FSP46" s="539"/>
      <c r="FSQ46" s="539"/>
      <c r="FSR46" s="539"/>
      <c r="FSS46" s="539"/>
      <c r="FST46" s="539"/>
      <c r="FSU46" s="539"/>
      <c r="FSV46" s="539"/>
      <c r="FSW46" s="539"/>
      <c r="FSX46" s="539"/>
      <c r="FSY46" s="539"/>
      <c r="FSZ46" s="539"/>
      <c r="FTA46" s="539"/>
      <c r="FTB46" s="539"/>
      <c r="FTC46" s="539"/>
      <c r="FTD46" s="539"/>
      <c r="FTE46" s="539"/>
      <c r="FTF46" s="539"/>
      <c r="FTG46" s="539"/>
      <c r="FTH46" s="539"/>
      <c r="FTI46" s="539"/>
      <c r="FTJ46" s="539"/>
      <c r="FTK46" s="539"/>
      <c r="FTL46" s="539"/>
      <c r="FTM46" s="539"/>
      <c r="FTN46" s="539"/>
      <c r="FTO46" s="539"/>
      <c r="FTP46" s="539"/>
      <c r="FTQ46" s="539"/>
      <c r="FTR46" s="539"/>
      <c r="FTS46" s="539"/>
      <c r="FTT46" s="539"/>
      <c r="FTU46" s="539"/>
      <c r="FTV46" s="539"/>
      <c r="FTW46" s="539"/>
      <c r="FTX46" s="539"/>
      <c r="FTY46" s="539"/>
      <c r="FTZ46" s="539"/>
      <c r="FUA46" s="539"/>
      <c r="FUB46" s="539"/>
      <c r="FUC46" s="539"/>
      <c r="FUD46" s="539"/>
      <c r="FUE46" s="539"/>
      <c r="FUF46" s="539"/>
      <c r="FUG46" s="539"/>
      <c r="FUH46" s="539"/>
      <c r="FUI46" s="539"/>
      <c r="FUJ46" s="539"/>
      <c r="FUK46" s="539"/>
      <c r="FUL46" s="539"/>
      <c r="FUM46" s="539"/>
      <c r="FUN46" s="539"/>
      <c r="FUO46" s="539"/>
      <c r="FUP46" s="539"/>
      <c r="FUQ46" s="539"/>
      <c r="FUR46" s="539"/>
      <c r="FUS46" s="539"/>
      <c r="FUT46" s="539"/>
      <c r="FUU46" s="539"/>
      <c r="FUV46" s="539"/>
      <c r="FUW46" s="539"/>
      <c r="FUX46" s="539"/>
      <c r="FUY46" s="539"/>
      <c r="FUZ46" s="539"/>
      <c r="FVA46" s="539"/>
      <c r="FVB46" s="539"/>
      <c r="FVC46" s="539"/>
      <c r="FVD46" s="539"/>
      <c r="FVE46" s="539"/>
      <c r="FVF46" s="539"/>
      <c r="FVG46" s="539"/>
      <c r="FVH46" s="539"/>
      <c r="FVI46" s="539"/>
      <c r="FVJ46" s="539"/>
      <c r="FVK46" s="539"/>
      <c r="FVL46" s="539"/>
      <c r="FVM46" s="539"/>
      <c r="FVN46" s="539"/>
      <c r="FVO46" s="539"/>
      <c r="FVP46" s="539"/>
      <c r="FVQ46" s="539"/>
      <c r="FVR46" s="539"/>
      <c r="FVS46" s="539"/>
      <c r="FVT46" s="539"/>
      <c r="FVU46" s="539"/>
      <c r="FVV46" s="539"/>
      <c r="FVW46" s="539"/>
      <c r="FVX46" s="539"/>
      <c r="FVY46" s="539"/>
      <c r="FVZ46" s="539"/>
      <c r="FWA46" s="539"/>
      <c r="FWB46" s="539"/>
      <c r="FWC46" s="539"/>
      <c r="FWD46" s="539"/>
      <c r="FWE46" s="539"/>
      <c r="FWF46" s="539"/>
      <c r="FWG46" s="539"/>
      <c r="FWH46" s="539"/>
      <c r="FWI46" s="539"/>
      <c r="FWJ46" s="539"/>
      <c r="FWK46" s="539"/>
      <c r="FWL46" s="539"/>
      <c r="FWM46" s="539"/>
      <c r="FWN46" s="539"/>
      <c r="FWO46" s="539"/>
      <c r="FWP46" s="539"/>
      <c r="FWQ46" s="539"/>
      <c r="FWR46" s="539"/>
      <c r="FWS46" s="539"/>
      <c r="FWT46" s="539"/>
      <c r="FWU46" s="539"/>
      <c r="FWV46" s="539"/>
      <c r="FWW46" s="539"/>
      <c r="FWX46" s="539"/>
      <c r="FWY46" s="539"/>
      <c r="FWZ46" s="539"/>
      <c r="FXA46" s="539"/>
      <c r="FXB46" s="539"/>
      <c r="FXC46" s="539"/>
      <c r="FXD46" s="539"/>
      <c r="FXE46" s="539"/>
      <c r="FXF46" s="539"/>
      <c r="FXG46" s="539"/>
      <c r="FXH46" s="539"/>
      <c r="FXI46" s="539"/>
      <c r="FXJ46" s="539"/>
      <c r="FXK46" s="539"/>
      <c r="FXL46" s="539"/>
      <c r="FXM46" s="539"/>
      <c r="FXN46" s="539"/>
      <c r="FXO46" s="539"/>
      <c r="FXP46" s="539"/>
      <c r="FXQ46" s="539"/>
      <c r="FXR46" s="539"/>
      <c r="FXS46" s="539"/>
      <c r="FXT46" s="539"/>
      <c r="FXU46" s="539"/>
      <c r="FXV46" s="539"/>
      <c r="FXW46" s="539"/>
      <c r="FXX46" s="539"/>
      <c r="FXY46" s="539"/>
      <c r="FXZ46" s="539"/>
      <c r="FYA46" s="539"/>
      <c r="FYB46" s="539"/>
      <c r="FYC46" s="539"/>
      <c r="FYD46" s="539"/>
      <c r="FYE46" s="539"/>
      <c r="FYF46" s="539"/>
      <c r="FYG46" s="539"/>
      <c r="FYH46" s="539"/>
      <c r="FYI46" s="539"/>
      <c r="FYJ46" s="539"/>
      <c r="FYK46" s="539"/>
      <c r="FYL46" s="539"/>
      <c r="FYM46" s="539"/>
      <c r="FYN46" s="539"/>
      <c r="FYO46" s="539"/>
      <c r="FYP46" s="539"/>
      <c r="FYQ46" s="539"/>
      <c r="FYR46" s="539"/>
      <c r="FYS46" s="539"/>
      <c r="FYT46" s="539"/>
      <c r="FYU46" s="539"/>
      <c r="FYV46" s="539"/>
      <c r="FYW46" s="539"/>
      <c r="FYX46" s="539"/>
      <c r="FYY46" s="539"/>
      <c r="FYZ46" s="539"/>
      <c r="FZA46" s="539"/>
      <c r="FZB46" s="539"/>
      <c r="FZC46" s="539"/>
      <c r="FZD46" s="539"/>
      <c r="FZE46" s="539"/>
      <c r="FZF46" s="539"/>
      <c r="FZG46" s="539"/>
      <c r="FZH46" s="539"/>
      <c r="FZI46" s="539"/>
      <c r="FZJ46" s="539"/>
      <c r="FZK46" s="539"/>
      <c r="FZL46" s="539"/>
      <c r="FZM46" s="539"/>
      <c r="FZN46" s="539"/>
      <c r="FZO46" s="539"/>
      <c r="FZP46" s="539"/>
      <c r="FZQ46" s="539"/>
      <c r="FZR46" s="539"/>
      <c r="FZS46" s="539"/>
      <c r="FZT46" s="539"/>
      <c r="FZU46" s="539"/>
      <c r="FZV46" s="539"/>
      <c r="FZW46" s="539"/>
      <c r="FZX46" s="539"/>
      <c r="FZY46" s="539"/>
      <c r="FZZ46" s="539"/>
      <c r="GAA46" s="539"/>
      <c r="GAB46" s="539"/>
      <c r="GAC46" s="539"/>
      <c r="GAD46" s="539"/>
      <c r="GAE46" s="539"/>
      <c r="GAF46" s="539"/>
      <c r="GAG46" s="539"/>
      <c r="GAH46" s="539"/>
      <c r="GAI46" s="539"/>
      <c r="GAJ46" s="539"/>
      <c r="GAK46" s="539"/>
      <c r="GAL46" s="539"/>
      <c r="GAM46" s="539"/>
      <c r="GAN46" s="539"/>
      <c r="GAO46" s="539"/>
      <c r="GAP46" s="539"/>
      <c r="GAQ46" s="539"/>
      <c r="GAR46" s="539"/>
      <c r="GAS46" s="539"/>
      <c r="GAT46" s="539"/>
      <c r="GAU46" s="539"/>
      <c r="GAV46" s="539"/>
      <c r="GAW46" s="539"/>
      <c r="GAX46" s="539"/>
      <c r="GAY46" s="539"/>
      <c r="GAZ46" s="539"/>
      <c r="GBA46" s="539"/>
      <c r="GBB46" s="539"/>
      <c r="GBC46" s="539"/>
      <c r="GBD46" s="539"/>
      <c r="GBE46" s="539"/>
      <c r="GBF46" s="539"/>
      <c r="GBG46" s="539"/>
      <c r="GBH46" s="539"/>
      <c r="GBI46" s="539"/>
      <c r="GBJ46" s="539"/>
      <c r="GBK46" s="539"/>
      <c r="GBL46" s="539"/>
      <c r="GBM46" s="539"/>
      <c r="GBN46" s="539"/>
      <c r="GBO46" s="539"/>
      <c r="GBP46" s="539"/>
      <c r="GBQ46" s="539"/>
      <c r="GBR46" s="539"/>
      <c r="GBS46" s="539"/>
      <c r="GBT46" s="539"/>
      <c r="GBU46" s="539"/>
      <c r="GBV46" s="539"/>
      <c r="GBW46" s="539"/>
      <c r="GBX46" s="539"/>
      <c r="GBY46" s="539"/>
      <c r="GBZ46" s="539"/>
      <c r="GCA46" s="539"/>
      <c r="GCB46" s="539"/>
      <c r="GCC46" s="539"/>
      <c r="GCD46" s="539"/>
      <c r="GCE46" s="539"/>
      <c r="GCF46" s="539"/>
      <c r="GCG46" s="539"/>
      <c r="GCH46" s="539"/>
      <c r="GCI46" s="539"/>
      <c r="GCJ46" s="539"/>
      <c r="GCK46" s="539"/>
      <c r="GCL46" s="539"/>
      <c r="GCM46" s="539"/>
      <c r="GCN46" s="539"/>
      <c r="GCO46" s="539"/>
      <c r="GCP46" s="539"/>
      <c r="GCQ46" s="539"/>
      <c r="GCR46" s="539"/>
      <c r="GCS46" s="539"/>
      <c r="GCT46" s="539"/>
      <c r="GCU46" s="539"/>
      <c r="GCV46" s="539"/>
      <c r="GCW46" s="539"/>
      <c r="GCX46" s="539"/>
      <c r="GCY46" s="539"/>
      <c r="GCZ46" s="539"/>
      <c r="GDA46" s="539"/>
      <c r="GDB46" s="539"/>
      <c r="GDC46" s="539"/>
      <c r="GDD46" s="539"/>
      <c r="GDE46" s="539"/>
      <c r="GDF46" s="539"/>
      <c r="GDG46" s="539"/>
      <c r="GDH46" s="539"/>
      <c r="GDI46" s="539"/>
      <c r="GDJ46" s="539"/>
      <c r="GDK46" s="539"/>
      <c r="GDL46" s="539"/>
      <c r="GDM46" s="539"/>
      <c r="GDN46" s="539"/>
      <c r="GDO46" s="539"/>
      <c r="GDP46" s="539"/>
      <c r="GDQ46" s="539"/>
      <c r="GDR46" s="539"/>
      <c r="GDS46" s="539"/>
      <c r="GDT46" s="539"/>
      <c r="GDU46" s="539"/>
      <c r="GDV46" s="539"/>
      <c r="GDW46" s="539"/>
      <c r="GDX46" s="539"/>
      <c r="GDY46" s="539"/>
      <c r="GDZ46" s="539"/>
      <c r="GEA46" s="539"/>
      <c r="GEB46" s="539"/>
      <c r="GEC46" s="539"/>
      <c r="GED46" s="539"/>
      <c r="GEE46" s="539"/>
      <c r="GEF46" s="539"/>
      <c r="GEG46" s="539"/>
      <c r="GEH46" s="539"/>
      <c r="GEI46" s="539"/>
      <c r="GEJ46" s="539"/>
      <c r="GEK46" s="539"/>
      <c r="GEL46" s="539"/>
      <c r="GEM46" s="539"/>
      <c r="GEN46" s="539"/>
      <c r="GEO46" s="539"/>
      <c r="GEP46" s="539"/>
      <c r="GEQ46" s="539"/>
      <c r="GER46" s="539"/>
      <c r="GES46" s="539"/>
      <c r="GET46" s="539"/>
      <c r="GEU46" s="539"/>
      <c r="GEV46" s="539"/>
      <c r="GEW46" s="539"/>
      <c r="GEX46" s="539"/>
      <c r="GEY46" s="539"/>
      <c r="GEZ46" s="539"/>
      <c r="GFA46" s="539"/>
      <c r="GFB46" s="539"/>
      <c r="GFC46" s="539"/>
      <c r="GFD46" s="539"/>
      <c r="GFE46" s="539"/>
      <c r="GFF46" s="539"/>
      <c r="GFG46" s="539"/>
      <c r="GFH46" s="539"/>
      <c r="GFI46" s="539"/>
      <c r="GFJ46" s="539"/>
      <c r="GFK46" s="539"/>
      <c r="GFL46" s="539"/>
      <c r="GFM46" s="539"/>
      <c r="GFN46" s="539"/>
      <c r="GFO46" s="539"/>
      <c r="GFP46" s="539"/>
      <c r="GFQ46" s="539"/>
      <c r="GFR46" s="539"/>
      <c r="GFS46" s="539"/>
      <c r="GFT46" s="539"/>
      <c r="GFU46" s="539"/>
      <c r="GFV46" s="539"/>
      <c r="GFW46" s="539"/>
      <c r="GFX46" s="539"/>
      <c r="GFY46" s="539"/>
      <c r="GFZ46" s="539"/>
      <c r="GGA46" s="539"/>
      <c r="GGB46" s="539"/>
      <c r="GGC46" s="539"/>
      <c r="GGD46" s="539"/>
      <c r="GGE46" s="539"/>
      <c r="GGF46" s="539"/>
      <c r="GGG46" s="539"/>
      <c r="GGH46" s="539"/>
      <c r="GGI46" s="539"/>
      <c r="GGJ46" s="539"/>
      <c r="GGK46" s="539"/>
      <c r="GGL46" s="539"/>
      <c r="GGM46" s="539"/>
      <c r="GGN46" s="539"/>
      <c r="GGO46" s="539"/>
      <c r="GGP46" s="539"/>
      <c r="GGQ46" s="539"/>
      <c r="GGR46" s="539"/>
      <c r="GGS46" s="539"/>
      <c r="GGT46" s="539"/>
      <c r="GGU46" s="539"/>
      <c r="GGV46" s="539"/>
      <c r="GGW46" s="539"/>
      <c r="GGX46" s="539"/>
      <c r="GGY46" s="539"/>
      <c r="GGZ46" s="539"/>
      <c r="GHA46" s="539"/>
      <c r="GHB46" s="539"/>
      <c r="GHC46" s="539"/>
      <c r="GHD46" s="539"/>
      <c r="GHE46" s="539"/>
      <c r="GHF46" s="539"/>
      <c r="GHG46" s="539"/>
      <c r="GHH46" s="539"/>
      <c r="GHI46" s="539"/>
      <c r="GHJ46" s="539"/>
      <c r="GHK46" s="539"/>
      <c r="GHL46" s="539"/>
      <c r="GHM46" s="539"/>
      <c r="GHN46" s="539"/>
      <c r="GHO46" s="539"/>
      <c r="GHP46" s="539"/>
      <c r="GHQ46" s="539"/>
      <c r="GHR46" s="539"/>
      <c r="GHS46" s="539"/>
      <c r="GHT46" s="539"/>
      <c r="GHU46" s="539"/>
      <c r="GHV46" s="539"/>
      <c r="GHW46" s="539"/>
      <c r="GHX46" s="539"/>
      <c r="GHY46" s="539"/>
      <c r="GHZ46" s="539"/>
      <c r="GIA46" s="539"/>
      <c r="GIB46" s="539"/>
      <c r="GIC46" s="539"/>
      <c r="GID46" s="539"/>
      <c r="GIE46" s="539"/>
      <c r="GIF46" s="539"/>
      <c r="GIG46" s="539"/>
      <c r="GIH46" s="539"/>
      <c r="GII46" s="539"/>
      <c r="GIJ46" s="539"/>
      <c r="GIK46" s="539"/>
      <c r="GIL46" s="539"/>
      <c r="GIM46" s="539"/>
      <c r="GIN46" s="539"/>
      <c r="GIO46" s="539"/>
      <c r="GIP46" s="539"/>
      <c r="GIQ46" s="539"/>
      <c r="GIR46" s="539"/>
      <c r="GIS46" s="539"/>
      <c r="GIT46" s="539"/>
      <c r="GIU46" s="539"/>
      <c r="GIV46" s="539"/>
      <c r="GIW46" s="539"/>
      <c r="GIX46" s="539"/>
      <c r="GIY46" s="539"/>
      <c r="GIZ46" s="539"/>
      <c r="GJA46" s="539"/>
      <c r="GJB46" s="539"/>
      <c r="GJC46" s="539"/>
      <c r="GJD46" s="539"/>
      <c r="GJE46" s="539"/>
      <c r="GJF46" s="539"/>
      <c r="GJG46" s="539"/>
      <c r="GJH46" s="539"/>
      <c r="GJI46" s="539"/>
      <c r="GJJ46" s="539"/>
      <c r="GJK46" s="539"/>
      <c r="GJL46" s="539"/>
      <c r="GJM46" s="539"/>
      <c r="GJN46" s="539"/>
      <c r="GJO46" s="539"/>
      <c r="GJP46" s="539"/>
      <c r="GJQ46" s="539"/>
      <c r="GJR46" s="539"/>
      <c r="GJS46" s="539"/>
      <c r="GJT46" s="539"/>
      <c r="GJU46" s="539"/>
      <c r="GJV46" s="539"/>
      <c r="GJW46" s="539"/>
      <c r="GJX46" s="539"/>
      <c r="GJY46" s="539"/>
      <c r="GJZ46" s="539"/>
      <c r="GKA46" s="539"/>
      <c r="GKB46" s="539"/>
      <c r="GKC46" s="539"/>
      <c r="GKD46" s="539"/>
      <c r="GKE46" s="539"/>
      <c r="GKF46" s="539"/>
      <c r="GKG46" s="539"/>
      <c r="GKH46" s="539"/>
      <c r="GKI46" s="539"/>
      <c r="GKJ46" s="539"/>
      <c r="GKK46" s="539"/>
      <c r="GKL46" s="539"/>
      <c r="GKM46" s="539"/>
      <c r="GKN46" s="539"/>
      <c r="GKO46" s="539"/>
      <c r="GKP46" s="539"/>
      <c r="GKQ46" s="539"/>
      <c r="GKR46" s="539"/>
      <c r="GKS46" s="539"/>
      <c r="GKT46" s="539"/>
      <c r="GKU46" s="539"/>
      <c r="GKV46" s="539"/>
      <c r="GKW46" s="539"/>
      <c r="GKX46" s="539"/>
      <c r="GKY46" s="539"/>
      <c r="GKZ46" s="539"/>
      <c r="GLA46" s="539"/>
      <c r="GLB46" s="539"/>
      <c r="GLC46" s="539"/>
      <c r="GLD46" s="539"/>
      <c r="GLE46" s="539"/>
      <c r="GLF46" s="539"/>
      <c r="GLG46" s="539"/>
      <c r="GLH46" s="539"/>
      <c r="GLI46" s="539"/>
      <c r="GLJ46" s="539"/>
      <c r="GLK46" s="539"/>
      <c r="GLL46" s="539"/>
      <c r="GLM46" s="539"/>
      <c r="GLN46" s="539"/>
      <c r="GLO46" s="539"/>
      <c r="GLP46" s="539"/>
      <c r="GLQ46" s="539"/>
      <c r="GLR46" s="539"/>
      <c r="GLS46" s="539"/>
      <c r="GLT46" s="539"/>
      <c r="GLU46" s="539"/>
      <c r="GLV46" s="539"/>
      <c r="GLW46" s="539"/>
      <c r="GLX46" s="539"/>
      <c r="GLY46" s="539"/>
      <c r="GLZ46" s="539"/>
      <c r="GMA46" s="539"/>
      <c r="GMB46" s="539"/>
      <c r="GMC46" s="539"/>
      <c r="GMD46" s="539"/>
      <c r="GME46" s="539"/>
      <c r="GMF46" s="539"/>
      <c r="GMG46" s="539"/>
      <c r="GMH46" s="539"/>
      <c r="GMI46" s="539"/>
      <c r="GMJ46" s="539"/>
      <c r="GMK46" s="539"/>
      <c r="GML46" s="539"/>
      <c r="GMM46" s="539"/>
      <c r="GMN46" s="539"/>
      <c r="GMO46" s="539"/>
      <c r="GMP46" s="539"/>
      <c r="GMQ46" s="539"/>
      <c r="GMR46" s="539"/>
      <c r="GMS46" s="539"/>
      <c r="GMT46" s="539"/>
      <c r="GMU46" s="539"/>
      <c r="GMV46" s="539"/>
      <c r="GMW46" s="539"/>
      <c r="GMX46" s="539"/>
      <c r="GMY46" s="539"/>
      <c r="GMZ46" s="539"/>
      <c r="GNA46" s="539"/>
      <c r="GNB46" s="539"/>
      <c r="GNC46" s="539"/>
      <c r="GND46" s="539"/>
      <c r="GNE46" s="539"/>
      <c r="GNF46" s="539"/>
      <c r="GNG46" s="539"/>
      <c r="GNH46" s="539"/>
      <c r="GNI46" s="539"/>
      <c r="GNJ46" s="539"/>
      <c r="GNK46" s="539"/>
      <c r="GNL46" s="539"/>
      <c r="GNM46" s="539"/>
      <c r="GNN46" s="539"/>
      <c r="GNO46" s="539"/>
      <c r="GNP46" s="539"/>
      <c r="GNQ46" s="539"/>
      <c r="GNR46" s="539"/>
      <c r="GNS46" s="539"/>
      <c r="GNT46" s="539"/>
      <c r="GNU46" s="539"/>
      <c r="GNV46" s="539"/>
      <c r="GNW46" s="539"/>
      <c r="GNX46" s="539"/>
      <c r="GNY46" s="539"/>
      <c r="GNZ46" s="539"/>
      <c r="GOA46" s="539"/>
      <c r="GOB46" s="539"/>
      <c r="GOC46" s="539"/>
      <c r="GOD46" s="539"/>
      <c r="GOE46" s="539"/>
      <c r="GOF46" s="539"/>
      <c r="GOG46" s="539"/>
      <c r="GOH46" s="539"/>
      <c r="GOI46" s="539"/>
      <c r="GOJ46" s="539"/>
      <c r="GOK46" s="539"/>
      <c r="GOL46" s="539"/>
      <c r="GOM46" s="539"/>
      <c r="GON46" s="539"/>
      <c r="GOO46" s="539"/>
      <c r="GOP46" s="539"/>
      <c r="GOQ46" s="539"/>
      <c r="GOR46" s="539"/>
      <c r="GOS46" s="539"/>
      <c r="GOT46" s="539"/>
      <c r="GOU46" s="539"/>
      <c r="GOV46" s="539"/>
      <c r="GOW46" s="539"/>
      <c r="GOX46" s="539"/>
      <c r="GOY46" s="539"/>
      <c r="GOZ46" s="539"/>
      <c r="GPA46" s="539"/>
      <c r="GPB46" s="539"/>
      <c r="GPC46" s="539"/>
      <c r="GPD46" s="539"/>
      <c r="GPE46" s="539"/>
      <c r="GPF46" s="539"/>
      <c r="GPG46" s="539"/>
      <c r="GPH46" s="539"/>
      <c r="GPI46" s="539"/>
      <c r="GPJ46" s="539"/>
      <c r="GPK46" s="539"/>
      <c r="GPL46" s="539"/>
      <c r="GPM46" s="539"/>
      <c r="GPN46" s="539"/>
      <c r="GPO46" s="539"/>
      <c r="GPP46" s="539"/>
      <c r="GPQ46" s="539"/>
      <c r="GPR46" s="539"/>
      <c r="GPS46" s="539"/>
      <c r="GPT46" s="539"/>
      <c r="GPU46" s="539"/>
      <c r="GPV46" s="539"/>
      <c r="GPW46" s="539"/>
      <c r="GPX46" s="539"/>
      <c r="GPY46" s="539"/>
      <c r="GPZ46" s="539"/>
      <c r="GQA46" s="539"/>
      <c r="GQB46" s="539"/>
      <c r="GQC46" s="539"/>
      <c r="GQD46" s="539"/>
      <c r="GQE46" s="539"/>
      <c r="GQF46" s="539"/>
      <c r="GQG46" s="539"/>
      <c r="GQH46" s="539"/>
      <c r="GQI46" s="539"/>
      <c r="GQJ46" s="539"/>
      <c r="GQK46" s="539"/>
      <c r="GQL46" s="539"/>
      <c r="GQM46" s="539"/>
      <c r="GQN46" s="539"/>
      <c r="GQO46" s="539"/>
      <c r="GQP46" s="539"/>
      <c r="GQQ46" s="539"/>
      <c r="GQR46" s="539"/>
      <c r="GQS46" s="539"/>
      <c r="GQT46" s="539"/>
      <c r="GQU46" s="539"/>
      <c r="GQV46" s="539"/>
      <c r="GQW46" s="539"/>
      <c r="GQX46" s="539"/>
      <c r="GQY46" s="539"/>
      <c r="GQZ46" s="539"/>
      <c r="GRA46" s="539"/>
      <c r="GRB46" s="539"/>
      <c r="GRC46" s="539"/>
      <c r="GRD46" s="539"/>
      <c r="GRE46" s="539"/>
      <c r="GRF46" s="539"/>
      <c r="GRG46" s="539"/>
      <c r="GRH46" s="539"/>
      <c r="GRI46" s="539"/>
      <c r="GRJ46" s="539"/>
      <c r="GRK46" s="539"/>
      <c r="GRL46" s="539"/>
      <c r="GRM46" s="539"/>
      <c r="GRN46" s="539"/>
      <c r="GRO46" s="539"/>
      <c r="GRP46" s="539"/>
      <c r="GRQ46" s="539"/>
      <c r="GRR46" s="539"/>
      <c r="GRS46" s="539"/>
      <c r="GRT46" s="539"/>
      <c r="GRU46" s="539"/>
      <c r="GRV46" s="539"/>
      <c r="GRW46" s="539"/>
      <c r="GRX46" s="539"/>
      <c r="GRY46" s="539"/>
      <c r="GRZ46" s="539"/>
      <c r="GSA46" s="539"/>
      <c r="GSB46" s="539"/>
      <c r="GSC46" s="539"/>
      <c r="GSD46" s="539"/>
      <c r="GSE46" s="539"/>
      <c r="GSF46" s="539"/>
      <c r="GSG46" s="539"/>
      <c r="GSH46" s="539"/>
      <c r="GSI46" s="539"/>
      <c r="GSJ46" s="539"/>
      <c r="GSK46" s="539"/>
      <c r="GSL46" s="539"/>
      <c r="GSM46" s="539"/>
      <c r="GSN46" s="539"/>
      <c r="GSO46" s="539"/>
      <c r="GSP46" s="539"/>
      <c r="GSQ46" s="539"/>
      <c r="GSR46" s="539"/>
      <c r="GSS46" s="539"/>
      <c r="GST46" s="539"/>
      <c r="GSU46" s="539"/>
      <c r="GSV46" s="539"/>
      <c r="GSW46" s="539"/>
      <c r="GSX46" s="539"/>
      <c r="GSY46" s="539"/>
      <c r="GSZ46" s="539"/>
      <c r="GTA46" s="539"/>
      <c r="GTB46" s="539"/>
      <c r="GTC46" s="539"/>
      <c r="GTD46" s="539"/>
      <c r="GTE46" s="539"/>
      <c r="GTF46" s="539"/>
      <c r="GTG46" s="539"/>
      <c r="GTH46" s="539"/>
      <c r="GTI46" s="539"/>
      <c r="GTJ46" s="539"/>
      <c r="GTK46" s="539"/>
      <c r="GTL46" s="539"/>
      <c r="GTM46" s="539"/>
      <c r="GTN46" s="539"/>
      <c r="GTO46" s="539"/>
      <c r="GTP46" s="539"/>
      <c r="GTQ46" s="539"/>
      <c r="GTR46" s="539"/>
      <c r="GTS46" s="539"/>
      <c r="GTT46" s="539"/>
      <c r="GTU46" s="539"/>
      <c r="GTV46" s="539"/>
      <c r="GTW46" s="539"/>
      <c r="GTX46" s="539"/>
      <c r="GTY46" s="539"/>
      <c r="GTZ46" s="539"/>
      <c r="GUA46" s="539"/>
      <c r="GUB46" s="539"/>
      <c r="GUC46" s="539"/>
      <c r="GUD46" s="539"/>
      <c r="GUE46" s="539"/>
      <c r="GUF46" s="539"/>
      <c r="GUG46" s="539"/>
      <c r="GUH46" s="539"/>
      <c r="GUI46" s="539"/>
      <c r="GUJ46" s="539"/>
      <c r="GUK46" s="539"/>
      <c r="GUL46" s="539"/>
      <c r="GUM46" s="539"/>
      <c r="GUN46" s="539"/>
      <c r="GUO46" s="539"/>
      <c r="GUP46" s="539"/>
      <c r="GUQ46" s="539"/>
      <c r="GUR46" s="539"/>
      <c r="GUS46" s="539"/>
      <c r="GUT46" s="539"/>
      <c r="GUU46" s="539"/>
      <c r="GUV46" s="539"/>
      <c r="GUW46" s="539"/>
      <c r="GUX46" s="539"/>
      <c r="GUY46" s="539"/>
      <c r="GUZ46" s="539"/>
      <c r="GVA46" s="539"/>
      <c r="GVB46" s="539"/>
      <c r="GVC46" s="539"/>
      <c r="GVD46" s="539"/>
      <c r="GVE46" s="539"/>
      <c r="GVF46" s="539"/>
      <c r="GVG46" s="539"/>
      <c r="GVH46" s="539"/>
      <c r="GVI46" s="539"/>
      <c r="GVJ46" s="539"/>
      <c r="GVK46" s="539"/>
      <c r="GVL46" s="539"/>
      <c r="GVM46" s="539"/>
      <c r="GVN46" s="539"/>
      <c r="GVO46" s="539"/>
      <c r="GVP46" s="539"/>
      <c r="GVQ46" s="539"/>
      <c r="GVR46" s="539"/>
      <c r="GVS46" s="539"/>
      <c r="GVT46" s="539"/>
      <c r="GVU46" s="539"/>
      <c r="GVV46" s="539"/>
      <c r="GVW46" s="539"/>
      <c r="GVX46" s="539"/>
      <c r="GVY46" s="539"/>
      <c r="GVZ46" s="539"/>
      <c r="GWA46" s="539"/>
      <c r="GWB46" s="539"/>
      <c r="GWC46" s="539"/>
      <c r="GWD46" s="539"/>
      <c r="GWE46" s="539"/>
      <c r="GWF46" s="539"/>
      <c r="GWG46" s="539"/>
      <c r="GWH46" s="539"/>
      <c r="GWI46" s="539"/>
      <c r="GWJ46" s="539"/>
      <c r="GWK46" s="539"/>
      <c r="GWL46" s="539"/>
      <c r="GWM46" s="539"/>
      <c r="GWN46" s="539"/>
      <c r="GWO46" s="539"/>
      <c r="GWP46" s="539"/>
      <c r="GWQ46" s="539"/>
      <c r="GWR46" s="539"/>
      <c r="GWS46" s="539"/>
      <c r="GWT46" s="539"/>
      <c r="GWU46" s="539"/>
      <c r="GWV46" s="539"/>
      <c r="GWW46" s="539"/>
      <c r="GWX46" s="539"/>
      <c r="GWY46" s="539"/>
      <c r="GWZ46" s="539"/>
      <c r="GXA46" s="539"/>
      <c r="GXB46" s="539"/>
      <c r="GXC46" s="539"/>
      <c r="GXD46" s="539"/>
      <c r="GXE46" s="539"/>
      <c r="GXF46" s="539"/>
      <c r="GXG46" s="539"/>
      <c r="GXH46" s="539"/>
      <c r="GXI46" s="539"/>
      <c r="GXJ46" s="539"/>
      <c r="GXK46" s="539"/>
      <c r="GXL46" s="539"/>
      <c r="GXM46" s="539"/>
      <c r="GXN46" s="539"/>
      <c r="GXO46" s="539"/>
      <c r="GXP46" s="539"/>
      <c r="GXQ46" s="539"/>
      <c r="GXR46" s="539"/>
      <c r="GXS46" s="539"/>
      <c r="GXT46" s="539"/>
      <c r="GXU46" s="539"/>
      <c r="GXV46" s="539"/>
      <c r="GXW46" s="539"/>
      <c r="GXX46" s="539"/>
      <c r="GXY46" s="539"/>
      <c r="GXZ46" s="539"/>
      <c r="GYA46" s="539"/>
      <c r="GYB46" s="539"/>
      <c r="GYC46" s="539"/>
      <c r="GYD46" s="539"/>
      <c r="GYE46" s="539"/>
      <c r="GYF46" s="539"/>
      <c r="GYG46" s="539"/>
      <c r="GYH46" s="539"/>
      <c r="GYI46" s="539"/>
      <c r="GYJ46" s="539"/>
      <c r="GYK46" s="539"/>
      <c r="GYL46" s="539"/>
      <c r="GYM46" s="539"/>
      <c r="GYN46" s="539"/>
      <c r="GYO46" s="539"/>
      <c r="GYP46" s="539"/>
      <c r="GYQ46" s="539"/>
      <c r="GYR46" s="539"/>
      <c r="GYS46" s="539"/>
      <c r="GYT46" s="539"/>
      <c r="GYU46" s="539"/>
      <c r="GYV46" s="539"/>
      <c r="GYW46" s="539"/>
      <c r="GYX46" s="539"/>
      <c r="GYY46" s="539"/>
      <c r="GYZ46" s="539"/>
      <c r="GZA46" s="539"/>
      <c r="GZB46" s="539"/>
      <c r="GZC46" s="539"/>
      <c r="GZD46" s="539"/>
      <c r="GZE46" s="539"/>
      <c r="GZF46" s="539"/>
      <c r="GZG46" s="539"/>
      <c r="GZH46" s="539"/>
      <c r="GZI46" s="539"/>
      <c r="GZJ46" s="539"/>
      <c r="GZK46" s="539"/>
      <c r="GZL46" s="539"/>
      <c r="GZM46" s="539"/>
      <c r="GZN46" s="539"/>
      <c r="GZO46" s="539"/>
      <c r="GZP46" s="539"/>
      <c r="GZQ46" s="539"/>
      <c r="GZR46" s="539"/>
      <c r="GZS46" s="539"/>
      <c r="GZT46" s="539"/>
      <c r="GZU46" s="539"/>
      <c r="GZV46" s="539"/>
      <c r="GZW46" s="539"/>
      <c r="GZX46" s="539"/>
      <c r="GZY46" s="539"/>
      <c r="GZZ46" s="539"/>
      <c r="HAA46" s="539"/>
      <c r="HAB46" s="539"/>
      <c r="HAC46" s="539"/>
      <c r="HAD46" s="539"/>
      <c r="HAE46" s="539"/>
      <c r="HAF46" s="539"/>
      <c r="HAG46" s="539"/>
      <c r="HAH46" s="539"/>
      <c r="HAI46" s="539"/>
      <c r="HAJ46" s="539"/>
      <c r="HAK46" s="539"/>
      <c r="HAL46" s="539"/>
      <c r="HAM46" s="539"/>
      <c r="HAN46" s="539"/>
      <c r="HAO46" s="539"/>
      <c r="HAP46" s="539"/>
      <c r="HAQ46" s="539"/>
      <c r="HAR46" s="539"/>
      <c r="HAS46" s="539"/>
      <c r="HAT46" s="539"/>
      <c r="HAU46" s="539"/>
      <c r="HAV46" s="539"/>
      <c r="HAW46" s="539"/>
      <c r="HAX46" s="539"/>
      <c r="HAY46" s="539"/>
      <c r="HAZ46" s="539"/>
      <c r="HBA46" s="539"/>
      <c r="HBB46" s="539"/>
      <c r="HBC46" s="539"/>
      <c r="HBD46" s="539"/>
      <c r="HBE46" s="539"/>
      <c r="HBF46" s="539"/>
      <c r="HBG46" s="539"/>
      <c r="HBH46" s="539"/>
      <c r="HBI46" s="539"/>
      <c r="HBJ46" s="539"/>
      <c r="HBK46" s="539"/>
      <c r="HBL46" s="539"/>
      <c r="HBM46" s="539"/>
      <c r="HBN46" s="539"/>
      <c r="HBO46" s="539"/>
      <c r="HBP46" s="539"/>
      <c r="HBQ46" s="539"/>
      <c r="HBR46" s="539"/>
      <c r="HBS46" s="539"/>
      <c r="HBT46" s="539"/>
      <c r="HBU46" s="539"/>
      <c r="HBV46" s="539"/>
      <c r="HBW46" s="539"/>
      <c r="HBX46" s="539"/>
      <c r="HBY46" s="539"/>
      <c r="HBZ46" s="539"/>
      <c r="HCA46" s="539"/>
      <c r="HCB46" s="539"/>
      <c r="HCC46" s="539"/>
      <c r="HCD46" s="539"/>
      <c r="HCE46" s="539"/>
      <c r="HCF46" s="539"/>
      <c r="HCG46" s="539"/>
      <c r="HCH46" s="539"/>
      <c r="HCI46" s="539"/>
      <c r="HCJ46" s="539"/>
      <c r="HCK46" s="539"/>
      <c r="HCL46" s="539"/>
      <c r="HCM46" s="539"/>
      <c r="HCN46" s="539"/>
      <c r="HCO46" s="539"/>
      <c r="HCP46" s="539"/>
      <c r="HCQ46" s="539"/>
      <c r="HCR46" s="539"/>
      <c r="HCS46" s="539"/>
      <c r="HCT46" s="539"/>
      <c r="HCU46" s="539"/>
      <c r="HCV46" s="539"/>
      <c r="HCW46" s="539"/>
      <c r="HCX46" s="539"/>
      <c r="HCY46" s="539"/>
      <c r="HCZ46" s="539"/>
      <c r="HDA46" s="539"/>
      <c r="HDB46" s="539"/>
      <c r="HDC46" s="539"/>
      <c r="HDD46" s="539"/>
      <c r="HDE46" s="539"/>
      <c r="HDF46" s="539"/>
      <c r="HDG46" s="539"/>
      <c r="HDH46" s="539"/>
      <c r="HDI46" s="539"/>
      <c r="HDJ46" s="539"/>
      <c r="HDK46" s="539"/>
      <c r="HDL46" s="539"/>
      <c r="HDM46" s="539"/>
      <c r="HDN46" s="539"/>
      <c r="HDO46" s="539"/>
      <c r="HDP46" s="539"/>
      <c r="HDQ46" s="539"/>
      <c r="HDR46" s="539"/>
      <c r="HDS46" s="539"/>
      <c r="HDT46" s="539"/>
      <c r="HDU46" s="539"/>
      <c r="HDV46" s="539"/>
      <c r="HDW46" s="539"/>
      <c r="HDX46" s="539"/>
      <c r="HDY46" s="539"/>
      <c r="HDZ46" s="539"/>
      <c r="HEA46" s="539"/>
      <c r="HEB46" s="539"/>
      <c r="HEC46" s="539"/>
      <c r="HED46" s="539"/>
      <c r="HEE46" s="539"/>
      <c r="HEF46" s="539"/>
      <c r="HEG46" s="539"/>
      <c r="HEH46" s="539"/>
      <c r="HEI46" s="539"/>
      <c r="HEJ46" s="539"/>
      <c r="HEK46" s="539"/>
      <c r="HEL46" s="539"/>
      <c r="HEM46" s="539"/>
      <c r="HEN46" s="539"/>
      <c r="HEO46" s="539"/>
      <c r="HEP46" s="539"/>
      <c r="HEQ46" s="539"/>
      <c r="HER46" s="539"/>
      <c r="HES46" s="539"/>
      <c r="HET46" s="539"/>
      <c r="HEU46" s="539"/>
      <c r="HEV46" s="539"/>
      <c r="HEW46" s="539"/>
      <c r="HEX46" s="539"/>
      <c r="HEY46" s="539"/>
      <c r="HEZ46" s="539"/>
      <c r="HFA46" s="539"/>
      <c r="HFB46" s="539"/>
      <c r="HFC46" s="539"/>
      <c r="HFD46" s="539"/>
      <c r="HFE46" s="539"/>
      <c r="HFF46" s="539"/>
      <c r="HFG46" s="539"/>
      <c r="HFH46" s="539"/>
      <c r="HFI46" s="539"/>
      <c r="HFJ46" s="539"/>
      <c r="HFK46" s="539"/>
      <c r="HFL46" s="539"/>
      <c r="HFM46" s="539"/>
      <c r="HFN46" s="539"/>
      <c r="HFO46" s="539"/>
      <c r="HFP46" s="539"/>
      <c r="HFQ46" s="539"/>
      <c r="HFR46" s="539"/>
      <c r="HFS46" s="539"/>
      <c r="HFT46" s="539"/>
      <c r="HFU46" s="539"/>
      <c r="HFV46" s="539"/>
      <c r="HFW46" s="539"/>
      <c r="HFX46" s="539"/>
      <c r="HFY46" s="539"/>
      <c r="HFZ46" s="539"/>
      <c r="HGA46" s="539"/>
      <c r="HGB46" s="539"/>
      <c r="HGC46" s="539"/>
      <c r="HGD46" s="539"/>
      <c r="HGE46" s="539"/>
      <c r="HGF46" s="539"/>
      <c r="HGG46" s="539"/>
      <c r="HGH46" s="539"/>
      <c r="HGI46" s="539"/>
      <c r="HGJ46" s="539"/>
      <c r="HGK46" s="539"/>
      <c r="HGL46" s="539"/>
      <c r="HGM46" s="539"/>
      <c r="HGN46" s="539"/>
      <c r="HGO46" s="539"/>
      <c r="HGP46" s="539"/>
      <c r="HGQ46" s="539"/>
      <c r="HGR46" s="539"/>
      <c r="HGS46" s="539"/>
      <c r="HGT46" s="539"/>
      <c r="HGU46" s="539"/>
      <c r="HGV46" s="539"/>
      <c r="HGW46" s="539"/>
      <c r="HGX46" s="539"/>
      <c r="HGY46" s="539"/>
      <c r="HGZ46" s="539"/>
      <c r="HHA46" s="539"/>
      <c r="HHB46" s="539"/>
      <c r="HHC46" s="539"/>
      <c r="HHD46" s="539"/>
      <c r="HHE46" s="539"/>
      <c r="HHF46" s="539"/>
      <c r="HHG46" s="539"/>
      <c r="HHH46" s="539"/>
      <c r="HHI46" s="539"/>
      <c r="HHJ46" s="539"/>
      <c r="HHK46" s="539"/>
      <c r="HHL46" s="539"/>
      <c r="HHM46" s="539"/>
      <c r="HHN46" s="539"/>
      <c r="HHO46" s="539"/>
      <c r="HHP46" s="539"/>
      <c r="HHQ46" s="539"/>
      <c r="HHR46" s="539"/>
      <c r="HHS46" s="539"/>
      <c r="HHT46" s="539"/>
      <c r="HHU46" s="539"/>
      <c r="HHV46" s="539"/>
      <c r="HHW46" s="539"/>
      <c r="HHX46" s="539"/>
      <c r="HHY46" s="539"/>
      <c r="HHZ46" s="539"/>
      <c r="HIA46" s="539"/>
      <c r="HIB46" s="539"/>
      <c r="HIC46" s="539"/>
      <c r="HID46" s="539"/>
      <c r="HIE46" s="539"/>
      <c r="HIF46" s="539"/>
      <c r="HIG46" s="539"/>
      <c r="HIH46" s="539"/>
      <c r="HII46" s="539"/>
      <c r="HIJ46" s="539"/>
      <c r="HIK46" s="539"/>
      <c r="HIL46" s="539"/>
      <c r="HIM46" s="539"/>
      <c r="HIN46" s="539"/>
      <c r="HIO46" s="539"/>
      <c r="HIP46" s="539"/>
      <c r="HIQ46" s="539"/>
      <c r="HIR46" s="539"/>
      <c r="HIS46" s="539"/>
      <c r="HIT46" s="539"/>
      <c r="HIU46" s="539"/>
      <c r="HIV46" s="539"/>
      <c r="HIW46" s="539"/>
      <c r="HIX46" s="539"/>
      <c r="HIY46" s="539"/>
      <c r="HIZ46" s="539"/>
      <c r="HJA46" s="539"/>
      <c r="HJB46" s="539"/>
      <c r="HJC46" s="539"/>
      <c r="HJD46" s="539"/>
      <c r="HJE46" s="539"/>
      <c r="HJF46" s="539"/>
      <c r="HJG46" s="539"/>
      <c r="HJH46" s="539"/>
      <c r="HJI46" s="539"/>
      <c r="HJJ46" s="539"/>
      <c r="HJK46" s="539"/>
      <c r="HJL46" s="539"/>
      <c r="HJM46" s="539"/>
      <c r="HJN46" s="539"/>
      <c r="HJO46" s="539"/>
      <c r="HJP46" s="539"/>
      <c r="HJQ46" s="539"/>
      <c r="HJR46" s="539"/>
      <c r="HJS46" s="539"/>
      <c r="HJT46" s="539"/>
      <c r="HJU46" s="539"/>
      <c r="HJV46" s="539"/>
      <c r="HJW46" s="539"/>
      <c r="HJX46" s="539"/>
      <c r="HJY46" s="539"/>
      <c r="HJZ46" s="539"/>
      <c r="HKA46" s="539"/>
      <c r="HKB46" s="539"/>
      <c r="HKC46" s="539"/>
      <c r="HKD46" s="539"/>
      <c r="HKE46" s="539"/>
      <c r="HKF46" s="539"/>
      <c r="HKG46" s="539"/>
      <c r="HKH46" s="539"/>
      <c r="HKI46" s="539"/>
      <c r="HKJ46" s="539"/>
      <c r="HKK46" s="539"/>
      <c r="HKL46" s="539"/>
      <c r="HKM46" s="539"/>
      <c r="HKN46" s="539"/>
      <c r="HKO46" s="539"/>
      <c r="HKP46" s="539"/>
      <c r="HKQ46" s="539"/>
      <c r="HKR46" s="539"/>
      <c r="HKS46" s="539"/>
      <c r="HKT46" s="539"/>
      <c r="HKU46" s="539"/>
      <c r="HKV46" s="539"/>
      <c r="HKW46" s="539"/>
      <c r="HKX46" s="539"/>
      <c r="HKY46" s="539"/>
      <c r="HKZ46" s="539"/>
      <c r="HLA46" s="539"/>
      <c r="HLB46" s="539"/>
      <c r="HLC46" s="539"/>
      <c r="HLD46" s="539"/>
      <c r="HLE46" s="539"/>
      <c r="HLF46" s="539"/>
      <c r="HLG46" s="539"/>
      <c r="HLH46" s="539"/>
      <c r="HLI46" s="539"/>
      <c r="HLJ46" s="539"/>
      <c r="HLK46" s="539"/>
      <c r="HLL46" s="539"/>
      <c r="HLM46" s="539"/>
      <c r="HLN46" s="539"/>
      <c r="HLO46" s="539"/>
      <c r="HLP46" s="539"/>
      <c r="HLQ46" s="539"/>
      <c r="HLR46" s="539"/>
      <c r="HLS46" s="539"/>
      <c r="HLT46" s="539"/>
      <c r="HLU46" s="539"/>
      <c r="HLV46" s="539"/>
      <c r="HLW46" s="539"/>
      <c r="HLX46" s="539"/>
      <c r="HLY46" s="539"/>
      <c r="HLZ46" s="539"/>
      <c r="HMA46" s="539"/>
      <c r="HMB46" s="539"/>
      <c r="HMC46" s="539"/>
      <c r="HMD46" s="539"/>
      <c r="HME46" s="539"/>
      <c r="HMF46" s="539"/>
      <c r="HMG46" s="539"/>
      <c r="HMH46" s="539"/>
      <c r="HMI46" s="539"/>
      <c r="HMJ46" s="539"/>
      <c r="HMK46" s="539"/>
      <c r="HML46" s="539"/>
      <c r="HMM46" s="539"/>
      <c r="HMN46" s="539"/>
      <c r="HMO46" s="539"/>
      <c r="HMP46" s="539"/>
      <c r="HMQ46" s="539"/>
      <c r="HMR46" s="539"/>
      <c r="HMS46" s="539"/>
      <c r="HMT46" s="539"/>
      <c r="HMU46" s="539"/>
      <c r="HMV46" s="539"/>
      <c r="HMW46" s="539"/>
      <c r="HMX46" s="539"/>
      <c r="HMY46" s="539"/>
      <c r="HMZ46" s="539"/>
      <c r="HNA46" s="539"/>
      <c r="HNB46" s="539"/>
      <c r="HNC46" s="539"/>
      <c r="HND46" s="539"/>
      <c r="HNE46" s="539"/>
      <c r="HNF46" s="539"/>
      <c r="HNG46" s="539"/>
      <c r="HNH46" s="539"/>
      <c r="HNI46" s="539"/>
      <c r="HNJ46" s="539"/>
      <c r="HNK46" s="539"/>
      <c r="HNL46" s="539"/>
      <c r="HNM46" s="539"/>
      <c r="HNN46" s="539"/>
      <c r="HNO46" s="539"/>
      <c r="HNP46" s="539"/>
      <c r="HNQ46" s="539"/>
      <c r="HNR46" s="539"/>
      <c r="HNS46" s="539"/>
      <c r="HNT46" s="539"/>
      <c r="HNU46" s="539"/>
      <c r="HNV46" s="539"/>
      <c r="HNW46" s="539"/>
      <c r="HNX46" s="539"/>
      <c r="HNY46" s="539"/>
      <c r="HNZ46" s="539"/>
      <c r="HOA46" s="539"/>
      <c r="HOB46" s="539"/>
      <c r="HOC46" s="539"/>
      <c r="HOD46" s="539"/>
      <c r="HOE46" s="539"/>
      <c r="HOF46" s="539"/>
      <c r="HOG46" s="539"/>
      <c r="HOH46" s="539"/>
      <c r="HOI46" s="539"/>
      <c r="HOJ46" s="539"/>
      <c r="HOK46" s="539"/>
      <c r="HOL46" s="539"/>
      <c r="HOM46" s="539"/>
      <c r="HON46" s="539"/>
      <c r="HOO46" s="539"/>
      <c r="HOP46" s="539"/>
      <c r="HOQ46" s="539"/>
      <c r="HOR46" s="539"/>
      <c r="HOS46" s="539"/>
      <c r="HOT46" s="539"/>
      <c r="HOU46" s="539"/>
      <c r="HOV46" s="539"/>
      <c r="HOW46" s="539"/>
      <c r="HOX46" s="539"/>
      <c r="HOY46" s="539"/>
      <c r="HOZ46" s="539"/>
      <c r="HPA46" s="539"/>
      <c r="HPB46" s="539"/>
      <c r="HPC46" s="539"/>
      <c r="HPD46" s="539"/>
      <c r="HPE46" s="539"/>
      <c r="HPF46" s="539"/>
      <c r="HPG46" s="539"/>
      <c r="HPH46" s="539"/>
      <c r="HPI46" s="539"/>
      <c r="HPJ46" s="539"/>
      <c r="HPK46" s="539"/>
      <c r="HPL46" s="539"/>
      <c r="HPM46" s="539"/>
      <c r="HPN46" s="539"/>
      <c r="HPO46" s="539"/>
      <c r="HPP46" s="539"/>
      <c r="HPQ46" s="539"/>
      <c r="HPR46" s="539"/>
      <c r="HPS46" s="539"/>
      <c r="HPT46" s="539"/>
      <c r="HPU46" s="539"/>
      <c r="HPV46" s="539"/>
      <c r="HPW46" s="539"/>
      <c r="HPX46" s="539"/>
      <c r="HPY46" s="539"/>
      <c r="HPZ46" s="539"/>
      <c r="HQA46" s="539"/>
      <c r="HQB46" s="539"/>
      <c r="HQC46" s="539"/>
      <c r="HQD46" s="539"/>
      <c r="HQE46" s="539"/>
      <c r="HQF46" s="539"/>
      <c r="HQG46" s="539"/>
      <c r="HQH46" s="539"/>
      <c r="HQI46" s="539"/>
      <c r="HQJ46" s="539"/>
      <c r="HQK46" s="539"/>
      <c r="HQL46" s="539"/>
      <c r="HQM46" s="539"/>
      <c r="HQN46" s="539"/>
      <c r="HQO46" s="539"/>
      <c r="HQP46" s="539"/>
      <c r="HQQ46" s="539"/>
      <c r="HQR46" s="539"/>
      <c r="HQS46" s="539"/>
      <c r="HQT46" s="539"/>
      <c r="HQU46" s="539"/>
      <c r="HQV46" s="539"/>
      <c r="HQW46" s="539"/>
      <c r="HQX46" s="539"/>
      <c r="HQY46" s="539"/>
      <c r="HQZ46" s="539"/>
      <c r="HRA46" s="539"/>
      <c r="HRB46" s="539"/>
      <c r="HRC46" s="539"/>
      <c r="HRD46" s="539"/>
      <c r="HRE46" s="539"/>
      <c r="HRF46" s="539"/>
      <c r="HRG46" s="539"/>
      <c r="HRH46" s="539"/>
      <c r="HRI46" s="539"/>
      <c r="HRJ46" s="539"/>
      <c r="HRK46" s="539"/>
      <c r="HRL46" s="539"/>
      <c r="HRM46" s="539"/>
      <c r="HRN46" s="539"/>
      <c r="HRO46" s="539"/>
      <c r="HRP46" s="539"/>
      <c r="HRQ46" s="539"/>
      <c r="HRR46" s="539"/>
      <c r="HRS46" s="539"/>
      <c r="HRT46" s="539"/>
      <c r="HRU46" s="539"/>
      <c r="HRV46" s="539"/>
      <c r="HRW46" s="539"/>
      <c r="HRX46" s="539"/>
      <c r="HRY46" s="539"/>
      <c r="HRZ46" s="539"/>
      <c r="HSA46" s="539"/>
      <c r="HSB46" s="539"/>
      <c r="HSC46" s="539"/>
      <c r="HSD46" s="539"/>
      <c r="HSE46" s="539"/>
      <c r="HSF46" s="539"/>
      <c r="HSG46" s="539"/>
      <c r="HSH46" s="539"/>
      <c r="HSI46" s="539"/>
      <c r="HSJ46" s="539"/>
      <c r="HSK46" s="539"/>
      <c r="HSL46" s="539"/>
      <c r="HSM46" s="539"/>
      <c r="HSN46" s="539"/>
      <c r="HSO46" s="539"/>
      <c r="HSP46" s="539"/>
      <c r="HSQ46" s="539"/>
      <c r="HSR46" s="539"/>
      <c r="HSS46" s="539"/>
      <c r="HST46" s="539"/>
      <c r="HSU46" s="539"/>
      <c r="HSV46" s="539"/>
      <c r="HSW46" s="539"/>
      <c r="HSX46" s="539"/>
      <c r="HSY46" s="539"/>
      <c r="HSZ46" s="539"/>
      <c r="HTA46" s="539"/>
      <c r="HTB46" s="539"/>
      <c r="HTC46" s="539"/>
      <c r="HTD46" s="539"/>
      <c r="HTE46" s="539"/>
      <c r="HTF46" s="539"/>
      <c r="HTG46" s="539"/>
      <c r="HTH46" s="539"/>
      <c r="HTI46" s="539"/>
      <c r="HTJ46" s="539"/>
      <c r="HTK46" s="539"/>
      <c r="HTL46" s="539"/>
      <c r="HTM46" s="539"/>
      <c r="HTN46" s="539"/>
      <c r="HTO46" s="539"/>
      <c r="HTP46" s="539"/>
      <c r="HTQ46" s="539"/>
      <c r="HTR46" s="539"/>
      <c r="HTS46" s="539"/>
      <c r="HTT46" s="539"/>
      <c r="HTU46" s="539"/>
      <c r="HTV46" s="539"/>
      <c r="HTW46" s="539"/>
      <c r="HTX46" s="539"/>
      <c r="HTY46" s="539"/>
      <c r="HTZ46" s="539"/>
      <c r="HUA46" s="539"/>
      <c r="HUB46" s="539"/>
      <c r="HUC46" s="539"/>
      <c r="HUD46" s="539"/>
      <c r="HUE46" s="539"/>
      <c r="HUF46" s="539"/>
      <c r="HUG46" s="539"/>
      <c r="HUH46" s="539"/>
      <c r="HUI46" s="539"/>
      <c r="HUJ46" s="539"/>
      <c r="HUK46" s="539"/>
      <c r="HUL46" s="539"/>
      <c r="HUM46" s="539"/>
      <c r="HUN46" s="539"/>
      <c r="HUO46" s="539"/>
      <c r="HUP46" s="539"/>
      <c r="HUQ46" s="539"/>
      <c r="HUR46" s="539"/>
      <c r="HUS46" s="539"/>
      <c r="HUT46" s="539"/>
      <c r="HUU46" s="539"/>
      <c r="HUV46" s="539"/>
      <c r="HUW46" s="539"/>
      <c r="HUX46" s="539"/>
      <c r="HUY46" s="539"/>
      <c r="HUZ46" s="539"/>
      <c r="HVA46" s="539"/>
      <c r="HVB46" s="539"/>
      <c r="HVC46" s="539"/>
      <c r="HVD46" s="539"/>
      <c r="HVE46" s="539"/>
      <c r="HVF46" s="539"/>
      <c r="HVG46" s="539"/>
      <c r="HVH46" s="539"/>
      <c r="HVI46" s="539"/>
      <c r="HVJ46" s="539"/>
      <c r="HVK46" s="539"/>
      <c r="HVL46" s="539"/>
      <c r="HVM46" s="539"/>
      <c r="HVN46" s="539"/>
      <c r="HVO46" s="539"/>
      <c r="HVP46" s="539"/>
      <c r="HVQ46" s="539"/>
      <c r="HVR46" s="539"/>
      <c r="HVS46" s="539"/>
      <c r="HVT46" s="539"/>
      <c r="HVU46" s="539"/>
      <c r="HVV46" s="539"/>
      <c r="HVW46" s="539"/>
      <c r="HVX46" s="539"/>
      <c r="HVY46" s="539"/>
      <c r="HVZ46" s="539"/>
      <c r="HWA46" s="539"/>
      <c r="HWB46" s="539"/>
      <c r="HWC46" s="539"/>
      <c r="HWD46" s="539"/>
      <c r="HWE46" s="539"/>
      <c r="HWF46" s="539"/>
      <c r="HWG46" s="539"/>
      <c r="HWH46" s="539"/>
      <c r="HWI46" s="539"/>
      <c r="HWJ46" s="539"/>
      <c r="HWK46" s="539"/>
      <c r="HWL46" s="539"/>
      <c r="HWM46" s="539"/>
      <c r="HWN46" s="539"/>
      <c r="HWO46" s="539"/>
      <c r="HWP46" s="539"/>
      <c r="HWQ46" s="539"/>
      <c r="HWR46" s="539"/>
      <c r="HWS46" s="539"/>
      <c r="HWT46" s="539"/>
      <c r="HWU46" s="539"/>
      <c r="HWV46" s="539"/>
      <c r="HWW46" s="539"/>
      <c r="HWX46" s="539"/>
      <c r="HWY46" s="539"/>
      <c r="HWZ46" s="539"/>
      <c r="HXA46" s="539"/>
      <c r="HXB46" s="539"/>
      <c r="HXC46" s="539"/>
      <c r="HXD46" s="539"/>
      <c r="HXE46" s="539"/>
      <c r="HXF46" s="539"/>
      <c r="HXG46" s="539"/>
      <c r="HXH46" s="539"/>
      <c r="HXI46" s="539"/>
      <c r="HXJ46" s="539"/>
      <c r="HXK46" s="539"/>
      <c r="HXL46" s="539"/>
      <c r="HXM46" s="539"/>
      <c r="HXN46" s="539"/>
      <c r="HXO46" s="539"/>
      <c r="HXP46" s="539"/>
      <c r="HXQ46" s="539"/>
      <c r="HXR46" s="539"/>
      <c r="HXS46" s="539"/>
      <c r="HXT46" s="539"/>
      <c r="HXU46" s="539"/>
      <c r="HXV46" s="539"/>
      <c r="HXW46" s="539"/>
      <c r="HXX46" s="539"/>
      <c r="HXY46" s="539"/>
      <c r="HXZ46" s="539"/>
      <c r="HYA46" s="539"/>
      <c r="HYB46" s="539"/>
      <c r="HYC46" s="539"/>
      <c r="HYD46" s="539"/>
      <c r="HYE46" s="539"/>
      <c r="HYF46" s="539"/>
      <c r="HYG46" s="539"/>
      <c r="HYH46" s="539"/>
      <c r="HYI46" s="539"/>
      <c r="HYJ46" s="539"/>
      <c r="HYK46" s="539"/>
      <c r="HYL46" s="539"/>
      <c r="HYM46" s="539"/>
      <c r="HYN46" s="539"/>
      <c r="HYO46" s="539"/>
      <c r="HYP46" s="539"/>
      <c r="HYQ46" s="539"/>
      <c r="HYR46" s="539"/>
      <c r="HYS46" s="539"/>
      <c r="HYT46" s="539"/>
      <c r="HYU46" s="539"/>
      <c r="HYV46" s="539"/>
      <c r="HYW46" s="539"/>
      <c r="HYX46" s="539"/>
      <c r="HYY46" s="539"/>
      <c r="HYZ46" s="539"/>
      <c r="HZA46" s="539"/>
      <c r="HZB46" s="539"/>
      <c r="HZC46" s="539"/>
      <c r="HZD46" s="539"/>
      <c r="HZE46" s="539"/>
      <c r="HZF46" s="539"/>
      <c r="HZG46" s="539"/>
      <c r="HZH46" s="539"/>
      <c r="HZI46" s="539"/>
      <c r="HZJ46" s="539"/>
      <c r="HZK46" s="539"/>
      <c r="HZL46" s="539"/>
      <c r="HZM46" s="539"/>
      <c r="HZN46" s="539"/>
      <c r="HZO46" s="539"/>
      <c r="HZP46" s="539"/>
      <c r="HZQ46" s="539"/>
      <c r="HZR46" s="539"/>
      <c r="HZS46" s="539"/>
      <c r="HZT46" s="539"/>
      <c r="HZU46" s="539"/>
      <c r="HZV46" s="539"/>
      <c r="HZW46" s="539"/>
      <c r="HZX46" s="539"/>
      <c r="HZY46" s="539"/>
      <c r="HZZ46" s="539"/>
      <c r="IAA46" s="539"/>
      <c r="IAB46" s="539"/>
      <c r="IAC46" s="539"/>
      <c r="IAD46" s="539"/>
      <c r="IAE46" s="539"/>
      <c r="IAF46" s="539"/>
      <c r="IAG46" s="539"/>
      <c r="IAH46" s="539"/>
      <c r="IAI46" s="539"/>
      <c r="IAJ46" s="539"/>
      <c r="IAK46" s="539"/>
      <c r="IAL46" s="539"/>
      <c r="IAM46" s="539"/>
      <c r="IAN46" s="539"/>
      <c r="IAO46" s="539"/>
      <c r="IAP46" s="539"/>
      <c r="IAQ46" s="539"/>
      <c r="IAR46" s="539"/>
      <c r="IAS46" s="539"/>
      <c r="IAT46" s="539"/>
      <c r="IAU46" s="539"/>
      <c r="IAV46" s="539"/>
      <c r="IAW46" s="539"/>
      <c r="IAX46" s="539"/>
      <c r="IAY46" s="539"/>
      <c r="IAZ46" s="539"/>
      <c r="IBA46" s="539"/>
      <c r="IBB46" s="539"/>
      <c r="IBC46" s="539"/>
      <c r="IBD46" s="539"/>
      <c r="IBE46" s="539"/>
      <c r="IBF46" s="539"/>
      <c r="IBG46" s="539"/>
      <c r="IBH46" s="539"/>
      <c r="IBI46" s="539"/>
      <c r="IBJ46" s="539"/>
      <c r="IBK46" s="539"/>
      <c r="IBL46" s="539"/>
      <c r="IBM46" s="539"/>
      <c r="IBN46" s="539"/>
      <c r="IBO46" s="539"/>
      <c r="IBP46" s="539"/>
      <c r="IBQ46" s="539"/>
      <c r="IBR46" s="539"/>
      <c r="IBS46" s="539"/>
      <c r="IBT46" s="539"/>
      <c r="IBU46" s="539"/>
      <c r="IBV46" s="539"/>
      <c r="IBW46" s="539"/>
      <c r="IBX46" s="539"/>
      <c r="IBY46" s="539"/>
      <c r="IBZ46" s="539"/>
      <c r="ICA46" s="539"/>
      <c r="ICB46" s="539"/>
      <c r="ICC46" s="539"/>
      <c r="ICD46" s="539"/>
      <c r="ICE46" s="539"/>
      <c r="ICF46" s="539"/>
      <c r="ICG46" s="539"/>
      <c r="ICH46" s="539"/>
      <c r="ICI46" s="539"/>
      <c r="ICJ46" s="539"/>
      <c r="ICK46" s="539"/>
      <c r="ICL46" s="539"/>
      <c r="ICM46" s="539"/>
      <c r="ICN46" s="539"/>
      <c r="ICO46" s="539"/>
      <c r="ICP46" s="539"/>
      <c r="ICQ46" s="539"/>
      <c r="ICR46" s="539"/>
      <c r="ICS46" s="539"/>
      <c r="ICT46" s="539"/>
      <c r="ICU46" s="539"/>
      <c r="ICV46" s="539"/>
      <c r="ICW46" s="539"/>
      <c r="ICX46" s="539"/>
      <c r="ICY46" s="539"/>
      <c r="ICZ46" s="539"/>
      <c r="IDA46" s="539"/>
      <c r="IDB46" s="539"/>
      <c r="IDC46" s="539"/>
      <c r="IDD46" s="539"/>
      <c r="IDE46" s="539"/>
      <c r="IDF46" s="539"/>
      <c r="IDG46" s="539"/>
      <c r="IDH46" s="539"/>
      <c r="IDI46" s="539"/>
      <c r="IDJ46" s="539"/>
      <c r="IDK46" s="539"/>
      <c r="IDL46" s="539"/>
      <c r="IDM46" s="539"/>
      <c r="IDN46" s="539"/>
      <c r="IDO46" s="539"/>
      <c r="IDP46" s="539"/>
      <c r="IDQ46" s="539"/>
      <c r="IDR46" s="539"/>
      <c r="IDS46" s="539"/>
      <c r="IDT46" s="539"/>
      <c r="IDU46" s="539"/>
      <c r="IDV46" s="539"/>
      <c r="IDW46" s="539"/>
      <c r="IDX46" s="539"/>
      <c r="IDY46" s="539"/>
      <c r="IDZ46" s="539"/>
      <c r="IEA46" s="539"/>
      <c r="IEB46" s="539"/>
      <c r="IEC46" s="539"/>
      <c r="IED46" s="539"/>
      <c r="IEE46" s="539"/>
      <c r="IEF46" s="539"/>
      <c r="IEG46" s="539"/>
      <c r="IEH46" s="539"/>
      <c r="IEI46" s="539"/>
      <c r="IEJ46" s="539"/>
      <c r="IEK46" s="539"/>
      <c r="IEL46" s="539"/>
      <c r="IEM46" s="539"/>
      <c r="IEN46" s="539"/>
      <c r="IEO46" s="539"/>
      <c r="IEP46" s="539"/>
      <c r="IEQ46" s="539"/>
      <c r="IER46" s="539"/>
      <c r="IES46" s="539"/>
      <c r="IET46" s="539"/>
      <c r="IEU46" s="539"/>
      <c r="IEV46" s="539"/>
      <c r="IEW46" s="539"/>
      <c r="IEX46" s="539"/>
      <c r="IEY46" s="539"/>
      <c r="IEZ46" s="539"/>
      <c r="IFA46" s="539"/>
      <c r="IFB46" s="539"/>
      <c r="IFC46" s="539"/>
      <c r="IFD46" s="539"/>
      <c r="IFE46" s="539"/>
      <c r="IFF46" s="539"/>
      <c r="IFG46" s="539"/>
      <c r="IFH46" s="539"/>
      <c r="IFI46" s="539"/>
      <c r="IFJ46" s="539"/>
      <c r="IFK46" s="539"/>
      <c r="IFL46" s="539"/>
      <c r="IFM46" s="539"/>
      <c r="IFN46" s="539"/>
      <c r="IFO46" s="539"/>
      <c r="IFP46" s="539"/>
      <c r="IFQ46" s="539"/>
      <c r="IFR46" s="539"/>
      <c r="IFS46" s="539"/>
      <c r="IFT46" s="539"/>
      <c r="IFU46" s="539"/>
      <c r="IFV46" s="539"/>
      <c r="IFW46" s="539"/>
      <c r="IFX46" s="539"/>
      <c r="IFY46" s="539"/>
      <c r="IFZ46" s="539"/>
      <c r="IGA46" s="539"/>
      <c r="IGB46" s="539"/>
      <c r="IGC46" s="539"/>
      <c r="IGD46" s="539"/>
      <c r="IGE46" s="539"/>
      <c r="IGF46" s="539"/>
      <c r="IGG46" s="539"/>
      <c r="IGH46" s="539"/>
      <c r="IGI46" s="539"/>
      <c r="IGJ46" s="539"/>
      <c r="IGK46" s="539"/>
      <c r="IGL46" s="539"/>
      <c r="IGM46" s="539"/>
      <c r="IGN46" s="539"/>
      <c r="IGO46" s="539"/>
      <c r="IGP46" s="539"/>
      <c r="IGQ46" s="539"/>
      <c r="IGR46" s="539"/>
      <c r="IGS46" s="539"/>
      <c r="IGT46" s="539"/>
      <c r="IGU46" s="539"/>
      <c r="IGV46" s="539"/>
      <c r="IGW46" s="539"/>
      <c r="IGX46" s="539"/>
      <c r="IGY46" s="539"/>
      <c r="IGZ46" s="539"/>
      <c r="IHA46" s="539"/>
      <c r="IHB46" s="539"/>
      <c r="IHC46" s="539"/>
      <c r="IHD46" s="539"/>
      <c r="IHE46" s="539"/>
      <c r="IHF46" s="539"/>
      <c r="IHG46" s="539"/>
      <c r="IHH46" s="539"/>
      <c r="IHI46" s="539"/>
      <c r="IHJ46" s="539"/>
      <c r="IHK46" s="539"/>
      <c r="IHL46" s="539"/>
      <c r="IHM46" s="539"/>
      <c r="IHN46" s="539"/>
      <c r="IHO46" s="539"/>
      <c r="IHP46" s="539"/>
      <c r="IHQ46" s="539"/>
      <c r="IHR46" s="539"/>
      <c r="IHS46" s="539"/>
      <c r="IHT46" s="539"/>
      <c r="IHU46" s="539"/>
      <c r="IHV46" s="539"/>
      <c r="IHW46" s="539"/>
      <c r="IHX46" s="539"/>
      <c r="IHY46" s="539"/>
      <c r="IHZ46" s="539"/>
      <c r="IIA46" s="539"/>
      <c r="IIB46" s="539"/>
      <c r="IIC46" s="539"/>
      <c r="IID46" s="539"/>
      <c r="IIE46" s="539"/>
      <c r="IIF46" s="539"/>
      <c r="IIG46" s="539"/>
      <c r="IIH46" s="539"/>
      <c r="III46" s="539"/>
      <c r="IIJ46" s="539"/>
      <c r="IIK46" s="539"/>
      <c r="IIL46" s="539"/>
      <c r="IIM46" s="539"/>
      <c r="IIN46" s="539"/>
      <c r="IIO46" s="539"/>
      <c r="IIP46" s="539"/>
      <c r="IIQ46" s="539"/>
      <c r="IIR46" s="539"/>
      <c r="IIS46" s="539"/>
      <c r="IIT46" s="539"/>
      <c r="IIU46" s="539"/>
      <c r="IIV46" s="539"/>
      <c r="IIW46" s="539"/>
      <c r="IIX46" s="539"/>
      <c r="IIY46" s="539"/>
      <c r="IIZ46" s="539"/>
      <c r="IJA46" s="539"/>
      <c r="IJB46" s="539"/>
      <c r="IJC46" s="539"/>
      <c r="IJD46" s="539"/>
      <c r="IJE46" s="539"/>
      <c r="IJF46" s="539"/>
      <c r="IJG46" s="539"/>
      <c r="IJH46" s="539"/>
      <c r="IJI46" s="539"/>
      <c r="IJJ46" s="539"/>
      <c r="IJK46" s="539"/>
      <c r="IJL46" s="539"/>
      <c r="IJM46" s="539"/>
      <c r="IJN46" s="539"/>
      <c r="IJO46" s="539"/>
      <c r="IJP46" s="539"/>
      <c r="IJQ46" s="539"/>
      <c r="IJR46" s="539"/>
      <c r="IJS46" s="539"/>
      <c r="IJT46" s="539"/>
      <c r="IJU46" s="539"/>
      <c r="IJV46" s="539"/>
      <c r="IJW46" s="539"/>
      <c r="IJX46" s="539"/>
      <c r="IJY46" s="539"/>
      <c r="IJZ46" s="539"/>
      <c r="IKA46" s="539"/>
      <c r="IKB46" s="539"/>
      <c r="IKC46" s="539"/>
      <c r="IKD46" s="539"/>
      <c r="IKE46" s="539"/>
      <c r="IKF46" s="539"/>
      <c r="IKG46" s="539"/>
      <c r="IKH46" s="539"/>
      <c r="IKI46" s="539"/>
      <c r="IKJ46" s="539"/>
      <c r="IKK46" s="539"/>
      <c r="IKL46" s="539"/>
      <c r="IKM46" s="539"/>
      <c r="IKN46" s="539"/>
      <c r="IKO46" s="539"/>
      <c r="IKP46" s="539"/>
      <c r="IKQ46" s="539"/>
      <c r="IKR46" s="539"/>
      <c r="IKS46" s="539"/>
      <c r="IKT46" s="539"/>
      <c r="IKU46" s="539"/>
      <c r="IKV46" s="539"/>
      <c r="IKW46" s="539"/>
      <c r="IKX46" s="539"/>
      <c r="IKY46" s="539"/>
      <c r="IKZ46" s="539"/>
      <c r="ILA46" s="539"/>
      <c r="ILB46" s="539"/>
      <c r="ILC46" s="539"/>
      <c r="ILD46" s="539"/>
      <c r="ILE46" s="539"/>
      <c r="ILF46" s="539"/>
      <c r="ILG46" s="539"/>
      <c r="ILH46" s="539"/>
      <c r="ILI46" s="539"/>
      <c r="ILJ46" s="539"/>
      <c r="ILK46" s="539"/>
      <c r="ILL46" s="539"/>
      <c r="ILM46" s="539"/>
      <c r="ILN46" s="539"/>
      <c r="ILO46" s="539"/>
      <c r="ILP46" s="539"/>
      <c r="ILQ46" s="539"/>
      <c r="ILR46" s="539"/>
      <c r="ILS46" s="539"/>
      <c r="ILT46" s="539"/>
      <c r="ILU46" s="539"/>
      <c r="ILV46" s="539"/>
      <c r="ILW46" s="539"/>
      <c r="ILX46" s="539"/>
      <c r="ILY46" s="539"/>
      <c r="ILZ46" s="539"/>
      <c r="IMA46" s="539"/>
      <c r="IMB46" s="539"/>
      <c r="IMC46" s="539"/>
      <c r="IMD46" s="539"/>
      <c r="IME46" s="539"/>
      <c r="IMF46" s="539"/>
      <c r="IMG46" s="539"/>
      <c r="IMH46" s="539"/>
      <c r="IMI46" s="539"/>
      <c r="IMJ46" s="539"/>
      <c r="IMK46" s="539"/>
      <c r="IML46" s="539"/>
      <c r="IMM46" s="539"/>
      <c r="IMN46" s="539"/>
      <c r="IMO46" s="539"/>
      <c r="IMP46" s="539"/>
      <c r="IMQ46" s="539"/>
      <c r="IMR46" s="539"/>
      <c r="IMS46" s="539"/>
      <c r="IMT46" s="539"/>
      <c r="IMU46" s="539"/>
      <c r="IMV46" s="539"/>
      <c r="IMW46" s="539"/>
      <c r="IMX46" s="539"/>
      <c r="IMY46" s="539"/>
      <c r="IMZ46" s="539"/>
      <c r="INA46" s="539"/>
      <c r="INB46" s="539"/>
      <c r="INC46" s="539"/>
      <c r="IND46" s="539"/>
      <c r="INE46" s="539"/>
      <c r="INF46" s="539"/>
      <c r="ING46" s="539"/>
      <c r="INH46" s="539"/>
      <c r="INI46" s="539"/>
      <c r="INJ46" s="539"/>
      <c r="INK46" s="539"/>
      <c r="INL46" s="539"/>
      <c r="INM46" s="539"/>
      <c r="INN46" s="539"/>
      <c r="INO46" s="539"/>
      <c r="INP46" s="539"/>
      <c r="INQ46" s="539"/>
      <c r="INR46" s="539"/>
      <c r="INS46" s="539"/>
      <c r="INT46" s="539"/>
      <c r="INU46" s="539"/>
      <c r="INV46" s="539"/>
      <c r="INW46" s="539"/>
      <c r="INX46" s="539"/>
      <c r="INY46" s="539"/>
      <c r="INZ46" s="539"/>
      <c r="IOA46" s="539"/>
      <c r="IOB46" s="539"/>
      <c r="IOC46" s="539"/>
      <c r="IOD46" s="539"/>
      <c r="IOE46" s="539"/>
      <c r="IOF46" s="539"/>
      <c r="IOG46" s="539"/>
      <c r="IOH46" s="539"/>
      <c r="IOI46" s="539"/>
      <c r="IOJ46" s="539"/>
      <c r="IOK46" s="539"/>
      <c r="IOL46" s="539"/>
      <c r="IOM46" s="539"/>
      <c r="ION46" s="539"/>
      <c r="IOO46" s="539"/>
      <c r="IOP46" s="539"/>
      <c r="IOQ46" s="539"/>
      <c r="IOR46" s="539"/>
      <c r="IOS46" s="539"/>
      <c r="IOT46" s="539"/>
      <c r="IOU46" s="539"/>
      <c r="IOV46" s="539"/>
      <c r="IOW46" s="539"/>
      <c r="IOX46" s="539"/>
      <c r="IOY46" s="539"/>
      <c r="IOZ46" s="539"/>
      <c r="IPA46" s="539"/>
      <c r="IPB46" s="539"/>
      <c r="IPC46" s="539"/>
      <c r="IPD46" s="539"/>
      <c r="IPE46" s="539"/>
      <c r="IPF46" s="539"/>
      <c r="IPG46" s="539"/>
      <c r="IPH46" s="539"/>
      <c r="IPI46" s="539"/>
      <c r="IPJ46" s="539"/>
      <c r="IPK46" s="539"/>
      <c r="IPL46" s="539"/>
      <c r="IPM46" s="539"/>
      <c r="IPN46" s="539"/>
      <c r="IPO46" s="539"/>
      <c r="IPP46" s="539"/>
      <c r="IPQ46" s="539"/>
      <c r="IPR46" s="539"/>
      <c r="IPS46" s="539"/>
      <c r="IPT46" s="539"/>
      <c r="IPU46" s="539"/>
      <c r="IPV46" s="539"/>
      <c r="IPW46" s="539"/>
      <c r="IPX46" s="539"/>
      <c r="IPY46" s="539"/>
      <c r="IPZ46" s="539"/>
      <c r="IQA46" s="539"/>
      <c r="IQB46" s="539"/>
      <c r="IQC46" s="539"/>
      <c r="IQD46" s="539"/>
      <c r="IQE46" s="539"/>
      <c r="IQF46" s="539"/>
      <c r="IQG46" s="539"/>
      <c r="IQH46" s="539"/>
      <c r="IQI46" s="539"/>
      <c r="IQJ46" s="539"/>
      <c r="IQK46" s="539"/>
      <c r="IQL46" s="539"/>
      <c r="IQM46" s="539"/>
      <c r="IQN46" s="539"/>
      <c r="IQO46" s="539"/>
      <c r="IQP46" s="539"/>
      <c r="IQQ46" s="539"/>
      <c r="IQR46" s="539"/>
      <c r="IQS46" s="539"/>
      <c r="IQT46" s="539"/>
      <c r="IQU46" s="539"/>
      <c r="IQV46" s="539"/>
      <c r="IQW46" s="539"/>
      <c r="IQX46" s="539"/>
      <c r="IQY46" s="539"/>
      <c r="IQZ46" s="539"/>
      <c r="IRA46" s="539"/>
      <c r="IRB46" s="539"/>
      <c r="IRC46" s="539"/>
      <c r="IRD46" s="539"/>
      <c r="IRE46" s="539"/>
      <c r="IRF46" s="539"/>
      <c r="IRG46" s="539"/>
      <c r="IRH46" s="539"/>
      <c r="IRI46" s="539"/>
      <c r="IRJ46" s="539"/>
      <c r="IRK46" s="539"/>
      <c r="IRL46" s="539"/>
      <c r="IRM46" s="539"/>
      <c r="IRN46" s="539"/>
      <c r="IRO46" s="539"/>
      <c r="IRP46" s="539"/>
      <c r="IRQ46" s="539"/>
      <c r="IRR46" s="539"/>
      <c r="IRS46" s="539"/>
      <c r="IRT46" s="539"/>
      <c r="IRU46" s="539"/>
      <c r="IRV46" s="539"/>
      <c r="IRW46" s="539"/>
      <c r="IRX46" s="539"/>
      <c r="IRY46" s="539"/>
      <c r="IRZ46" s="539"/>
      <c r="ISA46" s="539"/>
      <c r="ISB46" s="539"/>
      <c r="ISC46" s="539"/>
      <c r="ISD46" s="539"/>
      <c r="ISE46" s="539"/>
      <c r="ISF46" s="539"/>
      <c r="ISG46" s="539"/>
      <c r="ISH46" s="539"/>
      <c r="ISI46" s="539"/>
      <c r="ISJ46" s="539"/>
      <c r="ISK46" s="539"/>
      <c r="ISL46" s="539"/>
      <c r="ISM46" s="539"/>
      <c r="ISN46" s="539"/>
      <c r="ISO46" s="539"/>
      <c r="ISP46" s="539"/>
      <c r="ISQ46" s="539"/>
      <c r="ISR46" s="539"/>
      <c r="ISS46" s="539"/>
      <c r="IST46" s="539"/>
      <c r="ISU46" s="539"/>
      <c r="ISV46" s="539"/>
      <c r="ISW46" s="539"/>
      <c r="ISX46" s="539"/>
      <c r="ISY46" s="539"/>
      <c r="ISZ46" s="539"/>
      <c r="ITA46" s="539"/>
      <c r="ITB46" s="539"/>
      <c r="ITC46" s="539"/>
      <c r="ITD46" s="539"/>
      <c r="ITE46" s="539"/>
      <c r="ITF46" s="539"/>
      <c r="ITG46" s="539"/>
      <c r="ITH46" s="539"/>
      <c r="ITI46" s="539"/>
      <c r="ITJ46" s="539"/>
      <c r="ITK46" s="539"/>
      <c r="ITL46" s="539"/>
      <c r="ITM46" s="539"/>
      <c r="ITN46" s="539"/>
      <c r="ITO46" s="539"/>
      <c r="ITP46" s="539"/>
      <c r="ITQ46" s="539"/>
      <c r="ITR46" s="539"/>
      <c r="ITS46" s="539"/>
      <c r="ITT46" s="539"/>
      <c r="ITU46" s="539"/>
      <c r="ITV46" s="539"/>
      <c r="ITW46" s="539"/>
      <c r="ITX46" s="539"/>
      <c r="ITY46" s="539"/>
      <c r="ITZ46" s="539"/>
      <c r="IUA46" s="539"/>
      <c r="IUB46" s="539"/>
      <c r="IUC46" s="539"/>
      <c r="IUD46" s="539"/>
      <c r="IUE46" s="539"/>
      <c r="IUF46" s="539"/>
      <c r="IUG46" s="539"/>
      <c r="IUH46" s="539"/>
      <c r="IUI46" s="539"/>
      <c r="IUJ46" s="539"/>
      <c r="IUK46" s="539"/>
      <c r="IUL46" s="539"/>
      <c r="IUM46" s="539"/>
      <c r="IUN46" s="539"/>
      <c r="IUO46" s="539"/>
      <c r="IUP46" s="539"/>
      <c r="IUQ46" s="539"/>
      <c r="IUR46" s="539"/>
      <c r="IUS46" s="539"/>
      <c r="IUT46" s="539"/>
      <c r="IUU46" s="539"/>
      <c r="IUV46" s="539"/>
      <c r="IUW46" s="539"/>
      <c r="IUX46" s="539"/>
      <c r="IUY46" s="539"/>
      <c r="IUZ46" s="539"/>
      <c r="IVA46" s="539"/>
      <c r="IVB46" s="539"/>
      <c r="IVC46" s="539"/>
      <c r="IVD46" s="539"/>
      <c r="IVE46" s="539"/>
      <c r="IVF46" s="539"/>
      <c r="IVG46" s="539"/>
      <c r="IVH46" s="539"/>
      <c r="IVI46" s="539"/>
      <c r="IVJ46" s="539"/>
      <c r="IVK46" s="539"/>
      <c r="IVL46" s="539"/>
      <c r="IVM46" s="539"/>
      <c r="IVN46" s="539"/>
      <c r="IVO46" s="539"/>
      <c r="IVP46" s="539"/>
      <c r="IVQ46" s="539"/>
      <c r="IVR46" s="539"/>
      <c r="IVS46" s="539"/>
      <c r="IVT46" s="539"/>
      <c r="IVU46" s="539"/>
      <c r="IVV46" s="539"/>
      <c r="IVW46" s="539"/>
      <c r="IVX46" s="539"/>
      <c r="IVY46" s="539"/>
      <c r="IVZ46" s="539"/>
      <c r="IWA46" s="539"/>
      <c r="IWB46" s="539"/>
      <c r="IWC46" s="539"/>
      <c r="IWD46" s="539"/>
      <c r="IWE46" s="539"/>
      <c r="IWF46" s="539"/>
      <c r="IWG46" s="539"/>
      <c r="IWH46" s="539"/>
      <c r="IWI46" s="539"/>
      <c r="IWJ46" s="539"/>
      <c r="IWK46" s="539"/>
      <c r="IWL46" s="539"/>
      <c r="IWM46" s="539"/>
      <c r="IWN46" s="539"/>
      <c r="IWO46" s="539"/>
      <c r="IWP46" s="539"/>
      <c r="IWQ46" s="539"/>
      <c r="IWR46" s="539"/>
      <c r="IWS46" s="539"/>
      <c r="IWT46" s="539"/>
      <c r="IWU46" s="539"/>
      <c r="IWV46" s="539"/>
      <c r="IWW46" s="539"/>
      <c r="IWX46" s="539"/>
      <c r="IWY46" s="539"/>
      <c r="IWZ46" s="539"/>
      <c r="IXA46" s="539"/>
      <c r="IXB46" s="539"/>
      <c r="IXC46" s="539"/>
      <c r="IXD46" s="539"/>
      <c r="IXE46" s="539"/>
      <c r="IXF46" s="539"/>
      <c r="IXG46" s="539"/>
      <c r="IXH46" s="539"/>
      <c r="IXI46" s="539"/>
      <c r="IXJ46" s="539"/>
      <c r="IXK46" s="539"/>
      <c r="IXL46" s="539"/>
      <c r="IXM46" s="539"/>
      <c r="IXN46" s="539"/>
      <c r="IXO46" s="539"/>
      <c r="IXP46" s="539"/>
      <c r="IXQ46" s="539"/>
      <c r="IXR46" s="539"/>
      <c r="IXS46" s="539"/>
      <c r="IXT46" s="539"/>
      <c r="IXU46" s="539"/>
      <c r="IXV46" s="539"/>
      <c r="IXW46" s="539"/>
      <c r="IXX46" s="539"/>
      <c r="IXY46" s="539"/>
      <c r="IXZ46" s="539"/>
      <c r="IYA46" s="539"/>
      <c r="IYB46" s="539"/>
      <c r="IYC46" s="539"/>
      <c r="IYD46" s="539"/>
      <c r="IYE46" s="539"/>
      <c r="IYF46" s="539"/>
      <c r="IYG46" s="539"/>
      <c r="IYH46" s="539"/>
      <c r="IYI46" s="539"/>
      <c r="IYJ46" s="539"/>
      <c r="IYK46" s="539"/>
      <c r="IYL46" s="539"/>
      <c r="IYM46" s="539"/>
      <c r="IYN46" s="539"/>
      <c r="IYO46" s="539"/>
      <c r="IYP46" s="539"/>
      <c r="IYQ46" s="539"/>
      <c r="IYR46" s="539"/>
      <c r="IYS46" s="539"/>
      <c r="IYT46" s="539"/>
      <c r="IYU46" s="539"/>
      <c r="IYV46" s="539"/>
      <c r="IYW46" s="539"/>
      <c r="IYX46" s="539"/>
      <c r="IYY46" s="539"/>
      <c r="IYZ46" s="539"/>
      <c r="IZA46" s="539"/>
      <c r="IZB46" s="539"/>
      <c r="IZC46" s="539"/>
      <c r="IZD46" s="539"/>
      <c r="IZE46" s="539"/>
      <c r="IZF46" s="539"/>
      <c r="IZG46" s="539"/>
      <c r="IZH46" s="539"/>
      <c r="IZI46" s="539"/>
      <c r="IZJ46" s="539"/>
      <c r="IZK46" s="539"/>
      <c r="IZL46" s="539"/>
      <c r="IZM46" s="539"/>
      <c r="IZN46" s="539"/>
      <c r="IZO46" s="539"/>
      <c r="IZP46" s="539"/>
      <c r="IZQ46" s="539"/>
      <c r="IZR46" s="539"/>
      <c r="IZS46" s="539"/>
      <c r="IZT46" s="539"/>
      <c r="IZU46" s="539"/>
      <c r="IZV46" s="539"/>
      <c r="IZW46" s="539"/>
      <c r="IZX46" s="539"/>
      <c r="IZY46" s="539"/>
      <c r="IZZ46" s="539"/>
      <c r="JAA46" s="539"/>
      <c r="JAB46" s="539"/>
      <c r="JAC46" s="539"/>
      <c r="JAD46" s="539"/>
      <c r="JAE46" s="539"/>
      <c r="JAF46" s="539"/>
      <c r="JAG46" s="539"/>
      <c r="JAH46" s="539"/>
      <c r="JAI46" s="539"/>
      <c r="JAJ46" s="539"/>
      <c r="JAK46" s="539"/>
      <c r="JAL46" s="539"/>
      <c r="JAM46" s="539"/>
      <c r="JAN46" s="539"/>
      <c r="JAO46" s="539"/>
      <c r="JAP46" s="539"/>
      <c r="JAQ46" s="539"/>
      <c r="JAR46" s="539"/>
      <c r="JAS46" s="539"/>
      <c r="JAT46" s="539"/>
      <c r="JAU46" s="539"/>
      <c r="JAV46" s="539"/>
      <c r="JAW46" s="539"/>
      <c r="JAX46" s="539"/>
      <c r="JAY46" s="539"/>
      <c r="JAZ46" s="539"/>
      <c r="JBA46" s="539"/>
      <c r="JBB46" s="539"/>
      <c r="JBC46" s="539"/>
      <c r="JBD46" s="539"/>
      <c r="JBE46" s="539"/>
      <c r="JBF46" s="539"/>
      <c r="JBG46" s="539"/>
      <c r="JBH46" s="539"/>
      <c r="JBI46" s="539"/>
      <c r="JBJ46" s="539"/>
      <c r="JBK46" s="539"/>
      <c r="JBL46" s="539"/>
      <c r="JBM46" s="539"/>
      <c r="JBN46" s="539"/>
      <c r="JBO46" s="539"/>
      <c r="JBP46" s="539"/>
      <c r="JBQ46" s="539"/>
      <c r="JBR46" s="539"/>
      <c r="JBS46" s="539"/>
      <c r="JBT46" s="539"/>
      <c r="JBU46" s="539"/>
      <c r="JBV46" s="539"/>
      <c r="JBW46" s="539"/>
      <c r="JBX46" s="539"/>
      <c r="JBY46" s="539"/>
      <c r="JBZ46" s="539"/>
      <c r="JCA46" s="539"/>
      <c r="JCB46" s="539"/>
      <c r="JCC46" s="539"/>
      <c r="JCD46" s="539"/>
      <c r="JCE46" s="539"/>
      <c r="JCF46" s="539"/>
      <c r="JCG46" s="539"/>
      <c r="JCH46" s="539"/>
      <c r="JCI46" s="539"/>
      <c r="JCJ46" s="539"/>
      <c r="JCK46" s="539"/>
      <c r="JCL46" s="539"/>
      <c r="JCM46" s="539"/>
      <c r="JCN46" s="539"/>
      <c r="JCO46" s="539"/>
      <c r="JCP46" s="539"/>
      <c r="JCQ46" s="539"/>
      <c r="JCR46" s="539"/>
      <c r="JCS46" s="539"/>
      <c r="JCT46" s="539"/>
      <c r="JCU46" s="539"/>
      <c r="JCV46" s="539"/>
      <c r="JCW46" s="539"/>
      <c r="JCX46" s="539"/>
      <c r="JCY46" s="539"/>
      <c r="JCZ46" s="539"/>
      <c r="JDA46" s="539"/>
      <c r="JDB46" s="539"/>
      <c r="JDC46" s="539"/>
      <c r="JDD46" s="539"/>
      <c r="JDE46" s="539"/>
      <c r="JDF46" s="539"/>
      <c r="JDG46" s="539"/>
      <c r="JDH46" s="539"/>
      <c r="JDI46" s="539"/>
      <c r="JDJ46" s="539"/>
      <c r="JDK46" s="539"/>
      <c r="JDL46" s="539"/>
      <c r="JDM46" s="539"/>
      <c r="JDN46" s="539"/>
      <c r="JDO46" s="539"/>
      <c r="JDP46" s="539"/>
      <c r="JDQ46" s="539"/>
      <c r="JDR46" s="539"/>
      <c r="JDS46" s="539"/>
      <c r="JDT46" s="539"/>
      <c r="JDU46" s="539"/>
      <c r="JDV46" s="539"/>
      <c r="JDW46" s="539"/>
      <c r="JDX46" s="539"/>
      <c r="JDY46" s="539"/>
      <c r="JDZ46" s="539"/>
      <c r="JEA46" s="539"/>
      <c r="JEB46" s="539"/>
      <c r="JEC46" s="539"/>
      <c r="JED46" s="539"/>
      <c r="JEE46" s="539"/>
      <c r="JEF46" s="539"/>
      <c r="JEG46" s="539"/>
      <c r="JEH46" s="539"/>
      <c r="JEI46" s="539"/>
      <c r="JEJ46" s="539"/>
      <c r="JEK46" s="539"/>
      <c r="JEL46" s="539"/>
      <c r="JEM46" s="539"/>
      <c r="JEN46" s="539"/>
      <c r="JEO46" s="539"/>
      <c r="JEP46" s="539"/>
      <c r="JEQ46" s="539"/>
      <c r="JER46" s="539"/>
      <c r="JES46" s="539"/>
      <c r="JET46" s="539"/>
      <c r="JEU46" s="539"/>
      <c r="JEV46" s="539"/>
      <c r="JEW46" s="539"/>
      <c r="JEX46" s="539"/>
      <c r="JEY46" s="539"/>
      <c r="JEZ46" s="539"/>
      <c r="JFA46" s="539"/>
      <c r="JFB46" s="539"/>
      <c r="JFC46" s="539"/>
      <c r="JFD46" s="539"/>
      <c r="JFE46" s="539"/>
      <c r="JFF46" s="539"/>
      <c r="JFG46" s="539"/>
      <c r="JFH46" s="539"/>
      <c r="JFI46" s="539"/>
      <c r="JFJ46" s="539"/>
      <c r="JFK46" s="539"/>
      <c r="JFL46" s="539"/>
      <c r="JFM46" s="539"/>
      <c r="JFN46" s="539"/>
      <c r="JFO46" s="539"/>
      <c r="JFP46" s="539"/>
      <c r="JFQ46" s="539"/>
      <c r="JFR46" s="539"/>
      <c r="JFS46" s="539"/>
      <c r="JFT46" s="539"/>
      <c r="JFU46" s="539"/>
      <c r="JFV46" s="539"/>
      <c r="JFW46" s="539"/>
      <c r="JFX46" s="539"/>
      <c r="JFY46" s="539"/>
      <c r="JFZ46" s="539"/>
      <c r="JGA46" s="539"/>
      <c r="JGB46" s="539"/>
      <c r="JGC46" s="539"/>
      <c r="JGD46" s="539"/>
      <c r="JGE46" s="539"/>
      <c r="JGF46" s="539"/>
      <c r="JGG46" s="539"/>
      <c r="JGH46" s="539"/>
      <c r="JGI46" s="539"/>
      <c r="JGJ46" s="539"/>
      <c r="JGK46" s="539"/>
      <c r="JGL46" s="539"/>
      <c r="JGM46" s="539"/>
      <c r="JGN46" s="539"/>
      <c r="JGO46" s="539"/>
      <c r="JGP46" s="539"/>
      <c r="JGQ46" s="539"/>
      <c r="JGR46" s="539"/>
      <c r="JGS46" s="539"/>
      <c r="JGT46" s="539"/>
      <c r="JGU46" s="539"/>
      <c r="JGV46" s="539"/>
      <c r="JGW46" s="539"/>
      <c r="JGX46" s="539"/>
      <c r="JGY46" s="539"/>
      <c r="JGZ46" s="539"/>
      <c r="JHA46" s="539"/>
      <c r="JHB46" s="539"/>
      <c r="JHC46" s="539"/>
      <c r="JHD46" s="539"/>
      <c r="JHE46" s="539"/>
      <c r="JHF46" s="539"/>
      <c r="JHG46" s="539"/>
      <c r="JHH46" s="539"/>
      <c r="JHI46" s="539"/>
      <c r="JHJ46" s="539"/>
      <c r="JHK46" s="539"/>
      <c r="JHL46" s="539"/>
      <c r="JHM46" s="539"/>
      <c r="JHN46" s="539"/>
      <c r="JHO46" s="539"/>
      <c r="JHP46" s="539"/>
      <c r="JHQ46" s="539"/>
      <c r="JHR46" s="539"/>
      <c r="JHS46" s="539"/>
      <c r="JHT46" s="539"/>
      <c r="JHU46" s="539"/>
      <c r="JHV46" s="539"/>
      <c r="JHW46" s="539"/>
      <c r="JHX46" s="539"/>
      <c r="JHY46" s="539"/>
      <c r="JHZ46" s="539"/>
      <c r="JIA46" s="539"/>
      <c r="JIB46" s="539"/>
      <c r="JIC46" s="539"/>
      <c r="JID46" s="539"/>
      <c r="JIE46" s="539"/>
      <c r="JIF46" s="539"/>
      <c r="JIG46" s="539"/>
      <c r="JIH46" s="539"/>
      <c r="JII46" s="539"/>
      <c r="JIJ46" s="539"/>
      <c r="JIK46" s="539"/>
      <c r="JIL46" s="539"/>
      <c r="JIM46" s="539"/>
      <c r="JIN46" s="539"/>
      <c r="JIO46" s="539"/>
      <c r="JIP46" s="539"/>
      <c r="JIQ46" s="539"/>
      <c r="JIR46" s="539"/>
      <c r="JIS46" s="539"/>
      <c r="JIT46" s="539"/>
      <c r="JIU46" s="539"/>
      <c r="JIV46" s="539"/>
      <c r="JIW46" s="539"/>
      <c r="JIX46" s="539"/>
      <c r="JIY46" s="539"/>
      <c r="JIZ46" s="539"/>
      <c r="JJA46" s="539"/>
      <c r="JJB46" s="539"/>
      <c r="JJC46" s="539"/>
      <c r="JJD46" s="539"/>
      <c r="JJE46" s="539"/>
      <c r="JJF46" s="539"/>
      <c r="JJG46" s="539"/>
      <c r="JJH46" s="539"/>
      <c r="JJI46" s="539"/>
      <c r="JJJ46" s="539"/>
      <c r="JJK46" s="539"/>
      <c r="JJL46" s="539"/>
      <c r="JJM46" s="539"/>
      <c r="JJN46" s="539"/>
      <c r="JJO46" s="539"/>
      <c r="JJP46" s="539"/>
      <c r="JJQ46" s="539"/>
      <c r="JJR46" s="539"/>
      <c r="JJS46" s="539"/>
      <c r="JJT46" s="539"/>
      <c r="JJU46" s="539"/>
      <c r="JJV46" s="539"/>
      <c r="JJW46" s="539"/>
      <c r="JJX46" s="539"/>
      <c r="JJY46" s="539"/>
      <c r="JJZ46" s="539"/>
      <c r="JKA46" s="539"/>
      <c r="JKB46" s="539"/>
      <c r="JKC46" s="539"/>
      <c r="JKD46" s="539"/>
      <c r="JKE46" s="539"/>
      <c r="JKF46" s="539"/>
      <c r="JKG46" s="539"/>
      <c r="JKH46" s="539"/>
      <c r="JKI46" s="539"/>
      <c r="JKJ46" s="539"/>
      <c r="JKK46" s="539"/>
      <c r="JKL46" s="539"/>
      <c r="JKM46" s="539"/>
      <c r="JKN46" s="539"/>
      <c r="JKO46" s="539"/>
      <c r="JKP46" s="539"/>
      <c r="JKQ46" s="539"/>
      <c r="JKR46" s="539"/>
      <c r="JKS46" s="539"/>
      <c r="JKT46" s="539"/>
      <c r="JKU46" s="539"/>
      <c r="JKV46" s="539"/>
      <c r="JKW46" s="539"/>
      <c r="JKX46" s="539"/>
      <c r="JKY46" s="539"/>
      <c r="JKZ46" s="539"/>
      <c r="JLA46" s="539"/>
      <c r="JLB46" s="539"/>
      <c r="JLC46" s="539"/>
      <c r="JLD46" s="539"/>
      <c r="JLE46" s="539"/>
      <c r="JLF46" s="539"/>
      <c r="JLG46" s="539"/>
      <c r="JLH46" s="539"/>
      <c r="JLI46" s="539"/>
      <c r="JLJ46" s="539"/>
      <c r="JLK46" s="539"/>
      <c r="JLL46" s="539"/>
      <c r="JLM46" s="539"/>
      <c r="JLN46" s="539"/>
      <c r="JLO46" s="539"/>
      <c r="JLP46" s="539"/>
      <c r="JLQ46" s="539"/>
      <c r="JLR46" s="539"/>
      <c r="JLS46" s="539"/>
      <c r="JLT46" s="539"/>
      <c r="JLU46" s="539"/>
      <c r="JLV46" s="539"/>
      <c r="JLW46" s="539"/>
      <c r="JLX46" s="539"/>
      <c r="JLY46" s="539"/>
      <c r="JLZ46" s="539"/>
      <c r="JMA46" s="539"/>
      <c r="JMB46" s="539"/>
      <c r="JMC46" s="539"/>
      <c r="JMD46" s="539"/>
      <c r="JME46" s="539"/>
      <c r="JMF46" s="539"/>
      <c r="JMG46" s="539"/>
      <c r="JMH46" s="539"/>
      <c r="JMI46" s="539"/>
      <c r="JMJ46" s="539"/>
      <c r="JMK46" s="539"/>
      <c r="JML46" s="539"/>
      <c r="JMM46" s="539"/>
      <c r="JMN46" s="539"/>
      <c r="JMO46" s="539"/>
      <c r="JMP46" s="539"/>
      <c r="JMQ46" s="539"/>
      <c r="JMR46" s="539"/>
      <c r="JMS46" s="539"/>
      <c r="JMT46" s="539"/>
      <c r="JMU46" s="539"/>
      <c r="JMV46" s="539"/>
      <c r="JMW46" s="539"/>
      <c r="JMX46" s="539"/>
      <c r="JMY46" s="539"/>
      <c r="JMZ46" s="539"/>
      <c r="JNA46" s="539"/>
      <c r="JNB46" s="539"/>
      <c r="JNC46" s="539"/>
      <c r="JND46" s="539"/>
      <c r="JNE46" s="539"/>
      <c r="JNF46" s="539"/>
      <c r="JNG46" s="539"/>
      <c r="JNH46" s="539"/>
      <c r="JNI46" s="539"/>
      <c r="JNJ46" s="539"/>
      <c r="JNK46" s="539"/>
      <c r="JNL46" s="539"/>
      <c r="JNM46" s="539"/>
      <c r="JNN46" s="539"/>
      <c r="JNO46" s="539"/>
      <c r="JNP46" s="539"/>
      <c r="JNQ46" s="539"/>
      <c r="JNR46" s="539"/>
      <c r="JNS46" s="539"/>
      <c r="JNT46" s="539"/>
      <c r="JNU46" s="539"/>
      <c r="JNV46" s="539"/>
      <c r="JNW46" s="539"/>
      <c r="JNX46" s="539"/>
      <c r="JNY46" s="539"/>
      <c r="JNZ46" s="539"/>
      <c r="JOA46" s="539"/>
      <c r="JOB46" s="539"/>
      <c r="JOC46" s="539"/>
      <c r="JOD46" s="539"/>
      <c r="JOE46" s="539"/>
      <c r="JOF46" s="539"/>
      <c r="JOG46" s="539"/>
      <c r="JOH46" s="539"/>
      <c r="JOI46" s="539"/>
      <c r="JOJ46" s="539"/>
      <c r="JOK46" s="539"/>
      <c r="JOL46" s="539"/>
      <c r="JOM46" s="539"/>
      <c r="JON46" s="539"/>
      <c r="JOO46" s="539"/>
      <c r="JOP46" s="539"/>
      <c r="JOQ46" s="539"/>
      <c r="JOR46" s="539"/>
      <c r="JOS46" s="539"/>
      <c r="JOT46" s="539"/>
      <c r="JOU46" s="539"/>
      <c r="JOV46" s="539"/>
      <c r="JOW46" s="539"/>
      <c r="JOX46" s="539"/>
      <c r="JOY46" s="539"/>
      <c r="JOZ46" s="539"/>
      <c r="JPA46" s="539"/>
      <c r="JPB46" s="539"/>
      <c r="JPC46" s="539"/>
      <c r="JPD46" s="539"/>
      <c r="JPE46" s="539"/>
      <c r="JPF46" s="539"/>
      <c r="JPG46" s="539"/>
      <c r="JPH46" s="539"/>
      <c r="JPI46" s="539"/>
      <c r="JPJ46" s="539"/>
      <c r="JPK46" s="539"/>
      <c r="JPL46" s="539"/>
      <c r="JPM46" s="539"/>
      <c r="JPN46" s="539"/>
      <c r="JPO46" s="539"/>
      <c r="JPP46" s="539"/>
      <c r="JPQ46" s="539"/>
      <c r="JPR46" s="539"/>
      <c r="JPS46" s="539"/>
      <c r="JPT46" s="539"/>
      <c r="JPU46" s="539"/>
      <c r="JPV46" s="539"/>
      <c r="JPW46" s="539"/>
      <c r="JPX46" s="539"/>
      <c r="JPY46" s="539"/>
      <c r="JPZ46" s="539"/>
      <c r="JQA46" s="539"/>
      <c r="JQB46" s="539"/>
      <c r="JQC46" s="539"/>
      <c r="JQD46" s="539"/>
      <c r="JQE46" s="539"/>
      <c r="JQF46" s="539"/>
      <c r="JQG46" s="539"/>
      <c r="JQH46" s="539"/>
      <c r="JQI46" s="539"/>
      <c r="JQJ46" s="539"/>
      <c r="JQK46" s="539"/>
      <c r="JQL46" s="539"/>
      <c r="JQM46" s="539"/>
      <c r="JQN46" s="539"/>
      <c r="JQO46" s="539"/>
      <c r="JQP46" s="539"/>
      <c r="JQQ46" s="539"/>
      <c r="JQR46" s="539"/>
      <c r="JQS46" s="539"/>
      <c r="JQT46" s="539"/>
      <c r="JQU46" s="539"/>
      <c r="JQV46" s="539"/>
      <c r="JQW46" s="539"/>
      <c r="JQX46" s="539"/>
      <c r="JQY46" s="539"/>
      <c r="JQZ46" s="539"/>
      <c r="JRA46" s="539"/>
      <c r="JRB46" s="539"/>
      <c r="JRC46" s="539"/>
      <c r="JRD46" s="539"/>
      <c r="JRE46" s="539"/>
      <c r="JRF46" s="539"/>
      <c r="JRG46" s="539"/>
      <c r="JRH46" s="539"/>
      <c r="JRI46" s="539"/>
      <c r="JRJ46" s="539"/>
      <c r="JRK46" s="539"/>
      <c r="JRL46" s="539"/>
      <c r="JRM46" s="539"/>
      <c r="JRN46" s="539"/>
      <c r="JRO46" s="539"/>
      <c r="JRP46" s="539"/>
      <c r="JRQ46" s="539"/>
      <c r="JRR46" s="539"/>
      <c r="JRS46" s="539"/>
      <c r="JRT46" s="539"/>
      <c r="JRU46" s="539"/>
      <c r="JRV46" s="539"/>
      <c r="JRW46" s="539"/>
      <c r="JRX46" s="539"/>
      <c r="JRY46" s="539"/>
      <c r="JRZ46" s="539"/>
      <c r="JSA46" s="539"/>
      <c r="JSB46" s="539"/>
      <c r="JSC46" s="539"/>
      <c r="JSD46" s="539"/>
      <c r="JSE46" s="539"/>
      <c r="JSF46" s="539"/>
      <c r="JSG46" s="539"/>
      <c r="JSH46" s="539"/>
      <c r="JSI46" s="539"/>
      <c r="JSJ46" s="539"/>
      <c r="JSK46" s="539"/>
      <c r="JSL46" s="539"/>
      <c r="JSM46" s="539"/>
      <c r="JSN46" s="539"/>
      <c r="JSO46" s="539"/>
      <c r="JSP46" s="539"/>
      <c r="JSQ46" s="539"/>
      <c r="JSR46" s="539"/>
      <c r="JSS46" s="539"/>
      <c r="JST46" s="539"/>
      <c r="JSU46" s="539"/>
      <c r="JSV46" s="539"/>
      <c r="JSW46" s="539"/>
      <c r="JSX46" s="539"/>
      <c r="JSY46" s="539"/>
      <c r="JSZ46" s="539"/>
      <c r="JTA46" s="539"/>
      <c r="JTB46" s="539"/>
      <c r="JTC46" s="539"/>
      <c r="JTD46" s="539"/>
      <c r="JTE46" s="539"/>
      <c r="JTF46" s="539"/>
      <c r="JTG46" s="539"/>
      <c r="JTH46" s="539"/>
      <c r="JTI46" s="539"/>
      <c r="JTJ46" s="539"/>
      <c r="JTK46" s="539"/>
      <c r="JTL46" s="539"/>
      <c r="JTM46" s="539"/>
      <c r="JTN46" s="539"/>
      <c r="JTO46" s="539"/>
      <c r="JTP46" s="539"/>
      <c r="JTQ46" s="539"/>
      <c r="JTR46" s="539"/>
      <c r="JTS46" s="539"/>
      <c r="JTT46" s="539"/>
      <c r="JTU46" s="539"/>
      <c r="JTV46" s="539"/>
      <c r="JTW46" s="539"/>
      <c r="JTX46" s="539"/>
      <c r="JTY46" s="539"/>
      <c r="JTZ46" s="539"/>
      <c r="JUA46" s="539"/>
      <c r="JUB46" s="539"/>
      <c r="JUC46" s="539"/>
      <c r="JUD46" s="539"/>
      <c r="JUE46" s="539"/>
      <c r="JUF46" s="539"/>
      <c r="JUG46" s="539"/>
      <c r="JUH46" s="539"/>
      <c r="JUI46" s="539"/>
      <c r="JUJ46" s="539"/>
      <c r="JUK46" s="539"/>
      <c r="JUL46" s="539"/>
      <c r="JUM46" s="539"/>
      <c r="JUN46" s="539"/>
      <c r="JUO46" s="539"/>
      <c r="JUP46" s="539"/>
      <c r="JUQ46" s="539"/>
      <c r="JUR46" s="539"/>
      <c r="JUS46" s="539"/>
      <c r="JUT46" s="539"/>
      <c r="JUU46" s="539"/>
      <c r="JUV46" s="539"/>
      <c r="JUW46" s="539"/>
      <c r="JUX46" s="539"/>
      <c r="JUY46" s="539"/>
      <c r="JUZ46" s="539"/>
      <c r="JVA46" s="539"/>
      <c r="JVB46" s="539"/>
      <c r="JVC46" s="539"/>
      <c r="JVD46" s="539"/>
      <c r="JVE46" s="539"/>
      <c r="JVF46" s="539"/>
      <c r="JVG46" s="539"/>
      <c r="JVH46" s="539"/>
      <c r="JVI46" s="539"/>
      <c r="JVJ46" s="539"/>
      <c r="JVK46" s="539"/>
      <c r="JVL46" s="539"/>
      <c r="JVM46" s="539"/>
      <c r="JVN46" s="539"/>
      <c r="JVO46" s="539"/>
      <c r="JVP46" s="539"/>
      <c r="JVQ46" s="539"/>
      <c r="JVR46" s="539"/>
      <c r="JVS46" s="539"/>
      <c r="JVT46" s="539"/>
      <c r="JVU46" s="539"/>
      <c r="JVV46" s="539"/>
      <c r="JVW46" s="539"/>
      <c r="JVX46" s="539"/>
      <c r="JVY46" s="539"/>
      <c r="JVZ46" s="539"/>
      <c r="JWA46" s="539"/>
      <c r="JWB46" s="539"/>
      <c r="JWC46" s="539"/>
      <c r="JWD46" s="539"/>
      <c r="JWE46" s="539"/>
      <c r="JWF46" s="539"/>
      <c r="JWG46" s="539"/>
      <c r="JWH46" s="539"/>
      <c r="JWI46" s="539"/>
      <c r="JWJ46" s="539"/>
      <c r="JWK46" s="539"/>
      <c r="JWL46" s="539"/>
      <c r="JWM46" s="539"/>
      <c r="JWN46" s="539"/>
      <c r="JWO46" s="539"/>
      <c r="JWP46" s="539"/>
      <c r="JWQ46" s="539"/>
      <c r="JWR46" s="539"/>
      <c r="JWS46" s="539"/>
      <c r="JWT46" s="539"/>
      <c r="JWU46" s="539"/>
      <c r="JWV46" s="539"/>
      <c r="JWW46" s="539"/>
      <c r="JWX46" s="539"/>
      <c r="JWY46" s="539"/>
      <c r="JWZ46" s="539"/>
      <c r="JXA46" s="539"/>
      <c r="JXB46" s="539"/>
      <c r="JXC46" s="539"/>
      <c r="JXD46" s="539"/>
      <c r="JXE46" s="539"/>
      <c r="JXF46" s="539"/>
      <c r="JXG46" s="539"/>
      <c r="JXH46" s="539"/>
      <c r="JXI46" s="539"/>
      <c r="JXJ46" s="539"/>
      <c r="JXK46" s="539"/>
      <c r="JXL46" s="539"/>
      <c r="JXM46" s="539"/>
      <c r="JXN46" s="539"/>
      <c r="JXO46" s="539"/>
      <c r="JXP46" s="539"/>
      <c r="JXQ46" s="539"/>
      <c r="JXR46" s="539"/>
      <c r="JXS46" s="539"/>
      <c r="JXT46" s="539"/>
      <c r="JXU46" s="539"/>
      <c r="JXV46" s="539"/>
      <c r="JXW46" s="539"/>
      <c r="JXX46" s="539"/>
      <c r="JXY46" s="539"/>
      <c r="JXZ46" s="539"/>
      <c r="JYA46" s="539"/>
      <c r="JYB46" s="539"/>
      <c r="JYC46" s="539"/>
      <c r="JYD46" s="539"/>
      <c r="JYE46" s="539"/>
      <c r="JYF46" s="539"/>
      <c r="JYG46" s="539"/>
      <c r="JYH46" s="539"/>
      <c r="JYI46" s="539"/>
      <c r="JYJ46" s="539"/>
      <c r="JYK46" s="539"/>
      <c r="JYL46" s="539"/>
      <c r="JYM46" s="539"/>
      <c r="JYN46" s="539"/>
      <c r="JYO46" s="539"/>
      <c r="JYP46" s="539"/>
      <c r="JYQ46" s="539"/>
      <c r="JYR46" s="539"/>
      <c r="JYS46" s="539"/>
      <c r="JYT46" s="539"/>
      <c r="JYU46" s="539"/>
      <c r="JYV46" s="539"/>
      <c r="JYW46" s="539"/>
      <c r="JYX46" s="539"/>
      <c r="JYY46" s="539"/>
      <c r="JYZ46" s="539"/>
      <c r="JZA46" s="539"/>
      <c r="JZB46" s="539"/>
      <c r="JZC46" s="539"/>
      <c r="JZD46" s="539"/>
      <c r="JZE46" s="539"/>
      <c r="JZF46" s="539"/>
      <c r="JZG46" s="539"/>
      <c r="JZH46" s="539"/>
      <c r="JZI46" s="539"/>
      <c r="JZJ46" s="539"/>
      <c r="JZK46" s="539"/>
      <c r="JZL46" s="539"/>
      <c r="JZM46" s="539"/>
      <c r="JZN46" s="539"/>
      <c r="JZO46" s="539"/>
      <c r="JZP46" s="539"/>
      <c r="JZQ46" s="539"/>
      <c r="JZR46" s="539"/>
      <c r="JZS46" s="539"/>
      <c r="JZT46" s="539"/>
      <c r="JZU46" s="539"/>
      <c r="JZV46" s="539"/>
      <c r="JZW46" s="539"/>
      <c r="JZX46" s="539"/>
      <c r="JZY46" s="539"/>
      <c r="JZZ46" s="539"/>
      <c r="KAA46" s="539"/>
      <c r="KAB46" s="539"/>
      <c r="KAC46" s="539"/>
      <c r="KAD46" s="539"/>
      <c r="KAE46" s="539"/>
      <c r="KAF46" s="539"/>
      <c r="KAG46" s="539"/>
      <c r="KAH46" s="539"/>
      <c r="KAI46" s="539"/>
      <c r="KAJ46" s="539"/>
      <c r="KAK46" s="539"/>
      <c r="KAL46" s="539"/>
      <c r="KAM46" s="539"/>
      <c r="KAN46" s="539"/>
      <c r="KAO46" s="539"/>
      <c r="KAP46" s="539"/>
      <c r="KAQ46" s="539"/>
      <c r="KAR46" s="539"/>
      <c r="KAS46" s="539"/>
      <c r="KAT46" s="539"/>
      <c r="KAU46" s="539"/>
      <c r="KAV46" s="539"/>
      <c r="KAW46" s="539"/>
      <c r="KAX46" s="539"/>
      <c r="KAY46" s="539"/>
      <c r="KAZ46" s="539"/>
      <c r="KBA46" s="539"/>
      <c r="KBB46" s="539"/>
      <c r="KBC46" s="539"/>
      <c r="KBD46" s="539"/>
      <c r="KBE46" s="539"/>
      <c r="KBF46" s="539"/>
      <c r="KBG46" s="539"/>
      <c r="KBH46" s="539"/>
      <c r="KBI46" s="539"/>
      <c r="KBJ46" s="539"/>
      <c r="KBK46" s="539"/>
      <c r="KBL46" s="539"/>
      <c r="KBM46" s="539"/>
      <c r="KBN46" s="539"/>
      <c r="KBO46" s="539"/>
      <c r="KBP46" s="539"/>
      <c r="KBQ46" s="539"/>
      <c r="KBR46" s="539"/>
      <c r="KBS46" s="539"/>
      <c r="KBT46" s="539"/>
      <c r="KBU46" s="539"/>
      <c r="KBV46" s="539"/>
      <c r="KBW46" s="539"/>
      <c r="KBX46" s="539"/>
      <c r="KBY46" s="539"/>
      <c r="KBZ46" s="539"/>
      <c r="KCA46" s="539"/>
      <c r="KCB46" s="539"/>
      <c r="KCC46" s="539"/>
      <c r="KCD46" s="539"/>
      <c r="KCE46" s="539"/>
      <c r="KCF46" s="539"/>
      <c r="KCG46" s="539"/>
      <c r="KCH46" s="539"/>
      <c r="KCI46" s="539"/>
      <c r="KCJ46" s="539"/>
      <c r="KCK46" s="539"/>
      <c r="KCL46" s="539"/>
      <c r="KCM46" s="539"/>
      <c r="KCN46" s="539"/>
      <c r="KCO46" s="539"/>
      <c r="KCP46" s="539"/>
      <c r="KCQ46" s="539"/>
      <c r="KCR46" s="539"/>
      <c r="KCS46" s="539"/>
      <c r="KCT46" s="539"/>
      <c r="KCU46" s="539"/>
      <c r="KCV46" s="539"/>
      <c r="KCW46" s="539"/>
      <c r="KCX46" s="539"/>
      <c r="KCY46" s="539"/>
      <c r="KCZ46" s="539"/>
      <c r="KDA46" s="539"/>
      <c r="KDB46" s="539"/>
      <c r="KDC46" s="539"/>
      <c r="KDD46" s="539"/>
      <c r="KDE46" s="539"/>
      <c r="KDF46" s="539"/>
      <c r="KDG46" s="539"/>
      <c r="KDH46" s="539"/>
      <c r="KDI46" s="539"/>
      <c r="KDJ46" s="539"/>
      <c r="KDK46" s="539"/>
      <c r="KDL46" s="539"/>
      <c r="KDM46" s="539"/>
      <c r="KDN46" s="539"/>
      <c r="KDO46" s="539"/>
      <c r="KDP46" s="539"/>
      <c r="KDQ46" s="539"/>
      <c r="KDR46" s="539"/>
      <c r="KDS46" s="539"/>
      <c r="KDT46" s="539"/>
      <c r="KDU46" s="539"/>
      <c r="KDV46" s="539"/>
      <c r="KDW46" s="539"/>
      <c r="KDX46" s="539"/>
      <c r="KDY46" s="539"/>
      <c r="KDZ46" s="539"/>
      <c r="KEA46" s="539"/>
      <c r="KEB46" s="539"/>
      <c r="KEC46" s="539"/>
      <c r="KED46" s="539"/>
      <c r="KEE46" s="539"/>
      <c r="KEF46" s="539"/>
      <c r="KEG46" s="539"/>
      <c r="KEH46" s="539"/>
      <c r="KEI46" s="539"/>
      <c r="KEJ46" s="539"/>
      <c r="KEK46" s="539"/>
      <c r="KEL46" s="539"/>
      <c r="KEM46" s="539"/>
      <c r="KEN46" s="539"/>
      <c r="KEO46" s="539"/>
      <c r="KEP46" s="539"/>
      <c r="KEQ46" s="539"/>
      <c r="KER46" s="539"/>
      <c r="KES46" s="539"/>
      <c r="KET46" s="539"/>
      <c r="KEU46" s="539"/>
      <c r="KEV46" s="539"/>
      <c r="KEW46" s="539"/>
      <c r="KEX46" s="539"/>
      <c r="KEY46" s="539"/>
      <c r="KEZ46" s="539"/>
      <c r="KFA46" s="539"/>
      <c r="KFB46" s="539"/>
      <c r="KFC46" s="539"/>
      <c r="KFD46" s="539"/>
      <c r="KFE46" s="539"/>
      <c r="KFF46" s="539"/>
      <c r="KFG46" s="539"/>
      <c r="KFH46" s="539"/>
      <c r="KFI46" s="539"/>
      <c r="KFJ46" s="539"/>
      <c r="KFK46" s="539"/>
      <c r="KFL46" s="539"/>
      <c r="KFM46" s="539"/>
      <c r="KFN46" s="539"/>
      <c r="KFO46" s="539"/>
      <c r="KFP46" s="539"/>
      <c r="KFQ46" s="539"/>
      <c r="KFR46" s="539"/>
      <c r="KFS46" s="539"/>
      <c r="KFT46" s="539"/>
      <c r="KFU46" s="539"/>
      <c r="KFV46" s="539"/>
      <c r="KFW46" s="539"/>
      <c r="KFX46" s="539"/>
      <c r="KFY46" s="539"/>
      <c r="KFZ46" s="539"/>
      <c r="KGA46" s="539"/>
      <c r="KGB46" s="539"/>
      <c r="KGC46" s="539"/>
      <c r="KGD46" s="539"/>
      <c r="KGE46" s="539"/>
      <c r="KGF46" s="539"/>
      <c r="KGG46" s="539"/>
      <c r="KGH46" s="539"/>
      <c r="KGI46" s="539"/>
      <c r="KGJ46" s="539"/>
      <c r="KGK46" s="539"/>
      <c r="KGL46" s="539"/>
      <c r="KGM46" s="539"/>
      <c r="KGN46" s="539"/>
      <c r="KGO46" s="539"/>
      <c r="KGP46" s="539"/>
      <c r="KGQ46" s="539"/>
      <c r="KGR46" s="539"/>
      <c r="KGS46" s="539"/>
      <c r="KGT46" s="539"/>
      <c r="KGU46" s="539"/>
      <c r="KGV46" s="539"/>
      <c r="KGW46" s="539"/>
      <c r="KGX46" s="539"/>
      <c r="KGY46" s="539"/>
      <c r="KGZ46" s="539"/>
      <c r="KHA46" s="539"/>
      <c r="KHB46" s="539"/>
      <c r="KHC46" s="539"/>
      <c r="KHD46" s="539"/>
      <c r="KHE46" s="539"/>
      <c r="KHF46" s="539"/>
      <c r="KHG46" s="539"/>
      <c r="KHH46" s="539"/>
      <c r="KHI46" s="539"/>
      <c r="KHJ46" s="539"/>
      <c r="KHK46" s="539"/>
      <c r="KHL46" s="539"/>
      <c r="KHM46" s="539"/>
      <c r="KHN46" s="539"/>
      <c r="KHO46" s="539"/>
      <c r="KHP46" s="539"/>
      <c r="KHQ46" s="539"/>
      <c r="KHR46" s="539"/>
      <c r="KHS46" s="539"/>
      <c r="KHT46" s="539"/>
      <c r="KHU46" s="539"/>
      <c r="KHV46" s="539"/>
      <c r="KHW46" s="539"/>
      <c r="KHX46" s="539"/>
      <c r="KHY46" s="539"/>
      <c r="KHZ46" s="539"/>
      <c r="KIA46" s="539"/>
      <c r="KIB46" s="539"/>
      <c r="KIC46" s="539"/>
      <c r="KID46" s="539"/>
      <c r="KIE46" s="539"/>
      <c r="KIF46" s="539"/>
      <c r="KIG46" s="539"/>
      <c r="KIH46" s="539"/>
      <c r="KII46" s="539"/>
      <c r="KIJ46" s="539"/>
      <c r="KIK46" s="539"/>
      <c r="KIL46" s="539"/>
      <c r="KIM46" s="539"/>
      <c r="KIN46" s="539"/>
      <c r="KIO46" s="539"/>
      <c r="KIP46" s="539"/>
      <c r="KIQ46" s="539"/>
      <c r="KIR46" s="539"/>
      <c r="KIS46" s="539"/>
      <c r="KIT46" s="539"/>
      <c r="KIU46" s="539"/>
      <c r="KIV46" s="539"/>
      <c r="KIW46" s="539"/>
      <c r="KIX46" s="539"/>
      <c r="KIY46" s="539"/>
      <c r="KIZ46" s="539"/>
      <c r="KJA46" s="539"/>
      <c r="KJB46" s="539"/>
      <c r="KJC46" s="539"/>
      <c r="KJD46" s="539"/>
      <c r="KJE46" s="539"/>
      <c r="KJF46" s="539"/>
      <c r="KJG46" s="539"/>
      <c r="KJH46" s="539"/>
      <c r="KJI46" s="539"/>
      <c r="KJJ46" s="539"/>
      <c r="KJK46" s="539"/>
      <c r="KJL46" s="539"/>
      <c r="KJM46" s="539"/>
      <c r="KJN46" s="539"/>
      <c r="KJO46" s="539"/>
      <c r="KJP46" s="539"/>
      <c r="KJQ46" s="539"/>
      <c r="KJR46" s="539"/>
      <c r="KJS46" s="539"/>
      <c r="KJT46" s="539"/>
      <c r="KJU46" s="539"/>
      <c r="KJV46" s="539"/>
      <c r="KJW46" s="539"/>
      <c r="KJX46" s="539"/>
      <c r="KJY46" s="539"/>
      <c r="KJZ46" s="539"/>
      <c r="KKA46" s="539"/>
      <c r="KKB46" s="539"/>
      <c r="KKC46" s="539"/>
      <c r="KKD46" s="539"/>
      <c r="KKE46" s="539"/>
      <c r="KKF46" s="539"/>
      <c r="KKG46" s="539"/>
      <c r="KKH46" s="539"/>
      <c r="KKI46" s="539"/>
      <c r="KKJ46" s="539"/>
      <c r="KKK46" s="539"/>
      <c r="KKL46" s="539"/>
      <c r="KKM46" s="539"/>
      <c r="KKN46" s="539"/>
      <c r="KKO46" s="539"/>
      <c r="KKP46" s="539"/>
      <c r="KKQ46" s="539"/>
      <c r="KKR46" s="539"/>
      <c r="KKS46" s="539"/>
      <c r="KKT46" s="539"/>
      <c r="KKU46" s="539"/>
      <c r="KKV46" s="539"/>
      <c r="KKW46" s="539"/>
      <c r="KKX46" s="539"/>
      <c r="KKY46" s="539"/>
      <c r="KKZ46" s="539"/>
      <c r="KLA46" s="539"/>
      <c r="KLB46" s="539"/>
      <c r="KLC46" s="539"/>
      <c r="KLD46" s="539"/>
      <c r="KLE46" s="539"/>
      <c r="KLF46" s="539"/>
      <c r="KLG46" s="539"/>
      <c r="KLH46" s="539"/>
      <c r="KLI46" s="539"/>
      <c r="KLJ46" s="539"/>
      <c r="KLK46" s="539"/>
      <c r="KLL46" s="539"/>
      <c r="KLM46" s="539"/>
      <c r="KLN46" s="539"/>
      <c r="KLO46" s="539"/>
      <c r="KLP46" s="539"/>
      <c r="KLQ46" s="539"/>
      <c r="KLR46" s="539"/>
      <c r="KLS46" s="539"/>
      <c r="KLT46" s="539"/>
      <c r="KLU46" s="539"/>
      <c r="KLV46" s="539"/>
      <c r="KLW46" s="539"/>
      <c r="KLX46" s="539"/>
      <c r="KLY46" s="539"/>
      <c r="KLZ46" s="539"/>
      <c r="KMA46" s="539"/>
      <c r="KMB46" s="539"/>
      <c r="KMC46" s="539"/>
      <c r="KMD46" s="539"/>
      <c r="KME46" s="539"/>
      <c r="KMF46" s="539"/>
      <c r="KMG46" s="539"/>
      <c r="KMH46" s="539"/>
      <c r="KMI46" s="539"/>
      <c r="KMJ46" s="539"/>
      <c r="KMK46" s="539"/>
      <c r="KML46" s="539"/>
      <c r="KMM46" s="539"/>
      <c r="KMN46" s="539"/>
      <c r="KMO46" s="539"/>
      <c r="KMP46" s="539"/>
      <c r="KMQ46" s="539"/>
      <c r="KMR46" s="539"/>
      <c r="KMS46" s="539"/>
      <c r="KMT46" s="539"/>
      <c r="KMU46" s="539"/>
      <c r="KMV46" s="539"/>
      <c r="KMW46" s="539"/>
      <c r="KMX46" s="539"/>
      <c r="KMY46" s="539"/>
      <c r="KMZ46" s="539"/>
      <c r="KNA46" s="539"/>
      <c r="KNB46" s="539"/>
      <c r="KNC46" s="539"/>
      <c r="KND46" s="539"/>
      <c r="KNE46" s="539"/>
      <c r="KNF46" s="539"/>
      <c r="KNG46" s="539"/>
      <c r="KNH46" s="539"/>
      <c r="KNI46" s="539"/>
      <c r="KNJ46" s="539"/>
      <c r="KNK46" s="539"/>
      <c r="KNL46" s="539"/>
      <c r="KNM46" s="539"/>
      <c r="KNN46" s="539"/>
      <c r="KNO46" s="539"/>
      <c r="KNP46" s="539"/>
      <c r="KNQ46" s="539"/>
      <c r="KNR46" s="539"/>
      <c r="KNS46" s="539"/>
      <c r="KNT46" s="539"/>
      <c r="KNU46" s="539"/>
      <c r="KNV46" s="539"/>
      <c r="KNW46" s="539"/>
      <c r="KNX46" s="539"/>
      <c r="KNY46" s="539"/>
      <c r="KNZ46" s="539"/>
      <c r="KOA46" s="539"/>
      <c r="KOB46" s="539"/>
      <c r="KOC46" s="539"/>
      <c r="KOD46" s="539"/>
      <c r="KOE46" s="539"/>
      <c r="KOF46" s="539"/>
      <c r="KOG46" s="539"/>
      <c r="KOH46" s="539"/>
      <c r="KOI46" s="539"/>
      <c r="KOJ46" s="539"/>
      <c r="KOK46" s="539"/>
      <c r="KOL46" s="539"/>
      <c r="KOM46" s="539"/>
      <c r="KON46" s="539"/>
      <c r="KOO46" s="539"/>
      <c r="KOP46" s="539"/>
      <c r="KOQ46" s="539"/>
      <c r="KOR46" s="539"/>
      <c r="KOS46" s="539"/>
      <c r="KOT46" s="539"/>
      <c r="KOU46" s="539"/>
      <c r="KOV46" s="539"/>
      <c r="KOW46" s="539"/>
      <c r="KOX46" s="539"/>
      <c r="KOY46" s="539"/>
      <c r="KOZ46" s="539"/>
      <c r="KPA46" s="539"/>
      <c r="KPB46" s="539"/>
      <c r="KPC46" s="539"/>
      <c r="KPD46" s="539"/>
      <c r="KPE46" s="539"/>
      <c r="KPF46" s="539"/>
      <c r="KPG46" s="539"/>
      <c r="KPH46" s="539"/>
      <c r="KPI46" s="539"/>
      <c r="KPJ46" s="539"/>
      <c r="KPK46" s="539"/>
      <c r="KPL46" s="539"/>
      <c r="KPM46" s="539"/>
      <c r="KPN46" s="539"/>
      <c r="KPO46" s="539"/>
      <c r="KPP46" s="539"/>
      <c r="KPQ46" s="539"/>
      <c r="KPR46" s="539"/>
      <c r="KPS46" s="539"/>
      <c r="KPT46" s="539"/>
      <c r="KPU46" s="539"/>
      <c r="KPV46" s="539"/>
      <c r="KPW46" s="539"/>
      <c r="KPX46" s="539"/>
      <c r="KPY46" s="539"/>
      <c r="KPZ46" s="539"/>
      <c r="KQA46" s="539"/>
      <c r="KQB46" s="539"/>
      <c r="KQC46" s="539"/>
      <c r="KQD46" s="539"/>
      <c r="KQE46" s="539"/>
      <c r="KQF46" s="539"/>
      <c r="KQG46" s="539"/>
      <c r="KQH46" s="539"/>
      <c r="KQI46" s="539"/>
      <c r="KQJ46" s="539"/>
      <c r="KQK46" s="539"/>
      <c r="KQL46" s="539"/>
      <c r="KQM46" s="539"/>
      <c r="KQN46" s="539"/>
      <c r="KQO46" s="539"/>
      <c r="KQP46" s="539"/>
      <c r="KQQ46" s="539"/>
      <c r="KQR46" s="539"/>
      <c r="KQS46" s="539"/>
      <c r="KQT46" s="539"/>
      <c r="KQU46" s="539"/>
      <c r="KQV46" s="539"/>
      <c r="KQW46" s="539"/>
      <c r="KQX46" s="539"/>
      <c r="KQY46" s="539"/>
      <c r="KQZ46" s="539"/>
      <c r="KRA46" s="539"/>
      <c r="KRB46" s="539"/>
      <c r="KRC46" s="539"/>
      <c r="KRD46" s="539"/>
      <c r="KRE46" s="539"/>
      <c r="KRF46" s="539"/>
      <c r="KRG46" s="539"/>
      <c r="KRH46" s="539"/>
      <c r="KRI46" s="539"/>
      <c r="KRJ46" s="539"/>
      <c r="KRK46" s="539"/>
      <c r="KRL46" s="539"/>
      <c r="KRM46" s="539"/>
      <c r="KRN46" s="539"/>
      <c r="KRO46" s="539"/>
      <c r="KRP46" s="539"/>
      <c r="KRQ46" s="539"/>
      <c r="KRR46" s="539"/>
      <c r="KRS46" s="539"/>
      <c r="KRT46" s="539"/>
      <c r="KRU46" s="539"/>
      <c r="KRV46" s="539"/>
      <c r="KRW46" s="539"/>
      <c r="KRX46" s="539"/>
      <c r="KRY46" s="539"/>
      <c r="KRZ46" s="539"/>
      <c r="KSA46" s="539"/>
      <c r="KSB46" s="539"/>
      <c r="KSC46" s="539"/>
      <c r="KSD46" s="539"/>
      <c r="KSE46" s="539"/>
      <c r="KSF46" s="539"/>
      <c r="KSG46" s="539"/>
      <c r="KSH46" s="539"/>
      <c r="KSI46" s="539"/>
      <c r="KSJ46" s="539"/>
      <c r="KSK46" s="539"/>
      <c r="KSL46" s="539"/>
      <c r="KSM46" s="539"/>
      <c r="KSN46" s="539"/>
      <c r="KSO46" s="539"/>
      <c r="KSP46" s="539"/>
      <c r="KSQ46" s="539"/>
      <c r="KSR46" s="539"/>
      <c r="KSS46" s="539"/>
      <c r="KST46" s="539"/>
      <c r="KSU46" s="539"/>
      <c r="KSV46" s="539"/>
      <c r="KSW46" s="539"/>
      <c r="KSX46" s="539"/>
      <c r="KSY46" s="539"/>
      <c r="KSZ46" s="539"/>
      <c r="KTA46" s="539"/>
      <c r="KTB46" s="539"/>
      <c r="KTC46" s="539"/>
      <c r="KTD46" s="539"/>
      <c r="KTE46" s="539"/>
      <c r="KTF46" s="539"/>
      <c r="KTG46" s="539"/>
      <c r="KTH46" s="539"/>
      <c r="KTI46" s="539"/>
      <c r="KTJ46" s="539"/>
      <c r="KTK46" s="539"/>
      <c r="KTL46" s="539"/>
      <c r="KTM46" s="539"/>
      <c r="KTN46" s="539"/>
      <c r="KTO46" s="539"/>
      <c r="KTP46" s="539"/>
      <c r="KTQ46" s="539"/>
      <c r="KTR46" s="539"/>
      <c r="KTS46" s="539"/>
      <c r="KTT46" s="539"/>
      <c r="KTU46" s="539"/>
      <c r="KTV46" s="539"/>
      <c r="KTW46" s="539"/>
      <c r="KTX46" s="539"/>
      <c r="KTY46" s="539"/>
      <c r="KTZ46" s="539"/>
      <c r="KUA46" s="539"/>
      <c r="KUB46" s="539"/>
      <c r="KUC46" s="539"/>
      <c r="KUD46" s="539"/>
      <c r="KUE46" s="539"/>
      <c r="KUF46" s="539"/>
      <c r="KUG46" s="539"/>
      <c r="KUH46" s="539"/>
      <c r="KUI46" s="539"/>
      <c r="KUJ46" s="539"/>
      <c r="KUK46" s="539"/>
      <c r="KUL46" s="539"/>
      <c r="KUM46" s="539"/>
      <c r="KUN46" s="539"/>
      <c r="KUO46" s="539"/>
      <c r="KUP46" s="539"/>
      <c r="KUQ46" s="539"/>
      <c r="KUR46" s="539"/>
      <c r="KUS46" s="539"/>
      <c r="KUT46" s="539"/>
      <c r="KUU46" s="539"/>
      <c r="KUV46" s="539"/>
      <c r="KUW46" s="539"/>
      <c r="KUX46" s="539"/>
      <c r="KUY46" s="539"/>
      <c r="KUZ46" s="539"/>
      <c r="KVA46" s="539"/>
      <c r="KVB46" s="539"/>
      <c r="KVC46" s="539"/>
      <c r="KVD46" s="539"/>
      <c r="KVE46" s="539"/>
      <c r="KVF46" s="539"/>
      <c r="KVG46" s="539"/>
      <c r="KVH46" s="539"/>
      <c r="KVI46" s="539"/>
      <c r="KVJ46" s="539"/>
      <c r="KVK46" s="539"/>
      <c r="KVL46" s="539"/>
      <c r="KVM46" s="539"/>
      <c r="KVN46" s="539"/>
      <c r="KVO46" s="539"/>
      <c r="KVP46" s="539"/>
      <c r="KVQ46" s="539"/>
      <c r="KVR46" s="539"/>
      <c r="KVS46" s="539"/>
      <c r="KVT46" s="539"/>
      <c r="KVU46" s="539"/>
      <c r="KVV46" s="539"/>
      <c r="KVW46" s="539"/>
      <c r="KVX46" s="539"/>
      <c r="KVY46" s="539"/>
      <c r="KVZ46" s="539"/>
      <c r="KWA46" s="539"/>
      <c r="KWB46" s="539"/>
      <c r="KWC46" s="539"/>
      <c r="KWD46" s="539"/>
      <c r="KWE46" s="539"/>
      <c r="KWF46" s="539"/>
      <c r="KWG46" s="539"/>
      <c r="KWH46" s="539"/>
      <c r="KWI46" s="539"/>
      <c r="KWJ46" s="539"/>
      <c r="KWK46" s="539"/>
      <c r="KWL46" s="539"/>
      <c r="KWM46" s="539"/>
      <c r="KWN46" s="539"/>
      <c r="KWO46" s="539"/>
      <c r="KWP46" s="539"/>
      <c r="KWQ46" s="539"/>
      <c r="KWR46" s="539"/>
      <c r="KWS46" s="539"/>
      <c r="KWT46" s="539"/>
      <c r="KWU46" s="539"/>
      <c r="KWV46" s="539"/>
      <c r="KWW46" s="539"/>
      <c r="KWX46" s="539"/>
      <c r="KWY46" s="539"/>
      <c r="KWZ46" s="539"/>
      <c r="KXA46" s="539"/>
      <c r="KXB46" s="539"/>
      <c r="KXC46" s="539"/>
      <c r="KXD46" s="539"/>
      <c r="KXE46" s="539"/>
      <c r="KXF46" s="539"/>
      <c r="KXG46" s="539"/>
      <c r="KXH46" s="539"/>
      <c r="KXI46" s="539"/>
      <c r="KXJ46" s="539"/>
      <c r="KXK46" s="539"/>
      <c r="KXL46" s="539"/>
      <c r="KXM46" s="539"/>
      <c r="KXN46" s="539"/>
      <c r="KXO46" s="539"/>
      <c r="KXP46" s="539"/>
      <c r="KXQ46" s="539"/>
      <c r="KXR46" s="539"/>
      <c r="KXS46" s="539"/>
      <c r="KXT46" s="539"/>
      <c r="KXU46" s="539"/>
      <c r="KXV46" s="539"/>
      <c r="KXW46" s="539"/>
      <c r="KXX46" s="539"/>
      <c r="KXY46" s="539"/>
      <c r="KXZ46" s="539"/>
      <c r="KYA46" s="539"/>
      <c r="KYB46" s="539"/>
      <c r="KYC46" s="539"/>
      <c r="KYD46" s="539"/>
      <c r="KYE46" s="539"/>
      <c r="KYF46" s="539"/>
      <c r="KYG46" s="539"/>
      <c r="KYH46" s="539"/>
      <c r="KYI46" s="539"/>
      <c r="KYJ46" s="539"/>
      <c r="KYK46" s="539"/>
      <c r="KYL46" s="539"/>
      <c r="KYM46" s="539"/>
      <c r="KYN46" s="539"/>
      <c r="KYO46" s="539"/>
      <c r="KYP46" s="539"/>
      <c r="KYQ46" s="539"/>
      <c r="KYR46" s="539"/>
      <c r="KYS46" s="539"/>
      <c r="KYT46" s="539"/>
      <c r="KYU46" s="539"/>
      <c r="KYV46" s="539"/>
      <c r="KYW46" s="539"/>
      <c r="KYX46" s="539"/>
      <c r="KYY46" s="539"/>
      <c r="KYZ46" s="539"/>
      <c r="KZA46" s="539"/>
      <c r="KZB46" s="539"/>
      <c r="KZC46" s="539"/>
      <c r="KZD46" s="539"/>
      <c r="KZE46" s="539"/>
      <c r="KZF46" s="539"/>
      <c r="KZG46" s="539"/>
      <c r="KZH46" s="539"/>
      <c r="KZI46" s="539"/>
      <c r="KZJ46" s="539"/>
      <c r="KZK46" s="539"/>
      <c r="KZL46" s="539"/>
      <c r="KZM46" s="539"/>
      <c r="KZN46" s="539"/>
      <c r="KZO46" s="539"/>
      <c r="KZP46" s="539"/>
      <c r="KZQ46" s="539"/>
      <c r="KZR46" s="539"/>
      <c r="KZS46" s="539"/>
      <c r="KZT46" s="539"/>
      <c r="KZU46" s="539"/>
      <c r="KZV46" s="539"/>
      <c r="KZW46" s="539"/>
      <c r="KZX46" s="539"/>
      <c r="KZY46" s="539"/>
      <c r="KZZ46" s="539"/>
      <c r="LAA46" s="539"/>
      <c r="LAB46" s="539"/>
      <c r="LAC46" s="539"/>
      <c r="LAD46" s="539"/>
      <c r="LAE46" s="539"/>
      <c r="LAF46" s="539"/>
      <c r="LAG46" s="539"/>
      <c r="LAH46" s="539"/>
      <c r="LAI46" s="539"/>
      <c r="LAJ46" s="539"/>
      <c r="LAK46" s="539"/>
      <c r="LAL46" s="539"/>
      <c r="LAM46" s="539"/>
      <c r="LAN46" s="539"/>
      <c r="LAO46" s="539"/>
      <c r="LAP46" s="539"/>
      <c r="LAQ46" s="539"/>
      <c r="LAR46" s="539"/>
      <c r="LAS46" s="539"/>
      <c r="LAT46" s="539"/>
      <c r="LAU46" s="539"/>
      <c r="LAV46" s="539"/>
      <c r="LAW46" s="539"/>
      <c r="LAX46" s="539"/>
      <c r="LAY46" s="539"/>
      <c r="LAZ46" s="539"/>
      <c r="LBA46" s="539"/>
      <c r="LBB46" s="539"/>
      <c r="LBC46" s="539"/>
      <c r="LBD46" s="539"/>
      <c r="LBE46" s="539"/>
      <c r="LBF46" s="539"/>
      <c r="LBG46" s="539"/>
      <c r="LBH46" s="539"/>
      <c r="LBI46" s="539"/>
      <c r="LBJ46" s="539"/>
      <c r="LBK46" s="539"/>
      <c r="LBL46" s="539"/>
      <c r="LBM46" s="539"/>
      <c r="LBN46" s="539"/>
      <c r="LBO46" s="539"/>
      <c r="LBP46" s="539"/>
      <c r="LBQ46" s="539"/>
      <c r="LBR46" s="539"/>
      <c r="LBS46" s="539"/>
      <c r="LBT46" s="539"/>
      <c r="LBU46" s="539"/>
      <c r="LBV46" s="539"/>
      <c r="LBW46" s="539"/>
      <c r="LBX46" s="539"/>
      <c r="LBY46" s="539"/>
      <c r="LBZ46" s="539"/>
      <c r="LCA46" s="539"/>
      <c r="LCB46" s="539"/>
      <c r="LCC46" s="539"/>
      <c r="LCD46" s="539"/>
      <c r="LCE46" s="539"/>
      <c r="LCF46" s="539"/>
      <c r="LCG46" s="539"/>
      <c r="LCH46" s="539"/>
      <c r="LCI46" s="539"/>
      <c r="LCJ46" s="539"/>
      <c r="LCK46" s="539"/>
      <c r="LCL46" s="539"/>
      <c r="LCM46" s="539"/>
      <c r="LCN46" s="539"/>
      <c r="LCO46" s="539"/>
      <c r="LCP46" s="539"/>
      <c r="LCQ46" s="539"/>
      <c r="LCR46" s="539"/>
      <c r="LCS46" s="539"/>
      <c r="LCT46" s="539"/>
      <c r="LCU46" s="539"/>
      <c r="LCV46" s="539"/>
      <c r="LCW46" s="539"/>
      <c r="LCX46" s="539"/>
      <c r="LCY46" s="539"/>
      <c r="LCZ46" s="539"/>
      <c r="LDA46" s="539"/>
      <c r="LDB46" s="539"/>
      <c r="LDC46" s="539"/>
      <c r="LDD46" s="539"/>
      <c r="LDE46" s="539"/>
      <c r="LDF46" s="539"/>
      <c r="LDG46" s="539"/>
      <c r="LDH46" s="539"/>
      <c r="LDI46" s="539"/>
      <c r="LDJ46" s="539"/>
      <c r="LDK46" s="539"/>
      <c r="LDL46" s="539"/>
      <c r="LDM46" s="539"/>
      <c r="LDN46" s="539"/>
      <c r="LDO46" s="539"/>
      <c r="LDP46" s="539"/>
      <c r="LDQ46" s="539"/>
      <c r="LDR46" s="539"/>
      <c r="LDS46" s="539"/>
      <c r="LDT46" s="539"/>
      <c r="LDU46" s="539"/>
      <c r="LDV46" s="539"/>
      <c r="LDW46" s="539"/>
      <c r="LDX46" s="539"/>
      <c r="LDY46" s="539"/>
      <c r="LDZ46" s="539"/>
      <c r="LEA46" s="539"/>
      <c r="LEB46" s="539"/>
      <c r="LEC46" s="539"/>
      <c r="LED46" s="539"/>
      <c r="LEE46" s="539"/>
      <c r="LEF46" s="539"/>
      <c r="LEG46" s="539"/>
      <c r="LEH46" s="539"/>
      <c r="LEI46" s="539"/>
      <c r="LEJ46" s="539"/>
      <c r="LEK46" s="539"/>
      <c r="LEL46" s="539"/>
      <c r="LEM46" s="539"/>
      <c r="LEN46" s="539"/>
      <c r="LEO46" s="539"/>
      <c r="LEP46" s="539"/>
      <c r="LEQ46" s="539"/>
      <c r="LER46" s="539"/>
      <c r="LES46" s="539"/>
      <c r="LET46" s="539"/>
      <c r="LEU46" s="539"/>
      <c r="LEV46" s="539"/>
      <c r="LEW46" s="539"/>
      <c r="LEX46" s="539"/>
      <c r="LEY46" s="539"/>
      <c r="LEZ46" s="539"/>
      <c r="LFA46" s="539"/>
      <c r="LFB46" s="539"/>
      <c r="LFC46" s="539"/>
      <c r="LFD46" s="539"/>
      <c r="LFE46" s="539"/>
      <c r="LFF46" s="539"/>
      <c r="LFG46" s="539"/>
      <c r="LFH46" s="539"/>
      <c r="LFI46" s="539"/>
      <c r="LFJ46" s="539"/>
      <c r="LFK46" s="539"/>
      <c r="LFL46" s="539"/>
      <c r="LFM46" s="539"/>
      <c r="LFN46" s="539"/>
      <c r="LFO46" s="539"/>
      <c r="LFP46" s="539"/>
      <c r="LFQ46" s="539"/>
      <c r="LFR46" s="539"/>
      <c r="LFS46" s="539"/>
      <c r="LFT46" s="539"/>
      <c r="LFU46" s="539"/>
      <c r="LFV46" s="539"/>
      <c r="LFW46" s="539"/>
      <c r="LFX46" s="539"/>
      <c r="LFY46" s="539"/>
      <c r="LFZ46" s="539"/>
      <c r="LGA46" s="539"/>
      <c r="LGB46" s="539"/>
      <c r="LGC46" s="539"/>
      <c r="LGD46" s="539"/>
      <c r="LGE46" s="539"/>
      <c r="LGF46" s="539"/>
      <c r="LGG46" s="539"/>
      <c r="LGH46" s="539"/>
      <c r="LGI46" s="539"/>
      <c r="LGJ46" s="539"/>
      <c r="LGK46" s="539"/>
      <c r="LGL46" s="539"/>
      <c r="LGM46" s="539"/>
      <c r="LGN46" s="539"/>
      <c r="LGO46" s="539"/>
      <c r="LGP46" s="539"/>
      <c r="LGQ46" s="539"/>
      <c r="LGR46" s="539"/>
      <c r="LGS46" s="539"/>
      <c r="LGT46" s="539"/>
      <c r="LGU46" s="539"/>
      <c r="LGV46" s="539"/>
      <c r="LGW46" s="539"/>
      <c r="LGX46" s="539"/>
      <c r="LGY46" s="539"/>
      <c r="LGZ46" s="539"/>
      <c r="LHA46" s="539"/>
      <c r="LHB46" s="539"/>
      <c r="LHC46" s="539"/>
      <c r="LHD46" s="539"/>
      <c r="LHE46" s="539"/>
      <c r="LHF46" s="539"/>
      <c r="LHG46" s="539"/>
      <c r="LHH46" s="539"/>
      <c r="LHI46" s="539"/>
      <c r="LHJ46" s="539"/>
      <c r="LHK46" s="539"/>
      <c r="LHL46" s="539"/>
      <c r="LHM46" s="539"/>
      <c r="LHN46" s="539"/>
      <c r="LHO46" s="539"/>
      <c r="LHP46" s="539"/>
      <c r="LHQ46" s="539"/>
      <c r="LHR46" s="539"/>
      <c r="LHS46" s="539"/>
      <c r="LHT46" s="539"/>
      <c r="LHU46" s="539"/>
      <c r="LHV46" s="539"/>
      <c r="LHW46" s="539"/>
      <c r="LHX46" s="539"/>
      <c r="LHY46" s="539"/>
      <c r="LHZ46" s="539"/>
      <c r="LIA46" s="539"/>
      <c r="LIB46" s="539"/>
      <c r="LIC46" s="539"/>
      <c r="LID46" s="539"/>
      <c r="LIE46" s="539"/>
      <c r="LIF46" s="539"/>
      <c r="LIG46" s="539"/>
      <c r="LIH46" s="539"/>
      <c r="LII46" s="539"/>
      <c r="LIJ46" s="539"/>
      <c r="LIK46" s="539"/>
      <c r="LIL46" s="539"/>
      <c r="LIM46" s="539"/>
      <c r="LIN46" s="539"/>
      <c r="LIO46" s="539"/>
      <c r="LIP46" s="539"/>
      <c r="LIQ46" s="539"/>
      <c r="LIR46" s="539"/>
      <c r="LIS46" s="539"/>
      <c r="LIT46" s="539"/>
      <c r="LIU46" s="539"/>
      <c r="LIV46" s="539"/>
      <c r="LIW46" s="539"/>
      <c r="LIX46" s="539"/>
      <c r="LIY46" s="539"/>
      <c r="LIZ46" s="539"/>
      <c r="LJA46" s="539"/>
      <c r="LJB46" s="539"/>
      <c r="LJC46" s="539"/>
      <c r="LJD46" s="539"/>
      <c r="LJE46" s="539"/>
      <c r="LJF46" s="539"/>
      <c r="LJG46" s="539"/>
      <c r="LJH46" s="539"/>
      <c r="LJI46" s="539"/>
      <c r="LJJ46" s="539"/>
      <c r="LJK46" s="539"/>
      <c r="LJL46" s="539"/>
      <c r="LJM46" s="539"/>
      <c r="LJN46" s="539"/>
      <c r="LJO46" s="539"/>
      <c r="LJP46" s="539"/>
      <c r="LJQ46" s="539"/>
      <c r="LJR46" s="539"/>
      <c r="LJS46" s="539"/>
      <c r="LJT46" s="539"/>
      <c r="LJU46" s="539"/>
      <c r="LJV46" s="539"/>
      <c r="LJW46" s="539"/>
      <c r="LJX46" s="539"/>
      <c r="LJY46" s="539"/>
      <c r="LJZ46" s="539"/>
      <c r="LKA46" s="539"/>
      <c r="LKB46" s="539"/>
      <c r="LKC46" s="539"/>
      <c r="LKD46" s="539"/>
      <c r="LKE46" s="539"/>
      <c r="LKF46" s="539"/>
      <c r="LKG46" s="539"/>
      <c r="LKH46" s="539"/>
      <c r="LKI46" s="539"/>
      <c r="LKJ46" s="539"/>
      <c r="LKK46" s="539"/>
      <c r="LKL46" s="539"/>
      <c r="LKM46" s="539"/>
      <c r="LKN46" s="539"/>
      <c r="LKO46" s="539"/>
      <c r="LKP46" s="539"/>
      <c r="LKQ46" s="539"/>
      <c r="LKR46" s="539"/>
      <c r="LKS46" s="539"/>
      <c r="LKT46" s="539"/>
      <c r="LKU46" s="539"/>
      <c r="LKV46" s="539"/>
      <c r="LKW46" s="539"/>
      <c r="LKX46" s="539"/>
      <c r="LKY46" s="539"/>
      <c r="LKZ46" s="539"/>
      <c r="LLA46" s="539"/>
      <c r="LLB46" s="539"/>
      <c r="LLC46" s="539"/>
      <c r="LLD46" s="539"/>
      <c r="LLE46" s="539"/>
      <c r="LLF46" s="539"/>
      <c r="LLG46" s="539"/>
      <c r="LLH46" s="539"/>
      <c r="LLI46" s="539"/>
      <c r="LLJ46" s="539"/>
      <c r="LLK46" s="539"/>
      <c r="LLL46" s="539"/>
      <c r="LLM46" s="539"/>
      <c r="LLN46" s="539"/>
      <c r="LLO46" s="539"/>
      <c r="LLP46" s="539"/>
      <c r="LLQ46" s="539"/>
      <c r="LLR46" s="539"/>
      <c r="LLS46" s="539"/>
      <c r="LLT46" s="539"/>
      <c r="LLU46" s="539"/>
      <c r="LLV46" s="539"/>
      <c r="LLW46" s="539"/>
      <c r="LLX46" s="539"/>
      <c r="LLY46" s="539"/>
      <c r="LLZ46" s="539"/>
      <c r="LMA46" s="539"/>
      <c r="LMB46" s="539"/>
      <c r="LMC46" s="539"/>
      <c r="LMD46" s="539"/>
      <c r="LME46" s="539"/>
      <c r="LMF46" s="539"/>
      <c r="LMG46" s="539"/>
      <c r="LMH46" s="539"/>
      <c r="LMI46" s="539"/>
      <c r="LMJ46" s="539"/>
      <c r="LMK46" s="539"/>
      <c r="LML46" s="539"/>
      <c r="LMM46" s="539"/>
      <c r="LMN46" s="539"/>
      <c r="LMO46" s="539"/>
      <c r="LMP46" s="539"/>
      <c r="LMQ46" s="539"/>
      <c r="LMR46" s="539"/>
      <c r="LMS46" s="539"/>
      <c r="LMT46" s="539"/>
      <c r="LMU46" s="539"/>
      <c r="LMV46" s="539"/>
      <c r="LMW46" s="539"/>
      <c r="LMX46" s="539"/>
      <c r="LMY46" s="539"/>
      <c r="LMZ46" s="539"/>
      <c r="LNA46" s="539"/>
      <c r="LNB46" s="539"/>
      <c r="LNC46" s="539"/>
      <c r="LND46" s="539"/>
      <c r="LNE46" s="539"/>
      <c r="LNF46" s="539"/>
      <c r="LNG46" s="539"/>
      <c r="LNH46" s="539"/>
      <c r="LNI46" s="539"/>
      <c r="LNJ46" s="539"/>
      <c r="LNK46" s="539"/>
      <c r="LNL46" s="539"/>
      <c r="LNM46" s="539"/>
      <c r="LNN46" s="539"/>
      <c r="LNO46" s="539"/>
      <c r="LNP46" s="539"/>
      <c r="LNQ46" s="539"/>
      <c r="LNR46" s="539"/>
      <c r="LNS46" s="539"/>
      <c r="LNT46" s="539"/>
      <c r="LNU46" s="539"/>
      <c r="LNV46" s="539"/>
      <c r="LNW46" s="539"/>
      <c r="LNX46" s="539"/>
      <c r="LNY46" s="539"/>
      <c r="LNZ46" s="539"/>
      <c r="LOA46" s="539"/>
      <c r="LOB46" s="539"/>
      <c r="LOC46" s="539"/>
      <c r="LOD46" s="539"/>
      <c r="LOE46" s="539"/>
      <c r="LOF46" s="539"/>
      <c r="LOG46" s="539"/>
      <c r="LOH46" s="539"/>
      <c r="LOI46" s="539"/>
      <c r="LOJ46" s="539"/>
      <c r="LOK46" s="539"/>
      <c r="LOL46" s="539"/>
      <c r="LOM46" s="539"/>
      <c r="LON46" s="539"/>
      <c r="LOO46" s="539"/>
      <c r="LOP46" s="539"/>
      <c r="LOQ46" s="539"/>
      <c r="LOR46" s="539"/>
      <c r="LOS46" s="539"/>
      <c r="LOT46" s="539"/>
      <c r="LOU46" s="539"/>
      <c r="LOV46" s="539"/>
      <c r="LOW46" s="539"/>
      <c r="LOX46" s="539"/>
      <c r="LOY46" s="539"/>
      <c r="LOZ46" s="539"/>
      <c r="LPA46" s="539"/>
      <c r="LPB46" s="539"/>
      <c r="LPC46" s="539"/>
      <c r="LPD46" s="539"/>
      <c r="LPE46" s="539"/>
      <c r="LPF46" s="539"/>
      <c r="LPG46" s="539"/>
      <c r="LPH46" s="539"/>
      <c r="LPI46" s="539"/>
      <c r="LPJ46" s="539"/>
      <c r="LPK46" s="539"/>
      <c r="LPL46" s="539"/>
      <c r="LPM46" s="539"/>
      <c r="LPN46" s="539"/>
      <c r="LPO46" s="539"/>
      <c r="LPP46" s="539"/>
      <c r="LPQ46" s="539"/>
      <c r="LPR46" s="539"/>
      <c r="LPS46" s="539"/>
      <c r="LPT46" s="539"/>
      <c r="LPU46" s="539"/>
      <c r="LPV46" s="539"/>
      <c r="LPW46" s="539"/>
      <c r="LPX46" s="539"/>
      <c r="LPY46" s="539"/>
      <c r="LPZ46" s="539"/>
      <c r="LQA46" s="539"/>
      <c r="LQB46" s="539"/>
      <c r="LQC46" s="539"/>
      <c r="LQD46" s="539"/>
      <c r="LQE46" s="539"/>
      <c r="LQF46" s="539"/>
      <c r="LQG46" s="539"/>
      <c r="LQH46" s="539"/>
      <c r="LQI46" s="539"/>
      <c r="LQJ46" s="539"/>
      <c r="LQK46" s="539"/>
      <c r="LQL46" s="539"/>
      <c r="LQM46" s="539"/>
      <c r="LQN46" s="539"/>
      <c r="LQO46" s="539"/>
      <c r="LQP46" s="539"/>
      <c r="LQQ46" s="539"/>
      <c r="LQR46" s="539"/>
      <c r="LQS46" s="539"/>
      <c r="LQT46" s="539"/>
      <c r="LQU46" s="539"/>
      <c r="LQV46" s="539"/>
      <c r="LQW46" s="539"/>
      <c r="LQX46" s="539"/>
      <c r="LQY46" s="539"/>
      <c r="LQZ46" s="539"/>
      <c r="LRA46" s="539"/>
      <c r="LRB46" s="539"/>
      <c r="LRC46" s="539"/>
      <c r="LRD46" s="539"/>
      <c r="LRE46" s="539"/>
      <c r="LRF46" s="539"/>
      <c r="LRG46" s="539"/>
      <c r="LRH46" s="539"/>
      <c r="LRI46" s="539"/>
      <c r="LRJ46" s="539"/>
      <c r="LRK46" s="539"/>
      <c r="LRL46" s="539"/>
      <c r="LRM46" s="539"/>
      <c r="LRN46" s="539"/>
      <c r="LRO46" s="539"/>
      <c r="LRP46" s="539"/>
      <c r="LRQ46" s="539"/>
      <c r="LRR46" s="539"/>
      <c r="LRS46" s="539"/>
      <c r="LRT46" s="539"/>
      <c r="LRU46" s="539"/>
      <c r="LRV46" s="539"/>
      <c r="LRW46" s="539"/>
      <c r="LRX46" s="539"/>
      <c r="LRY46" s="539"/>
      <c r="LRZ46" s="539"/>
      <c r="LSA46" s="539"/>
      <c r="LSB46" s="539"/>
      <c r="LSC46" s="539"/>
      <c r="LSD46" s="539"/>
      <c r="LSE46" s="539"/>
      <c r="LSF46" s="539"/>
      <c r="LSG46" s="539"/>
      <c r="LSH46" s="539"/>
      <c r="LSI46" s="539"/>
      <c r="LSJ46" s="539"/>
      <c r="LSK46" s="539"/>
      <c r="LSL46" s="539"/>
      <c r="LSM46" s="539"/>
      <c r="LSN46" s="539"/>
      <c r="LSO46" s="539"/>
      <c r="LSP46" s="539"/>
      <c r="LSQ46" s="539"/>
      <c r="LSR46" s="539"/>
      <c r="LSS46" s="539"/>
      <c r="LST46" s="539"/>
      <c r="LSU46" s="539"/>
      <c r="LSV46" s="539"/>
      <c r="LSW46" s="539"/>
      <c r="LSX46" s="539"/>
      <c r="LSY46" s="539"/>
      <c r="LSZ46" s="539"/>
      <c r="LTA46" s="539"/>
      <c r="LTB46" s="539"/>
      <c r="LTC46" s="539"/>
      <c r="LTD46" s="539"/>
      <c r="LTE46" s="539"/>
      <c r="LTF46" s="539"/>
      <c r="LTG46" s="539"/>
      <c r="LTH46" s="539"/>
      <c r="LTI46" s="539"/>
      <c r="LTJ46" s="539"/>
      <c r="LTK46" s="539"/>
      <c r="LTL46" s="539"/>
      <c r="LTM46" s="539"/>
      <c r="LTN46" s="539"/>
      <c r="LTO46" s="539"/>
      <c r="LTP46" s="539"/>
      <c r="LTQ46" s="539"/>
      <c r="LTR46" s="539"/>
      <c r="LTS46" s="539"/>
      <c r="LTT46" s="539"/>
      <c r="LTU46" s="539"/>
      <c r="LTV46" s="539"/>
      <c r="LTW46" s="539"/>
      <c r="LTX46" s="539"/>
      <c r="LTY46" s="539"/>
      <c r="LTZ46" s="539"/>
      <c r="LUA46" s="539"/>
      <c r="LUB46" s="539"/>
      <c r="LUC46" s="539"/>
      <c r="LUD46" s="539"/>
      <c r="LUE46" s="539"/>
      <c r="LUF46" s="539"/>
      <c r="LUG46" s="539"/>
      <c r="LUH46" s="539"/>
      <c r="LUI46" s="539"/>
      <c r="LUJ46" s="539"/>
      <c r="LUK46" s="539"/>
      <c r="LUL46" s="539"/>
      <c r="LUM46" s="539"/>
      <c r="LUN46" s="539"/>
      <c r="LUO46" s="539"/>
      <c r="LUP46" s="539"/>
      <c r="LUQ46" s="539"/>
      <c r="LUR46" s="539"/>
      <c r="LUS46" s="539"/>
      <c r="LUT46" s="539"/>
      <c r="LUU46" s="539"/>
      <c r="LUV46" s="539"/>
      <c r="LUW46" s="539"/>
      <c r="LUX46" s="539"/>
      <c r="LUY46" s="539"/>
      <c r="LUZ46" s="539"/>
      <c r="LVA46" s="539"/>
      <c r="LVB46" s="539"/>
      <c r="LVC46" s="539"/>
      <c r="LVD46" s="539"/>
      <c r="LVE46" s="539"/>
      <c r="LVF46" s="539"/>
      <c r="LVG46" s="539"/>
      <c r="LVH46" s="539"/>
      <c r="LVI46" s="539"/>
      <c r="LVJ46" s="539"/>
      <c r="LVK46" s="539"/>
      <c r="LVL46" s="539"/>
      <c r="LVM46" s="539"/>
      <c r="LVN46" s="539"/>
      <c r="LVO46" s="539"/>
      <c r="LVP46" s="539"/>
      <c r="LVQ46" s="539"/>
      <c r="LVR46" s="539"/>
      <c r="LVS46" s="539"/>
      <c r="LVT46" s="539"/>
      <c r="LVU46" s="539"/>
      <c r="LVV46" s="539"/>
      <c r="LVW46" s="539"/>
      <c r="LVX46" s="539"/>
      <c r="LVY46" s="539"/>
      <c r="LVZ46" s="539"/>
      <c r="LWA46" s="539"/>
      <c r="LWB46" s="539"/>
      <c r="LWC46" s="539"/>
      <c r="LWD46" s="539"/>
      <c r="LWE46" s="539"/>
      <c r="LWF46" s="539"/>
      <c r="LWG46" s="539"/>
      <c r="LWH46" s="539"/>
      <c r="LWI46" s="539"/>
      <c r="LWJ46" s="539"/>
      <c r="LWK46" s="539"/>
      <c r="LWL46" s="539"/>
      <c r="LWM46" s="539"/>
      <c r="LWN46" s="539"/>
      <c r="LWO46" s="539"/>
      <c r="LWP46" s="539"/>
      <c r="LWQ46" s="539"/>
      <c r="LWR46" s="539"/>
      <c r="LWS46" s="539"/>
      <c r="LWT46" s="539"/>
      <c r="LWU46" s="539"/>
      <c r="LWV46" s="539"/>
      <c r="LWW46" s="539"/>
      <c r="LWX46" s="539"/>
      <c r="LWY46" s="539"/>
      <c r="LWZ46" s="539"/>
      <c r="LXA46" s="539"/>
      <c r="LXB46" s="539"/>
      <c r="LXC46" s="539"/>
      <c r="LXD46" s="539"/>
      <c r="LXE46" s="539"/>
      <c r="LXF46" s="539"/>
      <c r="LXG46" s="539"/>
      <c r="LXH46" s="539"/>
      <c r="LXI46" s="539"/>
      <c r="LXJ46" s="539"/>
      <c r="LXK46" s="539"/>
      <c r="LXL46" s="539"/>
      <c r="LXM46" s="539"/>
      <c r="LXN46" s="539"/>
      <c r="LXO46" s="539"/>
      <c r="LXP46" s="539"/>
      <c r="LXQ46" s="539"/>
      <c r="LXR46" s="539"/>
      <c r="LXS46" s="539"/>
      <c r="LXT46" s="539"/>
      <c r="LXU46" s="539"/>
      <c r="LXV46" s="539"/>
      <c r="LXW46" s="539"/>
      <c r="LXX46" s="539"/>
      <c r="LXY46" s="539"/>
      <c r="LXZ46" s="539"/>
      <c r="LYA46" s="539"/>
      <c r="LYB46" s="539"/>
      <c r="LYC46" s="539"/>
      <c r="LYD46" s="539"/>
      <c r="LYE46" s="539"/>
      <c r="LYF46" s="539"/>
      <c r="LYG46" s="539"/>
      <c r="LYH46" s="539"/>
      <c r="LYI46" s="539"/>
      <c r="LYJ46" s="539"/>
      <c r="LYK46" s="539"/>
      <c r="LYL46" s="539"/>
      <c r="LYM46" s="539"/>
      <c r="LYN46" s="539"/>
      <c r="LYO46" s="539"/>
      <c r="LYP46" s="539"/>
      <c r="LYQ46" s="539"/>
      <c r="LYR46" s="539"/>
      <c r="LYS46" s="539"/>
      <c r="LYT46" s="539"/>
      <c r="LYU46" s="539"/>
      <c r="LYV46" s="539"/>
      <c r="LYW46" s="539"/>
      <c r="LYX46" s="539"/>
      <c r="LYY46" s="539"/>
      <c r="LYZ46" s="539"/>
      <c r="LZA46" s="539"/>
      <c r="LZB46" s="539"/>
      <c r="LZC46" s="539"/>
      <c r="LZD46" s="539"/>
      <c r="LZE46" s="539"/>
      <c r="LZF46" s="539"/>
      <c r="LZG46" s="539"/>
      <c r="LZH46" s="539"/>
      <c r="LZI46" s="539"/>
      <c r="LZJ46" s="539"/>
      <c r="LZK46" s="539"/>
      <c r="LZL46" s="539"/>
      <c r="LZM46" s="539"/>
      <c r="LZN46" s="539"/>
      <c r="LZO46" s="539"/>
      <c r="LZP46" s="539"/>
      <c r="LZQ46" s="539"/>
      <c r="LZR46" s="539"/>
      <c r="LZS46" s="539"/>
      <c r="LZT46" s="539"/>
      <c r="LZU46" s="539"/>
      <c r="LZV46" s="539"/>
      <c r="LZW46" s="539"/>
      <c r="LZX46" s="539"/>
      <c r="LZY46" s="539"/>
      <c r="LZZ46" s="539"/>
      <c r="MAA46" s="539"/>
      <c r="MAB46" s="539"/>
      <c r="MAC46" s="539"/>
      <c r="MAD46" s="539"/>
      <c r="MAE46" s="539"/>
      <c r="MAF46" s="539"/>
      <c r="MAG46" s="539"/>
      <c r="MAH46" s="539"/>
      <c r="MAI46" s="539"/>
      <c r="MAJ46" s="539"/>
      <c r="MAK46" s="539"/>
      <c r="MAL46" s="539"/>
      <c r="MAM46" s="539"/>
      <c r="MAN46" s="539"/>
      <c r="MAO46" s="539"/>
      <c r="MAP46" s="539"/>
      <c r="MAQ46" s="539"/>
      <c r="MAR46" s="539"/>
      <c r="MAS46" s="539"/>
      <c r="MAT46" s="539"/>
      <c r="MAU46" s="539"/>
      <c r="MAV46" s="539"/>
      <c r="MAW46" s="539"/>
      <c r="MAX46" s="539"/>
      <c r="MAY46" s="539"/>
      <c r="MAZ46" s="539"/>
      <c r="MBA46" s="539"/>
      <c r="MBB46" s="539"/>
      <c r="MBC46" s="539"/>
      <c r="MBD46" s="539"/>
      <c r="MBE46" s="539"/>
      <c r="MBF46" s="539"/>
      <c r="MBG46" s="539"/>
      <c r="MBH46" s="539"/>
      <c r="MBI46" s="539"/>
      <c r="MBJ46" s="539"/>
      <c r="MBK46" s="539"/>
      <c r="MBL46" s="539"/>
      <c r="MBM46" s="539"/>
      <c r="MBN46" s="539"/>
      <c r="MBO46" s="539"/>
      <c r="MBP46" s="539"/>
      <c r="MBQ46" s="539"/>
      <c r="MBR46" s="539"/>
      <c r="MBS46" s="539"/>
      <c r="MBT46" s="539"/>
      <c r="MBU46" s="539"/>
      <c r="MBV46" s="539"/>
      <c r="MBW46" s="539"/>
      <c r="MBX46" s="539"/>
      <c r="MBY46" s="539"/>
      <c r="MBZ46" s="539"/>
      <c r="MCA46" s="539"/>
      <c r="MCB46" s="539"/>
      <c r="MCC46" s="539"/>
      <c r="MCD46" s="539"/>
      <c r="MCE46" s="539"/>
      <c r="MCF46" s="539"/>
      <c r="MCG46" s="539"/>
      <c r="MCH46" s="539"/>
      <c r="MCI46" s="539"/>
      <c r="MCJ46" s="539"/>
      <c r="MCK46" s="539"/>
      <c r="MCL46" s="539"/>
      <c r="MCM46" s="539"/>
      <c r="MCN46" s="539"/>
      <c r="MCO46" s="539"/>
      <c r="MCP46" s="539"/>
      <c r="MCQ46" s="539"/>
      <c r="MCR46" s="539"/>
      <c r="MCS46" s="539"/>
      <c r="MCT46" s="539"/>
      <c r="MCU46" s="539"/>
      <c r="MCV46" s="539"/>
      <c r="MCW46" s="539"/>
      <c r="MCX46" s="539"/>
      <c r="MCY46" s="539"/>
      <c r="MCZ46" s="539"/>
      <c r="MDA46" s="539"/>
      <c r="MDB46" s="539"/>
      <c r="MDC46" s="539"/>
      <c r="MDD46" s="539"/>
      <c r="MDE46" s="539"/>
      <c r="MDF46" s="539"/>
      <c r="MDG46" s="539"/>
      <c r="MDH46" s="539"/>
      <c r="MDI46" s="539"/>
      <c r="MDJ46" s="539"/>
      <c r="MDK46" s="539"/>
      <c r="MDL46" s="539"/>
      <c r="MDM46" s="539"/>
      <c r="MDN46" s="539"/>
      <c r="MDO46" s="539"/>
      <c r="MDP46" s="539"/>
      <c r="MDQ46" s="539"/>
      <c r="MDR46" s="539"/>
      <c r="MDS46" s="539"/>
      <c r="MDT46" s="539"/>
      <c r="MDU46" s="539"/>
      <c r="MDV46" s="539"/>
      <c r="MDW46" s="539"/>
      <c r="MDX46" s="539"/>
      <c r="MDY46" s="539"/>
      <c r="MDZ46" s="539"/>
      <c r="MEA46" s="539"/>
      <c r="MEB46" s="539"/>
      <c r="MEC46" s="539"/>
      <c r="MED46" s="539"/>
      <c r="MEE46" s="539"/>
      <c r="MEF46" s="539"/>
      <c r="MEG46" s="539"/>
      <c r="MEH46" s="539"/>
      <c r="MEI46" s="539"/>
      <c r="MEJ46" s="539"/>
      <c r="MEK46" s="539"/>
      <c r="MEL46" s="539"/>
      <c r="MEM46" s="539"/>
      <c r="MEN46" s="539"/>
      <c r="MEO46" s="539"/>
      <c r="MEP46" s="539"/>
      <c r="MEQ46" s="539"/>
      <c r="MER46" s="539"/>
      <c r="MES46" s="539"/>
      <c r="MET46" s="539"/>
      <c r="MEU46" s="539"/>
      <c r="MEV46" s="539"/>
      <c r="MEW46" s="539"/>
      <c r="MEX46" s="539"/>
      <c r="MEY46" s="539"/>
      <c r="MEZ46" s="539"/>
      <c r="MFA46" s="539"/>
      <c r="MFB46" s="539"/>
      <c r="MFC46" s="539"/>
      <c r="MFD46" s="539"/>
      <c r="MFE46" s="539"/>
      <c r="MFF46" s="539"/>
      <c r="MFG46" s="539"/>
      <c r="MFH46" s="539"/>
      <c r="MFI46" s="539"/>
      <c r="MFJ46" s="539"/>
      <c r="MFK46" s="539"/>
      <c r="MFL46" s="539"/>
      <c r="MFM46" s="539"/>
      <c r="MFN46" s="539"/>
      <c r="MFO46" s="539"/>
      <c r="MFP46" s="539"/>
      <c r="MFQ46" s="539"/>
      <c r="MFR46" s="539"/>
      <c r="MFS46" s="539"/>
      <c r="MFT46" s="539"/>
      <c r="MFU46" s="539"/>
      <c r="MFV46" s="539"/>
      <c r="MFW46" s="539"/>
      <c r="MFX46" s="539"/>
      <c r="MFY46" s="539"/>
      <c r="MFZ46" s="539"/>
      <c r="MGA46" s="539"/>
      <c r="MGB46" s="539"/>
      <c r="MGC46" s="539"/>
      <c r="MGD46" s="539"/>
      <c r="MGE46" s="539"/>
      <c r="MGF46" s="539"/>
      <c r="MGG46" s="539"/>
      <c r="MGH46" s="539"/>
      <c r="MGI46" s="539"/>
      <c r="MGJ46" s="539"/>
      <c r="MGK46" s="539"/>
      <c r="MGL46" s="539"/>
      <c r="MGM46" s="539"/>
      <c r="MGN46" s="539"/>
      <c r="MGO46" s="539"/>
      <c r="MGP46" s="539"/>
      <c r="MGQ46" s="539"/>
      <c r="MGR46" s="539"/>
      <c r="MGS46" s="539"/>
      <c r="MGT46" s="539"/>
      <c r="MGU46" s="539"/>
      <c r="MGV46" s="539"/>
      <c r="MGW46" s="539"/>
      <c r="MGX46" s="539"/>
      <c r="MGY46" s="539"/>
      <c r="MGZ46" s="539"/>
      <c r="MHA46" s="539"/>
      <c r="MHB46" s="539"/>
      <c r="MHC46" s="539"/>
      <c r="MHD46" s="539"/>
      <c r="MHE46" s="539"/>
      <c r="MHF46" s="539"/>
      <c r="MHG46" s="539"/>
      <c r="MHH46" s="539"/>
      <c r="MHI46" s="539"/>
      <c r="MHJ46" s="539"/>
      <c r="MHK46" s="539"/>
      <c r="MHL46" s="539"/>
      <c r="MHM46" s="539"/>
      <c r="MHN46" s="539"/>
      <c r="MHO46" s="539"/>
      <c r="MHP46" s="539"/>
      <c r="MHQ46" s="539"/>
      <c r="MHR46" s="539"/>
      <c r="MHS46" s="539"/>
      <c r="MHT46" s="539"/>
      <c r="MHU46" s="539"/>
      <c r="MHV46" s="539"/>
      <c r="MHW46" s="539"/>
      <c r="MHX46" s="539"/>
      <c r="MHY46" s="539"/>
      <c r="MHZ46" s="539"/>
      <c r="MIA46" s="539"/>
      <c r="MIB46" s="539"/>
      <c r="MIC46" s="539"/>
      <c r="MID46" s="539"/>
      <c r="MIE46" s="539"/>
      <c r="MIF46" s="539"/>
      <c r="MIG46" s="539"/>
      <c r="MIH46" s="539"/>
      <c r="MII46" s="539"/>
      <c r="MIJ46" s="539"/>
      <c r="MIK46" s="539"/>
      <c r="MIL46" s="539"/>
      <c r="MIM46" s="539"/>
      <c r="MIN46" s="539"/>
      <c r="MIO46" s="539"/>
      <c r="MIP46" s="539"/>
      <c r="MIQ46" s="539"/>
      <c r="MIR46" s="539"/>
      <c r="MIS46" s="539"/>
      <c r="MIT46" s="539"/>
      <c r="MIU46" s="539"/>
      <c r="MIV46" s="539"/>
      <c r="MIW46" s="539"/>
      <c r="MIX46" s="539"/>
      <c r="MIY46" s="539"/>
      <c r="MIZ46" s="539"/>
      <c r="MJA46" s="539"/>
      <c r="MJB46" s="539"/>
      <c r="MJC46" s="539"/>
      <c r="MJD46" s="539"/>
      <c r="MJE46" s="539"/>
      <c r="MJF46" s="539"/>
      <c r="MJG46" s="539"/>
      <c r="MJH46" s="539"/>
      <c r="MJI46" s="539"/>
      <c r="MJJ46" s="539"/>
      <c r="MJK46" s="539"/>
      <c r="MJL46" s="539"/>
      <c r="MJM46" s="539"/>
      <c r="MJN46" s="539"/>
      <c r="MJO46" s="539"/>
      <c r="MJP46" s="539"/>
      <c r="MJQ46" s="539"/>
      <c r="MJR46" s="539"/>
      <c r="MJS46" s="539"/>
      <c r="MJT46" s="539"/>
      <c r="MJU46" s="539"/>
      <c r="MJV46" s="539"/>
      <c r="MJW46" s="539"/>
      <c r="MJX46" s="539"/>
      <c r="MJY46" s="539"/>
      <c r="MJZ46" s="539"/>
      <c r="MKA46" s="539"/>
      <c r="MKB46" s="539"/>
      <c r="MKC46" s="539"/>
      <c r="MKD46" s="539"/>
      <c r="MKE46" s="539"/>
      <c r="MKF46" s="539"/>
      <c r="MKG46" s="539"/>
      <c r="MKH46" s="539"/>
      <c r="MKI46" s="539"/>
      <c r="MKJ46" s="539"/>
      <c r="MKK46" s="539"/>
      <c r="MKL46" s="539"/>
      <c r="MKM46" s="539"/>
      <c r="MKN46" s="539"/>
      <c r="MKO46" s="539"/>
      <c r="MKP46" s="539"/>
      <c r="MKQ46" s="539"/>
      <c r="MKR46" s="539"/>
      <c r="MKS46" s="539"/>
      <c r="MKT46" s="539"/>
      <c r="MKU46" s="539"/>
      <c r="MKV46" s="539"/>
      <c r="MKW46" s="539"/>
      <c r="MKX46" s="539"/>
      <c r="MKY46" s="539"/>
      <c r="MKZ46" s="539"/>
      <c r="MLA46" s="539"/>
      <c r="MLB46" s="539"/>
      <c r="MLC46" s="539"/>
      <c r="MLD46" s="539"/>
      <c r="MLE46" s="539"/>
      <c r="MLF46" s="539"/>
      <c r="MLG46" s="539"/>
      <c r="MLH46" s="539"/>
      <c r="MLI46" s="539"/>
      <c r="MLJ46" s="539"/>
      <c r="MLK46" s="539"/>
      <c r="MLL46" s="539"/>
      <c r="MLM46" s="539"/>
      <c r="MLN46" s="539"/>
      <c r="MLO46" s="539"/>
      <c r="MLP46" s="539"/>
      <c r="MLQ46" s="539"/>
      <c r="MLR46" s="539"/>
      <c r="MLS46" s="539"/>
      <c r="MLT46" s="539"/>
      <c r="MLU46" s="539"/>
      <c r="MLV46" s="539"/>
      <c r="MLW46" s="539"/>
      <c r="MLX46" s="539"/>
      <c r="MLY46" s="539"/>
      <c r="MLZ46" s="539"/>
      <c r="MMA46" s="539"/>
      <c r="MMB46" s="539"/>
      <c r="MMC46" s="539"/>
      <c r="MMD46" s="539"/>
      <c r="MME46" s="539"/>
      <c r="MMF46" s="539"/>
      <c r="MMG46" s="539"/>
      <c r="MMH46" s="539"/>
      <c r="MMI46" s="539"/>
      <c r="MMJ46" s="539"/>
      <c r="MMK46" s="539"/>
      <c r="MML46" s="539"/>
      <c r="MMM46" s="539"/>
      <c r="MMN46" s="539"/>
      <c r="MMO46" s="539"/>
      <c r="MMP46" s="539"/>
      <c r="MMQ46" s="539"/>
      <c r="MMR46" s="539"/>
      <c r="MMS46" s="539"/>
      <c r="MMT46" s="539"/>
      <c r="MMU46" s="539"/>
      <c r="MMV46" s="539"/>
      <c r="MMW46" s="539"/>
      <c r="MMX46" s="539"/>
      <c r="MMY46" s="539"/>
      <c r="MMZ46" s="539"/>
      <c r="MNA46" s="539"/>
      <c r="MNB46" s="539"/>
      <c r="MNC46" s="539"/>
      <c r="MND46" s="539"/>
      <c r="MNE46" s="539"/>
      <c r="MNF46" s="539"/>
      <c r="MNG46" s="539"/>
      <c r="MNH46" s="539"/>
      <c r="MNI46" s="539"/>
      <c r="MNJ46" s="539"/>
      <c r="MNK46" s="539"/>
      <c r="MNL46" s="539"/>
      <c r="MNM46" s="539"/>
      <c r="MNN46" s="539"/>
      <c r="MNO46" s="539"/>
      <c r="MNP46" s="539"/>
      <c r="MNQ46" s="539"/>
      <c r="MNR46" s="539"/>
      <c r="MNS46" s="539"/>
      <c r="MNT46" s="539"/>
      <c r="MNU46" s="539"/>
      <c r="MNV46" s="539"/>
      <c r="MNW46" s="539"/>
      <c r="MNX46" s="539"/>
      <c r="MNY46" s="539"/>
      <c r="MNZ46" s="539"/>
      <c r="MOA46" s="539"/>
      <c r="MOB46" s="539"/>
      <c r="MOC46" s="539"/>
      <c r="MOD46" s="539"/>
      <c r="MOE46" s="539"/>
      <c r="MOF46" s="539"/>
      <c r="MOG46" s="539"/>
      <c r="MOH46" s="539"/>
      <c r="MOI46" s="539"/>
      <c r="MOJ46" s="539"/>
      <c r="MOK46" s="539"/>
      <c r="MOL46" s="539"/>
      <c r="MOM46" s="539"/>
      <c r="MON46" s="539"/>
      <c r="MOO46" s="539"/>
      <c r="MOP46" s="539"/>
      <c r="MOQ46" s="539"/>
      <c r="MOR46" s="539"/>
      <c r="MOS46" s="539"/>
      <c r="MOT46" s="539"/>
      <c r="MOU46" s="539"/>
      <c r="MOV46" s="539"/>
      <c r="MOW46" s="539"/>
      <c r="MOX46" s="539"/>
      <c r="MOY46" s="539"/>
      <c r="MOZ46" s="539"/>
      <c r="MPA46" s="539"/>
      <c r="MPB46" s="539"/>
      <c r="MPC46" s="539"/>
      <c r="MPD46" s="539"/>
      <c r="MPE46" s="539"/>
      <c r="MPF46" s="539"/>
      <c r="MPG46" s="539"/>
      <c r="MPH46" s="539"/>
      <c r="MPI46" s="539"/>
      <c r="MPJ46" s="539"/>
      <c r="MPK46" s="539"/>
      <c r="MPL46" s="539"/>
      <c r="MPM46" s="539"/>
      <c r="MPN46" s="539"/>
      <c r="MPO46" s="539"/>
      <c r="MPP46" s="539"/>
      <c r="MPQ46" s="539"/>
      <c r="MPR46" s="539"/>
      <c r="MPS46" s="539"/>
      <c r="MPT46" s="539"/>
      <c r="MPU46" s="539"/>
      <c r="MPV46" s="539"/>
      <c r="MPW46" s="539"/>
      <c r="MPX46" s="539"/>
      <c r="MPY46" s="539"/>
      <c r="MPZ46" s="539"/>
      <c r="MQA46" s="539"/>
      <c r="MQB46" s="539"/>
      <c r="MQC46" s="539"/>
      <c r="MQD46" s="539"/>
      <c r="MQE46" s="539"/>
      <c r="MQF46" s="539"/>
      <c r="MQG46" s="539"/>
      <c r="MQH46" s="539"/>
      <c r="MQI46" s="539"/>
      <c r="MQJ46" s="539"/>
      <c r="MQK46" s="539"/>
      <c r="MQL46" s="539"/>
      <c r="MQM46" s="539"/>
      <c r="MQN46" s="539"/>
      <c r="MQO46" s="539"/>
      <c r="MQP46" s="539"/>
      <c r="MQQ46" s="539"/>
      <c r="MQR46" s="539"/>
      <c r="MQS46" s="539"/>
      <c r="MQT46" s="539"/>
      <c r="MQU46" s="539"/>
      <c r="MQV46" s="539"/>
      <c r="MQW46" s="539"/>
      <c r="MQX46" s="539"/>
      <c r="MQY46" s="539"/>
      <c r="MQZ46" s="539"/>
      <c r="MRA46" s="539"/>
      <c r="MRB46" s="539"/>
      <c r="MRC46" s="539"/>
      <c r="MRD46" s="539"/>
      <c r="MRE46" s="539"/>
      <c r="MRF46" s="539"/>
      <c r="MRG46" s="539"/>
      <c r="MRH46" s="539"/>
      <c r="MRI46" s="539"/>
      <c r="MRJ46" s="539"/>
      <c r="MRK46" s="539"/>
      <c r="MRL46" s="539"/>
      <c r="MRM46" s="539"/>
      <c r="MRN46" s="539"/>
      <c r="MRO46" s="539"/>
      <c r="MRP46" s="539"/>
      <c r="MRQ46" s="539"/>
      <c r="MRR46" s="539"/>
      <c r="MRS46" s="539"/>
      <c r="MRT46" s="539"/>
      <c r="MRU46" s="539"/>
      <c r="MRV46" s="539"/>
      <c r="MRW46" s="539"/>
      <c r="MRX46" s="539"/>
      <c r="MRY46" s="539"/>
      <c r="MRZ46" s="539"/>
      <c r="MSA46" s="539"/>
      <c r="MSB46" s="539"/>
      <c r="MSC46" s="539"/>
      <c r="MSD46" s="539"/>
      <c r="MSE46" s="539"/>
      <c r="MSF46" s="539"/>
      <c r="MSG46" s="539"/>
      <c r="MSH46" s="539"/>
      <c r="MSI46" s="539"/>
      <c r="MSJ46" s="539"/>
      <c r="MSK46" s="539"/>
      <c r="MSL46" s="539"/>
      <c r="MSM46" s="539"/>
      <c r="MSN46" s="539"/>
      <c r="MSO46" s="539"/>
      <c r="MSP46" s="539"/>
      <c r="MSQ46" s="539"/>
      <c r="MSR46" s="539"/>
      <c r="MSS46" s="539"/>
      <c r="MST46" s="539"/>
      <c r="MSU46" s="539"/>
      <c r="MSV46" s="539"/>
      <c r="MSW46" s="539"/>
      <c r="MSX46" s="539"/>
      <c r="MSY46" s="539"/>
      <c r="MSZ46" s="539"/>
      <c r="MTA46" s="539"/>
      <c r="MTB46" s="539"/>
      <c r="MTC46" s="539"/>
      <c r="MTD46" s="539"/>
      <c r="MTE46" s="539"/>
      <c r="MTF46" s="539"/>
      <c r="MTG46" s="539"/>
      <c r="MTH46" s="539"/>
      <c r="MTI46" s="539"/>
      <c r="MTJ46" s="539"/>
      <c r="MTK46" s="539"/>
      <c r="MTL46" s="539"/>
      <c r="MTM46" s="539"/>
      <c r="MTN46" s="539"/>
      <c r="MTO46" s="539"/>
      <c r="MTP46" s="539"/>
      <c r="MTQ46" s="539"/>
      <c r="MTR46" s="539"/>
      <c r="MTS46" s="539"/>
      <c r="MTT46" s="539"/>
      <c r="MTU46" s="539"/>
      <c r="MTV46" s="539"/>
      <c r="MTW46" s="539"/>
      <c r="MTX46" s="539"/>
      <c r="MTY46" s="539"/>
      <c r="MTZ46" s="539"/>
      <c r="MUA46" s="539"/>
      <c r="MUB46" s="539"/>
      <c r="MUC46" s="539"/>
      <c r="MUD46" s="539"/>
      <c r="MUE46" s="539"/>
      <c r="MUF46" s="539"/>
      <c r="MUG46" s="539"/>
      <c r="MUH46" s="539"/>
      <c r="MUI46" s="539"/>
      <c r="MUJ46" s="539"/>
      <c r="MUK46" s="539"/>
      <c r="MUL46" s="539"/>
      <c r="MUM46" s="539"/>
      <c r="MUN46" s="539"/>
      <c r="MUO46" s="539"/>
      <c r="MUP46" s="539"/>
      <c r="MUQ46" s="539"/>
      <c r="MUR46" s="539"/>
      <c r="MUS46" s="539"/>
      <c r="MUT46" s="539"/>
      <c r="MUU46" s="539"/>
      <c r="MUV46" s="539"/>
      <c r="MUW46" s="539"/>
      <c r="MUX46" s="539"/>
      <c r="MUY46" s="539"/>
      <c r="MUZ46" s="539"/>
      <c r="MVA46" s="539"/>
      <c r="MVB46" s="539"/>
      <c r="MVC46" s="539"/>
      <c r="MVD46" s="539"/>
      <c r="MVE46" s="539"/>
      <c r="MVF46" s="539"/>
      <c r="MVG46" s="539"/>
      <c r="MVH46" s="539"/>
      <c r="MVI46" s="539"/>
      <c r="MVJ46" s="539"/>
      <c r="MVK46" s="539"/>
      <c r="MVL46" s="539"/>
      <c r="MVM46" s="539"/>
      <c r="MVN46" s="539"/>
      <c r="MVO46" s="539"/>
      <c r="MVP46" s="539"/>
      <c r="MVQ46" s="539"/>
      <c r="MVR46" s="539"/>
      <c r="MVS46" s="539"/>
      <c r="MVT46" s="539"/>
      <c r="MVU46" s="539"/>
      <c r="MVV46" s="539"/>
      <c r="MVW46" s="539"/>
      <c r="MVX46" s="539"/>
      <c r="MVY46" s="539"/>
      <c r="MVZ46" s="539"/>
      <c r="MWA46" s="539"/>
      <c r="MWB46" s="539"/>
      <c r="MWC46" s="539"/>
      <c r="MWD46" s="539"/>
      <c r="MWE46" s="539"/>
      <c r="MWF46" s="539"/>
      <c r="MWG46" s="539"/>
      <c r="MWH46" s="539"/>
      <c r="MWI46" s="539"/>
      <c r="MWJ46" s="539"/>
      <c r="MWK46" s="539"/>
      <c r="MWL46" s="539"/>
      <c r="MWM46" s="539"/>
      <c r="MWN46" s="539"/>
      <c r="MWO46" s="539"/>
      <c r="MWP46" s="539"/>
      <c r="MWQ46" s="539"/>
      <c r="MWR46" s="539"/>
      <c r="MWS46" s="539"/>
      <c r="MWT46" s="539"/>
      <c r="MWU46" s="539"/>
      <c r="MWV46" s="539"/>
      <c r="MWW46" s="539"/>
      <c r="MWX46" s="539"/>
      <c r="MWY46" s="539"/>
      <c r="MWZ46" s="539"/>
      <c r="MXA46" s="539"/>
      <c r="MXB46" s="539"/>
      <c r="MXC46" s="539"/>
      <c r="MXD46" s="539"/>
      <c r="MXE46" s="539"/>
      <c r="MXF46" s="539"/>
      <c r="MXG46" s="539"/>
      <c r="MXH46" s="539"/>
      <c r="MXI46" s="539"/>
      <c r="MXJ46" s="539"/>
      <c r="MXK46" s="539"/>
      <c r="MXL46" s="539"/>
      <c r="MXM46" s="539"/>
      <c r="MXN46" s="539"/>
      <c r="MXO46" s="539"/>
      <c r="MXP46" s="539"/>
      <c r="MXQ46" s="539"/>
      <c r="MXR46" s="539"/>
      <c r="MXS46" s="539"/>
      <c r="MXT46" s="539"/>
      <c r="MXU46" s="539"/>
      <c r="MXV46" s="539"/>
      <c r="MXW46" s="539"/>
      <c r="MXX46" s="539"/>
      <c r="MXY46" s="539"/>
      <c r="MXZ46" s="539"/>
      <c r="MYA46" s="539"/>
      <c r="MYB46" s="539"/>
      <c r="MYC46" s="539"/>
      <c r="MYD46" s="539"/>
      <c r="MYE46" s="539"/>
      <c r="MYF46" s="539"/>
      <c r="MYG46" s="539"/>
      <c r="MYH46" s="539"/>
      <c r="MYI46" s="539"/>
      <c r="MYJ46" s="539"/>
      <c r="MYK46" s="539"/>
      <c r="MYL46" s="539"/>
      <c r="MYM46" s="539"/>
      <c r="MYN46" s="539"/>
      <c r="MYO46" s="539"/>
      <c r="MYP46" s="539"/>
      <c r="MYQ46" s="539"/>
      <c r="MYR46" s="539"/>
      <c r="MYS46" s="539"/>
      <c r="MYT46" s="539"/>
      <c r="MYU46" s="539"/>
      <c r="MYV46" s="539"/>
      <c r="MYW46" s="539"/>
      <c r="MYX46" s="539"/>
      <c r="MYY46" s="539"/>
      <c r="MYZ46" s="539"/>
      <c r="MZA46" s="539"/>
      <c r="MZB46" s="539"/>
      <c r="MZC46" s="539"/>
      <c r="MZD46" s="539"/>
      <c r="MZE46" s="539"/>
      <c r="MZF46" s="539"/>
      <c r="MZG46" s="539"/>
      <c r="MZH46" s="539"/>
      <c r="MZI46" s="539"/>
      <c r="MZJ46" s="539"/>
      <c r="MZK46" s="539"/>
      <c r="MZL46" s="539"/>
      <c r="MZM46" s="539"/>
      <c r="MZN46" s="539"/>
      <c r="MZO46" s="539"/>
      <c r="MZP46" s="539"/>
      <c r="MZQ46" s="539"/>
      <c r="MZR46" s="539"/>
      <c r="MZS46" s="539"/>
      <c r="MZT46" s="539"/>
      <c r="MZU46" s="539"/>
      <c r="MZV46" s="539"/>
      <c r="MZW46" s="539"/>
      <c r="MZX46" s="539"/>
      <c r="MZY46" s="539"/>
      <c r="MZZ46" s="539"/>
      <c r="NAA46" s="539"/>
      <c r="NAB46" s="539"/>
      <c r="NAC46" s="539"/>
      <c r="NAD46" s="539"/>
      <c r="NAE46" s="539"/>
      <c r="NAF46" s="539"/>
      <c r="NAG46" s="539"/>
      <c r="NAH46" s="539"/>
      <c r="NAI46" s="539"/>
      <c r="NAJ46" s="539"/>
      <c r="NAK46" s="539"/>
      <c r="NAL46" s="539"/>
      <c r="NAM46" s="539"/>
      <c r="NAN46" s="539"/>
      <c r="NAO46" s="539"/>
      <c r="NAP46" s="539"/>
      <c r="NAQ46" s="539"/>
      <c r="NAR46" s="539"/>
      <c r="NAS46" s="539"/>
      <c r="NAT46" s="539"/>
      <c r="NAU46" s="539"/>
      <c r="NAV46" s="539"/>
      <c r="NAW46" s="539"/>
      <c r="NAX46" s="539"/>
      <c r="NAY46" s="539"/>
      <c r="NAZ46" s="539"/>
      <c r="NBA46" s="539"/>
      <c r="NBB46" s="539"/>
      <c r="NBC46" s="539"/>
      <c r="NBD46" s="539"/>
      <c r="NBE46" s="539"/>
      <c r="NBF46" s="539"/>
      <c r="NBG46" s="539"/>
      <c r="NBH46" s="539"/>
      <c r="NBI46" s="539"/>
      <c r="NBJ46" s="539"/>
      <c r="NBK46" s="539"/>
      <c r="NBL46" s="539"/>
      <c r="NBM46" s="539"/>
      <c r="NBN46" s="539"/>
      <c r="NBO46" s="539"/>
      <c r="NBP46" s="539"/>
      <c r="NBQ46" s="539"/>
      <c r="NBR46" s="539"/>
      <c r="NBS46" s="539"/>
      <c r="NBT46" s="539"/>
      <c r="NBU46" s="539"/>
      <c r="NBV46" s="539"/>
      <c r="NBW46" s="539"/>
      <c r="NBX46" s="539"/>
      <c r="NBY46" s="539"/>
      <c r="NBZ46" s="539"/>
      <c r="NCA46" s="539"/>
      <c r="NCB46" s="539"/>
      <c r="NCC46" s="539"/>
      <c r="NCD46" s="539"/>
      <c r="NCE46" s="539"/>
      <c r="NCF46" s="539"/>
      <c r="NCG46" s="539"/>
      <c r="NCH46" s="539"/>
      <c r="NCI46" s="539"/>
      <c r="NCJ46" s="539"/>
      <c r="NCK46" s="539"/>
      <c r="NCL46" s="539"/>
      <c r="NCM46" s="539"/>
      <c r="NCN46" s="539"/>
      <c r="NCO46" s="539"/>
      <c r="NCP46" s="539"/>
      <c r="NCQ46" s="539"/>
      <c r="NCR46" s="539"/>
      <c r="NCS46" s="539"/>
      <c r="NCT46" s="539"/>
      <c r="NCU46" s="539"/>
      <c r="NCV46" s="539"/>
      <c r="NCW46" s="539"/>
      <c r="NCX46" s="539"/>
      <c r="NCY46" s="539"/>
      <c r="NCZ46" s="539"/>
      <c r="NDA46" s="539"/>
      <c r="NDB46" s="539"/>
      <c r="NDC46" s="539"/>
      <c r="NDD46" s="539"/>
      <c r="NDE46" s="539"/>
      <c r="NDF46" s="539"/>
      <c r="NDG46" s="539"/>
      <c r="NDH46" s="539"/>
      <c r="NDI46" s="539"/>
      <c r="NDJ46" s="539"/>
      <c r="NDK46" s="539"/>
      <c r="NDL46" s="539"/>
      <c r="NDM46" s="539"/>
      <c r="NDN46" s="539"/>
      <c r="NDO46" s="539"/>
      <c r="NDP46" s="539"/>
      <c r="NDQ46" s="539"/>
      <c r="NDR46" s="539"/>
      <c r="NDS46" s="539"/>
      <c r="NDT46" s="539"/>
      <c r="NDU46" s="539"/>
      <c r="NDV46" s="539"/>
      <c r="NDW46" s="539"/>
      <c r="NDX46" s="539"/>
      <c r="NDY46" s="539"/>
      <c r="NDZ46" s="539"/>
      <c r="NEA46" s="539"/>
      <c r="NEB46" s="539"/>
      <c r="NEC46" s="539"/>
      <c r="NED46" s="539"/>
      <c r="NEE46" s="539"/>
      <c r="NEF46" s="539"/>
      <c r="NEG46" s="539"/>
      <c r="NEH46" s="539"/>
      <c r="NEI46" s="539"/>
      <c r="NEJ46" s="539"/>
      <c r="NEK46" s="539"/>
      <c r="NEL46" s="539"/>
      <c r="NEM46" s="539"/>
      <c r="NEN46" s="539"/>
      <c r="NEO46" s="539"/>
      <c r="NEP46" s="539"/>
      <c r="NEQ46" s="539"/>
      <c r="NER46" s="539"/>
      <c r="NES46" s="539"/>
      <c r="NET46" s="539"/>
      <c r="NEU46" s="539"/>
      <c r="NEV46" s="539"/>
      <c r="NEW46" s="539"/>
      <c r="NEX46" s="539"/>
      <c r="NEY46" s="539"/>
      <c r="NEZ46" s="539"/>
      <c r="NFA46" s="539"/>
      <c r="NFB46" s="539"/>
      <c r="NFC46" s="539"/>
      <c r="NFD46" s="539"/>
      <c r="NFE46" s="539"/>
      <c r="NFF46" s="539"/>
      <c r="NFG46" s="539"/>
      <c r="NFH46" s="539"/>
      <c r="NFI46" s="539"/>
      <c r="NFJ46" s="539"/>
      <c r="NFK46" s="539"/>
      <c r="NFL46" s="539"/>
      <c r="NFM46" s="539"/>
      <c r="NFN46" s="539"/>
      <c r="NFO46" s="539"/>
      <c r="NFP46" s="539"/>
      <c r="NFQ46" s="539"/>
      <c r="NFR46" s="539"/>
      <c r="NFS46" s="539"/>
      <c r="NFT46" s="539"/>
      <c r="NFU46" s="539"/>
      <c r="NFV46" s="539"/>
      <c r="NFW46" s="539"/>
      <c r="NFX46" s="539"/>
      <c r="NFY46" s="539"/>
      <c r="NFZ46" s="539"/>
      <c r="NGA46" s="539"/>
      <c r="NGB46" s="539"/>
      <c r="NGC46" s="539"/>
      <c r="NGD46" s="539"/>
      <c r="NGE46" s="539"/>
      <c r="NGF46" s="539"/>
      <c r="NGG46" s="539"/>
      <c r="NGH46" s="539"/>
      <c r="NGI46" s="539"/>
      <c r="NGJ46" s="539"/>
      <c r="NGK46" s="539"/>
      <c r="NGL46" s="539"/>
      <c r="NGM46" s="539"/>
      <c r="NGN46" s="539"/>
      <c r="NGO46" s="539"/>
      <c r="NGP46" s="539"/>
      <c r="NGQ46" s="539"/>
      <c r="NGR46" s="539"/>
      <c r="NGS46" s="539"/>
      <c r="NGT46" s="539"/>
      <c r="NGU46" s="539"/>
      <c r="NGV46" s="539"/>
      <c r="NGW46" s="539"/>
      <c r="NGX46" s="539"/>
      <c r="NGY46" s="539"/>
      <c r="NGZ46" s="539"/>
      <c r="NHA46" s="539"/>
      <c r="NHB46" s="539"/>
      <c r="NHC46" s="539"/>
      <c r="NHD46" s="539"/>
      <c r="NHE46" s="539"/>
      <c r="NHF46" s="539"/>
      <c r="NHG46" s="539"/>
      <c r="NHH46" s="539"/>
      <c r="NHI46" s="539"/>
      <c r="NHJ46" s="539"/>
      <c r="NHK46" s="539"/>
      <c r="NHL46" s="539"/>
      <c r="NHM46" s="539"/>
      <c r="NHN46" s="539"/>
      <c r="NHO46" s="539"/>
      <c r="NHP46" s="539"/>
      <c r="NHQ46" s="539"/>
      <c r="NHR46" s="539"/>
      <c r="NHS46" s="539"/>
      <c r="NHT46" s="539"/>
      <c r="NHU46" s="539"/>
      <c r="NHV46" s="539"/>
      <c r="NHW46" s="539"/>
      <c r="NHX46" s="539"/>
      <c r="NHY46" s="539"/>
      <c r="NHZ46" s="539"/>
      <c r="NIA46" s="539"/>
      <c r="NIB46" s="539"/>
      <c r="NIC46" s="539"/>
      <c r="NID46" s="539"/>
      <c r="NIE46" s="539"/>
      <c r="NIF46" s="539"/>
      <c r="NIG46" s="539"/>
      <c r="NIH46" s="539"/>
      <c r="NII46" s="539"/>
      <c r="NIJ46" s="539"/>
      <c r="NIK46" s="539"/>
      <c r="NIL46" s="539"/>
      <c r="NIM46" s="539"/>
      <c r="NIN46" s="539"/>
      <c r="NIO46" s="539"/>
      <c r="NIP46" s="539"/>
      <c r="NIQ46" s="539"/>
      <c r="NIR46" s="539"/>
      <c r="NIS46" s="539"/>
      <c r="NIT46" s="539"/>
      <c r="NIU46" s="539"/>
      <c r="NIV46" s="539"/>
      <c r="NIW46" s="539"/>
      <c r="NIX46" s="539"/>
      <c r="NIY46" s="539"/>
      <c r="NIZ46" s="539"/>
      <c r="NJA46" s="539"/>
      <c r="NJB46" s="539"/>
      <c r="NJC46" s="539"/>
      <c r="NJD46" s="539"/>
      <c r="NJE46" s="539"/>
      <c r="NJF46" s="539"/>
      <c r="NJG46" s="539"/>
      <c r="NJH46" s="539"/>
      <c r="NJI46" s="539"/>
      <c r="NJJ46" s="539"/>
      <c r="NJK46" s="539"/>
      <c r="NJL46" s="539"/>
      <c r="NJM46" s="539"/>
      <c r="NJN46" s="539"/>
      <c r="NJO46" s="539"/>
      <c r="NJP46" s="539"/>
      <c r="NJQ46" s="539"/>
      <c r="NJR46" s="539"/>
      <c r="NJS46" s="539"/>
      <c r="NJT46" s="539"/>
      <c r="NJU46" s="539"/>
      <c r="NJV46" s="539"/>
      <c r="NJW46" s="539"/>
      <c r="NJX46" s="539"/>
      <c r="NJY46" s="539"/>
      <c r="NJZ46" s="539"/>
      <c r="NKA46" s="539"/>
      <c r="NKB46" s="539"/>
      <c r="NKC46" s="539"/>
      <c r="NKD46" s="539"/>
      <c r="NKE46" s="539"/>
      <c r="NKF46" s="539"/>
      <c r="NKG46" s="539"/>
      <c r="NKH46" s="539"/>
      <c r="NKI46" s="539"/>
      <c r="NKJ46" s="539"/>
      <c r="NKK46" s="539"/>
      <c r="NKL46" s="539"/>
      <c r="NKM46" s="539"/>
      <c r="NKN46" s="539"/>
      <c r="NKO46" s="539"/>
      <c r="NKP46" s="539"/>
      <c r="NKQ46" s="539"/>
      <c r="NKR46" s="539"/>
      <c r="NKS46" s="539"/>
      <c r="NKT46" s="539"/>
      <c r="NKU46" s="539"/>
      <c r="NKV46" s="539"/>
      <c r="NKW46" s="539"/>
      <c r="NKX46" s="539"/>
      <c r="NKY46" s="539"/>
      <c r="NKZ46" s="539"/>
      <c r="NLA46" s="539"/>
      <c r="NLB46" s="539"/>
      <c r="NLC46" s="539"/>
      <c r="NLD46" s="539"/>
      <c r="NLE46" s="539"/>
      <c r="NLF46" s="539"/>
      <c r="NLG46" s="539"/>
      <c r="NLH46" s="539"/>
      <c r="NLI46" s="539"/>
      <c r="NLJ46" s="539"/>
      <c r="NLK46" s="539"/>
      <c r="NLL46" s="539"/>
      <c r="NLM46" s="539"/>
      <c r="NLN46" s="539"/>
      <c r="NLO46" s="539"/>
      <c r="NLP46" s="539"/>
      <c r="NLQ46" s="539"/>
      <c r="NLR46" s="539"/>
      <c r="NLS46" s="539"/>
      <c r="NLT46" s="539"/>
      <c r="NLU46" s="539"/>
      <c r="NLV46" s="539"/>
      <c r="NLW46" s="539"/>
      <c r="NLX46" s="539"/>
      <c r="NLY46" s="539"/>
      <c r="NLZ46" s="539"/>
      <c r="NMA46" s="539"/>
      <c r="NMB46" s="539"/>
      <c r="NMC46" s="539"/>
      <c r="NMD46" s="539"/>
      <c r="NME46" s="539"/>
      <c r="NMF46" s="539"/>
      <c r="NMG46" s="539"/>
      <c r="NMH46" s="539"/>
      <c r="NMI46" s="539"/>
      <c r="NMJ46" s="539"/>
      <c r="NMK46" s="539"/>
      <c r="NML46" s="539"/>
      <c r="NMM46" s="539"/>
      <c r="NMN46" s="539"/>
      <c r="NMO46" s="539"/>
      <c r="NMP46" s="539"/>
      <c r="NMQ46" s="539"/>
      <c r="NMR46" s="539"/>
      <c r="NMS46" s="539"/>
      <c r="NMT46" s="539"/>
      <c r="NMU46" s="539"/>
      <c r="NMV46" s="539"/>
      <c r="NMW46" s="539"/>
      <c r="NMX46" s="539"/>
      <c r="NMY46" s="539"/>
      <c r="NMZ46" s="539"/>
      <c r="NNA46" s="539"/>
      <c r="NNB46" s="539"/>
      <c r="NNC46" s="539"/>
      <c r="NND46" s="539"/>
      <c r="NNE46" s="539"/>
      <c r="NNF46" s="539"/>
      <c r="NNG46" s="539"/>
      <c r="NNH46" s="539"/>
      <c r="NNI46" s="539"/>
      <c r="NNJ46" s="539"/>
      <c r="NNK46" s="539"/>
      <c r="NNL46" s="539"/>
      <c r="NNM46" s="539"/>
      <c r="NNN46" s="539"/>
      <c r="NNO46" s="539"/>
      <c r="NNP46" s="539"/>
      <c r="NNQ46" s="539"/>
      <c r="NNR46" s="539"/>
      <c r="NNS46" s="539"/>
      <c r="NNT46" s="539"/>
      <c r="NNU46" s="539"/>
      <c r="NNV46" s="539"/>
      <c r="NNW46" s="539"/>
      <c r="NNX46" s="539"/>
      <c r="NNY46" s="539"/>
      <c r="NNZ46" s="539"/>
      <c r="NOA46" s="539"/>
      <c r="NOB46" s="539"/>
      <c r="NOC46" s="539"/>
      <c r="NOD46" s="539"/>
      <c r="NOE46" s="539"/>
      <c r="NOF46" s="539"/>
      <c r="NOG46" s="539"/>
      <c r="NOH46" s="539"/>
      <c r="NOI46" s="539"/>
      <c r="NOJ46" s="539"/>
      <c r="NOK46" s="539"/>
      <c r="NOL46" s="539"/>
      <c r="NOM46" s="539"/>
      <c r="NON46" s="539"/>
      <c r="NOO46" s="539"/>
      <c r="NOP46" s="539"/>
      <c r="NOQ46" s="539"/>
      <c r="NOR46" s="539"/>
      <c r="NOS46" s="539"/>
      <c r="NOT46" s="539"/>
      <c r="NOU46" s="539"/>
      <c r="NOV46" s="539"/>
      <c r="NOW46" s="539"/>
      <c r="NOX46" s="539"/>
      <c r="NOY46" s="539"/>
      <c r="NOZ46" s="539"/>
      <c r="NPA46" s="539"/>
      <c r="NPB46" s="539"/>
      <c r="NPC46" s="539"/>
      <c r="NPD46" s="539"/>
      <c r="NPE46" s="539"/>
      <c r="NPF46" s="539"/>
      <c r="NPG46" s="539"/>
      <c r="NPH46" s="539"/>
      <c r="NPI46" s="539"/>
      <c r="NPJ46" s="539"/>
      <c r="NPK46" s="539"/>
      <c r="NPL46" s="539"/>
      <c r="NPM46" s="539"/>
      <c r="NPN46" s="539"/>
      <c r="NPO46" s="539"/>
      <c r="NPP46" s="539"/>
      <c r="NPQ46" s="539"/>
      <c r="NPR46" s="539"/>
      <c r="NPS46" s="539"/>
      <c r="NPT46" s="539"/>
      <c r="NPU46" s="539"/>
      <c r="NPV46" s="539"/>
      <c r="NPW46" s="539"/>
      <c r="NPX46" s="539"/>
      <c r="NPY46" s="539"/>
      <c r="NPZ46" s="539"/>
      <c r="NQA46" s="539"/>
      <c r="NQB46" s="539"/>
      <c r="NQC46" s="539"/>
      <c r="NQD46" s="539"/>
      <c r="NQE46" s="539"/>
      <c r="NQF46" s="539"/>
      <c r="NQG46" s="539"/>
      <c r="NQH46" s="539"/>
      <c r="NQI46" s="539"/>
      <c r="NQJ46" s="539"/>
      <c r="NQK46" s="539"/>
      <c r="NQL46" s="539"/>
      <c r="NQM46" s="539"/>
      <c r="NQN46" s="539"/>
      <c r="NQO46" s="539"/>
      <c r="NQP46" s="539"/>
      <c r="NQQ46" s="539"/>
      <c r="NQR46" s="539"/>
      <c r="NQS46" s="539"/>
      <c r="NQT46" s="539"/>
      <c r="NQU46" s="539"/>
      <c r="NQV46" s="539"/>
      <c r="NQW46" s="539"/>
      <c r="NQX46" s="539"/>
      <c r="NQY46" s="539"/>
      <c r="NQZ46" s="539"/>
      <c r="NRA46" s="539"/>
      <c r="NRB46" s="539"/>
      <c r="NRC46" s="539"/>
      <c r="NRD46" s="539"/>
      <c r="NRE46" s="539"/>
      <c r="NRF46" s="539"/>
      <c r="NRG46" s="539"/>
      <c r="NRH46" s="539"/>
      <c r="NRI46" s="539"/>
      <c r="NRJ46" s="539"/>
      <c r="NRK46" s="539"/>
      <c r="NRL46" s="539"/>
      <c r="NRM46" s="539"/>
      <c r="NRN46" s="539"/>
      <c r="NRO46" s="539"/>
      <c r="NRP46" s="539"/>
      <c r="NRQ46" s="539"/>
      <c r="NRR46" s="539"/>
      <c r="NRS46" s="539"/>
      <c r="NRT46" s="539"/>
      <c r="NRU46" s="539"/>
      <c r="NRV46" s="539"/>
      <c r="NRW46" s="539"/>
      <c r="NRX46" s="539"/>
      <c r="NRY46" s="539"/>
      <c r="NRZ46" s="539"/>
      <c r="NSA46" s="539"/>
      <c r="NSB46" s="539"/>
      <c r="NSC46" s="539"/>
      <c r="NSD46" s="539"/>
      <c r="NSE46" s="539"/>
      <c r="NSF46" s="539"/>
      <c r="NSG46" s="539"/>
      <c r="NSH46" s="539"/>
      <c r="NSI46" s="539"/>
      <c r="NSJ46" s="539"/>
      <c r="NSK46" s="539"/>
      <c r="NSL46" s="539"/>
      <c r="NSM46" s="539"/>
      <c r="NSN46" s="539"/>
      <c r="NSO46" s="539"/>
      <c r="NSP46" s="539"/>
      <c r="NSQ46" s="539"/>
      <c r="NSR46" s="539"/>
      <c r="NSS46" s="539"/>
      <c r="NST46" s="539"/>
      <c r="NSU46" s="539"/>
      <c r="NSV46" s="539"/>
      <c r="NSW46" s="539"/>
      <c r="NSX46" s="539"/>
      <c r="NSY46" s="539"/>
      <c r="NSZ46" s="539"/>
      <c r="NTA46" s="539"/>
      <c r="NTB46" s="539"/>
      <c r="NTC46" s="539"/>
      <c r="NTD46" s="539"/>
      <c r="NTE46" s="539"/>
      <c r="NTF46" s="539"/>
      <c r="NTG46" s="539"/>
      <c r="NTH46" s="539"/>
      <c r="NTI46" s="539"/>
      <c r="NTJ46" s="539"/>
      <c r="NTK46" s="539"/>
      <c r="NTL46" s="539"/>
      <c r="NTM46" s="539"/>
      <c r="NTN46" s="539"/>
      <c r="NTO46" s="539"/>
      <c r="NTP46" s="539"/>
      <c r="NTQ46" s="539"/>
      <c r="NTR46" s="539"/>
      <c r="NTS46" s="539"/>
      <c r="NTT46" s="539"/>
      <c r="NTU46" s="539"/>
      <c r="NTV46" s="539"/>
      <c r="NTW46" s="539"/>
      <c r="NTX46" s="539"/>
      <c r="NTY46" s="539"/>
      <c r="NTZ46" s="539"/>
      <c r="NUA46" s="539"/>
      <c r="NUB46" s="539"/>
      <c r="NUC46" s="539"/>
      <c r="NUD46" s="539"/>
      <c r="NUE46" s="539"/>
      <c r="NUF46" s="539"/>
      <c r="NUG46" s="539"/>
      <c r="NUH46" s="539"/>
      <c r="NUI46" s="539"/>
      <c r="NUJ46" s="539"/>
      <c r="NUK46" s="539"/>
      <c r="NUL46" s="539"/>
      <c r="NUM46" s="539"/>
      <c r="NUN46" s="539"/>
      <c r="NUO46" s="539"/>
      <c r="NUP46" s="539"/>
      <c r="NUQ46" s="539"/>
      <c r="NUR46" s="539"/>
      <c r="NUS46" s="539"/>
      <c r="NUT46" s="539"/>
      <c r="NUU46" s="539"/>
      <c r="NUV46" s="539"/>
      <c r="NUW46" s="539"/>
      <c r="NUX46" s="539"/>
      <c r="NUY46" s="539"/>
      <c r="NUZ46" s="539"/>
      <c r="NVA46" s="539"/>
      <c r="NVB46" s="539"/>
      <c r="NVC46" s="539"/>
      <c r="NVD46" s="539"/>
      <c r="NVE46" s="539"/>
      <c r="NVF46" s="539"/>
      <c r="NVG46" s="539"/>
      <c r="NVH46" s="539"/>
      <c r="NVI46" s="539"/>
      <c r="NVJ46" s="539"/>
      <c r="NVK46" s="539"/>
      <c r="NVL46" s="539"/>
      <c r="NVM46" s="539"/>
      <c r="NVN46" s="539"/>
      <c r="NVO46" s="539"/>
      <c r="NVP46" s="539"/>
      <c r="NVQ46" s="539"/>
      <c r="NVR46" s="539"/>
      <c r="NVS46" s="539"/>
      <c r="NVT46" s="539"/>
      <c r="NVU46" s="539"/>
      <c r="NVV46" s="539"/>
      <c r="NVW46" s="539"/>
      <c r="NVX46" s="539"/>
      <c r="NVY46" s="539"/>
      <c r="NVZ46" s="539"/>
      <c r="NWA46" s="539"/>
      <c r="NWB46" s="539"/>
      <c r="NWC46" s="539"/>
      <c r="NWD46" s="539"/>
      <c r="NWE46" s="539"/>
      <c r="NWF46" s="539"/>
      <c r="NWG46" s="539"/>
      <c r="NWH46" s="539"/>
      <c r="NWI46" s="539"/>
      <c r="NWJ46" s="539"/>
      <c r="NWK46" s="539"/>
      <c r="NWL46" s="539"/>
      <c r="NWM46" s="539"/>
      <c r="NWN46" s="539"/>
      <c r="NWO46" s="539"/>
      <c r="NWP46" s="539"/>
      <c r="NWQ46" s="539"/>
      <c r="NWR46" s="539"/>
      <c r="NWS46" s="539"/>
      <c r="NWT46" s="539"/>
      <c r="NWU46" s="539"/>
      <c r="NWV46" s="539"/>
      <c r="NWW46" s="539"/>
      <c r="NWX46" s="539"/>
      <c r="NWY46" s="539"/>
      <c r="NWZ46" s="539"/>
      <c r="NXA46" s="539"/>
      <c r="NXB46" s="539"/>
      <c r="NXC46" s="539"/>
      <c r="NXD46" s="539"/>
      <c r="NXE46" s="539"/>
      <c r="NXF46" s="539"/>
      <c r="NXG46" s="539"/>
      <c r="NXH46" s="539"/>
      <c r="NXI46" s="539"/>
      <c r="NXJ46" s="539"/>
      <c r="NXK46" s="539"/>
      <c r="NXL46" s="539"/>
      <c r="NXM46" s="539"/>
      <c r="NXN46" s="539"/>
      <c r="NXO46" s="539"/>
      <c r="NXP46" s="539"/>
      <c r="NXQ46" s="539"/>
      <c r="NXR46" s="539"/>
      <c r="NXS46" s="539"/>
      <c r="NXT46" s="539"/>
      <c r="NXU46" s="539"/>
      <c r="NXV46" s="539"/>
      <c r="NXW46" s="539"/>
      <c r="NXX46" s="539"/>
      <c r="NXY46" s="539"/>
      <c r="NXZ46" s="539"/>
      <c r="NYA46" s="539"/>
      <c r="NYB46" s="539"/>
      <c r="NYC46" s="539"/>
      <c r="NYD46" s="539"/>
      <c r="NYE46" s="539"/>
      <c r="NYF46" s="539"/>
      <c r="NYG46" s="539"/>
      <c r="NYH46" s="539"/>
      <c r="NYI46" s="539"/>
      <c r="NYJ46" s="539"/>
      <c r="NYK46" s="539"/>
      <c r="NYL46" s="539"/>
      <c r="NYM46" s="539"/>
      <c r="NYN46" s="539"/>
      <c r="NYO46" s="539"/>
      <c r="NYP46" s="539"/>
      <c r="NYQ46" s="539"/>
      <c r="NYR46" s="539"/>
      <c r="NYS46" s="539"/>
      <c r="NYT46" s="539"/>
      <c r="NYU46" s="539"/>
      <c r="NYV46" s="539"/>
      <c r="NYW46" s="539"/>
      <c r="NYX46" s="539"/>
      <c r="NYY46" s="539"/>
      <c r="NYZ46" s="539"/>
      <c r="NZA46" s="539"/>
      <c r="NZB46" s="539"/>
      <c r="NZC46" s="539"/>
      <c r="NZD46" s="539"/>
      <c r="NZE46" s="539"/>
      <c r="NZF46" s="539"/>
      <c r="NZG46" s="539"/>
      <c r="NZH46" s="539"/>
      <c r="NZI46" s="539"/>
      <c r="NZJ46" s="539"/>
      <c r="NZK46" s="539"/>
      <c r="NZL46" s="539"/>
      <c r="NZM46" s="539"/>
      <c r="NZN46" s="539"/>
      <c r="NZO46" s="539"/>
      <c r="NZP46" s="539"/>
      <c r="NZQ46" s="539"/>
      <c r="NZR46" s="539"/>
      <c r="NZS46" s="539"/>
      <c r="NZT46" s="539"/>
      <c r="NZU46" s="539"/>
      <c r="NZV46" s="539"/>
      <c r="NZW46" s="539"/>
      <c r="NZX46" s="539"/>
      <c r="NZY46" s="539"/>
      <c r="NZZ46" s="539"/>
      <c r="OAA46" s="539"/>
      <c r="OAB46" s="539"/>
      <c r="OAC46" s="539"/>
      <c r="OAD46" s="539"/>
      <c r="OAE46" s="539"/>
      <c r="OAF46" s="539"/>
      <c r="OAG46" s="539"/>
      <c r="OAH46" s="539"/>
      <c r="OAI46" s="539"/>
      <c r="OAJ46" s="539"/>
      <c r="OAK46" s="539"/>
      <c r="OAL46" s="539"/>
      <c r="OAM46" s="539"/>
      <c r="OAN46" s="539"/>
      <c r="OAO46" s="539"/>
      <c r="OAP46" s="539"/>
      <c r="OAQ46" s="539"/>
      <c r="OAR46" s="539"/>
      <c r="OAS46" s="539"/>
      <c r="OAT46" s="539"/>
      <c r="OAU46" s="539"/>
      <c r="OAV46" s="539"/>
      <c r="OAW46" s="539"/>
      <c r="OAX46" s="539"/>
      <c r="OAY46" s="539"/>
      <c r="OAZ46" s="539"/>
      <c r="OBA46" s="539"/>
      <c r="OBB46" s="539"/>
      <c r="OBC46" s="539"/>
      <c r="OBD46" s="539"/>
      <c r="OBE46" s="539"/>
      <c r="OBF46" s="539"/>
      <c r="OBG46" s="539"/>
      <c r="OBH46" s="539"/>
      <c r="OBI46" s="539"/>
      <c r="OBJ46" s="539"/>
      <c r="OBK46" s="539"/>
      <c r="OBL46" s="539"/>
      <c r="OBM46" s="539"/>
      <c r="OBN46" s="539"/>
      <c r="OBO46" s="539"/>
      <c r="OBP46" s="539"/>
      <c r="OBQ46" s="539"/>
      <c r="OBR46" s="539"/>
      <c r="OBS46" s="539"/>
      <c r="OBT46" s="539"/>
      <c r="OBU46" s="539"/>
      <c r="OBV46" s="539"/>
      <c r="OBW46" s="539"/>
      <c r="OBX46" s="539"/>
      <c r="OBY46" s="539"/>
      <c r="OBZ46" s="539"/>
      <c r="OCA46" s="539"/>
      <c r="OCB46" s="539"/>
      <c r="OCC46" s="539"/>
      <c r="OCD46" s="539"/>
      <c r="OCE46" s="539"/>
      <c r="OCF46" s="539"/>
      <c r="OCG46" s="539"/>
      <c r="OCH46" s="539"/>
      <c r="OCI46" s="539"/>
      <c r="OCJ46" s="539"/>
      <c r="OCK46" s="539"/>
      <c r="OCL46" s="539"/>
      <c r="OCM46" s="539"/>
      <c r="OCN46" s="539"/>
      <c r="OCO46" s="539"/>
      <c r="OCP46" s="539"/>
      <c r="OCQ46" s="539"/>
      <c r="OCR46" s="539"/>
      <c r="OCS46" s="539"/>
      <c r="OCT46" s="539"/>
      <c r="OCU46" s="539"/>
      <c r="OCV46" s="539"/>
      <c r="OCW46" s="539"/>
      <c r="OCX46" s="539"/>
      <c r="OCY46" s="539"/>
      <c r="OCZ46" s="539"/>
      <c r="ODA46" s="539"/>
      <c r="ODB46" s="539"/>
      <c r="ODC46" s="539"/>
      <c r="ODD46" s="539"/>
      <c r="ODE46" s="539"/>
      <c r="ODF46" s="539"/>
      <c r="ODG46" s="539"/>
      <c r="ODH46" s="539"/>
      <c r="ODI46" s="539"/>
      <c r="ODJ46" s="539"/>
      <c r="ODK46" s="539"/>
      <c r="ODL46" s="539"/>
      <c r="ODM46" s="539"/>
      <c r="ODN46" s="539"/>
      <c r="ODO46" s="539"/>
      <c r="ODP46" s="539"/>
      <c r="ODQ46" s="539"/>
      <c r="ODR46" s="539"/>
      <c r="ODS46" s="539"/>
      <c r="ODT46" s="539"/>
      <c r="ODU46" s="539"/>
      <c r="ODV46" s="539"/>
      <c r="ODW46" s="539"/>
      <c r="ODX46" s="539"/>
      <c r="ODY46" s="539"/>
      <c r="ODZ46" s="539"/>
      <c r="OEA46" s="539"/>
      <c r="OEB46" s="539"/>
      <c r="OEC46" s="539"/>
      <c r="OED46" s="539"/>
      <c r="OEE46" s="539"/>
      <c r="OEF46" s="539"/>
      <c r="OEG46" s="539"/>
      <c r="OEH46" s="539"/>
      <c r="OEI46" s="539"/>
      <c r="OEJ46" s="539"/>
      <c r="OEK46" s="539"/>
      <c r="OEL46" s="539"/>
      <c r="OEM46" s="539"/>
      <c r="OEN46" s="539"/>
      <c r="OEO46" s="539"/>
      <c r="OEP46" s="539"/>
      <c r="OEQ46" s="539"/>
      <c r="OER46" s="539"/>
      <c r="OES46" s="539"/>
      <c r="OET46" s="539"/>
      <c r="OEU46" s="539"/>
      <c r="OEV46" s="539"/>
      <c r="OEW46" s="539"/>
      <c r="OEX46" s="539"/>
      <c r="OEY46" s="539"/>
      <c r="OEZ46" s="539"/>
      <c r="OFA46" s="539"/>
      <c r="OFB46" s="539"/>
      <c r="OFC46" s="539"/>
      <c r="OFD46" s="539"/>
      <c r="OFE46" s="539"/>
      <c r="OFF46" s="539"/>
      <c r="OFG46" s="539"/>
      <c r="OFH46" s="539"/>
      <c r="OFI46" s="539"/>
      <c r="OFJ46" s="539"/>
      <c r="OFK46" s="539"/>
      <c r="OFL46" s="539"/>
      <c r="OFM46" s="539"/>
      <c r="OFN46" s="539"/>
      <c r="OFO46" s="539"/>
      <c r="OFP46" s="539"/>
      <c r="OFQ46" s="539"/>
      <c r="OFR46" s="539"/>
      <c r="OFS46" s="539"/>
      <c r="OFT46" s="539"/>
      <c r="OFU46" s="539"/>
      <c r="OFV46" s="539"/>
      <c r="OFW46" s="539"/>
      <c r="OFX46" s="539"/>
      <c r="OFY46" s="539"/>
      <c r="OFZ46" s="539"/>
      <c r="OGA46" s="539"/>
      <c r="OGB46" s="539"/>
      <c r="OGC46" s="539"/>
      <c r="OGD46" s="539"/>
      <c r="OGE46" s="539"/>
      <c r="OGF46" s="539"/>
      <c r="OGG46" s="539"/>
      <c r="OGH46" s="539"/>
      <c r="OGI46" s="539"/>
      <c r="OGJ46" s="539"/>
      <c r="OGK46" s="539"/>
      <c r="OGL46" s="539"/>
      <c r="OGM46" s="539"/>
      <c r="OGN46" s="539"/>
      <c r="OGO46" s="539"/>
      <c r="OGP46" s="539"/>
      <c r="OGQ46" s="539"/>
      <c r="OGR46" s="539"/>
      <c r="OGS46" s="539"/>
      <c r="OGT46" s="539"/>
      <c r="OGU46" s="539"/>
      <c r="OGV46" s="539"/>
      <c r="OGW46" s="539"/>
      <c r="OGX46" s="539"/>
      <c r="OGY46" s="539"/>
      <c r="OGZ46" s="539"/>
      <c r="OHA46" s="539"/>
      <c r="OHB46" s="539"/>
      <c r="OHC46" s="539"/>
      <c r="OHD46" s="539"/>
      <c r="OHE46" s="539"/>
      <c r="OHF46" s="539"/>
      <c r="OHG46" s="539"/>
      <c r="OHH46" s="539"/>
      <c r="OHI46" s="539"/>
      <c r="OHJ46" s="539"/>
      <c r="OHK46" s="539"/>
      <c r="OHL46" s="539"/>
      <c r="OHM46" s="539"/>
      <c r="OHN46" s="539"/>
      <c r="OHO46" s="539"/>
      <c r="OHP46" s="539"/>
      <c r="OHQ46" s="539"/>
      <c r="OHR46" s="539"/>
      <c r="OHS46" s="539"/>
      <c r="OHT46" s="539"/>
      <c r="OHU46" s="539"/>
      <c r="OHV46" s="539"/>
      <c r="OHW46" s="539"/>
      <c r="OHX46" s="539"/>
      <c r="OHY46" s="539"/>
      <c r="OHZ46" s="539"/>
      <c r="OIA46" s="539"/>
      <c r="OIB46" s="539"/>
      <c r="OIC46" s="539"/>
      <c r="OID46" s="539"/>
      <c r="OIE46" s="539"/>
      <c r="OIF46" s="539"/>
      <c r="OIG46" s="539"/>
      <c r="OIH46" s="539"/>
      <c r="OII46" s="539"/>
      <c r="OIJ46" s="539"/>
      <c r="OIK46" s="539"/>
      <c r="OIL46" s="539"/>
      <c r="OIM46" s="539"/>
      <c r="OIN46" s="539"/>
      <c r="OIO46" s="539"/>
      <c r="OIP46" s="539"/>
      <c r="OIQ46" s="539"/>
      <c r="OIR46" s="539"/>
      <c r="OIS46" s="539"/>
      <c r="OIT46" s="539"/>
      <c r="OIU46" s="539"/>
      <c r="OIV46" s="539"/>
      <c r="OIW46" s="539"/>
      <c r="OIX46" s="539"/>
      <c r="OIY46" s="539"/>
      <c r="OIZ46" s="539"/>
      <c r="OJA46" s="539"/>
      <c r="OJB46" s="539"/>
      <c r="OJC46" s="539"/>
      <c r="OJD46" s="539"/>
      <c r="OJE46" s="539"/>
      <c r="OJF46" s="539"/>
      <c r="OJG46" s="539"/>
      <c r="OJH46" s="539"/>
      <c r="OJI46" s="539"/>
      <c r="OJJ46" s="539"/>
      <c r="OJK46" s="539"/>
      <c r="OJL46" s="539"/>
      <c r="OJM46" s="539"/>
      <c r="OJN46" s="539"/>
      <c r="OJO46" s="539"/>
      <c r="OJP46" s="539"/>
      <c r="OJQ46" s="539"/>
      <c r="OJR46" s="539"/>
      <c r="OJS46" s="539"/>
      <c r="OJT46" s="539"/>
      <c r="OJU46" s="539"/>
      <c r="OJV46" s="539"/>
      <c r="OJW46" s="539"/>
      <c r="OJX46" s="539"/>
      <c r="OJY46" s="539"/>
      <c r="OJZ46" s="539"/>
      <c r="OKA46" s="539"/>
      <c r="OKB46" s="539"/>
      <c r="OKC46" s="539"/>
      <c r="OKD46" s="539"/>
      <c r="OKE46" s="539"/>
      <c r="OKF46" s="539"/>
      <c r="OKG46" s="539"/>
      <c r="OKH46" s="539"/>
      <c r="OKI46" s="539"/>
      <c r="OKJ46" s="539"/>
      <c r="OKK46" s="539"/>
      <c r="OKL46" s="539"/>
      <c r="OKM46" s="539"/>
      <c r="OKN46" s="539"/>
      <c r="OKO46" s="539"/>
      <c r="OKP46" s="539"/>
      <c r="OKQ46" s="539"/>
      <c r="OKR46" s="539"/>
      <c r="OKS46" s="539"/>
      <c r="OKT46" s="539"/>
      <c r="OKU46" s="539"/>
      <c r="OKV46" s="539"/>
      <c r="OKW46" s="539"/>
      <c r="OKX46" s="539"/>
      <c r="OKY46" s="539"/>
      <c r="OKZ46" s="539"/>
      <c r="OLA46" s="539"/>
      <c r="OLB46" s="539"/>
      <c r="OLC46" s="539"/>
      <c r="OLD46" s="539"/>
      <c r="OLE46" s="539"/>
      <c r="OLF46" s="539"/>
      <c r="OLG46" s="539"/>
      <c r="OLH46" s="539"/>
      <c r="OLI46" s="539"/>
      <c r="OLJ46" s="539"/>
      <c r="OLK46" s="539"/>
      <c r="OLL46" s="539"/>
      <c r="OLM46" s="539"/>
      <c r="OLN46" s="539"/>
      <c r="OLO46" s="539"/>
      <c r="OLP46" s="539"/>
      <c r="OLQ46" s="539"/>
      <c r="OLR46" s="539"/>
      <c r="OLS46" s="539"/>
      <c r="OLT46" s="539"/>
      <c r="OLU46" s="539"/>
      <c r="OLV46" s="539"/>
      <c r="OLW46" s="539"/>
      <c r="OLX46" s="539"/>
      <c r="OLY46" s="539"/>
      <c r="OLZ46" s="539"/>
      <c r="OMA46" s="539"/>
      <c r="OMB46" s="539"/>
      <c r="OMC46" s="539"/>
      <c r="OMD46" s="539"/>
      <c r="OME46" s="539"/>
      <c r="OMF46" s="539"/>
      <c r="OMG46" s="539"/>
      <c r="OMH46" s="539"/>
      <c r="OMI46" s="539"/>
      <c r="OMJ46" s="539"/>
      <c r="OMK46" s="539"/>
      <c r="OML46" s="539"/>
      <c r="OMM46" s="539"/>
      <c r="OMN46" s="539"/>
      <c r="OMO46" s="539"/>
      <c r="OMP46" s="539"/>
      <c r="OMQ46" s="539"/>
      <c r="OMR46" s="539"/>
      <c r="OMS46" s="539"/>
      <c r="OMT46" s="539"/>
      <c r="OMU46" s="539"/>
      <c r="OMV46" s="539"/>
      <c r="OMW46" s="539"/>
      <c r="OMX46" s="539"/>
      <c r="OMY46" s="539"/>
      <c r="OMZ46" s="539"/>
      <c r="ONA46" s="539"/>
      <c r="ONB46" s="539"/>
      <c r="ONC46" s="539"/>
      <c r="OND46" s="539"/>
      <c r="ONE46" s="539"/>
      <c r="ONF46" s="539"/>
      <c r="ONG46" s="539"/>
      <c r="ONH46" s="539"/>
      <c r="ONI46" s="539"/>
      <c r="ONJ46" s="539"/>
      <c r="ONK46" s="539"/>
      <c r="ONL46" s="539"/>
      <c r="ONM46" s="539"/>
      <c r="ONN46" s="539"/>
      <c r="ONO46" s="539"/>
      <c r="ONP46" s="539"/>
      <c r="ONQ46" s="539"/>
      <c r="ONR46" s="539"/>
      <c r="ONS46" s="539"/>
      <c r="ONT46" s="539"/>
      <c r="ONU46" s="539"/>
      <c r="ONV46" s="539"/>
      <c r="ONW46" s="539"/>
      <c r="ONX46" s="539"/>
      <c r="ONY46" s="539"/>
      <c r="ONZ46" s="539"/>
      <c r="OOA46" s="539"/>
      <c r="OOB46" s="539"/>
      <c r="OOC46" s="539"/>
      <c r="OOD46" s="539"/>
      <c r="OOE46" s="539"/>
      <c r="OOF46" s="539"/>
      <c r="OOG46" s="539"/>
      <c r="OOH46" s="539"/>
      <c r="OOI46" s="539"/>
      <c r="OOJ46" s="539"/>
      <c r="OOK46" s="539"/>
      <c r="OOL46" s="539"/>
      <c r="OOM46" s="539"/>
      <c r="OON46" s="539"/>
      <c r="OOO46" s="539"/>
      <c r="OOP46" s="539"/>
      <c r="OOQ46" s="539"/>
      <c r="OOR46" s="539"/>
      <c r="OOS46" s="539"/>
      <c r="OOT46" s="539"/>
      <c r="OOU46" s="539"/>
      <c r="OOV46" s="539"/>
      <c r="OOW46" s="539"/>
      <c r="OOX46" s="539"/>
      <c r="OOY46" s="539"/>
      <c r="OOZ46" s="539"/>
      <c r="OPA46" s="539"/>
      <c r="OPB46" s="539"/>
      <c r="OPC46" s="539"/>
      <c r="OPD46" s="539"/>
      <c r="OPE46" s="539"/>
      <c r="OPF46" s="539"/>
      <c r="OPG46" s="539"/>
      <c r="OPH46" s="539"/>
      <c r="OPI46" s="539"/>
      <c r="OPJ46" s="539"/>
      <c r="OPK46" s="539"/>
      <c r="OPL46" s="539"/>
      <c r="OPM46" s="539"/>
      <c r="OPN46" s="539"/>
      <c r="OPO46" s="539"/>
      <c r="OPP46" s="539"/>
      <c r="OPQ46" s="539"/>
      <c r="OPR46" s="539"/>
      <c r="OPS46" s="539"/>
      <c r="OPT46" s="539"/>
      <c r="OPU46" s="539"/>
      <c r="OPV46" s="539"/>
      <c r="OPW46" s="539"/>
      <c r="OPX46" s="539"/>
      <c r="OPY46" s="539"/>
      <c r="OPZ46" s="539"/>
      <c r="OQA46" s="539"/>
      <c r="OQB46" s="539"/>
      <c r="OQC46" s="539"/>
      <c r="OQD46" s="539"/>
      <c r="OQE46" s="539"/>
      <c r="OQF46" s="539"/>
      <c r="OQG46" s="539"/>
      <c r="OQH46" s="539"/>
      <c r="OQI46" s="539"/>
      <c r="OQJ46" s="539"/>
      <c r="OQK46" s="539"/>
      <c r="OQL46" s="539"/>
      <c r="OQM46" s="539"/>
      <c r="OQN46" s="539"/>
      <c r="OQO46" s="539"/>
      <c r="OQP46" s="539"/>
      <c r="OQQ46" s="539"/>
      <c r="OQR46" s="539"/>
      <c r="OQS46" s="539"/>
      <c r="OQT46" s="539"/>
      <c r="OQU46" s="539"/>
      <c r="OQV46" s="539"/>
      <c r="OQW46" s="539"/>
      <c r="OQX46" s="539"/>
      <c r="OQY46" s="539"/>
      <c r="OQZ46" s="539"/>
      <c r="ORA46" s="539"/>
      <c r="ORB46" s="539"/>
      <c r="ORC46" s="539"/>
      <c r="ORD46" s="539"/>
      <c r="ORE46" s="539"/>
      <c r="ORF46" s="539"/>
      <c r="ORG46" s="539"/>
      <c r="ORH46" s="539"/>
      <c r="ORI46" s="539"/>
      <c r="ORJ46" s="539"/>
      <c r="ORK46" s="539"/>
      <c r="ORL46" s="539"/>
      <c r="ORM46" s="539"/>
      <c r="ORN46" s="539"/>
      <c r="ORO46" s="539"/>
      <c r="ORP46" s="539"/>
      <c r="ORQ46" s="539"/>
      <c r="ORR46" s="539"/>
      <c r="ORS46" s="539"/>
      <c r="ORT46" s="539"/>
      <c r="ORU46" s="539"/>
      <c r="ORV46" s="539"/>
      <c r="ORW46" s="539"/>
      <c r="ORX46" s="539"/>
      <c r="ORY46" s="539"/>
      <c r="ORZ46" s="539"/>
      <c r="OSA46" s="539"/>
      <c r="OSB46" s="539"/>
      <c r="OSC46" s="539"/>
      <c r="OSD46" s="539"/>
      <c r="OSE46" s="539"/>
      <c r="OSF46" s="539"/>
      <c r="OSG46" s="539"/>
      <c r="OSH46" s="539"/>
      <c r="OSI46" s="539"/>
      <c r="OSJ46" s="539"/>
      <c r="OSK46" s="539"/>
      <c r="OSL46" s="539"/>
      <c r="OSM46" s="539"/>
      <c r="OSN46" s="539"/>
      <c r="OSO46" s="539"/>
      <c r="OSP46" s="539"/>
      <c r="OSQ46" s="539"/>
      <c r="OSR46" s="539"/>
      <c r="OSS46" s="539"/>
      <c r="OST46" s="539"/>
      <c r="OSU46" s="539"/>
      <c r="OSV46" s="539"/>
      <c r="OSW46" s="539"/>
      <c r="OSX46" s="539"/>
      <c r="OSY46" s="539"/>
      <c r="OSZ46" s="539"/>
      <c r="OTA46" s="539"/>
      <c r="OTB46" s="539"/>
      <c r="OTC46" s="539"/>
      <c r="OTD46" s="539"/>
      <c r="OTE46" s="539"/>
      <c r="OTF46" s="539"/>
      <c r="OTG46" s="539"/>
      <c r="OTH46" s="539"/>
      <c r="OTI46" s="539"/>
      <c r="OTJ46" s="539"/>
      <c r="OTK46" s="539"/>
      <c r="OTL46" s="539"/>
      <c r="OTM46" s="539"/>
      <c r="OTN46" s="539"/>
      <c r="OTO46" s="539"/>
      <c r="OTP46" s="539"/>
      <c r="OTQ46" s="539"/>
      <c r="OTR46" s="539"/>
      <c r="OTS46" s="539"/>
      <c r="OTT46" s="539"/>
      <c r="OTU46" s="539"/>
      <c r="OTV46" s="539"/>
      <c r="OTW46" s="539"/>
      <c r="OTX46" s="539"/>
      <c r="OTY46" s="539"/>
      <c r="OTZ46" s="539"/>
      <c r="OUA46" s="539"/>
      <c r="OUB46" s="539"/>
      <c r="OUC46" s="539"/>
      <c r="OUD46" s="539"/>
      <c r="OUE46" s="539"/>
      <c r="OUF46" s="539"/>
      <c r="OUG46" s="539"/>
      <c r="OUH46" s="539"/>
      <c r="OUI46" s="539"/>
      <c r="OUJ46" s="539"/>
      <c r="OUK46" s="539"/>
      <c r="OUL46" s="539"/>
      <c r="OUM46" s="539"/>
      <c r="OUN46" s="539"/>
      <c r="OUO46" s="539"/>
      <c r="OUP46" s="539"/>
      <c r="OUQ46" s="539"/>
      <c r="OUR46" s="539"/>
      <c r="OUS46" s="539"/>
      <c r="OUT46" s="539"/>
      <c r="OUU46" s="539"/>
      <c r="OUV46" s="539"/>
      <c r="OUW46" s="539"/>
      <c r="OUX46" s="539"/>
      <c r="OUY46" s="539"/>
      <c r="OUZ46" s="539"/>
      <c r="OVA46" s="539"/>
      <c r="OVB46" s="539"/>
      <c r="OVC46" s="539"/>
      <c r="OVD46" s="539"/>
      <c r="OVE46" s="539"/>
      <c r="OVF46" s="539"/>
      <c r="OVG46" s="539"/>
      <c r="OVH46" s="539"/>
      <c r="OVI46" s="539"/>
      <c r="OVJ46" s="539"/>
      <c r="OVK46" s="539"/>
      <c r="OVL46" s="539"/>
      <c r="OVM46" s="539"/>
      <c r="OVN46" s="539"/>
      <c r="OVO46" s="539"/>
      <c r="OVP46" s="539"/>
      <c r="OVQ46" s="539"/>
      <c r="OVR46" s="539"/>
      <c r="OVS46" s="539"/>
      <c r="OVT46" s="539"/>
      <c r="OVU46" s="539"/>
      <c r="OVV46" s="539"/>
      <c r="OVW46" s="539"/>
      <c r="OVX46" s="539"/>
      <c r="OVY46" s="539"/>
      <c r="OVZ46" s="539"/>
      <c r="OWA46" s="539"/>
      <c r="OWB46" s="539"/>
      <c r="OWC46" s="539"/>
      <c r="OWD46" s="539"/>
      <c r="OWE46" s="539"/>
      <c r="OWF46" s="539"/>
      <c r="OWG46" s="539"/>
      <c r="OWH46" s="539"/>
      <c r="OWI46" s="539"/>
      <c r="OWJ46" s="539"/>
      <c r="OWK46" s="539"/>
      <c r="OWL46" s="539"/>
      <c r="OWM46" s="539"/>
      <c r="OWN46" s="539"/>
      <c r="OWO46" s="539"/>
      <c r="OWP46" s="539"/>
      <c r="OWQ46" s="539"/>
      <c r="OWR46" s="539"/>
      <c r="OWS46" s="539"/>
      <c r="OWT46" s="539"/>
      <c r="OWU46" s="539"/>
      <c r="OWV46" s="539"/>
      <c r="OWW46" s="539"/>
      <c r="OWX46" s="539"/>
      <c r="OWY46" s="539"/>
      <c r="OWZ46" s="539"/>
      <c r="OXA46" s="539"/>
      <c r="OXB46" s="539"/>
      <c r="OXC46" s="539"/>
      <c r="OXD46" s="539"/>
      <c r="OXE46" s="539"/>
      <c r="OXF46" s="539"/>
      <c r="OXG46" s="539"/>
      <c r="OXH46" s="539"/>
      <c r="OXI46" s="539"/>
      <c r="OXJ46" s="539"/>
      <c r="OXK46" s="539"/>
      <c r="OXL46" s="539"/>
      <c r="OXM46" s="539"/>
      <c r="OXN46" s="539"/>
      <c r="OXO46" s="539"/>
      <c r="OXP46" s="539"/>
      <c r="OXQ46" s="539"/>
      <c r="OXR46" s="539"/>
      <c r="OXS46" s="539"/>
      <c r="OXT46" s="539"/>
      <c r="OXU46" s="539"/>
      <c r="OXV46" s="539"/>
      <c r="OXW46" s="539"/>
      <c r="OXX46" s="539"/>
      <c r="OXY46" s="539"/>
      <c r="OXZ46" s="539"/>
      <c r="OYA46" s="539"/>
      <c r="OYB46" s="539"/>
      <c r="OYC46" s="539"/>
      <c r="OYD46" s="539"/>
      <c r="OYE46" s="539"/>
      <c r="OYF46" s="539"/>
      <c r="OYG46" s="539"/>
      <c r="OYH46" s="539"/>
      <c r="OYI46" s="539"/>
      <c r="OYJ46" s="539"/>
      <c r="OYK46" s="539"/>
      <c r="OYL46" s="539"/>
      <c r="OYM46" s="539"/>
      <c r="OYN46" s="539"/>
      <c r="OYO46" s="539"/>
      <c r="OYP46" s="539"/>
      <c r="OYQ46" s="539"/>
      <c r="OYR46" s="539"/>
      <c r="OYS46" s="539"/>
      <c r="OYT46" s="539"/>
      <c r="OYU46" s="539"/>
      <c r="OYV46" s="539"/>
      <c r="OYW46" s="539"/>
      <c r="OYX46" s="539"/>
      <c r="OYY46" s="539"/>
      <c r="OYZ46" s="539"/>
      <c r="OZA46" s="539"/>
      <c r="OZB46" s="539"/>
      <c r="OZC46" s="539"/>
      <c r="OZD46" s="539"/>
      <c r="OZE46" s="539"/>
      <c r="OZF46" s="539"/>
      <c r="OZG46" s="539"/>
      <c r="OZH46" s="539"/>
      <c r="OZI46" s="539"/>
      <c r="OZJ46" s="539"/>
      <c r="OZK46" s="539"/>
      <c r="OZL46" s="539"/>
      <c r="OZM46" s="539"/>
      <c r="OZN46" s="539"/>
      <c r="OZO46" s="539"/>
      <c r="OZP46" s="539"/>
      <c r="OZQ46" s="539"/>
      <c r="OZR46" s="539"/>
      <c r="OZS46" s="539"/>
      <c r="OZT46" s="539"/>
      <c r="OZU46" s="539"/>
      <c r="OZV46" s="539"/>
      <c r="OZW46" s="539"/>
      <c r="OZX46" s="539"/>
      <c r="OZY46" s="539"/>
      <c r="OZZ46" s="539"/>
      <c r="PAA46" s="539"/>
      <c r="PAB46" s="539"/>
      <c r="PAC46" s="539"/>
      <c r="PAD46" s="539"/>
      <c r="PAE46" s="539"/>
      <c r="PAF46" s="539"/>
      <c r="PAG46" s="539"/>
      <c r="PAH46" s="539"/>
      <c r="PAI46" s="539"/>
      <c r="PAJ46" s="539"/>
      <c r="PAK46" s="539"/>
      <c r="PAL46" s="539"/>
      <c r="PAM46" s="539"/>
      <c r="PAN46" s="539"/>
      <c r="PAO46" s="539"/>
      <c r="PAP46" s="539"/>
      <c r="PAQ46" s="539"/>
      <c r="PAR46" s="539"/>
      <c r="PAS46" s="539"/>
      <c r="PAT46" s="539"/>
      <c r="PAU46" s="539"/>
      <c r="PAV46" s="539"/>
      <c r="PAW46" s="539"/>
      <c r="PAX46" s="539"/>
      <c r="PAY46" s="539"/>
      <c r="PAZ46" s="539"/>
      <c r="PBA46" s="539"/>
      <c r="PBB46" s="539"/>
      <c r="PBC46" s="539"/>
      <c r="PBD46" s="539"/>
      <c r="PBE46" s="539"/>
      <c r="PBF46" s="539"/>
      <c r="PBG46" s="539"/>
      <c r="PBH46" s="539"/>
      <c r="PBI46" s="539"/>
      <c r="PBJ46" s="539"/>
      <c r="PBK46" s="539"/>
      <c r="PBL46" s="539"/>
      <c r="PBM46" s="539"/>
      <c r="PBN46" s="539"/>
      <c r="PBO46" s="539"/>
      <c r="PBP46" s="539"/>
      <c r="PBQ46" s="539"/>
      <c r="PBR46" s="539"/>
      <c r="PBS46" s="539"/>
      <c r="PBT46" s="539"/>
      <c r="PBU46" s="539"/>
      <c r="PBV46" s="539"/>
      <c r="PBW46" s="539"/>
      <c r="PBX46" s="539"/>
      <c r="PBY46" s="539"/>
      <c r="PBZ46" s="539"/>
      <c r="PCA46" s="539"/>
      <c r="PCB46" s="539"/>
      <c r="PCC46" s="539"/>
      <c r="PCD46" s="539"/>
      <c r="PCE46" s="539"/>
      <c r="PCF46" s="539"/>
      <c r="PCG46" s="539"/>
      <c r="PCH46" s="539"/>
      <c r="PCI46" s="539"/>
      <c r="PCJ46" s="539"/>
      <c r="PCK46" s="539"/>
      <c r="PCL46" s="539"/>
      <c r="PCM46" s="539"/>
      <c r="PCN46" s="539"/>
      <c r="PCO46" s="539"/>
      <c r="PCP46" s="539"/>
      <c r="PCQ46" s="539"/>
      <c r="PCR46" s="539"/>
      <c r="PCS46" s="539"/>
      <c r="PCT46" s="539"/>
      <c r="PCU46" s="539"/>
      <c r="PCV46" s="539"/>
      <c r="PCW46" s="539"/>
      <c r="PCX46" s="539"/>
      <c r="PCY46" s="539"/>
      <c r="PCZ46" s="539"/>
      <c r="PDA46" s="539"/>
      <c r="PDB46" s="539"/>
      <c r="PDC46" s="539"/>
      <c r="PDD46" s="539"/>
      <c r="PDE46" s="539"/>
      <c r="PDF46" s="539"/>
      <c r="PDG46" s="539"/>
      <c r="PDH46" s="539"/>
      <c r="PDI46" s="539"/>
      <c r="PDJ46" s="539"/>
      <c r="PDK46" s="539"/>
      <c r="PDL46" s="539"/>
      <c r="PDM46" s="539"/>
      <c r="PDN46" s="539"/>
      <c r="PDO46" s="539"/>
      <c r="PDP46" s="539"/>
      <c r="PDQ46" s="539"/>
      <c r="PDR46" s="539"/>
      <c r="PDS46" s="539"/>
      <c r="PDT46" s="539"/>
      <c r="PDU46" s="539"/>
      <c r="PDV46" s="539"/>
      <c r="PDW46" s="539"/>
      <c r="PDX46" s="539"/>
      <c r="PDY46" s="539"/>
      <c r="PDZ46" s="539"/>
      <c r="PEA46" s="539"/>
      <c r="PEB46" s="539"/>
      <c r="PEC46" s="539"/>
      <c r="PED46" s="539"/>
      <c r="PEE46" s="539"/>
      <c r="PEF46" s="539"/>
      <c r="PEG46" s="539"/>
      <c r="PEH46" s="539"/>
      <c r="PEI46" s="539"/>
      <c r="PEJ46" s="539"/>
      <c r="PEK46" s="539"/>
      <c r="PEL46" s="539"/>
      <c r="PEM46" s="539"/>
      <c r="PEN46" s="539"/>
      <c r="PEO46" s="539"/>
      <c r="PEP46" s="539"/>
      <c r="PEQ46" s="539"/>
      <c r="PER46" s="539"/>
      <c r="PES46" s="539"/>
      <c r="PET46" s="539"/>
      <c r="PEU46" s="539"/>
      <c r="PEV46" s="539"/>
      <c r="PEW46" s="539"/>
      <c r="PEX46" s="539"/>
      <c r="PEY46" s="539"/>
      <c r="PEZ46" s="539"/>
      <c r="PFA46" s="539"/>
      <c r="PFB46" s="539"/>
      <c r="PFC46" s="539"/>
      <c r="PFD46" s="539"/>
      <c r="PFE46" s="539"/>
      <c r="PFF46" s="539"/>
      <c r="PFG46" s="539"/>
      <c r="PFH46" s="539"/>
      <c r="PFI46" s="539"/>
      <c r="PFJ46" s="539"/>
      <c r="PFK46" s="539"/>
      <c r="PFL46" s="539"/>
      <c r="PFM46" s="539"/>
      <c r="PFN46" s="539"/>
      <c r="PFO46" s="539"/>
      <c r="PFP46" s="539"/>
      <c r="PFQ46" s="539"/>
      <c r="PFR46" s="539"/>
      <c r="PFS46" s="539"/>
      <c r="PFT46" s="539"/>
      <c r="PFU46" s="539"/>
      <c r="PFV46" s="539"/>
      <c r="PFW46" s="539"/>
      <c r="PFX46" s="539"/>
      <c r="PFY46" s="539"/>
      <c r="PFZ46" s="539"/>
      <c r="PGA46" s="539"/>
      <c r="PGB46" s="539"/>
      <c r="PGC46" s="539"/>
      <c r="PGD46" s="539"/>
      <c r="PGE46" s="539"/>
      <c r="PGF46" s="539"/>
      <c r="PGG46" s="539"/>
      <c r="PGH46" s="539"/>
      <c r="PGI46" s="539"/>
      <c r="PGJ46" s="539"/>
      <c r="PGK46" s="539"/>
      <c r="PGL46" s="539"/>
      <c r="PGM46" s="539"/>
      <c r="PGN46" s="539"/>
      <c r="PGO46" s="539"/>
      <c r="PGP46" s="539"/>
      <c r="PGQ46" s="539"/>
      <c r="PGR46" s="539"/>
      <c r="PGS46" s="539"/>
      <c r="PGT46" s="539"/>
      <c r="PGU46" s="539"/>
      <c r="PGV46" s="539"/>
      <c r="PGW46" s="539"/>
      <c r="PGX46" s="539"/>
      <c r="PGY46" s="539"/>
      <c r="PGZ46" s="539"/>
      <c r="PHA46" s="539"/>
      <c r="PHB46" s="539"/>
      <c r="PHC46" s="539"/>
      <c r="PHD46" s="539"/>
      <c r="PHE46" s="539"/>
      <c r="PHF46" s="539"/>
      <c r="PHG46" s="539"/>
      <c r="PHH46" s="539"/>
      <c r="PHI46" s="539"/>
      <c r="PHJ46" s="539"/>
      <c r="PHK46" s="539"/>
      <c r="PHL46" s="539"/>
      <c r="PHM46" s="539"/>
      <c r="PHN46" s="539"/>
      <c r="PHO46" s="539"/>
      <c r="PHP46" s="539"/>
      <c r="PHQ46" s="539"/>
      <c r="PHR46" s="539"/>
      <c r="PHS46" s="539"/>
      <c r="PHT46" s="539"/>
      <c r="PHU46" s="539"/>
      <c r="PHV46" s="539"/>
      <c r="PHW46" s="539"/>
      <c r="PHX46" s="539"/>
      <c r="PHY46" s="539"/>
      <c r="PHZ46" s="539"/>
      <c r="PIA46" s="539"/>
      <c r="PIB46" s="539"/>
      <c r="PIC46" s="539"/>
      <c r="PID46" s="539"/>
      <c r="PIE46" s="539"/>
      <c r="PIF46" s="539"/>
      <c r="PIG46" s="539"/>
      <c r="PIH46" s="539"/>
      <c r="PII46" s="539"/>
      <c r="PIJ46" s="539"/>
      <c r="PIK46" s="539"/>
      <c r="PIL46" s="539"/>
      <c r="PIM46" s="539"/>
      <c r="PIN46" s="539"/>
      <c r="PIO46" s="539"/>
      <c r="PIP46" s="539"/>
      <c r="PIQ46" s="539"/>
      <c r="PIR46" s="539"/>
      <c r="PIS46" s="539"/>
      <c r="PIT46" s="539"/>
      <c r="PIU46" s="539"/>
      <c r="PIV46" s="539"/>
      <c r="PIW46" s="539"/>
      <c r="PIX46" s="539"/>
      <c r="PIY46" s="539"/>
      <c r="PIZ46" s="539"/>
      <c r="PJA46" s="539"/>
      <c r="PJB46" s="539"/>
      <c r="PJC46" s="539"/>
      <c r="PJD46" s="539"/>
      <c r="PJE46" s="539"/>
      <c r="PJF46" s="539"/>
      <c r="PJG46" s="539"/>
      <c r="PJH46" s="539"/>
      <c r="PJI46" s="539"/>
      <c r="PJJ46" s="539"/>
      <c r="PJK46" s="539"/>
      <c r="PJL46" s="539"/>
      <c r="PJM46" s="539"/>
      <c r="PJN46" s="539"/>
      <c r="PJO46" s="539"/>
      <c r="PJP46" s="539"/>
      <c r="PJQ46" s="539"/>
      <c r="PJR46" s="539"/>
      <c r="PJS46" s="539"/>
      <c r="PJT46" s="539"/>
      <c r="PJU46" s="539"/>
      <c r="PJV46" s="539"/>
      <c r="PJW46" s="539"/>
      <c r="PJX46" s="539"/>
      <c r="PJY46" s="539"/>
      <c r="PJZ46" s="539"/>
      <c r="PKA46" s="539"/>
      <c r="PKB46" s="539"/>
      <c r="PKC46" s="539"/>
      <c r="PKD46" s="539"/>
      <c r="PKE46" s="539"/>
      <c r="PKF46" s="539"/>
      <c r="PKG46" s="539"/>
      <c r="PKH46" s="539"/>
      <c r="PKI46" s="539"/>
      <c r="PKJ46" s="539"/>
      <c r="PKK46" s="539"/>
      <c r="PKL46" s="539"/>
      <c r="PKM46" s="539"/>
      <c r="PKN46" s="539"/>
      <c r="PKO46" s="539"/>
      <c r="PKP46" s="539"/>
      <c r="PKQ46" s="539"/>
      <c r="PKR46" s="539"/>
      <c r="PKS46" s="539"/>
      <c r="PKT46" s="539"/>
      <c r="PKU46" s="539"/>
      <c r="PKV46" s="539"/>
      <c r="PKW46" s="539"/>
      <c r="PKX46" s="539"/>
      <c r="PKY46" s="539"/>
      <c r="PKZ46" s="539"/>
      <c r="PLA46" s="539"/>
      <c r="PLB46" s="539"/>
      <c r="PLC46" s="539"/>
      <c r="PLD46" s="539"/>
      <c r="PLE46" s="539"/>
      <c r="PLF46" s="539"/>
      <c r="PLG46" s="539"/>
      <c r="PLH46" s="539"/>
      <c r="PLI46" s="539"/>
      <c r="PLJ46" s="539"/>
      <c r="PLK46" s="539"/>
      <c r="PLL46" s="539"/>
      <c r="PLM46" s="539"/>
      <c r="PLN46" s="539"/>
      <c r="PLO46" s="539"/>
      <c r="PLP46" s="539"/>
      <c r="PLQ46" s="539"/>
      <c r="PLR46" s="539"/>
      <c r="PLS46" s="539"/>
      <c r="PLT46" s="539"/>
      <c r="PLU46" s="539"/>
      <c r="PLV46" s="539"/>
      <c r="PLW46" s="539"/>
      <c r="PLX46" s="539"/>
      <c r="PLY46" s="539"/>
      <c r="PLZ46" s="539"/>
      <c r="PMA46" s="539"/>
      <c r="PMB46" s="539"/>
      <c r="PMC46" s="539"/>
      <c r="PMD46" s="539"/>
      <c r="PME46" s="539"/>
      <c r="PMF46" s="539"/>
      <c r="PMG46" s="539"/>
      <c r="PMH46" s="539"/>
      <c r="PMI46" s="539"/>
      <c r="PMJ46" s="539"/>
      <c r="PMK46" s="539"/>
      <c r="PML46" s="539"/>
      <c r="PMM46" s="539"/>
      <c r="PMN46" s="539"/>
      <c r="PMO46" s="539"/>
      <c r="PMP46" s="539"/>
      <c r="PMQ46" s="539"/>
      <c r="PMR46" s="539"/>
      <c r="PMS46" s="539"/>
      <c r="PMT46" s="539"/>
      <c r="PMU46" s="539"/>
      <c r="PMV46" s="539"/>
      <c r="PMW46" s="539"/>
      <c r="PMX46" s="539"/>
      <c r="PMY46" s="539"/>
      <c r="PMZ46" s="539"/>
      <c r="PNA46" s="539"/>
      <c r="PNB46" s="539"/>
      <c r="PNC46" s="539"/>
      <c r="PND46" s="539"/>
      <c r="PNE46" s="539"/>
      <c r="PNF46" s="539"/>
      <c r="PNG46" s="539"/>
      <c r="PNH46" s="539"/>
      <c r="PNI46" s="539"/>
      <c r="PNJ46" s="539"/>
      <c r="PNK46" s="539"/>
      <c r="PNL46" s="539"/>
      <c r="PNM46" s="539"/>
      <c r="PNN46" s="539"/>
      <c r="PNO46" s="539"/>
      <c r="PNP46" s="539"/>
      <c r="PNQ46" s="539"/>
      <c r="PNR46" s="539"/>
      <c r="PNS46" s="539"/>
      <c r="PNT46" s="539"/>
      <c r="PNU46" s="539"/>
      <c r="PNV46" s="539"/>
      <c r="PNW46" s="539"/>
      <c r="PNX46" s="539"/>
      <c r="PNY46" s="539"/>
      <c r="PNZ46" s="539"/>
      <c r="POA46" s="539"/>
      <c r="POB46" s="539"/>
      <c r="POC46" s="539"/>
      <c r="POD46" s="539"/>
      <c r="POE46" s="539"/>
      <c r="POF46" s="539"/>
      <c r="POG46" s="539"/>
      <c r="POH46" s="539"/>
      <c r="POI46" s="539"/>
      <c r="POJ46" s="539"/>
      <c r="POK46" s="539"/>
      <c r="POL46" s="539"/>
      <c r="POM46" s="539"/>
      <c r="PON46" s="539"/>
      <c r="POO46" s="539"/>
      <c r="POP46" s="539"/>
      <c r="POQ46" s="539"/>
      <c r="POR46" s="539"/>
      <c r="POS46" s="539"/>
      <c r="POT46" s="539"/>
      <c r="POU46" s="539"/>
      <c r="POV46" s="539"/>
      <c r="POW46" s="539"/>
      <c r="POX46" s="539"/>
      <c r="POY46" s="539"/>
      <c r="POZ46" s="539"/>
      <c r="PPA46" s="539"/>
      <c r="PPB46" s="539"/>
      <c r="PPC46" s="539"/>
      <c r="PPD46" s="539"/>
      <c r="PPE46" s="539"/>
      <c r="PPF46" s="539"/>
      <c r="PPG46" s="539"/>
      <c r="PPH46" s="539"/>
      <c r="PPI46" s="539"/>
      <c r="PPJ46" s="539"/>
      <c r="PPK46" s="539"/>
      <c r="PPL46" s="539"/>
      <c r="PPM46" s="539"/>
      <c r="PPN46" s="539"/>
      <c r="PPO46" s="539"/>
      <c r="PPP46" s="539"/>
      <c r="PPQ46" s="539"/>
      <c r="PPR46" s="539"/>
      <c r="PPS46" s="539"/>
      <c r="PPT46" s="539"/>
      <c r="PPU46" s="539"/>
      <c r="PPV46" s="539"/>
      <c r="PPW46" s="539"/>
      <c r="PPX46" s="539"/>
      <c r="PPY46" s="539"/>
      <c r="PPZ46" s="539"/>
      <c r="PQA46" s="539"/>
      <c r="PQB46" s="539"/>
      <c r="PQC46" s="539"/>
      <c r="PQD46" s="539"/>
      <c r="PQE46" s="539"/>
      <c r="PQF46" s="539"/>
      <c r="PQG46" s="539"/>
      <c r="PQH46" s="539"/>
      <c r="PQI46" s="539"/>
      <c r="PQJ46" s="539"/>
      <c r="PQK46" s="539"/>
      <c r="PQL46" s="539"/>
      <c r="PQM46" s="539"/>
      <c r="PQN46" s="539"/>
      <c r="PQO46" s="539"/>
      <c r="PQP46" s="539"/>
      <c r="PQQ46" s="539"/>
      <c r="PQR46" s="539"/>
      <c r="PQS46" s="539"/>
      <c r="PQT46" s="539"/>
      <c r="PQU46" s="539"/>
      <c r="PQV46" s="539"/>
      <c r="PQW46" s="539"/>
      <c r="PQX46" s="539"/>
      <c r="PQY46" s="539"/>
      <c r="PQZ46" s="539"/>
      <c r="PRA46" s="539"/>
      <c r="PRB46" s="539"/>
      <c r="PRC46" s="539"/>
      <c r="PRD46" s="539"/>
      <c r="PRE46" s="539"/>
      <c r="PRF46" s="539"/>
      <c r="PRG46" s="539"/>
      <c r="PRH46" s="539"/>
      <c r="PRI46" s="539"/>
      <c r="PRJ46" s="539"/>
      <c r="PRK46" s="539"/>
      <c r="PRL46" s="539"/>
      <c r="PRM46" s="539"/>
      <c r="PRN46" s="539"/>
      <c r="PRO46" s="539"/>
      <c r="PRP46" s="539"/>
      <c r="PRQ46" s="539"/>
      <c r="PRR46" s="539"/>
      <c r="PRS46" s="539"/>
      <c r="PRT46" s="539"/>
      <c r="PRU46" s="539"/>
      <c r="PRV46" s="539"/>
      <c r="PRW46" s="539"/>
      <c r="PRX46" s="539"/>
      <c r="PRY46" s="539"/>
      <c r="PRZ46" s="539"/>
      <c r="PSA46" s="539"/>
      <c r="PSB46" s="539"/>
      <c r="PSC46" s="539"/>
      <c r="PSD46" s="539"/>
      <c r="PSE46" s="539"/>
      <c r="PSF46" s="539"/>
      <c r="PSG46" s="539"/>
      <c r="PSH46" s="539"/>
      <c r="PSI46" s="539"/>
      <c r="PSJ46" s="539"/>
      <c r="PSK46" s="539"/>
      <c r="PSL46" s="539"/>
      <c r="PSM46" s="539"/>
      <c r="PSN46" s="539"/>
      <c r="PSO46" s="539"/>
      <c r="PSP46" s="539"/>
      <c r="PSQ46" s="539"/>
      <c r="PSR46" s="539"/>
      <c r="PSS46" s="539"/>
      <c r="PST46" s="539"/>
      <c r="PSU46" s="539"/>
      <c r="PSV46" s="539"/>
      <c r="PSW46" s="539"/>
      <c r="PSX46" s="539"/>
      <c r="PSY46" s="539"/>
      <c r="PSZ46" s="539"/>
      <c r="PTA46" s="539"/>
      <c r="PTB46" s="539"/>
      <c r="PTC46" s="539"/>
      <c r="PTD46" s="539"/>
      <c r="PTE46" s="539"/>
      <c r="PTF46" s="539"/>
      <c r="PTG46" s="539"/>
      <c r="PTH46" s="539"/>
      <c r="PTI46" s="539"/>
      <c r="PTJ46" s="539"/>
      <c r="PTK46" s="539"/>
      <c r="PTL46" s="539"/>
      <c r="PTM46" s="539"/>
      <c r="PTN46" s="539"/>
      <c r="PTO46" s="539"/>
      <c r="PTP46" s="539"/>
      <c r="PTQ46" s="539"/>
      <c r="PTR46" s="539"/>
      <c r="PTS46" s="539"/>
      <c r="PTT46" s="539"/>
      <c r="PTU46" s="539"/>
      <c r="PTV46" s="539"/>
      <c r="PTW46" s="539"/>
      <c r="PTX46" s="539"/>
      <c r="PTY46" s="539"/>
      <c r="PTZ46" s="539"/>
      <c r="PUA46" s="539"/>
      <c r="PUB46" s="539"/>
      <c r="PUC46" s="539"/>
      <c r="PUD46" s="539"/>
      <c r="PUE46" s="539"/>
      <c r="PUF46" s="539"/>
      <c r="PUG46" s="539"/>
      <c r="PUH46" s="539"/>
      <c r="PUI46" s="539"/>
      <c r="PUJ46" s="539"/>
      <c r="PUK46" s="539"/>
      <c r="PUL46" s="539"/>
      <c r="PUM46" s="539"/>
      <c r="PUN46" s="539"/>
      <c r="PUO46" s="539"/>
      <c r="PUP46" s="539"/>
      <c r="PUQ46" s="539"/>
      <c r="PUR46" s="539"/>
      <c r="PUS46" s="539"/>
      <c r="PUT46" s="539"/>
      <c r="PUU46" s="539"/>
      <c r="PUV46" s="539"/>
      <c r="PUW46" s="539"/>
      <c r="PUX46" s="539"/>
      <c r="PUY46" s="539"/>
      <c r="PUZ46" s="539"/>
      <c r="PVA46" s="539"/>
      <c r="PVB46" s="539"/>
      <c r="PVC46" s="539"/>
      <c r="PVD46" s="539"/>
      <c r="PVE46" s="539"/>
      <c r="PVF46" s="539"/>
      <c r="PVG46" s="539"/>
      <c r="PVH46" s="539"/>
      <c r="PVI46" s="539"/>
      <c r="PVJ46" s="539"/>
      <c r="PVK46" s="539"/>
      <c r="PVL46" s="539"/>
      <c r="PVM46" s="539"/>
      <c r="PVN46" s="539"/>
      <c r="PVO46" s="539"/>
      <c r="PVP46" s="539"/>
      <c r="PVQ46" s="539"/>
      <c r="PVR46" s="539"/>
      <c r="PVS46" s="539"/>
      <c r="PVT46" s="539"/>
      <c r="PVU46" s="539"/>
      <c r="PVV46" s="539"/>
      <c r="PVW46" s="539"/>
      <c r="PVX46" s="539"/>
      <c r="PVY46" s="539"/>
      <c r="PVZ46" s="539"/>
      <c r="PWA46" s="539"/>
      <c r="PWB46" s="539"/>
      <c r="PWC46" s="539"/>
      <c r="PWD46" s="539"/>
      <c r="PWE46" s="539"/>
      <c r="PWF46" s="539"/>
      <c r="PWG46" s="539"/>
      <c r="PWH46" s="539"/>
      <c r="PWI46" s="539"/>
      <c r="PWJ46" s="539"/>
      <c r="PWK46" s="539"/>
      <c r="PWL46" s="539"/>
      <c r="PWM46" s="539"/>
      <c r="PWN46" s="539"/>
      <c r="PWO46" s="539"/>
      <c r="PWP46" s="539"/>
      <c r="PWQ46" s="539"/>
      <c r="PWR46" s="539"/>
      <c r="PWS46" s="539"/>
      <c r="PWT46" s="539"/>
      <c r="PWU46" s="539"/>
      <c r="PWV46" s="539"/>
      <c r="PWW46" s="539"/>
      <c r="PWX46" s="539"/>
      <c r="PWY46" s="539"/>
      <c r="PWZ46" s="539"/>
      <c r="PXA46" s="539"/>
      <c r="PXB46" s="539"/>
      <c r="PXC46" s="539"/>
      <c r="PXD46" s="539"/>
      <c r="PXE46" s="539"/>
      <c r="PXF46" s="539"/>
      <c r="PXG46" s="539"/>
      <c r="PXH46" s="539"/>
      <c r="PXI46" s="539"/>
      <c r="PXJ46" s="539"/>
      <c r="PXK46" s="539"/>
      <c r="PXL46" s="539"/>
      <c r="PXM46" s="539"/>
      <c r="PXN46" s="539"/>
      <c r="PXO46" s="539"/>
      <c r="PXP46" s="539"/>
      <c r="PXQ46" s="539"/>
      <c r="PXR46" s="539"/>
      <c r="PXS46" s="539"/>
      <c r="PXT46" s="539"/>
      <c r="PXU46" s="539"/>
      <c r="PXV46" s="539"/>
      <c r="PXW46" s="539"/>
      <c r="PXX46" s="539"/>
      <c r="PXY46" s="539"/>
      <c r="PXZ46" s="539"/>
      <c r="PYA46" s="539"/>
      <c r="PYB46" s="539"/>
      <c r="PYC46" s="539"/>
      <c r="PYD46" s="539"/>
      <c r="PYE46" s="539"/>
      <c r="PYF46" s="539"/>
      <c r="PYG46" s="539"/>
      <c r="PYH46" s="539"/>
      <c r="PYI46" s="539"/>
      <c r="PYJ46" s="539"/>
      <c r="PYK46" s="539"/>
      <c r="PYL46" s="539"/>
      <c r="PYM46" s="539"/>
      <c r="PYN46" s="539"/>
      <c r="PYO46" s="539"/>
      <c r="PYP46" s="539"/>
      <c r="PYQ46" s="539"/>
      <c r="PYR46" s="539"/>
      <c r="PYS46" s="539"/>
      <c r="PYT46" s="539"/>
      <c r="PYU46" s="539"/>
      <c r="PYV46" s="539"/>
      <c r="PYW46" s="539"/>
      <c r="PYX46" s="539"/>
      <c r="PYY46" s="539"/>
      <c r="PYZ46" s="539"/>
      <c r="PZA46" s="539"/>
      <c r="PZB46" s="539"/>
      <c r="PZC46" s="539"/>
      <c r="PZD46" s="539"/>
      <c r="PZE46" s="539"/>
      <c r="PZF46" s="539"/>
      <c r="PZG46" s="539"/>
      <c r="PZH46" s="539"/>
      <c r="PZI46" s="539"/>
      <c r="PZJ46" s="539"/>
      <c r="PZK46" s="539"/>
      <c r="PZL46" s="539"/>
      <c r="PZM46" s="539"/>
      <c r="PZN46" s="539"/>
      <c r="PZO46" s="539"/>
      <c r="PZP46" s="539"/>
      <c r="PZQ46" s="539"/>
      <c r="PZR46" s="539"/>
      <c r="PZS46" s="539"/>
      <c r="PZT46" s="539"/>
      <c r="PZU46" s="539"/>
      <c r="PZV46" s="539"/>
      <c r="PZW46" s="539"/>
      <c r="PZX46" s="539"/>
      <c r="PZY46" s="539"/>
      <c r="PZZ46" s="539"/>
      <c r="QAA46" s="539"/>
      <c r="QAB46" s="539"/>
      <c r="QAC46" s="539"/>
      <c r="QAD46" s="539"/>
      <c r="QAE46" s="539"/>
      <c r="QAF46" s="539"/>
      <c r="QAG46" s="539"/>
      <c r="QAH46" s="539"/>
      <c r="QAI46" s="539"/>
      <c r="QAJ46" s="539"/>
      <c r="QAK46" s="539"/>
      <c r="QAL46" s="539"/>
      <c r="QAM46" s="539"/>
      <c r="QAN46" s="539"/>
      <c r="QAO46" s="539"/>
      <c r="QAP46" s="539"/>
      <c r="QAQ46" s="539"/>
      <c r="QAR46" s="539"/>
      <c r="QAS46" s="539"/>
      <c r="QAT46" s="539"/>
      <c r="QAU46" s="539"/>
      <c r="QAV46" s="539"/>
      <c r="QAW46" s="539"/>
      <c r="QAX46" s="539"/>
      <c r="QAY46" s="539"/>
      <c r="QAZ46" s="539"/>
      <c r="QBA46" s="539"/>
      <c r="QBB46" s="539"/>
      <c r="QBC46" s="539"/>
      <c r="QBD46" s="539"/>
      <c r="QBE46" s="539"/>
      <c r="QBF46" s="539"/>
      <c r="QBG46" s="539"/>
      <c r="QBH46" s="539"/>
      <c r="QBI46" s="539"/>
      <c r="QBJ46" s="539"/>
      <c r="QBK46" s="539"/>
      <c r="QBL46" s="539"/>
      <c r="QBM46" s="539"/>
      <c r="QBN46" s="539"/>
      <c r="QBO46" s="539"/>
      <c r="QBP46" s="539"/>
      <c r="QBQ46" s="539"/>
      <c r="QBR46" s="539"/>
      <c r="QBS46" s="539"/>
      <c r="QBT46" s="539"/>
      <c r="QBU46" s="539"/>
      <c r="QBV46" s="539"/>
      <c r="QBW46" s="539"/>
      <c r="QBX46" s="539"/>
      <c r="QBY46" s="539"/>
      <c r="QBZ46" s="539"/>
      <c r="QCA46" s="539"/>
      <c r="QCB46" s="539"/>
      <c r="QCC46" s="539"/>
      <c r="QCD46" s="539"/>
      <c r="QCE46" s="539"/>
      <c r="QCF46" s="539"/>
      <c r="QCG46" s="539"/>
      <c r="QCH46" s="539"/>
      <c r="QCI46" s="539"/>
      <c r="QCJ46" s="539"/>
      <c r="QCK46" s="539"/>
      <c r="QCL46" s="539"/>
      <c r="QCM46" s="539"/>
      <c r="QCN46" s="539"/>
      <c r="QCO46" s="539"/>
      <c r="QCP46" s="539"/>
      <c r="QCQ46" s="539"/>
      <c r="QCR46" s="539"/>
      <c r="QCS46" s="539"/>
      <c r="QCT46" s="539"/>
      <c r="QCU46" s="539"/>
      <c r="QCV46" s="539"/>
      <c r="QCW46" s="539"/>
      <c r="QCX46" s="539"/>
      <c r="QCY46" s="539"/>
      <c r="QCZ46" s="539"/>
      <c r="QDA46" s="539"/>
      <c r="QDB46" s="539"/>
      <c r="QDC46" s="539"/>
      <c r="QDD46" s="539"/>
      <c r="QDE46" s="539"/>
      <c r="QDF46" s="539"/>
      <c r="QDG46" s="539"/>
      <c r="QDH46" s="539"/>
      <c r="QDI46" s="539"/>
      <c r="QDJ46" s="539"/>
      <c r="QDK46" s="539"/>
      <c r="QDL46" s="539"/>
      <c r="QDM46" s="539"/>
      <c r="QDN46" s="539"/>
      <c r="QDO46" s="539"/>
      <c r="QDP46" s="539"/>
      <c r="QDQ46" s="539"/>
      <c r="QDR46" s="539"/>
      <c r="QDS46" s="539"/>
      <c r="QDT46" s="539"/>
      <c r="QDU46" s="539"/>
      <c r="QDV46" s="539"/>
      <c r="QDW46" s="539"/>
      <c r="QDX46" s="539"/>
      <c r="QDY46" s="539"/>
      <c r="QDZ46" s="539"/>
      <c r="QEA46" s="539"/>
      <c r="QEB46" s="539"/>
      <c r="QEC46" s="539"/>
      <c r="QED46" s="539"/>
      <c r="QEE46" s="539"/>
      <c r="QEF46" s="539"/>
      <c r="QEG46" s="539"/>
      <c r="QEH46" s="539"/>
      <c r="QEI46" s="539"/>
      <c r="QEJ46" s="539"/>
      <c r="QEK46" s="539"/>
      <c r="QEL46" s="539"/>
      <c r="QEM46" s="539"/>
      <c r="QEN46" s="539"/>
      <c r="QEO46" s="539"/>
      <c r="QEP46" s="539"/>
      <c r="QEQ46" s="539"/>
      <c r="QER46" s="539"/>
      <c r="QES46" s="539"/>
      <c r="QET46" s="539"/>
      <c r="QEU46" s="539"/>
      <c r="QEV46" s="539"/>
      <c r="QEW46" s="539"/>
      <c r="QEX46" s="539"/>
      <c r="QEY46" s="539"/>
      <c r="QEZ46" s="539"/>
      <c r="QFA46" s="539"/>
      <c r="QFB46" s="539"/>
      <c r="QFC46" s="539"/>
      <c r="QFD46" s="539"/>
      <c r="QFE46" s="539"/>
      <c r="QFF46" s="539"/>
      <c r="QFG46" s="539"/>
      <c r="QFH46" s="539"/>
      <c r="QFI46" s="539"/>
      <c r="QFJ46" s="539"/>
      <c r="QFK46" s="539"/>
      <c r="QFL46" s="539"/>
      <c r="QFM46" s="539"/>
      <c r="QFN46" s="539"/>
      <c r="QFO46" s="539"/>
      <c r="QFP46" s="539"/>
      <c r="QFQ46" s="539"/>
      <c r="QFR46" s="539"/>
      <c r="QFS46" s="539"/>
      <c r="QFT46" s="539"/>
      <c r="QFU46" s="539"/>
      <c r="QFV46" s="539"/>
      <c r="QFW46" s="539"/>
      <c r="QFX46" s="539"/>
      <c r="QFY46" s="539"/>
      <c r="QFZ46" s="539"/>
      <c r="QGA46" s="539"/>
      <c r="QGB46" s="539"/>
      <c r="QGC46" s="539"/>
      <c r="QGD46" s="539"/>
      <c r="QGE46" s="539"/>
      <c r="QGF46" s="539"/>
      <c r="QGG46" s="539"/>
      <c r="QGH46" s="539"/>
      <c r="QGI46" s="539"/>
      <c r="QGJ46" s="539"/>
      <c r="QGK46" s="539"/>
      <c r="QGL46" s="539"/>
      <c r="QGM46" s="539"/>
      <c r="QGN46" s="539"/>
      <c r="QGO46" s="539"/>
      <c r="QGP46" s="539"/>
      <c r="QGQ46" s="539"/>
      <c r="QGR46" s="539"/>
      <c r="QGS46" s="539"/>
      <c r="QGT46" s="539"/>
      <c r="QGU46" s="539"/>
      <c r="QGV46" s="539"/>
      <c r="QGW46" s="539"/>
      <c r="QGX46" s="539"/>
      <c r="QGY46" s="539"/>
      <c r="QGZ46" s="539"/>
      <c r="QHA46" s="539"/>
      <c r="QHB46" s="539"/>
      <c r="QHC46" s="539"/>
      <c r="QHD46" s="539"/>
      <c r="QHE46" s="539"/>
      <c r="QHF46" s="539"/>
      <c r="QHG46" s="539"/>
      <c r="QHH46" s="539"/>
      <c r="QHI46" s="539"/>
      <c r="QHJ46" s="539"/>
      <c r="QHK46" s="539"/>
      <c r="QHL46" s="539"/>
      <c r="QHM46" s="539"/>
      <c r="QHN46" s="539"/>
      <c r="QHO46" s="539"/>
      <c r="QHP46" s="539"/>
      <c r="QHQ46" s="539"/>
      <c r="QHR46" s="539"/>
      <c r="QHS46" s="539"/>
      <c r="QHT46" s="539"/>
      <c r="QHU46" s="539"/>
      <c r="QHV46" s="539"/>
      <c r="QHW46" s="539"/>
      <c r="QHX46" s="539"/>
      <c r="QHY46" s="539"/>
      <c r="QHZ46" s="539"/>
      <c r="QIA46" s="539"/>
      <c r="QIB46" s="539"/>
      <c r="QIC46" s="539"/>
      <c r="QID46" s="539"/>
      <c r="QIE46" s="539"/>
      <c r="QIF46" s="539"/>
      <c r="QIG46" s="539"/>
      <c r="QIH46" s="539"/>
      <c r="QII46" s="539"/>
      <c r="QIJ46" s="539"/>
      <c r="QIK46" s="539"/>
      <c r="QIL46" s="539"/>
      <c r="QIM46" s="539"/>
      <c r="QIN46" s="539"/>
      <c r="QIO46" s="539"/>
      <c r="QIP46" s="539"/>
      <c r="QIQ46" s="539"/>
      <c r="QIR46" s="539"/>
      <c r="QIS46" s="539"/>
      <c r="QIT46" s="539"/>
      <c r="QIU46" s="539"/>
      <c r="QIV46" s="539"/>
      <c r="QIW46" s="539"/>
      <c r="QIX46" s="539"/>
      <c r="QIY46" s="539"/>
      <c r="QIZ46" s="539"/>
      <c r="QJA46" s="539"/>
      <c r="QJB46" s="539"/>
      <c r="QJC46" s="539"/>
      <c r="QJD46" s="539"/>
      <c r="QJE46" s="539"/>
      <c r="QJF46" s="539"/>
      <c r="QJG46" s="539"/>
      <c r="QJH46" s="539"/>
      <c r="QJI46" s="539"/>
      <c r="QJJ46" s="539"/>
      <c r="QJK46" s="539"/>
      <c r="QJL46" s="539"/>
      <c r="QJM46" s="539"/>
      <c r="QJN46" s="539"/>
      <c r="QJO46" s="539"/>
      <c r="QJP46" s="539"/>
      <c r="QJQ46" s="539"/>
      <c r="QJR46" s="539"/>
      <c r="QJS46" s="539"/>
      <c r="QJT46" s="539"/>
      <c r="QJU46" s="539"/>
      <c r="QJV46" s="539"/>
      <c r="QJW46" s="539"/>
      <c r="QJX46" s="539"/>
      <c r="QJY46" s="539"/>
      <c r="QJZ46" s="539"/>
      <c r="QKA46" s="539"/>
      <c r="QKB46" s="539"/>
      <c r="QKC46" s="539"/>
      <c r="QKD46" s="539"/>
      <c r="QKE46" s="539"/>
      <c r="QKF46" s="539"/>
      <c r="QKG46" s="539"/>
      <c r="QKH46" s="539"/>
      <c r="QKI46" s="539"/>
      <c r="QKJ46" s="539"/>
      <c r="QKK46" s="539"/>
      <c r="QKL46" s="539"/>
      <c r="QKM46" s="539"/>
      <c r="QKN46" s="539"/>
      <c r="QKO46" s="539"/>
      <c r="QKP46" s="539"/>
      <c r="QKQ46" s="539"/>
      <c r="QKR46" s="539"/>
      <c r="QKS46" s="539"/>
      <c r="QKT46" s="539"/>
      <c r="QKU46" s="539"/>
      <c r="QKV46" s="539"/>
      <c r="QKW46" s="539"/>
      <c r="QKX46" s="539"/>
      <c r="QKY46" s="539"/>
      <c r="QKZ46" s="539"/>
      <c r="QLA46" s="539"/>
      <c r="QLB46" s="539"/>
      <c r="QLC46" s="539"/>
      <c r="QLD46" s="539"/>
      <c r="QLE46" s="539"/>
      <c r="QLF46" s="539"/>
      <c r="QLG46" s="539"/>
      <c r="QLH46" s="539"/>
      <c r="QLI46" s="539"/>
      <c r="QLJ46" s="539"/>
      <c r="QLK46" s="539"/>
      <c r="QLL46" s="539"/>
      <c r="QLM46" s="539"/>
      <c r="QLN46" s="539"/>
      <c r="QLO46" s="539"/>
      <c r="QLP46" s="539"/>
      <c r="QLQ46" s="539"/>
      <c r="QLR46" s="539"/>
      <c r="QLS46" s="539"/>
      <c r="QLT46" s="539"/>
      <c r="QLU46" s="539"/>
      <c r="QLV46" s="539"/>
      <c r="QLW46" s="539"/>
      <c r="QLX46" s="539"/>
      <c r="QLY46" s="539"/>
      <c r="QLZ46" s="539"/>
      <c r="QMA46" s="539"/>
      <c r="QMB46" s="539"/>
      <c r="QMC46" s="539"/>
      <c r="QMD46" s="539"/>
      <c r="QME46" s="539"/>
      <c r="QMF46" s="539"/>
      <c r="QMG46" s="539"/>
      <c r="QMH46" s="539"/>
      <c r="QMI46" s="539"/>
      <c r="QMJ46" s="539"/>
      <c r="QMK46" s="539"/>
      <c r="QML46" s="539"/>
      <c r="QMM46" s="539"/>
      <c r="QMN46" s="539"/>
      <c r="QMO46" s="539"/>
      <c r="QMP46" s="539"/>
      <c r="QMQ46" s="539"/>
      <c r="QMR46" s="539"/>
      <c r="QMS46" s="539"/>
      <c r="QMT46" s="539"/>
      <c r="QMU46" s="539"/>
      <c r="QMV46" s="539"/>
      <c r="QMW46" s="539"/>
      <c r="QMX46" s="539"/>
      <c r="QMY46" s="539"/>
      <c r="QMZ46" s="539"/>
      <c r="QNA46" s="539"/>
      <c r="QNB46" s="539"/>
      <c r="QNC46" s="539"/>
      <c r="QND46" s="539"/>
      <c r="QNE46" s="539"/>
      <c r="QNF46" s="539"/>
      <c r="QNG46" s="539"/>
      <c r="QNH46" s="539"/>
      <c r="QNI46" s="539"/>
      <c r="QNJ46" s="539"/>
      <c r="QNK46" s="539"/>
      <c r="QNL46" s="539"/>
      <c r="QNM46" s="539"/>
      <c r="QNN46" s="539"/>
      <c r="QNO46" s="539"/>
      <c r="QNP46" s="539"/>
      <c r="QNQ46" s="539"/>
      <c r="QNR46" s="539"/>
      <c r="QNS46" s="539"/>
      <c r="QNT46" s="539"/>
      <c r="QNU46" s="539"/>
      <c r="QNV46" s="539"/>
      <c r="QNW46" s="539"/>
      <c r="QNX46" s="539"/>
      <c r="QNY46" s="539"/>
      <c r="QNZ46" s="539"/>
      <c r="QOA46" s="539"/>
      <c r="QOB46" s="539"/>
      <c r="QOC46" s="539"/>
      <c r="QOD46" s="539"/>
      <c r="QOE46" s="539"/>
      <c r="QOF46" s="539"/>
      <c r="QOG46" s="539"/>
      <c r="QOH46" s="539"/>
      <c r="QOI46" s="539"/>
      <c r="QOJ46" s="539"/>
      <c r="QOK46" s="539"/>
      <c r="QOL46" s="539"/>
      <c r="QOM46" s="539"/>
      <c r="QON46" s="539"/>
      <c r="QOO46" s="539"/>
      <c r="QOP46" s="539"/>
      <c r="QOQ46" s="539"/>
      <c r="QOR46" s="539"/>
      <c r="QOS46" s="539"/>
      <c r="QOT46" s="539"/>
      <c r="QOU46" s="539"/>
      <c r="QOV46" s="539"/>
      <c r="QOW46" s="539"/>
      <c r="QOX46" s="539"/>
      <c r="QOY46" s="539"/>
      <c r="QOZ46" s="539"/>
      <c r="QPA46" s="539"/>
      <c r="QPB46" s="539"/>
      <c r="QPC46" s="539"/>
      <c r="QPD46" s="539"/>
      <c r="QPE46" s="539"/>
      <c r="QPF46" s="539"/>
      <c r="QPG46" s="539"/>
      <c r="QPH46" s="539"/>
      <c r="QPI46" s="539"/>
      <c r="QPJ46" s="539"/>
      <c r="QPK46" s="539"/>
      <c r="QPL46" s="539"/>
      <c r="QPM46" s="539"/>
      <c r="QPN46" s="539"/>
      <c r="QPO46" s="539"/>
      <c r="QPP46" s="539"/>
      <c r="QPQ46" s="539"/>
      <c r="QPR46" s="539"/>
      <c r="QPS46" s="539"/>
      <c r="QPT46" s="539"/>
      <c r="QPU46" s="539"/>
      <c r="QPV46" s="539"/>
      <c r="QPW46" s="539"/>
      <c r="QPX46" s="539"/>
      <c r="QPY46" s="539"/>
      <c r="QPZ46" s="539"/>
      <c r="QQA46" s="539"/>
      <c r="QQB46" s="539"/>
      <c r="QQC46" s="539"/>
      <c r="QQD46" s="539"/>
      <c r="QQE46" s="539"/>
      <c r="QQF46" s="539"/>
      <c r="QQG46" s="539"/>
      <c r="QQH46" s="539"/>
      <c r="QQI46" s="539"/>
      <c r="QQJ46" s="539"/>
      <c r="QQK46" s="539"/>
      <c r="QQL46" s="539"/>
      <c r="QQM46" s="539"/>
      <c r="QQN46" s="539"/>
      <c r="QQO46" s="539"/>
      <c r="QQP46" s="539"/>
      <c r="QQQ46" s="539"/>
      <c r="QQR46" s="539"/>
      <c r="QQS46" s="539"/>
      <c r="QQT46" s="539"/>
      <c r="QQU46" s="539"/>
      <c r="QQV46" s="539"/>
      <c r="QQW46" s="539"/>
      <c r="QQX46" s="539"/>
      <c r="QQY46" s="539"/>
      <c r="QQZ46" s="539"/>
      <c r="QRA46" s="539"/>
      <c r="QRB46" s="539"/>
      <c r="QRC46" s="539"/>
      <c r="QRD46" s="539"/>
      <c r="QRE46" s="539"/>
      <c r="QRF46" s="539"/>
      <c r="QRG46" s="539"/>
      <c r="QRH46" s="539"/>
      <c r="QRI46" s="539"/>
      <c r="QRJ46" s="539"/>
      <c r="QRK46" s="539"/>
      <c r="QRL46" s="539"/>
      <c r="QRM46" s="539"/>
      <c r="QRN46" s="539"/>
      <c r="QRO46" s="539"/>
      <c r="QRP46" s="539"/>
      <c r="QRQ46" s="539"/>
      <c r="QRR46" s="539"/>
      <c r="QRS46" s="539"/>
      <c r="QRT46" s="539"/>
      <c r="QRU46" s="539"/>
      <c r="QRV46" s="539"/>
      <c r="QRW46" s="539"/>
      <c r="QRX46" s="539"/>
      <c r="QRY46" s="539"/>
      <c r="QRZ46" s="539"/>
      <c r="QSA46" s="539"/>
      <c r="QSB46" s="539"/>
      <c r="QSC46" s="539"/>
      <c r="QSD46" s="539"/>
      <c r="QSE46" s="539"/>
      <c r="QSF46" s="539"/>
      <c r="QSG46" s="539"/>
      <c r="QSH46" s="539"/>
      <c r="QSI46" s="539"/>
      <c r="QSJ46" s="539"/>
      <c r="QSK46" s="539"/>
      <c r="QSL46" s="539"/>
      <c r="QSM46" s="539"/>
      <c r="QSN46" s="539"/>
      <c r="QSO46" s="539"/>
      <c r="QSP46" s="539"/>
      <c r="QSQ46" s="539"/>
      <c r="QSR46" s="539"/>
      <c r="QSS46" s="539"/>
      <c r="QST46" s="539"/>
      <c r="QSU46" s="539"/>
      <c r="QSV46" s="539"/>
      <c r="QSW46" s="539"/>
      <c r="QSX46" s="539"/>
      <c r="QSY46" s="539"/>
      <c r="QSZ46" s="539"/>
      <c r="QTA46" s="539"/>
      <c r="QTB46" s="539"/>
      <c r="QTC46" s="539"/>
      <c r="QTD46" s="539"/>
      <c r="QTE46" s="539"/>
      <c r="QTF46" s="539"/>
      <c r="QTG46" s="539"/>
      <c r="QTH46" s="539"/>
      <c r="QTI46" s="539"/>
      <c r="QTJ46" s="539"/>
      <c r="QTK46" s="539"/>
      <c r="QTL46" s="539"/>
      <c r="QTM46" s="539"/>
      <c r="QTN46" s="539"/>
      <c r="QTO46" s="539"/>
      <c r="QTP46" s="539"/>
      <c r="QTQ46" s="539"/>
      <c r="QTR46" s="539"/>
      <c r="QTS46" s="539"/>
      <c r="QTT46" s="539"/>
      <c r="QTU46" s="539"/>
      <c r="QTV46" s="539"/>
      <c r="QTW46" s="539"/>
      <c r="QTX46" s="539"/>
      <c r="QTY46" s="539"/>
      <c r="QTZ46" s="539"/>
      <c r="QUA46" s="539"/>
      <c r="QUB46" s="539"/>
      <c r="QUC46" s="539"/>
      <c r="QUD46" s="539"/>
      <c r="QUE46" s="539"/>
      <c r="QUF46" s="539"/>
      <c r="QUG46" s="539"/>
      <c r="QUH46" s="539"/>
      <c r="QUI46" s="539"/>
      <c r="QUJ46" s="539"/>
      <c r="QUK46" s="539"/>
      <c r="QUL46" s="539"/>
      <c r="QUM46" s="539"/>
      <c r="QUN46" s="539"/>
      <c r="QUO46" s="539"/>
      <c r="QUP46" s="539"/>
      <c r="QUQ46" s="539"/>
      <c r="QUR46" s="539"/>
      <c r="QUS46" s="539"/>
      <c r="QUT46" s="539"/>
      <c r="QUU46" s="539"/>
      <c r="QUV46" s="539"/>
      <c r="QUW46" s="539"/>
      <c r="QUX46" s="539"/>
      <c r="QUY46" s="539"/>
      <c r="QUZ46" s="539"/>
      <c r="QVA46" s="539"/>
      <c r="QVB46" s="539"/>
      <c r="QVC46" s="539"/>
      <c r="QVD46" s="539"/>
      <c r="QVE46" s="539"/>
      <c r="QVF46" s="539"/>
      <c r="QVG46" s="539"/>
      <c r="QVH46" s="539"/>
      <c r="QVI46" s="539"/>
      <c r="QVJ46" s="539"/>
      <c r="QVK46" s="539"/>
      <c r="QVL46" s="539"/>
      <c r="QVM46" s="539"/>
      <c r="QVN46" s="539"/>
      <c r="QVO46" s="539"/>
      <c r="QVP46" s="539"/>
      <c r="QVQ46" s="539"/>
      <c r="QVR46" s="539"/>
      <c r="QVS46" s="539"/>
      <c r="QVT46" s="539"/>
      <c r="QVU46" s="539"/>
      <c r="QVV46" s="539"/>
      <c r="QVW46" s="539"/>
      <c r="QVX46" s="539"/>
      <c r="QVY46" s="539"/>
      <c r="QVZ46" s="539"/>
      <c r="QWA46" s="539"/>
      <c r="QWB46" s="539"/>
      <c r="QWC46" s="539"/>
      <c r="QWD46" s="539"/>
      <c r="QWE46" s="539"/>
      <c r="QWF46" s="539"/>
      <c r="QWG46" s="539"/>
      <c r="QWH46" s="539"/>
      <c r="QWI46" s="539"/>
      <c r="QWJ46" s="539"/>
      <c r="QWK46" s="539"/>
      <c r="QWL46" s="539"/>
      <c r="QWM46" s="539"/>
      <c r="QWN46" s="539"/>
      <c r="QWO46" s="539"/>
      <c r="QWP46" s="539"/>
      <c r="QWQ46" s="539"/>
      <c r="QWR46" s="539"/>
      <c r="QWS46" s="539"/>
      <c r="QWT46" s="539"/>
      <c r="QWU46" s="539"/>
      <c r="QWV46" s="539"/>
      <c r="QWW46" s="539"/>
      <c r="QWX46" s="539"/>
      <c r="QWY46" s="539"/>
      <c r="QWZ46" s="539"/>
      <c r="QXA46" s="539"/>
      <c r="QXB46" s="539"/>
      <c r="QXC46" s="539"/>
      <c r="QXD46" s="539"/>
      <c r="QXE46" s="539"/>
      <c r="QXF46" s="539"/>
      <c r="QXG46" s="539"/>
      <c r="QXH46" s="539"/>
      <c r="QXI46" s="539"/>
      <c r="QXJ46" s="539"/>
      <c r="QXK46" s="539"/>
      <c r="QXL46" s="539"/>
      <c r="QXM46" s="539"/>
      <c r="QXN46" s="539"/>
      <c r="QXO46" s="539"/>
      <c r="QXP46" s="539"/>
      <c r="QXQ46" s="539"/>
      <c r="QXR46" s="539"/>
      <c r="QXS46" s="539"/>
      <c r="QXT46" s="539"/>
      <c r="QXU46" s="539"/>
      <c r="QXV46" s="539"/>
      <c r="QXW46" s="539"/>
      <c r="QXX46" s="539"/>
      <c r="QXY46" s="539"/>
      <c r="QXZ46" s="539"/>
      <c r="QYA46" s="539"/>
      <c r="QYB46" s="539"/>
      <c r="QYC46" s="539"/>
      <c r="QYD46" s="539"/>
      <c r="QYE46" s="539"/>
      <c r="QYF46" s="539"/>
      <c r="QYG46" s="539"/>
      <c r="QYH46" s="539"/>
      <c r="QYI46" s="539"/>
      <c r="QYJ46" s="539"/>
      <c r="QYK46" s="539"/>
      <c r="QYL46" s="539"/>
      <c r="QYM46" s="539"/>
      <c r="QYN46" s="539"/>
      <c r="QYO46" s="539"/>
      <c r="QYP46" s="539"/>
      <c r="QYQ46" s="539"/>
      <c r="QYR46" s="539"/>
      <c r="QYS46" s="539"/>
      <c r="QYT46" s="539"/>
      <c r="QYU46" s="539"/>
      <c r="QYV46" s="539"/>
      <c r="QYW46" s="539"/>
      <c r="QYX46" s="539"/>
      <c r="QYY46" s="539"/>
      <c r="QYZ46" s="539"/>
      <c r="QZA46" s="539"/>
      <c r="QZB46" s="539"/>
      <c r="QZC46" s="539"/>
      <c r="QZD46" s="539"/>
      <c r="QZE46" s="539"/>
      <c r="QZF46" s="539"/>
      <c r="QZG46" s="539"/>
      <c r="QZH46" s="539"/>
      <c r="QZI46" s="539"/>
      <c r="QZJ46" s="539"/>
      <c r="QZK46" s="539"/>
      <c r="QZL46" s="539"/>
      <c r="QZM46" s="539"/>
      <c r="QZN46" s="539"/>
      <c r="QZO46" s="539"/>
      <c r="QZP46" s="539"/>
      <c r="QZQ46" s="539"/>
      <c r="QZR46" s="539"/>
      <c r="QZS46" s="539"/>
      <c r="QZT46" s="539"/>
      <c r="QZU46" s="539"/>
      <c r="QZV46" s="539"/>
      <c r="QZW46" s="539"/>
      <c r="QZX46" s="539"/>
      <c r="QZY46" s="539"/>
      <c r="QZZ46" s="539"/>
      <c r="RAA46" s="539"/>
      <c r="RAB46" s="539"/>
      <c r="RAC46" s="539"/>
      <c r="RAD46" s="539"/>
      <c r="RAE46" s="539"/>
      <c r="RAF46" s="539"/>
      <c r="RAG46" s="539"/>
      <c r="RAH46" s="539"/>
      <c r="RAI46" s="539"/>
      <c r="RAJ46" s="539"/>
      <c r="RAK46" s="539"/>
      <c r="RAL46" s="539"/>
      <c r="RAM46" s="539"/>
      <c r="RAN46" s="539"/>
      <c r="RAO46" s="539"/>
      <c r="RAP46" s="539"/>
      <c r="RAQ46" s="539"/>
      <c r="RAR46" s="539"/>
      <c r="RAS46" s="539"/>
      <c r="RAT46" s="539"/>
      <c r="RAU46" s="539"/>
      <c r="RAV46" s="539"/>
      <c r="RAW46" s="539"/>
      <c r="RAX46" s="539"/>
      <c r="RAY46" s="539"/>
      <c r="RAZ46" s="539"/>
      <c r="RBA46" s="539"/>
      <c r="RBB46" s="539"/>
      <c r="RBC46" s="539"/>
      <c r="RBD46" s="539"/>
      <c r="RBE46" s="539"/>
      <c r="RBF46" s="539"/>
      <c r="RBG46" s="539"/>
      <c r="RBH46" s="539"/>
      <c r="RBI46" s="539"/>
      <c r="RBJ46" s="539"/>
      <c r="RBK46" s="539"/>
      <c r="RBL46" s="539"/>
      <c r="RBM46" s="539"/>
      <c r="RBN46" s="539"/>
      <c r="RBO46" s="539"/>
      <c r="RBP46" s="539"/>
      <c r="RBQ46" s="539"/>
      <c r="RBR46" s="539"/>
      <c r="RBS46" s="539"/>
      <c r="RBT46" s="539"/>
      <c r="RBU46" s="539"/>
      <c r="RBV46" s="539"/>
      <c r="RBW46" s="539"/>
      <c r="RBX46" s="539"/>
      <c r="RBY46" s="539"/>
      <c r="RBZ46" s="539"/>
      <c r="RCA46" s="539"/>
      <c r="RCB46" s="539"/>
      <c r="RCC46" s="539"/>
      <c r="RCD46" s="539"/>
      <c r="RCE46" s="539"/>
      <c r="RCF46" s="539"/>
      <c r="RCG46" s="539"/>
      <c r="RCH46" s="539"/>
      <c r="RCI46" s="539"/>
      <c r="RCJ46" s="539"/>
      <c r="RCK46" s="539"/>
      <c r="RCL46" s="539"/>
      <c r="RCM46" s="539"/>
      <c r="RCN46" s="539"/>
      <c r="RCO46" s="539"/>
      <c r="RCP46" s="539"/>
      <c r="RCQ46" s="539"/>
      <c r="RCR46" s="539"/>
      <c r="RCS46" s="539"/>
      <c r="RCT46" s="539"/>
      <c r="RCU46" s="539"/>
      <c r="RCV46" s="539"/>
      <c r="RCW46" s="539"/>
      <c r="RCX46" s="539"/>
      <c r="RCY46" s="539"/>
      <c r="RCZ46" s="539"/>
      <c r="RDA46" s="539"/>
      <c r="RDB46" s="539"/>
      <c r="RDC46" s="539"/>
      <c r="RDD46" s="539"/>
      <c r="RDE46" s="539"/>
      <c r="RDF46" s="539"/>
      <c r="RDG46" s="539"/>
      <c r="RDH46" s="539"/>
      <c r="RDI46" s="539"/>
      <c r="RDJ46" s="539"/>
      <c r="RDK46" s="539"/>
      <c r="RDL46" s="539"/>
      <c r="RDM46" s="539"/>
      <c r="RDN46" s="539"/>
      <c r="RDO46" s="539"/>
      <c r="RDP46" s="539"/>
      <c r="RDQ46" s="539"/>
      <c r="RDR46" s="539"/>
      <c r="RDS46" s="539"/>
      <c r="RDT46" s="539"/>
      <c r="RDU46" s="539"/>
      <c r="RDV46" s="539"/>
      <c r="RDW46" s="539"/>
      <c r="RDX46" s="539"/>
      <c r="RDY46" s="539"/>
      <c r="RDZ46" s="539"/>
      <c r="REA46" s="539"/>
      <c r="REB46" s="539"/>
      <c r="REC46" s="539"/>
      <c r="RED46" s="539"/>
      <c r="REE46" s="539"/>
      <c r="REF46" s="539"/>
      <c r="REG46" s="539"/>
      <c r="REH46" s="539"/>
      <c r="REI46" s="539"/>
      <c r="REJ46" s="539"/>
      <c r="REK46" s="539"/>
      <c r="REL46" s="539"/>
      <c r="REM46" s="539"/>
      <c r="REN46" s="539"/>
      <c r="REO46" s="539"/>
      <c r="REP46" s="539"/>
      <c r="REQ46" s="539"/>
      <c r="RER46" s="539"/>
      <c r="RES46" s="539"/>
      <c r="RET46" s="539"/>
      <c r="REU46" s="539"/>
      <c r="REV46" s="539"/>
      <c r="REW46" s="539"/>
      <c r="REX46" s="539"/>
      <c r="REY46" s="539"/>
      <c r="REZ46" s="539"/>
      <c r="RFA46" s="539"/>
      <c r="RFB46" s="539"/>
      <c r="RFC46" s="539"/>
      <c r="RFD46" s="539"/>
      <c r="RFE46" s="539"/>
      <c r="RFF46" s="539"/>
      <c r="RFG46" s="539"/>
      <c r="RFH46" s="539"/>
      <c r="RFI46" s="539"/>
      <c r="RFJ46" s="539"/>
      <c r="RFK46" s="539"/>
      <c r="RFL46" s="539"/>
      <c r="RFM46" s="539"/>
      <c r="RFN46" s="539"/>
      <c r="RFO46" s="539"/>
      <c r="RFP46" s="539"/>
      <c r="RFQ46" s="539"/>
      <c r="RFR46" s="539"/>
      <c r="RFS46" s="539"/>
      <c r="RFT46" s="539"/>
      <c r="RFU46" s="539"/>
      <c r="RFV46" s="539"/>
      <c r="RFW46" s="539"/>
      <c r="RFX46" s="539"/>
      <c r="RFY46" s="539"/>
      <c r="RFZ46" s="539"/>
      <c r="RGA46" s="539"/>
      <c r="RGB46" s="539"/>
      <c r="RGC46" s="539"/>
      <c r="RGD46" s="539"/>
      <c r="RGE46" s="539"/>
      <c r="RGF46" s="539"/>
      <c r="RGG46" s="539"/>
      <c r="RGH46" s="539"/>
      <c r="RGI46" s="539"/>
      <c r="RGJ46" s="539"/>
      <c r="RGK46" s="539"/>
      <c r="RGL46" s="539"/>
      <c r="RGM46" s="539"/>
      <c r="RGN46" s="539"/>
      <c r="RGO46" s="539"/>
      <c r="RGP46" s="539"/>
      <c r="RGQ46" s="539"/>
      <c r="RGR46" s="539"/>
      <c r="RGS46" s="539"/>
      <c r="RGT46" s="539"/>
      <c r="RGU46" s="539"/>
      <c r="RGV46" s="539"/>
      <c r="RGW46" s="539"/>
      <c r="RGX46" s="539"/>
      <c r="RGY46" s="539"/>
      <c r="RGZ46" s="539"/>
      <c r="RHA46" s="539"/>
      <c r="RHB46" s="539"/>
      <c r="RHC46" s="539"/>
      <c r="RHD46" s="539"/>
      <c r="RHE46" s="539"/>
      <c r="RHF46" s="539"/>
      <c r="RHG46" s="539"/>
      <c r="RHH46" s="539"/>
      <c r="RHI46" s="539"/>
      <c r="RHJ46" s="539"/>
      <c r="RHK46" s="539"/>
      <c r="RHL46" s="539"/>
      <c r="RHM46" s="539"/>
      <c r="RHN46" s="539"/>
      <c r="RHO46" s="539"/>
      <c r="RHP46" s="539"/>
      <c r="RHQ46" s="539"/>
      <c r="RHR46" s="539"/>
      <c r="RHS46" s="539"/>
      <c r="RHT46" s="539"/>
      <c r="RHU46" s="539"/>
      <c r="RHV46" s="539"/>
      <c r="RHW46" s="539"/>
      <c r="RHX46" s="539"/>
      <c r="RHY46" s="539"/>
      <c r="RHZ46" s="539"/>
      <c r="RIA46" s="539"/>
      <c r="RIB46" s="539"/>
      <c r="RIC46" s="539"/>
      <c r="RID46" s="539"/>
      <c r="RIE46" s="539"/>
      <c r="RIF46" s="539"/>
      <c r="RIG46" s="539"/>
      <c r="RIH46" s="539"/>
      <c r="RII46" s="539"/>
      <c r="RIJ46" s="539"/>
      <c r="RIK46" s="539"/>
      <c r="RIL46" s="539"/>
      <c r="RIM46" s="539"/>
      <c r="RIN46" s="539"/>
      <c r="RIO46" s="539"/>
      <c r="RIP46" s="539"/>
      <c r="RIQ46" s="539"/>
      <c r="RIR46" s="539"/>
      <c r="RIS46" s="539"/>
      <c r="RIT46" s="539"/>
      <c r="RIU46" s="539"/>
      <c r="RIV46" s="539"/>
      <c r="RIW46" s="539"/>
      <c r="RIX46" s="539"/>
      <c r="RIY46" s="539"/>
      <c r="RIZ46" s="539"/>
      <c r="RJA46" s="539"/>
      <c r="RJB46" s="539"/>
      <c r="RJC46" s="539"/>
      <c r="RJD46" s="539"/>
      <c r="RJE46" s="539"/>
      <c r="RJF46" s="539"/>
      <c r="RJG46" s="539"/>
      <c r="RJH46" s="539"/>
      <c r="RJI46" s="539"/>
      <c r="RJJ46" s="539"/>
      <c r="RJK46" s="539"/>
      <c r="RJL46" s="539"/>
      <c r="RJM46" s="539"/>
      <c r="RJN46" s="539"/>
      <c r="RJO46" s="539"/>
      <c r="RJP46" s="539"/>
      <c r="RJQ46" s="539"/>
      <c r="RJR46" s="539"/>
      <c r="RJS46" s="539"/>
      <c r="RJT46" s="539"/>
      <c r="RJU46" s="539"/>
      <c r="RJV46" s="539"/>
      <c r="RJW46" s="539"/>
      <c r="RJX46" s="539"/>
      <c r="RJY46" s="539"/>
      <c r="RJZ46" s="539"/>
      <c r="RKA46" s="539"/>
      <c r="RKB46" s="539"/>
      <c r="RKC46" s="539"/>
      <c r="RKD46" s="539"/>
      <c r="RKE46" s="539"/>
      <c r="RKF46" s="539"/>
      <c r="RKG46" s="539"/>
      <c r="RKH46" s="539"/>
      <c r="RKI46" s="539"/>
      <c r="RKJ46" s="539"/>
      <c r="RKK46" s="539"/>
      <c r="RKL46" s="539"/>
      <c r="RKM46" s="539"/>
      <c r="RKN46" s="539"/>
      <c r="RKO46" s="539"/>
      <c r="RKP46" s="539"/>
      <c r="RKQ46" s="539"/>
      <c r="RKR46" s="539"/>
      <c r="RKS46" s="539"/>
      <c r="RKT46" s="539"/>
      <c r="RKU46" s="539"/>
      <c r="RKV46" s="539"/>
      <c r="RKW46" s="539"/>
      <c r="RKX46" s="539"/>
      <c r="RKY46" s="539"/>
      <c r="RKZ46" s="539"/>
      <c r="RLA46" s="539"/>
      <c r="RLB46" s="539"/>
      <c r="RLC46" s="539"/>
      <c r="RLD46" s="539"/>
      <c r="RLE46" s="539"/>
      <c r="RLF46" s="539"/>
      <c r="RLG46" s="539"/>
      <c r="RLH46" s="539"/>
      <c r="RLI46" s="539"/>
      <c r="RLJ46" s="539"/>
      <c r="RLK46" s="539"/>
      <c r="RLL46" s="539"/>
      <c r="RLM46" s="539"/>
      <c r="RLN46" s="539"/>
      <c r="RLO46" s="539"/>
      <c r="RLP46" s="539"/>
      <c r="RLQ46" s="539"/>
      <c r="RLR46" s="539"/>
      <c r="RLS46" s="539"/>
      <c r="RLT46" s="539"/>
      <c r="RLU46" s="539"/>
      <c r="RLV46" s="539"/>
      <c r="RLW46" s="539"/>
      <c r="RLX46" s="539"/>
      <c r="RLY46" s="539"/>
      <c r="RLZ46" s="539"/>
      <c r="RMA46" s="539"/>
      <c r="RMB46" s="539"/>
      <c r="RMC46" s="539"/>
      <c r="RMD46" s="539"/>
      <c r="RME46" s="539"/>
      <c r="RMF46" s="539"/>
      <c r="RMG46" s="539"/>
      <c r="RMH46" s="539"/>
      <c r="RMI46" s="539"/>
      <c r="RMJ46" s="539"/>
      <c r="RMK46" s="539"/>
      <c r="RML46" s="539"/>
      <c r="RMM46" s="539"/>
      <c r="RMN46" s="539"/>
      <c r="RMO46" s="539"/>
      <c r="RMP46" s="539"/>
      <c r="RMQ46" s="539"/>
      <c r="RMR46" s="539"/>
      <c r="RMS46" s="539"/>
      <c r="RMT46" s="539"/>
      <c r="RMU46" s="539"/>
      <c r="RMV46" s="539"/>
      <c r="RMW46" s="539"/>
      <c r="RMX46" s="539"/>
      <c r="RMY46" s="539"/>
      <c r="RMZ46" s="539"/>
      <c r="RNA46" s="539"/>
      <c r="RNB46" s="539"/>
      <c r="RNC46" s="539"/>
      <c r="RND46" s="539"/>
      <c r="RNE46" s="539"/>
      <c r="RNF46" s="539"/>
      <c r="RNG46" s="539"/>
      <c r="RNH46" s="539"/>
      <c r="RNI46" s="539"/>
      <c r="RNJ46" s="539"/>
      <c r="RNK46" s="539"/>
      <c r="RNL46" s="539"/>
      <c r="RNM46" s="539"/>
      <c r="RNN46" s="539"/>
      <c r="RNO46" s="539"/>
      <c r="RNP46" s="539"/>
      <c r="RNQ46" s="539"/>
      <c r="RNR46" s="539"/>
      <c r="RNS46" s="539"/>
      <c r="RNT46" s="539"/>
      <c r="RNU46" s="539"/>
      <c r="RNV46" s="539"/>
      <c r="RNW46" s="539"/>
      <c r="RNX46" s="539"/>
      <c r="RNY46" s="539"/>
      <c r="RNZ46" s="539"/>
      <c r="ROA46" s="539"/>
      <c r="ROB46" s="539"/>
      <c r="ROC46" s="539"/>
      <c r="ROD46" s="539"/>
      <c r="ROE46" s="539"/>
      <c r="ROF46" s="539"/>
      <c r="ROG46" s="539"/>
      <c r="ROH46" s="539"/>
      <c r="ROI46" s="539"/>
      <c r="ROJ46" s="539"/>
      <c r="ROK46" s="539"/>
      <c r="ROL46" s="539"/>
      <c r="ROM46" s="539"/>
      <c r="RON46" s="539"/>
      <c r="ROO46" s="539"/>
      <c r="ROP46" s="539"/>
      <c r="ROQ46" s="539"/>
      <c r="ROR46" s="539"/>
      <c r="ROS46" s="539"/>
      <c r="ROT46" s="539"/>
      <c r="ROU46" s="539"/>
      <c r="ROV46" s="539"/>
      <c r="ROW46" s="539"/>
      <c r="ROX46" s="539"/>
      <c r="ROY46" s="539"/>
      <c r="ROZ46" s="539"/>
      <c r="RPA46" s="539"/>
      <c r="RPB46" s="539"/>
      <c r="RPC46" s="539"/>
      <c r="RPD46" s="539"/>
      <c r="RPE46" s="539"/>
      <c r="RPF46" s="539"/>
      <c r="RPG46" s="539"/>
      <c r="RPH46" s="539"/>
      <c r="RPI46" s="539"/>
      <c r="RPJ46" s="539"/>
      <c r="RPK46" s="539"/>
      <c r="RPL46" s="539"/>
      <c r="RPM46" s="539"/>
      <c r="RPN46" s="539"/>
      <c r="RPO46" s="539"/>
      <c r="RPP46" s="539"/>
      <c r="RPQ46" s="539"/>
      <c r="RPR46" s="539"/>
      <c r="RPS46" s="539"/>
      <c r="RPT46" s="539"/>
      <c r="RPU46" s="539"/>
      <c r="RPV46" s="539"/>
      <c r="RPW46" s="539"/>
      <c r="RPX46" s="539"/>
      <c r="RPY46" s="539"/>
      <c r="RPZ46" s="539"/>
      <c r="RQA46" s="539"/>
      <c r="RQB46" s="539"/>
      <c r="RQC46" s="539"/>
      <c r="RQD46" s="539"/>
      <c r="RQE46" s="539"/>
      <c r="RQF46" s="539"/>
      <c r="RQG46" s="539"/>
      <c r="RQH46" s="539"/>
      <c r="RQI46" s="539"/>
      <c r="RQJ46" s="539"/>
      <c r="RQK46" s="539"/>
      <c r="RQL46" s="539"/>
      <c r="RQM46" s="539"/>
      <c r="RQN46" s="539"/>
      <c r="RQO46" s="539"/>
      <c r="RQP46" s="539"/>
      <c r="RQQ46" s="539"/>
      <c r="RQR46" s="539"/>
      <c r="RQS46" s="539"/>
      <c r="RQT46" s="539"/>
      <c r="RQU46" s="539"/>
      <c r="RQV46" s="539"/>
      <c r="RQW46" s="539"/>
      <c r="RQX46" s="539"/>
      <c r="RQY46" s="539"/>
      <c r="RQZ46" s="539"/>
      <c r="RRA46" s="539"/>
      <c r="RRB46" s="539"/>
      <c r="RRC46" s="539"/>
      <c r="RRD46" s="539"/>
      <c r="RRE46" s="539"/>
      <c r="RRF46" s="539"/>
      <c r="RRG46" s="539"/>
      <c r="RRH46" s="539"/>
      <c r="RRI46" s="539"/>
      <c r="RRJ46" s="539"/>
      <c r="RRK46" s="539"/>
      <c r="RRL46" s="539"/>
      <c r="RRM46" s="539"/>
      <c r="RRN46" s="539"/>
      <c r="RRO46" s="539"/>
      <c r="RRP46" s="539"/>
      <c r="RRQ46" s="539"/>
      <c r="RRR46" s="539"/>
      <c r="RRS46" s="539"/>
      <c r="RRT46" s="539"/>
      <c r="RRU46" s="539"/>
      <c r="RRV46" s="539"/>
      <c r="RRW46" s="539"/>
      <c r="RRX46" s="539"/>
      <c r="RRY46" s="539"/>
      <c r="RRZ46" s="539"/>
      <c r="RSA46" s="539"/>
      <c r="RSB46" s="539"/>
      <c r="RSC46" s="539"/>
      <c r="RSD46" s="539"/>
      <c r="RSE46" s="539"/>
      <c r="RSF46" s="539"/>
      <c r="RSG46" s="539"/>
      <c r="RSH46" s="539"/>
      <c r="RSI46" s="539"/>
      <c r="RSJ46" s="539"/>
      <c r="RSK46" s="539"/>
      <c r="RSL46" s="539"/>
      <c r="RSM46" s="539"/>
      <c r="RSN46" s="539"/>
      <c r="RSO46" s="539"/>
      <c r="RSP46" s="539"/>
      <c r="RSQ46" s="539"/>
      <c r="RSR46" s="539"/>
      <c r="RSS46" s="539"/>
      <c r="RST46" s="539"/>
      <c r="RSU46" s="539"/>
      <c r="RSV46" s="539"/>
      <c r="RSW46" s="539"/>
      <c r="RSX46" s="539"/>
      <c r="RSY46" s="539"/>
      <c r="RSZ46" s="539"/>
      <c r="RTA46" s="539"/>
      <c r="RTB46" s="539"/>
      <c r="RTC46" s="539"/>
      <c r="RTD46" s="539"/>
      <c r="RTE46" s="539"/>
      <c r="RTF46" s="539"/>
      <c r="RTG46" s="539"/>
      <c r="RTH46" s="539"/>
      <c r="RTI46" s="539"/>
      <c r="RTJ46" s="539"/>
      <c r="RTK46" s="539"/>
      <c r="RTL46" s="539"/>
      <c r="RTM46" s="539"/>
      <c r="RTN46" s="539"/>
      <c r="RTO46" s="539"/>
      <c r="RTP46" s="539"/>
      <c r="RTQ46" s="539"/>
      <c r="RTR46" s="539"/>
      <c r="RTS46" s="539"/>
      <c r="RTT46" s="539"/>
      <c r="RTU46" s="539"/>
      <c r="RTV46" s="539"/>
      <c r="RTW46" s="539"/>
      <c r="RTX46" s="539"/>
      <c r="RTY46" s="539"/>
      <c r="RTZ46" s="539"/>
      <c r="RUA46" s="539"/>
      <c r="RUB46" s="539"/>
      <c r="RUC46" s="539"/>
      <c r="RUD46" s="539"/>
      <c r="RUE46" s="539"/>
      <c r="RUF46" s="539"/>
      <c r="RUG46" s="539"/>
      <c r="RUH46" s="539"/>
      <c r="RUI46" s="539"/>
      <c r="RUJ46" s="539"/>
      <c r="RUK46" s="539"/>
      <c r="RUL46" s="539"/>
      <c r="RUM46" s="539"/>
      <c r="RUN46" s="539"/>
      <c r="RUO46" s="539"/>
      <c r="RUP46" s="539"/>
      <c r="RUQ46" s="539"/>
      <c r="RUR46" s="539"/>
      <c r="RUS46" s="539"/>
      <c r="RUT46" s="539"/>
      <c r="RUU46" s="539"/>
      <c r="RUV46" s="539"/>
      <c r="RUW46" s="539"/>
      <c r="RUX46" s="539"/>
      <c r="RUY46" s="539"/>
      <c r="RUZ46" s="539"/>
      <c r="RVA46" s="539"/>
      <c r="RVB46" s="539"/>
      <c r="RVC46" s="539"/>
      <c r="RVD46" s="539"/>
      <c r="RVE46" s="539"/>
      <c r="RVF46" s="539"/>
      <c r="RVG46" s="539"/>
      <c r="RVH46" s="539"/>
      <c r="RVI46" s="539"/>
      <c r="RVJ46" s="539"/>
      <c r="RVK46" s="539"/>
      <c r="RVL46" s="539"/>
      <c r="RVM46" s="539"/>
      <c r="RVN46" s="539"/>
      <c r="RVO46" s="539"/>
      <c r="RVP46" s="539"/>
      <c r="RVQ46" s="539"/>
      <c r="RVR46" s="539"/>
      <c r="RVS46" s="539"/>
      <c r="RVT46" s="539"/>
      <c r="RVU46" s="539"/>
      <c r="RVV46" s="539"/>
      <c r="RVW46" s="539"/>
      <c r="RVX46" s="539"/>
      <c r="RVY46" s="539"/>
      <c r="RVZ46" s="539"/>
      <c r="RWA46" s="539"/>
      <c r="RWB46" s="539"/>
      <c r="RWC46" s="539"/>
      <c r="RWD46" s="539"/>
      <c r="RWE46" s="539"/>
      <c r="RWF46" s="539"/>
      <c r="RWG46" s="539"/>
      <c r="RWH46" s="539"/>
      <c r="RWI46" s="539"/>
      <c r="RWJ46" s="539"/>
      <c r="RWK46" s="539"/>
      <c r="RWL46" s="539"/>
      <c r="RWM46" s="539"/>
      <c r="RWN46" s="539"/>
      <c r="RWO46" s="539"/>
      <c r="RWP46" s="539"/>
      <c r="RWQ46" s="539"/>
      <c r="RWR46" s="539"/>
      <c r="RWS46" s="539"/>
      <c r="RWT46" s="539"/>
      <c r="RWU46" s="539"/>
      <c r="RWV46" s="539"/>
      <c r="RWW46" s="539"/>
      <c r="RWX46" s="539"/>
      <c r="RWY46" s="539"/>
      <c r="RWZ46" s="539"/>
      <c r="RXA46" s="539"/>
      <c r="RXB46" s="539"/>
      <c r="RXC46" s="539"/>
      <c r="RXD46" s="539"/>
      <c r="RXE46" s="539"/>
      <c r="RXF46" s="539"/>
      <c r="RXG46" s="539"/>
      <c r="RXH46" s="539"/>
      <c r="RXI46" s="539"/>
      <c r="RXJ46" s="539"/>
      <c r="RXK46" s="539"/>
      <c r="RXL46" s="539"/>
      <c r="RXM46" s="539"/>
      <c r="RXN46" s="539"/>
      <c r="RXO46" s="539"/>
      <c r="RXP46" s="539"/>
      <c r="RXQ46" s="539"/>
      <c r="RXR46" s="539"/>
      <c r="RXS46" s="539"/>
      <c r="RXT46" s="539"/>
      <c r="RXU46" s="539"/>
      <c r="RXV46" s="539"/>
      <c r="RXW46" s="539"/>
      <c r="RXX46" s="539"/>
      <c r="RXY46" s="539"/>
      <c r="RXZ46" s="539"/>
      <c r="RYA46" s="539"/>
      <c r="RYB46" s="539"/>
      <c r="RYC46" s="539"/>
      <c r="RYD46" s="539"/>
      <c r="RYE46" s="539"/>
      <c r="RYF46" s="539"/>
      <c r="RYG46" s="539"/>
      <c r="RYH46" s="539"/>
      <c r="RYI46" s="539"/>
      <c r="RYJ46" s="539"/>
      <c r="RYK46" s="539"/>
      <c r="RYL46" s="539"/>
      <c r="RYM46" s="539"/>
      <c r="RYN46" s="539"/>
      <c r="RYO46" s="539"/>
      <c r="RYP46" s="539"/>
      <c r="RYQ46" s="539"/>
      <c r="RYR46" s="539"/>
      <c r="RYS46" s="539"/>
      <c r="RYT46" s="539"/>
      <c r="RYU46" s="539"/>
      <c r="RYV46" s="539"/>
      <c r="RYW46" s="539"/>
      <c r="RYX46" s="539"/>
      <c r="RYY46" s="539"/>
      <c r="RYZ46" s="539"/>
      <c r="RZA46" s="539"/>
      <c r="RZB46" s="539"/>
      <c r="RZC46" s="539"/>
      <c r="RZD46" s="539"/>
      <c r="RZE46" s="539"/>
      <c r="RZF46" s="539"/>
      <c r="RZG46" s="539"/>
      <c r="RZH46" s="539"/>
      <c r="RZI46" s="539"/>
      <c r="RZJ46" s="539"/>
      <c r="RZK46" s="539"/>
      <c r="RZL46" s="539"/>
      <c r="RZM46" s="539"/>
      <c r="RZN46" s="539"/>
      <c r="RZO46" s="539"/>
      <c r="RZP46" s="539"/>
      <c r="RZQ46" s="539"/>
      <c r="RZR46" s="539"/>
      <c r="RZS46" s="539"/>
      <c r="RZT46" s="539"/>
      <c r="RZU46" s="539"/>
      <c r="RZV46" s="539"/>
      <c r="RZW46" s="539"/>
      <c r="RZX46" s="539"/>
      <c r="RZY46" s="539"/>
      <c r="RZZ46" s="539"/>
      <c r="SAA46" s="539"/>
      <c r="SAB46" s="539"/>
      <c r="SAC46" s="539"/>
      <c r="SAD46" s="539"/>
      <c r="SAE46" s="539"/>
      <c r="SAF46" s="539"/>
      <c r="SAG46" s="539"/>
      <c r="SAH46" s="539"/>
      <c r="SAI46" s="539"/>
      <c r="SAJ46" s="539"/>
      <c r="SAK46" s="539"/>
      <c r="SAL46" s="539"/>
      <c r="SAM46" s="539"/>
      <c r="SAN46" s="539"/>
      <c r="SAO46" s="539"/>
      <c r="SAP46" s="539"/>
      <c r="SAQ46" s="539"/>
      <c r="SAR46" s="539"/>
      <c r="SAS46" s="539"/>
      <c r="SAT46" s="539"/>
      <c r="SAU46" s="539"/>
      <c r="SAV46" s="539"/>
      <c r="SAW46" s="539"/>
      <c r="SAX46" s="539"/>
      <c r="SAY46" s="539"/>
      <c r="SAZ46" s="539"/>
      <c r="SBA46" s="539"/>
      <c r="SBB46" s="539"/>
      <c r="SBC46" s="539"/>
      <c r="SBD46" s="539"/>
      <c r="SBE46" s="539"/>
      <c r="SBF46" s="539"/>
      <c r="SBG46" s="539"/>
      <c r="SBH46" s="539"/>
      <c r="SBI46" s="539"/>
      <c r="SBJ46" s="539"/>
      <c r="SBK46" s="539"/>
      <c r="SBL46" s="539"/>
      <c r="SBM46" s="539"/>
      <c r="SBN46" s="539"/>
      <c r="SBO46" s="539"/>
      <c r="SBP46" s="539"/>
      <c r="SBQ46" s="539"/>
      <c r="SBR46" s="539"/>
      <c r="SBS46" s="539"/>
      <c r="SBT46" s="539"/>
      <c r="SBU46" s="539"/>
      <c r="SBV46" s="539"/>
      <c r="SBW46" s="539"/>
      <c r="SBX46" s="539"/>
      <c r="SBY46" s="539"/>
      <c r="SBZ46" s="539"/>
      <c r="SCA46" s="539"/>
      <c r="SCB46" s="539"/>
      <c r="SCC46" s="539"/>
      <c r="SCD46" s="539"/>
      <c r="SCE46" s="539"/>
      <c r="SCF46" s="539"/>
      <c r="SCG46" s="539"/>
      <c r="SCH46" s="539"/>
      <c r="SCI46" s="539"/>
      <c r="SCJ46" s="539"/>
      <c r="SCK46" s="539"/>
      <c r="SCL46" s="539"/>
      <c r="SCM46" s="539"/>
      <c r="SCN46" s="539"/>
      <c r="SCO46" s="539"/>
      <c r="SCP46" s="539"/>
      <c r="SCQ46" s="539"/>
      <c r="SCR46" s="539"/>
      <c r="SCS46" s="539"/>
      <c r="SCT46" s="539"/>
      <c r="SCU46" s="539"/>
      <c r="SCV46" s="539"/>
      <c r="SCW46" s="539"/>
      <c r="SCX46" s="539"/>
      <c r="SCY46" s="539"/>
      <c r="SCZ46" s="539"/>
      <c r="SDA46" s="539"/>
      <c r="SDB46" s="539"/>
      <c r="SDC46" s="539"/>
      <c r="SDD46" s="539"/>
      <c r="SDE46" s="539"/>
      <c r="SDF46" s="539"/>
      <c r="SDG46" s="539"/>
      <c r="SDH46" s="539"/>
      <c r="SDI46" s="539"/>
      <c r="SDJ46" s="539"/>
      <c r="SDK46" s="539"/>
      <c r="SDL46" s="539"/>
      <c r="SDM46" s="539"/>
      <c r="SDN46" s="539"/>
      <c r="SDO46" s="539"/>
      <c r="SDP46" s="539"/>
      <c r="SDQ46" s="539"/>
      <c r="SDR46" s="539"/>
      <c r="SDS46" s="539"/>
      <c r="SDT46" s="539"/>
      <c r="SDU46" s="539"/>
      <c r="SDV46" s="539"/>
      <c r="SDW46" s="539"/>
      <c r="SDX46" s="539"/>
      <c r="SDY46" s="539"/>
      <c r="SDZ46" s="539"/>
      <c r="SEA46" s="539"/>
      <c r="SEB46" s="539"/>
      <c r="SEC46" s="539"/>
      <c r="SED46" s="539"/>
      <c r="SEE46" s="539"/>
      <c r="SEF46" s="539"/>
      <c r="SEG46" s="539"/>
      <c r="SEH46" s="539"/>
      <c r="SEI46" s="539"/>
      <c r="SEJ46" s="539"/>
      <c r="SEK46" s="539"/>
      <c r="SEL46" s="539"/>
      <c r="SEM46" s="539"/>
      <c r="SEN46" s="539"/>
      <c r="SEO46" s="539"/>
      <c r="SEP46" s="539"/>
      <c r="SEQ46" s="539"/>
      <c r="SER46" s="539"/>
      <c r="SES46" s="539"/>
      <c r="SET46" s="539"/>
      <c r="SEU46" s="539"/>
      <c r="SEV46" s="539"/>
      <c r="SEW46" s="539"/>
      <c r="SEX46" s="539"/>
      <c r="SEY46" s="539"/>
      <c r="SEZ46" s="539"/>
      <c r="SFA46" s="539"/>
      <c r="SFB46" s="539"/>
      <c r="SFC46" s="539"/>
      <c r="SFD46" s="539"/>
      <c r="SFE46" s="539"/>
      <c r="SFF46" s="539"/>
      <c r="SFG46" s="539"/>
      <c r="SFH46" s="539"/>
      <c r="SFI46" s="539"/>
      <c r="SFJ46" s="539"/>
      <c r="SFK46" s="539"/>
      <c r="SFL46" s="539"/>
      <c r="SFM46" s="539"/>
      <c r="SFN46" s="539"/>
      <c r="SFO46" s="539"/>
      <c r="SFP46" s="539"/>
      <c r="SFQ46" s="539"/>
      <c r="SFR46" s="539"/>
      <c r="SFS46" s="539"/>
      <c r="SFT46" s="539"/>
      <c r="SFU46" s="539"/>
      <c r="SFV46" s="539"/>
      <c r="SFW46" s="539"/>
      <c r="SFX46" s="539"/>
      <c r="SFY46" s="539"/>
      <c r="SFZ46" s="539"/>
      <c r="SGA46" s="539"/>
      <c r="SGB46" s="539"/>
      <c r="SGC46" s="539"/>
      <c r="SGD46" s="539"/>
      <c r="SGE46" s="539"/>
      <c r="SGF46" s="539"/>
      <c r="SGG46" s="539"/>
      <c r="SGH46" s="539"/>
      <c r="SGI46" s="539"/>
      <c r="SGJ46" s="539"/>
      <c r="SGK46" s="539"/>
      <c r="SGL46" s="539"/>
      <c r="SGM46" s="539"/>
      <c r="SGN46" s="539"/>
      <c r="SGO46" s="539"/>
      <c r="SGP46" s="539"/>
      <c r="SGQ46" s="539"/>
      <c r="SGR46" s="539"/>
      <c r="SGS46" s="539"/>
      <c r="SGT46" s="539"/>
      <c r="SGU46" s="539"/>
      <c r="SGV46" s="539"/>
      <c r="SGW46" s="539"/>
      <c r="SGX46" s="539"/>
      <c r="SGY46" s="539"/>
      <c r="SGZ46" s="539"/>
      <c r="SHA46" s="539"/>
      <c r="SHB46" s="539"/>
      <c r="SHC46" s="539"/>
      <c r="SHD46" s="539"/>
      <c r="SHE46" s="539"/>
      <c r="SHF46" s="539"/>
      <c r="SHG46" s="539"/>
      <c r="SHH46" s="539"/>
      <c r="SHI46" s="539"/>
      <c r="SHJ46" s="539"/>
      <c r="SHK46" s="539"/>
      <c r="SHL46" s="539"/>
      <c r="SHM46" s="539"/>
      <c r="SHN46" s="539"/>
      <c r="SHO46" s="539"/>
      <c r="SHP46" s="539"/>
      <c r="SHQ46" s="539"/>
      <c r="SHR46" s="539"/>
      <c r="SHS46" s="539"/>
      <c r="SHT46" s="539"/>
      <c r="SHU46" s="539"/>
      <c r="SHV46" s="539"/>
      <c r="SHW46" s="539"/>
      <c r="SHX46" s="539"/>
      <c r="SHY46" s="539"/>
      <c r="SHZ46" s="539"/>
      <c r="SIA46" s="539"/>
      <c r="SIB46" s="539"/>
      <c r="SIC46" s="539"/>
      <c r="SID46" s="539"/>
      <c r="SIE46" s="539"/>
      <c r="SIF46" s="539"/>
      <c r="SIG46" s="539"/>
      <c r="SIH46" s="539"/>
      <c r="SII46" s="539"/>
      <c r="SIJ46" s="539"/>
      <c r="SIK46" s="539"/>
      <c r="SIL46" s="539"/>
      <c r="SIM46" s="539"/>
      <c r="SIN46" s="539"/>
      <c r="SIO46" s="539"/>
      <c r="SIP46" s="539"/>
      <c r="SIQ46" s="539"/>
      <c r="SIR46" s="539"/>
      <c r="SIS46" s="539"/>
      <c r="SIT46" s="539"/>
      <c r="SIU46" s="539"/>
      <c r="SIV46" s="539"/>
      <c r="SIW46" s="539"/>
      <c r="SIX46" s="539"/>
      <c r="SIY46" s="539"/>
      <c r="SIZ46" s="539"/>
      <c r="SJA46" s="539"/>
      <c r="SJB46" s="539"/>
      <c r="SJC46" s="539"/>
      <c r="SJD46" s="539"/>
      <c r="SJE46" s="539"/>
      <c r="SJF46" s="539"/>
      <c r="SJG46" s="539"/>
      <c r="SJH46" s="539"/>
      <c r="SJI46" s="539"/>
      <c r="SJJ46" s="539"/>
      <c r="SJK46" s="539"/>
      <c r="SJL46" s="539"/>
      <c r="SJM46" s="539"/>
      <c r="SJN46" s="539"/>
      <c r="SJO46" s="539"/>
      <c r="SJP46" s="539"/>
      <c r="SJQ46" s="539"/>
      <c r="SJR46" s="539"/>
      <c r="SJS46" s="539"/>
      <c r="SJT46" s="539"/>
      <c r="SJU46" s="539"/>
      <c r="SJV46" s="539"/>
      <c r="SJW46" s="539"/>
      <c r="SJX46" s="539"/>
      <c r="SJY46" s="539"/>
      <c r="SJZ46" s="539"/>
      <c r="SKA46" s="539"/>
      <c r="SKB46" s="539"/>
      <c r="SKC46" s="539"/>
      <c r="SKD46" s="539"/>
      <c r="SKE46" s="539"/>
      <c r="SKF46" s="539"/>
      <c r="SKG46" s="539"/>
      <c r="SKH46" s="539"/>
      <c r="SKI46" s="539"/>
      <c r="SKJ46" s="539"/>
      <c r="SKK46" s="539"/>
      <c r="SKL46" s="539"/>
      <c r="SKM46" s="539"/>
      <c r="SKN46" s="539"/>
      <c r="SKO46" s="539"/>
      <c r="SKP46" s="539"/>
      <c r="SKQ46" s="539"/>
      <c r="SKR46" s="539"/>
      <c r="SKS46" s="539"/>
      <c r="SKT46" s="539"/>
      <c r="SKU46" s="539"/>
      <c r="SKV46" s="539"/>
      <c r="SKW46" s="539"/>
      <c r="SKX46" s="539"/>
      <c r="SKY46" s="539"/>
      <c r="SKZ46" s="539"/>
      <c r="SLA46" s="539"/>
      <c r="SLB46" s="539"/>
      <c r="SLC46" s="539"/>
      <c r="SLD46" s="539"/>
      <c r="SLE46" s="539"/>
      <c r="SLF46" s="539"/>
      <c r="SLG46" s="539"/>
      <c r="SLH46" s="539"/>
      <c r="SLI46" s="539"/>
      <c r="SLJ46" s="539"/>
      <c r="SLK46" s="539"/>
      <c r="SLL46" s="539"/>
      <c r="SLM46" s="539"/>
      <c r="SLN46" s="539"/>
      <c r="SLO46" s="539"/>
      <c r="SLP46" s="539"/>
      <c r="SLQ46" s="539"/>
      <c r="SLR46" s="539"/>
      <c r="SLS46" s="539"/>
      <c r="SLT46" s="539"/>
      <c r="SLU46" s="539"/>
      <c r="SLV46" s="539"/>
      <c r="SLW46" s="539"/>
      <c r="SLX46" s="539"/>
      <c r="SLY46" s="539"/>
      <c r="SLZ46" s="539"/>
      <c r="SMA46" s="539"/>
      <c r="SMB46" s="539"/>
      <c r="SMC46" s="539"/>
      <c r="SMD46" s="539"/>
      <c r="SME46" s="539"/>
      <c r="SMF46" s="539"/>
      <c r="SMG46" s="539"/>
      <c r="SMH46" s="539"/>
      <c r="SMI46" s="539"/>
      <c r="SMJ46" s="539"/>
      <c r="SMK46" s="539"/>
      <c r="SML46" s="539"/>
      <c r="SMM46" s="539"/>
      <c r="SMN46" s="539"/>
      <c r="SMO46" s="539"/>
      <c r="SMP46" s="539"/>
      <c r="SMQ46" s="539"/>
      <c r="SMR46" s="539"/>
      <c r="SMS46" s="539"/>
      <c r="SMT46" s="539"/>
      <c r="SMU46" s="539"/>
      <c r="SMV46" s="539"/>
      <c r="SMW46" s="539"/>
      <c r="SMX46" s="539"/>
      <c r="SMY46" s="539"/>
      <c r="SMZ46" s="539"/>
      <c r="SNA46" s="539"/>
      <c r="SNB46" s="539"/>
      <c r="SNC46" s="539"/>
      <c r="SND46" s="539"/>
      <c r="SNE46" s="539"/>
      <c r="SNF46" s="539"/>
      <c r="SNG46" s="539"/>
      <c r="SNH46" s="539"/>
      <c r="SNI46" s="539"/>
      <c r="SNJ46" s="539"/>
      <c r="SNK46" s="539"/>
      <c r="SNL46" s="539"/>
      <c r="SNM46" s="539"/>
      <c r="SNN46" s="539"/>
      <c r="SNO46" s="539"/>
      <c r="SNP46" s="539"/>
      <c r="SNQ46" s="539"/>
      <c r="SNR46" s="539"/>
      <c r="SNS46" s="539"/>
      <c r="SNT46" s="539"/>
      <c r="SNU46" s="539"/>
      <c r="SNV46" s="539"/>
      <c r="SNW46" s="539"/>
      <c r="SNX46" s="539"/>
      <c r="SNY46" s="539"/>
      <c r="SNZ46" s="539"/>
      <c r="SOA46" s="539"/>
      <c r="SOB46" s="539"/>
      <c r="SOC46" s="539"/>
      <c r="SOD46" s="539"/>
      <c r="SOE46" s="539"/>
      <c r="SOF46" s="539"/>
      <c r="SOG46" s="539"/>
      <c r="SOH46" s="539"/>
      <c r="SOI46" s="539"/>
      <c r="SOJ46" s="539"/>
      <c r="SOK46" s="539"/>
      <c r="SOL46" s="539"/>
      <c r="SOM46" s="539"/>
      <c r="SON46" s="539"/>
      <c r="SOO46" s="539"/>
      <c r="SOP46" s="539"/>
      <c r="SOQ46" s="539"/>
      <c r="SOR46" s="539"/>
      <c r="SOS46" s="539"/>
      <c r="SOT46" s="539"/>
      <c r="SOU46" s="539"/>
      <c r="SOV46" s="539"/>
      <c r="SOW46" s="539"/>
      <c r="SOX46" s="539"/>
      <c r="SOY46" s="539"/>
      <c r="SOZ46" s="539"/>
      <c r="SPA46" s="539"/>
      <c r="SPB46" s="539"/>
      <c r="SPC46" s="539"/>
      <c r="SPD46" s="539"/>
      <c r="SPE46" s="539"/>
      <c r="SPF46" s="539"/>
      <c r="SPG46" s="539"/>
      <c r="SPH46" s="539"/>
      <c r="SPI46" s="539"/>
      <c r="SPJ46" s="539"/>
      <c r="SPK46" s="539"/>
      <c r="SPL46" s="539"/>
      <c r="SPM46" s="539"/>
      <c r="SPN46" s="539"/>
      <c r="SPO46" s="539"/>
      <c r="SPP46" s="539"/>
      <c r="SPQ46" s="539"/>
      <c r="SPR46" s="539"/>
      <c r="SPS46" s="539"/>
      <c r="SPT46" s="539"/>
      <c r="SPU46" s="539"/>
      <c r="SPV46" s="539"/>
      <c r="SPW46" s="539"/>
      <c r="SPX46" s="539"/>
      <c r="SPY46" s="539"/>
      <c r="SPZ46" s="539"/>
      <c r="SQA46" s="539"/>
      <c r="SQB46" s="539"/>
      <c r="SQC46" s="539"/>
      <c r="SQD46" s="539"/>
      <c r="SQE46" s="539"/>
      <c r="SQF46" s="539"/>
      <c r="SQG46" s="539"/>
      <c r="SQH46" s="539"/>
      <c r="SQI46" s="539"/>
      <c r="SQJ46" s="539"/>
      <c r="SQK46" s="539"/>
      <c r="SQL46" s="539"/>
      <c r="SQM46" s="539"/>
      <c r="SQN46" s="539"/>
      <c r="SQO46" s="539"/>
      <c r="SQP46" s="539"/>
      <c r="SQQ46" s="539"/>
      <c r="SQR46" s="539"/>
      <c r="SQS46" s="539"/>
      <c r="SQT46" s="539"/>
      <c r="SQU46" s="539"/>
      <c r="SQV46" s="539"/>
      <c r="SQW46" s="539"/>
      <c r="SQX46" s="539"/>
      <c r="SQY46" s="539"/>
      <c r="SQZ46" s="539"/>
      <c r="SRA46" s="539"/>
      <c r="SRB46" s="539"/>
      <c r="SRC46" s="539"/>
      <c r="SRD46" s="539"/>
      <c r="SRE46" s="539"/>
      <c r="SRF46" s="539"/>
      <c r="SRG46" s="539"/>
      <c r="SRH46" s="539"/>
      <c r="SRI46" s="539"/>
      <c r="SRJ46" s="539"/>
      <c r="SRK46" s="539"/>
      <c r="SRL46" s="539"/>
      <c r="SRM46" s="539"/>
      <c r="SRN46" s="539"/>
      <c r="SRO46" s="539"/>
      <c r="SRP46" s="539"/>
      <c r="SRQ46" s="539"/>
      <c r="SRR46" s="539"/>
      <c r="SRS46" s="539"/>
      <c r="SRT46" s="539"/>
      <c r="SRU46" s="539"/>
      <c r="SRV46" s="539"/>
      <c r="SRW46" s="539"/>
      <c r="SRX46" s="539"/>
      <c r="SRY46" s="539"/>
      <c r="SRZ46" s="539"/>
      <c r="SSA46" s="539"/>
      <c r="SSB46" s="539"/>
      <c r="SSC46" s="539"/>
      <c r="SSD46" s="539"/>
      <c r="SSE46" s="539"/>
      <c r="SSF46" s="539"/>
      <c r="SSG46" s="539"/>
      <c r="SSH46" s="539"/>
      <c r="SSI46" s="539"/>
      <c r="SSJ46" s="539"/>
      <c r="SSK46" s="539"/>
      <c r="SSL46" s="539"/>
      <c r="SSM46" s="539"/>
      <c r="SSN46" s="539"/>
      <c r="SSO46" s="539"/>
      <c r="SSP46" s="539"/>
      <c r="SSQ46" s="539"/>
      <c r="SSR46" s="539"/>
      <c r="SSS46" s="539"/>
      <c r="SST46" s="539"/>
      <c r="SSU46" s="539"/>
      <c r="SSV46" s="539"/>
      <c r="SSW46" s="539"/>
      <c r="SSX46" s="539"/>
      <c r="SSY46" s="539"/>
      <c r="SSZ46" s="539"/>
      <c r="STA46" s="539"/>
      <c r="STB46" s="539"/>
      <c r="STC46" s="539"/>
      <c r="STD46" s="539"/>
      <c r="STE46" s="539"/>
      <c r="STF46" s="539"/>
      <c r="STG46" s="539"/>
      <c r="STH46" s="539"/>
      <c r="STI46" s="539"/>
      <c r="STJ46" s="539"/>
      <c r="STK46" s="539"/>
      <c r="STL46" s="539"/>
      <c r="STM46" s="539"/>
      <c r="STN46" s="539"/>
      <c r="STO46" s="539"/>
      <c r="STP46" s="539"/>
      <c r="STQ46" s="539"/>
      <c r="STR46" s="539"/>
      <c r="STS46" s="539"/>
      <c r="STT46" s="539"/>
      <c r="STU46" s="539"/>
      <c r="STV46" s="539"/>
      <c r="STW46" s="539"/>
      <c r="STX46" s="539"/>
      <c r="STY46" s="539"/>
      <c r="STZ46" s="539"/>
      <c r="SUA46" s="539"/>
      <c r="SUB46" s="539"/>
      <c r="SUC46" s="539"/>
      <c r="SUD46" s="539"/>
      <c r="SUE46" s="539"/>
      <c r="SUF46" s="539"/>
      <c r="SUG46" s="539"/>
      <c r="SUH46" s="539"/>
      <c r="SUI46" s="539"/>
      <c r="SUJ46" s="539"/>
      <c r="SUK46" s="539"/>
      <c r="SUL46" s="539"/>
      <c r="SUM46" s="539"/>
      <c r="SUN46" s="539"/>
      <c r="SUO46" s="539"/>
      <c r="SUP46" s="539"/>
      <c r="SUQ46" s="539"/>
      <c r="SUR46" s="539"/>
      <c r="SUS46" s="539"/>
      <c r="SUT46" s="539"/>
      <c r="SUU46" s="539"/>
      <c r="SUV46" s="539"/>
      <c r="SUW46" s="539"/>
      <c r="SUX46" s="539"/>
      <c r="SUY46" s="539"/>
      <c r="SUZ46" s="539"/>
      <c r="SVA46" s="539"/>
      <c r="SVB46" s="539"/>
      <c r="SVC46" s="539"/>
      <c r="SVD46" s="539"/>
      <c r="SVE46" s="539"/>
      <c r="SVF46" s="539"/>
      <c r="SVG46" s="539"/>
      <c r="SVH46" s="539"/>
      <c r="SVI46" s="539"/>
      <c r="SVJ46" s="539"/>
      <c r="SVK46" s="539"/>
      <c r="SVL46" s="539"/>
      <c r="SVM46" s="539"/>
      <c r="SVN46" s="539"/>
      <c r="SVO46" s="539"/>
      <c r="SVP46" s="539"/>
      <c r="SVQ46" s="539"/>
      <c r="SVR46" s="539"/>
      <c r="SVS46" s="539"/>
      <c r="SVT46" s="539"/>
      <c r="SVU46" s="539"/>
      <c r="SVV46" s="539"/>
      <c r="SVW46" s="539"/>
      <c r="SVX46" s="539"/>
      <c r="SVY46" s="539"/>
      <c r="SVZ46" s="539"/>
      <c r="SWA46" s="539"/>
      <c r="SWB46" s="539"/>
      <c r="SWC46" s="539"/>
      <c r="SWD46" s="539"/>
      <c r="SWE46" s="539"/>
      <c r="SWF46" s="539"/>
      <c r="SWG46" s="539"/>
      <c r="SWH46" s="539"/>
      <c r="SWI46" s="539"/>
      <c r="SWJ46" s="539"/>
      <c r="SWK46" s="539"/>
      <c r="SWL46" s="539"/>
      <c r="SWM46" s="539"/>
      <c r="SWN46" s="539"/>
      <c r="SWO46" s="539"/>
      <c r="SWP46" s="539"/>
      <c r="SWQ46" s="539"/>
      <c r="SWR46" s="539"/>
      <c r="SWS46" s="539"/>
      <c r="SWT46" s="539"/>
      <c r="SWU46" s="539"/>
      <c r="SWV46" s="539"/>
      <c r="SWW46" s="539"/>
      <c r="SWX46" s="539"/>
      <c r="SWY46" s="539"/>
      <c r="SWZ46" s="539"/>
      <c r="SXA46" s="539"/>
      <c r="SXB46" s="539"/>
      <c r="SXC46" s="539"/>
      <c r="SXD46" s="539"/>
      <c r="SXE46" s="539"/>
      <c r="SXF46" s="539"/>
      <c r="SXG46" s="539"/>
      <c r="SXH46" s="539"/>
      <c r="SXI46" s="539"/>
      <c r="SXJ46" s="539"/>
      <c r="SXK46" s="539"/>
      <c r="SXL46" s="539"/>
      <c r="SXM46" s="539"/>
      <c r="SXN46" s="539"/>
      <c r="SXO46" s="539"/>
      <c r="SXP46" s="539"/>
      <c r="SXQ46" s="539"/>
      <c r="SXR46" s="539"/>
      <c r="SXS46" s="539"/>
      <c r="SXT46" s="539"/>
      <c r="SXU46" s="539"/>
      <c r="SXV46" s="539"/>
      <c r="SXW46" s="539"/>
      <c r="SXX46" s="539"/>
      <c r="SXY46" s="539"/>
      <c r="SXZ46" s="539"/>
      <c r="SYA46" s="539"/>
      <c r="SYB46" s="539"/>
      <c r="SYC46" s="539"/>
      <c r="SYD46" s="539"/>
      <c r="SYE46" s="539"/>
      <c r="SYF46" s="539"/>
      <c r="SYG46" s="539"/>
      <c r="SYH46" s="539"/>
      <c r="SYI46" s="539"/>
      <c r="SYJ46" s="539"/>
      <c r="SYK46" s="539"/>
      <c r="SYL46" s="539"/>
      <c r="SYM46" s="539"/>
      <c r="SYN46" s="539"/>
      <c r="SYO46" s="539"/>
      <c r="SYP46" s="539"/>
      <c r="SYQ46" s="539"/>
      <c r="SYR46" s="539"/>
      <c r="SYS46" s="539"/>
      <c r="SYT46" s="539"/>
      <c r="SYU46" s="539"/>
      <c r="SYV46" s="539"/>
      <c r="SYW46" s="539"/>
      <c r="SYX46" s="539"/>
      <c r="SYY46" s="539"/>
      <c r="SYZ46" s="539"/>
      <c r="SZA46" s="539"/>
      <c r="SZB46" s="539"/>
      <c r="SZC46" s="539"/>
      <c r="SZD46" s="539"/>
      <c r="SZE46" s="539"/>
      <c r="SZF46" s="539"/>
      <c r="SZG46" s="539"/>
      <c r="SZH46" s="539"/>
      <c r="SZI46" s="539"/>
      <c r="SZJ46" s="539"/>
      <c r="SZK46" s="539"/>
      <c r="SZL46" s="539"/>
      <c r="SZM46" s="539"/>
      <c r="SZN46" s="539"/>
      <c r="SZO46" s="539"/>
      <c r="SZP46" s="539"/>
      <c r="SZQ46" s="539"/>
      <c r="SZR46" s="539"/>
      <c r="SZS46" s="539"/>
      <c r="SZT46" s="539"/>
      <c r="SZU46" s="539"/>
      <c r="SZV46" s="539"/>
      <c r="SZW46" s="539"/>
      <c r="SZX46" s="539"/>
      <c r="SZY46" s="539"/>
      <c r="SZZ46" s="539"/>
      <c r="TAA46" s="539"/>
      <c r="TAB46" s="539"/>
      <c r="TAC46" s="539"/>
      <c r="TAD46" s="539"/>
      <c r="TAE46" s="539"/>
      <c r="TAF46" s="539"/>
      <c r="TAG46" s="539"/>
      <c r="TAH46" s="539"/>
      <c r="TAI46" s="539"/>
      <c r="TAJ46" s="539"/>
      <c r="TAK46" s="539"/>
      <c r="TAL46" s="539"/>
      <c r="TAM46" s="539"/>
      <c r="TAN46" s="539"/>
      <c r="TAO46" s="539"/>
      <c r="TAP46" s="539"/>
      <c r="TAQ46" s="539"/>
      <c r="TAR46" s="539"/>
      <c r="TAS46" s="539"/>
      <c r="TAT46" s="539"/>
      <c r="TAU46" s="539"/>
      <c r="TAV46" s="539"/>
      <c r="TAW46" s="539"/>
      <c r="TAX46" s="539"/>
      <c r="TAY46" s="539"/>
      <c r="TAZ46" s="539"/>
      <c r="TBA46" s="539"/>
      <c r="TBB46" s="539"/>
      <c r="TBC46" s="539"/>
      <c r="TBD46" s="539"/>
      <c r="TBE46" s="539"/>
      <c r="TBF46" s="539"/>
      <c r="TBG46" s="539"/>
      <c r="TBH46" s="539"/>
      <c r="TBI46" s="539"/>
      <c r="TBJ46" s="539"/>
      <c r="TBK46" s="539"/>
      <c r="TBL46" s="539"/>
      <c r="TBM46" s="539"/>
      <c r="TBN46" s="539"/>
      <c r="TBO46" s="539"/>
      <c r="TBP46" s="539"/>
      <c r="TBQ46" s="539"/>
      <c r="TBR46" s="539"/>
      <c r="TBS46" s="539"/>
      <c r="TBT46" s="539"/>
      <c r="TBU46" s="539"/>
      <c r="TBV46" s="539"/>
      <c r="TBW46" s="539"/>
      <c r="TBX46" s="539"/>
      <c r="TBY46" s="539"/>
      <c r="TBZ46" s="539"/>
      <c r="TCA46" s="539"/>
      <c r="TCB46" s="539"/>
      <c r="TCC46" s="539"/>
      <c r="TCD46" s="539"/>
      <c r="TCE46" s="539"/>
      <c r="TCF46" s="539"/>
      <c r="TCG46" s="539"/>
      <c r="TCH46" s="539"/>
      <c r="TCI46" s="539"/>
      <c r="TCJ46" s="539"/>
      <c r="TCK46" s="539"/>
      <c r="TCL46" s="539"/>
      <c r="TCM46" s="539"/>
      <c r="TCN46" s="539"/>
      <c r="TCO46" s="539"/>
      <c r="TCP46" s="539"/>
      <c r="TCQ46" s="539"/>
      <c r="TCR46" s="539"/>
      <c r="TCS46" s="539"/>
      <c r="TCT46" s="539"/>
      <c r="TCU46" s="539"/>
      <c r="TCV46" s="539"/>
      <c r="TCW46" s="539"/>
      <c r="TCX46" s="539"/>
      <c r="TCY46" s="539"/>
      <c r="TCZ46" s="539"/>
      <c r="TDA46" s="539"/>
      <c r="TDB46" s="539"/>
      <c r="TDC46" s="539"/>
      <c r="TDD46" s="539"/>
      <c r="TDE46" s="539"/>
      <c r="TDF46" s="539"/>
      <c r="TDG46" s="539"/>
      <c r="TDH46" s="539"/>
      <c r="TDI46" s="539"/>
      <c r="TDJ46" s="539"/>
      <c r="TDK46" s="539"/>
      <c r="TDL46" s="539"/>
      <c r="TDM46" s="539"/>
      <c r="TDN46" s="539"/>
      <c r="TDO46" s="539"/>
      <c r="TDP46" s="539"/>
      <c r="TDQ46" s="539"/>
      <c r="TDR46" s="539"/>
      <c r="TDS46" s="539"/>
      <c r="TDT46" s="539"/>
      <c r="TDU46" s="539"/>
      <c r="TDV46" s="539"/>
      <c r="TDW46" s="539"/>
      <c r="TDX46" s="539"/>
      <c r="TDY46" s="539"/>
      <c r="TDZ46" s="539"/>
      <c r="TEA46" s="539"/>
      <c r="TEB46" s="539"/>
      <c r="TEC46" s="539"/>
      <c r="TED46" s="539"/>
      <c r="TEE46" s="539"/>
      <c r="TEF46" s="539"/>
      <c r="TEG46" s="539"/>
      <c r="TEH46" s="539"/>
      <c r="TEI46" s="539"/>
      <c r="TEJ46" s="539"/>
      <c r="TEK46" s="539"/>
      <c r="TEL46" s="539"/>
      <c r="TEM46" s="539"/>
      <c r="TEN46" s="539"/>
      <c r="TEO46" s="539"/>
      <c r="TEP46" s="539"/>
      <c r="TEQ46" s="539"/>
      <c r="TER46" s="539"/>
      <c r="TES46" s="539"/>
      <c r="TET46" s="539"/>
      <c r="TEU46" s="539"/>
      <c r="TEV46" s="539"/>
      <c r="TEW46" s="539"/>
      <c r="TEX46" s="539"/>
      <c r="TEY46" s="539"/>
      <c r="TEZ46" s="539"/>
      <c r="TFA46" s="539"/>
      <c r="TFB46" s="539"/>
      <c r="TFC46" s="539"/>
      <c r="TFD46" s="539"/>
      <c r="TFE46" s="539"/>
      <c r="TFF46" s="539"/>
      <c r="TFG46" s="539"/>
      <c r="TFH46" s="539"/>
      <c r="TFI46" s="539"/>
      <c r="TFJ46" s="539"/>
      <c r="TFK46" s="539"/>
      <c r="TFL46" s="539"/>
      <c r="TFM46" s="539"/>
      <c r="TFN46" s="539"/>
      <c r="TFO46" s="539"/>
      <c r="TFP46" s="539"/>
      <c r="TFQ46" s="539"/>
      <c r="TFR46" s="539"/>
      <c r="TFS46" s="539"/>
      <c r="TFT46" s="539"/>
      <c r="TFU46" s="539"/>
      <c r="TFV46" s="539"/>
      <c r="TFW46" s="539"/>
      <c r="TFX46" s="539"/>
      <c r="TFY46" s="539"/>
      <c r="TFZ46" s="539"/>
      <c r="TGA46" s="539"/>
      <c r="TGB46" s="539"/>
      <c r="TGC46" s="539"/>
      <c r="TGD46" s="539"/>
      <c r="TGE46" s="539"/>
      <c r="TGF46" s="539"/>
      <c r="TGG46" s="539"/>
      <c r="TGH46" s="539"/>
      <c r="TGI46" s="539"/>
      <c r="TGJ46" s="539"/>
      <c r="TGK46" s="539"/>
      <c r="TGL46" s="539"/>
      <c r="TGM46" s="539"/>
      <c r="TGN46" s="539"/>
      <c r="TGO46" s="539"/>
      <c r="TGP46" s="539"/>
      <c r="TGQ46" s="539"/>
      <c r="TGR46" s="539"/>
      <c r="TGS46" s="539"/>
      <c r="TGT46" s="539"/>
      <c r="TGU46" s="539"/>
      <c r="TGV46" s="539"/>
      <c r="TGW46" s="539"/>
      <c r="TGX46" s="539"/>
      <c r="TGY46" s="539"/>
      <c r="TGZ46" s="539"/>
      <c r="THA46" s="539"/>
      <c r="THB46" s="539"/>
      <c r="THC46" s="539"/>
      <c r="THD46" s="539"/>
      <c r="THE46" s="539"/>
      <c r="THF46" s="539"/>
      <c r="THG46" s="539"/>
      <c r="THH46" s="539"/>
      <c r="THI46" s="539"/>
      <c r="THJ46" s="539"/>
      <c r="THK46" s="539"/>
      <c r="THL46" s="539"/>
      <c r="THM46" s="539"/>
      <c r="THN46" s="539"/>
      <c r="THO46" s="539"/>
      <c r="THP46" s="539"/>
      <c r="THQ46" s="539"/>
      <c r="THR46" s="539"/>
      <c r="THS46" s="539"/>
      <c r="THT46" s="539"/>
      <c r="THU46" s="539"/>
      <c r="THV46" s="539"/>
      <c r="THW46" s="539"/>
      <c r="THX46" s="539"/>
      <c r="THY46" s="539"/>
      <c r="THZ46" s="539"/>
      <c r="TIA46" s="539"/>
      <c r="TIB46" s="539"/>
      <c r="TIC46" s="539"/>
      <c r="TID46" s="539"/>
      <c r="TIE46" s="539"/>
      <c r="TIF46" s="539"/>
      <c r="TIG46" s="539"/>
      <c r="TIH46" s="539"/>
      <c r="TII46" s="539"/>
      <c r="TIJ46" s="539"/>
      <c r="TIK46" s="539"/>
      <c r="TIL46" s="539"/>
      <c r="TIM46" s="539"/>
      <c r="TIN46" s="539"/>
      <c r="TIO46" s="539"/>
      <c r="TIP46" s="539"/>
      <c r="TIQ46" s="539"/>
      <c r="TIR46" s="539"/>
      <c r="TIS46" s="539"/>
      <c r="TIT46" s="539"/>
      <c r="TIU46" s="539"/>
      <c r="TIV46" s="539"/>
      <c r="TIW46" s="539"/>
      <c r="TIX46" s="539"/>
      <c r="TIY46" s="539"/>
      <c r="TIZ46" s="539"/>
      <c r="TJA46" s="539"/>
      <c r="TJB46" s="539"/>
      <c r="TJC46" s="539"/>
      <c r="TJD46" s="539"/>
      <c r="TJE46" s="539"/>
      <c r="TJF46" s="539"/>
      <c r="TJG46" s="539"/>
      <c r="TJH46" s="539"/>
      <c r="TJI46" s="539"/>
      <c r="TJJ46" s="539"/>
      <c r="TJK46" s="539"/>
      <c r="TJL46" s="539"/>
      <c r="TJM46" s="539"/>
      <c r="TJN46" s="539"/>
      <c r="TJO46" s="539"/>
      <c r="TJP46" s="539"/>
      <c r="TJQ46" s="539"/>
      <c r="TJR46" s="539"/>
      <c r="TJS46" s="539"/>
      <c r="TJT46" s="539"/>
      <c r="TJU46" s="539"/>
      <c r="TJV46" s="539"/>
      <c r="TJW46" s="539"/>
      <c r="TJX46" s="539"/>
      <c r="TJY46" s="539"/>
      <c r="TJZ46" s="539"/>
      <c r="TKA46" s="539"/>
      <c r="TKB46" s="539"/>
      <c r="TKC46" s="539"/>
      <c r="TKD46" s="539"/>
      <c r="TKE46" s="539"/>
      <c r="TKF46" s="539"/>
      <c r="TKG46" s="539"/>
      <c r="TKH46" s="539"/>
      <c r="TKI46" s="539"/>
      <c r="TKJ46" s="539"/>
      <c r="TKK46" s="539"/>
      <c r="TKL46" s="539"/>
      <c r="TKM46" s="539"/>
      <c r="TKN46" s="539"/>
      <c r="TKO46" s="539"/>
      <c r="TKP46" s="539"/>
      <c r="TKQ46" s="539"/>
      <c r="TKR46" s="539"/>
      <c r="TKS46" s="539"/>
      <c r="TKT46" s="539"/>
      <c r="TKU46" s="539"/>
      <c r="TKV46" s="539"/>
      <c r="TKW46" s="539"/>
      <c r="TKX46" s="539"/>
      <c r="TKY46" s="539"/>
      <c r="TKZ46" s="539"/>
      <c r="TLA46" s="539"/>
      <c r="TLB46" s="539"/>
      <c r="TLC46" s="539"/>
      <c r="TLD46" s="539"/>
      <c r="TLE46" s="539"/>
      <c r="TLF46" s="539"/>
      <c r="TLG46" s="539"/>
      <c r="TLH46" s="539"/>
      <c r="TLI46" s="539"/>
      <c r="TLJ46" s="539"/>
      <c r="TLK46" s="539"/>
      <c r="TLL46" s="539"/>
      <c r="TLM46" s="539"/>
      <c r="TLN46" s="539"/>
      <c r="TLO46" s="539"/>
      <c r="TLP46" s="539"/>
      <c r="TLQ46" s="539"/>
      <c r="TLR46" s="539"/>
      <c r="TLS46" s="539"/>
      <c r="TLT46" s="539"/>
      <c r="TLU46" s="539"/>
      <c r="TLV46" s="539"/>
      <c r="TLW46" s="539"/>
      <c r="TLX46" s="539"/>
      <c r="TLY46" s="539"/>
      <c r="TLZ46" s="539"/>
      <c r="TMA46" s="539"/>
      <c r="TMB46" s="539"/>
      <c r="TMC46" s="539"/>
      <c r="TMD46" s="539"/>
      <c r="TME46" s="539"/>
      <c r="TMF46" s="539"/>
      <c r="TMG46" s="539"/>
      <c r="TMH46" s="539"/>
      <c r="TMI46" s="539"/>
      <c r="TMJ46" s="539"/>
      <c r="TMK46" s="539"/>
      <c r="TML46" s="539"/>
      <c r="TMM46" s="539"/>
      <c r="TMN46" s="539"/>
      <c r="TMO46" s="539"/>
      <c r="TMP46" s="539"/>
      <c r="TMQ46" s="539"/>
      <c r="TMR46" s="539"/>
      <c r="TMS46" s="539"/>
      <c r="TMT46" s="539"/>
      <c r="TMU46" s="539"/>
      <c r="TMV46" s="539"/>
      <c r="TMW46" s="539"/>
      <c r="TMX46" s="539"/>
      <c r="TMY46" s="539"/>
      <c r="TMZ46" s="539"/>
      <c r="TNA46" s="539"/>
      <c r="TNB46" s="539"/>
      <c r="TNC46" s="539"/>
      <c r="TND46" s="539"/>
      <c r="TNE46" s="539"/>
      <c r="TNF46" s="539"/>
      <c r="TNG46" s="539"/>
      <c r="TNH46" s="539"/>
      <c r="TNI46" s="539"/>
      <c r="TNJ46" s="539"/>
      <c r="TNK46" s="539"/>
      <c r="TNL46" s="539"/>
      <c r="TNM46" s="539"/>
      <c r="TNN46" s="539"/>
      <c r="TNO46" s="539"/>
      <c r="TNP46" s="539"/>
      <c r="TNQ46" s="539"/>
      <c r="TNR46" s="539"/>
      <c r="TNS46" s="539"/>
      <c r="TNT46" s="539"/>
      <c r="TNU46" s="539"/>
      <c r="TNV46" s="539"/>
      <c r="TNW46" s="539"/>
      <c r="TNX46" s="539"/>
      <c r="TNY46" s="539"/>
      <c r="TNZ46" s="539"/>
      <c r="TOA46" s="539"/>
      <c r="TOB46" s="539"/>
      <c r="TOC46" s="539"/>
      <c r="TOD46" s="539"/>
      <c r="TOE46" s="539"/>
      <c r="TOF46" s="539"/>
      <c r="TOG46" s="539"/>
      <c r="TOH46" s="539"/>
      <c r="TOI46" s="539"/>
      <c r="TOJ46" s="539"/>
      <c r="TOK46" s="539"/>
      <c r="TOL46" s="539"/>
      <c r="TOM46" s="539"/>
      <c r="TON46" s="539"/>
      <c r="TOO46" s="539"/>
      <c r="TOP46" s="539"/>
      <c r="TOQ46" s="539"/>
      <c r="TOR46" s="539"/>
      <c r="TOS46" s="539"/>
      <c r="TOT46" s="539"/>
      <c r="TOU46" s="539"/>
      <c r="TOV46" s="539"/>
      <c r="TOW46" s="539"/>
      <c r="TOX46" s="539"/>
      <c r="TOY46" s="539"/>
      <c r="TOZ46" s="539"/>
      <c r="TPA46" s="539"/>
      <c r="TPB46" s="539"/>
      <c r="TPC46" s="539"/>
      <c r="TPD46" s="539"/>
      <c r="TPE46" s="539"/>
      <c r="TPF46" s="539"/>
      <c r="TPG46" s="539"/>
      <c r="TPH46" s="539"/>
      <c r="TPI46" s="539"/>
      <c r="TPJ46" s="539"/>
      <c r="TPK46" s="539"/>
      <c r="TPL46" s="539"/>
      <c r="TPM46" s="539"/>
      <c r="TPN46" s="539"/>
      <c r="TPO46" s="539"/>
      <c r="TPP46" s="539"/>
      <c r="TPQ46" s="539"/>
      <c r="TPR46" s="539"/>
      <c r="TPS46" s="539"/>
      <c r="TPT46" s="539"/>
      <c r="TPU46" s="539"/>
      <c r="TPV46" s="539"/>
      <c r="TPW46" s="539"/>
      <c r="TPX46" s="539"/>
      <c r="TPY46" s="539"/>
      <c r="TPZ46" s="539"/>
      <c r="TQA46" s="539"/>
      <c r="TQB46" s="539"/>
      <c r="TQC46" s="539"/>
      <c r="TQD46" s="539"/>
      <c r="TQE46" s="539"/>
      <c r="TQF46" s="539"/>
      <c r="TQG46" s="539"/>
      <c r="TQH46" s="539"/>
      <c r="TQI46" s="539"/>
      <c r="TQJ46" s="539"/>
      <c r="TQK46" s="539"/>
      <c r="TQL46" s="539"/>
      <c r="TQM46" s="539"/>
      <c r="TQN46" s="539"/>
      <c r="TQO46" s="539"/>
      <c r="TQP46" s="539"/>
      <c r="TQQ46" s="539"/>
      <c r="TQR46" s="539"/>
      <c r="TQS46" s="539"/>
      <c r="TQT46" s="539"/>
      <c r="TQU46" s="539"/>
      <c r="TQV46" s="539"/>
      <c r="TQW46" s="539"/>
      <c r="TQX46" s="539"/>
      <c r="TQY46" s="539"/>
      <c r="TQZ46" s="539"/>
      <c r="TRA46" s="539"/>
      <c r="TRB46" s="539"/>
      <c r="TRC46" s="539"/>
      <c r="TRD46" s="539"/>
      <c r="TRE46" s="539"/>
      <c r="TRF46" s="539"/>
      <c r="TRG46" s="539"/>
      <c r="TRH46" s="539"/>
      <c r="TRI46" s="539"/>
      <c r="TRJ46" s="539"/>
      <c r="TRK46" s="539"/>
      <c r="TRL46" s="539"/>
      <c r="TRM46" s="539"/>
      <c r="TRN46" s="539"/>
      <c r="TRO46" s="539"/>
      <c r="TRP46" s="539"/>
      <c r="TRQ46" s="539"/>
      <c r="TRR46" s="539"/>
      <c r="TRS46" s="539"/>
      <c r="TRT46" s="539"/>
      <c r="TRU46" s="539"/>
      <c r="TRV46" s="539"/>
      <c r="TRW46" s="539"/>
      <c r="TRX46" s="539"/>
      <c r="TRY46" s="539"/>
      <c r="TRZ46" s="539"/>
      <c r="TSA46" s="539"/>
      <c r="TSB46" s="539"/>
      <c r="TSC46" s="539"/>
      <c r="TSD46" s="539"/>
      <c r="TSE46" s="539"/>
      <c r="TSF46" s="539"/>
      <c r="TSG46" s="539"/>
      <c r="TSH46" s="539"/>
      <c r="TSI46" s="539"/>
      <c r="TSJ46" s="539"/>
      <c r="TSK46" s="539"/>
      <c r="TSL46" s="539"/>
      <c r="TSM46" s="539"/>
      <c r="TSN46" s="539"/>
      <c r="TSO46" s="539"/>
      <c r="TSP46" s="539"/>
      <c r="TSQ46" s="539"/>
      <c r="TSR46" s="539"/>
      <c r="TSS46" s="539"/>
      <c r="TST46" s="539"/>
      <c r="TSU46" s="539"/>
      <c r="TSV46" s="539"/>
      <c r="TSW46" s="539"/>
      <c r="TSX46" s="539"/>
      <c r="TSY46" s="539"/>
      <c r="TSZ46" s="539"/>
      <c r="TTA46" s="539"/>
      <c r="TTB46" s="539"/>
      <c r="TTC46" s="539"/>
      <c r="TTD46" s="539"/>
      <c r="TTE46" s="539"/>
      <c r="TTF46" s="539"/>
      <c r="TTG46" s="539"/>
      <c r="TTH46" s="539"/>
      <c r="TTI46" s="539"/>
      <c r="TTJ46" s="539"/>
      <c r="TTK46" s="539"/>
      <c r="TTL46" s="539"/>
      <c r="TTM46" s="539"/>
      <c r="TTN46" s="539"/>
      <c r="TTO46" s="539"/>
      <c r="TTP46" s="539"/>
      <c r="TTQ46" s="539"/>
      <c r="TTR46" s="539"/>
      <c r="TTS46" s="539"/>
      <c r="TTT46" s="539"/>
      <c r="TTU46" s="539"/>
      <c r="TTV46" s="539"/>
      <c r="TTW46" s="539"/>
      <c r="TTX46" s="539"/>
      <c r="TTY46" s="539"/>
      <c r="TTZ46" s="539"/>
      <c r="TUA46" s="539"/>
      <c r="TUB46" s="539"/>
      <c r="TUC46" s="539"/>
      <c r="TUD46" s="539"/>
      <c r="TUE46" s="539"/>
      <c r="TUF46" s="539"/>
      <c r="TUG46" s="539"/>
      <c r="TUH46" s="539"/>
      <c r="TUI46" s="539"/>
      <c r="TUJ46" s="539"/>
      <c r="TUK46" s="539"/>
      <c r="TUL46" s="539"/>
      <c r="TUM46" s="539"/>
      <c r="TUN46" s="539"/>
      <c r="TUO46" s="539"/>
      <c r="TUP46" s="539"/>
      <c r="TUQ46" s="539"/>
      <c r="TUR46" s="539"/>
      <c r="TUS46" s="539"/>
      <c r="TUT46" s="539"/>
      <c r="TUU46" s="539"/>
      <c r="TUV46" s="539"/>
      <c r="TUW46" s="539"/>
      <c r="TUX46" s="539"/>
      <c r="TUY46" s="539"/>
      <c r="TUZ46" s="539"/>
      <c r="TVA46" s="539"/>
      <c r="TVB46" s="539"/>
      <c r="TVC46" s="539"/>
      <c r="TVD46" s="539"/>
      <c r="TVE46" s="539"/>
      <c r="TVF46" s="539"/>
      <c r="TVG46" s="539"/>
      <c r="TVH46" s="539"/>
      <c r="TVI46" s="539"/>
      <c r="TVJ46" s="539"/>
      <c r="TVK46" s="539"/>
      <c r="TVL46" s="539"/>
      <c r="TVM46" s="539"/>
      <c r="TVN46" s="539"/>
      <c r="TVO46" s="539"/>
      <c r="TVP46" s="539"/>
      <c r="TVQ46" s="539"/>
      <c r="TVR46" s="539"/>
      <c r="TVS46" s="539"/>
      <c r="TVT46" s="539"/>
      <c r="TVU46" s="539"/>
      <c r="TVV46" s="539"/>
      <c r="TVW46" s="539"/>
      <c r="TVX46" s="539"/>
      <c r="TVY46" s="539"/>
      <c r="TVZ46" s="539"/>
      <c r="TWA46" s="539"/>
      <c r="TWB46" s="539"/>
      <c r="TWC46" s="539"/>
      <c r="TWD46" s="539"/>
      <c r="TWE46" s="539"/>
      <c r="TWF46" s="539"/>
      <c r="TWG46" s="539"/>
      <c r="TWH46" s="539"/>
      <c r="TWI46" s="539"/>
      <c r="TWJ46" s="539"/>
      <c r="TWK46" s="539"/>
      <c r="TWL46" s="539"/>
      <c r="TWM46" s="539"/>
      <c r="TWN46" s="539"/>
      <c r="TWO46" s="539"/>
      <c r="TWP46" s="539"/>
      <c r="TWQ46" s="539"/>
      <c r="TWR46" s="539"/>
      <c r="TWS46" s="539"/>
      <c r="TWT46" s="539"/>
      <c r="TWU46" s="539"/>
      <c r="TWV46" s="539"/>
      <c r="TWW46" s="539"/>
      <c r="TWX46" s="539"/>
      <c r="TWY46" s="539"/>
      <c r="TWZ46" s="539"/>
      <c r="TXA46" s="539"/>
      <c r="TXB46" s="539"/>
      <c r="TXC46" s="539"/>
      <c r="TXD46" s="539"/>
      <c r="TXE46" s="539"/>
      <c r="TXF46" s="539"/>
      <c r="TXG46" s="539"/>
      <c r="TXH46" s="539"/>
      <c r="TXI46" s="539"/>
      <c r="TXJ46" s="539"/>
      <c r="TXK46" s="539"/>
      <c r="TXL46" s="539"/>
      <c r="TXM46" s="539"/>
      <c r="TXN46" s="539"/>
      <c r="TXO46" s="539"/>
      <c r="TXP46" s="539"/>
      <c r="TXQ46" s="539"/>
      <c r="TXR46" s="539"/>
      <c r="TXS46" s="539"/>
      <c r="TXT46" s="539"/>
      <c r="TXU46" s="539"/>
      <c r="TXV46" s="539"/>
      <c r="TXW46" s="539"/>
      <c r="TXX46" s="539"/>
      <c r="TXY46" s="539"/>
      <c r="TXZ46" s="539"/>
      <c r="TYA46" s="539"/>
      <c r="TYB46" s="539"/>
      <c r="TYC46" s="539"/>
      <c r="TYD46" s="539"/>
      <c r="TYE46" s="539"/>
      <c r="TYF46" s="539"/>
      <c r="TYG46" s="539"/>
      <c r="TYH46" s="539"/>
      <c r="TYI46" s="539"/>
      <c r="TYJ46" s="539"/>
      <c r="TYK46" s="539"/>
      <c r="TYL46" s="539"/>
      <c r="TYM46" s="539"/>
      <c r="TYN46" s="539"/>
      <c r="TYO46" s="539"/>
      <c r="TYP46" s="539"/>
      <c r="TYQ46" s="539"/>
      <c r="TYR46" s="539"/>
      <c r="TYS46" s="539"/>
      <c r="TYT46" s="539"/>
      <c r="TYU46" s="539"/>
      <c r="TYV46" s="539"/>
      <c r="TYW46" s="539"/>
      <c r="TYX46" s="539"/>
      <c r="TYY46" s="539"/>
      <c r="TYZ46" s="539"/>
      <c r="TZA46" s="539"/>
      <c r="TZB46" s="539"/>
      <c r="TZC46" s="539"/>
      <c r="TZD46" s="539"/>
      <c r="TZE46" s="539"/>
      <c r="TZF46" s="539"/>
      <c r="TZG46" s="539"/>
      <c r="TZH46" s="539"/>
      <c r="TZI46" s="539"/>
      <c r="TZJ46" s="539"/>
      <c r="TZK46" s="539"/>
      <c r="TZL46" s="539"/>
      <c r="TZM46" s="539"/>
      <c r="TZN46" s="539"/>
      <c r="TZO46" s="539"/>
      <c r="TZP46" s="539"/>
      <c r="TZQ46" s="539"/>
      <c r="TZR46" s="539"/>
      <c r="TZS46" s="539"/>
      <c r="TZT46" s="539"/>
      <c r="TZU46" s="539"/>
      <c r="TZV46" s="539"/>
      <c r="TZW46" s="539"/>
      <c r="TZX46" s="539"/>
      <c r="TZY46" s="539"/>
      <c r="TZZ46" s="539"/>
      <c r="UAA46" s="539"/>
      <c r="UAB46" s="539"/>
      <c r="UAC46" s="539"/>
      <c r="UAD46" s="539"/>
      <c r="UAE46" s="539"/>
      <c r="UAF46" s="539"/>
      <c r="UAG46" s="539"/>
      <c r="UAH46" s="539"/>
      <c r="UAI46" s="539"/>
      <c r="UAJ46" s="539"/>
      <c r="UAK46" s="539"/>
      <c r="UAL46" s="539"/>
      <c r="UAM46" s="539"/>
      <c r="UAN46" s="539"/>
      <c r="UAO46" s="539"/>
      <c r="UAP46" s="539"/>
      <c r="UAQ46" s="539"/>
      <c r="UAR46" s="539"/>
      <c r="UAS46" s="539"/>
      <c r="UAT46" s="539"/>
      <c r="UAU46" s="539"/>
      <c r="UAV46" s="539"/>
      <c r="UAW46" s="539"/>
      <c r="UAX46" s="539"/>
      <c r="UAY46" s="539"/>
      <c r="UAZ46" s="539"/>
      <c r="UBA46" s="539"/>
      <c r="UBB46" s="539"/>
      <c r="UBC46" s="539"/>
      <c r="UBD46" s="539"/>
      <c r="UBE46" s="539"/>
      <c r="UBF46" s="539"/>
      <c r="UBG46" s="539"/>
      <c r="UBH46" s="539"/>
      <c r="UBI46" s="539"/>
      <c r="UBJ46" s="539"/>
      <c r="UBK46" s="539"/>
      <c r="UBL46" s="539"/>
      <c r="UBM46" s="539"/>
      <c r="UBN46" s="539"/>
      <c r="UBO46" s="539"/>
      <c r="UBP46" s="539"/>
      <c r="UBQ46" s="539"/>
      <c r="UBR46" s="539"/>
      <c r="UBS46" s="539"/>
      <c r="UBT46" s="539"/>
      <c r="UBU46" s="539"/>
      <c r="UBV46" s="539"/>
      <c r="UBW46" s="539"/>
      <c r="UBX46" s="539"/>
      <c r="UBY46" s="539"/>
      <c r="UBZ46" s="539"/>
      <c r="UCA46" s="539"/>
      <c r="UCB46" s="539"/>
      <c r="UCC46" s="539"/>
      <c r="UCD46" s="539"/>
      <c r="UCE46" s="539"/>
      <c r="UCF46" s="539"/>
      <c r="UCG46" s="539"/>
      <c r="UCH46" s="539"/>
      <c r="UCI46" s="539"/>
      <c r="UCJ46" s="539"/>
      <c r="UCK46" s="539"/>
      <c r="UCL46" s="539"/>
      <c r="UCM46" s="539"/>
      <c r="UCN46" s="539"/>
      <c r="UCO46" s="539"/>
      <c r="UCP46" s="539"/>
      <c r="UCQ46" s="539"/>
      <c r="UCR46" s="539"/>
      <c r="UCS46" s="539"/>
      <c r="UCT46" s="539"/>
      <c r="UCU46" s="539"/>
      <c r="UCV46" s="539"/>
      <c r="UCW46" s="539"/>
      <c r="UCX46" s="539"/>
      <c r="UCY46" s="539"/>
      <c r="UCZ46" s="539"/>
      <c r="UDA46" s="539"/>
      <c r="UDB46" s="539"/>
      <c r="UDC46" s="539"/>
      <c r="UDD46" s="539"/>
      <c r="UDE46" s="539"/>
      <c r="UDF46" s="539"/>
      <c r="UDG46" s="539"/>
      <c r="UDH46" s="539"/>
      <c r="UDI46" s="539"/>
      <c r="UDJ46" s="539"/>
      <c r="UDK46" s="539"/>
      <c r="UDL46" s="539"/>
      <c r="UDM46" s="539"/>
      <c r="UDN46" s="539"/>
      <c r="UDO46" s="539"/>
      <c r="UDP46" s="539"/>
      <c r="UDQ46" s="539"/>
      <c r="UDR46" s="539"/>
      <c r="UDS46" s="539"/>
      <c r="UDT46" s="539"/>
      <c r="UDU46" s="539"/>
      <c r="UDV46" s="539"/>
      <c r="UDW46" s="539"/>
      <c r="UDX46" s="539"/>
      <c r="UDY46" s="539"/>
      <c r="UDZ46" s="539"/>
      <c r="UEA46" s="539"/>
      <c r="UEB46" s="539"/>
      <c r="UEC46" s="539"/>
      <c r="UED46" s="539"/>
      <c r="UEE46" s="539"/>
      <c r="UEF46" s="539"/>
      <c r="UEG46" s="539"/>
      <c r="UEH46" s="539"/>
      <c r="UEI46" s="539"/>
      <c r="UEJ46" s="539"/>
      <c r="UEK46" s="539"/>
      <c r="UEL46" s="539"/>
      <c r="UEM46" s="539"/>
      <c r="UEN46" s="539"/>
      <c r="UEO46" s="539"/>
      <c r="UEP46" s="539"/>
      <c r="UEQ46" s="539"/>
      <c r="UER46" s="539"/>
      <c r="UES46" s="539"/>
      <c r="UET46" s="539"/>
      <c r="UEU46" s="539"/>
      <c r="UEV46" s="539"/>
      <c r="UEW46" s="539"/>
      <c r="UEX46" s="539"/>
      <c r="UEY46" s="539"/>
      <c r="UEZ46" s="539"/>
      <c r="UFA46" s="539"/>
      <c r="UFB46" s="539"/>
      <c r="UFC46" s="539"/>
      <c r="UFD46" s="539"/>
      <c r="UFE46" s="539"/>
      <c r="UFF46" s="539"/>
      <c r="UFG46" s="539"/>
      <c r="UFH46" s="539"/>
      <c r="UFI46" s="539"/>
      <c r="UFJ46" s="539"/>
      <c r="UFK46" s="539"/>
      <c r="UFL46" s="539"/>
      <c r="UFM46" s="539"/>
      <c r="UFN46" s="539"/>
      <c r="UFO46" s="539"/>
      <c r="UFP46" s="539"/>
      <c r="UFQ46" s="539"/>
      <c r="UFR46" s="539"/>
      <c r="UFS46" s="539"/>
      <c r="UFT46" s="539"/>
      <c r="UFU46" s="539"/>
      <c r="UFV46" s="539"/>
      <c r="UFW46" s="539"/>
      <c r="UFX46" s="539"/>
      <c r="UFY46" s="539"/>
      <c r="UFZ46" s="539"/>
      <c r="UGA46" s="539"/>
      <c r="UGB46" s="539"/>
      <c r="UGC46" s="539"/>
      <c r="UGD46" s="539"/>
      <c r="UGE46" s="539"/>
      <c r="UGF46" s="539"/>
      <c r="UGG46" s="539"/>
      <c r="UGH46" s="539"/>
      <c r="UGI46" s="539"/>
      <c r="UGJ46" s="539"/>
      <c r="UGK46" s="539"/>
      <c r="UGL46" s="539"/>
      <c r="UGM46" s="539"/>
      <c r="UGN46" s="539"/>
      <c r="UGO46" s="539"/>
      <c r="UGP46" s="539"/>
      <c r="UGQ46" s="539"/>
      <c r="UGR46" s="539"/>
      <c r="UGS46" s="539"/>
      <c r="UGT46" s="539"/>
      <c r="UGU46" s="539"/>
      <c r="UGV46" s="539"/>
      <c r="UGW46" s="539"/>
      <c r="UGX46" s="539"/>
      <c r="UGY46" s="539"/>
      <c r="UGZ46" s="539"/>
      <c r="UHA46" s="539"/>
      <c r="UHB46" s="539"/>
      <c r="UHC46" s="539"/>
      <c r="UHD46" s="539"/>
      <c r="UHE46" s="539"/>
      <c r="UHF46" s="539"/>
      <c r="UHG46" s="539"/>
      <c r="UHH46" s="539"/>
      <c r="UHI46" s="539"/>
      <c r="UHJ46" s="539"/>
      <c r="UHK46" s="539"/>
      <c r="UHL46" s="539"/>
      <c r="UHM46" s="539"/>
      <c r="UHN46" s="539"/>
      <c r="UHO46" s="539"/>
      <c r="UHP46" s="539"/>
      <c r="UHQ46" s="539"/>
      <c r="UHR46" s="539"/>
      <c r="UHS46" s="539"/>
      <c r="UHT46" s="539"/>
      <c r="UHU46" s="539"/>
      <c r="UHV46" s="539"/>
      <c r="UHW46" s="539"/>
      <c r="UHX46" s="539"/>
      <c r="UHY46" s="539"/>
      <c r="UHZ46" s="539"/>
      <c r="UIA46" s="539"/>
      <c r="UIB46" s="539"/>
      <c r="UIC46" s="539"/>
      <c r="UID46" s="539"/>
      <c r="UIE46" s="539"/>
      <c r="UIF46" s="539"/>
      <c r="UIG46" s="539"/>
      <c r="UIH46" s="539"/>
      <c r="UII46" s="539"/>
      <c r="UIJ46" s="539"/>
      <c r="UIK46" s="539"/>
      <c r="UIL46" s="539"/>
      <c r="UIM46" s="539"/>
      <c r="UIN46" s="539"/>
      <c r="UIO46" s="539"/>
      <c r="UIP46" s="539"/>
      <c r="UIQ46" s="539"/>
      <c r="UIR46" s="539"/>
      <c r="UIS46" s="539"/>
      <c r="UIT46" s="539"/>
      <c r="UIU46" s="539"/>
      <c r="UIV46" s="539"/>
      <c r="UIW46" s="539"/>
      <c r="UIX46" s="539"/>
      <c r="UIY46" s="539"/>
      <c r="UIZ46" s="539"/>
      <c r="UJA46" s="539"/>
      <c r="UJB46" s="539"/>
      <c r="UJC46" s="539"/>
      <c r="UJD46" s="539"/>
      <c r="UJE46" s="539"/>
      <c r="UJF46" s="539"/>
      <c r="UJG46" s="539"/>
      <c r="UJH46" s="539"/>
      <c r="UJI46" s="539"/>
      <c r="UJJ46" s="539"/>
      <c r="UJK46" s="539"/>
      <c r="UJL46" s="539"/>
      <c r="UJM46" s="539"/>
      <c r="UJN46" s="539"/>
      <c r="UJO46" s="539"/>
      <c r="UJP46" s="539"/>
      <c r="UJQ46" s="539"/>
      <c r="UJR46" s="539"/>
      <c r="UJS46" s="539"/>
      <c r="UJT46" s="539"/>
      <c r="UJU46" s="539"/>
      <c r="UJV46" s="539"/>
      <c r="UJW46" s="539"/>
      <c r="UJX46" s="539"/>
      <c r="UJY46" s="539"/>
      <c r="UJZ46" s="539"/>
      <c r="UKA46" s="539"/>
      <c r="UKB46" s="539"/>
      <c r="UKC46" s="539"/>
      <c r="UKD46" s="539"/>
      <c r="UKE46" s="539"/>
      <c r="UKF46" s="539"/>
      <c r="UKG46" s="539"/>
      <c r="UKH46" s="539"/>
      <c r="UKI46" s="539"/>
      <c r="UKJ46" s="539"/>
      <c r="UKK46" s="539"/>
      <c r="UKL46" s="539"/>
      <c r="UKM46" s="539"/>
      <c r="UKN46" s="539"/>
      <c r="UKO46" s="539"/>
      <c r="UKP46" s="539"/>
      <c r="UKQ46" s="539"/>
      <c r="UKR46" s="539"/>
      <c r="UKS46" s="539"/>
      <c r="UKT46" s="539"/>
      <c r="UKU46" s="539"/>
      <c r="UKV46" s="539"/>
      <c r="UKW46" s="539"/>
      <c r="UKX46" s="539"/>
      <c r="UKY46" s="539"/>
      <c r="UKZ46" s="539"/>
      <c r="ULA46" s="539"/>
      <c r="ULB46" s="539"/>
      <c r="ULC46" s="539"/>
      <c r="ULD46" s="539"/>
      <c r="ULE46" s="539"/>
      <c r="ULF46" s="539"/>
      <c r="ULG46" s="539"/>
      <c r="ULH46" s="539"/>
      <c r="ULI46" s="539"/>
      <c r="ULJ46" s="539"/>
      <c r="ULK46" s="539"/>
      <c r="ULL46" s="539"/>
      <c r="ULM46" s="539"/>
      <c r="ULN46" s="539"/>
      <c r="ULO46" s="539"/>
      <c r="ULP46" s="539"/>
      <c r="ULQ46" s="539"/>
      <c r="ULR46" s="539"/>
      <c r="ULS46" s="539"/>
      <c r="ULT46" s="539"/>
      <c r="ULU46" s="539"/>
      <c r="ULV46" s="539"/>
      <c r="ULW46" s="539"/>
      <c r="ULX46" s="539"/>
      <c r="ULY46" s="539"/>
      <c r="ULZ46" s="539"/>
      <c r="UMA46" s="539"/>
      <c r="UMB46" s="539"/>
      <c r="UMC46" s="539"/>
      <c r="UMD46" s="539"/>
      <c r="UME46" s="539"/>
      <c r="UMF46" s="539"/>
      <c r="UMG46" s="539"/>
      <c r="UMH46" s="539"/>
      <c r="UMI46" s="539"/>
      <c r="UMJ46" s="539"/>
      <c r="UMK46" s="539"/>
      <c r="UML46" s="539"/>
      <c r="UMM46" s="539"/>
      <c r="UMN46" s="539"/>
      <c r="UMO46" s="539"/>
      <c r="UMP46" s="539"/>
      <c r="UMQ46" s="539"/>
      <c r="UMR46" s="539"/>
      <c r="UMS46" s="539"/>
      <c r="UMT46" s="539"/>
      <c r="UMU46" s="539"/>
      <c r="UMV46" s="539"/>
      <c r="UMW46" s="539"/>
      <c r="UMX46" s="539"/>
      <c r="UMY46" s="539"/>
      <c r="UMZ46" s="539"/>
      <c r="UNA46" s="539"/>
      <c r="UNB46" s="539"/>
      <c r="UNC46" s="539"/>
      <c r="UND46" s="539"/>
      <c r="UNE46" s="539"/>
      <c r="UNF46" s="539"/>
      <c r="UNG46" s="539"/>
      <c r="UNH46" s="539"/>
      <c r="UNI46" s="539"/>
      <c r="UNJ46" s="539"/>
      <c r="UNK46" s="539"/>
      <c r="UNL46" s="539"/>
      <c r="UNM46" s="539"/>
      <c r="UNN46" s="539"/>
      <c r="UNO46" s="539"/>
      <c r="UNP46" s="539"/>
      <c r="UNQ46" s="539"/>
      <c r="UNR46" s="539"/>
      <c r="UNS46" s="539"/>
      <c r="UNT46" s="539"/>
      <c r="UNU46" s="539"/>
      <c r="UNV46" s="539"/>
      <c r="UNW46" s="539"/>
      <c r="UNX46" s="539"/>
      <c r="UNY46" s="539"/>
      <c r="UNZ46" s="539"/>
      <c r="UOA46" s="539"/>
      <c r="UOB46" s="539"/>
      <c r="UOC46" s="539"/>
      <c r="UOD46" s="539"/>
      <c r="UOE46" s="539"/>
      <c r="UOF46" s="539"/>
      <c r="UOG46" s="539"/>
      <c r="UOH46" s="539"/>
      <c r="UOI46" s="539"/>
      <c r="UOJ46" s="539"/>
      <c r="UOK46" s="539"/>
      <c r="UOL46" s="539"/>
      <c r="UOM46" s="539"/>
      <c r="UON46" s="539"/>
      <c r="UOO46" s="539"/>
      <c r="UOP46" s="539"/>
      <c r="UOQ46" s="539"/>
      <c r="UOR46" s="539"/>
      <c r="UOS46" s="539"/>
      <c r="UOT46" s="539"/>
      <c r="UOU46" s="539"/>
      <c r="UOV46" s="539"/>
      <c r="UOW46" s="539"/>
      <c r="UOX46" s="539"/>
      <c r="UOY46" s="539"/>
      <c r="UOZ46" s="539"/>
      <c r="UPA46" s="539"/>
      <c r="UPB46" s="539"/>
      <c r="UPC46" s="539"/>
      <c r="UPD46" s="539"/>
      <c r="UPE46" s="539"/>
      <c r="UPF46" s="539"/>
      <c r="UPG46" s="539"/>
      <c r="UPH46" s="539"/>
      <c r="UPI46" s="539"/>
      <c r="UPJ46" s="539"/>
      <c r="UPK46" s="539"/>
      <c r="UPL46" s="539"/>
      <c r="UPM46" s="539"/>
      <c r="UPN46" s="539"/>
      <c r="UPO46" s="539"/>
      <c r="UPP46" s="539"/>
      <c r="UPQ46" s="539"/>
      <c r="UPR46" s="539"/>
      <c r="UPS46" s="539"/>
      <c r="UPT46" s="539"/>
      <c r="UPU46" s="539"/>
      <c r="UPV46" s="539"/>
      <c r="UPW46" s="539"/>
      <c r="UPX46" s="539"/>
      <c r="UPY46" s="539"/>
      <c r="UPZ46" s="539"/>
      <c r="UQA46" s="539"/>
      <c r="UQB46" s="539"/>
      <c r="UQC46" s="539"/>
      <c r="UQD46" s="539"/>
      <c r="UQE46" s="539"/>
      <c r="UQF46" s="539"/>
      <c r="UQG46" s="539"/>
      <c r="UQH46" s="539"/>
      <c r="UQI46" s="539"/>
      <c r="UQJ46" s="539"/>
      <c r="UQK46" s="539"/>
      <c r="UQL46" s="539"/>
      <c r="UQM46" s="539"/>
      <c r="UQN46" s="539"/>
      <c r="UQO46" s="539"/>
      <c r="UQP46" s="539"/>
      <c r="UQQ46" s="539"/>
      <c r="UQR46" s="539"/>
      <c r="UQS46" s="539"/>
      <c r="UQT46" s="539"/>
      <c r="UQU46" s="539"/>
      <c r="UQV46" s="539"/>
      <c r="UQW46" s="539"/>
      <c r="UQX46" s="539"/>
      <c r="UQY46" s="539"/>
      <c r="UQZ46" s="539"/>
      <c r="URA46" s="539"/>
      <c r="URB46" s="539"/>
      <c r="URC46" s="539"/>
      <c r="URD46" s="539"/>
      <c r="URE46" s="539"/>
      <c r="URF46" s="539"/>
      <c r="URG46" s="539"/>
      <c r="URH46" s="539"/>
      <c r="URI46" s="539"/>
      <c r="URJ46" s="539"/>
      <c r="URK46" s="539"/>
      <c r="URL46" s="539"/>
      <c r="URM46" s="539"/>
      <c r="URN46" s="539"/>
      <c r="URO46" s="539"/>
      <c r="URP46" s="539"/>
      <c r="URQ46" s="539"/>
      <c r="URR46" s="539"/>
      <c r="URS46" s="539"/>
      <c r="URT46" s="539"/>
      <c r="URU46" s="539"/>
      <c r="URV46" s="539"/>
      <c r="URW46" s="539"/>
      <c r="URX46" s="539"/>
      <c r="URY46" s="539"/>
      <c r="URZ46" s="539"/>
      <c r="USA46" s="539"/>
      <c r="USB46" s="539"/>
      <c r="USC46" s="539"/>
      <c r="USD46" s="539"/>
      <c r="USE46" s="539"/>
      <c r="USF46" s="539"/>
      <c r="USG46" s="539"/>
      <c r="USH46" s="539"/>
      <c r="USI46" s="539"/>
      <c r="USJ46" s="539"/>
      <c r="USK46" s="539"/>
      <c r="USL46" s="539"/>
      <c r="USM46" s="539"/>
      <c r="USN46" s="539"/>
      <c r="USO46" s="539"/>
      <c r="USP46" s="539"/>
      <c r="USQ46" s="539"/>
      <c r="USR46" s="539"/>
      <c r="USS46" s="539"/>
      <c r="UST46" s="539"/>
      <c r="USU46" s="539"/>
      <c r="USV46" s="539"/>
      <c r="USW46" s="539"/>
      <c r="USX46" s="539"/>
      <c r="USY46" s="539"/>
      <c r="USZ46" s="539"/>
      <c r="UTA46" s="539"/>
      <c r="UTB46" s="539"/>
      <c r="UTC46" s="539"/>
      <c r="UTD46" s="539"/>
      <c r="UTE46" s="539"/>
      <c r="UTF46" s="539"/>
      <c r="UTG46" s="539"/>
      <c r="UTH46" s="539"/>
      <c r="UTI46" s="539"/>
      <c r="UTJ46" s="539"/>
      <c r="UTK46" s="539"/>
      <c r="UTL46" s="539"/>
      <c r="UTM46" s="539"/>
      <c r="UTN46" s="539"/>
      <c r="UTO46" s="539"/>
      <c r="UTP46" s="539"/>
      <c r="UTQ46" s="539"/>
      <c r="UTR46" s="539"/>
      <c r="UTS46" s="539"/>
      <c r="UTT46" s="539"/>
      <c r="UTU46" s="539"/>
      <c r="UTV46" s="539"/>
      <c r="UTW46" s="539"/>
      <c r="UTX46" s="539"/>
      <c r="UTY46" s="539"/>
      <c r="UTZ46" s="539"/>
      <c r="UUA46" s="539"/>
      <c r="UUB46" s="539"/>
      <c r="UUC46" s="539"/>
      <c r="UUD46" s="539"/>
      <c r="UUE46" s="539"/>
      <c r="UUF46" s="539"/>
      <c r="UUG46" s="539"/>
      <c r="UUH46" s="539"/>
      <c r="UUI46" s="539"/>
      <c r="UUJ46" s="539"/>
      <c r="UUK46" s="539"/>
      <c r="UUL46" s="539"/>
      <c r="UUM46" s="539"/>
      <c r="UUN46" s="539"/>
      <c r="UUO46" s="539"/>
      <c r="UUP46" s="539"/>
      <c r="UUQ46" s="539"/>
      <c r="UUR46" s="539"/>
      <c r="UUS46" s="539"/>
      <c r="UUT46" s="539"/>
      <c r="UUU46" s="539"/>
      <c r="UUV46" s="539"/>
      <c r="UUW46" s="539"/>
      <c r="UUX46" s="539"/>
      <c r="UUY46" s="539"/>
      <c r="UUZ46" s="539"/>
      <c r="UVA46" s="539"/>
      <c r="UVB46" s="539"/>
      <c r="UVC46" s="539"/>
      <c r="UVD46" s="539"/>
      <c r="UVE46" s="539"/>
      <c r="UVF46" s="539"/>
      <c r="UVG46" s="539"/>
      <c r="UVH46" s="539"/>
      <c r="UVI46" s="539"/>
      <c r="UVJ46" s="539"/>
      <c r="UVK46" s="539"/>
      <c r="UVL46" s="539"/>
      <c r="UVM46" s="539"/>
      <c r="UVN46" s="539"/>
      <c r="UVO46" s="539"/>
      <c r="UVP46" s="539"/>
      <c r="UVQ46" s="539"/>
      <c r="UVR46" s="539"/>
      <c r="UVS46" s="539"/>
      <c r="UVT46" s="539"/>
      <c r="UVU46" s="539"/>
      <c r="UVV46" s="539"/>
      <c r="UVW46" s="539"/>
      <c r="UVX46" s="539"/>
      <c r="UVY46" s="539"/>
      <c r="UVZ46" s="539"/>
      <c r="UWA46" s="539"/>
      <c r="UWB46" s="539"/>
      <c r="UWC46" s="539"/>
      <c r="UWD46" s="539"/>
      <c r="UWE46" s="539"/>
      <c r="UWF46" s="539"/>
      <c r="UWG46" s="539"/>
      <c r="UWH46" s="539"/>
      <c r="UWI46" s="539"/>
      <c r="UWJ46" s="539"/>
      <c r="UWK46" s="539"/>
      <c r="UWL46" s="539"/>
      <c r="UWM46" s="539"/>
      <c r="UWN46" s="539"/>
      <c r="UWO46" s="539"/>
      <c r="UWP46" s="539"/>
      <c r="UWQ46" s="539"/>
      <c r="UWR46" s="539"/>
      <c r="UWS46" s="539"/>
      <c r="UWT46" s="539"/>
      <c r="UWU46" s="539"/>
      <c r="UWV46" s="539"/>
      <c r="UWW46" s="539"/>
      <c r="UWX46" s="539"/>
      <c r="UWY46" s="539"/>
      <c r="UWZ46" s="539"/>
      <c r="UXA46" s="539"/>
      <c r="UXB46" s="539"/>
      <c r="UXC46" s="539"/>
      <c r="UXD46" s="539"/>
      <c r="UXE46" s="539"/>
      <c r="UXF46" s="539"/>
      <c r="UXG46" s="539"/>
      <c r="UXH46" s="539"/>
      <c r="UXI46" s="539"/>
      <c r="UXJ46" s="539"/>
      <c r="UXK46" s="539"/>
      <c r="UXL46" s="539"/>
      <c r="UXM46" s="539"/>
      <c r="UXN46" s="539"/>
      <c r="UXO46" s="539"/>
      <c r="UXP46" s="539"/>
      <c r="UXQ46" s="539"/>
      <c r="UXR46" s="539"/>
      <c r="UXS46" s="539"/>
      <c r="UXT46" s="539"/>
      <c r="UXU46" s="539"/>
      <c r="UXV46" s="539"/>
      <c r="UXW46" s="539"/>
      <c r="UXX46" s="539"/>
      <c r="UXY46" s="539"/>
      <c r="UXZ46" s="539"/>
      <c r="UYA46" s="539"/>
      <c r="UYB46" s="539"/>
      <c r="UYC46" s="539"/>
      <c r="UYD46" s="539"/>
      <c r="UYE46" s="539"/>
      <c r="UYF46" s="539"/>
      <c r="UYG46" s="539"/>
      <c r="UYH46" s="539"/>
      <c r="UYI46" s="539"/>
      <c r="UYJ46" s="539"/>
      <c r="UYK46" s="539"/>
      <c r="UYL46" s="539"/>
      <c r="UYM46" s="539"/>
      <c r="UYN46" s="539"/>
      <c r="UYO46" s="539"/>
      <c r="UYP46" s="539"/>
      <c r="UYQ46" s="539"/>
      <c r="UYR46" s="539"/>
      <c r="UYS46" s="539"/>
      <c r="UYT46" s="539"/>
      <c r="UYU46" s="539"/>
      <c r="UYV46" s="539"/>
      <c r="UYW46" s="539"/>
      <c r="UYX46" s="539"/>
      <c r="UYY46" s="539"/>
      <c r="UYZ46" s="539"/>
      <c r="UZA46" s="539"/>
      <c r="UZB46" s="539"/>
      <c r="UZC46" s="539"/>
      <c r="UZD46" s="539"/>
      <c r="UZE46" s="539"/>
      <c r="UZF46" s="539"/>
      <c r="UZG46" s="539"/>
      <c r="UZH46" s="539"/>
      <c r="UZI46" s="539"/>
      <c r="UZJ46" s="539"/>
      <c r="UZK46" s="539"/>
      <c r="UZL46" s="539"/>
      <c r="UZM46" s="539"/>
      <c r="UZN46" s="539"/>
      <c r="UZO46" s="539"/>
      <c r="UZP46" s="539"/>
      <c r="UZQ46" s="539"/>
      <c r="UZR46" s="539"/>
      <c r="UZS46" s="539"/>
      <c r="UZT46" s="539"/>
      <c r="UZU46" s="539"/>
      <c r="UZV46" s="539"/>
      <c r="UZW46" s="539"/>
      <c r="UZX46" s="539"/>
      <c r="UZY46" s="539"/>
      <c r="UZZ46" s="539"/>
      <c r="VAA46" s="539"/>
      <c r="VAB46" s="539"/>
      <c r="VAC46" s="539"/>
      <c r="VAD46" s="539"/>
      <c r="VAE46" s="539"/>
      <c r="VAF46" s="539"/>
      <c r="VAG46" s="539"/>
      <c r="VAH46" s="539"/>
      <c r="VAI46" s="539"/>
      <c r="VAJ46" s="539"/>
      <c r="VAK46" s="539"/>
      <c r="VAL46" s="539"/>
      <c r="VAM46" s="539"/>
      <c r="VAN46" s="539"/>
      <c r="VAO46" s="539"/>
      <c r="VAP46" s="539"/>
      <c r="VAQ46" s="539"/>
      <c r="VAR46" s="539"/>
      <c r="VAS46" s="539"/>
      <c r="VAT46" s="539"/>
      <c r="VAU46" s="539"/>
      <c r="VAV46" s="539"/>
      <c r="VAW46" s="539"/>
      <c r="VAX46" s="539"/>
      <c r="VAY46" s="539"/>
      <c r="VAZ46" s="539"/>
      <c r="VBA46" s="539"/>
      <c r="VBB46" s="539"/>
      <c r="VBC46" s="539"/>
      <c r="VBD46" s="539"/>
      <c r="VBE46" s="539"/>
      <c r="VBF46" s="539"/>
      <c r="VBG46" s="539"/>
      <c r="VBH46" s="539"/>
      <c r="VBI46" s="539"/>
      <c r="VBJ46" s="539"/>
      <c r="VBK46" s="539"/>
      <c r="VBL46" s="539"/>
      <c r="VBM46" s="539"/>
      <c r="VBN46" s="539"/>
      <c r="VBO46" s="539"/>
      <c r="VBP46" s="539"/>
      <c r="VBQ46" s="539"/>
      <c r="VBR46" s="539"/>
      <c r="VBS46" s="539"/>
      <c r="VBT46" s="539"/>
      <c r="VBU46" s="539"/>
      <c r="VBV46" s="539"/>
      <c r="VBW46" s="539"/>
      <c r="VBX46" s="539"/>
      <c r="VBY46" s="539"/>
      <c r="VBZ46" s="539"/>
      <c r="VCA46" s="539"/>
      <c r="VCB46" s="539"/>
      <c r="VCC46" s="539"/>
      <c r="VCD46" s="539"/>
      <c r="VCE46" s="539"/>
      <c r="VCF46" s="539"/>
      <c r="VCG46" s="539"/>
      <c r="VCH46" s="539"/>
      <c r="VCI46" s="539"/>
      <c r="VCJ46" s="539"/>
      <c r="VCK46" s="539"/>
      <c r="VCL46" s="539"/>
      <c r="VCM46" s="539"/>
      <c r="VCN46" s="539"/>
      <c r="VCO46" s="539"/>
      <c r="VCP46" s="539"/>
      <c r="VCQ46" s="539"/>
      <c r="VCR46" s="539"/>
      <c r="VCS46" s="539"/>
      <c r="VCT46" s="539"/>
      <c r="VCU46" s="539"/>
      <c r="VCV46" s="539"/>
      <c r="VCW46" s="539"/>
      <c r="VCX46" s="539"/>
      <c r="VCY46" s="539"/>
      <c r="VCZ46" s="539"/>
      <c r="VDA46" s="539"/>
      <c r="VDB46" s="539"/>
      <c r="VDC46" s="539"/>
      <c r="VDD46" s="539"/>
      <c r="VDE46" s="539"/>
      <c r="VDF46" s="539"/>
      <c r="VDG46" s="539"/>
      <c r="VDH46" s="539"/>
      <c r="VDI46" s="539"/>
      <c r="VDJ46" s="539"/>
      <c r="VDK46" s="539"/>
      <c r="VDL46" s="539"/>
      <c r="VDM46" s="539"/>
      <c r="VDN46" s="539"/>
      <c r="VDO46" s="539"/>
      <c r="VDP46" s="539"/>
      <c r="VDQ46" s="539"/>
      <c r="VDR46" s="539"/>
      <c r="VDS46" s="539"/>
      <c r="VDT46" s="539"/>
      <c r="VDU46" s="539"/>
      <c r="VDV46" s="539"/>
      <c r="VDW46" s="539"/>
      <c r="VDX46" s="539"/>
      <c r="VDY46" s="539"/>
      <c r="VDZ46" s="539"/>
      <c r="VEA46" s="539"/>
      <c r="VEB46" s="539"/>
      <c r="VEC46" s="539"/>
      <c r="VED46" s="539"/>
      <c r="VEE46" s="539"/>
      <c r="VEF46" s="539"/>
      <c r="VEG46" s="539"/>
      <c r="VEH46" s="539"/>
      <c r="VEI46" s="539"/>
      <c r="VEJ46" s="539"/>
      <c r="VEK46" s="539"/>
      <c r="VEL46" s="539"/>
      <c r="VEM46" s="539"/>
      <c r="VEN46" s="539"/>
      <c r="VEO46" s="539"/>
      <c r="VEP46" s="539"/>
      <c r="VEQ46" s="539"/>
      <c r="VER46" s="539"/>
      <c r="VES46" s="539"/>
      <c r="VET46" s="539"/>
      <c r="VEU46" s="539"/>
      <c r="VEV46" s="539"/>
      <c r="VEW46" s="539"/>
      <c r="VEX46" s="539"/>
      <c r="VEY46" s="539"/>
      <c r="VEZ46" s="539"/>
      <c r="VFA46" s="539"/>
      <c r="VFB46" s="539"/>
      <c r="VFC46" s="539"/>
      <c r="VFD46" s="539"/>
      <c r="VFE46" s="539"/>
      <c r="VFF46" s="539"/>
      <c r="VFG46" s="539"/>
      <c r="VFH46" s="539"/>
      <c r="VFI46" s="539"/>
      <c r="VFJ46" s="539"/>
      <c r="VFK46" s="539"/>
      <c r="VFL46" s="539"/>
      <c r="VFM46" s="539"/>
      <c r="VFN46" s="539"/>
      <c r="VFO46" s="539"/>
      <c r="VFP46" s="539"/>
      <c r="VFQ46" s="539"/>
      <c r="VFR46" s="539"/>
      <c r="VFS46" s="539"/>
      <c r="VFT46" s="539"/>
      <c r="VFU46" s="539"/>
      <c r="VFV46" s="539"/>
      <c r="VFW46" s="539"/>
      <c r="VFX46" s="539"/>
      <c r="VFY46" s="539"/>
      <c r="VFZ46" s="539"/>
      <c r="VGA46" s="539"/>
      <c r="VGB46" s="539"/>
      <c r="VGC46" s="539"/>
      <c r="VGD46" s="539"/>
      <c r="VGE46" s="539"/>
      <c r="VGF46" s="539"/>
      <c r="VGG46" s="539"/>
      <c r="VGH46" s="539"/>
      <c r="VGI46" s="539"/>
      <c r="VGJ46" s="539"/>
      <c r="VGK46" s="539"/>
      <c r="VGL46" s="539"/>
      <c r="VGM46" s="539"/>
      <c r="VGN46" s="539"/>
      <c r="VGO46" s="539"/>
      <c r="VGP46" s="539"/>
      <c r="VGQ46" s="539"/>
      <c r="VGR46" s="539"/>
      <c r="VGS46" s="539"/>
      <c r="VGT46" s="539"/>
      <c r="VGU46" s="539"/>
      <c r="VGV46" s="539"/>
      <c r="VGW46" s="539"/>
      <c r="VGX46" s="539"/>
      <c r="VGY46" s="539"/>
      <c r="VGZ46" s="539"/>
      <c r="VHA46" s="539"/>
      <c r="VHB46" s="539"/>
      <c r="VHC46" s="539"/>
      <c r="VHD46" s="539"/>
      <c r="VHE46" s="539"/>
      <c r="VHF46" s="539"/>
      <c r="VHG46" s="539"/>
      <c r="VHH46" s="539"/>
      <c r="VHI46" s="539"/>
      <c r="VHJ46" s="539"/>
      <c r="VHK46" s="539"/>
      <c r="VHL46" s="539"/>
      <c r="VHM46" s="539"/>
      <c r="VHN46" s="539"/>
      <c r="VHO46" s="539"/>
      <c r="VHP46" s="539"/>
      <c r="VHQ46" s="539"/>
      <c r="VHR46" s="539"/>
      <c r="VHS46" s="539"/>
      <c r="VHT46" s="539"/>
      <c r="VHU46" s="539"/>
      <c r="VHV46" s="539"/>
      <c r="VHW46" s="539"/>
      <c r="VHX46" s="539"/>
      <c r="VHY46" s="539"/>
      <c r="VHZ46" s="539"/>
      <c r="VIA46" s="539"/>
      <c r="VIB46" s="539"/>
      <c r="VIC46" s="539"/>
      <c r="VID46" s="539"/>
      <c r="VIE46" s="539"/>
      <c r="VIF46" s="539"/>
      <c r="VIG46" s="539"/>
      <c r="VIH46" s="539"/>
      <c r="VII46" s="539"/>
      <c r="VIJ46" s="539"/>
      <c r="VIK46" s="539"/>
      <c r="VIL46" s="539"/>
      <c r="VIM46" s="539"/>
      <c r="VIN46" s="539"/>
      <c r="VIO46" s="539"/>
      <c r="VIP46" s="539"/>
      <c r="VIQ46" s="539"/>
      <c r="VIR46" s="539"/>
      <c r="VIS46" s="539"/>
      <c r="VIT46" s="539"/>
      <c r="VIU46" s="539"/>
      <c r="VIV46" s="539"/>
      <c r="VIW46" s="539"/>
      <c r="VIX46" s="539"/>
      <c r="VIY46" s="539"/>
      <c r="VIZ46" s="539"/>
      <c r="VJA46" s="539"/>
      <c r="VJB46" s="539"/>
      <c r="VJC46" s="539"/>
      <c r="VJD46" s="539"/>
      <c r="VJE46" s="539"/>
      <c r="VJF46" s="539"/>
      <c r="VJG46" s="539"/>
      <c r="VJH46" s="539"/>
      <c r="VJI46" s="539"/>
      <c r="VJJ46" s="539"/>
      <c r="VJK46" s="539"/>
      <c r="VJL46" s="539"/>
      <c r="VJM46" s="539"/>
      <c r="VJN46" s="539"/>
      <c r="VJO46" s="539"/>
      <c r="VJP46" s="539"/>
      <c r="VJQ46" s="539"/>
      <c r="VJR46" s="539"/>
      <c r="VJS46" s="539"/>
      <c r="VJT46" s="539"/>
      <c r="VJU46" s="539"/>
      <c r="VJV46" s="539"/>
      <c r="VJW46" s="539"/>
      <c r="VJX46" s="539"/>
      <c r="VJY46" s="539"/>
      <c r="VJZ46" s="539"/>
      <c r="VKA46" s="539"/>
      <c r="VKB46" s="539"/>
      <c r="VKC46" s="539"/>
      <c r="VKD46" s="539"/>
      <c r="VKE46" s="539"/>
      <c r="VKF46" s="539"/>
      <c r="VKG46" s="539"/>
      <c r="VKH46" s="539"/>
      <c r="VKI46" s="539"/>
      <c r="VKJ46" s="539"/>
      <c r="VKK46" s="539"/>
      <c r="VKL46" s="539"/>
      <c r="VKM46" s="539"/>
      <c r="VKN46" s="539"/>
      <c r="VKO46" s="539"/>
      <c r="VKP46" s="539"/>
      <c r="VKQ46" s="539"/>
      <c r="VKR46" s="539"/>
      <c r="VKS46" s="539"/>
      <c r="VKT46" s="539"/>
      <c r="VKU46" s="539"/>
      <c r="VKV46" s="539"/>
      <c r="VKW46" s="539"/>
      <c r="VKX46" s="539"/>
      <c r="VKY46" s="539"/>
      <c r="VKZ46" s="539"/>
      <c r="VLA46" s="539"/>
      <c r="VLB46" s="539"/>
      <c r="VLC46" s="539"/>
      <c r="VLD46" s="539"/>
      <c r="VLE46" s="539"/>
      <c r="VLF46" s="539"/>
      <c r="VLG46" s="539"/>
      <c r="VLH46" s="539"/>
      <c r="VLI46" s="539"/>
      <c r="VLJ46" s="539"/>
      <c r="VLK46" s="539"/>
      <c r="VLL46" s="539"/>
      <c r="VLM46" s="539"/>
      <c r="VLN46" s="539"/>
      <c r="VLO46" s="539"/>
      <c r="VLP46" s="539"/>
      <c r="VLQ46" s="539"/>
      <c r="VLR46" s="539"/>
      <c r="VLS46" s="539"/>
      <c r="VLT46" s="539"/>
      <c r="VLU46" s="539"/>
      <c r="VLV46" s="539"/>
      <c r="VLW46" s="539"/>
      <c r="VLX46" s="539"/>
      <c r="VLY46" s="539"/>
      <c r="VLZ46" s="539"/>
      <c r="VMA46" s="539"/>
      <c r="VMB46" s="539"/>
      <c r="VMC46" s="539"/>
      <c r="VMD46" s="539"/>
      <c r="VME46" s="539"/>
      <c r="VMF46" s="539"/>
      <c r="VMG46" s="539"/>
      <c r="VMH46" s="539"/>
      <c r="VMI46" s="539"/>
      <c r="VMJ46" s="539"/>
      <c r="VMK46" s="539"/>
      <c r="VML46" s="539"/>
      <c r="VMM46" s="539"/>
      <c r="VMN46" s="539"/>
      <c r="VMO46" s="539"/>
      <c r="VMP46" s="539"/>
      <c r="VMQ46" s="539"/>
      <c r="VMR46" s="539"/>
      <c r="VMS46" s="539"/>
      <c r="VMT46" s="539"/>
      <c r="VMU46" s="539"/>
      <c r="VMV46" s="539"/>
      <c r="VMW46" s="539"/>
      <c r="VMX46" s="539"/>
      <c r="VMY46" s="539"/>
      <c r="VMZ46" s="539"/>
      <c r="VNA46" s="539"/>
      <c r="VNB46" s="539"/>
      <c r="VNC46" s="539"/>
      <c r="VND46" s="539"/>
      <c r="VNE46" s="539"/>
      <c r="VNF46" s="539"/>
      <c r="VNG46" s="539"/>
      <c r="VNH46" s="539"/>
      <c r="VNI46" s="539"/>
      <c r="VNJ46" s="539"/>
      <c r="VNK46" s="539"/>
      <c r="VNL46" s="539"/>
      <c r="VNM46" s="539"/>
      <c r="VNN46" s="539"/>
      <c r="VNO46" s="539"/>
      <c r="VNP46" s="539"/>
      <c r="VNQ46" s="539"/>
      <c r="VNR46" s="539"/>
      <c r="VNS46" s="539"/>
      <c r="VNT46" s="539"/>
      <c r="VNU46" s="539"/>
      <c r="VNV46" s="539"/>
      <c r="VNW46" s="539"/>
      <c r="VNX46" s="539"/>
      <c r="VNY46" s="539"/>
      <c r="VNZ46" s="539"/>
      <c r="VOA46" s="539"/>
      <c r="VOB46" s="539"/>
      <c r="VOC46" s="539"/>
      <c r="VOD46" s="539"/>
      <c r="VOE46" s="539"/>
      <c r="VOF46" s="539"/>
      <c r="VOG46" s="539"/>
      <c r="VOH46" s="539"/>
      <c r="VOI46" s="539"/>
      <c r="VOJ46" s="539"/>
      <c r="VOK46" s="539"/>
      <c r="VOL46" s="539"/>
      <c r="VOM46" s="539"/>
      <c r="VON46" s="539"/>
      <c r="VOO46" s="539"/>
      <c r="VOP46" s="539"/>
      <c r="VOQ46" s="539"/>
      <c r="VOR46" s="539"/>
      <c r="VOS46" s="539"/>
      <c r="VOT46" s="539"/>
      <c r="VOU46" s="539"/>
      <c r="VOV46" s="539"/>
      <c r="VOW46" s="539"/>
      <c r="VOX46" s="539"/>
      <c r="VOY46" s="539"/>
      <c r="VOZ46" s="539"/>
      <c r="VPA46" s="539"/>
      <c r="VPB46" s="539"/>
      <c r="VPC46" s="539"/>
      <c r="VPD46" s="539"/>
      <c r="VPE46" s="539"/>
      <c r="VPF46" s="539"/>
      <c r="VPG46" s="539"/>
      <c r="VPH46" s="539"/>
      <c r="VPI46" s="539"/>
      <c r="VPJ46" s="539"/>
      <c r="VPK46" s="539"/>
      <c r="VPL46" s="539"/>
      <c r="VPM46" s="539"/>
      <c r="VPN46" s="539"/>
      <c r="VPO46" s="539"/>
      <c r="VPP46" s="539"/>
      <c r="VPQ46" s="539"/>
      <c r="VPR46" s="539"/>
      <c r="VPS46" s="539"/>
      <c r="VPT46" s="539"/>
      <c r="VPU46" s="539"/>
      <c r="VPV46" s="539"/>
      <c r="VPW46" s="539"/>
      <c r="VPX46" s="539"/>
      <c r="VPY46" s="539"/>
      <c r="VPZ46" s="539"/>
      <c r="VQA46" s="539"/>
      <c r="VQB46" s="539"/>
      <c r="VQC46" s="539"/>
      <c r="VQD46" s="539"/>
      <c r="VQE46" s="539"/>
      <c r="VQF46" s="539"/>
      <c r="VQG46" s="539"/>
      <c r="VQH46" s="539"/>
      <c r="VQI46" s="539"/>
      <c r="VQJ46" s="539"/>
      <c r="VQK46" s="539"/>
      <c r="VQL46" s="539"/>
      <c r="VQM46" s="539"/>
      <c r="VQN46" s="539"/>
      <c r="VQO46" s="539"/>
      <c r="VQP46" s="539"/>
      <c r="VQQ46" s="539"/>
      <c r="VQR46" s="539"/>
      <c r="VQS46" s="539"/>
      <c r="VQT46" s="539"/>
      <c r="VQU46" s="539"/>
      <c r="VQV46" s="539"/>
      <c r="VQW46" s="539"/>
      <c r="VQX46" s="539"/>
      <c r="VQY46" s="539"/>
      <c r="VQZ46" s="539"/>
      <c r="VRA46" s="539"/>
      <c r="VRB46" s="539"/>
      <c r="VRC46" s="539"/>
      <c r="VRD46" s="539"/>
      <c r="VRE46" s="539"/>
      <c r="VRF46" s="539"/>
      <c r="VRG46" s="539"/>
      <c r="VRH46" s="539"/>
      <c r="VRI46" s="539"/>
      <c r="VRJ46" s="539"/>
      <c r="VRK46" s="539"/>
      <c r="VRL46" s="539"/>
      <c r="VRM46" s="539"/>
      <c r="VRN46" s="539"/>
      <c r="VRO46" s="539"/>
      <c r="VRP46" s="539"/>
      <c r="VRQ46" s="539"/>
      <c r="VRR46" s="539"/>
      <c r="VRS46" s="539"/>
      <c r="VRT46" s="539"/>
      <c r="VRU46" s="539"/>
      <c r="VRV46" s="539"/>
      <c r="VRW46" s="539"/>
      <c r="VRX46" s="539"/>
      <c r="VRY46" s="539"/>
      <c r="VRZ46" s="539"/>
      <c r="VSA46" s="539"/>
      <c r="VSB46" s="539"/>
      <c r="VSC46" s="539"/>
      <c r="VSD46" s="539"/>
      <c r="VSE46" s="539"/>
      <c r="VSF46" s="539"/>
      <c r="VSG46" s="539"/>
      <c r="VSH46" s="539"/>
      <c r="VSI46" s="539"/>
      <c r="VSJ46" s="539"/>
      <c r="VSK46" s="539"/>
      <c r="VSL46" s="539"/>
      <c r="VSM46" s="539"/>
      <c r="VSN46" s="539"/>
      <c r="VSO46" s="539"/>
      <c r="VSP46" s="539"/>
      <c r="VSQ46" s="539"/>
      <c r="VSR46" s="539"/>
      <c r="VSS46" s="539"/>
      <c r="VST46" s="539"/>
      <c r="VSU46" s="539"/>
      <c r="VSV46" s="539"/>
      <c r="VSW46" s="539"/>
      <c r="VSX46" s="539"/>
      <c r="VSY46" s="539"/>
      <c r="VSZ46" s="539"/>
      <c r="VTA46" s="539"/>
      <c r="VTB46" s="539"/>
      <c r="VTC46" s="539"/>
      <c r="VTD46" s="539"/>
      <c r="VTE46" s="539"/>
      <c r="VTF46" s="539"/>
      <c r="VTG46" s="539"/>
      <c r="VTH46" s="539"/>
      <c r="VTI46" s="539"/>
      <c r="VTJ46" s="539"/>
      <c r="VTK46" s="539"/>
      <c r="VTL46" s="539"/>
      <c r="VTM46" s="539"/>
      <c r="VTN46" s="539"/>
      <c r="VTO46" s="539"/>
      <c r="VTP46" s="539"/>
      <c r="VTQ46" s="539"/>
      <c r="VTR46" s="539"/>
      <c r="VTS46" s="539"/>
      <c r="VTT46" s="539"/>
      <c r="VTU46" s="539"/>
      <c r="VTV46" s="539"/>
      <c r="VTW46" s="539"/>
      <c r="VTX46" s="539"/>
      <c r="VTY46" s="539"/>
      <c r="VTZ46" s="539"/>
      <c r="VUA46" s="539"/>
      <c r="VUB46" s="539"/>
      <c r="VUC46" s="539"/>
      <c r="VUD46" s="539"/>
      <c r="VUE46" s="539"/>
      <c r="VUF46" s="539"/>
      <c r="VUG46" s="539"/>
      <c r="VUH46" s="539"/>
      <c r="VUI46" s="539"/>
      <c r="VUJ46" s="539"/>
      <c r="VUK46" s="539"/>
      <c r="VUL46" s="539"/>
      <c r="VUM46" s="539"/>
      <c r="VUN46" s="539"/>
      <c r="VUO46" s="539"/>
      <c r="VUP46" s="539"/>
      <c r="VUQ46" s="539"/>
      <c r="VUR46" s="539"/>
      <c r="VUS46" s="539"/>
      <c r="VUT46" s="539"/>
      <c r="VUU46" s="539"/>
      <c r="VUV46" s="539"/>
      <c r="VUW46" s="539"/>
      <c r="VUX46" s="539"/>
      <c r="VUY46" s="539"/>
      <c r="VUZ46" s="539"/>
      <c r="VVA46" s="539"/>
      <c r="VVB46" s="539"/>
      <c r="VVC46" s="539"/>
      <c r="VVD46" s="539"/>
      <c r="VVE46" s="539"/>
      <c r="VVF46" s="539"/>
      <c r="VVG46" s="539"/>
      <c r="VVH46" s="539"/>
      <c r="VVI46" s="539"/>
      <c r="VVJ46" s="539"/>
      <c r="VVK46" s="539"/>
      <c r="VVL46" s="539"/>
      <c r="VVM46" s="539"/>
      <c r="VVN46" s="539"/>
      <c r="VVO46" s="539"/>
      <c r="VVP46" s="539"/>
      <c r="VVQ46" s="539"/>
      <c r="VVR46" s="539"/>
      <c r="VVS46" s="539"/>
      <c r="VVT46" s="539"/>
      <c r="VVU46" s="539"/>
      <c r="VVV46" s="539"/>
      <c r="VVW46" s="539"/>
      <c r="VVX46" s="539"/>
      <c r="VVY46" s="539"/>
      <c r="VVZ46" s="539"/>
      <c r="VWA46" s="539"/>
      <c r="VWB46" s="539"/>
      <c r="VWC46" s="539"/>
      <c r="VWD46" s="539"/>
      <c r="VWE46" s="539"/>
      <c r="VWF46" s="539"/>
      <c r="VWG46" s="539"/>
      <c r="VWH46" s="539"/>
      <c r="VWI46" s="539"/>
      <c r="VWJ46" s="539"/>
      <c r="VWK46" s="539"/>
      <c r="VWL46" s="539"/>
      <c r="VWM46" s="539"/>
      <c r="VWN46" s="539"/>
      <c r="VWO46" s="539"/>
      <c r="VWP46" s="539"/>
      <c r="VWQ46" s="539"/>
      <c r="VWR46" s="539"/>
      <c r="VWS46" s="539"/>
      <c r="VWT46" s="539"/>
      <c r="VWU46" s="539"/>
      <c r="VWV46" s="539"/>
      <c r="VWW46" s="539"/>
      <c r="VWX46" s="539"/>
      <c r="VWY46" s="539"/>
      <c r="VWZ46" s="539"/>
      <c r="VXA46" s="539"/>
      <c r="VXB46" s="539"/>
      <c r="VXC46" s="539"/>
      <c r="VXD46" s="539"/>
      <c r="VXE46" s="539"/>
      <c r="VXF46" s="539"/>
      <c r="VXG46" s="539"/>
      <c r="VXH46" s="539"/>
      <c r="VXI46" s="539"/>
      <c r="VXJ46" s="539"/>
      <c r="VXK46" s="539"/>
      <c r="VXL46" s="539"/>
      <c r="VXM46" s="539"/>
      <c r="VXN46" s="539"/>
      <c r="VXO46" s="539"/>
      <c r="VXP46" s="539"/>
      <c r="VXQ46" s="539"/>
      <c r="VXR46" s="539"/>
      <c r="VXS46" s="539"/>
      <c r="VXT46" s="539"/>
      <c r="VXU46" s="539"/>
      <c r="VXV46" s="539"/>
      <c r="VXW46" s="539"/>
      <c r="VXX46" s="539"/>
      <c r="VXY46" s="539"/>
      <c r="VXZ46" s="539"/>
      <c r="VYA46" s="539"/>
      <c r="VYB46" s="539"/>
      <c r="VYC46" s="539"/>
      <c r="VYD46" s="539"/>
      <c r="VYE46" s="539"/>
      <c r="VYF46" s="539"/>
      <c r="VYG46" s="539"/>
      <c r="VYH46" s="539"/>
      <c r="VYI46" s="539"/>
      <c r="VYJ46" s="539"/>
      <c r="VYK46" s="539"/>
      <c r="VYL46" s="539"/>
      <c r="VYM46" s="539"/>
      <c r="VYN46" s="539"/>
      <c r="VYO46" s="539"/>
      <c r="VYP46" s="539"/>
      <c r="VYQ46" s="539"/>
      <c r="VYR46" s="539"/>
      <c r="VYS46" s="539"/>
      <c r="VYT46" s="539"/>
      <c r="VYU46" s="539"/>
      <c r="VYV46" s="539"/>
      <c r="VYW46" s="539"/>
      <c r="VYX46" s="539"/>
      <c r="VYY46" s="539"/>
      <c r="VYZ46" s="539"/>
      <c r="VZA46" s="539"/>
      <c r="VZB46" s="539"/>
      <c r="VZC46" s="539"/>
      <c r="VZD46" s="539"/>
      <c r="VZE46" s="539"/>
      <c r="VZF46" s="539"/>
      <c r="VZG46" s="539"/>
      <c r="VZH46" s="539"/>
      <c r="VZI46" s="539"/>
      <c r="VZJ46" s="539"/>
      <c r="VZK46" s="539"/>
      <c r="VZL46" s="539"/>
      <c r="VZM46" s="539"/>
      <c r="VZN46" s="539"/>
      <c r="VZO46" s="539"/>
      <c r="VZP46" s="539"/>
      <c r="VZQ46" s="539"/>
      <c r="VZR46" s="539"/>
      <c r="VZS46" s="539"/>
      <c r="VZT46" s="539"/>
      <c r="VZU46" s="539"/>
      <c r="VZV46" s="539"/>
      <c r="VZW46" s="539"/>
      <c r="VZX46" s="539"/>
      <c r="VZY46" s="539"/>
      <c r="VZZ46" s="539"/>
      <c r="WAA46" s="539"/>
      <c r="WAB46" s="539"/>
      <c r="WAC46" s="539"/>
      <c r="WAD46" s="539"/>
      <c r="WAE46" s="539"/>
      <c r="WAF46" s="539"/>
      <c r="WAG46" s="539"/>
      <c r="WAH46" s="539"/>
      <c r="WAI46" s="539"/>
      <c r="WAJ46" s="539"/>
      <c r="WAK46" s="539"/>
      <c r="WAL46" s="539"/>
      <c r="WAM46" s="539"/>
      <c r="WAN46" s="539"/>
      <c r="WAO46" s="539"/>
      <c r="WAP46" s="539"/>
      <c r="WAQ46" s="539"/>
      <c r="WAR46" s="539"/>
      <c r="WAS46" s="539"/>
      <c r="WAT46" s="539"/>
      <c r="WAU46" s="539"/>
      <c r="WAV46" s="539"/>
      <c r="WAW46" s="539"/>
      <c r="WAX46" s="539"/>
      <c r="WAY46" s="539"/>
      <c r="WAZ46" s="539"/>
      <c r="WBA46" s="539"/>
      <c r="WBB46" s="539"/>
      <c r="WBC46" s="539"/>
      <c r="WBD46" s="539"/>
      <c r="WBE46" s="539"/>
      <c r="WBF46" s="539"/>
      <c r="WBG46" s="539"/>
      <c r="WBH46" s="539"/>
      <c r="WBI46" s="539"/>
      <c r="WBJ46" s="539"/>
      <c r="WBK46" s="539"/>
      <c r="WBL46" s="539"/>
      <c r="WBM46" s="539"/>
      <c r="WBN46" s="539"/>
      <c r="WBO46" s="539"/>
      <c r="WBP46" s="539"/>
      <c r="WBQ46" s="539"/>
      <c r="WBR46" s="539"/>
      <c r="WBS46" s="539"/>
      <c r="WBT46" s="539"/>
      <c r="WBU46" s="539"/>
      <c r="WBV46" s="539"/>
      <c r="WBW46" s="539"/>
      <c r="WBX46" s="539"/>
      <c r="WBY46" s="539"/>
      <c r="WBZ46" s="539"/>
      <c r="WCA46" s="539"/>
      <c r="WCB46" s="539"/>
      <c r="WCC46" s="539"/>
      <c r="WCD46" s="539"/>
      <c r="WCE46" s="539"/>
      <c r="WCF46" s="539"/>
      <c r="WCG46" s="539"/>
      <c r="WCH46" s="539"/>
      <c r="WCI46" s="539"/>
      <c r="WCJ46" s="539"/>
      <c r="WCK46" s="539"/>
      <c r="WCL46" s="539"/>
      <c r="WCM46" s="539"/>
      <c r="WCN46" s="539"/>
      <c r="WCO46" s="539"/>
      <c r="WCP46" s="539"/>
      <c r="WCQ46" s="539"/>
      <c r="WCR46" s="539"/>
      <c r="WCS46" s="539"/>
      <c r="WCT46" s="539"/>
      <c r="WCU46" s="539"/>
      <c r="WCV46" s="539"/>
      <c r="WCW46" s="539"/>
      <c r="WCX46" s="539"/>
      <c r="WCY46" s="539"/>
      <c r="WCZ46" s="539"/>
      <c r="WDA46" s="539"/>
      <c r="WDB46" s="539"/>
      <c r="WDC46" s="539"/>
      <c r="WDD46" s="539"/>
      <c r="WDE46" s="539"/>
      <c r="WDF46" s="539"/>
      <c r="WDG46" s="539"/>
      <c r="WDH46" s="539"/>
      <c r="WDI46" s="539"/>
      <c r="WDJ46" s="539"/>
      <c r="WDK46" s="539"/>
      <c r="WDL46" s="539"/>
      <c r="WDM46" s="539"/>
      <c r="WDN46" s="539"/>
      <c r="WDO46" s="539"/>
      <c r="WDP46" s="539"/>
      <c r="WDQ46" s="539"/>
      <c r="WDR46" s="539"/>
      <c r="WDS46" s="539"/>
      <c r="WDT46" s="539"/>
      <c r="WDU46" s="539"/>
      <c r="WDV46" s="539"/>
      <c r="WDW46" s="539"/>
      <c r="WDX46" s="539"/>
      <c r="WDY46" s="539"/>
      <c r="WDZ46" s="539"/>
      <c r="WEA46" s="539"/>
      <c r="WEB46" s="539"/>
      <c r="WEC46" s="539"/>
      <c r="WED46" s="539"/>
      <c r="WEE46" s="539"/>
      <c r="WEF46" s="539"/>
      <c r="WEG46" s="539"/>
      <c r="WEH46" s="539"/>
      <c r="WEI46" s="539"/>
      <c r="WEJ46" s="539"/>
      <c r="WEK46" s="539"/>
      <c r="WEL46" s="539"/>
      <c r="WEM46" s="539"/>
      <c r="WEN46" s="539"/>
      <c r="WEO46" s="539"/>
      <c r="WEP46" s="539"/>
      <c r="WEQ46" s="539"/>
      <c r="WER46" s="539"/>
      <c r="WES46" s="539"/>
      <c r="WET46" s="539"/>
      <c r="WEU46" s="539"/>
      <c r="WEV46" s="539"/>
      <c r="WEW46" s="539"/>
      <c r="WEX46" s="539"/>
      <c r="WEY46" s="539"/>
      <c r="WEZ46" s="539"/>
      <c r="WFA46" s="539"/>
      <c r="WFB46" s="539"/>
      <c r="WFC46" s="539"/>
      <c r="WFD46" s="539"/>
      <c r="WFE46" s="539"/>
      <c r="WFF46" s="539"/>
      <c r="WFG46" s="539"/>
      <c r="WFH46" s="539"/>
      <c r="WFI46" s="539"/>
      <c r="WFJ46" s="539"/>
      <c r="WFK46" s="539"/>
      <c r="WFL46" s="539"/>
      <c r="WFM46" s="539"/>
      <c r="WFN46" s="539"/>
      <c r="WFO46" s="539"/>
      <c r="WFP46" s="539"/>
      <c r="WFQ46" s="539"/>
      <c r="WFR46" s="539"/>
      <c r="WFS46" s="539"/>
      <c r="WFT46" s="539"/>
      <c r="WFU46" s="539"/>
      <c r="WFV46" s="539"/>
      <c r="WFW46" s="539"/>
      <c r="WFX46" s="539"/>
      <c r="WFY46" s="539"/>
      <c r="WFZ46" s="539"/>
      <c r="WGA46" s="539"/>
      <c r="WGB46" s="539"/>
      <c r="WGC46" s="539"/>
      <c r="WGD46" s="539"/>
      <c r="WGE46" s="539"/>
      <c r="WGF46" s="539"/>
      <c r="WGG46" s="539"/>
      <c r="WGH46" s="539"/>
      <c r="WGI46" s="539"/>
      <c r="WGJ46" s="539"/>
      <c r="WGK46" s="539"/>
      <c r="WGL46" s="539"/>
      <c r="WGM46" s="539"/>
      <c r="WGN46" s="539"/>
      <c r="WGO46" s="539"/>
      <c r="WGP46" s="539"/>
      <c r="WGQ46" s="539"/>
      <c r="WGR46" s="539"/>
      <c r="WGS46" s="539"/>
      <c r="WGT46" s="539"/>
      <c r="WGU46" s="539"/>
      <c r="WGV46" s="539"/>
      <c r="WGW46" s="539"/>
      <c r="WGX46" s="539"/>
      <c r="WGY46" s="539"/>
      <c r="WGZ46" s="539"/>
      <c r="WHA46" s="539"/>
      <c r="WHB46" s="539"/>
      <c r="WHC46" s="539"/>
      <c r="WHD46" s="539"/>
      <c r="WHE46" s="539"/>
      <c r="WHF46" s="539"/>
      <c r="WHG46" s="539"/>
      <c r="WHH46" s="539"/>
      <c r="WHI46" s="539"/>
      <c r="WHJ46" s="539"/>
      <c r="WHK46" s="539"/>
      <c r="WHL46" s="539"/>
      <c r="WHM46" s="539"/>
      <c r="WHN46" s="539"/>
      <c r="WHO46" s="539"/>
      <c r="WHP46" s="539"/>
      <c r="WHQ46" s="539"/>
      <c r="WHR46" s="539"/>
      <c r="WHS46" s="539"/>
      <c r="WHT46" s="539"/>
      <c r="WHU46" s="539"/>
      <c r="WHV46" s="539"/>
      <c r="WHW46" s="539"/>
      <c r="WHX46" s="539"/>
      <c r="WHY46" s="539"/>
      <c r="WHZ46" s="539"/>
      <c r="WIA46" s="539"/>
      <c r="WIB46" s="539"/>
      <c r="WIC46" s="539"/>
      <c r="WID46" s="539"/>
      <c r="WIE46" s="539"/>
      <c r="WIF46" s="539"/>
      <c r="WIG46" s="539"/>
      <c r="WIH46" s="539"/>
      <c r="WII46" s="539"/>
      <c r="WIJ46" s="539"/>
      <c r="WIK46" s="539"/>
      <c r="WIL46" s="539"/>
      <c r="WIM46" s="539"/>
      <c r="WIN46" s="539"/>
      <c r="WIO46" s="539"/>
      <c r="WIP46" s="539"/>
      <c r="WIQ46" s="539"/>
      <c r="WIR46" s="539"/>
      <c r="WIS46" s="539"/>
      <c r="WIT46" s="539"/>
      <c r="WIU46" s="539"/>
      <c r="WIV46" s="539"/>
      <c r="WIW46" s="539"/>
      <c r="WIX46" s="539"/>
      <c r="WIY46" s="539"/>
      <c r="WIZ46" s="539"/>
      <c r="WJA46" s="539"/>
      <c r="WJB46" s="539"/>
      <c r="WJC46" s="539"/>
      <c r="WJD46" s="539"/>
      <c r="WJE46" s="539"/>
      <c r="WJF46" s="539"/>
      <c r="WJG46" s="539"/>
      <c r="WJH46" s="539"/>
      <c r="WJI46" s="539"/>
      <c r="WJJ46" s="539"/>
      <c r="WJK46" s="539"/>
      <c r="WJL46" s="539"/>
      <c r="WJM46" s="539"/>
      <c r="WJN46" s="539"/>
      <c r="WJO46" s="539"/>
      <c r="WJP46" s="539"/>
      <c r="WJQ46" s="539"/>
      <c r="WJR46" s="539"/>
      <c r="WJS46" s="539"/>
      <c r="WJT46" s="539"/>
      <c r="WJU46" s="539"/>
      <c r="WJV46" s="539"/>
      <c r="WJW46" s="539"/>
      <c r="WJX46" s="539"/>
      <c r="WJY46" s="539"/>
      <c r="WJZ46" s="539"/>
      <c r="WKA46" s="539"/>
      <c r="WKB46" s="539"/>
      <c r="WKC46" s="539"/>
      <c r="WKD46" s="539"/>
      <c r="WKE46" s="539"/>
      <c r="WKF46" s="539"/>
      <c r="WKG46" s="539"/>
      <c r="WKH46" s="539"/>
      <c r="WKI46" s="539"/>
      <c r="WKJ46" s="539"/>
      <c r="WKK46" s="539"/>
      <c r="WKL46" s="539"/>
      <c r="WKM46" s="539"/>
      <c r="WKN46" s="539"/>
      <c r="WKO46" s="539"/>
      <c r="WKP46" s="539"/>
      <c r="WKQ46" s="539"/>
      <c r="WKR46" s="539"/>
      <c r="WKS46" s="539"/>
      <c r="WKT46" s="539"/>
      <c r="WKU46" s="539"/>
      <c r="WKV46" s="539"/>
      <c r="WKW46" s="539"/>
      <c r="WKX46" s="539"/>
      <c r="WKY46" s="539"/>
      <c r="WKZ46" s="539"/>
      <c r="WLA46" s="539"/>
      <c r="WLB46" s="539"/>
      <c r="WLC46" s="539"/>
      <c r="WLD46" s="539"/>
      <c r="WLE46" s="539"/>
      <c r="WLF46" s="539"/>
      <c r="WLG46" s="539"/>
      <c r="WLH46" s="539"/>
      <c r="WLI46" s="539"/>
      <c r="WLJ46" s="539"/>
      <c r="WLK46" s="539"/>
      <c r="WLL46" s="539"/>
      <c r="WLM46" s="539"/>
      <c r="WLN46" s="539"/>
      <c r="WLO46" s="539"/>
      <c r="WLP46" s="539"/>
      <c r="WLQ46" s="539"/>
      <c r="WLR46" s="539"/>
      <c r="WLS46" s="539"/>
      <c r="WLT46" s="539"/>
      <c r="WLU46" s="539"/>
      <c r="WLV46" s="539"/>
      <c r="WLW46" s="539"/>
      <c r="WLX46" s="539"/>
      <c r="WLY46" s="539"/>
      <c r="WLZ46" s="539"/>
      <c r="WMA46" s="539"/>
      <c r="WMB46" s="539"/>
      <c r="WMC46" s="539"/>
      <c r="WMD46" s="539"/>
      <c r="WME46" s="539"/>
      <c r="WMF46" s="539"/>
      <c r="WMG46" s="539"/>
      <c r="WMH46" s="539"/>
      <c r="WMI46" s="539"/>
      <c r="WMJ46" s="539"/>
      <c r="WMK46" s="539"/>
      <c r="WML46" s="539"/>
      <c r="WMM46" s="539"/>
      <c r="WMN46" s="539"/>
      <c r="WMO46" s="539"/>
      <c r="WMP46" s="539"/>
      <c r="WMQ46" s="539"/>
      <c r="WMR46" s="539"/>
      <c r="WMS46" s="539"/>
      <c r="WMT46" s="539"/>
      <c r="WMU46" s="539"/>
      <c r="WMV46" s="539"/>
      <c r="WMW46" s="539"/>
      <c r="WMX46" s="539"/>
      <c r="WMY46" s="539"/>
      <c r="WMZ46" s="539"/>
      <c r="WNA46" s="539"/>
      <c r="WNB46" s="539"/>
      <c r="WNC46" s="539"/>
      <c r="WND46" s="539"/>
      <c r="WNE46" s="539"/>
      <c r="WNF46" s="539"/>
      <c r="WNG46" s="539"/>
      <c r="WNH46" s="539"/>
      <c r="WNI46" s="539"/>
      <c r="WNJ46" s="539"/>
      <c r="WNK46" s="539"/>
      <c r="WNL46" s="539"/>
      <c r="WNM46" s="539"/>
      <c r="WNN46" s="539"/>
      <c r="WNO46" s="539"/>
      <c r="WNP46" s="539"/>
      <c r="WNQ46" s="539"/>
      <c r="WNR46" s="539"/>
      <c r="WNS46" s="539"/>
      <c r="WNT46" s="539"/>
      <c r="WNU46" s="539"/>
      <c r="WNV46" s="539"/>
      <c r="WNW46" s="539"/>
      <c r="WNX46" s="539"/>
      <c r="WNY46" s="539"/>
      <c r="WNZ46" s="539"/>
      <c r="WOA46" s="539"/>
      <c r="WOB46" s="539"/>
      <c r="WOC46" s="539"/>
      <c r="WOD46" s="539"/>
      <c r="WOE46" s="539"/>
      <c r="WOF46" s="539"/>
      <c r="WOG46" s="539"/>
      <c r="WOH46" s="539"/>
      <c r="WOI46" s="539"/>
      <c r="WOJ46" s="539"/>
      <c r="WOK46" s="539"/>
      <c r="WOL46" s="539"/>
      <c r="WOM46" s="539"/>
      <c r="WON46" s="539"/>
      <c r="WOO46" s="539"/>
      <c r="WOP46" s="539"/>
      <c r="WOQ46" s="539"/>
      <c r="WOR46" s="539"/>
      <c r="WOS46" s="539"/>
      <c r="WOT46" s="539"/>
      <c r="WOU46" s="539"/>
      <c r="WOV46" s="539"/>
      <c r="WOW46" s="539"/>
      <c r="WOX46" s="539"/>
      <c r="WOY46" s="539"/>
      <c r="WOZ46" s="539"/>
      <c r="WPA46" s="539"/>
      <c r="WPB46" s="539"/>
      <c r="WPC46" s="539"/>
      <c r="WPD46" s="539"/>
      <c r="WPE46" s="539"/>
      <c r="WPF46" s="539"/>
      <c r="WPG46" s="539"/>
      <c r="WPH46" s="539"/>
      <c r="WPI46" s="539"/>
      <c r="WPJ46" s="539"/>
      <c r="WPK46" s="539"/>
      <c r="WPL46" s="539"/>
      <c r="WPM46" s="539"/>
      <c r="WPN46" s="539"/>
      <c r="WPO46" s="539"/>
      <c r="WPP46" s="539"/>
      <c r="WPQ46" s="539"/>
      <c r="WPR46" s="539"/>
      <c r="WPS46" s="539"/>
      <c r="WPT46" s="539"/>
      <c r="WPU46" s="539"/>
      <c r="WPV46" s="539"/>
      <c r="WPW46" s="539"/>
      <c r="WPX46" s="539"/>
      <c r="WPY46" s="539"/>
      <c r="WPZ46" s="539"/>
      <c r="WQA46" s="539"/>
      <c r="WQB46" s="539"/>
      <c r="WQC46" s="539"/>
      <c r="WQD46" s="539"/>
      <c r="WQE46" s="539"/>
      <c r="WQF46" s="539"/>
      <c r="WQG46" s="539"/>
      <c r="WQH46" s="539"/>
      <c r="WQI46" s="539"/>
      <c r="WQJ46" s="539"/>
      <c r="WQK46" s="539"/>
      <c r="WQL46" s="539"/>
      <c r="WQM46" s="539"/>
      <c r="WQN46" s="539"/>
      <c r="WQO46" s="539"/>
      <c r="WQP46" s="539"/>
      <c r="WQQ46" s="539"/>
      <c r="WQR46" s="539"/>
      <c r="WQS46" s="539"/>
      <c r="WQT46" s="539"/>
      <c r="WQU46" s="539"/>
      <c r="WQV46" s="539"/>
      <c r="WQW46" s="539"/>
      <c r="WQX46" s="539"/>
      <c r="WQY46" s="539"/>
      <c r="WQZ46" s="539"/>
      <c r="WRA46" s="539"/>
      <c r="WRB46" s="539"/>
      <c r="WRC46" s="539"/>
      <c r="WRD46" s="539"/>
      <c r="WRE46" s="539"/>
      <c r="WRF46" s="539"/>
      <c r="WRG46" s="539"/>
      <c r="WRH46" s="539"/>
      <c r="WRI46" s="539"/>
      <c r="WRJ46" s="539"/>
      <c r="WRK46" s="539"/>
      <c r="WRL46" s="539"/>
      <c r="WRM46" s="539"/>
      <c r="WRN46" s="539"/>
      <c r="WRO46" s="539"/>
      <c r="WRP46" s="539"/>
      <c r="WRQ46" s="539"/>
      <c r="WRR46" s="539"/>
      <c r="WRS46" s="539"/>
      <c r="WRT46" s="539"/>
      <c r="WRU46" s="539"/>
      <c r="WRV46" s="539"/>
      <c r="WRW46" s="539"/>
      <c r="WRX46" s="539"/>
      <c r="WRY46" s="539"/>
      <c r="WRZ46" s="539"/>
      <c r="WSA46" s="539"/>
      <c r="WSB46" s="539"/>
      <c r="WSC46" s="539"/>
      <c r="WSD46" s="539"/>
      <c r="WSE46" s="539"/>
      <c r="WSF46" s="539"/>
      <c r="WSG46" s="539"/>
      <c r="WSH46" s="539"/>
      <c r="WSI46" s="539"/>
      <c r="WSJ46" s="539"/>
      <c r="WSK46" s="539"/>
      <c r="WSL46" s="539"/>
      <c r="WSM46" s="539"/>
      <c r="WSN46" s="539"/>
      <c r="WSO46" s="539"/>
      <c r="WSP46" s="539"/>
      <c r="WSQ46" s="539"/>
      <c r="WSR46" s="539"/>
      <c r="WSS46" s="539"/>
      <c r="WST46" s="539"/>
      <c r="WSU46" s="539"/>
      <c r="WSV46" s="539"/>
      <c r="WSW46" s="539"/>
      <c r="WSX46" s="539"/>
      <c r="WSY46" s="539"/>
      <c r="WSZ46" s="539"/>
      <c r="WTA46" s="539"/>
      <c r="WTB46" s="539"/>
      <c r="WTC46" s="539"/>
      <c r="WTD46" s="539"/>
      <c r="WTE46" s="539"/>
      <c r="WTF46" s="539"/>
      <c r="WTG46" s="539"/>
      <c r="WTH46" s="539"/>
      <c r="WTI46" s="539"/>
      <c r="WTJ46" s="539"/>
      <c r="WTK46" s="539"/>
      <c r="WTL46" s="539"/>
      <c r="WTM46" s="539"/>
      <c r="WTN46" s="539"/>
      <c r="WTO46" s="539"/>
      <c r="WTP46" s="539"/>
      <c r="WTQ46" s="539"/>
      <c r="WTR46" s="539"/>
      <c r="WTS46" s="539"/>
      <c r="WTT46" s="539"/>
      <c r="WTU46" s="539"/>
      <c r="WTV46" s="539"/>
      <c r="WTW46" s="539"/>
      <c r="WTX46" s="539"/>
      <c r="WTY46" s="539"/>
      <c r="WTZ46" s="539"/>
      <c r="WUA46" s="539"/>
      <c r="WUB46" s="539"/>
      <c r="WUC46" s="539"/>
      <c r="WUD46" s="539"/>
      <c r="WUE46" s="539"/>
      <c r="WUF46" s="539"/>
      <c r="WUG46" s="539"/>
      <c r="WUH46" s="539"/>
      <c r="WUI46" s="539"/>
      <c r="WUJ46" s="539"/>
      <c r="WUK46" s="539"/>
      <c r="WUL46" s="539"/>
      <c r="WUM46" s="539"/>
      <c r="WUN46" s="539"/>
      <c r="WUO46" s="539"/>
      <c r="WUP46" s="539"/>
      <c r="WUQ46" s="539"/>
      <c r="WUR46" s="539"/>
      <c r="WUS46" s="539"/>
      <c r="WUT46" s="539"/>
      <c r="WUU46" s="539"/>
      <c r="WUV46" s="539"/>
      <c r="WUW46" s="539"/>
      <c r="WUX46" s="539"/>
      <c r="WUY46" s="539"/>
      <c r="WUZ46" s="539"/>
      <c r="WVA46" s="539"/>
      <c r="WVB46" s="539"/>
      <c r="WVC46" s="539"/>
      <c r="WVD46" s="539"/>
      <c r="WVE46" s="539"/>
      <c r="WVF46" s="539"/>
      <c r="WVG46" s="539"/>
      <c r="WVH46" s="539"/>
      <c r="WVI46" s="539"/>
      <c r="WVJ46" s="539"/>
      <c r="WVK46" s="539"/>
      <c r="WVL46" s="539"/>
      <c r="WVM46" s="539"/>
      <c r="WVN46" s="539"/>
      <c r="WVO46" s="539"/>
      <c r="WVP46" s="539"/>
      <c r="WVQ46" s="539"/>
      <c r="WVR46" s="539"/>
      <c r="WVS46" s="539"/>
      <c r="WVT46" s="539"/>
      <c r="WVU46" s="539"/>
      <c r="WVV46" s="539"/>
      <c r="WVW46" s="539"/>
      <c r="WVX46" s="539"/>
      <c r="WVY46" s="539"/>
      <c r="WVZ46" s="539"/>
      <c r="WWA46" s="539"/>
      <c r="WWB46" s="539"/>
      <c r="WWC46" s="539"/>
      <c r="WWD46" s="539"/>
      <c r="WWE46" s="539"/>
      <c r="WWF46" s="539"/>
      <c r="WWG46" s="539"/>
      <c r="WWH46" s="539"/>
      <c r="WWI46" s="539"/>
      <c r="WWJ46" s="539"/>
      <c r="WWK46" s="539"/>
      <c r="WWL46" s="539"/>
      <c r="WWM46" s="539"/>
      <c r="WWN46" s="539"/>
    </row>
    <row r="47" spans="1:16160" s="537" customFormat="1">
      <c r="A47" s="607"/>
      <c r="D47" s="545"/>
      <c r="L47" s="535"/>
      <c r="M47" s="535"/>
      <c r="N47" s="535"/>
      <c r="O47" s="535"/>
      <c r="R47" s="535"/>
      <c r="S47" s="535"/>
      <c r="T47" s="536"/>
      <c r="W47" s="538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39"/>
      <c r="AS47" s="539"/>
      <c r="AT47" s="539"/>
      <c r="AU47" s="539"/>
      <c r="AV47" s="539"/>
      <c r="AW47" s="539"/>
      <c r="AX47" s="539"/>
      <c r="AY47" s="539"/>
      <c r="AZ47" s="539"/>
      <c r="BA47" s="539"/>
      <c r="BB47" s="539"/>
      <c r="BC47" s="539"/>
      <c r="BD47" s="539"/>
      <c r="BE47" s="539"/>
      <c r="BF47" s="539"/>
      <c r="BG47" s="539"/>
      <c r="BH47" s="539"/>
      <c r="BI47" s="539"/>
      <c r="BJ47" s="539"/>
      <c r="BK47" s="539"/>
      <c r="BL47" s="539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  <c r="BX47" s="539"/>
      <c r="BY47" s="539"/>
      <c r="BZ47" s="539"/>
      <c r="CA47" s="539"/>
      <c r="CB47" s="539"/>
      <c r="CC47" s="539"/>
      <c r="CD47" s="539"/>
      <c r="CE47" s="539"/>
      <c r="CF47" s="539"/>
      <c r="CG47" s="539"/>
      <c r="CH47" s="539"/>
      <c r="CI47" s="539"/>
      <c r="CJ47" s="539"/>
      <c r="CK47" s="539"/>
      <c r="CL47" s="539"/>
      <c r="CM47" s="539"/>
      <c r="CN47" s="539"/>
      <c r="CO47" s="539"/>
      <c r="CP47" s="539"/>
      <c r="CQ47" s="539"/>
      <c r="CR47" s="539"/>
      <c r="CS47" s="539"/>
      <c r="CT47" s="539"/>
      <c r="CU47" s="539"/>
      <c r="CV47" s="539"/>
      <c r="CW47" s="539"/>
      <c r="CX47" s="539"/>
      <c r="CY47" s="539"/>
      <c r="CZ47" s="539"/>
      <c r="DA47" s="539"/>
      <c r="DB47" s="539"/>
      <c r="DC47" s="539"/>
      <c r="DD47" s="539"/>
      <c r="DE47" s="539"/>
      <c r="DF47" s="539"/>
      <c r="DG47" s="539"/>
      <c r="DH47" s="539"/>
      <c r="DI47" s="539"/>
      <c r="DJ47" s="539"/>
      <c r="DK47" s="539"/>
      <c r="DL47" s="539"/>
      <c r="DM47" s="539"/>
      <c r="DN47" s="539"/>
      <c r="DO47" s="539"/>
      <c r="DP47" s="539"/>
      <c r="DQ47" s="539"/>
      <c r="DR47" s="539"/>
      <c r="DS47" s="539"/>
      <c r="DT47" s="539"/>
      <c r="DU47" s="539"/>
      <c r="DV47" s="539"/>
      <c r="DW47" s="539"/>
      <c r="DX47" s="539"/>
      <c r="DY47" s="539"/>
      <c r="DZ47" s="539"/>
      <c r="EA47" s="539"/>
      <c r="EB47" s="539"/>
      <c r="EC47" s="539"/>
      <c r="ED47" s="539"/>
      <c r="EE47" s="539"/>
      <c r="EF47" s="539"/>
      <c r="EG47" s="539"/>
      <c r="EH47" s="539"/>
      <c r="EI47" s="539"/>
      <c r="EJ47" s="539"/>
      <c r="EK47" s="539"/>
      <c r="EL47" s="539"/>
      <c r="EM47" s="539"/>
      <c r="EN47" s="539"/>
      <c r="EO47" s="539"/>
      <c r="EP47" s="539"/>
      <c r="EQ47" s="539"/>
      <c r="ER47" s="539"/>
      <c r="ES47" s="539"/>
      <c r="ET47" s="539"/>
      <c r="EU47" s="539"/>
      <c r="EV47" s="539"/>
      <c r="EW47" s="539"/>
      <c r="EX47" s="539"/>
      <c r="EY47" s="539"/>
      <c r="EZ47" s="539"/>
      <c r="FA47" s="539"/>
      <c r="FB47" s="539"/>
      <c r="FC47" s="539"/>
      <c r="FD47" s="539"/>
      <c r="FE47" s="539"/>
      <c r="FF47" s="539"/>
      <c r="FG47" s="539"/>
      <c r="FH47" s="539"/>
      <c r="FI47" s="539"/>
      <c r="FJ47" s="539"/>
      <c r="FK47" s="539"/>
      <c r="FL47" s="539"/>
      <c r="FM47" s="539"/>
      <c r="FN47" s="539"/>
      <c r="FO47" s="539"/>
      <c r="FP47" s="539"/>
      <c r="FQ47" s="539"/>
      <c r="FR47" s="539"/>
      <c r="FS47" s="539"/>
      <c r="FT47" s="539"/>
      <c r="FU47" s="539"/>
      <c r="FV47" s="539"/>
      <c r="FW47" s="539"/>
      <c r="FX47" s="539"/>
      <c r="FY47" s="539"/>
      <c r="FZ47" s="539"/>
      <c r="GA47" s="539"/>
      <c r="GB47" s="539"/>
      <c r="GC47" s="539"/>
      <c r="GD47" s="539"/>
      <c r="GE47" s="539"/>
      <c r="GF47" s="539"/>
      <c r="GG47" s="539"/>
      <c r="GH47" s="539"/>
      <c r="GI47" s="539"/>
      <c r="GJ47" s="539"/>
      <c r="GK47" s="539"/>
      <c r="GL47" s="539"/>
      <c r="GM47" s="539"/>
      <c r="GN47" s="539"/>
      <c r="GO47" s="539"/>
      <c r="GP47" s="539"/>
      <c r="GQ47" s="539"/>
      <c r="GR47" s="539"/>
      <c r="GS47" s="539"/>
      <c r="GT47" s="539"/>
      <c r="GU47" s="539"/>
      <c r="GV47" s="539"/>
      <c r="GW47" s="539"/>
      <c r="GX47" s="539"/>
      <c r="GY47" s="539"/>
      <c r="GZ47" s="539"/>
      <c r="HA47" s="539"/>
      <c r="HB47" s="539"/>
      <c r="HC47" s="539"/>
      <c r="HD47" s="539"/>
      <c r="HE47" s="539"/>
      <c r="HF47" s="539"/>
      <c r="HG47" s="539"/>
      <c r="HH47" s="539"/>
      <c r="HI47" s="539"/>
      <c r="HJ47" s="539"/>
      <c r="HK47" s="539"/>
      <c r="HL47" s="539"/>
      <c r="HM47" s="539"/>
      <c r="HN47" s="539"/>
      <c r="HO47" s="539"/>
      <c r="HP47" s="539"/>
      <c r="HQ47" s="539"/>
      <c r="HR47" s="539"/>
      <c r="HS47" s="539"/>
      <c r="HT47" s="539"/>
      <c r="HU47" s="539"/>
      <c r="HV47" s="539"/>
      <c r="HW47" s="539"/>
      <c r="HX47" s="539"/>
      <c r="HY47" s="539"/>
      <c r="HZ47" s="539"/>
      <c r="IA47" s="539"/>
      <c r="IB47" s="539"/>
      <c r="IC47" s="539"/>
      <c r="ID47" s="539"/>
      <c r="IE47" s="539"/>
      <c r="IF47" s="539"/>
      <c r="IG47" s="539"/>
      <c r="IH47" s="539"/>
      <c r="II47" s="539"/>
      <c r="IJ47" s="539"/>
      <c r="IK47" s="539"/>
      <c r="IL47" s="539"/>
      <c r="IM47" s="539"/>
      <c r="IN47" s="539"/>
      <c r="IO47" s="539"/>
      <c r="IP47" s="539"/>
      <c r="IQ47" s="539"/>
      <c r="IR47" s="539"/>
      <c r="IS47" s="539"/>
      <c r="IT47" s="539"/>
      <c r="IU47" s="539"/>
      <c r="IV47" s="539"/>
      <c r="IW47" s="539"/>
      <c r="IX47" s="539"/>
      <c r="IY47" s="539"/>
      <c r="IZ47" s="539"/>
      <c r="JA47" s="539"/>
      <c r="JB47" s="539"/>
      <c r="JC47" s="539"/>
      <c r="JD47" s="539"/>
      <c r="JE47" s="539"/>
      <c r="JF47" s="539"/>
      <c r="JG47" s="539"/>
      <c r="JH47" s="539"/>
      <c r="JI47" s="539"/>
      <c r="JJ47" s="539"/>
      <c r="JK47" s="539"/>
      <c r="JL47" s="539"/>
      <c r="JM47" s="539"/>
      <c r="JN47" s="539"/>
      <c r="JO47" s="539"/>
      <c r="JP47" s="539"/>
      <c r="JQ47" s="539"/>
      <c r="JR47" s="539"/>
      <c r="JS47" s="539"/>
      <c r="JT47" s="539"/>
      <c r="JU47" s="539"/>
      <c r="JV47" s="539"/>
      <c r="JW47" s="539"/>
      <c r="JX47" s="539"/>
      <c r="JY47" s="539"/>
      <c r="JZ47" s="539"/>
      <c r="KA47" s="539"/>
      <c r="KB47" s="539"/>
      <c r="KC47" s="539"/>
      <c r="KD47" s="539"/>
      <c r="KE47" s="539"/>
      <c r="KF47" s="539"/>
      <c r="KG47" s="539"/>
      <c r="KH47" s="539"/>
      <c r="KI47" s="539"/>
      <c r="KJ47" s="539"/>
      <c r="KK47" s="539"/>
      <c r="KL47" s="539"/>
      <c r="KM47" s="539"/>
      <c r="KN47" s="539"/>
      <c r="KO47" s="539"/>
      <c r="KP47" s="539"/>
      <c r="KQ47" s="539"/>
      <c r="KR47" s="539"/>
      <c r="KS47" s="539"/>
      <c r="KT47" s="539"/>
      <c r="KU47" s="539"/>
      <c r="KV47" s="539"/>
      <c r="KW47" s="539"/>
      <c r="KX47" s="539"/>
      <c r="KY47" s="539"/>
      <c r="KZ47" s="539"/>
      <c r="LA47" s="539"/>
      <c r="LB47" s="539"/>
      <c r="LC47" s="539"/>
      <c r="LD47" s="539"/>
      <c r="LE47" s="539"/>
      <c r="LF47" s="539"/>
      <c r="LG47" s="539"/>
      <c r="LH47" s="539"/>
      <c r="LI47" s="539"/>
      <c r="LJ47" s="539"/>
      <c r="LK47" s="539"/>
      <c r="LL47" s="539"/>
      <c r="LM47" s="539"/>
      <c r="LN47" s="539"/>
      <c r="LO47" s="539"/>
      <c r="LP47" s="539"/>
      <c r="LQ47" s="539"/>
      <c r="LR47" s="539"/>
      <c r="LS47" s="539"/>
      <c r="LT47" s="539"/>
      <c r="LU47" s="539"/>
      <c r="LV47" s="539"/>
      <c r="LW47" s="539"/>
      <c r="LX47" s="539"/>
      <c r="LY47" s="539"/>
      <c r="LZ47" s="539"/>
      <c r="MA47" s="539"/>
      <c r="MB47" s="539"/>
      <c r="MC47" s="539"/>
      <c r="MD47" s="539"/>
      <c r="ME47" s="539"/>
      <c r="MF47" s="539"/>
      <c r="MG47" s="539"/>
      <c r="MH47" s="539"/>
      <c r="MI47" s="539"/>
      <c r="MJ47" s="539"/>
      <c r="MK47" s="539"/>
      <c r="ML47" s="539"/>
      <c r="MM47" s="539"/>
      <c r="MN47" s="539"/>
      <c r="MO47" s="539"/>
      <c r="MP47" s="539"/>
      <c r="MQ47" s="539"/>
      <c r="MR47" s="539"/>
      <c r="MS47" s="539"/>
      <c r="MT47" s="539"/>
      <c r="MU47" s="539"/>
      <c r="MV47" s="539"/>
      <c r="MW47" s="539"/>
      <c r="MX47" s="539"/>
      <c r="MY47" s="539"/>
      <c r="MZ47" s="539"/>
      <c r="NA47" s="539"/>
      <c r="NB47" s="539"/>
      <c r="NC47" s="539"/>
      <c r="ND47" s="539"/>
      <c r="NE47" s="539"/>
      <c r="NF47" s="539"/>
      <c r="NG47" s="539"/>
      <c r="NH47" s="539"/>
      <c r="NI47" s="539"/>
      <c r="NJ47" s="539"/>
      <c r="NK47" s="539"/>
      <c r="NL47" s="539"/>
      <c r="NM47" s="539"/>
      <c r="NN47" s="539"/>
      <c r="NO47" s="539"/>
      <c r="NP47" s="539"/>
      <c r="NQ47" s="539"/>
      <c r="NR47" s="539"/>
      <c r="NS47" s="539"/>
      <c r="NT47" s="539"/>
      <c r="NU47" s="539"/>
      <c r="NV47" s="539"/>
      <c r="NW47" s="539"/>
      <c r="NX47" s="539"/>
      <c r="NY47" s="539"/>
      <c r="NZ47" s="539"/>
      <c r="OA47" s="539"/>
      <c r="OB47" s="539"/>
      <c r="OC47" s="539"/>
      <c r="OD47" s="539"/>
      <c r="OE47" s="539"/>
      <c r="OF47" s="539"/>
      <c r="OG47" s="539"/>
      <c r="OH47" s="539"/>
      <c r="OI47" s="539"/>
      <c r="OJ47" s="539"/>
      <c r="OK47" s="539"/>
      <c r="OL47" s="539"/>
      <c r="OM47" s="539"/>
      <c r="ON47" s="539"/>
      <c r="OO47" s="539"/>
      <c r="OP47" s="539"/>
      <c r="OQ47" s="539"/>
      <c r="OR47" s="539"/>
      <c r="OS47" s="539"/>
      <c r="OT47" s="539"/>
      <c r="OU47" s="539"/>
      <c r="OV47" s="539"/>
      <c r="OW47" s="539"/>
      <c r="OX47" s="539"/>
      <c r="OY47" s="539"/>
      <c r="OZ47" s="539"/>
      <c r="PA47" s="539"/>
      <c r="PB47" s="539"/>
      <c r="PC47" s="539"/>
      <c r="PD47" s="539"/>
      <c r="PE47" s="539"/>
      <c r="PF47" s="539"/>
      <c r="PG47" s="539"/>
      <c r="PH47" s="539"/>
      <c r="PI47" s="539"/>
      <c r="PJ47" s="539"/>
      <c r="PK47" s="539"/>
      <c r="PL47" s="539"/>
      <c r="PM47" s="539"/>
      <c r="PN47" s="539"/>
      <c r="PO47" s="539"/>
      <c r="PP47" s="539"/>
      <c r="PQ47" s="539"/>
      <c r="PR47" s="539"/>
      <c r="PS47" s="539"/>
      <c r="PT47" s="539"/>
      <c r="PU47" s="539"/>
      <c r="PV47" s="539"/>
      <c r="PW47" s="539"/>
      <c r="PX47" s="539"/>
      <c r="PY47" s="539"/>
      <c r="PZ47" s="539"/>
      <c r="QA47" s="539"/>
      <c r="QB47" s="539"/>
      <c r="QC47" s="539"/>
      <c r="QD47" s="539"/>
      <c r="QE47" s="539"/>
      <c r="QF47" s="539"/>
      <c r="QG47" s="539"/>
      <c r="QH47" s="539"/>
      <c r="QI47" s="539"/>
      <c r="QJ47" s="539"/>
      <c r="QK47" s="539"/>
      <c r="QL47" s="539"/>
      <c r="QM47" s="539"/>
      <c r="QN47" s="539"/>
      <c r="QO47" s="539"/>
      <c r="QP47" s="539"/>
      <c r="QQ47" s="539"/>
      <c r="QR47" s="539"/>
      <c r="QS47" s="539"/>
      <c r="QT47" s="539"/>
      <c r="QU47" s="539"/>
      <c r="QV47" s="539"/>
      <c r="QW47" s="539"/>
      <c r="QX47" s="539"/>
      <c r="QY47" s="539"/>
      <c r="QZ47" s="539"/>
      <c r="RA47" s="539"/>
      <c r="RB47" s="539"/>
      <c r="RC47" s="539"/>
      <c r="RD47" s="539"/>
      <c r="RE47" s="539"/>
      <c r="RF47" s="539"/>
      <c r="RG47" s="539"/>
      <c r="RH47" s="539"/>
      <c r="RI47" s="539"/>
      <c r="RJ47" s="539"/>
      <c r="RK47" s="539"/>
      <c r="RL47" s="539"/>
      <c r="RM47" s="539"/>
      <c r="RN47" s="539"/>
      <c r="RO47" s="539"/>
      <c r="RP47" s="539"/>
      <c r="RQ47" s="539"/>
      <c r="RR47" s="539"/>
      <c r="RS47" s="539"/>
      <c r="RT47" s="539"/>
      <c r="RU47" s="539"/>
      <c r="RV47" s="539"/>
      <c r="RW47" s="539"/>
      <c r="RX47" s="539"/>
      <c r="RY47" s="539"/>
      <c r="RZ47" s="539"/>
      <c r="SA47" s="539"/>
      <c r="SB47" s="539"/>
      <c r="SC47" s="539"/>
      <c r="SD47" s="539"/>
      <c r="SE47" s="539"/>
      <c r="SF47" s="539"/>
      <c r="SG47" s="539"/>
      <c r="SH47" s="539"/>
      <c r="SI47" s="539"/>
      <c r="SJ47" s="539"/>
      <c r="SK47" s="539"/>
      <c r="SL47" s="539"/>
      <c r="SM47" s="539"/>
      <c r="SN47" s="539"/>
      <c r="SO47" s="539"/>
      <c r="SP47" s="539"/>
      <c r="SQ47" s="539"/>
      <c r="SR47" s="539"/>
      <c r="SS47" s="539"/>
      <c r="ST47" s="539"/>
      <c r="SU47" s="539"/>
      <c r="SV47" s="539"/>
      <c r="SW47" s="539"/>
      <c r="SX47" s="539"/>
      <c r="SY47" s="539"/>
      <c r="SZ47" s="539"/>
      <c r="TA47" s="539"/>
      <c r="TB47" s="539"/>
      <c r="TC47" s="539"/>
      <c r="TD47" s="539"/>
      <c r="TE47" s="539"/>
      <c r="TF47" s="539"/>
      <c r="TG47" s="539"/>
      <c r="TH47" s="539"/>
      <c r="TI47" s="539"/>
      <c r="TJ47" s="539"/>
      <c r="TK47" s="539"/>
      <c r="TL47" s="539"/>
      <c r="TM47" s="539"/>
      <c r="TN47" s="539"/>
      <c r="TO47" s="539"/>
      <c r="TP47" s="539"/>
      <c r="TQ47" s="539"/>
      <c r="TR47" s="539"/>
      <c r="TS47" s="539"/>
      <c r="TT47" s="539"/>
      <c r="TU47" s="539"/>
      <c r="TV47" s="539"/>
      <c r="TW47" s="539"/>
      <c r="TX47" s="539"/>
      <c r="TY47" s="539"/>
      <c r="TZ47" s="539"/>
      <c r="UA47" s="539"/>
      <c r="UB47" s="539"/>
      <c r="UC47" s="539"/>
      <c r="UD47" s="539"/>
      <c r="UE47" s="539"/>
      <c r="UF47" s="539"/>
      <c r="UG47" s="539"/>
      <c r="UH47" s="539"/>
      <c r="UI47" s="539"/>
      <c r="UJ47" s="539"/>
      <c r="UK47" s="539"/>
      <c r="UL47" s="539"/>
      <c r="UM47" s="539"/>
      <c r="UN47" s="539"/>
      <c r="UO47" s="539"/>
      <c r="UP47" s="539"/>
      <c r="UQ47" s="539"/>
      <c r="UR47" s="539"/>
      <c r="US47" s="539"/>
      <c r="UT47" s="539"/>
      <c r="UU47" s="539"/>
      <c r="UV47" s="539"/>
      <c r="UW47" s="539"/>
      <c r="UX47" s="539"/>
      <c r="UY47" s="539"/>
      <c r="UZ47" s="539"/>
      <c r="VA47" s="539"/>
      <c r="VB47" s="539"/>
      <c r="VC47" s="539"/>
      <c r="VD47" s="539"/>
      <c r="VE47" s="539"/>
      <c r="VF47" s="539"/>
      <c r="VG47" s="539"/>
      <c r="VH47" s="539"/>
      <c r="VI47" s="539"/>
      <c r="VJ47" s="539"/>
      <c r="VK47" s="539"/>
      <c r="VL47" s="539"/>
      <c r="VM47" s="539"/>
      <c r="VN47" s="539"/>
      <c r="VO47" s="539"/>
      <c r="VP47" s="539"/>
      <c r="VQ47" s="539"/>
      <c r="VR47" s="539"/>
      <c r="VS47" s="539"/>
      <c r="VT47" s="539"/>
      <c r="VU47" s="539"/>
      <c r="VV47" s="539"/>
      <c r="VW47" s="539"/>
      <c r="VX47" s="539"/>
      <c r="VY47" s="539"/>
      <c r="VZ47" s="539"/>
      <c r="WA47" s="539"/>
      <c r="WB47" s="539"/>
      <c r="WC47" s="539"/>
      <c r="WD47" s="539"/>
      <c r="WE47" s="539"/>
      <c r="WF47" s="539"/>
      <c r="WG47" s="539"/>
      <c r="WH47" s="539"/>
      <c r="WI47" s="539"/>
      <c r="WJ47" s="539"/>
      <c r="WK47" s="539"/>
      <c r="WL47" s="539"/>
      <c r="WM47" s="539"/>
      <c r="WN47" s="539"/>
      <c r="WO47" s="539"/>
      <c r="WP47" s="539"/>
      <c r="WQ47" s="539"/>
      <c r="WR47" s="539"/>
      <c r="WS47" s="539"/>
      <c r="WT47" s="539"/>
      <c r="WU47" s="539"/>
      <c r="WV47" s="539"/>
      <c r="WW47" s="539"/>
      <c r="WX47" s="539"/>
      <c r="WY47" s="539"/>
      <c r="WZ47" s="539"/>
      <c r="XA47" s="539"/>
      <c r="XB47" s="539"/>
      <c r="XC47" s="539"/>
      <c r="XD47" s="539"/>
      <c r="XE47" s="539"/>
      <c r="XF47" s="539"/>
      <c r="XG47" s="539"/>
      <c r="XH47" s="539"/>
      <c r="XI47" s="539"/>
      <c r="XJ47" s="539"/>
      <c r="XK47" s="539"/>
      <c r="XL47" s="539"/>
      <c r="XM47" s="539"/>
      <c r="XN47" s="539"/>
      <c r="XO47" s="539"/>
      <c r="XP47" s="539"/>
      <c r="XQ47" s="539"/>
      <c r="XR47" s="539"/>
      <c r="XS47" s="539"/>
      <c r="XT47" s="539"/>
      <c r="XU47" s="539"/>
      <c r="XV47" s="539"/>
      <c r="XW47" s="539"/>
      <c r="XX47" s="539"/>
      <c r="XY47" s="539"/>
      <c r="XZ47" s="539"/>
      <c r="YA47" s="539"/>
      <c r="YB47" s="539"/>
      <c r="YC47" s="539"/>
      <c r="YD47" s="539"/>
      <c r="YE47" s="539"/>
      <c r="YF47" s="539"/>
      <c r="YG47" s="539"/>
      <c r="YH47" s="539"/>
      <c r="YI47" s="539"/>
      <c r="YJ47" s="539"/>
      <c r="YK47" s="539"/>
      <c r="YL47" s="539"/>
      <c r="YM47" s="539"/>
      <c r="YN47" s="539"/>
      <c r="YO47" s="539"/>
      <c r="YP47" s="539"/>
      <c r="YQ47" s="539"/>
      <c r="YR47" s="539"/>
      <c r="YS47" s="539"/>
      <c r="YT47" s="539"/>
      <c r="YU47" s="539"/>
      <c r="YV47" s="539"/>
      <c r="YW47" s="539"/>
      <c r="YX47" s="539"/>
      <c r="YY47" s="539"/>
      <c r="YZ47" s="539"/>
      <c r="ZA47" s="539"/>
      <c r="ZB47" s="539"/>
      <c r="ZC47" s="539"/>
      <c r="ZD47" s="539"/>
      <c r="ZE47" s="539"/>
      <c r="ZF47" s="539"/>
      <c r="ZG47" s="539"/>
      <c r="ZH47" s="539"/>
      <c r="ZI47" s="539"/>
      <c r="ZJ47" s="539"/>
      <c r="ZK47" s="539"/>
      <c r="ZL47" s="539"/>
      <c r="ZM47" s="539"/>
      <c r="ZN47" s="539"/>
      <c r="ZO47" s="539"/>
      <c r="ZP47" s="539"/>
      <c r="ZQ47" s="539"/>
      <c r="ZR47" s="539"/>
      <c r="ZS47" s="539"/>
      <c r="ZT47" s="539"/>
      <c r="ZU47" s="539"/>
      <c r="ZV47" s="539"/>
      <c r="ZW47" s="539"/>
      <c r="ZX47" s="539"/>
      <c r="ZY47" s="539"/>
      <c r="ZZ47" s="539"/>
      <c r="AAA47" s="539"/>
      <c r="AAB47" s="539"/>
      <c r="AAC47" s="539"/>
      <c r="AAD47" s="539"/>
      <c r="AAE47" s="539"/>
      <c r="AAF47" s="539"/>
      <c r="AAG47" s="539"/>
      <c r="AAH47" s="539"/>
      <c r="AAI47" s="539"/>
      <c r="AAJ47" s="539"/>
      <c r="AAK47" s="539"/>
      <c r="AAL47" s="539"/>
      <c r="AAM47" s="539"/>
      <c r="AAN47" s="539"/>
      <c r="AAO47" s="539"/>
      <c r="AAP47" s="539"/>
      <c r="AAQ47" s="539"/>
      <c r="AAR47" s="539"/>
      <c r="AAS47" s="539"/>
      <c r="AAT47" s="539"/>
      <c r="AAU47" s="539"/>
      <c r="AAV47" s="539"/>
      <c r="AAW47" s="539"/>
      <c r="AAX47" s="539"/>
      <c r="AAY47" s="539"/>
      <c r="AAZ47" s="539"/>
      <c r="ABA47" s="539"/>
      <c r="ABB47" s="539"/>
      <c r="ABC47" s="539"/>
      <c r="ABD47" s="539"/>
      <c r="ABE47" s="539"/>
      <c r="ABF47" s="539"/>
      <c r="ABG47" s="539"/>
      <c r="ABH47" s="539"/>
      <c r="ABI47" s="539"/>
      <c r="ABJ47" s="539"/>
      <c r="ABK47" s="539"/>
      <c r="ABL47" s="539"/>
      <c r="ABM47" s="539"/>
      <c r="ABN47" s="539"/>
      <c r="ABO47" s="539"/>
      <c r="ABP47" s="539"/>
      <c r="ABQ47" s="539"/>
      <c r="ABR47" s="539"/>
      <c r="ABS47" s="539"/>
      <c r="ABT47" s="539"/>
      <c r="ABU47" s="539"/>
      <c r="ABV47" s="539"/>
      <c r="ABW47" s="539"/>
      <c r="ABX47" s="539"/>
      <c r="ABY47" s="539"/>
      <c r="ABZ47" s="539"/>
      <c r="ACA47" s="539"/>
      <c r="ACB47" s="539"/>
      <c r="ACC47" s="539"/>
      <c r="ACD47" s="539"/>
      <c r="ACE47" s="539"/>
      <c r="ACF47" s="539"/>
      <c r="ACG47" s="539"/>
      <c r="ACH47" s="539"/>
      <c r="ACI47" s="539"/>
      <c r="ACJ47" s="539"/>
      <c r="ACK47" s="539"/>
      <c r="ACL47" s="539"/>
      <c r="ACM47" s="539"/>
      <c r="ACN47" s="539"/>
      <c r="ACO47" s="539"/>
      <c r="ACP47" s="539"/>
      <c r="ACQ47" s="539"/>
      <c r="ACR47" s="539"/>
      <c r="ACS47" s="539"/>
      <c r="ACT47" s="539"/>
      <c r="ACU47" s="539"/>
      <c r="ACV47" s="539"/>
      <c r="ACW47" s="539"/>
      <c r="ACX47" s="539"/>
      <c r="ACY47" s="539"/>
      <c r="ACZ47" s="539"/>
      <c r="ADA47" s="539"/>
      <c r="ADB47" s="539"/>
      <c r="ADC47" s="539"/>
      <c r="ADD47" s="539"/>
      <c r="ADE47" s="539"/>
      <c r="ADF47" s="539"/>
      <c r="ADG47" s="539"/>
      <c r="ADH47" s="539"/>
      <c r="ADI47" s="539"/>
      <c r="ADJ47" s="539"/>
      <c r="ADK47" s="539"/>
      <c r="ADL47" s="539"/>
      <c r="ADM47" s="539"/>
      <c r="ADN47" s="539"/>
      <c r="ADO47" s="539"/>
      <c r="ADP47" s="539"/>
      <c r="ADQ47" s="539"/>
      <c r="ADR47" s="539"/>
      <c r="ADS47" s="539"/>
      <c r="ADT47" s="539"/>
      <c r="ADU47" s="539"/>
      <c r="ADV47" s="539"/>
      <c r="ADW47" s="539"/>
      <c r="ADX47" s="539"/>
      <c r="ADY47" s="539"/>
      <c r="ADZ47" s="539"/>
      <c r="AEA47" s="539"/>
      <c r="AEB47" s="539"/>
      <c r="AEC47" s="539"/>
      <c r="AED47" s="539"/>
      <c r="AEE47" s="539"/>
      <c r="AEF47" s="539"/>
      <c r="AEG47" s="539"/>
      <c r="AEH47" s="539"/>
      <c r="AEI47" s="539"/>
      <c r="AEJ47" s="539"/>
      <c r="AEK47" s="539"/>
      <c r="AEL47" s="539"/>
      <c r="AEM47" s="539"/>
      <c r="AEN47" s="539"/>
      <c r="AEO47" s="539"/>
      <c r="AEP47" s="539"/>
      <c r="AEQ47" s="539"/>
      <c r="AER47" s="539"/>
      <c r="AES47" s="539"/>
      <c r="AET47" s="539"/>
      <c r="AEU47" s="539"/>
      <c r="AEV47" s="539"/>
      <c r="AEW47" s="539"/>
      <c r="AEX47" s="539"/>
      <c r="AEY47" s="539"/>
      <c r="AEZ47" s="539"/>
      <c r="AFA47" s="539"/>
      <c r="AFB47" s="539"/>
      <c r="AFC47" s="539"/>
      <c r="AFD47" s="539"/>
      <c r="AFE47" s="539"/>
      <c r="AFF47" s="539"/>
      <c r="AFG47" s="539"/>
      <c r="AFH47" s="539"/>
      <c r="AFI47" s="539"/>
      <c r="AFJ47" s="539"/>
      <c r="AFK47" s="539"/>
      <c r="AFL47" s="539"/>
      <c r="AFM47" s="539"/>
      <c r="AFN47" s="539"/>
      <c r="AFO47" s="539"/>
      <c r="AFP47" s="539"/>
      <c r="AFQ47" s="539"/>
      <c r="AFR47" s="539"/>
      <c r="AFS47" s="539"/>
      <c r="AFT47" s="539"/>
      <c r="AFU47" s="539"/>
      <c r="AFV47" s="539"/>
      <c r="AFW47" s="539"/>
      <c r="AFX47" s="539"/>
      <c r="AFY47" s="539"/>
      <c r="AFZ47" s="539"/>
      <c r="AGA47" s="539"/>
      <c r="AGB47" s="539"/>
      <c r="AGC47" s="539"/>
      <c r="AGD47" s="539"/>
      <c r="AGE47" s="539"/>
      <c r="AGF47" s="539"/>
      <c r="AGG47" s="539"/>
      <c r="AGH47" s="539"/>
      <c r="AGI47" s="539"/>
      <c r="AGJ47" s="539"/>
      <c r="AGK47" s="539"/>
      <c r="AGL47" s="539"/>
      <c r="AGM47" s="539"/>
      <c r="AGN47" s="539"/>
      <c r="AGO47" s="539"/>
      <c r="AGP47" s="539"/>
      <c r="AGQ47" s="539"/>
      <c r="AGR47" s="539"/>
      <c r="AGS47" s="539"/>
      <c r="AGT47" s="539"/>
      <c r="AGU47" s="539"/>
      <c r="AGV47" s="539"/>
      <c r="AGW47" s="539"/>
      <c r="AGX47" s="539"/>
      <c r="AGY47" s="539"/>
      <c r="AGZ47" s="539"/>
      <c r="AHA47" s="539"/>
      <c r="AHB47" s="539"/>
      <c r="AHC47" s="539"/>
      <c r="AHD47" s="539"/>
      <c r="AHE47" s="539"/>
      <c r="AHF47" s="539"/>
      <c r="AHG47" s="539"/>
      <c r="AHH47" s="539"/>
      <c r="AHI47" s="539"/>
      <c r="AHJ47" s="539"/>
      <c r="AHK47" s="539"/>
      <c r="AHL47" s="539"/>
      <c r="AHM47" s="539"/>
      <c r="AHN47" s="539"/>
      <c r="AHO47" s="539"/>
      <c r="AHP47" s="539"/>
      <c r="AHQ47" s="539"/>
      <c r="AHR47" s="539"/>
      <c r="AHS47" s="539"/>
      <c r="AHT47" s="539"/>
      <c r="AHU47" s="539"/>
      <c r="AHV47" s="539"/>
      <c r="AHW47" s="539"/>
      <c r="AHX47" s="539"/>
      <c r="AHY47" s="539"/>
      <c r="AHZ47" s="539"/>
      <c r="AIA47" s="539"/>
      <c r="AIB47" s="539"/>
      <c r="AIC47" s="539"/>
      <c r="AID47" s="539"/>
      <c r="AIE47" s="539"/>
      <c r="AIF47" s="539"/>
      <c r="AIG47" s="539"/>
      <c r="AIH47" s="539"/>
      <c r="AII47" s="539"/>
      <c r="AIJ47" s="539"/>
      <c r="AIK47" s="539"/>
      <c r="AIL47" s="539"/>
      <c r="AIM47" s="539"/>
      <c r="AIN47" s="539"/>
      <c r="AIO47" s="539"/>
      <c r="AIP47" s="539"/>
      <c r="AIQ47" s="539"/>
      <c r="AIR47" s="539"/>
      <c r="AIS47" s="539"/>
      <c r="AIT47" s="539"/>
      <c r="AIU47" s="539"/>
      <c r="AIV47" s="539"/>
      <c r="AIW47" s="539"/>
      <c r="AIX47" s="539"/>
      <c r="AIY47" s="539"/>
      <c r="AIZ47" s="539"/>
      <c r="AJA47" s="539"/>
      <c r="AJB47" s="539"/>
      <c r="AJC47" s="539"/>
      <c r="AJD47" s="539"/>
      <c r="AJE47" s="539"/>
      <c r="AJF47" s="539"/>
      <c r="AJG47" s="539"/>
      <c r="AJH47" s="539"/>
      <c r="AJI47" s="539"/>
      <c r="AJJ47" s="539"/>
      <c r="AJK47" s="539"/>
      <c r="AJL47" s="539"/>
      <c r="AJM47" s="539"/>
      <c r="AJN47" s="539"/>
      <c r="AJO47" s="539"/>
      <c r="AJP47" s="539"/>
      <c r="AJQ47" s="539"/>
      <c r="AJR47" s="539"/>
      <c r="AJS47" s="539"/>
      <c r="AJT47" s="539"/>
      <c r="AJU47" s="539"/>
      <c r="AJV47" s="539"/>
      <c r="AJW47" s="539"/>
      <c r="AJX47" s="539"/>
      <c r="AJY47" s="539"/>
      <c r="AJZ47" s="539"/>
      <c r="AKA47" s="539"/>
      <c r="AKB47" s="539"/>
      <c r="AKC47" s="539"/>
      <c r="AKD47" s="539"/>
      <c r="AKE47" s="539"/>
      <c r="AKF47" s="539"/>
      <c r="AKG47" s="539"/>
      <c r="AKH47" s="539"/>
      <c r="AKI47" s="539"/>
      <c r="AKJ47" s="539"/>
      <c r="AKK47" s="539"/>
      <c r="AKL47" s="539"/>
      <c r="AKM47" s="539"/>
      <c r="AKN47" s="539"/>
      <c r="AKO47" s="539"/>
      <c r="AKP47" s="539"/>
      <c r="AKQ47" s="539"/>
      <c r="AKR47" s="539"/>
      <c r="AKS47" s="539"/>
      <c r="AKT47" s="539"/>
      <c r="AKU47" s="539"/>
      <c r="AKV47" s="539"/>
      <c r="AKW47" s="539"/>
      <c r="AKX47" s="539"/>
      <c r="AKY47" s="539"/>
      <c r="AKZ47" s="539"/>
      <c r="ALA47" s="539"/>
      <c r="ALB47" s="539"/>
      <c r="ALC47" s="539"/>
      <c r="ALD47" s="539"/>
      <c r="ALE47" s="539"/>
      <c r="ALF47" s="539"/>
      <c r="ALG47" s="539"/>
      <c r="ALH47" s="539"/>
      <c r="ALI47" s="539"/>
      <c r="ALJ47" s="539"/>
      <c r="ALK47" s="539"/>
      <c r="ALL47" s="539"/>
      <c r="ALM47" s="539"/>
      <c r="ALN47" s="539"/>
      <c r="ALO47" s="539"/>
      <c r="ALP47" s="539"/>
      <c r="ALQ47" s="539"/>
      <c r="ALR47" s="539"/>
      <c r="ALS47" s="539"/>
      <c r="ALT47" s="539"/>
      <c r="ALU47" s="539"/>
      <c r="ALV47" s="539"/>
      <c r="ALW47" s="539"/>
      <c r="ALX47" s="539"/>
      <c r="ALY47" s="539"/>
      <c r="ALZ47" s="539"/>
      <c r="AMA47" s="539"/>
      <c r="AMB47" s="539"/>
      <c r="AMC47" s="539"/>
      <c r="AMD47" s="539"/>
      <c r="AME47" s="539"/>
      <c r="AMF47" s="539"/>
      <c r="AMG47" s="539"/>
      <c r="AMH47" s="539"/>
      <c r="AMI47" s="539"/>
      <c r="AMJ47" s="539"/>
      <c r="AMK47" s="539"/>
      <c r="AML47" s="539"/>
      <c r="AMM47" s="539"/>
      <c r="AMN47" s="539"/>
      <c r="AMO47" s="539"/>
      <c r="AMP47" s="539"/>
      <c r="AMQ47" s="539"/>
      <c r="AMR47" s="539"/>
      <c r="AMS47" s="539"/>
      <c r="AMT47" s="539"/>
      <c r="AMU47" s="539"/>
      <c r="AMV47" s="539"/>
      <c r="AMW47" s="539"/>
      <c r="AMX47" s="539"/>
      <c r="AMY47" s="539"/>
      <c r="AMZ47" s="539"/>
      <c r="ANA47" s="539"/>
      <c r="ANB47" s="539"/>
      <c r="ANC47" s="539"/>
      <c r="AND47" s="539"/>
      <c r="ANE47" s="539"/>
      <c r="ANF47" s="539"/>
      <c r="ANG47" s="539"/>
      <c r="ANH47" s="539"/>
      <c r="ANI47" s="539"/>
      <c r="ANJ47" s="539"/>
      <c r="ANK47" s="539"/>
      <c r="ANL47" s="539"/>
      <c r="ANM47" s="539"/>
      <c r="ANN47" s="539"/>
      <c r="ANO47" s="539"/>
      <c r="ANP47" s="539"/>
      <c r="ANQ47" s="539"/>
      <c r="ANR47" s="539"/>
      <c r="ANS47" s="539"/>
      <c r="ANT47" s="539"/>
      <c r="ANU47" s="539"/>
      <c r="ANV47" s="539"/>
      <c r="ANW47" s="539"/>
      <c r="ANX47" s="539"/>
      <c r="ANY47" s="539"/>
      <c r="ANZ47" s="539"/>
      <c r="AOA47" s="539"/>
      <c r="AOB47" s="539"/>
      <c r="AOC47" s="539"/>
      <c r="AOD47" s="539"/>
      <c r="AOE47" s="539"/>
      <c r="AOF47" s="539"/>
      <c r="AOG47" s="539"/>
      <c r="AOH47" s="539"/>
      <c r="AOI47" s="539"/>
      <c r="AOJ47" s="539"/>
      <c r="AOK47" s="539"/>
      <c r="AOL47" s="539"/>
      <c r="AOM47" s="539"/>
      <c r="AON47" s="539"/>
      <c r="AOO47" s="539"/>
      <c r="AOP47" s="539"/>
      <c r="AOQ47" s="539"/>
      <c r="AOR47" s="539"/>
      <c r="AOS47" s="539"/>
      <c r="AOT47" s="539"/>
      <c r="AOU47" s="539"/>
      <c r="AOV47" s="539"/>
      <c r="AOW47" s="539"/>
      <c r="AOX47" s="539"/>
      <c r="AOY47" s="539"/>
      <c r="AOZ47" s="539"/>
      <c r="APA47" s="539"/>
      <c r="APB47" s="539"/>
      <c r="APC47" s="539"/>
      <c r="APD47" s="539"/>
      <c r="APE47" s="539"/>
      <c r="APF47" s="539"/>
      <c r="APG47" s="539"/>
      <c r="APH47" s="539"/>
      <c r="API47" s="539"/>
      <c r="APJ47" s="539"/>
      <c r="APK47" s="539"/>
      <c r="APL47" s="539"/>
      <c r="APM47" s="539"/>
      <c r="APN47" s="539"/>
      <c r="APO47" s="539"/>
      <c r="APP47" s="539"/>
      <c r="APQ47" s="539"/>
      <c r="APR47" s="539"/>
      <c r="APS47" s="539"/>
      <c r="APT47" s="539"/>
      <c r="APU47" s="539"/>
      <c r="APV47" s="539"/>
      <c r="APW47" s="539"/>
      <c r="APX47" s="539"/>
      <c r="APY47" s="539"/>
      <c r="APZ47" s="539"/>
      <c r="AQA47" s="539"/>
      <c r="AQB47" s="539"/>
      <c r="AQC47" s="539"/>
      <c r="AQD47" s="539"/>
      <c r="AQE47" s="539"/>
      <c r="AQF47" s="539"/>
      <c r="AQG47" s="539"/>
      <c r="AQH47" s="539"/>
      <c r="AQI47" s="539"/>
      <c r="AQJ47" s="539"/>
      <c r="AQK47" s="539"/>
      <c r="AQL47" s="539"/>
      <c r="AQM47" s="539"/>
      <c r="AQN47" s="539"/>
      <c r="AQO47" s="539"/>
      <c r="AQP47" s="539"/>
      <c r="AQQ47" s="539"/>
      <c r="AQR47" s="539"/>
      <c r="AQS47" s="539"/>
      <c r="AQT47" s="539"/>
      <c r="AQU47" s="539"/>
      <c r="AQV47" s="539"/>
      <c r="AQW47" s="539"/>
      <c r="AQX47" s="539"/>
      <c r="AQY47" s="539"/>
      <c r="AQZ47" s="539"/>
      <c r="ARA47" s="539"/>
      <c r="ARB47" s="539"/>
      <c r="ARC47" s="539"/>
      <c r="ARD47" s="539"/>
      <c r="ARE47" s="539"/>
      <c r="ARF47" s="539"/>
      <c r="ARG47" s="539"/>
      <c r="ARH47" s="539"/>
      <c r="ARI47" s="539"/>
      <c r="ARJ47" s="539"/>
      <c r="ARK47" s="539"/>
      <c r="ARL47" s="539"/>
      <c r="ARM47" s="539"/>
      <c r="ARN47" s="539"/>
      <c r="ARO47" s="539"/>
      <c r="ARP47" s="539"/>
      <c r="ARQ47" s="539"/>
      <c r="ARR47" s="539"/>
      <c r="ARS47" s="539"/>
      <c r="ART47" s="539"/>
      <c r="ARU47" s="539"/>
      <c r="ARV47" s="539"/>
      <c r="ARW47" s="539"/>
      <c r="ARX47" s="539"/>
      <c r="ARY47" s="539"/>
      <c r="ARZ47" s="539"/>
      <c r="ASA47" s="539"/>
      <c r="ASB47" s="539"/>
      <c r="ASC47" s="539"/>
      <c r="ASD47" s="539"/>
      <c r="ASE47" s="539"/>
      <c r="ASF47" s="539"/>
      <c r="ASG47" s="539"/>
      <c r="ASH47" s="539"/>
      <c r="ASI47" s="539"/>
      <c r="ASJ47" s="539"/>
      <c r="ASK47" s="539"/>
      <c r="ASL47" s="539"/>
      <c r="ASM47" s="539"/>
      <c r="ASN47" s="539"/>
      <c r="ASO47" s="539"/>
      <c r="ASP47" s="539"/>
      <c r="ASQ47" s="539"/>
      <c r="ASR47" s="539"/>
      <c r="ASS47" s="539"/>
      <c r="AST47" s="539"/>
      <c r="ASU47" s="539"/>
      <c r="ASV47" s="539"/>
      <c r="ASW47" s="539"/>
      <c r="ASX47" s="539"/>
      <c r="ASY47" s="539"/>
      <c r="ASZ47" s="539"/>
      <c r="ATA47" s="539"/>
      <c r="ATB47" s="539"/>
      <c r="ATC47" s="539"/>
      <c r="ATD47" s="539"/>
      <c r="ATE47" s="539"/>
      <c r="ATF47" s="539"/>
      <c r="ATG47" s="539"/>
      <c r="ATH47" s="539"/>
      <c r="ATI47" s="539"/>
      <c r="ATJ47" s="539"/>
      <c r="ATK47" s="539"/>
      <c r="ATL47" s="539"/>
      <c r="ATM47" s="539"/>
      <c r="ATN47" s="539"/>
      <c r="ATO47" s="539"/>
      <c r="ATP47" s="539"/>
      <c r="ATQ47" s="539"/>
      <c r="ATR47" s="539"/>
      <c r="ATS47" s="539"/>
      <c r="ATT47" s="539"/>
      <c r="ATU47" s="539"/>
      <c r="ATV47" s="539"/>
      <c r="ATW47" s="539"/>
      <c r="ATX47" s="539"/>
      <c r="ATY47" s="539"/>
      <c r="ATZ47" s="539"/>
      <c r="AUA47" s="539"/>
      <c r="AUB47" s="539"/>
      <c r="AUC47" s="539"/>
      <c r="AUD47" s="539"/>
      <c r="AUE47" s="539"/>
      <c r="AUF47" s="539"/>
      <c r="AUG47" s="539"/>
      <c r="AUH47" s="539"/>
      <c r="AUI47" s="539"/>
      <c r="AUJ47" s="539"/>
      <c r="AUK47" s="539"/>
      <c r="AUL47" s="539"/>
      <c r="AUM47" s="539"/>
      <c r="AUN47" s="539"/>
      <c r="AUO47" s="539"/>
      <c r="AUP47" s="539"/>
      <c r="AUQ47" s="539"/>
      <c r="AUR47" s="539"/>
      <c r="AUS47" s="539"/>
      <c r="AUT47" s="539"/>
      <c r="AUU47" s="539"/>
      <c r="AUV47" s="539"/>
      <c r="AUW47" s="539"/>
      <c r="AUX47" s="539"/>
      <c r="AUY47" s="539"/>
      <c r="AUZ47" s="539"/>
      <c r="AVA47" s="539"/>
      <c r="AVB47" s="539"/>
      <c r="AVC47" s="539"/>
      <c r="AVD47" s="539"/>
      <c r="AVE47" s="539"/>
      <c r="AVF47" s="539"/>
      <c r="AVG47" s="539"/>
      <c r="AVH47" s="539"/>
      <c r="AVI47" s="539"/>
      <c r="AVJ47" s="539"/>
      <c r="AVK47" s="539"/>
      <c r="AVL47" s="539"/>
      <c r="AVM47" s="539"/>
      <c r="AVN47" s="539"/>
      <c r="AVO47" s="539"/>
      <c r="AVP47" s="539"/>
      <c r="AVQ47" s="539"/>
      <c r="AVR47" s="539"/>
      <c r="AVS47" s="539"/>
      <c r="AVT47" s="539"/>
      <c r="AVU47" s="539"/>
      <c r="AVV47" s="539"/>
      <c r="AVW47" s="539"/>
      <c r="AVX47" s="539"/>
      <c r="AVY47" s="539"/>
      <c r="AVZ47" s="539"/>
      <c r="AWA47" s="539"/>
      <c r="AWB47" s="539"/>
      <c r="AWC47" s="539"/>
      <c r="AWD47" s="539"/>
      <c r="AWE47" s="539"/>
      <c r="AWF47" s="539"/>
      <c r="AWG47" s="539"/>
      <c r="AWH47" s="539"/>
      <c r="AWI47" s="539"/>
      <c r="AWJ47" s="539"/>
      <c r="AWK47" s="539"/>
      <c r="AWL47" s="539"/>
      <c r="AWM47" s="539"/>
      <c r="AWN47" s="539"/>
      <c r="AWO47" s="539"/>
      <c r="AWP47" s="539"/>
      <c r="AWQ47" s="539"/>
      <c r="AWR47" s="539"/>
      <c r="AWS47" s="539"/>
      <c r="AWT47" s="539"/>
      <c r="AWU47" s="539"/>
      <c r="AWV47" s="539"/>
      <c r="AWW47" s="539"/>
      <c r="AWX47" s="539"/>
      <c r="AWY47" s="539"/>
      <c r="AWZ47" s="539"/>
      <c r="AXA47" s="539"/>
      <c r="AXB47" s="539"/>
      <c r="AXC47" s="539"/>
      <c r="AXD47" s="539"/>
      <c r="AXE47" s="539"/>
      <c r="AXF47" s="539"/>
      <c r="AXG47" s="539"/>
      <c r="AXH47" s="539"/>
      <c r="AXI47" s="539"/>
      <c r="AXJ47" s="539"/>
      <c r="AXK47" s="539"/>
      <c r="AXL47" s="539"/>
      <c r="AXM47" s="539"/>
      <c r="AXN47" s="539"/>
      <c r="AXO47" s="539"/>
      <c r="AXP47" s="539"/>
      <c r="AXQ47" s="539"/>
      <c r="AXR47" s="539"/>
      <c r="AXS47" s="539"/>
      <c r="AXT47" s="539"/>
      <c r="AXU47" s="539"/>
      <c r="AXV47" s="539"/>
      <c r="AXW47" s="539"/>
      <c r="AXX47" s="539"/>
      <c r="AXY47" s="539"/>
      <c r="AXZ47" s="539"/>
      <c r="AYA47" s="539"/>
      <c r="AYB47" s="539"/>
      <c r="AYC47" s="539"/>
      <c r="AYD47" s="539"/>
      <c r="AYE47" s="539"/>
      <c r="AYF47" s="539"/>
      <c r="AYG47" s="539"/>
      <c r="AYH47" s="539"/>
      <c r="AYI47" s="539"/>
      <c r="AYJ47" s="539"/>
      <c r="AYK47" s="539"/>
      <c r="AYL47" s="539"/>
      <c r="AYM47" s="539"/>
      <c r="AYN47" s="539"/>
      <c r="AYO47" s="539"/>
      <c r="AYP47" s="539"/>
      <c r="AYQ47" s="539"/>
      <c r="AYR47" s="539"/>
      <c r="AYS47" s="539"/>
      <c r="AYT47" s="539"/>
      <c r="AYU47" s="539"/>
      <c r="AYV47" s="539"/>
      <c r="AYW47" s="539"/>
      <c r="AYX47" s="539"/>
      <c r="AYY47" s="539"/>
      <c r="AYZ47" s="539"/>
      <c r="AZA47" s="539"/>
      <c r="AZB47" s="539"/>
      <c r="AZC47" s="539"/>
      <c r="AZD47" s="539"/>
      <c r="AZE47" s="539"/>
      <c r="AZF47" s="539"/>
      <c r="AZG47" s="539"/>
      <c r="AZH47" s="539"/>
      <c r="AZI47" s="539"/>
      <c r="AZJ47" s="539"/>
      <c r="AZK47" s="539"/>
      <c r="AZL47" s="539"/>
      <c r="AZM47" s="539"/>
      <c r="AZN47" s="539"/>
      <c r="AZO47" s="539"/>
      <c r="AZP47" s="539"/>
      <c r="AZQ47" s="539"/>
      <c r="AZR47" s="539"/>
      <c r="AZS47" s="539"/>
      <c r="AZT47" s="539"/>
      <c r="AZU47" s="539"/>
      <c r="AZV47" s="539"/>
      <c r="AZW47" s="539"/>
      <c r="AZX47" s="539"/>
      <c r="AZY47" s="539"/>
      <c r="AZZ47" s="539"/>
      <c r="BAA47" s="539"/>
      <c r="BAB47" s="539"/>
      <c r="BAC47" s="539"/>
      <c r="BAD47" s="539"/>
      <c r="BAE47" s="539"/>
      <c r="BAF47" s="539"/>
      <c r="BAG47" s="539"/>
      <c r="BAH47" s="539"/>
      <c r="BAI47" s="539"/>
      <c r="BAJ47" s="539"/>
      <c r="BAK47" s="539"/>
      <c r="BAL47" s="539"/>
      <c r="BAM47" s="539"/>
      <c r="BAN47" s="539"/>
      <c r="BAO47" s="539"/>
      <c r="BAP47" s="539"/>
      <c r="BAQ47" s="539"/>
      <c r="BAR47" s="539"/>
      <c r="BAS47" s="539"/>
      <c r="BAT47" s="539"/>
      <c r="BAU47" s="539"/>
      <c r="BAV47" s="539"/>
      <c r="BAW47" s="539"/>
      <c r="BAX47" s="539"/>
      <c r="BAY47" s="539"/>
      <c r="BAZ47" s="539"/>
      <c r="BBA47" s="539"/>
      <c r="BBB47" s="539"/>
      <c r="BBC47" s="539"/>
      <c r="BBD47" s="539"/>
      <c r="BBE47" s="539"/>
      <c r="BBF47" s="539"/>
      <c r="BBG47" s="539"/>
      <c r="BBH47" s="539"/>
      <c r="BBI47" s="539"/>
      <c r="BBJ47" s="539"/>
      <c r="BBK47" s="539"/>
      <c r="BBL47" s="539"/>
      <c r="BBM47" s="539"/>
      <c r="BBN47" s="539"/>
      <c r="BBO47" s="539"/>
      <c r="BBP47" s="539"/>
      <c r="BBQ47" s="539"/>
      <c r="BBR47" s="539"/>
      <c r="BBS47" s="539"/>
      <c r="BBT47" s="539"/>
      <c r="BBU47" s="539"/>
      <c r="BBV47" s="539"/>
      <c r="BBW47" s="539"/>
      <c r="BBX47" s="539"/>
      <c r="BBY47" s="539"/>
      <c r="BBZ47" s="539"/>
      <c r="BCA47" s="539"/>
      <c r="BCB47" s="539"/>
      <c r="BCC47" s="539"/>
      <c r="BCD47" s="539"/>
      <c r="BCE47" s="539"/>
      <c r="BCF47" s="539"/>
      <c r="BCG47" s="539"/>
      <c r="BCH47" s="539"/>
      <c r="BCI47" s="539"/>
      <c r="BCJ47" s="539"/>
      <c r="BCK47" s="539"/>
      <c r="BCL47" s="539"/>
      <c r="BCM47" s="539"/>
      <c r="BCN47" s="539"/>
      <c r="BCO47" s="539"/>
      <c r="BCP47" s="539"/>
      <c r="BCQ47" s="539"/>
      <c r="BCR47" s="539"/>
      <c r="BCS47" s="539"/>
      <c r="BCT47" s="539"/>
      <c r="BCU47" s="539"/>
      <c r="BCV47" s="539"/>
      <c r="BCW47" s="539"/>
      <c r="BCX47" s="539"/>
      <c r="BCY47" s="539"/>
      <c r="BCZ47" s="539"/>
      <c r="BDA47" s="539"/>
      <c r="BDB47" s="539"/>
      <c r="BDC47" s="539"/>
      <c r="BDD47" s="539"/>
      <c r="BDE47" s="539"/>
      <c r="BDF47" s="539"/>
      <c r="BDG47" s="539"/>
      <c r="BDH47" s="539"/>
      <c r="BDI47" s="539"/>
      <c r="BDJ47" s="539"/>
      <c r="BDK47" s="539"/>
      <c r="BDL47" s="539"/>
      <c r="BDM47" s="539"/>
      <c r="BDN47" s="539"/>
      <c r="BDO47" s="539"/>
      <c r="BDP47" s="539"/>
      <c r="BDQ47" s="539"/>
      <c r="BDR47" s="539"/>
      <c r="BDS47" s="539"/>
      <c r="BDT47" s="539"/>
      <c r="BDU47" s="539"/>
      <c r="BDV47" s="539"/>
      <c r="BDW47" s="539"/>
      <c r="BDX47" s="539"/>
      <c r="BDY47" s="539"/>
      <c r="BDZ47" s="539"/>
      <c r="BEA47" s="539"/>
      <c r="BEB47" s="539"/>
      <c r="BEC47" s="539"/>
      <c r="BED47" s="539"/>
      <c r="BEE47" s="539"/>
      <c r="BEF47" s="539"/>
      <c r="BEG47" s="539"/>
      <c r="BEH47" s="539"/>
      <c r="BEI47" s="539"/>
      <c r="BEJ47" s="539"/>
      <c r="BEK47" s="539"/>
      <c r="BEL47" s="539"/>
      <c r="BEM47" s="539"/>
      <c r="BEN47" s="539"/>
      <c r="BEO47" s="539"/>
      <c r="BEP47" s="539"/>
      <c r="BEQ47" s="539"/>
      <c r="BER47" s="539"/>
      <c r="BES47" s="539"/>
      <c r="BET47" s="539"/>
      <c r="BEU47" s="539"/>
      <c r="BEV47" s="539"/>
      <c r="BEW47" s="539"/>
      <c r="BEX47" s="539"/>
      <c r="BEY47" s="539"/>
      <c r="BEZ47" s="539"/>
      <c r="BFA47" s="539"/>
      <c r="BFB47" s="539"/>
      <c r="BFC47" s="539"/>
      <c r="BFD47" s="539"/>
      <c r="BFE47" s="539"/>
      <c r="BFF47" s="539"/>
      <c r="BFG47" s="539"/>
      <c r="BFH47" s="539"/>
      <c r="BFI47" s="539"/>
      <c r="BFJ47" s="539"/>
      <c r="BFK47" s="539"/>
      <c r="BFL47" s="539"/>
      <c r="BFM47" s="539"/>
      <c r="BFN47" s="539"/>
      <c r="BFO47" s="539"/>
      <c r="BFP47" s="539"/>
      <c r="BFQ47" s="539"/>
      <c r="BFR47" s="539"/>
      <c r="BFS47" s="539"/>
      <c r="BFT47" s="539"/>
      <c r="BFU47" s="539"/>
      <c r="BFV47" s="539"/>
      <c r="BFW47" s="539"/>
      <c r="BFX47" s="539"/>
      <c r="BFY47" s="539"/>
      <c r="BFZ47" s="539"/>
      <c r="BGA47" s="539"/>
      <c r="BGB47" s="539"/>
      <c r="BGC47" s="539"/>
      <c r="BGD47" s="539"/>
      <c r="BGE47" s="539"/>
      <c r="BGF47" s="539"/>
      <c r="BGG47" s="539"/>
      <c r="BGH47" s="539"/>
      <c r="BGI47" s="539"/>
      <c r="BGJ47" s="539"/>
      <c r="BGK47" s="539"/>
      <c r="BGL47" s="539"/>
      <c r="BGM47" s="539"/>
      <c r="BGN47" s="539"/>
      <c r="BGO47" s="539"/>
      <c r="BGP47" s="539"/>
      <c r="BGQ47" s="539"/>
      <c r="BGR47" s="539"/>
      <c r="BGS47" s="539"/>
      <c r="BGT47" s="539"/>
      <c r="BGU47" s="539"/>
      <c r="BGV47" s="539"/>
      <c r="BGW47" s="539"/>
      <c r="BGX47" s="539"/>
      <c r="BGY47" s="539"/>
      <c r="BGZ47" s="539"/>
      <c r="BHA47" s="539"/>
      <c r="BHB47" s="539"/>
      <c r="BHC47" s="539"/>
      <c r="BHD47" s="539"/>
      <c r="BHE47" s="539"/>
      <c r="BHF47" s="539"/>
      <c r="BHG47" s="539"/>
      <c r="BHH47" s="539"/>
      <c r="BHI47" s="539"/>
      <c r="BHJ47" s="539"/>
      <c r="BHK47" s="539"/>
      <c r="BHL47" s="539"/>
      <c r="BHM47" s="539"/>
      <c r="BHN47" s="539"/>
      <c r="BHO47" s="539"/>
      <c r="BHP47" s="539"/>
      <c r="BHQ47" s="539"/>
      <c r="BHR47" s="539"/>
      <c r="BHS47" s="539"/>
      <c r="BHT47" s="539"/>
      <c r="BHU47" s="539"/>
      <c r="BHV47" s="539"/>
      <c r="BHW47" s="539"/>
      <c r="BHX47" s="539"/>
      <c r="BHY47" s="539"/>
      <c r="BHZ47" s="539"/>
      <c r="BIA47" s="539"/>
      <c r="BIB47" s="539"/>
      <c r="BIC47" s="539"/>
      <c r="BID47" s="539"/>
      <c r="BIE47" s="539"/>
      <c r="BIF47" s="539"/>
      <c r="BIG47" s="539"/>
      <c r="BIH47" s="539"/>
      <c r="BII47" s="539"/>
      <c r="BIJ47" s="539"/>
      <c r="BIK47" s="539"/>
      <c r="BIL47" s="539"/>
      <c r="BIM47" s="539"/>
      <c r="BIN47" s="539"/>
      <c r="BIO47" s="539"/>
      <c r="BIP47" s="539"/>
      <c r="BIQ47" s="539"/>
      <c r="BIR47" s="539"/>
      <c r="BIS47" s="539"/>
      <c r="BIT47" s="539"/>
      <c r="BIU47" s="539"/>
      <c r="BIV47" s="539"/>
      <c r="BIW47" s="539"/>
      <c r="BIX47" s="539"/>
      <c r="BIY47" s="539"/>
      <c r="BIZ47" s="539"/>
      <c r="BJA47" s="539"/>
      <c r="BJB47" s="539"/>
      <c r="BJC47" s="539"/>
      <c r="BJD47" s="539"/>
      <c r="BJE47" s="539"/>
      <c r="BJF47" s="539"/>
      <c r="BJG47" s="539"/>
      <c r="BJH47" s="539"/>
      <c r="BJI47" s="539"/>
      <c r="BJJ47" s="539"/>
      <c r="BJK47" s="539"/>
      <c r="BJL47" s="539"/>
      <c r="BJM47" s="539"/>
      <c r="BJN47" s="539"/>
      <c r="BJO47" s="539"/>
      <c r="BJP47" s="539"/>
      <c r="BJQ47" s="539"/>
      <c r="BJR47" s="539"/>
      <c r="BJS47" s="539"/>
      <c r="BJT47" s="539"/>
      <c r="BJU47" s="539"/>
      <c r="BJV47" s="539"/>
      <c r="BJW47" s="539"/>
      <c r="BJX47" s="539"/>
      <c r="BJY47" s="539"/>
      <c r="BJZ47" s="539"/>
      <c r="BKA47" s="539"/>
      <c r="BKB47" s="539"/>
      <c r="BKC47" s="539"/>
      <c r="BKD47" s="539"/>
      <c r="BKE47" s="539"/>
      <c r="BKF47" s="539"/>
      <c r="BKG47" s="539"/>
      <c r="BKH47" s="539"/>
      <c r="BKI47" s="539"/>
      <c r="BKJ47" s="539"/>
      <c r="BKK47" s="539"/>
      <c r="BKL47" s="539"/>
      <c r="BKM47" s="539"/>
      <c r="BKN47" s="539"/>
      <c r="BKO47" s="539"/>
      <c r="BKP47" s="539"/>
      <c r="BKQ47" s="539"/>
      <c r="BKR47" s="539"/>
      <c r="BKS47" s="539"/>
      <c r="BKT47" s="539"/>
      <c r="BKU47" s="539"/>
      <c r="BKV47" s="539"/>
      <c r="BKW47" s="539"/>
      <c r="BKX47" s="539"/>
      <c r="BKY47" s="539"/>
      <c r="BKZ47" s="539"/>
      <c r="BLA47" s="539"/>
      <c r="BLB47" s="539"/>
      <c r="BLC47" s="539"/>
      <c r="BLD47" s="539"/>
      <c r="BLE47" s="539"/>
      <c r="BLF47" s="539"/>
      <c r="BLG47" s="539"/>
      <c r="BLH47" s="539"/>
      <c r="BLI47" s="539"/>
      <c r="BLJ47" s="539"/>
      <c r="BLK47" s="539"/>
      <c r="BLL47" s="539"/>
      <c r="BLM47" s="539"/>
      <c r="BLN47" s="539"/>
      <c r="BLO47" s="539"/>
      <c r="BLP47" s="539"/>
      <c r="BLQ47" s="539"/>
      <c r="BLR47" s="539"/>
      <c r="BLS47" s="539"/>
      <c r="BLT47" s="539"/>
      <c r="BLU47" s="539"/>
      <c r="BLV47" s="539"/>
      <c r="BLW47" s="539"/>
      <c r="BLX47" s="539"/>
      <c r="BLY47" s="539"/>
      <c r="BLZ47" s="539"/>
      <c r="BMA47" s="539"/>
      <c r="BMB47" s="539"/>
      <c r="BMC47" s="539"/>
      <c r="BMD47" s="539"/>
      <c r="BME47" s="539"/>
      <c r="BMF47" s="539"/>
      <c r="BMG47" s="539"/>
      <c r="BMH47" s="539"/>
      <c r="BMI47" s="539"/>
      <c r="BMJ47" s="539"/>
      <c r="BMK47" s="539"/>
      <c r="BML47" s="539"/>
      <c r="BMM47" s="539"/>
      <c r="BMN47" s="539"/>
      <c r="BMO47" s="539"/>
      <c r="BMP47" s="539"/>
      <c r="BMQ47" s="539"/>
      <c r="BMR47" s="539"/>
      <c r="BMS47" s="539"/>
      <c r="BMT47" s="539"/>
      <c r="BMU47" s="539"/>
      <c r="BMV47" s="539"/>
      <c r="BMW47" s="539"/>
      <c r="BMX47" s="539"/>
      <c r="BMY47" s="539"/>
      <c r="BMZ47" s="539"/>
      <c r="BNA47" s="539"/>
      <c r="BNB47" s="539"/>
      <c r="BNC47" s="539"/>
      <c r="BND47" s="539"/>
      <c r="BNE47" s="539"/>
      <c r="BNF47" s="539"/>
      <c r="BNG47" s="539"/>
      <c r="BNH47" s="539"/>
      <c r="BNI47" s="539"/>
      <c r="BNJ47" s="539"/>
      <c r="BNK47" s="539"/>
      <c r="BNL47" s="539"/>
      <c r="BNM47" s="539"/>
      <c r="BNN47" s="539"/>
      <c r="BNO47" s="539"/>
      <c r="BNP47" s="539"/>
      <c r="BNQ47" s="539"/>
      <c r="BNR47" s="539"/>
      <c r="BNS47" s="539"/>
      <c r="BNT47" s="539"/>
      <c r="BNU47" s="539"/>
      <c r="BNV47" s="539"/>
      <c r="BNW47" s="539"/>
      <c r="BNX47" s="539"/>
      <c r="BNY47" s="539"/>
      <c r="BNZ47" s="539"/>
      <c r="BOA47" s="539"/>
      <c r="BOB47" s="539"/>
      <c r="BOC47" s="539"/>
      <c r="BOD47" s="539"/>
      <c r="BOE47" s="539"/>
      <c r="BOF47" s="539"/>
      <c r="BOG47" s="539"/>
      <c r="BOH47" s="539"/>
      <c r="BOI47" s="539"/>
      <c r="BOJ47" s="539"/>
      <c r="BOK47" s="539"/>
      <c r="BOL47" s="539"/>
      <c r="BOM47" s="539"/>
      <c r="BON47" s="539"/>
      <c r="BOO47" s="539"/>
      <c r="BOP47" s="539"/>
      <c r="BOQ47" s="539"/>
      <c r="BOR47" s="539"/>
      <c r="BOS47" s="539"/>
      <c r="BOT47" s="539"/>
      <c r="BOU47" s="539"/>
      <c r="BOV47" s="539"/>
      <c r="BOW47" s="539"/>
      <c r="BOX47" s="539"/>
      <c r="BOY47" s="539"/>
      <c r="BOZ47" s="539"/>
      <c r="BPA47" s="539"/>
      <c r="BPB47" s="539"/>
      <c r="BPC47" s="539"/>
      <c r="BPD47" s="539"/>
      <c r="BPE47" s="539"/>
      <c r="BPF47" s="539"/>
      <c r="BPG47" s="539"/>
      <c r="BPH47" s="539"/>
      <c r="BPI47" s="539"/>
      <c r="BPJ47" s="539"/>
      <c r="BPK47" s="539"/>
      <c r="BPL47" s="539"/>
      <c r="BPM47" s="539"/>
      <c r="BPN47" s="539"/>
      <c r="BPO47" s="539"/>
      <c r="BPP47" s="539"/>
      <c r="BPQ47" s="539"/>
      <c r="BPR47" s="539"/>
      <c r="BPS47" s="539"/>
      <c r="BPT47" s="539"/>
      <c r="BPU47" s="539"/>
      <c r="BPV47" s="539"/>
      <c r="BPW47" s="539"/>
      <c r="BPX47" s="539"/>
      <c r="BPY47" s="539"/>
      <c r="BPZ47" s="539"/>
      <c r="BQA47" s="539"/>
      <c r="BQB47" s="539"/>
      <c r="BQC47" s="539"/>
      <c r="BQD47" s="539"/>
      <c r="BQE47" s="539"/>
      <c r="BQF47" s="539"/>
      <c r="BQG47" s="539"/>
      <c r="BQH47" s="539"/>
      <c r="BQI47" s="539"/>
      <c r="BQJ47" s="539"/>
      <c r="BQK47" s="539"/>
      <c r="BQL47" s="539"/>
      <c r="BQM47" s="539"/>
      <c r="BQN47" s="539"/>
      <c r="BQO47" s="539"/>
      <c r="BQP47" s="539"/>
      <c r="BQQ47" s="539"/>
      <c r="BQR47" s="539"/>
      <c r="BQS47" s="539"/>
      <c r="BQT47" s="539"/>
      <c r="BQU47" s="539"/>
      <c r="BQV47" s="539"/>
      <c r="BQW47" s="539"/>
      <c r="BQX47" s="539"/>
      <c r="BQY47" s="539"/>
      <c r="BQZ47" s="539"/>
      <c r="BRA47" s="539"/>
      <c r="BRB47" s="539"/>
      <c r="BRC47" s="539"/>
      <c r="BRD47" s="539"/>
      <c r="BRE47" s="539"/>
      <c r="BRF47" s="539"/>
      <c r="BRG47" s="539"/>
      <c r="BRH47" s="539"/>
      <c r="BRI47" s="539"/>
      <c r="BRJ47" s="539"/>
      <c r="BRK47" s="539"/>
      <c r="BRL47" s="539"/>
      <c r="BRM47" s="539"/>
      <c r="BRN47" s="539"/>
      <c r="BRO47" s="539"/>
      <c r="BRP47" s="539"/>
      <c r="BRQ47" s="539"/>
      <c r="BRR47" s="539"/>
      <c r="BRS47" s="539"/>
      <c r="BRT47" s="539"/>
      <c r="BRU47" s="539"/>
      <c r="BRV47" s="539"/>
      <c r="BRW47" s="539"/>
      <c r="BRX47" s="539"/>
      <c r="BRY47" s="539"/>
      <c r="BRZ47" s="539"/>
      <c r="BSA47" s="539"/>
      <c r="BSB47" s="539"/>
      <c r="BSC47" s="539"/>
      <c r="BSD47" s="539"/>
      <c r="BSE47" s="539"/>
      <c r="BSF47" s="539"/>
      <c r="BSG47" s="539"/>
      <c r="BSH47" s="539"/>
      <c r="BSI47" s="539"/>
      <c r="BSJ47" s="539"/>
      <c r="BSK47" s="539"/>
      <c r="BSL47" s="539"/>
      <c r="BSM47" s="539"/>
      <c r="BSN47" s="539"/>
      <c r="BSO47" s="539"/>
      <c r="BSP47" s="539"/>
      <c r="BSQ47" s="539"/>
      <c r="BSR47" s="539"/>
      <c r="BSS47" s="539"/>
      <c r="BST47" s="539"/>
      <c r="BSU47" s="539"/>
      <c r="BSV47" s="539"/>
      <c r="BSW47" s="539"/>
      <c r="BSX47" s="539"/>
      <c r="BSY47" s="539"/>
      <c r="BSZ47" s="539"/>
      <c r="BTA47" s="539"/>
      <c r="BTB47" s="539"/>
      <c r="BTC47" s="539"/>
      <c r="BTD47" s="539"/>
      <c r="BTE47" s="539"/>
      <c r="BTF47" s="539"/>
      <c r="BTG47" s="539"/>
      <c r="BTH47" s="539"/>
      <c r="BTI47" s="539"/>
      <c r="BTJ47" s="539"/>
      <c r="BTK47" s="539"/>
      <c r="BTL47" s="539"/>
      <c r="BTM47" s="539"/>
      <c r="BTN47" s="539"/>
      <c r="BTO47" s="539"/>
      <c r="BTP47" s="539"/>
      <c r="BTQ47" s="539"/>
      <c r="BTR47" s="539"/>
      <c r="BTS47" s="539"/>
      <c r="BTT47" s="539"/>
      <c r="BTU47" s="539"/>
      <c r="BTV47" s="539"/>
      <c r="BTW47" s="539"/>
      <c r="BTX47" s="539"/>
      <c r="BTY47" s="539"/>
      <c r="BTZ47" s="539"/>
      <c r="BUA47" s="539"/>
      <c r="BUB47" s="539"/>
      <c r="BUC47" s="539"/>
      <c r="BUD47" s="539"/>
      <c r="BUE47" s="539"/>
      <c r="BUF47" s="539"/>
      <c r="BUG47" s="539"/>
      <c r="BUH47" s="539"/>
      <c r="BUI47" s="539"/>
      <c r="BUJ47" s="539"/>
      <c r="BUK47" s="539"/>
      <c r="BUL47" s="539"/>
      <c r="BUM47" s="539"/>
      <c r="BUN47" s="539"/>
      <c r="BUO47" s="539"/>
      <c r="BUP47" s="539"/>
      <c r="BUQ47" s="539"/>
      <c r="BUR47" s="539"/>
      <c r="BUS47" s="539"/>
      <c r="BUT47" s="539"/>
      <c r="BUU47" s="539"/>
      <c r="BUV47" s="539"/>
      <c r="BUW47" s="539"/>
      <c r="BUX47" s="539"/>
      <c r="BUY47" s="539"/>
      <c r="BUZ47" s="539"/>
      <c r="BVA47" s="539"/>
      <c r="BVB47" s="539"/>
      <c r="BVC47" s="539"/>
      <c r="BVD47" s="539"/>
      <c r="BVE47" s="539"/>
      <c r="BVF47" s="539"/>
      <c r="BVG47" s="539"/>
      <c r="BVH47" s="539"/>
      <c r="BVI47" s="539"/>
      <c r="BVJ47" s="539"/>
      <c r="BVK47" s="539"/>
      <c r="BVL47" s="539"/>
      <c r="BVM47" s="539"/>
      <c r="BVN47" s="539"/>
      <c r="BVO47" s="539"/>
      <c r="BVP47" s="539"/>
      <c r="BVQ47" s="539"/>
      <c r="BVR47" s="539"/>
      <c r="BVS47" s="539"/>
      <c r="BVT47" s="539"/>
      <c r="BVU47" s="539"/>
      <c r="BVV47" s="539"/>
      <c r="BVW47" s="539"/>
      <c r="BVX47" s="539"/>
      <c r="BVY47" s="539"/>
      <c r="BVZ47" s="539"/>
      <c r="BWA47" s="539"/>
      <c r="BWB47" s="539"/>
      <c r="BWC47" s="539"/>
      <c r="BWD47" s="539"/>
      <c r="BWE47" s="539"/>
      <c r="BWF47" s="539"/>
      <c r="BWG47" s="539"/>
      <c r="BWH47" s="539"/>
      <c r="BWI47" s="539"/>
      <c r="BWJ47" s="539"/>
      <c r="BWK47" s="539"/>
      <c r="BWL47" s="539"/>
      <c r="BWM47" s="539"/>
      <c r="BWN47" s="539"/>
      <c r="BWO47" s="539"/>
      <c r="BWP47" s="539"/>
      <c r="BWQ47" s="539"/>
      <c r="BWR47" s="539"/>
      <c r="BWS47" s="539"/>
      <c r="BWT47" s="539"/>
      <c r="BWU47" s="539"/>
      <c r="BWV47" s="539"/>
      <c r="BWW47" s="539"/>
      <c r="BWX47" s="539"/>
      <c r="BWY47" s="539"/>
      <c r="BWZ47" s="539"/>
      <c r="BXA47" s="539"/>
      <c r="BXB47" s="539"/>
      <c r="BXC47" s="539"/>
      <c r="BXD47" s="539"/>
      <c r="BXE47" s="539"/>
      <c r="BXF47" s="539"/>
      <c r="BXG47" s="539"/>
      <c r="BXH47" s="539"/>
      <c r="BXI47" s="539"/>
      <c r="BXJ47" s="539"/>
      <c r="BXK47" s="539"/>
      <c r="BXL47" s="539"/>
      <c r="BXM47" s="539"/>
      <c r="BXN47" s="539"/>
      <c r="BXO47" s="539"/>
      <c r="BXP47" s="539"/>
      <c r="BXQ47" s="539"/>
      <c r="BXR47" s="539"/>
      <c r="BXS47" s="539"/>
      <c r="BXT47" s="539"/>
      <c r="BXU47" s="539"/>
      <c r="BXV47" s="539"/>
      <c r="BXW47" s="539"/>
      <c r="BXX47" s="539"/>
      <c r="BXY47" s="539"/>
      <c r="BXZ47" s="539"/>
      <c r="BYA47" s="539"/>
      <c r="BYB47" s="539"/>
      <c r="BYC47" s="539"/>
      <c r="BYD47" s="539"/>
      <c r="BYE47" s="539"/>
      <c r="BYF47" s="539"/>
      <c r="BYG47" s="539"/>
      <c r="BYH47" s="539"/>
      <c r="BYI47" s="539"/>
      <c r="BYJ47" s="539"/>
      <c r="BYK47" s="539"/>
      <c r="BYL47" s="539"/>
      <c r="BYM47" s="539"/>
      <c r="BYN47" s="539"/>
      <c r="BYO47" s="539"/>
      <c r="BYP47" s="539"/>
      <c r="BYQ47" s="539"/>
      <c r="BYR47" s="539"/>
      <c r="BYS47" s="539"/>
      <c r="BYT47" s="539"/>
      <c r="BYU47" s="539"/>
      <c r="BYV47" s="539"/>
      <c r="BYW47" s="539"/>
      <c r="BYX47" s="539"/>
      <c r="BYY47" s="539"/>
      <c r="BYZ47" s="539"/>
      <c r="BZA47" s="539"/>
      <c r="BZB47" s="539"/>
      <c r="BZC47" s="539"/>
      <c r="BZD47" s="539"/>
      <c r="BZE47" s="539"/>
      <c r="BZF47" s="539"/>
      <c r="BZG47" s="539"/>
      <c r="BZH47" s="539"/>
      <c r="BZI47" s="539"/>
      <c r="BZJ47" s="539"/>
      <c r="BZK47" s="539"/>
      <c r="BZL47" s="539"/>
      <c r="BZM47" s="539"/>
      <c r="BZN47" s="539"/>
      <c r="BZO47" s="539"/>
      <c r="BZP47" s="539"/>
      <c r="BZQ47" s="539"/>
      <c r="BZR47" s="539"/>
      <c r="BZS47" s="539"/>
      <c r="BZT47" s="539"/>
      <c r="BZU47" s="539"/>
      <c r="BZV47" s="539"/>
      <c r="BZW47" s="539"/>
      <c r="BZX47" s="539"/>
      <c r="BZY47" s="539"/>
      <c r="BZZ47" s="539"/>
      <c r="CAA47" s="539"/>
      <c r="CAB47" s="539"/>
      <c r="CAC47" s="539"/>
      <c r="CAD47" s="539"/>
      <c r="CAE47" s="539"/>
      <c r="CAF47" s="539"/>
      <c r="CAG47" s="539"/>
      <c r="CAH47" s="539"/>
      <c r="CAI47" s="539"/>
      <c r="CAJ47" s="539"/>
      <c r="CAK47" s="539"/>
      <c r="CAL47" s="539"/>
      <c r="CAM47" s="539"/>
      <c r="CAN47" s="539"/>
      <c r="CAO47" s="539"/>
      <c r="CAP47" s="539"/>
      <c r="CAQ47" s="539"/>
      <c r="CAR47" s="539"/>
      <c r="CAS47" s="539"/>
      <c r="CAT47" s="539"/>
      <c r="CAU47" s="539"/>
      <c r="CAV47" s="539"/>
      <c r="CAW47" s="539"/>
      <c r="CAX47" s="539"/>
      <c r="CAY47" s="539"/>
      <c r="CAZ47" s="539"/>
      <c r="CBA47" s="539"/>
      <c r="CBB47" s="539"/>
      <c r="CBC47" s="539"/>
      <c r="CBD47" s="539"/>
      <c r="CBE47" s="539"/>
      <c r="CBF47" s="539"/>
      <c r="CBG47" s="539"/>
      <c r="CBH47" s="539"/>
      <c r="CBI47" s="539"/>
      <c r="CBJ47" s="539"/>
      <c r="CBK47" s="539"/>
      <c r="CBL47" s="539"/>
      <c r="CBM47" s="539"/>
      <c r="CBN47" s="539"/>
      <c r="CBO47" s="539"/>
      <c r="CBP47" s="539"/>
      <c r="CBQ47" s="539"/>
      <c r="CBR47" s="539"/>
      <c r="CBS47" s="539"/>
      <c r="CBT47" s="539"/>
      <c r="CBU47" s="539"/>
      <c r="CBV47" s="539"/>
      <c r="CBW47" s="539"/>
      <c r="CBX47" s="539"/>
      <c r="CBY47" s="539"/>
      <c r="CBZ47" s="539"/>
      <c r="CCA47" s="539"/>
      <c r="CCB47" s="539"/>
      <c r="CCC47" s="539"/>
      <c r="CCD47" s="539"/>
      <c r="CCE47" s="539"/>
      <c r="CCF47" s="539"/>
      <c r="CCG47" s="539"/>
      <c r="CCH47" s="539"/>
      <c r="CCI47" s="539"/>
      <c r="CCJ47" s="539"/>
      <c r="CCK47" s="539"/>
      <c r="CCL47" s="539"/>
      <c r="CCM47" s="539"/>
      <c r="CCN47" s="539"/>
      <c r="CCO47" s="539"/>
      <c r="CCP47" s="539"/>
      <c r="CCQ47" s="539"/>
      <c r="CCR47" s="539"/>
      <c r="CCS47" s="539"/>
      <c r="CCT47" s="539"/>
      <c r="CCU47" s="539"/>
      <c r="CCV47" s="539"/>
      <c r="CCW47" s="539"/>
      <c r="CCX47" s="539"/>
      <c r="CCY47" s="539"/>
      <c r="CCZ47" s="539"/>
      <c r="CDA47" s="539"/>
      <c r="CDB47" s="539"/>
      <c r="CDC47" s="539"/>
      <c r="CDD47" s="539"/>
      <c r="CDE47" s="539"/>
      <c r="CDF47" s="539"/>
      <c r="CDG47" s="539"/>
      <c r="CDH47" s="539"/>
      <c r="CDI47" s="539"/>
      <c r="CDJ47" s="539"/>
      <c r="CDK47" s="539"/>
      <c r="CDL47" s="539"/>
      <c r="CDM47" s="539"/>
      <c r="CDN47" s="539"/>
      <c r="CDO47" s="539"/>
      <c r="CDP47" s="539"/>
      <c r="CDQ47" s="539"/>
      <c r="CDR47" s="539"/>
      <c r="CDS47" s="539"/>
      <c r="CDT47" s="539"/>
      <c r="CDU47" s="539"/>
      <c r="CDV47" s="539"/>
      <c r="CDW47" s="539"/>
      <c r="CDX47" s="539"/>
      <c r="CDY47" s="539"/>
      <c r="CDZ47" s="539"/>
      <c r="CEA47" s="539"/>
      <c r="CEB47" s="539"/>
      <c r="CEC47" s="539"/>
      <c r="CED47" s="539"/>
      <c r="CEE47" s="539"/>
      <c r="CEF47" s="539"/>
      <c r="CEG47" s="539"/>
      <c r="CEH47" s="539"/>
      <c r="CEI47" s="539"/>
      <c r="CEJ47" s="539"/>
      <c r="CEK47" s="539"/>
      <c r="CEL47" s="539"/>
      <c r="CEM47" s="539"/>
      <c r="CEN47" s="539"/>
      <c r="CEO47" s="539"/>
      <c r="CEP47" s="539"/>
      <c r="CEQ47" s="539"/>
      <c r="CER47" s="539"/>
      <c r="CES47" s="539"/>
      <c r="CET47" s="539"/>
      <c r="CEU47" s="539"/>
      <c r="CEV47" s="539"/>
      <c r="CEW47" s="539"/>
      <c r="CEX47" s="539"/>
      <c r="CEY47" s="539"/>
      <c r="CEZ47" s="539"/>
      <c r="CFA47" s="539"/>
      <c r="CFB47" s="539"/>
      <c r="CFC47" s="539"/>
      <c r="CFD47" s="539"/>
      <c r="CFE47" s="539"/>
      <c r="CFF47" s="539"/>
      <c r="CFG47" s="539"/>
      <c r="CFH47" s="539"/>
      <c r="CFI47" s="539"/>
      <c r="CFJ47" s="539"/>
      <c r="CFK47" s="539"/>
      <c r="CFL47" s="539"/>
      <c r="CFM47" s="539"/>
      <c r="CFN47" s="539"/>
      <c r="CFO47" s="539"/>
      <c r="CFP47" s="539"/>
      <c r="CFQ47" s="539"/>
      <c r="CFR47" s="539"/>
      <c r="CFS47" s="539"/>
      <c r="CFT47" s="539"/>
      <c r="CFU47" s="539"/>
      <c r="CFV47" s="539"/>
      <c r="CFW47" s="539"/>
      <c r="CFX47" s="539"/>
      <c r="CFY47" s="539"/>
      <c r="CFZ47" s="539"/>
      <c r="CGA47" s="539"/>
      <c r="CGB47" s="539"/>
      <c r="CGC47" s="539"/>
      <c r="CGD47" s="539"/>
      <c r="CGE47" s="539"/>
      <c r="CGF47" s="539"/>
      <c r="CGG47" s="539"/>
      <c r="CGH47" s="539"/>
      <c r="CGI47" s="539"/>
      <c r="CGJ47" s="539"/>
      <c r="CGK47" s="539"/>
      <c r="CGL47" s="539"/>
      <c r="CGM47" s="539"/>
      <c r="CGN47" s="539"/>
      <c r="CGO47" s="539"/>
      <c r="CGP47" s="539"/>
      <c r="CGQ47" s="539"/>
      <c r="CGR47" s="539"/>
      <c r="CGS47" s="539"/>
      <c r="CGT47" s="539"/>
      <c r="CGU47" s="539"/>
      <c r="CGV47" s="539"/>
      <c r="CGW47" s="539"/>
      <c r="CGX47" s="539"/>
      <c r="CGY47" s="539"/>
      <c r="CGZ47" s="539"/>
      <c r="CHA47" s="539"/>
      <c r="CHB47" s="539"/>
      <c r="CHC47" s="539"/>
      <c r="CHD47" s="539"/>
      <c r="CHE47" s="539"/>
      <c r="CHF47" s="539"/>
      <c r="CHG47" s="539"/>
      <c r="CHH47" s="539"/>
      <c r="CHI47" s="539"/>
      <c r="CHJ47" s="539"/>
      <c r="CHK47" s="539"/>
      <c r="CHL47" s="539"/>
      <c r="CHM47" s="539"/>
      <c r="CHN47" s="539"/>
      <c r="CHO47" s="539"/>
      <c r="CHP47" s="539"/>
      <c r="CHQ47" s="539"/>
      <c r="CHR47" s="539"/>
      <c r="CHS47" s="539"/>
      <c r="CHT47" s="539"/>
      <c r="CHU47" s="539"/>
      <c r="CHV47" s="539"/>
      <c r="CHW47" s="539"/>
      <c r="CHX47" s="539"/>
      <c r="CHY47" s="539"/>
      <c r="CHZ47" s="539"/>
      <c r="CIA47" s="539"/>
      <c r="CIB47" s="539"/>
      <c r="CIC47" s="539"/>
      <c r="CID47" s="539"/>
      <c r="CIE47" s="539"/>
      <c r="CIF47" s="539"/>
      <c r="CIG47" s="539"/>
      <c r="CIH47" s="539"/>
      <c r="CII47" s="539"/>
      <c r="CIJ47" s="539"/>
      <c r="CIK47" s="539"/>
      <c r="CIL47" s="539"/>
      <c r="CIM47" s="539"/>
      <c r="CIN47" s="539"/>
      <c r="CIO47" s="539"/>
      <c r="CIP47" s="539"/>
      <c r="CIQ47" s="539"/>
      <c r="CIR47" s="539"/>
      <c r="CIS47" s="539"/>
      <c r="CIT47" s="539"/>
      <c r="CIU47" s="539"/>
      <c r="CIV47" s="539"/>
      <c r="CIW47" s="539"/>
      <c r="CIX47" s="539"/>
      <c r="CIY47" s="539"/>
      <c r="CIZ47" s="539"/>
      <c r="CJA47" s="539"/>
      <c r="CJB47" s="539"/>
      <c r="CJC47" s="539"/>
      <c r="CJD47" s="539"/>
      <c r="CJE47" s="539"/>
      <c r="CJF47" s="539"/>
      <c r="CJG47" s="539"/>
      <c r="CJH47" s="539"/>
      <c r="CJI47" s="539"/>
      <c r="CJJ47" s="539"/>
      <c r="CJK47" s="539"/>
      <c r="CJL47" s="539"/>
      <c r="CJM47" s="539"/>
      <c r="CJN47" s="539"/>
      <c r="CJO47" s="539"/>
      <c r="CJP47" s="539"/>
      <c r="CJQ47" s="539"/>
      <c r="CJR47" s="539"/>
      <c r="CJS47" s="539"/>
      <c r="CJT47" s="539"/>
      <c r="CJU47" s="539"/>
      <c r="CJV47" s="539"/>
      <c r="CJW47" s="539"/>
      <c r="CJX47" s="539"/>
      <c r="CJY47" s="539"/>
      <c r="CJZ47" s="539"/>
      <c r="CKA47" s="539"/>
      <c r="CKB47" s="539"/>
      <c r="CKC47" s="539"/>
      <c r="CKD47" s="539"/>
      <c r="CKE47" s="539"/>
      <c r="CKF47" s="539"/>
      <c r="CKG47" s="539"/>
      <c r="CKH47" s="539"/>
      <c r="CKI47" s="539"/>
      <c r="CKJ47" s="539"/>
      <c r="CKK47" s="539"/>
      <c r="CKL47" s="539"/>
      <c r="CKM47" s="539"/>
      <c r="CKN47" s="539"/>
      <c r="CKO47" s="539"/>
      <c r="CKP47" s="539"/>
      <c r="CKQ47" s="539"/>
      <c r="CKR47" s="539"/>
      <c r="CKS47" s="539"/>
      <c r="CKT47" s="539"/>
      <c r="CKU47" s="539"/>
      <c r="CKV47" s="539"/>
      <c r="CKW47" s="539"/>
      <c r="CKX47" s="539"/>
      <c r="CKY47" s="539"/>
      <c r="CKZ47" s="539"/>
      <c r="CLA47" s="539"/>
      <c r="CLB47" s="539"/>
      <c r="CLC47" s="539"/>
      <c r="CLD47" s="539"/>
      <c r="CLE47" s="539"/>
      <c r="CLF47" s="539"/>
      <c r="CLG47" s="539"/>
      <c r="CLH47" s="539"/>
      <c r="CLI47" s="539"/>
      <c r="CLJ47" s="539"/>
      <c r="CLK47" s="539"/>
      <c r="CLL47" s="539"/>
      <c r="CLM47" s="539"/>
      <c r="CLN47" s="539"/>
      <c r="CLO47" s="539"/>
      <c r="CLP47" s="539"/>
      <c r="CLQ47" s="539"/>
      <c r="CLR47" s="539"/>
      <c r="CLS47" s="539"/>
      <c r="CLT47" s="539"/>
      <c r="CLU47" s="539"/>
      <c r="CLV47" s="539"/>
      <c r="CLW47" s="539"/>
      <c r="CLX47" s="539"/>
      <c r="CLY47" s="539"/>
      <c r="CLZ47" s="539"/>
      <c r="CMA47" s="539"/>
      <c r="CMB47" s="539"/>
      <c r="CMC47" s="539"/>
      <c r="CMD47" s="539"/>
      <c r="CME47" s="539"/>
      <c r="CMF47" s="539"/>
      <c r="CMG47" s="539"/>
      <c r="CMH47" s="539"/>
      <c r="CMI47" s="539"/>
      <c r="CMJ47" s="539"/>
      <c r="CMK47" s="539"/>
      <c r="CML47" s="539"/>
      <c r="CMM47" s="539"/>
      <c r="CMN47" s="539"/>
      <c r="CMO47" s="539"/>
      <c r="CMP47" s="539"/>
      <c r="CMQ47" s="539"/>
      <c r="CMR47" s="539"/>
      <c r="CMS47" s="539"/>
      <c r="CMT47" s="539"/>
      <c r="CMU47" s="539"/>
      <c r="CMV47" s="539"/>
      <c r="CMW47" s="539"/>
      <c r="CMX47" s="539"/>
      <c r="CMY47" s="539"/>
      <c r="CMZ47" s="539"/>
      <c r="CNA47" s="539"/>
      <c r="CNB47" s="539"/>
      <c r="CNC47" s="539"/>
      <c r="CND47" s="539"/>
      <c r="CNE47" s="539"/>
      <c r="CNF47" s="539"/>
      <c r="CNG47" s="539"/>
      <c r="CNH47" s="539"/>
      <c r="CNI47" s="539"/>
      <c r="CNJ47" s="539"/>
      <c r="CNK47" s="539"/>
      <c r="CNL47" s="539"/>
      <c r="CNM47" s="539"/>
      <c r="CNN47" s="539"/>
      <c r="CNO47" s="539"/>
      <c r="CNP47" s="539"/>
      <c r="CNQ47" s="539"/>
      <c r="CNR47" s="539"/>
      <c r="CNS47" s="539"/>
      <c r="CNT47" s="539"/>
      <c r="CNU47" s="539"/>
      <c r="CNV47" s="539"/>
      <c r="CNW47" s="539"/>
      <c r="CNX47" s="539"/>
      <c r="CNY47" s="539"/>
      <c r="CNZ47" s="539"/>
      <c r="COA47" s="539"/>
      <c r="COB47" s="539"/>
      <c r="COC47" s="539"/>
      <c r="COD47" s="539"/>
      <c r="COE47" s="539"/>
      <c r="COF47" s="539"/>
      <c r="COG47" s="539"/>
      <c r="COH47" s="539"/>
      <c r="COI47" s="539"/>
      <c r="COJ47" s="539"/>
      <c r="COK47" s="539"/>
      <c r="COL47" s="539"/>
      <c r="COM47" s="539"/>
      <c r="CON47" s="539"/>
      <c r="COO47" s="539"/>
      <c r="COP47" s="539"/>
      <c r="COQ47" s="539"/>
      <c r="COR47" s="539"/>
      <c r="COS47" s="539"/>
      <c r="COT47" s="539"/>
      <c r="COU47" s="539"/>
      <c r="COV47" s="539"/>
      <c r="COW47" s="539"/>
      <c r="COX47" s="539"/>
      <c r="COY47" s="539"/>
      <c r="COZ47" s="539"/>
      <c r="CPA47" s="539"/>
      <c r="CPB47" s="539"/>
      <c r="CPC47" s="539"/>
      <c r="CPD47" s="539"/>
      <c r="CPE47" s="539"/>
      <c r="CPF47" s="539"/>
      <c r="CPG47" s="539"/>
      <c r="CPH47" s="539"/>
      <c r="CPI47" s="539"/>
      <c r="CPJ47" s="539"/>
      <c r="CPK47" s="539"/>
      <c r="CPL47" s="539"/>
      <c r="CPM47" s="539"/>
      <c r="CPN47" s="539"/>
      <c r="CPO47" s="539"/>
      <c r="CPP47" s="539"/>
      <c r="CPQ47" s="539"/>
      <c r="CPR47" s="539"/>
      <c r="CPS47" s="539"/>
      <c r="CPT47" s="539"/>
      <c r="CPU47" s="539"/>
      <c r="CPV47" s="539"/>
      <c r="CPW47" s="539"/>
      <c r="CPX47" s="539"/>
      <c r="CPY47" s="539"/>
      <c r="CPZ47" s="539"/>
      <c r="CQA47" s="539"/>
      <c r="CQB47" s="539"/>
      <c r="CQC47" s="539"/>
      <c r="CQD47" s="539"/>
      <c r="CQE47" s="539"/>
      <c r="CQF47" s="539"/>
      <c r="CQG47" s="539"/>
      <c r="CQH47" s="539"/>
      <c r="CQI47" s="539"/>
      <c r="CQJ47" s="539"/>
      <c r="CQK47" s="539"/>
      <c r="CQL47" s="539"/>
      <c r="CQM47" s="539"/>
      <c r="CQN47" s="539"/>
      <c r="CQO47" s="539"/>
      <c r="CQP47" s="539"/>
      <c r="CQQ47" s="539"/>
      <c r="CQR47" s="539"/>
      <c r="CQS47" s="539"/>
      <c r="CQT47" s="539"/>
      <c r="CQU47" s="539"/>
      <c r="CQV47" s="539"/>
      <c r="CQW47" s="539"/>
      <c r="CQX47" s="539"/>
      <c r="CQY47" s="539"/>
      <c r="CQZ47" s="539"/>
      <c r="CRA47" s="539"/>
      <c r="CRB47" s="539"/>
      <c r="CRC47" s="539"/>
      <c r="CRD47" s="539"/>
      <c r="CRE47" s="539"/>
      <c r="CRF47" s="539"/>
      <c r="CRG47" s="539"/>
      <c r="CRH47" s="539"/>
      <c r="CRI47" s="539"/>
      <c r="CRJ47" s="539"/>
      <c r="CRK47" s="539"/>
      <c r="CRL47" s="539"/>
      <c r="CRM47" s="539"/>
      <c r="CRN47" s="539"/>
      <c r="CRO47" s="539"/>
      <c r="CRP47" s="539"/>
      <c r="CRQ47" s="539"/>
      <c r="CRR47" s="539"/>
      <c r="CRS47" s="539"/>
      <c r="CRT47" s="539"/>
      <c r="CRU47" s="539"/>
      <c r="CRV47" s="539"/>
      <c r="CRW47" s="539"/>
      <c r="CRX47" s="539"/>
      <c r="CRY47" s="539"/>
      <c r="CRZ47" s="539"/>
      <c r="CSA47" s="539"/>
      <c r="CSB47" s="539"/>
      <c r="CSC47" s="539"/>
      <c r="CSD47" s="539"/>
      <c r="CSE47" s="539"/>
      <c r="CSF47" s="539"/>
      <c r="CSG47" s="539"/>
      <c r="CSH47" s="539"/>
      <c r="CSI47" s="539"/>
      <c r="CSJ47" s="539"/>
      <c r="CSK47" s="539"/>
      <c r="CSL47" s="539"/>
      <c r="CSM47" s="539"/>
      <c r="CSN47" s="539"/>
      <c r="CSO47" s="539"/>
      <c r="CSP47" s="539"/>
      <c r="CSQ47" s="539"/>
      <c r="CSR47" s="539"/>
      <c r="CSS47" s="539"/>
      <c r="CST47" s="539"/>
      <c r="CSU47" s="539"/>
      <c r="CSV47" s="539"/>
      <c r="CSW47" s="539"/>
      <c r="CSX47" s="539"/>
      <c r="CSY47" s="539"/>
      <c r="CSZ47" s="539"/>
      <c r="CTA47" s="539"/>
      <c r="CTB47" s="539"/>
      <c r="CTC47" s="539"/>
      <c r="CTD47" s="539"/>
      <c r="CTE47" s="539"/>
      <c r="CTF47" s="539"/>
      <c r="CTG47" s="539"/>
      <c r="CTH47" s="539"/>
      <c r="CTI47" s="539"/>
      <c r="CTJ47" s="539"/>
      <c r="CTK47" s="539"/>
      <c r="CTL47" s="539"/>
      <c r="CTM47" s="539"/>
      <c r="CTN47" s="539"/>
      <c r="CTO47" s="539"/>
      <c r="CTP47" s="539"/>
      <c r="CTQ47" s="539"/>
      <c r="CTR47" s="539"/>
      <c r="CTS47" s="539"/>
      <c r="CTT47" s="539"/>
      <c r="CTU47" s="539"/>
      <c r="CTV47" s="539"/>
      <c r="CTW47" s="539"/>
      <c r="CTX47" s="539"/>
      <c r="CTY47" s="539"/>
      <c r="CTZ47" s="539"/>
      <c r="CUA47" s="539"/>
      <c r="CUB47" s="539"/>
      <c r="CUC47" s="539"/>
      <c r="CUD47" s="539"/>
      <c r="CUE47" s="539"/>
      <c r="CUF47" s="539"/>
      <c r="CUG47" s="539"/>
      <c r="CUH47" s="539"/>
      <c r="CUI47" s="539"/>
      <c r="CUJ47" s="539"/>
      <c r="CUK47" s="539"/>
      <c r="CUL47" s="539"/>
      <c r="CUM47" s="539"/>
      <c r="CUN47" s="539"/>
      <c r="CUO47" s="539"/>
      <c r="CUP47" s="539"/>
      <c r="CUQ47" s="539"/>
      <c r="CUR47" s="539"/>
      <c r="CUS47" s="539"/>
      <c r="CUT47" s="539"/>
      <c r="CUU47" s="539"/>
      <c r="CUV47" s="539"/>
      <c r="CUW47" s="539"/>
      <c r="CUX47" s="539"/>
      <c r="CUY47" s="539"/>
      <c r="CUZ47" s="539"/>
      <c r="CVA47" s="539"/>
      <c r="CVB47" s="539"/>
      <c r="CVC47" s="539"/>
      <c r="CVD47" s="539"/>
      <c r="CVE47" s="539"/>
      <c r="CVF47" s="539"/>
      <c r="CVG47" s="539"/>
      <c r="CVH47" s="539"/>
      <c r="CVI47" s="539"/>
      <c r="CVJ47" s="539"/>
      <c r="CVK47" s="539"/>
      <c r="CVL47" s="539"/>
      <c r="CVM47" s="539"/>
      <c r="CVN47" s="539"/>
      <c r="CVO47" s="539"/>
      <c r="CVP47" s="539"/>
      <c r="CVQ47" s="539"/>
      <c r="CVR47" s="539"/>
      <c r="CVS47" s="539"/>
      <c r="CVT47" s="539"/>
      <c r="CVU47" s="539"/>
      <c r="CVV47" s="539"/>
      <c r="CVW47" s="539"/>
      <c r="CVX47" s="539"/>
      <c r="CVY47" s="539"/>
      <c r="CVZ47" s="539"/>
      <c r="CWA47" s="539"/>
      <c r="CWB47" s="539"/>
      <c r="CWC47" s="539"/>
      <c r="CWD47" s="539"/>
      <c r="CWE47" s="539"/>
      <c r="CWF47" s="539"/>
      <c r="CWG47" s="539"/>
      <c r="CWH47" s="539"/>
      <c r="CWI47" s="539"/>
      <c r="CWJ47" s="539"/>
      <c r="CWK47" s="539"/>
      <c r="CWL47" s="539"/>
      <c r="CWM47" s="539"/>
      <c r="CWN47" s="539"/>
      <c r="CWO47" s="539"/>
      <c r="CWP47" s="539"/>
      <c r="CWQ47" s="539"/>
      <c r="CWR47" s="539"/>
      <c r="CWS47" s="539"/>
      <c r="CWT47" s="539"/>
      <c r="CWU47" s="539"/>
      <c r="CWV47" s="539"/>
      <c r="CWW47" s="539"/>
      <c r="CWX47" s="539"/>
      <c r="CWY47" s="539"/>
      <c r="CWZ47" s="539"/>
      <c r="CXA47" s="539"/>
      <c r="CXB47" s="539"/>
      <c r="CXC47" s="539"/>
      <c r="CXD47" s="539"/>
      <c r="CXE47" s="539"/>
      <c r="CXF47" s="539"/>
      <c r="CXG47" s="539"/>
      <c r="CXH47" s="539"/>
      <c r="CXI47" s="539"/>
      <c r="CXJ47" s="539"/>
      <c r="CXK47" s="539"/>
      <c r="CXL47" s="539"/>
      <c r="CXM47" s="539"/>
      <c r="CXN47" s="539"/>
      <c r="CXO47" s="539"/>
      <c r="CXP47" s="539"/>
      <c r="CXQ47" s="539"/>
      <c r="CXR47" s="539"/>
      <c r="CXS47" s="539"/>
      <c r="CXT47" s="539"/>
      <c r="CXU47" s="539"/>
      <c r="CXV47" s="539"/>
      <c r="CXW47" s="539"/>
      <c r="CXX47" s="539"/>
      <c r="CXY47" s="539"/>
      <c r="CXZ47" s="539"/>
      <c r="CYA47" s="539"/>
      <c r="CYB47" s="539"/>
      <c r="CYC47" s="539"/>
      <c r="CYD47" s="539"/>
      <c r="CYE47" s="539"/>
      <c r="CYF47" s="539"/>
      <c r="CYG47" s="539"/>
      <c r="CYH47" s="539"/>
      <c r="CYI47" s="539"/>
      <c r="CYJ47" s="539"/>
      <c r="CYK47" s="539"/>
      <c r="CYL47" s="539"/>
      <c r="CYM47" s="539"/>
      <c r="CYN47" s="539"/>
      <c r="CYO47" s="539"/>
      <c r="CYP47" s="539"/>
      <c r="CYQ47" s="539"/>
      <c r="CYR47" s="539"/>
      <c r="CYS47" s="539"/>
      <c r="CYT47" s="539"/>
      <c r="CYU47" s="539"/>
      <c r="CYV47" s="539"/>
      <c r="CYW47" s="539"/>
      <c r="CYX47" s="539"/>
      <c r="CYY47" s="539"/>
      <c r="CYZ47" s="539"/>
      <c r="CZA47" s="539"/>
      <c r="CZB47" s="539"/>
      <c r="CZC47" s="539"/>
      <c r="CZD47" s="539"/>
      <c r="CZE47" s="539"/>
      <c r="CZF47" s="539"/>
      <c r="CZG47" s="539"/>
      <c r="CZH47" s="539"/>
      <c r="CZI47" s="539"/>
      <c r="CZJ47" s="539"/>
      <c r="CZK47" s="539"/>
      <c r="CZL47" s="539"/>
      <c r="CZM47" s="539"/>
      <c r="CZN47" s="539"/>
      <c r="CZO47" s="539"/>
      <c r="CZP47" s="539"/>
      <c r="CZQ47" s="539"/>
      <c r="CZR47" s="539"/>
      <c r="CZS47" s="539"/>
      <c r="CZT47" s="539"/>
      <c r="CZU47" s="539"/>
      <c r="CZV47" s="539"/>
      <c r="CZW47" s="539"/>
      <c r="CZX47" s="539"/>
      <c r="CZY47" s="539"/>
      <c r="CZZ47" s="539"/>
      <c r="DAA47" s="539"/>
      <c r="DAB47" s="539"/>
      <c r="DAC47" s="539"/>
      <c r="DAD47" s="539"/>
      <c r="DAE47" s="539"/>
      <c r="DAF47" s="539"/>
      <c r="DAG47" s="539"/>
      <c r="DAH47" s="539"/>
      <c r="DAI47" s="539"/>
      <c r="DAJ47" s="539"/>
      <c r="DAK47" s="539"/>
      <c r="DAL47" s="539"/>
      <c r="DAM47" s="539"/>
      <c r="DAN47" s="539"/>
      <c r="DAO47" s="539"/>
      <c r="DAP47" s="539"/>
      <c r="DAQ47" s="539"/>
      <c r="DAR47" s="539"/>
      <c r="DAS47" s="539"/>
      <c r="DAT47" s="539"/>
      <c r="DAU47" s="539"/>
      <c r="DAV47" s="539"/>
      <c r="DAW47" s="539"/>
      <c r="DAX47" s="539"/>
      <c r="DAY47" s="539"/>
      <c r="DAZ47" s="539"/>
      <c r="DBA47" s="539"/>
      <c r="DBB47" s="539"/>
      <c r="DBC47" s="539"/>
      <c r="DBD47" s="539"/>
      <c r="DBE47" s="539"/>
      <c r="DBF47" s="539"/>
      <c r="DBG47" s="539"/>
      <c r="DBH47" s="539"/>
      <c r="DBI47" s="539"/>
      <c r="DBJ47" s="539"/>
      <c r="DBK47" s="539"/>
      <c r="DBL47" s="539"/>
      <c r="DBM47" s="539"/>
      <c r="DBN47" s="539"/>
      <c r="DBO47" s="539"/>
      <c r="DBP47" s="539"/>
      <c r="DBQ47" s="539"/>
      <c r="DBR47" s="539"/>
      <c r="DBS47" s="539"/>
      <c r="DBT47" s="539"/>
      <c r="DBU47" s="539"/>
      <c r="DBV47" s="539"/>
      <c r="DBW47" s="539"/>
      <c r="DBX47" s="539"/>
      <c r="DBY47" s="539"/>
      <c r="DBZ47" s="539"/>
      <c r="DCA47" s="539"/>
      <c r="DCB47" s="539"/>
      <c r="DCC47" s="539"/>
      <c r="DCD47" s="539"/>
      <c r="DCE47" s="539"/>
      <c r="DCF47" s="539"/>
      <c r="DCG47" s="539"/>
      <c r="DCH47" s="539"/>
      <c r="DCI47" s="539"/>
      <c r="DCJ47" s="539"/>
      <c r="DCK47" s="539"/>
      <c r="DCL47" s="539"/>
      <c r="DCM47" s="539"/>
      <c r="DCN47" s="539"/>
      <c r="DCO47" s="539"/>
      <c r="DCP47" s="539"/>
      <c r="DCQ47" s="539"/>
      <c r="DCR47" s="539"/>
      <c r="DCS47" s="539"/>
      <c r="DCT47" s="539"/>
      <c r="DCU47" s="539"/>
      <c r="DCV47" s="539"/>
      <c r="DCW47" s="539"/>
      <c r="DCX47" s="539"/>
      <c r="DCY47" s="539"/>
      <c r="DCZ47" s="539"/>
      <c r="DDA47" s="539"/>
      <c r="DDB47" s="539"/>
      <c r="DDC47" s="539"/>
      <c r="DDD47" s="539"/>
      <c r="DDE47" s="539"/>
      <c r="DDF47" s="539"/>
      <c r="DDG47" s="539"/>
      <c r="DDH47" s="539"/>
      <c r="DDI47" s="539"/>
      <c r="DDJ47" s="539"/>
      <c r="DDK47" s="539"/>
      <c r="DDL47" s="539"/>
      <c r="DDM47" s="539"/>
      <c r="DDN47" s="539"/>
      <c r="DDO47" s="539"/>
      <c r="DDP47" s="539"/>
      <c r="DDQ47" s="539"/>
      <c r="DDR47" s="539"/>
      <c r="DDS47" s="539"/>
      <c r="DDT47" s="539"/>
      <c r="DDU47" s="539"/>
      <c r="DDV47" s="539"/>
      <c r="DDW47" s="539"/>
      <c r="DDX47" s="539"/>
      <c r="DDY47" s="539"/>
      <c r="DDZ47" s="539"/>
      <c r="DEA47" s="539"/>
      <c r="DEB47" s="539"/>
      <c r="DEC47" s="539"/>
      <c r="DED47" s="539"/>
      <c r="DEE47" s="539"/>
      <c r="DEF47" s="539"/>
      <c r="DEG47" s="539"/>
      <c r="DEH47" s="539"/>
      <c r="DEI47" s="539"/>
      <c r="DEJ47" s="539"/>
      <c r="DEK47" s="539"/>
      <c r="DEL47" s="539"/>
      <c r="DEM47" s="539"/>
      <c r="DEN47" s="539"/>
      <c r="DEO47" s="539"/>
      <c r="DEP47" s="539"/>
      <c r="DEQ47" s="539"/>
      <c r="DER47" s="539"/>
      <c r="DES47" s="539"/>
      <c r="DET47" s="539"/>
      <c r="DEU47" s="539"/>
      <c r="DEV47" s="539"/>
      <c r="DEW47" s="539"/>
      <c r="DEX47" s="539"/>
      <c r="DEY47" s="539"/>
      <c r="DEZ47" s="539"/>
      <c r="DFA47" s="539"/>
      <c r="DFB47" s="539"/>
      <c r="DFC47" s="539"/>
      <c r="DFD47" s="539"/>
      <c r="DFE47" s="539"/>
      <c r="DFF47" s="539"/>
      <c r="DFG47" s="539"/>
      <c r="DFH47" s="539"/>
      <c r="DFI47" s="539"/>
      <c r="DFJ47" s="539"/>
      <c r="DFK47" s="539"/>
      <c r="DFL47" s="539"/>
      <c r="DFM47" s="539"/>
      <c r="DFN47" s="539"/>
      <c r="DFO47" s="539"/>
      <c r="DFP47" s="539"/>
      <c r="DFQ47" s="539"/>
      <c r="DFR47" s="539"/>
      <c r="DFS47" s="539"/>
      <c r="DFT47" s="539"/>
      <c r="DFU47" s="539"/>
      <c r="DFV47" s="539"/>
      <c r="DFW47" s="539"/>
      <c r="DFX47" s="539"/>
      <c r="DFY47" s="539"/>
      <c r="DFZ47" s="539"/>
      <c r="DGA47" s="539"/>
      <c r="DGB47" s="539"/>
      <c r="DGC47" s="539"/>
      <c r="DGD47" s="539"/>
      <c r="DGE47" s="539"/>
      <c r="DGF47" s="539"/>
      <c r="DGG47" s="539"/>
      <c r="DGH47" s="539"/>
      <c r="DGI47" s="539"/>
      <c r="DGJ47" s="539"/>
      <c r="DGK47" s="539"/>
      <c r="DGL47" s="539"/>
      <c r="DGM47" s="539"/>
      <c r="DGN47" s="539"/>
      <c r="DGO47" s="539"/>
      <c r="DGP47" s="539"/>
      <c r="DGQ47" s="539"/>
      <c r="DGR47" s="539"/>
      <c r="DGS47" s="539"/>
      <c r="DGT47" s="539"/>
      <c r="DGU47" s="539"/>
      <c r="DGV47" s="539"/>
      <c r="DGW47" s="539"/>
      <c r="DGX47" s="539"/>
      <c r="DGY47" s="539"/>
      <c r="DGZ47" s="539"/>
      <c r="DHA47" s="539"/>
      <c r="DHB47" s="539"/>
      <c r="DHC47" s="539"/>
      <c r="DHD47" s="539"/>
      <c r="DHE47" s="539"/>
      <c r="DHF47" s="539"/>
      <c r="DHG47" s="539"/>
      <c r="DHH47" s="539"/>
      <c r="DHI47" s="539"/>
      <c r="DHJ47" s="539"/>
      <c r="DHK47" s="539"/>
      <c r="DHL47" s="539"/>
      <c r="DHM47" s="539"/>
      <c r="DHN47" s="539"/>
      <c r="DHO47" s="539"/>
      <c r="DHP47" s="539"/>
      <c r="DHQ47" s="539"/>
      <c r="DHR47" s="539"/>
      <c r="DHS47" s="539"/>
      <c r="DHT47" s="539"/>
      <c r="DHU47" s="539"/>
      <c r="DHV47" s="539"/>
      <c r="DHW47" s="539"/>
      <c r="DHX47" s="539"/>
      <c r="DHY47" s="539"/>
      <c r="DHZ47" s="539"/>
      <c r="DIA47" s="539"/>
      <c r="DIB47" s="539"/>
      <c r="DIC47" s="539"/>
      <c r="DID47" s="539"/>
      <c r="DIE47" s="539"/>
      <c r="DIF47" s="539"/>
      <c r="DIG47" s="539"/>
      <c r="DIH47" s="539"/>
      <c r="DII47" s="539"/>
      <c r="DIJ47" s="539"/>
      <c r="DIK47" s="539"/>
      <c r="DIL47" s="539"/>
      <c r="DIM47" s="539"/>
      <c r="DIN47" s="539"/>
      <c r="DIO47" s="539"/>
      <c r="DIP47" s="539"/>
      <c r="DIQ47" s="539"/>
      <c r="DIR47" s="539"/>
      <c r="DIS47" s="539"/>
      <c r="DIT47" s="539"/>
      <c r="DIU47" s="539"/>
      <c r="DIV47" s="539"/>
      <c r="DIW47" s="539"/>
      <c r="DIX47" s="539"/>
      <c r="DIY47" s="539"/>
      <c r="DIZ47" s="539"/>
      <c r="DJA47" s="539"/>
      <c r="DJB47" s="539"/>
      <c r="DJC47" s="539"/>
      <c r="DJD47" s="539"/>
      <c r="DJE47" s="539"/>
      <c r="DJF47" s="539"/>
      <c r="DJG47" s="539"/>
      <c r="DJH47" s="539"/>
      <c r="DJI47" s="539"/>
      <c r="DJJ47" s="539"/>
      <c r="DJK47" s="539"/>
      <c r="DJL47" s="539"/>
      <c r="DJM47" s="539"/>
      <c r="DJN47" s="539"/>
      <c r="DJO47" s="539"/>
      <c r="DJP47" s="539"/>
      <c r="DJQ47" s="539"/>
      <c r="DJR47" s="539"/>
      <c r="DJS47" s="539"/>
      <c r="DJT47" s="539"/>
      <c r="DJU47" s="539"/>
      <c r="DJV47" s="539"/>
      <c r="DJW47" s="539"/>
      <c r="DJX47" s="539"/>
      <c r="DJY47" s="539"/>
      <c r="DJZ47" s="539"/>
      <c r="DKA47" s="539"/>
      <c r="DKB47" s="539"/>
      <c r="DKC47" s="539"/>
      <c r="DKD47" s="539"/>
      <c r="DKE47" s="539"/>
      <c r="DKF47" s="539"/>
      <c r="DKG47" s="539"/>
      <c r="DKH47" s="539"/>
      <c r="DKI47" s="539"/>
      <c r="DKJ47" s="539"/>
      <c r="DKK47" s="539"/>
      <c r="DKL47" s="539"/>
      <c r="DKM47" s="539"/>
      <c r="DKN47" s="539"/>
      <c r="DKO47" s="539"/>
      <c r="DKP47" s="539"/>
      <c r="DKQ47" s="539"/>
      <c r="DKR47" s="539"/>
      <c r="DKS47" s="539"/>
      <c r="DKT47" s="539"/>
      <c r="DKU47" s="539"/>
      <c r="DKV47" s="539"/>
      <c r="DKW47" s="539"/>
      <c r="DKX47" s="539"/>
      <c r="DKY47" s="539"/>
      <c r="DKZ47" s="539"/>
      <c r="DLA47" s="539"/>
      <c r="DLB47" s="539"/>
      <c r="DLC47" s="539"/>
      <c r="DLD47" s="539"/>
      <c r="DLE47" s="539"/>
      <c r="DLF47" s="539"/>
      <c r="DLG47" s="539"/>
      <c r="DLH47" s="539"/>
      <c r="DLI47" s="539"/>
      <c r="DLJ47" s="539"/>
      <c r="DLK47" s="539"/>
      <c r="DLL47" s="539"/>
      <c r="DLM47" s="539"/>
      <c r="DLN47" s="539"/>
      <c r="DLO47" s="539"/>
      <c r="DLP47" s="539"/>
      <c r="DLQ47" s="539"/>
      <c r="DLR47" s="539"/>
      <c r="DLS47" s="539"/>
      <c r="DLT47" s="539"/>
      <c r="DLU47" s="539"/>
      <c r="DLV47" s="539"/>
      <c r="DLW47" s="539"/>
      <c r="DLX47" s="539"/>
      <c r="DLY47" s="539"/>
      <c r="DLZ47" s="539"/>
      <c r="DMA47" s="539"/>
      <c r="DMB47" s="539"/>
      <c r="DMC47" s="539"/>
      <c r="DMD47" s="539"/>
      <c r="DME47" s="539"/>
      <c r="DMF47" s="539"/>
      <c r="DMG47" s="539"/>
      <c r="DMH47" s="539"/>
      <c r="DMI47" s="539"/>
      <c r="DMJ47" s="539"/>
      <c r="DMK47" s="539"/>
      <c r="DML47" s="539"/>
      <c r="DMM47" s="539"/>
      <c r="DMN47" s="539"/>
      <c r="DMO47" s="539"/>
      <c r="DMP47" s="539"/>
      <c r="DMQ47" s="539"/>
      <c r="DMR47" s="539"/>
      <c r="DMS47" s="539"/>
      <c r="DMT47" s="539"/>
      <c r="DMU47" s="539"/>
      <c r="DMV47" s="539"/>
      <c r="DMW47" s="539"/>
      <c r="DMX47" s="539"/>
      <c r="DMY47" s="539"/>
      <c r="DMZ47" s="539"/>
      <c r="DNA47" s="539"/>
      <c r="DNB47" s="539"/>
      <c r="DNC47" s="539"/>
      <c r="DND47" s="539"/>
      <c r="DNE47" s="539"/>
      <c r="DNF47" s="539"/>
      <c r="DNG47" s="539"/>
      <c r="DNH47" s="539"/>
      <c r="DNI47" s="539"/>
      <c r="DNJ47" s="539"/>
      <c r="DNK47" s="539"/>
      <c r="DNL47" s="539"/>
      <c r="DNM47" s="539"/>
      <c r="DNN47" s="539"/>
      <c r="DNO47" s="539"/>
      <c r="DNP47" s="539"/>
      <c r="DNQ47" s="539"/>
      <c r="DNR47" s="539"/>
      <c r="DNS47" s="539"/>
      <c r="DNT47" s="539"/>
      <c r="DNU47" s="539"/>
      <c r="DNV47" s="539"/>
      <c r="DNW47" s="539"/>
      <c r="DNX47" s="539"/>
      <c r="DNY47" s="539"/>
      <c r="DNZ47" s="539"/>
      <c r="DOA47" s="539"/>
      <c r="DOB47" s="539"/>
      <c r="DOC47" s="539"/>
      <c r="DOD47" s="539"/>
      <c r="DOE47" s="539"/>
      <c r="DOF47" s="539"/>
      <c r="DOG47" s="539"/>
      <c r="DOH47" s="539"/>
      <c r="DOI47" s="539"/>
      <c r="DOJ47" s="539"/>
      <c r="DOK47" s="539"/>
      <c r="DOL47" s="539"/>
      <c r="DOM47" s="539"/>
      <c r="DON47" s="539"/>
      <c r="DOO47" s="539"/>
      <c r="DOP47" s="539"/>
      <c r="DOQ47" s="539"/>
      <c r="DOR47" s="539"/>
      <c r="DOS47" s="539"/>
      <c r="DOT47" s="539"/>
      <c r="DOU47" s="539"/>
      <c r="DOV47" s="539"/>
      <c r="DOW47" s="539"/>
      <c r="DOX47" s="539"/>
      <c r="DOY47" s="539"/>
      <c r="DOZ47" s="539"/>
      <c r="DPA47" s="539"/>
      <c r="DPB47" s="539"/>
      <c r="DPC47" s="539"/>
      <c r="DPD47" s="539"/>
      <c r="DPE47" s="539"/>
      <c r="DPF47" s="539"/>
      <c r="DPG47" s="539"/>
      <c r="DPH47" s="539"/>
      <c r="DPI47" s="539"/>
      <c r="DPJ47" s="539"/>
      <c r="DPK47" s="539"/>
      <c r="DPL47" s="539"/>
      <c r="DPM47" s="539"/>
      <c r="DPN47" s="539"/>
      <c r="DPO47" s="539"/>
      <c r="DPP47" s="539"/>
      <c r="DPQ47" s="539"/>
      <c r="DPR47" s="539"/>
      <c r="DPS47" s="539"/>
      <c r="DPT47" s="539"/>
      <c r="DPU47" s="539"/>
      <c r="DPV47" s="539"/>
      <c r="DPW47" s="539"/>
      <c r="DPX47" s="539"/>
      <c r="DPY47" s="539"/>
      <c r="DPZ47" s="539"/>
      <c r="DQA47" s="539"/>
      <c r="DQB47" s="539"/>
      <c r="DQC47" s="539"/>
      <c r="DQD47" s="539"/>
      <c r="DQE47" s="539"/>
      <c r="DQF47" s="539"/>
      <c r="DQG47" s="539"/>
      <c r="DQH47" s="539"/>
      <c r="DQI47" s="539"/>
      <c r="DQJ47" s="539"/>
      <c r="DQK47" s="539"/>
      <c r="DQL47" s="539"/>
      <c r="DQM47" s="539"/>
      <c r="DQN47" s="539"/>
      <c r="DQO47" s="539"/>
      <c r="DQP47" s="539"/>
      <c r="DQQ47" s="539"/>
      <c r="DQR47" s="539"/>
      <c r="DQS47" s="539"/>
      <c r="DQT47" s="539"/>
      <c r="DQU47" s="539"/>
      <c r="DQV47" s="539"/>
      <c r="DQW47" s="539"/>
      <c r="DQX47" s="539"/>
      <c r="DQY47" s="539"/>
      <c r="DQZ47" s="539"/>
      <c r="DRA47" s="539"/>
      <c r="DRB47" s="539"/>
      <c r="DRC47" s="539"/>
      <c r="DRD47" s="539"/>
      <c r="DRE47" s="539"/>
      <c r="DRF47" s="539"/>
      <c r="DRG47" s="539"/>
      <c r="DRH47" s="539"/>
      <c r="DRI47" s="539"/>
      <c r="DRJ47" s="539"/>
      <c r="DRK47" s="539"/>
      <c r="DRL47" s="539"/>
      <c r="DRM47" s="539"/>
      <c r="DRN47" s="539"/>
      <c r="DRO47" s="539"/>
      <c r="DRP47" s="539"/>
      <c r="DRQ47" s="539"/>
      <c r="DRR47" s="539"/>
      <c r="DRS47" s="539"/>
      <c r="DRT47" s="539"/>
      <c r="DRU47" s="539"/>
      <c r="DRV47" s="539"/>
      <c r="DRW47" s="539"/>
      <c r="DRX47" s="539"/>
      <c r="DRY47" s="539"/>
      <c r="DRZ47" s="539"/>
      <c r="DSA47" s="539"/>
      <c r="DSB47" s="539"/>
      <c r="DSC47" s="539"/>
      <c r="DSD47" s="539"/>
      <c r="DSE47" s="539"/>
      <c r="DSF47" s="539"/>
      <c r="DSG47" s="539"/>
      <c r="DSH47" s="539"/>
      <c r="DSI47" s="539"/>
      <c r="DSJ47" s="539"/>
      <c r="DSK47" s="539"/>
      <c r="DSL47" s="539"/>
      <c r="DSM47" s="539"/>
      <c r="DSN47" s="539"/>
      <c r="DSO47" s="539"/>
      <c r="DSP47" s="539"/>
      <c r="DSQ47" s="539"/>
      <c r="DSR47" s="539"/>
      <c r="DSS47" s="539"/>
      <c r="DST47" s="539"/>
      <c r="DSU47" s="539"/>
      <c r="DSV47" s="539"/>
      <c r="DSW47" s="539"/>
      <c r="DSX47" s="539"/>
      <c r="DSY47" s="539"/>
      <c r="DSZ47" s="539"/>
      <c r="DTA47" s="539"/>
      <c r="DTB47" s="539"/>
      <c r="DTC47" s="539"/>
      <c r="DTD47" s="539"/>
      <c r="DTE47" s="539"/>
      <c r="DTF47" s="539"/>
      <c r="DTG47" s="539"/>
      <c r="DTH47" s="539"/>
      <c r="DTI47" s="539"/>
      <c r="DTJ47" s="539"/>
      <c r="DTK47" s="539"/>
      <c r="DTL47" s="539"/>
      <c r="DTM47" s="539"/>
      <c r="DTN47" s="539"/>
      <c r="DTO47" s="539"/>
      <c r="DTP47" s="539"/>
      <c r="DTQ47" s="539"/>
      <c r="DTR47" s="539"/>
      <c r="DTS47" s="539"/>
      <c r="DTT47" s="539"/>
      <c r="DTU47" s="539"/>
      <c r="DTV47" s="539"/>
      <c r="DTW47" s="539"/>
      <c r="DTX47" s="539"/>
      <c r="DTY47" s="539"/>
      <c r="DTZ47" s="539"/>
      <c r="DUA47" s="539"/>
      <c r="DUB47" s="539"/>
      <c r="DUC47" s="539"/>
      <c r="DUD47" s="539"/>
      <c r="DUE47" s="539"/>
      <c r="DUF47" s="539"/>
      <c r="DUG47" s="539"/>
      <c r="DUH47" s="539"/>
      <c r="DUI47" s="539"/>
      <c r="DUJ47" s="539"/>
      <c r="DUK47" s="539"/>
      <c r="DUL47" s="539"/>
      <c r="DUM47" s="539"/>
      <c r="DUN47" s="539"/>
      <c r="DUO47" s="539"/>
      <c r="DUP47" s="539"/>
      <c r="DUQ47" s="539"/>
      <c r="DUR47" s="539"/>
      <c r="DUS47" s="539"/>
      <c r="DUT47" s="539"/>
      <c r="DUU47" s="539"/>
      <c r="DUV47" s="539"/>
      <c r="DUW47" s="539"/>
      <c r="DUX47" s="539"/>
      <c r="DUY47" s="539"/>
      <c r="DUZ47" s="539"/>
      <c r="DVA47" s="539"/>
      <c r="DVB47" s="539"/>
      <c r="DVC47" s="539"/>
      <c r="DVD47" s="539"/>
      <c r="DVE47" s="539"/>
      <c r="DVF47" s="539"/>
      <c r="DVG47" s="539"/>
      <c r="DVH47" s="539"/>
      <c r="DVI47" s="539"/>
      <c r="DVJ47" s="539"/>
      <c r="DVK47" s="539"/>
      <c r="DVL47" s="539"/>
      <c r="DVM47" s="539"/>
      <c r="DVN47" s="539"/>
      <c r="DVO47" s="539"/>
      <c r="DVP47" s="539"/>
      <c r="DVQ47" s="539"/>
      <c r="DVR47" s="539"/>
      <c r="DVS47" s="539"/>
      <c r="DVT47" s="539"/>
      <c r="DVU47" s="539"/>
      <c r="DVV47" s="539"/>
      <c r="DVW47" s="539"/>
      <c r="DVX47" s="539"/>
      <c r="DVY47" s="539"/>
      <c r="DVZ47" s="539"/>
      <c r="DWA47" s="539"/>
      <c r="DWB47" s="539"/>
      <c r="DWC47" s="539"/>
      <c r="DWD47" s="539"/>
      <c r="DWE47" s="539"/>
      <c r="DWF47" s="539"/>
      <c r="DWG47" s="539"/>
      <c r="DWH47" s="539"/>
      <c r="DWI47" s="539"/>
      <c r="DWJ47" s="539"/>
      <c r="DWK47" s="539"/>
      <c r="DWL47" s="539"/>
      <c r="DWM47" s="539"/>
      <c r="DWN47" s="539"/>
      <c r="DWO47" s="539"/>
      <c r="DWP47" s="539"/>
      <c r="DWQ47" s="539"/>
      <c r="DWR47" s="539"/>
      <c r="DWS47" s="539"/>
      <c r="DWT47" s="539"/>
      <c r="DWU47" s="539"/>
      <c r="DWV47" s="539"/>
      <c r="DWW47" s="539"/>
      <c r="DWX47" s="539"/>
      <c r="DWY47" s="539"/>
      <c r="DWZ47" s="539"/>
      <c r="DXA47" s="539"/>
      <c r="DXB47" s="539"/>
      <c r="DXC47" s="539"/>
      <c r="DXD47" s="539"/>
      <c r="DXE47" s="539"/>
      <c r="DXF47" s="539"/>
      <c r="DXG47" s="539"/>
      <c r="DXH47" s="539"/>
      <c r="DXI47" s="539"/>
      <c r="DXJ47" s="539"/>
      <c r="DXK47" s="539"/>
      <c r="DXL47" s="539"/>
      <c r="DXM47" s="539"/>
      <c r="DXN47" s="539"/>
      <c r="DXO47" s="539"/>
      <c r="DXP47" s="539"/>
      <c r="DXQ47" s="539"/>
      <c r="DXR47" s="539"/>
      <c r="DXS47" s="539"/>
      <c r="DXT47" s="539"/>
      <c r="DXU47" s="539"/>
      <c r="DXV47" s="539"/>
      <c r="DXW47" s="539"/>
      <c r="DXX47" s="539"/>
      <c r="DXY47" s="539"/>
      <c r="DXZ47" s="539"/>
      <c r="DYA47" s="539"/>
      <c r="DYB47" s="539"/>
      <c r="DYC47" s="539"/>
      <c r="DYD47" s="539"/>
      <c r="DYE47" s="539"/>
      <c r="DYF47" s="539"/>
      <c r="DYG47" s="539"/>
      <c r="DYH47" s="539"/>
      <c r="DYI47" s="539"/>
      <c r="DYJ47" s="539"/>
      <c r="DYK47" s="539"/>
      <c r="DYL47" s="539"/>
      <c r="DYM47" s="539"/>
      <c r="DYN47" s="539"/>
      <c r="DYO47" s="539"/>
      <c r="DYP47" s="539"/>
      <c r="DYQ47" s="539"/>
      <c r="DYR47" s="539"/>
      <c r="DYS47" s="539"/>
      <c r="DYT47" s="539"/>
      <c r="DYU47" s="539"/>
      <c r="DYV47" s="539"/>
      <c r="DYW47" s="539"/>
      <c r="DYX47" s="539"/>
      <c r="DYY47" s="539"/>
      <c r="DYZ47" s="539"/>
      <c r="DZA47" s="539"/>
      <c r="DZB47" s="539"/>
      <c r="DZC47" s="539"/>
      <c r="DZD47" s="539"/>
      <c r="DZE47" s="539"/>
      <c r="DZF47" s="539"/>
      <c r="DZG47" s="539"/>
      <c r="DZH47" s="539"/>
      <c r="DZI47" s="539"/>
      <c r="DZJ47" s="539"/>
      <c r="DZK47" s="539"/>
      <c r="DZL47" s="539"/>
      <c r="DZM47" s="539"/>
      <c r="DZN47" s="539"/>
      <c r="DZO47" s="539"/>
      <c r="DZP47" s="539"/>
      <c r="DZQ47" s="539"/>
      <c r="DZR47" s="539"/>
      <c r="DZS47" s="539"/>
      <c r="DZT47" s="539"/>
      <c r="DZU47" s="539"/>
      <c r="DZV47" s="539"/>
      <c r="DZW47" s="539"/>
      <c r="DZX47" s="539"/>
      <c r="DZY47" s="539"/>
      <c r="DZZ47" s="539"/>
      <c r="EAA47" s="539"/>
      <c r="EAB47" s="539"/>
      <c r="EAC47" s="539"/>
      <c r="EAD47" s="539"/>
      <c r="EAE47" s="539"/>
      <c r="EAF47" s="539"/>
      <c r="EAG47" s="539"/>
      <c r="EAH47" s="539"/>
      <c r="EAI47" s="539"/>
      <c r="EAJ47" s="539"/>
      <c r="EAK47" s="539"/>
      <c r="EAL47" s="539"/>
      <c r="EAM47" s="539"/>
      <c r="EAN47" s="539"/>
      <c r="EAO47" s="539"/>
      <c r="EAP47" s="539"/>
      <c r="EAQ47" s="539"/>
      <c r="EAR47" s="539"/>
      <c r="EAS47" s="539"/>
      <c r="EAT47" s="539"/>
      <c r="EAU47" s="539"/>
      <c r="EAV47" s="539"/>
      <c r="EAW47" s="539"/>
      <c r="EAX47" s="539"/>
      <c r="EAY47" s="539"/>
      <c r="EAZ47" s="539"/>
      <c r="EBA47" s="539"/>
      <c r="EBB47" s="539"/>
      <c r="EBC47" s="539"/>
      <c r="EBD47" s="539"/>
      <c r="EBE47" s="539"/>
      <c r="EBF47" s="539"/>
      <c r="EBG47" s="539"/>
      <c r="EBH47" s="539"/>
      <c r="EBI47" s="539"/>
      <c r="EBJ47" s="539"/>
      <c r="EBK47" s="539"/>
      <c r="EBL47" s="539"/>
      <c r="EBM47" s="539"/>
      <c r="EBN47" s="539"/>
      <c r="EBO47" s="539"/>
      <c r="EBP47" s="539"/>
      <c r="EBQ47" s="539"/>
      <c r="EBR47" s="539"/>
      <c r="EBS47" s="539"/>
      <c r="EBT47" s="539"/>
      <c r="EBU47" s="539"/>
      <c r="EBV47" s="539"/>
      <c r="EBW47" s="539"/>
      <c r="EBX47" s="539"/>
      <c r="EBY47" s="539"/>
      <c r="EBZ47" s="539"/>
      <c r="ECA47" s="539"/>
      <c r="ECB47" s="539"/>
      <c r="ECC47" s="539"/>
      <c r="ECD47" s="539"/>
      <c r="ECE47" s="539"/>
      <c r="ECF47" s="539"/>
      <c r="ECG47" s="539"/>
      <c r="ECH47" s="539"/>
      <c r="ECI47" s="539"/>
      <c r="ECJ47" s="539"/>
      <c r="ECK47" s="539"/>
      <c r="ECL47" s="539"/>
      <c r="ECM47" s="539"/>
      <c r="ECN47" s="539"/>
      <c r="ECO47" s="539"/>
      <c r="ECP47" s="539"/>
      <c r="ECQ47" s="539"/>
      <c r="ECR47" s="539"/>
      <c r="ECS47" s="539"/>
      <c r="ECT47" s="539"/>
      <c r="ECU47" s="539"/>
      <c r="ECV47" s="539"/>
      <c r="ECW47" s="539"/>
      <c r="ECX47" s="539"/>
      <c r="ECY47" s="539"/>
      <c r="ECZ47" s="539"/>
      <c r="EDA47" s="539"/>
      <c r="EDB47" s="539"/>
      <c r="EDC47" s="539"/>
      <c r="EDD47" s="539"/>
      <c r="EDE47" s="539"/>
      <c r="EDF47" s="539"/>
      <c r="EDG47" s="539"/>
      <c r="EDH47" s="539"/>
      <c r="EDI47" s="539"/>
      <c r="EDJ47" s="539"/>
      <c r="EDK47" s="539"/>
      <c r="EDL47" s="539"/>
      <c r="EDM47" s="539"/>
      <c r="EDN47" s="539"/>
      <c r="EDO47" s="539"/>
      <c r="EDP47" s="539"/>
      <c r="EDQ47" s="539"/>
      <c r="EDR47" s="539"/>
      <c r="EDS47" s="539"/>
      <c r="EDT47" s="539"/>
      <c r="EDU47" s="539"/>
      <c r="EDV47" s="539"/>
      <c r="EDW47" s="539"/>
      <c r="EDX47" s="539"/>
      <c r="EDY47" s="539"/>
      <c r="EDZ47" s="539"/>
      <c r="EEA47" s="539"/>
      <c r="EEB47" s="539"/>
      <c r="EEC47" s="539"/>
      <c r="EED47" s="539"/>
      <c r="EEE47" s="539"/>
      <c r="EEF47" s="539"/>
      <c r="EEG47" s="539"/>
      <c r="EEH47" s="539"/>
      <c r="EEI47" s="539"/>
      <c r="EEJ47" s="539"/>
      <c r="EEK47" s="539"/>
      <c r="EEL47" s="539"/>
      <c r="EEM47" s="539"/>
      <c r="EEN47" s="539"/>
      <c r="EEO47" s="539"/>
      <c r="EEP47" s="539"/>
      <c r="EEQ47" s="539"/>
      <c r="EER47" s="539"/>
      <c r="EES47" s="539"/>
      <c r="EET47" s="539"/>
      <c r="EEU47" s="539"/>
      <c r="EEV47" s="539"/>
      <c r="EEW47" s="539"/>
      <c r="EEX47" s="539"/>
      <c r="EEY47" s="539"/>
      <c r="EEZ47" s="539"/>
      <c r="EFA47" s="539"/>
      <c r="EFB47" s="539"/>
      <c r="EFC47" s="539"/>
      <c r="EFD47" s="539"/>
      <c r="EFE47" s="539"/>
      <c r="EFF47" s="539"/>
      <c r="EFG47" s="539"/>
      <c r="EFH47" s="539"/>
      <c r="EFI47" s="539"/>
      <c r="EFJ47" s="539"/>
      <c r="EFK47" s="539"/>
      <c r="EFL47" s="539"/>
      <c r="EFM47" s="539"/>
      <c r="EFN47" s="539"/>
      <c r="EFO47" s="539"/>
      <c r="EFP47" s="539"/>
      <c r="EFQ47" s="539"/>
      <c r="EFR47" s="539"/>
      <c r="EFS47" s="539"/>
      <c r="EFT47" s="539"/>
      <c r="EFU47" s="539"/>
      <c r="EFV47" s="539"/>
      <c r="EFW47" s="539"/>
      <c r="EFX47" s="539"/>
      <c r="EFY47" s="539"/>
      <c r="EFZ47" s="539"/>
      <c r="EGA47" s="539"/>
      <c r="EGB47" s="539"/>
      <c r="EGC47" s="539"/>
      <c r="EGD47" s="539"/>
      <c r="EGE47" s="539"/>
      <c r="EGF47" s="539"/>
      <c r="EGG47" s="539"/>
      <c r="EGH47" s="539"/>
      <c r="EGI47" s="539"/>
      <c r="EGJ47" s="539"/>
      <c r="EGK47" s="539"/>
      <c r="EGL47" s="539"/>
      <c r="EGM47" s="539"/>
      <c r="EGN47" s="539"/>
      <c r="EGO47" s="539"/>
      <c r="EGP47" s="539"/>
      <c r="EGQ47" s="539"/>
      <c r="EGR47" s="539"/>
      <c r="EGS47" s="539"/>
      <c r="EGT47" s="539"/>
      <c r="EGU47" s="539"/>
      <c r="EGV47" s="539"/>
      <c r="EGW47" s="539"/>
      <c r="EGX47" s="539"/>
      <c r="EGY47" s="539"/>
      <c r="EGZ47" s="539"/>
      <c r="EHA47" s="539"/>
      <c r="EHB47" s="539"/>
      <c r="EHC47" s="539"/>
      <c r="EHD47" s="539"/>
      <c r="EHE47" s="539"/>
      <c r="EHF47" s="539"/>
      <c r="EHG47" s="539"/>
      <c r="EHH47" s="539"/>
      <c r="EHI47" s="539"/>
      <c r="EHJ47" s="539"/>
      <c r="EHK47" s="539"/>
      <c r="EHL47" s="539"/>
      <c r="EHM47" s="539"/>
      <c r="EHN47" s="539"/>
      <c r="EHO47" s="539"/>
      <c r="EHP47" s="539"/>
      <c r="EHQ47" s="539"/>
      <c r="EHR47" s="539"/>
      <c r="EHS47" s="539"/>
      <c r="EHT47" s="539"/>
      <c r="EHU47" s="539"/>
      <c r="EHV47" s="539"/>
      <c r="EHW47" s="539"/>
      <c r="EHX47" s="539"/>
      <c r="EHY47" s="539"/>
      <c r="EHZ47" s="539"/>
      <c r="EIA47" s="539"/>
      <c r="EIB47" s="539"/>
      <c r="EIC47" s="539"/>
      <c r="EID47" s="539"/>
      <c r="EIE47" s="539"/>
      <c r="EIF47" s="539"/>
      <c r="EIG47" s="539"/>
      <c r="EIH47" s="539"/>
      <c r="EII47" s="539"/>
      <c r="EIJ47" s="539"/>
      <c r="EIK47" s="539"/>
      <c r="EIL47" s="539"/>
      <c r="EIM47" s="539"/>
      <c r="EIN47" s="539"/>
      <c r="EIO47" s="539"/>
      <c r="EIP47" s="539"/>
      <c r="EIQ47" s="539"/>
      <c r="EIR47" s="539"/>
      <c r="EIS47" s="539"/>
      <c r="EIT47" s="539"/>
      <c r="EIU47" s="539"/>
      <c r="EIV47" s="539"/>
      <c r="EIW47" s="539"/>
      <c r="EIX47" s="539"/>
      <c r="EIY47" s="539"/>
      <c r="EIZ47" s="539"/>
      <c r="EJA47" s="539"/>
      <c r="EJB47" s="539"/>
      <c r="EJC47" s="539"/>
      <c r="EJD47" s="539"/>
      <c r="EJE47" s="539"/>
      <c r="EJF47" s="539"/>
      <c r="EJG47" s="539"/>
      <c r="EJH47" s="539"/>
      <c r="EJI47" s="539"/>
      <c r="EJJ47" s="539"/>
      <c r="EJK47" s="539"/>
      <c r="EJL47" s="539"/>
      <c r="EJM47" s="539"/>
      <c r="EJN47" s="539"/>
      <c r="EJO47" s="539"/>
      <c r="EJP47" s="539"/>
      <c r="EJQ47" s="539"/>
      <c r="EJR47" s="539"/>
      <c r="EJS47" s="539"/>
      <c r="EJT47" s="539"/>
      <c r="EJU47" s="539"/>
      <c r="EJV47" s="539"/>
      <c r="EJW47" s="539"/>
      <c r="EJX47" s="539"/>
      <c r="EJY47" s="539"/>
      <c r="EJZ47" s="539"/>
      <c r="EKA47" s="539"/>
      <c r="EKB47" s="539"/>
      <c r="EKC47" s="539"/>
      <c r="EKD47" s="539"/>
      <c r="EKE47" s="539"/>
      <c r="EKF47" s="539"/>
      <c r="EKG47" s="539"/>
      <c r="EKH47" s="539"/>
      <c r="EKI47" s="539"/>
      <c r="EKJ47" s="539"/>
      <c r="EKK47" s="539"/>
      <c r="EKL47" s="539"/>
      <c r="EKM47" s="539"/>
      <c r="EKN47" s="539"/>
      <c r="EKO47" s="539"/>
      <c r="EKP47" s="539"/>
      <c r="EKQ47" s="539"/>
      <c r="EKR47" s="539"/>
      <c r="EKS47" s="539"/>
      <c r="EKT47" s="539"/>
      <c r="EKU47" s="539"/>
      <c r="EKV47" s="539"/>
      <c r="EKW47" s="539"/>
      <c r="EKX47" s="539"/>
      <c r="EKY47" s="539"/>
      <c r="EKZ47" s="539"/>
      <c r="ELA47" s="539"/>
      <c r="ELB47" s="539"/>
      <c r="ELC47" s="539"/>
      <c r="ELD47" s="539"/>
      <c r="ELE47" s="539"/>
      <c r="ELF47" s="539"/>
      <c r="ELG47" s="539"/>
      <c r="ELH47" s="539"/>
      <c r="ELI47" s="539"/>
      <c r="ELJ47" s="539"/>
      <c r="ELK47" s="539"/>
      <c r="ELL47" s="539"/>
      <c r="ELM47" s="539"/>
      <c r="ELN47" s="539"/>
      <c r="ELO47" s="539"/>
      <c r="ELP47" s="539"/>
      <c r="ELQ47" s="539"/>
      <c r="ELR47" s="539"/>
      <c r="ELS47" s="539"/>
      <c r="ELT47" s="539"/>
      <c r="ELU47" s="539"/>
      <c r="ELV47" s="539"/>
      <c r="ELW47" s="539"/>
      <c r="ELX47" s="539"/>
      <c r="ELY47" s="539"/>
      <c r="ELZ47" s="539"/>
      <c r="EMA47" s="539"/>
      <c r="EMB47" s="539"/>
      <c r="EMC47" s="539"/>
      <c r="EMD47" s="539"/>
      <c r="EME47" s="539"/>
      <c r="EMF47" s="539"/>
      <c r="EMG47" s="539"/>
      <c r="EMH47" s="539"/>
      <c r="EMI47" s="539"/>
      <c r="EMJ47" s="539"/>
      <c r="EMK47" s="539"/>
      <c r="EML47" s="539"/>
      <c r="EMM47" s="539"/>
      <c r="EMN47" s="539"/>
      <c r="EMO47" s="539"/>
      <c r="EMP47" s="539"/>
      <c r="EMQ47" s="539"/>
      <c r="EMR47" s="539"/>
      <c r="EMS47" s="539"/>
      <c r="EMT47" s="539"/>
      <c r="EMU47" s="539"/>
      <c r="EMV47" s="539"/>
      <c r="EMW47" s="539"/>
      <c r="EMX47" s="539"/>
      <c r="EMY47" s="539"/>
      <c r="EMZ47" s="539"/>
      <c r="ENA47" s="539"/>
      <c r="ENB47" s="539"/>
      <c r="ENC47" s="539"/>
      <c r="END47" s="539"/>
      <c r="ENE47" s="539"/>
      <c r="ENF47" s="539"/>
      <c r="ENG47" s="539"/>
      <c r="ENH47" s="539"/>
      <c r="ENI47" s="539"/>
      <c r="ENJ47" s="539"/>
      <c r="ENK47" s="539"/>
      <c r="ENL47" s="539"/>
      <c r="ENM47" s="539"/>
      <c r="ENN47" s="539"/>
      <c r="ENO47" s="539"/>
      <c r="ENP47" s="539"/>
      <c r="ENQ47" s="539"/>
      <c r="ENR47" s="539"/>
      <c r="ENS47" s="539"/>
      <c r="ENT47" s="539"/>
      <c r="ENU47" s="539"/>
      <c r="ENV47" s="539"/>
      <c r="ENW47" s="539"/>
      <c r="ENX47" s="539"/>
      <c r="ENY47" s="539"/>
      <c r="ENZ47" s="539"/>
      <c r="EOA47" s="539"/>
      <c r="EOB47" s="539"/>
      <c r="EOC47" s="539"/>
      <c r="EOD47" s="539"/>
      <c r="EOE47" s="539"/>
      <c r="EOF47" s="539"/>
      <c r="EOG47" s="539"/>
      <c r="EOH47" s="539"/>
      <c r="EOI47" s="539"/>
      <c r="EOJ47" s="539"/>
      <c r="EOK47" s="539"/>
      <c r="EOL47" s="539"/>
      <c r="EOM47" s="539"/>
      <c r="EON47" s="539"/>
      <c r="EOO47" s="539"/>
      <c r="EOP47" s="539"/>
      <c r="EOQ47" s="539"/>
      <c r="EOR47" s="539"/>
      <c r="EOS47" s="539"/>
      <c r="EOT47" s="539"/>
      <c r="EOU47" s="539"/>
      <c r="EOV47" s="539"/>
      <c r="EOW47" s="539"/>
      <c r="EOX47" s="539"/>
      <c r="EOY47" s="539"/>
      <c r="EOZ47" s="539"/>
      <c r="EPA47" s="539"/>
      <c r="EPB47" s="539"/>
      <c r="EPC47" s="539"/>
      <c r="EPD47" s="539"/>
      <c r="EPE47" s="539"/>
      <c r="EPF47" s="539"/>
      <c r="EPG47" s="539"/>
      <c r="EPH47" s="539"/>
      <c r="EPI47" s="539"/>
      <c r="EPJ47" s="539"/>
      <c r="EPK47" s="539"/>
      <c r="EPL47" s="539"/>
      <c r="EPM47" s="539"/>
      <c r="EPN47" s="539"/>
      <c r="EPO47" s="539"/>
      <c r="EPP47" s="539"/>
      <c r="EPQ47" s="539"/>
      <c r="EPR47" s="539"/>
      <c r="EPS47" s="539"/>
      <c r="EPT47" s="539"/>
      <c r="EPU47" s="539"/>
      <c r="EPV47" s="539"/>
      <c r="EPW47" s="539"/>
      <c r="EPX47" s="539"/>
      <c r="EPY47" s="539"/>
      <c r="EPZ47" s="539"/>
      <c r="EQA47" s="539"/>
      <c r="EQB47" s="539"/>
      <c r="EQC47" s="539"/>
      <c r="EQD47" s="539"/>
      <c r="EQE47" s="539"/>
      <c r="EQF47" s="539"/>
      <c r="EQG47" s="539"/>
      <c r="EQH47" s="539"/>
      <c r="EQI47" s="539"/>
      <c r="EQJ47" s="539"/>
      <c r="EQK47" s="539"/>
      <c r="EQL47" s="539"/>
      <c r="EQM47" s="539"/>
      <c r="EQN47" s="539"/>
      <c r="EQO47" s="539"/>
      <c r="EQP47" s="539"/>
      <c r="EQQ47" s="539"/>
      <c r="EQR47" s="539"/>
      <c r="EQS47" s="539"/>
      <c r="EQT47" s="539"/>
      <c r="EQU47" s="539"/>
      <c r="EQV47" s="539"/>
      <c r="EQW47" s="539"/>
      <c r="EQX47" s="539"/>
      <c r="EQY47" s="539"/>
      <c r="EQZ47" s="539"/>
      <c r="ERA47" s="539"/>
      <c r="ERB47" s="539"/>
      <c r="ERC47" s="539"/>
      <c r="ERD47" s="539"/>
      <c r="ERE47" s="539"/>
      <c r="ERF47" s="539"/>
      <c r="ERG47" s="539"/>
      <c r="ERH47" s="539"/>
      <c r="ERI47" s="539"/>
      <c r="ERJ47" s="539"/>
      <c r="ERK47" s="539"/>
      <c r="ERL47" s="539"/>
      <c r="ERM47" s="539"/>
      <c r="ERN47" s="539"/>
      <c r="ERO47" s="539"/>
      <c r="ERP47" s="539"/>
      <c r="ERQ47" s="539"/>
      <c r="ERR47" s="539"/>
      <c r="ERS47" s="539"/>
      <c r="ERT47" s="539"/>
      <c r="ERU47" s="539"/>
      <c r="ERV47" s="539"/>
      <c r="ERW47" s="539"/>
      <c r="ERX47" s="539"/>
      <c r="ERY47" s="539"/>
      <c r="ERZ47" s="539"/>
      <c r="ESA47" s="539"/>
      <c r="ESB47" s="539"/>
      <c r="ESC47" s="539"/>
      <c r="ESD47" s="539"/>
      <c r="ESE47" s="539"/>
      <c r="ESF47" s="539"/>
      <c r="ESG47" s="539"/>
      <c r="ESH47" s="539"/>
      <c r="ESI47" s="539"/>
      <c r="ESJ47" s="539"/>
      <c r="ESK47" s="539"/>
      <c r="ESL47" s="539"/>
      <c r="ESM47" s="539"/>
      <c r="ESN47" s="539"/>
      <c r="ESO47" s="539"/>
      <c r="ESP47" s="539"/>
      <c r="ESQ47" s="539"/>
      <c r="ESR47" s="539"/>
      <c r="ESS47" s="539"/>
      <c r="EST47" s="539"/>
      <c r="ESU47" s="539"/>
      <c r="ESV47" s="539"/>
      <c r="ESW47" s="539"/>
      <c r="ESX47" s="539"/>
      <c r="ESY47" s="539"/>
      <c r="ESZ47" s="539"/>
      <c r="ETA47" s="539"/>
      <c r="ETB47" s="539"/>
      <c r="ETC47" s="539"/>
      <c r="ETD47" s="539"/>
      <c r="ETE47" s="539"/>
      <c r="ETF47" s="539"/>
      <c r="ETG47" s="539"/>
      <c r="ETH47" s="539"/>
      <c r="ETI47" s="539"/>
      <c r="ETJ47" s="539"/>
      <c r="ETK47" s="539"/>
      <c r="ETL47" s="539"/>
      <c r="ETM47" s="539"/>
      <c r="ETN47" s="539"/>
      <c r="ETO47" s="539"/>
      <c r="ETP47" s="539"/>
      <c r="ETQ47" s="539"/>
      <c r="ETR47" s="539"/>
      <c r="ETS47" s="539"/>
      <c r="ETT47" s="539"/>
      <c r="ETU47" s="539"/>
      <c r="ETV47" s="539"/>
      <c r="ETW47" s="539"/>
      <c r="ETX47" s="539"/>
      <c r="ETY47" s="539"/>
      <c r="ETZ47" s="539"/>
      <c r="EUA47" s="539"/>
      <c r="EUB47" s="539"/>
      <c r="EUC47" s="539"/>
      <c r="EUD47" s="539"/>
      <c r="EUE47" s="539"/>
      <c r="EUF47" s="539"/>
      <c r="EUG47" s="539"/>
      <c r="EUH47" s="539"/>
      <c r="EUI47" s="539"/>
      <c r="EUJ47" s="539"/>
      <c r="EUK47" s="539"/>
      <c r="EUL47" s="539"/>
      <c r="EUM47" s="539"/>
      <c r="EUN47" s="539"/>
      <c r="EUO47" s="539"/>
      <c r="EUP47" s="539"/>
      <c r="EUQ47" s="539"/>
      <c r="EUR47" s="539"/>
      <c r="EUS47" s="539"/>
      <c r="EUT47" s="539"/>
      <c r="EUU47" s="539"/>
      <c r="EUV47" s="539"/>
      <c r="EUW47" s="539"/>
      <c r="EUX47" s="539"/>
      <c r="EUY47" s="539"/>
      <c r="EUZ47" s="539"/>
      <c r="EVA47" s="539"/>
      <c r="EVB47" s="539"/>
      <c r="EVC47" s="539"/>
      <c r="EVD47" s="539"/>
      <c r="EVE47" s="539"/>
      <c r="EVF47" s="539"/>
      <c r="EVG47" s="539"/>
      <c r="EVH47" s="539"/>
      <c r="EVI47" s="539"/>
      <c r="EVJ47" s="539"/>
      <c r="EVK47" s="539"/>
      <c r="EVL47" s="539"/>
      <c r="EVM47" s="539"/>
      <c r="EVN47" s="539"/>
      <c r="EVO47" s="539"/>
      <c r="EVP47" s="539"/>
      <c r="EVQ47" s="539"/>
      <c r="EVR47" s="539"/>
      <c r="EVS47" s="539"/>
      <c r="EVT47" s="539"/>
      <c r="EVU47" s="539"/>
      <c r="EVV47" s="539"/>
      <c r="EVW47" s="539"/>
      <c r="EVX47" s="539"/>
      <c r="EVY47" s="539"/>
      <c r="EVZ47" s="539"/>
      <c r="EWA47" s="539"/>
      <c r="EWB47" s="539"/>
      <c r="EWC47" s="539"/>
      <c r="EWD47" s="539"/>
      <c r="EWE47" s="539"/>
      <c r="EWF47" s="539"/>
      <c r="EWG47" s="539"/>
      <c r="EWH47" s="539"/>
      <c r="EWI47" s="539"/>
      <c r="EWJ47" s="539"/>
      <c r="EWK47" s="539"/>
      <c r="EWL47" s="539"/>
      <c r="EWM47" s="539"/>
      <c r="EWN47" s="539"/>
      <c r="EWO47" s="539"/>
      <c r="EWP47" s="539"/>
      <c r="EWQ47" s="539"/>
      <c r="EWR47" s="539"/>
      <c r="EWS47" s="539"/>
      <c r="EWT47" s="539"/>
      <c r="EWU47" s="539"/>
      <c r="EWV47" s="539"/>
      <c r="EWW47" s="539"/>
      <c r="EWX47" s="539"/>
      <c r="EWY47" s="539"/>
      <c r="EWZ47" s="539"/>
      <c r="EXA47" s="539"/>
      <c r="EXB47" s="539"/>
      <c r="EXC47" s="539"/>
      <c r="EXD47" s="539"/>
      <c r="EXE47" s="539"/>
      <c r="EXF47" s="539"/>
      <c r="EXG47" s="539"/>
      <c r="EXH47" s="539"/>
      <c r="EXI47" s="539"/>
      <c r="EXJ47" s="539"/>
      <c r="EXK47" s="539"/>
      <c r="EXL47" s="539"/>
      <c r="EXM47" s="539"/>
      <c r="EXN47" s="539"/>
      <c r="EXO47" s="539"/>
      <c r="EXP47" s="539"/>
      <c r="EXQ47" s="539"/>
      <c r="EXR47" s="539"/>
      <c r="EXS47" s="539"/>
      <c r="EXT47" s="539"/>
      <c r="EXU47" s="539"/>
      <c r="EXV47" s="539"/>
      <c r="EXW47" s="539"/>
      <c r="EXX47" s="539"/>
      <c r="EXY47" s="539"/>
      <c r="EXZ47" s="539"/>
      <c r="EYA47" s="539"/>
      <c r="EYB47" s="539"/>
      <c r="EYC47" s="539"/>
      <c r="EYD47" s="539"/>
      <c r="EYE47" s="539"/>
      <c r="EYF47" s="539"/>
      <c r="EYG47" s="539"/>
      <c r="EYH47" s="539"/>
      <c r="EYI47" s="539"/>
      <c r="EYJ47" s="539"/>
      <c r="EYK47" s="539"/>
      <c r="EYL47" s="539"/>
      <c r="EYM47" s="539"/>
      <c r="EYN47" s="539"/>
      <c r="EYO47" s="539"/>
      <c r="EYP47" s="539"/>
      <c r="EYQ47" s="539"/>
      <c r="EYR47" s="539"/>
      <c r="EYS47" s="539"/>
      <c r="EYT47" s="539"/>
      <c r="EYU47" s="539"/>
      <c r="EYV47" s="539"/>
      <c r="EYW47" s="539"/>
      <c r="EYX47" s="539"/>
      <c r="EYY47" s="539"/>
      <c r="EYZ47" s="539"/>
      <c r="EZA47" s="539"/>
      <c r="EZB47" s="539"/>
      <c r="EZC47" s="539"/>
      <c r="EZD47" s="539"/>
      <c r="EZE47" s="539"/>
      <c r="EZF47" s="539"/>
      <c r="EZG47" s="539"/>
      <c r="EZH47" s="539"/>
      <c r="EZI47" s="539"/>
      <c r="EZJ47" s="539"/>
      <c r="EZK47" s="539"/>
      <c r="EZL47" s="539"/>
      <c r="EZM47" s="539"/>
      <c r="EZN47" s="539"/>
      <c r="EZO47" s="539"/>
      <c r="EZP47" s="539"/>
      <c r="EZQ47" s="539"/>
      <c r="EZR47" s="539"/>
      <c r="EZS47" s="539"/>
      <c r="EZT47" s="539"/>
      <c r="EZU47" s="539"/>
      <c r="EZV47" s="539"/>
      <c r="EZW47" s="539"/>
      <c r="EZX47" s="539"/>
      <c r="EZY47" s="539"/>
      <c r="EZZ47" s="539"/>
      <c r="FAA47" s="539"/>
      <c r="FAB47" s="539"/>
      <c r="FAC47" s="539"/>
      <c r="FAD47" s="539"/>
      <c r="FAE47" s="539"/>
      <c r="FAF47" s="539"/>
      <c r="FAG47" s="539"/>
      <c r="FAH47" s="539"/>
      <c r="FAI47" s="539"/>
      <c r="FAJ47" s="539"/>
      <c r="FAK47" s="539"/>
      <c r="FAL47" s="539"/>
      <c r="FAM47" s="539"/>
      <c r="FAN47" s="539"/>
      <c r="FAO47" s="539"/>
      <c r="FAP47" s="539"/>
      <c r="FAQ47" s="539"/>
      <c r="FAR47" s="539"/>
      <c r="FAS47" s="539"/>
      <c r="FAT47" s="539"/>
      <c r="FAU47" s="539"/>
      <c r="FAV47" s="539"/>
      <c r="FAW47" s="539"/>
      <c r="FAX47" s="539"/>
      <c r="FAY47" s="539"/>
      <c r="FAZ47" s="539"/>
      <c r="FBA47" s="539"/>
      <c r="FBB47" s="539"/>
      <c r="FBC47" s="539"/>
      <c r="FBD47" s="539"/>
      <c r="FBE47" s="539"/>
      <c r="FBF47" s="539"/>
      <c r="FBG47" s="539"/>
      <c r="FBH47" s="539"/>
      <c r="FBI47" s="539"/>
      <c r="FBJ47" s="539"/>
      <c r="FBK47" s="539"/>
      <c r="FBL47" s="539"/>
      <c r="FBM47" s="539"/>
      <c r="FBN47" s="539"/>
      <c r="FBO47" s="539"/>
      <c r="FBP47" s="539"/>
      <c r="FBQ47" s="539"/>
      <c r="FBR47" s="539"/>
      <c r="FBS47" s="539"/>
      <c r="FBT47" s="539"/>
      <c r="FBU47" s="539"/>
      <c r="FBV47" s="539"/>
      <c r="FBW47" s="539"/>
      <c r="FBX47" s="539"/>
      <c r="FBY47" s="539"/>
      <c r="FBZ47" s="539"/>
      <c r="FCA47" s="539"/>
      <c r="FCB47" s="539"/>
      <c r="FCC47" s="539"/>
      <c r="FCD47" s="539"/>
      <c r="FCE47" s="539"/>
      <c r="FCF47" s="539"/>
      <c r="FCG47" s="539"/>
      <c r="FCH47" s="539"/>
      <c r="FCI47" s="539"/>
      <c r="FCJ47" s="539"/>
      <c r="FCK47" s="539"/>
      <c r="FCL47" s="539"/>
      <c r="FCM47" s="539"/>
      <c r="FCN47" s="539"/>
      <c r="FCO47" s="539"/>
      <c r="FCP47" s="539"/>
      <c r="FCQ47" s="539"/>
      <c r="FCR47" s="539"/>
      <c r="FCS47" s="539"/>
      <c r="FCT47" s="539"/>
      <c r="FCU47" s="539"/>
      <c r="FCV47" s="539"/>
      <c r="FCW47" s="539"/>
      <c r="FCX47" s="539"/>
      <c r="FCY47" s="539"/>
      <c r="FCZ47" s="539"/>
      <c r="FDA47" s="539"/>
      <c r="FDB47" s="539"/>
      <c r="FDC47" s="539"/>
      <c r="FDD47" s="539"/>
      <c r="FDE47" s="539"/>
      <c r="FDF47" s="539"/>
      <c r="FDG47" s="539"/>
      <c r="FDH47" s="539"/>
      <c r="FDI47" s="539"/>
      <c r="FDJ47" s="539"/>
      <c r="FDK47" s="539"/>
      <c r="FDL47" s="539"/>
      <c r="FDM47" s="539"/>
      <c r="FDN47" s="539"/>
      <c r="FDO47" s="539"/>
      <c r="FDP47" s="539"/>
      <c r="FDQ47" s="539"/>
      <c r="FDR47" s="539"/>
      <c r="FDS47" s="539"/>
      <c r="FDT47" s="539"/>
      <c r="FDU47" s="539"/>
      <c r="FDV47" s="539"/>
      <c r="FDW47" s="539"/>
      <c r="FDX47" s="539"/>
      <c r="FDY47" s="539"/>
      <c r="FDZ47" s="539"/>
      <c r="FEA47" s="539"/>
      <c r="FEB47" s="539"/>
      <c r="FEC47" s="539"/>
      <c r="FED47" s="539"/>
      <c r="FEE47" s="539"/>
      <c r="FEF47" s="539"/>
      <c r="FEG47" s="539"/>
      <c r="FEH47" s="539"/>
      <c r="FEI47" s="539"/>
      <c r="FEJ47" s="539"/>
      <c r="FEK47" s="539"/>
      <c r="FEL47" s="539"/>
      <c r="FEM47" s="539"/>
      <c r="FEN47" s="539"/>
      <c r="FEO47" s="539"/>
      <c r="FEP47" s="539"/>
      <c r="FEQ47" s="539"/>
      <c r="FER47" s="539"/>
      <c r="FES47" s="539"/>
      <c r="FET47" s="539"/>
      <c r="FEU47" s="539"/>
      <c r="FEV47" s="539"/>
      <c r="FEW47" s="539"/>
      <c r="FEX47" s="539"/>
      <c r="FEY47" s="539"/>
      <c r="FEZ47" s="539"/>
      <c r="FFA47" s="539"/>
      <c r="FFB47" s="539"/>
      <c r="FFC47" s="539"/>
      <c r="FFD47" s="539"/>
      <c r="FFE47" s="539"/>
      <c r="FFF47" s="539"/>
      <c r="FFG47" s="539"/>
      <c r="FFH47" s="539"/>
      <c r="FFI47" s="539"/>
      <c r="FFJ47" s="539"/>
      <c r="FFK47" s="539"/>
      <c r="FFL47" s="539"/>
      <c r="FFM47" s="539"/>
      <c r="FFN47" s="539"/>
      <c r="FFO47" s="539"/>
      <c r="FFP47" s="539"/>
      <c r="FFQ47" s="539"/>
      <c r="FFR47" s="539"/>
      <c r="FFS47" s="539"/>
      <c r="FFT47" s="539"/>
      <c r="FFU47" s="539"/>
      <c r="FFV47" s="539"/>
      <c r="FFW47" s="539"/>
      <c r="FFX47" s="539"/>
      <c r="FFY47" s="539"/>
      <c r="FFZ47" s="539"/>
      <c r="FGA47" s="539"/>
      <c r="FGB47" s="539"/>
      <c r="FGC47" s="539"/>
      <c r="FGD47" s="539"/>
      <c r="FGE47" s="539"/>
      <c r="FGF47" s="539"/>
      <c r="FGG47" s="539"/>
      <c r="FGH47" s="539"/>
      <c r="FGI47" s="539"/>
      <c r="FGJ47" s="539"/>
      <c r="FGK47" s="539"/>
      <c r="FGL47" s="539"/>
      <c r="FGM47" s="539"/>
      <c r="FGN47" s="539"/>
      <c r="FGO47" s="539"/>
      <c r="FGP47" s="539"/>
      <c r="FGQ47" s="539"/>
      <c r="FGR47" s="539"/>
      <c r="FGS47" s="539"/>
      <c r="FGT47" s="539"/>
      <c r="FGU47" s="539"/>
      <c r="FGV47" s="539"/>
      <c r="FGW47" s="539"/>
      <c r="FGX47" s="539"/>
      <c r="FGY47" s="539"/>
      <c r="FGZ47" s="539"/>
      <c r="FHA47" s="539"/>
      <c r="FHB47" s="539"/>
      <c r="FHC47" s="539"/>
      <c r="FHD47" s="539"/>
      <c r="FHE47" s="539"/>
      <c r="FHF47" s="539"/>
      <c r="FHG47" s="539"/>
      <c r="FHH47" s="539"/>
      <c r="FHI47" s="539"/>
      <c r="FHJ47" s="539"/>
      <c r="FHK47" s="539"/>
      <c r="FHL47" s="539"/>
      <c r="FHM47" s="539"/>
      <c r="FHN47" s="539"/>
      <c r="FHO47" s="539"/>
      <c r="FHP47" s="539"/>
      <c r="FHQ47" s="539"/>
      <c r="FHR47" s="539"/>
      <c r="FHS47" s="539"/>
      <c r="FHT47" s="539"/>
      <c r="FHU47" s="539"/>
      <c r="FHV47" s="539"/>
      <c r="FHW47" s="539"/>
      <c r="FHX47" s="539"/>
      <c r="FHY47" s="539"/>
      <c r="FHZ47" s="539"/>
      <c r="FIA47" s="539"/>
      <c r="FIB47" s="539"/>
      <c r="FIC47" s="539"/>
      <c r="FID47" s="539"/>
      <c r="FIE47" s="539"/>
      <c r="FIF47" s="539"/>
      <c r="FIG47" s="539"/>
      <c r="FIH47" s="539"/>
      <c r="FII47" s="539"/>
      <c r="FIJ47" s="539"/>
      <c r="FIK47" s="539"/>
      <c r="FIL47" s="539"/>
      <c r="FIM47" s="539"/>
      <c r="FIN47" s="539"/>
      <c r="FIO47" s="539"/>
      <c r="FIP47" s="539"/>
      <c r="FIQ47" s="539"/>
      <c r="FIR47" s="539"/>
      <c r="FIS47" s="539"/>
      <c r="FIT47" s="539"/>
      <c r="FIU47" s="539"/>
      <c r="FIV47" s="539"/>
      <c r="FIW47" s="539"/>
      <c r="FIX47" s="539"/>
      <c r="FIY47" s="539"/>
      <c r="FIZ47" s="539"/>
      <c r="FJA47" s="539"/>
      <c r="FJB47" s="539"/>
      <c r="FJC47" s="539"/>
      <c r="FJD47" s="539"/>
      <c r="FJE47" s="539"/>
      <c r="FJF47" s="539"/>
      <c r="FJG47" s="539"/>
      <c r="FJH47" s="539"/>
      <c r="FJI47" s="539"/>
      <c r="FJJ47" s="539"/>
      <c r="FJK47" s="539"/>
      <c r="FJL47" s="539"/>
      <c r="FJM47" s="539"/>
      <c r="FJN47" s="539"/>
      <c r="FJO47" s="539"/>
      <c r="FJP47" s="539"/>
      <c r="FJQ47" s="539"/>
      <c r="FJR47" s="539"/>
      <c r="FJS47" s="539"/>
      <c r="FJT47" s="539"/>
      <c r="FJU47" s="539"/>
      <c r="FJV47" s="539"/>
      <c r="FJW47" s="539"/>
      <c r="FJX47" s="539"/>
      <c r="FJY47" s="539"/>
      <c r="FJZ47" s="539"/>
      <c r="FKA47" s="539"/>
      <c r="FKB47" s="539"/>
      <c r="FKC47" s="539"/>
      <c r="FKD47" s="539"/>
      <c r="FKE47" s="539"/>
      <c r="FKF47" s="539"/>
      <c r="FKG47" s="539"/>
      <c r="FKH47" s="539"/>
      <c r="FKI47" s="539"/>
      <c r="FKJ47" s="539"/>
      <c r="FKK47" s="539"/>
      <c r="FKL47" s="539"/>
      <c r="FKM47" s="539"/>
      <c r="FKN47" s="539"/>
      <c r="FKO47" s="539"/>
      <c r="FKP47" s="539"/>
      <c r="FKQ47" s="539"/>
      <c r="FKR47" s="539"/>
      <c r="FKS47" s="539"/>
      <c r="FKT47" s="539"/>
      <c r="FKU47" s="539"/>
      <c r="FKV47" s="539"/>
      <c r="FKW47" s="539"/>
      <c r="FKX47" s="539"/>
      <c r="FKY47" s="539"/>
      <c r="FKZ47" s="539"/>
      <c r="FLA47" s="539"/>
      <c r="FLB47" s="539"/>
      <c r="FLC47" s="539"/>
      <c r="FLD47" s="539"/>
      <c r="FLE47" s="539"/>
      <c r="FLF47" s="539"/>
      <c r="FLG47" s="539"/>
      <c r="FLH47" s="539"/>
      <c r="FLI47" s="539"/>
      <c r="FLJ47" s="539"/>
      <c r="FLK47" s="539"/>
      <c r="FLL47" s="539"/>
      <c r="FLM47" s="539"/>
      <c r="FLN47" s="539"/>
      <c r="FLO47" s="539"/>
      <c r="FLP47" s="539"/>
      <c r="FLQ47" s="539"/>
      <c r="FLR47" s="539"/>
      <c r="FLS47" s="539"/>
      <c r="FLT47" s="539"/>
      <c r="FLU47" s="539"/>
      <c r="FLV47" s="539"/>
      <c r="FLW47" s="539"/>
      <c r="FLX47" s="539"/>
      <c r="FLY47" s="539"/>
      <c r="FLZ47" s="539"/>
      <c r="FMA47" s="539"/>
      <c r="FMB47" s="539"/>
      <c r="FMC47" s="539"/>
      <c r="FMD47" s="539"/>
      <c r="FME47" s="539"/>
      <c r="FMF47" s="539"/>
      <c r="FMG47" s="539"/>
      <c r="FMH47" s="539"/>
      <c r="FMI47" s="539"/>
      <c r="FMJ47" s="539"/>
      <c r="FMK47" s="539"/>
      <c r="FML47" s="539"/>
      <c r="FMM47" s="539"/>
      <c r="FMN47" s="539"/>
      <c r="FMO47" s="539"/>
      <c r="FMP47" s="539"/>
      <c r="FMQ47" s="539"/>
      <c r="FMR47" s="539"/>
      <c r="FMS47" s="539"/>
      <c r="FMT47" s="539"/>
      <c r="FMU47" s="539"/>
      <c r="FMV47" s="539"/>
      <c r="FMW47" s="539"/>
      <c r="FMX47" s="539"/>
      <c r="FMY47" s="539"/>
      <c r="FMZ47" s="539"/>
      <c r="FNA47" s="539"/>
      <c r="FNB47" s="539"/>
      <c r="FNC47" s="539"/>
      <c r="FND47" s="539"/>
      <c r="FNE47" s="539"/>
      <c r="FNF47" s="539"/>
      <c r="FNG47" s="539"/>
      <c r="FNH47" s="539"/>
      <c r="FNI47" s="539"/>
      <c r="FNJ47" s="539"/>
      <c r="FNK47" s="539"/>
      <c r="FNL47" s="539"/>
      <c r="FNM47" s="539"/>
      <c r="FNN47" s="539"/>
      <c r="FNO47" s="539"/>
      <c r="FNP47" s="539"/>
      <c r="FNQ47" s="539"/>
      <c r="FNR47" s="539"/>
      <c r="FNS47" s="539"/>
      <c r="FNT47" s="539"/>
      <c r="FNU47" s="539"/>
      <c r="FNV47" s="539"/>
      <c r="FNW47" s="539"/>
      <c r="FNX47" s="539"/>
      <c r="FNY47" s="539"/>
      <c r="FNZ47" s="539"/>
      <c r="FOA47" s="539"/>
      <c r="FOB47" s="539"/>
      <c r="FOC47" s="539"/>
      <c r="FOD47" s="539"/>
      <c r="FOE47" s="539"/>
      <c r="FOF47" s="539"/>
      <c r="FOG47" s="539"/>
      <c r="FOH47" s="539"/>
      <c r="FOI47" s="539"/>
      <c r="FOJ47" s="539"/>
      <c r="FOK47" s="539"/>
      <c r="FOL47" s="539"/>
      <c r="FOM47" s="539"/>
      <c r="FON47" s="539"/>
      <c r="FOO47" s="539"/>
      <c r="FOP47" s="539"/>
      <c r="FOQ47" s="539"/>
      <c r="FOR47" s="539"/>
      <c r="FOS47" s="539"/>
      <c r="FOT47" s="539"/>
      <c r="FOU47" s="539"/>
      <c r="FOV47" s="539"/>
      <c r="FOW47" s="539"/>
      <c r="FOX47" s="539"/>
      <c r="FOY47" s="539"/>
      <c r="FOZ47" s="539"/>
      <c r="FPA47" s="539"/>
      <c r="FPB47" s="539"/>
      <c r="FPC47" s="539"/>
      <c r="FPD47" s="539"/>
      <c r="FPE47" s="539"/>
      <c r="FPF47" s="539"/>
      <c r="FPG47" s="539"/>
      <c r="FPH47" s="539"/>
      <c r="FPI47" s="539"/>
      <c r="FPJ47" s="539"/>
      <c r="FPK47" s="539"/>
      <c r="FPL47" s="539"/>
      <c r="FPM47" s="539"/>
      <c r="FPN47" s="539"/>
      <c r="FPO47" s="539"/>
      <c r="FPP47" s="539"/>
      <c r="FPQ47" s="539"/>
      <c r="FPR47" s="539"/>
      <c r="FPS47" s="539"/>
      <c r="FPT47" s="539"/>
      <c r="FPU47" s="539"/>
      <c r="FPV47" s="539"/>
      <c r="FPW47" s="539"/>
      <c r="FPX47" s="539"/>
      <c r="FPY47" s="539"/>
      <c r="FPZ47" s="539"/>
      <c r="FQA47" s="539"/>
      <c r="FQB47" s="539"/>
      <c r="FQC47" s="539"/>
      <c r="FQD47" s="539"/>
      <c r="FQE47" s="539"/>
      <c r="FQF47" s="539"/>
      <c r="FQG47" s="539"/>
      <c r="FQH47" s="539"/>
      <c r="FQI47" s="539"/>
      <c r="FQJ47" s="539"/>
      <c r="FQK47" s="539"/>
      <c r="FQL47" s="539"/>
      <c r="FQM47" s="539"/>
      <c r="FQN47" s="539"/>
      <c r="FQO47" s="539"/>
      <c r="FQP47" s="539"/>
      <c r="FQQ47" s="539"/>
      <c r="FQR47" s="539"/>
      <c r="FQS47" s="539"/>
      <c r="FQT47" s="539"/>
      <c r="FQU47" s="539"/>
      <c r="FQV47" s="539"/>
      <c r="FQW47" s="539"/>
      <c r="FQX47" s="539"/>
      <c r="FQY47" s="539"/>
      <c r="FQZ47" s="539"/>
      <c r="FRA47" s="539"/>
      <c r="FRB47" s="539"/>
      <c r="FRC47" s="539"/>
      <c r="FRD47" s="539"/>
      <c r="FRE47" s="539"/>
      <c r="FRF47" s="539"/>
      <c r="FRG47" s="539"/>
      <c r="FRH47" s="539"/>
      <c r="FRI47" s="539"/>
      <c r="FRJ47" s="539"/>
      <c r="FRK47" s="539"/>
      <c r="FRL47" s="539"/>
      <c r="FRM47" s="539"/>
      <c r="FRN47" s="539"/>
      <c r="FRO47" s="539"/>
      <c r="FRP47" s="539"/>
      <c r="FRQ47" s="539"/>
      <c r="FRR47" s="539"/>
      <c r="FRS47" s="539"/>
      <c r="FRT47" s="539"/>
      <c r="FRU47" s="539"/>
      <c r="FRV47" s="539"/>
      <c r="FRW47" s="539"/>
      <c r="FRX47" s="539"/>
      <c r="FRY47" s="539"/>
      <c r="FRZ47" s="539"/>
      <c r="FSA47" s="539"/>
      <c r="FSB47" s="539"/>
      <c r="FSC47" s="539"/>
      <c r="FSD47" s="539"/>
      <c r="FSE47" s="539"/>
      <c r="FSF47" s="539"/>
      <c r="FSG47" s="539"/>
      <c r="FSH47" s="539"/>
      <c r="FSI47" s="539"/>
      <c r="FSJ47" s="539"/>
      <c r="FSK47" s="539"/>
      <c r="FSL47" s="539"/>
      <c r="FSM47" s="539"/>
      <c r="FSN47" s="539"/>
      <c r="FSO47" s="539"/>
      <c r="FSP47" s="539"/>
      <c r="FSQ47" s="539"/>
      <c r="FSR47" s="539"/>
      <c r="FSS47" s="539"/>
      <c r="FST47" s="539"/>
      <c r="FSU47" s="539"/>
      <c r="FSV47" s="539"/>
      <c r="FSW47" s="539"/>
      <c r="FSX47" s="539"/>
      <c r="FSY47" s="539"/>
      <c r="FSZ47" s="539"/>
      <c r="FTA47" s="539"/>
      <c r="FTB47" s="539"/>
      <c r="FTC47" s="539"/>
      <c r="FTD47" s="539"/>
      <c r="FTE47" s="539"/>
      <c r="FTF47" s="539"/>
      <c r="FTG47" s="539"/>
      <c r="FTH47" s="539"/>
      <c r="FTI47" s="539"/>
      <c r="FTJ47" s="539"/>
      <c r="FTK47" s="539"/>
      <c r="FTL47" s="539"/>
      <c r="FTM47" s="539"/>
      <c r="FTN47" s="539"/>
      <c r="FTO47" s="539"/>
      <c r="FTP47" s="539"/>
      <c r="FTQ47" s="539"/>
      <c r="FTR47" s="539"/>
      <c r="FTS47" s="539"/>
      <c r="FTT47" s="539"/>
      <c r="FTU47" s="539"/>
      <c r="FTV47" s="539"/>
      <c r="FTW47" s="539"/>
      <c r="FTX47" s="539"/>
      <c r="FTY47" s="539"/>
      <c r="FTZ47" s="539"/>
      <c r="FUA47" s="539"/>
      <c r="FUB47" s="539"/>
      <c r="FUC47" s="539"/>
      <c r="FUD47" s="539"/>
      <c r="FUE47" s="539"/>
      <c r="FUF47" s="539"/>
      <c r="FUG47" s="539"/>
      <c r="FUH47" s="539"/>
      <c r="FUI47" s="539"/>
      <c r="FUJ47" s="539"/>
      <c r="FUK47" s="539"/>
      <c r="FUL47" s="539"/>
      <c r="FUM47" s="539"/>
      <c r="FUN47" s="539"/>
      <c r="FUO47" s="539"/>
      <c r="FUP47" s="539"/>
      <c r="FUQ47" s="539"/>
      <c r="FUR47" s="539"/>
      <c r="FUS47" s="539"/>
      <c r="FUT47" s="539"/>
      <c r="FUU47" s="539"/>
      <c r="FUV47" s="539"/>
      <c r="FUW47" s="539"/>
      <c r="FUX47" s="539"/>
      <c r="FUY47" s="539"/>
      <c r="FUZ47" s="539"/>
      <c r="FVA47" s="539"/>
      <c r="FVB47" s="539"/>
      <c r="FVC47" s="539"/>
      <c r="FVD47" s="539"/>
      <c r="FVE47" s="539"/>
      <c r="FVF47" s="539"/>
      <c r="FVG47" s="539"/>
      <c r="FVH47" s="539"/>
      <c r="FVI47" s="539"/>
      <c r="FVJ47" s="539"/>
      <c r="FVK47" s="539"/>
      <c r="FVL47" s="539"/>
      <c r="FVM47" s="539"/>
      <c r="FVN47" s="539"/>
      <c r="FVO47" s="539"/>
      <c r="FVP47" s="539"/>
      <c r="FVQ47" s="539"/>
      <c r="FVR47" s="539"/>
      <c r="FVS47" s="539"/>
      <c r="FVT47" s="539"/>
      <c r="FVU47" s="539"/>
      <c r="FVV47" s="539"/>
      <c r="FVW47" s="539"/>
      <c r="FVX47" s="539"/>
      <c r="FVY47" s="539"/>
      <c r="FVZ47" s="539"/>
      <c r="FWA47" s="539"/>
      <c r="FWB47" s="539"/>
      <c r="FWC47" s="539"/>
      <c r="FWD47" s="539"/>
      <c r="FWE47" s="539"/>
      <c r="FWF47" s="539"/>
      <c r="FWG47" s="539"/>
      <c r="FWH47" s="539"/>
      <c r="FWI47" s="539"/>
      <c r="FWJ47" s="539"/>
      <c r="FWK47" s="539"/>
      <c r="FWL47" s="539"/>
      <c r="FWM47" s="539"/>
      <c r="FWN47" s="539"/>
      <c r="FWO47" s="539"/>
      <c r="FWP47" s="539"/>
      <c r="FWQ47" s="539"/>
      <c r="FWR47" s="539"/>
      <c r="FWS47" s="539"/>
      <c r="FWT47" s="539"/>
      <c r="FWU47" s="539"/>
      <c r="FWV47" s="539"/>
      <c r="FWW47" s="539"/>
      <c r="FWX47" s="539"/>
      <c r="FWY47" s="539"/>
      <c r="FWZ47" s="539"/>
      <c r="FXA47" s="539"/>
      <c r="FXB47" s="539"/>
      <c r="FXC47" s="539"/>
      <c r="FXD47" s="539"/>
      <c r="FXE47" s="539"/>
      <c r="FXF47" s="539"/>
      <c r="FXG47" s="539"/>
      <c r="FXH47" s="539"/>
      <c r="FXI47" s="539"/>
      <c r="FXJ47" s="539"/>
      <c r="FXK47" s="539"/>
      <c r="FXL47" s="539"/>
      <c r="FXM47" s="539"/>
      <c r="FXN47" s="539"/>
      <c r="FXO47" s="539"/>
      <c r="FXP47" s="539"/>
      <c r="FXQ47" s="539"/>
      <c r="FXR47" s="539"/>
      <c r="FXS47" s="539"/>
      <c r="FXT47" s="539"/>
      <c r="FXU47" s="539"/>
      <c r="FXV47" s="539"/>
      <c r="FXW47" s="539"/>
      <c r="FXX47" s="539"/>
      <c r="FXY47" s="539"/>
      <c r="FXZ47" s="539"/>
      <c r="FYA47" s="539"/>
      <c r="FYB47" s="539"/>
      <c r="FYC47" s="539"/>
      <c r="FYD47" s="539"/>
      <c r="FYE47" s="539"/>
      <c r="FYF47" s="539"/>
      <c r="FYG47" s="539"/>
      <c r="FYH47" s="539"/>
      <c r="FYI47" s="539"/>
      <c r="FYJ47" s="539"/>
      <c r="FYK47" s="539"/>
      <c r="FYL47" s="539"/>
      <c r="FYM47" s="539"/>
      <c r="FYN47" s="539"/>
      <c r="FYO47" s="539"/>
      <c r="FYP47" s="539"/>
      <c r="FYQ47" s="539"/>
      <c r="FYR47" s="539"/>
      <c r="FYS47" s="539"/>
      <c r="FYT47" s="539"/>
      <c r="FYU47" s="539"/>
      <c r="FYV47" s="539"/>
      <c r="FYW47" s="539"/>
      <c r="FYX47" s="539"/>
      <c r="FYY47" s="539"/>
      <c r="FYZ47" s="539"/>
      <c r="FZA47" s="539"/>
      <c r="FZB47" s="539"/>
      <c r="FZC47" s="539"/>
      <c r="FZD47" s="539"/>
      <c r="FZE47" s="539"/>
      <c r="FZF47" s="539"/>
      <c r="FZG47" s="539"/>
      <c r="FZH47" s="539"/>
      <c r="FZI47" s="539"/>
      <c r="FZJ47" s="539"/>
      <c r="FZK47" s="539"/>
      <c r="FZL47" s="539"/>
      <c r="FZM47" s="539"/>
      <c r="FZN47" s="539"/>
      <c r="FZO47" s="539"/>
      <c r="FZP47" s="539"/>
      <c r="FZQ47" s="539"/>
      <c r="FZR47" s="539"/>
      <c r="FZS47" s="539"/>
      <c r="FZT47" s="539"/>
      <c r="FZU47" s="539"/>
      <c r="FZV47" s="539"/>
      <c r="FZW47" s="539"/>
      <c r="FZX47" s="539"/>
      <c r="FZY47" s="539"/>
      <c r="FZZ47" s="539"/>
      <c r="GAA47" s="539"/>
      <c r="GAB47" s="539"/>
      <c r="GAC47" s="539"/>
      <c r="GAD47" s="539"/>
      <c r="GAE47" s="539"/>
      <c r="GAF47" s="539"/>
      <c r="GAG47" s="539"/>
      <c r="GAH47" s="539"/>
      <c r="GAI47" s="539"/>
      <c r="GAJ47" s="539"/>
      <c r="GAK47" s="539"/>
      <c r="GAL47" s="539"/>
      <c r="GAM47" s="539"/>
      <c r="GAN47" s="539"/>
      <c r="GAO47" s="539"/>
      <c r="GAP47" s="539"/>
      <c r="GAQ47" s="539"/>
      <c r="GAR47" s="539"/>
      <c r="GAS47" s="539"/>
      <c r="GAT47" s="539"/>
      <c r="GAU47" s="539"/>
      <c r="GAV47" s="539"/>
      <c r="GAW47" s="539"/>
      <c r="GAX47" s="539"/>
      <c r="GAY47" s="539"/>
      <c r="GAZ47" s="539"/>
      <c r="GBA47" s="539"/>
      <c r="GBB47" s="539"/>
      <c r="GBC47" s="539"/>
      <c r="GBD47" s="539"/>
      <c r="GBE47" s="539"/>
      <c r="GBF47" s="539"/>
      <c r="GBG47" s="539"/>
      <c r="GBH47" s="539"/>
      <c r="GBI47" s="539"/>
      <c r="GBJ47" s="539"/>
      <c r="GBK47" s="539"/>
      <c r="GBL47" s="539"/>
      <c r="GBM47" s="539"/>
      <c r="GBN47" s="539"/>
      <c r="GBO47" s="539"/>
      <c r="GBP47" s="539"/>
      <c r="GBQ47" s="539"/>
      <c r="GBR47" s="539"/>
      <c r="GBS47" s="539"/>
      <c r="GBT47" s="539"/>
      <c r="GBU47" s="539"/>
      <c r="GBV47" s="539"/>
      <c r="GBW47" s="539"/>
      <c r="GBX47" s="539"/>
      <c r="GBY47" s="539"/>
      <c r="GBZ47" s="539"/>
      <c r="GCA47" s="539"/>
      <c r="GCB47" s="539"/>
      <c r="GCC47" s="539"/>
      <c r="GCD47" s="539"/>
      <c r="GCE47" s="539"/>
      <c r="GCF47" s="539"/>
      <c r="GCG47" s="539"/>
      <c r="GCH47" s="539"/>
      <c r="GCI47" s="539"/>
      <c r="GCJ47" s="539"/>
      <c r="GCK47" s="539"/>
      <c r="GCL47" s="539"/>
      <c r="GCM47" s="539"/>
      <c r="GCN47" s="539"/>
      <c r="GCO47" s="539"/>
      <c r="GCP47" s="539"/>
      <c r="GCQ47" s="539"/>
      <c r="GCR47" s="539"/>
      <c r="GCS47" s="539"/>
      <c r="GCT47" s="539"/>
      <c r="GCU47" s="539"/>
      <c r="GCV47" s="539"/>
      <c r="GCW47" s="539"/>
      <c r="GCX47" s="539"/>
      <c r="GCY47" s="539"/>
      <c r="GCZ47" s="539"/>
      <c r="GDA47" s="539"/>
      <c r="GDB47" s="539"/>
      <c r="GDC47" s="539"/>
      <c r="GDD47" s="539"/>
      <c r="GDE47" s="539"/>
      <c r="GDF47" s="539"/>
      <c r="GDG47" s="539"/>
      <c r="GDH47" s="539"/>
      <c r="GDI47" s="539"/>
      <c r="GDJ47" s="539"/>
      <c r="GDK47" s="539"/>
      <c r="GDL47" s="539"/>
      <c r="GDM47" s="539"/>
      <c r="GDN47" s="539"/>
      <c r="GDO47" s="539"/>
      <c r="GDP47" s="539"/>
      <c r="GDQ47" s="539"/>
      <c r="GDR47" s="539"/>
      <c r="GDS47" s="539"/>
      <c r="GDT47" s="539"/>
      <c r="GDU47" s="539"/>
      <c r="GDV47" s="539"/>
      <c r="GDW47" s="539"/>
      <c r="GDX47" s="539"/>
      <c r="GDY47" s="539"/>
      <c r="GDZ47" s="539"/>
      <c r="GEA47" s="539"/>
      <c r="GEB47" s="539"/>
      <c r="GEC47" s="539"/>
      <c r="GED47" s="539"/>
      <c r="GEE47" s="539"/>
      <c r="GEF47" s="539"/>
      <c r="GEG47" s="539"/>
      <c r="GEH47" s="539"/>
      <c r="GEI47" s="539"/>
      <c r="GEJ47" s="539"/>
      <c r="GEK47" s="539"/>
      <c r="GEL47" s="539"/>
      <c r="GEM47" s="539"/>
      <c r="GEN47" s="539"/>
      <c r="GEO47" s="539"/>
      <c r="GEP47" s="539"/>
      <c r="GEQ47" s="539"/>
      <c r="GER47" s="539"/>
      <c r="GES47" s="539"/>
      <c r="GET47" s="539"/>
      <c r="GEU47" s="539"/>
      <c r="GEV47" s="539"/>
      <c r="GEW47" s="539"/>
      <c r="GEX47" s="539"/>
      <c r="GEY47" s="539"/>
      <c r="GEZ47" s="539"/>
      <c r="GFA47" s="539"/>
      <c r="GFB47" s="539"/>
      <c r="GFC47" s="539"/>
      <c r="GFD47" s="539"/>
      <c r="GFE47" s="539"/>
      <c r="GFF47" s="539"/>
      <c r="GFG47" s="539"/>
      <c r="GFH47" s="539"/>
      <c r="GFI47" s="539"/>
      <c r="GFJ47" s="539"/>
      <c r="GFK47" s="539"/>
      <c r="GFL47" s="539"/>
      <c r="GFM47" s="539"/>
      <c r="GFN47" s="539"/>
      <c r="GFO47" s="539"/>
      <c r="GFP47" s="539"/>
      <c r="GFQ47" s="539"/>
      <c r="GFR47" s="539"/>
      <c r="GFS47" s="539"/>
      <c r="GFT47" s="539"/>
      <c r="GFU47" s="539"/>
      <c r="GFV47" s="539"/>
      <c r="GFW47" s="539"/>
      <c r="GFX47" s="539"/>
      <c r="GFY47" s="539"/>
      <c r="GFZ47" s="539"/>
      <c r="GGA47" s="539"/>
      <c r="GGB47" s="539"/>
      <c r="GGC47" s="539"/>
      <c r="GGD47" s="539"/>
      <c r="GGE47" s="539"/>
      <c r="GGF47" s="539"/>
      <c r="GGG47" s="539"/>
      <c r="GGH47" s="539"/>
      <c r="GGI47" s="539"/>
      <c r="GGJ47" s="539"/>
      <c r="GGK47" s="539"/>
      <c r="GGL47" s="539"/>
      <c r="GGM47" s="539"/>
      <c r="GGN47" s="539"/>
      <c r="GGO47" s="539"/>
      <c r="GGP47" s="539"/>
      <c r="GGQ47" s="539"/>
      <c r="GGR47" s="539"/>
      <c r="GGS47" s="539"/>
      <c r="GGT47" s="539"/>
      <c r="GGU47" s="539"/>
      <c r="GGV47" s="539"/>
      <c r="GGW47" s="539"/>
      <c r="GGX47" s="539"/>
      <c r="GGY47" s="539"/>
      <c r="GGZ47" s="539"/>
      <c r="GHA47" s="539"/>
      <c r="GHB47" s="539"/>
      <c r="GHC47" s="539"/>
      <c r="GHD47" s="539"/>
      <c r="GHE47" s="539"/>
      <c r="GHF47" s="539"/>
      <c r="GHG47" s="539"/>
      <c r="GHH47" s="539"/>
      <c r="GHI47" s="539"/>
      <c r="GHJ47" s="539"/>
      <c r="GHK47" s="539"/>
      <c r="GHL47" s="539"/>
      <c r="GHM47" s="539"/>
      <c r="GHN47" s="539"/>
      <c r="GHO47" s="539"/>
      <c r="GHP47" s="539"/>
      <c r="GHQ47" s="539"/>
      <c r="GHR47" s="539"/>
      <c r="GHS47" s="539"/>
      <c r="GHT47" s="539"/>
      <c r="GHU47" s="539"/>
      <c r="GHV47" s="539"/>
      <c r="GHW47" s="539"/>
      <c r="GHX47" s="539"/>
      <c r="GHY47" s="539"/>
      <c r="GHZ47" s="539"/>
      <c r="GIA47" s="539"/>
      <c r="GIB47" s="539"/>
      <c r="GIC47" s="539"/>
      <c r="GID47" s="539"/>
      <c r="GIE47" s="539"/>
      <c r="GIF47" s="539"/>
      <c r="GIG47" s="539"/>
      <c r="GIH47" s="539"/>
      <c r="GII47" s="539"/>
      <c r="GIJ47" s="539"/>
      <c r="GIK47" s="539"/>
      <c r="GIL47" s="539"/>
      <c r="GIM47" s="539"/>
      <c r="GIN47" s="539"/>
      <c r="GIO47" s="539"/>
      <c r="GIP47" s="539"/>
      <c r="GIQ47" s="539"/>
      <c r="GIR47" s="539"/>
      <c r="GIS47" s="539"/>
      <c r="GIT47" s="539"/>
      <c r="GIU47" s="539"/>
      <c r="GIV47" s="539"/>
      <c r="GIW47" s="539"/>
      <c r="GIX47" s="539"/>
      <c r="GIY47" s="539"/>
      <c r="GIZ47" s="539"/>
      <c r="GJA47" s="539"/>
      <c r="GJB47" s="539"/>
      <c r="GJC47" s="539"/>
      <c r="GJD47" s="539"/>
      <c r="GJE47" s="539"/>
      <c r="GJF47" s="539"/>
      <c r="GJG47" s="539"/>
      <c r="GJH47" s="539"/>
      <c r="GJI47" s="539"/>
      <c r="GJJ47" s="539"/>
      <c r="GJK47" s="539"/>
      <c r="GJL47" s="539"/>
      <c r="GJM47" s="539"/>
      <c r="GJN47" s="539"/>
      <c r="GJO47" s="539"/>
      <c r="GJP47" s="539"/>
      <c r="GJQ47" s="539"/>
      <c r="GJR47" s="539"/>
      <c r="GJS47" s="539"/>
      <c r="GJT47" s="539"/>
      <c r="GJU47" s="539"/>
      <c r="GJV47" s="539"/>
      <c r="GJW47" s="539"/>
      <c r="GJX47" s="539"/>
      <c r="GJY47" s="539"/>
      <c r="GJZ47" s="539"/>
      <c r="GKA47" s="539"/>
      <c r="GKB47" s="539"/>
      <c r="GKC47" s="539"/>
      <c r="GKD47" s="539"/>
      <c r="GKE47" s="539"/>
      <c r="GKF47" s="539"/>
      <c r="GKG47" s="539"/>
      <c r="GKH47" s="539"/>
      <c r="GKI47" s="539"/>
      <c r="GKJ47" s="539"/>
      <c r="GKK47" s="539"/>
      <c r="GKL47" s="539"/>
      <c r="GKM47" s="539"/>
      <c r="GKN47" s="539"/>
      <c r="GKO47" s="539"/>
      <c r="GKP47" s="539"/>
      <c r="GKQ47" s="539"/>
      <c r="GKR47" s="539"/>
      <c r="GKS47" s="539"/>
      <c r="GKT47" s="539"/>
      <c r="GKU47" s="539"/>
      <c r="GKV47" s="539"/>
      <c r="GKW47" s="539"/>
      <c r="GKX47" s="539"/>
      <c r="GKY47" s="539"/>
      <c r="GKZ47" s="539"/>
      <c r="GLA47" s="539"/>
      <c r="GLB47" s="539"/>
      <c r="GLC47" s="539"/>
      <c r="GLD47" s="539"/>
      <c r="GLE47" s="539"/>
      <c r="GLF47" s="539"/>
      <c r="GLG47" s="539"/>
      <c r="GLH47" s="539"/>
      <c r="GLI47" s="539"/>
      <c r="GLJ47" s="539"/>
      <c r="GLK47" s="539"/>
      <c r="GLL47" s="539"/>
      <c r="GLM47" s="539"/>
      <c r="GLN47" s="539"/>
      <c r="GLO47" s="539"/>
      <c r="GLP47" s="539"/>
      <c r="GLQ47" s="539"/>
      <c r="GLR47" s="539"/>
      <c r="GLS47" s="539"/>
      <c r="GLT47" s="539"/>
      <c r="GLU47" s="539"/>
      <c r="GLV47" s="539"/>
      <c r="GLW47" s="539"/>
      <c r="GLX47" s="539"/>
      <c r="GLY47" s="539"/>
      <c r="GLZ47" s="539"/>
      <c r="GMA47" s="539"/>
      <c r="GMB47" s="539"/>
      <c r="GMC47" s="539"/>
      <c r="GMD47" s="539"/>
      <c r="GME47" s="539"/>
      <c r="GMF47" s="539"/>
      <c r="GMG47" s="539"/>
      <c r="GMH47" s="539"/>
      <c r="GMI47" s="539"/>
      <c r="GMJ47" s="539"/>
      <c r="GMK47" s="539"/>
      <c r="GML47" s="539"/>
      <c r="GMM47" s="539"/>
      <c r="GMN47" s="539"/>
      <c r="GMO47" s="539"/>
      <c r="GMP47" s="539"/>
      <c r="GMQ47" s="539"/>
      <c r="GMR47" s="539"/>
      <c r="GMS47" s="539"/>
      <c r="GMT47" s="539"/>
      <c r="GMU47" s="539"/>
      <c r="GMV47" s="539"/>
      <c r="GMW47" s="539"/>
      <c r="GMX47" s="539"/>
      <c r="GMY47" s="539"/>
      <c r="GMZ47" s="539"/>
      <c r="GNA47" s="539"/>
      <c r="GNB47" s="539"/>
      <c r="GNC47" s="539"/>
      <c r="GND47" s="539"/>
      <c r="GNE47" s="539"/>
      <c r="GNF47" s="539"/>
      <c r="GNG47" s="539"/>
      <c r="GNH47" s="539"/>
      <c r="GNI47" s="539"/>
      <c r="GNJ47" s="539"/>
      <c r="GNK47" s="539"/>
      <c r="GNL47" s="539"/>
      <c r="GNM47" s="539"/>
      <c r="GNN47" s="539"/>
      <c r="GNO47" s="539"/>
      <c r="GNP47" s="539"/>
      <c r="GNQ47" s="539"/>
      <c r="GNR47" s="539"/>
      <c r="GNS47" s="539"/>
      <c r="GNT47" s="539"/>
      <c r="GNU47" s="539"/>
      <c r="GNV47" s="539"/>
      <c r="GNW47" s="539"/>
      <c r="GNX47" s="539"/>
      <c r="GNY47" s="539"/>
      <c r="GNZ47" s="539"/>
      <c r="GOA47" s="539"/>
      <c r="GOB47" s="539"/>
      <c r="GOC47" s="539"/>
      <c r="GOD47" s="539"/>
      <c r="GOE47" s="539"/>
      <c r="GOF47" s="539"/>
      <c r="GOG47" s="539"/>
      <c r="GOH47" s="539"/>
      <c r="GOI47" s="539"/>
      <c r="GOJ47" s="539"/>
      <c r="GOK47" s="539"/>
      <c r="GOL47" s="539"/>
      <c r="GOM47" s="539"/>
      <c r="GON47" s="539"/>
      <c r="GOO47" s="539"/>
      <c r="GOP47" s="539"/>
      <c r="GOQ47" s="539"/>
      <c r="GOR47" s="539"/>
      <c r="GOS47" s="539"/>
      <c r="GOT47" s="539"/>
      <c r="GOU47" s="539"/>
      <c r="GOV47" s="539"/>
      <c r="GOW47" s="539"/>
      <c r="GOX47" s="539"/>
      <c r="GOY47" s="539"/>
      <c r="GOZ47" s="539"/>
      <c r="GPA47" s="539"/>
      <c r="GPB47" s="539"/>
      <c r="GPC47" s="539"/>
      <c r="GPD47" s="539"/>
      <c r="GPE47" s="539"/>
      <c r="GPF47" s="539"/>
      <c r="GPG47" s="539"/>
      <c r="GPH47" s="539"/>
      <c r="GPI47" s="539"/>
      <c r="GPJ47" s="539"/>
      <c r="GPK47" s="539"/>
      <c r="GPL47" s="539"/>
      <c r="GPM47" s="539"/>
      <c r="GPN47" s="539"/>
      <c r="GPO47" s="539"/>
      <c r="GPP47" s="539"/>
      <c r="GPQ47" s="539"/>
      <c r="GPR47" s="539"/>
      <c r="GPS47" s="539"/>
      <c r="GPT47" s="539"/>
      <c r="GPU47" s="539"/>
      <c r="GPV47" s="539"/>
      <c r="GPW47" s="539"/>
      <c r="GPX47" s="539"/>
      <c r="GPY47" s="539"/>
      <c r="GPZ47" s="539"/>
      <c r="GQA47" s="539"/>
      <c r="GQB47" s="539"/>
      <c r="GQC47" s="539"/>
      <c r="GQD47" s="539"/>
      <c r="GQE47" s="539"/>
      <c r="GQF47" s="539"/>
      <c r="GQG47" s="539"/>
      <c r="GQH47" s="539"/>
      <c r="GQI47" s="539"/>
      <c r="GQJ47" s="539"/>
      <c r="GQK47" s="539"/>
      <c r="GQL47" s="539"/>
      <c r="GQM47" s="539"/>
      <c r="GQN47" s="539"/>
      <c r="GQO47" s="539"/>
      <c r="GQP47" s="539"/>
      <c r="GQQ47" s="539"/>
      <c r="GQR47" s="539"/>
      <c r="GQS47" s="539"/>
      <c r="GQT47" s="539"/>
      <c r="GQU47" s="539"/>
      <c r="GQV47" s="539"/>
      <c r="GQW47" s="539"/>
      <c r="GQX47" s="539"/>
      <c r="GQY47" s="539"/>
      <c r="GQZ47" s="539"/>
      <c r="GRA47" s="539"/>
      <c r="GRB47" s="539"/>
      <c r="GRC47" s="539"/>
      <c r="GRD47" s="539"/>
      <c r="GRE47" s="539"/>
      <c r="GRF47" s="539"/>
      <c r="GRG47" s="539"/>
      <c r="GRH47" s="539"/>
      <c r="GRI47" s="539"/>
      <c r="GRJ47" s="539"/>
      <c r="GRK47" s="539"/>
      <c r="GRL47" s="539"/>
      <c r="GRM47" s="539"/>
      <c r="GRN47" s="539"/>
      <c r="GRO47" s="539"/>
      <c r="GRP47" s="539"/>
      <c r="GRQ47" s="539"/>
      <c r="GRR47" s="539"/>
      <c r="GRS47" s="539"/>
      <c r="GRT47" s="539"/>
      <c r="GRU47" s="539"/>
      <c r="GRV47" s="539"/>
      <c r="GRW47" s="539"/>
      <c r="GRX47" s="539"/>
      <c r="GRY47" s="539"/>
      <c r="GRZ47" s="539"/>
      <c r="GSA47" s="539"/>
      <c r="GSB47" s="539"/>
      <c r="GSC47" s="539"/>
      <c r="GSD47" s="539"/>
      <c r="GSE47" s="539"/>
      <c r="GSF47" s="539"/>
      <c r="GSG47" s="539"/>
      <c r="GSH47" s="539"/>
      <c r="GSI47" s="539"/>
      <c r="GSJ47" s="539"/>
      <c r="GSK47" s="539"/>
      <c r="GSL47" s="539"/>
      <c r="GSM47" s="539"/>
      <c r="GSN47" s="539"/>
      <c r="GSO47" s="539"/>
      <c r="GSP47" s="539"/>
      <c r="GSQ47" s="539"/>
      <c r="GSR47" s="539"/>
      <c r="GSS47" s="539"/>
      <c r="GST47" s="539"/>
      <c r="GSU47" s="539"/>
      <c r="GSV47" s="539"/>
      <c r="GSW47" s="539"/>
      <c r="GSX47" s="539"/>
      <c r="GSY47" s="539"/>
      <c r="GSZ47" s="539"/>
      <c r="GTA47" s="539"/>
      <c r="GTB47" s="539"/>
      <c r="GTC47" s="539"/>
      <c r="GTD47" s="539"/>
      <c r="GTE47" s="539"/>
      <c r="GTF47" s="539"/>
      <c r="GTG47" s="539"/>
      <c r="GTH47" s="539"/>
      <c r="GTI47" s="539"/>
      <c r="GTJ47" s="539"/>
      <c r="GTK47" s="539"/>
      <c r="GTL47" s="539"/>
      <c r="GTM47" s="539"/>
      <c r="GTN47" s="539"/>
      <c r="GTO47" s="539"/>
      <c r="GTP47" s="539"/>
      <c r="GTQ47" s="539"/>
      <c r="GTR47" s="539"/>
      <c r="GTS47" s="539"/>
      <c r="GTT47" s="539"/>
      <c r="GTU47" s="539"/>
      <c r="GTV47" s="539"/>
      <c r="GTW47" s="539"/>
      <c r="GTX47" s="539"/>
      <c r="GTY47" s="539"/>
      <c r="GTZ47" s="539"/>
      <c r="GUA47" s="539"/>
      <c r="GUB47" s="539"/>
      <c r="GUC47" s="539"/>
      <c r="GUD47" s="539"/>
      <c r="GUE47" s="539"/>
      <c r="GUF47" s="539"/>
      <c r="GUG47" s="539"/>
      <c r="GUH47" s="539"/>
      <c r="GUI47" s="539"/>
      <c r="GUJ47" s="539"/>
      <c r="GUK47" s="539"/>
      <c r="GUL47" s="539"/>
      <c r="GUM47" s="539"/>
      <c r="GUN47" s="539"/>
      <c r="GUO47" s="539"/>
      <c r="GUP47" s="539"/>
      <c r="GUQ47" s="539"/>
      <c r="GUR47" s="539"/>
      <c r="GUS47" s="539"/>
      <c r="GUT47" s="539"/>
      <c r="GUU47" s="539"/>
      <c r="GUV47" s="539"/>
      <c r="GUW47" s="539"/>
      <c r="GUX47" s="539"/>
      <c r="GUY47" s="539"/>
      <c r="GUZ47" s="539"/>
      <c r="GVA47" s="539"/>
      <c r="GVB47" s="539"/>
      <c r="GVC47" s="539"/>
      <c r="GVD47" s="539"/>
      <c r="GVE47" s="539"/>
      <c r="GVF47" s="539"/>
      <c r="GVG47" s="539"/>
      <c r="GVH47" s="539"/>
      <c r="GVI47" s="539"/>
      <c r="GVJ47" s="539"/>
      <c r="GVK47" s="539"/>
      <c r="GVL47" s="539"/>
      <c r="GVM47" s="539"/>
      <c r="GVN47" s="539"/>
      <c r="GVO47" s="539"/>
      <c r="GVP47" s="539"/>
      <c r="GVQ47" s="539"/>
      <c r="GVR47" s="539"/>
      <c r="GVS47" s="539"/>
      <c r="GVT47" s="539"/>
      <c r="GVU47" s="539"/>
      <c r="GVV47" s="539"/>
      <c r="GVW47" s="539"/>
      <c r="GVX47" s="539"/>
      <c r="GVY47" s="539"/>
      <c r="GVZ47" s="539"/>
      <c r="GWA47" s="539"/>
      <c r="GWB47" s="539"/>
      <c r="GWC47" s="539"/>
      <c r="GWD47" s="539"/>
      <c r="GWE47" s="539"/>
      <c r="GWF47" s="539"/>
      <c r="GWG47" s="539"/>
      <c r="GWH47" s="539"/>
      <c r="GWI47" s="539"/>
      <c r="GWJ47" s="539"/>
      <c r="GWK47" s="539"/>
      <c r="GWL47" s="539"/>
      <c r="GWM47" s="539"/>
      <c r="GWN47" s="539"/>
      <c r="GWO47" s="539"/>
      <c r="GWP47" s="539"/>
      <c r="GWQ47" s="539"/>
      <c r="GWR47" s="539"/>
      <c r="GWS47" s="539"/>
      <c r="GWT47" s="539"/>
      <c r="GWU47" s="539"/>
      <c r="GWV47" s="539"/>
      <c r="GWW47" s="539"/>
      <c r="GWX47" s="539"/>
      <c r="GWY47" s="539"/>
      <c r="GWZ47" s="539"/>
      <c r="GXA47" s="539"/>
      <c r="GXB47" s="539"/>
      <c r="GXC47" s="539"/>
      <c r="GXD47" s="539"/>
      <c r="GXE47" s="539"/>
      <c r="GXF47" s="539"/>
      <c r="GXG47" s="539"/>
      <c r="GXH47" s="539"/>
      <c r="GXI47" s="539"/>
      <c r="GXJ47" s="539"/>
      <c r="GXK47" s="539"/>
      <c r="GXL47" s="539"/>
      <c r="GXM47" s="539"/>
      <c r="GXN47" s="539"/>
      <c r="GXO47" s="539"/>
      <c r="GXP47" s="539"/>
      <c r="GXQ47" s="539"/>
      <c r="GXR47" s="539"/>
      <c r="GXS47" s="539"/>
      <c r="GXT47" s="539"/>
      <c r="GXU47" s="539"/>
      <c r="GXV47" s="539"/>
      <c r="GXW47" s="539"/>
      <c r="GXX47" s="539"/>
      <c r="GXY47" s="539"/>
      <c r="GXZ47" s="539"/>
      <c r="GYA47" s="539"/>
      <c r="GYB47" s="539"/>
      <c r="GYC47" s="539"/>
      <c r="GYD47" s="539"/>
      <c r="GYE47" s="539"/>
      <c r="GYF47" s="539"/>
      <c r="GYG47" s="539"/>
      <c r="GYH47" s="539"/>
      <c r="GYI47" s="539"/>
      <c r="GYJ47" s="539"/>
      <c r="GYK47" s="539"/>
      <c r="GYL47" s="539"/>
      <c r="GYM47" s="539"/>
      <c r="GYN47" s="539"/>
      <c r="GYO47" s="539"/>
      <c r="GYP47" s="539"/>
      <c r="GYQ47" s="539"/>
      <c r="GYR47" s="539"/>
      <c r="GYS47" s="539"/>
      <c r="GYT47" s="539"/>
      <c r="GYU47" s="539"/>
      <c r="GYV47" s="539"/>
      <c r="GYW47" s="539"/>
      <c r="GYX47" s="539"/>
      <c r="GYY47" s="539"/>
      <c r="GYZ47" s="539"/>
      <c r="GZA47" s="539"/>
      <c r="GZB47" s="539"/>
      <c r="GZC47" s="539"/>
      <c r="GZD47" s="539"/>
      <c r="GZE47" s="539"/>
      <c r="GZF47" s="539"/>
      <c r="GZG47" s="539"/>
      <c r="GZH47" s="539"/>
      <c r="GZI47" s="539"/>
      <c r="GZJ47" s="539"/>
      <c r="GZK47" s="539"/>
      <c r="GZL47" s="539"/>
      <c r="GZM47" s="539"/>
      <c r="GZN47" s="539"/>
      <c r="GZO47" s="539"/>
      <c r="GZP47" s="539"/>
      <c r="GZQ47" s="539"/>
      <c r="GZR47" s="539"/>
      <c r="GZS47" s="539"/>
      <c r="GZT47" s="539"/>
      <c r="GZU47" s="539"/>
      <c r="GZV47" s="539"/>
      <c r="GZW47" s="539"/>
      <c r="GZX47" s="539"/>
      <c r="GZY47" s="539"/>
      <c r="GZZ47" s="539"/>
      <c r="HAA47" s="539"/>
      <c r="HAB47" s="539"/>
      <c r="HAC47" s="539"/>
      <c r="HAD47" s="539"/>
      <c r="HAE47" s="539"/>
      <c r="HAF47" s="539"/>
      <c r="HAG47" s="539"/>
      <c r="HAH47" s="539"/>
      <c r="HAI47" s="539"/>
      <c r="HAJ47" s="539"/>
      <c r="HAK47" s="539"/>
      <c r="HAL47" s="539"/>
      <c r="HAM47" s="539"/>
      <c r="HAN47" s="539"/>
      <c r="HAO47" s="539"/>
      <c r="HAP47" s="539"/>
      <c r="HAQ47" s="539"/>
      <c r="HAR47" s="539"/>
      <c r="HAS47" s="539"/>
      <c r="HAT47" s="539"/>
      <c r="HAU47" s="539"/>
      <c r="HAV47" s="539"/>
      <c r="HAW47" s="539"/>
      <c r="HAX47" s="539"/>
      <c r="HAY47" s="539"/>
      <c r="HAZ47" s="539"/>
      <c r="HBA47" s="539"/>
      <c r="HBB47" s="539"/>
      <c r="HBC47" s="539"/>
      <c r="HBD47" s="539"/>
      <c r="HBE47" s="539"/>
      <c r="HBF47" s="539"/>
      <c r="HBG47" s="539"/>
      <c r="HBH47" s="539"/>
      <c r="HBI47" s="539"/>
      <c r="HBJ47" s="539"/>
      <c r="HBK47" s="539"/>
      <c r="HBL47" s="539"/>
      <c r="HBM47" s="539"/>
      <c r="HBN47" s="539"/>
      <c r="HBO47" s="539"/>
      <c r="HBP47" s="539"/>
      <c r="HBQ47" s="539"/>
      <c r="HBR47" s="539"/>
      <c r="HBS47" s="539"/>
      <c r="HBT47" s="539"/>
      <c r="HBU47" s="539"/>
      <c r="HBV47" s="539"/>
      <c r="HBW47" s="539"/>
      <c r="HBX47" s="539"/>
      <c r="HBY47" s="539"/>
      <c r="HBZ47" s="539"/>
      <c r="HCA47" s="539"/>
      <c r="HCB47" s="539"/>
      <c r="HCC47" s="539"/>
      <c r="HCD47" s="539"/>
      <c r="HCE47" s="539"/>
      <c r="HCF47" s="539"/>
      <c r="HCG47" s="539"/>
      <c r="HCH47" s="539"/>
      <c r="HCI47" s="539"/>
      <c r="HCJ47" s="539"/>
      <c r="HCK47" s="539"/>
      <c r="HCL47" s="539"/>
      <c r="HCM47" s="539"/>
      <c r="HCN47" s="539"/>
      <c r="HCO47" s="539"/>
      <c r="HCP47" s="539"/>
      <c r="HCQ47" s="539"/>
      <c r="HCR47" s="539"/>
      <c r="HCS47" s="539"/>
      <c r="HCT47" s="539"/>
      <c r="HCU47" s="539"/>
      <c r="HCV47" s="539"/>
      <c r="HCW47" s="539"/>
      <c r="HCX47" s="539"/>
      <c r="HCY47" s="539"/>
      <c r="HCZ47" s="539"/>
      <c r="HDA47" s="539"/>
      <c r="HDB47" s="539"/>
      <c r="HDC47" s="539"/>
      <c r="HDD47" s="539"/>
      <c r="HDE47" s="539"/>
      <c r="HDF47" s="539"/>
      <c r="HDG47" s="539"/>
      <c r="HDH47" s="539"/>
      <c r="HDI47" s="539"/>
      <c r="HDJ47" s="539"/>
      <c r="HDK47" s="539"/>
      <c r="HDL47" s="539"/>
      <c r="HDM47" s="539"/>
      <c r="HDN47" s="539"/>
      <c r="HDO47" s="539"/>
      <c r="HDP47" s="539"/>
      <c r="HDQ47" s="539"/>
      <c r="HDR47" s="539"/>
      <c r="HDS47" s="539"/>
      <c r="HDT47" s="539"/>
      <c r="HDU47" s="539"/>
      <c r="HDV47" s="539"/>
      <c r="HDW47" s="539"/>
      <c r="HDX47" s="539"/>
      <c r="HDY47" s="539"/>
      <c r="HDZ47" s="539"/>
      <c r="HEA47" s="539"/>
      <c r="HEB47" s="539"/>
      <c r="HEC47" s="539"/>
      <c r="HED47" s="539"/>
      <c r="HEE47" s="539"/>
      <c r="HEF47" s="539"/>
      <c r="HEG47" s="539"/>
      <c r="HEH47" s="539"/>
      <c r="HEI47" s="539"/>
      <c r="HEJ47" s="539"/>
      <c r="HEK47" s="539"/>
      <c r="HEL47" s="539"/>
      <c r="HEM47" s="539"/>
      <c r="HEN47" s="539"/>
      <c r="HEO47" s="539"/>
      <c r="HEP47" s="539"/>
      <c r="HEQ47" s="539"/>
      <c r="HER47" s="539"/>
      <c r="HES47" s="539"/>
      <c r="HET47" s="539"/>
      <c r="HEU47" s="539"/>
      <c r="HEV47" s="539"/>
      <c r="HEW47" s="539"/>
      <c r="HEX47" s="539"/>
      <c r="HEY47" s="539"/>
      <c r="HEZ47" s="539"/>
      <c r="HFA47" s="539"/>
      <c r="HFB47" s="539"/>
      <c r="HFC47" s="539"/>
      <c r="HFD47" s="539"/>
      <c r="HFE47" s="539"/>
      <c r="HFF47" s="539"/>
      <c r="HFG47" s="539"/>
      <c r="HFH47" s="539"/>
      <c r="HFI47" s="539"/>
      <c r="HFJ47" s="539"/>
      <c r="HFK47" s="539"/>
      <c r="HFL47" s="539"/>
      <c r="HFM47" s="539"/>
      <c r="HFN47" s="539"/>
      <c r="HFO47" s="539"/>
      <c r="HFP47" s="539"/>
      <c r="HFQ47" s="539"/>
      <c r="HFR47" s="539"/>
      <c r="HFS47" s="539"/>
      <c r="HFT47" s="539"/>
      <c r="HFU47" s="539"/>
      <c r="HFV47" s="539"/>
      <c r="HFW47" s="539"/>
      <c r="HFX47" s="539"/>
      <c r="HFY47" s="539"/>
      <c r="HFZ47" s="539"/>
      <c r="HGA47" s="539"/>
      <c r="HGB47" s="539"/>
      <c r="HGC47" s="539"/>
      <c r="HGD47" s="539"/>
      <c r="HGE47" s="539"/>
      <c r="HGF47" s="539"/>
      <c r="HGG47" s="539"/>
      <c r="HGH47" s="539"/>
      <c r="HGI47" s="539"/>
      <c r="HGJ47" s="539"/>
      <c r="HGK47" s="539"/>
      <c r="HGL47" s="539"/>
      <c r="HGM47" s="539"/>
      <c r="HGN47" s="539"/>
      <c r="HGO47" s="539"/>
      <c r="HGP47" s="539"/>
      <c r="HGQ47" s="539"/>
      <c r="HGR47" s="539"/>
      <c r="HGS47" s="539"/>
      <c r="HGT47" s="539"/>
      <c r="HGU47" s="539"/>
      <c r="HGV47" s="539"/>
      <c r="HGW47" s="539"/>
      <c r="HGX47" s="539"/>
      <c r="HGY47" s="539"/>
      <c r="HGZ47" s="539"/>
      <c r="HHA47" s="539"/>
      <c r="HHB47" s="539"/>
      <c r="HHC47" s="539"/>
      <c r="HHD47" s="539"/>
      <c r="HHE47" s="539"/>
      <c r="HHF47" s="539"/>
      <c r="HHG47" s="539"/>
      <c r="HHH47" s="539"/>
      <c r="HHI47" s="539"/>
      <c r="HHJ47" s="539"/>
      <c r="HHK47" s="539"/>
      <c r="HHL47" s="539"/>
      <c r="HHM47" s="539"/>
      <c r="HHN47" s="539"/>
      <c r="HHO47" s="539"/>
      <c r="HHP47" s="539"/>
      <c r="HHQ47" s="539"/>
      <c r="HHR47" s="539"/>
      <c r="HHS47" s="539"/>
      <c r="HHT47" s="539"/>
      <c r="HHU47" s="539"/>
      <c r="HHV47" s="539"/>
      <c r="HHW47" s="539"/>
      <c r="HHX47" s="539"/>
      <c r="HHY47" s="539"/>
      <c r="HHZ47" s="539"/>
      <c r="HIA47" s="539"/>
      <c r="HIB47" s="539"/>
      <c r="HIC47" s="539"/>
      <c r="HID47" s="539"/>
      <c r="HIE47" s="539"/>
      <c r="HIF47" s="539"/>
      <c r="HIG47" s="539"/>
      <c r="HIH47" s="539"/>
      <c r="HII47" s="539"/>
      <c r="HIJ47" s="539"/>
      <c r="HIK47" s="539"/>
      <c r="HIL47" s="539"/>
      <c r="HIM47" s="539"/>
      <c r="HIN47" s="539"/>
      <c r="HIO47" s="539"/>
      <c r="HIP47" s="539"/>
      <c r="HIQ47" s="539"/>
      <c r="HIR47" s="539"/>
      <c r="HIS47" s="539"/>
      <c r="HIT47" s="539"/>
      <c r="HIU47" s="539"/>
      <c r="HIV47" s="539"/>
      <c r="HIW47" s="539"/>
      <c r="HIX47" s="539"/>
      <c r="HIY47" s="539"/>
      <c r="HIZ47" s="539"/>
      <c r="HJA47" s="539"/>
      <c r="HJB47" s="539"/>
      <c r="HJC47" s="539"/>
      <c r="HJD47" s="539"/>
      <c r="HJE47" s="539"/>
      <c r="HJF47" s="539"/>
      <c r="HJG47" s="539"/>
      <c r="HJH47" s="539"/>
      <c r="HJI47" s="539"/>
      <c r="HJJ47" s="539"/>
      <c r="HJK47" s="539"/>
      <c r="HJL47" s="539"/>
      <c r="HJM47" s="539"/>
      <c r="HJN47" s="539"/>
      <c r="HJO47" s="539"/>
      <c r="HJP47" s="539"/>
      <c r="HJQ47" s="539"/>
      <c r="HJR47" s="539"/>
      <c r="HJS47" s="539"/>
      <c r="HJT47" s="539"/>
      <c r="HJU47" s="539"/>
      <c r="HJV47" s="539"/>
      <c r="HJW47" s="539"/>
      <c r="HJX47" s="539"/>
      <c r="HJY47" s="539"/>
      <c r="HJZ47" s="539"/>
      <c r="HKA47" s="539"/>
      <c r="HKB47" s="539"/>
      <c r="HKC47" s="539"/>
      <c r="HKD47" s="539"/>
      <c r="HKE47" s="539"/>
      <c r="HKF47" s="539"/>
      <c r="HKG47" s="539"/>
      <c r="HKH47" s="539"/>
      <c r="HKI47" s="539"/>
      <c r="HKJ47" s="539"/>
      <c r="HKK47" s="539"/>
      <c r="HKL47" s="539"/>
      <c r="HKM47" s="539"/>
      <c r="HKN47" s="539"/>
      <c r="HKO47" s="539"/>
      <c r="HKP47" s="539"/>
      <c r="HKQ47" s="539"/>
      <c r="HKR47" s="539"/>
      <c r="HKS47" s="539"/>
      <c r="HKT47" s="539"/>
      <c r="HKU47" s="539"/>
      <c r="HKV47" s="539"/>
      <c r="HKW47" s="539"/>
      <c r="HKX47" s="539"/>
      <c r="HKY47" s="539"/>
      <c r="HKZ47" s="539"/>
      <c r="HLA47" s="539"/>
      <c r="HLB47" s="539"/>
      <c r="HLC47" s="539"/>
      <c r="HLD47" s="539"/>
      <c r="HLE47" s="539"/>
      <c r="HLF47" s="539"/>
      <c r="HLG47" s="539"/>
      <c r="HLH47" s="539"/>
      <c r="HLI47" s="539"/>
      <c r="HLJ47" s="539"/>
      <c r="HLK47" s="539"/>
      <c r="HLL47" s="539"/>
      <c r="HLM47" s="539"/>
      <c r="HLN47" s="539"/>
      <c r="HLO47" s="539"/>
      <c r="HLP47" s="539"/>
      <c r="HLQ47" s="539"/>
      <c r="HLR47" s="539"/>
      <c r="HLS47" s="539"/>
      <c r="HLT47" s="539"/>
      <c r="HLU47" s="539"/>
      <c r="HLV47" s="539"/>
      <c r="HLW47" s="539"/>
      <c r="HLX47" s="539"/>
      <c r="HLY47" s="539"/>
      <c r="HLZ47" s="539"/>
      <c r="HMA47" s="539"/>
      <c r="HMB47" s="539"/>
      <c r="HMC47" s="539"/>
      <c r="HMD47" s="539"/>
      <c r="HME47" s="539"/>
      <c r="HMF47" s="539"/>
      <c r="HMG47" s="539"/>
      <c r="HMH47" s="539"/>
      <c r="HMI47" s="539"/>
      <c r="HMJ47" s="539"/>
      <c r="HMK47" s="539"/>
      <c r="HML47" s="539"/>
      <c r="HMM47" s="539"/>
      <c r="HMN47" s="539"/>
      <c r="HMO47" s="539"/>
      <c r="HMP47" s="539"/>
      <c r="HMQ47" s="539"/>
      <c r="HMR47" s="539"/>
      <c r="HMS47" s="539"/>
      <c r="HMT47" s="539"/>
      <c r="HMU47" s="539"/>
      <c r="HMV47" s="539"/>
      <c r="HMW47" s="539"/>
      <c r="HMX47" s="539"/>
      <c r="HMY47" s="539"/>
      <c r="HMZ47" s="539"/>
      <c r="HNA47" s="539"/>
      <c r="HNB47" s="539"/>
      <c r="HNC47" s="539"/>
      <c r="HND47" s="539"/>
      <c r="HNE47" s="539"/>
      <c r="HNF47" s="539"/>
      <c r="HNG47" s="539"/>
      <c r="HNH47" s="539"/>
      <c r="HNI47" s="539"/>
      <c r="HNJ47" s="539"/>
      <c r="HNK47" s="539"/>
      <c r="HNL47" s="539"/>
      <c r="HNM47" s="539"/>
      <c r="HNN47" s="539"/>
      <c r="HNO47" s="539"/>
      <c r="HNP47" s="539"/>
      <c r="HNQ47" s="539"/>
      <c r="HNR47" s="539"/>
      <c r="HNS47" s="539"/>
      <c r="HNT47" s="539"/>
      <c r="HNU47" s="539"/>
      <c r="HNV47" s="539"/>
      <c r="HNW47" s="539"/>
      <c r="HNX47" s="539"/>
      <c r="HNY47" s="539"/>
      <c r="HNZ47" s="539"/>
      <c r="HOA47" s="539"/>
      <c r="HOB47" s="539"/>
      <c r="HOC47" s="539"/>
      <c r="HOD47" s="539"/>
      <c r="HOE47" s="539"/>
      <c r="HOF47" s="539"/>
      <c r="HOG47" s="539"/>
      <c r="HOH47" s="539"/>
      <c r="HOI47" s="539"/>
      <c r="HOJ47" s="539"/>
      <c r="HOK47" s="539"/>
      <c r="HOL47" s="539"/>
      <c r="HOM47" s="539"/>
      <c r="HON47" s="539"/>
      <c r="HOO47" s="539"/>
      <c r="HOP47" s="539"/>
      <c r="HOQ47" s="539"/>
      <c r="HOR47" s="539"/>
      <c r="HOS47" s="539"/>
      <c r="HOT47" s="539"/>
      <c r="HOU47" s="539"/>
      <c r="HOV47" s="539"/>
      <c r="HOW47" s="539"/>
      <c r="HOX47" s="539"/>
      <c r="HOY47" s="539"/>
      <c r="HOZ47" s="539"/>
      <c r="HPA47" s="539"/>
      <c r="HPB47" s="539"/>
      <c r="HPC47" s="539"/>
      <c r="HPD47" s="539"/>
      <c r="HPE47" s="539"/>
      <c r="HPF47" s="539"/>
      <c r="HPG47" s="539"/>
      <c r="HPH47" s="539"/>
      <c r="HPI47" s="539"/>
      <c r="HPJ47" s="539"/>
      <c r="HPK47" s="539"/>
      <c r="HPL47" s="539"/>
      <c r="HPM47" s="539"/>
      <c r="HPN47" s="539"/>
      <c r="HPO47" s="539"/>
      <c r="HPP47" s="539"/>
      <c r="HPQ47" s="539"/>
      <c r="HPR47" s="539"/>
      <c r="HPS47" s="539"/>
      <c r="HPT47" s="539"/>
      <c r="HPU47" s="539"/>
      <c r="HPV47" s="539"/>
      <c r="HPW47" s="539"/>
      <c r="HPX47" s="539"/>
      <c r="HPY47" s="539"/>
      <c r="HPZ47" s="539"/>
      <c r="HQA47" s="539"/>
      <c r="HQB47" s="539"/>
      <c r="HQC47" s="539"/>
      <c r="HQD47" s="539"/>
      <c r="HQE47" s="539"/>
      <c r="HQF47" s="539"/>
      <c r="HQG47" s="539"/>
      <c r="HQH47" s="539"/>
      <c r="HQI47" s="539"/>
      <c r="HQJ47" s="539"/>
      <c r="HQK47" s="539"/>
      <c r="HQL47" s="539"/>
      <c r="HQM47" s="539"/>
      <c r="HQN47" s="539"/>
      <c r="HQO47" s="539"/>
      <c r="HQP47" s="539"/>
      <c r="HQQ47" s="539"/>
      <c r="HQR47" s="539"/>
      <c r="HQS47" s="539"/>
      <c r="HQT47" s="539"/>
      <c r="HQU47" s="539"/>
      <c r="HQV47" s="539"/>
      <c r="HQW47" s="539"/>
      <c r="HQX47" s="539"/>
      <c r="HQY47" s="539"/>
      <c r="HQZ47" s="539"/>
      <c r="HRA47" s="539"/>
      <c r="HRB47" s="539"/>
      <c r="HRC47" s="539"/>
      <c r="HRD47" s="539"/>
      <c r="HRE47" s="539"/>
      <c r="HRF47" s="539"/>
      <c r="HRG47" s="539"/>
      <c r="HRH47" s="539"/>
      <c r="HRI47" s="539"/>
      <c r="HRJ47" s="539"/>
      <c r="HRK47" s="539"/>
      <c r="HRL47" s="539"/>
      <c r="HRM47" s="539"/>
      <c r="HRN47" s="539"/>
      <c r="HRO47" s="539"/>
      <c r="HRP47" s="539"/>
      <c r="HRQ47" s="539"/>
      <c r="HRR47" s="539"/>
      <c r="HRS47" s="539"/>
      <c r="HRT47" s="539"/>
      <c r="HRU47" s="539"/>
      <c r="HRV47" s="539"/>
      <c r="HRW47" s="539"/>
      <c r="HRX47" s="539"/>
      <c r="HRY47" s="539"/>
      <c r="HRZ47" s="539"/>
      <c r="HSA47" s="539"/>
      <c r="HSB47" s="539"/>
      <c r="HSC47" s="539"/>
      <c r="HSD47" s="539"/>
      <c r="HSE47" s="539"/>
      <c r="HSF47" s="539"/>
      <c r="HSG47" s="539"/>
      <c r="HSH47" s="539"/>
      <c r="HSI47" s="539"/>
      <c r="HSJ47" s="539"/>
      <c r="HSK47" s="539"/>
      <c r="HSL47" s="539"/>
      <c r="HSM47" s="539"/>
      <c r="HSN47" s="539"/>
      <c r="HSO47" s="539"/>
      <c r="HSP47" s="539"/>
      <c r="HSQ47" s="539"/>
      <c r="HSR47" s="539"/>
      <c r="HSS47" s="539"/>
      <c r="HST47" s="539"/>
      <c r="HSU47" s="539"/>
      <c r="HSV47" s="539"/>
      <c r="HSW47" s="539"/>
      <c r="HSX47" s="539"/>
      <c r="HSY47" s="539"/>
      <c r="HSZ47" s="539"/>
      <c r="HTA47" s="539"/>
      <c r="HTB47" s="539"/>
      <c r="HTC47" s="539"/>
      <c r="HTD47" s="539"/>
      <c r="HTE47" s="539"/>
      <c r="HTF47" s="539"/>
      <c r="HTG47" s="539"/>
      <c r="HTH47" s="539"/>
      <c r="HTI47" s="539"/>
      <c r="HTJ47" s="539"/>
      <c r="HTK47" s="539"/>
      <c r="HTL47" s="539"/>
      <c r="HTM47" s="539"/>
      <c r="HTN47" s="539"/>
      <c r="HTO47" s="539"/>
      <c r="HTP47" s="539"/>
      <c r="HTQ47" s="539"/>
      <c r="HTR47" s="539"/>
      <c r="HTS47" s="539"/>
      <c r="HTT47" s="539"/>
      <c r="HTU47" s="539"/>
      <c r="HTV47" s="539"/>
      <c r="HTW47" s="539"/>
      <c r="HTX47" s="539"/>
      <c r="HTY47" s="539"/>
      <c r="HTZ47" s="539"/>
      <c r="HUA47" s="539"/>
      <c r="HUB47" s="539"/>
      <c r="HUC47" s="539"/>
      <c r="HUD47" s="539"/>
      <c r="HUE47" s="539"/>
      <c r="HUF47" s="539"/>
      <c r="HUG47" s="539"/>
      <c r="HUH47" s="539"/>
      <c r="HUI47" s="539"/>
      <c r="HUJ47" s="539"/>
      <c r="HUK47" s="539"/>
      <c r="HUL47" s="539"/>
      <c r="HUM47" s="539"/>
      <c r="HUN47" s="539"/>
      <c r="HUO47" s="539"/>
      <c r="HUP47" s="539"/>
      <c r="HUQ47" s="539"/>
      <c r="HUR47" s="539"/>
      <c r="HUS47" s="539"/>
      <c r="HUT47" s="539"/>
      <c r="HUU47" s="539"/>
      <c r="HUV47" s="539"/>
      <c r="HUW47" s="539"/>
      <c r="HUX47" s="539"/>
      <c r="HUY47" s="539"/>
      <c r="HUZ47" s="539"/>
      <c r="HVA47" s="539"/>
      <c r="HVB47" s="539"/>
      <c r="HVC47" s="539"/>
      <c r="HVD47" s="539"/>
      <c r="HVE47" s="539"/>
      <c r="HVF47" s="539"/>
      <c r="HVG47" s="539"/>
      <c r="HVH47" s="539"/>
      <c r="HVI47" s="539"/>
      <c r="HVJ47" s="539"/>
      <c r="HVK47" s="539"/>
      <c r="HVL47" s="539"/>
      <c r="HVM47" s="539"/>
      <c r="HVN47" s="539"/>
      <c r="HVO47" s="539"/>
      <c r="HVP47" s="539"/>
      <c r="HVQ47" s="539"/>
      <c r="HVR47" s="539"/>
      <c r="HVS47" s="539"/>
      <c r="HVT47" s="539"/>
      <c r="HVU47" s="539"/>
      <c r="HVV47" s="539"/>
      <c r="HVW47" s="539"/>
      <c r="HVX47" s="539"/>
      <c r="HVY47" s="539"/>
      <c r="HVZ47" s="539"/>
      <c r="HWA47" s="539"/>
      <c r="HWB47" s="539"/>
      <c r="HWC47" s="539"/>
      <c r="HWD47" s="539"/>
      <c r="HWE47" s="539"/>
      <c r="HWF47" s="539"/>
      <c r="HWG47" s="539"/>
      <c r="HWH47" s="539"/>
      <c r="HWI47" s="539"/>
      <c r="HWJ47" s="539"/>
      <c r="HWK47" s="539"/>
      <c r="HWL47" s="539"/>
      <c r="HWM47" s="539"/>
      <c r="HWN47" s="539"/>
      <c r="HWO47" s="539"/>
      <c r="HWP47" s="539"/>
      <c r="HWQ47" s="539"/>
      <c r="HWR47" s="539"/>
      <c r="HWS47" s="539"/>
      <c r="HWT47" s="539"/>
      <c r="HWU47" s="539"/>
      <c r="HWV47" s="539"/>
      <c r="HWW47" s="539"/>
      <c r="HWX47" s="539"/>
      <c r="HWY47" s="539"/>
      <c r="HWZ47" s="539"/>
      <c r="HXA47" s="539"/>
      <c r="HXB47" s="539"/>
      <c r="HXC47" s="539"/>
      <c r="HXD47" s="539"/>
      <c r="HXE47" s="539"/>
      <c r="HXF47" s="539"/>
      <c r="HXG47" s="539"/>
      <c r="HXH47" s="539"/>
      <c r="HXI47" s="539"/>
      <c r="HXJ47" s="539"/>
      <c r="HXK47" s="539"/>
      <c r="HXL47" s="539"/>
      <c r="HXM47" s="539"/>
      <c r="HXN47" s="539"/>
      <c r="HXO47" s="539"/>
      <c r="HXP47" s="539"/>
      <c r="HXQ47" s="539"/>
      <c r="HXR47" s="539"/>
      <c r="HXS47" s="539"/>
      <c r="HXT47" s="539"/>
      <c r="HXU47" s="539"/>
      <c r="HXV47" s="539"/>
      <c r="HXW47" s="539"/>
      <c r="HXX47" s="539"/>
      <c r="HXY47" s="539"/>
      <c r="HXZ47" s="539"/>
      <c r="HYA47" s="539"/>
      <c r="HYB47" s="539"/>
      <c r="HYC47" s="539"/>
      <c r="HYD47" s="539"/>
      <c r="HYE47" s="539"/>
      <c r="HYF47" s="539"/>
      <c r="HYG47" s="539"/>
      <c r="HYH47" s="539"/>
      <c r="HYI47" s="539"/>
      <c r="HYJ47" s="539"/>
      <c r="HYK47" s="539"/>
      <c r="HYL47" s="539"/>
      <c r="HYM47" s="539"/>
      <c r="HYN47" s="539"/>
      <c r="HYO47" s="539"/>
      <c r="HYP47" s="539"/>
      <c r="HYQ47" s="539"/>
      <c r="HYR47" s="539"/>
      <c r="HYS47" s="539"/>
      <c r="HYT47" s="539"/>
      <c r="HYU47" s="539"/>
      <c r="HYV47" s="539"/>
      <c r="HYW47" s="539"/>
      <c r="HYX47" s="539"/>
      <c r="HYY47" s="539"/>
      <c r="HYZ47" s="539"/>
      <c r="HZA47" s="539"/>
      <c r="HZB47" s="539"/>
      <c r="HZC47" s="539"/>
      <c r="HZD47" s="539"/>
      <c r="HZE47" s="539"/>
      <c r="HZF47" s="539"/>
      <c r="HZG47" s="539"/>
      <c r="HZH47" s="539"/>
      <c r="HZI47" s="539"/>
      <c r="HZJ47" s="539"/>
      <c r="HZK47" s="539"/>
      <c r="HZL47" s="539"/>
      <c r="HZM47" s="539"/>
      <c r="HZN47" s="539"/>
      <c r="HZO47" s="539"/>
      <c r="HZP47" s="539"/>
      <c r="HZQ47" s="539"/>
      <c r="HZR47" s="539"/>
      <c r="HZS47" s="539"/>
      <c r="HZT47" s="539"/>
      <c r="HZU47" s="539"/>
      <c r="HZV47" s="539"/>
      <c r="HZW47" s="539"/>
      <c r="HZX47" s="539"/>
      <c r="HZY47" s="539"/>
      <c r="HZZ47" s="539"/>
      <c r="IAA47" s="539"/>
      <c r="IAB47" s="539"/>
      <c r="IAC47" s="539"/>
      <c r="IAD47" s="539"/>
      <c r="IAE47" s="539"/>
      <c r="IAF47" s="539"/>
      <c r="IAG47" s="539"/>
      <c r="IAH47" s="539"/>
      <c r="IAI47" s="539"/>
      <c r="IAJ47" s="539"/>
      <c r="IAK47" s="539"/>
      <c r="IAL47" s="539"/>
      <c r="IAM47" s="539"/>
      <c r="IAN47" s="539"/>
      <c r="IAO47" s="539"/>
      <c r="IAP47" s="539"/>
      <c r="IAQ47" s="539"/>
      <c r="IAR47" s="539"/>
      <c r="IAS47" s="539"/>
      <c r="IAT47" s="539"/>
      <c r="IAU47" s="539"/>
      <c r="IAV47" s="539"/>
      <c r="IAW47" s="539"/>
      <c r="IAX47" s="539"/>
      <c r="IAY47" s="539"/>
      <c r="IAZ47" s="539"/>
      <c r="IBA47" s="539"/>
      <c r="IBB47" s="539"/>
      <c r="IBC47" s="539"/>
      <c r="IBD47" s="539"/>
      <c r="IBE47" s="539"/>
      <c r="IBF47" s="539"/>
      <c r="IBG47" s="539"/>
      <c r="IBH47" s="539"/>
      <c r="IBI47" s="539"/>
      <c r="IBJ47" s="539"/>
      <c r="IBK47" s="539"/>
      <c r="IBL47" s="539"/>
      <c r="IBM47" s="539"/>
      <c r="IBN47" s="539"/>
      <c r="IBO47" s="539"/>
      <c r="IBP47" s="539"/>
      <c r="IBQ47" s="539"/>
      <c r="IBR47" s="539"/>
      <c r="IBS47" s="539"/>
      <c r="IBT47" s="539"/>
      <c r="IBU47" s="539"/>
      <c r="IBV47" s="539"/>
      <c r="IBW47" s="539"/>
      <c r="IBX47" s="539"/>
      <c r="IBY47" s="539"/>
      <c r="IBZ47" s="539"/>
      <c r="ICA47" s="539"/>
      <c r="ICB47" s="539"/>
      <c r="ICC47" s="539"/>
      <c r="ICD47" s="539"/>
      <c r="ICE47" s="539"/>
      <c r="ICF47" s="539"/>
      <c r="ICG47" s="539"/>
      <c r="ICH47" s="539"/>
      <c r="ICI47" s="539"/>
      <c r="ICJ47" s="539"/>
      <c r="ICK47" s="539"/>
      <c r="ICL47" s="539"/>
      <c r="ICM47" s="539"/>
      <c r="ICN47" s="539"/>
      <c r="ICO47" s="539"/>
      <c r="ICP47" s="539"/>
      <c r="ICQ47" s="539"/>
      <c r="ICR47" s="539"/>
      <c r="ICS47" s="539"/>
      <c r="ICT47" s="539"/>
      <c r="ICU47" s="539"/>
      <c r="ICV47" s="539"/>
      <c r="ICW47" s="539"/>
      <c r="ICX47" s="539"/>
      <c r="ICY47" s="539"/>
      <c r="ICZ47" s="539"/>
      <c r="IDA47" s="539"/>
      <c r="IDB47" s="539"/>
      <c r="IDC47" s="539"/>
      <c r="IDD47" s="539"/>
      <c r="IDE47" s="539"/>
      <c r="IDF47" s="539"/>
      <c r="IDG47" s="539"/>
      <c r="IDH47" s="539"/>
      <c r="IDI47" s="539"/>
      <c r="IDJ47" s="539"/>
      <c r="IDK47" s="539"/>
      <c r="IDL47" s="539"/>
      <c r="IDM47" s="539"/>
      <c r="IDN47" s="539"/>
      <c r="IDO47" s="539"/>
      <c r="IDP47" s="539"/>
      <c r="IDQ47" s="539"/>
      <c r="IDR47" s="539"/>
      <c r="IDS47" s="539"/>
      <c r="IDT47" s="539"/>
      <c r="IDU47" s="539"/>
      <c r="IDV47" s="539"/>
      <c r="IDW47" s="539"/>
      <c r="IDX47" s="539"/>
      <c r="IDY47" s="539"/>
      <c r="IDZ47" s="539"/>
      <c r="IEA47" s="539"/>
      <c r="IEB47" s="539"/>
      <c r="IEC47" s="539"/>
      <c r="IED47" s="539"/>
      <c r="IEE47" s="539"/>
      <c r="IEF47" s="539"/>
      <c r="IEG47" s="539"/>
      <c r="IEH47" s="539"/>
      <c r="IEI47" s="539"/>
      <c r="IEJ47" s="539"/>
      <c r="IEK47" s="539"/>
      <c r="IEL47" s="539"/>
      <c r="IEM47" s="539"/>
      <c r="IEN47" s="539"/>
      <c r="IEO47" s="539"/>
      <c r="IEP47" s="539"/>
      <c r="IEQ47" s="539"/>
      <c r="IER47" s="539"/>
      <c r="IES47" s="539"/>
      <c r="IET47" s="539"/>
      <c r="IEU47" s="539"/>
      <c r="IEV47" s="539"/>
      <c r="IEW47" s="539"/>
      <c r="IEX47" s="539"/>
      <c r="IEY47" s="539"/>
      <c r="IEZ47" s="539"/>
      <c r="IFA47" s="539"/>
      <c r="IFB47" s="539"/>
      <c r="IFC47" s="539"/>
      <c r="IFD47" s="539"/>
      <c r="IFE47" s="539"/>
      <c r="IFF47" s="539"/>
      <c r="IFG47" s="539"/>
      <c r="IFH47" s="539"/>
      <c r="IFI47" s="539"/>
      <c r="IFJ47" s="539"/>
      <c r="IFK47" s="539"/>
      <c r="IFL47" s="539"/>
      <c r="IFM47" s="539"/>
      <c r="IFN47" s="539"/>
      <c r="IFO47" s="539"/>
      <c r="IFP47" s="539"/>
      <c r="IFQ47" s="539"/>
      <c r="IFR47" s="539"/>
      <c r="IFS47" s="539"/>
      <c r="IFT47" s="539"/>
      <c r="IFU47" s="539"/>
      <c r="IFV47" s="539"/>
      <c r="IFW47" s="539"/>
      <c r="IFX47" s="539"/>
      <c r="IFY47" s="539"/>
      <c r="IFZ47" s="539"/>
      <c r="IGA47" s="539"/>
      <c r="IGB47" s="539"/>
      <c r="IGC47" s="539"/>
      <c r="IGD47" s="539"/>
      <c r="IGE47" s="539"/>
      <c r="IGF47" s="539"/>
      <c r="IGG47" s="539"/>
      <c r="IGH47" s="539"/>
      <c r="IGI47" s="539"/>
      <c r="IGJ47" s="539"/>
      <c r="IGK47" s="539"/>
      <c r="IGL47" s="539"/>
      <c r="IGM47" s="539"/>
      <c r="IGN47" s="539"/>
      <c r="IGO47" s="539"/>
      <c r="IGP47" s="539"/>
      <c r="IGQ47" s="539"/>
      <c r="IGR47" s="539"/>
      <c r="IGS47" s="539"/>
      <c r="IGT47" s="539"/>
      <c r="IGU47" s="539"/>
      <c r="IGV47" s="539"/>
      <c r="IGW47" s="539"/>
      <c r="IGX47" s="539"/>
      <c r="IGY47" s="539"/>
      <c r="IGZ47" s="539"/>
      <c r="IHA47" s="539"/>
      <c r="IHB47" s="539"/>
      <c r="IHC47" s="539"/>
      <c r="IHD47" s="539"/>
      <c r="IHE47" s="539"/>
      <c r="IHF47" s="539"/>
      <c r="IHG47" s="539"/>
      <c r="IHH47" s="539"/>
      <c r="IHI47" s="539"/>
      <c r="IHJ47" s="539"/>
      <c r="IHK47" s="539"/>
      <c r="IHL47" s="539"/>
      <c r="IHM47" s="539"/>
      <c r="IHN47" s="539"/>
      <c r="IHO47" s="539"/>
      <c r="IHP47" s="539"/>
      <c r="IHQ47" s="539"/>
      <c r="IHR47" s="539"/>
      <c r="IHS47" s="539"/>
      <c r="IHT47" s="539"/>
      <c r="IHU47" s="539"/>
      <c r="IHV47" s="539"/>
      <c r="IHW47" s="539"/>
      <c r="IHX47" s="539"/>
      <c r="IHY47" s="539"/>
      <c r="IHZ47" s="539"/>
      <c r="IIA47" s="539"/>
      <c r="IIB47" s="539"/>
      <c r="IIC47" s="539"/>
      <c r="IID47" s="539"/>
      <c r="IIE47" s="539"/>
      <c r="IIF47" s="539"/>
      <c r="IIG47" s="539"/>
      <c r="IIH47" s="539"/>
      <c r="III47" s="539"/>
      <c r="IIJ47" s="539"/>
      <c r="IIK47" s="539"/>
      <c r="IIL47" s="539"/>
      <c r="IIM47" s="539"/>
      <c r="IIN47" s="539"/>
      <c r="IIO47" s="539"/>
      <c r="IIP47" s="539"/>
      <c r="IIQ47" s="539"/>
      <c r="IIR47" s="539"/>
      <c r="IIS47" s="539"/>
      <c r="IIT47" s="539"/>
      <c r="IIU47" s="539"/>
      <c r="IIV47" s="539"/>
      <c r="IIW47" s="539"/>
      <c r="IIX47" s="539"/>
      <c r="IIY47" s="539"/>
      <c r="IIZ47" s="539"/>
      <c r="IJA47" s="539"/>
      <c r="IJB47" s="539"/>
      <c r="IJC47" s="539"/>
      <c r="IJD47" s="539"/>
      <c r="IJE47" s="539"/>
      <c r="IJF47" s="539"/>
      <c r="IJG47" s="539"/>
      <c r="IJH47" s="539"/>
      <c r="IJI47" s="539"/>
      <c r="IJJ47" s="539"/>
      <c r="IJK47" s="539"/>
      <c r="IJL47" s="539"/>
      <c r="IJM47" s="539"/>
      <c r="IJN47" s="539"/>
      <c r="IJO47" s="539"/>
      <c r="IJP47" s="539"/>
      <c r="IJQ47" s="539"/>
      <c r="IJR47" s="539"/>
      <c r="IJS47" s="539"/>
      <c r="IJT47" s="539"/>
      <c r="IJU47" s="539"/>
      <c r="IJV47" s="539"/>
      <c r="IJW47" s="539"/>
      <c r="IJX47" s="539"/>
      <c r="IJY47" s="539"/>
      <c r="IJZ47" s="539"/>
      <c r="IKA47" s="539"/>
      <c r="IKB47" s="539"/>
      <c r="IKC47" s="539"/>
      <c r="IKD47" s="539"/>
      <c r="IKE47" s="539"/>
      <c r="IKF47" s="539"/>
      <c r="IKG47" s="539"/>
      <c r="IKH47" s="539"/>
      <c r="IKI47" s="539"/>
      <c r="IKJ47" s="539"/>
      <c r="IKK47" s="539"/>
      <c r="IKL47" s="539"/>
      <c r="IKM47" s="539"/>
      <c r="IKN47" s="539"/>
      <c r="IKO47" s="539"/>
      <c r="IKP47" s="539"/>
      <c r="IKQ47" s="539"/>
      <c r="IKR47" s="539"/>
      <c r="IKS47" s="539"/>
      <c r="IKT47" s="539"/>
      <c r="IKU47" s="539"/>
      <c r="IKV47" s="539"/>
      <c r="IKW47" s="539"/>
      <c r="IKX47" s="539"/>
      <c r="IKY47" s="539"/>
      <c r="IKZ47" s="539"/>
      <c r="ILA47" s="539"/>
      <c r="ILB47" s="539"/>
      <c r="ILC47" s="539"/>
      <c r="ILD47" s="539"/>
      <c r="ILE47" s="539"/>
      <c r="ILF47" s="539"/>
      <c r="ILG47" s="539"/>
      <c r="ILH47" s="539"/>
      <c r="ILI47" s="539"/>
      <c r="ILJ47" s="539"/>
      <c r="ILK47" s="539"/>
      <c r="ILL47" s="539"/>
      <c r="ILM47" s="539"/>
      <c r="ILN47" s="539"/>
      <c r="ILO47" s="539"/>
      <c r="ILP47" s="539"/>
      <c r="ILQ47" s="539"/>
      <c r="ILR47" s="539"/>
      <c r="ILS47" s="539"/>
      <c r="ILT47" s="539"/>
      <c r="ILU47" s="539"/>
      <c r="ILV47" s="539"/>
      <c r="ILW47" s="539"/>
      <c r="ILX47" s="539"/>
      <c r="ILY47" s="539"/>
      <c r="ILZ47" s="539"/>
      <c r="IMA47" s="539"/>
      <c r="IMB47" s="539"/>
      <c r="IMC47" s="539"/>
      <c r="IMD47" s="539"/>
      <c r="IME47" s="539"/>
      <c r="IMF47" s="539"/>
      <c r="IMG47" s="539"/>
      <c r="IMH47" s="539"/>
      <c r="IMI47" s="539"/>
      <c r="IMJ47" s="539"/>
      <c r="IMK47" s="539"/>
      <c r="IML47" s="539"/>
      <c r="IMM47" s="539"/>
      <c r="IMN47" s="539"/>
      <c r="IMO47" s="539"/>
      <c r="IMP47" s="539"/>
      <c r="IMQ47" s="539"/>
      <c r="IMR47" s="539"/>
      <c r="IMS47" s="539"/>
      <c r="IMT47" s="539"/>
      <c r="IMU47" s="539"/>
      <c r="IMV47" s="539"/>
      <c r="IMW47" s="539"/>
      <c r="IMX47" s="539"/>
      <c r="IMY47" s="539"/>
      <c r="IMZ47" s="539"/>
      <c r="INA47" s="539"/>
      <c r="INB47" s="539"/>
      <c r="INC47" s="539"/>
      <c r="IND47" s="539"/>
      <c r="INE47" s="539"/>
      <c r="INF47" s="539"/>
      <c r="ING47" s="539"/>
      <c r="INH47" s="539"/>
      <c r="INI47" s="539"/>
      <c r="INJ47" s="539"/>
      <c r="INK47" s="539"/>
      <c r="INL47" s="539"/>
      <c r="INM47" s="539"/>
      <c r="INN47" s="539"/>
      <c r="INO47" s="539"/>
      <c r="INP47" s="539"/>
      <c r="INQ47" s="539"/>
      <c r="INR47" s="539"/>
      <c r="INS47" s="539"/>
      <c r="INT47" s="539"/>
      <c r="INU47" s="539"/>
      <c r="INV47" s="539"/>
      <c r="INW47" s="539"/>
      <c r="INX47" s="539"/>
      <c r="INY47" s="539"/>
      <c r="INZ47" s="539"/>
      <c r="IOA47" s="539"/>
      <c r="IOB47" s="539"/>
      <c r="IOC47" s="539"/>
      <c r="IOD47" s="539"/>
      <c r="IOE47" s="539"/>
      <c r="IOF47" s="539"/>
      <c r="IOG47" s="539"/>
      <c r="IOH47" s="539"/>
      <c r="IOI47" s="539"/>
      <c r="IOJ47" s="539"/>
      <c r="IOK47" s="539"/>
      <c r="IOL47" s="539"/>
      <c r="IOM47" s="539"/>
      <c r="ION47" s="539"/>
      <c r="IOO47" s="539"/>
      <c r="IOP47" s="539"/>
      <c r="IOQ47" s="539"/>
      <c r="IOR47" s="539"/>
      <c r="IOS47" s="539"/>
      <c r="IOT47" s="539"/>
      <c r="IOU47" s="539"/>
      <c r="IOV47" s="539"/>
      <c r="IOW47" s="539"/>
      <c r="IOX47" s="539"/>
      <c r="IOY47" s="539"/>
      <c r="IOZ47" s="539"/>
      <c r="IPA47" s="539"/>
      <c r="IPB47" s="539"/>
      <c r="IPC47" s="539"/>
      <c r="IPD47" s="539"/>
      <c r="IPE47" s="539"/>
      <c r="IPF47" s="539"/>
      <c r="IPG47" s="539"/>
      <c r="IPH47" s="539"/>
      <c r="IPI47" s="539"/>
      <c r="IPJ47" s="539"/>
      <c r="IPK47" s="539"/>
      <c r="IPL47" s="539"/>
      <c r="IPM47" s="539"/>
      <c r="IPN47" s="539"/>
      <c r="IPO47" s="539"/>
      <c r="IPP47" s="539"/>
      <c r="IPQ47" s="539"/>
      <c r="IPR47" s="539"/>
      <c r="IPS47" s="539"/>
      <c r="IPT47" s="539"/>
      <c r="IPU47" s="539"/>
      <c r="IPV47" s="539"/>
      <c r="IPW47" s="539"/>
      <c r="IPX47" s="539"/>
      <c r="IPY47" s="539"/>
      <c r="IPZ47" s="539"/>
      <c r="IQA47" s="539"/>
      <c r="IQB47" s="539"/>
      <c r="IQC47" s="539"/>
      <c r="IQD47" s="539"/>
      <c r="IQE47" s="539"/>
      <c r="IQF47" s="539"/>
      <c r="IQG47" s="539"/>
      <c r="IQH47" s="539"/>
      <c r="IQI47" s="539"/>
      <c r="IQJ47" s="539"/>
      <c r="IQK47" s="539"/>
      <c r="IQL47" s="539"/>
      <c r="IQM47" s="539"/>
      <c r="IQN47" s="539"/>
      <c r="IQO47" s="539"/>
      <c r="IQP47" s="539"/>
      <c r="IQQ47" s="539"/>
      <c r="IQR47" s="539"/>
      <c r="IQS47" s="539"/>
      <c r="IQT47" s="539"/>
      <c r="IQU47" s="539"/>
      <c r="IQV47" s="539"/>
      <c r="IQW47" s="539"/>
      <c r="IQX47" s="539"/>
      <c r="IQY47" s="539"/>
      <c r="IQZ47" s="539"/>
      <c r="IRA47" s="539"/>
      <c r="IRB47" s="539"/>
      <c r="IRC47" s="539"/>
      <c r="IRD47" s="539"/>
      <c r="IRE47" s="539"/>
      <c r="IRF47" s="539"/>
      <c r="IRG47" s="539"/>
      <c r="IRH47" s="539"/>
      <c r="IRI47" s="539"/>
      <c r="IRJ47" s="539"/>
      <c r="IRK47" s="539"/>
      <c r="IRL47" s="539"/>
      <c r="IRM47" s="539"/>
      <c r="IRN47" s="539"/>
      <c r="IRO47" s="539"/>
      <c r="IRP47" s="539"/>
      <c r="IRQ47" s="539"/>
      <c r="IRR47" s="539"/>
      <c r="IRS47" s="539"/>
      <c r="IRT47" s="539"/>
      <c r="IRU47" s="539"/>
      <c r="IRV47" s="539"/>
      <c r="IRW47" s="539"/>
      <c r="IRX47" s="539"/>
      <c r="IRY47" s="539"/>
      <c r="IRZ47" s="539"/>
      <c r="ISA47" s="539"/>
      <c r="ISB47" s="539"/>
      <c r="ISC47" s="539"/>
      <c r="ISD47" s="539"/>
      <c r="ISE47" s="539"/>
      <c r="ISF47" s="539"/>
      <c r="ISG47" s="539"/>
      <c r="ISH47" s="539"/>
      <c r="ISI47" s="539"/>
      <c r="ISJ47" s="539"/>
      <c r="ISK47" s="539"/>
      <c r="ISL47" s="539"/>
      <c r="ISM47" s="539"/>
      <c r="ISN47" s="539"/>
      <c r="ISO47" s="539"/>
      <c r="ISP47" s="539"/>
      <c r="ISQ47" s="539"/>
      <c r="ISR47" s="539"/>
      <c r="ISS47" s="539"/>
      <c r="IST47" s="539"/>
      <c r="ISU47" s="539"/>
      <c r="ISV47" s="539"/>
      <c r="ISW47" s="539"/>
      <c r="ISX47" s="539"/>
      <c r="ISY47" s="539"/>
      <c r="ISZ47" s="539"/>
      <c r="ITA47" s="539"/>
      <c r="ITB47" s="539"/>
      <c r="ITC47" s="539"/>
      <c r="ITD47" s="539"/>
      <c r="ITE47" s="539"/>
      <c r="ITF47" s="539"/>
      <c r="ITG47" s="539"/>
      <c r="ITH47" s="539"/>
      <c r="ITI47" s="539"/>
      <c r="ITJ47" s="539"/>
      <c r="ITK47" s="539"/>
      <c r="ITL47" s="539"/>
      <c r="ITM47" s="539"/>
      <c r="ITN47" s="539"/>
      <c r="ITO47" s="539"/>
      <c r="ITP47" s="539"/>
      <c r="ITQ47" s="539"/>
      <c r="ITR47" s="539"/>
      <c r="ITS47" s="539"/>
      <c r="ITT47" s="539"/>
      <c r="ITU47" s="539"/>
      <c r="ITV47" s="539"/>
      <c r="ITW47" s="539"/>
      <c r="ITX47" s="539"/>
      <c r="ITY47" s="539"/>
      <c r="ITZ47" s="539"/>
      <c r="IUA47" s="539"/>
      <c r="IUB47" s="539"/>
      <c r="IUC47" s="539"/>
      <c r="IUD47" s="539"/>
      <c r="IUE47" s="539"/>
      <c r="IUF47" s="539"/>
      <c r="IUG47" s="539"/>
      <c r="IUH47" s="539"/>
      <c r="IUI47" s="539"/>
      <c r="IUJ47" s="539"/>
      <c r="IUK47" s="539"/>
      <c r="IUL47" s="539"/>
      <c r="IUM47" s="539"/>
      <c r="IUN47" s="539"/>
      <c r="IUO47" s="539"/>
      <c r="IUP47" s="539"/>
      <c r="IUQ47" s="539"/>
      <c r="IUR47" s="539"/>
      <c r="IUS47" s="539"/>
      <c r="IUT47" s="539"/>
      <c r="IUU47" s="539"/>
      <c r="IUV47" s="539"/>
      <c r="IUW47" s="539"/>
      <c r="IUX47" s="539"/>
      <c r="IUY47" s="539"/>
      <c r="IUZ47" s="539"/>
      <c r="IVA47" s="539"/>
      <c r="IVB47" s="539"/>
      <c r="IVC47" s="539"/>
      <c r="IVD47" s="539"/>
      <c r="IVE47" s="539"/>
      <c r="IVF47" s="539"/>
      <c r="IVG47" s="539"/>
      <c r="IVH47" s="539"/>
      <c r="IVI47" s="539"/>
      <c r="IVJ47" s="539"/>
      <c r="IVK47" s="539"/>
      <c r="IVL47" s="539"/>
      <c r="IVM47" s="539"/>
      <c r="IVN47" s="539"/>
      <c r="IVO47" s="539"/>
      <c r="IVP47" s="539"/>
      <c r="IVQ47" s="539"/>
      <c r="IVR47" s="539"/>
      <c r="IVS47" s="539"/>
      <c r="IVT47" s="539"/>
      <c r="IVU47" s="539"/>
      <c r="IVV47" s="539"/>
      <c r="IVW47" s="539"/>
      <c r="IVX47" s="539"/>
      <c r="IVY47" s="539"/>
      <c r="IVZ47" s="539"/>
      <c r="IWA47" s="539"/>
      <c r="IWB47" s="539"/>
      <c r="IWC47" s="539"/>
      <c r="IWD47" s="539"/>
      <c r="IWE47" s="539"/>
      <c r="IWF47" s="539"/>
      <c r="IWG47" s="539"/>
      <c r="IWH47" s="539"/>
      <c r="IWI47" s="539"/>
      <c r="IWJ47" s="539"/>
      <c r="IWK47" s="539"/>
      <c r="IWL47" s="539"/>
      <c r="IWM47" s="539"/>
      <c r="IWN47" s="539"/>
      <c r="IWO47" s="539"/>
      <c r="IWP47" s="539"/>
      <c r="IWQ47" s="539"/>
      <c r="IWR47" s="539"/>
      <c r="IWS47" s="539"/>
      <c r="IWT47" s="539"/>
      <c r="IWU47" s="539"/>
      <c r="IWV47" s="539"/>
      <c r="IWW47" s="539"/>
      <c r="IWX47" s="539"/>
      <c r="IWY47" s="539"/>
      <c r="IWZ47" s="539"/>
      <c r="IXA47" s="539"/>
      <c r="IXB47" s="539"/>
      <c r="IXC47" s="539"/>
      <c r="IXD47" s="539"/>
      <c r="IXE47" s="539"/>
      <c r="IXF47" s="539"/>
      <c r="IXG47" s="539"/>
      <c r="IXH47" s="539"/>
      <c r="IXI47" s="539"/>
      <c r="IXJ47" s="539"/>
      <c r="IXK47" s="539"/>
      <c r="IXL47" s="539"/>
      <c r="IXM47" s="539"/>
      <c r="IXN47" s="539"/>
      <c r="IXO47" s="539"/>
      <c r="IXP47" s="539"/>
      <c r="IXQ47" s="539"/>
      <c r="IXR47" s="539"/>
      <c r="IXS47" s="539"/>
      <c r="IXT47" s="539"/>
      <c r="IXU47" s="539"/>
      <c r="IXV47" s="539"/>
      <c r="IXW47" s="539"/>
      <c r="IXX47" s="539"/>
      <c r="IXY47" s="539"/>
      <c r="IXZ47" s="539"/>
      <c r="IYA47" s="539"/>
      <c r="IYB47" s="539"/>
      <c r="IYC47" s="539"/>
      <c r="IYD47" s="539"/>
      <c r="IYE47" s="539"/>
      <c r="IYF47" s="539"/>
      <c r="IYG47" s="539"/>
      <c r="IYH47" s="539"/>
      <c r="IYI47" s="539"/>
      <c r="IYJ47" s="539"/>
      <c r="IYK47" s="539"/>
      <c r="IYL47" s="539"/>
      <c r="IYM47" s="539"/>
      <c r="IYN47" s="539"/>
      <c r="IYO47" s="539"/>
      <c r="IYP47" s="539"/>
      <c r="IYQ47" s="539"/>
      <c r="IYR47" s="539"/>
      <c r="IYS47" s="539"/>
      <c r="IYT47" s="539"/>
      <c r="IYU47" s="539"/>
      <c r="IYV47" s="539"/>
      <c r="IYW47" s="539"/>
      <c r="IYX47" s="539"/>
      <c r="IYY47" s="539"/>
      <c r="IYZ47" s="539"/>
      <c r="IZA47" s="539"/>
      <c r="IZB47" s="539"/>
      <c r="IZC47" s="539"/>
      <c r="IZD47" s="539"/>
      <c r="IZE47" s="539"/>
      <c r="IZF47" s="539"/>
      <c r="IZG47" s="539"/>
      <c r="IZH47" s="539"/>
      <c r="IZI47" s="539"/>
      <c r="IZJ47" s="539"/>
      <c r="IZK47" s="539"/>
      <c r="IZL47" s="539"/>
      <c r="IZM47" s="539"/>
      <c r="IZN47" s="539"/>
      <c r="IZO47" s="539"/>
      <c r="IZP47" s="539"/>
      <c r="IZQ47" s="539"/>
      <c r="IZR47" s="539"/>
      <c r="IZS47" s="539"/>
      <c r="IZT47" s="539"/>
      <c r="IZU47" s="539"/>
      <c r="IZV47" s="539"/>
      <c r="IZW47" s="539"/>
      <c r="IZX47" s="539"/>
      <c r="IZY47" s="539"/>
      <c r="IZZ47" s="539"/>
      <c r="JAA47" s="539"/>
      <c r="JAB47" s="539"/>
      <c r="JAC47" s="539"/>
      <c r="JAD47" s="539"/>
      <c r="JAE47" s="539"/>
      <c r="JAF47" s="539"/>
      <c r="JAG47" s="539"/>
      <c r="JAH47" s="539"/>
      <c r="JAI47" s="539"/>
      <c r="JAJ47" s="539"/>
      <c r="JAK47" s="539"/>
      <c r="JAL47" s="539"/>
      <c r="JAM47" s="539"/>
      <c r="JAN47" s="539"/>
      <c r="JAO47" s="539"/>
      <c r="JAP47" s="539"/>
      <c r="JAQ47" s="539"/>
      <c r="JAR47" s="539"/>
      <c r="JAS47" s="539"/>
      <c r="JAT47" s="539"/>
      <c r="JAU47" s="539"/>
      <c r="JAV47" s="539"/>
      <c r="JAW47" s="539"/>
      <c r="JAX47" s="539"/>
      <c r="JAY47" s="539"/>
      <c r="JAZ47" s="539"/>
      <c r="JBA47" s="539"/>
      <c r="JBB47" s="539"/>
      <c r="JBC47" s="539"/>
      <c r="JBD47" s="539"/>
      <c r="JBE47" s="539"/>
      <c r="JBF47" s="539"/>
      <c r="JBG47" s="539"/>
      <c r="JBH47" s="539"/>
      <c r="JBI47" s="539"/>
      <c r="JBJ47" s="539"/>
      <c r="JBK47" s="539"/>
      <c r="JBL47" s="539"/>
      <c r="JBM47" s="539"/>
      <c r="JBN47" s="539"/>
      <c r="JBO47" s="539"/>
      <c r="JBP47" s="539"/>
      <c r="JBQ47" s="539"/>
      <c r="JBR47" s="539"/>
      <c r="JBS47" s="539"/>
      <c r="JBT47" s="539"/>
      <c r="JBU47" s="539"/>
      <c r="JBV47" s="539"/>
      <c r="JBW47" s="539"/>
      <c r="JBX47" s="539"/>
      <c r="JBY47" s="539"/>
      <c r="JBZ47" s="539"/>
      <c r="JCA47" s="539"/>
      <c r="JCB47" s="539"/>
      <c r="JCC47" s="539"/>
      <c r="JCD47" s="539"/>
      <c r="JCE47" s="539"/>
      <c r="JCF47" s="539"/>
      <c r="JCG47" s="539"/>
      <c r="JCH47" s="539"/>
      <c r="JCI47" s="539"/>
      <c r="JCJ47" s="539"/>
      <c r="JCK47" s="539"/>
      <c r="JCL47" s="539"/>
      <c r="JCM47" s="539"/>
      <c r="JCN47" s="539"/>
      <c r="JCO47" s="539"/>
      <c r="JCP47" s="539"/>
      <c r="JCQ47" s="539"/>
      <c r="JCR47" s="539"/>
      <c r="JCS47" s="539"/>
      <c r="JCT47" s="539"/>
      <c r="JCU47" s="539"/>
      <c r="JCV47" s="539"/>
      <c r="JCW47" s="539"/>
      <c r="JCX47" s="539"/>
      <c r="JCY47" s="539"/>
      <c r="JCZ47" s="539"/>
      <c r="JDA47" s="539"/>
      <c r="JDB47" s="539"/>
      <c r="JDC47" s="539"/>
      <c r="JDD47" s="539"/>
      <c r="JDE47" s="539"/>
      <c r="JDF47" s="539"/>
      <c r="JDG47" s="539"/>
      <c r="JDH47" s="539"/>
      <c r="JDI47" s="539"/>
      <c r="JDJ47" s="539"/>
      <c r="JDK47" s="539"/>
      <c r="JDL47" s="539"/>
      <c r="JDM47" s="539"/>
      <c r="JDN47" s="539"/>
      <c r="JDO47" s="539"/>
      <c r="JDP47" s="539"/>
      <c r="JDQ47" s="539"/>
      <c r="JDR47" s="539"/>
      <c r="JDS47" s="539"/>
      <c r="JDT47" s="539"/>
      <c r="JDU47" s="539"/>
      <c r="JDV47" s="539"/>
      <c r="JDW47" s="539"/>
      <c r="JDX47" s="539"/>
      <c r="JDY47" s="539"/>
      <c r="JDZ47" s="539"/>
      <c r="JEA47" s="539"/>
      <c r="JEB47" s="539"/>
      <c r="JEC47" s="539"/>
      <c r="JED47" s="539"/>
      <c r="JEE47" s="539"/>
      <c r="JEF47" s="539"/>
      <c r="JEG47" s="539"/>
      <c r="JEH47" s="539"/>
      <c r="JEI47" s="539"/>
      <c r="JEJ47" s="539"/>
      <c r="JEK47" s="539"/>
      <c r="JEL47" s="539"/>
      <c r="JEM47" s="539"/>
      <c r="JEN47" s="539"/>
      <c r="JEO47" s="539"/>
      <c r="JEP47" s="539"/>
      <c r="JEQ47" s="539"/>
      <c r="JER47" s="539"/>
      <c r="JES47" s="539"/>
      <c r="JET47" s="539"/>
      <c r="JEU47" s="539"/>
      <c r="JEV47" s="539"/>
      <c r="JEW47" s="539"/>
      <c r="JEX47" s="539"/>
      <c r="JEY47" s="539"/>
      <c r="JEZ47" s="539"/>
      <c r="JFA47" s="539"/>
      <c r="JFB47" s="539"/>
      <c r="JFC47" s="539"/>
      <c r="JFD47" s="539"/>
      <c r="JFE47" s="539"/>
      <c r="JFF47" s="539"/>
      <c r="JFG47" s="539"/>
      <c r="JFH47" s="539"/>
      <c r="JFI47" s="539"/>
      <c r="JFJ47" s="539"/>
      <c r="JFK47" s="539"/>
      <c r="JFL47" s="539"/>
      <c r="JFM47" s="539"/>
      <c r="JFN47" s="539"/>
      <c r="JFO47" s="539"/>
      <c r="JFP47" s="539"/>
      <c r="JFQ47" s="539"/>
      <c r="JFR47" s="539"/>
      <c r="JFS47" s="539"/>
      <c r="JFT47" s="539"/>
      <c r="JFU47" s="539"/>
      <c r="JFV47" s="539"/>
      <c r="JFW47" s="539"/>
      <c r="JFX47" s="539"/>
      <c r="JFY47" s="539"/>
      <c r="JFZ47" s="539"/>
      <c r="JGA47" s="539"/>
      <c r="JGB47" s="539"/>
      <c r="JGC47" s="539"/>
      <c r="JGD47" s="539"/>
      <c r="JGE47" s="539"/>
      <c r="JGF47" s="539"/>
      <c r="JGG47" s="539"/>
      <c r="JGH47" s="539"/>
      <c r="JGI47" s="539"/>
      <c r="JGJ47" s="539"/>
      <c r="JGK47" s="539"/>
      <c r="JGL47" s="539"/>
      <c r="JGM47" s="539"/>
      <c r="JGN47" s="539"/>
      <c r="JGO47" s="539"/>
      <c r="JGP47" s="539"/>
      <c r="JGQ47" s="539"/>
      <c r="JGR47" s="539"/>
      <c r="JGS47" s="539"/>
      <c r="JGT47" s="539"/>
      <c r="JGU47" s="539"/>
      <c r="JGV47" s="539"/>
      <c r="JGW47" s="539"/>
      <c r="JGX47" s="539"/>
      <c r="JGY47" s="539"/>
      <c r="JGZ47" s="539"/>
      <c r="JHA47" s="539"/>
      <c r="JHB47" s="539"/>
      <c r="JHC47" s="539"/>
      <c r="JHD47" s="539"/>
      <c r="JHE47" s="539"/>
      <c r="JHF47" s="539"/>
      <c r="JHG47" s="539"/>
      <c r="JHH47" s="539"/>
      <c r="JHI47" s="539"/>
      <c r="JHJ47" s="539"/>
      <c r="JHK47" s="539"/>
      <c r="JHL47" s="539"/>
      <c r="JHM47" s="539"/>
      <c r="JHN47" s="539"/>
      <c r="JHO47" s="539"/>
      <c r="JHP47" s="539"/>
      <c r="JHQ47" s="539"/>
      <c r="JHR47" s="539"/>
      <c r="JHS47" s="539"/>
      <c r="JHT47" s="539"/>
      <c r="JHU47" s="539"/>
      <c r="JHV47" s="539"/>
      <c r="JHW47" s="539"/>
      <c r="JHX47" s="539"/>
      <c r="JHY47" s="539"/>
      <c r="JHZ47" s="539"/>
      <c r="JIA47" s="539"/>
      <c r="JIB47" s="539"/>
      <c r="JIC47" s="539"/>
      <c r="JID47" s="539"/>
      <c r="JIE47" s="539"/>
      <c r="JIF47" s="539"/>
      <c r="JIG47" s="539"/>
      <c r="JIH47" s="539"/>
      <c r="JII47" s="539"/>
      <c r="JIJ47" s="539"/>
      <c r="JIK47" s="539"/>
      <c r="JIL47" s="539"/>
      <c r="JIM47" s="539"/>
      <c r="JIN47" s="539"/>
      <c r="JIO47" s="539"/>
      <c r="JIP47" s="539"/>
      <c r="JIQ47" s="539"/>
      <c r="JIR47" s="539"/>
      <c r="JIS47" s="539"/>
      <c r="JIT47" s="539"/>
      <c r="JIU47" s="539"/>
      <c r="JIV47" s="539"/>
      <c r="JIW47" s="539"/>
      <c r="JIX47" s="539"/>
      <c r="JIY47" s="539"/>
      <c r="JIZ47" s="539"/>
      <c r="JJA47" s="539"/>
      <c r="JJB47" s="539"/>
      <c r="JJC47" s="539"/>
      <c r="JJD47" s="539"/>
      <c r="JJE47" s="539"/>
      <c r="JJF47" s="539"/>
      <c r="JJG47" s="539"/>
      <c r="JJH47" s="539"/>
      <c r="JJI47" s="539"/>
      <c r="JJJ47" s="539"/>
      <c r="JJK47" s="539"/>
      <c r="JJL47" s="539"/>
      <c r="JJM47" s="539"/>
      <c r="JJN47" s="539"/>
      <c r="JJO47" s="539"/>
      <c r="JJP47" s="539"/>
      <c r="JJQ47" s="539"/>
      <c r="JJR47" s="539"/>
      <c r="JJS47" s="539"/>
      <c r="JJT47" s="539"/>
      <c r="JJU47" s="539"/>
      <c r="JJV47" s="539"/>
      <c r="JJW47" s="539"/>
      <c r="JJX47" s="539"/>
      <c r="JJY47" s="539"/>
      <c r="JJZ47" s="539"/>
      <c r="JKA47" s="539"/>
      <c r="JKB47" s="539"/>
      <c r="JKC47" s="539"/>
      <c r="JKD47" s="539"/>
      <c r="JKE47" s="539"/>
      <c r="JKF47" s="539"/>
      <c r="JKG47" s="539"/>
      <c r="JKH47" s="539"/>
      <c r="JKI47" s="539"/>
      <c r="JKJ47" s="539"/>
      <c r="JKK47" s="539"/>
      <c r="JKL47" s="539"/>
      <c r="JKM47" s="539"/>
      <c r="JKN47" s="539"/>
      <c r="JKO47" s="539"/>
      <c r="JKP47" s="539"/>
      <c r="JKQ47" s="539"/>
      <c r="JKR47" s="539"/>
      <c r="JKS47" s="539"/>
      <c r="JKT47" s="539"/>
      <c r="JKU47" s="539"/>
      <c r="JKV47" s="539"/>
      <c r="JKW47" s="539"/>
      <c r="JKX47" s="539"/>
      <c r="JKY47" s="539"/>
      <c r="JKZ47" s="539"/>
      <c r="JLA47" s="539"/>
      <c r="JLB47" s="539"/>
      <c r="JLC47" s="539"/>
      <c r="JLD47" s="539"/>
      <c r="JLE47" s="539"/>
      <c r="JLF47" s="539"/>
      <c r="JLG47" s="539"/>
      <c r="JLH47" s="539"/>
      <c r="JLI47" s="539"/>
      <c r="JLJ47" s="539"/>
      <c r="JLK47" s="539"/>
      <c r="JLL47" s="539"/>
      <c r="JLM47" s="539"/>
      <c r="JLN47" s="539"/>
      <c r="JLO47" s="539"/>
      <c r="JLP47" s="539"/>
      <c r="JLQ47" s="539"/>
      <c r="JLR47" s="539"/>
      <c r="JLS47" s="539"/>
      <c r="JLT47" s="539"/>
      <c r="JLU47" s="539"/>
      <c r="JLV47" s="539"/>
      <c r="JLW47" s="539"/>
      <c r="JLX47" s="539"/>
      <c r="JLY47" s="539"/>
      <c r="JLZ47" s="539"/>
      <c r="JMA47" s="539"/>
      <c r="JMB47" s="539"/>
      <c r="JMC47" s="539"/>
      <c r="JMD47" s="539"/>
      <c r="JME47" s="539"/>
      <c r="JMF47" s="539"/>
      <c r="JMG47" s="539"/>
      <c r="JMH47" s="539"/>
      <c r="JMI47" s="539"/>
      <c r="JMJ47" s="539"/>
      <c r="JMK47" s="539"/>
      <c r="JML47" s="539"/>
      <c r="JMM47" s="539"/>
      <c r="JMN47" s="539"/>
      <c r="JMO47" s="539"/>
      <c r="JMP47" s="539"/>
      <c r="JMQ47" s="539"/>
      <c r="JMR47" s="539"/>
      <c r="JMS47" s="539"/>
      <c r="JMT47" s="539"/>
      <c r="JMU47" s="539"/>
      <c r="JMV47" s="539"/>
      <c r="JMW47" s="539"/>
      <c r="JMX47" s="539"/>
      <c r="JMY47" s="539"/>
      <c r="JMZ47" s="539"/>
      <c r="JNA47" s="539"/>
      <c r="JNB47" s="539"/>
      <c r="JNC47" s="539"/>
      <c r="JND47" s="539"/>
      <c r="JNE47" s="539"/>
      <c r="JNF47" s="539"/>
      <c r="JNG47" s="539"/>
      <c r="JNH47" s="539"/>
      <c r="JNI47" s="539"/>
      <c r="JNJ47" s="539"/>
      <c r="JNK47" s="539"/>
      <c r="JNL47" s="539"/>
      <c r="JNM47" s="539"/>
      <c r="JNN47" s="539"/>
      <c r="JNO47" s="539"/>
      <c r="JNP47" s="539"/>
      <c r="JNQ47" s="539"/>
      <c r="JNR47" s="539"/>
      <c r="JNS47" s="539"/>
      <c r="JNT47" s="539"/>
      <c r="JNU47" s="539"/>
      <c r="JNV47" s="539"/>
      <c r="JNW47" s="539"/>
      <c r="JNX47" s="539"/>
      <c r="JNY47" s="539"/>
      <c r="JNZ47" s="539"/>
      <c r="JOA47" s="539"/>
      <c r="JOB47" s="539"/>
      <c r="JOC47" s="539"/>
      <c r="JOD47" s="539"/>
      <c r="JOE47" s="539"/>
      <c r="JOF47" s="539"/>
      <c r="JOG47" s="539"/>
      <c r="JOH47" s="539"/>
      <c r="JOI47" s="539"/>
      <c r="JOJ47" s="539"/>
      <c r="JOK47" s="539"/>
      <c r="JOL47" s="539"/>
      <c r="JOM47" s="539"/>
      <c r="JON47" s="539"/>
      <c r="JOO47" s="539"/>
      <c r="JOP47" s="539"/>
      <c r="JOQ47" s="539"/>
      <c r="JOR47" s="539"/>
      <c r="JOS47" s="539"/>
      <c r="JOT47" s="539"/>
      <c r="JOU47" s="539"/>
      <c r="JOV47" s="539"/>
      <c r="JOW47" s="539"/>
      <c r="JOX47" s="539"/>
      <c r="JOY47" s="539"/>
      <c r="JOZ47" s="539"/>
      <c r="JPA47" s="539"/>
      <c r="JPB47" s="539"/>
      <c r="JPC47" s="539"/>
      <c r="JPD47" s="539"/>
      <c r="JPE47" s="539"/>
      <c r="JPF47" s="539"/>
      <c r="JPG47" s="539"/>
      <c r="JPH47" s="539"/>
      <c r="JPI47" s="539"/>
      <c r="JPJ47" s="539"/>
      <c r="JPK47" s="539"/>
      <c r="JPL47" s="539"/>
      <c r="JPM47" s="539"/>
      <c r="JPN47" s="539"/>
      <c r="JPO47" s="539"/>
      <c r="JPP47" s="539"/>
      <c r="JPQ47" s="539"/>
      <c r="JPR47" s="539"/>
      <c r="JPS47" s="539"/>
      <c r="JPT47" s="539"/>
      <c r="JPU47" s="539"/>
      <c r="JPV47" s="539"/>
      <c r="JPW47" s="539"/>
      <c r="JPX47" s="539"/>
      <c r="JPY47" s="539"/>
      <c r="JPZ47" s="539"/>
      <c r="JQA47" s="539"/>
      <c r="JQB47" s="539"/>
      <c r="JQC47" s="539"/>
      <c r="JQD47" s="539"/>
      <c r="JQE47" s="539"/>
      <c r="JQF47" s="539"/>
      <c r="JQG47" s="539"/>
      <c r="JQH47" s="539"/>
      <c r="JQI47" s="539"/>
      <c r="JQJ47" s="539"/>
      <c r="JQK47" s="539"/>
      <c r="JQL47" s="539"/>
      <c r="JQM47" s="539"/>
      <c r="JQN47" s="539"/>
      <c r="JQO47" s="539"/>
      <c r="JQP47" s="539"/>
      <c r="JQQ47" s="539"/>
      <c r="JQR47" s="539"/>
      <c r="JQS47" s="539"/>
      <c r="JQT47" s="539"/>
      <c r="JQU47" s="539"/>
      <c r="JQV47" s="539"/>
      <c r="JQW47" s="539"/>
      <c r="JQX47" s="539"/>
      <c r="JQY47" s="539"/>
      <c r="JQZ47" s="539"/>
      <c r="JRA47" s="539"/>
      <c r="JRB47" s="539"/>
      <c r="JRC47" s="539"/>
      <c r="JRD47" s="539"/>
      <c r="JRE47" s="539"/>
      <c r="JRF47" s="539"/>
      <c r="JRG47" s="539"/>
      <c r="JRH47" s="539"/>
      <c r="JRI47" s="539"/>
      <c r="JRJ47" s="539"/>
      <c r="JRK47" s="539"/>
      <c r="JRL47" s="539"/>
      <c r="JRM47" s="539"/>
      <c r="JRN47" s="539"/>
      <c r="JRO47" s="539"/>
      <c r="JRP47" s="539"/>
      <c r="JRQ47" s="539"/>
      <c r="JRR47" s="539"/>
      <c r="JRS47" s="539"/>
      <c r="JRT47" s="539"/>
      <c r="JRU47" s="539"/>
      <c r="JRV47" s="539"/>
      <c r="JRW47" s="539"/>
      <c r="JRX47" s="539"/>
      <c r="JRY47" s="539"/>
      <c r="JRZ47" s="539"/>
      <c r="JSA47" s="539"/>
      <c r="JSB47" s="539"/>
      <c r="JSC47" s="539"/>
      <c r="JSD47" s="539"/>
      <c r="JSE47" s="539"/>
      <c r="JSF47" s="539"/>
      <c r="JSG47" s="539"/>
      <c r="JSH47" s="539"/>
      <c r="JSI47" s="539"/>
      <c r="JSJ47" s="539"/>
      <c r="JSK47" s="539"/>
      <c r="JSL47" s="539"/>
      <c r="JSM47" s="539"/>
      <c r="JSN47" s="539"/>
      <c r="JSO47" s="539"/>
      <c r="JSP47" s="539"/>
      <c r="JSQ47" s="539"/>
      <c r="JSR47" s="539"/>
      <c r="JSS47" s="539"/>
      <c r="JST47" s="539"/>
      <c r="JSU47" s="539"/>
      <c r="JSV47" s="539"/>
      <c r="JSW47" s="539"/>
      <c r="JSX47" s="539"/>
      <c r="JSY47" s="539"/>
      <c r="JSZ47" s="539"/>
      <c r="JTA47" s="539"/>
      <c r="JTB47" s="539"/>
      <c r="JTC47" s="539"/>
      <c r="JTD47" s="539"/>
      <c r="JTE47" s="539"/>
      <c r="JTF47" s="539"/>
      <c r="JTG47" s="539"/>
      <c r="JTH47" s="539"/>
      <c r="JTI47" s="539"/>
      <c r="JTJ47" s="539"/>
      <c r="JTK47" s="539"/>
      <c r="JTL47" s="539"/>
      <c r="JTM47" s="539"/>
      <c r="JTN47" s="539"/>
      <c r="JTO47" s="539"/>
      <c r="JTP47" s="539"/>
      <c r="JTQ47" s="539"/>
      <c r="JTR47" s="539"/>
      <c r="JTS47" s="539"/>
      <c r="JTT47" s="539"/>
      <c r="JTU47" s="539"/>
      <c r="JTV47" s="539"/>
      <c r="JTW47" s="539"/>
      <c r="JTX47" s="539"/>
      <c r="JTY47" s="539"/>
      <c r="JTZ47" s="539"/>
      <c r="JUA47" s="539"/>
      <c r="JUB47" s="539"/>
      <c r="JUC47" s="539"/>
      <c r="JUD47" s="539"/>
      <c r="JUE47" s="539"/>
      <c r="JUF47" s="539"/>
      <c r="JUG47" s="539"/>
      <c r="JUH47" s="539"/>
      <c r="JUI47" s="539"/>
      <c r="JUJ47" s="539"/>
      <c r="JUK47" s="539"/>
      <c r="JUL47" s="539"/>
      <c r="JUM47" s="539"/>
      <c r="JUN47" s="539"/>
      <c r="JUO47" s="539"/>
      <c r="JUP47" s="539"/>
      <c r="JUQ47" s="539"/>
      <c r="JUR47" s="539"/>
      <c r="JUS47" s="539"/>
      <c r="JUT47" s="539"/>
      <c r="JUU47" s="539"/>
      <c r="JUV47" s="539"/>
      <c r="JUW47" s="539"/>
      <c r="JUX47" s="539"/>
      <c r="JUY47" s="539"/>
      <c r="JUZ47" s="539"/>
      <c r="JVA47" s="539"/>
      <c r="JVB47" s="539"/>
      <c r="JVC47" s="539"/>
      <c r="JVD47" s="539"/>
      <c r="JVE47" s="539"/>
      <c r="JVF47" s="539"/>
      <c r="JVG47" s="539"/>
      <c r="JVH47" s="539"/>
      <c r="JVI47" s="539"/>
      <c r="JVJ47" s="539"/>
      <c r="JVK47" s="539"/>
      <c r="JVL47" s="539"/>
      <c r="JVM47" s="539"/>
      <c r="JVN47" s="539"/>
      <c r="JVO47" s="539"/>
      <c r="JVP47" s="539"/>
      <c r="JVQ47" s="539"/>
      <c r="JVR47" s="539"/>
      <c r="JVS47" s="539"/>
      <c r="JVT47" s="539"/>
      <c r="JVU47" s="539"/>
      <c r="JVV47" s="539"/>
      <c r="JVW47" s="539"/>
      <c r="JVX47" s="539"/>
      <c r="JVY47" s="539"/>
      <c r="JVZ47" s="539"/>
      <c r="JWA47" s="539"/>
      <c r="JWB47" s="539"/>
      <c r="JWC47" s="539"/>
      <c r="JWD47" s="539"/>
      <c r="JWE47" s="539"/>
      <c r="JWF47" s="539"/>
      <c r="JWG47" s="539"/>
      <c r="JWH47" s="539"/>
      <c r="JWI47" s="539"/>
      <c r="JWJ47" s="539"/>
      <c r="JWK47" s="539"/>
      <c r="JWL47" s="539"/>
      <c r="JWM47" s="539"/>
      <c r="JWN47" s="539"/>
      <c r="JWO47" s="539"/>
      <c r="JWP47" s="539"/>
      <c r="JWQ47" s="539"/>
      <c r="JWR47" s="539"/>
      <c r="JWS47" s="539"/>
      <c r="JWT47" s="539"/>
      <c r="JWU47" s="539"/>
      <c r="JWV47" s="539"/>
      <c r="JWW47" s="539"/>
      <c r="JWX47" s="539"/>
      <c r="JWY47" s="539"/>
      <c r="JWZ47" s="539"/>
      <c r="JXA47" s="539"/>
      <c r="JXB47" s="539"/>
      <c r="JXC47" s="539"/>
      <c r="JXD47" s="539"/>
      <c r="JXE47" s="539"/>
      <c r="JXF47" s="539"/>
      <c r="JXG47" s="539"/>
      <c r="JXH47" s="539"/>
      <c r="JXI47" s="539"/>
      <c r="JXJ47" s="539"/>
      <c r="JXK47" s="539"/>
      <c r="JXL47" s="539"/>
      <c r="JXM47" s="539"/>
      <c r="JXN47" s="539"/>
      <c r="JXO47" s="539"/>
      <c r="JXP47" s="539"/>
      <c r="JXQ47" s="539"/>
      <c r="JXR47" s="539"/>
      <c r="JXS47" s="539"/>
      <c r="JXT47" s="539"/>
      <c r="JXU47" s="539"/>
      <c r="JXV47" s="539"/>
      <c r="JXW47" s="539"/>
      <c r="JXX47" s="539"/>
      <c r="JXY47" s="539"/>
      <c r="JXZ47" s="539"/>
      <c r="JYA47" s="539"/>
      <c r="JYB47" s="539"/>
      <c r="JYC47" s="539"/>
      <c r="JYD47" s="539"/>
      <c r="JYE47" s="539"/>
      <c r="JYF47" s="539"/>
      <c r="JYG47" s="539"/>
      <c r="JYH47" s="539"/>
      <c r="JYI47" s="539"/>
      <c r="JYJ47" s="539"/>
      <c r="JYK47" s="539"/>
      <c r="JYL47" s="539"/>
      <c r="JYM47" s="539"/>
      <c r="JYN47" s="539"/>
      <c r="JYO47" s="539"/>
      <c r="JYP47" s="539"/>
      <c r="JYQ47" s="539"/>
      <c r="JYR47" s="539"/>
      <c r="JYS47" s="539"/>
      <c r="JYT47" s="539"/>
      <c r="JYU47" s="539"/>
      <c r="JYV47" s="539"/>
      <c r="JYW47" s="539"/>
      <c r="JYX47" s="539"/>
      <c r="JYY47" s="539"/>
      <c r="JYZ47" s="539"/>
      <c r="JZA47" s="539"/>
      <c r="JZB47" s="539"/>
      <c r="JZC47" s="539"/>
      <c r="JZD47" s="539"/>
      <c r="JZE47" s="539"/>
      <c r="JZF47" s="539"/>
      <c r="JZG47" s="539"/>
      <c r="JZH47" s="539"/>
      <c r="JZI47" s="539"/>
      <c r="JZJ47" s="539"/>
      <c r="JZK47" s="539"/>
      <c r="JZL47" s="539"/>
      <c r="JZM47" s="539"/>
      <c r="JZN47" s="539"/>
      <c r="JZO47" s="539"/>
      <c r="JZP47" s="539"/>
      <c r="JZQ47" s="539"/>
      <c r="JZR47" s="539"/>
      <c r="JZS47" s="539"/>
      <c r="JZT47" s="539"/>
      <c r="JZU47" s="539"/>
      <c r="JZV47" s="539"/>
      <c r="JZW47" s="539"/>
      <c r="JZX47" s="539"/>
      <c r="JZY47" s="539"/>
      <c r="JZZ47" s="539"/>
      <c r="KAA47" s="539"/>
      <c r="KAB47" s="539"/>
      <c r="KAC47" s="539"/>
      <c r="KAD47" s="539"/>
      <c r="KAE47" s="539"/>
      <c r="KAF47" s="539"/>
      <c r="KAG47" s="539"/>
      <c r="KAH47" s="539"/>
      <c r="KAI47" s="539"/>
      <c r="KAJ47" s="539"/>
      <c r="KAK47" s="539"/>
      <c r="KAL47" s="539"/>
      <c r="KAM47" s="539"/>
      <c r="KAN47" s="539"/>
      <c r="KAO47" s="539"/>
      <c r="KAP47" s="539"/>
      <c r="KAQ47" s="539"/>
      <c r="KAR47" s="539"/>
      <c r="KAS47" s="539"/>
      <c r="KAT47" s="539"/>
      <c r="KAU47" s="539"/>
      <c r="KAV47" s="539"/>
      <c r="KAW47" s="539"/>
      <c r="KAX47" s="539"/>
      <c r="KAY47" s="539"/>
      <c r="KAZ47" s="539"/>
      <c r="KBA47" s="539"/>
      <c r="KBB47" s="539"/>
      <c r="KBC47" s="539"/>
      <c r="KBD47" s="539"/>
      <c r="KBE47" s="539"/>
      <c r="KBF47" s="539"/>
      <c r="KBG47" s="539"/>
      <c r="KBH47" s="539"/>
      <c r="KBI47" s="539"/>
      <c r="KBJ47" s="539"/>
      <c r="KBK47" s="539"/>
      <c r="KBL47" s="539"/>
      <c r="KBM47" s="539"/>
      <c r="KBN47" s="539"/>
      <c r="KBO47" s="539"/>
      <c r="KBP47" s="539"/>
      <c r="KBQ47" s="539"/>
      <c r="KBR47" s="539"/>
      <c r="KBS47" s="539"/>
      <c r="KBT47" s="539"/>
      <c r="KBU47" s="539"/>
      <c r="KBV47" s="539"/>
      <c r="KBW47" s="539"/>
      <c r="KBX47" s="539"/>
      <c r="KBY47" s="539"/>
      <c r="KBZ47" s="539"/>
      <c r="KCA47" s="539"/>
      <c r="KCB47" s="539"/>
      <c r="KCC47" s="539"/>
      <c r="KCD47" s="539"/>
      <c r="KCE47" s="539"/>
      <c r="KCF47" s="539"/>
      <c r="KCG47" s="539"/>
      <c r="KCH47" s="539"/>
      <c r="KCI47" s="539"/>
      <c r="KCJ47" s="539"/>
      <c r="KCK47" s="539"/>
      <c r="KCL47" s="539"/>
      <c r="KCM47" s="539"/>
      <c r="KCN47" s="539"/>
      <c r="KCO47" s="539"/>
      <c r="KCP47" s="539"/>
      <c r="KCQ47" s="539"/>
      <c r="KCR47" s="539"/>
      <c r="KCS47" s="539"/>
      <c r="KCT47" s="539"/>
      <c r="KCU47" s="539"/>
      <c r="KCV47" s="539"/>
      <c r="KCW47" s="539"/>
      <c r="KCX47" s="539"/>
      <c r="KCY47" s="539"/>
      <c r="KCZ47" s="539"/>
      <c r="KDA47" s="539"/>
      <c r="KDB47" s="539"/>
      <c r="KDC47" s="539"/>
      <c r="KDD47" s="539"/>
      <c r="KDE47" s="539"/>
      <c r="KDF47" s="539"/>
      <c r="KDG47" s="539"/>
      <c r="KDH47" s="539"/>
      <c r="KDI47" s="539"/>
      <c r="KDJ47" s="539"/>
      <c r="KDK47" s="539"/>
      <c r="KDL47" s="539"/>
      <c r="KDM47" s="539"/>
      <c r="KDN47" s="539"/>
      <c r="KDO47" s="539"/>
      <c r="KDP47" s="539"/>
      <c r="KDQ47" s="539"/>
      <c r="KDR47" s="539"/>
      <c r="KDS47" s="539"/>
      <c r="KDT47" s="539"/>
      <c r="KDU47" s="539"/>
      <c r="KDV47" s="539"/>
      <c r="KDW47" s="539"/>
      <c r="KDX47" s="539"/>
      <c r="KDY47" s="539"/>
      <c r="KDZ47" s="539"/>
      <c r="KEA47" s="539"/>
      <c r="KEB47" s="539"/>
      <c r="KEC47" s="539"/>
      <c r="KED47" s="539"/>
      <c r="KEE47" s="539"/>
      <c r="KEF47" s="539"/>
      <c r="KEG47" s="539"/>
      <c r="KEH47" s="539"/>
      <c r="KEI47" s="539"/>
      <c r="KEJ47" s="539"/>
      <c r="KEK47" s="539"/>
      <c r="KEL47" s="539"/>
      <c r="KEM47" s="539"/>
      <c r="KEN47" s="539"/>
      <c r="KEO47" s="539"/>
      <c r="KEP47" s="539"/>
      <c r="KEQ47" s="539"/>
      <c r="KER47" s="539"/>
      <c r="KES47" s="539"/>
      <c r="KET47" s="539"/>
      <c r="KEU47" s="539"/>
      <c r="KEV47" s="539"/>
      <c r="KEW47" s="539"/>
      <c r="KEX47" s="539"/>
      <c r="KEY47" s="539"/>
      <c r="KEZ47" s="539"/>
      <c r="KFA47" s="539"/>
      <c r="KFB47" s="539"/>
      <c r="KFC47" s="539"/>
      <c r="KFD47" s="539"/>
      <c r="KFE47" s="539"/>
      <c r="KFF47" s="539"/>
      <c r="KFG47" s="539"/>
      <c r="KFH47" s="539"/>
      <c r="KFI47" s="539"/>
      <c r="KFJ47" s="539"/>
      <c r="KFK47" s="539"/>
      <c r="KFL47" s="539"/>
      <c r="KFM47" s="539"/>
      <c r="KFN47" s="539"/>
      <c r="KFO47" s="539"/>
      <c r="KFP47" s="539"/>
      <c r="KFQ47" s="539"/>
      <c r="KFR47" s="539"/>
      <c r="KFS47" s="539"/>
      <c r="KFT47" s="539"/>
      <c r="KFU47" s="539"/>
      <c r="KFV47" s="539"/>
      <c r="KFW47" s="539"/>
      <c r="KFX47" s="539"/>
      <c r="KFY47" s="539"/>
      <c r="KFZ47" s="539"/>
      <c r="KGA47" s="539"/>
      <c r="KGB47" s="539"/>
      <c r="KGC47" s="539"/>
      <c r="KGD47" s="539"/>
      <c r="KGE47" s="539"/>
      <c r="KGF47" s="539"/>
      <c r="KGG47" s="539"/>
      <c r="KGH47" s="539"/>
      <c r="KGI47" s="539"/>
      <c r="KGJ47" s="539"/>
      <c r="KGK47" s="539"/>
      <c r="KGL47" s="539"/>
      <c r="KGM47" s="539"/>
      <c r="KGN47" s="539"/>
      <c r="KGO47" s="539"/>
      <c r="KGP47" s="539"/>
      <c r="KGQ47" s="539"/>
      <c r="KGR47" s="539"/>
      <c r="KGS47" s="539"/>
      <c r="KGT47" s="539"/>
      <c r="KGU47" s="539"/>
      <c r="KGV47" s="539"/>
      <c r="KGW47" s="539"/>
      <c r="KGX47" s="539"/>
      <c r="KGY47" s="539"/>
      <c r="KGZ47" s="539"/>
      <c r="KHA47" s="539"/>
      <c r="KHB47" s="539"/>
      <c r="KHC47" s="539"/>
      <c r="KHD47" s="539"/>
      <c r="KHE47" s="539"/>
      <c r="KHF47" s="539"/>
      <c r="KHG47" s="539"/>
      <c r="KHH47" s="539"/>
      <c r="KHI47" s="539"/>
      <c r="KHJ47" s="539"/>
      <c r="KHK47" s="539"/>
      <c r="KHL47" s="539"/>
      <c r="KHM47" s="539"/>
      <c r="KHN47" s="539"/>
      <c r="KHO47" s="539"/>
      <c r="KHP47" s="539"/>
      <c r="KHQ47" s="539"/>
      <c r="KHR47" s="539"/>
      <c r="KHS47" s="539"/>
      <c r="KHT47" s="539"/>
      <c r="KHU47" s="539"/>
      <c r="KHV47" s="539"/>
      <c r="KHW47" s="539"/>
      <c r="KHX47" s="539"/>
      <c r="KHY47" s="539"/>
      <c r="KHZ47" s="539"/>
      <c r="KIA47" s="539"/>
      <c r="KIB47" s="539"/>
      <c r="KIC47" s="539"/>
      <c r="KID47" s="539"/>
      <c r="KIE47" s="539"/>
      <c r="KIF47" s="539"/>
      <c r="KIG47" s="539"/>
      <c r="KIH47" s="539"/>
      <c r="KII47" s="539"/>
      <c r="KIJ47" s="539"/>
      <c r="KIK47" s="539"/>
      <c r="KIL47" s="539"/>
      <c r="KIM47" s="539"/>
      <c r="KIN47" s="539"/>
      <c r="KIO47" s="539"/>
      <c r="KIP47" s="539"/>
      <c r="KIQ47" s="539"/>
      <c r="KIR47" s="539"/>
      <c r="KIS47" s="539"/>
      <c r="KIT47" s="539"/>
      <c r="KIU47" s="539"/>
      <c r="KIV47" s="539"/>
      <c r="KIW47" s="539"/>
      <c r="KIX47" s="539"/>
      <c r="KIY47" s="539"/>
      <c r="KIZ47" s="539"/>
      <c r="KJA47" s="539"/>
      <c r="KJB47" s="539"/>
      <c r="KJC47" s="539"/>
      <c r="KJD47" s="539"/>
      <c r="KJE47" s="539"/>
      <c r="KJF47" s="539"/>
      <c r="KJG47" s="539"/>
      <c r="KJH47" s="539"/>
      <c r="KJI47" s="539"/>
      <c r="KJJ47" s="539"/>
      <c r="KJK47" s="539"/>
      <c r="KJL47" s="539"/>
      <c r="KJM47" s="539"/>
      <c r="KJN47" s="539"/>
      <c r="KJO47" s="539"/>
      <c r="KJP47" s="539"/>
      <c r="KJQ47" s="539"/>
      <c r="KJR47" s="539"/>
      <c r="KJS47" s="539"/>
      <c r="KJT47" s="539"/>
      <c r="KJU47" s="539"/>
      <c r="KJV47" s="539"/>
      <c r="KJW47" s="539"/>
      <c r="KJX47" s="539"/>
      <c r="KJY47" s="539"/>
      <c r="KJZ47" s="539"/>
      <c r="KKA47" s="539"/>
      <c r="KKB47" s="539"/>
      <c r="KKC47" s="539"/>
      <c r="KKD47" s="539"/>
      <c r="KKE47" s="539"/>
      <c r="KKF47" s="539"/>
      <c r="KKG47" s="539"/>
      <c r="KKH47" s="539"/>
      <c r="KKI47" s="539"/>
      <c r="KKJ47" s="539"/>
      <c r="KKK47" s="539"/>
      <c r="KKL47" s="539"/>
      <c r="KKM47" s="539"/>
      <c r="KKN47" s="539"/>
      <c r="KKO47" s="539"/>
      <c r="KKP47" s="539"/>
      <c r="KKQ47" s="539"/>
      <c r="KKR47" s="539"/>
      <c r="KKS47" s="539"/>
      <c r="KKT47" s="539"/>
      <c r="KKU47" s="539"/>
      <c r="KKV47" s="539"/>
      <c r="KKW47" s="539"/>
      <c r="KKX47" s="539"/>
      <c r="KKY47" s="539"/>
      <c r="KKZ47" s="539"/>
      <c r="KLA47" s="539"/>
      <c r="KLB47" s="539"/>
      <c r="KLC47" s="539"/>
      <c r="KLD47" s="539"/>
      <c r="KLE47" s="539"/>
      <c r="KLF47" s="539"/>
      <c r="KLG47" s="539"/>
      <c r="KLH47" s="539"/>
      <c r="KLI47" s="539"/>
      <c r="KLJ47" s="539"/>
      <c r="KLK47" s="539"/>
      <c r="KLL47" s="539"/>
      <c r="KLM47" s="539"/>
      <c r="KLN47" s="539"/>
      <c r="KLO47" s="539"/>
      <c r="KLP47" s="539"/>
      <c r="KLQ47" s="539"/>
      <c r="KLR47" s="539"/>
      <c r="KLS47" s="539"/>
      <c r="KLT47" s="539"/>
      <c r="KLU47" s="539"/>
      <c r="KLV47" s="539"/>
      <c r="KLW47" s="539"/>
      <c r="KLX47" s="539"/>
      <c r="KLY47" s="539"/>
      <c r="KLZ47" s="539"/>
      <c r="KMA47" s="539"/>
      <c r="KMB47" s="539"/>
      <c r="KMC47" s="539"/>
      <c r="KMD47" s="539"/>
      <c r="KME47" s="539"/>
      <c r="KMF47" s="539"/>
      <c r="KMG47" s="539"/>
      <c r="KMH47" s="539"/>
      <c r="KMI47" s="539"/>
      <c r="KMJ47" s="539"/>
      <c r="KMK47" s="539"/>
      <c r="KML47" s="539"/>
      <c r="KMM47" s="539"/>
      <c r="KMN47" s="539"/>
      <c r="KMO47" s="539"/>
      <c r="KMP47" s="539"/>
      <c r="KMQ47" s="539"/>
      <c r="KMR47" s="539"/>
      <c r="KMS47" s="539"/>
      <c r="KMT47" s="539"/>
      <c r="KMU47" s="539"/>
      <c r="KMV47" s="539"/>
      <c r="KMW47" s="539"/>
      <c r="KMX47" s="539"/>
      <c r="KMY47" s="539"/>
      <c r="KMZ47" s="539"/>
      <c r="KNA47" s="539"/>
      <c r="KNB47" s="539"/>
      <c r="KNC47" s="539"/>
      <c r="KND47" s="539"/>
      <c r="KNE47" s="539"/>
      <c r="KNF47" s="539"/>
      <c r="KNG47" s="539"/>
      <c r="KNH47" s="539"/>
      <c r="KNI47" s="539"/>
      <c r="KNJ47" s="539"/>
      <c r="KNK47" s="539"/>
      <c r="KNL47" s="539"/>
      <c r="KNM47" s="539"/>
      <c r="KNN47" s="539"/>
      <c r="KNO47" s="539"/>
      <c r="KNP47" s="539"/>
      <c r="KNQ47" s="539"/>
      <c r="KNR47" s="539"/>
      <c r="KNS47" s="539"/>
      <c r="KNT47" s="539"/>
      <c r="KNU47" s="539"/>
      <c r="KNV47" s="539"/>
      <c r="KNW47" s="539"/>
      <c r="KNX47" s="539"/>
      <c r="KNY47" s="539"/>
      <c r="KNZ47" s="539"/>
      <c r="KOA47" s="539"/>
      <c r="KOB47" s="539"/>
      <c r="KOC47" s="539"/>
      <c r="KOD47" s="539"/>
      <c r="KOE47" s="539"/>
      <c r="KOF47" s="539"/>
      <c r="KOG47" s="539"/>
      <c r="KOH47" s="539"/>
      <c r="KOI47" s="539"/>
      <c r="KOJ47" s="539"/>
      <c r="KOK47" s="539"/>
      <c r="KOL47" s="539"/>
      <c r="KOM47" s="539"/>
      <c r="KON47" s="539"/>
      <c r="KOO47" s="539"/>
      <c r="KOP47" s="539"/>
      <c r="KOQ47" s="539"/>
      <c r="KOR47" s="539"/>
      <c r="KOS47" s="539"/>
      <c r="KOT47" s="539"/>
      <c r="KOU47" s="539"/>
      <c r="KOV47" s="539"/>
      <c r="KOW47" s="539"/>
      <c r="KOX47" s="539"/>
      <c r="KOY47" s="539"/>
      <c r="KOZ47" s="539"/>
      <c r="KPA47" s="539"/>
      <c r="KPB47" s="539"/>
      <c r="KPC47" s="539"/>
      <c r="KPD47" s="539"/>
      <c r="KPE47" s="539"/>
      <c r="KPF47" s="539"/>
      <c r="KPG47" s="539"/>
      <c r="KPH47" s="539"/>
      <c r="KPI47" s="539"/>
      <c r="KPJ47" s="539"/>
      <c r="KPK47" s="539"/>
      <c r="KPL47" s="539"/>
      <c r="KPM47" s="539"/>
      <c r="KPN47" s="539"/>
      <c r="KPO47" s="539"/>
      <c r="KPP47" s="539"/>
      <c r="KPQ47" s="539"/>
      <c r="KPR47" s="539"/>
      <c r="KPS47" s="539"/>
      <c r="KPT47" s="539"/>
      <c r="KPU47" s="539"/>
      <c r="KPV47" s="539"/>
      <c r="KPW47" s="539"/>
      <c r="KPX47" s="539"/>
      <c r="KPY47" s="539"/>
      <c r="KPZ47" s="539"/>
      <c r="KQA47" s="539"/>
      <c r="KQB47" s="539"/>
      <c r="KQC47" s="539"/>
      <c r="KQD47" s="539"/>
      <c r="KQE47" s="539"/>
      <c r="KQF47" s="539"/>
      <c r="KQG47" s="539"/>
      <c r="KQH47" s="539"/>
      <c r="KQI47" s="539"/>
      <c r="KQJ47" s="539"/>
      <c r="KQK47" s="539"/>
      <c r="KQL47" s="539"/>
      <c r="KQM47" s="539"/>
      <c r="KQN47" s="539"/>
      <c r="KQO47" s="539"/>
      <c r="KQP47" s="539"/>
      <c r="KQQ47" s="539"/>
      <c r="KQR47" s="539"/>
      <c r="KQS47" s="539"/>
      <c r="KQT47" s="539"/>
      <c r="KQU47" s="539"/>
      <c r="KQV47" s="539"/>
      <c r="KQW47" s="539"/>
      <c r="KQX47" s="539"/>
      <c r="KQY47" s="539"/>
      <c r="KQZ47" s="539"/>
      <c r="KRA47" s="539"/>
      <c r="KRB47" s="539"/>
      <c r="KRC47" s="539"/>
      <c r="KRD47" s="539"/>
      <c r="KRE47" s="539"/>
      <c r="KRF47" s="539"/>
      <c r="KRG47" s="539"/>
      <c r="KRH47" s="539"/>
      <c r="KRI47" s="539"/>
      <c r="KRJ47" s="539"/>
      <c r="KRK47" s="539"/>
      <c r="KRL47" s="539"/>
      <c r="KRM47" s="539"/>
      <c r="KRN47" s="539"/>
      <c r="KRO47" s="539"/>
      <c r="KRP47" s="539"/>
      <c r="KRQ47" s="539"/>
      <c r="KRR47" s="539"/>
      <c r="KRS47" s="539"/>
      <c r="KRT47" s="539"/>
      <c r="KRU47" s="539"/>
      <c r="KRV47" s="539"/>
      <c r="KRW47" s="539"/>
      <c r="KRX47" s="539"/>
      <c r="KRY47" s="539"/>
      <c r="KRZ47" s="539"/>
      <c r="KSA47" s="539"/>
      <c r="KSB47" s="539"/>
      <c r="KSC47" s="539"/>
      <c r="KSD47" s="539"/>
      <c r="KSE47" s="539"/>
      <c r="KSF47" s="539"/>
      <c r="KSG47" s="539"/>
      <c r="KSH47" s="539"/>
      <c r="KSI47" s="539"/>
      <c r="KSJ47" s="539"/>
      <c r="KSK47" s="539"/>
      <c r="KSL47" s="539"/>
      <c r="KSM47" s="539"/>
      <c r="KSN47" s="539"/>
      <c r="KSO47" s="539"/>
      <c r="KSP47" s="539"/>
      <c r="KSQ47" s="539"/>
      <c r="KSR47" s="539"/>
      <c r="KSS47" s="539"/>
      <c r="KST47" s="539"/>
      <c r="KSU47" s="539"/>
      <c r="KSV47" s="539"/>
      <c r="KSW47" s="539"/>
      <c r="KSX47" s="539"/>
      <c r="KSY47" s="539"/>
      <c r="KSZ47" s="539"/>
      <c r="KTA47" s="539"/>
      <c r="KTB47" s="539"/>
      <c r="KTC47" s="539"/>
      <c r="KTD47" s="539"/>
      <c r="KTE47" s="539"/>
      <c r="KTF47" s="539"/>
      <c r="KTG47" s="539"/>
      <c r="KTH47" s="539"/>
      <c r="KTI47" s="539"/>
      <c r="KTJ47" s="539"/>
      <c r="KTK47" s="539"/>
      <c r="KTL47" s="539"/>
      <c r="KTM47" s="539"/>
      <c r="KTN47" s="539"/>
      <c r="KTO47" s="539"/>
      <c r="KTP47" s="539"/>
      <c r="KTQ47" s="539"/>
      <c r="KTR47" s="539"/>
      <c r="KTS47" s="539"/>
      <c r="KTT47" s="539"/>
      <c r="KTU47" s="539"/>
      <c r="KTV47" s="539"/>
      <c r="KTW47" s="539"/>
      <c r="KTX47" s="539"/>
      <c r="KTY47" s="539"/>
      <c r="KTZ47" s="539"/>
      <c r="KUA47" s="539"/>
      <c r="KUB47" s="539"/>
      <c r="KUC47" s="539"/>
      <c r="KUD47" s="539"/>
      <c r="KUE47" s="539"/>
      <c r="KUF47" s="539"/>
      <c r="KUG47" s="539"/>
      <c r="KUH47" s="539"/>
      <c r="KUI47" s="539"/>
      <c r="KUJ47" s="539"/>
      <c r="KUK47" s="539"/>
      <c r="KUL47" s="539"/>
      <c r="KUM47" s="539"/>
      <c r="KUN47" s="539"/>
      <c r="KUO47" s="539"/>
      <c r="KUP47" s="539"/>
      <c r="KUQ47" s="539"/>
      <c r="KUR47" s="539"/>
      <c r="KUS47" s="539"/>
      <c r="KUT47" s="539"/>
      <c r="KUU47" s="539"/>
      <c r="KUV47" s="539"/>
      <c r="KUW47" s="539"/>
      <c r="KUX47" s="539"/>
      <c r="KUY47" s="539"/>
      <c r="KUZ47" s="539"/>
      <c r="KVA47" s="539"/>
      <c r="KVB47" s="539"/>
      <c r="KVC47" s="539"/>
      <c r="KVD47" s="539"/>
      <c r="KVE47" s="539"/>
      <c r="KVF47" s="539"/>
      <c r="KVG47" s="539"/>
      <c r="KVH47" s="539"/>
      <c r="KVI47" s="539"/>
      <c r="KVJ47" s="539"/>
      <c r="KVK47" s="539"/>
      <c r="KVL47" s="539"/>
      <c r="KVM47" s="539"/>
      <c r="KVN47" s="539"/>
      <c r="KVO47" s="539"/>
      <c r="KVP47" s="539"/>
      <c r="KVQ47" s="539"/>
      <c r="KVR47" s="539"/>
      <c r="KVS47" s="539"/>
      <c r="KVT47" s="539"/>
      <c r="KVU47" s="539"/>
      <c r="KVV47" s="539"/>
      <c r="KVW47" s="539"/>
      <c r="KVX47" s="539"/>
      <c r="KVY47" s="539"/>
      <c r="KVZ47" s="539"/>
      <c r="KWA47" s="539"/>
      <c r="KWB47" s="539"/>
      <c r="KWC47" s="539"/>
      <c r="KWD47" s="539"/>
      <c r="KWE47" s="539"/>
      <c r="KWF47" s="539"/>
      <c r="KWG47" s="539"/>
      <c r="KWH47" s="539"/>
      <c r="KWI47" s="539"/>
      <c r="KWJ47" s="539"/>
      <c r="KWK47" s="539"/>
      <c r="KWL47" s="539"/>
      <c r="KWM47" s="539"/>
      <c r="KWN47" s="539"/>
      <c r="KWO47" s="539"/>
      <c r="KWP47" s="539"/>
      <c r="KWQ47" s="539"/>
      <c r="KWR47" s="539"/>
      <c r="KWS47" s="539"/>
      <c r="KWT47" s="539"/>
      <c r="KWU47" s="539"/>
      <c r="KWV47" s="539"/>
      <c r="KWW47" s="539"/>
      <c r="KWX47" s="539"/>
      <c r="KWY47" s="539"/>
      <c r="KWZ47" s="539"/>
      <c r="KXA47" s="539"/>
      <c r="KXB47" s="539"/>
      <c r="KXC47" s="539"/>
      <c r="KXD47" s="539"/>
      <c r="KXE47" s="539"/>
      <c r="KXF47" s="539"/>
      <c r="KXG47" s="539"/>
      <c r="KXH47" s="539"/>
      <c r="KXI47" s="539"/>
      <c r="KXJ47" s="539"/>
      <c r="KXK47" s="539"/>
      <c r="KXL47" s="539"/>
      <c r="KXM47" s="539"/>
      <c r="KXN47" s="539"/>
      <c r="KXO47" s="539"/>
      <c r="KXP47" s="539"/>
      <c r="KXQ47" s="539"/>
      <c r="KXR47" s="539"/>
      <c r="KXS47" s="539"/>
      <c r="KXT47" s="539"/>
      <c r="KXU47" s="539"/>
      <c r="KXV47" s="539"/>
      <c r="KXW47" s="539"/>
      <c r="KXX47" s="539"/>
      <c r="KXY47" s="539"/>
      <c r="KXZ47" s="539"/>
      <c r="KYA47" s="539"/>
      <c r="KYB47" s="539"/>
      <c r="KYC47" s="539"/>
      <c r="KYD47" s="539"/>
      <c r="KYE47" s="539"/>
      <c r="KYF47" s="539"/>
      <c r="KYG47" s="539"/>
      <c r="KYH47" s="539"/>
      <c r="KYI47" s="539"/>
      <c r="KYJ47" s="539"/>
      <c r="KYK47" s="539"/>
      <c r="KYL47" s="539"/>
      <c r="KYM47" s="539"/>
      <c r="KYN47" s="539"/>
      <c r="KYO47" s="539"/>
      <c r="KYP47" s="539"/>
      <c r="KYQ47" s="539"/>
      <c r="KYR47" s="539"/>
      <c r="KYS47" s="539"/>
      <c r="KYT47" s="539"/>
      <c r="KYU47" s="539"/>
      <c r="KYV47" s="539"/>
      <c r="KYW47" s="539"/>
      <c r="KYX47" s="539"/>
      <c r="KYY47" s="539"/>
      <c r="KYZ47" s="539"/>
      <c r="KZA47" s="539"/>
      <c r="KZB47" s="539"/>
      <c r="KZC47" s="539"/>
      <c r="KZD47" s="539"/>
      <c r="KZE47" s="539"/>
      <c r="KZF47" s="539"/>
      <c r="KZG47" s="539"/>
      <c r="KZH47" s="539"/>
      <c r="KZI47" s="539"/>
      <c r="KZJ47" s="539"/>
      <c r="KZK47" s="539"/>
      <c r="KZL47" s="539"/>
      <c r="KZM47" s="539"/>
      <c r="KZN47" s="539"/>
      <c r="KZO47" s="539"/>
      <c r="KZP47" s="539"/>
      <c r="KZQ47" s="539"/>
      <c r="KZR47" s="539"/>
      <c r="KZS47" s="539"/>
      <c r="KZT47" s="539"/>
      <c r="KZU47" s="539"/>
      <c r="KZV47" s="539"/>
      <c r="KZW47" s="539"/>
      <c r="KZX47" s="539"/>
      <c r="KZY47" s="539"/>
      <c r="KZZ47" s="539"/>
      <c r="LAA47" s="539"/>
      <c r="LAB47" s="539"/>
      <c r="LAC47" s="539"/>
      <c r="LAD47" s="539"/>
      <c r="LAE47" s="539"/>
      <c r="LAF47" s="539"/>
      <c r="LAG47" s="539"/>
      <c r="LAH47" s="539"/>
      <c r="LAI47" s="539"/>
      <c r="LAJ47" s="539"/>
      <c r="LAK47" s="539"/>
      <c r="LAL47" s="539"/>
      <c r="LAM47" s="539"/>
      <c r="LAN47" s="539"/>
      <c r="LAO47" s="539"/>
      <c r="LAP47" s="539"/>
      <c r="LAQ47" s="539"/>
      <c r="LAR47" s="539"/>
      <c r="LAS47" s="539"/>
      <c r="LAT47" s="539"/>
      <c r="LAU47" s="539"/>
      <c r="LAV47" s="539"/>
      <c r="LAW47" s="539"/>
      <c r="LAX47" s="539"/>
      <c r="LAY47" s="539"/>
      <c r="LAZ47" s="539"/>
      <c r="LBA47" s="539"/>
      <c r="LBB47" s="539"/>
      <c r="LBC47" s="539"/>
      <c r="LBD47" s="539"/>
      <c r="LBE47" s="539"/>
      <c r="LBF47" s="539"/>
      <c r="LBG47" s="539"/>
      <c r="LBH47" s="539"/>
      <c r="LBI47" s="539"/>
      <c r="LBJ47" s="539"/>
      <c r="LBK47" s="539"/>
      <c r="LBL47" s="539"/>
      <c r="LBM47" s="539"/>
      <c r="LBN47" s="539"/>
      <c r="LBO47" s="539"/>
      <c r="LBP47" s="539"/>
      <c r="LBQ47" s="539"/>
      <c r="LBR47" s="539"/>
      <c r="LBS47" s="539"/>
      <c r="LBT47" s="539"/>
      <c r="LBU47" s="539"/>
      <c r="LBV47" s="539"/>
      <c r="LBW47" s="539"/>
      <c r="LBX47" s="539"/>
      <c r="LBY47" s="539"/>
      <c r="LBZ47" s="539"/>
      <c r="LCA47" s="539"/>
      <c r="LCB47" s="539"/>
      <c r="LCC47" s="539"/>
      <c r="LCD47" s="539"/>
      <c r="LCE47" s="539"/>
      <c r="LCF47" s="539"/>
      <c r="LCG47" s="539"/>
      <c r="LCH47" s="539"/>
      <c r="LCI47" s="539"/>
      <c r="LCJ47" s="539"/>
      <c r="LCK47" s="539"/>
      <c r="LCL47" s="539"/>
      <c r="LCM47" s="539"/>
      <c r="LCN47" s="539"/>
      <c r="LCO47" s="539"/>
      <c r="LCP47" s="539"/>
      <c r="LCQ47" s="539"/>
      <c r="LCR47" s="539"/>
      <c r="LCS47" s="539"/>
      <c r="LCT47" s="539"/>
      <c r="LCU47" s="539"/>
      <c r="LCV47" s="539"/>
      <c r="LCW47" s="539"/>
      <c r="LCX47" s="539"/>
      <c r="LCY47" s="539"/>
      <c r="LCZ47" s="539"/>
      <c r="LDA47" s="539"/>
      <c r="LDB47" s="539"/>
      <c r="LDC47" s="539"/>
      <c r="LDD47" s="539"/>
      <c r="LDE47" s="539"/>
      <c r="LDF47" s="539"/>
      <c r="LDG47" s="539"/>
      <c r="LDH47" s="539"/>
      <c r="LDI47" s="539"/>
      <c r="LDJ47" s="539"/>
      <c r="LDK47" s="539"/>
      <c r="LDL47" s="539"/>
      <c r="LDM47" s="539"/>
      <c r="LDN47" s="539"/>
      <c r="LDO47" s="539"/>
      <c r="LDP47" s="539"/>
      <c r="LDQ47" s="539"/>
      <c r="LDR47" s="539"/>
      <c r="LDS47" s="539"/>
      <c r="LDT47" s="539"/>
      <c r="LDU47" s="539"/>
      <c r="LDV47" s="539"/>
      <c r="LDW47" s="539"/>
      <c r="LDX47" s="539"/>
      <c r="LDY47" s="539"/>
      <c r="LDZ47" s="539"/>
      <c r="LEA47" s="539"/>
      <c r="LEB47" s="539"/>
      <c r="LEC47" s="539"/>
      <c r="LED47" s="539"/>
      <c r="LEE47" s="539"/>
      <c r="LEF47" s="539"/>
      <c r="LEG47" s="539"/>
      <c r="LEH47" s="539"/>
      <c r="LEI47" s="539"/>
      <c r="LEJ47" s="539"/>
      <c r="LEK47" s="539"/>
      <c r="LEL47" s="539"/>
      <c r="LEM47" s="539"/>
      <c r="LEN47" s="539"/>
      <c r="LEO47" s="539"/>
      <c r="LEP47" s="539"/>
      <c r="LEQ47" s="539"/>
      <c r="LER47" s="539"/>
      <c r="LES47" s="539"/>
      <c r="LET47" s="539"/>
      <c r="LEU47" s="539"/>
      <c r="LEV47" s="539"/>
      <c r="LEW47" s="539"/>
      <c r="LEX47" s="539"/>
      <c r="LEY47" s="539"/>
      <c r="LEZ47" s="539"/>
      <c r="LFA47" s="539"/>
      <c r="LFB47" s="539"/>
      <c r="LFC47" s="539"/>
      <c r="LFD47" s="539"/>
      <c r="LFE47" s="539"/>
      <c r="LFF47" s="539"/>
      <c r="LFG47" s="539"/>
      <c r="LFH47" s="539"/>
      <c r="LFI47" s="539"/>
      <c r="LFJ47" s="539"/>
      <c r="LFK47" s="539"/>
      <c r="LFL47" s="539"/>
      <c r="LFM47" s="539"/>
      <c r="LFN47" s="539"/>
      <c r="LFO47" s="539"/>
      <c r="LFP47" s="539"/>
      <c r="LFQ47" s="539"/>
      <c r="LFR47" s="539"/>
      <c r="LFS47" s="539"/>
      <c r="LFT47" s="539"/>
      <c r="LFU47" s="539"/>
      <c r="LFV47" s="539"/>
      <c r="LFW47" s="539"/>
      <c r="LFX47" s="539"/>
      <c r="LFY47" s="539"/>
      <c r="LFZ47" s="539"/>
      <c r="LGA47" s="539"/>
      <c r="LGB47" s="539"/>
      <c r="LGC47" s="539"/>
      <c r="LGD47" s="539"/>
      <c r="LGE47" s="539"/>
      <c r="LGF47" s="539"/>
      <c r="LGG47" s="539"/>
      <c r="LGH47" s="539"/>
      <c r="LGI47" s="539"/>
      <c r="LGJ47" s="539"/>
      <c r="LGK47" s="539"/>
      <c r="LGL47" s="539"/>
      <c r="LGM47" s="539"/>
      <c r="LGN47" s="539"/>
      <c r="LGO47" s="539"/>
      <c r="LGP47" s="539"/>
      <c r="LGQ47" s="539"/>
      <c r="LGR47" s="539"/>
      <c r="LGS47" s="539"/>
      <c r="LGT47" s="539"/>
      <c r="LGU47" s="539"/>
      <c r="LGV47" s="539"/>
      <c r="LGW47" s="539"/>
      <c r="LGX47" s="539"/>
      <c r="LGY47" s="539"/>
      <c r="LGZ47" s="539"/>
      <c r="LHA47" s="539"/>
      <c r="LHB47" s="539"/>
      <c r="LHC47" s="539"/>
      <c r="LHD47" s="539"/>
      <c r="LHE47" s="539"/>
      <c r="LHF47" s="539"/>
      <c r="LHG47" s="539"/>
      <c r="LHH47" s="539"/>
      <c r="LHI47" s="539"/>
      <c r="LHJ47" s="539"/>
      <c r="LHK47" s="539"/>
      <c r="LHL47" s="539"/>
      <c r="LHM47" s="539"/>
      <c r="LHN47" s="539"/>
      <c r="LHO47" s="539"/>
      <c r="LHP47" s="539"/>
      <c r="LHQ47" s="539"/>
      <c r="LHR47" s="539"/>
      <c r="LHS47" s="539"/>
      <c r="LHT47" s="539"/>
      <c r="LHU47" s="539"/>
      <c r="LHV47" s="539"/>
      <c r="LHW47" s="539"/>
      <c r="LHX47" s="539"/>
      <c r="LHY47" s="539"/>
      <c r="LHZ47" s="539"/>
      <c r="LIA47" s="539"/>
      <c r="LIB47" s="539"/>
      <c r="LIC47" s="539"/>
      <c r="LID47" s="539"/>
      <c r="LIE47" s="539"/>
      <c r="LIF47" s="539"/>
      <c r="LIG47" s="539"/>
      <c r="LIH47" s="539"/>
      <c r="LII47" s="539"/>
      <c r="LIJ47" s="539"/>
      <c r="LIK47" s="539"/>
      <c r="LIL47" s="539"/>
      <c r="LIM47" s="539"/>
      <c r="LIN47" s="539"/>
      <c r="LIO47" s="539"/>
      <c r="LIP47" s="539"/>
      <c r="LIQ47" s="539"/>
      <c r="LIR47" s="539"/>
      <c r="LIS47" s="539"/>
      <c r="LIT47" s="539"/>
      <c r="LIU47" s="539"/>
      <c r="LIV47" s="539"/>
      <c r="LIW47" s="539"/>
      <c r="LIX47" s="539"/>
      <c r="LIY47" s="539"/>
      <c r="LIZ47" s="539"/>
      <c r="LJA47" s="539"/>
      <c r="LJB47" s="539"/>
      <c r="LJC47" s="539"/>
      <c r="LJD47" s="539"/>
      <c r="LJE47" s="539"/>
      <c r="LJF47" s="539"/>
      <c r="LJG47" s="539"/>
      <c r="LJH47" s="539"/>
      <c r="LJI47" s="539"/>
      <c r="LJJ47" s="539"/>
      <c r="LJK47" s="539"/>
      <c r="LJL47" s="539"/>
      <c r="LJM47" s="539"/>
      <c r="LJN47" s="539"/>
      <c r="LJO47" s="539"/>
      <c r="LJP47" s="539"/>
      <c r="LJQ47" s="539"/>
      <c r="LJR47" s="539"/>
      <c r="LJS47" s="539"/>
      <c r="LJT47" s="539"/>
      <c r="LJU47" s="539"/>
      <c r="LJV47" s="539"/>
      <c r="LJW47" s="539"/>
      <c r="LJX47" s="539"/>
      <c r="LJY47" s="539"/>
      <c r="LJZ47" s="539"/>
      <c r="LKA47" s="539"/>
      <c r="LKB47" s="539"/>
      <c r="LKC47" s="539"/>
      <c r="LKD47" s="539"/>
      <c r="LKE47" s="539"/>
      <c r="LKF47" s="539"/>
      <c r="LKG47" s="539"/>
      <c r="LKH47" s="539"/>
      <c r="LKI47" s="539"/>
      <c r="LKJ47" s="539"/>
      <c r="LKK47" s="539"/>
      <c r="LKL47" s="539"/>
      <c r="LKM47" s="539"/>
      <c r="LKN47" s="539"/>
      <c r="LKO47" s="539"/>
      <c r="LKP47" s="539"/>
      <c r="LKQ47" s="539"/>
      <c r="LKR47" s="539"/>
      <c r="LKS47" s="539"/>
      <c r="LKT47" s="539"/>
      <c r="LKU47" s="539"/>
      <c r="LKV47" s="539"/>
      <c r="LKW47" s="539"/>
      <c r="LKX47" s="539"/>
      <c r="LKY47" s="539"/>
      <c r="LKZ47" s="539"/>
      <c r="LLA47" s="539"/>
      <c r="LLB47" s="539"/>
      <c r="LLC47" s="539"/>
      <c r="LLD47" s="539"/>
      <c r="LLE47" s="539"/>
      <c r="LLF47" s="539"/>
      <c r="LLG47" s="539"/>
      <c r="LLH47" s="539"/>
      <c r="LLI47" s="539"/>
      <c r="LLJ47" s="539"/>
      <c r="LLK47" s="539"/>
      <c r="LLL47" s="539"/>
      <c r="LLM47" s="539"/>
      <c r="LLN47" s="539"/>
      <c r="LLO47" s="539"/>
      <c r="LLP47" s="539"/>
      <c r="LLQ47" s="539"/>
      <c r="LLR47" s="539"/>
      <c r="LLS47" s="539"/>
      <c r="LLT47" s="539"/>
      <c r="LLU47" s="539"/>
      <c r="LLV47" s="539"/>
      <c r="LLW47" s="539"/>
      <c r="LLX47" s="539"/>
      <c r="LLY47" s="539"/>
      <c r="LLZ47" s="539"/>
      <c r="LMA47" s="539"/>
      <c r="LMB47" s="539"/>
      <c r="LMC47" s="539"/>
      <c r="LMD47" s="539"/>
      <c r="LME47" s="539"/>
      <c r="LMF47" s="539"/>
      <c r="LMG47" s="539"/>
      <c r="LMH47" s="539"/>
      <c r="LMI47" s="539"/>
      <c r="LMJ47" s="539"/>
      <c r="LMK47" s="539"/>
      <c r="LML47" s="539"/>
      <c r="LMM47" s="539"/>
      <c r="LMN47" s="539"/>
      <c r="LMO47" s="539"/>
      <c r="LMP47" s="539"/>
      <c r="LMQ47" s="539"/>
      <c r="LMR47" s="539"/>
      <c r="LMS47" s="539"/>
      <c r="LMT47" s="539"/>
      <c r="LMU47" s="539"/>
      <c r="LMV47" s="539"/>
      <c r="LMW47" s="539"/>
      <c r="LMX47" s="539"/>
      <c r="LMY47" s="539"/>
      <c r="LMZ47" s="539"/>
      <c r="LNA47" s="539"/>
      <c r="LNB47" s="539"/>
      <c r="LNC47" s="539"/>
      <c r="LND47" s="539"/>
      <c r="LNE47" s="539"/>
      <c r="LNF47" s="539"/>
      <c r="LNG47" s="539"/>
      <c r="LNH47" s="539"/>
      <c r="LNI47" s="539"/>
      <c r="LNJ47" s="539"/>
      <c r="LNK47" s="539"/>
      <c r="LNL47" s="539"/>
      <c r="LNM47" s="539"/>
      <c r="LNN47" s="539"/>
      <c r="LNO47" s="539"/>
      <c r="LNP47" s="539"/>
      <c r="LNQ47" s="539"/>
      <c r="LNR47" s="539"/>
      <c r="LNS47" s="539"/>
      <c r="LNT47" s="539"/>
      <c r="LNU47" s="539"/>
      <c r="LNV47" s="539"/>
      <c r="LNW47" s="539"/>
      <c r="LNX47" s="539"/>
      <c r="LNY47" s="539"/>
      <c r="LNZ47" s="539"/>
      <c r="LOA47" s="539"/>
      <c r="LOB47" s="539"/>
      <c r="LOC47" s="539"/>
      <c r="LOD47" s="539"/>
      <c r="LOE47" s="539"/>
      <c r="LOF47" s="539"/>
      <c r="LOG47" s="539"/>
      <c r="LOH47" s="539"/>
      <c r="LOI47" s="539"/>
      <c r="LOJ47" s="539"/>
      <c r="LOK47" s="539"/>
      <c r="LOL47" s="539"/>
      <c r="LOM47" s="539"/>
      <c r="LON47" s="539"/>
      <c r="LOO47" s="539"/>
      <c r="LOP47" s="539"/>
      <c r="LOQ47" s="539"/>
      <c r="LOR47" s="539"/>
      <c r="LOS47" s="539"/>
      <c r="LOT47" s="539"/>
      <c r="LOU47" s="539"/>
      <c r="LOV47" s="539"/>
      <c r="LOW47" s="539"/>
      <c r="LOX47" s="539"/>
      <c r="LOY47" s="539"/>
      <c r="LOZ47" s="539"/>
      <c r="LPA47" s="539"/>
      <c r="LPB47" s="539"/>
      <c r="LPC47" s="539"/>
      <c r="LPD47" s="539"/>
      <c r="LPE47" s="539"/>
      <c r="LPF47" s="539"/>
      <c r="LPG47" s="539"/>
      <c r="LPH47" s="539"/>
      <c r="LPI47" s="539"/>
      <c r="LPJ47" s="539"/>
      <c r="LPK47" s="539"/>
      <c r="LPL47" s="539"/>
      <c r="LPM47" s="539"/>
      <c r="LPN47" s="539"/>
      <c r="LPO47" s="539"/>
      <c r="LPP47" s="539"/>
      <c r="LPQ47" s="539"/>
      <c r="LPR47" s="539"/>
      <c r="LPS47" s="539"/>
      <c r="LPT47" s="539"/>
      <c r="LPU47" s="539"/>
      <c r="LPV47" s="539"/>
      <c r="LPW47" s="539"/>
      <c r="LPX47" s="539"/>
      <c r="LPY47" s="539"/>
      <c r="LPZ47" s="539"/>
      <c r="LQA47" s="539"/>
      <c r="LQB47" s="539"/>
      <c r="LQC47" s="539"/>
      <c r="LQD47" s="539"/>
      <c r="LQE47" s="539"/>
      <c r="LQF47" s="539"/>
      <c r="LQG47" s="539"/>
      <c r="LQH47" s="539"/>
      <c r="LQI47" s="539"/>
      <c r="LQJ47" s="539"/>
      <c r="LQK47" s="539"/>
      <c r="LQL47" s="539"/>
      <c r="LQM47" s="539"/>
      <c r="LQN47" s="539"/>
      <c r="LQO47" s="539"/>
      <c r="LQP47" s="539"/>
      <c r="LQQ47" s="539"/>
      <c r="LQR47" s="539"/>
      <c r="LQS47" s="539"/>
      <c r="LQT47" s="539"/>
      <c r="LQU47" s="539"/>
      <c r="LQV47" s="539"/>
      <c r="LQW47" s="539"/>
      <c r="LQX47" s="539"/>
      <c r="LQY47" s="539"/>
      <c r="LQZ47" s="539"/>
      <c r="LRA47" s="539"/>
      <c r="LRB47" s="539"/>
      <c r="LRC47" s="539"/>
      <c r="LRD47" s="539"/>
      <c r="LRE47" s="539"/>
      <c r="LRF47" s="539"/>
      <c r="LRG47" s="539"/>
      <c r="LRH47" s="539"/>
      <c r="LRI47" s="539"/>
      <c r="LRJ47" s="539"/>
      <c r="LRK47" s="539"/>
      <c r="LRL47" s="539"/>
      <c r="LRM47" s="539"/>
      <c r="LRN47" s="539"/>
      <c r="LRO47" s="539"/>
      <c r="LRP47" s="539"/>
      <c r="LRQ47" s="539"/>
      <c r="LRR47" s="539"/>
      <c r="LRS47" s="539"/>
      <c r="LRT47" s="539"/>
      <c r="LRU47" s="539"/>
      <c r="LRV47" s="539"/>
      <c r="LRW47" s="539"/>
      <c r="LRX47" s="539"/>
      <c r="LRY47" s="539"/>
      <c r="LRZ47" s="539"/>
      <c r="LSA47" s="539"/>
      <c r="LSB47" s="539"/>
      <c r="LSC47" s="539"/>
      <c r="LSD47" s="539"/>
      <c r="LSE47" s="539"/>
      <c r="LSF47" s="539"/>
      <c r="LSG47" s="539"/>
      <c r="LSH47" s="539"/>
      <c r="LSI47" s="539"/>
      <c r="LSJ47" s="539"/>
      <c r="LSK47" s="539"/>
      <c r="LSL47" s="539"/>
      <c r="LSM47" s="539"/>
      <c r="LSN47" s="539"/>
      <c r="LSO47" s="539"/>
      <c r="LSP47" s="539"/>
      <c r="LSQ47" s="539"/>
      <c r="LSR47" s="539"/>
      <c r="LSS47" s="539"/>
      <c r="LST47" s="539"/>
      <c r="LSU47" s="539"/>
      <c r="LSV47" s="539"/>
      <c r="LSW47" s="539"/>
      <c r="LSX47" s="539"/>
      <c r="LSY47" s="539"/>
      <c r="LSZ47" s="539"/>
      <c r="LTA47" s="539"/>
      <c r="LTB47" s="539"/>
      <c r="LTC47" s="539"/>
      <c r="LTD47" s="539"/>
      <c r="LTE47" s="539"/>
      <c r="LTF47" s="539"/>
      <c r="LTG47" s="539"/>
      <c r="LTH47" s="539"/>
      <c r="LTI47" s="539"/>
      <c r="LTJ47" s="539"/>
      <c r="LTK47" s="539"/>
      <c r="LTL47" s="539"/>
      <c r="LTM47" s="539"/>
      <c r="LTN47" s="539"/>
      <c r="LTO47" s="539"/>
      <c r="LTP47" s="539"/>
      <c r="LTQ47" s="539"/>
      <c r="LTR47" s="539"/>
      <c r="LTS47" s="539"/>
      <c r="LTT47" s="539"/>
      <c r="LTU47" s="539"/>
      <c r="LTV47" s="539"/>
      <c r="LTW47" s="539"/>
      <c r="LTX47" s="539"/>
      <c r="LTY47" s="539"/>
      <c r="LTZ47" s="539"/>
      <c r="LUA47" s="539"/>
      <c r="LUB47" s="539"/>
      <c r="LUC47" s="539"/>
      <c r="LUD47" s="539"/>
      <c r="LUE47" s="539"/>
      <c r="LUF47" s="539"/>
      <c r="LUG47" s="539"/>
      <c r="LUH47" s="539"/>
      <c r="LUI47" s="539"/>
      <c r="LUJ47" s="539"/>
      <c r="LUK47" s="539"/>
      <c r="LUL47" s="539"/>
      <c r="LUM47" s="539"/>
      <c r="LUN47" s="539"/>
      <c r="LUO47" s="539"/>
      <c r="LUP47" s="539"/>
      <c r="LUQ47" s="539"/>
      <c r="LUR47" s="539"/>
      <c r="LUS47" s="539"/>
      <c r="LUT47" s="539"/>
      <c r="LUU47" s="539"/>
      <c r="LUV47" s="539"/>
      <c r="LUW47" s="539"/>
      <c r="LUX47" s="539"/>
      <c r="LUY47" s="539"/>
      <c r="LUZ47" s="539"/>
      <c r="LVA47" s="539"/>
      <c r="LVB47" s="539"/>
      <c r="LVC47" s="539"/>
      <c r="LVD47" s="539"/>
      <c r="LVE47" s="539"/>
      <c r="LVF47" s="539"/>
      <c r="LVG47" s="539"/>
      <c r="LVH47" s="539"/>
      <c r="LVI47" s="539"/>
      <c r="LVJ47" s="539"/>
      <c r="LVK47" s="539"/>
      <c r="LVL47" s="539"/>
      <c r="LVM47" s="539"/>
      <c r="LVN47" s="539"/>
      <c r="LVO47" s="539"/>
      <c r="LVP47" s="539"/>
      <c r="LVQ47" s="539"/>
      <c r="LVR47" s="539"/>
      <c r="LVS47" s="539"/>
      <c r="LVT47" s="539"/>
      <c r="LVU47" s="539"/>
      <c r="LVV47" s="539"/>
      <c r="LVW47" s="539"/>
      <c r="LVX47" s="539"/>
      <c r="LVY47" s="539"/>
      <c r="LVZ47" s="539"/>
      <c r="LWA47" s="539"/>
      <c r="LWB47" s="539"/>
      <c r="LWC47" s="539"/>
      <c r="LWD47" s="539"/>
      <c r="LWE47" s="539"/>
      <c r="LWF47" s="539"/>
      <c r="LWG47" s="539"/>
      <c r="LWH47" s="539"/>
      <c r="LWI47" s="539"/>
      <c r="LWJ47" s="539"/>
      <c r="LWK47" s="539"/>
      <c r="LWL47" s="539"/>
      <c r="LWM47" s="539"/>
      <c r="LWN47" s="539"/>
      <c r="LWO47" s="539"/>
      <c r="LWP47" s="539"/>
      <c r="LWQ47" s="539"/>
      <c r="LWR47" s="539"/>
      <c r="LWS47" s="539"/>
      <c r="LWT47" s="539"/>
      <c r="LWU47" s="539"/>
      <c r="LWV47" s="539"/>
      <c r="LWW47" s="539"/>
      <c r="LWX47" s="539"/>
      <c r="LWY47" s="539"/>
      <c r="LWZ47" s="539"/>
      <c r="LXA47" s="539"/>
      <c r="LXB47" s="539"/>
      <c r="LXC47" s="539"/>
      <c r="LXD47" s="539"/>
      <c r="LXE47" s="539"/>
      <c r="LXF47" s="539"/>
      <c r="LXG47" s="539"/>
      <c r="LXH47" s="539"/>
      <c r="LXI47" s="539"/>
      <c r="LXJ47" s="539"/>
      <c r="LXK47" s="539"/>
      <c r="LXL47" s="539"/>
      <c r="LXM47" s="539"/>
      <c r="LXN47" s="539"/>
      <c r="LXO47" s="539"/>
      <c r="LXP47" s="539"/>
      <c r="LXQ47" s="539"/>
      <c r="LXR47" s="539"/>
      <c r="LXS47" s="539"/>
      <c r="LXT47" s="539"/>
      <c r="LXU47" s="539"/>
      <c r="LXV47" s="539"/>
      <c r="LXW47" s="539"/>
      <c r="LXX47" s="539"/>
      <c r="LXY47" s="539"/>
      <c r="LXZ47" s="539"/>
      <c r="LYA47" s="539"/>
      <c r="LYB47" s="539"/>
      <c r="LYC47" s="539"/>
      <c r="LYD47" s="539"/>
      <c r="LYE47" s="539"/>
      <c r="LYF47" s="539"/>
      <c r="LYG47" s="539"/>
      <c r="LYH47" s="539"/>
      <c r="LYI47" s="539"/>
      <c r="LYJ47" s="539"/>
      <c r="LYK47" s="539"/>
      <c r="LYL47" s="539"/>
      <c r="LYM47" s="539"/>
      <c r="LYN47" s="539"/>
      <c r="LYO47" s="539"/>
      <c r="LYP47" s="539"/>
      <c r="LYQ47" s="539"/>
      <c r="LYR47" s="539"/>
      <c r="LYS47" s="539"/>
      <c r="LYT47" s="539"/>
      <c r="LYU47" s="539"/>
      <c r="LYV47" s="539"/>
      <c r="LYW47" s="539"/>
      <c r="LYX47" s="539"/>
      <c r="LYY47" s="539"/>
      <c r="LYZ47" s="539"/>
      <c r="LZA47" s="539"/>
      <c r="LZB47" s="539"/>
      <c r="LZC47" s="539"/>
      <c r="LZD47" s="539"/>
      <c r="LZE47" s="539"/>
      <c r="LZF47" s="539"/>
      <c r="LZG47" s="539"/>
      <c r="LZH47" s="539"/>
      <c r="LZI47" s="539"/>
      <c r="LZJ47" s="539"/>
      <c r="LZK47" s="539"/>
      <c r="LZL47" s="539"/>
      <c r="LZM47" s="539"/>
      <c r="LZN47" s="539"/>
      <c r="LZO47" s="539"/>
      <c r="LZP47" s="539"/>
      <c r="LZQ47" s="539"/>
      <c r="LZR47" s="539"/>
      <c r="LZS47" s="539"/>
      <c r="LZT47" s="539"/>
      <c r="LZU47" s="539"/>
      <c r="LZV47" s="539"/>
      <c r="LZW47" s="539"/>
      <c r="LZX47" s="539"/>
      <c r="LZY47" s="539"/>
      <c r="LZZ47" s="539"/>
      <c r="MAA47" s="539"/>
      <c r="MAB47" s="539"/>
      <c r="MAC47" s="539"/>
      <c r="MAD47" s="539"/>
      <c r="MAE47" s="539"/>
      <c r="MAF47" s="539"/>
      <c r="MAG47" s="539"/>
      <c r="MAH47" s="539"/>
      <c r="MAI47" s="539"/>
      <c r="MAJ47" s="539"/>
      <c r="MAK47" s="539"/>
      <c r="MAL47" s="539"/>
      <c r="MAM47" s="539"/>
      <c r="MAN47" s="539"/>
      <c r="MAO47" s="539"/>
      <c r="MAP47" s="539"/>
      <c r="MAQ47" s="539"/>
      <c r="MAR47" s="539"/>
      <c r="MAS47" s="539"/>
      <c r="MAT47" s="539"/>
      <c r="MAU47" s="539"/>
      <c r="MAV47" s="539"/>
      <c r="MAW47" s="539"/>
      <c r="MAX47" s="539"/>
      <c r="MAY47" s="539"/>
      <c r="MAZ47" s="539"/>
      <c r="MBA47" s="539"/>
      <c r="MBB47" s="539"/>
      <c r="MBC47" s="539"/>
      <c r="MBD47" s="539"/>
      <c r="MBE47" s="539"/>
      <c r="MBF47" s="539"/>
      <c r="MBG47" s="539"/>
      <c r="MBH47" s="539"/>
      <c r="MBI47" s="539"/>
      <c r="MBJ47" s="539"/>
      <c r="MBK47" s="539"/>
      <c r="MBL47" s="539"/>
      <c r="MBM47" s="539"/>
      <c r="MBN47" s="539"/>
      <c r="MBO47" s="539"/>
      <c r="MBP47" s="539"/>
      <c r="MBQ47" s="539"/>
      <c r="MBR47" s="539"/>
      <c r="MBS47" s="539"/>
      <c r="MBT47" s="539"/>
      <c r="MBU47" s="539"/>
      <c r="MBV47" s="539"/>
      <c r="MBW47" s="539"/>
      <c r="MBX47" s="539"/>
      <c r="MBY47" s="539"/>
      <c r="MBZ47" s="539"/>
      <c r="MCA47" s="539"/>
      <c r="MCB47" s="539"/>
      <c r="MCC47" s="539"/>
      <c r="MCD47" s="539"/>
      <c r="MCE47" s="539"/>
      <c r="MCF47" s="539"/>
      <c r="MCG47" s="539"/>
      <c r="MCH47" s="539"/>
      <c r="MCI47" s="539"/>
      <c r="MCJ47" s="539"/>
      <c r="MCK47" s="539"/>
      <c r="MCL47" s="539"/>
      <c r="MCM47" s="539"/>
      <c r="MCN47" s="539"/>
      <c r="MCO47" s="539"/>
      <c r="MCP47" s="539"/>
      <c r="MCQ47" s="539"/>
      <c r="MCR47" s="539"/>
      <c r="MCS47" s="539"/>
      <c r="MCT47" s="539"/>
      <c r="MCU47" s="539"/>
      <c r="MCV47" s="539"/>
      <c r="MCW47" s="539"/>
      <c r="MCX47" s="539"/>
      <c r="MCY47" s="539"/>
      <c r="MCZ47" s="539"/>
      <c r="MDA47" s="539"/>
      <c r="MDB47" s="539"/>
      <c r="MDC47" s="539"/>
      <c r="MDD47" s="539"/>
      <c r="MDE47" s="539"/>
      <c r="MDF47" s="539"/>
      <c r="MDG47" s="539"/>
      <c r="MDH47" s="539"/>
      <c r="MDI47" s="539"/>
      <c r="MDJ47" s="539"/>
      <c r="MDK47" s="539"/>
      <c r="MDL47" s="539"/>
      <c r="MDM47" s="539"/>
      <c r="MDN47" s="539"/>
      <c r="MDO47" s="539"/>
      <c r="MDP47" s="539"/>
      <c r="MDQ47" s="539"/>
      <c r="MDR47" s="539"/>
      <c r="MDS47" s="539"/>
      <c r="MDT47" s="539"/>
      <c r="MDU47" s="539"/>
      <c r="MDV47" s="539"/>
      <c r="MDW47" s="539"/>
      <c r="MDX47" s="539"/>
      <c r="MDY47" s="539"/>
      <c r="MDZ47" s="539"/>
      <c r="MEA47" s="539"/>
      <c r="MEB47" s="539"/>
      <c r="MEC47" s="539"/>
      <c r="MED47" s="539"/>
      <c r="MEE47" s="539"/>
      <c r="MEF47" s="539"/>
      <c r="MEG47" s="539"/>
      <c r="MEH47" s="539"/>
      <c r="MEI47" s="539"/>
      <c r="MEJ47" s="539"/>
      <c r="MEK47" s="539"/>
      <c r="MEL47" s="539"/>
      <c r="MEM47" s="539"/>
      <c r="MEN47" s="539"/>
      <c r="MEO47" s="539"/>
      <c r="MEP47" s="539"/>
      <c r="MEQ47" s="539"/>
      <c r="MER47" s="539"/>
      <c r="MES47" s="539"/>
      <c r="MET47" s="539"/>
      <c r="MEU47" s="539"/>
      <c r="MEV47" s="539"/>
      <c r="MEW47" s="539"/>
      <c r="MEX47" s="539"/>
      <c r="MEY47" s="539"/>
      <c r="MEZ47" s="539"/>
      <c r="MFA47" s="539"/>
      <c r="MFB47" s="539"/>
      <c r="MFC47" s="539"/>
      <c r="MFD47" s="539"/>
      <c r="MFE47" s="539"/>
      <c r="MFF47" s="539"/>
      <c r="MFG47" s="539"/>
      <c r="MFH47" s="539"/>
      <c r="MFI47" s="539"/>
      <c r="MFJ47" s="539"/>
      <c r="MFK47" s="539"/>
      <c r="MFL47" s="539"/>
      <c r="MFM47" s="539"/>
      <c r="MFN47" s="539"/>
      <c r="MFO47" s="539"/>
      <c r="MFP47" s="539"/>
      <c r="MFQ47" s="539"/>
      <c r="MFR47" s="539"/>
      <c r="MFS47" s="539"/>
      <c r="MFT47" s="539"/>
      <c r="MFU47" s="539"/>
      <c r="MFV47" s="539"/>
      <c r="MFW47" s="539"/>
      <c r="MFX47" s="539"/>
      <c r="MFY47" s="539"/>
      <c r="MFZ47" s="539"/>
      <c r="MGA47" s="539"/>
      <c r="MGB47" s="539"/>
      <c r="MGC47" s="539"/>
      <c r="MGD47" s="539"/>
      <c r="MGE47" s="539"/>
      <c r="MGF47" s="539"/>
      <c r="MGG47" s="539"/>
      <c r="MGH47" s="539"/>
      <c r="MGI47" s="539"/>
      <c r="MGJ47" s="539"/>
      <c r="MGK47" s="539"/>
      <c r="MGL47" s="539"/>
      <c r="MGM47" s="539"/>
      <c r="MGN47" s="539"/>
      <c r="MGO47" s="539"/>
      <c r="MGP47" s="539"/>
      <c r="MGQ47" s="539"/>
      <c r="MGR47" s="539"/>
      <c r="MGS47" s="539"/>
      <c r="MGT47" s="539"/>
      <c r="MGU47" s="539"/>
      <c r="MGV47" s="539"/>
      <c r="MGW47" s="539"/>
      <c r="MGX47" s="539"/>
      <c r="MGY47" s="539"/>
      <c r="MGZ47" s="539"/>
      <c r="MHA47" s="539"/>
      <c r="MHB47" s="539"/>
      <c r="MHC47" s="539"/>
      <c r="MHD47" s="539"/>
      <c r="MHE47" s="539"/>
      <c r="MHF47" s="539"/>
      <c r="MHG47" s="539"/>
      <c r="MHH47" s="539"/>
      <c r="MHI47" s="539"/>
      <c r="MHJ47" s="539"/>
      <c r="MHK47" s="539"/>
      <c r="MHL47" s="539"/>
      <c r="MHM47" s="539"/>
      <c r="MHN47" s="539"/>
      <c r="MHO47" s="539"/>
      <c r="MHP47" s="539"/>
      <c r="MHQ47" s="539"/>
      <c r="MHR47" s="539"/>
      <c r="MHS47" s="539"/>
      <c r="MHT47" s="539"/>
      <c r="MHU47" s="539"/>
      <c r="MHV47" s="539"/>
      <c r="MHW47" s="539"/>
      <c r="MHX47" s="539"/>
      <c r="MHY47" s="539"/>
      <c r="MHZ47" s="539"/>
      <c r="MIA47" s="539"/>
      <c r="MIB47" s="539"/>
      <c r="MIC47" s="539"/>
      <c r="MID47" s="539"/>
      <c r="MIE47" s="539"/>
      <c r="MIF47" s="539"/>
      <c r="MIG47" s="539"/>
      <c r="MIH47" s="539"/>
      <c r="MII47" s="539"/>
      <c r="MIJ47" s="539"/>
      <c r="MIK47" s="539"/>
      <c r="MIL47" s="539"/>
      <c r="MIM47" s="539"/>
      <c r="MIN47" s="539"/>
      <c r="MIO47" s="539"/>
      <c r="MIP47" s="539"/>
      <c r="MIQ47" s="539"/>
      <c r="MIR47" s="539"/>
      <c r="MIS47" s="539"/>
      <c r="MIT47" s="539"/>
      <c r="MIU47" s="539"/>
      <c r="MIV47" s="539"/>
      <c r="MIW47" s="539"/>
      <c r="MIX47" s="539"/>
      <c r="MIY47" s="539"/>
      <c r="MIZ47" s="539"/>
      <c r="MJA47" s="539"/>
      <c r="MJB47" s="539"/>
      <c r="MJC47" s="539"/>
      <c r="MJD47" s="539"/>
      <c r="MJE47" s="539"/>
      <c r="MJF47" s="539"/>
      <c r="MJG47" s="539"/>
      <c r="MJH47" s="539"/>
      <c r="MJI47" s="539"/>
      <c r="MJJ47" s="539"/>
      <c r="MJK47" s="539"/>
      <c r="MJL47" s="539"/>
      <c r="MJM47" s="539"/>
      <c r="MJN47" s="539"/>
      <c r="MJO47" s="539"/>
      <c r="MJP47" s="539"/>
      <c r="MJQ47" s="539"/>
      <c r="MJR47" s="539"/>
      <c r="MJS47" s="539"/>
      <c r="MJT47" s="539"/>
      <c r="MJU47" s="539"/>
      <c r="MJV47" s="539"/>
      <c r="MJW47" s="539"/>
      <c r="MJX47" s="539"/>
      <c r="MJY47" s="539"/>
      <c r="MJZ47" s="539"/>
      <c r="MKA47" s="539"/>
      <c r="MKB47" s="539"/>
      <c r="MKC47" s="539"/>
      <c r="MKD47" s="539"/>
      <c r="MKE47" s="539"/>
      <c r="MKF47" s="539"/>
      <c r="MKG47" s="539"/>
      <c r="MKH47" s="539"/>
      <c r="MKI47" s="539"/>
      <c r="MKJ47" s="539"/>
      <c r="MKK47" s="539"/>
      <c r="MKL47" s="539"/>
      <c r="MKM47" s="539"/>
      <c r="MKN47" s="539"/>
      <c r="MKO47" s="539"/>
      <c r="MKP47" s="539"/>
      <c r="MKQ47" s="539"/>
      <c r="MKR47" s="539"/>
      <c r="MKS47" s="539"/>
      <c r="MKT47" s="539"/>
      <c r="MKU47" s="539"/>
      <c r="MKV47" s="539"/>
      <c r="MKW47" s="539"/>
      <c r="MKX47" s="539"/>
      <c r="MKY47" s="539"/>
      <c r="MKZ47" s="539"/>
      <c r="MLA47" s="539"/>
      <c r="MLB47" s="539"/>
      <c r="MLC47" s="539"/>
      <c r="MLD47" s="539"/>
      <c r="MLE47" s="539"/>
      <c r="MLF47" s="539"/>
      <c r="MLG47" s="539"/>
      <c r="MLH47" s="539"/>
      <c r="MLI47" s="539"/>
      <c r="MLJ47" s="539"/>
      <c r="MLK47" s="539"/>
      <c r="MLL47" s="539"/>
      <c r="MLM47" s="539"/>
      <c r="MLN47" s="539"/>
      <c r="MLO47" s="539"/>
      <c r="MLP47" s="539"/>
      <c r="MLQ47" s="539"/>
      <c r="MLR47" s="539"/>
      <c r="MLS47" s="539"/>
      <c r="MLT47" s="539"/>
      <c r="MLU47" s="539"/>
      <c r="MLV47" s="539"/>
      <c r="MLW47" s="539"/>
      <c r="MLX47" s="539"/>
      <c r="MLY47" s="539"/>
      <c r="MLZ47" s="539"/>
      <c r="MMA47" s="539"/>
      <c r="MMB47" s="539"/>
      <c r="MMC47" s="539"/>
      <c r="MMD47" s="539"/>
      <c r="MME47" s="539"/>
      <c r="MMF47" s="539"/>
      <c r="MMG47" s="539"/>
      <c r="MMH47" s="539"/>
      <c r="MMI47" s="539"/>
      <c r="MMJ47" s="539"/>
      <c r="MMK47" s="539"/>
      <c r="MML47" s="539"/>
      <c r="MMM47" s="539"/>
      <c r="MMN47" s="539"/>
      <c r="MMO47" s="539"/>
      <c r="MMP47" s="539"/>
      <c r="MMQ47" s="539"/>
      <c r="MMR47" s="539"/>
      <c r="MMS47" s="539"/>
      <c r="MMT47" s="539"/>
      <c r="MMU47" s="539"/>
      <c r="MMV47" s="539"/>
      <c r="MMW47" s="539"/>
      <c r="MMX47" s="539"/>
      <c r="MMY47" s="539"/>
      <c r="MMZ47" s="539"/>
      <c r="MNA47" s="539"/>
      <c r="MNB47" s="539"/>
      <c r="MNC47" s="539"/>
      <c r="MND47" s="539"/>
      <c r="MNE47" s="539"/>
      <c r="MNF47" s="539"/>
      <c r="MNG47" s="539"/>
      <c r="MNH47" s="539"/>
      <c r="MNI47" s="539"/>
      <c r="MNJ47" s="539"/>
      <c r="MNK47" s="539"/>
      <c r="MNL47" s="539"/>
      <c r="MNM47" s="539"/>
      <c r="MNN47" s="539"/>
      <c r="MNO47" s="539"/>
      <c r="MNP47" s="539"/>
      <c r="MNQ47" s="539"/>
      <c r="MNR47" s="539"/>
      <c r="MNS47" s="539"/>
      <c r="MNT47" s="539"/>
      <c r="MNU47" s="539"/>
      <c r="MNV47" s="539"/>
      <c r="MNW47" s="539"/>
      <c r="MNX47" s="539"/>
      <c r="MNY47" s="539"/>
      <c r="MNZ47" s="539"/>
      <c r="MOA47" s="539"/>
      <c r="MOB47" s="539"/>
      <c r="MOC47" s="539"/>
      <c r="MOD47" s="539"/>
      <c r="MOE47" s="539"/>
      <c r="MOF47" s="539"/>
      <c r="MOG47" s="539"/>
      <c r="MOH47" s="539"/>
      <c r="MOI47" s="539"/>
      <c r="MOJ47" s="539"/>
      <c r="MOK47" s="539"/>
      <c r="MOL47" s="539"/>
      <c r="MOM47" s="539"/>
      <c r="MON47" s="539"/>
      <c r="MOO47" s="539"/>
      <c r="MOP47" s="539"/>
      <c r="MOQ47" s="539"/>
      <c r="MOR47" s="539"/>
      <c r="MOS47" s="539"/>
      <c r="MOT47" s="539"/>
      <c r="MOU47" s="539"/>
      <c r="MOV47" s="539"/>
      <c r="MOW47" s="539"/>
      <c r="MOX47" s="539"/>
      <c r="MOY47" s="539"/>
      <c r="MOZ47" s="539"/>
      <c r="MPA47" s="539"/>
      <c r="MPB47" s="539"/>
      <c r="MPC47" s="539"/>
      <c r="MPD47" s="539"/>
      <c r="MPE47" s="539"/>
      <c r="MPF47" s="539"/>
      <c r="MPG47" s="539"/>
      <c r="MPH47" s="539"/>
      <c r="MPI47" s="539"/>
      <c r="MPJ47" s="539"/>
      <c r="MPK47" s="539"/>
      <c r="MPL47" s="539"/>
      <c r="MPM47" s="539"/>
      <c r="MPN47" s="539"/>
      <c r="MPO47" s="539"/>
      <c r="MPP47" s="539"/>
      <c r="MPQ47" s="539"/>
      <c r="MPR47" s="539"/>
      <c r="MPS47" s="539"/>
      <c r="MPT47" s="539"/>
      <c r="MPU47" s="539"/>
      <c r="MPV47" s="539"/>
      <c r="MPW47" s="539"/>
      <c r="MPX47" s="539"/>
      <c r="MPY47" s="539"/>
      <c r="MPZ47" s="539"/>
      <c r="MQA47" s="539"/>
      <c r="MQB47" s="539"/>
      <c r="MQC47" s="539"/>
      <c r="MQD47" s="539"/>
      <c r="MQE47" s="539"/>
      <c r="MQF47" s="539"/>
      <c r="MQG47" s="539"/>
      <c r="MQH47" s="539"/>
      <c r="MQI47" s="539"/>
      <c r="MQJ47" s="539"/>
      <c r="MQK47" s="539"/>
      <c r="MQL47" s="539"/>
      <c r="MQM47" s="539"/>
      <c r="MQN47" s="539"/>
      <c r="MQO47" s="539"/>
      <c r="MQP47" s="539"/>
      <c r="MQQ47" s="539"/>
      <c r="MQR47" s="539"/>
      <c r="MQS47" s="539"/>
      <c r="MQT47" s="539"/>
      <c r="MQU47" s="539"/>
      <c r="MQV47" s="539"/>
      <c r="MQW47" s="539"/>
      <c r="MQX47" s="539"/>
      <c r="MQY47" s="539"/>
      <c r="MQZ47" s="539"/>
      <c r="MRA47" s="539"/>
      <c r="MRB47" s="539"/>
      <c r="MRC47" s="539"/>
      <c r="MRD47" s="539"/>
      <c r="MRE47" s="539"/>
      <c r="MRF47" s="539"/>
      <c r="MRG47" s="539"/>
      <c r="MRH47" s="539"/>
      <c r="MRI47" s="539"/>
      <c r="MRJ47" s="539"/>
      <c r="MRK47" s="539"/>
      <c r="MRL47" s="539"/>
      <c r="MRM47" s="539"/>
      <c r="MRN47" s="539"/>
      <c r="MRO47" s="539"/>
      <c r="MRP47" s="539"/>
      <c r="MRQ47" s="539"/>
      <c r="MRR47" s="539"/>
      <c r="MRS47" s="539"/>
      <c r="MRT47" s="539"/>
      <c r="MRU47" s="539"/>
      <c r="MRV47" s="539"/>
      <c r="MRW47" s="539"/>
      <c r="MRX47" s="539"/>
      <c r="MRY47" s="539"/>
      <c r="MRZ47" s="539"/>
      <c r="MSA47" s="539"/>
      <c r="MSB47" s="539"/>
      <c r="MSC47" s="539"/>
      <c r="MSD47" s="539"/>
      <c r="MSE47" s="539"/>
      <c r="MSF47" s="539"/>
      <c r="MSG47" s="539"/>
      <c r="MSH47" s="539"/>
      <c r="MSI47" s="539"/>
      <c r="MSJ47" s="539"/>
      <c r="MSK47" s="539"/>
      <c r="MSL47" s="539"/>
      <c r="MSM47" s="539"/>
      <c r="MSN47" s="539"/>
      <c r="MSO47" s="539"/>
      <c r="MSP47" s="539"/>
      <c r="MSQ47" s="539"/>
      <c r="MSR47" s="539"/>
      <c r="MSS47" s="539"/>
      <c r="MST47" s="539"/>
      <c r="MSU47" s="539"/>
      <c r="MSV47" s="539"/>
      <c r="MSW47" s="539"/>
      <c r="MSX47" s="539"/>
      <c r="MSY47" s="539"/>
      <c r="MSZ47" s="539"/>
      <c r="MTA47" s="539"/>
      <c r="MTB47" s="539"/>
      <c r="MTC47" s="539"/>
      <c r="MTD47" s="539"/>
      <c r="MTE47" s="539"/>
      <c r="MTF47" s="539"/>
      <c r="MTG47" s="539"/>
      <c r="MTH47" s="539"/>
      <c r="MTI47" s="539"/>
      <c r="MTJ47" s="539"/>
      <c r="MTK47" s="539"/>
      <c r="MTL47" s="539"/>
      <c r="MTM47" s="539"/>
      <c r="MTN47" s="539"/>
      <c r="MTO47" s="539"/>
      <c r="MTP47" s="539"/>
      <c r="MTQ47" s="539"/>
      <c r="MTR47" s="539"/>
      <c r="MTS47" s="539"/>
      <c r="MTT47" s="539"/>
      <c r="MTU47" s="539"/>
      <c r="MTV47" s="539"/>
      <c r="MTW47" s="539"/>
      <c r="MTX47" s="539"/>
      <c r="MTY47" s="539"/>
      <c r="MTZ47" s="539"/>
      <c r="MUA47" s="539"/>
      <c r="MUB47" s="539"/>
      <c r="MUC47" s="539"/>
      <c r="MUD47" s="539"/>
      <c r="MUE47" s="539"/>
      <c r="MUF47" s="539"/>
      <c r="MUG47" s="539"/>
      <c r="MUH47" s="539"/>
      <c r="MUI47" s="539"/>
      <c r="MUJ47" s="539"/>
      <c r="MUK47" s="539"/>
      <c r="MUL47" s="539"/>
      <c r="MUM47" s="539"/>
      <c r="MUN47" s="539"/>
      <c r="MUO47" s="539"/>
      <c r="MUP47" s="539"/>
      <c r="MUQ47" s="539"/>
      <c r="MUR47" s="539"/>
      <c r="MUS47" s="539"/>
      <c r="MUT47" s="539"/>
      <c r="MUU47" s="539"/>
      <c r="MUV47" s="539"/>
      <c r="MUW47" s="539"/>
      <c r="MUX47" s="539"/>
      <c r="MUY47" s="539"/>
      <c r="MUZ47" s="539"/>
      <c r="MVA47" s="539"/>
      <c r="MVB47" s="539"/>
      <c r="MVC47" s="539"/>
      <c r="MVD47" s="539"/>
      <c r="MVE47" s="539"/>
      <c r="MVF47" s="539"/>
      <c r="MVG47" s="539"/>
      <c r="MVH47" s="539"/>
      <c r="MVI47" s="539"/>
      <c r="MVJ47" s="539"/>
      <c r="MVK47" s="539"/>
      <c r="MVL47" s="539"/>
      <c r="MVM47" s="539"/>
      <c r="MVN47" s="539"/>
      <c r="MVO47" s="539"/>
      <c r="MVP47" s="539"/>
      <c r="MVQ47" s="539"/>
      <c r="MVR47" s="539"/>
      <c r="MVS47" s="539"/>
      <c r="MVT47" s="539"/>
      <c r="MVU47" s="539"/>
      <c r="MVV47" s="539"/>
      <c r="MVW47" s="539"/>
      <c r="MVX47" s="539"/>
      <c r="MVY47" s="539"/>
      <c r="MVZ47" s="539"/>
      <c r="MWA47" s="539"/>
      <c r="MWB47" s="539"/>
      <c r="MWC47" s="539"/>
      <c r="MWD47" s="539"/>
      <c r="MWE47" s="539"/>
      <c r="MWF47" s="539"/>
      <c r="MWG47" s="539"/>
      <c r="MWH47" s="539"/>
      <c r="MWI47" s="539"/>
      <c r="MWJ47" s="539"/>
      <c r="MWK47" s="539"/>
      <c r="MWL47" s="539"/>
      <c r="MWM47" s="539"/>
      <c r="MWN47" s="539"/>
      <c r="MWO47" s="539"/>
      <c r="MWP47" s="539"/>
      <c r="MWQ47" s="539"/>
      <c r="MWR47" s="539"/>
      <c r="MWS47" s="539"/>
      <c r="MWT47" s="539"/>
      <c r="MWU47" s="539"/>
      <c r="MWV47" s="539"/>
      <c r="MWW47" s="539"/>
      <c r="MWX47" s="539"/>
      <c r="MWY47" s="539"/>
      <c r="MWZ47" s="539"/>
      <c r="MXA47" s="539"/>
      <c r="MXB47" s="539"/>
      <c r="MXC47" s="539"/>
      <c r="MXD47" s="539"/>
      <c r="MXE47" s="539"/>
      <c r="MXF47" s="539"/>
      <c r="MXG47" s="539"/>
      <c r="MXH47" s="539"/>
      <c r="MXI47" s="539"/>
      <c r="MXJ47" s="539"/>
      <c r="MXK47" s="539"/>
      <c r="MXL47" s="539"/>
      <c r="MXM47" s="539"/>
      <c r="MXN47" s="539"/>
      <c r="MXO47" s="539"/>
      <c r="MXP47" s="539"/>
      <c r="MXQ47" s="539"/>
      <c r="MXR47" s="539"/>
      <c r="MXS47" s="539"/>
      <c r="MXT47" s="539"/>
      <c r="MXU47" s="539"/>
      <c r="MXV47" s="539"/>
      <c r="MXW47" s="539"/>
      <c r="MXX47" s="539"/>
      <c r="MXY47" s="539"/>
      <c r="MXZ47" s="539"/>
      <c r="MYA47" s="539"/>
      <c r="MYB47" s="539"/>
      <c r="MYC47" s="539"/>
      <c r="MYD47" s="539"/>
      <c r="MYE47" s="539"/>
      <c r="MYF47" s="539"/>
      <c r="MYG47" s="539"/>
      <c r="MYH47" s="539"/>
      <c r="MYI47" s="539"/>
      <c r="MYJ47" s="539"/>
      <c r="MYK47" s="539"/>
      <c r="MYL47" s="539"/>
      <c r="MYM47" s="539"/>
      <c r="MYN47" s="539"/>
      <c r="MYO47" s="539"/>
      <c r="MYP47" s="539"/>
      <c r="MYQ47" s="539"/>
      <c r="MYR47" s="539"/>
      <c r="MYS47" s="539"/>
      <c r="MYT47" s="539"/>
      <c r="MYU47" s="539"/>
      <c r="MYV47" s="539"/>
      <c r="MYW47" s="539"/>
      <c r="MYX47" s="539"/>
      <c r="MYY47" s="539"/>
      <c r="MYZ47" s="539"/>
      <c r="MZA47" s="539"/>
      <c r="MZB47" s="539"/>
      <c r="MZC47" s="539"/>
      <c r="MZD47" s="539"/>
      <c r="MZE47" s="539"/>
      <c r="MZF47" s="539"/>
      <c r="MZG47" s="539"/>
      <c r="MZH47" s="539"/>
      <c r="MZI47" s="539"/>
      <c r="MZJ47" s="539"/>
      <c r="MZK47" s="539"/>
      <c r="MZL47" s="539"/>
      <c r="MZM47" s="539"/>
      <c r="MZN47" s="539"/>
      <c r="MZO47" s="539"/>
      <c r="MZP47" s="539"/>
      <c r="MZQ47" s="539"/>
      <c r="MZR47" s="539"/>
      <c r="MZS47" s="539"/>
      <c r="MZT47" s="539"/>
      <c r="MZU47" s="539"/>
      <c r="MZV47" s="539"/>
      <c r="MZW47" s="539"/>
      <c r="MZX47" s="539"/>
      <c r="MZY47" s="539"/>
      <c r="MZZ47" s="539"/>
      <c r="NAA47" s="539"/>
      <c r="NAB47" s="539"/>
      <c r="NAC47" s="539"/>
      <c r="NAD47" s="539"/>
      <c r="NAE47" s="539"/>
      <c r="NAF47" s="539"/>
      <c r="NAG47" s="539"/>
      <c r="NAH47" s="539"/>
      <c r="NAI47" s="539"/>
      <c r="NAJ47" s="539"/>
      <c r="NAK47" s="539"/>
      <c r="NAL47" s="539"/>
      <c r="NAM47" s="539"/>
      <c r="NAN47" s="539"/>
      <c r="NAO47" s="539"/>
      <c r="NAP47" s="539"/>
      <c r="NAQ47" s="539"/>
      <c r="NAR47" s="539"/>
      <c r="NAS47" s="539"/>
      <c r="NAT47" s="539"/>
      <c r="NAU47" s="539"/>
      <c r="NAV47" s="539"/>
      <c r="NAW47" s="539"/>
      <c r="NAX47" s="539"/>
      <c r="NAY47" s="539"/>
      <c r="NAZ47" s="539"/>
      <c r="NBA47" s="539"/>
      <c r="NBB47" s="539"/>
      <c r="NBC47" s="539"/>
      <c r="NBD47" s="539"/>
      <c r="NBE47" s="539"/>
      <c r="NBF47" s="539"/>
      <c r="NBG47" s="539"/>
      <c r="NBH47" s="539"/>
      <c r="NBI47" s="539"/>
      <c r="NBJ47" s="539"/>
      <c r="NBK47" s="539"/>
      <c r="NBL47" s="539"/>
      <c r="NBM47" s="539"/>
      <c r="NBN47" s="539"/>
      <c r="NBO47" s="539"/>
      <c r="NBP47" s="539"/>
      <c r="NBQ47" s="539"/>
      <c r="NBR47" s="539"/>
      <c r="NBS47" s="539"/>
      <c r="NBT47" s="539"/>
      <c r="NBU47" s="539"/>
      <c r="NBV47" s="539"/>
      <c r="NBW47" s="539"/>
      <c r="NBX47" s="539"/>
      <c r="NBY47" s="539"/>
      <c r="NBZ47" s="539"/>
      <c r="NCA47" s="539"/>
      <c r="NCB47" s="539"/>
      <c r="NCC47" s="539"/>
      <c r="NCD47" s="539"/>
      <c r="NCE47" s="539"/>
      <c r="NCF47" s="539"/>
      <c r="NCG47" s="539"/>
      <c r="NCH47" s="539"/>
      <c r="NCI47" s="539"/>
      <c r="NCJ47" s="539"/>
      <c r="NCK47" s="539"/>
      <c r="NCL47" s="539"/>
      <c r="NCM47" s="539"/>
      <c r="NCN47" s="539"/>
      <c r="NCO47" s="539"/>
      <c r="NCP47" s="539"/>
      <c r="NCQ47" s="539"/>
      <c r="NCR47" s="539"/>
      <c r="NCS47" s="539"/>
      <c r="NCT47" s="539"/>
      <c r="NCU47" s="539"/>
      <c r="NCV47" s="539"/>
      <c r="NCW47" s="539"/>
      <c r="NCX47" s="539"/>
      <c r="NCY47" s="539"/>
      <c r="NCZ47" s="539"/>
      <c r="NDA47" s="539"/>
      <c r="NDB47" s="539"/>
      <c r="NDC47" s="539"/>
      <c r="NDD47" s="539"/>
      <c r="NDE47" s="539"/>
      <c r="NDF47" s="539"/>
      <c r="NDG47" s="539"/>
      <c r="NDH47" s="539"/>
      <c r="NDI47" s="539"/>
      <c r="NDJ47" s="539"/>
      <c r="NDK47" s="539"/>
      <c r="NDL47" s="539"/>
      <c r="NDM47" s="539"/>
      <c r="NDN47" s="539"/>
      <c r="NDO47" s="539"/>
      <c r="NDP47" s="539"/>
      <c r="NDQ47" s="539"/>
      <c r="NDR47" s="539"/>
      <c r="NDS47" s="539"/>
      <c r="NDT47" s="539"/>
      <c r="NDU47" s="539"/>
      <c r="NDV47" s="539"/>
      <c r="NDW47" s="539"/>
      <c r="NDX47" s="539"/>
      <c r="NDY47" s="539"/>
      <c r="NDZ47" s="539"/>
      <c r="NEA47" s="539"/>
      <c r="NEB47" s="539"/>
      <c r="NEC47" s="539"/>
      <c r="NED47" s="539"/>
      <c r="NEE47" s="539"/>
      <c r="NEF47" s="539"/>
      <c r="NEG47" s="539"/>
      <c r="NEH47" s="539"/>
      <c r="NEI47" s="539"/>
      <c r="NEJ47" s="539"/>
      <c r="NEK47" s="539"/>
      <c r="NEL47" s="539"/>
      <c r="NEM47" s="539"/>
      <c r="NEN47" s="539"/>
      <c r="NEO47" s="539"/>
      <c r="NEP47" s="539"/>
      <c r="NEQ47" s="539"/>
      <c r="NER47" s="539"/>
      <c r="NES47" s="539"/>
      <c r="NET47" s="539"/>
      <c r="NEU47" s="539"/>
      <c r="NEV47" s="539"/>
      <c r="NEW47" s="539"/>
      <c r="NEX47" s="539"/>
      <c r="NEY47" s="539"/>
      <c r="NEZ47" s="539"/>
      <c r="NFA47" s="539"/>
      <c r="NFB47" s="539"/>
      <c r="NFC47" s="539"/>
      <c r="NFD47" s="539"/>
      <c r="NFE47" s="539"/>
      <c r="NFF47" s="539"/>
      <c r="NFG47" s="539"/>
      <c r="NFH47" s="539"/>
      <c r="NFI47" s="539"/>
      <c r="NFJ47" s="539"/>
      <c r="NFK47" s="539"/>
      <c r="NFL47" s="539"/>
      <c r="NFM47" s="539"/>
      <c r="NFN47" s="539"/>
      <c r="NFO47" s="539"/>
      <c r="NFP47" s="539"/>
      <c r="NFQ47" s="539"/>
      <c r="NFR47" s="539"/>
      <c r="NFS47" s="539"/>
      <c r="NFT47" s="539"/>
      <c r="NFU47" s="539"/>
      <c r="NFV47" s="539"/>
      <c r="NFW47" s="539"/>
      <c r="NFX47" s="539"/>
      <c r="NFY47" s="539"/>
      <c r="NFZ47" s="539"/>
      <c r="NGA47" s="539"/>
      <c r="NGB47" s="539"/>
      <c r="NGC47" s="539"/>
      <c r="NGD47" s="539"/>
      <c r="NGE47" s="539"/>
      <c r="NGF47" s="539"/>
      <c r="NGG47" s="539"/>
      <c r="NGH47" s="539"/>
      <c r="NGI47" s="539"/>
      <c r="NGJ47" s="539"/>
      <c r="NGK47" s="539"/>
      <c r="NGL47" s="539"/>
      <c r="NGM47" s="539"/>
      <c r="NGN47" s="539"/>
      <c r="NGO47" s="539"/>
      <c r="NGP47" s="539"/>
      <c r="NGQ47" s="539"/>
      <c r="NGR47" s="539"/>
      <c r="NGS47" s="539"/>
      <c r="NGT47" s="539"/>
      <c r="NGU47" s="539"/>
      <c r="NGV47" s="539"/>
      <c r="NGW47" s="539"/>
      <c r="NGX47" s="539"/>
      <c r="NGY47" s="539"/>
      <c r="NGZ47" s="539"/>
      <c r="NHA47" s="539"/>
      <c r="NHB47" s="539"/>
      <c r="NHC47" s="539"/>
      <c r="NHD47" s="539"/>
      <c r="NHE47" s="539"/>
      <c r="NHF47" s="539"/>
      <c r="NHG47" s="539"/>
      <c r="NHH47" s="539"/>
      <c r="NHI47" s="539"/>
      <c r="NHJ47" s="539"/>
      <c r="NHK47" s="539"/>
      <c r="NHL47" s="539"/>
      <c r="NHM47" s="539"/>
      <c r="NHN47" s="539"/>
      <c r="NHO47" s="539"/>
      <c r="NHP47" s="539"/>
      <c r="NHQ47" s="539"/>
      <c r="NHR47" s="539"/>
      <c r="NHS47" s="539"/>
      <c r="NHT47" s="539"/>
      <c r="NHU47" s="539"/>
      <c r="NHV47" s="539"/>
      <c r="NHW47" s="539"/>
      <c r="NHX47" s="539"/>
      <c r="NHY47" s="539"/>
      <c r="NHZ47" s="539"/>
      <c r="NIA47" s="539"/>
      <c r="NIB47" s="539"/>
      <c r="NIC47" s="539"/>
      <c r="NID47" s="539"/>
      <c r="NIE47" s="539"/>
      <c r="NIF47" s="539"/>
      <c r="NIG47" s="539"/>
      <c r="NIH47" s="539"/>
      <c r="NII47" s="539"/>
      <c r="NIJ47" s="539"/>
      <c r="NIK47" s="539"/>
      <c r="NIL47" s="539"/>
      <c r="NIM47" s="539"/>
      <c r="NIN47" s="539"/>
      <c r="NIO47" s="539"/>
      <c r="NIP47" s="539"/>
      <c r="NIQ47" s="539"/>
      <c r="NIR47" s="539"/>
      <c r="NIS47" s="539"/>
      <c r="NIT47" s="539"/>
      <c r="NIU47" s="539"/>
      <c r="NIV47" s="539"/>
      <c r="NIW47" s="539"/>
      <c r="NIX47" s="539"/>
      <c r="NIY47" s="539"/>
      <c r="NIZ47" s="539"/>
      <c r="NJA47" s="539"/>
      <c r="NJB47" s="539"/>
      <c r="NJC47" s="539"/>
      <c r="NJD47" s="539"/>
      <c r="NJE47" s="539"/>
      <c r="NJF47" s="539"/>
      <c r="NJG47" s="539"/>
      <c r="NJH47" s="539"/>
      <c r="NJI47" s="539"/>
      <c r="NJJ47" s="539"/>
      <c r="NJK47" s="539"/>
      <c r="NJL47" s="539"/>
      <c r="NJM47" s="539"/>
      <c r="NJN47" s="539"/>
      <c r="NJO47" s="539"/>
      <c r="NJP47" s="539"/>
      <c r="NJQ47" s="539"/>
      <c r="NJR47" s="539"/>
      <c r="NJS47" s="539"/>
      <c r="NJT47" s="539"/>
      <c r="NJU47" s="539"/>
      <c r="NJV47" s="539"/>
      <c r="NJW47" s="539"/>
      <c r="NJX47" s="539"/>
      <c r="NJY47" s="539"/>
      <c r="NJZ47" s="539"/>
      <c r="NKA47" s="539"/>
      <c r="NKB47" s="539"/>
      <c r="NKC47" s="539"/>
      <c r="NKD47" s="539"/>
      <c r="NKE47" s="539"/>
      <c r="NKF47" s="539"/>
      <c r="NKG47" s="539"/>
      <c r="NKH47" s="539"/>
      <c r="NKI47" s="539"/>
      <c r="NKJ47" s="539"/>
      <c r="NKK47" s="539"/>
      <c r="NKL47" s="539"/>
      <c r="NKM47" s="539"/>
      <c r="NKN47" s="539"/>
      <c r="NKO47" s="539"/>
      <c r="NKP47" s="539"/>
      <c r="NKQ47" s="539"/>
      <c r="NKR47" s="539"/>
      <c r="NKS47" s="539"/>
      <c r="NKT47" s="539"/>
      <c r="NKU47" s="539"/>
      <c r="NKV47" s="539"/>
      <c r="NKW47" s="539"/>
      <c r="NKX47" s="539"/>
      <c r="NKY47" s="539"/>
      <c r="NKZ47" s="539"/>
      <c r="NLA47" s="539"/>
      <c r="NLB47" s="539"/>
      <c r="NLC47" s="539"/>
      <c r="NLD47" s="539"/>
      <c r="NLE47" s="539"/>
      <c r="NLF47" s="539"/>
      <c r="NLG47" s="539"/>
      <c r="NLH47" s="539"/>
      <c r="NLI47" s="539"/>
      <c r="NLJ47" s="539"/>
      <c r="NLK47" s="539"/>
      <c r="NLL47" s="539"/>
      <c r="NLM47" s="539"/>
      <c r="NLN47" s="539"/>
      <c r="NLO47" s="539"/>
      <c r="NLP47" s="539"/>
      <c r="NLQ47" s="539"/>
      <c r="NLR47" s="539"/>
      <c r="NLS47" s="539"/>
      <c r="NLT47" s="539"/>
      <c r="NLU47" s="539"/>
      <c r="NLV47" s="539"/>
      <c r="NLW47" s="539"/>
      <c r="NLX47" s="539"/>
      <c r="NLY47" s="539"/>
      <c r="NLZ47" s="539"/>
      <c r="NMA47" s="539"/>
      <c r="NMB47" s="539"/>
      <c r="NMC47" s="539"/>
      <c r="NMD47" s="539"/>
      <c r="NME47" s="539"/>
      <c r="NMF47" s="539"/>
      <c r="NMG47" s="539"/>
      <c r="NMH47" s="539"/>
      <c r="NMI47" s="539"/>
      <c r="NMJ47" s="539"/>
      <c r="NMK47" s="539"/>
      <c r="NML47" s="539"/>
      <c r="NMM47" s="539"/>
      <c r="NMN47" s="539"/>
      <c r="NMO47" s="539"/>
      <c r="NMP47" s="539"/>
      <c r="NMQ47" s="539"/>
      <c r="NMR47" s="539"/>
      <c r="NMS47" s="539"/>
      <c r="NMT47" s="539"/>
      <c r="NMU47" s="539"/>
      <c r="NMV47" s="539"/>
      <c r="NMW47" s="539"/>
      <c r="NMX47" s="539"/>
      <c r="NMY47" s="539"/>
      <c r="NMZ47" s="539"/>
      <c r="NNA47" s="539"/>
      <c r="NNB47" s="539"/>
      <c r="NNC47" s="539"/>
      <c r="NND47" s="539"/>
      <c r="NNE47" s="539"/>
      <c r="NNF47" s="539"/>
      <c r="NNG47" s="539"/>
      <c r="NNH47" s="539"/>
      <c r="NNI47" s="539"/>
      <c r="NNJ47" s="539"/>
      <c r="NNK47" s="539"/>
      <c r="NNL47" s="539"/>
      <c r="NNM47" s="539"/>
      <c r="NNN47" s="539"/>
      <c r="NNO47" s="539"/>
      <c r="NNP47" s="539"/>
      <c r="NNQ47" s="539"/>
      <c r="NNR47" s="539"/>
      <c r="NNS47" s="539"/>
      <c r="NNT47" s="539"/>
      <c r="NNU47" s="539"/>
      <c r="NNV47" s="539"/>
      <c r="NNW47" s="539"/>
      <c r="NNX47" s="539"/>
      <c r="NNY47" s="539"/>
      <c r="NNZ47" s="539"/>
      <c r="NOA47" s="539"/>
      <c r="NOB47" s="539"/>
      <c r="NOC47" s="539"/>
      <c r="NOD47" s="539"/>
      <c r="NOE47" s="539"/>
      <c r="NOF47" s="539"/>
      <c r="NOG47" s="539"/>
      <c r="NOH47" s="539"/>
      <c r="NOI47" s="539"/>
      <c r="NOJ47" s="539"/>
      <c r="NOK47" s="539"/>
      <c r="NOL47" s="539"/>
      <c r="NOM47" s="539"/>
      <c r="NON47" s="539"/>
      <c r="NOO47" s="539"/>
      <c r="NOP47" s="539"/>
      <c r="NOQ47" s="539"/>
      <c r="NOR47" s="539"/>
      <c r="NOS47" s="539"/>
      <c r="NOT47" s="539"/>
      <c r="NOU47" s="539"/>
      <c r="NOV47" s="539"/>
      <c r="NOW47" s="539"/>
      <c r="NOX47" s="539"/>
      <c r="NOY47" s="539"/>
      <c r="NOZ47" s="539"/>
      <c r="NPA47" s="539"/>
      <c r="NPB47" s="539"/>
      <c r="NPC47" s="539"/>
      <c r="NPD47" s="539"/>
      <c r="NPE47" s="539"/>
      <c r="NPF47" s="539"/>
      <c r="NPG47" s="539"/>
      <c r="NPH47" s="539"/>
      <c r="NPI47" s="539"/>
      <c r="NPJ47" s="539"/>
      <c r="NPK47" s="539"/>
      <c r="NPL47" s="539"/>
      <c r="NPM47" s="539"/>
      <c r="NPN47" s="539"/>
      <c r="NPO47" s="539"/>
      <c r="NPP47" s="539"/>
      <c r="NPQ47" s="539"/>
      <c r="NPR47" s="539"/>
      <c r="NPS47" s="539"/>
      <c r="NPT47" s="539"/>
      <c r="NPU47" s="539"/>
      <c r="NPV47" s="539"/>
      <c r="NPW47" s="539"/>
      <c r="NPX47" s="539"/>
      <c r="NPY47" s="539"/>
      <c r="NPZ47" s="539"/>
      <c r="NQA47" s="539"/>
      <c r="NQB47" s="539"/>
      <c r="NQC47" s="539"/>
      <c r="NQD47" s="539"/>
      <c r="NQE47" s="539"/>
      <c r="NQF47" s="539"/>
      <c r="NQG47" s="539"/>
      <c r="NQH47" s="539"/>
      <c r="NQI47" s="539"/>
      <c r="NQJ47" s="539"/>
      <c r="NQK47" s="539"/>
      <c r="NQL47" s="539"/>
      <c r="NQM47" s="539"/>
      <c r="NQN47" s="539"/>
      <c r="NQO47" s="539"/>
      <c r="NQP47" s="539"/>
      <c r="NQQ47" s="539"/>
      <c r="NQR47" s="539"/>
      <c r="NQS47" s="539"/>
      <c r="NQT47" s="539"/>
      <c r="NQU47" s="539"/>
      <c r="NQV47" s="539"/>
      <c r="NQW47" s="539"/>
      <c r="NQX47" s="539"/>
      <c r="NQY47" s="539"/>
      <c r="NQZ47" s="539"/>
      <c r="NRA47" s="539"/>
      <c r="NRB47" s="539"/>
      <c r="NRC47" s="539"/>
      <c r="NRD47" s="539"/>
      <c r="NRE47" s="539"/>
      <c r="NRF47" s="539"/>
      <c r="NRG47" s="539"/>
      <c r="NRH47" s="539"/>
      <c r="NRI47" s="539"/>
      <c r="NRJ47" s="539"/>
      <c r="NRK47" s="539"/>
      <c r="NRL47" s="539"/>
      <c r="NRM47" s="539"/>
      <c r="NRN47" s="539"/>
      <c r="NRO47" s="539"/>
      <c r="NRP47" s="539"/>
      <c r="NRQ47" s="539"/>
      <c r="NRR47" s="539"/>
      <c r="NRS47" s="539"/>
      <c r="NRT47" s="539"/>
      <c r="NRU47" s="539"/>
      <c r="NRV47" s="539"/>
      <c r="NRW47" s="539"/>
      <c r="NRX47" s="539"/>
      <c r="NRY47" s="539"/>
      <c r="NRZ47" s="539"/>
      <c r="NSA47" s="539"/>
      <c r="NSB47" s="539"/>
      <c r="NSC47" s="539"/>
      <c r="NSD47" s="539"/>
      <c r="NSE47" s="539"/>
      <c r="NSF47" s="539"/>
      <c r="NSG47" s="539"/>
      <c r="NSH47" s="539"/>
      <c r="NSI47" s="539"/>
      <c r="NSJ47" s="539"/>
      <c r="NSK47" s="539"/>
      <c r="NSL47" s="539"/>
      <c r="NSM47" s="539"/>
      <c r="NSN47" s="539"/>
      <c r="NSO47" s="539"/>
      <c r="NSP47" s="539"/>
      <c r="NSQ47" s="539"/>
      <c r="NSR47" s="539"/>
      <c r="NSS47" s="539"/>
      <c r="NST47" s="539"/>
      <c r="NSU47" s="539"/>
      <c r="NSV47" s="539"/>
      <c r="NSW47" s="539"/>
      <c r="NSX47" s="539"/>
      <c r="NSY47" s="539"/>
      <c r="NSZ47" s="539"/>
      <c r="NTA47" s="539"/>
      <c r="NTB47" s="539"/>
      <c r="NTC47" s="539"/>
      <c r="NTD47" s="539"/>
      <c r="NTE47" s="539"/>
      <c r="NTF47" s="539"/>
      <c r="NTG47" s="539"/>
      <c r="NTH47" s="539"/>
      <c r="NTI47" s="539"/>
      <c r="NTJ47" s="539"/>
      <c r="NTK47" s="539"/>
      <c r="NTL47" s="539"/>
      <c r="NTM47" s="539"/>
      <c r="NTN47" s="539"/>
      <c r="NTO47" s="539"/>
      <c r="NTP47" s="539"/>
      <c r="NTQ47" s="539"/>
      <c r="NTR47" s="539"/>
      <c r="NTS47" s="539"/>
      <c r="NTT47" s="539"/>
      <c r="NTU47" s="539"/>
      <c r="NTV47" s="539"/>
      <c r="NTW47" s="539"/>
      <c r="NTX47" s="539"/>
      <c r="NTY47" s="539"/>
      <c r="NTZ47" s="539"/>
      <c r="NUA47" s="539"/>
      <c r="NUB47" s="539"/>
      <c r="NUC47" s="539"/>
      <c r="NUD47" s="539"/>
      <c r="NUE47" s="539"/>
      <c r="NUF47" s="539"/>
      <c r="NUG47" s="539"/>
      <c r="NUH47" s="539"/>
      <c r="NUI47" s="539"/>
      <c r="NUJ47" s="539"/>
      <c r="NUK47" s="539"/>
      <c r="NUL47" s="539"/>
      <c r="NUM47" s="539"/>
      <c r="NUN47" s="539"/>
      <c r="NUO47" s="539"/>
      <c r="NUP47" s="539"/>
      <c r="NUQ47" s="539"/>
      <c r="NUR47" s="539"/>
      <c r="NUS47" s="539"/>
      <c r="NUT47" s="539"/>
      <c r="NUU47" s="539"/>
      <c r="NUV47" s="539"/>
      <c r="NUW47" s="539"/>
      <c r="NUX47" s="539"/>
      <c r="NUY47" s="539"/>
      <c r="NUZ47" s="539"/>
      <c r="NVA47" s="539"/>
      <c r="NVB47" s="539"/>
      <c r="NVC47" s="539"/>
      <c r="NVD47" s="539"/>
      <c r="NVE47" s="539"/>
      <c r="NVF47" s="539"/>
      <c r="NVG47" s="539"/>
      <c r="NVH47" s="539"/>
      <c r="NVI47" s="539"/>
      <c r="NVJ47" s="539"/>
      <c r="NVK47" s="539"/>
      <c r="NVL47" s="539"/>
      <c r="NVM47" s="539"/>
      <c r="NVN47" s="539"/>
      <c r="NVO47" s="539"/>
      <c r="NVP47" s="539"/>
      <c r="NVQ47" s="539"/>
      <c r="NVR47" s="539"/>
      <c r="NVS47" s="539"/>
      <c r="NVT47" s="539"/>
      <c r="NVU47" s="539"/>
      <c r="NVV47" s="539"/>
      <c r="NVW47" s="539"/>
      <c r="NVX47" s="539"/>
      <c r="NVY47" s="539"/>
      <c r="NVZ47" s="539"/>
      <c r="NWA47" s="539"/>
      <c r="NWB47" s="539"/>
      <c r="NWC47" s="539"/>
      <c r="NWD47" s="539"/>
      <c r="NWE47" s="539"/>
      <c r="NWF47" s="539"/>
      <c r="NWG47" s="539"/>
      <c r="NWH47" s="539"/>
      <c r="NWI47" s="539"/>
      <c r="NWJ47" s="539"/>
      <c r="NWK47" s="539"/>
      <c r="NWL47" s="539"/>
      <c r="NWM47" s="539"/>
      <c r="NWN47" s="539"/>
      <c r="NWO47" s="539"/>
      <c r="NWP47" s="539"/>
      <c r="NWQ47" s="539"/>
      <c r="NWR47" s="539"/>
      <c r="NWS47" s="539"/>
      <c r="NWT47" s="539"/>
      <c r="NWU47" s="539"/>
      <c r="NWV47" s="539"/>
      <c r="NWW47" s="539"/>
      <c r="NWX47" s="539"/>
      <c r="NWY47" s="539"/>
      <c r="NWZ47" s="539"/>
      <c r="NXA47" s="539"/>
      <c r="NXB47" s="539"/>
      <c r="NXC47" s="539"/>
      <c r="NXD47" s="539"/>
      <c r="NXE47" s="539"/>
      <c r="NXF47" s="539"/>
      <c r="NXG47" s="539"/>
      <c r="NXH47" s="539"/>
      <c r="NXI47" s="539"/>
      <c r="NXJ47" s="539"/>
      <c r="NXK47" s="539"/>
      <c r="NXL47" s="539"/>
      <c r="NXM47" s="539"/>
      <c r="NXN47" s="539"/>
      <c r="NXO47" s="539"/>
      <c r="NXP47" s="539"/>
      <c r="NXQ47" s="539"/>
      <c r="NXR47" s="539"/>
      <c r="NXS47" s="539"/>
      <c r="NXT47" s="539"/>
      <c r="NXU47" s="539"/>
      <c r="NXV47" s="539"/>
      <c r="NXW47" s="539"/>
      <c r="NXX47" s="539"/>
      <c r="NXY47" s="539"/>
      <c r="NXZ47" s="539"/>
      <c r="NYA47" s="539"/>
      <c r="NYB47" s="539"/>
      <c r="NYC47" s="539"/>
      <c r="NYD47" s="539"/>
      <c r="NYE47" s="539"/>
      <c r="NYF47" s="539"/>
      <c r="NYG47" s="539"/>
      <c r="NYH47" s="539"/>
      <c r="NYI47" s="539"/>
      <c r="NYJ47" s="539"/>
      <c r="NYK47" s="539"/>
      <c r="NYL47" s="539"/>
      <c r="NYM47" s="539"/>
      <c r="NYN47" s="539"/>
      <c r="NYO47" s="539"/>
      <c r="NYP47" s="539"/>
      <c r="NYQ47" s="539"/>
      <c r="NYR47" s="539"/>
      <c r="NYS47" s="539"/>
      <c r="NYT47" s="539"/>
      <c r="NYU47" s="539"/>
      <c r="NYV47" s="539"/>
      <c r="NYW47" s="539"/>
      <c r="NYX47" s="539"/>
      <c r="NYY47" s="539"/>
      <c r="NYZ47" s="539"/>
      <c r="NZA47" s="539"/>
      <c r="NZB47" s="539"/>
      <c r="NZC47" s="539"/>
      <c r="NZD47" s="539"/>
      <c r="NZE47" s="539"/>
      <c r="NZF47" s="539"/>
      <c r="NZG47" s="539"/>
      <c r="NZH47" s="539"/>
      <c r="NZI47" s="539"/>
      <c r="NZJ47" s="539"/>
      <c r="NZK47" s="539"/>
      <c r="NZL47" s="539"/>
      <c r="NZM47" s="539"/>
      <c r="NZN47" s="539"/>
      <c r="NZO47" s="539"/>
      <c r="NZP47" s="539"/>
      <c r="NZQ47" s="539"/>
      <c r="NZR47" s="539"/>
      <c r="NZS47" s="539"/>
      <c r="NZT47" s="539"/>
      <c r="NZU47" s="539"/>
      <c r="NZV47" s="539"/>
      <c r="NZW47" s="539"/>
      <c r="NZX47" s="539"/>
      <c r="NZY47" s="539"/>
      <c r="NZZ47" s="539"/>
      <c r="OAA47" s="539"/>
      <c r="OAB47" s="539"/>
      <c r="OAC47" s="539"/>
      <c r="OAD47" s="539"/>
      <c r="OAE47" s="539"/>
      <c r="OAF47" s="539"/>
      <c r="OAG47" s="539"/>
      <c r="OAH47" s="539"/>
      <c r="OAI47" s="539"/>
      <c r="OAJ47" s="539"/>
      <c r="OAK47" s="539"/>
      <c r="OAL47" s="539"/>
      <c r="OAM47" s="539"/>
      <c r="OAN47" s="539"/>
      <c r="OAO47" s="539"/>
      <c r="OAP47" s="539"/>
      <c r="OAQ47" s="539"/>
      <c r="OAR47" s="539"/>
      <c r="OAS47" s="539"/>
      <c r="OAT47" s="539"/>
      <c r="OAU47" s="539"/>
      <c r="OAV47" s="539"/>
      <c r="OAW47" s="539"/>
      <c r="OAX47" s="539"/>
      <c r="OAY47" s="539"/>
      <c r="OAZ47" s="539"/>
      <c r="OBA47" s="539"/>
      <c r="OBB47" s="539"/>
      <c r="OBC47" s="539"/>
      <c r="OBD47" s="539"/>
      <c r="OBE47" s="539"/>
      <c r="OBF47" s="539"/>
      <c r="OBG47" s="539"/>
      <c r="OBH47" s="539"/>
      <c r="OBI47" s="539"/>
      <c r="OBJ47" s="539"/>
      <c r="OBK47" s="539"/>
      <c r="OBL47" s="539"/>
      <c r="OBM47" s="539"/>
      <c r="OBN47" s="539"/>
      <c r="OBO47" s="539"/>
      <c r="OBP47" s="539"/>
      <c r="OBQ47" s="539"/>
      <c r="OBR47" s="539"/>
      <c r="OBS47" s="539"/>
      <c r="OBT47" s="539"/>
      <c r="OBU47" s="539"/>
      <c r="OBV47" s="539"/>
      <c r="OBW47" s="539"/>
      <c r="OBX47" s="539"/>
      <c r="OBY47" s="539"/>
      <c r="OBZ47" s="539"/>
      <c r="OCA47" s="539"/>
      <c r="OCB47" s="539"/>
      <c r="OCC47" s="539"/>
      <c r="OCD47" s="539"/>
      <c r="OCE47" s="539"/>
      <c r="OCF47" s="539"/>
      <c r="OCG47" s="539"/>
      <c r="OCH47" s="539"/>
      <c r="OCI47" s="539"/>
      <c r="OCJ47" s="539"/>
      <c r="OCK47" s="539"/>
      <c r="OCL47" s="539"/>
      <c r="OCM47" s="539"/>
      <c r="OCN47" s="539"/>
      <c r="OCO47" s="539"/>
      <c r="OCP47" s="539"/>
      <c r="OCQ47" s="539"/>
      <c r="OCR47" s="539"/>
      <c r="OCS47" s="539"/>
      <c r="OCT47" s="539"/>
      <c r="OCU47" s="539"/>
      <c r="OCV47" s="539"/>
      <c r="OCW47" s="539"/>
      <c r="OCX47" s="539"/>
      <c r="OCY47" s="539"/>
      <c r="OCZ47" s="539"/>
      <c r="ODA47" s="539"/>
      <c r="ODB47" s="539"/>
      <c r="ODC47" s="539"/>
      <c r="ODD47" s="539"/>
      <c r="ODE47" s="539"/>
      <c r="ODF47" s="539"/>
      <c r="ODG47" s="539"/>
      <c r="ODH47" s="539"/>
      <c r="ODI47" s="539"/>
      <c r="ODJ47" s="539"/>
      <c r="ODK47" s="539"/>
      <c r="ODL47" s="539"/>
      <c r="ODM47" s="539"/>
      <c r="ODN47" s="539"/>
      <c r="ODO47" s="539"/>
      <c r="ODP47" s="539"/>
      <c r="ODQ47" s="539"/>
      <c r="ODR47" s="539"/>
      <c r="ODS47" s="539"/>
      <c r="ODT47" s="539"/>
      <c r="ODU47" s="539"/>
      <c r="ODV47" s="539"/>
      <c r="ODW47" s="539"/>
      <c r="ODX47" s="539"/>
      <c r="ODY47" s="539"/>
      <c r="ODZ47" s="539"/>
      <c r="OEA47" s="539"/>
      <c r="OEB47" s="539"/>
      <c r="OEC47" s="539"/>
      <c r="OED47" s="539"/>
      <c r="OEE47" s="539"/>
      <c r="OEF47" s="539"/>
      <c r="OEG47" s="539"/>
      <c r="OEH47" s="539"/>
      <c r="OEI47" s="539"/>
      <c r="OEJ47" s="539"/>
      <c r="OEK47" s="539"/>
      <c r="OEL47" s="539"/>
      <c r="OEM47" s="539"/>
      <c r="OEN47" s="539"/>
      <c r="OEO47" s="539"/>
      <c r="OEP47" s="539"/>
      <c r="OEQ47" s="539"/>
      <c r="OER47" s="539"/>
      <c r="OES47" s="539"/>
      <c r="OET47" s="539"/>
      <c r="OEU47" s="539"/>
      <c r="OEV47" s="539"/>
      <c r="OEW47" s="539"/>
      <c r="OEX47" s="539"/>
      <c r="OEY47" s="539"/>
      <c r="OEZ47" s="539"/>
      <c r="OFA47" s="539"/>
      <c r="OFB47" s="539"/>
      <c r="OFC47" s="539"/>
      <c r="OFD47" s="539"/>
      <c r="OFE47" s="539"/>
      <c r="OFF47" s="539"/>
      <c r="OFG47" s="539"/>
      <c r="OFH47" s="539"/>
      <c r="OFI47" s="539"/>
      <c r="OFJ47" s="539"/>
      <c r="OFK47" s="539"/>
      <c r="OFL47" s="539"/>
      <c r="OFM47" s="539"/>
      <c r="OFN47" s="539"/>
      <c r="OFO47" s="539"/>
      <c r="OFP47" s="539"/>
      <c r="OFQ47" s="539"/>
      <c r="OFR47" s="539"/>
      <c r="OFS47" s="539"/>
      <c r="OFT47" s="539"/>
      <c r="OFU47" s="539"/>
      <c r="OFV47" s="539"/>
      <c r="OFW47" s="539"/>
      <c r="OFX47" s="539"/>
      <c r="OFY47" s="539"/>
      <c r="OFZ47" s="539"/>
      <c r="OGA47" s="539"/>
      <c r="OGB47" s="539"/>
      <c r="OGC47" s="539"/>
      <c r="OGD47" s="539"/>
      <c r="OGE47" s="539"/>
      <c r="OGF47" s="539"/>
      <c r="OGG47" s="539"/>
      <c r="OGH47" s="539"/>
      <c r="OGI47" s="539"/>
      <c r="OGJ47" s="539"/>
      <c r="OGK47" s="539"/>
      <c r="OGL47" s="539"/>
      <c r="OGM47" s="539"/>
      <c r="OGN47" s="539"/>
      <c r="OGO47" s="539"/>
      <c r="OGP47" s="539"/>
      <c r="OGQ47" s="539"/>
      <c r="OGR47" s="539"/>
      <c r="OGS47" s="539"/>
      <c r="OGT47" s="539"/>
      <c r="OGU47" s="539"/>
      <c r="OGV47" s="539"/>
      <c r="OGW47" s="539"/>
      <c r="OGX47" s="539"/>
      <c r="OGY47" s="539"/>
      <c r="OGZ47" s="539"/>
      <c r="OHA47" s="539"/>
      <c r="OHB47" s="539"/>
      <c r="OHC47" s="539"/>
      <c r="OHD47" s="539"/>
      <c r="OHE47" s="539"/>
      <c r="OHF47" s="539"/>
      <c r="OHG47" s="539"/>
      <c r="OHH47" s="539"/>
      <c r="OHI47" s="539"/>
      <c r="OHJ47" s="539"/>
      <c r="OHK47" s="539"/>
      <c r="OHL47" s="539"/>
      <c r="OHM47" s="539"/>
      <c r="OHN47" s="539"/>
      <c r="OHO47" s="539"/>
      <c r="OHP47" s="539"/>
      <c r="OHQ47" s="539"/>
      <c r="OHR47" s="539"/>
      <c r="OHS47" s="539"/>
      <c r="OHT47" s="539"/>
      <c r="OHU47" s="539"/>
      <c r="OHV47" s="539"/>
      <c r="OHW47" s="539"/>
      <c r="OHX47" s="539"/>
      <c r="OHY47" s="539"/>
      <c r="OHZ47" s="539"/>
      <c r="OIA47" s="539"/>
      <c r="OIB47" s="539"/>
      <c r="OIC47" s="539"/>
      <c r="OID47" s="539"/>
      <c r="OIE47" s="539"/>
      <c r="OIF47" s="539"/>
      <c r="OIG47" s="539"/>
      <c r="OIH47" s="539"/>
      <c r="OII47" s="539"/>
      <c r="OIJ47" s="539"/>
      <c r="OIK47" s="539"/>
      <c r="OIL47" s="539"/>
      <c r="OIM47" s="539"/>
      <c r="OIN47" s="539"/>
      <c r="OIO47" s="539"/>
      <c r="OIP47" s="539"/>
      <c r="OIQ47" s="539"/>
      <c r="OIR47" s="539"/>
      <c r="OIS47" s="539"/>
      <c r="OIT47" s="539"/>
      <c r="OIU47" s="539"/>
      <c r="OIV47" s="539"/>
      <c r="OIW47" s="539"/>
      <c r="OIX47" s="539"/>
      <c r="OIY47" s="539"/>
      <c r="OIZ47" s="539"/>
      <c r="OJA47" s="539"/>
      <c r="OJB47" s="539"/>
      <c r="OJC47" s="539"/>
      <c r="OJD47" s="539"/>
      <c r="OJE47" s="539"/>
      <c r="OJF47" s="539"/>
      <c r="OJG47" s="539"/>
      <c r="OJH47" s="539"/>
      <c r="OJI47" s="539"/>
      <c r="OJJ47" s="539"/>
      <c r="OJK47" s="539"/>
      <c r="OJL47" s="539"/>
      <c r="OJM47" s="539"/>
      <c r="OJN47" s="539"/>
      <c r="OJO47" s="539"/>
      <c r="OJP47" s="539"/>
      <c r="OJQ47" s="539"/>
      <c r="OJR47" s="539"/>
      <c r="OJS47" s="539"/>
      <c r="OJT47" s="539"/>
      <c r="OJU47" s="539"/>
      <c r="OJV47" s="539"/>
      <c r="OJW47" s="539"/>
      <c r="OJX47" s="539"/>
      <c r="OJY47" s="539"/>
      <c r="OJZ47" s="539"/>
      <c r="OKA47" s="539"/>
      <c r="OKB47" s="539"/>
      <c r="OKC47" s="539"/>
      <c r="OKD47" s="539"/>
      <c r="OKE47" s="539"/>
      <c r="OKF47" s="539"/>
      <c r="OKG47" s="539"/>
      <c r="OKH47" s="539"/>
      <c r="OKI47" s="539"/>
      <c r="OKJ47" s="539"/>
      <c r="OKK47" s="539"/>
      <c r="OKL47" s="539"/>
      <c r="OKM47" s="539"/>
      <c r="OKN47" s="539"/>
      <c r="OKO47" s="539"/>
      <c r="OKP47" s="539"/>
      <c r="OKQ47" s="539"/>
      <c r="OKR47" s="539"/>
      <c r="OKS47" s="539"/>
      <c r="OKT47" s="539"/>
      <c r="OKU47" s="539"/>
      <c r="OKV47" s="539"/>
      <c r="OKW47" s="539"/>
      <c r="OKX47" s="539"/>
      <c r="OKY47" s="539"/>
      <c r="OKZ47" s="539"/>
      <c r="OLA47" s="539"/>
      <c r="OLB47" s="539"/>
      <c r="OLC47" s="539"/>
      <c r="OLD47" s="539"/>
      <c r="OLE47" s="539"/>
      <c r="OLF47" s="539"/>
      <c r="OLG47" s="539"/>
      <c r="OLH47" s="539"/>
      <c r="OLI47" s="539"/>
      <c r="OLJ47" s="539"/>
      <c r="OLK47" s="539"/>
      <c r="OLL47" s="539"/>
      <c r="OLM47" s="539"/>
      <c r="OLN47" s="539"/>
      <c r="OLO47" s="539"/>
      <c r="OLP47" s="539"/>
      <c r="OLQ47" s="539"/>
      <c r="OLR47" s="539"/>
      <c r="OLS47" s="539"/>
      <c r="OLT47" s="539"/>
      <c r="OLU47" s="539"/>
      <c r="OLV47" s="539"/>
      <c r="OLW47" s="539"/>
      <c r="OLX47" s="539"/>
      <c r="OLY47" s="539"/>
      <c r="OLZ47" s="539"/>
      <c r="OMA47" s="539"/>
      <c r="OMB47" s="539"/>
      <c r="OMC47" s="539"/>
      <c r="OMD47" s="539"/>
      <c r="OME47" s="539"/>
      <c r="OMF47" s="539"/>
      <c r="OMG47" s="539"/>
      <c r="OMH47" s="539"/>
      <c r="OMI47" s="539"/>
      <c r="OMJ47" s="539"/>
      <c r="OMK47" s="539"/>
      <c r="OML47" s="539"/>
      <c r="OMM47" s="539"/>
      <c r="OMN47" s="539"/>
      <c r="OMO47" s="539"/>
      <c r="OMP47" s="539"/>
      <c r="OMQ47" s="539"/>
      <c r="OMR47" s="539"/>
      <c r="OMS47" s="539"/>
      <c r="OMT47" s="539"/>
      <c r="OMU47" s="539"/>
      <c r="OMV47" s="539"/>
      <c r="OMW47" s="539"/>
      <c r="OMX47" s="539"/>
      <c r="OMY47" s="539"/>
      <c r="OMZ47" s="539"/>
      <c r="ONA47" s="539"/>
      <c r="ONB47" s="539"/>
      <c r="ONC47" s="539"/>
      <c r="OND47" s="539"/>
      <c r="ONE47" s="539"/>
      <c r="ONF47" s="539"/>
      <c r="ONG47" s="539"/>
      <c r="ONH47" s="539"/>
      <c r="ONI47" s="539"/>
      <c r="ONJ47" s="539"/>
      <c r="ONK47" s="539"/>
      <c r="ONL47" s="539"/>
      <c r="ONM47" s="539"/>
      <c r="ONN47" s="539"/>
      <c r="ONO47" s="539"/>
      <c r="ONP47" s="539"/>
      <c r="ONQ47" s="539"/>
      <c r="ONR47" s="539"/>
      <c r="ONS47" s="539"/>
      <c r="ONT47" s="539"/>
      <c r="ONU47" s="539"/>
      <c r="ONV47" s="539"/>
      <c r="ONW47" s="539"/>
      <c r="ONX47" s="539"/>
      <c r="ONY47" s="539"/>
      <c r="ONZ47" s="539"/>
      <c r="OOA47" s="539"/>
      <c r="OOB47" s="539"/>
      <c r="OOC47" s="539"/>
      <c r="OOD47" s="539"/>
      <c r="OOE47" s="539"/>
      <c r="OOF47" s="539"/>
      <c r="OOG47" s="539"/>
      <c r="OOH47" s="539"/>
      <c r="OOI47" s="539"/>
      <c r="OOJ47" s="539"/>
      <c r="OOK47" s="539"/>
      <c r="OOL47" s="539"/>
      <c r="OOM47" s="539"/>
      <c r="OON47" s="539"/>
      <c r="OOO47" s="539"/>
      <c r="OOP47" s="539"/>
      <c r="OOQ47" s="539"/>
      <c r="OOR47" s="539"/>
      <c r="OOS47" s="539"/>
      <c r="OOT47" s="539"/>
      <c r="OOU47" s="539"/>
      <c r="OOV47" s="539"/>
      <c r="OOW47" s="539"/>
      <c r="OOX47" s="539"/>
      <c r="OOY47" s="539"/>
      <c r="OOZ47" s="539"/>
      <c r="OPA47" s="539"/>
      <c r="OPB47" s="539"/>
      <c r="OPC47" s="539"/>
      <c r="OPD47" s="539"/>
      <c r="OPE47" s="539"/>
      <c r="OPF47" s="539"/>
      <c r="OPG47" s="539"/>
      <c r="OPH47" s="539"/>
      <c r="OPI47" s="539"/>
      <c r="OPJ47" s="539"/>
      <c r="OPK47" s="539"/>
      <c r="OPL47" s="539"/>
      <c r="OPM47" s="539"/>
      <c r="OPN47" s="539"/>
      <c r="OPO47" s="539"/>
      <c r="OPP47" s="539"/>
      <c r="OPQ47" s="539"/>
      <c r="OPR47" s="539"/>
      <c r="OPS47" s="539"/>
      <c r="OPT47" s="539"/>
      <c r="OPU47" s="539"/>
      <c r="OPV47" s="539"/>
      <c r="OPW47" s="539"/>
      <c r="OPX47" s="539"/>
      <c r="OPY47" s="539"/>
      <c r="OPZ47" s="539"/>
      <c r="OQA47" s="539"/>
      <c r="OQB47" s="539"/>
      <c r="OQC47" s="539"/>
      <c r="OQD47" s="539"/>
      <c r="OQE47" s="539"/>
      <c r="OQF47" s="539"/>
      <c r="OQG47" s="539"/>
      <c r="OQH47" s="539"/>
      <c r="OQI47" s="539"/>
      <c r="OQJ47" s="539"/>
      <c r="OQK47" s="539"/>
      <c r="OQL47" s="539"/>
      <c r="OQM47" s="539"/>
      <c r="OQN47" s="539"/>
      <c r="OQO47" s="539"/>
      <c r="OQP47" s="539"/>
      <c r="OQQ47" s="539"/>
      <c r="OQR47" s="539"/>
      <c r="OQS47" s="539"/>
      <c r="OQT47" s="539"/>
      <c r="OQU47" s="539"/>
      <c r="OQV47" s="539"/>
      <c r="OQW47" s="539"/>
      <c r="OQX47" s="539"/>
      <c r="OQY47" s="539"/>
      <c r="OQZ47" s="539"/>
      <c r="ORA47" s="539"/>
      <c r="ORB47" s="539"/>
      <c r="ORC47" s="539"/>
      <c r="ORD47" s="539"/>
      <c r="ORE47" s="539"/>
      <c r="ORF47" s="539"/>
      <c r="ORG47" s="539"/>
      <c r="ORH47" s="539"/>
      <c r="ORI47" s="539"/>
      <c r="ORJ47" s="539"/>
      <c r="ORK47" s="539"/>
      <c r="ORL47" s="539"/>
      <c r="ORM47" s="539"/>
      <c r="ORN47" s="539"/>
      <c r="ORO47" s="539"/>
      <c r="ORP47" s="539"/>
      <c r="ORQ47" s="539"/>
      <c r="ORR47" s="539"/>
      <c r="ORS47" s="539"/>
      <c r="ORT47" s="539"/>
      <c r="ORU47" s="539"/>
      <c r="ORV47" s="539"/>
      <c r="ORW47" s="539"/>
      <c r="ORX47" s="539"/>
      <c r="ORY47" s="539"/>
      <c r="ORZ47" s="539"/>
      <c r="OSA47" s="539"/>
      <c r="OSB47" s="539"/>
      <c r="OSC47" s="539"/>
      <c r="OSD47" s="539"/>
      <c r="OSE47" s="539"/>
      <c r="OSF47" s="539"/>
      <c r="OSG47" s="539"/>
      <c r="OSH47" s="539"/>
      <c r="OSI47" s="539"/>
      <c r="OSJ47" s="539"/>
      <c r="OSK47" s="539"/>
      <c r="OSL47" s="539"/>
      <c r="OSM47" s="539"/>
      <c r="OSN47" s="539"/>
      <c r="OSO47" s="539"/>
      <c r="OSP47" s="539"/>
      <c r="OSQ47" s="539"/>
      <c r="OSR47" s="539"/>
      <c r="OSS47" s="539"/>
      <c r="OST47" s="539"/>
      <c r="OSU47" s="539"/>
      <c r="OSV47" s="539"/>
      <c r="OSW47" s="539"/>
      <c r="OSX47" s="539"/>
      <c r="OSY47" s="539"/>
      <c r="OSZ47" s="539"/>
      <c r="OTA47" s="539"/>
      <c r="OTB47" s="539"/>
      <c r="OTC47" s="539"/>
      <c r="OTD47" s="539"/>
      <c r="OTE47" s="539"/>
      <c r="OTF47" s="539"/>
      <c r="OTG47" s="539"/>
      <c r="OTH47" s="539"/>
      <c r="OTI47" s="539"/>
      <c r="OTJ47" s="539"/>
      <c r="OTK47" s="539"/>
      <c r="OTL47" s="539"/>
      <c r="OTM47" s="539"/>
      <c r="OTN47" s="539"/>
      <c r="OTO47" s="539"/>
      <c r="OTP47" s="539"/>
      <c r="OTQ47" s="539"/>
      <c r="OTR47" s="539"/>
      <c r="OTS47" s="539"/>
      <c r="OTT47" s="539"/>
      <c r="OTU47" s="539"/>
      <c r="OTV47" s="539"/>
      <c r="OTW47" s="539"/>
      <c r="OTX47" s="539"/>
      <c r="OTY47" s="539"/>
      <c r="OTZ47" s="539"/>
      <c r="OUA47" s="539"/>
      <c r="OUB47" s="539"/>
      <c r="OUC47" s="539"/>
      <c r="OUD47" s="539"/>
      <c r="OUE47" s="539"/>
      <c r="OUF47" s="539"/>
      <c r="OUG47" s="539"/>
      <c r="OUH47" s="539"/>
      <c r="OUI47" s="539"/>
      <c r="OUJ47" s="539"/>
      <c r="OUK47" s="539"/>
      <c r="OUL47" s="539"/>
      <c r="OUM47" s="539"/>
      <c r="OUN47" s="539"/>
      <c r="OUO47" s="539"/>
      <c r="OUP47" s="539"/>
      <c r="OUQ47" s="539"/>
      <c r="OUR47" s="539"/>
      <c r="OUS47" s="539"/>
      <c r="OUT47" s="539"/>
      <c r="OUU47" s="539"/>
      <c r="OUV47" s="539"/>
      <c r="OUW47" s="539"/>
      <c r="OUX47" s="539"/>
      <c r="OUY47" s="539"/>
      <c r="OUZ47" s="539"/>
      <c r="OVA47" s="539"/>
      <c r="OVB47" s="539"/>
      <c r="OVC47" s="539"/>
      <c r="OVD47" s="539"/>
      <c r="OVE47" s="539"/>
      <c r="OVF47" s="539"/>
      <c r="OVG47" s="539"/>
      <c r="OVH47" s="539"/>
      <c r="OVI47" s="539"/>
      <c r="OVJ47" s="539"/>
      <c r="OVK47" s="539"/>
      <c r="OVL47" s="539"/>
      <c r="OVM47" s="539"/>
      <c r="OVN47" s="539"/>
      <c r="OVO47" s="539"/>
      <c r="OVP47" s="539"/>
      <c r="OVQ47" s="539"/>
      <c r="OVR47" s="539"/>
      <c r="OVS47" s="539"/>
      <c r="OVT47" s="539"/>
      <c r="OVU47" s="539"/>
      <c r="OVV47" s="539"/>
      <c r="OVW47" s="539"/>
      <c r="OVX47" s="539"/>
      <c r="OVY47" s="539"/>
      <c r="OVZ47" s="539"/>
      <c r="OWA47" s="539"/>
      <c r="OWB47" s="539"/>
      <c r="OWC47" s="539"/>
      <c r="OWD47" s="539"/>
      <c r="OWE47" s="539"/>
      <c r="OWF47" s="539"/>
      <c r="OWG47" s="539"/>
      <c r="OWH47" s="539"/>
      <c r="OWI47" s="539"/>
      <c r="OWJ47" s="539"/>
      <c r="OWK47" s="539"/>
      <c r="OWL47" s="539"/>
      <c r="OWM47" s="539"/>
      <c r="OWN47" s="539"/>
      <c r="OWO47" s="539"/>
      <c r="OWP47" s="539"/>
      <c r="OWQ47" s="539"/>
      <c r="OWR47" s="539"/>
      <c r="OWS47" s="539"/>
      <c r="OWT47" s="539"/>
      <c r="OWU47" s="539"/>
      <c r="OWV47" s="539"/>
      <c r="OWW47" s="539"/>
      <c r="OWX47" s="539"/>
      <c r="OWY47" s="539"/>
      <c r="OWZ47" s="539"/>
      <c r="OXA47" s="539"/>
      <c r="OXB47" s="539"/>
      <c r="OXC47" s="539"/>
      <c r="OXD47" s="539"/>
      <c r="OXE47" s="539"/>
      <c r="OXF47" s="539"/>
      <c r="OXG47" s="539"/>
      <c r="OXH47" s="539"/>
      <c r="OXI47" s="539"/>
      <c r="OXJ47" s="539"/>
      <c r="OXK47" s="539"/>
      <c r="OXL47" s="539"/>
      <c r="OXM47" s="539"/>
      <c r="OXN47" s="539"/>
      <c r="OXO47" s="539"/>
      <c r="OXP47" s="539"/>
      <c r="OXQ47" s="539"/>
      <c r="OXR47" s="539"/>
      <c r="OXS47" s="539"/>
      <c r="OXT47" s="539"/>
      <c r="OXU47" s="539"/>
      <c r="OXV47" s="539"/>
      <c r="OXW47" s="539"/>
      <c r="OXX47" s="539"/>
      <c r="OXY47" s="539"/>
      <c r="OXZ47" s="539"/>
      <c r="OYA47" s="539"/>
      <c r="OYB47" s="539"/>
      <c r="OYC47" s="539"/>
      <c r="OYD47" s="539"/>
      <c r="OYE47" s="539"/>
      <c r="OYF47" s="539"/>
      <c r="OYG47" s="539"/>
      <c r="OYH47" s="539"/>
      <c r="OYI47" s="539"/>
      <c r="OYJ47" s="539"/>
      <c r="OYK47" s="539"/>
      <c r="OYL47" s="539"/>
      <c r="OYM47" s="539"/>
      <c r="OYN47" s="539"/>
      <c r="OYO47" s="539"/>
      <c r="OYP47" s="539"/>
      <c r="OYQ47" s="539"/>
      <c r="OYR47" s="539"/>
      <c r="OYS47" s="539"/>
      <c r="OYT47" s="539"/>
      <c r="OYU47" s="539"/>
      <c r="OYV47" s="539"/>
      <c r="OYW47" s="539"/>
      <c r="OYX47" s="539"/>
      <c r="OYY47" s="539"/>
      <c r="OYZ47" s="539"/>
      <c r="OZA47" s="539"/>
      <c r="OZB47" s="539"/>
      <c r="OZC47" s="539"/>
      <c r="OZD47" s="539"/>
      <c r="OZE47" s="539"/>
      <c r="OZF47" s="539"/>
      <c r="OZG47" s="539"/>
      <c r="OZH47" s="539"/>
      <c r="OZI47" s="539"/>
      <c r="OZJ47" s="539"/>
      <c r="OZK47" s="539"/>
      <c r="OZL47" s="539"/>
      <c r="OZM47" s="539"/>
      <c r="OZN47" s="539"/>
      <c r="OZO47" s="539"/>
      <c r="OZP47" s="539"/>
      <c r="OZQ47" s="539"/>
      <c r="OZR47" s="539"/>
      <c r="OZS47" s="539"/>
      <c r="OZT47" s="539"/>
      <c r="OZU47" s="539"/>
      <c r="OZV47" s="539"/>
      <c r="OZW47" s="539"/>
      <c r="OZX47" s="539"/>
      <c r="OZY47" s="539"/>
      <c r="OZZ47" s="539"/>
      <c r="PAA47" s="539"/>
      <c r="PAB47" s="539"/>
      <c r="PAC47" s="539"/>
      <c r="PAD47" s="539"/>
      <c r="PAE47" s="539"/>
      <c r="PAF47" s="539"/>
      <c r="PAG47" s="539"/>
      <c r="PAH47" s="539"/>
      <c r="PAI47" s="539"/>
      <c r="PAJ47" s="539"/>
      <c r="PAK47" s="539"/>
      <c r="PAL47" s="539"/>
      <c r="PAM47" s="539"/>
      <c r="PAN47" s="539"/>
      <c r="PAO47" s="539"/>
      <c r="PAP47" s="539"/>
      <c r="PAQ47" s="539"/>
      <c r="PAR47" s="539"/>
      <c r="PAS47" s="539"/>
      <c r="PAT47" s="539"/>
      <c r="PAU47" s="539"/>
      <c r="PAV47" s="539"/>
      <c r="PAW47" s="539"/>
      <c r="PAX47" s="539"/>
      <c r="PAY47" s="539"/>
      <c r="PAZ47" s="539"/>
      <c r="PBA47" s="539"/>
      <c r="PBB47" s="539"/>
      <c r="PBC47" s="539"/>
      <c r="PBD47" s="539"/>
      <c r="PBE47" s="539"/>
      <c r="PBF47" s="539"/>
      <c r="PBG47" s="539"/>
      <c r="PBH47" s="539"/>
      <c r="PBI47" s="539"/>
      <c r="PBJ47" s="539"/>
      <c r="PBK47" s="539"/>
      <c r="PBL47" s="539"/>
      <c r="PBM47" s="539"/>
      <c r="PBN47" s="539"/>
      <c r="PBO47" s="539"/>
      <c r="PBP47" s="539"/>
      <c r="PBQ47" s="539"/>
      <c r="PBR47" s="539"/>
      <c r="PBS47" s="539"/>
      <c r="PBT47" s="539"/>
      <c r="PBU47" s="539"/>
      <c r="PBV47" s="539"/>
      <c r="PBW47" s="539"/>
      <c r="PBX47" s="539"/>
      <c r="PBY47" s="539"/>
      <c r="PBZ47" s="539"/>
      <c r="PCA47" s="539"/>
      <c r="PCB47" s="539"/>
      <c r="PCC47" s="539"/>
      <c r="PCD47" s="539"/>
      <c r="PCE47" s="539"/>
      <c r="PCF47" s="539"/>
      <c r="PCG47" s="539"/>
      <c r="PCH47" s="539"/>
      <c r="PCI47" s="539"/>
      <c r="PCJ47" s="539"/>
      <c r="PCK47" s="539"/>
      <c r="PCL47" s="539"/>
      <c r="PCM47" s="539"/>
      <c r="PCN47" s="539"/>
      <c r="PCO47" s="539"/>
      <c r="PCP47" s="539"/>
      <c r="PCQ47" s="539"/>
      <c r="PCR47" s="539"/>
      <c r="PCS47" s="539"/>
      <c r="PCT47" s="539"/>
      <c r="PCU47" s="539"/>
      <c r="PCV47" s="539"/>
      <c r="PCW47" s="539"/>
      <c r="PCX47" s="539"/>
      <c r="PCY47" s="539"/>
      <c r="PCZ47" s="539"/>
      <c r="PDA47" s="539"/>
      <c r="PDB47" s="539"/>
      <c r="PDC47" s="539"/>
      <c r="PDD47" s="539"/>
      <c r="PDE47" s="539"/>
      <c r="PDF47" s="539"/>
      <c r="PDG47" s="539"/>
      <c r="PDH47" s="539"/>
      <c r="PDI47" s="539"/>
      <c r="PDJ47" s="539"/>
      <c r="PDK47" s="539"/>
      <c r="PDL47" s="539"/>
      <c r="PDM47" s="539"/>
      <c r="PDN47" s="539"/>
      <c r="PDO47" s="539"/>
      <c r="PDP47" s="539"/>
      <c r="PDQ47" s="539"/>
      <c r="PDR47" s="539"/>
      <c r="PDS47" s="539"/>
      <c r="PDT47" s="539"/>
      <c r="PDU47" s="539"/>
      <c r="PDV47" s="539"/>
      <c r="PDW47" s="539"/>
      <c r="PDX47" s="539"/>
      <c r="PDY47" s="539"/>
      <c r="PDZ47" s="539"/>
      <c r="PEA47" s="539"/>
      <c r="PEB47" s="539"/>
      <c r="PEC47" s="539"/>
      <c r="PED47" s="539"/>
      <c r="PEE47" s="539"/>
      <c r="PEF47" s="539"/>
      <c r="PEG47" s="539"/>
      <c r="PEH47" s="539"/>
      <c r="PEI47" s="539"/>
      <c r="PEJ47" s="539"/>
      <c r="PEK47" s="539"/>
      <c r="PEL47" s="539"/>
      <c r="PEM47" s="539"/>
      <c r="PEN47" s="539"/>
      <c r="PEO47" s="539"/>
      <c r="PEP47" s="539"/>
      <c r="PEQ47" s="539"/>
      <c r="PER47" s="539"/>
      <c r="PES47" s="539"/>
      <c r="PET47" s="539"/>
      <c r="PEU47" s="539"/>
      <c r="PEV47" s="539"/>
      <c r="PEW47" s="539"/>
      <c r="PEX47" s="539"/>
      <c r="PEY47" s="539"/>
      <c r="PEZ47" s="539"/>
      <c r="PFA47" s="539"/>
      <c r="PFB47" s="539"/>
      <c r="PFC47" s="539"/>
      <c r="PFD47" s="539"/>
      <c r="PFE47" s="539"/>
      <c r="PFF47" s="539"/>
      <c r="PFG47" s="539"/>
      <c r="PFH47" s="539"/>
      <c r="PFI47" s="539"/>
      <c r="PFJ47" s="539"/>
      <c r="PFK47" s="539"/>
      <c r="PFL47" s="539"/>
      <c r="PFM47" s="539"/>
      <c r="PFN47" s="539"/>
      <c r="PFO47" s="539"/>
      <c r="PFP47" s="539"/>
      <c r="PFQ47" s="539"/>
      <c r="PFR47" s="539"/>
      <c r="PFS47" s="539"/>
      <c r="PFT47" s="539"/>
      <c r="PFU47" s="539"/>
      <c r="PFV47" s="539"/>
      <c r="PFW47" s="539"/>
      <c r="PFX47" s="539"/>
      <c r="PFY47" s="539"/>
      <c r="PFZ47" s="539"/>
      <c r="PGA47" s="539"/>
      <c r="PGB47" s="539"/>
      <c r="PGC47" s="539"/>
      <c r="PGD47" s="539"/>
      <c r="PGE47" s="539"/>
      <c r="PGF47" s="539"/>
      <c r="PGG47" s="539"/>
      <c r="PGH47" s="539"/>
      <c r="PGI47" s="539"/>
      <c r="PGJ47" s="539"/>
      <c r="PGK47" s="539"/>
      <c r="PGL47" s="539"/>
      <c r="PGM47" s="539"/>
      <c r="PGN47" s="539"/>
      <c r="PGO47" s="539"/>
      <c r="PGP47" s="539"/>
      <c r="PGQ47" s="539"/>
      <c r="PGR47" s="539"/>
      <c r="PGS47" s="539"/>
      <c r="PGT47" s="539"/>
      <c r="PGU47" s="539"/>
      <c r="PGV47" s="539"/>
      <c r="PGW47" s="539"/>
      <c r="PGX47" s="539"/>
      <c r="PGY47" s="539"/>
      <c r="PGZ47" s="539"/>
      <c r="PHA47" s="539"/>
      <c r="PHB47" s="539"/>
      <c r="PHC47" s="539"/>
      <c r="PHD47" s="539"/>
      <c r="PHE47" s="539"/>
      <c r="PHF47" s="539"/>
      <c r="PHG47" s="539"/>
      <c r="PHH47" s="539"/>
      <c r="PHI47" s="539"/>
      <c r="PHJ47" s="539"/>
      <c r="PHK47" s="539"/>
      <c r="PHL47" s="539"/>
      <c r="PHM47" s="539"/>
      <c r="PHN47" s="539"/>
      <c r="PHO47" s="539"/>
      <c r="PHP47" s="539"/>
      <c r="PHQ47" s="539"/>
      <c r="PHR47" s="539"/>
      <c r="PHS47" s="539"/>
      <c r="PHT47" s="539"/>
      <c r="PHU47" s="539"/>
      <c r="PHV47" s="539"/>
      <c r="PHW47" s="539"/>
      <c r="PHX47" s="539"/>
      <c r="PHY47" s="539"/>
      <c r="PHZ47" s="539"/>
      <c r="PIA47" s="539"/>
      <c r="PIB47" s="539"/>
      <c r="PIC47" s="539"/>
      <c r="PID47" s="539"/>
      <c r="PIE47" s="539"/>
      <c r="PIF47" s="539"/>
      <c r="PIG47" s="539"/>
      <c r="PIH47" s="539"/>
      <c r="PII47" s="539"/>
      <c r="PIJ47" s="539"/>
      <c r="PIK47" s="539"/>
      <c r="PIL47" s="539"/>
      <c r="PIM47" s="539"/>
      <c r="PIN47" s="539"/>
      <c r="PIO47" s="539"/>
      <c r="PIP47" s="539"/>
      <c r="PIQ47" s="539"/>
      <c r="PIR47" s="539"/>
      <c r="PIS47" s="539"/>
      <c r="PIT47" s="539"/>
      <c r="PIU47" s="539"/>
      <c r="PIV47" s="539"/>
      <c r="PIW47" s="539"/>
      <c r="PIX47" s="539"/>
      <c r="PIY47" s="539"/>
      <c r="PIZ47" s="539"/>
      <c r="PJA47" s="539"/>
      <c r="PJB47" s="539"/>
      <c r="PJC47" s="539"/>
      <c r="PJD47" s="539"/>
      <c r="PJE47" s="539"/>
      <c r="PJF47" s="539"/>
      <c r="PJG47" s="539"/>
      <c r="PJH47" s="539"/>
      <c r="PJI47" s="539"/>
      <c r="PJJ47" s="539"/>
      <c r="PJK47" s="539"/>
      <c r="PJL47" s="539"/>
      <c r="PJM47" s="539"/>
      <c r="PJN47" s="539"/>
      <c r="PJO47" s="539"/>
      <c r="PJP47" s="539"/>
      <c r="PJQ47" s="539"/>
      <c r="PJR47" s="539"/>
      <c r="PJS47" s="539"/>
      <c r="PJT47" s="539"/>
      <c r="PJU47" s="539"/>
      <c r="PJV47" s="539"/>
      <c r="PJW47" s="539"/>
      <c r="PJX47" s="539"/>
      <c r="PJY47" s="539"/>
      <c r="PJZ47" s="539"/>
      <c r="PKA47" s="539"/>
      <c r="PKB47" s="539"/>
      <c r="PKC47" s="539"/>
      <c r="PKD47" s="539"/>
      <c r="PKE47" s="539"/>
      <c r="PKF47" s="539"/>
      <c r="PKG47" s="539"/>
      <c r="PKH47" s="539"/>
      <c r="PKI47" s="539"/>
      <c r="PKJ47" s="539"/>
      <c r="PKK47" s="539"/>
      <c r="PKL47" s="539"/>
      <c r="PKM47" s="539"/>
      <c r="PKN47" s="539"/>
      <c r="PKO47" s="539"/>
      <c r="PKP47" s="539"/>
      <c r="PKQ47" s="539"/>
      <c r="PKR47" s="539"/>
      <c r="PKS47" s="539"/>
      <c r="PKT47" s="539"/>
      <c r="PKU47" s="539"/>
      <c r="PKV47" s="539"/>
      <c r="PKW47" s="539"/>
      <c r="PKX47" s="539"/>
      <c r="PKY47" s="539"/>
      <c r="PKZ47" s="539"/>
      <c r="PLA47" s="539"/>
      <c r="PLB47" s="539"/>
      <c r="PLC47" s="539"/>
      <c r="PLD47" s="539"/>
      <c r="PLE47" s="539"/>
      <c r="PLF47" s="539"/>
      <c r="PLG47" s="539"/>
      <c r="PLH47" s="539"/>
      <c r="PLI47" s="539"/>
      <c r="PLJ47" s="539"/>
      <c r="PLK47" s="539"/>
      <c r="PLL47" s="539"/>
      <c r="PLM47" s="539"/>
      <c r="PLN47" s="539"/>
      <c r="PLO47" s="539"/>
      <c r="PLP47" s="539"/>
      <c r="PLQ47" s="539"/>
      <c r="PLR47" s="539"/>
      <c r="PLS47" s="539"/>
      <c r="PLT47" s="539"/>
      <c r="PLU47" s="539"/>
      <c r="PLV47" s="539"/>
      <c r="PLW47" s="539"/>
      <c r="PLX47" s="539"/>
      <c r="PLY47" s="539"/>
      <c r="PLZ47" s="539"/>
      <c r="PMA47" s="539"/>
      <c r="PMB47" s="539"/>
      <c r="PMC47" s="539"/>
      <c r="PMD47" s="539"/>
      <c r="PME47" s="539"/>
      <c r="PMF47" s="539"/>
      <c r="PMG47" s="539"/>
      <c r="PMH47" s="539"/>
      <c r="PMI47" s="539"/>
      <c r="PMJ47" s="539"/>
      <c r="PMK47" s="539"/>
      <c r="PML47" s="539"/>
      <c r="PMM47" s="539"/>
      <c r="PMN47" s="539"/>
      <c r="PMO47" s="539"/>
      <c r="PMP47" s="539"/>
      <c r="PMQ47" s="539"/>
      <c r="PMR47" s="539"/>
      <c r="PMS47" s="539"/>
      <c r="PMT47" s="539"/>
      <c r="PMU47" s="539"/>
      <c r="PMV47" s="539"/>
      <c r="PMW47" s="539"/>
      <c r="PMX47" s="539"/>
      <c r="PMY47" s="539"/>
      <c r="PMZ47" s="539"/>
      <c r="PNA47" s="539"/>
      <c r="PNB47" s="539"/>
      <c r="PNC47" s="539"/>
      <c r="PND47" s="539"/>
      <c r="PNE47" s="539"/>
      <c r="PNF47" s="539"/>
      <c r="PNG47" s="539"/>
      <c r="PNH47" s="539"/>
      <c r="PNI47" s="539"/>
      <c r="PNJ47" s="539"/>
      <c r="PNK47" s="539"/>
      <c r="PNL47" s="539"/>
      <c r="PNM47" s="539"/>
      <c r="PNN47" s="539"/>
      <c r="PNO47" s="539"/>
      <c r="PNP47" s="539"/>
      <c r="PNQ47" s="539"/>
      <c r="PNR47" s="539"/>
      <c r="PNS47" s="539"/>
      <c r="PNT47" s="539"/>
      <c r="PNU47" s="539"/>
      <c r="PNV47" s="539"/>
      <c r="PNW47" s="539"/>
      <c r="PNX47" s="539"/>
      <c r="PNY47" s="539"/>
      <c r="PNZ47" s="539"/>
      <c r="POA47" s="539"/>
      <c r="POB47" s="539"/>
      <c r="POC47" s="539"/>
      <c r="POD47" s="539"/>
      <c r="POE47" s="539"/>
      <c r="POF47" s="539"/>
      <c r="POG47" s="539"/>
      <c r="POH47" s="539"/>
      <c r="POI47" s="539"/>
      <c r="POJ47" s="539"/>
      <c r="POK47" s="539"/>
      <c r="POL47" s="539"/>
      <c r="POM47" s="539"/>
      <c r="PON47" s="539"/>
      <c r="POO47" s="539"/>
      <c r="POP47" s="539"/>
      <c r="POQ47" s="539"/>
      <c r="POR47" s="539"/>
      <c r="POS47" s="539"/>
      <c r="POT47" s="539"/>
      <c r="POU47" s="539"/>
      <c r="POV47" s="539"/>
      <c r="POW47" s="539"/>
      <c r="POX47" s="539"/>
      <c r="POY47" s="539"/>
      <c r="POZ47" s="539"/>
      <c r="PPA47" s="539"/>
      <c r="PPB47" s="539"/>
      <c r="PPC47" s="539"/>
      <c r="PPD47" s="539"/>
      <c r="PPE47" s="539"/>
      <c r="PPF47" s="539"/>
      <c r="PPG47" s="539"/>
      <c r="PPH47" s="539"/>
      <c r="PPI47" s="539"/>
      <c r="PPJ47" s="539"/>
      <c r="PPK47" s="539"/>
      <c r="PPL47" s="539"/>
      <c r="PPM47" s="539"/>
      <c r="PPN47" s="539"/>
      <c r="PPO47" s="539"/>
      <c r="PPP47" s="539"/>
      <c r="PPQ47" s="539"/>
      <c r="PPR47" s="539"/>
      <c r="PPS47" s="539"/>
      <c r="PPT47" s="539"/>
      <c r="PPU47" s="539"/>
      <c r="PPV47" s="539"/>
      <c r="PPW47" s="539"/>
      <c r="PPX47" s="539"/>
      <c r="PPY47" s="539"/>
      <c r="PPZ47" s="539"/>
      <c r="PQA47" s="539"/>
      <c r="PQB47" s="539"/>
      <c r="PQC47" s="539"/>
      <c r="PQD47" s="539"/>
      <c r="PQE47" s="539"/>
      <c r="PQF47" s="539"/>
      <c r="PQG47" s="539"/>
      <c r="PQH47" s="539"/>
      <c r="PQI47" s="539"/>
      <c r="PQJ47" s="539"/>
      <c r="PQK47" s="539"/>
      <c r="PQL47" s="539"/>
      <c r="PQM47" s="539"/>
      <c r="PQN47" s="539"/>
      <c r="PQO47" s="539"/>
      <c r="PQP47" s="539"/>
      <c r="PQQ47" s="539"/>
      <c r="PQR47" s="539"/>
      <c r="PQS47" s="539"/>
      <c r="PQT47" s="539"/>
      <c r="PQU47" s="539"/>
      <c r="PQV47" s="539"/>
      <c r="PQW47" s="539"/>
      <c r="PQX47" s="539"/>
      <c r="PQY47" s="539"/>
      <c r="PQZ47" s="539"/>
      <c r="PRA47" s="539"/>
      <c r="PRB47" s="539"/>
      <c r="PRC47" s="539"/>
      <c r="PRD47" s="539"/>
      <c r="PRE47" s="539"/>
      <c r="PRF47" s="539"/>
      <c r="PRG47" s="539"/>
      <c r="PRH47" s="539"/>
      <c r="PRI47" s="539"/>
      <c r="PRJ47" s="539"/>
      <c r="PRK47" s="539"/>
      <c r="PRL47" s="539"/>
      <c r="PRM47" s="539"/>
      <c r="PRN47" s="539"/>
      <c r="PRO47" s="539"/>
      <c r="PRP47" s="539"/>
      <c r="PRQ47" s="539"/>
      <c r="PRR47" s="539"/>
      <c r="PRS47" s="539"/>
      <c r="PRT47" s="539"/>
      <c r="PRU47" s="539"/>
      <c r="PRV47" s="539"/>
      <c r="PRW47" s="539"/>
      <c r="PRX47" s="539"/>
      <c r="PRY47" s="539"/>
      <c r="PRZ47" s="539"/>
      <c r="PSA47" s="539"/>
      <c r="PSB47" s="539"/>
      <c r="PSC47" s="539"/>
      <c r="PSD47" s="539"/>
      <c r="PSE47" s="539"/>
      <c r="PSF47" s="539"/>
      <c r="PSG47" s="539"/>
      <c r="PSH47" s="539"/>
      <c r="PSI47" s="539"/>
      <c r="PSJ47" s="539"/>
      <c r="PSK47" s="539"/>
      <c r="PSL47" s="539"/>
      <c r="PSM47" s="539"/>
      <c r="PSN47" s="539"/>
      <c r="PSO47" s="539"/>
      <c r="PSP47" s="539"/>
      <c r="PSQ47" s="539"/>
      <c r="PSR47" s="539"/>
      <c r="PSS47" s="539"/>
      <c r="PST47" s="539"/>
      <c r="PSU47" s="539"/>
      <c r="PSV47" s="539"/>
      <c r="PSW47" s="539"/>
      <c r="PSX47" s="539"/>
      <c r="PSY47" s="539"/>
      <c r="PSZ47" s="539"/>
      <c r="PTA47" s="539"/>
      <c r="PTB47" s="539"/>
      <c r="PTC47" s="539"/>
      <c r="PTD47" s="539"/>
      <c r="PTE47" s="539"/>
      <c r="PTF47" s="539"/>
      <c r="PTG47" s="539"/>
      <c r="PTH47" s="539"/>
      <c r="PTI47" s="539"/>
      <c r="PTJ47" s="539"/>
      <c r="PTK47" s="539"/>
      <c r="PTL47" s="539"/>
      <c r="PTM47" s="539"/>
      <c r="PTN47" s="539"/>
      <c r="PTO47" s="539"/>
      <c r="PTP47" s="539"/>
      <c r="PTQ47" s="539"/>
      <c r="PTR47" s="539"/>
      <c r="PTS47" s="539"/>
      <c r="PTT47" s="539"/>
      <c r="PTU47" s="539"/>
      <c r="PTV47" s="539"/>
      <c r="PTW47" s="539"/>
      <c r="PTX47" s="539"/>
      <c r="PTY47" s="539"/>
      <c r="PTZ47" s="539"/>
      <c r="PUA47" s="539"/>
      <c r="PUB47" s="539"/>
      <c r="PUC47" s="539"/>
      <c r="PUD47" s="539"/>
      <c r="PUE47" s="539"/>
      <c r="PUF47" s="539"/>
      <c r="PUG47" s="539"/>
      <c r="PUH47" s="539"/>
      <c r="PUI47" s="539"/>
      <c r="PUJ47" s="539"/>
      <c r="PUK47" s="539"/>
      <c r="PUL47" s="539"/>
      <c r="PUM47" s="539"/>
      <c r="PUN47" s="539"/>
      <c r="PUO47" s="539"/>
      <c r="PUP47" s="539"/>
      <c r="PUQ47" s="539"/>
      <c r="PUR47" s="539"/>
      <c r="PUS47" s="539"/>
      <c r="PUT47" s="539"/>
      <c r="PUU47" s="539"/>
      <c r="PUV47" s="539"/>
      <c r="PUW47" s="539"/>
      <c r="PUX47" s="539"/>
      <c r="PUY47" s="539"/>
      <c r="PUZ47" s="539"/>
      <c r="PVA47" s="539"/>
      <c r="PVB47" s="539"/>
      <c r="PVC47" s="539"/>
      <c r="PVD47" s="539"/>
      <c r="PVE47" s="539"/>
      <c r="PVF47" s="539"/>
      <c r="PVG47" s="539"/>
      <c r="PVH47" s="539"/>
      <c r="PVI47" s="539"/>
      <c r="PVJ47" s="539"/>
      <c r="PVK47" s="539"/>
      <c r="PVL47" s="539"/>
      <c r="PVM47" s="539"/>
      <c r="PVN47" s="539"/>
      <c r="PVO47" s="539"/>
      <c r="PVP47" s="539"/>
      <c r="PVQ47" s="539"/>
      <c r="PVR47" s="539"/>
      <c r="PVS47" s="539"/>
      <c r="PVT47" s="539"/>
      <c r="PVU47" s="539"/>
      <c r="PVV47" s="539"/>
      <c r="PVW47" s="539"/>
      <c r="PVX47" s="539"/>
      <c r="PVY47" s="539"/>
      <c r="PVZ47" s="539"/>
      <c r="PWA47" s="539"/>
      <c r="PWB47" s="539"/>
      <c r="PWC47" s="539"/>
      <c r="PWD47" s="539"/>
      <c r="PWE47" s="539"/>
      <c r="PWF47" s="539"/>
      <c r="PWG47" s="539"/>
      <c r="PWH47" s="539"/>
      <c r="PWI47" s="539"/>
      <c r="PWJ47" s="539"/>
      <c r="PWK47" s="539"/>
      <c r="PWL47" s="539"/>
      <c r="PWM47" s="539"/>
      <c r="PWN47" s="539"/>
      <c r="PWO47" s="539"/>
      <c r="PWP47" s="539"/>
      <c r="PWQ47" s="539"/>
      <c r="PWR47" s="539"/>
      <c r="PWS47" s="539"/>
      <c r="PWT47" s="539"/>
      <c r="PWU47" s="539"/>
      <c r="PWV47" s="539"/>
      <c r="PWW47" s="539"/>
      <c r="PWX47" s="539"/>
      <c r="PWY47" s="539"/>
      <c r="PWZ47" s="539"/>
      <c r="PXA47" s="539"/>
      <c r="PXB47" s="539"/>
      <c r="PXC47" s="539"/>
      <c r="PXD47" s="539"/>
      <c r="PXE47" s="539"/>
      <c r="PXF47" s="539"/>
      <c r="PXG47" s="539"/>
      <c r="PXH47" s="539"/>
      <c r="PXI47" s="539"/>
      <c r="PXJ47" s="539"/>
      <c r="PXK47" s="539"/>
      <c r="PXL47" s="539"/>
      <c r="PXM47" s="539"/>
      <c r="PXN47" s="539"/>
      <c r="PXO47" s="539"/>
      <c r="PXP47" s="539"/>
      <c r="PXQ47" s="539"/>
      <c r="PXR47" s="539"/>
      <c r="PXS47" s="539"/>
      <c r="PXT47" s="539"/>
      <c r="PXU47" s="539"/>
      <c r="PXV47" s="539"/>
      <c r="PXW47" s="539"/>
      <c r="PXX47" s="539"/>
      <c r="PXY47" s="539"/>
      <c r="PXZ47" s="539"/>
      <c r="PYA47" s="539"/>
      <c r="PYB47" s="539"/>
      <c r="PYC47" s="539"/>
      <c r="PYD47" s="539"/>
      <c r="PYE47" s="539"/>
      <c r="PYF47" s="539"/>
      <c r="PYG47" s="539"/>
      <c r="PYH47" s="539"/>
      <c r="PYI47" s="539"/>
      <c r="PYJ47" s="539"/>
      <c r="PYK47" s="539"/>
      <c r="PYL47" s="539"/>
      <c r="PYM47" s="539"/>
      <c r="PYN47" s="539"/>
      <c r="PYO47" s="539"/>
      <c r="PYP47" s="539"/>
      <c r="PYQ47" s="539"/>
      <c r="PYR47" s="539"/>
      <c r="PYS47" s="539"/>
      <c r="PYT47" s="539"/>
      <c r="PYU47" s="539"/>
      <c r="PYV47" s="539"/>
      <c r="PYW47" s="539"/>
      <c r="PYX47" s="539"/>
      <c r="PYY47" s="539"/>
      <c r="PYZ47" s="539"/>
      <c r="PZA47" s="539"/>
      <c r="PZB47" s="539"/>
      <c r="PZC47" s="539"/>
      <c r="PZD47" s="539"/>
      <c r="PZE47" s="539"/>
      <c r="PZF47" s="539"/>
      <c r="PZG47" s="539"/>
      <c r="PZH47" s="539"/>
      <c r="PZI47" s="539"/>
      <c r="PZJ47" s="539"/>
      <c r="PZK47" s="539"/>
      <c r="PZL47" s="539"/>
      <c r="PZM47" s="539"/>
      <c r="PZN47" s="539"/>
      <c r="PZO47" s="539"/>
      <c r="PZP47" s="539"/>
      <c r="PZQ47" s="539"/>
      <c r="PZR47" s="539"/>
      <c r="PZS47" s="539"/>
      <c r="PZT47" s="539"/>
      <c r="PZU47" s="539"/>
      <c r="PZV47" s="539"/>
      <c r="PZW47" s="539"/>
      <c r="PZX47" s="539"/>
      <c r="PZY47" s="539"/>
      <c r="PZZ47" s="539"/>
      <c r="QAA47" s="539"/>
      <c r="QAB47" s="539"/>
      <c r="QAC47" s="539"/>
      <c r="QAD47" s="539"/>
      <c r="QAE47" s="539"/>
      <c r="QAF47" s="539"/>
      <c r="QAG47" s="539"/>
      <c r="QAH47" s="539"/>
      <c r="QAI47" s="539"/>
      <c r="QAJ47" s="539"/>
      <c r="QAK47" s="539"/>
      <c r="QAL47" s="539"/>
      <c r="QAM47" s="539"/>
      <c r="QAN47" s="539"/>
      <c r="QAO47" s="539"/>
      <c r="QAP47" s="539"/>
      <c r="QAQ47" s="539"/>
      <c r="QAR47" s="539"/>
      <c r="QAS47" s="539"/>
      <c r="QAT47" s="539"/>
      <c r="QAU47" s="539"/>
      <c r="QAV47" s="539"/>
      <c r="QAW47" s="539"/>
      <c r="QAX47" s="539"/>
      <c r="QAY47" s="539"/>
      <c r="QAZ47" s="539"/>
      <c r="QBA47" s="539"/>
      <c r="QBB47" s="539"/>
      <c r="QBC47" s="539"/>
      <c r="QBD47" s="539"/>
      <c r="QBE47" s="539"/>
      <c r="QBF47" s="539"/>
      <c r="QBG47" s="539"/>
      <c r="QBH47" s="539"/>
      <c r="QBI47" s="539"/>
      <c r="QBJ47" s="539"/>
      <c r="QBK47" s="539"/>
      <c r="QBL47" s="539"/>
      <c r="QBM47" s="539"/>
      <c r="QBN47" s="539"/>
      <c r="QBO47" s="539"/>
      <c r="QBP47" s="539"/>
      <c r="QBQ47" s="539"/>
      <c r="QBR47" s="539"/>
      <c r="QBS47" s="539"/>
      <c r="QBT47" s="539"/>
      <c r="QBU47" s="539"/>
      <c r="QBV47" s="539"/>
      <c r="QBW47" s="539"/>
      <c r="QBX47" s="539"/>
      <c r="QBY47" s="539"/>
      <c r="QBZ47" s="539"/>
      <c r="QCA47" s="539"/>
      <c r="QCB47" s="539"/>
      <c r="QCC47" s="539"/>
      <c r="QCD47" s="539"/>
      <c r="QCE47" s="539"/>
      <c r="QCF47" s="539"/>
      <c r="QCG47" s="539"/>
      <c r="QCH47" s="539"/>
      <c r="QCI47" s="539"/>
      <c r="QCJ47" s="539"/>
      <c r="QCK47" s="539"/>
      <c r="QCL47" s="539"/>
      <c r="QCM47" s="539"/>
      <c r="QCN47" s="539"/>
      <c r="QCO47" s="539"/>
      <c r="QCP47" s="539"/>
      <c r="QCQ47" s="539"/>
      <c r="QCR47" s="539"/>
      <c r="QCS47" s="539"/>
      <c r="QCT47" s="539"/>
      <c r="QCU47" s="539"/>
      <c r="QCV47" s="539"/>
      <c r="QCW47" s="539"/>
      <c r="QCX47" s="539"/>
      <c r="QCY47" s="539"/>
      <c r="QCZ47" s="539"/>
      <c r="QDA47" s="539"/>
      <c r="QDB47" s="539"/>
      <c r="QDC47" s="539"/>
      <c r="QDD47" s="539"/>
      <c r="QDE47" s="539"/>
      <c r="QDF47" s="539"/>
      <c r="QDG47" s="539"/>
      <c r="QDH47" s="539"/>
      <c r="QDI47" s="539"/>
      <c r="QDJ47" s="539"/>
      <c r="QDK47" s="539"/>
      <c r="QDL47" s="539"/>
      <c r="QDM47" s="539"/>
      <c r="QDN47" s="539"/>
      <c r="QDO47" s="539"/>
      <c r="QDP47" s="539"/>
      <c r="QDQ47" s="539"/>
      <c r="QDR47" s="539"/>
      <c r="QDS47" s="539"/>
      <c r="QDT47" s="539"/>
      <c r="QDU47" s="539"/>
      <c r="QDV47" s="539"/>
      <c r="QDW47" s="539"/>
      <c r="QDX47" s="539"/>
      <c r="QDY47" s="539"/>
      <c r="QDZ47" s="539"/>
      <c r="QEA47" s="539"/>
      <c r="QEB47" s="539"/>
      <c r="QEC47" s="539"/>
      <c r="QED47" s="539"/>
      <c r="QEE47" s="539"/>
      <c r="QEF47" s="539"/>
      <c r="QEG47" s="539"/>
      <c r="QEH47" s="539"/>
      <c r="QEI47" s="539"/>
      <c r="QEJ47" s="539"/>
      <c r="QEK47" s="539"/>
      <c r="QEL47" s="539"/>
      <c r="QEM47" s="539"/>
      <c r="QEN47" s="539"/>
      <c r="QEO47" s="539"/>
      <c r="QEP47" s="539"/>
      <c r="QEQ47" s="539"/>
      <c r="QER47" s="539"/>
      <c r="QES47" s="539"/>
      <c r="QET47" s="539"/>
      <c r="QEU47" s="539"/>
      <c r="QEV47" s="539"/>
      <c r="QEW47" s="539"/>
      <c r="QEX47" s="539"/>
      <c r="QEY47" s="539"/>
      <c r="QEZ47" s="539"/>
      <c r="QFA47" s="539"/>
      <c r="QFB47" s="539"/>
      <c r="QFC47" s="539"/>
      <c r="QFD47" s="539"/>
      <c r="QFE47" s="539"/>
      <c r="QFF47" s="539"/>
      <c r="QFG47" s="539"/>
      <c r="QFH47" s="539"/>
      <c r="QFI47" s="539"/>
      <c r="QFJ47" s="539"/>
      <c r="QFK47" s="539"/>
      <c r="QFL47" s="539"/>
      <c r="QFM47" s="539"/>
      <c r="QFN47" s="539"/>
      <c r="QFO47" s="539"/>
      <c r="QFP47" s="539"/>
      <c r="QFQ47" s="539"/>
      <c r="QFR47" s="539"/>
      <c r="QFS47" s="539"/>
      <c r="QFT47" s="539"/>
      <c r="QFU47" s="539"/>
      <c r="QFV47" s="539"/>
      <c r="QFW47" s="539"/>
      <c r="QFX47" s="539"/>
      <c r="QFY47" s="539"/>
      <c r="QFZ47" s="539"/>
      <c r="QGA47" s="539"/>
      <c r="QGB47" s="539"/>
      <c r="QGC47" s="539"/>
      <c r="QGD47" s="539"/>
      <c r="QGE47" s="539"/>
      <c r="QGF47" s="539"/>
      <c r="QGG47" s="539"/>
      <c r="QGH47" s="539"/>
      <c r="QGI47" s="539"/>
      <c r="QGJ47" s="539"/>
      <c r="QGK47" s="539"/>
      <c r="QGL47" s="539"/>
      <c r="QGM47" s="539"/>
      <c r="QGN47" s="539"/>
      <c r="QGO47" s="539"/>
      <c r="QGP47" s="539"/>
      <c r="QGQ47" s="539"/>
      <c r="QGR47" s="539"/>
      <c r="QGS47" s="539"/>
      <c r="QGT47" s="539"/>
      <c r="QGU47" s="539"/>
      <c r="QGV47" s="539"/>
      <c r="QGW47" s="539"/>
      <c r="QGX47" s="539"/>
      <c r="QGY47" s="539"/>
      <c r="QGZ47" s="539"/>
      <c r="QHA47" s="539"/>
      <c r="QHB47" s="539"/>
      <c r="QHC47" s="539"/>
      <c r="QHD47" s="539"/>
      <c r="QHE47" s="539"/>
      <c r="QHF47" s="539"/>
      <c r="QHG47" s="539"/>
      <c r="QHH47" s="539"/>
      <c r="QHI47" s="539"/>
      <c r="QHJ47" s="539"/>
      <c r="QHK47" s="539"/>
      <c r="QHL47" s="539"/>
      <c r="QHM47" s="539"/>
      <c r="QHN47" s="539"/>
      <c r="QHO47" s="539"/>
      <c r="QHP47" s="539"/>
      <c r="QHQ47" s="539"/>
      <c r="QHR47" s="539"/>
      <c r="QHS47" s="539"/>
      <c r="QHT47" s="539"/>
      <c r="QHU47" s="539"/>
      <c r="QHV47" s="539"/>
      <c r="QHW47" s="539"/>
      <c r="QHX47" s="539"/>
      <c r="QHY47" s="539"/>
      <c r="QHZ47" s="539"/>
      <c r="QIA47" s="539"/>
      <c r="QIB47" s="539"/>
      <c r="QIC47" s="539"/>
      <c r="QID47" s="539"/>
      <c r="QIE47" s="539"/>
      <c r="QIF47" s="539"/>
      <c r="QIG47" s="539"/>
      <c r="QIH47" s="539"/>
      <c r="QII47" s="539"/>
      <c r="QIJ47" s="539"/>
      <c r="QIK47" s="539"/>
      <c r="QIL47" s="539"/>
      <c r="QIM47" s="539"/>
      <c r="QIN47" s="539"/>
      <c r="QIO47" s="539"/>
      <c r="QIP47" s="539"/>
      <c r="QIQ47" s="539"/>
      <c r="QIR47" s="539"/>
      <c r="QIS47" s="539"/>
      <c r="QIT47" s="539"/>
      <c r="QIU47" s="539"/>
      <c r="QIV47" s="539"/>
      <c r="QIW47" s="539"/>
      <c r="QIX47" s="539"/>
      <c r="QIY47" s="539"/>
      <c r="QIZ47" s="539"/>
      <c r="QJA47" s="539"/>
      <c r="QJB47" s="539"/>
      <c r="QJC47" s="539"/>
      <c r="QJD47" s="539"/>
      <c r="QJE47" s="539"/>
      <c r="QJF47" s="539"/>
      <c r="QJG47" s="539"/>
      <c r="QJH47" s="539"/>
      <c r="QJI47" s="539"/>
      <c r="QJJ47" s="539"/>
      <c r="QJK47" s="539"/>
      <c r="QJL47" s="539"/>
      <c r="QJM47" s="539"/>
      <c r="QJN47" s="539"/>
      <c r="QJO47" s="539"/>
      <c r="QJP47" s="539"/>
      <c r="QJQ47" s="539"/>
      <c r="QJR47" s="539"/>
      <c r="QJS47" s="539"/>
      <c r="QJT47" s="539"/>
      <c r="QJU47" s="539"/>
      <c r="QJV47" s="539"/>
      <c r="QJW47" s="539"/>
      <c r="QJX47" s="539"/>
      <c r="QJY47" s="539"/>
      <c r="QJZ47" s="539"/>
      <c r="QKA47" s="539"/>
      <c r="QKB47" s="539"/>
      <c r="QKC47" s="539"/>
      <c r="QKD47" s="539"/>
      <c r="QKE47" s="539"/>
      <c r="QKF47" s="539"/>
      <c r="QKG47" s="539"/>
      <c r="QKH47" s="539"/>
      <c r="QKI47" s="539"/>
      <c r="QKJ47" s="539"/>
      <c r="QKK47" s="539"/>
      <c r="QKL47" s="539"/>
      <c r="QKM47" s="539"/>
      <c r="QKN47" s="539"/>
      <c r="QKO47" s="539"/>
      <c r="QKP47" s="539"/>
      <c r="QKQ47" s="539"/>
      <c r="QKR47" s="539"/>
      <c r="QKS47" s="539"/>
      <c r="QKT47" s="539"/>
      <c r="QKU47" s="539"/>
      <c r="QKV47" s="539"/>
      <c r="QKW47" s="539"/>
      <c r="QKX47" s="539"/>
      <c r="QKY47" s="539"/>
      <c r="QKZ47" s="539"/>
      <c r="QLA47" s="539"/>
      <c r="QLB47" s="539"/>
      <c r="QLC47" s="539"/>
      <c r="QLD47" s="539"/>
      <c r="QLE47" s="539"/>
      <c r="QLF47" s="539"/>
      <c r="QLG47" s="539"/>
      <c r="QLH47" s="539"/>
      <c r="QLI47" s="539"/>
      <c r="QLJ47" s="539"/>
      <c r="QLK47" s="539"/>
      <c r="QLL47" s="539"/>
      <c r="QLM47" s="539"/>
      <c r="QLN47" s="539"/>
      <c r="QLO47" s="539"/>
      <c r="QLP47" s="539"/>
      <c r="QLQ47" s="539"/>
      <c r="QLR47" s="539"/>
      <c r="QLS47" s="539"/>
      <c r="QLT47" s="539"/>
      <c r="QLU47" s="539"/>
      <c r="QLV47" s="539"/>
      <c r="QLW47" s="539"/>
      <c r="QLX47" s="539"/>
      <c r="QLY47" s="539"/>
      <c r="QLZ47" s="539"/>
      <c r="QMA47" s="539"/>
      <c r="QMB47" s="539"/>
      <c r="QMC47" s="539"/>
      <c r="QMD47" s="539"/>
      <c r="QME47" s="539"/>
      <c r="QMF47" s="539"/>
      <c r="QMG47" s="539"/>
      <c r="QMH47" s="539"/>
      <c r="QMI47" s="539"/>
      <c r="QMJ47" s="539"/>
      <c r="QMK47" s="539"/>
      <c r="QML47" s="539"/>
      <c r="QMM47" s="539"/>
      <c r="QMN47" s="539"/>
      <c r="QMO47" s="539"/>
      <c r="QMP47" s="539"/>
      <c r="QMQ47" s="539"/>
      <c r="QMR47" s="539"/>
      <c r="QMS47" s="539"/>
      <c r="QMT47" s="539"/>
      <c r="QMU47" s="539"/>
      <c r="QMV47" s="539"/>
      <c r="QMW47" s="539"/>
      <c r="QMX47" s="539"/>
      <c r="QMY47" s="539"/>
      <c r="QMZ47" s="539"/>
      <c r="QNA47" s="539"/>
      <c r="QNB47" s="539"/>
      <c r="QNC47" s="539"/>
      <c r="QND47" s="539"/>
      <c r="QNE47" s="539"/>
      <c r="QNF47" s="539"/>
      <c r="QNG47" s="539"/>
      <c r="QNH47" s="539"/>
      <c r="QNI47" s="539"/>
      <c r="QNJ47" s="539"/>
      <c r="QNK47" s="539"/>
      <c r="QNL47" s="539"/>
      <c r="QNM47" s="539"/>
      <c r="QNN47" s="539"/>
      <c r="QNO47" s="539"/>
      <c r="QNP47" s="539"/>
      <c r="QNQ47" s="539"/>
      <c r="QNR47" s="539"/>
      <c r="QNS47" s="539"/>
      <c r="QNT47" s="539"/>
      <c r="QNU47" s="539"/>
      <c r="QNV47" s="539"/>
      <c r="QNW47" s="539"/>
      <c r="QNX47" s="539"/>
      <c r="QNY47" s="539"/>
      <c r="QNZ47" s="539"/>
      <c r="QOA47" s="539"/>
      <c r="QOB47" s="539"/>
      <c r="QOC47" s="539"/>
      <c r="QOD47" s="539"/>
      <c r="QOE47" s="539"/>
      <c r="QOF47" s="539"/>
      <c r="QOG47" s="539"/>
      <c r="QOH47" s="539"/>
      <c r="QOI47" s="539"/>
      <c r="QOJ47" s="539"/>
      <c r="QOK47" s="539"/>
      <c r="QOL47" s="539"/>
      <c r="QOM47" s="539"/>
      <c r="QON47" s="539"/>
      <c r="QOO47" s="539"/>
      <c r="QOP47" s="539"/>
      <c r="QOQ47" s="539"/>
      <c r="QOR47" s="539"/>
      <c r="QOS47" s="539"/>
      <c r="QOT47" s="539"/>
      <c r="QOU47" s="539"/>
      <c r="QOV47" s="539"/>
      <c r="QOW47" s="539"/>
      <c r="QOX47" s="539"/>
      <c r="QOY47" s="539"/>
      <c r="QOZ47" s="539"/>
      <c r="QPA47" s="539"/>
      <c r="QPB47" s="539"/>
      <c r="QPC47" s="539"/>
      <c r="QPD47" s="539"/>
      <c r="QPE47" s="539"/>
      <c r="QPF47" s="539"/>
      <c r="QPG47" s="539"/>
      <c r="QPH47" s="539"/>
      <c r="QPI47" s="539"/>
      <c r="QPJ47" s="539"/>
      <c r="QPK47" s="539"/>
      <c r="QPL47" s="539"/>
      <c r="QPM47" s="539"/>
      <c r="QPN47" s="539"/>
      <c r="QPO47" s="539"/>
      <c r="QPP47" s="539"/>
      <c r="QPQ47" s="539"/>
      <c r="QPR47" s="539"/>
      <c r="QPS47" s="539"/>
      <c r="QPT47" s="539"/>
      <c r="QPU47" s="539"/>
      <c r="QPV47" s="539"/>
      <c r="QPW47" s="539"/>
      <c r="QPX47" s="539"/>
      <c r="QPY47" s="539"/>
      <c r="QPZ47" s="539"/>
      <c r="QQA47" s="539"/>
      <c r="QQB47" s="539"/>
      <c r="QQC47" s="539"/>
      <c r="QQD47" s="539"/>
      <c r="QQE47" s="539"/>
      <c r="QQF47" s="539"/>
      <c r="QQG47" s="539"/>
      <c r="QQH47" s="539"/>
      <c r="QQI47" s="539"/>
      <c r="QQJ47" s="539"/>
      <c r="QQK47" s="539"/>
      <c r="QQL47" s="539"/>
      <c r="QQM47" s="539"/>
      <c r="QQN47" s="539"/>
      <c r="QQO47" s="539"/>
      <c r="QQP47" s="539"/>
      <c r="QQQ47" s="539"/>
      <c r="QQR47" s="539"/>
      <c r="QQS47" s="539"/>
      <c r="QQT47" s="539"/>
      <c r="QQU47" s="539"/>
      <c r="QQV47" s="539"/>
      <c r="QQW47" s="539"/>
      <c r="QQX47" s="539"/>
      <c r="QQY47" s="539"/>
      <c r="QQZ47" s="539"/>
      <c r="QRA47" s="539"/>
      <c r="QRB47" s="539"/>
      <c r="QRC47" s="539"/>
      <c r="QRD47" s="539"/>
      <c r="QRE47" s="539"/>
      <c r="QRF47" s="539"/>
      <c r="QRG47" s="539"/>
      <c r="QRH47" s="539"/>
      <c r="QRI47" s="539"/>
      <c r="QRJ47" s="539"/>
      <c r="QRK47" s="539"/>
      <c r="QRL47" s="539"/>
      <c r="QRM47" s="539"/>
      <c r="QRN47" s="539"/>
      <c r="QRO47" s="539"/>
      <c r="QRP47" s="539"/>
      <c r="QRQ47" s="539"/>
      <c r="QRR47" s="539"/>
      <c r="QRS47" s="539"/>
      <c r="QRT47" s="539"/>
      <c r="QRU47" s="539"/>
      <c r="QRV47" s="539"/>
      <c r="QRW47" s="539"/>
      <c r="QRX47" s="539"/>
      <c r="QRY47" s="539"/>
      <c r="QRZ47" s="539"/>
      <c r="QSA47" s="539"/>
      <c r="QSB47" s="539"/>
      <c r="QSC47" s="539"/>
      <c r="QSD47" s="539"/>
      <c r="QSE47" s="539"/>
      <c r="QSF47" s="539"/>
      <c r="QSG47" s="539"/>
      <c r="QSH47" s="539"/>
      <c r="QSI47" s="539"/>
      <c r="QSJ47" s="539"/>
      <c r="QSK47" s="539"/>
      <c r="QSL47" s="539"/>
      <c r="QSM47" s="539"/>
      <c r="QSN47" s="539"/>
      <c r="QSO47" s="539"/>
      <c r="QSP47" s="539"/>
      <c r="QSQ47" s="539"/>
      <c r="QSR47" s="539"/>
      <c r="QSS47" s="539"/>
      <c r="QST47" s="539"/>
      <c r="QSU47" s="539"/>
      <c r="QSV47" s="539"/>
      <c r="QSW47" s="539"/>
      <c r="QSX47" s="539"/>
      <c r="QSY47" s="539"/>
      <c r="QSZ47" s="539"/>
      <c r="QTA47" s="539"/>
      <c r="QTB47" s="539"/>
      <c r="QTC47" s="539"/>
      <c r="QTD47" s="539"/>
      <c r="QTE47" s="539"/>
      <c r="QTF47" s="539"/>
      <c r="QTG47" s="539"/>
      <c r="QTH47" s="539"/>
      <c r="QTI47" s="539"/>
      <c r="QTJ47" s="539"/>
      <c r="QTK47" s="539"/>
      <c r="QTL47" s="539"/>
      <c r="QTM47" s="539"/>
      <c r="QTN47" s="539"/>
      <c r="QTO47" s="539"/>
      <c r="QTP47" s="539"/>
      <c r="QTQ47" s="539"/>
      <c r="QTR47" s="539"/>
      <c r="QTS47" s="539"/>
      <c r="QTT47" s="539"/>
      <c r="QTU47" s="539"/>
      <c r="QTV47" s="539"/>
      <c r="QTW47" s="539"/>
      <c r="QTX47" s="539"/>
      <c r="QTY47" s="539"/>
      <c r="QTZ47" s="539"/>
      <c r="QUA47" s="539"/>
      <c r="QUB47" s="539"/>
      <c r="QUC47" s="539"/>
      <c r="QUD47" s="539"/>
      <c r="QUE47" s="539"/>
      <c r="QUF47" s="539"/>
      <c r="QUG47" s="539"/>
      <c r="QUH47" s="539"/>
      <c r="QUI47" s="539"/>
      <c r="QUJ47" s="539"/>
      <c r="QUK47" s="539"/>
      <c r="QUL47" s="539"/>
      <c r="QUM47" s="539"/>
      <c r="QUN47" s="539"/>
      <c r="QUO47" s="539"/>
      <c r="QUP47" s="539"/>
      <c r="QUQ47" s="539"/>
      <c r="QUR47" s="539"/>
      <c r="QUS47" s="539"/>
      <c r="QUT47" s="539"/>
      <c r="QUU47" s="539"/>
      <c r="QUV47" s="539"/>
      <c r="QUW47" s="539"/>
      <c r="QUX47" s="539"/>
      <c r="QUY47" s="539"/>
      <c r="QUZ47" s="539"/>
      <c r="QVA47" s="539"/>
      <c r="QVB47" s="539"/>
      <c r="QVC47" s="539"/>
      <c r="QVD47" s="539"/>
      <c r="QVE47" s="539"/>
      <c r="QVF47" s="539"/>
      <c r="QVG47" s="539"/>
      <c r="QVH47" s="539"/>
      <c r="QVI47" s="539"/>
      <c r="QVJ47" s="539"/>
      <c r="QVK47" s="539"/>
      <c r="QVL47" s="539"/>
      <c r="QVM47" s="539"/>
      <c r="QVN47" s="539"/>
      <c r="QVO47" s="539"/>
      <c r="QVP47" s="539"/>
      <c r="QVQ47" s="539"/>
      <c r="QVR47" s="539"/>
      <c r="QVS47" s="539"/>
      <c r="QVT47" s="539"/>
      <c r="QVU47" s="539"/>
      <c r="QVV47" s="539"/>
      <c r="QVW47" s="539"/>
      <c r="QVX47" s="539"/>
      <c r="QVY47" s="539"/>
      <c r="QVZ47" s="539"/>
      <c r="QWA47" s="539"/>
      <c r="QWB47" s="539"/>
      <c r="QWC47" s="539"/>
      <c r="QWD47" s="539"/>
      <c r="QWE47" s="539"/>
      <c r="QWF47" s="539"/>
      <c r="QWG47" s="539"/>
      <c r="QWH47" s="539"/>
      <c r="QWI47" s="539"/>
      <c r="QWJ47" s="539"/>
      <c r="QWK47" s="539"/>
      <c r="QWL47" s="539"/>
      <c r="QWM47" s="539"/>
      <c r="QWN47" s="539"/>
      <c r="QWO47" s="539"/>
      <c r="QWP47" s="539"/>
      <c r="QWQ47" s="539"/>
      <c r="QWR47" s="539"/>
      <c r="QWS47" s="539"/>
      <c r="QWT47" s="539"/>
      <c r="QWU47" s="539"/>
      <c r="QWV47" s="539"/>
      <c r="QWW47" s="539"/>
      <c r="QWX47" s="539"/>
      <c r="QWY47" s="539"/>
      <c r="QWZ47" s="539"/>
      <c r="QXA47" s="539"/>
      <c r="QXB47" s="539"/>
      <c r="QXC47" s="539"/>
      <c r="QXD47" s="539"/>
      <c r="QXE47" s="539"/>
      <c r="QXF47" s="539"/>
      <c r="QXG47" s="539"/>
      <c r="QXH47" s="539"/>
      <c r="QXI47" s="539"/>
      <c r="QXJ47" s="539"/>
      <c r="QXK47" s="539"/>
      <c r="QXL47" s="539"/>
      <c r="QXM47" s="539"/>
      <c r="QXN47" s="539"/>
      <c r="QXO47" s="539"/>
      <c r="QXP47" s="539"/>
      <c r="QXQ47" s="539"/>
      <c r="QXR47" s="539"/>
      <c r="QXS47" s="539"/>
      <c r="QXT47" s="539"/>
      <c r="QXU47" s="539"/>
      <c r="QXV47" s="539"/>
      <c r="QXW47" s="539"/>
      <c r="QXX47" s="539"/>
      <c r="QXY47" s="539"/>
      <c r="QXZ47" s="539"/>
      <c r="QYA47" s="539"/>
      <c r="QYB47" s="539"/>
      <c r="QYC47" s="539"/>
      <c r="QYD47" s="539"/>
      <c r="QYE47" s="539"/>
      <c r="QYF47" s="539"/>
      <c r="QYG47" s="539"/>
      <c r="QYH47" s="539"/>
      <c r="QYI47" s="539"/>
      <c r="QYJ47" s="539"/>
      <c r="QYK47" s="539"/>
      <c r="QYL47" s="539"/>
      <c r="QYM47" s="539"/>
      <c r="QYN47" s="539"/>
      <c r="QYO47" s="539"/>
      <c r="QYP47" s="539"/>
      <c r="QYQ47" s="539"/>
      <c r="QYR47" s="539"/>
      <c r="QYS47" s="539"/>
      <c r="QYT47" s="539"/>
      <c r="QYU47" s="539"/>
      <c r="QYV47" s="539"/>
      <c r="QYW47" s="539"/>
      <c r="QYX47" s="539"/>
      <c r="QYY47" s="539"/>
      <c r="QYZ47" s="539"/>
      <c r="QZA47" s="539"/>
      <c r="QZB47" s="539"/>
      <c r="QZC47" s="539"/>
      <c r="QZD47" s="539"/>
      <c r="QZE47" s="539"/>
      <c r="QZF47" s="539"/>
      <c r="QZG47" s="539"/>
      <c r="QZH47" s="539"/>
      <c r="QZI47" s="539"/>
      <c r="QZJ47" s="539"/>
      <c r="QZK47" s="539"/>
      <c r="QZL47" s="539"/>
      <c r="QZM47" s="539"/>
      <c r="QZN47" s="539"/>
      <c r="QZO47" s="539"/>
      <c r="QZP47" s="539"/>
      <c r="QZQ47" s="539"/>
      <c r="QZR47" s="539"/>
      <c r="QZS47" s="539"/>
      <c r="QZT47" s="539"/>
      <c r="QZU47" s="539"/>
      <c r="QZV47" s="539"/>
      <c r="QZW47" s="539"/>
      <c r="QZX47" s="539"/>
      <c r="QZY47" s="539"/>
      <c r="QZZ47" s="539"/>
      <c r="RAA47" s="539"/>
      <c r="RAB47" s="539"/>
      <c r="RAC47" s="539"/>
      <c r="RAD47" s="539"/>
      <c r="RAE47" s="539"/>
      <c r="RAF47" s="539"/>
      <c r="RAG47" s="539"/>
      <c r="RAH47" s="539"/>
      <c r="RAI47" s="539"/>
      <c r="RAJ47" s="539"/>
      <c r="RAK47" s="539"/>
      <c r="RAL47" s="539"/>
      <c r="RAM47" s="539"/>
      <c r="RAN47" s="539"/>
      <c r="RAO47" s="539"/>
      <c r="RAP47" s="539"/>
      <c r="RAQ47" s="539"/>
      <c r="RAR47" s="539"/>
      <c r="RAS47" s="539"/>
      <c r="RAT47" s="539"/>
      <c r="RAU47" s="539"/>
      <c r="RAV47" s="539"/>
      <c r="RAW47" s="539"/>
      <c r="RAX47" s="539"/>
      <c r="RAY47" s="539"/>
      <c r="RAZ47" s="539"/>
      <c r="RBA47" s="539"/>
      <c r="RBB47" s="539"/>
      <c r="RBC47" s="539"/>
      <c r="RBD47" s="539"/>
      <c r="RBE47" s="539"/>
      <c r="RBF47" s="539"/>
      <c r="RBG47" s="539"/>
      <c r="RBH47" s="539"/>
      <c r="RBI47" s="539"/>
      <c r="RBJ47" s="539"/>
      <c r="RBK47" s="539"/>
      <c r="RBL47" s="539"/>
      <c r="RBM47" s="539"/>
      <c r="RBN47" s="539"/>
      <c r="RBO47" s="539"/>
      <c r="RBP47" s="539"/>
      <c r="RBQ47" s="539"/>
      <c r="RBR47" s="539"/>
      <c r="RBS47" s="539"/>
      <c r="RBT47" s="539"/>
      <c r="RBU47" s="539"/>
      <c r="RBV47" s="539"/>
      <c r="RBW47" s="539"/>
      <c r="RBX47" s="539"/>
      <c r="RBY47" s="539"/>
      <c r="RBZ47" s="539"/>
      <c r="RCA47" s="539"/>
      <c r="RCB47" s="539"/>
      <c r="RCC47" s="539"/>
      <c r="RCD47" s="539"/>
      <c r="RCE47" s="539"/>
      <c r="RCF47" s="539"/>
      <c r="RCG47" s="539"/>
      <c r="RCH47" s="539"/>
      <c r="RCI47" s="539"/>
      <c r="RCJ47" s="539"/>
      <c r="RCK47" s="539"/>
      <c r="RCL47" s="539"/>
      <c r="RCM47" s="539"/>
      <c r="RCN47" s="539"/>
      <c r="RCO47" s="539"/>
      <c r="RCP47" s="539"/>
      <c r="RCQ47" s="539"/>
      <c r="RCR47" s="539"/>
      <c r="RCS47" s="539"/>
      <c r="RCT47" s="539"/>
      <c r="RCU47" s="539"/>
      <c r="RCV47" s="539"/>
      <c r="RCW47" s="539"/>
      <c r="RCX47" s="539"/>
      <c r="RCY47" s="539"/>
      <c r="RCZ47" s="539"/>
      <c r="RDA47" s="539"/>
      <c r="RDB47" s="539"/>
      <c r="RDC47" s="539"/>
      <c r="RDD47" s="539"/>
      <c r="RDE47" s="539"/>
      <c r="RDF47" s="539"/>
      <c r="RDG47" s="539"/>
      <c r="RDH47" s="539"/>
      <c r="RDI47" s="539"/>
      <c r="RDJ47" s="539"/>
      <c r="RDK47" s="539"/>
      <c r="RDL47" s="539"/>
      <c r="RDM47" s="539"/>
      <c r="RDN47" s="539"/>
      <c r="RDO47" s="539"/>
      <c r="RDP47" s="539"/>
      <c r="RDQ47" s="539"/>
      <c r="RDR47" s="539"/>
      <c r="RDS47" s="539"/>
      <c r="RDT47" s="539"/>
      <c r="RDU47" s="539"/>
      <c r="RDV47" s="539"/>
      <c r="RDW47" s="539"/>
      <c r="RDX47" s="539"/>
      <c r="RDY47" s="539"/>
      <c r="RDZ47" s="539"/>
      <c r="REA47" s="539"/>
      <c r="REB47" s="539"/>
      <c r="REC47" s="539"/>
      <c r="RED47" s="539"/>
      <c r="REE47" s="539"/>
      <c r="REF47" s="539"/>
      <c r="REG47" s="539"/>
      <c r="REH47" s="539"/>
      <c r="REI47" s="539"/>
      <c r="REJ47" s="539"/>
      <c r="REK47" s="539"/>
      <c r="REL47" s="539"/>
      <c r="REM47" s="539"/>
      <c r="REN47" s="539"/>
      <c r="REO47" s="539"/>
      <c r="REP47" s="539"/>
      <c r="REQ47" s="539"/>
      <c r="RER47" s="539"/>
      <c r="RES47" s="539"/>
      <c r="RET47" s="539"/>
      <c r="REU47" s="539"/>
      <c r="REV47" s="539"/>
      <c r="REW47" s="539"/>
      <c r="REX47" s="539"/>
      <c r="REY47" s="539"/>
      <c r="REZ47" s="539"/>
      <c r="RFA47" s="539"/>
      <c r="RFB47" s="539"/>
      <c r="RFC47" s="539"/>
      <c r="RFD47" s="539"/>
      <c r="RFE47" s="539"/>
      <c r="RFF47" s="539"/>
      <c r="RFG47" s="539"/>
      <c r="RFH47" s="539"/>
      <c r="RFI47" s="539"/>
      <c r="RFJ47" s="539"/>
      <c r="RFK47" s="539"/>
      <c r="RFL47" s="539"/>
      <c r="RFM47" s="539"/>
      <c r="RFN47" s="539"/>
      <c r="RFO47" s="539"/>
      <c r="RFP47" s="539"/>
      <c r="RFQ47" s="539"/>
      <c r="RFR47" s="539"/>
      <c r="RFS47" s="539"/>
      <c r="RFT47" s="539"/>
      <c r="RFU47" s="539"/>
      <c r="RFV47" s="539"/>
      <c r="RFW47" s="539"/>
      <c r="RFX47" s="539"/>
      <c r="RFY47" s="539"/>
      <c r="RFZ47" s="539"/>
      <c r="RGA47" s="539"/>
      <c r="RGB47" s="539"/>
      <c r="RGC47" s="539"/>
      <c r="RGD47" s="539"/>
      <c r="RGE47" s="539"/>
      <c r="RGF47" s="539"/>
      <c r="RGG47" s="539"/>
      <c r="RGH47" s="539"/>
      <c r="RGI47" s="539"/>
      <c r="RGJ47" s="539"/>
      <c r="RGK47" s="539"/>
      <c r="RGL47" s="539"/>
      <c r="RGM47" s="539"/>
      <c r="RGN47" s="539"/>
      <c r="RGO47" s="539"/>
      <c r="RGP47" s="539"/>
      <c r="RGQ47" s="539"/>
      <c r="RGR47" s="539"/>
      <c r="RGS47" s="539"/>
      <c r="RGT47" s="539"/>
      <c r="RGU47" s="539"/>
      <c r="RGV47" s="539"/>
      <c r="RGW47" s="539"/>
      <c r="RGX47" s="539"/>
      <c r="RGY47" s="539"/>
      <c r="RGZ47" s="539"/>
      <c r="RHA47" s="539"/>
      <c r="RHB47" s="539"/>
      <c r="RHC47" s="539"/>
      <c r="RHD47" s="539"/>
      <c r="RHE47" s="539"/>
      <c r="RHF47" s="539"/>
      <c r="RHG47" s="539"/>
      <c r="RHH47" s="539"/>
      <c r="RHI47" s="539"/>
      <c r="RHJ47" s="539"/>
      <c r="RHK47" s="539"/>
      <c r="RHL47" s="539"/>
      <c r="RHM47" s="539"/>
      <c r="RHN47" s="539"/>
      <c r="RHO47" s="539"/>
      <c r="RHP47" s="539"/>
      <c r="RHQ47" s="539"/>
      <c r="RHR47" s="539"/>
      <c r="RHS47" s="539"/>
      <c r="RHT47" s="539"/>
      <c r="RHU47" s="539"/>
      <c r="RHV47" s="539"/>
      <c r="RHW47" s="539"/>
      <c r="RHX47" s="539"/>
      <c r="RHY47" s="539"/>
      <c r="RHZ47" s="539"/>
      <c r="RIA47" s="539"/>
      <c r="RIB47" s="539"/>
      <c r="RIC47" s="539"/>
      <c r="RID47" s="539"/>
      <c r="RIE47" s="539"/>
      <c r="RIF47" s="539"/>
      <c r="RIG47" s="539"/>
      <c r="RIH47" s="539"/>
      <c r="RII47" s="539"/>
      <c r="RIJ47" s="539"/>
      <c r="RIK47" s="539"/>
      <c r="RIL47" s="539"/>
      <c r="RIM47" s="539"/>
      <c r="RIN47" s="539"/>
      <c r="RIO47" s="539"/>
      <c r="RIP47" s="539"/>
      <c r="RIQ47" s="539"/>
      <c r="RIR47" s="539"/>
      <c r="RIS47" s="539"/>
      <c r="RIT47" s="539"/>
      <c r="RIU47" s="539"/>
      <c r="RIV47" s="539"/>
      <c r="RIW47" s="539"/>
      <c r="RIX47" s="539"/>
      <c r="RIY47" s="539"/>
      <c r="RIZ47" s="539"/>
      <c r="RJA47" s="539"/>
      <c r="RJB47" s="539"/>
      <c r="RJC47" s="539"/>
      <c r="RJD47" s="539"/>
      <c r="RJE47" s="539"/>
      <c r="RJF47" s="539"/>
      <c r="RJG47" s="539"/>
      <c r="RJH47" s="539"/>
      <c r="RJI47" s="539"/>
      <c r="RJJ47" s="539"/>
      <c r="RJK47" s="539"/>
      <c r="RJL47" s="539"/>
      <c r="RJM47" s="539"/>
      <c r="RJN47" s="539"/>
      <c r="RJO47" s="539"/>
      <c r="RJP47" s="539"/>
      <c r="RJQ47" s="539"/>
      <c r="RJR47" s="539"/>
      <c r="RJS47" s="539"/>
      <c r="RJT47" s="539"/>
      <c r="RJU47" s="539"/>
      <c r="RJV47" s="539"/>
      <c r="RJW47" s="539"/>
      <c r="RJX47" s="539"/>
      <c r="RJY47" s="539"/>
      <c r="RJZ47" s="539"/>
      <c r="RKA47" s="539"/>
      <c r="RKB47" s="539"/>
      <c r="RKC47" s="539"/>
      <c r="RKD47" s="539"/>
      <c r="RKE47" s="539"/>
      <c r="RKF47" s="539"/>
      <c r="RKG47" s="539"/>
      <c r="RKH47" s="539"/>
      <c r="RKI47" s="539"/>
      <c r="RKJ47" s="539"/>
      <c r="RKK47" s="539"/>
      <c r="RKL47" s="539"/>
      <c r="RKM47" s="539"/>
      <c r="RKN47" s="539"/>
      <c r="RKO47" s="539"/>
      <c r="RKP47" s="539"/>
      <c r="RKQ47" s="539"/>
      <c r="RKR47" s="539"/>
      <c r="RKS47" s="539"/>
      <c r="RKT47" s="539"/>
      <c r="RKU47" s="539"/>
      <c r="RKV47" s="539"/>
      <c r="RKW47" s="539"/>
      <c r="RKX47" s="539"/>
      <c r="RKY47" s="539"/>
      <c r="RKZ47" s="539"/>
      <c r="RLA47" s="539"/>
      <c r="RLB47" s="539"/>
      <c r="RLC47" s="539"/>
      <c r="RLD47" s="539"/>
      <c r="RLE47" s="539"/>
      <c r="RLF47" s="539"/>
      <c r="RLG47" s="539"/>
      <c r="RLH47" s="539"/>
      <c r="RLI47" s="539"/>
      <c r="RLJ47" s="539"/>
      <c r="RLK47" s="539"/>
      <c r="RLL47" s="539"/>
      <c r="RLM47" s="539"/>
      <c r="RLN47" s="539"/>
      <c r="RLO47" s="539"/>
      <c r="RLP47" s="539"/>
      <c r="RLQ47" s="539"/>
      <c r="RLR47" s="539"/>
      <c r="RLS47" s="539"/>
      <c r="RLT47" s="539"/>
      <c r="RLU47" s="539"/>
      <c r="RLV47" s="539"/>
      <c r="RLW47" s="539"/>
      <c r="RLX47" s="539"/>
      <c r="RLY47" s="539"/>
      <c r="RLZ47" s="539"/>
      <c r="RMA47" s="539"/>
      <c r="RMB47" s="539"/>
      <c r="RMC47" s="539"/>
      <c r="RMD47" s="539"/>
      <c r="RME47" s="539"/>
      <c r="RMF47" s="539"/>
      <c r="RMG47" s="539"/>
      <c r="RMH47" s="539"/>
      <c r="RMI47" s="539"/>
      <c r="RMJ47" s="539"/>
      <c r="RMK47" s="539"/>
      <c r="RML47" s="539"/>
      <c r="RMM47" s="539"/>
      <c r="RMN47" s="539"/>
      <c r="RMO47" s="539"/>
      <c r="RMP47" s="539"/>
      <c r="RMQ47" s="539"/>
      <c r="RMR47" s="539"/>
      <c r="RMS47" s="539"/>
      <c r="RMT47" s="539"/>
      <c r="RMU47" s="539"/>
      <c r="RMV47" s="539"/>
      <c r="RMW47" s="539"/>
      <c r="RMX47" s="539"/>
      <c r="RMY47" s="539"/>
      <c r="RMZ47" s="539"/>
      <c r="RNA47" s="539"/>
      <c r="RNB47" s="539"/>
      <c r="RNC47" s="539"/>
      <c r="RND47" s="539"/>
      <c r="RNE47" s="539"/>
      <c r="RNF47" s="539"/>
      <c r="RNG47" s="539"/>
      <c r="RNH47" s="539"/>
      <c r="RNI47" s="539"/>
      <c r="RNJ47" s="539"/>
      <c r="RNK47" s="539"/>
      <c r="RNL47" s="539"/>
      <c r="RNM47" s="539"/>
      <c r="RNN47" s="539"/>
      <c r="RNO47" s="539"/>
      <c r="RNP47" s="539"/>
      <c r="RNQ47" s="539"/>
      <c r="RNR47" s="539"/>
      <c r="RNS47" s="539"/>
      <c r="RNT47" s="539"/>
      <c r="RNU47" s="539"/>
      <c r="RNV47" s="539"/>
      <c r="RNW47" s="539"/>
      <c r="RNX47" s="539"/>
      <c r="RNY47" s="539"/>
      <c r="RNZ47" s="539"/>
      <c r="ROA47" s="539"/>
      <c r="ROB47" s="539"/>
      <c r="ROC47" s="539"/>
      <c r="ROD47" s="539"/>
      <c r="ROE47" s="539"/>
      <c r="ROF47" s="539"/>
      <c r="ROG47" s="539"/>
      <c r="ROH47" s="539"/>
      <c r="ROI47" s="539"/>
      <c r="ROJ47" s="539"/>
      <c r="ROK47" s="539"/>
      <c r="ROL47" s="539"/>
      <c r="ROM47" s="539"/>
      <c r="RON47" s="539"/>
      <c r="ROO47" s="539"/>
      <c r="ROP47" s="539"/>
      <c r="ROQ47" s="539"/>
      <c r="ROR47" s="539"/>
      <c r="ROS47" s="539"/>
      <c r="ROT47" s="539"/>
      <c r="ROU47" s="539"/>
      <c r="ROV47" s="539"/>
      <c r="ROW47" s="539"/>
      <c r="ROX47" s="539"/>
      <c r="ROY47" s="539"/>
      <c r="ROZ47" s="539"/>
      <c r="RPA47" s="539"/>
      <c r="RPB47" s="539"/>
      <c r="RPC47" s="539"/>
      <c r="RPD47" s="539"/>
      <c r="RPE47" s="539"/>
      <c r="RPF47" s="539"/>
      <c r="RPG47" s="539"/>
      <c r="RPH47" s="539"/>
      <c r="RPI47" s="539"/>
      <c r="RPJ47" s="539"/>
      <c r="RPK47" s="539"/>
      <c r="RPL47" s="539"/>
      <c r="RPM47" s="539"/>
      <c r="RPN47" s="539"/>
      <c r="RPO47" s="539"/>
      <c r="RPP47" s="539"/>
      <c r="RPQ47" s="539"/>
      <c r="RPR47" s="539"/>
      <c r="RPS47" s="539"/>
      <c r="RPT47" s="539"/>
      <c r="RPU47" s="539"/>
      <c r="RPV47" s="539"/>
      <c r="RPW47" s="539"/>
      <c r="RPX47" s="539"/>
      <c r="RPY47" s="539"/>
      <c r="RPZ47" s="539"/>
      <c r="RQA47" s="539"/>
      <c r="RQB47" s="539"/>
      <c r="RQC47" s="539"/>
      <c r="RQD47" s="539"/>
      <c r="RQE47" s="539"/>
      <c r="RQF47" s="539"/>
      <c r="RQG47" s="539"/>
      <c r="RQH47" s="539"/>
      <c r="RQI47" s="539"/>
      <c r="RQJ47" s="539"/>
      <c r="RQK47" s="539"/>
      <c r="RQL47" s="539"/>
      <c r="RQM47" s="539"/>
      <c r="RQN47" s="539"/>
      <c r="RQO47" s="539"/>
      <c r="RQP47" s="539"/>
      <c r="RQQ47" s="539"/>
      <c r="RQR47" s="539"/>
      <c r="RQS47" s="539"/>
      <c r="RQT47" s="539"/>
      <c r="RQU47" s="539"/>
      <c r="RQV47" s="539"/>
      <c r="RQW47" s="539"/>
      <c r="RQX47" s="539"/>
      <c r="RQY47" s="539"/>
      <c r="RQZ47" s="539"/>
      <c r="RRA47" s="539"/>
      <c r="RRB47" s="539"/>
      <c r="RRC47" s="539"/>
      <c r="RRD47" s="539"/>
      <c r="RRE47" s="539"/>
      <c r="RRF47" s="539"/>
      <c r="RRG47" s="539"/>
      <c r="RRH47" s="539"/>
      <c r="RRI47" s="539"/>
      <c r="RRJ47" s="539"/>
      <c r="RRK47" s="539"/>
      <c r="RRL47" s="539"/>
      <c r="RRM47" s="539"/>
      <c r="RRN47" s="539"/>
      <c r="RRO47" s="539"/>
      <c r="RRP47" s="539"/>
      <c r="RRQ47" s="539"/>
      <c r="RRR47" s="539"/>
      <c r="RRS47" s="539"/>
      <c r="RRT47" s="539"/>
      <c r="RRU47" s="539"/>
      <c r="RRV47" s="539"/>
      <c r="RRW47" s="539"/>
      <c r="RRX47" s="539"/>
      <c r="RRY47" s="539"/>
      <c r="RRZ47" s="539"/>
      <c r="RSA47" s="539"/>
      <c r="RSB47" s="539"/>
      <c r="RSC47" s="539"/>
      <c r="RSD47" s="539"/>
      <c r="RSE47" s="539"/>
      <c r="RSF47" s="539"/>
      <c r="RSG47" s="539"/>
      <c r="RSH47" s="539"/>
      <c r="RSI47" s="539"/>
      <c r="RSJ47" s="539"/>
      <c r="RSK47" s="539"/>
      <c r="RSL47" s="539"/>
      <c r="RSM47" s="539"/>
      <c r="RSN47" s="539"/>
      <c r="RSO47" s="539"/>
      <c r="RSP47" s="539"/>
      <c r="RSQ47" s="539"/>
      <c r="RSR47" s="539"/>
      <c r="RSS47" s="539"/>
      <c r="RST47" s="539"/>
      <c r="RSU47" s="539"/>
      <c r="RSV47" s="539"/>
      <c r="RSW47" s="539"/>
      <c r="RSX47" s="539"/>
      <c r="RSY47" s="539"/>
      <c r="RSZ47" s="539"/>
      <c r="RTA47" s="539"/>
      <c r="RTB47" s="539"/>
      <c r="RTC47" s="539"/>
      <c r="RTD47" s="539"/>
      <c r="RTE47" s="539"/>
      <c r="RTF47" s="539"/>
      <c r="RTG47" s="539"/>
      <c r="RTH47" s="539"/>
      <c r="RTI47" s="539"/>
      <c r="RTJ47" s="539"/>
      <c r="RTK47" s="539"/>
      <c r="RTL47" s="539"/>
      <c r="RTM47" s="539"/>
      <c r="RTN47" s="539"/>
      <c r="RTO47" s="539"/>
      <c r="RTP47" s="539"/>
      <c r="RTQ47" s="539"/>
      <c r="RTR47" s="539"/>
      <c r="RTS47" s="539"/>
      <c r="RTT47" s="539"/>
      <c r="RTU47" s="539"/>
      <c r="RTV47" s="539"/>
      <c r="RTW47" s="539"/>
      <c r="RTX47" s="539"/>
      <c r="RTY47" s="539"/>
      <c r="RTZ47" s="539"/>
      <c r="RUA47" s="539"/>
      <c r="RUB47" s="539"/>
      <c r="RUC47" s="539"/>
      <c r="RUD47" s="539"/>
      <c r="RUE47" s="539"/>
      <c r="RUF47" s="539"/>
      <c r="RUG47" s="539"/>
      <c r="RUH47" s="539"/>
      <c r="RUI47" s="539"/>
      <c r="RUJ47" s="539"/>
      <c r="RUK47" s="539"/>
      <c r="RUL47" s="539"/>
      <c r="RUM47" s="539"/>
      <c r="RUN47" s="539"/>
      <c r="RUO47" s="539"/>
      <c r="RUP47" s="539"/>
      <c r="RUQ47" s="539"/>
      <c r="RUR47" s="539"/>
      <c r="RUS47" s="539"/>
      <c r="RUT47" s="539"/>
      <c r="RUU47" s="539"/>
      <c r="RUV47" s="539"/>
      <c r="RUW47" s="539"/>
      <c r="RUX47" s="539"/>
      <c r="RUY47" s="539"/>
      <c r="RUZ47" s="539"/>
      <c r="RVA47" s="539"/>
      <c r="RVB47" s="539"/>
      <c r="RVC47" s="539"/>
      <c r="RVD47" s="539"/>
      <c r="RVE47" s="539"/>
      <c r="RVF47" s="539"/>
      <c r="RVG47" s="539"/>
      <c r="RVH47" s="539"/>
      <c r="RVI47" s="539"/>
      <c r="RVJ47" s="539"/>
      <c r="RVK47" s="539"/>
      <c r="RVL47" s="539"/>
      <c r="RVM47" s="539"/>
      <c r="RVN47" s="539"/>
      <c r="RVO47" s="539"/>
      <c r="RVP47" s="539"/>
      <c r="RVQ47" s="539"/>
      <c r="RVR47" s="539"/>
      <c r="RVS47" s="539"/>
      <c r="RVT47" s="539"/>
      <c r="RVU47" s="539"/>
      <c r="RVV47" s="539"/>
      <c r="RVW47" s="539"/>
      <c r="RVX47" s="539"/>
      <c r="RVY47" s="539"/>
      <c r="RVZ47" s="539"/>
      <c r="RWA47" s="539"/>
      <c r="RWB47" s="539"/>
      <c r="RWC47" s="539"/>
      <c r="RWD47" s="539"/>
      <c r="RWE47" s="539"/>
      <c r="RWF47" s="539"/>
      <c r="RWG47" s="539"/>
      <c r="RWH47" s="539"/>
      <c r="RWI47" s="539"/>
      <c r="RWJ47" s="539"/>
      <c r="RWK47" s="539"/>
      <c r="RWL47" s="539"/>
      <c r="RWM47" s="539"/>
      <c r="RWN47" s="539"/>
      <c r="RWO47" s="539"/>
      <c r="RWP47" s="539"/>
      <c r="RWQ47" s="539"/>
      <c r="RWR47" s="539"/>
      <c r="RWS47" s="539"/>
      <c r="RWT47" s="539"/>
      <c r="RWU47" s="539"/>
      <c r="RWV47" s="539"/>
      <c r="RWW47" s="539"/>
      <c r="RWX47" s="539"/>
      <c r="RWY47" s="539"/>
      <c r="RWZ47" s="539"/>
      <c r="RXA47" s="539"/>
      <c r="RXB47" s="539"/>
      <c r="RXC47" s="539"/>
      <c r="RXD47" s="539"/>
      <c r="RXE47" s="539"/>
      <c r="RXF47" s="539"/>
      <c r="RXG47" s="539"/>
      <c r="RXH47" s="539"/>
      <c r="RXI47" s="539"/>
      <c r="RXJ47" s="539"/>
      <c r="RXK47" s="539"/>
      <c r="RXL47" s="539"/>
      <c r="RXM47" s="539"/>
      <c r="RXN47" s="539"/>
      <c r="RXO47" s="539"/>
      <c r="RXP47" s="539"/>
      <c r="RXQ47" s="539"/>
      <c r="RXR47" s="539"/>
      <c r="RXS47" s="539"/>
      <c r="RXT47" s="539"/>
      <c r="RXU47" s="539"/>
      <c r="RXV47" s="539"/>
      <c r="RXW47" s="539"/>
      <c r="RXX47" s="539"/>
      <c r="RXY47" s="539"/>
      <c r="RXZ47" s="539"/>
      <c r="RYA47" s="539"/>
      <c r="RYB47" s="539"/>
      <c r="RYC47" s="539"/>
      <c r="RYD47" s="539"/>
      <c r="RYE47" s="539"/>
      <c r="RYF47" s="539"/>
      <c r="RYG47" s="539"/>
      <c r="RYH47" s="539"/>
      <c r="RYI47" s="539"/>
      <c r="RYJ47" s="539"/>
      <c r="RYK47" s="539"/>
      <c r="RYL47" s="539"/>
      <c r="RYM47" s="539"/>
      <c r="RYN47" s="539"/>
      <c r="RYO47" s="539"/>
      <c r="RYP47" s="539"/>
      <c r="RYQ47" s="539"/>
      <c r="RYR47" s="539"/>
      <c r="RYS47" s="539"/>
      <c r="RYT47" s="539"/>
      <c r="RYU47" s="539"/>
      <c r="RYV47" s="539"/>
      <c r="RYW47" s="539"/>
      <c r="RYX47" s="539"/>
      <c r="RYY47" s="539"/>
      <c r="RYZ47" s="539"/>
      <c r="RZA47" s="539"/>
      <c r="RZB47" s="539"/>
      <c r="RZC47" s="539"/>
      <c r="RZD47" s="539"/>
      <c r="RZE47" s="539"/>
      <c r="RZF47" s="539"/>
      <c r="RZG47" s="539"/>
      <c r="RZH47" s="539"/>
      <c r="RZI47" s="539"/>
      <c r="RZJ47" s="539"/>
      <c r="RZK47" s="539"/>
      <c r="RZL47" s="539"/>
      <c r="RZM47" s="539"/>
      <c r="RZN47" s="539"/>
      <c r="RZO47" s="539"/>
      <c r="RZP47" s="539"/>
      <c r="RZQ47" s="539"/>
      <c r="RZR47" s="539"/>
      <c r="RZS47" s="539"/>
      <c r="RZT47" s="539"/>
      <c r="RZU47" s="539"/>
      <c r="RZV47" s="539"/>
      <c r="RZW47" s="539"/>
      <c r="RZX47" s="539"/>
      <c r="RZY47" s="539"/>
      <c r="RZZ47" s="539"/>
      <c r="SAA47" s="539"/>
      <c r="SAB47" s="539"/>
      <c r="SAC47" s="539"/>
      <c r="SAD47" s="539"/>
      <c r="SAE47" s="539"/>
      <c r="SAF47" s="539"/>
      <c r="SAG47" s="539"/>
      <c r="SAH47" s="539"/>
      <c r="SAI47" s="539"/>
      <c r="SAJ47" s="539"/>
      <c r="SAK47" s="539"/>
      <c r="SAL47" s="539"/>
      <c r="SAM47" s="539"/>
      <c r="SAN47" s="539"/>
      <c r="SAO47" s="539"/>
      <c r="SAP47" s="539"/>
      <c r="SAQ47" s="539"/>
      <c r="SAR47" s="539"/>
      <c r="SAS47" s="539"/>
      <c r="SAT47" s="539"/>
      <c r="SAU47" s="539"/>
      <c r="SAV47" s="539"/>
      <c r="SAW47" s="539"/>
      <c r="SAX47" s="539"/>
      <c r="SAY47" s="539"/>
      <c r="SAZ47" s="539"/>
      <c r="SBA47" s="539"/>
      <c r="SBB47" s="539"/>
      <c r="SBC47" s="539"/>
      <c r="SBD47" s="539"/>
      <c r="SBE47" s="539"/>
      <c r="SBF47" s="539"/>
      <c r="SBG47" s="539"/>
      <c r="SBH47" s="539"/>
      <c r="SBI47" s="539"/>
      <c r="SBJ47" s="539"/>
      <c r="SBK47" s="539"/>
      <c r="SBL47" s="539"/>
      <c r="SBM47" s="539"/>
      <c r="SBN47" s="539"/>
      <c r="SBO47" s="539"/>
      <c r="SBP47" s="539"/>
      <c r="SBQ47" s="539"/>
      <c r="SBR47" s="539"/>
      <c r="SBS47" s="539"/>
      <c r="SBT47" s="539"/>
      <c r="SBU47" s="539"/>
      <c r="SBV47" s="539"/>
      <c r="SBW47" s="539"/>
      <c r="SBX47" s="539"/>
      <c r="SBY47" s="539"/>
      <c r="SBZ47" s="539"/>
      <c r="SCA47" s="539"/>
      <c r="SCB47" s="539"/>
      <c r="SCC47" s="539"/>
      <c r="SCD47" s="539"/>
      <c r="SCE47" s="539"/>
      <c r="SCF47" s="539"/>
      <c r="SCG47" s="539"/>
      <c r="SCH47" s="539"/>
      <c r="SCI47" s="539"/>
      <c r="SCJ47" s="539"/>
      <c r="SCK47" s="539"/>
      <c r="SCL47" s="539"/>
      <c r="SCM47" s="539"/>
      <c r="SCN47" s="539"/>
      <c r="SCO47" s="539"/>
      <c r="SCP47" s="539"/>
      <c r="SCQ47" s="539"/>
      <c r="SCR47" s="539"/>
      <c r="SCS47" s="539"/>
      <c r="SCT47" s="539"/>
      <c r="SCU47" s="539"/>
      <c r="SCV47" s="539"/>
      <c r="SCW47" s="539"/>
      <c r="SCX47" s="539"/>
      <c r="SCY47" s="539"/>
      <c r="SCZ47" s="539"/>
      <c r="SDA47" s="539"/>
      <c r="SDB47" s="539"/>
      <c r="SDC47" s="539"/>
      <c r="SDD47" s="539"/>
      <c r="SDE47" s="539"/>
      <c r="SDF47" s="539"/>
      <c r="SDG47" s="539"/>
      <c r="SDH47" s="539"/>
      <c r="SDI47" s="539"/>
      <c r="SDJ47" s="539"/>
      <c r="SDK47" s="539"/>
      <c r="SDL47" s="539"/>
      <c r="SDM47" s="539"/>
      <c r="SDN47" s="539"/>
      <c r="SDO47" s="539"/>
      <c r="SDP47" s="539"/>
      <c r="SDQ47" s="539"/>
      <c r="SDR47" s="539"/>
      <c r="SDS47" s="539"/>
      <c r="SDT47" s="539"/>
      <c r="SDU47" s="539"/>
      <c r="SDV47" s="539"/>
      <c r="SDW47" s="539"/>
      <c r="SDX47" s="539"/>
      <c r="SDY47" s="539"/>
      <c r="SDZ47" s="539"/>
      <c r="SEA47" s="539"/>
      <c r="SEB47" s="539"/>
      <c r="SEC47" s="539"/>
      <c r="SED47" s="539"/>
      <c r="SEE47" s="539"/>
      <c r="SEF47" s="539"/>
      <c r="SEG47" s="539"/>
      <c r="SEH47" s="539"/>
      <c r="SEI47" s="539"/>
      <c r="SEJ47" s="539"/>
      <c r="SEK47" s="539"/>
      <c r="SEL47" s="539"/>
      <c r="SEM47" s="539"/>
      <c r="SEN47" s="539"/>
      <c r="SEO47" s="539"/>
      <c r="SEP47" s="539"/>
      <c r="SEQ47" s="539"/>
      <c r="SER47" s="539"/>
      <c r="SES47" s="539"/>
      <c r="SET47" s="539"/>
      <c r="SEU47" s="539"/>
      <c r="SEV47" s="539"/>
      <c r="SEW47" s="539"/>
      <c r="SEX47" s="539"/>
      <c r="SEY47" s="539"/>
      <c r="SEZ47" s="539"/>
      <c r="SFA47" s="539"/>
      <c r="SFB47" s="539"/>
      <c r="SFC47" s="539"/>
      <c r="SFD47" s="539"/>
      <c r="SFE47" s="539"/>
      <c r="SFF47" s="539"/>
      <c r="SFG47" s="539"/>
      <c r="SFH47" s="539"/>
      <c r="SFI47" s="539"/>
      <c r="SFJ47" s="539"/>
      <c r="SFK47" s="539"/>
      <c r="SFL47" s="539"/>
      <c r="SFM47" s="539"/>
      <c r="SFN47" s="539"/>
      <c r="SFO47" s="539"/>
      <c r="SFP47" s="539"/>
      <c r="SFQ47" s="539"/>
      <c r="SFR47" s="539"/>
      <c r="SFS47" s="539"/>
      <c r="SFT47" s="539"/>
      <c r="SFU47" s="539"/>
      <c r="SFV47" s="539"/>
      <c r="SFW47" s="539"/>
      <c r="SFX47" s="539"/>
      <c r="SFY47" s="539"/>
      <c r="SFZ47" s="539"/>
      <c r="SGA47" s="539"/>
      <c r="SGB47" s="539"/>
      <c r="SGC47" s="539"/>
      <c r="SGD47" s="539"/>
      <c r="SGE47" s="539"/>
      <c r="SGF47" s="539"/>
      <c r="SGG47" s="539"/>
      <c r="SGH47" s="539"/>
      <c r="SGI47" s="539"/>
      <c r="SGJ47" s="539"/>
      <c r="SGK47" s="539"/>
      <c r="SGL47" s="539"/>
      <c r="SGM47" s="539"/>
      <c r="SGN47" s="539"/>
      <c r="SGO47" s="539"/>
      <c r="SGP47" s="539"/>
      <c r="SGQ47" s="539"/>
      <c r="SGR47" s="539"/>
      <c r="SGS47" s="539"/>
      <c r="SGT47" s="539"/>
      <c r="SGU47" s="539"/>
      <c r="SGV47" s="539"/>
      <c r="SGW47" s="539"/>
      <c r="SGX47" s="539"/>
      <c r="SGY47" s="539"/>
      <c r="SGZ47" s="539"/>
      <c r="SHA47" s="539"/>
      <c r="SHB47" s="539"/>
      <c r="SHC47" s="539"/>
      <c r="SHD47" s="539"/>
      <c r="SHE47" s="539"/>
      <c r="SHF47" s="539"/>
      <c r="SHG47" s="539"/>
      <c r="SHH47" s="539"/>
      <c r="SHI47" s="539"/>
      <c r="SHJ47" s="539"/>
      <c r="SHK47" s="539"/>
      <c r="SHL47" s="539"/>
      <c r="SHM47" s="539"/>
      <c r="SHN47" s="539"/>
      <c r="SHO47" s="539"/>
      <c r="SHP47" s="539"/>
      <c r="SHQ47" s="539"/>
      <c r="SHR47" s="539"/>
      <c r="SHS47" s="539"/>
      <c r="SHT47" s="539"/>
      <c r="SHU47" s="539"/>
      <c r="SHV47" s="539"/>
      <c r="SHW47" s="539"/>
      <c r="SHX47" s="539"/>
      <c r="SHY47" s="539"/>
      <c r="SHZ47" s="539"/>
      <c r="SIA47" s="539"/>
      <c r="SIB47" s="539"/>
      <c r="SIC47" s="539"/>
      <c r="SID47" s="539"/>
      <c r="SIE47" s="539"/>
      <c r="SIF47" s="539"/>
      <c r="SIG47" s="539"/>
      <c r="SIH47" s="539"/>
      <c r="SII47" s="539"/>
      <c r="SIJ47" s="539"/>
      <c r="SIK47" s="539"/>
      <c r="SIL47" s="539"/>
      <c r="SIM47" s="539"/>
      <c r="SIN47" s="539"/>
      <c r="SIO47" s="539"/>
      <c r="SIP47" s="539"/>
      <c r="SIQ47" s="539"/>
      <c r="SIR47" s="539"/>
      <c r="SIS47" s="539"/>
      <c r="SIT47" s="539"/>
      <c r="SIU47" s="539"/>
      <c r="SIV47" s="539"/>
      <c r="SIW47" s="539"/>
      <c r="SIX47" s="539"/>
      <c r="SIY47" s="539"/>
      <c r="SIZ47" s="539"/>
      <c r="SJA47" s="539"/>
      <c r="SJB47" s="539"/>
      <c r="SJC47" s="539"/>
      <c r="SJD47" s="539"/>
      <c r="SJE47" s="539"/>
      <c r="SJF47" s="539"/>
      <c r="SJG47" s="539"/>
      <c r="SJH47" s="539"/>
      <c r="SJI47" s="539"/>
      <c r="SJJ47" s="539"/>
      <c r="SJK47" s="539"/>
      <c r="SJL47" s="539"/>
      <c r="SJM47" s="539"/>
      <c r="SJN47" s="539"/>
      <c r="SJO47" s="539"/>
      <c r="SJP47" s="539"/>
      <c r="SJQ47" s="539"/>
      <c r="SJR47" s="539"/>
      <c r="SJS47" s="539"/>
      <c r="SJT47" s="539"/>
      <c r="SJU47" s="539"/>
      <c r="SJV47" s="539"/>
      <c r="SJW47" s="539"/>
      <c r="SJX47" s="539"/>
      <c r="SJY47" s="539"/>
      <c r="SJZ47" s="539"/>
      <c r="SKA47" s="539"/>
      <c r="SKB47" s="539"/>
      <c r="SKC47" s="539"/>
      <c r="SKD47" s="539"/>
      <c r="SKE47" s="539"/>
      <c r="SKF47" s="539"/>
      <c r="SKG47" s="539"/>
      <c r="SKH47" s="539"/>
      <c r="SKI47" s="539"/>
      <c r="SKJ47" s="539"/>
      <c r="SKK47" s="539"/>
      <c r="SKL47" s="539"/>
      <c r="SKM47" s="539"/>
      <c r="SKN47" s="539"/>
      <c r="SKO47" s="539"/>
      <c r="SKP47" s="539"/>
      <c r="SKQ47" s="539"/>
      <c r="SKR47" s="539"/>
      <c r="SKS47" s="539"/>
      <c r="SKT47" s="539"/>
      <c r="SKU47" s="539"/>
      <c r="SKV47" s="539"/>
      <c r="SKW47" s="539"/>
      <c r="SKX47" s="539"/>
      <c r="SKY47" s="539"/>
      <c r="SKZ47" s="539"/>
      <c r="SLA47" s="539"/>
      <c r="SLB47" s="539"/>
      <c r="SLC47" s="539"/>
      <c r="SLD47" s="539"/>
      <c r="SLE47" s="539"/>
      <c r="SLF47" s="539"/>
      <c r="SLG47" s="539"/>
      <c r="SLH47" s="539"/>
      <c r="SLI47" s="539"/>
      <c r="SLJ47" s="539"/>
      <c r="SLK47" s="539"/>
      <c r="SLL47" s="539"/>
      <c r="SLM47" s="539"/>
      <c r="SLN47" s="539"/>
      <c r="SLO47" s="539"/>
      <c r="SLP47" s="539"/>
      <c r="SLQ47" s="539"/>
      <c r="SLR47" s="539"/>
      <c r="SLS47" s="539"/>
      <c r="SLT47" s="539"/>
      <c r="SLU47" s="539"/>
      <c r="SLV47" s="539"/>
      <c r="SLW47" s="539"/>
      <c r="SLX47" s="539"/>
      <c r="SLY47" s="539"/>
      <c r="SLZ47" s="539"/>
      <c r="SMA47" s="539"/>
      <c r="SMB47" s="539"/>
      <c r="SMC47" s="539"/>
      <c r="SMD47" s="539"/>
      <c r="SME47" s="539"/>
      <c r="SMF47" s="539"/>
      <c r="SMG47" s="539"/>
      <c r="SMH47" s="539"/>
      <c r="SMI47" s="539"/>
      <c r="SMJ47" s="539"/>
      <c r="SMK47" s="539"/>
      <c r="SML47" s="539"/>
      <c r="SMM47" s="539"/>
      <c r="SMN47" s="539"/>
      <c r="SMO47" s="539"/>
      <c r="SMP47" s="539"/>
      <c r="SMQ47" s="539"/>
      <c r="SMR47" s="539"/>
      <c r="SMS47" s="539"/>
      <c r="SMT47" s="539"/>
      <c r="SMU47" s="539"/>
      <c r="SMV47" s="539"/>
      <c r="SMW47" s="539"/>
      <c r="SMX47" s="539"/>
      <c r="SMY47" s="539"/>
      <c r="SMZ47" s="539"/>
      <c r="SNA47" s="539"/>
      <c r="SNB47" s="539"/>
      <c r="SNC47" s="539"/>
      <c r="SND47" s="539"/>
      <c r="SNE47" s="539"/>
      <c r="SNF47" s="539"/>
      <c r="SNG47" s="539"/>
      <c r="SNH47" s="539"/>
      <c r="SNI47" s="539"/>
      <c r="SNJ47" s="539"/>
      <c r="SNK47" s="539"/>
      <c r="SNL47" s="539"/>
      <c r="SNM47" s="539"/>
      <c r="SNN47" s="539"/>
      <c r="SNO47" s="539"/>
      <c r="SNP47" s="539"/>
      <c r="SNQ47" s="539"/>
      <c r="SNR47" s="539"/>
      <c r="SNS47" s="539"/>
      <c r="SNT47" s="539"/>
      <c r="SNU47" s="539"/>
      <c r="SNV47" s="539"/>
      <c r="SNW47" s="539"/>
      <c r="SNX47" s="539"/>
      <c r="SNY47" s="539"/>
      <c r="SNZ47" s="539"/>
      <c r="SOA47" s="539"/>
      <c r="SOB47" s="539"/>
      <c r="SOC47" s="539"/>
      <c r="SOD47" s="539"/>
      <c r="SOE47" s="539"/>
      <c r="SOF47" s="539"/>
      <c r="SOG47" s="539"/>
      <c r="SOH47" s="539"/>
      <c r="SOI47" s="539"/>
      <c r="SOJ47" s="539"/>
      <c r="SOK47" s="539"/>
      <c r="SOL47" s="539"/>
      <c r="SOM47" s="539"/>
      <c r="SON47" s="539"/>
      <c r="SOO47" s="539"/>
      <c r="SOP47" s="539"/>
      <c r="SOQ47" s="539"/>
      <c r="SOR47" s="539"/>
      <c r="SOS47" s="539"/>
      <c r="SOT47" s="539"/>
      <c r="SOU47" s="539"/>
      <c r="SOV47" s="539"/>
      <c r="SOW47" s="539"/>
      <c r="SOX47" s="539"/>
      <c r="SOY47" s="539"/>
      <c r="SOZ47" s="539"/>
      <c r="SPA47" s="539"/>
      <c r="SPB47" s="539"/>
      <c r="SPC47" s="539"/>
      <c r="SPD47" s="539"/>
      <c r="SPE47" s="539"/>
      <c r="SPF47" s="539"/>
      <c r="SPG47" s="539"/>
      <c r="SPH47" s="539"/>
      <c r="SPI47" s="539"/>
      <c r="SPJ47" s="539"/>
      <c r="SPK47" s="539"/>
      <c r="SPL47" s="539"/>
      <c r="SPM47" s="539"/>
      <c r="SPN47" s="539"/>
      <c r="SPO47" s="539"/>
      <c r="SPP47" s="539"/>
      <c r="SPQ47" s="539"/>
      <c r="SPR47" s="539"/>
      <c r="SPS47" s="539"/>
      <c r="SPT47" s="539"/>
      <c r="SPU47" s="539"/>
      <c r="SPV47" s="539"/>
      <c r="SPW47" s="539"/>
      <c r="SPX47" s="539"/>
      <c r="SPY47" s="539"/>
      <c r="SPZ47" s="539"/>
      <c r="SQA47" s="539"/>
      <c r="SQB47" s="539"/>
      <c r="SQC47" s="539"/>
      <c r="SQD47" s="539"/>
      <c r="SQE47" s="539"/>
      <c r="SQF47" s="539"/>
      <c r="SQG47" s="539"/>
      <c r="SQH47" s="539"/>
      <c r="SQI47" s="539"/>
      <c r="SQJ47" s="539"/>
      <c r="SQK47" s="539"/>
      <c r="SQL47" s="539"/>
      <c r="SQM47" s="539"/>
      <c r="SQN47" s="539"/>
      <c r="SQO47" s="539"/>
      <c r="SQP47" s="539"/>
      <c r="SQQ47" s="539"/>
      <c r="SQR47" s="539"/>
      <c r="SQS47" s="539"/>
      <c r="SQT47" s="539"/>
      <c r="SQU47" s="539"/>
      <c r="SQV47" s="539"/>
      <c r="SQW47" s="539"/>
      <c r="SQX47" s="539"/>
      <c r="SQY47" s="539"/>
      <c r="SQZ47" s="539"/>
      <c r="SRA47" s="539"/>
      <c r="SRB47" s="539"/>
      <c r="SRC47" s="539"/>
      <c r="SRD47" s="539"/>
      <c r="SRE47" s="539"/>
      <c r="SRF47" s="539"/>
      <c r="SRG47" s="539"/>
      <c r="SRH47" s="539"/>
      <c r="SRI47" s="539"/>
      <c r="SRJ47" s="539"/>
      <c r="SRK47" s="539"/>
      <c r="SRL47" s="539"/>
      <c r="SRM47" s="539"/>
      <c r="SRN47" s="539"/>
      <c r="SRO47" s="539"/>
      <c r="SRP47" s="539"/>
      <c r="SRQ47" s="539"/>
      <c r="SRR47" s="539"/>
      <c r="SRS47" s="539"/>
      <c r="SRT47" s="539"/>
      <c r="SRU47" s="539"/>
      <c r="SRV47" s="539"/>
      <c r="SRW47" s="539"/>
      <c r="SRX47" s="539"/>
      <c r="SRY47" s="539"/>
      <c r="SRZ47" s="539"/>
      <c r="SSA47" s="539"/>
      <c r="SSB47" s="539"/>
      <c r="SSC47" s="539"/>
      <c r="SSD47" s="539"/>
      <c r="SSE47" s="539"/>
      <c r="SSF47" s="539"/>
      <c r="SSG47" s="539"/>
      <c r="SSH47" s="539"/>
      <c r="SSI47" s="539"/>
      <c r="SSJ47" s="539"/>
      <c r="SSK47" s="539"/>
      <c r="SSL47" s="539"/>
      <c r="SSM47" s="539"/>
      <c r="SSN47" s="539"/>
      <c r="SSO47" s="539"/>
      <c r="SSP47" s="539"/>
      <c r="SSQ47" s="539"/>
      <c r="SSR47" s="539"/>
      <c r="SSS47" s="539"/>
      <c r="SST47" s="539"/>
      <c r="SSU47" s="539"/>
      <c r="SSV47" s="539"/>
      <c r="SSW47" s="539"/>
      <c r="SSX47" s="539"/>
      <c r="SSY47" s="539"/>
      <c r="SSZ47" s="539"/>
      <c r="STA47" s="539"/>
      <c r="STB47" s="539"/>
      <c r="STC47" s="539"/>
      <c r="STD47" s="539"/>
      <c r="STE47" s="539"/>
      <c r="STF47" s="539"/>
      <c r="STG47" s="539"/>
      <c r="STH47" s="539"/>
      <c r="STI47" s="539"/>
      <c r="STJ47" s="539"/>
      <c r="STK47" s="539"/>
      <c r="STL47" s="539"/>
      <c r="STM47" s="539"/>
      <c r="STN47" s="539"/>
      <c r="STO47" s="539"/>
      <c r="STP47" s="539"/>
      <c r="STQ47" s="539"/>
      <c r="STR47" s="539"/>
      <c r="STS47" s="539"/>
      <c r="STT47" s="539"/>
      <c r="STU47" s="539"/>
      <c r="STV47" s="539"/>
      <c r="STW47" s="539"/>
      <c r="STX47" s="539"/>
      <c r="STY47" s="539"/>
      <c r="STZ47" s="539"/>
      <c r="SUA47" s="539"/>
      <c r="SUB47" s="539"/>
      <c r="SUC47" s="539"/>
      <c r="SUD47" s="539"/>
      <c r="SUE47" s="539"/>
      <c r="SUF47" s="539"/>
      <c r="SUG47" s="539"/>
      <c r="SUH47" s="539"/>
      <c r="SUI47" s="539"/>
      <c r="SUJ47" s="539"/>
      <c r="SUK47" s="539"/>
      <c r="SUL47" s="539"/>
      <c r="SUM47" s="539"/>
      <c r="SUN47" s="539"/>
      <c r="SUO47" s="539"/>
      <c r="SUP47" s="539"/>
      <c r="SUQ47" s="539"/>
      <c r="SUR47" s="539"/>
      <c r="SUS47" s="539"/>
      <c r="SUT47" s="539"/>
      <c r="SUU47" s="539"/>
      <c r="SUV47" s="539"/>
      <c r="SUW47" s="539"/>
      <c r="SUX47" s="539"/>
      <c r="SUY47" s="539"/>
      <c r="SUZ47" s="539"/>
      <c r="SVA47" s="539"/>
      <c r="SVB47" s="539"/>
      <c r="SVC47" s="539"/>
      <c r="SVD47" s="539"/>
      <c r="SVE47" s="539"/>
      <c r="SVF47" s="539"/>
      <c r="SVG47" s="539"/>
      <c r="SVH47" s="539"/>
      <c r="SVI47" s="539"/>
      <c r="SVJ47" s="539"/>
      <c r="SVK47" s="539"/>
      <c r="SVL47" s="539"/>
      <c r="SVM47" s="539"/>
      <c r="SVN47" s="539"/>
      <c r="SVO47" s="539"/>
      <c r="SVP47" s="539"/>
      <c r="SVQ47" s="539"/>
      <c r="SVR47" s="539"/>
      <c r="SVS47" s="539"/>
      <c r="SVT47" s="539"/>
      <c r="SVU47" s="539"/>
      <c r="SVV47" s="539"/>
      <c r="SVW47" s="539"/>
      <c r="SVX47" s="539"/>
      <c r="SVY47" s="539"/>
      <c r="SVZ47" s="539"/>
      <c r="SWA47" s="539"/>
      <c r="SWB47" s="539"/>
      <c r="SWC47" s="539"/>
      <c r="SWD47" s="539"/>
      <c r="SWE47" s="539"/>
      <c r="SWF47" s="539"/>
      <c r="SWG47" s="539"/>
      <c r="SWH47" s="539"/>
      <c r="SWI47" s="539"/>
      <c r="SWJ47" s="539"/>
      <c r="SWK47" s="539"/>
      <c r="SWL47" s="539"/>
      <c r="SWM47" s="539"/>
      <c r="SWN47" s="539"/>
      <c r="SWO47" s="539"/>
      <c r="SWP47" s="539"/>
      <c r="SWQ47" s="539"/>
      <c r="SWR47" s="539"/>
      <c r="SWS47" s="539"/>
      <c r="SWT47" s="539"/>
      <c r="SWU47" s="539"/>
      <c r="SWV47" s="539"/>
      <c r="SWW47" s="539"/>
      <c r="SWX47" s="539"/>
      <c r="SWY47" s="539"/>
      <c r="SWZ47" s="539"/>
      <c r="SXA47" s="539"/>
      <c r="SXB47" s="539"/>
      <c r="SXC47" s="539"/>
      <c r="SXD47" s="539"/>
      <c r="SXE47" s="539"/>
      <c r="SXF47" s="539"/>
      <c r="SXG47" s="539"/>
      <c r="SXH47" s="539"/>
      <c r="SXI47" s="539"/>
      <c r="SXJ47" s="539"/>
      <c r="SXK47" s="539"/>
      <c r="SXL47" s="539"/>
      <c r="SXM47" s="539"/>
      <c r="SXN47" s="539"/>
      <c r="SXO47" s="539"/>
      <c r="SXP47" s="539"/>
      <c r="SXQ47" s="539"/>
      <c r="SXR47" s="539"/>
      <c r="SXS47" s="539"/>
      <c r="SXT47" s="539"/>
      <c r="SXU47" s="539"/>
      <c r="SXV47" s="539"/>
      <c r="SXW47" s="539"/>
      <c r="SXX47" s="539"/>
      <c r="SXY47" s="539"/>
      <c r="SXZ47" s="539"/>
      <c r="SYA47" s="539"/>
      <c r="SYB47" s="539"/>
      <c r="SYC47" s="539"/>
      <c r="SYD47" s="539"/>
      <c r="SYE47" s="539"/>
      <c r="SYF47" s="539"/>
      <c r="SYG47" s="539"/>
      <c r="SYH47" s="539"/>
      <c r="SYI47" s="539"/>
      <c r="SYJ47" s="539"/>
      <c r="SYK47" s="539"/>
      <c r="SYL47" s="539"/>
      <c r="SYM47" s="539"/>
      <c r="SYN47" s="539"/>
      <c r="SYO47" s="539"/>
      <c r="SYP47" s="539"/>
      <c r="SYQ47" s="539"/>
      <c r="SYR47" s="539"/>
      <c r="SYS47" s="539"/>
      <c r="SYT47" s="539"/>
      <c r="SYU47" s="539"/>
      <c r="SYV47" s="539"/>
      <c r="SYW47" s="539"/>
      <c r="SYX47" s="539"/>
      <c r="SYY47" s="539"/>
      <c r="SYZ47" s="539"/>
      <c r="SZA47" s="539"/>
      <c r="SZB47" s="539"/>
      <c r="SZC47" s="539"/>
      <c r="SZD47" s="539"/>
      <c r="SZE47" s="539"/>
      <c r="SZF47" s="539"/>
      <c r="SZG47" s="539"/>
      <c r="SZH47" s="539"/>
      <c r="SZI47" s="539"/>
      <c r="SZJ47" s="539"/>
      <c r="SZK47" s="539"/>
      <c r="SZL47" s="539"/>
      <c r="SZM47" s="539"/>
      <c r="SZN47" s="539"/>
      <c r="SZO47" s="539"/>
      <c r="SZP47" s="539"/>
      <c r="SZQ47" s="539"/>
      <c r="SZR47" s="539"/>
      <c r="SZS47" s="539"/>
      <c r="SZT47" s="539"/>
      <c r="SZU47" s="539"/>
      <c r="SZV47" s="539"/>
      <c r="SZW47" s="539"/>
      <c r="SZX47" s="539"/>
      <c r="SZY47" s="539"/>
      <c r="SZZ47" s="539"/>
      <c r="TAA47" s="539"/>
      <c r="TAB47" s="539"/>
      <c r="TAC47" s="539"/>
      <c r="TAD47" s="539"/>
      <c r="TAE47" s="539"/>
      <c r="TAF47" s="539"/>
      <c r="TAG47" s="539"/>
      <c r="TAH47" s="539"/>
      <c r="TAI47" s="539"/>
      <c r="TAJ47" s="539"/>
      <c r="TAK47" s="539"/>
      <c r="TAL47" s="539"/>
      <c r="TAM47" s="539"/>
      <c r="TAN47" s="539"/>
      <c r="TAO47" s="539"/>
      <c r="TAP47" s="539"/>
      <c r="TAQ47" s="539"/>
      <c r="TAR47" s="539"/>
      <c r="TAS47" s="539"/>
      <c r="TAT47" s="539"/>
      <c r="TAU47" s="539"/>
      <c r="TAV47" s="539"/>
      <c r="TAW47" s="539"/>
      <c r="TAX47" s="539"/>
      <c r="TAY47" s="539"/>
      <c r="TAZ47" s="539"/>
      <c r="TBA47" s="539"/>
      <c r="TBB47" s="539"/>
      <c r="TBC47" s="539"/>
      <c r="TBD47" s="539"/>
      <c r="TBE47" s="539"/>
      <c r="TBF47" s="539"/>
      <c r="TBG47" s="539"/>
      <c r="TBH47" s="539"/>
      <c r="TBI47" s="539"/>
      <c r="TBJ47" s="539"/>
      <c r="TBK47" s="539"/>
      <c r="TBL47" s="539"/>
      <c r="TBM47" s="539"/>
      <c r="TBN47" s="539"/>
      <c r="TBO47" s="539"/>
      <c r="TBP47" s="539"/>
      <c r="TBQ47" s="539"/>
      <c r="TBR47" s="539"/>
      <c r="TBS47" s="539"/>
      <c r="TBT47" s="539"/>
      <c r="TBU47" s="539"/>
      <c r="TBV47" s="539"/>
      <c r="TBW47" s="539"/>
      <c r="TBX47" s="539"/>
      <c r="TBY47" s="539"/>
      <c r="TBZ47" s="539"/>
      <c r="TCA47" s="539"/>
      <c r="TCB47" s="539"/>
      <c r="TCC47" s="539"/>
      <c r="TCD47" s="539"/>
      <c r="TCE47" s="539"/>
      <c r="TCF47" s="539"/>
      <c r="TCG47" s="539"/>
      <c r="TCH47" s="539"/>
      <c r="TCI47" s="539"/>
      <c r="TCJ47" s="539"/>
      <c r="TCK47" s="539"/>
      <c r="TCL47" s="539"/>
      <c r="TCM47" s="539"/>
      <c r="TCN47" s="539"/>
      <c r="TCO47" s="539"/>
      <c r="TCP47" s="539"/>
      <c r="TCQ47" s="539"/>
      <c r="TCR47" s="539"/>
      <c r="TCS47" s="539"/>
      <c r="TCT47" s="539"/>
      <c r="TCU47" s="539"/>
      <c r="TCV47" s="539"/>
      <c r="TCW47" s="539"/>
      <c r="TCX47" s="539"/>
      <c r="TCY47" s="539"/>
      <c r="TCZ47" s="539"/>
      <c r="TDA47" s="539"/>
      <c r="TDB47" s="539"/>
      <c r="TDC47" s="539"/>
      <c r="TDD47" s="539"/>
      <c r="TDE47" s="539"/>
      <c r="TDF47" s="539"/>
      <c r="TDG47" s="539"/>
      <c r="TDH47" s="539"/>
      <c r="TDI47" s="539"/>
      <c r="TDJ47" s="539"/>
      <c r="TDK47" s="539"/>
      <c r="TDL47" s="539"/>
      <c r="TDM47" s="539"/>
      <c r="TDN47" s="539"/>
      <c r="TDO47" s="539"/>
      <c r="TDP47" s="539"/>
      <c r="TDQ47" s="539"/>
      <c r="TDR47" s="539"/>
      <c r="TDS47" s="539"/>
      <c r="TDT47" s="539"/>
      <c r="TDU47" s="539"/>
      <c r="TDV47" s="539"/>
      <c r="TDW47" s="539"/>
      <c r="TDX47" s="539"/>
      <c r="TDY47" s="539"/>
      <c r="TDZ47" s="539"/>
      <c r="TEA47" s="539"/>
      <c r="TEB47" s="539"/>
      <c r="TEC47" s="539"/>
      <c r="TED47" s="539"/>
      <c r="TEE47" s="539"/>
      <c r="TEF47" s="539"/>
      <c r="TEG47" s="539"/>
      <c r="TEH47" s="539"/>
      <c r="TEI47" s="539"/>
      <c r="TEJ47" s="539"/>
      <c r="TEK47" s="539"/>
      <c r="TEL47" s="539"/>
      <c r="TEM47" s="539"/>
      <c r="TEN47" s="539"/>
      <c r="TEO47" s="539"/>
      <c r="TEP47" s="539"/>
      <c r="TEQ47" s="539"/>
      <c r="TER47" s="539"/>
      <c r="TES47" s="539"/>
      <c r="TET47" s="539"/>
      <c r="TEU47" s="539"/>
      <c r="TEV47" s="539"/>
      <c r="TEW47" s="539"/>
      <c r="TEX47" s="539"/>
      <c r="TEY47" s="539"/>
      <c r="TEZ47" s="539"/>
      <c r="TFA47" s="539"/>
      <c r="TFB47" s="539"/>
      <c r="TFC47" s="539"/>
      <c r="TFD47" s="539"/>
      <c r="TFE47" s="539"/>
      <c r="TFF47" s="539"/>
      <c r="TFG47" s="539"/>
      <c r="TFH47" s="539"/>
      <c r="TFI47" s="539"/>
      <c r="TFJ47" s="539"/>
      <c r="TFK47" s="539"/>
      <c r="TFL47" s="539"/>
      <c r="TFM47" s="539"/>
      <c r="TFN47" s="539"/>
      <c r="TFO47" s="539"/>
      <c r="TFP47" s="539"/>
      <c r="TFQ47" s="539"/>
      <c r="TFR47" s="539"/>
      <c r="TFS47" s="539"/>
      <c r="TFT47" s="539"/>
      <c r="TFU47" s="539"/>
      <c r="TFV47" s="539"/>
      <c r="TFW47" s="539"/>
      <c r="TFX47" s="539"/>
      <c r="TFY47" s="539"/>
      <c r="TFZ47" s="539"/>
      <c r="TGA47" s="539"/>
      <c r="TGB47" s="539"/>
      <c r="TGC47" s="539"/>
      <c r="TGD47" s="539"/>
      <c r="TGE47" s="539"/>
      <c r="TGF47" s="539"/>
      <c r="TGG47" s="539"/>
      <c r="TGH47" s="539"/>
      <c r="TGI47" s="539"/>
      <c r="TGJ47" s="539"/>
      <c r="TGK47" s="539"/>
      <c r="TGL47" s="539"/>
      <c r="TGM47" s="539"/>
      <c r="TGN47" s="539"/>
      <c r="TGO47" s="539"/>
      <c r="TGP47" s="539"/>
      <c r="TGQ47" s="539"/>
      <c r="TGR47" s="539"/>
      <c r="TGS47" s="539"/>
      <c r="TGT47" s="539"/>
      <c r="TGU47" s="539"/>
      <c r="TGV47" s="539"/>
      <c r="TGW47" s="539"/>
      <c r="TGX47" s="539"/>
      <c r="TGY47" s="539"/>
      <c r="TGZ47" s="539"/>
      <c r="THA47" s="539"/>
      <c r="THB47" s="539"/>
      <c r="THC47" s="539"/>
      <c r="THD47" s="539"/>
      <c r="THE47" s="539"/>
      <c r="THF47" s="539"/>
      <c r="THG47" s="539"/>
      <c r="THH47" s="539"/>
      <c r="THI47" s="539"/>
      <c r="THJ47" s="539"/>
      <c r="THK47" s="539"/>
      <c r="THL47" s="539"/>
      <c r="THM47" s="539"/>
      <c r="THN47" s="539"/>
      <c r="THO47" s="539"/>
      <c r="THP47" s="539"/>
      <c r="THQ47" s="539"/>
      <c r="THR47" s="539"/>
      <c r="THS47" s="539"/>
      <c r="THT47" s="539"/>
      <c r="THU47" s="539"/>
      <c r="THV47" s="539"/>
      <c r="THW47" s="539"/>
      <c r="THX47" s="539"/>
      <c r="THY47" s="539"/>
      <c r="THZ47" s="539"/>
      <c r="TIA47" s="539"/>
      <c r="TIB47" s="539"/>
      <c r="TIC47" s="539"/>
      <c r="TID47" s="539"/>
      <c r="TIE47" s="539"/>
      <c r="TIF47" s="539"/>
      <c r="TIG47" s="539"/>
      <c r="TIH47" s="539"/>
      <c r="TII47" s="539"/>
      <c r="TIJ47" s="539"/>
      <c r="TIK47" s="539"/>
      <c r="TIL47" s="539"/>
      <c r="TIM47" s="539"/>
      <c r="TIN47" s="539"/>
      <c r="TIO47" s="539"/>
      <c r="TIP47" s="539"/>
      <c r="TIQ47" s="539"/>
      <c r="TIR47" s="539"/>
      <c r="TIS47" s="539"/>
      <c r="TIT47" s="539"/>
      <c r="TIU47" s="539"/>
      <c r="TIV47" s="539"/>
      <c r="TIW47" s="539"/>
      <c r="TIX47" s="539"/>
      <c r="TIY47" s="539"/>
      <c r="TIZ47" s="539"/>
      <c r="TJA47" s="539"/>
      <c r="TJB47" s="539"/>
      <c r="TJC47" s="539"/>
      <c r="TJD47" s="539"/>
      <c r="TJE47" s="539"/>
      <c r="TJF47" s="539"/>
      <c r="TJG47" s="539"/>
      <c r="TJH47" s="539"/>
      <c r="TJI47" s="539"/>
      <c r="TJJ47" s="539"/>
      <c r="TJK47" s="539"/>
      <c r="TJL47" s="539"/>
      <c r="TJM47" s="539"/>
      <c r="TJN47" s="539"/>
      <c r="TJO47" s="539"/>
      <c r="TJP47" s="539"/>
      <c r="TJQ47" s="539"/>
      <c r="TJR47" s="539"/>
      <c r="TJS47" s="539"/>
      <c r="TJT47" s="539"/>
      <c r="TJU47" s="539"/>
      <c r="TJV47" s="539"/>
      <c r="TJW47" s="539"/>
      <c r="TJX47" s="539"/>
      <c r="TJY47" s="539"/>
      <c r="TJZ47" s="539"/>
      <c r="TKA47" s="539"/>
      <c r="TKB47" s="539"/>
      <c r="TKC47" s="539"/>
      <c r="TKD47" s="539"/>
      <c r="TKE47" s="539"/>
      <c r="TKF47" s="539"/>
      <c r="TKG47" s="539"/>
      <c r="TKH47" s="539"/>
      <c r="TKI47" s="539"/>
      <c r="TKJ47" s="539"/>
      <c r="TKK47" s="539"/>
      <c r="TKL47" s="539"/>
      <c r="TKM47" s="539"/>
      <c r="TKN47" s="539"/>
      <c r="TKO47" s="539"/>
      <c r="TKP47" s="539"/>
      <c r="TKQ47" s="539"/>
      <c r="TKR47" s="539"/>
      <c r="TKS47" s="539"/>
      <c r="TKT47" s="539"/>
      <c r="TKU47" s="539"/>
      <c r="TKV47" s="539"/>
      <c r="TKW47" s="539"/>
      <c r="TKX47" s="539"/>
      <c r="TKY47" s="539"/>
      <c r="TKZ47" s="539"/>
      <c r="TLA47" s="539"/>
      <c r="TLB47" s="539"/>
      <c r="TLC47" s="539"/>
      <c r="TLD47" s="539"/>
      <c r="TLE47" s="539"/>
      <c r="TLF47" s="539"/>
      <c r="TLG47" s="539"/>
      <c r="TLH47" s="539"/>
      <c r="TLI47" s="539"/>
      <c r="TLJ47" s="539"/>
      <c r="TLK47" s="539"/>
      <c r="TLL47" s="539"/>
      <c r="TLM47" s="539"/>
      <c r="TLN47" s="539"/>
      <c r="TLO47" s="539"/>
      <c r="TLP47" s="539"/>
      <c r="TLQ47" s="539"/>
      <c r="TLR47" s="539"/>
      <c r="TLS47" s="539"/>
      <c r="TLT47" s="539"/>
      <c r="TLU47" s="539"/>
      <c r="TLV47" s="539"/>
      <c r="TLW47" s="539"/>
      <c r="TLX47" s="539"/>
      <c r="TLY47" s="539"/>
      <c r="TLZ47" s="539"/>
      <c r="TMA47" s="539"/>
      <c r="TMB47" s="539"/>
      <c r="TMC47" s="539"/>
      <c r="TMD47" s="539"/>
      <c r="TME47" s="539"/>
      <c r="TMF47" s="539"/>
      <c r="TMG47" s="539"/>
      <c r="TMH47" s="539"/>
      <c r="TMI47" s="539"/>
      <c r="TMJ47" s="539"/>
      <c r="TMK47" s="539"/>
      <c r="TML47" s="539"/>
      <c r="TMM47" s="539"/>
      <c r="TMN47" s="539"/>
      <c r="TMO47" s="539"/>
      <c r="TMP47" s="539"/>
      <c r="TMQ47" s="539"/>
      <c r="TMR47" s="539"/>
      <c r="TMS47" s="539"/>
      <c r="TMT47" s="539"/>
      <c r="TMU47" s="539"/>
      <c r="TMV47" s="539"/>
      <c r="TMW47" s="539"/>
      <c r="TMX47" s="539"/>
      <c r="TMY47" s="539"/>
      <c r="TMZ47" s="539"/>
      <c r="TNA47" s="539"/>
      <c r="TNB47" s="539"/>
      <c r="TNC47" s="539"/>
      <c r="TND47" s="539"/>
      <c r="TNE47" s="539"/>
      <c r="TNF47" s="539"/>
      <c r="TNG47" s="539"/>
      <c r="TNH47" s="539"/>
      <c r="TNI47" s="539"/>
      <c r="TNJ47" s="539"/>
      <c r="TNK47" s="539"/>
      <c r="TNL47" s="539"/>
      <c r="TNM47" s="539"/>
      <c r="TNN47" s="539"/>
      <c r="TNO47" s="539"/>
      <c r="TNP47" s="539"/>
      <c r="TNQ47" s="539"/>
      <c r="TNR47" s="539"/>
      <c r="TNS47" s="539"/>
      <c r="TNT47" s="539"/>
      <c r="TNU47" s="539"/>
      <c r="TNV47" s="539"/>
      <c r="TNW47" s="539"/>
      <c r="TNX47" s="539"/>
      <c r="TNY47" s="539"/>
      <c r="TNZ47" s="539"/>
      <c r="TOA47" s="539"/>
      <c r="TOB47" s="539"/>
      <c r="TOC47" s="539"/>
      <c r="TOD47" s="539"/>
      <c r="TOE47" s="539"/>
      <c r="TOF47" s="539"/>
      <c r="TOG47" s="539"/>
      <c r="TOH47" s="539"/>
      <c r="TOI47" s="539"/>
      <c r="TOJ47" s="539"/>
      <c r="TOK47" s="539"/>
      <c r="TOL47" s="539"/>
      <c r="TOM47" s="539"/>
      <c r="TON47" s="539"/>
      <c r="TOO47" s="539"/>
      <c r="TOP47" s="539"/>
      <c r="TOQ47" s="539"/>
      <c r="TOR47" s="539"/>
      <c r="TOS47" s="539"/>
      <c r="TOT47" s="539"/>
      <c r="TOU47" s="539"/>
      <c r="TOV47" s="539"/>
      <c r="TOW47" s="539"/>
      <c r="TOX47" s="539"/>
      <c r="TOY47" s="539"/>
      <c r="TOZ47" s="539"/>
      <c r="TPA47" s="539"/>
      <c r="TPB47" s="539"/>
      <c r="TPC47" s="539"/>
      <c r="TPD47" s="539"/>
      <c r="TPE47" s="539"/>
      <c r="TPF47" s="539"/>
      <c r="TPG47" s="539"/>
      <c r="TPH47" s="539"/>
      <c r="TPI47" s="539"/>
      <c r="TPJ47" s="539"/>
      <c r="TPK47" s="539"/>
      <c r="TPL47" s="539"/>
      <c r="TPM47" s="539"/>
      <c r="TPN47" s="539"/>
      <c r="TPO47" s="539"/>
      <c r="TPP47" s="539"/>
      <c r="TPQ47" s="539"/>
      <c r="TPR47" s="539"/>
      <c r="TPS47" s="539"/>
      <c r="TPT47" s="539"/>
      <c r="TPU47" s="539"/>
      <c r="TPV47" s="539"/>
      <c r="TPW47" s="539"/>
      <c r="TPX47" s="539"/>
      <c r="TPY47" s="539"/>
      <c r="TPZ47" s="539"/>
      <c r="TQA47" s="539"/>
      <c r="TQB47" s="539"/>
      <c r="TQC47" s="539"/>
      <c r="TQD47" s="539"/>
      <c r="TQE47" s="539"/>
      <c r="TQF47" s="539"/>
      <c r="TQG47" s="539"/>
      <c r="TQH47" s="539"/>
      <c r="TQI47" s="539"/>
      <c r="TQJ47" s="539"/>
      <c r="TQK47" s="539"/>
      <c r="TQL47" s="539"/>
      <c r="TQM47" s="539"/>
      <c r="TQN47" s="539"/>
      <c r="TQO47" s="539"/>
      <c r="TQP47" s="539"/>
      <c r="TQQ47" s="539"/>
      <c r="TQR47" s="539"/>
      <c r="TQS47" s="539"/>
      <c r="TQT47" s="539"/>
      <c r="TQU47" s="539"/>
      <c r="TQV47" s="539"/>
      <c r="TQW47" s="539"/>
      <c r="TQX47" s="539"/>
      <c r="TQY47" s="539"/>
      <c r="TQZ47" s="539"/>
      <c r="TRA47" s="539"/>
      <c r="TRB47" s="539"/>
      <c r="TRC47" s="539"/>
      <c r="TRD47" s="539"/>
      <c r="TRE47" s="539"/>
      <c r="TRF47" s="539"/>
      <c r="TRG47" s="539"/>
      <c r="TRH47" s="539"/>
      <c r="TRI47" s="539"/>
      <c r="TRJ47" s="539"/>
      <c r="TRK47" s="539"/>
      <c r="TRL47" s="539"/>
      <c r="TRM47" s="539"/>
      <c r="TRN47" s="539"/>
      <c r="TRO47" s="539"/>
      <c r="TRP47" s="539"/>
      <c r="TRQ47" s="539"/>
      <c r="TRR47" s="539"/>
      <c r="TRS47" s="539"/>
      <c r="TRT47" s="539"/>
      <c r="TRU47" s="539"/>
      <c r="TRV47" s="539"/>
      <c r="TRW47" s="539"/>
      <c r="TRX47" s="539"/>
      <c r="TRY47" s="539"/>
      <c r="TRZ47" s="539"/>
      <c r="TSA47" s="539"/>
      <c r="TSB47" s="539"/>
      <c r="TSC47" s="539"/>
      <c r="TSD47" s="539"/>
      <c r="TSE47" s="539"/>
      <c r="TSF47" s="539"/>
      <c r="TSG47" s="539"/>
      <c r="TSH47" s="539"/>
      <c r="TSI47" s="539"/>
      <c r="TSJ47" s="539"/>
      <c r="TSK47" s="539"/>
      <c r="TSL47" s="539"/>
      <c r="TSM47" s="539"/>
      <c r="TSN47" s="539"/>
      <c r="TSO47" s="539"/>
      <c r="TSP47" s="539"/>
      <c r="TSQ47" s="539"/>
      <c r="TSR47" s="539"/>
      <c r="TSS47" s="539"/>
      <c r="TST47" s="539"/>
      <c r="TSU47" s="539"/>
      <c r="TSV47" s="539"/>
      <c r="TSW47" s="539"/>
      <c r="TSX47" s="539"/>
      <c r="TSY47" s="539"/>
      <c r="TSZ47" s="539"/>
      <c r="TTA47" s="539"/>
      <c r="TTB47" s="539"/>
      <c r="TTC47" s="539"/>
      <c r="TTD47" s="539"/>
      <c r="TTE47" s="539"/>
      <c r="TTF47" s="539"/>
      <c r="TTG47" s="539"/>
      <c r="TTH47" s="539"/>
      <c r="TTI47" s="539"/>
      <c r="TTJ47" s="539"/>
      <c r="TTK47" s="539"/>
      <c r="TTL47" s="539"/>
      <c r="TTM47" s="539"/>
      <c r="TTN47" s="539"/>
      <c r="TTO47" s="539"/>
      <c r="TTP47" s="539"/>
      <c r="TTQ47" s="539"/>
      <c r="TTR47" s="539"/>
      <c r="TTS47" s="539"/>
      <c r="TTT47" s="539"/>
      <c r="TTU47" s="539"/>
      <c r="TTV47" s="539"/>
      <c r="TTW47" s="539"/>
      <c r="TTX47" s="539"/>
      <c r="TTY47" s="539"/>
      <c r="TTZ47" s="539"/>
      <c r="TUA47" s="539"/>
      <c r="TUB47" s="539"/>
      <c r="TUC47" s="539"/>
      <c r="TUD47" s="539"/>
      <c r="TUE47" s="539"/>
      <c r="TUF47" s="539"/>
      <c r="TUG47" s="539"/>
      <c r="TUH47" s="539"/>
      <c r="TUI47" s="539"/>
      <c r="TUJ47" s="539"/>
      <c r="TUK47" s="539"/>
      <c r="TUL47" s="539"/>
      <c r="TUM47" s="539"/>
      <c r="TUN47" s="539"/>
      <c r="TUO47" s="539"/>
      <c r="TUP47" s="539"/>
      <c r="TUQ47" s="539"/>
      <c r="TUR47" s="539"/>
      <c r="TUS47" s="539"/>
      <c r="TUT47" s="539"/>
      <c r="TUU47" s="539"/>
      <c r="TUV47" s="539"/>
      <c r="TUW47" s="539"/>
      <c r="TUX47" s="539"/>
      <c r="TUY47" s="539"/>
      <c r="TUZ47" s="539"/>
      <c r="TVA47" s="539"/>
      <c r="TVB47" s="539"/>
      <c r="TVC47" s="539"/>
      <c r="TVD47" s="539"/>
      <c r="TVE47" s="539"/>
      <c r="TVF47" s="539"/>
      <c r="TVG47" s="539"/>
      <c r="TVH47" s="539"/>
      <c r="TVI47" s="539"/>
      <c r="TVJ47" s="539"/>
      <c r="TVK47" s="539"/>
      <c r="TVL47" s="539"/>
      <c r="TVM47" s="539"/>
      <c r="TVN47" s="539"/>
      <c r="TVO47" s="539"/>
      <c r="TVP47" s="539"/>
      <c r="TVQ47" s="539"/>
      <c r="TVR47" s="539"/>
      <c r="TVS47" s="539"/>
      <c r="TVT47" s="539"/>
      <c r="TVU47" s="539"/>
      <c r="TVV47" s="539"/>
      <c r="TVW47" s="539"/>
      <c r="TVX47" s="539"/>
      <c r="TVY47" s="539"/>
      <c r="TVZ47" s="539"/>
      <c r="TWA47" s="539"/>
      <c r="TWB47" s="539"/>
      <c r="TWC47" s="539"/>
      <c r="TWD47" s="539"/>
      <c r="TWE47" s="539"/>
      <c r="TWF47" s="539"/>
      <c r="TWG47" s="539"/>
      <c r="TWH47" s="539"/>
      <c r="TWI47" s="539"/>
      <c r="TWJ47" s="539"/>
      <c r="TWK47" s="539"/>
      <c r="TWL47" s="539"/>
      <c r="TWM47" s="539"/>
      <c r="TWN47" s="539"/>
      <c r="TWO47" s="539"/>
      <c r="TWP47" s="539"/>
      <c r="TWQ47" s="539"/>
      <c r="TWR47" s="539"/>
      <c r="TWS47" s="539"/>
      <c r="TWT47" s="539"/>
      <c r="TWU47" s="539"/>
      <c r="TWV47" s="539"/>
      <c r="TWW47" s="539"/>
      <c r="TWX47" s="539"/>
      <c r="TWY47" s="539"/>
      <c r="TWZ47" s="539"/>
      <c r="TXA47" s="539"/>
      <c r="TXB47" s="539"/>
      <c r="TXC47" s="539"/>
      <c r="TXD47" s="539"/>
      <c r="TXE47" s="539"/>
      <c r="TXF47" s="539"/>
      <c r="TXG47" s="539"/>
      <c r="TXH47" s="539"/>
      <c r="TXI47" s="539"/>
      <c r="TXJ47" s="539"/>
      <c r="TXK47" s="539"/>
      <c r="TXL47" s="539"/>
      <c r="TXM47" s="539"/>
      <c r="TXN47" s="539"/>
      <c r="TXO47" s="539"/>
      <c r="TXP47" s="539"/>
      <c r="TXQ47" s="539"/>
      <c r="TXR47" s="539"/>
      <c r="TXS47" s="539"/>
      <c r="TXT47" s="539"/>
      <c r="TXU47" s="539"/>
      <c r="TXV47" s="539"/>
      <c r="TXW47" s="539"/>
      <c r="TXX47" s="539"/>
      <c r="TXY47" s="539"/>
      <c r="TXZ47" s="539"/>
      <c r="TYA47" s="539"/>
      <c r="TYB47" s="539"/>
      <c r="TYC47" s="539"/>
      <c r="TYD47" s="539"/>
      <c r="TYE47" s="539"/>
      <c r="TYF47" s="539"/>
      <c r="TYG47" s="539"/>
      <c r="TYH47" s="539"/>
      <c r="TYI47" s="539"/>
      <c r="TYJ47" s="539"/>
      <c r="TYK47" s="539"/>
      <c r="TYL47" s="539"/>
      <c r="TYM47" s="539"/>
      <c r="TYN47" s="539"/>
      <c r="TYO47" s="539"/>
      <c r="TYP47" s="539"/>
      <c r="TYQ47" s="539"/>
      <c r="TYR47" s="539"/>
      <c r="TYS47" s="539"/>
      <c r="TYT47" s="539"/>
      <c r="TYU47" s="539"/>
      <c r="TYV47" s="539"/>
      <c r="TYW47" s="539"/>
      <c r="TYX47" s="539"/>
      <c r="TYY47" s="539"/>
      <c r="TYZ47" s="539"/>
      <c r="TZA47" s="539"/>
      <c r="TZB47" s="539"/>
      <c r="TZC47" s="539"/>
      <c r="TZD47" s="539"/>
      <c r="TZE47" s="539"/>
      <c r="TZF47" s="539"/>
      <c r="TZG47" s="539"/>
      <c r="TZH47" s="539"/>
      <c r="TZI47" s="539"/>
      <c r="TZJ47" s="539"/>
      <c r="TZK47" s="539"/>
      <c r="TZL47" s="539"/>
      <c r="TZM47" s="539"/>
      <c r="TZN47" s="539"/>
      <c r="TZO47" s="539"/>
      <c r="TZP47" s="539"/>
      <c r="TZQ47" s="539"/>
      <c r="TZR47" s="539"/>
      <c r="TZS47" s="539"/>
      <c r="TZT47" s="539"/>
      <c r="TZU47" s="539"/>
      <c r="TZV47" s="539"/>
      <c r="TZW47" s="539"/>
      <c r="TZX47" s="539"/>
      <c r="TZY47" s="539"/>
      <c r="TZZ47" s="539"/>
      <c r="UAA47" s="539"/>
      <c r="UAB47" s="539"/>
      <c r="UAC47" s="539"/>
      <c r="UAD47" s="539"/>
      <c r="UAE47" s="539"/>
      <c r="UAF47" s="539"/>
      <c r="UAG47" s="539"/>
      <c r="UAH47" s="539"/>
      <c r="UAI47" s="539"/>
      <c r="UAJ47" s="539"/>
      <c r="UAK47" s="539"/>
      <c r="UAL47" s="539"/>
      <c r="UAM47" s="539"/>
      <c r="UAN47" s="539"/>
      <c r="UAO47" s="539"/>
      <c r="UAP47" s="539"/>
      <c r="UAQ47" s="539"/>
      <c r="UAR47" s="539"/>
      <c r="UAS47" s="539"/>
      <c r="UAT47" s="539"/>
      <c r="UAU47" s="539"/>
      <c r="UAV47" s="539"/>
      <c r="UAW47" s="539"/>
      <c r="UAX47" s="539"/>
      <c r="UAY47" s="539"/>
      <c r="UAZ47" s="539"/>
      <c r="UBA47" s="539"/>
      <c r="UBB47" s="539"/>
      <c r="UBC47" s="539"/>
      <c r="UBD47" s="539"/>
      <c r="UBE47" s="539"/>
      <c r="UBF47" s="539"/>
      <c r="UBG47" s="539"/>
      <c r="UBH47" s="539"/>
      <c r="UBI47" s="539"/>
      <c r="UBJ47" s="539"/>
      <c r="UBK47" s="539"/>
      <c r="UBL47" s="539"/>
      <c r="UBM47" s="539"/>
      <c r="UBN47" s="539"/>
      <c r="UBO47" s="539"/>
      <c r="UBP47" s="539"/>
      <c r="UBQ47" s="539"/>
      <c r="UBR47" s="539"/>
      <c r="UBS47" s="539"/>
      <c r="UBT47" s="539"/>
      <c r="UBU47" s="539"/>
      <c r="UBV47" s="539"/>
      <c r="UBW47" s="539"/>
      <c r="UBX47" s="539"/>
      <c r="UBY47" s="539"/>
      <c r="UBZ47" s="539"/>
      <c r="UCA47" s="539"/>
      <c r="UCB47" s="539"/>
      <c r="UCC47" s="539"/>
      <c r="UCD47" s="539"/>
      <c r="UCE47" s="539"/>
      <c r="UCF47" s="539"/>
      <c r="UCG47" s="539"/>
      <c r="UCH47" s="539"/>
      <c r="UCI47" s="539"/>
      <c r="UCJ47" s="539"/>
      <c r="UCK47" s="539"/>
      <c r="UCL47" s="539"/>
      <c r="UCM47" s="539"/>
      <c r="UCN47" s="539"/>
      <c r="UCO47" s="539"/>
      <c r="UCP47" s="539"/>
      <c r="UCQ47" s="539"/>
      <c r="UCR47" s="539"/>
      <c r="UCS47" s="539"/>
      <c r="UCT47" s="539"/>
      <c r="UCU47" s="539"/>
      <c r="UCV47" s="539"/>
      <c r="UCW47" s="539"/>
      <c r="UCX47" s="539"/>
      <c r="UCY47" s="539"/>
      <c r="UCZ47" s="539"/>
      <c r="UDA47" s="539"/>
      <c r="UDB47" s="539"/>
      <c r="UDC47" s="539"/>
      <c r="UDD47" s="539"/>
      <c r="UDE47" s="539"/>
      <c r="UDF47" s="539"/>
      <c r="UDG47" s="539"/>
      <c r="UDH47" s="539"/>
      <c r="UDI47" s="539"/>
      <c r="UDJ47" s="539"/>
      <c r="UDK47" s="539"/>
      <c r="UDL47" s="539"/>
      <c r="UDM47" s="539"/>
      <c r="UDN47" s="539"/>
      <c r="UDO47" s="539"/>
      <c r="UDP47" s="539"/>
      <c r="UDQ47" s="539"/>
      <c r="UDR47" s="539"/>
      <c r="UDS47" s="539"/>
      <c r="UDT47" s="539"/>
      <c r="UDU47" s="539"/>
      <c r="UDV47" s="539"/>
      <c r="UDW47" s="539"/>
      <c r="UDX47" s="539"/>
      <c r="UDY47" s="539"/>
      <c r="UDZ47" s="539"/>
      <c r="UEA47" s="539"/>
      <c r="UEB47" s="539"/>
      <c r="UEC47" s="539"/>
      <c r="UED47" s="539"/>
      <c r="UEE47" s="539"/>
      <c r="UEF47" s="539"/>
      <c r="UEG47" s="539"/>
      <c r="UEH47" s="539"/>
      <c r="UEI47" s="539"/>
      <c r="UEJ47" s="539"/>
      <c r="UEK47" s="539"/>
      <c r="UEL47" s="539"/>
      <c r="UEM47" s="539"/>
      <c r="UEN47" s="539"/>
      <c r="UEO47" s="539"/>
      <c r="UEP47" s="539"/>
      <c r="UEQ47" s="539"/>
      <c r="UER47" s="539"/>
      <c r="UES47" s="539"/>
      <c r="UET47" s="539"/>
      <c r="UEU47" s="539"/>
      <c r="UEV47" s="539"/>
      <c r="UEW47" s="539"/>
      <c r="UEX47" s="539"/>
      <c r="UEY47" s="539"/>
      <c r="UEZ47" s="539"/>
      <c r="UFA47" s="539"/>
      <c r="UFB47" s="539"/>
      <c r="UFC47" s="539"/>
      <c r="UFD47" s="539"/>
      <c r="UFE47" s="539"/>
      <c r="UFF47" s="539"/>
      <c r="UFG47" s="539"/>
      <c r="UFH47" s="539"/>
      <c r="UFI47" s="539"/>
      <c r="UFJ47" s="539"/>
      <c r="UFK47" s="539"/>
      <c r="UFL47" s="539"/>
      <c r="UFM47" s="539"/>
      <c r="UFN47" s="539"/>
      <c r="UFO47" s="539"/>
      <c r="UFP47" s="539"/>
      <c r="UFQ47" s="539"/>
      <c r="UFR47" s="539"/>
      <c r="UFS47" s="539"/>
      <c r="UFT47" s="539"/>
      <c r="UFU47" s="539"/>
      <c r="UFV47" s="539"/>
      <c r="UFW47" s="539"/>
      <c r="UFX47" s="539"/>
      <c r="UFY47" s="539"/>
      <c r="UFZ47" s="539"/>
      <c r="UGA47" s="539"/>
      <c r="UGB47" s="539"/>
      <c r="UGC47" s="539"/>
      <c r="UGD47" s="539"/>
      <c r="UGE47" s="539"/>
      <c r="UGF47" s="539"/>
      <c r="UGG47" s="539"/>
      <c r="UGH47" s="539"/>
      <c r="UGI47" s="539"/>
      <c r="UGJ47" s="539"/>
      <c r="UGK47" s="539"/>
      <c r="UGL47" s="539"/>
      <c r="UGM47" s="539"/>
      <c r="UGN47" s="539"/>
      <c r="UGO47" s="539"/>
      <c r="UGP47" s="539"/>
      <c r="UGQ47" s="539"/>
      <c r="UGR47" s="539"/>
      <c r="UGS47" s="539"/>
      <c r="UGT47" s="539"/>
      <c r="UGU47" s="539"/>
      <c r="UGV47" s="539"/>
      <c r="UGW47" s="539"/>
      <c r="UGX47" s="539"/>
      <c r="UGY47" s="539"/>
      <c r="UGZ47" s="539"/>
      <c r="UHA47" s="539"/>
      <c r="UHB47" s="539"/>
      <c r="UHC47" s="539"/>
      <c r="UHD47" s="539"/>
      <c r="UHE47" s="539"/>
      <c r="UHF47" s="539"/>
      <c r="UHG47" s="539"/>
      <c r="UHH47" s="539"/>
      <c r="UHI47" s="539"/>
      <c r="UHJ47" s="539"/>
      <c r="UHK47" s="539"/>
      <c r="UHL47" s="539"/>
      <c r="UHM47" s="539"/>
      <c r="UHN47" s="539"/>
      <c r="UHO47" s="539"/>
      <c r="UHP47" s="539"/>
      <c r="UHQ47" s="539"/>
      <c r="UHR47" s="539"/>
      <c r="UHS47" s="539"/>
      <c r="UHT47" s="539"/>
      <c r="UHU47" s="539"/>
      <c r="UHV47" s="539"/>
      <c r="UHW47" s="539"/>
      <c r="UHX47" s="539"/>
      <c r="UHY47" s="539"/>
      <c r="UHZ47" s="539"/>
      <c r="UIA47" s="539"/>
      <c r="UIB47" s="539"/>
      <c r="UIC47" s="539"/>
      <c r="UID47" s="539"/>
      <c r="UIE47" s="539"/>
      <c r="UIF47" s="539"/>
      <c r="UIG47" s="539"/>
      <c r="UIH47" s="539"/>
      <c r="UII47" s="539"/>
      <c r="UIJ47" s="539"/>
      <c r="UIK47" s="539"/>
      <c r="UIL47" s="539"/>
      <c r="UIM47" s="539"/>
      <c r="UIN47" s="539"/>
      <c r="UIO47" s="539"/>
      <c r="UIP47" s="539"/>
      <c r="UIQ47" s="539"/>
      <c r="UIR47" s="539"/>
      <c r="UIS47" s="539"/>
      <c r="UIT47" s="539"/>
      <c r="UIU47" s="539"/>
      <c r="UIV47" s="539"/>
      <c r="UIW47" s="539"/>
      <c r="UIX47" s="539"/>
      <c r="UIY47" s="539"/>
      <c r="UIZ47" s="539"/>
      <c r="UJA47" s="539"/>
      <c r="UJB47" s="539"/>
      <c r="UJC47" s="539"/>
      <c r="UJD47" s="539"/>
      <c r="UJE47" s="539"/>
      <c r="UJF47" s="539"/>
      <c r="UJG47" s="539"/>
      <c r="UJH47" s="539"/>
      <c r="UJI47" s="539"/>
      <c r="UJJ47" s="539"/>
      <c r="UJK47" s="539"/>
      <c r="UJL47" s="539"/>
      <c r="UJM47" s="539"/>
      <c r="UJN47" s="539"/>
      <c r="UJO47" s="539"/>
      <c r="UJP47" s="539"/>
      <c r="UJQ47" s="539"/>
      <c r="UJR47" s="539"/>
      <c r="UJS47" s="539"/>
      <c r="UJT47" s="539"/>
      <c r="UJU47" s="539"/>
      <c r="UJV47" s="539"/>
      <c r="UJW47" s="539"/>
      <c r="UJX47" s="539"/>
      <c r="UJY47" s="539"/>
      <c r="UJZ47" s="539"/>
      <c r="UKA47" s="539"/>
      <c r="UKB47" s="539"/>
      <c r="UKC47" s="539"/>
      <c r="UKD47" s="539"/>
      <c r="UKE47" s="539"/>
      <c r="UKF47" s="539"/>
      <c r="UKG47" s="539"/>
      <c r="UKH47" s="539"/>
      <c r="UKI47" s="539"/>
      <c r="UKJ47" s="539"/>
      <c r="UKK47" s="539"/>
      <c r="UKL47" s="539"/>
      <c r="UKM47" s="539"/>
      <c r="UKN47" s="539"/>
      <c r="UKO47" s="539"/>
      <c r="UKP47" s="539"/>
      <c r="UKQ47" s="539"/>
      <c r="UKR47" s="539"/>
      <c r="UKS47" s="539"/>
      <c r="UKT47" s="539"/>
      <c r="UKU47" s="539"/>
      <c r="UKV47" s="539"/>
      <c r="UKW47" s="539"/>
      <c r="UKX47" s="539"/>
      <c r="UKY47" s="539"/>
      <c r="UKZ47" s="539"/>
      <c r="ULA47" s="539"/>
      <c r="ULB47" s="539"/>
      <c r="ULC47" s="539"/>
      <c r="ULD47" s="539"/>
      <c r="ULE47" s="539"/>
      <c r="ULF47" s="539"/>
      <c r="ULG47" s="539"/>
      <c r="ULH47" s="539"/>
      <c r="ULI47" s="539"/>
      <c r="ULJ47" s="539"/>
      <c r="ULK47" s="539"/>
      <c r="ULL47" s="539"/>
      <c r="ULM47" s="539"/>
      <c r="ULN47" s="539"/>
      <c r="ULO47" s="539"/>
      <c r="ULP47" s="539"/>
      <c r="ULQ47" s="539"/>
      <c r="ULR47" s="539"/>
      <c r="ULS47" s="539"/>
      <c r="ULT47" s="539"/>
      <c r="ULU47" s="539"/>
      <c r="ULV47" s="539"/>
      <c r="ULW47" s="539"/>
      <c r="ULX47" s="539"/>
      <c r="ULY47" s="539"/>
      <c r="ULZ47" s="539"/>
      <c r="UMA47" s="539"/>
      <c r="UMB47" s="539"/>
      <c r="UMC47" s="539"/>
      <c r="UMD47" s="539"/>
      <c r="UME47" s="539"/>
      <c r="UMF47" s="539"/>
      <c r="UMG47" s="539"/>
      <c r="UMH47" s="539"/>
      <c r="UMI47" s="539"/>
      <c r="UMJ47" s="539"/>
      <c r="UMK47" s="539"/>
      <c r="UML47" s="539"/>
      <c r="UMM47" s="539"/>
      <c r="UMN47" s="539"/>
      <c r="UMO47" s="539"/>
      <c r="UMP47" s="539"/>
      <c r="UMQ47" s="539"/>
      <c r="UMR47" s="539"/>
      <c r="UMS47" s="539"/>
      <c r="UMT47" s="539"/>
      <c r="UMU47" s="539"/>
      <c r="UMV47" s="539"/>
      <c r="UMW47" s="539"/>
      <c r="UMX47" s="539"/>
      <c r="UMY47" s="539"/>
      <c r="UMZ47" s="539"/>
      <c r="UNA47" s="539"/>
      <c r="UNB47" s="539"/>
      <c r="UNC47" s="539"/>
      <c r="UND47" s="539"/>
      <c r="UNE47" s="539"/>
      <c r="UNF47" s="539"/>
      <c r="UNG47" s="539"/>
      <c r="UNH47" s="539"/>
      <c r="UNI47" s="539"/>
      <c r="UNJ47" s="539"/>
      <c r="UNK47" s="539"/>
      <c r="UNL47" s="539"/>
      <c r="UNM47" s="539"/>
      <c r="UNN47" s="539"/>
      <c r="UNO47" s="539"/>
      <c r="UNP47" s="539"/>
      <c r="UNQ47" s="539"/>
      <c r="UNR47" s="539"/>
      <c r="UNS47" s="539"/>
      <c r="UNT47" s="539"/>
      <c r="UNU47" s="539"/>
      <c r="UNV47" s="539"/>
      <c r="UNW47" s="539"/>
      <c r="UNX47" s="539"/>
      <c r="UNY47" s="539"/>
      <c r="UNZ47" s="539"/>
      <c r="UOA47" s="539"/>
      <c r="UOB47" s="539"/>
      <c r="UOC47" s="539"/>
      <c r="UOD47" s="539"/>
      <c r="UOE47" s="539"/>
      <c r="UOF47" s="539"/>
      <c r="UOG47" s="539"/>
      <c r="UOH47" s="539"/>
      <c r="UOI47" s="539"/>
      <c r="UOJ47" s="539"/>
      <c r="UOK47" s="539"/>
      <c r="UOL47" s="539"/>
      <c r="UOM47" s="539"/>
      <c r="UON47" s="539"/>
      <c r="UOO47" s="539"/>
      <c r="UOP47" s="539"/>
      <c r="UOQ47" s="539"/>
      <c r="UOR47" s="539"/>
      <c r="UOS47" s="539"/>
      <c r="UOT47" s="539"/>
      <c r="UOU47" s="539"/>
      <c r="UOV47" s="539"/>
      <c r="UOW47" s="539"/>
      <c r="UOX47" s="539"/>
      <c r="UOY47" s="539"/>
      <c r="UOZ47" s="539"/>
      <c r="UPA47" s="539"/>
      <c r="UPB47" s="539"/>
      <c r="UPC47" s="539"/>
      <c r="UPD47" s="539"/>
      <c r="UPE47" s="539"/>
      <c r="UPF47" s="539"/>
      <c r="UPG47" s="539"/>
      <c r="UPH47" s="539"/>
      <c r="UPI47" s="539"/>
      <c r="UPJ47" s="539"/>
      <c r="UPK47" s="539"/>
      <c r="UPL47" s="539"/>
      <c r="UPM47" s="539"/>
      <c r="UPN47" s="539"/>
      <c r="UPO47" s="539"/>
      <c r="UPP47" s="539"/>
      <c r="UPQ47" s="539"/>
      <c r="UPR47" s="539"/>
      <c r="UPS47" s="539"/>
      <c r="UPT47" s="539"/>
      <c r="UPU47" s="539"/>
      <c r="UPV47" s="539"/>
      <c r="UPW47" s="539"/>
      <c r="UPX47" s="539"/>
      <c r="UPY47" s="539"/>
      <c r="UPZ47" s="539"/>
      <c r="UQA47" s="539"/>
      <c r="UQB47" s="539"/>
      <c r="UQC47" s="539"/>
      <c r="UQD47" s="539"/>
      <c r="UQE47" s="539"/>
      <c r="UQF47" s="539"/>
      <c r="UQG47" s="539"/>
      <c r="UQH47" s="539"/>
      <c r="UQI47" s="539"/>
      <c r="UQJ47" s="539"/>
      <c r="UQK47" s="539"/>
      <c r="UQL47" s="539"/>
      <c r="UQM47" s="539"/>
      <c r="UQN47" s="539"/>
      <c r="UQO47" s="539"/>
      <c r="UQP47" s="539"/>
      <c r="UQQ47" s="539"/>
      <c r="UQR47" s="539"/>
      <c r="UQS47" s="539"/>
      <c r="UQT47" s="539"/>
      <c r="UQU47" s="539"/>
      <c r="UQV47" s="539"/>
      <c r="UQW47" s="539"/>
      <c r="UQX47" s="539"/>
      <c r="UQY47" s="539"/>
      <c r="UQZ47" s="539"/>
      <c r="URA47" s="539"/>
      <c r="URB47" s="539"/>
      <c r="URC47" s="539"/>
      <c r="URD47" s="539"/>
      <c r="URE47" s="539"/>
      <c r="URF47" s="539"/>
      <c r="URG47" s="539"/>
      <c r="URH47" s="539"/>
      <c r="URI47" s="539"/>
      <c r="URJ47" s="539"/>
      <c r="URK47" s="539"/>
      <c r="URL47" s="539"/>
      <c r="URM47" s="539"/>
      <c r="URN47" s="539"/>
      <c r="URO47" s="539"/>
      <c r="URP47" s="539"/>
      <c r="URQ47" s="539"/>
      <c r="URR47" s="539"/>
      <c r="URS47" s="539"/>
      <c r="URT47" s="539"/>
      <c r="URU47" s="539"/>
      <c r="URV47" s="539"/>
      <c r="URW47" s="539"/>
      <c r="URX47" s="539"/>
      <c r="URY47" s="539"/>
      <c r="URZ47" s="539"/>
      <c r="USA47" s="539"/>
      <c r="USB47" s="539"/>
      <c r="USC47" s="539"/>
      <c r="USD47" s="539"/>
      <c r="USE47" s="539"/>
      <c r="USF47" s="539"/>
      <c r="USG47" s="539"/>
      <c r="USH47" s="539"/>
      <c r="USI47" s="539"/>
      <c r="USJ47" s="539"/>
      <c r="USK47" s="539"/>
      <c r="USL47" s="539"/>
      <c r="USM47" s="539"/>
      <c r="USN47" s="539"/>
      <c r="USO47" s="539"/>
      <c r="USP47" s="539"/>
      <c r="USQ47" s="539"/>
      <c r="USR47" s="539"/>
      <c r="USS47" s="539"/>
      <c r="UST47" s="539"/>
      <c r="USU47" s="539"/>
      <c r="USV47" s="539"/>
      <c r="USW47" s="539"/>
      <c r="USX47" s="539"/>
      <c r="USY47" s="539"/>
      <c r="USZ47" s="539"/>
      <c r="UTA47" s="539"/>
      <c r="UTB47" s="539"/>
      <c r="UTC47" s="539"/>
      <c r="UTD47" s="539"/>
      <c r="UTE47" s="539"/>
      <c r="UTF47" s="539"/>
      <c r="UTG47" s="539"/>
      <c r="UTH47" s="539"/>
      <c r="UTI47" s="539"/>
      <c r="UTJ47" s="539"/>
      <c r="UTK47" s="539"/>
      <c r="UTL47" s="539"/>
      <c r="UTM47" s="539"/>
      <c r="UTN47" s="539"/>
      <c r="UTO47" s="539"/>
      <c r="UTP47" s="539"/>
      <c r="UTQ47" s="539"/>
      <c r="UTR47" s="539"/>
      <c r="UTS47" s="539"/>
      <c r="UTT47" s="539"/>
      <c r="UTU47" s="539"/>
      <c r="UTV47" s="539"/>
      <c r="UTW47" s="539"/>
      <c r="UTX47" s="539"/>
      <c r="UTY47" s="539"/>
      <c r="UTZ47" s="539"/>
      <c r="UUA47" s="539"/>
      <c r="UUB47" s="539"/>
      <c r="UUC47" s="539"/>
      <c r="UUD47" s="539"/>
      <c r="UUE47" s="539"/>
      <c r="UUF47" s="539"/>
      <c r="UUG47" s="539"/>
      <c r="UUH47" s="539"/>
      <c r="UUI47" s="539"/>
      <c r="UUJ47" s="539"/>
      <c r="UUK47" s="539"/>
      <c r="UUL47" s="539"/>
      <c r="UUM47" s="539"/>
      <c r="UUN47" s="539"/>
      <c r="UUO47" s="539"/>
      <c r="UUP47" s="539"/>
      <c r="UUQ47" s="539"/>
      <c r="UUR47" s="539"/>
      <c r="UUS47" s="539"/>
      <c r="UUT47" s="539"/>
      <c r="UUU47" s="539"/>
      <c r="UUV47" s="539"/>
      <c r="UUW47" s="539"/>
      <c r="UUX47" s="539"/>
      <c r="UUY47" s="539"/>
      <c r="UUZ47" s="539"/>
      <c r="UVA47" s="539"/>
      <c r="UVB47" s="539"/>
      <c r="UVC47" s="539"/>
      <c r="UVD47" s="539"/>
      <c r="UVE47" s="539"/>
      <c r="UVF47" s="539"/>
      <c r="UVG47" s="539"/>
      <c r="UVH47" s="539"/>
      <c r="UVI47" s="539"/>
      <c r="UVJ47" s="539"/>
      <c r="UVK47" s="539"/>
      <c r="UVL47" s="539"/>
      <c r="UVM47" s="539"/>
      <c r="UVN47" s="539"/>
      <c r="UVO47" s="539"/>
      <c r="UVP47" s="539"/>
      <c r="UVQ47" s="539"/>
      <c r="UVR47" s="539"/>
      <c r="UVS47" s="539"/>
      <c r="UVT47" s="539"/>
      <c r="UVU47" s="539"/>
      <c r="UVV47" s="539"/>
      <c r="UVW47" s="539"/>
      <c r="UVX47" s="539"/>
      <c r="UVY47" s="539"/>
      <c r="UVZ47" s="539"/>
      <c r="UWA47" s="539"/>
      <c r="UWB47" s="539"/>
      <c r="UWC47" s="539"/>
      <c r="UWD47" s="539"/>
      <c r="UWE47" s="539"/>
      <c r="UWF47" s="539"/>
      <c r="UWG47" s="539"/>
      <c r="UWH47" s="539"/>
      <c r="UWI47" s="539"/>
      <c r="UWJ47" s="539"/>
      <c r="UWK47" s="539"/>
      <c r="UWL47" s="539"/>
      <c r="UWM47" s="539"/>
      <c r="UWN47" s="539"/>
      <c r="UWO47" s="539"/>
      <c r="UWP47" s="539"/>
      <c r="UWQ47" s="539"/>
      <c r="UWR47" s="539"/>
      <c r="UWS47" s="539"/>
      <c r="UWT47" s="539"/>
      <c r="UWU47" s="539"/>
      <c r="UWV47" s="539"/>
      <c r="UWW47" s="539"/>
      <c r="UWX47" s="539"/>
      <c r="UWY47" s="539"/>
      <c r="UWZ47" s="539"/>
      <c r="UXA47" s="539"/>
      <c r="UXB47" s="539"/>
      <c r="UXC47" s="539"/>
      <c r="UXD47" s="539"/>
      <c r="UXE47" s="539"/>
      <c r="UXF47" s="539"/>
      <c r="UXG47" s="539"/>
      <c r="UXH47" s="539"/>
      <c r="UXI47" s="539"/>
      <c r="UXJ47" s="539"/>
      <c r="UXK47" s="539"/>
      <c r="UXL47" s="539"/>
      <c r="UXM47" s="539"/>
      <c r="UXN47" s="539"/>
      <c r="UXO47" s="539"/>
      <c r="UXP47" s="539"/>
      <c r="UXQ47" s="539"/>
      <c r="UXR47" s="539"/>
      <c r="UXS47" s="539"/>
      <c r="UXT47" s="539"/>
      <c r="UXU47" s="539"/>
      <c r="UXV47" s="539"/>
      <c r="UXW47" s="539"/>
      <c r="UXX47" s="539"/>
      <c r="UXY47" s="539"/>
      <c r="UXZ47" s="539"/>
      <c r="UYA47" s="539"/>
      <c r="UYB47" s="539"/>
      <c r="UYC47" s="539"/>
      <c r="UYD47" s="539"/>
      <c r="UYE47" s="539"/>
      <c r="UYF47" s="539"/>
      <c r="UYG47" s="539"/>
      <c r="UYH47" s="539"/>
      <c r="UYI47" s="539"/>
      <c r="UYJ47" s="539"/>
      <c r="UYK47" s="539"/>
      <c r="UYL47" s="539"/>
      <c r="UYM47" s="539"/>
      <c r="UYN47" s="539"/>
      <c r="UYO47" s="539"/>
      <c r="UYP47" s="539"/>
      <c r="UYQ47" s="539"/>
      <c r="UYR47" s="539"/>
      <c r="UYS47" s="539"/>
      <c r="UYT47" s="539"/>
      <c r="UYU47" s="539"/>
      <c r="UYV47" s="539"/>
      <c r="UYW47" s="539"/>
      <c r="UYX47" s="539"/>
      <c r="UYY47" s="539"/>
      <c r="UYZ47" s="539"/>
      <c r="UZA47" s="539"/>
      <c r="UZB47" s="539"/>
      <c r="UZC47" s="539"/>
      <c r="UZD47" s="539"/>
      <c r="UZE47" s="539"/>
      <c r="UZF47" s="539"/>
      <c r="UZG47" s="539"/>
      <c r="UZH47" s="539"/>
      <c r="UZI47" s="539"/>
      <c r="UZJ47" s="539"/>
      <c r="UZK47" s="539"/>
      <c r="UZL47" s="539"/>
      <c r="UZM47" s="539"/>
      <c r="UZN47" s="539"/>
      <c r="UZO47" s="539"/>
      <c r="UZP47" s="539"/>
      <c r="UZQ47" s="539"/>
      <c r="UZR47" s="539"/>
      <c r="UZS47" s="539"/>
      <c r="UZT47" s="539"/>
      <c r="UZU47" s="539"/>
      <c r="UZV47" s="539"/>
      <c r="UZW47" s="539"/>
      <c r="UZX47" s="539"/>
      <c r="UZY47" s="539"/>
      <c r="UZZ47" s="539"/>
      <c r="VAA47" s="539"/>
      <c r="VAB47" s="539"/>
      <c r="VAC47" s="539"/>
      <c r="VAD47" s="539"/>
      <c r="VAE47" s="539"/>
      <c r="VAF47" s="539"/>
      <c r="VAG47" s="539"/>
      <c r="VAH47" s="539"/>
      <c r="VAI47" s="539"/>
      <c r="VAJ47" s="539"/>
      <c r="VAK47" s="539"/>
      <c r="VAL47" s="539"/>
      <c r="VAM47" s="539"/>
      <c r="VAN47" s="539"/>
      <c r="VAO47" s="539"/>
      <c r="VAP47" s="539"/>
      <c r="VAQ47" s="539"/>
      <c r="VAR47" s="539"/>
      <c r="VAS47" s="539"/>
      <c r="VAT47" s="539"/>
      <c r="VAU47" s="539"/>
      <c r="VAV47" s="539"/>
      <c r="VAW47" s="539"/>
      <c r="VAX47" s="539"/>
      <c r="VAY47" s="539"/>
      <c r="VAZ47" s="539"/>
      <c r="VBA47" s="539"/>
      <c r="VBB47" s="539"/>
      <c r="VBC47" s="539"/>
      <c r="VBD47" s="539"/>
      <c r="VBE47" s="539"/>
      <c r="VBF47" s="539"/>
      <c r="VBG47" s="539"/>
      <c r="VBH47" s="539"/>
      <c r="VBI47" s="539"/>
      <c r="VBJ47" s="539"/>
      <c r="VBK47" s="539"/>
      <c r="VBL47" s="539"/>
      <c r="VBM47" s="539"/>
      <c r="VBN47" s="539"/>
      <c r="VBO47" s="539"/>
      <c r="VBP47" s="539"/>
      <c r="VBQ47" s="539"/>
      <c r="VBR47" s="539"/>
      <c r="VBS47" s="539"/>
      <c r="VBT47" s="539"/>
      <c r="VBU47" s="539"/>
      <c r="VBV47" s="539"/>
      <c r="VBW47" s="539"/>
      <c r="VBX47" s="539"/>
      <c r="VBY47" s="539"/>
      <c r="VBZ47" s="539"/>
      <c r="VCA47" s="539"/>
      <c r="VCB47" s="539"/>
      <c r="VCC47" s="539"/>
      <c r="VCD47" s="539"/>
      <c r="VCE47" s="539"/>
      <c r="VCF47" s="539"/>
      <c r="VCG47" s="539"/>
      <c r="VCH47" s="539"/>
      <c r="VCI47" s="539"/>
      <c r="VCJ47" s="539"/>
      <c r="VCK47" s="539"/>
      <c r="VCL47" s="539"/>
      <c r="VCM47" s="539"/>
      <c r="VCN47" s="539"/>
      <c r="VCO47" s="539"/>
      <c r="VCP47" s="539"/>
      <c r="VCQ47" s="539"/>
      <c r="VCR47" s="539"/>
      <c r="VCS47" s="539"/>
      <c r="VCT47" s="539"/>
      <c r="VCU47" s="539"/>
      <c r="VCV47" s="539"/>
      <c r="VCW47" s="539"/>
      <c r="VCX47" s="539"/>
      <c r="VCY47" s="539"/>
      <c r="VCZ47" s="539"/>
      <c r="VDA47" s="539"/>
      <c r="VDB47" s="539"/>
      <c r="VDC47" s="539"/>
      <c r="VDD47" s="539"/>
      <c r="VDE47" s="539"/>
      <c r="VDF47" s="539"/>
      <c r="VDG47" s="539"/>
      <c r="VDH47" s="539"/>
      <c r="VDI47" s="539"/>
      <c r="VDJ47" s="539"/>
      <c r="VDK47" s="539"/>
      <c r="VDL47" s="539"/>
      <c r="VDM47" s="539"/>
      <c r="VDN47" s="539"/>
      <c r="VDO47" s="539"/>
      <c r="VDP47" s="539"/>
      <c r="VDQ47" s="539"/>
      <c r="VDR47" s="539"/>
      <c r="VDS47" s="539"/>
      <c r="VDT47" s="539"/>
      <c r="VDU47" s="539"/>
      <c r="VDV47" s="539"/>
      <c r="VDW47" s="539"/>
      <c r="VDX47" s="539"/>
      <c r="VDY47" s="539"/>
      <c r="VDZ47" s="539"/>
      <c r="VEA47" s="539"/>
      <c r="VEB47" s="539"/>
      <c r="VEC47" s="539"/>
      <c r="VED47" s="539"/>
      <c r="VEE47" s="539"/>
      <c r="VEF47" s="539"/>
      <c r="VEG47" s="539"/>
      <c r="VEH47" s="539"/>
      <c r="VEI47" s="539"/>
      <c r="VEJ47" s="539"/>
      <c r="VEK47" s="539"/>
      <c r="VEL47" s="539"/>
      <c r="VEM47" s="539"/>
      <c r="VEN47" s="539"/>
      <c r="VEO47" s="539"/>
      <c r="VEP47" s="539"/>
      <c r="VEQ47" s="539"/>
      <c r="VER47" s="539"/>
      <c r="VES47" s="539"/>
      <c r="VET47" s="539"/>
      <c r="VEU47" s="539"/>
      <c r="VEV47" s="539"/>
      <c r="VEW47" s="539"/>
      <c r="VEX47" s="539"/>
      <c r="VEY47" s="539"/>
      <c r="VEZ47" s="539"/>
      <c r="VFA47" s="539"/>
      <c r="VFB47" s="539"/>
      <c r="VFC47" s="539"/>
      <c r="VFD47" s="539"/>
      <c r="VFE47" s="539"/>
      <c r="VFF47" s="539"/>
      <c r="VFG47" s="539"/>
      <c r="VFH47" s="539"/>
      <c r="VFI47" s="539"/>
      <c r="VFJ47" s="539"/>
      <c r="VFK47" s="539"/>
      <c r="VFL47" s="539"/>
      <c r="VFM47" s="539"/>
      <c r="VFN47" s="539"/>
      <c r="VFO47" s="539"/>
      <c r="VFP47" s="539"/>
      <c r="VFQ47" s="539"/>
      <c r="VFR47" s="539"/>
      <c r="VFS47" s="539"/>
      <c r="VFT47" s="539"/>
      <c r="VFU47" s="539"/>
      <c r="VFV47" s="539"/>
      <c r="VFW47" s="539"/>
      <c r="VFX47" s="539"/>
      <c r="VFY47" s="539"/>
      <c r="VFZ47" s="539"/>
      <c r="VGA47" s="539"/>
      <c r="VGB47" s="539"/>
      <c r="VGC47" s="539"/>
      <c r="VGD47" s="539"/>
      <c r="VGE47" s="539"/>
      <c r="VGF47" s="539"/>
      <c r="VGG47" s="539"/>
      <c r="VGH47" s="539"/>
      <c r="VGI47" s="539"/>
      <c r="VGJ47" s="539"/>
      <c r="VGK47" s="539"/>
      <c r="VGL47" s="539"/>
      <c r="VGM47" s="539"/>
      <c r="VGN47" s="539"/>
      <c r="VGO47" s="539"/>
      <c r="VGP47" s="539"/>
      <c r="VGQ47" s="539"/>
      <c r="VGR47" s="539"/>
      <c r="VGS47" s="539"/>
      <c r="VGT47" s="539"/>
      <c r="VGU47" s="539"/>
      <c r="VGV47" s="539"/>
      <c r="VGW47" s="539"/>
      <c r="VGX47" s="539"/>
      <c r="VGY47" s="539"/>
      <c r="VGZ47" s="539"/>
      <c r="VHA47" s="539"/>
      <c r="VHB47" s="539"/>
      <c r="VHC47" s="539"/>
      <c r="VHD47" s="539"/>
      <c r="VHE47" s="539"/>
      <c r="VHF47" s="539"/>
      <c r="VHG47" s="539"/>
      <c r="VHH47" s="539"/>
      <c r="VHI47" s="539"/>
      <c r="VHJ47" s="539"/>
      <c r="VHK47" s="539"/>
      <c r="VHL47" s="539"/>
      <c r="VHM47" s="539"/>
      <c r="VHN47" s="539"/>
      <c r="VHO47" s="539"/>
      <c r="VHP47" s="539"/>
      <c r="VHQ47" s="539"/>
      <c r="VHR47" s="539"/>
      <c r="VHS47" s="539"/>
      <c r="VHT47" s="539"/>
      <c r="VHU47" s="539"/>
      <c r="VHV47" s="539"/>
      <c r="VHW47" s="539"/>
      <c r="VHX47" s="539"/>
      <c r="VHY47" s="539"/>
      <c r="VHZ47" s="539"/>
      <c r="VIA47" s="539"/>
      <c r="VIB47" s="539"/>
      <c r="VIC47" s="539"/>
      <c r="VID47" s="539"/>
      <c r="VIE47" s="539"/>
      <c r="VIF47" s="539"/>
      <c r="VIG47" s="539"/>
      <c r="VIH47" s="539"/>
      <c r="VII47" s="539"/>
      <c r="VIJ47" s="539"/>
      <c r="VIK47" s="539"/>
      <c r="VIL47" s="539"/>
      <c r="VIM47" s="539"/>
      <c r="VIN47" s="539"/>
      <c r="VIO47" s="539"/>
      <c r="VIP47" s="539"/>
      <c r="VIQ47" s="539"/>
      <c r="VIR47" s="539"/>
      <c r="VIS47" s="539"/>
      <c r="VIT47" s="539"/>
      <c r="VIU47" s="539"/>
      <c r="VIV47" s="539"/>
      <c r="VIW47" s="539"/>
      <c r="VIX47" s="539"/>
      <c r="VIY47" s="539"/>
      <c r="VIZ47" s="539"/>
      <c r="VJA47" s="539"/>
      <c r="VJB47" s="539"/>
      <c r="VJC47" s="539"/>
      <c r="VJD47" s="539"/>
      <c r="VJE47" s="539"/>
      <c r="VJF47" s="539"/>
      <c r="VJG47" s="539"/>
      <c r="VJH47" s="539"/>
      <c r="VJI47" s="539"/>
      <c r="VJJ47" s="539"/>
      <c r="VJK47" s="539"/>
      <c r="VJL47" s="539"/>
      <c r="VJM47" s="539"/>
      <c r="VJN47" s="539"/>
      <c r="VJO47" s="539"/>
      <c r="VJP47" s="539"/>
      <c r="VJQ47" s="539"/>
      <c r="VJR47" s="539"/>
      <c r="VJS47" s="539"/>
      <c r="VJT47" s="539"/>
      <c r="VJU47" s="539"/>
      <c r="VJV47" s="539"/>
      <c r="VJW47" s="539"/>
      <c r="VJX47" s="539"/>
      <c r="VJY47" s="539"/>
      <c r="VJZ47" s="539"/>
      <c r="VKA47" s="539"/>
      <c r="VKB47" s="539"/>
      <c r="VKC47" s="539"/>
      <c r="VKD47" s="539"/>
      <c r="VKE47" s="539"/>
      <c r="VKF47" s="539"/>
      <c r="VKG47" s="539"/>
      <c r="VKH47" s="539"/>
      <c r="VKI47" s="539"/>
      <c r="VKJ47" s="539"/>
      <c r="VKK47" s="539"/>
      <c r="VKL47" s="539"/>
      <c r="VKM47" s="539"/>
      <c r="VKN47" s="539"/>
      <c r="VKO47" s="539"/>
      <c r="VKP47" s="539"/>
      <c r="VKQ47" s="539"/>
      <c r="VKR47" s="539"/>
      <c r="VKS47" s="539"/>
      <c r="VKT47" s="539"/>
      <c r="VKU47" s="539"/>
      <c r="VKV47" s="539"/>
      <c r="VKW47" s="539"/>
      <c r="VKX47" s="539"/>
      <c r="VKY47" s="539"/>
      <c r="VKZ47" s="539"/>
      <c r="VLA47" s="539"/>
      <c r="VLB47" s="539"/>
      <c r="VLC47" s="539"/>
      <c r="VLD47" s="539"/>
      <c r="VLE47" s="539"/>
      <c r="VLF47" s="539"/>
      <c r="VLG47" s="539"/>
      <c r="VLH47" s="539"/>
      <c r="VLI47" s="539"/>
      <c r="VLJ47" s="539"/>
      <c r="VLK47" s="539"/>
      <c r="VLL47" s="539"/>
      <c r="VLM47" s="539"/>
      <c r="VLN47" s="539"/>
      <c r="VLO47" s="539"/>
      <c r="VLP47" s="539"/>
      <c r="VLQ47" s="539"/>
      <c r="VLR47" s="539"/>
      <c r="VLS47" s="539"/>
      <c r="VLT47" s="539"/>
      <c r="VLU47" s="539"/>
      <c r="VLV47" s="539"/>
      <c r="VLW47" s="539"/>
      <c r="VLX47" s="539"/>
      <c r="VLY47" s="539"/>
      <c r="VLZ47" s="539"/>
      <c r="VMA47" s="539"/>
      <c r="VMB47" s="539"/>
      <c r="VMC47" s="539"/>
      <c r="VMD47" s="539"/>
      <c r="VME47" s="539"/>
      <c r="VMF47" s="539"/>
      <c r="VMG47" s="539"/>
      <c r="VMH47" s="539"/>
      <c r="VMI47" s="539"/>
      <c r="VMJ47" s="539"/>
      <c r="VMK47" s="539"/>
      <c r="VML47" s="539"/>
      <c r="VMM47" s="539"/>
      <c r="VMN47" s="539"/>
      <c r="VMO47" s="539"/>
      <c r="VMP47" s="539"/>
      <c r="VMQ47" s="539"/>
      <c r="VMR47" s="539"/>
      <c r="VMS47" s="539"/>
      <c r="VMT47" s="539"/>
      <c r="VMU47" s="539"/>
      <c r="VMV47" s="539"/>
      <c r="VMW47" s="539"/>
      <c r="VMX47" s="539"/>
      <c r="VMY47" s="539"/>
      <c r="VMZ47" s="539"/>
      <c r="VNA47" s="539"/>
      <c r="VNB47" s="539"/>
      <c r="VNC47" s="539"/>
      <c r="VND47" s="539"/>
      <c r="VNE47" s="539"/>
      <c r="VNF47" s="539"/>
      <c r="VNG47" s="539"/>
      <c r="VNH47" s="539"/>
      <c r="VNI47" s="539"/>
      <c r="VNJ47" s="539"/>
      <c r="VNK47" s="539"/>
      <c r="VNL47" s="539"/>
      <c r="VNM47" s="539"/>
      <c r="VNN47" s="539"/>
      <c r="VNO47" s="539"/>
      <c r="VNP47" s="539"/>
      <c r="VNQ47" s="539"/>
      <c r="VNR47" s="539"/>
      <c r="VNS47" s="539"/>
      <c r="VNT47" s="539"/>
      <c r="VNU47" s="539"/>
      <c r="VNV47" s="539"/>
      <c r="VNW47" s="539"/>
      <c r="VNX47" s="539"/>
      <c r="VNY47" s="539"/>
      <c r="VNZ47" s="539"/>
      <c r="VOA47" s="539"/>
      <c r="VOB47" s="539"/>
      <c r="VOC47" s="539"/>
      <c r="VOD47" s="539"/>
      <c r="VOE47" s="539"/>
      <c r="VOF47" s="539"/>
      <c r="VOG47" s="539"/>
      <c r="VOH47" s="539"/>
      <c r="VOI47" s="539"/>
      <c r="VOJ47" s="539"/>
      <c r="VOK47" s="539"/>
      <c r="VOL47" s="539"/>
      <c r="VOM47" s="539"/>
      <c r="VON47" s="539"/>
      <c r="VOO47" s="539"/>
      <c r="VOP47" s="539"/>
      <c r="VOQ47" s="539"/>
      <c r="VOR47" s="539"/>
      <c r="VOS47" s="539"/>
      <c r="VOT47" s="539"/>
      <c r="VOU47" s="539"/>
      <c r="VOV47" s="539"/>
      <c r="VOW47" s="539"/>
      <c r="VOX47" s="539"/>
      <c r="VOY47" s="539"/>
      <c r="VOZ47" s="539"/>
      <c r="VPA47" s="539"/>
      <c r="VPB47" s="539"/>
      <c r="VPC47" s="539"/>
      <c r="VPD47" s="539"/>
      <c r="VPE47" s="539"/>
      <c r="VPF47" s="539"/>
      <c r="VPG47" s="539"/>
      <c r="VPH47" s="539"/>
      <c r="VPI47" s="539"/>
      <c r="VPJ47" s="539"/>
      <c r="VPK47" s="539"/>
      <c r="VPL47" s="539"/>
      <c r="VPM47" s="539"/>
      <c r="VPN47" s="539"/>
      <c r="VPO47" s="539"/>
      <c r="VPP47" s="539"/>
      <c r="VPQ47" s="539"/>
      <c r="VPR47" s="539"/>
      <c r="VPS47" s="539"/>
      <c r="VPT47" s="539"/>
      <c r="VPU47" s="539"/>
      <c r="VPV47" s="539"/>
      <c r="VPW47" s="539"/>
      <c r="VPX47" s="539"/>
      <c r="VPY47" s="539"/>
      <c r="VPZ47" s="539"/>
      <c r="VQA47" s="539"/>
      <c r="VQB47" s="539"/>
      <c r="VQC47" s="539"/>
      <c r="VQD47" s="539"/>
      <c r="VQE47" s="539"/>
      <c r="VQF47" s="539"/>
      <c r="VQG47" s="539"/>
      <c r="VQH47" s="539"/>
      <c r="VQI47" s="539"/>
      <c r="VQJ47" s="539"/>
      <c r="VQK47" s="539"/>
      <c r="VQL47" s="539"/>
      <c r="VQM47" s="539"/>
      <c r="VQN47" s="539"/>
      <c r="VQO47" s="539"/>
      <c r="VQP47" s="539"/>
      <c r="VQQ47" s="539"/>
      <c r="VQR47" s="539"/>
      <c r="VQS47" s="539"/>
      <c r="VQT47" s="539"/>
      <c r="VQU47" s="539"/>
      <c r="VQV47" s="539"/>
      <c r="VQW47" s="539"/>
      <c r="VQX47" s="539"/>
      <c r="VQY47" s="539"/>
      <c r="VQZ47" s="539"/>
      <c r="VRA47" s="539"/>
      <c r="VRB47" s="539"/>
      <c r="VRC47" s="539"/>
      <c r="VRD47" s="539"/>
      <c r="VRE47" s="539"/>
      <c r="VRF47" s="539"/>
      <c r="VRG47" s="539"/>
      <c r="VRH47" s="539"/>
      <c r="VRI47" s="539"/>
      <c r="VRJ47" s="539"/>
      <c r="VRK47" s="539"/>
      <c r="VRL47" s="539"/>
      <c r="VRM47" s="539"/>
      <c r="VRN47" s="539"/>
      <c r="VRO47" s="539"/>
      <c r="VRP47" s="539"/>
      <c r="VRQ47" s="539"/>
      <c r="VRR47" s="539"/>
      <c r="VRS47" s="539"/>
      <c r="VRT47" s="539"/>
      <c r="VRU47" s="539"/>
      <c r="VRV47" s="539"/>
      <c r="VRW47" s="539"/>
      <c r="VRX47" s="539"/>
      <c r="VRY47" s="539"/>
      <c r="VRZ47" s="539"/>
      <c r="VSA47" s="539"/>
      <c r="VSB47" s="539"/>
      <c r="VSC47" s="539"/>
      <c r="VSD47" s="539"/>
      <c r="VSE47" s="539"/>
      <c r="VSF47" s="539"/>
      <c r="VSG47" s="539"/>
      <c r="VSH47" s="539"/>
      <c r="VSI47" s="539"/>
      <c r="VSJ47" s="539"/>
      <c r="VSK47" s="539"/>
      <c r="VSL47" s="539"/>
      <c r="VSM47" s="539"/>
      <c r="VSN47" s="539"/>
      <c r="VSO47" s="539"/>
      <c r="VSP47" s="539"/>
      <c r="VSQ47" s="539"/>
      <c r="VSR47" s="539"/>
      <c r="VSS47" s="539"/>
      <c r="VST47" s="539"/>
      <c r="VSU47" s="539"/>
      <c r="VSV47" s="539"/>
      <c r="VSW47" s="539"/>
      <c r="VSX47" s="539"/>
      <c r="VSY47" s="539"/>
      <c r="VSZ47" s="539"/>
      <c r="VTA47" s="539"/>
      <c r="VTB47" s="539"/>
      <c r="VTC47" s="539"/>
      <c r="VTD47" s="539"/>
      <c r="VTE47" s="539"/>
      <c r="VTF47" s="539"/>
      <c r="VTG47" s="539"/>
      <c r="VTH47" s="539"/>
      <c r="VTI47" s="539"/>
      <c r="VTJ47" s="539"/>
      <c r="VTK47" s="539"/>
      <c r="VTL47" s="539"/>
      <c r="VTM47" s="539"/>
      <c r="VTN47" s="539"/>
      <c r="VTO47" s="539"/>
      <c r="VTP47" s="539"/>
      <c r="VTQ47" s="539"/>
      <c r="VTR47" s="539"/>
      <c r="VTS47" s="539"/>
      <c r="VTT47" s="539"/>
      <c r="VTU47" s="539"/>
      <c r="VTV47" s="539"/>
      <c r="VTW47" s="539"/>
      <c r="VTX47" s="539"/>
      <c r="VTY47" s="539"/>
      <c r="VTZ47" s="539"/>
      <c r="VUA47" s="539"/>
      <c r="VUB47" s="539"/>
      <c r="VUC47" s="539"/>
      <c r="VUD47" s="539"/>
      <c r="VUE47" s="539"/>
      <c r="VUF47" s="539"/>
      <c r="VUG47" s="539"/>
      <c r="VUH47" s="539"/>
      <c r="VUI47" s="539"/>
      <c r="VUJ47" s="539"/>
      <c r="VUK47" s="539"/>
      <c r="VUL47" s="539"/>
      <c r="VUM47" s="539"/>
      <c r="VUN47" s="539"/>
      <c r="VUO47" s="539"/>
      <c r="VUP47" s="539"/>
      <c r="VUQ47" s="539"/>
      <c r="VUR47" s="539"/>
      <c r="VUS47" s="539"/>
      <c r="VUT47" s="539"/>
      <c r="VUU47" s="539"/>
      <c r="VUV47" s="539"/>
      <c r="VUW47" s="539"/>
      <c r="VUX47" s="539"/>
      <c r="VUY47" s="539"/>
      <c r="VUZ47" s="539"/>
      <c r="VVA47" s="539"/>
      <c r="VVB47" s="539"/>
      <c r="VVC47" s="539"/>
      <c r="VVD47" s="539"/>
      <c r="VVE47" s="539"/>
      <c r="VVF47" s="539"/>
      <c r="VVG47" s="539"/>
      <c r="VVH47" s="539"/>
      <c r="VVI47" s="539"/>
      <c r="VVJ47" s="539"/>
      <c r="VVK47" s="539"/>
      <c r="VVL47" s="539"/>
      <c r="VVM47" s="539"/>
      <c r="VVN47" s="539"/>
      <c r="VVO47" s="539"/>
      <c r="VVP47" s="539"/>
      <c r="VVQ47" s="539"/>
      <c r="VVR47" s="539"/>
      <c r="VVS47" s="539"/>
      <c r="VVT47" s="539"/>
      <c r="VVU47" s="539"/>
      <c r="VVV47" s="539"/>
      <c r="VVW47" s="539"/>
      <c r="VVX47" s="539"/>
      <c r="VVY47" s="539"/>
      <c r="VVZ47" s="539"/>
      <c r="VWA47" s="539"/>
      <c r="VWB47" s="539"/>
      <c r="VWC47" s="539"/>
      <c r="VWD47" s="539"/>
      <c r="VWE47" s="539"/>
      <c r="VWF47" s="539"/>
      <c r="VWG47" s="539"/>
      <c r="VWH47" s="539"/>
      <c r="VWI47" s="539"/>
      <c r="VWJ47" s="539"/>
      <c r="VWK47" s="539"/>
      <c r="VWL47" s="539"/>
      <c r="VWM47" s="539"/>
      <c r="VWN47" s="539"/>
      <c r="VWO47" s="539"/>
      <c r="VWP47" s="539"/>
      <c r="VWQ47" s="539"/>
      <c r="VWR47" s="539"/>
      <c r="VWS47" s="539"/>
      <c r="VWT47" s="539"/>
      <c r="VWU47" s="539"/>
      <c r="VWV47" s="539"/>
      <c r="VWW47" s="539"/>
      <c r="VWX47" s="539"/>
      <c r="VWY47" s="539"/>
      <c r="VWZ47" s="539"/>
      <c r="VXA47" s="539"/>
      <c r="VXB47" s="539"/>
      <c r="VXC47" s="539"/>
      <c r="VXD47" s="539"/>
      <c r="VXE47" s="539"/>
      <c r="VXF47" s="539"/>
      <c r="VXG47" s="539"/>
      <c r="VXH47" s="539"/>
      <c r="VXI47" s="539"/>
      <c r="VXJ47" s="539"/>
      <c r="VXK47" s="539"/>
      <c r="VXL47" s="539"/>
      <c r="VXM47" s="539"/>
      <c r="VXN47" s="539"/>
      <c r="VXO47" s="539"/>
      <c r="VXP47" s="539"/>
      <c r="VXQ47" s="539"/>
      <c r="VXR47" s="539"/>
      <c r="VXS47" s="539"/>
      <c r="VXT47" s="539"/>
      <c r="VXU47" s="539"/>
      <c r="VXV47" s="539"/>
      <c r="VXW47" s="539"/>
      <c r="VXX47" s="539"/>
      <c r="VXY47" s="539"/>
      <c r="VXZ47" s="539"/>
      <c r="VYA47" s="539"/>
      <c r="VYB47" s="539"/>
      <c r="VYC47" s="539"/>
      <c r="VYD47" s="539"/>
      <c r="VYE47" s="539"/>
      <c r="VYF47" s="539"/>
      <c r="VYG47" s="539"/>
      <c r="VYH47" s="539"/>
      <c r="VYI47" s="539"/>
      <c r="VYJ47" s="539"/>
      <c r="VYK47" s="539"/>
      <c r="VYL47" s="539"/>
      <c r="VYM47" s="539"/>
      <c r="VYN47" s="539"/>
      <c r="VYO47" s="539"/>
      <c r="VYP47" s="539"/>
      <c r="VYQ47" s="539"/>
      <c r="VYR47" s="539"/>
      <c r="VYS47" s="539"/>
      <c r="VYT47" s="539"/>
      <c r="VYU47" s="539"/>
      <c r="VYV47" s="539"/>
      <c r="VYW47" s="539"/>
      <c r="VYX47" s="539"/>
      <c r="VYY47" s="539"/>
      <c r="VYZ47" s="539"/>
      <c r="VZA47" s="539"/>
      <c r="VZB47" s="539"/>
      <c r="VZC47" s="539"/>
      <c r="VZD47" s="539"/>
      <c r="VZE47" s="539"/>
      <c r="VZF47" s="539"/>
      <c r="VZG47" s="539"/>
      <c r="VZH47" s="539"/>
      <c r="VZI47" s="539"/>
      <c r="VZJ47" s="539"/>
      <c r="VZK47" s="539"/>
      <c r="VZL47" s="539"/>
      <c r="VZM47" s="539"/>
      <c r="VZN47" s="539"/>
      <c r="VZO47" s="539"/>
      <c r="VZP47" s="539"/>
      <c r="VZQ47" s="539"/>
      <c r="VZR47" s="539"/>
      <c r="VZS47" s="539"/>
      <c r="VZT47" s="539"/>
      <c r="VZU47" s="539"/>
      <c r="VZV47" s="539"/>
      <c r="VZW47" s="539"/>
      <c r="VZX47" s="539"/>
      <c r="VZY47" s="539"/>
      <c r="VZZ47" s="539"/>
      <c r="WAA47" s="539"/>
      <c r="WAB47" s="539"/>
      <c r="WAC47" s="539"/>
      <c r="WAD47" s="539"/>
      <c r="WAE47" s="539"/>
      <c r="WAF47" s="539"/>
      <c r="WAG47" s="539"/>
      <c r="WAH47" s="539"/>
      <c r="WAI47" s="539"/>
      <c r="WAJ47" s="539"/>
      <c r="WAK47" s="539"/>
      <c r="WAL47" s="539"/>
      <c r="WAM47" s="539"/>
      <c r="WAN47" s="539"/>
      <c r="WAO47" s="539"/>
      <c r="WAP47" s="539"/>
      <c r="WAQ47" s="539"/>
      <c r="WAR47" s="539"/>
      <c r="WAS47" s="539"/>
      <c r="WAT47" s="539"/>
      <c r="WAU47" s="539"/>
      <c r="WAV47" s="539"/>
      <c r="WAW47" s="539"/>
      <c r="WAX47" s="539"/>
      <c r="WAY47" s="539"/>
      <c r="WAZ47" s="539"/>
      <c r="WBA47" s="539"/>
      <c r="WBB47" s="539"/>
      <c r="WBC47" s="539"/>
      <c r="WBD47" s="539"/>
      <c r="WBE47" s="539"/>
      <c r="WBF47" s="539"/>
      <c r="WBG47" s="539"/>
      <c r="WBH47" s="539"/>
      <c r="WBI47" s="539"/>
      <c r="WBJ47" s="539"/>
      <c r="WBK47" s="539"/>
      <c r="WBL47" s="539"/>
      <c r="WBM47" s="539"/>
      <c r="WBN47" s="539"/>
      <c r="WBO47" s="539"/>
      <c r="WBP47" s="539"/>
      <c r="WBQ47" s="539"/>
      <c r="WBR47" s="539"/>
      <c r="WBS47" s="539"/>
      <c r="WBT47" s="539"/>
      <c r="WBU47" s="539"/>
      <c r="WBV47" s="539"/>
      <c r="WBW47" s="539"/>
      <c r="WBX47" s="539"/>
      <c r="WBY47" s="539"/>
      <c r="WBZ47" s="539"/>
      <c r="WCA47" s="539"/>
      <c r="WCB47" s="539"/>
      <c r="WCC47" s="539"/>
      <c r="WCD47" s="539"/>
      <c r="WCE47" s="539"/>
      <c r="WCF47" s="539"/>
      <c r="WCG47" s="539"/>
      <c r="WCH47" s="539"/>
      <c r="WCI47" s="539"/>
      <c r="WCJ47" s="539"/>
      <c r="WCK47" s="539"/>
      <c r="WCL47" s="539"/>
      <c r="WCM47" s="539"/>
      <c r="WCN47" s="539"/>
      <c r="WCO47" s="539"/>
      <c r="WCP47" s="539"/>
      <c r="WCQ47" s="539"/>
      <c r="WCR47" s="539"/>
      <c r="WCS47" s="539"/>
      <c r="WCT47" s="539"/>
      <c r="WCU47" s="539"/>
      <c r="WCV47" s="539"/>
      <c r="WCW47" s="539"/>
      <c r="WCX47" s="539"/>
      <c r="WCY47" s="539"/>
      <c r="WCZ47" s="539"/>
      <c r="WDA47" s="539"/>
      <c r="WDB47" s="539"/>
      <c r="WDC47" s="539"/>
      <c r="WDD47" s="539"/>
      <c r="WDE47" s="539"/>
      <c r="WDF47" s="539"/>
      <c r="WDG47" s="539"/>
      <c r="WDH47" s="539"/>
      <c r="WDI47" s="539"/>
      <c r="WDJ47" s="539"/>
      <c r="WDK47" s="539"/>
      <c r="WDL47" s="539"/>
      <c r="WDM47" s="539"/>
      <c r="WDN47" s="539"/>
      <c r="WDO47" s="539"/>
      <c r="WDP47" s="539"/>
      <c r="WDQ47" s="539"/>
      <c r="WDR47" s="539"/>
      <c r="WDS47" s="539"/>
      <c r="WDT47" s="539"/>
      <c r="WDU47" s="539"/>
      <c r="WDV47" s="539"/>
      <c r="WDW47" s="539"/>
      <c r="WDX47" s="539"/>
      <c r="WDY47" s="539"/>
      <c r="WDZ47" s="539"/>
      <c r="WEA47" s="539"/>
      <c r="WEB47" s="539"/>
      <c r="WEC47" s="539"/>
      <c r="WED47" s="539"/>
      <c r="WEE47" s="539"/>
      <c r="WEF47" s="539"/>
      <c r="WEG47" s="539"/>
      <c r="WEH47" s="539"/>
      <c r="WEI47" s="539"/>
      <c r="WEJ47" s="539"/>
      <c r="WEK47" s="539"/>
      <c r="WEL47" s="539"/>
      <c r="WEM47" s="539"/>
      <c r="WEN47" s="539"/>
      <c r="WEO47" s="539"/>
      <c r="WEP47" s="539"/>
      <c r="WEQ47" s="539"/>
      <c r="WER47" s="539"/>
      <c r="WES47" s="539"/>
      <c r="WET47" s="539"/>
      <c r="WEU47" s="539"/>
      <c r="WEV47" s="539"/>
      <c r="WEW47" s="539"/>
      <c r="WEX47" s="539"/>
      <c r="WEY47" s="539"/>
      <c r="WEZ47" s="539"/>
      <c r="WFA47" s="539"/>
      <c r="WFB47" s="539"/>
      <c r="WFC47" s="539"/>
      <c r="WFD47" s="539"/>
      <c r="WFE47" s="539"/>
      <c r="WFF47" s="539"/>
      <c r="WFG47" s="539"/>
      <c r="WFH47" s="539"/>
      <c r="WFI47" s="539"/>
      <c r="WFJ47" s="539"/>
      <c r="WFK47" s="539"/>
      <c r="WFL47" s="539"/>
      <c r="WFM47" s="539"/>
      <c r="WFN47" s="539"/>
      <c r="WFO47" s="539"/>
      <c r="WFP47" s="539"/>
      <c r="WFQ47" s="539"/>
      <c r="WFR47" s="539"/>
      <c r="WFS47" s="539"/>
      <c r="WFT47" s="539"/>
      <c r="WFU47" s="539"/>
      <c r="WFV47" s="539"/>
      <c r="WFW47" s="539"/>
      <c r="WFX47" s="539"/>
      <c r="WFY47" s="539"/>
      <c r="WFZ47" s="539"/>
      <c r="WGA47" s="539"/>
      <c r="WGB47" s="539"/>
      <c r="WGC47" s="539"/>
      <c r="WGD47" s="539"/>
      <c r="WGE47" s="539"/>
      <c r="WGF47" s="539"/>
      <c r="WGG47" s="539"/>
      <c r="WGH47" s="539"/>
      <c r="WGI47" s="539"/>
      <c r="WGJ47" s="539"/>
      <c r="WGK47" s="539"/>
      <c r="WGL47" s="539"/>
      <c r="WGM47" s="539"/>
      <c r="WGN47" s="539"/>
      <c r="WGO47" s="539"/>
      <c r="WGP47" s="539"/>
      <c r="WGQ47" s="539"/>
      <c r="WGR47" s="539"/>
      <c r="WGS47" s="539"/>
      <c r="WGT47" s="539"/>
      <c r="WGU47" s="539"/>
      <c r="WGV47" s="539"/>
      <c r="WGW47" s="539"/>
      <c r="WGX47" s="539"/>
      <c r="WGY47" s="539"/>
      <c r="WGZ47" s="539"/>
      <c r="WHA47" s="539"/>
      <c r="WHB47" s="539"/>
      <c r="WHC47" s="539"/>
      <c r="WHD47" s="539"/>
      <c r="WHE47" s="539"/>
      <c r="WHF47" s="539"/>
      <c r="WHG47" s="539"/>
      <c r="WHH47" s="539"/>
      <c r="WHI47" s="539"/>
      <c r="WHJ47" s="539"/>
      <c r="WHK47" s="539"/>
      <c r="WHL47" s="539"/>
      <c r="WHM47" s="539"/>
      <c r="WHN47" s="539"/>
      <c r="WHO47" s="539"/>
      <c r="WHP47" s="539"/>
      <c r="WHQ47" s="539"/>
      <c r="WHR47" s="539"/>
      <c r="WHS47" s="539"/>
      <c r="WHT47" s="539"/>
      <c r="WHU47" s="539"/>
      <c r="WHV47" s="539"/>
      <c r="WHW47" s="539"/>
      <c r="WHX47" s="539"/>
      <c r="WHY47" s="539"/>
      <c r="WHZ47" s="539"/>
      <c r="WIA47" s="539"/>
      <c r="WIB47" s="539"/>
      <c r="WIC47" s="539"/>
      <c r="WID47" s="539"/>
      <c r="WIE47" s="539"/>
      <c r="WIF47" s="539"/>
      <c r="WIG47" s="539"/>
      <c r="WIH47" s="539"/>
      <c r="WII47" s="539"/>
      <c r="WIJ47" s="539"/>
      <c r="WIK47" s="539"/>
      <c r="WIL47" s="539"/>
      <c r="WIM47" s="539"/>
      <c r="WIN47" s="539"/>
      <c r="WIO47" s="539"/>
      <c r="WIP47" s="539"/>
      <c r="WIQ47" s="539"/>
      <c r="WIR47" s="539"/>
      <c r="WIS47" s="539"/>
      <c r="WIT47" s="539"/>
      <c r="WIU47" s="539"/>
      <c r="WIV47" s="539"/>
      <c r="WIW47" s="539"/>
      <c r="WIX47" s="539"/>
      <c r="WIY47" s="539"/>
      <c r="WIZ47" s="539"/>
      <c r="WJA47" s="539"/>
      <c r="WJB47" s="539"/>
      <c r="WJC47" s="539"/>
      <c r="WJD47" s="539"/>
      <c r="WJE47" s="539"/>
      <c r="WJF47" s="539"/>
      <c r="WJG47" s="539"/>
      <c r="WJH47" s="539"/>
      <c r="WJI47" s="539"/>
      <c r="WJJ47" s="539"/>
      <c r="WJK47" s="539"/>
      <c r="WJL47" s="539"/>
      <c r="WJM47" s="539"/>
      <c r="WJN47" s="539"/>
      <c r="WJO47" s="539"/>
      <c r="WJP47" s="539"/>
      <c r="WJQ47" s="539"/>
      <c r="WJR47" s="539"/>
      <c r="WJS47" s="539"/>
      <c r="WJT47" s="539"/>
      <c r="WJU47" s="539"/>
      <c r="WJV47" s="539"/>
      <c r="WJW47" s="539"/>
      <c r="WJX47" s="539"/>
      <c r="WJY47" s="539"/>
      <c r="WJZ47" s="539"/>
      <c r="WKA47" s="539"/>
      <c r="WKB47" s="539"/>
      <c r="WKC47" s="539"/>
      <c r="WKD47" s="539"/>
      <c r="WKE47" s="539"/>
      <c r="WKF47" s="539"/>
      <c r="WKG47" s="539"/>
      <c r="WKH47" s="539"/>
      <c r="WKI47" s="539"/>
      <c r="WKJ47" s="539"/>
      <c r="WKK47" s="539"/>
      <c r="WKL47" s="539"/>
      <c r="WKM47" s="539"/>
      <c r="WKN47" s="539"/>
      <c r="WKO47" s="539"/>
      <c r="WKP47" s="539"/>
      <c r="WKQ47" s="539"/>
      <c r="WKR47" s="539"/>
      <c r="WKS47" s="539"/>
      <c r="WKT47" s="539"/>
      <c r="WKU47" s="539"/>
      <c r="WKV47" s="539"/>
      <c r="WKW47" s="539"/>
      <c r="WKX47" s="539"/>
      <c r="WKY47" s="539"/>
      <c r="WKZ47" s="539"/>
      <c r="WLA47" s="539"/>
      <c r="WLB47" s="539"/>
      <c r="WLC47" s="539"/>
      <c r="WLD47" s="539"/>
      <c r="WLE47" s="539"/>
      <c r="WLF47" s="539"/>
      <c r="WLG47" s="539"/>
      <c r="WLH47" s="539"/>
      <c r="WLI47" s="539"/>
      <c r="WLJ47" s="539"/>
      <c r="WLK47" s="539"/>
      <c r="WLL47" s="539"/>
      <c r="WLM47" s="539"/>
      <c r="WLN47" s="539"/>
      <c r="WLO47" s="539"/>
      <c r="WLP47" s="539"/>
      <c r="WLQ47" s="539"/>
      <c r="WLR47" s="539"/>
      <c r="WLS47" s="539"/>
      <c r="WLT47" s="539"/>
      <c r="WLU47" s="539"/>
      <c r="WLV47" s="539"/>
      <c r="WLW47" s="539"/>
      <c r="WLX47" s="539"/>
      <c r="WLY47" s="539"/>
      <c r="WLZ47" s="539"/>
      <c r="WMA47" s="539"/>
      <c r="WMB47" s="539"/>
      <c r="WMC47" s="539"/>
      <c r="WMD47" s="539"/>
      <c r="WME47" s="539"/>
      <c r="WMF47" s="539"/>
      <c r="WMG47" s="539"/>
      <c r="WMH47" s="539"/>
      <c r="WMI47" s="539"/>
      <c r="WMJ47" s="539"/>
      <c r="WMK47" s="539"/>
      <c r="WML47" s="539"/>
      <c r="WMM47" s="539"/>
      <c r="WMN47" s="539"/>
      <c r="WMO47" s="539"/>
      <c r="WMP47" s="539"/>
      <c r="WMQ47" s="539"/>
      <c r="WMR47" s="539"/>
      <c r="WMS47" s="539"/>
      <c r="WMT47" s="539"/>
      <c r="WMU47" s="539"/>
      <c r="WMV47" s="539"/>
      <c r="WMW47" s="539"/>
      <c r="WMX47" s="539"/>
      <c r="WMY47" s="539"/>
      <c r="WMZ47" s="539"/>
      <c r="WNA47" s="539"/>
      <c r="WNB47" s="539"/>
      <c r="WNC47" s="539"/>
      <c r="WND47" s="539"/>
      <c r="WNE47" s="539"/>
      <c r="WNF47" s="539"/>
      <c r="WNG47" s="539"/>
      <c r="WNH47" s="539"/>
      <c r="WNI47" s="539"/>
      <c r="WNJ47" s="539"/>
      <c r="WNK47" s="539"/>
      <c r="WNL47" s="539"/>
      <c r="WNM47" s="539"/>
      <c r="WNN47" s="539"/>
      <c r="WNO47" s="539"/>
      <c r="WNP47" s="539"/>
      <c r="WNQ47" s="539"/>
      <c r="WNR47" s="539"/>
      <c r="WNS47" s="539"/>
      <c r="WNT47" s="539"/>
      <c r="WNU47" s="539"/>
      <c r="WNV47" s="539"/>
      <c r="WNW47" s="539"/>
      <c r="WNX47" s="539"/>
      <c r="WNY47" s="539"/>
      <c r="WNZ47" s="539"/>
      <c r="WOA47" s="539"/>
      <c r="WOB47" s="539"/>
      <c r="WOC47" s="539"/>
      <c r="WOD47" s="539"/>
      <c r="WOE47" s="539"/>
      <c r="WOF47" s="539"/>
      <c r="WOG47" s="539"/>
      <c r="WOH47" s="539"/>
      <c r="WOI47" s="539"/>
      <c r="WOJ47" s="539"/>
      <c r="WOK47" s="539"/>
      <c r="WOL47" s="539"/>
      <c r="WOM47" s="539"/>
      <c r="WON47" s="539"/>
      <c r="WOO47" s="539"/>
      <c r="WOP47" s="539"/>
      <c r="WOQ47" s="539"/>
      <c r="WOR47" s="539"/>
      <c r="WOS47" s="539"/>
      <c r="WOT47" s="539"/>
      <c r="WOU47" s="539"/>
      <c r="WOV47" s="539"/>
      <c r="WOW47" s="539"/>
      <c r="WOX47" s="539"/>
      <c r="WOY47" s="539"/>
      <c r="WOZ47" s="539"/>
      <c r="WPA47" s="539"/>
      <c r="WPB47" s="539"/>
      <c r="WPC47" s="539"/>
      <c r="WPD47" s="539"/>
      <c r="WPE47" s="539"/>
      <c r="WPF47" s="539"/>
      <c r="WPG47" s="539"/>
      <c r="WPH47" s="539"/>
      <c r="WPI47" s="539"/>
      <c r="WPJ47" s="539"/>
      <c r="WPK47" s="539"/>
      <c r="WPL47" s="539"/>
      <c r="WPM47" s="539"/>
      <c r="WPN47" s="539"/>
      <c r="WPO47" s="539"/>
      <c r="WPP47" s="539"/>
      <c r="WPQ47" s="539"/>
      <c r="WPR47" s="539"/>
      <c r="WPS47" s="539"/>
      <c r="WPT47" s="539"/>
      <c r="WPU47" s="539"/>
      <c r="WPV47" s="539"/>
      <c r="WPW47" s="539"/>
      <c r="WPX47" s="539"/>
      <c r="WPY47" s="539"/>
      <c r="WPZ47" s="539"/>
      <c r="WQA47" s="539"/>
      <c r="WQB47" s="539"/>
      <c r="WQC47" s="539"/>
      <c r="WQD47" s="539"/>
      <c r="WQE47" s="539"/>
      <c r="WQF47" s="539"/>
      <c r="WQG47" s="539"/>
      <c r="WQH47" s="539"/>
      <c r="WQI47" s="539"/>
      <c r="WQJ47" s="539"/>
      <c r="WQK47" s="539"/>
      <c r="WQL47" s="539"/>
      <c r="WQM47" s="539"/>
      <c r="WQN47" s="539"/>
      <c r="WQO47" s="539"/>
      <c r="WQP47" s="539"/>
      <c r="WQQ47" s="539"/>
      <c r="WQR47" s="539"/>
      <c r="WQS47" s="539"/>
      <c r="WQT47" s="539"/>
      <c r="WQU47" s="539"/>
      <c r="WQV47" s="539"/>
      <c r="WQW47" s="539"/>
      <c r="WQX47" s="539"/>
      <c r="WQY47" s="539"/>
      <c r="WQZ47" s="539"/>
      <c r="WRA47" s="539"/>
      <c r="WRB47" s="539"/>
      <c r="WRC47" s="539"/>
      <c r="WRD47" s="539"/>
      <c r="WRE47" s="539"/>
      <c r="WRF47" s="539"/>
      <c r="WRG47" s="539"/>
      <c r="WRH47" s="539"/>
      <c r="WRI47" s="539"/>
      <c r="WRJ47" s="539"/>
      <c r="WRK47" s="539"/>
      <c r="WRL47" s="539"/>
      <c r="WRM47" s="539"/>
      <c r="WRN47" s="539"/>
      <c r="WRO47" s="539"/>
      <c r="WRP47" s="539"/>
      <c r="WRQ47" s="539"/>
      <c r="WRR47" s="539"/>
      <c r="WRS47" s="539"/>
      <c r="WRT47" s="539"/>
      <c r="WRU47" s="539"/>
      <c r="WRV47" s="539"/>
      <c r="WRW47" s="539"/>
      <c r="WRX47" s="539"/>
      <c r="WRY47" s="539"/>
      <c r="WRZ47" s="539"/>
      <c r="WSA47" s="539"/>
      <c r="WSB47" s="539"/>
      <c r="WSC47" s="539"/>
      <c r="WSD47" s="539"/>
      <c r="WSE47" s="539"/>
      <c r="WSF47" s="539"/>
      <c r="WSG47" s="539"/>
      <c r="WSH47" s="539"/>
      <c r="WSI47" s="539"/>
      <c r="WSJ47" s="539"/>
      <c r="WSK47" s="539"/>
      <c r="WSL47" s="539"/>
      <c r="WSM47" s="539"/>
      <c r="WSN47" s="539"/>
      <c r="WSO47" s="539"/>
      <c r="WSP47" s="539"/>
      <c r="WSQ47" s="539"/>
      <c r="WSR47" s="539"/>
      <c r="WSS47" s="539"/>
      <c r="WST47" s="539"/>
      <c r="WSU47" s="539"/>
      <c r="WSV47" s="539"/>
      <c r="WSW47" s="539"/>
      <c r="WSX47" s="539"/>
      <c r="WSY47" s="539"/>
      <c r="WSZ47" s="539"/>
      <c r="WTA47" s="539"/>
      <c r="WTB47" s="539"/>
      <c r="WTC47" s="539"/>
      <c r="WTD47" s="539"/>
      <c r="WTE47" s="539"/>
      <c r="WTF47" s="539"/>
      <c r="WTG47" s="539"/>
      <c r="WTH47" s="539"/>
      <c r="WTI47" s="539"/>
      <c r="WTJ47" s="539"/>
      <c r="WTK47" s="539"/>
      <c r="WTL47" s="539"/>
      <c r="WTM47" s="539"/>
      <c r="WTN47" s="539"/>
      <c r="WTO47" s="539"/>
      <c r="WTP47" s="539"/>
      <c r="WTQ47" s="539"/>
      <c r="WTR47" s="539"/>
      <c r="WTS47" s="539"/>
      <c r="WTT47" s="539"/>
      <c r="WTU47" s="539"/>
      <c r="WTV47" s="539"/>
      <c r="WTW47" s="539"/>
      <c r="WTX47" s="539"/>
      <c r="WTY47" s="539"/>
      <c r="WTZ47" s="539"/>
      <c r="WUA47" s="539"/>
      <c r="WUB47" s="539"/>
      <c r="WUC47" s="539"/>
      <c r="WUD47" s="539"/>
      <c r="WUE47" s="539"/>
      <c r="WUF47" s="539"/>
      <c r="WUG47" s="539"/>
      <c r="WUH47" s="539"/>
      <c r="WUI47" s="539"/>
      <c r="WUJ47" s="539"/>
      <c r="WUK47" s="539"/>
      <c r="WUL47" s="539"/>
      <c r="WUM47" s="539"/>
      <c r="WUN47" s="539"/>
      <c r="WUO47" s="539"/>
      <c r="WUP47" s="539"/>
      <c r="WUQ47" s="539"/>
      <c r="WUR47" s="539"/>
      <c r="WUS47" s="539"/>
      <c r="WUT47" s="539"/>
      <c r="WUU47" s="539"/>
      <c r="WUV47" s="539"/>
      <c r="WUW47" s="539"/>
      <c r="WUX47" s="539"/>
      <c r="WUY47" s="539"/>
      <c r="WUZ47" s="539"/>
      <c r="WVA47" s="539"/>
      <c r="WVB47" s="539"/>
      <c r="WVC47" s="539"/>
      <c r="WVD47" s="539"/>
      <c r="WVE47" s="539"/>
      <c r="WVF47" s="539"/>
      <c r="WVG47" s="539"/>
      <c r="WVH47" s="539"/>
      <c r="WVI47" s="539"/>
      <c r="WVJ47" s="539"/>
      <c r="WVK47" s="539"/>
      <c r="WVL47" s="539"/>
      <c r="WVM47" s="539"/>
      <c r="WVN47" s="539"/>
      <c r="WVO47" s="539"/>
      <c r="WVP47" s="539"/>
      <c r="WVQ47" s="539"/>
      <c r="WVR47" s="539"/>
      <c r="WVS47" s="539"/>
      <c r="WVT47" s="539"/>
      <c r="WVU47" s="539"/>
      <c r="WVV47" s="539"/>
      <c r="WVW47" s="539"/>
      <c r="WVX47" s="539"/>
      <c r="WVY47" s="539"/>
      <c r="WVZ47" s="539"/>
      <c r="WWA47" s="539"/>
      <c r="WWB47" s="539"/>
      <c r="WWC47" s="539"/>
      <c r="WWD47" s="539"/>
      <c r="WWE47" s="539"/>
      <c r="WWF47" s="539"/>
      <c r="WWG47" s="539"/>
      <c r="WWH47" s="539"/>
      <c r="WWI47" s="539"/>
      <c r="WWJ47" s="539"/>
      <c r="WWK47" s="539"/>
      <c r="WWL47" s="539"/>
      <c r="WWM47" s="539"/>
      <c r="WWN47" s="539"/>
    </row>
    <row r="48" spans="1:16160" s="537" customFormat="1">
      <c r="A48" s="607"/>
      <c r="D48" s="545"/>
      <c r="L48" s="535"/>
      <c r="M48" s="535"/>
      <c r="N48" s="535"/>
      <c r="O48" s="535"/>
      <c r="R48" s="535"/>
      <c r="S48" s="535"/>
      <c r="T48" s="536"/>
      <c r="W48" s="538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39"/>
      <c r="AS48" s="539"/>
      <c r="AT48" s="539"/>
      <c r="AU48" s="539"/>
      <c r="AV48" s="539"/>
      <c r="AW48" s="539"/>
      <c r="AX48" s="539"/>
      <c r="AY48" s="539"/>
      <c r="AZ48" s="539"/>
      <c r="BA48" s="539"/>
      <c r="BB48" s="539"/>
      <c r="BC48" s="539"/>
      <c r="BD48" s="539"/>
      <c r="BE48" s="539"/>
      <c r="BF48" s="539"/>
      <c r="BG48" s="539"/>
      <c r="BH48" s="539"/>
      <c r="BI48" s="539"/>
      <c r="BJ48" s="539"/>
      <c r="BK48" s="539"/>
      <c r="BL48" s="539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  <c r="BX48" s="539"/>
      <c r="BY48" s="539"/>
      <c r="BZ48" s="539"/>
      <c r="CA48" s="539"/>
      <c r="CB48" s="539"/>
      <c r="CC48" s="539"/>
      <c r="CD48" s="539"/>
      <c r="CE48" s="539"/>
      <c r="CF48" s="539"/>
      <c r="CG48" s="539"/>
      <c r="CH48" s="539"/>
      <c r="CI48" s="539"/>
      <c r="CJ48" s="539"/>
      <c r="CK48" s="539"/>
      <c r="CL48" s="539"/>
      <c r="CM48" s="539"/>
      <c r="CN48" s="539"/>
      <c r="CO48" s="539"/>
      <c r="CP48" s="539"/>
      <c r="CQ48" s="539"/>
      <c r="CR48" s="539"/>
      <c r="CS48" s="539"/>
      <c r="CT48" s="539"/>
      <c r="CU48" s="539"/>
      <c r="CV48" s="539"/>
      <c r="CW48" s="539"/>
      <c r="CX48" s="539"/>
      <c r="CY48" s="539"/>
      <c r="CZ48" s="539"/>
      <c r="DA48" s="539"/>
      <c r="DB48" s="539"/>
      <c r="DC48" s="539"/>
      <c r="DD48" s="539"/>
      <c r="DE48" s="539"/>
      <c r="DF48" s="539"/>
      <c r="DG48" s="539"/>
      <c r="DH48" s="539"/>
      <c r="DI48" s="539"/>
      <c r="DJ48" s="539"/>
      <c r="DK48" s="539"/>
      <c r="DL48" s="539"/>
      <c r="DM48" s="539"/>
      <c r="DN48" s="539"/>
      <c r="DO48" s="539"/>
      <c r="DP48" s="539"/>
      <c r="DQ48" s="539"/>
      <c r="DR48" s="539"/>
      <c r="DS48" s="539"/>
      <c r="DT48" s="539"/>
      <c r="DU48" s="539"/>
      <c r="DV48" s="539"/>
      <c r="DW48" s="539"/>
      <c r="DX48" s="539"/>
      <c r="DY48" s="539"/>
      <c r="DZ48" s="539"/>
      <c r="EA48" s="539"/>
      <c r="EB48" s="539"/>
      <c r="EC48" s="539"/>
      <c r="ED48" s="539"/>
      <c r="EE48" s="539"/>
      <c r="EF48" s="539"/>
      <c r="EG48" s="539"/>
      <c r="EH48" s="539"/>
      <c r="EI48" s="539"/>
      <c r="EJ48" s="539"/>
      <c r="EK48" s="539"/>
      <c r="EL48" s="539"/>
      <c r="EM48" s="539"/>
      <c r="EN48" s="539"/>
      <c r="EO48" s="539"/>
      <c r="EP48" s="539"/>
      <c r="EQ48" s="539"/>
      <c r="ER48" s="539"/>
      <c r="ES48" s="539"/>
      <c r="ET48" s="539"/>
      <c r="EU48" s="539"/>
      <c r="EV48" s="539"/>
      <c r="EW48" s="539"/>
      <c r="EX48" s="539"/>
      <c r="EY48" s="539"/>
      <c r="EZ48" s="539"/>
      <c r="FA48" s="539"/>
      <c r="FB48" s="539"/>
      <c r="FC48" s="539"/>
      <c r="FD48" s="539"/>
      <c r="FE48" s="539"/>
      <c r="FF48" s="539"/>
      <c r="FG48" s="539"/>
      <c r="FH48" s="539"/>
      <c r="FI48" s="539"/>
      <c r="FJ48" s="539"/>
      <c r="FK48" s="539"/>
      <c r="FL48" s="539"/>
      <c r="FM48" s="539"/>
      <c r="FN48" s="539"/>
      <c r="FO48" s="539"/>
      <c r="FP48" s="539"/>
      <c r="FQ48" s="539"/>
      <c r="FR48" s="539"/>
      <c r="FS48" s="539"/>
      <c r="FT48" s="539"/>
      <c r="FU48" s="539"/>
      <c r="FV48" s="539"/>
      <c r="FW48" s="539"/>
      <c r="FX48" s="539"/>
      <c r="FY48" s="539"/>
      <c r="FZ48" s="539"/>
      <c r="GA48" s="539"/>
      <c r="GB48" s="539"/>
      <c r="GC48" s="539"/>
      <c r="GD48" s="539"/>
      <c r="GE48" s="539"/>
      <c r="GF48" s="539"/>
      <c r="GG48" s="539"/>
      <c r="GH48" s="539"/>
      <c r="GI48" s="539"/>
      <c r="GJ48" s="539"/>
      <c r="GK48" s="539"/>
      <c r="GL48" s="539"/>
      <c r="GM48" s="539"/>
      <c r="GN48" s="539"/>
      <c r="GO48" s="539"/>
      <c r="GP48" s="539"/>
      <c r="GQ48" s="539"/>
      <c r="GR48" s="539"/>
      <c r="GS48" s="539"/>
      <c r="GT48" s="539"/>
      <c r="GU48" s="539"/>
      <c r="GV48" s="539"/>
      <c r="GW48" s="539"/>
      <c r="GX48" s="539"/>
      <c r="GY48" s="539"/>
      <c r="GZ48" s="539"/>
      <c r="HA48" s="539"/>
      <c r="HB48" s="539"/>
      <c r="HC48" s="539"/>
      <c r="HD48" s="539"/>
      <c r="HE48" s="539"/>
      <c r="HF48" s="539"/>
      <c r="HG48" s="539"/>
      <c r="HH48" s="539"/>
      <c r="HI48" s="539"/>
      <c r="HJ48" s="539"/>
      <c r="HK48" s="539"/>
      <c r="HL48" s="539"/>
      <c r="HM48" s="539"/>
      <c r="HN48" s="539"/>
      <c r="HO48" s="539"/>
      <c r="HP48" s="539"/>
      <c r="HQ48" s="539"/>
      <c r="HR48" s="539"/>
      <c r="HS48" s="539"/>
      <c r="HT48" s="539"/>
      <c r="HU48" s="539"/>
      <c r="HV48" s="539"/>
      <c r="HW48" s="539"/>
      <c r="HX48" s="539"/>
      <c r="HY48" s="539"/>
      <c r="HZ48" s="539"/>
      <c r="IA48" s="539"/>
      <c r="IB48" s="539"/>
      <c r="IC48" s="539"/>
      <c r="ID48" s="539"/>
      <c r="IE48" s="539"/>
      <c r="IF48" s="539"/>
      <c r="IG48" s="539"/>
      <c r="IH48" s="539"/>
      <c r="II48" s="539"/>
      <c r="IJ48" s="539"/>
      <c r="IK48" s="539"/>
      <c r="IL48" s="539"/>
      <c r="IM48" s="539"/>
      <c r="IN48" s="539"/>
      <c r="IO48" s="539"/>
      <c r="IP48" s="539"/>
      <c r="IQ48" s="539"/>
      <c r="IR48" s="539"/>
      <c r="IS48" s="539"/>
      <c r="IT48" s="539"/>
      <c r="IU48" s="539"/>
      <c r="IV48" s="539"/>
      <c r="IW48" s="539"/>
      <c r="IX48" s="539"/>
      <c r="IY48" s="539"/>
      <c r="IZ48" s="539"/>
      <c r="JA48" s="539"/>
      <c r="JB48" s="539"/>
      <c r="JC48" s="539"/>
      <c r="JD48" s="539"/>
      <c r="JE48" s="539"/>
      <c r="JF48" s="539"/>
      <c r="JG48" s="539"/>
      <c r="JH48" s="539"/>
      <c r="JI48" s="539"/>
      <c r="JJ48" s="539"/>
      <c r="JK48" s="539"/>
      <c r="JL48" s="539"/>
      <c r="JM48" s="539"/>
      <c r="JN48" s="539"/>
      <c r="JO48" s="539"/>
      <c r="JP48" s="539"/>
      <c r="JQ48" s="539"/>
      <c r="JR48" s="539"/>
      <c r="JS48" s="539"/>
      <c r="JT48" s="539"/>
      <c r="JU48" s="539"/>
      <c r="JV48" s="539"/>
      <c r="JW48" s="539"/>
      <c r="JX48" s="539"/>
      <c r="JY48" s="539"/>
      <c r="JZ48" s="539"/>
      <c r="KA48" s="539"/>
      <c r="KB48" s="539"/>
      <c r="KC48" s="539"/>
      <c r="KD48" s="539"/>
      <c r="KE48" s="539"/>
      <c r="KF48" s="539"/>
      <c r="KG48" s="539"/>
      <c r="KH48" s="539"/>
      <c r="KI48" s="539"/>
      <c r="KJ48" s="539"/>
      <c r="KK48" s="539"/>
      <c r="KL48" s="539"/>
      <c r="KM48" s="539"/>
      <c r="KN48" s="539"/>
      <c r="KO48" s="539"/>
      <c r="KP48" s="539"/>
      <c r="KQ48" s="539"/>
      <c r="KR48" s="539"/>
      <c r="KS48" s="539"/>
      <c r="KT48" s="539"/>
      <c r="KU48" s="539"/>
      <c r="KV48" s="539"/>
      <c r="KW48" s="539"/>
      <c r="KX48" s="539"/>
      <c r="KY48" s="539"/>
      <c r="KZ48" s="539"/>
      <c r="LA48" s="539"/>
      <c r="LB48" s="539"/>
      <c r="LC48" s="539"/>
      <c r="LD48" s="539"/>
      <c r="LE48" s="539"/>
      <c r="LF48" s="539"/>
      <c r="LG48" s="539"/>
      <c r="LH48" s="539"/>
      <c r="LI48" s="539"/>
      <c r="LJ48" s="539"/>
      <c r="LK48" s="539"/>
      <c r="LL48" s="539"/>
      <c r="LM48" s="539"/>
      <c r="LN48" s="539"/>
      <c r="LO48" s="539"/>
      <c r="LP48" s="539"/>
      <c r="LQ48" s="539"/>
      <c r="LR48" s="539"/>
      <c r="LS48" s="539"/>
      <c r="LT48" s="539"/>
      <c r="LU48" s="539"/>
      <c r="LV48" s="539"/>
      <c r="LW48" s="539"/>
      <c r="LX48" s="539"/>
      <c r="LY48" s="539"/>
      <c r="LZ48" s="539"/>
      <c r="MA48" s="539"/>
      <c r="MB48" s="539"/>
      <c r="MC48" s="539"/>
      <c r="MD48" s="539"/>
      <c r="ME48" s="539"/>
      <c r="MF48" s="539"/>
      <c r="MG48" s="539"/>
      <c r="MH48" s="539"/>
      <c r="MI48" s="539"/>
      <c r="MJ48" s="539"/>
      <c r="MK48" s="539"/>
      <c r="ML48" s="539"/>
      <c r="MM48" s="539"/>
      <c r="MN48" s="539"/>
      <c r="MO48" s="539"/>
      <c r="MP48" s="539"/>
      <c r="MQ48" s="539"/>
      <c r="MR48" s="539"/>
      <c r="MS48" s="539"/>
      <c r="MT48" s="539"/>
      <c r="MU48" s="539"/>
      <c r="MV48" s="539"/>
      <c r="MW48" s="539"/>
      <c r="MX48" s="539"/>
      <c r="MY48" s="539"/>
      <c r="MZ48" s="539"/>
      <c r="NA48" s="539"/>
      <c r="NB48" s="539"/>
      <c r="NC48" s="539"/>
      <c r="ND48" s="539"/>
      <c r="NE48" s="539"/>
      <c r="NF48" s="539"/>
      <c r="NG48" s="539"/>
      <c r="NH48" s="539"/>
      <c r="NI48" s="539"/>
      <c r="NJ48" s="539"/>
      <c r="NK48" s="539"/>
      <c r="NL48" s="539"/>
      <c r="NM48" s="539"/>
      <c r="NN48" s="539"/>
      <c r="NO48" s="539"/>
      <c r="NP48" s="539"/>
      <c r="NQ48" s="539"/>
      <c r="NR48" s="539"/>
      <c r="NS48" s="539"/>
      <c r="NT48" s="539"/>
      <c r="NU48" s="539"/>
      <c r="NV48" s="539"/>
      <c r="NW48" s="539"/>
      <c r="NX48" s="539"/>
      <c r="NY48" s="539"/>
      <c r="NZ48" s="539"/>
      <c r="OA48" s="539"/>
      <c r="OB48" s="539"/>
      <c r="OC48" s="539"/>
      <c r="OD48" s="539"/>
      <c r="OE48" s="539"/>
      <c r="OF48" s="539"/>
      <c r="OG48" s="539"/>
      <c r="OH48" s="539"/>
      <c r="OI48" s="539"/>
      <c r="OJ48" s="539"/>
      <c r="OK48" s="539"/>
      <c r="OL48" s="539"/>
      <c r="OM48" s="539"/>
      <c r="ON48" s="539"/>
      <c r="OO48" s="539"/>
      <c r="OP48" s="539"/>
      <c r="OQ48" s="539"/>
      <c r="OR48" s="539"/>
      <c r="OS48" s="539"/>
      <c r="OT48" s="539"/>
      <c r="OU48" s="539"/>
      <c r="OV48" s="539"/>
      <c r="OW48" s="539"/>
      <c r="OX48" s="539"/>
      <c r="OY48" s="539"/>
      <c r="OZ48" s="539"/>
      <c r="PA48" s="539"/>
      <c r="PB48" s="539"/>
      <c r="PC48" s="539"/>
      <c r="PD48" s="539"/>
      <c r="PE48" s="539"/>
      <c r="PF48" s="539"/>
      <c r="PG48" s="539"/>
      <c r="PH48" s="539"/>
      <c r="PI48" s="539"/>
      <c r="PJ48" s="539"/>
      <c r="PK48" s="539"/>
      <c r="PL48" s="539"/>
      <c r="PM48" s="539"/>
      <c r="PN48" s="539"/>
      <c r="PO48" s="539"/>
      <c r="PP48" s="539"/>
      <c r="PQ48" s="539"/>
      <c r="PR48" s="539"/>
      <c r="PS48" s="539"/>
      <c r="PT48" s="539"/>
      <c r="PU48" s="539"/>
      <c r="PV48" s="539"/>
      <c r="PW48" s="539"/>
      <c r="PX48" s="539"/>
      <c r="PY48" s="539"/>
      <c r="PZ48" s="539"/>
      <c r="QA48" s="539"/>
      <c r="QB48" s="539"/>
      <c r="QC48" s="539"/>
      <c r="QD48" s="539"/>
      <c r="QE48" s="539"/>
      <c r="QF48" s="539"/>
      <c r="QG48" s="539"/>
      <c r="QH48" s="539"/>
      <c r="QI48" s="539"/>
      <c r="QJ48" s="539"/>
      <c r="QK48" s="539"/>
      <c r="QL48" s="539"/>
      <c r="QM48" s="539"/>
      <c r="QN48" s="539"/>
      <c r="QO48" s="539"/>
      <c r="QP48" s="539"/>
      <c r="QQ48" s="539"/>
      <c r="QR48" s="539"/>
      <c r="QS48" s="539"/>
      <c r="QT48" s="539"/>
      <c r="QU48" s="539"/>
      <c r="QV48" s="539"/>
      <c r="QW48" s="539"/>
      <c r="QX48" s="539"/>
      <c r="QY48" s="539"/>
      <c r="QZ48" s="539"/>
      <c r="RA48" s="539"/>
      <c r="RB48" s="539"/>
      <c r="RC48" s="539"/>
      <c r="RD48" s="539"/>
      <c r="RE48" s="539"/>
      <c r="RF48" s="539"/>
      <c r="RG48" s="539"/>
      <c r="RH48" s="539"/>
      <c r="RI48" s="539"/>
      <c r="RJ48" s="539"/>
      <c r="RK48" s="539"/>
      <c r="RL48" s="539"/>
      <c r="RM48" s="539"/>
      <c r="RN48" s="539"/>
      <c r="RO48" s="539"/>
      <c r="RP48" s="539"/>
      <c r="RQ48" s="539"/>
      <c r="RR48" s="539"/>
      <c r="RS48" s="539"/>
      <c r="RT48" s="539"/>
      <c r="RU48" s="539"/>
      <c r="RV48" s="539"/>
      <c r="RW48" s="539"/>
      <c r="RX48" s="539"/>
      <c r="RY48" s="539"/>
      <c r="RZ48" s="539"/>
      <c r="SA48" s="539"/>
      <c r="SB48" s="539"/>
      <c r="SC48" s="539"/>
      <c r="SD48" s="539"/>
      <c r="SE48" s="539"/>
      <c r="SF48" s="539"/>
      <c r="SG48" s="539"/>
      <c r="SH48" s="539"/>
      <c r="SI48" s="539"/>
      <c r="SJ48" s="539"/>
      <c r="SK48" s="539"/>
      <c r="SL48" s="539"/>
      <c r="SM48" s="539"/>
      <c r="SN48" s="539"/>
      <c r="SO48" s="539"/>
      <c r="SP48" s="539"/>
      <c r="SQ48" s="539"/>
      <c r="SR48" s="539"/>
      <c r="SS48" s="539"/>
      <c r="ST48" s="539"/>
      <c r="SU48" s="539"/>
      <c r="SV48" s="539"/>
      <c r="SW48" s="539"/>
      <c r="SX48" s="539"/>
      <c r="SY48" s="539"/>
      <c r="SZ48" s="539"/>
      <c r="TA48" s="539"/>
      <c r="TB48" s="539"/>
      <c r="TC48" s="539"/>
      <c r="TD48" s="539"/>
      <c r="TE48" s="539"/>
      <c r="TF48" s="539"/>
      <c r="TG48" s="539"/>
      <c r="TH48" s="539"/>
      <c r="TI48" s="539"/>
      <c r="TJ48" s="539"/>
      <c r="TK48" s="539"/>
      <c r="TL48" s="539"/>
      <c r="TM48" s="539"/>
      <c r="TN48" s="539"/>
      <c r="TO48" s="539"/>
      <c r="TP48" s="539"/>
      <c r="TQ48" s="539"/>
      <c r="TR48" s="539"/>
      <c r="TS48" s="539"/>
      <c r="TT48" s="539"/>
      <c r="TU48" s="539"/>
      <c r="TV48" s="539"/>
      <c r="TW48" s="539"/>
      <c r="TX48" s="539"/>
      <c r="TY48" s="539"/>
      <c r="TZ48" s="539"/>
      <c r="UA48" s="539"/>
      <c r="UB48" s="539"/>
      <c r="UC48" s="539"/>
      <c r="UD48" s="539"/>
      <c r="UE48" s="539"/>
      <c r="UF48" s="539"/>
      <c r="UG48" s="539"/>
      <c r="UH48" s="539"/>
      <c r="UI48" s="539"/>
      <c r="UJ48" s="539"/>
      <c r="UK48" s="539"/>
      <c r="UL48" s="539"/>
      <c r="UM48" s="539"/>
      <c r="UN48" s="539"/>
      <c r="UO48" s="539"/>
      <c r="UP48" s="539"/>
      <c r="UQ48" s="539"/>
      <c r="UR48" s="539"/>
      <c r="US48" s="539"/>
      <c r="UT48" s="539"/>
      <c r="UU48" s="539"/>
      <c r="UV48" s="539"/>
      <c r="UW48" s="539"/>
      <c r="UX48" s="539"/>
      <c r="UY48" s="539"/>
      <c r="UZ48" s="539"/>
      <c r="VA48" s="539"/>
      <c r="VB48" s="539"/>
      <c r="VC48" s="539"/>
      <c r="VD48" s="539"/>
      <c r="VE48" s="539"/>
      <c r="VF48" s="539"/>
      <c r="VG48" s="539"/>
      <c r="VH48" s="539"/>
      <c r="VI48" s="539"/>
      <c r="VJ48" s="539"/>
      <c r="VK48" s="539"/>
      <c r="VL48" s="539"/>
      <c r="VM48" s="539"/>
      <c r="VN48" s="539"/>
      <c r="VO48" s="539"/>
      <c r="VP48" s="539"/>
      <c r="VQ48" s="539"/>
      <c r="VR48" s="539"/>
      <c r="VS48" s="539"/>
      <c r="VT48" s="539"/>
      <c r="VU48" s="539"/>
      <c r="VV48" s="539"/>
      <c r="VW48" s="539"/>
      <c r="VX48" s="539"/>
      <c r="VY48" s="539"/>
      <c r="VZ48" s="539"/>
      <c r="WA48" s="539"/>
      <c r="WB48" s="539"/>
      <c r="WC48" s="539"/>
      <c r="WD48" s="539"/>
      <c r="WE48" s="539"/>
      <c r="WF48" s="539"/>
      <c r="WG48" s="539"/>
      <c r="WH48" s="539"/>
      <c r="WI48" s="539"/>
      <c r="WJ48" s="539"/>
      <c r="WK48" s="539"/>
      <c r="WL48" s="539"/>
      <c r="WM48" s="539"/>
      <c r="WN48" s="539"/>
      <c r="WO48" s="539"/>
      <c r="WP48" s="539"/>
      <c r="WQ48" s="539"/>
      <c r="WR48" s="539"/>
      <c r="WS48" s="539"/>
      <c r="WT48" s="539"/>
      <c r="WU48" s="539"/>
      <c r="WV48" s="539"/>
      <c r="WW48" s="539"/>
      <c r="WX48" s="539"/>
      <c r="WY48" s="539"/>
      <c r="WZ48" s="539"/>
      <c r="XA48" s="539"/>
      <c r="XB48" s="539"/>
      <c r="XC48" s="539"/>
      <c r="XD48" s="539"/>
      <c r="XE48" s="539"/>
      <c r="XF48" s="539"/>
      <c r="XG48" s="539"/>
      <c r="XH48" s="539"/>
      <c r="XI48" s="539"/>
      <c r="XJ48" s="539"/>
      <c r="XK48" s="539"/>
      <c r="XL48" s="539"/>
      <c r="XM48" s="539"/>
      <c r="XN48" s="539"/>
      <c r="XO48" s="539"/>
      <c r="XP48" s="539"/>
      <c r="XQ48" s="539"/>
      <c r="XR48" s="539"/>
      <c r="XS48" s="539"/>
      <c r="XT48" s="539"/>
      <c r="XU48" s="539"/>
      <c r="XV48" s="539"/>
      <c r="XW48" s="539"/>
      <c r="XX48" s="539"/>
      <c r="XY48" s="539"/>
      <c r="XZ48" s="539"/>
      <c r="YA48" s="539"/>
      <c r="YB48" s="539"/>
      <c r="YC48" s="539"/>
      <c r="YD48" s="539"/>
      <c r="YE48" s="539"/>
      <c r="YF48" s="539"/>
      <c r="YG48" s="539"/>
      <c r="YH48" s="539"/>
      <c r="YI48" s="539"/>
      <c r="YJ48" s="539"/>
      <c r="YK48" s="539"/>
      <c r="YL48" s="539"/>
      <c r="YM48" s="539"/>
      <c r="YN48" s="539"/>
      <c r="YO48" s="539"/>
      <c r="YP48" s="539"/>
      <c r="YQ48" s="539"/>
      <c r="YR48" s="539"/>
      <c r="YS48" s="539"/>
      <c r="YT48" s="539"/>
      <c r="YU48" s="539"/>
      <c r="YV48" s="539"/>
      <c r="YW48" s="539"/>
      <c r="YX48" s="539"/>
      <c r="YY48" s="539"/>
      <c r="YZ48" s="539"/>
      <c r="ZA48" s="539"/>
      <c r="ZB48" s="539"/>
      <c r="ZC48" s="539"/>
      <c r="ZD48" s="539"/>
      <c r="ZE48" s="539"/>
      <c r="ZF48" s="539"/>
      <c r="ZG48" s="539"/>
      <c r="ZH48" s="539"/>
      <c r="ZI48" s="539"/>
      <c r="ZJ48" s="539"/>
      <c r="ZK48" s="539"/>
      <c r="ZL48" s="539"/>
      <c r="ZM48" s="539"/>
      <c r="ZN48" s="539"/>
      <c r="ZO48" s="539"/>
      <c r="ZP48" s="539"/>
      <c r="ZQ48" s="539"/>
      <c r="ZR48" s="539"/>
      <c r="ZS48" s="539"/>
      <c r="ZT48" s="539"/>
      <c r="ZU48" s="539"/>
      <c r="ZV48" s="539"/>
      <c r="ZW48" s="539"/>
      <c r="ZX48" s="539"/>
      <c r="ZY48" s="539"/>
      <c r="ZZ48" s="539"/>
      <c r="AAA48" s="539"/>
      <c r="AAB48" s="539"/>
      <c r="AAC48" s="539"/>
      <c r="AAD48" s="539"/>
      <c r="AAE48" s="539"/>
      <c r="AAF48" s="539"/>
      <c r="AAG48" s="539"/>
      <c r="AAH48" s="539"/>
      <c r="AAI48" s="539"/>
      <c r="AAJ48" s="539"/>
      <c r="AAK48" s="539"/>
      <c r="AAL48" s="539"/>
      <c r="AAM48" s="539"/>
      <c r="AAN48" s="539"/>
      <c r="AAO48" s="539"/>
      <c r="AAP48" s="539"/>
      <c r="AAQ48" s="539"/>
      <c r="AAR48" s="539"/>
      <c r="AAS48" s="539"/>
      <c r="AAT48" s="539"/>
      <c r="AAU48" s="539"/>
      <c r="AAV48" s="539"/>
      <c r="AAW48" s="539"/>
      <c r="AAX48" s="539"/>
      <c r="AAY48" s="539"/>
      <c r="AAZ48" s="539"/>
      <c r="ABA48" s="539"/>
      <c r="ABB48" s="539"/>
      <c r="ABC48" s="539"/>
      <c r="ABD48" s="539"/>
      <c r="ABE48" s="539"/>
      <c r="ABF48" s="539"/>
      <c r="ABG48" s="539"/>
      <c r="ABH48" s="539"/>
      <c r="ABI48" s="539"/>
      <c r="ABJ48" s="539"/>
      <c r="ABK48" s="539"/>
      <c r="ABL48" s="539"/>
      <c r="ABM48" s="539"/>
      <c r="ABN48" s="539"/>
      <c r="ABO48" s="539"/>
      <c r="ABP48" s="539"/>
      <c r="ABQ48" s="539"/>
      <c r="ABR48" s="539"/>
      <c r="ABS48" s="539"/>
      <c r="ABT48" s="539"/>
      <c r="ABU48" s="539"/>
      <c r="ABV48" s="539"/>
      <c r="ABW48" s="539"/>
      <c r="ABX48" s="539"/>
      <c r="ABY48" s="539"/>
      <c r="ABZ48" s="539"/>
      <c r="ACA48" s="539"/>
      <c r="ACB48" s="539"/>
      <c r="ACC48" s="539"/>
      <c r="ACD48" s="539"/>
      <c r="ACE48" s="539"/>
      <c r="ACF48" s="539"/>
      <c r="ACG48" s="539"/>
      <c r="ACH48" s="539"/>
      <c r="ACI48" s="539"/>
      <c r="ACJ48" s="539"/>
      <c r="ACK48" s="539"/>
      <c r="ACL48" s="539"/>
      <c r="ACM48" s="539"/>
      <c r="ACN48" s="539"/>
      <c r="ACO48" s="539"/>
      <c r="ACP48" s="539"/>
      <c r="ACQ48" s="539"/>
      <c r="ACR48" s="539"/>
      <c r="ACS48" s="539"/>
      <c r="ACT48" s="539"/>
      <c r="ACU48" s="539"/>
      <c r="ACV48" s="539"/>
      <c r="ACW48" s="539"/>
      <c r="ACX48" s="539"/>
      <c r="ACY48" s="539"/>
      <c r="ACZ48" s="539"/>
      <c r="ADA48" s="539"/>
      <c r="ADB48" s="539"/>
      <c r="ADC48" s="539"/>
      <c r="ADD48" s="539"/>
      <c r="ADE48" s="539"/>
      <c r="ADF48" s="539"/>
      <c r="ADG48" s="539"/>
      <c r="ADH48" s="539"/>
      <c r="ADI48" s="539"/>
      <c r="ADJ48" s="539"/>
      <c r="ADK48" s="539"/>
      <c r="ADL48" s="539"/>
      <c r="ADM48" s="539"/>
      <c r="ADN48" s="539"/>
      <c r="ADO48" s="539"/>
      <c r="ADP48" s="539"/>
      <c r="ADQ48" s="539"/>
      <c r="ADR48" s="539"/>
      <c r="ADS48" s="539"/>
      <c r="ADT48" s="539"/>
      <c r="ADU48" s="539"/>
      <c r="ADV48" s="539"/>
      <c r="ADW48" s="539"/>
      <c r="ADX48" s="539"/>
      <c r="ADY48" s="539"/>
      <c r="ADZ48" s="539"/>
      <c r="AEA48" s="539"/>
      <c r="AEB48" s="539"/>
      <c r="AEC48" s="539"/>
      <c r="AED48" s="539"/>
      <c r="AEE48" s="539"/>
      <c r="AEF48" s="539"/>
      <c r="AEG48" s="539"/>
      <c r="AEH48" s="539"/>
      <c r="AEI48" s="539"/>
      <c r="AEJ48" s="539"/>
      <c r="AEK48" s="539"/>
      <c r="AEL48" s="539"/>
      <c r="AEM48" s="539"/>
      <c r="AEN48" s="539"/>
      <c r="AEO48" s="539"/>
      <c r="AEP48" s="539"/>
      <c r="AEQ48" s="539"/>
      <c r="AER48" s="539"/>
      <c r="AES48" s="539"/>
      <c r="AET48" s="539"/>
      <c r="AEU48" s="539"/>
      <c r="AEV48" s="539"/>
      <c r="AEW48" s="539"/>
      <c r="AEX48" s="539"/>
      <c r="AEY48" s="539"/>
      <c r="AEZ48" s="539"/>
      <c r="AFA48" s="539"/>
      <c r="AFB48" s="539"/>
      <c r="AFC48" s="539"/>
      <c r="AFD48" s="539"/>
      <c r="AFE48" s="539"/>
      <c r="AFF48" s="539"/>
      <c r="AFG48" s="539"/>
      <c r="AFH48" s="539"/>
      <c r="AFI48" s="539"/>
      <c r="AFJ48" s="539"/>
      <c r="AFK48" s="539"/>
      <c r="AFL48" s="539"/>
      <c r="AFM48" s="539"/>
      <c r="AFN48" s="539"/>
      <c r="AFO48" s="539"/>
      <c r="AFP48" s="539"/>
      <c r="AFQ48" s="539"/>
      <c r="AFR48" s="539"/>
      <c r="AFS48" s="539"/>
      <c r="AFT48" s="539"/>
      <c r="AFU48" s="539"/>
      <c r="AFV48" s="539"/>
      <c r="AFW48" s="539"/>
      <c r="AFX48" s="539"/>
      <c r="AFY48" s="539"/>
      <c r="AFZ48" s="539"/>
      <c r="AGA48" s="539"/>
      <c r="AGB48" s="539"/>
      <c r="AGC48" s="539"/>
      <c r="AGD48" s="539"/>
      <c r="AGE48" s="539"/>
      <c r="AGF48" s="539"/>
      <c r="AGG48" s="539"/>
      <c r="AGH48" s="539"/>
      <c r="AGI48" s="539"/>
      <c r="AGJ48" s="539"/>
      <c r="AGK48" s="539"/>
      <c r="AGL48" s="539"/>
      <c r="AGM48" s="539"/>
      <c r="AGN48" s="539"/>
      <c r="AGO48" s="539"/>
      <c r="AGP48" s="539"/>
      <c r="AGQ48" s="539"/>
      <c r="AGR48" s="539"/>
      <c r="AGS48" s="539"/>
      <c r="AGT48" s="539"/>
      <c r="AGU48" s="539"/>
      <c r="AGV48" s="539"/>
      <c r="AGW48" s="539"/>
      <c r="AGX48" s="539"/>
      <c r="AGY48" s="539"/>
      <c r="AGZ48" s="539"/>
      <c r="AHA48" s="539"/>
      <c r="AHB48" s="539"/>
      <c r="AHC48" s="539"/>
      <c r="AHD48" s="539"/>
      <c r="AHE48" s="539"/>
      <c r="AHF48" s="539"/>
      <c r="AHG48" s="539"/>
      <c r="AHH48" s="539"/>
      <c r="AHI48" s="539"/>
      <c r="AHJ48" s="539"/>
      <c r="AHK48" s="539"/>
      <c r="AHL48" s="539"/>
      <c r="AHM48" s="539"/>
      <c r="AHN48" s="539"/>
      <c r="AHO48" s="539"/>
      <c r="AHP48" s="539"/>
      <c r="AHQ48" s="539"/>
      <c r="AHR48" s="539"/>
      <c r="AHS48" s="539"/>
      <c r="AHT48" s="539"/>
      <c r="AHU48" s="539"/>
      <c r="AHV48" s="539"/>
      <c r="AHW48" s="539"/>
      <c r="AHX48" s="539"/>
      <c r="AHY48" s="539"/>
      <c r="AHZ48" s="539"/>
      <c r="AIA48" s="539"/>
      <c r="AIB48" s="539"/>
      <c r="AIC48" s="539"/>
      <c r="AID48" s="539"/>
      <c r="AIE48" s="539"/>
      <c r="AIF48" s="539"/>
      <c r="AIG48" s="539"/>
      <c r="AIH48" s="539"/>
      <c r="AII48" s="539"/>
      <c r="AIJ48" s="539"/>
      <c r="AIK48" s="539"/>
      <c r="AIL48" s="539"/>
      <c r="AIM48" s="539"/>
      <c r="AIN48" s="539"/>
      <c r="AIO48" s="539"/>
      <c r="AIP48" s="539"/>
      <c r="AIQ48" s="539"/>
      <c r="AIR48" s="539"/>
      <c r="AIS48" s="539"/>
      <c r="AIT48" s="539"/>
      <c r="AIU48" s="539"/>
      <c r="AIV48" s="539"/>
      <c r="AIW48" s="539"/>
      <c r="AIX48" s="539"/>
      <c r="AIY48" s="539"/>
      <c r="AIZ48" s="539"/>
      <c r="AJA48" s="539"/>
      <c r="AJB48" s="539"/>
      <c r="AJC48" s="539"/>
      <c r="AJD48" s="539"/>
      <c r="AJE48" s="539"/>
      <c r="AJF48" s="539"/>
      <c r="AJG48" s="539"/>
      <c r="AJH48" s="539"/>
      <c r="AJI48" s="539"/>
      <c r="AJJ48" s="539"/>
      <c r="AJK48" s="539"/>
      <c r="AJL48" s="539"/>
      <c r="AJM48" s="539"/>
      <c r="AJN48" s="539"/>
      <c r="AJO48" s="539"/>
      <c r="AJP48" s="539"/>
      <c r="AJQ48" s="539"/>
      <c r="AJR48" s="539"/>
      <c r="AJS48" s="539"/>
      <c r="AJT48" s="539"/>
      <c r="AJU48" s="539"/>
      <c r="AJV48" s="539"/>
      <c r="AJW48" s="539"/>
      <c r="AJX48" s="539"/>
      <c r="AJY48" s="539"/>
      <c r="AJZ48" s="539"/>
      <c r="AKA48" s="539"/>
      <c r="AKB48" s="539"/>
      <c r="AKC48" s="539"/>
      <c r="AKD48" s="539"/>
      <c r="AKE48" s="539"/>
      <c r="AKF48" s="539"/>
      <c r="AKG48" s="539"/>
      <c r="AKH48" s="539"/>
      <c r="AKI48" s="539"/>
      <c r="AKJ48" s="539"/>
      <c r="AKK48" s="539"/>
      <c r="AKL48" s="539"/>
      <c r="AKM48" s="539"/>
      <c r="AKN48" s="539"/>
      <c r="AKO48" s="539"/>
      <c r="AKP48" s="539"/>
      <c r="AKQ48" s="539"/>
      <c r="AKR48" s="539"/>
      <c r="AKS48" s="539"/>
      <c r="AKT48" s="539"/>
      <c r="AKU48" s="539"/>
      <c r="AKV48" s="539"/>
      <c r="AKW48" s="539"/>
      <c r="AKX48" s="539"/>
      <c r="AKY48" s="539"/>
      <c r="AKZ48" s="539"/>
      <c r="ALA48" s="539"/>
      <c r="ALB48" s="539"/>
      <c r="ALC48" s="539"/>
      <c r="ALD48" s="539"/>
      <c r="ALE48" s="539"/>
      <c r="ALF48" s="539"/>
      <c r="ALG48" s="539"/>
      <c r="ALH48" s="539"/>
      <c r="ALI48" s="539"/>
      <c r="ALJ48" s="539"/>
      <c r="ALK48" s="539"/>
      <c r="ALL48" s="539"/>
      <c r="ALM48" s="539"/>
      <c r="ALN48" s="539"/>
      <c r="ALO48" s="539"/>
      <c r="ALP48" s="539"/>
      <c r="ALQ48" s="539"/>
      <c r="ALR48" s="539"/>
      <c r="ALS48" s="539"/>
      <c r="ALT48" s="539"/>
      <c r="ALU48" s="539"/>
      <c r="ALV48" s="539"/>
      <c r="ALW48" s="539"/>
      <c r="ALX48" s="539"/>
      <c r="ALY48" s="539"/>
      <c r="ALZ48" s="539"/>
      <c r="AMA48" s="539"/>
      <c r="AMB48" s="539"/>
      <c r="AMC48" s="539"/>
      <c r="AMD48" s="539"/>
      <c r="AME48" s="539"/>
      <c r="AMF48" s="539"/>
      <c r="AMG48" s="539"/>
      <c r="AMH48" s="539"/>
      <c r="AMI48" s="539"/>
      <c r="AMJ48" s="539"/>
      <c r="AMK48" s="539"/>
      <c r="AML48" s="539"/>
      <c r="AMM48" s="539"/>
      <c r="AMN48" s="539"/>
      <c r="AMO48" s="539"/>
      <c r="AMP48" s="539"/>
      <c r="AMQ48" s="539"/>
      <c r="AMR48" s="539"/>
      <c r="AMS48" s="539"/>
      <c r="AMT48" s="539"/>
      <c r="AMU48" s="539"/>
      <c r="AMV48" s="539"/>
      <c r="AMW48" s="539"/>
      <c r="AMX48" s="539"/>
      <c r="AMY48" s="539"/>
      <c r="AMZ48" s="539"/>
      <c r="ANA48" s="539"/>
      <c r="ANB48" s="539"/>
      <c r="ANC48" s="539"/>
      <c r="AND48" s="539"/>
      <c r="ANE48" s="539"/>
      <c r="ANF48" s="539"/>
      <c r="ANG48" s="539"/>
      <c r="ANH48" s="539"/>
      <c r="ANI48" s="539"/>
      <c r="ANJ48" s="539"/>
      <c r="ANK48" s="539"/>
      <c r="ANL48" s="539"/>
      <c r="ANM48" s="539"/>
      <c r="ANN48" s="539"/>
      <c r="ANO48" s="539"/>
      <c r="ANP48" s="539"/>
      <c r="ANQ48" s="539"/>
      <c r="ANR48" s="539"/>
      <c r="ANS48" s="539"/>
      <c r="ANT48" s="539"/>
      <c r="ANU48" s="539"/>
      <c r="ANV48" s="539"/>
      <c r="ANW48" s="539"/>
      <c r="ANX48" s="539"/>
      <c r="ANY48" s="539"/>
      <c r="ANZ48" s="539"/>
      <c r="AOA48" s="539"/>
      <c r="AOB48" s="539"/>
      <c r="AOC48" s="539"/>
      <c r="AOD48" s="539"/>
      <c r="AOE48" s="539"/>
      <c r="AOF48" s="539"/>
      <c r="AOG48" s="539"/>
      <c r="AOH48" s="539"/>
      <c r="AOI48" s="539"/>
      <c r="AOJ48" s="539"/>
      <c r="AOK48" s="539"/>
      <c r="AOL48" s="539"/>
      <c r="AOM48" s="539"/>
      <c r="AON48" s="539"/>
      <c r="AOO48" s="539"/>
      <c r="AOP48" s="539"/>
      <c r="AOQ48" s="539"/>
      <c r="AOR48" s="539"/>
      <c r="AOS48" s="539"/>
      <c r="AOT48" s="539"/>
      <c r="AOU48" s="539"/>
      <c r="AOV48" s="539"/>
      <c r="AOW48" s="539"/>
      <c r="AOX48" s="539"/>
      <c r="AOY48" s="539"/>
      <c r="AOZ48" s="539"/>
      <c r="APA48" s="539"/>
      <c r="APB48" s="539"/>
      <c r="APC48" s="539"/>
      <c r="APD48" s="539"/>
      <c r="APE48" s="539"/>
      <c r="APF48" s="539"/>
      <c r="APG48" s="539"/>
      <c r="APH48" s="539"/>
      <c r="API48" s="539"/>
      <c r="APJ48" s="539"/>
      <c r="APK48" s="539"/>
      <c r="APL48" s="539"/>
      <c r="APM48" s="539"/>
      <c r="APN48" s="539"/>
      <c r="APO48" s="539"/>
      <c r="APP48" s="539"/>
      <c r="APQ48" s="539"/>
      <c r="APR48" s="539"/>
      <c r="APS48" s="539"/>
      <c r="APT48" s="539"/>
      <c r="APU48" s="539"/>
      <c r="APV48" s="539"/>
      <c r="APW48" s="539"/>
      <c r="APX48" s="539"/>
      <c r="APY48" s="539"/>
      <c r="APZ48" s="539"/>
      <c r="AQA48" s="539"/>
      <c r="AQB48" s="539"/>
      <c r="AQC48" s="539"/>
      <c r="AQD48" s="539"/>
      <c r="AQE48" s="539"/>
      <c r="AQF48" s="539"/>
      <c r="AQG48" s="539"/>
      <c r="AQH48" s="539"/>
      <c r="AQI48" s="539"/>
      <c r="AQJ48" s="539"/>
      <c r="AQK48" s="539"/>
      <c r="AQL48" s="539"/>
      <c r="AQM48" s="539"/>
      <c r="AQN48" s="539"/>
      <c r="AQO48" s="539"/>
      <c r="AQP48" s="539"/>
      <c r="AQQ48" s="539"/>
      <c r="AQR48" s="539"/>
      <c r="AQS48" s="539"/>
      <c r="AQT48" s="539"/>
      <c r="AQU48" s="539"/>
      <c r="AQV48" s="539"/>
      <c r="AQW48" s="539"/>
      <c r="AQX48" s="539"/>
      <c r="AQY48" s="539"/>
      <c r="AQZ48" s="539"/>
      <c r="ARA48" s="539"/>
      <c r="ARB48" s="539"/>
      <c r="ARC48" s="539"/>
      <c r="ARD48" s="539"/>
      <c r="ARE48" s="539"/>
      <c r="ARF48" s="539"/>
      <c r="ARG48" s="539"/>
      <c r="ARH48" s="539"/>
      <c r="ARI48" s="539"/>
      <c r="ARJ48" s="539"/>
      <c r="ARK48" s="539"/>
      <c r="ARL48" s="539"/>
      <c r="ARM48" s="539"/>
      <c r="ARN48" s="539"/>
      <c r="ARO48" s="539"/>
      <c r="ARP48" s="539"/>
      <c r="ARQ48" s="539"/>
      <c r="ARR48" s="539"/>
      <c r="ARS48" s="539"/>
      <c r="ART48" s="539"/>
      <c r="ARU48" s="539"/>
      <c r="ARV48" s="539"/>
      <c r="ARW48" s="539"/>
      <c r="ARX48" s="539"/>
      <c r="ARY48" s="539"/>
      <c r="ARZ48" s="539"/>
      <c r="ASA48" s="539"/>
      <c r="ASB48" s="539"/>
      <c r="ASC48" s="539"/>
      <c r="ASD48" s="539"/>
      <c r="ASE48" s="539"/>
      <c r="ASF48" s="539"/>
      <c r="ASG48" s="539"/>
      <c r="ASH48" s="539"/>
      <c r="ASI48" s="539"/>
      <c r="ASJ48" s="539"/>
      <c r="ASK48" s="539"/>
      <c r="ASL48" s="539"/>
      <c r="ASM48" s="539"/>
      <c r="ASN48" s="539"/>
      <c r="ASO48" s="539"/>
      <c r="ASP48" s="539"/>
      <c r="ASQ48" s="539"/>
      <c r="ASR48" s="539"/>
      <c r="ASS48" s="539"/>
      <c r="AST48" s="539"/>
      <c r="ASU48" s="539"/>
      <c r="ASV48" s="539"/>
      <c r="ASW48" s="539"/>
      <c r="ASX48" s="539"/>
      <c r="ASY48" s="539"/>
      <c r="ASZ48" s="539"/>
      <c r="ATA48" s="539"/>
      <c r="ATB48" s="539"/>
      <c r="ATC48" s="539"/>
      <c r="ATD48" s="539"/>
      <c r="ATE48" s="539"/>
      <c r="ATF48" s="539"/>
      <c r="ATG48" s="539"/>
      <c r="ATH48" s="539"/>
      <c r="ATI48" s="539"/>
      <c r="ATJ48" s="539"/>
      <c r="ATK48" s="539"/>
      <c r="ATL48" s="539"/>
      <c r="ATM48" s="539"/>
      <c r="ATN48" s="539"/>
      <c r="ATO48" s="539"/>
      <c r="ATP48" s="539"/>
      <c r="ATQ48" s="539"/>
      <c r="ATR48" s="539"/>
      <c r="ATS48" s="539"/>
      <c r="ATT48" s="539"/>
      <c r="ATU48" s="539"/>
      <c r="ATV48" s="539"/>
      <c r="ATW48" s="539"/>
      <c r="ATX48" s="539"/>
      <c r="ATY48" s="539"/>
      <c r="ATZ48" s="539"/>
      <c r="AUA48" s="539"/>
      <c r="AUB48" s="539"/>
      <c r="AUC48" s="539"/>
      <c r="AUD48" s="539"/>
      <c r="AUE48" s="539"/>
      <c r="AUF48" s="539"/>
      <c r="AUG48" s="539"/>
      <c r="AUH48" s="539"/>
      <c r="AUI48" s="539"/>
      <c r="AUJ48" s="539"/>
      <c r="AUK48" s="539"/>
      <c r="AUL48" s="539"/>
      <c r="AUM48" s="539"/>
      <c r="AUN48" s="539"/>
      <c r="AUO48" s="539"/>
      <c r="AUP48" s="539"/>
      <c r="AUQ48" s="539"/>
      <c r="AUR48" s="539"/>
      <c r="AUS48" s="539"/>
      <c r="AUT48" s="539"/>
      <c r="AUU48" s="539"/>
      <c r="AUV48" s="539"/>
      <c r="AUW48" s="539"/>
      <c r="AUX48" s="539"/>
      <c r="AUY48" s="539"/>
      <c r="AUZ48" s="539"/>
      <c r="AVA48" s="539"/>
      <c r="AVB48" s="539"/>
      <c r="AVC48" s="539"/>
      <c r="AVD48" s="539"/>
      <c r="AVE48" s="539"/>
      <c r="AVF48" s="539"/>
      <c r="AVG48" s="539"/>
      <c r="AVH48" s="539"/>
      <c r="AVI48" s="539"/>
      <c r="AVJ48" s="539"/>
      <c r="AVK48" s="539"/>
      <c r="AVL48" s="539"/>
      <c r="AVM48" s="539"/>
      <c r="AVN48" s="539"/>
      <c r="AVO48" s="539"/>
      <c r="AVP48" s="539"/>
      <c r="AVQ48" s="539"/>
      <c r="AVR48" s="539"/>
      <c r="AVS48" s="539"/>
      <c r="AVT48" s="539"/>
      <c r="AVU48" s="539"/>
      <c r="AVV48" s="539"/>
      <c r="AVW48" s="539"/>
      <c r="AVX48" s="539"/>
      <c r="AVY48" s="539"/>
      <c r="AVZ48" s="539"/>
      <c r="AWA48" s="539"/>
      <c r="AWB48" s="539"/>
      <c r="AWC48" s="539"/>
      <c r="AWD48" s="539"/>
      <c r="AWE48" s="539"/>
      <c r="AWF48" s="539"/>
      <c r="AWG48" s="539"/>
      <c r="AWH48" s="539"/>
      <c r="AWI48" s="539"/>
      <c r="AWJ48" s="539"/>
      <c r="AWK48" s="539"/>
      <c r="AWL48" s="539"/>
      <c r="AWM48" s="539"/>
      <c r="AWN48" s="539"/>
      <c r="AWO48" s="539"/>
      <c r="AWP48" s="539"/>
      <c r="AWQ48" s="539"/>
      <c r="AWR48" s="539"/>
      <c r="AWS48" s="539"/>
      <c r="AWT48" s="539"/>
      <c r="AWU48" s="539"/>
      <c r="AWV48" s="539"/>
      <c r="AWW48" s="539"/>
      <c r="AWX48" s="539"/>
      <c r="AWY48" s="539"/>
      <c r="AWZ48" s="539"/>
      <c r="AXA48" s="539"/>
      <c r="AXB48" s="539"/>
      <c r="AXC48" s="539"/>
      <c r="AXD48" s="539"/>
      <c r="AXE48" s="539"/>
      <c r="AXF48" s="539"/>
      <c r="AXG48" s="539"/>
      <c r="AXH48" s="539"/>
      <c r="AXI48" s="539"/>
      <c r="AXJ48" s="539"/>
      <c r="AXK48" s="539"/>
      <c r="AXL48" s="539"/>
      <c r="AXM48" s="539"/>
      <c r="AXN48" s="539"/>
      <c r="AXO48" s="539"/>
      <c r="AXP48" s="539"/>
      <c r="AXQ48" s="539"/>
      <c r="AXR48" s="539"/>
      <c r="AXS48" s="539"/>
      <c r="AXT48" s="539"/>
      <c r="AXU48" s="539"/>
      <c r="AXV48" s="539"/>
      <c r="AXW48" s="539"/>
      <c r="AXX48" s="539"/>
      <c r="AXY48" s="539"/>
      <c r="AXZ48" s="539"/>
      <c r="AYA48" s="539"/>
      <c r="AYB48" s="539"/>
      <c r="AYC48" s="539"/>
      <c r="AYD48" s="539"/>
      <c r="AYE48" s="539"/>
      <c r="AYF48" s="539"/>
      <c r="AYG48" s="539"/>
      <c r="AYH48" s="539"/>
      <c r="AYI48" s="539"/>
      <c r="AYJ48" s="539"/>
      <c r="AYK48" s="539"/>
      <c r="AYL48" s="539"/>
      <c r="AYM48" s="539"/>
      <c r="AYN48" s="539"/>
      <c r="AYO48" s="539"/>
      <c r="AYP48" s="539"/>
      <c r="AYQ48" s="539"/>
      <c r="AYR48" s="539"/>
      <c r="AYS48" s="539"/>
      <c r="AYT48" s="539"/>
      <c r="AYU48" s="539"/>
      <c r="AYV48" s="539"/>
      <c r="AYW48" s="539"/>
      <c r="AYX48" s="539"/>
      <c r="AYY48" s="539"/>
      <c r="AYZ48" s="539"/>
      <c r="AZA48" s="539"/>
      <c r="AZB48" s="539"/>
      <c r="AZC48" s="539"/>
      <c r="AZD48" s="539"/>
      <c r="AZE48" s="539"/>
      <c r="AZF48" s="539"/>
      <c r="AZG48" s="539"/>
      <c r="AZH48" s="539"/>
      <c r="AZI48" s="539"/>
      <c r="AZJ48" s="539"/>
      <c r="AZK48" s="539"/>
      <c r="AZL48" s="539"/>
      <c r="AZM48" s="539"/>
      <c r="AZN48" s="539"/>
      <c r="AZO48" s="539"/>
      <c r="AZP48" s="539"/>
      <c r="AZQ48" s="539"/>
      <c r="AZR48" s="539"/>
      <c r="AZS48" s="539"/>
      <c r="AZT48" s="539"/>
      <c r="AZU48" s="539"/>
      <c r="AZV48" s="539"/>
      <c r="AZW48" s="539"/>
      <c r="AZX48" s="539"/>
      <c r="AZY48" s="539"/>
      <c r="AZZ48" s="539"/>
      <c r="BAA48" s="539"/>
      <c r="BAB48" s="539"/>
      <c r="BAC48" s="539"/>
      <c r="BAD48" s="539"/>
      <c r="BAE48" s="539"/>
      <c r="BAF48" s="539"/>
      <c r="BAG48" s="539"/>
      <c r="BAH48" s="539"/>
      <c r="BAI48" s="539"/>
      <c r="BAJ48" s="539"/>
      <c r="BAK48" s="539"/>
      <c r="BAL48" s="539"/>
      <c r="BAM48" s="539"/>
      <c r="BAN48" s="539"/>
      <c r="BAO48" s="539"/>
      <c r="BAP48" s="539"/>
      <c r="BAQ48" s="539"/>
      <c r="BAR48" s="539"/>
      <c r="BAS48" s="539"/>
      <c r="BAT48" s="539"/>
      <c r="BAU48" s="539"/>
      <c r="BAV48" s="539"/>
      <c r="BAW48" s="539"/>
      <c r="BAX48" s="539"/>
      <c r="BAY48" s="539"/>
      <c r="BAZ48" s="539"/>
      <c r="BBA48" s="539"/>
      <c r="BBB48" s="539"/>
      <c r="BBC48" s="539"/>
      <c r="BBD48" s="539"/>
      <c r="BBE48" s="539"/>
      <c r="BBF48" s="539"/>
      <c r="BBG48" s="539"/>
      <c r="BBH48" s="539"/>
      <c r="BBI48" s="539"/>
      <c r="BBJ48" s="539"/>
      <c r="BBK48" s="539"/>
      <c r="BBL48" s="539"/>
      <c r="BBM48" s="539"/>
      <c r="BBN48" s="539"/>
      <c r="BBO48" s="539"/>
      <c r="BBP48" s="539"/>
      <c r="BBQ48" s="539"/>
      <c r="BBR48" s="539"/>
      <c r="BBS48" s="539"/>
      <c r="BBT48" s="539"/>
      <c r="BBU48" s="539"/>
      <c r="BBV48" s="539"/>
      <c r="BBW48" s="539"/>
      <c r="BBX48" s="539"/>
      <c r="BBY48" s="539"/>
      <c r="BBZ48" s="539"/>
      <c r="BCA48" s="539"/>
      <c r="BCB48" s="539"/>
      <c r="BCC48" s="539"/>
      <c r="BCD48" s="539"/>
      <c r="BCE48" s="539"/>
      <c r="BCF48" s="539"/>
      <c r="BCG48" s="539"/>
      <c r="BCH48" s="539"/>
      <c r="BCI48" s="539"/>
      <c r="BCJ48" s="539"/>
      <c r="BCK48" s="539"/>
      <c r="BCL48" s="539"/>
      <c r="BCM48" s="539"/>
      <c r="BCN48" s="539"/>
      <c r="BCO48" s="539"/>
      <c r="BCP48" s="539"/>
      <c r="BCQ48" s="539"/>
      <c r="BCR48" s="539"/>
      <c r="BCS48" s="539"/>
      <c r="BCT48" s="539"/>
      <c r="BCU48" s="539"/>
      <c r="BCV48" s="539"/>
      <c r="BCW48" s="539"/>
      <c r="BCX48" s="539"/>
      <c r="BCY48" s="539"/>
      <c r="BCZ48" s="539"/>
      <c r="BDA48" s="539"/>
      <c r="BDB48" s="539"/>
      <c r="BDC48" s="539"/>
      <c r="BDD48" s="539"/>
      <c r="BDE48" s="539"/>
      <c r="BDF48" s="539"/>
      <c r="BDG48" s="539"/>
      <c r="BDH48" s="539"/>
      <c r="BDI48" s="539"/>
      <c r="BDJ48" s="539"/>
      <c r="BDK48" s="539"/>
      <c r="BDL48" s="539"/>
      <c r="BDM48" s="539"/>
      <c r="BDN48" s="539"/>
      <c r="BDO48" s="539"/>
      <c r="BDP48" s="539"/>
      <c r="BDQ48" s="539"/>
      <c r="BDR48" s="539"/>
      <c r="BDS48" s="539"/>
      <c r="BDT48" s="539"/>
      <c r="BDU48" s="539"/>
      <c r="BDV48" s="539"/>
      <c r="BDW48" s="539"/>
      <c r="BDX48" s="539"/>
      <c r="BDY48" s="539"/>
      <c r="BDZ48" s="539"/>
      <c r="BEA48" s="539"/>
      <c r="BEB48" s="539"/>
      <c r="BEC48" s="539"/>
      <c r="BED48" s="539"/>
      <c r="BEE48" s="539"/>
      <c r="BEF48" s="539"/>
      <c r="BEG48" s="539"/>
      <c r="BEH48" s="539"/>
      <c r="BEI48" s="539"/>
      <c r="BEJ48" s="539"/>
      <c r="BEK48" s="539"/>
      <c r="BEL48" s="539"/>
      <c r="BEM48" s="539"/>
      <c r="BEN48" s="539"/>
      <c r="BEO48" s="539"/>
      <c r="BEP48" s="539"/>
      <c r="BEQ48" s="539"/>
      <c r="BER48" s="539"/>
      <c r="BES48" s="539"/>
      <c r="BET48" s="539"/>
      <c r="BEU48" s="539"/>
      <c r="BEV48" s="539"/>
      <c r="BEW48" s="539"/>
      <c r="BEX48" s="539"/>
      <c r="BEY48" s="539"/>
      <c r="BEZ48" s="539"/>
      <c r="BFA48" s="539"/>
      <c r="BFB48" s="539"/>
      <c r="BFC48" s="539"/>
      <c r="BFD48" s="539"/>
      <c r="BFE48" s="539"/>
      <c r="BFF48" s="539"/>
      <c r="BFG48" s="539"/>
      <c r="BFH48" s="539"/>
      <c r="BFI48" s="539"/>
      <c r="BFJ48" s="539"/>
      <c r="BFK48" s="539"/>
      <c r="BFL48" s="539"/>
      <c r="BFM48" s="539"/>
      <c r="BFN48" s="539"/>
      <c r="BFO48" s="539"/>
      <c r="BFP48" s="539"/>
      <c r="BFQ48" s="539"/>
      <c r="BFR48" s="539"/>
      <c r="BFS48" s="539"/>
      <c r="BFT48" s="539"/>
      <c r="BFU48" s="539"/>
      <c r="BFV48" s="539"/>
      <c r="BFW48" s="539"/>
      <c r="BFX48" s="539"/>
      <c r="BFY48" s="539"/>
      <c r="BFZ48" s="539"/>
      <c r="BGA48" s="539"/>
      <c r="BGB48" s="539"/>
      <c r="BGC48" s="539"/>
      <c r="BGD48" s="539"/>
      <c r="BGE48" s="539"/>
      <c r="BGF48" s="539"/>
      <c r="BGG48" s="539"/>
      <c r="BGH48" s="539"/>
      <c r="BGI48" s="539"/>
      <c r="BGJ48" s="539"/>
      <c r="BGK48" s="539"/>
      <c r="BGL48" s="539"/>
      <c r="BGM48" s="539"/>
      <c r="BGN48" s="539"/>
      <c r="BGO48" s="539"/>
      <c r="BGP48" s="539"/>
      <c r="BGQ48" s="539"/>
      <c r="BGR48" s="539"/>
      <c r="BGS48" s="539"/>
      <c r="BGT48" s="539"/>
      <c r="BGU48" s="539"/>
      <c r="BGV48" s="539"/>
      <c r="BGW48" s="539"/>
      <c r="BGX48" s="539"/>
      <c r="BGY48" s="539"/>
      <c r="BGZ48" s="539"/>
      <c r="BHA48" s="539"/>
      <c r="BHB48" s="539"/>
      <c r="BHC48" s="539"/>
      <c r="BHD48" s="539"/>
      <c r="BHE48" s="539"/>
      <c r="BHF48" s="539"/>
      <c r="BHG48" s="539"/>
      <c r="BHH48" s="539"/>
      <c r="BHI48" s="539"/>
      <c r="BHJ48" s="539"/>
      <c r="BHK48" s="539"/>
      <c r="BHL48" s="539"/>
      <c r="BHM48" s="539"/>
      <c r="BHN48" s="539"/>
      <c r="BHO48" s="539"/>
      <c r="BHP48" s="539"/>
      <c r="BHQ48" s="539"/>
      <c r="BHR48" s="539"/>
      <c r="BHS48" s="539"/>
      <c r="BHT48" s="539"/>
      <c r="BHU48" s="539"/>
      <c r="BHV48" s="539"/>
      <c r="BHW48" s="539"/>
      <c r="BHX48" s="539"/>
      <c r="BHY48" s="539"/>
      <c r="BHZ48" s="539"/>
      <c r="BIA48" s="539"/>
      <c r="BIB48" s="539"/>
      <c r="BIC48" s="539"/>
      <c r="BID48" s="539"/>
      <c r="BIE48" s="539"/>
      <c r="BIF48" s="539"/>
      <c r="BIG48" s="539"/>
      <c r="BIH48" s="539"/>
      <c r="BII48" s="539"/>
      <c r="BIJ48" s="539"/>
      <c r="BIK48" s="539"/>
      <c r="BIL48" s="539"/>
      <c r="BIM48" s="539"/>
      <c r="BIN48" s="539"/>
      <c r="BIO48" s="539"/>
      <c r="BIP48" s="539"/>
      <c r="BIQ48" s="539"/>
      <c r="BIR48" s="539"/>
      <c r="BIS48" s="539"/>
      <c r="BIT48" s="539"/>
      <c r="BIU48" s="539"/>
      <c r="BIV48" s="539"/>
      <c r="BIW48" s="539"/>
      <c r="BIX48" s="539"/>
      <c r="BIY48" s="539"/>
      <c r="BIZ48" s="539"/>
      <c r="BJA48" s="539"/>
      <c r="BJB48" s="539"/>
      <c r="BJC48" s="539"/>
      <c r="BJD48" s="539"/>
      <c r="BJE48" s="539"/>
      <c r="BJF48" s="539"/>
      <c r="BJG48" s="539"/>
      <c r="BJH48" s="539"/>
      <c r="BJI48" s="539"/>
      <c r="BJJ48" s="539"/>
      <c r="BJK48" s="539"/>
      <c r="BJL48" s="539"/>
      <c r="BJM48" s="539"/>
      <c r="BJN48" s="539"/>
      <c r="BJO48" s="539"/>
      <c r="BJP48" s="539"/>
      <c r="BJQ48" s="539"/>
      <c r="BJR48" s="539"/>
      <c r="BJS48" s="539"/>
      <c r="BJT48" s="539"/>
      <c r="BJU48" s="539"/>
      <c r="BJV48" s="539"/>
      <c r="BJW48" s="539"/>
      <c r="BJX48" s="539"/>
      <c r="BJY48" s="539"/>
      <c r="BJZ48" s="539"/>
      <c r="BKA48" s="539"/>
      <c r="BKB48" s="539"/>
      <c r="BKC48" s="539"/>
      <c r="BKD48" s="539"/>
      <c r="BKE48" s="539"/>
      <c r="BKF48" s="539"/>
      <c r="BKG48" s="539"/>
      <c r="BKH48" s="539"/>
      <c r="BKI48" s="539"/>
      <c r="BKJ48" s="539"/>
      <c r="BKK48" s="539"/>
      <c r="BKL48" s="539"/>
      <c r="BKM48" s="539"/>
      <c r="BKN48" s="539"/>
      <c r="BKO48" s="539"/>
      <c r="BKP48" s="539"/>
      <c r="BKQ48" s="539"/>
      <c r="BKR48" s="539"/>
      <c r="BKS48" s="539"/>
      <c r="BKT48" s="539"/>
      <c r="BKU48" s="539"/>
      <c r="BKV48" s="539"/>
      <c r="BKW48" s="539"/>
      <c r="BKX48" s="539"/>
      <c r="BKY48" s="539"/>
      <c r="BKZ48" s="539"/>
      <c r="BLA48" s="539"/>
      <c r="BLB48" s="539"/>
      <c r="BLC48" s="539"/>
      <c r="BLD48" s="539"/>
      <c r="BLE48" s="539"/>
      <c r="BLF48" s="539"/>
      <c r="BLG48" s="539"/>
      <c r="BLH48" s="539"/>
      <c r="BLI48" s="539"/>
      <c r="BLJ48" s="539"/>
      <c r="BLK48" s="539"/>
      <c r="BLL48" s="539"/>
      <c r="BLM48" s="539"/>
      <c r="BLN48" s="539"/>
      <c r="BLO48" s="539"/>
      <c r="BLP48" s="539"/>
      <c r="BLQ48" s="539"/>
      <c r="BLR48" s="539"/>
      <c r="BLS48" s="539"/>
      <c r="BLT48" s="539"/>
      <c r="BLU48" s="539"/>
      <c r="BLV48" s="539"/>
      <c r="BLW48" s="539"/>
      <c r="BLX48" s="539"/>
      <c r="BLY48" s="539"/>
      <c r="BLZ48" s="539"/>
      <c r="BMA48" s="539"/>
      <c r="BMB48" s="539"/>
      <c r="BMC48" s="539"/>
      <c r="BMD48" s="539"/>
      <c r="BME48" s="539"/>
      <c r="BMF48" s="539"/>
      <c r="BMG48" s="539"/>
      <c r="BMH48" s="539"/>
      <c r="BMI48" s="539"/>
      <c r="BMJ48" s="539"/>
      <c r="BMK48" s="539"/>
      <c r="BML48" s="539"/>
      <c r="BMM48" s="539"/>
      <c r="BMN48" s="539"/>
      <c r="BMO48" s="539"/>
      <c r="BMP48" s="539"/>
      <c r="BMQ48" s="539"/>
      <c r="BMR48" s="539"/>
      <c r="BMS48" s="539"/>
      <c r="BMT48" s="539"/>
      <c r="BMU48" s="539"/>
      <c r="BMV48" s="539"/>
      <c r="BMW48" s="539"/>
      <c r="BMX48" s="539"/>
      <c r="BMY48" s="539"/>
      <c r="BMZ48" s="539"/>
      <c r="BNA48" s="539"/>
      <c r="BNB48" s="539"/>
      <c r="BNC48" s="539"/>
      <c r="BND48" s="539"/>
      <c r="BNE48" s="539"/>
      <c r="BNF48" s="539"/>
      <c r="BNG48" s="539"/>
      <c r="BNH48" s="539"/>
      <c r="BNI48" s="539"/>
      <c r="BNJ48" s="539"/>
      <c r="BNK48" s="539"/>
      <c r="BNL48" s="539"/>
      <c r="BNM48" s="539"/>
      <c r="BNN48" s="539"/>
      <c r="BNO48" s="539"/>
      <c r="BNP48" s="539"/>
      <c r="BNQ48" s="539"/>
      <c r="BNR48" s="539"/>
      <c r="BNS48" s="539"/>
      <c r="BNT48" s="539"/>
      <c r="BNU48" s="539"/>
      <c r="BNV48" s="539"/>
      <c r="BNW48" s="539"/>
      <c r="BNX48" s="539"/>
      <c r="BNY48" s="539"/>
      <c r="BNZ48" s="539"/>
      <c r="BOA48" s="539"/>
      <c r="BOB48" s="539"/>
      <c r="BOC48" s="539"/>
      <c r="BOD48" s="539"/>
      <c r="BOE48" s="539"/>
      <c r="BOF48" s="539"/>
      <c r="BOG48" s="539"/>
      <c r="BOH48" s="539"/>
      <c r="BOI48" s="539"/>
      <c r="BOJ48" s="539"/>
      <c r="BOK48" s="539"/>
      <c r="BOL48" s="539"/>
      <c r="BOM48" s="539"/>
      <c r="BON48" s="539"/>
      <c r="BOO48" s="539"/>
      <c r="BOP48" s="539"/>
      <c r="BOQ48" s="539"/>
      <c r="BOR48" s="539"/>
      <c r="BOS48" s="539"/>
      <c r="BOT48" s="539"/>
      <c r="BOU48" s="539"/>
      <c r="BOV48" s="539"/>
      <c r="BOW48" s="539"/>
      <c r="BOX48" s="539"/>
      <c r="BOY48" s="539"/>
      <c r="BOZ48" s="539"/>
      <c r="BPA48" s="539"/>
      <c r="BPB48" s="539"/>
      <c r="BPC48" s="539"/>
      <c r="BPD48" s="539"/>
      <c r="BPE48" s="539"/>
      <c r="BPF48" s="539"/>
      <c r="BPG48" s="539"/>
      <c r="BPH48" s="539"/>
      <c r="BPI48" s="539"/>
      <c r="BPJ48" s="539"/>
      <c r="BPK48" s="539"/>
      <c r="BPL48" s="539"/>
      <c r="BPM48" s="539"/>
      <c r="BPN48" s="539"/>
      <c r="BPO48" s="539"/>
      <c r="BPP48" s="539"/>
      <c r="BPQ48" s="539"/>
      <c r="BPR48" s="539"/>
      <c r="BPS48" s="539"/>
      <c r="BPT48" s="539"/>
      <c r="BPU48" s="539"/>
      <c r="BPV48" s="539"/>
      <c r="BPW48" s="539"/>
      <c r="BPX48" s="539"/>
      <c r="BPY48" s="539"/>
      <c r="BPZ48" s="539"/>
      <c r="BQA48" s="539"/>
      <c r="BQB48" s="539"/>
      <c r="BQC48" s="539"/>
      <c r="BQD48" s="539"/>
      <c r="BQE48" s="539"/>
      <c r="BQF48" s="539"/>
      <c r="BQG48" s="539"/>
      <c r="BQH48" s="539"/>
      <c r="BQI48" s="539"/>
      <c r="BQJ48" s="539"/>
      <c r="BQK48" s="539"/>
      <c r="BQL48" s="539"/>
      <c r="BQM48" s="539"/>
      <c r="BQN48" s="539"/>
      <c r="BQO48" s="539"/>
      <c r="BQP48" s="539"/>
      <c r="BQQ48" s="539"/>
      <c r="BQR48" s="539"/>
      <c r="BQS48" s="539"/>
      <c r="BQT48" s="539"/>
      <c r="BQU48" s="539"/>
      <c r="BQV48" s="539"/>
      <c r="BQW48" s="539"/>
      <c r="BQX48" s="539"/>
      <c r="BQY48" s="539"/>
      <c r="BQZ48" s="539"/>
      <c r="BRA48" s="539"/>
      <c r="BRB48" s="539"/>
      <c r="BRC48" s="539"/>
      <c r="BRD48" s="539"/>
      <c r="BRE48" s="539"/>
      <c r="BRF48" s="539"/>
      <c r="BRG48" s="539"/>
      <c r="BRH48" s="539"/>
      <c r="BRI48" s="539"/>
      <c r="BRJ48" s="539"/>
      <c r="BRK48" s="539"/>
      <c r="BRL48" s="539"/>
      <c r="BRM48" s="539"/>
      <c r="BRN48" s="539"/>
      <c r="BRO48" s="539"/>
      <c r="BRP48" s="539"/>
      <c r="BRQ48" s="539"/>
      <c r="BRR48" s="539"/>
      <c r="BRS48" s="539"/>
      <c r="BRT48" s="539"/>
      <c r="BRU48" s="539"/>
      <c r="BRV48" s="539"/>
      <c r="BRW48" s="539"/>
      <c r="BRX48" s="539"/>
      <c r="BRY48" s="539"/>
      <c r="BRZ48" s="539"/>
      <c r="BSA48" s="539"/>
      <c r="BSB48" s="539"/>
      <c r="BSC48" s="539"/>
      <c r="BSD48" s="539"/>
      <c r="BSE48" s="539"/>
      <c r="BSF48" s="539"/>
      <c r="BSG48" s="539"/>
      <c r="BSH48" s="539"/>
      <c r="BSI48" s="539"/>
      <c r="BSJ48" s="539"/>
      <c r="BSK48" s="539"/>
      <c r="BSL48" s="539"/>
      <c r="BSM48" s="539"/>
      <c r="BSN48" s="539"/>
      <c r="BSO48" s="539"/>
      <c r="BSP48" s="539"/>
      <c r="BSQ48" s="539"/>
      <c r="BSR48" s="539"/>
      <c r="BSS48" s="539"/>
      <c r="BST48" s="539"/>
      <c r="BSU48" s="539"/>
      <c r="BSV48" s="539"/>
      <c r="BSW48" s="539"/>
      <c r="BSX48" s="539"/>
      <c r="BSY48" s="539"/>
      <c r="BSZ48" s="539"/>
      <c r="BTA48" s="539"/>
      <c r="BTB48" s="539"/>
      <c r="BTC48" s="539"/>
      <c r="BTD48" s="539"/>
      <c r="BTE48" s="539"/>
      <c r="BTF48" s="539"/>
      <c r="BTG48" s="539"/>
      <c r="BTH48" s="539"/>
      <c r="BTI48" s="539"/>
      <c r="BTJ48" s="539"/>
      <c r="BTK48" s="539"/>
      <c r="BTL48" s="539"/>
      <c r="BTM48" s="539"/>
      <c r="BTN48" s="539"/>
      <c r="BTO48" s="539"/>
      <c r="BTP48" s="539"/>
      <c r="BTQ48" s="539"/>
      <c r="BTR48" s="539"/>
      <c r="BTS48" s="539"/>
      <c r="BTT48" s="539"/>
      <c r="BTU48" s="539"/>
      <c r="BTV48" s="539"/>
      <c r="BTW48" s="539"/>
      <c r="BTX48" s="539"/>
      <c r="BTY48" s="539"/>
      <c r="BTZ48" s="539"/>
      <c r="BUA48" s="539"/>
      <c r="BUB48" s="539"/>
      <c r="BUC48" s="539"/>
      <c r="BUD48" s="539"/>
      <c r="BUE48" s="539"/>
      <c r="BUF48" s="539"/>
      <c r="BUG48" s="539"/>
      <c r="BUH48" s="539"/>
      <c r="BUI48" s="539"/>
      <c r="BUJ48" s="539"/>
      <c r="BUK48" s="539"/>
      <c r="BUL48" s="539"/>
      <c r="BUM48" s="539"/>
      <c r="BUN48" s="539"/>
      <c r="BUO48" s="539"/>
      <c r="BUP48" s="539"/>
      <c r="BUQ48" s="539"/>
      <c r="BUR48" s="539"/>
      <c r="BUS48" s="539"/>
      <c r="BUT48" s="539"/>
      <c r="BUU48" s="539"/>
      <c r="BUV48" s="539"/>
      <c r="BUW48" s="539"/>
      <c r="BUX48" s="539"/>
      <c r="BUY48" s="539"/>
      <c r="BUZ48" s="539"/>
      <c r="BVA48" s="539"/>
      <c r="BVB48" s="539"/>
      <c r="BVC48" s="539"/>
      <c r="BVD48" s="539"/>
      <c r="BVE48" s="539"/>
      <c r="BVF48" s="539"/>
      <c r="BVG48" s="539"/>
      <c r="BVH48" s="539"/>
      <c r="BVI48" s="539"/>
      <c r="BVJ48" s="539"/>
      <c r="BVK48" s="539"/>
      <c r="BVL48" s="539"/>
      <c r="BVM48" s="539"/>
      <c r="BVN48" s="539"/>
      <c r="BVO48" s="539"/>
      <c r="BVP48" s="539"/>
      <c r="BVQ48" s="539"/>
      <c r="BVR48" s="539"/>
      <c r="BVS48" s="539"/>
      <c r="BVT48" s="539"/>
      <c r="BVU48" s="539"/>
      <c r="BVV48" s="539"/>
      <c r="BVW48" s="539"/>
      <c r="BVX48" s="539"/>
      <c r="BVY48" s="539"/>
      <c r="BVZ48" s="539"/>
      <c r="BWA48" s="539"/>
      <c r="BWB48" s="539"/>
      <c r="BWC48" s="539"/>
      <c r="BWD48" s="539"/>
      <c r="BWE48" s="539"/>
      <c r="BWF48" s="539"/>
      <c r="BWG48" s="539"/>
      <c r="BWH48" s="539"/>
      <c r="BWI48" s="539"/>
      <c r="BWJ48" s="539"/>
      <c r="BWK48" s="539"/>
      <c r="BWL48" s="539"/>
      <c r="BWM48" s="539"/>
      <c r="BWN48" s="539"/>
      <c r="BWO48" s="539"/>
      <c r="BWP48" s="539"/>
      <c r="BWQ48" s="539"/>
      <c r="BWR48" s="539"/>
      <c r="BWS48" s="539"/>
      <c r="BWT48" s="539"/>
      <c r="BWU48" s="539"/>
      <c r="BWV48" s="539"/>
      <c r="BWW48" s="539"/>
      <c r="BWX48" s="539"/>
      <c r="BWY48" s="539"/>
      <c r="BWZ48" s="539"/>
      <c r="BXA48" s="539"/>
      <c r="BXB48" s="539"/>
      <c r="BXC48" s="539"/>
      <c r="BXD48" s="539"/>
      <c r="BXE48" s="539"/>
      <c r="BXF48" s="539"/>
      <c r="BXG48" s="539"/>
      <c r="BXH48" s="539"/>
      <c r="BXI48" s="539"/>
      <c r="BXJ48" s="539"/>
      <c r="BXK48" s="539"/>
      <c r="BXL48" s="539"/>
      <c r="BXM48" s="539"/>
      <c r="BXN48" s="539"/>
      <c r="BXO48" s="539"/>
      <c r="BXP48" s="539"/>
      <c r="BXQ48" s="539"/>
      <c r="BXR48" s="539"/>
      <c r="BXS48" s="539"/>
      <c r="BXT48" s="539"/>
      <c r="BXU48" s="539"/>
      <c r="BXV48" s="539"/>
      <c r="BXW48" s="539"/>
      <c r="BXX48" s="539"/>
      <c r="BXY48" s="539"/>
      <c r="BXZ48" s="539"/>
      <c r="BYA48" s="539"/>
      <c r="BYB48" s="539"/>
      <c r="BYC48" s="539"/>
      <c r="BYD48" s="539"/>
      <c r="BYE48" s="539"/>
      <c r="BYF48" s="539"/>
      <c r="BYG48" s="539"/>
      <c r="BYH48" s="539"/>
      <c r="BYI48" s="539"/>
      <c r="BYJ48" s="539"/>
      <c r="BYK48" s="539"/>
      <c r="BYL48" s="539"/>
      <c r="BYM48" s="539"/>
      <c r="BYN48" s="539"/>
      <c r="BYO48" s="539"/>
      <c r="BYP48" s="539"/>
      <c r="BYQ48" s="539"/>
      <c r="BYR48" s="539"/>
      <c r="BYS48" s="539"/>
      <c r="BYT48" s="539"/>
      <c r="BYU48" s="539"/>
      <c r="BYV48" s="539"/>
      <c r="BYW48" s="539"/>
      <c r="BYX48" s="539"/>
      <c r="BYY48" s="539"/>
      <c r="BYZ48" s="539"/>
      <c r="BZA48" s="539"/>
      <c r="BZB48" s="539"/>
      <c r="BZC48" s="539"/>
      <c r="BZD48" s="539"/>
      <c r="BZE48" s="539"/>
      <c r="BZF48" s="539"/>
      <c r="BZG48" s="539"/>
      <c r="BZH48" s="539"/>
      <c r="BZI48" s="539"/>
      <c r="BZJ48" s="539"/>
      <c r="BZK48" s="539"/>
      <c r="BZL48" s="539"/>
      <c r="BZM48" s="539"/>
      <c r="BZN48" s="539"/>
      <c r="BZO48" s="539"/>
      <c r="BZP48" s="539"/>
      <c r="BZQ48" s="539"/>
      <c r="BZR48" s="539"/>
      <c r="BZS48" s="539"/>
      <c r="BZT48" s="539"/>
      <c r="BZU48" s="539"/>
      <c r="BZV48" s="539"/>
      <c r="BZW48" s="539"/>
      <c r="BZX48" s="539"/>
      <c r="BZY48" s="539"/>
      <c r="BZZ48" s="539"/>
      <c r="CAA48" s="539"/>
      <c r="CAB48" s="539"/>
      <c r="CAC48" s="539"/>
      <c r="CAD48" s="539"/>
      <c r="CAE48" s="539"/>
      <c r="CAF48" s="539"/>
      <c r="CAG48" s="539"/>
      <c r="CAH48" s="539"/>
      <c r="CAI48" s="539"/>
      <c r="CAJ48" s="539"/>
      <c r="CAK48" s="539"/>
      <c r="CAL48" s="539"/>
      <c r="CAM48" s="539"/>
      <c r="CAN48" s="539"/>
      <c r="CAO48" s="539"/>
      <c r="CAP48" s="539"/>
      <c r="CAQ48" s="539"/>
      <c r="CAR48" s="539"/>
      <c r="CAS48" s="539"/>
      <c r="CAT48" s="539"/>
      <c r="CAU48" s="539"/>
      <c r="CAV48" s="539"/>
      <c r="CAW48" s="539"/>
      <c r="CAX48" s="539"/>
      <c r="CAY48" s="539"/>
      <c r="CAZ48" s="539"/>
      <c r="CBA48" s="539"/>
      <c r="CBB48" s="539"/>
      <c r="CBC48" s="539"/>
      <c r="CBD48" s="539"/>
      <c r="CBE48" s="539"/>
      <c r="CBF48" s="539"/>
      <c r="CBG48" s="539"/>
      <c r="CBH48" s="539"/>
      <c r="CBI48" s="539"/>
      <c r="CBJ48" s="539"/>
      <c r="CBK48" s="539"/>
      <c r="CBL48" s="539"/>
      <c r="CBM48" s="539"/>
      <c r="CBN48" s="539"/>
      <c r="CBO48" s="539"/>
      <c r="CBP48" s="539"/>
      <c r="CBQ48" s="539"/>
      <c r="CBR48" s="539"/>
      <c r="CBS48" s="539"/>
      <c r="CBT48" s="539"/>
      <c r="CBU48" s="539"/>
      <c r="CBV48" s="539"/>
      <c r="CBW48" s="539"/>
      <c r="CBX48" s="539"/>
      <c r="CBY48" s="539"/>
      <c r="CBZ48" s="539"/>
      <c r="CCA48" s="539"/>
      <c r="CCB48" s="539"/>
      <c r="CCC48" s="539"/>
      <c r="CCD48" s="539"/>
      <c r="CCE48" s="539"/>
      <c r="CCF48" s="539"/>
      <c r="CCG48" s="539"/>
      <c r="CCH48" s="539"/>
      <c r="CCI48" s="539"/>
      <c r="CCJ48" s="539"/>
      <c r="CCK48" s="539"/>
      <c r="CCL48" s="539"/>
      <c r="CCM48" s="539"/>
      <c r="CCN48" s="539"/>
      <c r="CCO48" s="539"/>
      <c r="CCP48" s="539"/>
      <c r="CCQ48" s="539"/>
      <c r="CCR48" s="539"/>
      <c r="CCS48" s="539"/>
      <c r="CCT48" s="539"/>
      <c r="CCU48" s="539"/>
      <c r="CCV48" s="539"/>
      <c r="CCW48" s="539"/>
      <c r="CCX48" s="539"/>
      <c r="CCY48" s="539"/>
      <c r="CCZ48" s="539"/>
      <c r="CDA48" s="539"/>
      <c r="CDB48" s="539"/>
      <c r="CDC48" s="539"/>
      <c r="CDD48" s="539"/>
      <c r="CDE48" s="539"/>
      <c r="CDF48" s="539"/>
      <c r="CDG48" s="539"/>
      <c r="CDH48" s="539"/>
      <c r="CDI48" s="539"/>
      <c r="CDJ48" s="539"/>
      <c r="CDK48" s="539"/>
      <c r="CDL48" s="539"/>
      <c r="CDM48" s="539"/>
      <c r="CDN48" s="539"/>
      <c r="CDO48" s="539"/>
      <c r="CDP48" s="539"/>
      <c r="CDQ48" s="539"/>
      <c r="CDR48" s="539"/>
      <c r="CDS48" s="539"/>
      <c r="CDT48" s="539"/>
      <c r="CDU48" s="539"/>
      <c r="CDV48" s="539"/>
      <c r="CDW48" s="539"/>
      <c r="CDX48" s="539"/>
      <c r="CDY48" s="539"/>
      <c r="CDZ48" s="539"/>
      <c r="CEA48" s="539"/>
      <c r="CEB48" s="539"/>
      <c r="CEC48" s="539"/>
      <c r="CED48" s="539"/>
      <c r="CEE48" s="539"/>
      <c r="CEF48" s="539"/>
      <c r="CEG48" s="539"/>
      <c r="CEH48" s="539"/>
      <c r="CEI48" s="539"/>
      <c r="CEJ48" s="539"/>
      <c r="CEK48" s="539"/>
      <c r="CEL48" s="539"/>
      <c r="CEM48" s="539"/>
      <c r="CEN48" s="539"/>
      <c r="CEO48" s="539"/>
      <c r="CEP48" s="539"/>
      <c r="CEQ48" s="539"/>
      <c r="CER48" s="539"/>
      <c r="CES48" s="539"/>
      <c r="CET48" s="539"/>
      <c r="CEU48" s="539"/>
      <c r="CEV48" s="539"/>
      <c r="CEW48" s="539"/>
      <c r="CEX48" s="539"/>
      <c r="CEY48" s="539"/>
      <c r="CEZ48" s="539"/>
      <c r="CFA48" s="539"/>
      <c r="CFB48" s="539"/>
      <c r="CFC48" s="539"/>
      <c r="CFD48" s="539"/>
      <c r="CFE48" s="539"/>
      <c r="CFF48" s="539"/>
      <c r="CFG48" s="539"/>
      <c r="CFH48" s="539"/>
      <c r="CFI48" s="539"/>
      <c r="CFJ48" s="539"/>
      <c r="CFK48" s="539"/>
      <c r="CFL48" s="539"/>
      <c r="CFM48" s="539"/>
      <c r="CFN48" s="539"/>
      <c r="CFO48" s="539"/>
      <c r="CFP48" s="539"/>
      <c r="CFQ48" s="539"/>
      <c r="CFR48" s="539"/>
      <c r="CFS48" s="539"/>
      <c r="CFT48" s="539"/>
      <c r="CFU48" s="539"/>
      <c r="CFV48" s="539"/>
      <c r="CFW48" s="539"/>
      <c r="CFX48" s="539"/>
      <c r="CFY48" s="539"/>
      <c r="CFZ48" s="539"/>
      <c r="CGA48" s="539"/>
      <c r="CGB48" s="539"/>
      <c r="CGC48" s="539"/>
      <c r="CGD48" s="539"/>
      <c r="CGE48" s="539"/>
      <c r="CGF48" s="539"/>
      <c r="CGG48" s="539"/>
      <c r="CGH48" s="539"/>
      <c r="CGI48" s="539"/>
      <c r="CGJ48" s="539"/>
      <c r="CGK48" s="539"/>
      <c r="CGL48" s="539"/>
      <c r="CGM48" s="539"/>
      <c r="CGN48" s="539"/>
      <c r="CGO48" s="539"/>
      <c r="CGP48" s="539"/>
      <c r="CGQ48" s="539"/>
      <c r="CGR48" s="539"/>
      <c r="CGS48" s="539"/>
      <c r="CGT48" s="539"/>
      <c r="CGU48" s="539"/>
      <c r="CGV48" s="539"/>
      <c r="CGW48" s="539"/>
      <c r="CGX48" s="539"/>
      <c r="CGY48" s="539"/>
      <c r="CGZ48" s="539"/>
      <c r="CHA48" s="539"/>
      <c r="CHB48" s="539"/>
      <c r="CHC48" s="539"/>
      <c r="CHD48" s="539"/>
      <c r="CHE48" s="539"/>
      <c r="CHF48" s="539"/>
      <c r="CHG48" s="539"/>
      <c r="CHH48" s="539"/>
      <c r="CHI48" s="539"/>
      <c r="CHJ48" s="539"/>
      <c r="CHK48" s="539"/>
      <c r="CHL48" s="539"/>
      <c r="CHM48" s="539"/>
      <c r="CHN48" s="539"/>
      <c r="CHO48" s="539"/>
      <c r="CHP48" s="539"/>
      <c r="CHQ48" s="539"/>
      <c r="CHR48" s="539"/>
      <c r="CHS48" s="539"/>
      <c r="CHT48" s="539"/>
      <c r="CHU48" s="539"/>
      <c r="CHV48" s="539"/>
      <c r="CHW48" s="539"/>
      <c r="CHX48" s="539"/>
      <c r="CHY48" s="539"/>
      <c r="CHZ48" s="539"/>
      <c r="CIA48" s="539"/>
      <c r="CIB48" s="539"/>
      <c r="CIC48" s="539"/>
      <c r="CID48" s="539"/>
      <c r="CIE48" s="539"/>
      <c r="CIF48" s="539"/>
      <c r="CIG48" s="539"/>
      <c r="CIH48" s="539"/>
      <c r="CII48" s="539"/>
      <c r="CIJ48" s="539"/>
      <c r="CIK48" s="539"/>
      <c r="CIL48" s="539"/>
      <c r="CIM48" s="539"/>
      <c r="CIN48" s="539"/>
      <c r="CIO48" s="539"/>
      <c r="CIP48" s="539"/>
      <c r="CIQ48" s="539"/>
      <c r="CIR48" s="539"/>
      <c r="CIS48" s="539"/>
      <c r="CIT48" s="539"/>
      <c r="CIU48" s="539"/>
      <c r="CIV48" s="539"/>
      <c r="CIW48" s="539"/>
      <c r="CIX48" s="539"/>
      <c r="CIY48" s="539"/>
      <c r="CIZ48" s="539"/>
      <c r="CJA48" s="539"/>
      <c r="CJB48" s="539"/>
      <c r="CJC48" s="539"/>
      <c r="CJD48" s="539"/>
      <c r="CJE48" s="539"/>
      <c r="CJF48" s="539"/>
      <c r="CJG48" s="539"/>
      <c r="CJH48" s="539"/>
      <c r="CJI48" s="539"/>
      <c r="CJJ48" s="539"/>
      <c r="CJK48" s="539"/>
      <c r="CJL48" s="539"/>
      <c r="CJM48" s="539"/>
      <c r="CJN48" s="539"/>
      <c r="CJO48" s="539"/>
      <c r="CJP48" s="539"/>
      <c r="CJQ48" s="539"/>
      <c r="CJR48" s="539"/>
      <c r="CJS48" s="539"/>
      <c r="CJT48" s="539"/>
      <c r="CJU48" s="539"/>
      <c r="CJV48" s="539"/>
      <c r="CJW48" s="539"/>
      <c r="CJX48" s="539"/>
      <c r="CJY48" s="539"/>
      <c r="CJZ48" s="539"/>
      <c r="CKA48" s="539"/>
      <c r="CKB48" s="539"/>
      <c r="CKC48" s="539"/>
      <c r="CKD48" s="539"/>
      <c r="CKE48" s="539"/>
      <c r="CKF48" s="539"/>
      <c r="CKG48" s="539"/>
      <c r="CKH48" s="539"/>
      <c r="CKI48" s="539"/>
      <c r="CKJ48" s="539"/>
      <c r="CKK48" s="539"/>
      <c r="CKL48" s="539"/>
      <c r="CKM48" s="539"/>
      <c r="CKN48" s="539"/>
      <c r="CKO48" s="539"/>
      <c r="CKP48" s="539"/>
      <c r="CKQ48" s="539"/>
      <c r="CKR48" s="539"/>
      <c r="CKS48" s="539"/>
      <c r="CKT48" s="539"/>
      <c r="CKU48" s="539"/>
      <c r="CKV48" s="539"/>
      <c r="CKW48" s="539"/>
      <c r="CKX48" s="539"/>
      <c r="CKY48" s="539"/>
      <c r="CKZ48" s="539"/>
      <c r="CLA48" s="539"/>
      <c r="CLB48" s="539"/>
      <c r="CLC48" s="539"/>
      <c r="CLD48" s="539"/>
      <c r="CLE48" s="539"/>
      <c r="CLF48" s="539"/>
      <c r="CLG48" s="539"/>
      <c r="CLH48" s="539"/>
      <c r="CLI48" s="539"/>
      <c r="CLJ48" s="539"/>
      <c r="CLK48" s="539"/>
      <c r="CLL48" s="539"/>
      <c r="CLM48" s="539"/>
      <c r="CLN48" s="539"/>
      <c r="CLO48" s="539"/>
      <c r="CLP48" s="539"/>
      <c r="CLQ48" s="539"/>
      <c r="CLR48" s="539"/>
      <c r="CLS48" s="539"/>
      <c r="CLT48" s="539"/>
      <c r="CLU48" s="539"/>
      <c r="CLV48" s="539"/>
      <c r="CLW48" s="539"/>
      <c r="CLX48" s="539"/>
      <c r="CLY48" s="539"/>
      <c r="CLZ48" s="539"/>
      <c r="CMA48" s="539"/>
      <c r="CMB48" s="539"/>
      <c r="CMC48" s="539"/>
      <c r="CMD48" s="539"/>
      <c r="CME48" s="539"/>
      <c r="CMF48" s="539"/>
      <c r="CMG48" s="539"/>
      <c r="CMH48" s="539"/>
      <c r="CMI48" s="539"/>
      <c r="CMJ48" s="539"/>
      <c r="CMK48" s="539"/>
      <c r="CML48" s="539"/>
      <c r="CMM48" s="539"/>
      <c r="CMN48" s="539"/>
      <c r="CMO48" s="539"/>
      <c r="CMP48" s="539"/>
      <c r="CMQ48" s="539"/>
      <c r="CMR48" s="539"/>
      <c r="CMS48" s="539"/>
      <c r="CMT48" s="539"/>
      <c r="CMU48" s="539"/>
      <c r="CMV48" s="539"/>
      <c r="CMW48" s="539"/>
      <c r="CMX48" s="539"/>
      <c r="CMY48" s="539"/>
      <c r="CMZ48" s="539"/>
      <c r="CNA48" s="539"/>
      <c r="CNB48" s="539"/>
      <c r="CNC48" s="539"/>
      <c r="CND48" s="539"/>
      <c r="CNE48" s="539"/>
      <c r="CNF48" s="539"/>
      <c r="CNG48" s="539"/>
      <c r="CNH48" s="539"/>
      <c r="CNI48" s="539"/>
      <c r="CNJ48" s="539"/>
      <c r="CNK48" s="539"/>
      <c r="CNL48" s="539"/>
      <c r="CNM48" s="539"/>
      <c r="CNN48" s="539"/>
      <c r="CNO48" s="539"/>
      <c r="CNP48" s="539"/>
      <c r="CNQ48" s="539"/>
      <c r="CNR48" s="539"/>
      <c r="CNS48" s="539"/>
      <c r="CNT48" s="539"/>
      <c r="CNU48" s="539"/>
      <c r="CNV48" s="539"/>
      <c r="CNW48" s="539"/>
      <c r="CNX48" s="539"/>
      <c r="CNY48" s="539"/>
      <c r="CNZ48" s="539"/>
      <c r="COA48" s="539"/>
      <c r="COB48" s="539"/>
      <c r="COC48" s="539"/>
      <c r="COD48" s="539"/>
      <c r="COE48" s="539"/>
      <c r="COF48" s="539"/>
      <c r="COG48" s="539"/>
      <c r="COH48" s="539"/>
      <c r="COI48" s="539"/>
      <c r="COJ48" s="539"/>
      <c r="COK48" s="539"/>
      <c r="COL48" s="539"/>
      <c r="COM48" s="539"/>
      <c r="CON48" s="539"/>
      <c r="COO48" s="539"/>
      <c r="COP48" s="539"/>
      <c r="COQ48" s="539"/>
      <c r="COR48" s="539"/>
      <c r="COS48" s="539"/>
      <c r="COT48" s="539"/>
      <c r="COU48" s="539"/>
      <c r="COV48" s="539"/>
      <c r="COW48" s="539"/>
      <c r="COX48" s="539"/>
      <c r="COY48" s="539"/>
      <c r="COZ48" s="539"/>
      <c r="CPA48" s="539"/>
      <c r="CPB48" s="539"/>
      <c r="CPC48" s="539"/>
      <c r="CPD48" s="539"/>
      <c r="CPE48" s="539"/>
      <c r="CPF48" s="539"/>
      <c r="CPG48" s="539"/>
      <c r="CPH48" s="539"/>
      <c r="CPI48" s="539"/>
      <c r="CPJ48" s="539"/>
      <c r="CPK48" s="539"/>
      <c r="CPL48" s="539"/>
      <c r="CPM48" s="539"/>
      <c r="CPN48" s="539"/>
      <c r="CPO48" s="539"/>
      <c r="CPP48" s="539"/>
      <c r="CPQ48" s="539"/>
      <c r="CPR48" s="539"/>
      <c r="CPS48" s="539"/>
      <c r="CPT48" s="539"/>
      <c r="CPU48" s="539"/>
      <c r="CPV48" s="539"/>
      <c r="CPW48" s="539"/>
      <c r="CPX48" s="539"/>
      <c r="CPY48" s="539"/>
      <c r="CPZ48" s="539"/>
      <c r="CQA48" s="539"/>
      <c r="CQB48" s="539"/>
      <c r="CQC48" s="539"/>
      <c r="CQD48" s="539"/>
      <c r="CQE48" s="539"/>
      <c r="CQF48" s="539"/>
      <c r="CQG48" s="539"/>
      <c r="CQH48" s="539"/>
      <c r="CQI48" s="539"/>
      <c r="CQJ48" s="539"/>
      <c r="CQK48" s="539"/>
      <c r="CQL48" s="539"/>
      <c r="CQM48" s="539"/>
      <c r="CQN48" s="539"/>
      <c r="CQO48" s="539"/>
      <c r="CQP48" s="539"/>
      <c r="CQQ48" s="539"/>
      <c r="CQR48" s="539"/>
      <c r="CQS48" s="539"/>
      <c r="CQT48" s="539"/>
      <c r="CQU48" s="539"/>
      <c r="CQV48" s="539"/>
      <c r="CQW48" s="539"/>
      <c r="CQX48" s="539"/>
      <c r="CQY48" s="539"/>
      <c r="CQZ48" s="539"/>
      <c r="CRA48" s="539"/>
      <c r="CRB48" s="539"/>
      <c r="CRC48" s="539"/>
      <c r="CRD48" s="539"/>
      <c r="CRE48" s="539"/>
      <c r="CRF48" s="539"/>
      <c r="CRG48" s="539"/>
      <c r="CRH48" s="539"/>
      <c r="CRI48" s="539"/>
      <c r="CRJ48" s="539"/>
      <c r="CRK48" s="539"/>
      <c r="CRL48" s="539"/>
      <c r="CRM48" s="539"/>
      <c r="CRN48" s="539"/>
      <c r="CRO48" s="539"/>
      <c r="CRP48" s="539"/>
      <c r="CRQ48" s="539"/>
      <c r="CRR48" s="539"/>
      <c r="CRS48" s="539"/>
      <c r="CRT48" s="539"/>
      <c r="CRU48" s="539"/>
      <c r="CRV48" s="539"/>
      <c r="CRW48" s="539"/>
      <c r="CRX48" s="539"/>
      <c r="CRY48" s="539"/>
      <c r="CRZ48" s="539"/>
      <c r="CSA48" s="539"/>
      <c r="CSB48" s="539"/>
      <c r="CSC48" s="539"/>
      <c r="CSD48" s="539"/>
      <c r="CSE48" s="539"/>
      <c r="CSF48" s="539"/>
      <c r="CSG48" s="539"/>
      <c r="CSH48" s="539"/>
      <c r="CSI48" s="539"/>
      <c r="CSJ48" s="539"/>
      <c r="CSK48" s="539"/>
      <c r="CSL48" s="539"/>
      <c r="CSM48" s="539"/>
      <c r="CSN48" s="539"/>
      <c r="CSO48" s="539"/>
      <c r="CSP48" s="539"/>
      <c r="CSQ48" s="539"/>
      <c r="CSR48" s="539"/>
      <c r="CSS48" s="539"/>
      <c r="CST48" s="539"/>
      <c r="CSU48" s="539"/>
      <c r="CSV48" s="539"/>
      <c r="CSW48" s="539"/>
      <c r="CSX48" s="539"/>
      <c r="CSY48" s="539"/>
      <c r="CSZ48" s="539"/>
      <c r="CTA48" s="539"/>
      <c r="CTB48" s="539"/>
      <c r="CTC48" s="539"/>
      <c r="CTD48" s="539"/>
      <c r="CTE48" s="539"/>
      <c r="CTF48" s="539"/>
      <c r="CTG48" s="539"/>
      <c r="CTH48" s="539"/>
      <c r="CTI48" s="539"/>
      <c r="CTJ48" s="539"/>
      <c r="CTK48" s="539"/>
      <c r="CTL48" s="539"/>
      <c r="CTM48" s="539"/>
      <c r="CTN48" s="539"/>
      <c r="CTO48" s="539"/>
      <c r="CTP48" s="539"/>
      <c r="CTQ48" s="539"/>
      <c r="CTR48" s="539"/>
      <c r="CTS48" s="539"/>
      <c r="CTT48" s="539"/>
      <c r="CTU48" s="539"/>
      <c r="CTV48" s="539"/>
      <c r="CTW48" s="539"/>
      <c r="CTX48" s="539"/>
      <c r="CTY48" s="539"/>
      <c r="CTZ48" s="539"/>
      <c r="CUA48" s="539"/>
      <c r="CUB48" s="539"/>
      <c r="CUC48" s="539"/>
      <c r="CUD48" s="539"/>
      <c r="CUE48" s="539"/>
      <c r="CUF48" s="539"/>
      <c r="CUG48" s="539"/>
      <c r="CUH48" s="539"/>
      <c r="CUI48" s="539"/>
      <c r="CUJ48" s="539"/>
      <c r="CUK48" s="539"/>
      <c r="CUL48" s="539"/>
      <c r="CUM48" s="539"/>
      <c r="CUN48" s="539"/>
      <c r="CUO48" s="539"/>
      <c r="CUP48" s="539"/>
      <c r="CUQ48" s="539"/>
      <c r="CUR48" s="539"/>
      <c r="CUS48" s="539"/>
      <c r="CUT48" s="539"/>
      <c r="CUU48" s="539"/>
      <c r="CUV48" s="539"/>
      <c r="CUW48" s="539"/>
      <c r="CUX48" s="539"/>
      <c r="CUY48" s="539"/>
      <c r="CUZ48" s="539"/>
      <c r="CVA48" s="539"/>
      <c r="CVB48" s="539"/>
      <c r="CVC48" s="539"/>
      <c r="CVD48" s="539"/>
      <c r="CVE48" s="539"/>
      <c r="CVF48" s="539"/>
      <c r="CVG48" s="539"/>
      <c r="CVH48" s="539"/>
      <c r="CVI48" s="539"/>
      <c r="CVJ48" s="539"/>
      <c r="CVK48" s="539"/>
      <c r="CVL48" s="539"/>
      <c r="CVM48" s="539"/>
      <c r="CVN48" s="539"/>
      <c r="CVO48" s="539"/>
      <c r="CVP48" s="539"/>
      <c r="CVQ48" s="539"/>
      <c r="CVR48" s="539"/>
      <c r="CVS48" s="539"/>
      <c r="CVT48" s="539"/>
      <c r="CVU48" s="539"/>
      <c r="CVV48" s="539"/>
      <c r="CVW48" s="539"/>
      <c r="CVX48" s="539"/>
      <c r="CVY48" s="539"/>
      <c r="CVZ48" s="539"/>
      <c r="CWA48" s="539"/>
      <c r="CWB48" s="539"/>
      <c r="CWC48" s="539"/>
      <c r="CWD48" s="539"/>
      <c r="CWE48" s="539"/>
      <c r="CWF48" s="539"/>
      <c r="CWG48" s="539"/>
      <c r="CWH48" s="539"/>
      <c r="CWI48" s="539"/>
      <c r="CWJ48" s="539"/>
      <c r="CWK48" s="539"/>
      <c r="CWL48" s="539"/>
      <c r="CWM48" s="539"/>
      <c r="CWN48" s="539"/>
      <c r="CWO48" s="539"/>
      <c r="CWP48" s="539"/>
      <c r="CWQ48" s="539"/>
      <c r="CWR48" s="539"/>
      <c r="CWS48" s="539"/>
      <c r="CWT48" s="539"/>
      <c r="CWU48" s="539"/>
      <c r="CWV48" s="539"/>
      <c r="CWW48" s="539"/>
      <c r="CWX48" s="539"/>
      <c r="CWY48" s="539"/>
      <c r="CWZ48" s="539"/>
      <c r="CXA48" s="539"/>
      <c r="CXB48" s="539"/>
      <c r="CXC48" s="539"/>
      <c r="CXD48" s="539"/>
      <c r="CXE48" s="539"/>
      <c r="CXF48" s="539"/>
      <c r="CXG48" s="539"/>
      <c r="CXH48" s="539"/>
      <c r="CXI48" s="539"/>
      <c r="CXJ48" s="539"/>
      <c r="CXK48" s="539"/>
      <c r="CXL48" s="539"/>
      <c r="CXM48" s="539"/>
      <c r="CXN48" s="539"/>
      <c r="CXO48" s="539"/>
      <c r="CXP48" s="539"/>
      <c r="CXQ48" s="539"/>
      <c r="CXR48" s="539"/>
      <c r="CXS48" s="539"/>
      <c r="CXT48" s="539"/>
      <c r="CXU48" s="539"/>
      <c r="CXV48" s="539"/>
      <c r="CXW48" s="539"/>
      <c r="CXX48" s="539"/>
      <c r="CXY48" s="539"/>
      <c r="CXZ48" s="539"/>
      <c r="CYA48" s="539"/>
      <c r="CYB48" s="539"/>
      <c r="CYC48" s="539"/>
      <c r="CYD48" s="539"/>
      <c r="CYE48" s="539"/>
      <c r="CYF48" s="539"/>
      <c r="CYG48" s="539"/>
      <c r="CYH48" s="539"/>
      <c r="CYI48" s="539"/>
      <c r="CYJ48" s="539"/>
      <c r="CYK48" s="539"/>
      <c r="CYL48" s="539"/>
      <c r="CYM48" s="539"/>
      <c r="CYN48" s="539"/>
      <c r="CYO48" s="539"/>
      <c r="CYP48" s="539"/>
      <c r="CYQ48" s="539"/>
      <c r="CYR48" s="539"/>
      <c r="CYS48" s="539"/>
      <c r="CYT48" s="539"/>
      <c r="CYU48" s="539"/>
      <c r="CYV48" s="539"/>
      <c r="CYW48" s="539"/>
      <c r="CYX48" s="539"/>
      <c r="CYY48" s="539"/>
      <c r="CYZ48" s="539"/>
      <c r="CZA48" s="539"/>
      <c r="CZB48" s="539"/>
      <c r="CZC48" s="539"/>
      <c r="CZD48" s="539"/>
      <c r="CZE48" s="539"/>
      <c r="CZF48" s="539"/>
      <c r="CZG48" s="539"/>
      <c r="CZH48" s="539"/>
      <c r="CZI48" s="539"/>
      <c r="CZJ48" s="539"/>
      <c r="CZK48" s="539"/>
      <c r="CZL48" s="539"/>
      <c r="CZM48" s="539"/>
      <c r="CZN48" s="539"/>
      <c r="CZO48" s="539"/>
      <c r="CZP48" s="539"/>
      <c r="CZQ48" s="539"/>
      <c r="CZR48" s="539"/>
      <c r="CZS48" s="539"/>
      <c r="CZT48" s="539"/>
      <c r="CZU48" s="539"/>
      <c r="CZV48" s="539"/>
      <c r="CZW48" s="539"/>
      <c r="CZX48" s="539"/>
      <c r="CZY48" s="539"/>
      <c r="CZZ48" s="539"/>
      <c r="DAA48" s="539"/>
      <c r="DAB48" s="539"/>
      <c r="DAC48" s="539"/>
      <c r="DAD48" s="539"/>
      <c r="DAE48" s="539"/>
      <c r="DAF48" s="539"/>
      <c r="DAG48" s="539"/>
      <c r="DAH48" s="539"/>
      <c r="DAI48" s="539"/>
      <c r="DAJ48" s="539"/>
      <c r="DAK48" s="539"/>
      <c r="DAL48" s="539"/>
      <c r="DAM48" s="539"/>
      <c r="DAN48" s="539"/>
      <c r="DAO48" s="539"/>
      <c r="DAP48" s="539"/>
      <c r="DAQ48" s="539"/>
      <c r="DAR48" s="539"/>
      <c r="DAS48" s="539"/>
      <c r="DAT48" s="539"/>
      <c r="DAU48" s="539"/>
      <c r="DAV48" s="539"/>
      <c r="DAW48" s="539"/>
      <c r="DAX48" s="539"/>
      <c r="DAY48" s="539"/>
      <c r="DAZ48" s="539"/>
      <c r="DBA48" s="539"/>
      <c r="DBB48" s="539"/>
      <c r="DBC48" s="539"/>
      <c r="DBD48" s="539"/>
      <c r="DBE48" s="539"/>
      <c r="DBF48" s="539"/>
      <c r="DBG48" s="539"/>
      <c r="DBH48" s="539"/>
      <c r="DBI48" s="539"/>
      <c r="DBJ48" s="539"/>
      <c r="DBK48" s="539"/>
      <c r="DBL48" s="539"/>
      <c r="DBM48" s="539"/>
      <c r="DBN48" s="539"/>
      <c r="DBO48" s="539"/>
      <c r="DBP48" s="539"/>
      <c r="DBQ48" s="539"/>
      <c r="DBR48" s="539"/>
      <c r="DBS48" s="539"/>
      <c r="DBT48" s="539"/>
      <c r="DBU48" s="539"/>
      <c r="DBV48" s="539"/>
      <c r="DBW48" s="539"/>
      <c r="DBX48" s="539"/>
      <c r="DBY48" s="539"/>
      <c r="DBZ48" s="539"/>
      <c r="DCA48" s="539"/>
      <c r="DCB48" s="539"/>
      <c r="DCC48" s="539"/>
      <c r="DCD48" s="539"/>
      <c r="DCE48" s="539"/>
      <c r="DCF48" s="539"/>
      <c r="DCG48" s="539"/>
      <c r="DCH48" s="539"/>
      <c r="DCI48" s="539"/>
      <c r="DCJ48" s="539"/>
      <c r="DCK48" s="539"/>
      <c r="DCL48" s="539"/>
      <c r="DCM48" s="539"/>
      <c r="DCN48" s="539"/>
      <c r="DCO48" s="539"/>
      <c r="DCP48" s="539"/>
      <c r="DCQ48" s="539"/>
      <c r="DCR48" s="539"/>
      <c r="DCS48" s="539"/>
      <c r="DCT48" s="539"/>
      <c r="DCU48" s="539"/>
      <c r="DCV48" s="539"/>
      <c r="DCW48" s="539"/>
      <c r="DCX48" s="539"/>
      <c r="DCY48" s="539"/>
      <c r="DCZ48" s="539"/>
      <c r="DDA48" s="539"/>
      <c r="DDB48" s="539"/>
      <c r="DDC48" s="539"/>
      <c r="DDD48" s="539"/>
      <c r="DDE48" s="539"/>
      <c r="DDF48" s="539"/>
      <c r="DDG48" s="539"/>
      <c r="DDH48" s="539"/>
      <c r="DDI48" s="539"/>
      <c r="DDJ48" s="539"/>
      <c r="DDK48" s="539"/>
      <c r="DDL48" s="539"/>
      <c r="DDM48" s="539"/>
      <c r="DDN48" s="539"/>
      <c r="DDO48" s="539"/>
      <c r="DDP48" s="539"/>
      <c r="DDQ48" s="539"/>
      <c r="DDR48" s="539"/>
      <c r="DDS48" s="539"/>
      <c r="DDT48" s="539"/>
      <c r="DDU48" s="539"/>
      <c r="DDV48" s="539"/>
      <c r="DDW48" s="539"/>
      <c r="DDX48" s="539"/>
      <c r="DDY48" s="539"/>
      <c r="DDZ48" s="539"/>
      <c r="DEA48" s="539"/>
      <c r="DEB48" s="539"/>
      <c r="DEC48" s="539"/>
      <c r="DED48" s="539"/>
      <c r="DEE48" s="539"/>
      <c r="DEF48" s="539"/>
      <c r="DEG48" s="539"/>
      <c r="DEH48" s="539"/>
      <c r="DEI48" s="539"/>
      <c r="DEJ48" s="539"/>
      <c r="DEK48" s="539"/>
      <c r="DEL48" s="539"/>
      <c r="DEM48" s="539"/>
      <c r="DEN48" s="539"/>
      <c r="DEO48" s="539"/>
      <c r="DEP48" s="539"/>
      <c r="DEQ48" s="539"/>
      <c r="DER48" s="539"/>
      <c r="DES48" s="539"/>
      <c r="DET48" s="539"/>
      <c r="DEU48" s="539"/>
      <c r="DEV48" s="539"/>
      <c r="DEW48" s="539"/>
      <c r="DEX48" s="539"/>
      <c r="DEY48" s="539"/>
      <c r="DEZ48" s="539"/>
      <c r="DFA48" s="539"/>
      <c r="DFB48" s="539"/>
      <c r="DFC48" s="539"/>
      <c r="DFD48" s="539"/>
      <c r="DFE48" s="539"/>
      <c r="DFF48" s="539"/>
      <c r="DFG48" s="539"/>
      <c r="DFH48" s="539"/>
      <c r="DFI48" s="539"/>
      <c r="DFJ48" s="539"/>
      <c r="DFK48" s="539"/>
      <c r="DFL48" s="539"/>
      <c r="DFM48" s="539"/>
      <c r="DFN48" s="539"/>
      <c r="DFO48" s="539"/>
      <c r="DFP48" s="539"/>
      <c r="DFQ48" s="539"/>
      <c r="DFR48" s="539"/>
      <c r="DFS48" s="539"/>
      <c r="DFT48" s="539"/>
      <c r="DFU48" s="539"/>
      <c r="DFV48" s="539"/>
      <c r="DFW48" s="539"/>
      <c r="DFX48" s="539"/>
      <c r="DFY48" s="539"/>
      <c r="DFZ48" s="539"/>
      <c r="DGA48" s="539"/>
      <c r="DGB48" s="539"/>
      <c r="DGC48" s="539"/>
      <c r="DGD48" s="539"/>
      <c r="DGE48" s="539"/>
      <c r="DGF48" s="539"/>
      <c r="DGG48" s="539"/>
      <c r="DGH48" s="539"/>
      <c r="DGI48" s="539"/>
      <c r="DGJ48" s="539"/>
      <c r="DGK48" s="539"/>
      <c r="DGL48" s="539"/>
      <c r="DGM48" s="539"/>
      <c r="DGN48" s="539"/>
      <c r="DGO48" s="539"/>
      <c r="DGP48" s="539"/>
      <c r="DGQ48" s="539"/>
      <c r="DGR48" s="539"/>
      <c r="DGS48" s="539"/>
      <c r="DGT48" s="539"/>
      <c r="DGU48" s="539"/>
      <c r="DGV48" s="539"/>
      <c r="DGW48" s="539"/>
      <c r="DGX48" s="539"/>
      <c r="DGY48" s="539"/>
      <c r="DGZ48" s="539"/>
      <c r="DHA48" s="539"/>
      <c r="DHB48" s="539"/>
      <c r="DHC48" s="539"/>
      <c r="DHD48" s="539"/>
      <c r="DHE48" s="539"/>
      <c r="DHF48" s="539"/>
      <c r="DHG48" s="539"/>
      <c r="DHH48" s="539"/>
      <c r="DHI48" s="539"/>
      <c r="DHJ48" s="539"/>
      <c r="DHK48" s="539"/>
      <c r="DHL48" s="539"/>
      <c r="DHM48" s="539"/>
      <c r="DHN48" s="539"/>
      <c r="DHO48" s="539"/>
      <c r="DHP48" s="539"/>
      <c r="DHQ48" s="539"/>
      <c r="DHR48" s="539"/>
      <c r="DHS48" s="539"/>
      <c r="DHT48" s="539"/>
      <c r="DHU48" s="539"/>
      <c r="DHV48" s="539"/>
      <c r="DHW48" s="539"/>
      <c r="DHX48" s="539"/>
      <c r="DHY48" s="539"/>
      <c r="DHZ48" s="539"/>
      <c r="DIA48" s="539"/>
      <c r="DIB48" s="539"/>
      <c r="DIC48" s="539"/>
      <c r="DID48" s="539"/>
      <c r="DIE48" s="539"/>
      <c r="DIF48" s="539"/>
      <c r="DIG48" s="539"/>
      <c r="DIH48" s="539"/>
      <c r="DII48" s="539"/>
      <c r="DIJ48" s="539"/>
      <c r="DIK48" s="539"/>
      <c r="DIL48" s="539"/>
      <c r="DIM48" s="539"/>
      <c r="DIN48" s="539"/>
      <c r="DIO48" s="539"/>
      <c r="DIP48" s="539"/>
      <c r="DIQ48" s="539"/>
      <c r="DIR48" s="539"/>
      <c r="DIS48" s="539"/>
      <c r="DIT48" s="539"/>
      <c r="DIU48" s="539"/>
      <c r="DIV48" s="539"/>
      <c r="DIW48" s="539"/>
      <c r="DIX48" s="539"/>
      <c r="DIY48" s="539"/>
      <c r="DIZ48" s="539"/>
      <c r="DJA48" s="539"/>
      <c r="DJB48" s="539"/>
      <c r="DJC48" s="539"/>
      <c r="DJD48" s="539"/>
      <c r="DJE48" s="539"/>
      <c r="DJF48" s="539"/>
      <c r="DJG48" s="539"/>
      <c r="DJH48" s="539"/>
      <c r="DJI48" s="539"/>
      <c r="DJJ48" s="539"/>
      <c r="DJK48" s="539"/>
      <c r="DJL48" s="539"/>
      <c r="DJM48" s="539"/>
      <c r="DJN48" s="539"/>
      <c r="DJO48" s="539"/>
      <c r="DJP48" s="539"/>
      <c r="DJQ48" s="539"/>
      <c r="DJR48" s="539"/>
      <c r="DJS48" s="539"/>
      <c r="DJT48" s="539"/>
      <c r="DJU48" s="539"/>
      <c r="DJV48" s="539"/>
      <c r="DJW48" s="539"/>
      <c r="DJX48" s="539"/>
      <c r="DJY48" s="539"/>
      <c r="DJZ48" s="539"/>
      <c r="DKA48" s="539"/>
      <c r="DKB48" s="539"/>
      <c r="DKC48" s="539"/>
      <c r="DKD48" s="539"/>
      <c r="DKE48" s="539"/>
      <c r="DKF48" s="539"/>
      <c r="DKG48" s="539"/>
      <c r="DKH48" s="539"/>
      <c r="DKI48" s="539"/>
      <c r="DKJ48" s="539"/>
      <c r="DKK48" s="539"/>
      <c r="DKL48" s="539"/>
      <c r="DKM48" s="539"/>
      <c r="DKN48" s="539"/>
      <c r="DKO48" s="539"/>
      <c r="DKP48" s="539"/>
      <c r="DKQ48" s="539"/>
      <c r="DKR48" s="539"/>
      <c r="DKS48" s="539"/>
      <c r="DKT48" s="539"/>
      <c r="DKU48" s="539"/>
      <c r="DKV48" s="539"/>
      <c r="DKW48" s="539"/>
      <c r="DKX48" s="539"/>
      <c r="DKY48" s="539"/>
      <c r="DKZ48" s="539"/>
      <c r="DLA48" s="539"/>
      <c r="DLB48" s="539"/>
      <c r="DLC48" s="539"/>
      <c r="DLD48" s="539"/>
      <c r="DLE48" s="539"/>
      <c r="DLF48" s="539"/>
      <c r="DLG48" s="539"/>
      <c r="DLH48" s="539"/>
      <c r="DLI48" s="539"/>
      <c r="DLJ48" s="539"/>
      <c r="DLK48" s="539"/>
      <c r="DLL48" s="539"/>
      <c r="DLM48" s="539"/>
      <c r="DLN48" s="539"/>
      <c r="DLO48" s="539"/>
      <c r="DLP48" s="539"/>
      <c r="DLQ48" s="539"/>
      <c r="DLR48" s="539"/>
      <c r="DLS48" s="539"/>
      <c r="DLT48" s="539"/>
      <c r="DLU48" s="539"/>
      <c r="DLV48" s="539"/>
      <c r="DLW48" s="539"/>
      <c r="DLX48" s="539"/>
      <c r="DLY48" s="539"/>
      <c r="DLZ48" s="539"/>
      <c r="DMA48" s="539"/>
      <c r="DMB48" s="539"/>
      <c r="DMC48" s="539"/>
      <c r="DMD48" s="539"/>
      <c r="DME48" s="539"/>
      <c r="DMF48" s="539"/>
      <c r="DMG48" s="539"/>
      <c r="DMH48" s="539"/>
      <c r="DMI48" s="539"/>
      <c r="DMJ48" s="539"/>
      <c r="DMK48" s="539"/>
      <c r="DML48" s="539"/>
      <c r="DMM48" s="539"/>
      <c r="DMN48" s="539"/>
      <c r="DMO48" s="539"/>
      <c r="DMP48" s="539"/>
      <c r="DMQ48" s="539"/>
      <c r="DMR48" s="539"/>
      <c r="DMS48" s="539"/>
      <c r="DMT48" s="539"/>
      <c r="DMU48" s="539"/>
      <c r="DMV48" s="539"/>
      <c r="DMW48" s="539"/>
      <c r="DMX48" s="539"/>
      <c r="DMY48" s="539"/>
      <c r="DMZ48" s="539"/>
      <c r="DNA48" s="539"/>
      <c r="DNB48" s="539"/>
      <c r="DNC48" s="539"/>
      <c r="DND48" s="539"/>
      <c r="DNE48" s="539"/>
      <c r="DNF48" s="539"/>
      <c r="DNG48" s="539"/>
      <c r="DNH48" s="539"/>
      <c r="DNI48" s="539"/>
      <c r="DNJ48" s="539"/>
      <c r="DNK48" s="539"/>
      <c r="DNL48" s="539"/>
      <c r="DNM48" s="539"/>
      <c r="DNN48" s="539"/>
      <c r="DNO48" s="539"/>
      <c r="DNP48" s="539"/>
      <c r="DNQ48" s="539"/>
      <c r="DNR48" s="539"/>
      <c r="DNS48" s="539"/>
      <c r="DNT48" s="539"/>
      <c r="DNU48" s="539"/>
      <c r="DNV48" s="539"/>
      <c r="DNW48" s="539"/>
      <c r="DNX48" s="539"/>
      <c r="DNY48" s="539"/>
      <c r="DNZ48" s="539"/>
      <c r="DOA48" s="539"/>
      <c r="DOB48" s="539"/>
      <c r="DOC48" s="539"/>
      <c r="DOD48" s="539"/>
      <c r="DOE48" s="539"/>
      <c r="DOF48" s="539"/>
      <c r="DOG48" s="539"/>
      <c r="DOH48" s="539"/>
      <c r="DOI48" s="539"/>
      <c r="DOJ48" s="539"/>
      <c r="DOK48" s="539"/>
      <c r="DOL48" s="539"/>
      <c r="DOM48" s="539"/>
      <c r="DON48" s="539"/>
      <c r="DOO48" s="539"/>
      <c r="DOP48" s="539"/>
      <c r="DOQ48" s="539"/>
      <c r="DOR48" s="539"/>
      <c r="DOS48" s="539"/>
      <c r="DOT48" s="539"/>
      <c r="DOU48" s="539"/>
      <c r="DOV48" s="539"/>
      <c r="DOW48" s="539"/>
      <c r="DOX48" s="539"/>
      <c r="DOY48" s="539"/>
      <c r="DOZ48" s="539"/>
      <c r="DPA48" s="539"/>
      <c r="DPB48" s="539"/>
      <c r="DPC48" s="539"/>
      <c r="DPD48" s="539"/>
      <c r="DPE48" s="539"/>
      <c r="DPF48" s="539"/>
      <c r="DPG48" s="539"/>
      <c r="DPH48" s="539"/>
      <c r="DPI48" s="539"/>
      <c r="DPJ48" s="539"/>
      <c r="DPK48" s="539"/>
      <c r="DPL48" s="539"/>
      <c r="DPM48" s="539"/>
      <c r="DPN48" s="539"/>
      <c r="DPO48" s="539"/>
      <c r="DPP48" s="539"/>
      <c r="DPQ48" s="539"/>
      <c r="DPR48" s="539"/>
      <c r="DPS48" s="539"/>
      <c r="DPT48" s="539"/>
      <c r="DPU48" s="539"/>
      <c r="DPV48" s="539"/>
      <c r="DPW48" s="539"/>
      <c r="DPX48" s="539"/>
      <c r="DPY48" s="539"/>
      <c r="DPZ48" s="539"/>
      <c r="DQA48" s="539"/>
      <c r="DQB48" s="539"/>
      <c r="DQC48" s="539"/>
      <c r="DQD48" s="539"/>
      <c r="DQE48" s="539"/>
      <c r="DQF48" s="539"/>
      <c r="DQG48" s="539"/>
      <c r="DQH48" s="539"/>
      <c r="DQI48" s="539"/>
      <c r="DQJ48" s="539"/>
      <c r="DQK48" s="539"/>
      <c r="DQL48" s="539"/>
      <c r="DQM48" s="539"/>
      <c r="DQN48" s="539"/>
      <c r="DQO48" s="539"/>
      <c r="DQP48" s="539"/>
      <c r="DQQ48" s="539"/>
      <c r="DQR48" s="539"/>
      <c r="DQS48" s="539"/>
      <c r="DQT48" s="539"/>
      <c r="DQU48" s="539"/>
      <c r="DQV48" s="539"/>
      <c r="DQW48" s="539"/>
      <c r="DQX48" s="539"/>
      <c r="DQY48" s="539"/>
      <c r="DQZ48" s="539"/>
      <c r="DRA48" s="539"/>
      <c r="DRB48" s="539"/>
      <c r="DRC48" s="539"/>
      <c r="DRD48" s="539"/>
      <c r="DRE48" s="539"/>
      <c r="DRF48" s="539"/>
      <c r="DRG48" s="539"/>
      <c r="DRH48" s="539"/>
      <c r="DRI48" s="539"/>
      <c r="DRJ48" s="539"/>
      <c r="DRK48" s="539"/>
      <c r="DRL48" s="539"/>
      <c r="DRM48" s="539"/>
      <c r="DRN48" s="539"/>
      <c r="DRO48" s="539"/>
      <c r="DRP48" s="539"/>
      <c r="DRQ48" s="539"/>
      <c r="DRR48" s="539"/>
      <c r="DRS48" s="539"/>
      <c r="DRT48" s="539"/>
      <c r="DRU48" s="539"/>
      <c r="DRV48" s="539"/>
      <c r="DRW48" s="539"/>
      <c r="DRX48" s="539"/>
      <c r="DRY48" s="539"/>
      <c r="DRZ48" s="539"/>
      <c r="DSA48" s="539"/>
      <c r="DSB48" s="539"/>
      <c r="DSC48" s="539"/>
      <c r="DSD48" s="539"/>
      <c r="DSE48" s="539"/>
      <c r="DSF48" s="539"/>
      <c r="DSG48" s="539"/>
      <c r="DSH48" s="539"/>
      <c r="DSI48" s="539"/>
      <c r="DSJ48" s="539"/>
      <c r="DSK48" s="539"/>
      <c r="DSL48" s="539"/>
      <c r="DSM48" s="539"/>
      <c r="DSN48" s="539"/>
      <c r="DSO48" s="539"/>
      <c r="DSP48" s="539"/>
      <c r="DSQ48" s="539"/>
      <c r="DSR48" s="539"/>
      <c r="DSS48" s="539"/>
      <c r="DST48" s="539"/>
      <c r="DSU48" s="539"/>
      <c r="DSV48" s="539"/>
      <c r="DSW48" s="539"/>
      <c r="DSX48" s="539"/>
      <c r="DSY48" s="539"/>
      <c r="DSZ48" s="539"/>
      <c r="DTA48" s="539"/>
      <c r="DTB48" s="539"/>
      <c r="DTC48" s="539"/>
      <c r="DTD48" s="539"/>
      <c r="DTE48" s="539"/>
      <c r="DTF48" s="539"/>
      <c r="DTG48" s="539"/>
      <c r="DTH48" s="539"/>
      <c r="DTI48" s="539"/>
      <c r="DTJ48" s="539"/>
      <c r="DTK48" s="539"/>
      <c r="DTL48" s="539"/>
      <c r="DTM48" s="539"/>
      <c r="DTN48" s="539"/>
      <c r="DTO48" s="539"/>
      <c r="DTP48" s="539"/>
      <c r="DTQ48" s="539"/>
      <c r="DTR48" s="539"/>
      <c r="DTS48" s="539"/>
      <c r="DTT48" s="539"/>
      <c r="DTU48" s="539"/>
      <c r="DTV48" s="539"/>
      <c r="DTW48" s="539"/>
      <c r="DTX48" s="539"/>
      <c r="DTY48" s="539"/>
      <c r="DTZ48" s="539"/>
      <c r="DUA48" s="539"/>
      <c r="DUB48" s="539"/>
      <c r="DUC48" s="539"/>
      <c r="DUD48" s="539"/>
      <c r="DUE48" s="539"/>
      <c r="DUF48" s="539"/>
      <c r="DUG48" s="539"/>
      <c r="DUH48" s="539"/>
      <c r="DUI48" s="539"/>
      <c r="DUJ48" s="539"/>
      <c r="DUK48" s="539"/>
      <c r="DUL48" s="539"/>
      <c r="DUM48" s="539"/>
      <c r="DUN48" s="539"/>
      <c r="DUO48" s="539"/>
      <c r="DUP48" s="539"/>
      <c r="DUQ48" s="539"/>
      <c r="DUR48" s="539"/>
      <c r="DUS48" s="539"/>
      <c r="DUT48" s="539"/>
      <c r="DUU48" s="539"/>
      <c r="DUV48" s="539"/>
      <c r="DUW48" s="539"/>
      <c r="DUX48" s="539"/>
      <c r="DUY48" s="539"/>
      <c r="DUZ48" s="539"/>
      <c r="DVA48" s="539"/>
      <c r="DVB48" s="539"/>
      <c r="DVC48" s="539"/>
      <c r="DVD48" s="539"/>
      <c r="DVE48" s="539"/>
      <c r="DVF48" s="539"/>
      <c r="DVG48" s="539"/>
      <c r="DVH48" s="539"/>
      <c r="DVI48" s="539"/>
      <c r="DVJ48" s="539"/>
      <c r="DVK48" s="539"/>
      <c r="DVL48" s="539"/>
      <c r="DVM48" s="539"/>
      <c r="DVN48" s="539"/>
      <c r="DVO48" s="539"/>
      <c r="DVP48" s="539"/>
      <c r="DVQ48" s="539"/>
      <c r="DVR48" s="539"/>
      <c r="DVS48" s="539"/>
      <c r="DVT48" s="539"/>
      <c r="DVU48" s="539"/>
      <c r="DVV48" s="539"/>
      <c r="DVW48" s="539"/>
      <c r="DVX48" s="539"/>
      <c r="DVY48" s="539"/>
      <c r="DVZ48" s="539"/>
      <c r="DWA48" s="539"/>
      <c r="DWB48" s="539"/>
      <c r="DWC48" s="539"/>
      <c r="DWD48" s="539"/>
      <c r="DWE48" s="539"/>
      <c r="DWF48" s="539"/>
      <c r="DWG48" s="539"/>
      <c r="DWH48" s="539"/>
      <c r="DWI48" s="539"/>
      <c r="DWJ48" s="539"/>
      <c r="DWK48" s="539"/>
      <c r="DWL48" s="539"/>
      <c r="DWM48" s="539"/>
      <c r="DWN48" s="539"/>
      <c r="DWO48" s="539"/>
      <c r="DWP48" s="539"/>
      <c r="DWQ48" s="539"/>
      <c r="DWR48" s="539"/>
      <c r="DWS48" s="539"/>
      <c r="DWT48" s="539"/>
      <c r="DWU48" s="539"/>
      <c r="DWV48" s="539"/>
      <c r="DWW48" s="539"/>
      <c r="DWX48" s="539"/>
      <c r="DWY48" s="539"/>
      <c r="DWZ48" s="539"/>
      <c r="DXA48" s="539"/>
      <c r="DXB48" s="539"/>
      <c r="DXC48" s="539"/>
      <c r="DXD48" s="539"/>
      <c r="DXE48" s="539"/>
      <c r="DXF48" s="539"/>
      <c r="DXG48" s="539"/>
      <c r="DXH48" s="539"/>
      <c r="DXI48" s="539"/>
      <c r="DXJ48" s="539"/>
      <c r="DXK48" s="539"/>
      <c r="DXL48" s="539"/>
      <c r="DXM48" s="539"/>
      <c r="DXN48" s="539"/>
      <c r="DXO48" s="539"/>
      <c r="DXP48" s="539"/>
      <c r="DXQ48" s="539"/>
      <c r="DXR48" s="539"/>
      <c r="DXS48" s="539"/>
      <c r="DXT48" s="539"/>
      <c r="DXU48" s="539"/>
      <c r="DXV48" s="539"/>
      <c r="DXW48" s="539"/>
      <c r="DXX48" s="539"/>
      <c r="DXY48" s="539"/>
      <c r="DXZ48" s="539"/>
      <c r="DYA48" s="539"/>
      <c r="DYB48" s="539"/>
      <c r="DYC48" s="539"/>
      <c r="DYD48" s="539"/>
      <c r="DYE48" s="539"/>
      <c r="DYF48" s="539"/>
      <c r="DYG48" s="539"/>
      <c r="DYH48" s="539"/>
      <c r="DYI48" s="539"/>
      <c r="DYJ48" s="539"/>
      <c r="DYK48" s="539"/>
      <c r="DYL48" s="539"/>
      <c r="DYM48" s="539"/>
      <c r="DYN48" s="539"/>
      <c r="DYO48" s="539"/>
      <c r="DYP48" s="539"/>
      <c r="DYQ48" s="539"/>
      <c r="DYR48" s="539"/>
      <c r="DYS48" s="539"/>
      <c r="DYT48" s="539"/>
      <c r="DYU48" s="539"/>
      <c r="DYV48" s="539"/>
      <c r="DYW48" s="539"/>
      <c r="DYX48" s="539"/>
      <c r="DYY48" s="539"/>
      <c r="DYZ48" s="539"/>
      <c r="DZA48" s="539"/>
      <c r="DZB48" s="539"/>
      <c r="DZC48" s="539"/>
      <c r="DZD48" s="539"/>
      <c r="DZE48" s="539"/>
      <c r="DZF48" s="539"/>
      <c r="DZG48" s="539"/>
      <c r="DZH48" s="539"/>
      <c r="DZI48" s="539"/>
      <c r="DZJ48" s="539"/>
      <c r="DZK48" s="539"/>
      <c r="DZL48" s="539"/>
      <c r="DZM48" s="539"/>
      <c r="DZN48" s="539"/>
      <c r="DZO48" s="539"/>
      <c r="DZP48" s="539"/>
      <c r="DZQ48" s="539"/>
      <c r="DZR48" s="539"/>
      <c r="DZS48" s="539"/>
      <c r="DZT48" s="539"/>
      <c r="DZU48" s="539"/>
      <c r="DZV48" s="539"/>
      <c r="DZW48" s="539"/>
      <c r="DZX48" s="539"/>
      <c r="DZY48" s="539"/>
      <c r="DZZ48" s="539"/>
      <c r="EAA48" s="539"/>
      <c r="EAB48" s="539"/>
      <c r="EAC48" s="539"/>
      <c r="EAD48" s="539"/>
      <c r="EAE48" s="539"/>
      <c r="EAF48" s="539"/>
      <c r="EAG48" s="539"/>
      <c r="EAH48" s="539"/>
      <c r="EAI48" s="539"/>
      <c r="EAJ48" s="539"/>
      <c r="EAK48" s="539"/>
      <c r="EAL48" s="539"/>
      <c r="EAM48" s="539"/>
      <c r="EAN48" s="539"/>
      <c r="EAO48" s="539"/>
      <c r="EAP48" s="539"/>
      <c r="EAQ48" s="539"/>
      <c r="EAR48" s="539"/>
      <c r="EAS48" s="539"/>
      <c r="EAT48" s="539"/>
      <c r="EAU48" s="539"/>
      <c r="EAV48" s="539"/>
      <c r="EAW48" s="539"/>
      <c r="EAX48" s="539"/>
      <c r="EAY48" s="539"/>
      <c r="EAZ48" s="539"/>
      <c r="EBA48" s="539"/>
      <c r="EBB48" s="539"/>
      <c r="EBC48" s="539"/>
      <c r="EBD48" s="539"/>
      <c r="EBE48" s="539"/>
      <c r="EBF48" s="539"/>
      <c r="EBG48" s="539"/>
      <c r="EBH48" s="539"/>
      <c r="EBI48" s="539"/>
      <c r="EBJ48" s="539"/>
      <c r="EBK48" s="539"/>
      <c r="EBL48" s="539"/>
      <c r="EBM48" s="539"/>
      <c r="EBN48" s="539"/>
      <c r="EBO48" s="539"/>
      <c r="EBP48" s="539"/>
      <c r="EBQ48" s="539"/>
      <c r="EBR48" s="539"/>
      <c r="EBS48" s="539"/>
      <c r="EBT48" s="539"/>
      <c r="EBU48" s="539"/>
      <c r="EBV48" s="539"/>
      <c r="EBW48" s="539"/>
      <c r="EBX48" s="539"/>
      <c r="EBY48" s="539"/>
      <c r="EBZ48" s="539"/>
      <c r="ECA48" s="539"/>
      <c r="ECB48" s="539"/>
      <c r="ECC48" s="539"/>
      <c r="ECD48" s="539"/>
      <c r="ECE48" s="539"/>
      <c r="ECF48" s="539"/>
      <c r="ECG48" s="539"/>
      <c r="ECH48" s="539"/>
      <c r="ECI48" s="539"/>
      <c r="ECJ48" s="539"/>
      <c r="ECK48" s="539"/>
      <c r="ECL48" s="539"/>
      <c r="ECM48" s="539"/>
      <c r="ECN48" s="539"/>
      <c r="ECO48" s="539"/>
      <c r="ECP48" s="539"/>
      <c r="ECQ48" s="539"/>
      <c r="ECR48" s="539"/>
      <c r="ECS48" s="539"/>
      <c r="ECT48" s="539"/>
      <c r="ECU48" s="539"/>
      <c r="ECV48" s="539"/>
      <c r="ECW48" s="539"/>
      <c r="ECX48" s="539"/>
      <c r="ECY48" s="539"/>
      <c r="ECZ48" s="539"/>
      <c r="EDA48" s="539"/>
      <c r="EDB48" s="539"/>
      <c r="EDC48" s="539"/>
      <c r="EDD48" s="539"/>
      <c r="EDE48" s="539"/>
      <c r="EDF48" s="539"/>
      <c r="EDG48" s="539"/>
      <c r="EDH48" s="539"/>
      <c r="EDI48" s="539"/>
      <c r="EDJ48" s="539"/>
      <c r="EDK48" s="539"/>
      <c r="EDL48" s="539"/>
      <c r="EDM48" s="539"/>
      <c r="EDN48" s="539"/>
      <c r="EDO48" s="539"/>
      <c r="EDP48" s="539"/>
      <c r="EDQ48" s="539"/>
      <c r="EDR48" s="539"/>
      <c r="EDS48" s="539"/>
      <c r="EDT48" s="539"/>
      <c r="EDU48" s="539"/>
      <c r="EDV48" s="539"/>
      <c r="EDW48" s="539"/>
      <c r="EDX48" s="539"/>
      <c r="EDY48" s="539"/>
      <c r="EDZ48" s="539"/>
      <c r="EEA48" s="539"/>
      <c r="EEB48" s="539"/>
      <c r="EEC48" s="539"/>
      <c r="EED48" s="539"/>
      <c r="EEE48" s="539"/>
      <c r="EEF48" s="539"/>
      <c r="EEG48" s="539"/>
      <c r="EEH48" s="539"/>
      <c r="EEI48" s="539"/>
      <c r="EEJ48" s="539"/>
      <c r="EEK48" s="539"/>
      <c r="EEL48" s="539"/>
      <c r="EEM48" s="539"/>
      <c r="EEN48" s="539"/>
      <c r="EEO48" s="539"/>
      <c r="EEP48" s="539"/>
      <c r="EEQ48" s="539"/>
      <c r="EER48" s="539"/>
      <c r="EES48" s="539"/>
      <c r="EET48" s="539"/>
      <c r="EEU48" s="539"/>
      <c r="EEV48" s="539"/>
      <c r="EEW48" s="539"/>
      <c r="EEX48" s="539"/>
      <c r="EEY48" s="539"/>
      <c r="EEZ48" s="539"/>
      <c r="EFA48" s="539"/>
      <c r="EFB48" s="539"/>
      <c r="EFC48" s="539"/>
      <c r="EFD48" s="539"/>
      <c r="EFE48" s="539"/>
      <c r="EFF48" s="539"/>
      <c r="EFG48" s="539"/>
      <c r="EFH48" s="539"/>
      <c r="EFI48" s="539"/>
      <c r="EFJ48" s="539"/>
      <c r="EFK48" s="539"/>
      <c r="EFL48" s="539"/>
      <c r="EFM48" s="539"/>
      <c r="EFN48" s="539"/>
      <c r="EFO48" s="539"/>
      <c r="EFP48" s="539"/>
      <c r="EFQ48" s="539"/>
      <c r="EFR48" s="539"/>
      <c r="EFS48" s="539"/>
      <c r="EFT48" s="539"/>
      <c r="EFU48" s="539"/>
      <c r="EFV48" s="539"/>
      <c r="EFW48" s="539"/>
      <c r="EFX48" s="539"/>
      <c r="EFY48" s="539"/>
      <c r="EFZ48" s="539"/>
      <c r="EGA48" s="539"/>
      <c r="EGB48" s="539"/>
      <c r="EGC48" s="539"/>
      <c r="EGD48" s="539"/>
      <c r="EGE48" s="539"/>
      <c r="EGF48" s="539"/>
      <c r="EGG48" s="539"/>
      <c r="EGH48" s="539"/>
      <c r="EGI48" s="539"/>
      <c r="EGJ48" s="539"/>
      <c r="EGK48" s="539"/>
      <c r="EGL48" s="539"/>
      <c r="EGM48" s="539"/>
      <c r="EGN48" s="539"/>
      <c r="EGO48" s="539"/>
      <c r="EGP48" s="539"/>
      <c r="EGQ48" s="539"/>
      <c r="EGR48" s="539"/>
      <c r="EGS48" s="539"/>
      <c r="EGT48" s="539"/>
      <c r="EGU48" s="539"/>
      <c r="EGV48" s="539"/>
      <c r="EGW48" s="539"/>
      <c r="EGX48" s="539"/>
      <c r="EGY48" s="539"/>
      <c r="EGZ48" s="539"/>
      <c r="EHA48" s="539"/>
      <c r="EHB48" s="539"/>
      <c r="EHC48" s="539"/>
      <c r="EHD48" s="539"/>
      <c r="EHE48" s="539"/>
      <c r="EHF48" s="539"/>
      <c r="EHG48" s="539"/>
      <c r="EHH48" s="539"/>
      <c r="EHI48" s="539"/>
      <c r="EHJ48" s="539"/>
      <c r="EHK48" s="539"/>
      <c r="EHL48" s="539"/>
      <c r="EHM48" s="539"/>
      <c r="EHN48" s="539"/>
      <c r="EHO48" s="539"/>
      <c r="EHP48" s="539"/>
      <c r="EHQ48" s="539"/>
      <c r="EHR48" s="539"/>
      <c r="EHS48" s="539"/>
      <c r="EHT48" s="539"/>
      <c r="EHU48" s="539"/>
      <c r="EHV48" s="539"/>
      <c r="EHW48" s="539"/>
      <c r="EHX48" s="539"/>
      <c r="EHY48" s="539"/>
      <c r="EHZ48" s="539"/>
      <c r="EIA48" s="539"/>
      <c r="EIB48" s="539"/>
      <c r="EIC48" s="539"/>
      <c r="EID48" s="539"/>
      <c r="EIE48" s="539"/>
      <c r="EIF48" s="539"/>
      <c r="EIG48" s="539"/>
      <c r="EIH48" s="539"/>
      <c r="EII48" s="539"/>
      <c r="EIJ48" s="539"/>
      <c r="EIK48" s="539"/>
      <c r="EIL48" s="539"/>
      <c r="EIM48" s="539"/>
      <c r="EIN48" s="539"/>
      <c r="EIO48" s="539"/>
      <c r="EIP48" s="539"/>
      <c r="EIQ48" s="539"/>
      <c r="EIR48" s="539"/>
      <c r="EIS48" s="539"/>
      <c r="EIT48" s="539"/>
      <c r="EIU48" s="539"/>
      <c r="EIV48" s="539"/>
      <c r="EIW48" s="539"/>
      <c r="EIX48" s="539"/>
      <c r="EIY48" s="539"/>
      <c r="EIZ48" s="539"/>
      <c r="EJA48" s="539"/>
      <c r="EJB48" s="539"/>
      <c r="EJC48" s="539"/>
      <c r="EJD48" s="539"/>
      <c r="EJE48" s="539"/>
      <c r="EJF48" s="539"/>
      <c r="EJG48" s="539"/>
      <c r="EJH48" s="539"/>
      <c r="EJI48" s="539"/>
      <c r="EJJ48" s="539"/>
      <c r="EJK48" s="539"/>
      <c r="EJL48" s="539"/>
      <c r="EJM48" s="539"/>
      <c r="EJN48" s="539"/>
      <c r="EJO48" s="539"/>
      <c r="EJP48" s="539"/>
      <c r="EJQ48" s="539"/>
      <c r="EJR48" s="539"/>
      <c r="EJS48" s="539"/>
      <c r="EJT48" s="539"/>
      <c r="EJU48" s="539"/>
      <c r="EJV48" s="539"/>
      <c r="EJW48" s="539"/>
      <c r="EJX48" s="539"/>
      <c r="EJY48" s="539"/>
      <c r="EJZ48" s="539"/>
      <c r="EKA48" s="539"/>
      <c r="EKB48" s="539"/>
      <c r="EKC48" s="539"/>
      <c r="EKD48" s="539"/>
      <c r="EKE48" s="539"/>
      <c r="EKF48" s="539"/>
      <c r="EKG48" s="539"/>
      <c r="EKH48" s="539"/>
      <c r="EKI48" s="539"/>
      <c r="EKJ48" s="539"/>
      <c r="EKK48" s="539"/>
      <c r="EKL48" s="539"/>
      <c r="EKM48" s="539"/>
      <c r="EKN48" s="539"/>
      <c r="EKO48" s="539"/>
      <c r="EKP48" s="539"/>
      <c r="EKQ48" s="539"/>
      <c r="EKR48" s="539"/>
      <c r="EKS48" s="539"/>
      <c r="EKT48" s="539"/>
      <c r="EKU48" s="539"/>
      <c r="EKV48" s="539"/>
      <c r="EKW48" s="539"/>
      <c r="EKX48" s="539"/>
      <c r="EKY48" s="539"/>
      <c r="EKZ48" s="539"/>
      <c r="ELA48" s="539"/>
      <c r="ELB48" s="539"/>
      <c r="ELC48" s="539"/>
      <c r="ELD48" s="539"/>
      <c r="ELE48" s="539"/>
      <c r="ELF48" s="539"/>
      <c r="ELG48" s="539"/>
      <c r="ELH48" s="539"/>
      <c r="ELI48" s="539"/>
      <c r="ELJ48" s="539"/>
      <c r="ELK48" s="539"/>
      <c r="ELL48" s="539"/>
      <c r="ELM48" s="539"/>
      <c r="ELN48" s="539"/>
      <c r="ELO48" s="539"/>
      <c r="ELP48" s="539"/>
      <c r="ELQ48" s="539"/>
      <c r="ELR48" s="539"/>
      <c r="ELS48" s="539"/>
      <c r="ELT48" s="539"/>
      <c r="ELU48" s="539"/>
      <c r="ELV48" s="539"/>
      <c r="ELW48" s="539"/>
      <c r="ELX48" s="539"/>
      <c r="ELY48" s="539"/>
      <c r="ELZ48" s="539"/>
      <c r="EMA48" s="539"/>
      <c r="EMB48" s="539"/>
      <c r="EMC48" s="539"/>
      <c r="EMD48" s="539"/>
      <c r="EME48" s="539"/>
      <c r="EMF48" s="539"/>
      <c r="EMG48" s="539"/>
      <c r="EMH48" s="539"/>
      <c r="EMI48" s="539"/>
      <c r="EMJ48" s="539"/>
      <c r="EMK48" s="539"/>
      <c r="EML48" s="539"/>
      <c r="EMM48" s="539"/>
      <c r="EMN48" s="539"/>
      <c r="EMO48" s="539"/>
      <c r="EMP48" s="539"/>
      <c r="EMQ48" s="539"/>
      <c r="EMR48" s="539"/>
      <c r="EMS48" s="539"/>
      <c r="EMT48" s="539"/>
      <c r="EMU48" s="539"/>
      <c r="EMV48" s="539"/>
      <c r="EMW48" s="539"/>
      <c r="EMX48" s="539"/>
      <c r="EMY48" s="539"/>
      <c r="EMZ48" s="539"/>
      <c r="ENA48" s="539"/>
      <c r="ENB48" s="539"/>
      <c r="ENC48" s="539"/>
      <c r="END48" s="539"/>
      <c r="ENE48" s="539"/>
      <c r="ENF48" s="539"/>
      <c r="ENG48" s="539"/>
      <c r="ENH48" s="539"/>
      <c r="ENI48" s="539"/>
      <c r="ENJ48" s="539"/>
      <c r="ENK48" s="539"/>
      <c r="ENL48" s="539"/>
      <c r="ENM48" s="539"/>
      <c r="ENN48" s="539"/>
      <c r="ENO48" s="539"/>
      <c r="ENP48" s="539"/>
      <c r="ENQ48" s="539"/>
      <c r="ENR48" s="539"/>
      <c r="ENS48" s="539"/>
      <c r="ENT48" s="539"/>
      <c r="ENU48" s="539"/>
      <c r="ENV48" s="539"/>
      <c r="ENW48" s="539"/>
      <c r="ENX48" s="539"/>
      <c r="ENY48" s="539"/>
      <c r="ENZ48" s="539"/>
      <c r="EOA48" s="539"/>
      <c r="EOB48" s="539"/>
      <c r="EOC48" s="539"/>
      <c r="EOD48" s="539"/>
      <c r="EOE48" s="539"/>
      <c r="EOF48" s="539"/>
      <c r="EOG48" s="539"/>
      <c r="EOH48" s="539"/>
      <c r="EOI48" s="539"/>
      <c r="EOJ48" s="539"/>
      <c r="EOK48" s="539"/>
      <c r="EOL48" s="539"/>
      <c r="EOM48" s="539"/>
      <c r="EON48" s="539"/>
      <c r="EOO48" s="539"/>
      <c r="EOP48" s="539"/>
      <c r="EOQ48" s="539"/>
      <c r="EOR48" s="539"/>
      <c r="EOS48" s="539"/>
      <c r="EOT48" s="539"/>
      <c r="EOU48" s="539"/>
      <c r="EOV48" s="539"/>
      <c r="EOW48" s="539"/>
      <c r="EOX48" s="539"/>
      <c r="EOY48" s="539"/>
      <c r="EOZ48" s="539"/>
      <c r="EPA48" s="539"/>
      <c r="EPB48" s="539"/>
      <c r="EPC48" s="539"/>
      <c r="EPD48" s="539"/>
      <c r="EPE48" s="539"/>
      <c r="EPF48" s="539"/>
      <c r="EPG48" s="539"/>
      <c r="EPH48" s="539"/>
      <c r="EPI48" s="539"/>
      <c r="EPJ48" s="539"/>
      <c r="EPK48" s="539"/>
      <c r="EPL48" s="539"/>
      <c r="EPM48" s="539"/>
      <c r="EPN48" s="539"/>
      <c r="EPO48" s="539"/>
      <c r="EPP48" s="539"/>
      <c r="EPQ48" s="539"/>
      <c r="EPR48" s="539"/>
      <c r="EPS48" s="539"/>
      <c r="EPT48" s="539"/>
      <c r="EPU48" s="539"/>
      <c r="EPV48" s="539"/>
      <c r="EPW48" s="539"/>
      <c r="EPX48" s="539"/>
      <c r="EPY48" s="539"/>
      <c r="EPZ48" s="539"/>
      <c r="EQA48" s="539"/>
      <c r="EQB48" s="539"/>
      <c r="EQC48" s="539"/>
      <c r="EQD48" s="539"/>
      <c r="EQE48" s="539"/>
      <c r="EQF48" s="539"/>
      <c r="EQG48" s="539"/>
      <c r="EQH48" s="539"/>
      <c r="EQI48" s="539"/>
      <c r="EQJ48" s="539"/>
      <c r="EQK48" s="539"/>
      <c r="EQL48" s="539"/>
      <c r="EQM48" s="539"/>
      <c r="EQN48" s="539"/>
      <c r="EQO48" s="539"/>
      <c r="EQP48" s="539"/>
      <c r="EQQ48" s="539"/>
      <c r="EQR48" s="539"/>
      <c r="EQS48" s="539"/>
      <c r="EQT48" s="539"/>
      <c r="EQU48" s="539"/>
      <c r="EQV48" s="539"/>
      <c r="EQW48" s="539"/>
      <c r="EQX48" s="539"/>
      <c r="EQY48" s="539"/>
      <c r="EQZ48" s="539"/>
      <c r="ERA48" s="539"/>
      <c r="ERB48" s="539"/>
      <c r="ERC48" s="539"/>
      <c r="ERD48" s="539"/>
      <c r="ERE48" s="539"/>
      <c r="ERF48" s="539"/>
      <c r="ERG48" s="539"/>
      <c r="ERH48" s="539"/>
      <c r="ERI48" s="539"/>
      <c r="ERJ48" s="539"/>
      <c r="ERK48" s="539"/>
      <c r="ERL48" s="539"/>
      <c r="ERM48" s="539"/>
      <c r="ERN48" s="539"/>
      <c r="ERO48" s="539"/>
      <c r="ERP48" s="539"/>
      <c r="ERQ48" s="539"/>
      <c r="ERR48" s="539"/>
      <c r="ERS48" s="539"/>
      <c r="ERT48" s="539"/>
      <c r="ERU48" s="539"/>
      <c r="ERV48" s="539"/>
      <c r="ERW48" s="539"/>
      <c r="ERX48" s="539"/>
      <c r="ERY48" s="539"/>
      <c r="ERZ48" s="539"/>
      <c r="ESA48" s="539"/>
      <c r="ESB48" s="539"/>
      <c r="ESC48" s="539"/>
      <c r="ESD48" s="539"/>
      <c r="ESE48" s="539"/>
      <c r="ESF48" s="539"/>
      <c r="ESG48" s="539"/>
      <c r="ESH48" s="539"/>
      <c r="ESI48" s="539"/>
      <c r="ESJ48" s="539"/>
      <c r="ESK48" s="539"/>
      <c r="ESL48" s="539"/>
      <c r="ESM48" s="539"/>
      <c r="ESN48" s="539"/>
      <c r="ESO48" s="539"/>
      <c r="ESP48" s="539"/>
      <c r="ESQ48" s="539"/>
      <c r="ESR48" s="539"/>
      <c r="ESS48" s="539"/>
      <c r="EST48" s="539"/>
      <c r="ESU48" s="539"/>
      <c r="ESV48" s="539"/>
      <c r="ESW48" s="539"/>
      <c r="ESX48" s="539"/>
      <c r="ESY48" s="539"/>
      <c r="ESZ48" s="539"/>
      <c r="ETA48" s="539"/>
      <c r="ETB48" s="539"/>
      <c r="ETC48" s="539"/>
      <c r="ETD48" s="539"/>
      <c r="ETE48" s="539"/>
      <c r="ETF48" s="539"/>
      <c r="ETG48" s="539"/>
      <c r="ETH48" s="539"/>
      <c r="ETI48" s="539"/>
      <c r="ETJ48" s="539"/>
      <c r="ETK48" s="539"/>
      <c r="ETL48" s="539"/>
      <c r="ETM48" s="539"/>
      <c r="ETN48" s="539"/>
      <c r="ETO48" s="539"/>
      <c r="ETP48" s="539"/>
      <c r="ETQ48" s="539"/>
      <c r="ETR48" s="539"/>
      <c r="ETS48" s="539"/>
      <c r="ETT48" s="539"/>
      <c r="ETU48" s="539"/>
      <c r="ETV48" s="539"/>
      <c r="ETW48" s="539"/>
      <c r="ETX48" s="539"/>
      <c r="ETY48" s="539"/>
      <c r="ETZ48" s="539"/>
      <c r="EUA48" s="539"/>
      <c r="EUB48" s="539"/>
      <c r="EUC48" s="539"/>
      <c r="EUD48" s="539"/>
      <c r="EUE48" s="539"/>
      <c r="EUF48" s="539"/>
      <c r="EUG48" s="539"/>
      <c r="EUH48" s="539"/>
      <c r="EUI48" s="539"/>
      <c r="EUJ48" s="539"/>
      <c r="EUK48" s="539"/>
      <c r="EUL48" s="539"/>
      <c r="EUM48" s="539"/>
      <c r="EUN48" s="539"/>
      <c r="EUO48" s="539"/>
      <c r="EUP48" s="539"/>
      <c r="EUQ48" s="539"/>
      <c r="EUR48" s="539"/>
      <c r="EUS48" s="539"/>
      <c r="EUT48" s="539"/>
      <c r="EUU48" s="539"/>
      <c r="EUV48" s="539"/>
      <c r="EUW48" s="539"/>
      <c r="EUX48" s="539"/>
      <c r="EUY48" s="539"/>
      <c r="EUZ48" s="539"/>
      <c r="EVA48" s="539"/>
      <c r="EVB48" s="539"/>
      <c r="EVC48" s="539"/>
      <c r="EVD48" s="539"/>
      <c r="EVE48" s="539"/>
      <c r="EVF48" s="539"/>
      <c r="EVG48" s="539"/>
      <c r="EVH48" s="539"/>
      <c r="EVI48" s="539"/>
      <c r="EVJ48" s="539"/>
      <c r="EVK48" s="539"/>
      <c r="EVL48" s="539"/>
      <c r="EVM48" s="539"/>
      <c r="EVN48" s="539"/>
      <c r="EVO48" s="539"/>
      <c r="EVP48" s="539"/>
      <c r="EVQ48" s="539"/>
      <c r="EVR48" s="539"/>
      <c r="EVS48" s="539"/>
      <c r="EVT48" s="539"/>
      <c r="EVU48" s="539"/>
      <c r="EVV48" s="539"/>
      <c r="EVW48" s="539"/>
      <c r="EVX48" s="539"/>
      <c r="EVY48" s="539"/>
      <c r="EVZ48" s="539"/>
      <c r="EWA48" s="539"/>
      <c r="EWB48" s="539"/>
      <c r="EWC48" s="539"/>
      <c r="EWD48" s="539"/>
      <c r="EWE48" s="539"/>
      <c r="EWF48" s="539"/>
      <c r="EWG48" s="539"/>
      <c r="EWH48" s="539"/>
      <c r="EWI48" s="539"/>
      <c r="EWJ48" s="539"/>
      <c r="EWK48" s="539"/>
      <c r="EWL48" s="539"/>
      <c r="EWM48" s="539"/>
      <c r="EWN48" s="539"/>
      <c r="EWO48" s="539"/>
      <c r="EWP48" s="539"/>
      <c r="EWQ48" s="539"/>
      <c r="EWR48" s="539"/>
      <c r="EWS48" s="539"/>
      <c r="EWT48" s="539"/>
      <c r="EWU48" s="539"/>
      <c r="EWV48" s="539"/>
      <c r="EWW48" s="539"/>
      <c r="EWX48" s="539"/>
      <c r="EWY48" s="539"/>
      <c r="EWZ48" s="539"/>
      <c r="EXA48" s="539"/>
      <c r="EXB48" s="539"/>
      <c r="EXC48" s="539"/>
      <c r="EXD48" s="539"/>
      <c r="EXE48" s="539"/>
      <c r="EXF48" s="539"/>
      <c r="EXG48" s="539"/>
      <c r="EXH48" s="539"/>
      <c r="EXI48" s="539"/>
      <c r="EXJ48" s="539"/>
      <c r="EXK48" s="539"/>
      <c r="EXL48" s="539"/>
      <c r="EXM48" s="539"/>
      <c r="EXN48" s="539"/>
      <c r="EXO48" s="539"/>
      <c r="EXP48" s="539"/>
      <c r="EXQ48" s="539"/>
      <c r="EXR48" s="539"/>
      <c r="EXS48" s="539"/>
      <c r="EXT48" s="539"/>
      <c r="EXU48" s="539"/>
      <c r="EXV48" s="539"/>
      <c r="EXW48" s="539"/>
      <c r="EXX48" s="539"/>
      <c r="EXY48" s="539"/>
      <c r="EXZ48" s="539"/>
      <c r="EYA48" s="539"/>
      <c r="EYB48" s="539"/>
      <c r="EYC48" s="539"/>
      <c r="EYD48" s="539"/>
      <c r="EYE48" s="539"/>
      <c r="EYF48" s="539"/>
      <c r="EYG48" s="539"/>
      <c r="EYH48" s="539"/>
      <c r="EYI48" s="539"/>
      <c r="EYJ48" s="539"/>
      <c r="EYK48" s="539"/>
      <c r="EYL48" s="539"/>
      <c r="EYM48" s="539"/>
      <c r="EYN48" s="539"/>
      <c r="EYO48" s="539"/>
      <c r="EYP48" s="539"/>
      <c r="EYQ48" s="539"/>
      <c r="EYR48" s="539"/>
      <c r="EYS48" s="539"/>
      <c r="EYT48" s="539"/>
      <c r="EYU48" s="539"/>
      <c r="EYV48" s="539"/>
      <c r="EYW48" s="539"/>
      <c r="EYX48" s="539"/>
      <c r="EYY48" s="539"/>
      <c r="EYZ48" s="539"/>
      <c r="EZA48" s="539"/>
      <c r="EZB48" s="539"/>
      <c r="EZC48" s="539"/>
      <c r="EZD48" s="539"/>
      <c r="EZE48" s="539"/>
      <c r="EZF48" s="539"/>
      <c r="EZG48" s="539"/>
      <c r="EZH48" s="539"/>
      <c r="EZI48" s="539"/>
      <c r="EZJ48" s="539"/>
      <c r="EZK48" s="539"/>
      <c r="EZL48" s="539"/>
      <c r="EZM48" s="539"/>
      <c r="EZN48" s="539"/>
      <c r="EZO48" s="539"/>
      <c r="EZP48" s="539"/>
      <c r="EZQ48" s="539"/>
      <c r="EZR48" s="539"/>
      <c r="EZS48" s="539"/>
      <c r="EZT48" s="539"/>
      <c r="EZU48" s="539"/>
      <c r="EZV48" s="539"/>
      <c r="EZW48" s="539"/>
      <c r="EZX48" s="539"/>
      <c r="EZY48" s="539"/>
      <c r="EZZ48" s="539"/>
      <c r="FAA48" s="539"/>
      <c r="FAB48" s="539"/>
      <c r="FAC48" s="539"/>
      <c r="FAD48" s="539"/>
      <c r="FAE48" s="539"/>
      <c r="FAF48" s="539"/>
      <c r="FAG48" s="539"/>
      <c r="FAH48" s="539"/>
      <c r="FAI48" s="539"/>
      <c r="FAJ48" s="539"/>
      <c r="FAK48" s="539"/>
      <c r="FAL48" s="539"/>
      <c r="FAM48" s="539"/>
      <c r="FAN48" s="539"/>
      <c r="FAO48" s="539"/>
      <c r="FAP48" s="539"/>
      <c r="FAQ48" s="539"/>
      <c r="FAR48" s="539"/>
      <c r="FAS48" s="539"/>
      <c r="FAT48" s="539"/>
      <c r="FAU48" s="539"/>
      <c r="FAV48" s="539"/>
      <c r="FAW48" s="539"/>
      <c r="FAX48" s="539"/>
      <c r="FAY48" s="539"/>
      <c r="FAZ48" s="539"/>
      <c r="FBA48" s="539"/>
      <c r="FBB48" s="539"/>
      <c r="FBC48" s="539"/>
      <c r="FBD48" s="539"/>
      <c r="FBE48" s="539"/>
      <c r="FBF48" s="539"/>
      <c r="FBG48" s="539"/>
      <c r="FBH48" s="539"/>
      <c r="FBI48" s="539"/>
      <c r="FBJ48" s="539"/>
      <c r="FBK48" s="539"/>
      <c r="FBL48" s="539"/>
      <c r="FBM48" s="539"/>
      <c r="FBN48" s="539"/>
      <c r="FBO48" s="539"/>
      <c r="FBP48" s="539"/>
      <c r="FBQ48" s="539"/>
      <c r="FBR48" s="539"/>
      <c r="FBS48" s="539"/>
      <c r="FBT48" s="539"/>
      <c r="FBU48" s="539"/>
      <c r="FBV48" s="539"/>
      <c r="FBW48" s="539"/>
      <c r="FBX48" s="539"/>
      <c r="FBY48" s="539"/>
      <c r="FBZ48" s="539"/>
      <c r="FCA48" s="539"/>
      <c r="FCB48" s="539"/>
      <c r="FCC48" s="539"/>
      <c r="FCD48" s="539"/>
      <c r="FCE48" s="539"/>
      <c r="FCF48" s="539"/>
      <c r="FCG48" s="539"/>
      <c r="FCH48" s="539"/>
      <c r="FCI48" s="539"/>
      <c r="FCJ48" s="539"/>
      <c r="FCK48" s="539"/>
      <c r="FCL48" s="539"/>
      <c r="FCM48" s="539"/>
      <c r="FCN48" s="539"/>
      <c r="FCO48" s="539"/>
      <c r="FCP48" s="539"/>
      <c r="FCQ48" s="539"/>
      <c r="FCR48" s="539"/>
      <c r="FCS48" s="539"/>
      <c r="FCT48" s="539"/>
      <c r="FCU48" s="539"/>
      <c r="FCV48" s="539"/>
      <c r="FCW48" s="539"/>
      <c r="FCX48" s="539"/>
      <c r="FCY48" s="539"/>
      <c r="FCZ48" s="539"/>
      <c r="FDA48" s="539"/>
      <c r="FDB48" s="539"/>
      <c r="FDC48" s="539"/>
      <c r="FDD48" s="539"/>
      <c r="FDE48" s="539"/>
      <c r="FDF48" s="539"/>
      <c r="FDG48" s="539"/>
      <c r="FDH48" s="539"/>
      <c r="FDI48" s="539"/>
      <c r="FDJ48" s="539"/>
      <c r="FDK48" s="539"/>
      <c r="FDL48" s="539"/>
      <c r="FDM48" s="539"/>
      <c r="FDN48" s="539"/>
      <c r="FDO48" s="539"/>
      <c r="FDP48" s="539"/>
      <c r="FDQ48" s="539"/>
      <c r="FDR48" s="539"/>
      <c r="FDS48" s="539"/>
      <c r="FDT48" s="539"/>
      <c r="FDU48" s="539"/>
      <c r="FDV48" s="539"/>
      <c r="FDW48" s="539"/>
      <c r="FDX48" s="539"/>
      <c r="FDY48" s="539"/>
      <c r="FDZ48" s="539"/>
      <c r="FEA48" s="539"/>
      <c r="FEB48" s="539"/>
      <c r="FEC48" s="539"/>
      <c r="FED48" s="539"/>
      <c r="FEE48" s="539"/>
      <c r="FEF48" s="539"/>
      <c r="FEG48" s="539"/>
      <c r="FEH48" s="539"/>
      <c r="FEI48" s="539"/>
      <c r="FEJ48" s="539"/>
      <c r="FEK48" s="539"/>
      <c r="FEL48" s="539"/>
      <c r="FEM48" s="539"/>
      <c r="FEN48" s="539"/>
      <c r="FEO48" s="539"/>
      <c r="FEP48" s="539"/>
      <c r="FEQ48" s="539"/>
      <c r="FER48" s="539"/>
      <c r="FES48" s="539"/>
      <c r="FET48" s="539"/>
      <c r="FEU48" s="539"/>
      <c r="FEV48" s="539"/>
      <c r="FEW48" s="539"/>
      <c r="FEX48" s="539"/>
      <c r="FEY48" s="539"/>
      <c r="FEZ48" s="539"/>
      <c r="FFA48" s="539"/>
      <c r="FFB48" s="539"/>
      <c r="FFC48" s="539"/>
      <c r="FFD48" s="539"/>
      <c r="FFE48" s="539"/>
      <c r="FFF48" s="539"/>
      <c r="FFG48" s="539"/>
      <c r="FFH48" s="539"/>
      <c r="FFI48" s="539"/>
      <c r="FFJ48" s="539"/>
      <c r="FFK48" s="539"/>
      <c r="FFL48" s="539"/>
      <c r="FFM48" s="539"/>
      <c r="FFN48" s="539"/>
      <c r="FFO48" s="539"/>
      <c r="FFP48" s="539"/>
      <c r="FFQ48" s="539"/>
      <c r="FFR48" s="539"/>
      <c r="FFS48" s="539"/>
      <c r="FFT48" s="539"/>
      <c r="FFU48" s="539"/>
      <c r="FFV48" s="539"/>
      <c r="FFW48" s="539"/>
      <c r="FFX48" s="539"/>
      <c r="FFY48" s="539"/>
      <c r="FFZ48" s="539"/>
      <c r="FGA48" s="539"/>
      <c r="FGB48" s="539"/>
      <c r="FGC48" s="539"/>
      <c r="FGD48" s="539"/>
      <c r="FGE48" s="539"/>
      <c r="FGF48" s="539"/>
      <c r="FGG48" s="539"/>
      <c r="FGH48" s="539"/>
      <c r="FGI48" s="539"/>
      <c r="FGJ48" s="539"/>
      <c r="FGK48" s="539"/>
      <c r="FGL48" s="539"/>
      <c r="FGM48" s="539"/>
      <c r="FGN48" s="539"/>
      <c r="FGO48" s="539"/>
      <c r="FGP48" s="539"/>
      <c r="FGQ48" s="539"/>
      <c r="FGR48" s="539"/>
      <c r="FGS48" s="539"/>
      <c r="FGT48" s="539"/>
      <c r="FGU48" s="539"/>
      <c r="FGV48" s="539"/>
      <c r="FGW48" s="539"/>
      <c r="FGX48" s="539"/>
      <c r="FGY48" s="539"/>
      <c r="FGZ48" s="539"/>
      <c r="FHA48" s="539"/>
      <c r="FHB48" s="539"/>
      <c r="FHC48" s="539"/>
      <c r="FHD48" s="539"/>
      <c r="FHE48" s="539"/>
      <c r="FHF48" s="539"/>
      <c r="FHG48" s="539"/>
      <c r="FHH48" s="539"/>
      <c r="FHI48" s="539"/>
      <c r="FHJ48" s="539"/>
      <c r="FHK48" s="539"/>
      <c r="FHL48" s="539"/>
      <c r="FHM48" s="539"/>
      <c r="FHN48" s="539"/>
      <c r="FHO48" s="539"/>
      <c r="FHP48" s="539"/>
      <c r="FHQ48" s="539"/>
      <c r="FHR48" s="539"/>
      <c r="FHS48" s="539"/>
      <c r="FHT48" s="539"/>
      <c r="FHU48" s="539"/>
      <c r="FHV48" s="539"/>
      <c r="FHW48" s="539"/>
      <c r="FHX48" s="539"/>
      <c r="FHY48" s="539"/>
      <c r="FHZ48" s="539"/>
      <c r="FIA48" s="539"/>
      <c r="FIB48" s="539"/>
      <c r="FIC48" s="539"/>
      <c r="FID48" s="539"/>
      <c r="FIE48" s="539"/>
      <c r="FIF48" s="539"/>
      <c r="FIG48" s="539"/>
      <c r="FIH48" s="539"/>
      <c r="FII48" s="539"/>
      <c r="FIJ48" s="539"/>
      <c r="FIK48" s="539"/>
      <c r="FIL48" s="539"/>
      <c r="FIM48" s="539"/>
      <c r="FIN48" s="539"/>
      <c r="FIO48" s="539"/>
      <c r="FIP48" s="539"/>
      <c r="FIQ48" s="539"/>
      <c r="FIR48" s="539"/>
      <c r="FIS48" s="539"/>
      <c r="FIT48" s="539"/>
      <c r="FIU48" s="539"/>
      <c r="FIV48" s="539"/>
      <c r="FIW48" s="539"/>
      <c r="FIX48" s="539"/>
      <c r="FIY48" s="539"/>
      <c r="FIZ48" s="539"/>
      <c r="FJA48" s="539"/>
      <c r="FJB48" s="539"/>
      <c r="FJC48" s="539"/>
      <c r="FJD48" s="539"/>
      <c r="FJE48" s="539"/>
      <c r="FJF48" s="539"/>
      <c r="FJG48" s="539"/>
      <c r="FJH48" s="539"/>
      <c r="FJI48" s="539"/>
      <c r="FJJ48" s="539"/>
      <c r="FJK48" s="539"/>
      <c r="FJL48" s="539"/>
      <c r="FJM48" s="539"/>
      <c r="FJN48" s="539"/>
      <c r="FJO48" s="539"/>
      <c r="FJP48" s="539"/>
      <c r="FJQ48" s="539"/>
      <c r="FJR48" s="539"/>
      <c r="FJS48" s="539"/>
      <c r="FJT48" s="539"/>
      <c r="FJU48" s="539"/>
      <c r="FJV48" s="539"/>
      <c r="FJW48" s="539"/>
      <c r="FJX48" s="539"/>
      <c r="FJY48" s="539"/>
      <c r="FJZ48" s="539"/>
      <c r="FKA48" s="539"/>
      <c r="FKB48" s="539"/>
      <c r="FKC48" s="539"/>
      <c r="FKD48" s="539"/>
      <c r="FKE48" s="539"/>
      <c r="FKF48" s="539"/>
      <c r="FKG48" s="539"/>
      <c r="FKH48" s="539"/>
      <c r="FKI48" s="539"/>
      <c r="FKJ48" s="539"/>
      <c r="FKK48" s="539"/>
      <c r="FKL48" s="539"/>
      <c r="FKM48" s="539"/>
      <c r="FKN48" s="539"/>
      <c r="FKO48" s="539"/>
      <c r="FKP48" s="539"/>
      <c r="FKQ48" s="539"/>
      <c r="FKR48" s="539"/>
      <c r="FKS48" s="539"/>
      <c r="FKT48" s="539"/>
      <c r="FKU48" s="539"/>
      <c r="FKV48" s="539"/>
      <c r="FKW48" s="539"/>
      <c r="FKX48" s="539"/>
      <c r="FKY48" s="539"/>
      <c r="FKZ48" s="539"/>
      <c r="FLA48" s="539"/>
      <c r="FLB48" s="539"/>
      <c r="FLC48" s="539"/>
      <c r="FLD48" s="539"/>
      <c r="FLE48" s="539"/>
      <c r="FLF48" s="539"/>
      <c r="FLG48" s="539"/>
      <c r="FLH48" s="539"/>
      <c r="FLI48" s="539"/>
      <c r="FLJ48" s="539"/>
      <c r="FLK48" s="539"/>
      <c r="FLL48" s="539"/>
      <c r="FLM48" s="539"/>
      <c r="FLN48" s="539"/>
      <c r="FLO48" s="539"/>
      <c r="FLP48" s="539"/>
      <c r="FLQ48" s="539"/>
      <c r="FLR48" s="539"/>
      <c r="FLS48" s="539"/>
      <c r="FLT48" s="539"/>
      <c r="FLU48" s="539"/>
      <c r="FLV48" s="539"/>
      <c r="FLW48" s="539"/>
      <c r="FLX48" s="539"/>
      <c r="FLY48" s="539"/>
      <c r="FLZ48" s="539"/>
      <c r="FMA48" s="539"/>
      <c r="FMB48" s="539"/>
      <c r="FMC48" s="539"/>
      <c r="FMD48" s="539"/>
      <c r="FME48" s="539"/>
      <c r="FMF48" s="539"/>
      <c r="FMG48" s="539"/>
      <c r="FMH48" s="539"/>
      <c r="FMI48" s="539"/>
      <c r="FMJ48" s="539"/>
      <c r="FMK48" s="539"/>
      <c r="FML48" s="539"/>
      <c r="FMM48" s="539"/>
      <c r="FMN48" s="539"/>
      <c r="FMO48" s="539"/>
      <c r="FMP48" s="539"/>
      <c r="FMQ48" s="539"/>
      <c r="FMR48" s="539"/>
      <c r="FMS48" s="539"/>
      <c r="FMT48" s="539"/>
      <c r="FMU48" s="539"/>
      <c r="FMV48" s="539"/>
      <c r="FMW48" s="539"/>
      <c r="FMX48" s="539"/>
      <c r="FMY48" s="539"/>
      <c r="FMZ48" s="539"/>
      <c r="FNA48" s="539"/>
      <c r="FNB48" s="539"/>
      <c r="FNC48" s="539"/>
      <c r="FND48" s="539"/>
      <c r="FNE48" s="539"/>
      <c r="FNF48" s="539"/>
      <c r="FNG48" s="539"/>
      <c r="FNH48" s="539"/>
      <c r="FNI48" s="539"/>
      <c r="FNJ48" s="539"/>
      <c r="FNK48" s="539"/>
      <c r="FNL48" s="539"/>
      <c r="FNM48" s="539"/>
      <c r="FNN48" s="539"/>
      <c r="FNO48" s="539"/>
      <c r="FNP48" s="539"/>
      <c r="FNQ48" s="539"/>
      <c r="FNR48" s="539"/>
      <c r="FNS48" s="539"/>
      <c r="FNT48" s="539"/>
      <c r="FNU48" s="539"/>
      <c r="FNV48" s="539"/>
      <c r="FNW48" s="539"/>
      <c r="FNX48" s="539"/>
      <c r="FNY48" s="539"/>
      <c r="FNZ48" s="539"/>
      <c r="FOA48" s="539"/>
      <c r="FOB48" s="539"/>
      <c r="FOC48" s="539"/>
      <c r="FOD48" s="539"/>
      <c r="FOE48" s="539"/>
      <c r="FOF48" s="539"/>
      <c r="FOG48" s="539"/>
      <c r="FOH48" s="539"/>
      <c r="FOI48" s="539"/>
      <c r="FOJ48" s="539"/>
      <c r="FOK48" s="539"/>
      <c r="FOL48" s="539"/>
      <c r="FOM48" s="539"/>
      <c r="FON48" s="539"/>
      <c r="FOO48" s="539"/>
      <c r="FOP48" s="539"/>
      <c r="FOQ48" s="539"/>
      <c r="FOR48" s="539"/>
      <c r="FOS48" s="539"/>
      <c r="FOT48" s="539"/>
      <c r="FOU48" s="539"/>
      <c r="FOV48" s="539"/>
      <c r="FOW48" s="539"/>
      <c r="FOX48" s="539"/>
      <c r="FOY48" s="539"/>
      <c r="FOZ48" s="539"/>
      <c r="FPA48" s="539"/>
      <c r="FPB48" s="539"/>
      <c r="FPC48" s="539"/>
      <c r="FPD48" s="539"/>
      <c r="FPE48" s="539"/>
      <c r="FPF48" s="539"/>
      <c r="FPG48" s="539"/>
      <c r="FPH48" s="539"/>
      <c r="FPI48" s="539"/>
      <c r="FPJ48" s="539"/>
      <c r="FPK48" s="539"/>
      <c r="FPL48" s="539"/>
      <c r="FPM48" s="539"/>
      <c r="FPN48" s="539"/>
      <c r="FPO48" s="539"/>
      <c r="FPP48" s="539"/>
      <c r="FPQ48" s="539"/>
      <c r="FPR48" s="539"/>
      <c r="FPS48" s="539"/>
      <c r="FPT48" s="539"/>
      <c r="FPU48" s="539"/>
      <c r="FPV48" s="539"/>
      <c r="FPW48" s="539"/>
      <c r="FPX48" s="539"/>
      <c r="FPY48" s="539"/>
      <c r="FPZ48" s="539"/>
      <c r="FQA48" s="539"/>
      <c r="FQB48" s="539"/>
      <c r="FQC48" s="539"/>
      <c r="FQD48" s="539"/>
      <c r="FQE48" s="539"/>
      <c r="FQF48" s="539"/>
      <c r="FQG48" s="539"/>
      <c r="FQH48" s="539"/>
      <c r="FQI48" s="539"/>
      <c r="FQJ48" s="539"/>
      <c r="FQK48" s="539"/>
      <c r="FQL48" s="539"/>
      <c r="FQM48" s="539"/>
      <c r="FQN48" s="539"/>
      <c r="FQO48" s="539"/>
      <c r="FQP48" s="539"/>
      <c r="FQQ48" s="539"/>
      <c r="FQR48" s="539"/>
      <c r="FQS48" s="539"/>
      <c r="FQT48" s="539"/>
      <c r="FQU48" s="539"/>
      <c r="FQV48" s="539"/>
      <c r="FQW48" s="539"/>
      <c r="FQX48" s="539"/>
      <c r="FQY48" s="539"/>
      <c r="FQZ48" s="539"/>
      <c r="FRA48" s="539"/>
      <c r="FRB48" s="539"/>
      <c r="FRC48" s="539"/>
      <c r="FRD48" s="539"/>
      <c r="FRE48" s="539"/>
      <c r="FRF48" s="539"/>
      <c r="FRG48" s="539"/>
      <c r="FRH48" s="539"/>
      <c r="FRI48" s="539"/>
      <c r="FRJ48" s="539"/>
      <c r="FRK48" s="539"/>
      <c r="FRL48" s="539"/>
      <c r="FRM48" s="539"/>
      <c r="FRN48" s="539"/>
      <c r="FRO48" s="539"/>
      <c r="FRP48" s="539"/>
      <c r="FRQ48" s="539"/>
      <c r="FRR48" s="539"/>
      <c r="FRS48" s="539"/>
      <c r="FRT48" s="539"/>
      <c r="FRU48" s="539"/>
      <c r="FRV48" s="539"/>
      <c r="FRW48" s="539"/>
      <c r="FRX48" s="539"/>
      <c r="FRY48" s="539"/>
      <c r="FRZ48" s="539"/>
      <c r="FSA48" s="539"/>
      <c r="FSB48" s="539"/>
      <c r="FSC48" s="539"/>
      <c r="FSD48" s="539"/>
      <c r="FSE48" s="539"/>
      <c r="FSF48" s="539"/>
      <c r="FSG48" s="539"/>
      <c r="FSH48" s="539"/>
      <c r="FSI48" s="539"/>
      <c r="FSJ48" s="539"/>
      <c r="FSK48" s="539"/>
      <c r="FSL48" s="539"/>
      <c r="FSM48" s="539"/>
      <c r="FSN48" s="539"/>
      <c r="FSO48" s="539"/>
      <c r="FSP48" s="539"/>
      <c r="FSQ48" s="539"/>
      <c r="FSR48" s="539"/>
      <c r="FSS48" s="539"/>
      <c r="FST48" s="539"/>
      <c r="FSU48" s="539"/>
      <c r="FSV48" s="539"/>
      <c r="FSW48" s="539"/>
      <c r="FSX48" s="539"/>
      <c r="FSY48" s="539"/>
      <c r="FSZ48" s="539"/>
      <c r="FTA48" s="539"/>
      <c r="FTB48" s="539"/>
      <c r="FTC48" s="539"/>
      <c r="FTD48" s="539"/>
      <c r="FTE48" s="539"/>
      <c r="FTF48" s="539"/>
      <c r="FTG48" s="539"/>
      <c r="FTH48" s="539"/>
      <c r="FTI48" s="539"/>
      <c r="FTJ48" s="539"/>
      <c r="FTK48" s="539"/>
      <c r="FTL48" s="539"/>
      <c r="FTM48" s="539"/>
      <c r="FTN48" s="539"/>
      <c r="FTO48" s="539"/>
      <c r="FTP48" s="539"/>
      <c r="FTQ48" s="539"/>
      <c r="FTR48" s="539"/>
      <c r="FTS48" s="539"/>
      <c r="FTT48" s="539"/>
      <c r="FTU48" s="539"/>
      <c r="FTV48" s="539"/>
      <c r="FTW48" s="539"/>
      <c r="FTX48" s="539"/>
      <c r="FTY48" s="539"/>
      <c r="FTZ48" s="539"/>
      <c r="FUA48" s="539"/>
      <c r="FUB48" s="539"/>
      <c r="FUC48" s="539"/>
      <c r="FUD48" s="539"/>
      <c r="FUE48" s="539"/>
      <c r="FUF48" s="539"/>
      <c r="FUG48" s="539"/>
      <c r="FUH48" s="539"/>
      <c r="FUI48" s="539"/>
      <c r="FUJ48" s="539"/>
      <c r="FUK48" s="539"/>
      <c r="FUL48" s="539"/>
      <c r="FUM48" s="539"/>
      <c r="FUN48" s="539"/>
      <c r="FUO48" s="539"/>
      <c r="FUP48" s="539"/>
      <c r="FUQ48" s="539"/>
      <c r="FUR48" s="539"/>
      <c r="FUS48" s="539"/>
      <c r="FUT48" s="539"/>
      <c r="FUU48" s="539"/>
      <c r="FUV48" s="539"/>
      <c r="FUW48" s="539"/>
      <c r="FUX48" s="539"/>
      <c r="FUY48" s="539"/>
      <c r="FUZ48" s="539"/>
      <c r="FVA48" s="539"/>
      <c r="FVB48" s="539"/>
      <c r="FVC48" s="539"/>
      <c r="FVD48" s="539"/>
      <c r="FVE48" s="539"/>
      <c r="FVF48" s="539"/>
      <c r="FVG48" s="539"/>
      <c r="FVH48" s="539"/>
      <c r="FVI48" s="539"/>
      <c r="FVJ48" s="539"/>
      <c r="FVK48" s="539"/>
      <c r="FVL48" s="539"/>
      <c r="FVM48" s="539"/>
      <c r="FVN48" s="539"/>
      <c r="FVO48" s="539"/>
      <c r="FVP48" s="539"/>
      <c r="FVQ48" s="539"/>
      <c r="FVR48" s="539"/>
      <c r="FVS48" s="539"/>
      <c r="FVT48" s="539"/>
      <c r="FVU48" s="539"/>
      <c r="FVV48" s="539"/>
      <c r="FVW48" s="539"/>
      <c r="FVX48" s="539"/>
      <c r="FVY48" s="539"/>
      <c r="FVZ48" s="539"/>
      <c r="FWA48" s="539"/>
      <c r="FWB48" s="539"/>
      <c r="FWC48" s="539"/>
      <c r="FWD48" s="539"/>
      <c r="FWE48" s="539"/>
      <c r="FWF48" s="539"/>
      <c r="FWG48" s="539"/>
      <c r="FWH48" s="539"/>
      <c r="FWI48" s="539"/>
      <c r="FWJ48" s="539"/>
      <c r="FWK48" s="539"/>
      <c r="FWL48" s="539"/>
      <c r="FWM48" s="539"/>
      <c r="FWN48" s="539"/>
      <c r="FWO48" s="539"/>
      <c r="FWP48" s="539"/>
      <c r="FWQ48" s="539"/>
      <c r="FWR48" s="539"/>
      <c r="FWS48" s="539"/>
      <c r="FWT48" s="539"/>
      <c r="FWU48" s="539"/>
      <c r="FWV48" s="539"/>
      <c r="FWW48" s="539"/>
      <c r="FWX48" s="539"/>
      <c r="FWY48" s="539"/>
      <c r="FWZ48" s="539"/>
      <c r="FXA48" s="539"/>
      <c r="FXB48" s="539"/>
      <c r="FXC48" s="539"/>
      <c r="FXD48" s="539"/>
      <c r="FXE48" s="539"/>
      <c r="FXF48" s="539"/>
      <c r="FXG48" s="539"/>
      <c r="FXH48" s="539"/>
      <c r="FXI48" s="539"/>
      <c r="FXJ48" s="539"/>
      <c r="FXK48" s="539"/>
      <c r="FXL48" s="539"/>
      <c r="FXM48" s="539"/>
      <c r="FXN48" s="539"/>
      <c r="FXO48" s="539"/>
      <c r="FXP48" s="539"/>
      <c r="FXQ48" s="539"/>
      <c r="FXR48" s="539"/>
      <c r="FXS48" s="539"/>
      <c r="FXT48" s="539"/>
      <c r="FXU48" s="539"/>
      <c r="FXV48" s="539"/>
      <c r="FXW48" s="539"/>
      <c r="FXX48" s="539"/>
      <c r="FXY48" s="539"/>
      <c r="FXZ48" s="539"/>
      <c r="FYA48" s="539"/>
      <c r="FYB48" s="539"/>
      <c r="FYC48" s="539"/>
      <c r="FYD48" s="539"/>
      <c r="FYE48" s="539"/>
      <c r="FYF48" s="539"/>
      <c r="FYG48" s="539"/>
      <c r="FYH48" s="539"/>
      <c r="FYI48" s="539"/>
      <c r="FYJ48" s="539"/>
      <c r="FYK48" s="539"/>
      <c r="FYL48" s="539"/>
      <c r="FYM48" s="539"/>
      <c r="FYN48" s="539"/>
      <c r="FYO48" s="539"/>
      <c r="FYP48" s="539"/>
      <c r="FYQ48" s="539"/>
      <c r="FYR48" s="539"/>
      <c r="FYS48" s="539"/>
      <c r="FYT48" s="539"/>
      <c r="FYU48" s="539"/>
      <c r="FYV48" s="539"/>
      <c r="FYW48" s="539"/>
      <c r="FYX48" s="539"/>
      <c r="FYY48" s="539"/>
      <c r="FYZ48" s="539"/>
      <c r="FZA48" s="539"/>
      <c r="FZB48" s="539"/>
      <c r="FZC48" s="539"/>
      <c r="FZD48" s="539"/>
      <c r="FZE48" s="539"/>
      <c r="FZF48" s="539"/>
      <c r="FZG48" s="539"/>
      <c r="FZH48" s="539"/>
      <c r="FZI48" s="539"/>
      <c r="FZJ48" s="539"/>
      <c r="FZK48" s="539"/>
      <c r="FZL48" s="539"/>
      <c r="FZM48" s="539"/>
      <c r="FZN48" s="539"/>
      <c r="FZO48" s="539"/>
      <c r="FZP48" s="539"/>
      <c r="FZQ48" s="539"/>
      <c r="FZR48" s="539"/>
      <c r="FZS48" s="539"/>
      <c r="FZT48" s="539"/>
      <c r="FZU48" s="539"/>
      <c r="FZV48" s="539"/>
      <c r="FZW48" s="539"/>
      <c r="FZX48" s="539"/>
      <c r="FZY48" s="539"/>
      <c r="FZZ48" s="539"/>
      <c r="GAA48" s="539"/>
      <c r="GAB48" s="539"/>
      <c r="GAC48" s="539"/>
      <c r="GAD48" s="539"/>
      <c r="GAE48" s="539"/>
      <c r="GAF48" s="539"/>
      <c r="GAG48" s="539"/>
      <c r="GAH48" s="539"/>
      <c r="GAI48" s="539"/>
      <c r="GAJ48" s="539"/>
      <c r="GAK48" s="539"/>
      <c r="GAL48" s="539"/>
      <c r="GAM48" s="539"/>
      <c r="GAN48" s="539"/>
      <c r="GAO48" s="539"/>
      <c r="GAP48" s="539"/>
      <c r="GAQ48" s="539"/>
      <c r="GAR48" s="539"/>
      <c r="GAS48" s="539"/>
      <c r="GAT48" s="539"/>
      <c r="GAU48" s="539"/>
      <c r="GAV48" s="539"/>
      <c r="GAW48" s="539"/>
      <c r="GAX48" s="539"/>
      <c r="GAY48" s="539"/>
      <c r="GAZ48" s="539"/>
      <c r="GBA48" s="539"/>
      <c r="GBB48" s="539"/>
      <c r="GBC48" s="539"/>
      <c r="GBD48" s="539"/>
      <c r="GBE48" s="539"/>
      <c r="GBF48" s="539"/>
      <c r="GBG48" s="539"/>
      <c r="GBH48" s="539"/>
      <c r="GBI48" s="539"/>
      <c r="GBJ48" s="539"/>
      <c r="GBK48" s="539"/>
      <c r="GBL48" s="539"/>
      <c r="GBM48" s="539"/>
      <c r="GBN48" s="539"/>
      <c r="GBO48" s="539"/>
      <c r="GBP48" s="539"/>
      <c r="GBQ48" s="539"/>
      <c r="GBR48" s="539"/>
      <c r="GBS48" s="539"/>
      <c r="GBT48" s="539"/>
      <c r="GBU48" s="539"/>
      <c r="GBV48" s="539"/>
      <c r="GBW48" s="539"/>
      <c r="GBX48" s="539"/>
      <c r="GBY48" s="539"/>
      <c r="GBZ48" s="539"/>
      <c r="GCA48" s="539"/>
      <c r="GCB48" s="539"/>
      <c r="GCC48" s="539"/>
      <c r="GCD48" s="539"/>
      <c r="GCE48" s="539"/>
      <c r="GCF48" s="539"/>
      <c r="GCG48" s="539"/>
      <c r="GCH48" s="539"/>
      <c r="GCI48" s="539"/>
      <c r="GCJ48" s="539"/>
      <c r="GCK48" s="539"/>
      <c r="GCL48" s="539"/>
      <c r="GCM48" s="539"/>
      <c r="GCN48" s="539"/>
      <c r="GCO48" s="539"/>
      <c r="GCP48" s="539"/>
      <c r="GCQ48" s="539"/>
      <c r="GCR48" s="539"/>
      <c r="GCS48" s="539"/>
      <c r="GCT48" s="539"/>
      <c r="GCU48" s="539"/>
      <c r="GCV48" s="539"/>
      <c r="GCW48" s="539"/>
      <c r="GCX48" s="539"/>
      <c r="GCY48" s="539"/>
      <c r="GCZ48" s="539"/>
      <c r="GDA48" s="539"/>
      <c r="GDB48" s="539"/>
      <c r="GDC48" s="539"/>
      <c r="GDD48" s="539"/>
      <c r="GDE48" s="539"/>
      <c r="GDF48" s="539"/>
      <c r="GDG48" s="539"/>
      <c r="GDH48" s="539"/>
      <c r="GDI48" s="539"/>
      <c r="GDJ48" s="539"/>
      <c r="GDK48" s="539"/>
      <c r="GDL48" s="539"/>
      <c r="GDM48" s="539"/>
      <c r="GDN48" s="539"/>
      <c r="GDO48" s="539"/>
      <c r="GDP48" s="539"/>
      <c r="GDQ48" s="539"/>
      <c r="GDR48" s="539"/>
      <c r="GDS48" s="539"/>
      <c r="GDT48" s="539"/>
      <c r="GDU48" s="539"/>
      <c r="GDV48" s="539"/>
      <c r="GDW48" s="539"/>
      <c r="GDX48" s="539"/>
      <c r="GDY48" s="539"/>
      <c r="GDZ48" s="539"/>
      <c r="GEA48" s="539"/>
      <c r="GEB48" s="539"/>
      <c r="GEC48" s="539"/>
      <c r="GED48" s="539"/>
      <c r="GEE48" s="539"/>
      <c r="GEF48" s="539"/>
      <c r="GEG48" s="539"/>
      <c r="GEH48" s="539"/>
      <c r="GEI48" s="539"/>
      <c r="GEJ48" s="539"/>
      <c r="GEK48" s="539"/>
      <c r="GEL48" s="539"/>
      <c r="GEM48" s="539"/>
      <c r="GEN48" s="539"/>
      <c r="GEO48" s="539"/>
      <c r="GEP48" s="539"/>
      <c r="GEQ48" s="539"/>
      <c r="GER48" s="539"/>
      <c r="GES48" s="539"/>
      <c r="GET48" s="539"/>
      <c r="GEU48" s="539"/>
      <c r="GEV48" s="539"/>
      <c r="GEW48" s="539"/>
      <c r="GEX48" s="539"/>
      <c r="GEY48" s="539"/>
      <c r="GEZ48" s="539"/>
      <c r="GFA48" s="539"/>
      <c r="GFB48" s="539"/>
      <c r="GFC48" s="539"/>
      <c r="GFD48" s="539"/>
      <c r="GFE48" s="539"/>
      <c r="GFF48" s="539"/>
      <c r="GFG48" s="539"/>
      <c r="GFH48" s="539"/>
      <c r="GFI48" s="539"/>
      <c r="GFJ48" s="539"/>
      <c r="GFK48" s="539"/>
      <c r="GFL48" s="539"/>
      <c r="GFM48" s="539"/>
      <c r="GFN48" s="539"/>
      <c r="GFO48" s="539"/>
      <c r="GFP48" s="539"/>
      <c r="GFQ48" s="539"/>
      <c r="GFR48" s="539"/>
      <c r="GFS48" s="539"/>
      <c r="GFT48" s="539"/>
      <c r="GFU48" s="539"/>
      <c r="GFV48" s="539"/>
      <c r="GFW48" s="539"/>
      <c r="GFX48" s="539"/>
      <c r="GFY48" s="539"/>
      <c r="GFZ48" s="539"/>
      <c r="GGA48" s="539"/>
      <c r="GGB48" s="539"/>
      <c r="GGC48" s="539"/>
      <c r="GGD48" s="539"/>
      <c r="GGE48" s="539"/>
      <c r="GGF48" s="539"/>
      <c r="GGG48" s="539"/>
      <c r="GGH48" s="539"/>
      <c r="GGI48" s="539"/>
      <c r="GGJ48" s="539"/>
      <c r="GGK48" s="539"/>
      <c r="GGL48" s="539"/>
      <c r="GGM48" s="539"/>
      <c r="GGN48" s="539"/>
      <c r="GGO48" s="539"/>
      <c r="GGP48" s="539"/>
      <c r="GGQ48" s="539"/>
      <c r="GGR48" s="539"/>
      <c r="GGS48" s="539"/>
      <c r="GGT48" s="539"/>
      <c r="GGU48" s="539"/>
      <c r="GGV48" s="539"/>
      <c r="GGW48" s="539"/>
      <c r="GGX48" s="539"/>
      <c r="GGY48" s="539"/>
      <c r="GGZ48" s="539"/>
      <c r="GHA48" s="539"/>
      <c r="GHB48" s="539"/>
      <c r="GHC48" s="539"/>
      <c r="GHD48" s="539"/>
      <c r="GHE48" s="539"/>
      <c r="GHF48" s="539"/>
      <c r="GHG48" s="539"/>
      <c r="GHH48" s="539"/>
      <c r="GHI48" s="539"/>
      <c r="GHJ48" s="539"/>
      <c r="GHK48" s="539"/>
      <c r="GHL48" s="539"/>
      <c r="GHM48" s="539"/>
      <c r="GHN48" s="539"/>
      <c r="GHO48" s="539"/>
      <c r="GHP48" s="539"/>
      <c r="GHQ48" s="539"/>
      <c r="GHR48" s="539"/>
      <c r="GHS48" s="539"/>
      <c r="GHT48" s="539"/>
      <c r="GHU48" s="539"/>
      <c r="GHV48" s="539"/>
      <c r="GHW48" s="539"/>
      <c r="GHX48" s="539"/>
      <c r="GHY48" s="539"/>
      <c r="GHZ48" s="539"/>
      <c r="GIA48" s="539"/>
      <c r="GIB48" s="539"/>
      <c r="GIC48" s="539"/>
      <c r="GID48" s="539"/>
      <c r="GIE48" s="539"/>
      <c r="GIF48" s="539"/>
      <c r="GIG48" s="539"/>
      <c r="GIH48" s="539"/>
      <c r="GII48" s="539"/>
      <c r="GIJ48" s="539"/>
      <c r="GIK48" s="539"/>
      <c r="GIL48" s="539"/>
      <c r="GIM48" s="539"/>
      <c r="GIN48" s="539"/>
      <c r="GIO48" s="539"/>
      <c r="GIP48" s="539"/>
      <c r="GIQ48" s="539"/>
      <c r="GIR48" s="539"/>
      <c r="GIS48" s="539"/>
      <c r="GIT48" s="539"/>
      <c r="GIU48" s="539"/>
      <c r="GIV48" s="539"/>
      <c r="GIW48" s="539"/>
      <c r="GIX48" s="539"/>
      <c r="GIY48" s="539"/>
      <c r="GIZ48" s="539"/>
      <c r="GJA48" s="539"/>
      <c r="GJB48" s="539"/>
      <c r="GJC48" s="539"/>
      <c r="GJD48" s="539"/>
      <c r="GJE48" s="539"/>
      <c r="GJF48" s="539"/>
      <c r="GJG48" s="539"/>
      <c r="GJH48" s="539"/>
      <c r="GJI48" s="539"/>
      <c r="GJJ48" s="539"/>
      <c r="GJK48" s="539"/>
      <c r="GJL48" s="539"/>
      <c r="GJM48" s="539"/>
      <c r="GJN48" s="539"/>
      <c r="GJO48" s="539"/>
      <c r="GJP48" s="539"/>
      <c r="GJQ48" s="539"/>
      <c r="GJR48" s="539"/>
      <c r="GJS48" s="539"/>
      <c r="GJT48" s="539"/>
      <c r="GJU48" s="539"/>
      <c r="GJV48" s="539"/>
      <c r="GJW48" s="539"/>
      <c r="GJX48" s="539"/>
      <c r="GJY48" s="539"/>
      <c r="GJZ48" s="539"/>
      <c r="GKA48" s="539"/>
      <c r="GKB48" s="539"/>
      <c r="GKC48" s="539"/>
      <c r="GKD48" s="539"/>
      <c r="GKE48" s="539"/>
      <c r="GKF48" s="539"/>
      <c r="GKG48" s="539"/>
      <c r="GKH48" s="539"/>
      <c r="GKI48" s="539"/>
      <c r="GKJ48" s="539"/>
      <c r="GKK48" s="539"/>
      <c r="GKL48" s="539"/>
      <c r="GKM48" s="539"/>
      <c r="GKN48" s="539"/>
      <c r="GKO48" s="539"/>
      <c r="GKP48" s="539"/>
      <c r="GKQ48" s="539"/>
      <c r="GKR48" s="539"/>
      <c r="GKS48" s="539"/>
      <c r="GKT48" s="539"/>
      <c r="GKU48" s="539"/>
      <c r="GKV48" s="539"/>
      <c r="GKW48" s="539"/>
      <c r="GKX48" s="539"/>
      <c r="GKY48" s="539"/>
      <c r="GKZ48" s="539"/>
      <c r="GLA48" s="539"/>
      <c r="GLB48" s="539"/>
      <c r="GLC48" s="539"/>
      <c r="GLD48" s="539"/>
      <c r="GLE48" s="539"/>
      <c r="GLF48" s="539"/>
      <c r="GLG48" s="539"/>
      <c r="GLH48" s="539"/>
      <c r="GLI48" s="539"/>
      <c r="GLJ48" s="539"/>
      <c r="GLK48" s="539"/>
      <c r="GLL48" s="539"/>
      <c r="GLM48" s="539"/>
      <c r="GLN48" s="539"/>
      <c r="GLO48" s="539"/>
      <c r="GLP48" s="539"/>
      <c r="GLQ48" s="539"/>
      <c r="GLR48" s="539"/>
      <c r="GLS48" s="539"/>
      <c r="GLT48" s="539"/>
      <c r="GLU48" s="539"/>
      <c r="GLV48" s="539"/>
      <c r="GLW48" s="539"/>
      <c r="GLX48" s="539"/>
      <c r="GLY48" s="539"/>
      <c r="GLZ48" s="539"/>
      <c r="GMA48" s="539"/>
      <c r="GMB48" s="539"/>
      <c r="GMC48" s="539"/>
      <c r="GMD48" s="539"/>
      <c r="GME48" s="539"/>
      <c r="GMF48" s="539"/>
      <c r="GMG48" s="539"/>
      <c r="GMH48" s="539"/>
      <c r="GMI48" s="539"/>
      <c r="GMJ48" s="539"/>
      <c r="GMK48" s="539"/>
      <c r="GML48" s="539"/>
      <c r="GMM48" s="539"/>
      <c r="GMN48" s="539"/>
      <c r="GMO48" s="539"/>
      <c r="GMP48" s="539"/>
      <c r="GMQ48" s="539"/>
      <c r="GMR48" s="539"/>
      <c r="GMS48" s="539"/>
      <c r="GMT48" s="539"/>
      <c r="GMU48" s="539"/>
      <c r="GMV48" s="539"/>
      <c r="GMW48" s="539"/>
      <c r="GMX48" s="539"/>
      <c r="GMY48" s="539"/>
      <c r="GMZ48" s="539"/>
      <c r="GNA48" s="539"/>
      <c r="GNB48" s="539"/>
      <c r="GNC48" s="539"/>
      <c r="GND48" s="539"/>
      <c r="GNE48" s="539"/>
      <c r="GNF48" s="539"/>
      <c r="GNG48" s="539"/>
      <c r="GNH48" s="539"/>
      <c r="GNI48" s="539"/>
      <c r="GNJ48" s="539"/>
      <c r="GNK48" s="539"/>
      <c r="GNL48" s="539"/>
      <c r="GNM48" s="539"/>
      <c r="GNN48" s="539"/>
      <c r="GNO48" s="539"/>
      <c r="GNP48" s="539"/>
      <c r="GNQ48" s="539"/>
      <c r="GNR48" s="539"/>
      <c r="GNS48" s="539"/>
      <c r="GNT48" s="539"/>
      <c r="GNU48" s="539"/>
      <c r="GNV48" s="539"/>
      <c r="GNW48" s="539"/>
      <c r="GNX48" s="539"/>
      <c r="GNY48" s="539"/>
      <c r="GNZ48" s="539"/>
      <c r="GOA48" s="539"/>
      <c r="GOB48" s="539"/>
      <c r="GOC48" s="539"/>
      <c r="GOD48" s="539"/>
      <c r="GOE48" s="539"/>
      <c r="GOF48" s="539"/>
      <c r="GOG48" s="539"/>
      <c r="GOH48" s="539"/>
      <c r="GOI48" s="539"/>
      <c r="GOJ48" s="539"/>
      <c r="GOK48" s="539"/>
      <c r="GOL48" s="539"/>
      <c r="GOM48" s="539"/>
      <c r="GON48" s="539"/>
      <c r="GOO48" s="539"/>
      <c r="GOP48" s="539"/>
      <c r="GOQ48" s="539"/>
      <c r="GOR48" s="539"/>
      <c r="GOS48" s="539"/>
      <c r="GOT48" s="539"/>
      <c r="GOU48" s="539"/>
      <c r="GOV48" s="539"/>
      <c r="GOW48" s="539"/>
      <c r="GOX48" s="539"/>
      <c r="GOY48" s="539"/>
      <c r="GOZ48" s="539"/>
      <c r="GPA48" s="539"/>
      <c r="GPB48" s="539"/>
      <c r="GPC48" s="539"/>
      <c r="GPD48" s="539"/>
      <c r="GPE48" s="539"/>
      <c r="GPF48" s="539"/>
      <c r="GPG48" s="539"/>
      <c r="GPH48" s="539"/>
      <c r="GPI48" s="539"/>
      <c r="GPJ48" s="539"/>
      <c r="GPK48" s="539"/>
      <c r="GPL48" s="539"/>
      <c r="GPM48" s="539"/>
      <c r="GPN48" s="539"/>
      <c r="GPO48" s="539"/>
      <c r="GPP48" s="539"/>
      <c r="GPQ48" s="539"/>
      <c r="GPR48" s="539"/>
      <c r="GPS48" s="539"/>
      <c r="GPT48" s="539"/>
      <c r="GPU48" s="539"/>
      <c r="GPV48" s="539"/>
      <c r="GPW48" s="539"/>
      <c r="GPX48" s="539"/>
      <c r="GPY48" s="539"/>
      <c r="GPZ48" s="539"/>
      <c r="GQA48" s="539"/>
      <c r="GQB48" s="539"/>
      <c r="GQC48" s="539"/>
      <c r="GQD48" s="539"/>
      <c r="GQE48" s="539"/>
      <c r="GQF48" s="539"/>
      <c r="GQG48" s="539"/>
      <c r="GQH48" s="539"/>
      <c r="GQI48" s="539"/>
      <c r="GQJ48" s="539"/>
      <c r="GQK48" s="539"/>
      <c r="GQL48" s="539"/>
      <c r="GQM48" s="539"/>
      <c r="GQN48" s="539"/>
      <c r="GQO48" s="539"/>
      <c r="GQP48" s="539"/>
      <c r="GQQ48" s="539"/>
      <c r="GQR48" s="539"/>
      <c r="GQS48" s="539"/>
      <c r="GQT48" s="539"/>
      <c r="GQU48" s="539"/>
      <c r="GQV48" s="539"/>
      <c r="GQW48" s="539"/>
      <c r="GQX48" s="539"/>
      <c r="GQY48" s="539"/>
      <c r="GQZ48" s="539"/>
      <c r="GRA48" s="539"/>
      <c r="GRB48" s="539"/>
      <c r="GRC48" s="539"/>
      <c r="GRD48" s="539"/>
      <c r="GRE48" s="539"/>
      <c r="GRF48" s="539"/>
      <c r="GRG48" s="539"/>
      <c r="GRH48" s="539"/>
      <c r="GRI48" s="539"/>
      <c r="GRJ48" s="539"/>
      <c r="GRK48" s="539"/>
      <c r="GRL48" s="539"/>
      <c r="GRM48" s="539"/>
      <c r="GRN48" s="539"/>
      <c r="GRO48" s="539"/>
      <c r="GRP48" s="539"/>
      <c r="GRQ48" s="539"/>
      <c r="GRR48" s="539"/>
      <c r="GRS48" s="539"/>
      <c r="GRT48" s="539"/>
      <c r="GRU48" s="539"/>
      <c r="GRV48" s="539"/>
      <c r="GRW48" s="539"/>
      <c r="GRX48" s="539"/>
      <c r="GRY48" s="539"/>
      <c r="GRZ48" s="539"/>
      <c r="GSA48" s="539"/>
      <c r="GSB48" s="539"/>
      <c r="GSC48" s="539"/>
      <c r="GSD48" s="539"/>
      <c r="GSE48" s="539"/>
      <c r="GSF48" s="539"/>
      <c r="GSG48" s="539"/>
      <c r="GSH48" s="539"/>
      <c r="GSI48" s="539"/>
      <c r="GSJ48" s="539"/>
      <c r="GSK48" s="539"/>
      <c r="GSL48" s="539"/>
      <c r="GSM48" s="539"/>
      <c r="GSN48" s="539"/>
      <c r="GSO48" s="539"/>
      <c r="GSP48" s="539"/>
      <c r="GSQ48" s="539"/>
      <c r="GSR48" s="539"/>
      <c r="GSS48" s="539"/>
      <c r="GST48" s="539"/>
      <c r="GSU48" s="539"/>
      <c r="GSV48" s="539"/>
      <c r="GSW48" s="539"/>
      <c r="GSX48" s="539"/>
      <c r="GSY48" s="539"/>
      <c r="GSZ48" s="539"/>
      <c r="GTA48" s="539"/>
      <c r="GTB48" s="539"/>
      <c r="GTC48" s="539"/>
      <c r="GTD48" s="539"/>
      <c r="GTE48" s="539"/>
      <c r="GTF48" s="539"/>
      <c r="GTG48" s="539"/>
      <c r="GTH48" s="539"/>
      <c r="GTI48" s="539"/>
      <c r="GTJ48" s="539"/>
      <c r="GTK48" s="539"/>
      <c r="GTL48" s="539"/>
      <c r="GTM48" s="539"/>
      <c r="GTN48" s="539"/>
      <c r="GTO48" s="539"/>
      <c r="GTP48" s="539"/>
      <c r="GTQ48" s="539"/>
      <c r="GTR48" s="539"/>
      <c r="GTS48" s="539"/>
      <c r="GTT48" s="539"/>
      <c r="GTU48" s="539"/>
      <c r="GTV48" s="539"/>
      <c r="GTW48" s="539"/>
      <c r="GTX48" s="539"/>
      <c r="GTY48" s="539"/>
      <c r="GTZ48" s="539"/>
      <c r="GUA48" s="539"/>
      <c r="GUB48" s="539"/>
      <c r="GUC48" s="539"/>
      <c r="GUD48" s="539"/>
      <c r="GUE48" s="539"/>
      <c r="GUF48" s="539"/>
      <c r="GUG48" s="539"/>
      <c r="GUH48" s="539"/>
      <c r="GUI48" s="539"/>
      <c r="GUJ48" s="539"/>
      <c r="GUK48" s="539"/>
      <c r="GUL48" s="539"/>
      <c r="GUM48" s="539"/>
      <c r="GUN48" s="539"/>
      <c r="GUO48" s="539"/>
      <c r="GUP48" s="539"/>
      <c r="GUQ48" s="539"/>
      <c r="GUR48" s="539"/>
      <c r="GUS48" s="539"/>
      <c r="GUT48" s="539"/>
      <c r="GUU48" s="539"/>
      <c r="GUV48" s="539"/>
      <c r="GUW48" s="539"/>
      <c r="GUX48" s="539"/>
      <c r="GUY48" s="539"/>
      <c r="GUZ48" s="539"/>
      <c r="GVA48" s="539"/>
      <c r="GVB48" s="539"/>
      <c r="GVC48" s="539"/>
      <c r="GVD48" s="539"/>
      <c r="GVE48" s="539"/>
      <c r="GVF48" s="539"/>
      <c r="GVG48" s="539"/>
      <c r="GVH48" s="539"/>
      <c r="GVI48" s="539"/>
      <c r="GVJ48" s="539"/>
      <c r="GVK48" s="539"/>
      <c r="GVL48" s="539"/>
      <c r="GVM48" s="539"/>
      <c r="GVN48" s="539"/>
      <c r="GVO48" s="539"/>
      <c r="GVP48" s="539"/>
      <c r="GVQ48" s="539"/>
      <c r="GVR48" s="539"/>
      <c r="GVS48" s="539"/>
      <c r="GVT48" s="539"/>
      <c r="GVU48" s="539"/>
      <c r="GVV48" s="539"/>
      <c r="GVW48" s="539"/>
      <c r="GVX48" s="539"/>
      <c r="GVY48" s="539"/>
      <c r="GVZ48" s="539"/>
      <c r="GWA48" s="539"/>
      <c r="GWB48" s="539"/>
      <c r="GWC48" s="539"/>
      <c r="GWD48" s="539"/>
      <c r="GWE48" s="539"/>
      <c r="GWF48" s="539"/>
      <c r="GWG48" s="539"/>
      <c r="GWH48" s="539"/>
      <c r="GWI48" s="539"/>
      <c r="GWJ48" s="539"/>
      <c r="GWK48" s="539"/>
      <c r="GWL48" s="539"/>
      <c r="GWM48" s="539"/>
      <c r="GWN48" s="539"/>
      <c r="GWO48" s="539"/>
      <c r="GWP48" s="539"/>
      <c r="GWQ48" s="539"/>
      <c r="GWR48" s="539"/>
      <c r="GWS48" s="539"/>
      <c r="GWT48" s="539"/>
      <c r="GWU48" s="539"/>
      <c r="GWV48" s="539"/>
      <c r="GWW48" s="539"/>
      <c r="GWX48" s="539"/>
      <c r="GWY48" s="539"/>
      <c r="GWZ48" s="539"/>
      <c r="GXA48" s="539"/>
      <c r="GXB48" s="539"/>
      <c r="GXC48" s="539"/>
      <c r="GXD48" s="539"/>
      <c r="GXE48" s="539"/>
      <c r="GXF48" s="539"/>
      <c r="GXG48" s="539"/>
      <c r="GXH48" s="539"/>
      <c r="GXI48" s="539"/>
      <c r="GXJ48" s="539"/>
      <c r="GXK48" s="539"/>
      <c r="GXL48" s="539"/>
      <c r="GXM48" s="539"/>
      <c r="GXN48" s="539"/>
      <c r="GXO48" s="539"/>
      <c r="GXP48" s="539"/>
      <c r="GXQ48" s="539"/>
      <c r="GXR48" s="539"/>
      <c r="GXS48" s="539"/>
      <c r="GXT48" s="539"/>
      <c r="GXU48" s="539"/>
      <c r="GXV48" s="539"/>
      <c r="GXW48" s="539"/>
      <c r="GXX48" s="539"/>
      <c r="GXY48" s="539"/>
      <c r="GXZ48" s="539"/>
      <c r="GYA48" s="539"/>
      <c r="GYB48" s="539"/>
      <c r="GYC48" s="539"/>
      <c r="GYD48" s="539"/>
      <c r="GYE48" s="539"/>
      <c r="GYF48" s="539"/>
      <c r="GYG48" s="539"/>
      <c r="GYH48" s="539"/>
      <c r="GYI48" s="539"/>
      <c r="GYJ48" s="539"/>
      <c r="GYK48" s="539"/>
      <c r="GYL48" s="539"/>
      <c r="GYM48" s="539"/>
      <c r="GYN48" s="539"/>
      <c r="GYO48" s="539"/>
      <c r="GYP48" s="539"/>
      <c r="GYQ48" s="539"/>
      <c r="GYR48" s="539"/>
      <c r="GYS48" s="539"/>
      <c r="GYT48" s="539"/>
      <c r="GYU48" s="539"/>
      <c r="GYV48" s="539"/>
      <c r="GYW48" s="539"/>
      <c r="GYX48" s="539"/>
      <c r="GYY48" s="539"/>
      <c r="GYZ48" s="539"/>
      <c r="GZA48" s="539"/>
      <c r="GZB48" s="539"/>
      <c r="GZC48" s="539"/>
      <c r="GZD48" s="539"/>
      <c r="GZE48" s="539"/>
      <c r="GZF48" s="539"/>
      <c r="GZG48" s="539"/>
      <c r="GZH48" s="539"/>
      <c r="GZI48" s="539"/>
      <c r="GZJ48" s="539"/>
      <c r="GZK48" s="539"/>
      <c r="GZL48" s="539"/>
      <c r="GZM48" s="539"/>
      <c r="GZN48" s="539"/>
      <c r="GZO48" s="539"/>
      <c r="GZP48" s="539"/>
      <c r="GZQ48" s="539"/>
      <c r="GZR48" s="539"/>
      <c r="GZS48" s="539"/>
      <c r="GZT48" s="539"/>
      <c r="GZU48" s="539"/>
      <c r="GZV48" s="539"/>
      <c r="GZW48" s="539"/>
      <c r="GZX48" s="539"/>
      <c r="GZY48" s="539"/>
      <c r="GZZ48" s="539"/>
      <c r="HAA48" s="539"/>
      <c r="HAB48" s="539"/>
      <c r="HAC48" s="539"/>
      <c r="HAD48" s="539"/>
      <c r="HAE48" s="539"/>
      <c r="HAF48" s="539"/>
      <c r="HAG48" s="539"/>
      <c r="HAH48" s="539"/>
      <c r="HAI48" s="539"/>
      <c r="HAJ48" s="539"/>
      <c r="HAK48" s="539"/>
      <c r="HAL48" s="539"/>
      <c r="HAM48" s="539"/>
      <c r="HAN48" s="539"/>
      <c r="HAO48" s="539"/>
      <c r="HAP48" s="539"/>
      <c r="HAQ48" s="539"/>
      <c r="HAR48" s="539"/>
      <c r="HAS48" s="539"/>
      <c r="HAT48" s="539"/>
      <c r="HAU48" s="539"/>
      <c r="HAV48" s="539"/>
      <c r="HAW48" s="539"/>
      <c r="HAX48" s="539"/>
      <c r="HAY48" s="539"/>
      <c r="HAZ48" s="539"/>
      <c r="HBA48" s="539"/>
      <c r="HBB48" s="539"/>
      <c r="HBC48" s="539"/>
      <c r="HBD48" s="539"/>
      <c r="HBE48" s="539"/>
      <c r="HBF48" s="539"/>
      <c r="HBG48" s="539"/>
      <c r="HBH48" s="539"/>
      <c r="HBI48" s="539"/>
      <c r="HBJ48" s="539"/>
      <c r="HBK48" s="539"/>
      <c r="HBL48" s="539"/>
      <c r="HBM48" s="539"/>
      <c r="HBN48" s="539"/>
      <c r="HBO48" s="539"/>
      <c r="HBP48" s="539"/>
      <c r="HBQ48" s="539"/>
      <c r="HBR48" s="539"/>
      <c r="HBS48" s="539"/>
      <c r="HBT48" s="539"/>
      <c r="HBU48" s="539"/>
      <c r="HBV48" s="539"/>
      <c r="HBW48" s="539"/>
      <c r="HBX48" s="539"/>
      <c r="HBY48" s="539"/>
      <c r="HBZ48" s="539"/>
      <c r="HCA48" s="539"/>
      <c r="HCB48" s="539"/>
      <c r="HCC48" s="539"/>
      <c r="HCD48" s="539"/>
      <c r="HCE48" s="539"/>
      <c r="HCF48" s="539"/>
      <c r="HCG48" s="539"/>
      <c r="HCH48" s="539"/>
      <c r="HCI48" s="539"/>
      <c r="HCJ48" s="539"/>
      <c r="HCK48" s="539"/>
      <c r="HCL48" s="539"/>
      <c r="HCM48" s="539"/>
      <c r="HCN48" s="539"/>
      <c r="HCO48" s="539"/>
      <c r="HCP48" s="539"/>
      <c r="HCQ48" s="539"/>
      <c r="HCR48" s="539"/>
      <c r="HCS48" s="539"/>
      <c r="HCT48" s="539"/>
      <c r="HCU48" s="539"/>
      <c r="HCV48" s="539"/>
      <c r="HCW48" s="539"/>
      <c r="HCX48" s="539"/>
      <c r="HCY48" s="539"/>
      <c r="HCZ48" s="539"/>
      <c r="HDA48" s="539"/>
      <c r="HDB48" s="539"/>
      <c r="HDC48" s="539"/>
      <c r="HDD48" s="539"/>
      <c r="HDE48" s="539"/>
      <c r="HDF48" s="539"/>
      <c r="HDG48" s="539"/>
      <c r="HDH48" s="539"/>
      <c r="HDI48" s="539"/>
      <c r="HDJ48" s="539"/>
      <c r="HDK48" s="539"/>
      <c r="HDL48" s="539"/>
      <c r="HDM48" s="539"/>
      <c r="HDN48" s="539"/>
      <c r="HDO48" s="539"/>
      <c r="HDP48" s="539"/>
      <c r="HDQ48" s="539"/>
      <c r="HDR48" s="539"/>
      <c r="HDS48" s="539"/>
      <c r="HDT48" s="539"/>
      <c r="HDU48" s="539"/>
      <c r="HDV48" s="539"/>
      <c r="HDW48" s="539"/>
      <c r="HDX48" s="539"/>
      <c r="HDY48" s="539"/>
      <c r="HDZ48" s="539"/>
      <c r="HEA48" s="539"/>
      <c r="HEB48" s="539"/>
      <c r="HEC48" s="539"/>
      <c r="HED48" s="539"/>
      <c r="HEE48" s="539"/>
      <c r="HEF48" s="539"/>
      <c r="HEG48" s="539"/>
      <c r="HEH48" s="539"/>
      <c r="HEI48" s="539"/>
      <c r="HEJ48" s="539"/>
      <c r="HEK48" s="539"/>
      <c r="HEL48" s="539"/>
      <c r="HEM48" s="539"/>
      <c r="HEN48" s="539"/>
      <c r="HEO48" s="539"/>
      <c r="HEP48" s="539"/>
      <c r="HEQ48" s="539"/>
      <c r="HER48" s="539"/>
      <c r="HES48" s="539"/>
      <c r="HET48" s="539"/>
      <c r="HEU48" s="539"/>
      <c r="HEV48" s="539"/>
      <c r="HEW48" s="539"/>
      <c r="HEX48" s="539"/>
      <c r="HEY48" s="539"/>
      <c r="HEZ48" s="539"/>
      <c r="HFA48" s="539"/>
      <c r="HFB48" s="539"/>
      <c r="HFC48" s="539"/>
      <c r="HFD48" s="539"/>
      <c r="HFE48" s="539"/>
      <c r="HFF48" s="539"/>
      <c r="HFG48" s="539"/>
      <c r="HFH48" s="539"/>
      <c r="HFI48" s="539"/>
      <c r="HFJ48" s="539"/>
      <c r="HFK48" s="539"/>
      <c r="HFL48" s="539"/>
      <c r="HFM48" s="539"/>
      <c r="HFN48" s="539"/>
      <c r="HFO48" s="539"/>
      <c r="HFP48" s="539"/>
      <c r="HFQ48" s="539"/>
      <c r="HFR48" s="539"/>
      <c r="HFS48" s="539"/>
      <c r="HFT48" s="539"/>
      <c r="HFU48" s="539"/>
      <c r="HFV48" s="539"/>
      <c r="HFW48" s="539"/>
      <c r="HFX48" s="539"/>
      <c r="HFY48" s="539"/>
      <c r="HFZ48" s="539"/>
      <c r="HGA48" s="539"/>
      <c r="HGB48" s="539"/>
      <c r="HGC48" s="539"/>
      <c r="HGD48" s="539"/>
      <c r="HGE48" s="539"/>
      <c r="HGF48" s="539"/>
      <c r="HGG48" s="539"/>
      <c r="HGH48" s="539"/>
      <c r="HGI48" s="539"/>
      <c r="HGJ48" s="539"/>
      <c r="HGK48" s="539"/>
      <c r="HGL48" s="539"/>
      <c r="HGM48" s="539"/>
      <c r="HGN48" s="539"/>
      <c r="HGO48" s="539"/>
      <c r="HGP48" s="539"/>
      <c r="HGQ48" s="539"/>
      <c r="HGR48" s="539"/>
      <c r="HGS48" s="539"/>
      <c r="HGT48" s="539"/>
      <c r="HGU48" s="539"/>
      <c r="HGV48" s="539"/>
      <c r="HGW48" s="539"/>
      <c r="HGX48" s="539"/>
      <c r="HGY48" s="539"/>
      <c r="HGZ48" s="539"/>
      <c r="HHA48" s="539"/>
      <c r="HHB48" s="539"/>
      <c r="HHC48" s="539"/>
      <c r="HHD48" s="539"/>
      <c r="HHE48" s="539"/>
      <c r="HHF48" s="539"/>
      <c r="HHG48" s="539"/>
      <c r="HHH48" s="539"/>
      <c r="HHI48" s="539"/>
      <c r="HHJ48" s="539"/>
      <c r="HHK48" s="539"/>
      <c r="HHL48" s="539"/>
      <c r="HHM48" s="539"/>
      <c r="HHN48" s="539"/>
      <c r="HHO48" s="539"/>
      <c r="HHP48" s="539"/>
      <c r="HHQ48" s="539"/>
      <c r="HHR48" s="539"/>
      <c r="HHS48" s="539"/>
      <c r="HHT48" s="539"/>
      <c r="HHU48" s="539"/>
      <c r="HHV48" s="539"/>
      <c r="HHW48" s="539"/>
      <c r="HHX48" s="539"/>
      <c r="HHY48" s="539"/>
      <c r="HHZ48" s="539"/>
      <c r="HIA48" s="539"/>
      <c r="HIB48" s="539"/>
      <c r="HIC48" s="539"/>
      <c r="HID48" s="539"/>
      <c r="HIE48" s="539"/>
      <c r="HIF48" s="539"/>
      <c r="HIG48" s="539"/>
      <c r="HIH48" s="539"/>
      <c r="HII48" s="539"/>
      <c r="HIJ48" s="539"/>
      <c r="HIK48" s="539"/>
      <c r="HIL48" s="539"/>
      <c r="HIM48" s="539"/>
      <c r="HIN48" s="539"/>
      <c r="HIO48" s="539"/>
      <c r="HIP48" s="539"/>
      <c r="HIQ48" s="539"/>
      <c r="HIR48" s="539"/>
      <c r="HIS48" s="539"/>
      <c r="HIT48" s="539"/>
      <c r="HIU48" s="539"/>
      <c r="HIV48" s="539"/>
      <c r="HIW48" s="539"/>
      <c r="HIX48" s="539"/>
      <c r="HIY48" s="539"/>
      <c r="HIZ48" s="539"/>
      <c r="HJA48" s="539"/>
      <c r="HJB48" s="539"/>
      <c r="HJC48" s="539"/>
      <c r="HJD48" s="539"/>
      <c r="HJE48" s="539"/>
      <c r="HJF48" s="539"/>
      <c r="HJG48" s="539"/>
      <c r="HJH48" s="539"/>
      <c r="HJI48" s="539"/>
      <c r="HJJ48" s="539"/>
      <c r="HJK48" s="539"/>
      <c r="HJL48" s="539"/>
      <c r="HJM48" s="539"/>
      <c r="HJN48" s="539"/>
      <c r="HJO48" s="539"/>
      <c r="HJP48" s="539"/>
      <c r="HJQ48" s="539"/>
      <c r="HJR48" s="539"/>
      <c r="HJS48" s="539"/>
      <c r="HJT48" s="539"/>
      <c r="HJU48" s="539"/>
      <c r="HJV48" s="539"/>
      <c r="HJW48" s="539"/>
      <c r="HJX48" s="539"/>
      <c r="HJY48" s="539"/>
      <c r="HJZ48" s="539"/>
      <c r="HKA48" s="539"/>
      <c r="HKB48" s="539"/>
      <c r="HKC48" s="539"/>
      <c r="HKD48" s="539"/>
      <c r="HKE48" s="539"/>
      <c r="HKF48" s="539"/>
      <c r="HKG48" s="539"/>
      <c r="HKH48" s="539"/>
      <c r="HKI48" s="539"/>
      <c r="HKJ48" s="539"/>
      <c r="HKK48" s="539"/>
      <c r="HKL48" s="539"/>
      <c r="HKM48" s="539"/>
      <c r="HKN48" s="539"/>
      <c r="HKO48" s="539"/>
      <c r="HKP48" s="539"/>
      <c r="HKQ48" s="539"/>
      <c r="HKR48" s="539"/>
      <c r="HKS48" s="539"/>
      <c r="HKT48" s="539"/>
      <c r="HKU48" s="539"/>
      <c r="HKV48" s="539"/>
      <c r="HKW48" s="539"/>
      <c r="HKX48" s="539"/>
      <c r="HKY48" s="539"/>
      <c r="HKZ48" s="539"/>
      <c r="HLA48" s="539"/>
      <c r="HLB48" s="539"/>
      <c r="HLC48" s="539"/>
      <c r="HLD48" s="539"/>
      <c r="HLE48" s="539"/>
      <c r="HLF48" s="539"/>
      <c r="HLG48" s="539"/>
      <c r="HLH48" s="539"/>
      <c r="HLI48" s="539"/>
      <c r="HLJ48" s="539"/>
      <c r="HLK48" s="539"/>
      <c r="HLL48" s="539"/>
      <c r="HLM48" s="539"/>
      <c r="HLN48" s="539"/>
      <c r="HLO48" s="539"/>
      <c r="HLP48" s="539"/>
      <c r="HLQ48" s="539"/>
      <c r="HLR48" s="539"/>
      <c r="HLS48" s="539"/>
      <c r="HLT48" s="539"/>
      <c r="HLU48" s="539"/>
      <c r="HLV48" s="539"/>
      <c r="HLW48" s="539"/>
      <c r="HLX48" s="539"/>
      <c r="HLY48" s="539"/>
      <c r="HLZ48" s="539"/>
      <c r="HMA48" s="539"/>
      <c r="HMB48" s="539"/>
      <c r="HMC48" s="539"/>
      <c r="HMD48" s="539"/>
      <c r="HME48" s="539"/>
      <c r="HMF48" s="539"/>
      <c r="HMG48" s="539"/>
      <c r="HMH48" s="539"/>
      <c r="HMI48" s="539"/>
      <c r="HMJ48" s="539"/>
      <c r="HMK48" s="539"/>
      <c r="HML48" s="539"/>
      <c r="HMM48" s="539"/>
      <c r="HMN48" s="539"/>
      <c r="HMO48" s="539"/>
      <c r="HMP48" s="539"/>
      <c r="HMQ48" s="539"/>
      <c r="HMR48" s="539"/>
      <c r="HMS48" s="539"/>
      <c r="HMT48" s="539"/>
      <c r="HMU48" s="539"/>
      <c r="HMV48" s="539"/>
      <c r="HMW48" s="539"/>
      <c r="HMX48" s="539"/>
      <c r="HMY48" s="539"/>
      <c r="HMZ48" s="539"/>
      <c r="HNA48" s="539"/>
      <c r="HNB48" s="539"/>
      <c r="HNC48" s="539"/>
      <c r="HND48" s="539"/>
      <c r="HNE48" s="539"/>
      <c r="HNF48" s="539"/>
      <c r="HNG48" s="539"/>
      <c r="HNH48" s="539"/>
      <c r="HNI48" s="539"/>
      <c r="HNJ48" s="539"/>
      <c r="HNK48" s="539"/>
      <c r="HNL48" s="539"/>
      <c r="HNM48" s="539"/>
      <c r="HNN48" s="539"/>
      <c r="HNO48" s="539"/>
      <c r="HNP48" s="539"/>
      <c r="HNQ48" s="539"/>
      <c r="HNR48" s="539"/>
      <c r="HNS48" s="539"/>
      <c r="HNT48" s="539"/>
      <c r="HNU48" s="539"/>
      <c r="HNV48" s="539"/>
      <c r="HNW48" s="539"/>
      <c r="HNX48" s="539"/>
      <c r="HNY48" s="539"/>
      <c r="HNZ48" s="539"/>
      <c r="HOA48" s="539"/>
      <c r="HOB48" s="539"/>
      <c r="HOC48" s="539"/>
      <c r="HOD48" s="539"/>
      <c r="HOE48" s="539"/>
      <c r="HOF48" s="539"/>
      <c r="HOG48" s="539"/>
      <c r="HOH48" s="539"/>
      <c r="HOI48" s="539"/>
      <c r="HOJ48" s="539"/>
      <c r="HOK48" s="539"/>
      <c r="HOL48" s="539"/>
      <c r="HOM48" s="539"/>
      <c r="HON48" s="539"/>
      <c r="HOO48" s="539"/>
      <c r="HOP48" s="539"/>
      <c r="HOQ48" s="539"/>
      <c r="HOR48" s="539"/>
      <c r="HOS48" s="539"/>
      <c r="HOT48" s="539"/>
      <c r="HOU48" s="539"/>
      <c r="HOV48" s="539"/>
      <c r="HOW48" s="539"/>
      <c r="HOX48" s="539"/>
      <c r="HOY48" s="539"/>
      <c r="HOZ48" s="539"/>
      <c r="HPA48" s="539"/>
      <c r="HPB48" s="539"/>
      <c r="HPC48" s="539"/>
      <c r="HPD48" s="539"/>
      <c r="HPE48" s="539"/>
      <c r="HPF48" s="539"/>
      <c r="HPG48" s="539"/>
      <c r="HPH48" s="539"/>
      <c r="HPI48" s="539"/>
      <c r="HPJ48" s="539"/>
      <c r="HPK48" s="539"/>
      <c r="HPL48" s="539"/>
      <c r="HPM48" s="539"/>
      <c r="HPN48" s="539"/>
      <c r="HPO48" s="539"/>
      <c r="HPP48" s="539"/>
      <c r="HPQ48" s="539"/>
      <c r="HPR48" s="539"/>
      <c r="HPS48" s="539"/>
      <c r="HPT48" s="539"/>
      <c r="HPU48" s="539"/>
      <c r="HPV48" s="539"/>
      <c r="HPW48" s="539"/>
      <c r="HPX48" s="539"/>
      <c r="HPY48" s="539"/>
      <c r="HPZ48" s="539"/>
      <c r="HQA48" s="539"/>
      <c r="HQB48" s="539"/>
      <c r="HQC48" s="539"/>
      <c r="HQD48" s="539"/>
      <c r="HQE48" s="539"/>
      <c r="HQF48" s="539"/>
      <c r="HQG48" s="539"/>
      <c r="HQH48" s="539"/>
      <c r="HQI48" s="539"/>
      <c r="HQJ48" s="539"/>
      <c r="HQK48" s="539"/>
      <c r="HQL48" s="539"/>
      <c r="HQM48" s="539"/>
      <c r="HQN48" s="539"/>
      <c r="HQO48" s="539"/>
      <c r="HQP48" s="539"/>
      <c r="HQQ48" s="539"/>
      <c r="HQR48" s="539"/>
      <c r="HQS48" s="539"/>
      <c r="HQT48" s="539"/>
      <c r="HQU48" s="539"/>
      <c r="HQV48" s="539"/>
      <c r="HQW48" s="539"/>
      <c r="HQX48" s="539"/>
      <c r="HQY48" s="539"/>
      <c r="HQZ48" s="539"/>
      <c r="HRA48" s="539"/>
      <c r="HRB48" s="539"/>
      <c r="HRC48" s="539"/>
      <c r="HRD48" s="539"/>
      <c r="HRE48" s="539"/>
      <c r="HRF48" s="539"/>
      <c r="HRG48" s="539"/>
      <c r="HRH48" s="539"/>
      <c r="HRI48" s="539"/>
      <c r="HRJ48" s="539"/>
      <c r="HRK48" s="539"/>
      <c r="HRL48" s="539"/>
      <c r="HRM48" s="539"/>
      <c r="HRN48" s="539"/>
      <c r="HRO48" s="539"/>
      <c r="HRP48" s="539"/>
      <c r="HRQ48" s="539"/>
      <c r="HRR48" s="539"/>
      <c r="HRS48" s="539"/>
      <c r="HRT48" s="539"/>
      <c r="HRU48" s="539"/>
      <c r="HRV48" s="539"/>
      <c r="HRW48" s="539"/>
      <c r="HRX48" s="539"/>
      <c r="HRY48" s="539"/>
      <c r="HRZ48" s="539"/>
      <c r="HSA48" s="539"/>
      <c r="HSB48" s="539"/>
      <c r="HSC48" s="539"/>
      <c r="HSD48" s="539"/>
      <c r="HSE48" s="539"/>
      <c r="HSF48" s="539"/>
      <c r="HSG48" s="539"/>
      <c r="HSH48" s="539"/>
      <c r="HSI48" s="539"/>
      <c r="HSJ48" s="539"/>
      <c r="HSK48" s="539"/>
      <c r="HSL48" s="539"/>
      <c r="HSM48" s="539"/>
      <c r="HSN48" s="539"/>
      <c r="HSO48" s="539"/>
      <c r="HSP48" s="539"/>
      <c r="HSQ48" s="539"/>
      <c r="HSR48" s="539"/>
      <c r="HSS48" s="539"/>
      <c r="HST48" s="539"/>
      <c r="HSU48" s="539"/>
      <c r="HSV48" s="539"/>
      <c r="HSW48" s="539"/>
      <c r="HSX48" s="539"/>
      <c r="HSY48" s="539"/>
      <c r="HSZ48" s="539"/>
      <c r="HTA48" s="539"/>
      <c r="HTB48" s="539"/>
      <c r="HTC48" s="539"/>
      <c r="HTD48" s="539"/>
      <c r="HTE48" s="539"/>
      <c r="HTF48" s="539"/>
      <c r="HTG48" s="539"/>
      <c r="HTH48" s="539"/>
      <c r="HTI48" s="539"/>
      <c r="HTJ48" s="539"/>
      <c r="HTK48" s="539"/>
      <c r="HTL48" s="539"/>
      <c r="HTM48" s="539"/>
      <c r="HTN48" s="539"/>
      <c r="HTO48" s="539"/>
      <c r="HTP48" s="539"/>
      <c r="HTQ48" s="539"/>
      <c r="HTR48" s="539"/>
      <c r="HTS48" s="539"/>
      <c r="HTT48" s="539"/>
      <c r="HTU48" s="539"/>
      <c r="HTV48" s="539"/>
      <c r="HTW48" s="539"/>
      <c r="HTX48" s="539"/>
      <c r="HTY48" s="539"/>
      <c r="HTZ48" s="539"/>
      <c r="HUA48" s="539"/>
      <c r="HUB48" s="539"/>
      <c r="HUC48" s="539"/>
      <c r="HUD48" s="539"/>
      <c r="HUE48" s="539"/>
      <c r="HUF48" s="539"/>
      <c r="HUG48" s="539"/>
      <c r="HUH48" s="539"/>
      <c r="HUI48" s="539"/>
      <c r="HUJ48" s="539"/>
      <c r="HUK48" s="539"/>
      <c r="HUL48" s="539"/>
      <c r="HUM48" s="539"/>
      <c r="HUN48" s="539"/>
      <c r="HUO48" s="539"/>
      <c r="HUP48" s="539"/>
      <c r="HUQ48" s="539"/>
      <c r="HUR48" s="539"/>
      <c r="HUS48" s="539"/>
      <c r="HUT48" s="539"/>
      <c r="HUU48" s="539"/>
      <c r="HUV48" s="539"/>
      <c r="HUW48" s="539"/>
      <c r="HUX48" s="539"/>
      <c r="HUY48" s="539"/>
      <c r="HUZ48" s="539"/>
      <c r="HVA48" s="539"/>
      <c r="HVB48" s="539"/>
      <c r="HVC48" s="539"/>
      <c r="HVD48" s="539"/>
      <c r="HVE48" s="539"/>
      <c r="HVF48" s="539"/>
      <c r="HVG48" s="539"/>
      <c r="HVH48" s="539"/>
      <c r="HVI48" s="539"/>
      <c r="HVJ48" s="539"/>
      <c r="HVK48" s="539"/>
      <c r="HVL48" s="539"/>
      <c r="HVM48" s="539"/>
      <c r="HVN48" s="539"/>
      <c r="HVO48" s="539"/>
      <c r="HVP48" s="539"/>
      <c r="HVQ48" s="539"/>
      <c r="HVR48" s="539"/>
      <c r="HVS48" s="539"/>
      <c r="HVT48" s="539"/>
      <c r="HVU48" s="539"/>
      <c r="HVV48" s="539"/>
      <c r="HVW48" s="539"/>
      <c r="HVX48" s="539"/>
      <c r="HVY48" s="539"/>
      <c r="HVZ48" s="539"/>
      <c r="HWA48" s="539"/>
      <c r="HWB48" s="539"/>
      <c r="HWC48" s="539"/>
      <c r="HWD48" s="539"/>
      <c r="HWE48" s="539"/>
      <c r="HWF48" s="539"/>
      <c r="HWG48" s="539"/>
      <c r="HWH48" s="539"/>
      <c r="HWI48" s="539"/>
      <c r="HWJ48" s="539"/>
      <c r="HWK48" s="539"/>
      <c r="HWL48" s="539"/>
      <c r="HWM48" s="539"/>
      <c r="HWN48" s="539"/>
      <c r="HWO48" s="539"/>
      <c r="HWP48" s="539"/>
      <c r="HWQ48" s="539"/>
      <c r="HWR48" s="539"/>
      <c r="HWS48" s="539"/>
      <c r="HWT48" s="539"/>
      <c r="HWU48" s="539"/>
      <c r="HWV48" s="539"/>
      <c r="HWW48" s="539"/>
      <c r="HWX48" s="539"/>
      <c r="HWY48" s="539"/>
      <c r="HWZ48" s="539"/>
      <c r="HXA48" s="539"/>
      <c r="HXB48" s="539"/>
      <c r="HXC48" s="539"/>
      <c r="HXD48" s="539"/>
      <c r="HXE48" s="539"/>
      <c r="HXF48" s="539"/>
      <c r="HXG48" s="539"/>
      <c r="HXH48" s="539"/>
      <c r="HXI48" s="539"/>
      <c r="HXJ48" s="539"/>
      <c r="HXK48" s="539"/>
      <c r="HXL48" s="539"/>
      <c r="HXM48" s="539"/>
      <c r="HXN48" s="539"/>
      <c r="HXO48" s="539"/>
      <c r="HXP48" s="539"/>
      <c r="HXQ48" s="539"/>
      <c r="HXR48" s="539"/>
      <c r="HXS48" s="539"/>
      <c r="HXT48" s="539"/>
      <c r="HXU48" s="539"/>
      <c r="HXV48" s="539"/>
      <c r="HXW48" s="539"/>
      <c r="HXX48" s="539"/>
      <c r="HXY48" s="539"/>
      <c r="HXZ48" s="539"/>
      <c r="HYA48" s="539"/>
      <c r="HYB48" s="539"/>
      <c r="HYC48" s="539"/>
      <c r="HYD48" s="539"/>
      <c r="HYE48" s="539"/>
      <c r="HYF48" s="539"/>
      <c r="HYG48" s="539"/>
      <c r="HYH48" s="539"/>
      <c r="HYI48" s="539"/>
      <c r="HYJ48" s="539"/>
      <c r="HYK48" s="539"/>
      <c r="HYL48" s="539"/>
      <c r="HYM48" s="539"/>
      <c r="HYN48" s="539"/>
      <c r="HYO48" s="539"/>
      <c r="HYP48" s="539"/>
      <c r="HYQ48" s="539"/>
      <c r="HYR48" s="539"/>
      <c r="HYS48" s="539"/>
      <c r="HYT48" s="539"/>
      <c r="HYU48" s="539"/>
      <c r="HYV48" s="539"/>
      <c r="HYW48" s="539"/>
      <c r="HYX48" s="539"/>
      <c r="HYY48" s="539"/>
      <c r="HYZ48" s="539"/>
      <c r="HZA48" s="539"/>
      <c r="HZB48" s="539"/>
      <c r="HZC48" s="539"/>
      <c r="HZD48" s="539"/>
      <c r="HZE48" s="539"/>
      <c r="HZF48" s="539"/>
      <c r="HZG48" s="539"/>
      <c r="HZH48" s="539"/>
      <c r="HZI48" s="539"/>
      <c r="HZJ48" s="539"/>
      <c r="HZK48" s="539"/>
      <c r="HZL48" s="539"/>
      <c r="HZM48" s="539"/>
      <c r="HZN48" s="539"/>
      <c r="HZO48" s="539"/>
      <c r="HZP48" s="539"/>
      <c r="HZQ48" s="539"/>
      <c r="HZR48" s="539"/>
      <c r="HZS48" s="539"/>
      <c r="HZT48" s="539"/>
      <c r="HZU48" s="539"/>
      <c r="HZV48" s="539"/>
      <c r="HZW48" s="539"/>
      <c r="HZX48" s="539"/>
      <c r="HZY48" s="539"/>
      <c r="HZZ48" s="539"/>
      <c r="IAA48" s="539"/>
      <c r="IAB48" s="539"/>
      <c r="IAC48" s="539"/>
      <c r="IAD48" s="539"/>
      <c r="IAE48" s="539"/>
      <c r="IAF48" s="539"/>
      <c r="IAG48" s="539"/>
      <c r="IAH48" s="539"/>
      <c r="IAI48" s="539"/>
      <c r="IAJ48" s="539"/>
      <c r="IAK48" s="539"/>
      <c r="IAL48" s="539"/>
      <c r="IAM48" s="539"/>
      <c r="IAN48" s="539"/>
      <c r="IAO48" s="539"/>
      <c r="IAP48" s="539"/>
      <c r="IAQ48" s="539"/>
      <c r="IAR48" s="539"/>
      <c r="IAS48" s="539"/>
      <c r="IAT48" s="539"/>
      <c r="IAU48" s="539"/>
      <c r="IAV48" s="539"/>
      <c r="IAW48" s="539"/>
      <c r="IAX48" s="539"/>
      <c r="IAY48" s="539"/>
      <c r="IAZ48" s="539"/>
      <c r="IBA48" s="539"/>
      <c r="IBB48" s="539"/>
      <c r="IBC48" s="539"/>
      <c r="IBD48" s="539"/>
      <c r="IBE48" s="539"/>
      <c r="IBF48" s="539"/>
      <c r="IBG48" s="539"/>
      <c r="IBH48" s="539"/>
      <c r="IBI48" s="539"/>
      <c r="IBJ48" s="539"/>
      <c r="IBK48" s="539"/>
      <c r="IBL48" s="539"/>
      <c r="IBM48" s="539"/>
      <c r="IBN48" s="539"/>
      <c r="IBO48" s="539"/>
      <c r="IBP48" s="539"/>
      <c r="IBQ48" s="539"/>
      <c r="IBR48" s="539"/>
      <c r="IBS48" s="539"/>
      <c r="IBT48" s="539"/>
      <c r="IBU48" s="539"/>
      <c r="IBV48" s="539"/>
      <c r="IBW48" s="539"/>
      <c r="IBX48" s="539"/>
      <c r="IBY48" s="539"/>
      <c r="IBZ48" s="539"/>
      <c r="ICA48" s="539"/>
      <c r="ICB48" s="539"/>
      <c r="ICC48" s="539"/>
      <c r="ICD48" s="539"/>
      <c r="ICE48" s="539"/>
      <c r="ICF48" s="539"/>
      <c r="ICG48" s="539"/>
      <c r="ICH48" s="539"/>
      <c r="ICI48" s="539"/>
      <c r="ICJ48" s="539"/>
      <c r="ICK48" s="539"/>
      <c r="ICL48" s="539"/>
      <c r="ICM48" s="539"/>
      <c r="ICN48" s="539"/>
      <c r="ICO48" s="539"/>
      <c r="ICP48" s="539"/>
      <c r="ICQ48" s="539"/>
      <c r="ICR48" s="539"/>
      <c r="ICS48" s="539"/>
      <c r="ICT48" s="539"/>
      <c r="ICU48" s="539"/>
      <c r="ICV48" s="539"/>
      <c r="ICW48" s="539"/>
      <c r="ICX48" s="539"/>
      <c r="ICY48" s="539"/>
      <c r="ICZ48" s="539"/>
      <c r="IDA48" s="539"/>
      <c r="IDB48" s="539"/>
      <c r="IDC48" s="539"/>
      <c r="IDD48" s="539"/>
      <c r="IDE48" s="539"/>
      <c r="IDF48" s="539"/>
      <c r="IDG48" s="539"/>
      <c r="IDH48" s="539"/>
      <c r="IDI48" s="539"/>
      <c r="IDJ48" s="539"/>
      <c r="IDK48" s="539"/>
      <c r="IDL48" s="539"/>
      <c r="IDM48" s="539"/>
      <c r="IDN48" s="539"/>
      <c r="IDO48" s="539"/>
      <c r="IDP48" s="539"/>
      <c r="IDQ48" s="539"/>
      <c r="IDR48" s="539"/>
      <c r="IDS48" s="539"/>
      <c r="IDT48" s="539"/>
      <c r="IDU48" s="539"/>
      <c r="IDV48" s="539"/>
      <c r="IDW48" s="539"/>
      <c r="IDX48" s="539"/>
      <c r="IDY48" s="539"/>
      <c r="IDZ48" s="539"/>
      <c r="IEA48" s="539"/>
      <c r="IEB48" s="539"/>
      <c r="IEC48" s="539"/>
      <c r="IED48" s="539"/>
      <c r="IEE48" s="539"/>
      <c r="IEF48" s="539"/>
      <c r="IEG48" s="539"/>
      <c r="IEH48" s="539"/>
      <c r="IEI48" s="539"/>
      <c r="IEJ48" s="539"/>
      <c r="IEK48" s="539"/>
      <c r="IEL48" s="539"/>
      <c r="IEM48" s="539"/>
      <c r="IEN48" s="539"/>
      <c r="IEO48" s="539"/>
      <c r="IEP48" s="539"/>
      <c r="IEQ48" s="539"/>
      <c r="IER48" s="539"/>
      <c r="IES48" s="539"/>
      <c r="IET48" s="539"/>
      <c r="IEU48" s="539"/>
      <c r="IEV48" s="539"/>
      <c r="IEW48" s="539"/>
      <c r="IEX48" s="539"/>
      <c r="IEY48" s="539"/>
      <c r="IEZ48" s="539"/>
      <c r="IFA48" s="539"/>
      <c r="IFB48" s="539"/>
      <c r="IFC48" s="539"/>
      <c r="IFD48" s="539"/>
      <c r="IFE48" s="539"/>
      <c r="IFF48" s="539"/>
      <c r="IFG48" s="539"/>
      <c r="IFH48" s="539"/>
      <c r="IFI48" s="539"/>
      <c r="IFJ48" s="539"/>
      <c r="IFK48" s="539"/>
      <c r="IFL48" s="539"/>
      <c r="IFM48" s="539"/>
      <c r="IFN48" s="539"/>
      <c r="IFO48" s="539"/>
      <c r="IFP48" s="539"/>
      <c r="IFQ48" s="539"/>
      <c r="IFR48" s="539"/>
      <c r="IFS48" s="539"/>
      <c r="IFT48" s="539"/>
      <c r="IFU48" s="539"/>
      <c r="IFV48" s="539"/>
      <c r="IFW48" s="539"/>
      <c r="IFX48" s="539"/>
      <c r="IFY48" s="539"/>
      <c r="IFZ48" s="539"/>
      <c r="IGA48" s="539"/>
      <c r="IGB48" s="539"/>
      <c r="IGC48" s="539"/>
      <c r="IGD48" s="539"/>
      <c r="IGE48" s="539"/>
      <c r="IGF48" s="539"/>
      <c r="IGG48" s="539"/>
      <c r="IGH48" s="539"/>
      <c r="IGI48" s="539"/>
      <c r="IGJ48" s="539"/>
      <c r="IGK48" s="539"/>
      <c r="IGL48" s="539"/>
      <c r="IGM48" s="539"/>
      <c r="IGN48" s="539"/>
      <c r="IGO48" s="539"/>
      <c r="IGP48" s="539"/>
      <c r="IGQ48" s="539"/>
      <c r="IGR48" s="539"/>
      <c r="IGS48" s="539"/>
      <c r="IGT48" s="539"/>
      <c r="IGU48" s="539"/>
      <c r="IGV48" s="539"/>
      <c r="IGW48" s="539"/>
      <c r="IGX48" s="539"/>
      <c r="IGY48" s="539"/>
      <c r="IGZ48" s="539"/>
      <c r="IHA48" s="539"/>
      <c r="IHB48" s="539"/>
      <c r="IHC48" s="539"/>
      <c r="IHD48" s="539"/>
      <c r="IHE48" s="539"/>
      <c r="IHF48" s="539"/>
      <c r="IHG48" s="539"/>
      <c r="IHH48" s="539"/>
      <c r="IHI48" s="539"/>
      <c r="IHJ48" s="539"/>
      <c r="IHK48" s="539"/>
      <c r="IHL48" s="539"/>
      <c r="IHM48" s="539"/>
      <c r="IHN48" s="539"/>
      <c r="IHO48" s="539"/>
      <c r="IHP48" s="539"/>
      <c r="IHQ48" s="539"/>
      <c r="IHR48" s="539"/>
      <c r="IHS48" s="539"/>
      <c r="IHT48" s="539"/>
      <c r="IHU48" s="539"/>
      <c r="IHV48" s="539"/>
      <c r="IHW48" s="539"/>
      <c r="IHX48" s="539"/>
      <c r="IHY48" s="539"/>
      <c r="IHZ48" s="539"/>
      <c r="IIA48" s="539"/>
      <c r="IIB48" s="539"/>
      <c r="IIC48" s="539"/>
      <c r="IID48" s="539"/>
      <c r="IIE48" s="539"/>
      <c r="IIF48" s="539"/>
      <c r="IIG48" s="539"/>
      <c r="IIH48" s="539"/>
      <c r="III48" s="539"/>
      <c r="IIJ48" s="539"/>
      <c r="IIK48" s="539"/>
      <c r="IIL48" s="539"/>
      <c r="IIM48" s="539"/>
      <c r="IIN48" s="539"/>
      <c r="IIO48" s="539"/>
      <c r="IIP48" s="539"/>
      <c r="IIQ48" s="539"/>
      <c r="IIR48" s="539"/>
      <c r="IIS48" s="539"/>
      <c r="IIT48" s="539"/>
      <c r="IIU48" s="539"/>
      <c r="IIV48" s="539"/>
      <c r="IIW48" s="539"/>
      <c r="IIX48" s="539"/>
      <c r="IIY48" s="539"/>
      <c r="IIZ48" s="539"/>
      <c r="IJA48" s="539"/>
      <c r="IJB48" s="539"/>
      <c r="IJC48" s="539"/>
      <c r="IJD48" s="539"/>
      <c r="IJE48" s="539"/>
      <c r="IJF48" s="539"/>
      <c r="IJG48" s="539"/>
      <c r="IJH48" s="539"/>
      <c r="IJI48" s="539"/>
      <c r="IJJ48" s="539"/>
      <c r="IJK48" s="539"/>
      <c r="IJL48" s="539"/>
      <c r="IJM48" s="539"/>
      <c r="IJN48" s="539"/>
      <c r="IJO48" s="539"/>
      <c r="IJP48" s="539"/>
      <c r="IJQ48" s="539"/>
      <c r="IJR48" s="539"/>
      <c r="IJS48" s="539"/>
      <c r="IJT48" s="539"/>
      <c r="IJU48" s="539"/>
      <c r="IJV48" s="539"/>
      <c r="IJW48" s="539"/>
      <c r="IJX48" s="539"/>
      <c r="IJY48" s="539"/>
      <c r="IJZ48" s="539"/>
      <c r="IKA48" s="539"/>
      <c r="IKB48" s="539"/>
      <c r="IKC48" s="539"/>
      <c r="IKD48" s="539"/>
      <c r="IKE48" s="539"/>
      <c r="IKF48" s="539"/>
      <c r="IKG48" s="539"/>
      <c r="IKH48" s="539"/>
      <c r="IKI48" s="539"/>
      <c r="IKJ48" s="539"/>
      <c r="IKK48" s="539"/>
      <c r="IKL48" s="539"/>
      <c r="IKM48" s="539"/>
      <c r="IKN48" s="539"/>
      <c r="IKO48" s="539"/>
      <c r="IKP48" s="539"/>
      <c r="IKQ48" s="539"/>
      <c r="IKR48" s="539"/>
      <c r="IKS48" s="539"/>
      <c r="IKT48" s="539"/>
      <c r="IKU48" s="539"/>
      <c r="IKV48" s="539"/>
      <c r="IKW48" s="539"/>
      <c r="IKX48" s="539"/>
      <c r="IKY48" s="539"/>
      <c r="IKZ48" s="539"/>
      <c r="ILA48" s="539"/>
      <c r="ILB48" s="539"/>
      <c r="ILC48" s="539"/>
      <c r="ILD48" s="539"/>
      <c r="ILE48" s="539"/>
      <c r="ILF48" s="539"/>
      <c r="ILG48" s="539"/>
      <c r="ILH48" s="539"/>
      <c r="ILI48" s="539"/>
      <c r="ILJ48" s="539"/>
      <c r="ILK48" s="539"/>
      <c r="ILL48" s="539"/>
      <c r="ILM48" s="539"/>
      <c r="ILN48" s="539"/>
      <c r="ILO48" s="539"/>
      <c r="ILP48" s="539"/>
      <c r="ILQ48" s="539"/>
      <c r="ILR48" s="539"/>
      <c r="ILS48" s="539"/>
      <c r="ILT48" s="539"/>
      <c r="ILU48" s="539"/>
      <c r="ILV48" s="539"/>
      <c r="ILW48" s="539"/>
      <c r="ILX48" s="539"/>
      <c r="ILY48" s="539"/>
      <c r="ILZ48" s="539"/>
      <c r="IMA48" s="539"/>
      <c r="IMB48" s="539"/>
      <c r="IMC48" s="539"/>
      <c r="IMD48" s="539"/>
      <c r="IME48" s="539"/>
      <c r="IMF48" s="539"/>
      <c r="IMG48" s="539"/>
      <c r="IMH48" s="539"/>
      <c r="IMI48" s="539"/>
      <c r="IMJ48" s="539"/>
      <c r="IMK48" s="539"/>
      <c r="IML48" s="539"/>
      <c r="IMM48" s="539"/>
      <c r="IMN48" s="539"/>
      <c r="IMO48" s="539"/>
      <c r="IMP48" s="539"/>
      <c r="IMQ48" s="539"/>
      <c r="IMR48" s="539"/>
      <c r="IMS48" s="539"/>
      <c r="IMT48" s="539"/>
      <c r="IMU48" s="539"/>
      <c r="IMV48" s="539"/>
      <c r="IMW48" s="539"/>
      <c r="IMX48" s="539"/>
      <c r="IMY48" s="539"/>
      <c r="IMZ48" s="539"/>
      <c r="INA48" s="539"/>
      <c r="INB48" s="539"/>
      <c r="INC48" s="539"/>
      <c r="IND48" s="539"/>
      <c r="INE48" s="539"/>
      <c r="INF48" s="539"/>
      <c r="ING48" s="539"/>
      <c r="INH48" s="539"/>
      <c r="INI48" s="539"/>
      <c r="INJ48" s="539"/>
      <c r="INK48" s="539"/>
      <c r="INL48" s="539"/>
      <c r="INM48" s="539"/>
      <c r="INN48" s="539"/>
      <c r="INO48" s="539"/>
      <c r="INP48" s="539"/>
      <c r="INQ48" s="539"/>
      <c r="INR48" s="539"/>
      <c r="INS48" s="539"/>
      <c r="INT48" s="539"/>
      <c r="INU48" s="539"/>
      <c r="INV48" s="539"/>
      <c r="INW48" s="539"/>
      <c r="INX48" s="539"/>
      <c r="INY48" s="539"/>
      <c r="INZ48" s="539"/>
      <c r="IOA48" s="539"/>
      <c r="IOB48" s="539"/>
      <c r="IOC48" s="539"/>
      <c r="IOD48" s="539"/>
      <c r="IOE48" s="539"/>
      <c r="IOF48" s="539"/>
      <c r="IOG48" s="539"/>
      <c r="IOH48" s="539"/>
      <c r="IOI48" s="539"/>
      <c r="IOJ48" s="539"/>
      <c r="IOK48" s="539"/>
      <c r="IOL48" s="539"/>
      <c r="IOM48" s="539"/>
      <c r="ION48" s="539"/>
      <c r="IOO48" s="539"/>
      <c r="IOP48" s="539"/>
      <c r="IOQ48" s="539"/>
      <c r="IOR48" s="539"/>
      <c r="IOS48" s="539"/>
      <c r="IOT48" s="539"/>
      <c r="IOU48" s="539"/>
      <c r="IOV48" s="539"/>
      <c r="IOW48" s="539"/>
      <c r="IOX48" s="539"/>
      <c r="IOY48" s="539"/>
      <c r="IOZ48" s="539"/>
      <c r="IPA48" s="539"/>
      <c r="IPB48" s="539"/>
      <c r="IPC48" s="539"/>
      <c r="IPD48" s="539"/>
      <c r="IPE48" s="539"/>
      <c r="IPF48" s="539"/>
      <c r="IPG48" s="539"/>
      <c r="IPH48" s="539"/>
      <c r="IPI48" s="539"/>
      <c r="IPJ48" s="539"/>
      <c r="IPK48" s="539"/>
      <c r="IPL48" s="539"/>
      <c r="IPM48" s="539"/>
      <c r="IPN48" s="539"/>
      <c r="IPO48" s="539"/>
      <c r="IPP48" s="539"/>
      <c r="IPQ48" s="539"/>
      <c r="IPR48" s="539"/>
      <c r="IPS48" s="539"/>
      <c r="IPT48" s="539"/>
      <c r="IPU48" s="539"/>
      <c r="IPV48" s="539"/>
      <c r="IPW48" s="539"/>
      <c r="IPX48" s="539"/>
      <c r="IPY48" s="539"/>
      <c r="IPZ48" s="539"/>
      <c r="IQA48" s="539"/>
      <c r="IQB48" s="539"/>
      <c r="IQC48" s="539"/>
      <c r="IQD48" s="539"/>
      <c r="IQE48" s="539"/>
      <c r="IQF48" s="539"/>
      <c r="IQG48" s="539"/>
      <c r="IQH48" s="539"/>
      <c r="IQI48" s="539"/>
      <c r="IQJ48" s="539"/>
      <c r="IQK48" s="539"/>
      <c r="IQL48" s="539"/>
      <c r="IQM48" s="539"/>
      <c r="IQN48" s="539"/>
      <c r="IQO48" s="539"/>
      <c r="IQP48" s="539"/>
      <c r="IQQ48" s="539"/>
      <c r="IQR48" s="539"/>
      <c r="IQS48" s="539"/>
      <c r="IQT48" s="539"/>
      <c r="IQU48" s="539"/>
      <c r="IQV48" s="539"/>
      <c r="IQW48" s="539"/>
      <c r="IQX48" s="539"/>
      <c r="IQY48" s="539"/>
      <c r="IQZ48" s="539"/>
      <c r="IRA48" s="539"/>
      <c r="IRB48" s="539"/>
      <c r="IRC48" s="539"/>
      <c r="IRD48" s="539"/>
      <c r="IRE48" s="539"/>
      <c r="IRF48" s="539"/>
      <c r="IRG48" s="539"/>
      <c r="IRH48" s="539"/>
      <c r="IRI48" s="539"/>
      <c r="IRJ48" s="539"/>
      <c r="IRK48" s="539"/>
      <c r="IRL48" s="539"/>
      <c r="IRM48" s="539"/>
      <c r="IRN48" s="539"/>
      <c r="IRO48" s="539"/>
      <c r="IRP48" s="539"/>
      <c r="IRQ48" s="539"/>
      <c r="IRR48" s="539"/>
      <c r="IRS48" s="539"/>
      <c r="IRT48" s="539"/>
      <c r="IRU48" s="539"/>
      <c r="IRV48" s="539"/>
      <c r="IRW48" s="539"/>
      <c r="IRX48" s="539"/>
      <c r="IRY48" s="539"/>
      <c r="IRZ48" s="539"/>
      <c r="ISA48" s="539"/>
      <c r="ISB48" s="539"/>
      <c r="ISC48" s="539"/>
      <c r="ISD48" s="539"/>
      <c r="ISE48" s="539"/>
      <c r="ISF48" s="539"/>
      <c r="ISG48" s="539"/>
      <c r="ISH48" s="539"/>
      <c r="ISI48" s="539"/>
      <c r="ISJ48" s="539"/>
      <c r="ISK48" s="539"/>
      <c r="ISL48" s="539"/>
      <c r="ISM48" s="539"/>
      <c r="ISN48" s="539"/>
      <c r="ISO48" s="539"/>
      <c r="ISP48" s="539"/>
      <c r="ISQ48" s="539"/>
      <c r="ISR48" s="539"/>
      <c r="ISS48" s="539"/>
      <c r="IST48" s="539"/>
      <c r="ISU48" s="539"/>
      <c r="ISV48" s="539"/>
      <c r="ISW48" s="539"/>
      <c r="ISX48" s="539"/>
      <c r="ISY48" s="539"/>
      <c r="ISZ48" s="539"/>
      <c r="ITA48" s="539"/>
      <c r="ITB48" s="539"/>
      <c r="ITC48" s="539"/>
      <c r="ITD48" s="539"/>
      <c r="ITE48" s="539"/>
      <c r="ITF48" s="539"/>
      <c r="ITG48" s="539"/>
      <c r="ITH48" s="539"/>
      <c r="ITI48" s="539"/>
      <c r="ITJ48" s="539"/>
      <c r="ITK48" s="539"/>
      <c r="ITL48" s="539"/>
      <c r="ITM48" s="539"/>
      <c r="ITN48" s="539"/>
      <c r="ITO48" s="539"/>
      <c r="ITP48" s="539"/>
      <c r="ITQ48" s="539"/>
      <c r="ITR48" s="539"/>
      <c r="ITS48" s="539"/>
      <c r="ITT48" s="539"/>
      <c r="ITU48" s="539"/>
      <c r="ITV48" s="539"/>
      <c r="ITW48" s="539"/>
      <c r="ITX48" s="539"/>
      <c r="ITY48" s="539"/>
      <c r="ITZ48" s="539"/>
      <c r="IUA48" s="539"/>
      <c r="IUB48" s="539"/>
      <c r="IUC48" s="539"/>
      <c r="IUD48" s="539"/>
      <c r="IUE48" s="539"/>
      <c r="IUF48" s="539"/>
      <c r="IUG48" s="539"/>
      <c r="IUH48" s="539"/>
      <c r="IUI48" s="539"/>
      <c r="IUJ48" s="539"/>
      <c r="IUK48" s="539"/>
      <c r="IUL48" s="539"/>
      <c r="IUM48" s="539"/>
      <c r="IUN48" s="539"/>
      <c r="IUO48" s="539"/>
      <c r="IUP48" s="539"/>
      <c r="IUQ48" s="539"/>
      <c r="IUR48" s="539"/>
      <c r="IUS48" s="539"/>
      <c r="IUT48" s="539"/>
      <c r="IUU48" s="539"/>
      <c r="IUV48" s="539"/>
      <c r="IUW48" s="539"/>
      <c r="IUX48" s="539"/>
      <c r="IUY48" s="539"/>
      <c r="IUZ48" s="539"/>
      <c r="IVA48" s="539"/>
      <c r="IVB48" s="539"/>
      <c r="IVC48" s="539"/>
      <c r="IVD48" s="539"/>
      <c r="IVE48" s="539"/>
      <c r="IVF48" s="539"/>
      <c r="IVG48" s="539"/>
      <c r="IVH48" s="539"/>
      <c r="IVI48" s="539"/>
      <c r="IVJ48" s="539"/>
      <c r="IVK48" s="539"/>
      <c r="IVL48" s="539"/>
      <c r="IVM48" s="539"/>
      <c r="IVN48" s="539"/>
      <c r="IVO48" s="539"/>
      <c r="IVP48" s="539"/>
      <c r="IVQ48" s="539"/>
      <c r="IVR48" s="539"/>
      <c r="IVS48" s="539"/>
      <c r="IVT48" s="539"/>
      <c r="IVU48" s="539"/>
      <c r="IVV48" s="539"/>
      <c r="IVW48" s="539"/>
      <c r="IVX48" s="539"/>
      <c r="IVY48" s="539"/>
      <c r="IVZ48" s="539"/>
      <c r="IWA48" s="539"/>
      <c r="IWB48" s="539"/>
      <c r="IWC48" s="539"/>
      <c r="IWD48" s="539"/>
      <c r="IWE48" s="539"/>
      <c r="IWF48" s="539"/>
      <c r="IWG48" s="539"/>
      <c r="IWH48" s="539"/>
      <c r="IWI48" s="539"/>
      <c r="IWJ48" s="539"/>
      <c r="IWK48" s="539"/>
      <c r="IWL48" s="539"/>
      <c r="IWM48" s="539"/>
      <c r="IWN48" s="539"/>
      <c r="IWO48" s="539"/>
      <c r="IWP48" s="539"/>
      <c r="IWQ48" s="539"/>
      <c r="IWR48" s="539"/>
      <c r="IWS48" s="539"/>
      <c r="IWT48" s="539"/>
      <c r="IWU48" s="539"/>
      <c r="IWV48" s="539"/>
      <c r="IWW48" s="539"/>
      <c r="IWX48" s="539"/>
      <c r="IWY48" s="539"/>
      <c r="IWZ48" s="539"/>
      <c r="IXA48" s="539"/>
      <c r="IXB48" s="539"/>
      <c r="IXC48" s="539"/>
      <c r="IXD48" s="539"/>
      <c r="IXE48" s="539"/>
      <c r="IXF48" s="539"/>
      <c r="IXG48" s="539"/>
      <c r="IXH48" s="539"/>
      <c r="IXI48" s="539"/>
      <c r="IXJ48" s="539"/>
      <c r="IXK48" s="539"/>
      <c r="IXL48" s="539"/>
      <c r="IXM48" s="539"/>
      <c r="IXN48" s="539"/>
      <c r="IXO48" s="539"/>
      <c r="IXP48" s="539"/>
      <c r="IXQ48" s="539"/>
      <c r="IXR48" s="539"/>
      <c r="IXS48" s="539"/>
      <c r="IXT48" s="539"/>
      <c r="IXU48" s="539"/>
      <c r="IXV48" s="539"/>
      <c r="IXW48" s="539"/>
      <c r="IXX48" s="539"/>
      <c r="IXY48" s="539"/>
      <c r="IXZ48" s="539"/>
      <c r="IYA48" s="539"/>
      <c r="IYB48" s="539"/>
      <c r="IYC48" s="539"/>
      <c r="IYD48" s="539"/>
      <c r="IYE48" s="539"/>
      <c r="IYF48" s="539"/>
      <c r="IYG48" s="539"/>
      <c r="IYH48" s="539"/>
      <c r="IYI48" s="539"/>
      <c r="IYJ48" s="539"/>
      <c r="IYK48" s="539"/>
      <c r="IYL48" s="539"/>
      <c r="IYM48" s="539"/>
      <c r="IYN48" s="539"/>
      <c r="IYO48" s="539"/>
      <c r="IYP48" s="539"/>
      <c r="IYQ48" s="539"/>
      <c r="IYR48" s="539"/>
      <c r="IYS48" s="539"/>
      <c r="IYT48" s="539"/>
      <c r="IYU48" s="539"/>
      <c r="IYV48" s="539"/>
      <c r="IYW48" s="539"/>
      <c r="IYX48" s="539"/>
      <c r="IYY48" s="539"/>
      <c r="IYZ48" s="539"/>
      <c r="IZA48" s="539"/>
      <c r="IZB48" s="539"/>
      <c r="IZC48" s="539"/>
      <c r="IZD48" s="539"/>
      <c r="IZE48" s="539"/>
      <c r="IZF48" s="539"/>
      <c r="IZG48" s="539"/>
      <c r="IZH48" s="539"/>
      <c r="IZI48" s="539"/>
      <c r="IZJ48" s="539"/>
      <c r="IZK48" s="539"/>
      <c r="IZL48" s="539"/>
      <c r="IZM48" s="539"/>
      <c r="IZN48" s="539"/>
      <c r="IZO48" s="539"/>
      <c r="IZP48" s="539"/>
      <c r="IZQ48" s="539"/>
      <c r="IZR48" s="539"/>
      <c r="IZS48" s="539"/>
      <c r="IZT48" s="539"/>
      <c r="IZU48" s="539"/>
      <c r="IZV48" s="539"/>
      <c r="IZW48" s="539"/>
      <c r="IZX48" s="539"/>
      <c r="IZY48" s="539"/>
      <c r="IZZ48" s="539"/>
      <c r="JAA48" s="539"/>
      <c r="JAB48" s="539"/>
      <c r="JAC48" s="539"/>
      <c r="JAD48" s="539"/>
      <c r="JAE48" s="539"/>
      <c r="JAF48" s="539"/>
      <c r="JAG48" s="539"/>
      <c r="JAH48" s="539"/>
      <c r="JAI48" s="539"/>
      <c r="JAJ48" s="539"/>
      <c r="JAK48" s="539"/>
      <c r="JAL48" s="539"/>
      <c r="JAM48" s="539"/>
      <c r="JAN48" s="539"/>
      <c r="JAO48" s="539"/>
      <c r="JAP48" s="539"/>
      <c r="JAQ48" s="539"/>
      <c r="JAR48" s="539"/>
      <c r="JAS48" s="539"/>
      <c r="JAT48" s="539"/>
      <c r="JAU48" s="539"/>
      <c r="JAV48" s="539"/>
      <c r="JAW48" s="539"/>
      <c r="JAX48" s="539"/>
      <c r="JAY48" s="539"/>
      <c r="JAZ48" s="539"/>
      <c r="JBA48" s="539"/>
      <c r="JBB48" s="539"/>
      <c r="JBC48" s="539"/>
      <c r="JBD48" s="539"/>
      <c r="JBE48" s="539"/>
      <c r="JBF48" s="539"/>
      <c r="JBG48" s="539"/>
      <c r="JBH48" s="539"/>
      <c r="JBI48" s="539"/>
      <c r="JBJ48" s="539"/>
      <c r="JBK48" s="539"/>
      <c r="JBL48" s="539"/>
      <c r="JBM48" s="539"/>
      <c r="JBN48" s="539"/>
      <c r="JBO48" s="539"/>
      <c r="JBP48" s="539"/>
      <c r="JBQ48" s="539"/>
      <c r="JBR48" s="539"/>
      <c r="JBS48" s="539"/>
      <c r="JBT48" s="539"/>
      <c r="JBU48" s="539"/>
      <c r="JBV48" s="539"/>
      <c r="JBW48" s="539"/>
      <c r="JBX48" s="539"/>
      <c r="JBY48" s="539"/>
      <c r="JBZ48" s="539"/>
      <c r="JCA48" s="539"/>
      <c r="JCB48" s="539"/>
      <c r="JCC48" s="539"/>
      <c r="JCD48" s="539"/>
      <c r="JCE48" s="539"/>
      <c r="JCF48" s="539"/>
      <c r="JCG48" s="539"/>
      <c r="JCH48" s="539"/>
      <c r="JCI48" s="539"/>
      <c r="JCJ48" s="539"/>
      <c r="JCK48" s="539"/>
      <c r="JCL48" s="539"/>
      <c r="JCM48" s="539"/>
      <c r="JCN48" s="539"/>
      <c r="JCO48" s="539"/>
      <c r="JCP48" s="539"/>
      <c r="JCQ48" s="539"/>
      <c r="JCR48" s="539"/>
      <c r="JCS48" s="539"/>
      <c r="JCT48" s="539"/>
      <c r="JCU48" s="539"/>
      <c r="JCV48" s="539"/>
      <c r="JCW48" s="539"/>
      <c r="JCX48" s="539"/>
      <c r="JCY48" s="539"/>
      <c r="JCZ48" s="539"/>
      <c r="JDA48" s="539"/>
      <c r="JDB48" s="539"/>
      <c r="JDC48" s="539"/>
      <c r="JDD48" s="539"/>
      <c r="JDE48" s="539"/>
      <c r="JDF48" s="539"/>
      <c r="JDG48" s="539"/>
      <c r="JDH48" s="539"/>
      <c r="JDI48" s="539"/>
      <c r="JDJ48" s="539"/>
      <c r="JDK48" s="539"/>
      <c r="JDL48" s="539"/>
      <c r="JDM48" s="539"/>
      <c r="JDN48" s="539"/>
      <c r="JDO48" s="539"/>
      <c r="JDP48" s="539"/>
      <c r="JDQ48" s="539"/>
      <c r="JDR48" s="539"/>
      <c r="JDS48" s="539"/>
      <c r="JDT48" s="539"/>
      <c r="JDU48" s="539"/>
      <c r="JDV48" s="539"/>
      <c r="JDW48" s="539"/>
      <c r="JDX48" s="539"/>
      <c r="JDY48" s="539"/>
      <c r="JDZ48" s="539"/>
      <c r="JEA48" s="539"/>
      <c r="JEB48" s="539"/>
      <c r="JEC48" s="539"/>
      <c r="JED48" s="539"/>
      <c r="JEE48" s="539"/>
      <c r="JEF48" s="539"/>
      <c r="JEG48" s="539"/>
      <c r="JEH48" s="539"/>
      <c r="JEI48" s="539"/>
      <c r="JEJ48" s="539"/>
      <c r="JEK48" s="539"/>
      <c r="JEL48" s="539"/>
      <c r="JEM48" s="539"/>
      <c r="JEN48" s="539"/>
      <c r="JEO48" s="539"/>
      <c r="JEP48" s="539"/>
      <c r="JEQ48" s="539"/>
      <c r="JER48" s="539"/>
      <c r="JES48" s="539"/>
      <c r="JET48" s="539"/>
      <c r="JEU48" s="539"/>
      <c r="JEV48" s="539"/>
      <c r="JEW48" s="539"/>
      <c r="JEX48" s="539"/>
      <c r="JEY48" s="539"/>
      <c r="JEZ48" s="539"/>
      <c r="JFA48" s="539"/>
      <c r="JFB48" s="539"/>
      <c r="JFC48" s="539"/>
      <c r="JFD48" s="539"/>
      <c r="JFE48" s="539"/>
      <c r="JFF48" s="539"/>
      <c r="JFG48" s="539"/>
      <c r="JFH48" s="539"/>
      <c r="JFI48" s="539"/>
      <c r="JFJ48" s="539"/>
      <c r="JFK48" s="539"/>
      <c r="JFL48" s="539"/>
      <c r="JFM48" s="539"/>
      <c r="JFN48" s="539"/>
      <c r="JFO48" s="539"/>
      <c r="JFP48" s="539"/>
      <c r="JFQ48" s="539"/>
      <c r="JFR48" s="539"/>
      <c r="JFS48" s="539"/>
      <c r="JFT48" s="539"/>
      <c r="JFU48" s="539"/>
      <c r="JFV48" s="539"/>
      <c r="JFW48" s="539"/>
      <c r="JFX48" s="539"/>
      <c r="JFY48" s="539"/>
      <c r="JFZ48" s="539"/>
      <c r="JGA48" s="539"/>
      <c r="JGB48" s="539"/>
      <c r="JGC48" s="539"/>
      <c r="JGD48" s="539"/>
      <c r="JGE48" s="539"/>
      <c r="JGF48" s="539"/>
      <c r="JGG48" s="539"/>
      <c r="JGH48" s="539"/>
      <c r="JGI48" s="539"/>
      <c r="JGJ48" s="539"/>
      <c r="JGK48" s="539"/>
      <c r="JGL48" s="539"/>
      <c r="JGM48" s="539"/>
      <c r="JGN48" s="539"/>
      <c r="JGO48" s="539"/>
      <c r="JGP48" s="539"/>
      <c r="JGQ48" s="539"/>
      <c r="JGR48" s="539"/>
      <c r="JGS48" s="539"/>
      <c r="JGT48" s="539"/>
      <c r="JGU48" s="539"/>
      <c r="JGV48" s="539"/>
      <c r="JGW48" s="539"/>
      <c r="JGX48" s="539"/>
      <c r="JGY48" s="539"/>
      <c r="JGZ48" s="539"/>
      <c r="JHA48" s="539"/>
      <c r="JHB48" s="539"/>
      <c r="JHC48" s="539"/>
      <c r="JHD48" s="539"/>
      <c r="JHE48" s="539"/>
      <c r="JHF48" s="539"/>
      <c r="JHG48" s="539"/>
      <c r="JHH48" s="539"/>
      <c r="JHI48" s="539"/>
      <c r="JHJ48" s="539"/>
      <c r="JHK48" s="539"/>
      <c r="JHL48" s="539"/>
      <c r="JHM48" s="539"/>
      <c r="JHN48" s="539"/>
      <c r="JHO48" s="539"/>
      <c r="JHP48" s="539"/>
      <c r="JHQ48" s="539"/>
      <c r="JHR48" s="539"/>
      <c r="JHS48" s="539"/>
      <c r="JHT48" s="539"/>
      <c r="JHU48" s="539"/>
      <c r="JHV48" s="539"/>
      <c r="JHW48" s="539"/>
      <c r="JHX48" s="539"/>
      <c r="JHY48" s="539"/>
      <c r="JHZ48" s="539"/>
      <c r="JIA48" s="539"/>
      <c r="JIB48" s="539"/>
      <c r="JIC48" s="539"/>
      <c r="JID48" s="539"/>
      <c r="JIE48" s="539"/>
      <c r="JIF48" s="539"/>
      <c r="JIG48" s="539"/>
      <c r="JIH48" s="539"/>
      <c r="JII48" s="539"/>
      <c r="JIJ48" s="539"/>
      <c r="JIK48" s="539"/>
      <c r="JIL48" s="539"/>
      <c r="JIM48" s="539"/>
      <c r="JIN48" s="539"/>
      <c r="JIO48" s="539"/>
      <c r="JIP48" s="539"/>
      <c r="JIQ48" s="539"/>
      <c r="JIR48" s="539"/>
      <c r="JIS48" s="539"/>
      <c r="JIT48" s="539"/>
      <c r="JIU48" s="539"/>
      <c r="JIV48" s="539"/>
      <c r="JIW48" s="539"/>
      <c r="JIX48" s="539"/>
      <c r="JIY48" s="539"/>
      <c r="JIZ48" s="539"/>
      <c r="JJA48" s="539"/>
      <c r="JJB48" s="539"/>
      <c r="JJC48" s="539"/>
      <c r="JJD48" s="539"/>
      <c r="JJE48" s="539"/>
      <c r="JJF48" s="539"/>
      <c r="JJG48" s="539"/>
      <c r="JJH48" s="539"/>
      <c r="JJI48" s="539"/>
      <c r="JJJ48" s="539"/>
      <c r="JJK48" s="539"/>
      <c r="JJL48" s="539"/>
      <c r="JJM48" s="539"/>
      <c r="JJN48" s="539"/>
      <c r="JJO48" s="539"/>
      <c r="JJP48" s="539"/>
      <c r="JJQ48" s="539"/>
      <c r="JJR48" s="539"/>
      <c r="JJS48" s="539"/>
      <c r="JJT48" s="539"/>
      <c r="JJU48" s="539"/>
      <c r="JJV48" s="539"/>
      <c r="JJW48" s="539"/>
      <c r="JJX48" s="539"/>
      <c r="JJY48" s="539"/>
      <c r="JJZ48" s="539"/>
      <c r="JKA48" s="539"/>
      <c r="JKB48" s="539"/>
      <c r="JKC48" s="539"/>
      <c r="JKD48" s="539"/>
      <c r="JKE48" s="539"/>
      <c r="JKF48" s="539"/>
      <c r="JKG48" s="539"/>
      <c r="JKH48" s="539"/>
      <c r="JKI48" s="539"/>
      <c r="JKJ48" s="539"/>
      <c r="JKK48" s="539"/>
      <c r="JKL48" s="539"/>
      <c r="JKM48" s="539"/>
      <c r="JKN48" s="539"/>
      <c r="JKO48" s="539"/>
      <c r="JKP48" s="539"/>
      <c r="JKQ48" s="539"/>
      <c r="JKR48" s="539"/>
      <c r="JKS48" s="539"/>
      <c r="JKT48" s="539"/>
      <c r="JKU48" s="539"/>
      <c r="JKV48" s="539"/>
      <c r="JKW48" s="539"/>
      <c r="JKX48" s="539"/>
      <c r="JKY48" s="539"/>
      <c r="JKZ48" s="539"/>
      <c r="JLA48" s="539"/>
      <c r="JLB48" s="539"/>
      <c r="JLC48" s="539"/>
      <c r="JLD48" s="539"/>
      <c r="JLE48" s="539"/>
      <c r="JLF48" s="539"/>
      <c r="JLG48" s="539"/>
      <c r="JLH48" s="539"/>
      <c r="JLI48" s="539"/>
      <c r="JLJ48" s="539"/>
      <c r="JLK48" s="539"/>
      <c r="JLL48" s="539"/>
      <c r="JLM48" s="539"/>
      <c r="JLN48" s="539"/>
      <c r="JLO48" s="539"/>
      <c r="JLP48" s="539"/>
      <c r="JLQ48" s="539"/>
      <c r="JLR48" s="539"/>
      <c r="JLS48" s="539"/>
      <c r="JLT48" s="539"/>
      <c r="JLU48" s="539"/>
      <c r="JLV48" s="539"/>
      <c r="JLW48" s="539"/>
      <c r="JLX48" s="539"/>
      <c r="JLY48" s="539"/>
      <c r="JLZ48" s="539"/>
      <c r="JMA48" s="539"/>
      <c r="JMB48" s="539"/>
      <c r="JMC48" s="539"/>
      <c r="JMD48" s="539"/>
      <c r="JME48" s="539"/>
      <c r="JMF48" s="539"/>
      <c r="JMG48" s="539"/>
      <c r="JMH48" s="539"/>
      <c r="JMI48" s="539"/>
      <c r="JMJ48" s="539"/>
      <c r="JMK48" s="539"/>
      <c r="JML48" s="539"/>
      <c r="JMM48" s="539"/>
      <c r="JMN48" s="539"/>
      <c r="JMO48" s="539"/>
      <c r="JMP48" s="539"/>
      <c r="JMQ48" s="539"/>
      <c r="JMR48" s="539"/>
      <c r="JMS48" s="539"/>
      <c r="JMT48" s="539"/>
      <c r="JMU48" s="539"/>
      <c r="JMV48" s="539"/>
      <c r="JMW48" s="539"/>
      <c r="JMX48" s="539"/>
      <c r="JMY48" s="539"/>
      <c r="JMZ48" s="539"/>
      <c r="JNA48" s="539"/>
      <c r="JNB48" s="539"/>
      <c r="JNC48" s="539"/>
      <c r="JND48" s="539"/>
      <c r="JNE48" s="539"/>
      <c r="JNF48" s="539"/>
      <c r="JNG48" s="539"/>
      <c r="JNH48" s="539"/>
      <c r="JNI48" s="539"/>
      <c r="JNJ48" s="539"/>
      <c r="JNK48" s="539"/>
      <c r="JNL48" s="539"/>
      <c r="JNM48" s="539"/>
      <c r="JNN48" s="539"/>
      <c r="JNO48" s="539"/>
      <c r="JNP48" s="539"/>
      <c r="JNQ48" s="539"/>
      <c r="JNR48" s="539"/>
      <c r="JNS48" s="539"/>
      <c r="JNT48" s="539"/>
      <c r="JNU48" s="539"/>
      <c r="JNV48" s="539"/>
      <c r="JNW48" s="539"/>
      <c r="JNX48" s="539"/>
      <c r="JNY48" s="539"/>
      <c r="JNZ48" s="539"/>
      <c r="JOA48" s="539"/>
      <c r="JOB48" s="539"/>
      <c r="JOC48" s="539"/>
      <c r="JOD48" s="539"/>
      <c r="JOE48" s="539"/>
      <c r="JOF48" s="539"/>
      <c r="JOG48" s="539"/>
      <c r="JOH48" s="539"/>
      <c r="JOI48" s="539"/>
      <c r="JOJ48" s="539"/>
      <c r="JOK48" s="539"/>
      <c r="JOL48" s="539"/>
      <c r="JOM48" s="539"/>
      <c r="JON48" s="539"/>
      <c r="JOO48" s="539"/>
      <c r="JOP48" s="539"/>
      <c r="JOQ48" s="539"/>
      <c r="JOR48" s="539"/>
      <c r="JOS48" s="539"/>
      <c r="JOT48" s="539"/>
      <c r="JOU48" s="539"/>
      <c r="JOV48" s="539"/>
      <c r="JOW48" s="539"/>
      <c r="JOX48" s="539"/>
      <c r="JOY48" s="539"/>
      <c r="JOZ48" s="539"/>
      <c r="JPA48" s="539"/>
      <c r="JPB48" s="539"/>
      <c r="JPC48" s="539"/>
      <c r="JPD48" s="539"/>
      <c r="JPE48" s="539"/>
      <c r="JPF48" s="539"/>
      <c r="JPG48" s="539"/>
      <c r="JPH48" s="539"/>
      <c r="JPI48" s="539"/>
      <c r="JPJ48" s="539"/>
      <c r="JPK48" s="539"/>
      <c r="JPL48" s="539"/>
      <c r="JPM48" s="539"/>
      <c r="JPN48" s="539"/>
      <c r="JPO48" s="539"/>
      <c r="JPP48" s="539"/>
      <c r="JPQ48" s="539"/>
      <c r="JPR48" s="539"/>
      <c r="JPS48" s="539"/>
      <c r="JPT48" s="539"/>
      <c r="JPU48" s="539"/>
      <c r="JPV48" s="539"/>
      <c r="JPW48" s="539"/>
      <c r="JPX48" s="539"/>
      <c r="JPY48" s="539"/>
      <c r="JPZ48" s="539"/>
      <c r="JQA48" s="539"/>
      <c r="JQB48" s="539"/>
      <c r="JQC48" s="539"/>
      <c r="JQD48" s="539"/>
      <c r="JQE48" s="539"/>
      <c r="JQF48" s="539"/>
      <c r="JQG48" s="539"/>
      <c r="JQH48" s="539"/>
      <c r="JQI48" s="539"/>
      <c r="JQJ48" s="539"/>
      <c r="JQK48" s="539"/>
      <c r="JQL48" s="539"/>
      <c r="JQM48" s="539"/>
      <c r="JQN48" s="539"/>
      <c r="JQO48" s="539"/>
      <c r="JQP48" s="539"/>
      <c r="JQQ48" s="539"/>
      <c r="JQR48" s="539"/>
      <c r="JQS48" s="539"/>
      <c r="JQT48" s="539"/>
      <c r="JQU48" s="539"/>
      <c r="JQV48" s="539"/>
      <c r="JQW48" s="539"/>
      <c r="JQX48" s="539"/>
      <c r="JQY48" s="539"/>
      <c r="JQZ48" s="539"/>
      <c r="JRA48" s="539"/>
      <c r="JRB48" s="539"/>
      <c r="JRC48" s="539"/>
      <c r="JRD48" s="539"/>
      <c r="JRE48" s="539"/>
      <c r="JRF48" s="539"/>
      <c r="JRG48" s="539"/>
      <c r="JRH48" s="539"/>
      <c r="JRI48" s="539"/>
      <c r="JRJ48" s="539"/>
      <c r="JRK48" s="539"/>
      <c r="JRL48" s="539"/>
      <c r="JRM48" s="539"/>
      <c r="JRN48" s="539"/>
      <c r="JRO48" s="539"/>
      <c r="JRP48" s="539"/>
      <c r="JRQ48" s="539"/>
      <c r="JRR48" s="539"/>
      <c r="JRS48" s="539"/>
      <c r="JRT48" s="539"/>
      <c r="JRU48" s="539"/>
      <c r="JRV48" s="539"/>
      <c r="JRW48" s="539"/>
      <c r="JRX48" s="539"/>
      <c r="JRY48" s="539"/>
      <c r="JRZ48" s="539"/>
      <c r="JSA48" s="539"/>
      <c r="JSB48" s="539"/>
      <c r="JSC48" s="539"/>
      <c r="JSD48" s="539"/>
      <c r="JSE48" s="539"/>
      <c r="JSF48" s="539"/>
      <c r="JSG48" s="539"/>
      <c r="JSH48" s="539"/>
      <c r="JSI48" s="539"/>
      <c r="JSJ48" s="539"/>
      <c r="JSK48" s="539"/>
      <c r="JSL48" s="539"/>
      <c r="JSM48" s="539"/>
      <c r="JSN48" s="539"/>
      <c r="JSO48" s="539"/>
      <c r="JSP48" s="539"/>
      <c r="JSQ48" s="539"/>
      <c r="JSR48" s="539"/>
      <c r="JSS48" s="539"/>
      <c r="JST48" s="539"/>
      <c r="JSU48" s="539"/>
      <c r="JSV48" s="539"/>
      <c r="JSW48" s="539"/>
      <c r="JSX48" s="539"/>
      <c r="JSY48" s="539"/>
      <c r="JSZ48" s="539"/>
      <c r="JTA48" s="539"/>
      <c r="JTB48" s="539"/>
      <c r="JTC48" s="539"/>
      <c r="JTD48" s="539"/>
      <c r="JTE48" s="539"/>
      <c r="JTF48" s="539"/>
      <c r="JTG48" s="539"/>
      <c r="JTH48" s="539"/>
      <c r="JTI48" s="539"/>
      <c r="JTJ48" s="539"/>
      <c r="JTK48" s="539"/>
      <c r="JTL48" s="539"/>
      <c r="JTM48" s="539"/>
      <c r="JTN48" s="539"/>
      <c r="JTO48" s="539"/>
      <c r="JTP48" s="539"/>
      <c r="JTQ48" s="539"/>
      <c r="JTR48" s="539"/>
      <c r="JTS48" s="539"/>
      <c r="JTT48" s="539"/>
      <c r="JTU48" s="539"/>
      <c r="JTV48" s="539"/>
      <c r="JTW48" s="539"/>
      <c r="JTX48" s="539"/>
      <c r="JTY48" s="539"/>
      <c r="JTZ48" s="539"/>
      <c r="JUA48" s="539"/>
      <c r="JUB48" s="539"/>
      <c r="JUC48" s="539"/>
      <c r="JUD48" s="539"/>
      <c r="JUE48" s="539"/>
      <c r="JUF48" s="539"/>
      <c r="JUG48" s="539"/>
      <c r="JUH48" s="539"/>
      <c r="JUI48" s="539"/>
      <c r="JUJ48" s="539"/>
      <c r="JUK48" s="539"/>
      <c r="JUL48" s="539"/>
      <c r="JUM48" s="539"/>
      <c r="JUN48" s="539"/>
      <c r="JUO48" s="539"/>
      <c r="JUP48" s="539"/>
      <c r="JUQ48" s="539"/>
      <c r="JUR48" s="539"/>
      <c r="JUS48" s="539"/>
      <c r="JUT48" s="539"/>
      <c r="JUU48" s="539"/>
      <c r="JUV48" s="539"/>
      <c r="JUW48" s="539"/>
      <c r="JUX48" s="539"/>
      <c r="JUY48" s="539"/>
      <c r="JUZ48" s="539"/>
      <c r="JVA48" s="539"/>
      <c r="JVB48" s="539"/>
      <c r="JVC48" s="539"/>
      <c r="JVD48" s="539"/>
      <c r="JVE48" s="539"/>
      <c r="JVF48" s="539"/>
      <c r="JVG48" s="539"/>
      <c r="JVH48" s="539"/>
      <c r="JVI48" s="539"/>
      <c r="JVJ48" s="539"/>
      <c r="JVK48" s="539"/>
      <c r="JVL48" s="539"/>
      <c r="JVM48" s="539"/>
      <c r="JVN48" s="539"/>
      <c r="JVO48" s="539"/>
      <c r="JVP48" s="539"/>
      <c r="JVQ48" s="539"/>
      <c r="JVR48" s="539"/>
      <c r="JVS48" s="539"/>
      <c r="JVT48" s="539"/>
      <c r="JVU48" s="539"/>
      <c r="JVV48" s="539"/>
      <c r="JVW48" s="539"/>
      <c r="JVX48" s="539"/>
      <c r="JVY48" s="539"/>
      <c r="JVZ48" s="539"/>
      <c r="JWA48" s="539"/>
      <c r="JWB48" s="539"/>
      <c r="JWC48" s="539"/>
      <c r="JWD48" s="539"/>
      <c r="JWE48" s="539"/>
      <c r="JWF48" s="539"/>
      <c r="JWG48" s="539"/>
      <c r="JWH48" s="539"/>
      <c r="JWI48" s="539"/>
      <c r="JWJ48" s="539"/>
      <c r="JWK48" s="539"/>
      <c r="JWL48" s="539"/>
      <c r="JWM48" s="539"/>
      <c r="JWN48" s="539"/>
      <c r="JWO48" s="539"/>
      <c r="JWP48" s="539"/>
      <c r="JWQ48" s="539"/>
      <c r="JWR48" s="539"/>
      <c r="JWS48" s="539"/>
      <c r="JWT48" s="539"/>
      <c r="JWU48" s="539"/>
      <c r="JWV48" s="539"/>
      <c r="JWW48" s="539"/>
      <c r="JWX48" s="539"/>
      <c r="JWY48" s="539"/>
      <c r="JWZ48" s="539"/>
      <c r="JXA48" s="539"/>
      <c r="JXB48" s="539"/>
      <c r="JXC48" s="539"/>
      <c r="JXD48" s="539"/>
      <c r="JXE48" s="539"/>
      <c r="JXF48" s="539"/>
      <c r="JXG48" s="539"/>
      <c r="JXH48" s="539"/>
      <c r="JXI48" s="539"/>
      <c r="JXJ48" s="539"/>
      <c r="JXK48" s="539"/>
      <c r="JXL48" s="539"/>
      <c r="JXM48" s="539"/>
      <c r="JXN48" s="539"/>
      <c r="JXO48" s="539"/>
      <c r="JXP48" s="539"/>
      <c r="JXQ48" s="539"/>
      <c r="JXR48" s="539"/>
      <c r="JXS48" s="539"/>
      <c r="JXT48" s="539"/>
      <c r="JXU48" s="539"/>
      <c r="JXV48" s="539"/>
      <c r="JXW48" s="539"/>
      <c r="JXX48" s="539"/>
      <c r="JXY48" s="539"/>
      <c r="JXZ48" s="539"/>
      <c r="JYA48" s="539"/>
      <c r="JYB48" s="539"/>
      <c r="JYC48" s="539"/>
      <c r="JYD48" s="539"/>
      <c r="JYE48" s="539"/>
      <c r="JYF48" s="539"/>
      <c r="JYG48" s="539"/>
      <c r="JYH48" s="539"/>
      <c r="JYI48" s="539"/>
      <c r="JYJ48" s="539"/>
      <c r="JYK48" s="539"/>
      <c r="JYL48" s="539"/>
      <c r="JYM48" s="539"/>
      <c r="JYN48" s="539"/>
      <c r="JYO48" s="539"/>
      <c r="JYP48" s="539"/>
      <c r="JYQ48" s="539"/>
      <c r="JYR48" s="539"/>
      <c r="JYS48" s="539"/>
      <c r="JYT48" s="539"/>
      <c r="JYU48" s="539"/>
      <c r="JYV48" s="539"/>
      <c r="JYW48" s="539"/>
      <c r="JYX48" s="539"/>
      <c r="JYY48" s="539"/>
      <c r="JYZ48" s="539"/>
      <c r="JZA48" s="539"/>
      <c r="JZB48" s="539"/>
      <c r="JZC48" s="539"/>
      <c r="JZD48" s="539"/>
      <c r="JZE48" s="539"/>
      <c r="JZF48" s="539"/>
      <c r="JZG48" s="539"/>
      <c r="JZH48" s="539"/>
      <c r="JZI48" s="539"/>
      <c r="JZJ48" s="539"/>
      <c r="JZK48" s="539"/>
      <c r="JZL48" s="539"/>
      <c r="JZM48" s="539"/>
      <c r="JZN48" s="539"/>
      <c r="JZO48" s="539"/>
      <c r="JZP48" s="539"/>
      <c r="JZQ48" s="539"/>
      <c r="JZR48" s="539"/>
      <c r="JZS48" s="539"/>
      <c r="JZT48" s="539"/>
      <c r="JZU48" s="539"/>
      <c r="JZV48" s="539"/>
      <c r="JZW48" s="539"/>
      <c r="JZX48" s="539"/>
      <c r="JZY48" s="539"/>
      <c r="JZZ48" s="539"/>
      <c r="KAA48" s="539"/>
      <c r="KAB48" s="539"/>
      <c r="KAC48" s="539"/>
      <c r="KAD48" s="539"/>
      <c r="KAE48" s="539"/>
      <c r="KAF48" s="539"/>
      <c r="KAG48" s="539"/>
      <c r="KAH48" s="539"/>
      <c r="KAI48" s="539"/>
      <c r="KAJ48" s="539"/>
      <c r="KAK48" s="539"/>
      <c r="KAL48" s="539"/>
      <c r="KAM48" s="539"/>
      <c r="KAN48" s="539"/>
      <c r="KAO48" s="539"/>
      <c r="KAP48" s="539"/>
      <c r="KAQ48" s="539"/>
      <c r="KAR48" s="539"/>
      <c r="KAS48" s="539"/>
      <c r="KAT48" s="539"/>
      <c r="KAU48" s="539"/>
      <c r="KAV48" s="539"/>
      <c r="KAW48" s="539"/>
      <c r="KAX48" s="539"/>
      <c r="KAY48" s="539"/>
      <c r="KAZ48" s="539"/>
      <c r="KBA48" s="539"/>
      <c r="KBB48" s="539"/>
      <c r="KBC48" s="539"/>
      <c r="KBD48" s="539"/>
      <c r="KBE48" s="539"/>
      <c r="KBF48" s="539"/>
      <c r="KBG48" s="539"/>
      <c r="KBH48" s="539"/>
      <c r="KBI48" s="539"/>
      <c r="KBJ48" s="539"/>
      <c r="KBK48" s="539"/>
      <c r="KBL48" s="539"/>
      <c r="KBM48" s="539"/>
      <c r="KBN48" s="539"/>
      <c r="KBO48" s="539"/>
      <c r="KBP48" s="539"/>
      <c r="KBQ48" s="539"/>
      <c r="KBR48" s="539"/>
      <c r="KBS48" s="539"/>
      <c r="KBT48" s="539"/>
      <c r="KBU48" s="539"/>
      <c r="KBV48" s="539"/>
      <c r="KBW48" s="539"/>
      <c r="KBX48" s="539"/>
      <c r="KBY48" s="539"/>
      <c r="KBZ48" s="539"/>
      <c r="KCA48" s="539"/>
      <c r="KCB48" s="539"/>
      <c r="KCC48" s="539"/>
      <c r="KCD48" s="539"/>
      <c r="KCE48" s="539"/>
      <c r="KCF48" s="539"/>
      <c r="KCG48" s="539"/>
      <c r="KCH48" s="539"/>
      <c r="KCI48" s="539"/>
      <c r="KCJ48" s="539"/>
      <c r="KCK48" s="539"/>
      <c r="KCL48" s="539"/>
      <c r="KCM48" s="539"/>
      <c r="KCN48" s="539"/>
      <c r="KCO48" s="539"/>
      <c r="KCP48" s="539"/>
      <c r="KCQ48" s="539"/>
      <c r="KCR48" s="539"/>
      <c r="KCS48" s="539"/>
      <c r="KCT48" s="539"/>
      <c r="KCU48" s="539"/>
      <c r="KCV48" s="539"/>
      <c r="KCW48" s="539"/>
      <c r="KCX48" s="539"/>
      <c r="KCY48" s="539"/>
      <c r="KCZ48" s="539"/>
      <c r="KDA48" s="539"/>
      <c r="KDB48" s="539"/>
      <c r="KDC48" s="539"/>
      <c r="KDD48" s="539"/>
      <c r="KDE48" s="539"/>
      <c r="KDF48" s="539"/>
      <c r="KDG48" s="539"/>
      <c r="KDH48" s="539"/>
      <c r="KDI48" s="539"/>
      <c r="KDJ48" s="539"/>
      <c r="KDK48" s="539"/>
      <c r="KDL48" s="539"/>
      <c r="KDM48" s="539"/>
      <c r="KDN48" s="539"/>
      <c r="KDO48" s="539"/>
      <c r="KDP48" s="539"/>
      <c r="KDQ48" s="539"/>
      <c r="KDR48" s="539"/>
      <c r="KDS48" s="539"/>
      <c r="KDT48" s="539"/>
      <c r="KDU48" s="539"/>
      <c r="KDV48" s="539"/>
      <c r="KDW48" s="539"/>
      <c r="KDX48" s="539"/>
      <c r="KDY48" s="539"/>
      <c r="KDZ48" s="539"/>
      <c r="KEA48" s="539"/>
      <c r="KEB48" s="539"/>
      <c r="KEC48" s="539"/>
      <c r="KED48" s="539"/>
      <c r="KEE48" s="539"/>
      <c r="KEF48" s="539"/>
      <c r="KEG48" s="539"/>
      <c r="KEH48" s="539"/>
      <c r="KEI48" s="539"/>
      <c r="KEJ48" s="539"/>
      <c r="KEK48" s="539"/>
      <c r="KEL48" s="539"/>
      <c r="KEM48" s="539"/>
      <c r="KEN48" s="539"/>
      <c r="KEO48" s="539"/>
      <c r="KEP48" s="539"/>
      <c r="KEQ48" s="539"/>
      <c r="KER48" s="539"/>
      <c r="KES48" s="539"/>
      <c r="KET48" s="539"/>
      <c r="KEU48" s="539"/>
      <c r="KEV48" s="539"/>
      <c r="KEW48" s="539"/>
      <c r="KEX48" s="539"/>
      <c r="KEY48" s="539"/>
      <c r="KEZ48" s="539"/>
      <c r="KFA48" s="539"/>
      <c r="KFB48" s="539"/>
      <c r="KFC48" s="539"/>
      <c r="KFD48" s="539"/>
      <c r="KFE48" s="539"/>
      <c r="KFF48" s="539"/>
      <c r="KFG48" s="539"/>
      <c r="KFH48" s="539"/>
      <c r="KFI48" s="539"/>
      <c r="KFJ48" s="539"/>
      <c r="KFK48" s="539"/>
      <c r="KFL48" s="539"/>
      <c r="KFM48" s="539"/>
      <c r="KFN48" s="539"/>
      <c r="KFO48" s="539"/>
      <c r="KFP48" s="539"/>
      <c r="KFQ48" s="539"/>
      <c r="KFR48" s="539"/>
      <c r="KFS48" s="539"/>
      <c r="KFT48" s="539"/>
      <c r="KFU48" s="539"/>
      <c r="KFV48" s="539"/>
      <c r="KFW48" s="539"/>
      <c r="KFX48" s="539"/>
      <c r="KFY48" s="539"/>
      <c r="KFZ48" s="539"/>
      <c r="KGA48" s="539"/>
      <c r="KGB48" s="539"/>
      <c r="KGC48" s="539"/>
      <c r="KGD48" s="539"/>
      <c r="KGE48" s="539"/>
      <c r="KGF48" s="539"/>
      <c r="KGG48" s="539"/>
      <c r="KGH48" s="539"/>
      <c r="KGI48" s="539"/>
      <c r="KGJ48" s="539"/>
      <c r="KGK48" s="539"/>
      <c r="KGL48" s="539"/>
      <c r="KGM48" s="539"/>
      <c r="KGN48" s="539"/>
      <c r="KGO48" s="539"/>
      <c r="KGP48" s="539"/>
      <c r="KGQ48" s="539"/>
      <c r="KGR48" s="539"/>
      <c r="KGS48" s="539"/>
      <c r="KGT48" s="539"/>
      <c r="KGU48" s="539"/>
      <c r="KGV48" s="539"/>
      <c r="KGW48" s="539"/>
      <c r="KGX48" s="539"/>
      <c r="KGY48" s="539"/>
      <c r="KGZ48" s="539"/>
      <c r="KHA48" s="539"/>
      <c r="KHB48" s="539"/>
      <c r="KHC48" s="539"/>
      <c r="KHD48" s="539"/>
      <c r="KHE48" s="539"/>
      <c r="KHF48" s="539"/>
      <c r="KHG48" s="539"/>
      <c r="KHH48" s="539"/>
      <c r="KHI48" s="539"/>
      <c r="KHJ48" s="539"/>
      <c r="KHK48" s="539"/>
      <c r="KHL48" s="539"/>
      <c r="KHM48" s="539"/>
      <c r="KHN48" s="539"/>
      <c r="KHO48" s="539"/>
      <c r="KHP48" s="539"/>
      <c r="KHQ48" s="539"/>
      <c r="KHR48" s="539"/>
      <c r="KHS48" s="539"/>
      <c r="KHT48" s="539"/>
      <c r="KHU48" s="539"/>
      <c r="KHV48" s="539"/>
      <c r="KHW48" s="539"/>
      <c r="KHX48" s="539"/>
      <c r="KHY48" s="539"/>
      <c r="KHZ48" s="539"/>
      <c r="KIA48" s="539"/>
      <c r="KIB48" s="539"/>
      <c r="KIC48" s="539"/>
      <c r="KID48" s="539"/>
      <c r="KIE48" s="539"/>
      <c r="KIF48" s="539"/>
      <c r="KIG48" s="539"/>
      <c r="KIH48" s="539"/>
      <c r="KII48" s="539"/>
      <c r="KIJ48" s="539"/>
      <c r="KIK48" s="539"/>
      <c r="KIL48" s="539"/>
      <c r="KIM48" s="539"/>
      <c r="KIN48" s="539"/>
      <c r="KIO48" s="539"/>
      <c r="KIP48" s="539"/>
      <c r="KIQ48" s="539"/>
      <c r="KIR48" s="539"/>
      <c r="KIS48" s="539"/>
      <c r="KIT48" s="539"/>
      <c r="KIU48" s="539"/>
      <c r="KIV48" s="539"/>
      <c r="KIW48" s="539"/>
      <c r="KIX48" s="539"/>
      <c r="KIY48" s="539"/>
      <c r="KIZ48" s="539"/>
      <c r="KJA48" s="539"/>
      <c r="KJB48" s="539"/>
      <c r="KJC48" s="539"/>
      <c r="KJD48" s="539"/>
      <c r="KJE48" s="539"/>
      <c r="KJF48" s="539"/>
      <c r="KJG48" s="539"/>
      <c r="KJH48" s="539"/>
      <c r="KJI48" s="539"/>
      <c r="KJJ48" s="539"/>
      <c r="KJK48" s="539"/>
      <c r="KJL48" s="539"/>
      <c r="KJM48" s="539"/>
      <c r="KJN48" s="539"/>
      <c r="KJO48" s="539"/>
      <c r="KJP48" s="539"/>
      <c r="KJQ48" s="539"/>
      <c r="KJR48" s="539"/>
      <c r="KJS48" s="539"/>
      <c r="KJT48" s="539"/>
      <c r="KJU48" s="539"/>
      <c r="KJV48" s="539"/>
      <c r="KJW48" s="539"/>
      <c r="KJX48" s="539"/>
      <c r="KJY48" s="539"/>
      <c r="KJZ48" s="539"/>
      <c r="KKA48" s="539"/>
      <c r="KKB48" s="539"/>
      <c r="KKC48" s="539"/>
      <c r="KKD48" s="539"/>
      <c r="KKE48" s="539"/>
      <c r="KKF48" s="539"/>
      <c r="KKG48" s="539"/>
      <c r="KKH48" s="539"/>
      <c r="KKI48" s="539"/>
      <c r="KKJ48" s="539"/>
      <c r="KKK48" s="539"/>
      <c r="KKL48" s="539"/>
      <c r="KKM48" s="539"/>
      <c r="KKN48" s="539"/>
      <c r="KKO48" s="539"/>
      <c r="KKP48" s="539"/>
      <c r="KKQ48" s="539"/>
      <c r="KKR48" s="539"/>
      <c r="KKS48" s="539"/>
      <c r="KKT48" s="539"/>
      <c r="KKU48" s="539"/>
      <c r="KKV48" s="539"/>
      <c r="KKW48" s="539"/>
      <c r="KKX48" s="539"/>
      <c r="KKY48" s="539"/>
      <c r="KKZ48" s="539"/>
      <c r="KLA48" s="539"/>
      <c r="KLB48" s="539"/>
      <c r="KLC48" s="539"/>
      <c r="KLD48" s="539"/>
      <c r="KLE48" s="539"/>
      <c r="KLF48" s="539"/>
      <c r="KLG48" s="539"/>
      <c r="KLH48" s="539"/>
      <c r="KLI48" s="539"/>
      <c r="KLJ48" s="539"/>
      <c r="KLK48" s="539"/>
      <c r="KLL48" s="539"/>
      <c r="KLM48" s="539"/>
      <c r="KLN48" s="539"/>
      <c r="KLO48" s="539"/>
      <c r="KLP48" s="539"/>
      <c r="KLQ48" s="539"/>
      <c r="KLR48" s="539"/>
      <c r="KLS48" s="539"/>
      <c r="KLT48" s="539"/>
      <c r="KLU48" s="539"/>
      <c r="KLV48" s="539"/>
      <c r="KLW48" s="539"/>
      <c r="KLX48" s="539"/>
      <c r="KLY48" s="539"/>
      <c r="KLZ48" s="539"/>
      <c r="KMA48" s="539"/>
      <c r="KMB48" s="539"/>
      <c r="KMC48" s="539"/>
      <c r="KMD48" s="539"/>
      <c r="KME48" s="539"/>
      <c r="KMF48" s="539"/>
      <c r="KMG48" s="539"/>
      <c r="KMH48" s="539"/>
      <c r="KMI48" s="539"/>
      <c r="KMJ48" s="539"/>
      <c r="KMK48" s="539"/>
      <c r="KML48" s="539"/>
      <c r="KMM48" s="539"/>
      <c r="KMN48" s="539"/>
      <c r="KMO48" s="539"/>
      <c r="KMP48" s="539"/>
      <c r="KMQ48" s="539"/>
      <c r="KMR48" s="539"/>
      <c r="KMS48" s="539"/>
      <c r="KMT48" s="539"/>
      <c r="KMU48" s="539"/>
      <c r="KMV48" s="539"/>
      <c r="KMW48" s="539"/>
      <c r="KMX48" s="539"/>
      <c r="KMY48" s="539"/>
      <c r="KMZ48" s="539"/>
      <c r="KNA48" s="539"/>
      <c r="KNB48" s="539"/>
      <c r="KNC48" s="539"/>
      <c r="KND48" s="539"/>
      <c r="KNE48" s="539"/>
      <c r="KNF48" s="539"/>
      <c r="KNG48" s="539"/>
      <c r="KNH48" s="539"/>
      <c r="KNI48" s="539"/>
      <c r="KNJ48" s="539"/>
      <c r="KNK48" s="539"/>
      <c r="KNL48" s="539"/>
      <c r="KNM48" s="539"/>
      <c r="KNN48" s="539"/>
      <c r="KNO48" s="539"/>
      <c r="KNP48" s="539"/>
      <c r="KNQ48" s="539"/>
      <c r="KNR48" s="539"/>
      <c r="KNS48" s="539"/>
      <c r="KNT48" s="539"/>
      <c r="KNU48" s="539"/>
      <c r="KNV48" s="539"/>
      <c r="KNW48" s="539"/>
      <c r="KNX48" s="539"/>
      <c r="KNY48" s="539"/>
      <c r="KNZ48" s="539"/>
      <c r="KOA48" s="539"/>
      <c r="KOB48" s="539"/>
      <c r="KOC48" s="539"/>
      <c r="KOD48" s="539"/>
      <c r="KOE48" s="539"/>
      <c r="KOF48" s="539"/>
      <c r="KOG48" s="539"/>
      <c r="KOH48" s="539"/>
      <c r="KOI48" s="539"/>
      <c r="KOJ48" s="539"/>
      <c r="KOK48" s="539"/>
      <c r="KOL48" s="539"/>
      <c r="KOM48" s="539"/>
      <c r="KON48" s="539"/>
      <c r="KOO48" s="539"/>
      <c r="KOP48" s="539"/>
      <c r="KOQ48" s="539"/>
      <c r="KOR48" s="539"/>
      <c r="KOS48" s="539"/>
      <c r="KOT48" s="539"/>
      <c r="KOU48" s="539"/>
      <c r="KOV48" s="539"/>
      <c r="KOW48" s="539"/>
      <c r="KOX48" s="539"/>
      <c r="KOY48" s="539"/>
      <c r="KOZ48" s="539"/>
      <c r="KPA48" s="539"/>
      <c r="KPB48" s="539"/>
      <c r="KPC48" s="539"/>
      <c r="KPD48" s="539"/>
      <c r="KPE48" s="539"/>
      <c r="KPF48" s="539"/>
      <c r="KPG48" s="539"/>
      <c r="KPH48" s="539"/>
      <c r="KPI48" s="539"/>
      <c r="KPJ48" s="539"/>
      <c r="KPK48" s="539"/>
      <c r="KPL48" s="539"/>
      <c r="KPM48" s="539"/>
      <c r="KPN48" s="539"/>
      <c r="KPO48" s="539"/>
      <c r="KPP48" s="539"/>
      <c r="KPQ48" s="539"/>
      <c r="KPR48" s="539"/>
      <c r="KPS48" s="539"/>
      <c r="KPT48" s="539"/>
      <c r="KPU48" s="539"/>
      <c r="KPV48" s="539"/>
      <c r="KPW48" s="539"/>
      <c r="KPX48" s="539"/>
      <c r="KPY48" s="539"/>
      <c r="KPZ48" s="539"/>
      <c r="KQA48" s="539"/>
      <c r="KQB48" s="539"/>
      <c r="KQC48" s="539"/>
      <c r="KQD48" s="539"/>
      <c r="KQE48" s="539"/>
      <c r="KQF48" s="539"/>
      <c r="KQG48" s="539"/>
      <c r="KQH48" s="539"/>
      <c r="KQI48" s="539"/>
      <c r="KQJ48" s="539"/>
      <c r="KQK48" s="539"/>
      <c r="KQL48" s="539"/>
      <c r="KQM48" s="539"/>
      <c r="KQN48" s="539"/>
      <c r="KQO48" s="539"/>
      <c r="KQP48" s="539"/>
      <c r="KQQ48" s="539"/>
      <c r="KQR48" s="539"/>
      <c r="KQS48" s="539"/>
      <c r="KQT48" s="539"/>
      <c r="KQU48" s="539"/>
      <c r="KQV48" s="539"/>
      <c r="KQW48" s="539"/>
      <c r="KQX48" s="539"/>
      <c r="KQY48" s="539"/>
      <c r="KQZ48" s="539"/>
      <c r="KRA48" s="539"/>
      <c r="KRB48" s="539"/>
      <c r="KRC48" s="539"/>
      <c r="KRD48" s="539"/>
      <c r="KRE48" s="539"/>
      <c r="KRF48" s="539"/>
      <c r="KRG48" s="539"/>
      <c r="KRH48" s="539"/>
      <c r="KRI48" s="539"/>
      <c r="KRJ48" s="539"/>
      <c r="KRK48" s="539"/>
      <c r="KRL48" s="539"/>
      <c r="KRM48" s="539"/>
      <c r="KRN48" s="539"/>
      <c r="KRO48" s="539"/>
      <c r="KRP48" s="539"/>
      <c r="KRQ48" s="539"/>
      <c r="KRR48" s="539"/>
      <c r="KRS48" s="539"/>
      <c r="KRT48" s="539"/>
      <c r="KRU48" s="539"/>
      <c r="KRV48" s="539"/>
      <c r="KRW48" s="539"/>
      <c r="KRX48" s="539"/>
      <c r="KRY48" s="539"/>
      <c r="KRZ48" s="539"/>
      <c r="KSA48" s="539"/>
      <c r="KSB48" s="539"/>
      <c r="KSC48" s="539"/>
      <c r="KSD48" s="539"/>
      <c r="KSE48" s="539"/>
      <c r="KSF48" s="539"/>
      <c r="KSG48" s="539"/>
      <c r="KSH48" s="539"/>
      <c r="KSI48" s="539"/>
      <c r="KSJ48" s="539"/>
      <c r="KSK48" s="539"/>
      <c r="KSL48" s="539"/>
      <c r="KSM48" s="539"/>
      <c r="KSN48" s="539"/>
      <c r="KSO48" s="539"/>
      <c r="KSP48" s="539"/>
      <c r="KSQ48" s="539"/>
      <c r="KSR48" s="539"/>
      <c r="KSS48" s="539"/>
      <c r="KST48" s="539"/>
      <c r="KSU48" s="539"/>
      <c r="KSV48" s="539"/>
      <c r="KSW48" s="539"/>
      <c r="KSX48" s="539"/>
      <c r="KSY48" s="539"/>
      <c r="KSZ48" s="539"/>
      <c r="KTA48" s="539"/>
      <c r="KTB48" s="539"/>
      <c r="KTC48" s="539"/>
      <c r="KTD48" s="539"/>
      <c r="KTE48" s="539"/>
      <c r="KTF48" s="539"/>
      <c r="KTG48" s="539"/>
      <c r="KTH48" s="539"/>
      <c r="KTI48" s="539"/>
      <c r="KTJ48" s="539"/>
      <c r="KTK48" s="539"/>
      <c r="KTL48" s="539"/>
      <c r="KTM48" s="539"/>
      <c r="KTN48" s="539"/>
      <c r="KTO48" s="539"/>
      <c r="KTP48" s="539"/>
      <c r="KTQ48" s="539"/>
      <c r="KTR48" s="539"/>
      <c r="KTS48" s="539"/>
      <c r="KTT48" s="539"/>
      <c r="KTU48" s="539"/>
      <c r="KTV48" s="539"/>
      <c r="KTW48" s="539"/>
      <c r="KTX48" s="539"/>
      <c r="KTY48" s="539"/>
      <c r="KTZ48" s="539"/>
      <c r="KUA48" s="539"/>
      <c r="KUB48" s="539"/>
      <c r="KUC48" s="539"/>
      <c r="KUD48" s="539"/>
      <c r="KUE48" s="539"/>
      <c r="KUF48" s="539"/>
      <c r="KUG48" s="539"/>
      <c r="KUH48" s="539"/>
      <c r="KUI48" s="539"/>
      <c r="KUJ48" s="539"/>
      <c r="KUK48" s="539"/>
      <c r="KUL48" s="539"/>
      <c r="KUM48" s="539"/>
      <c r="KUN48" s="539"/>
      <c r="KUO48" s="539"/>
      <c r="KUP48" s="539"/>
      <c r="KUQ48" s="539"/>
      <c r="KUR48" s="539"/>
      <c r="KUS48" s="539"/>
      <c r="KUT48" s="539"/>
      <c r="KUU48" s="539"/>
      <c r="KUV48" s="539"/>
      <c r="KUW48" s="539"/>
      <c r="KUX48" s="539"/>
      <c r="KUY48" s="539"/>
      <c r="KUZ48" s="539"/>
      <c r="KVA48" s="539"/>
      <c r="KVB48" s="539"/>
      <c r="KVC48" s="539"/>
      <c r="KVD48" s="539"/>
      <c r="KVE48" s="539"/>
      <c r="KVF48" s="539"/>
      <c r="KVG48" s="539"/>
      <c r="KVH48" s="539"/>
      <c r="KVI48" s="539"/>
      <c r="KVJ48" s="539"/>
      <c r="KVK48" s="539"/>
      <c r="KVL48" s="539"/>
      <c r="KVM48" s="539"/>
      <c r="KVN48" s="539"/>
      <c r="KVO48" s="539"/>
      <c r="KVP48" s="539"/>
      <c r="KVQ48" s="539"/>
      <c r="KVR48" s="539"/>
      <c r="KVS48" s="539"/>
      <c r="KVT48" s="539"/>
      <c r="KVU48" s="539"/>
      <c r="KVV48" s="539"/>
      <c r="KVW48" s="539"/>
      <c r="KVX48" s="539"/>
      <c r="KVY48" s="539"/>
      <c r="KVZ48" s="539"/>
      <c r="KWA48" s="539"/>
      <c r="KWB48" s="539"/>
      <c r="KWC48" s="539"/>
      <c r="KWD48" s="539"/>
      <c r="KWE48" s="539"/>
      <c r="KWF48" s="539"/>
      <c r="KWG48" s="539"/>
      <c r="KWH48" s="539"/>
      <c r="KWI48" s="539"/>
      <c r="KWJ48" s="539"/>
      <c r="KWK48" s="539"/>
      <c r="KWL48" s="539"/>
      <c r="KWM48" s="539"/>
      <c r="KWN48" s="539"/>
      <c r="KWO48" s="539"/>
      <c r="KWP48" s="539"/>
      <c r="KWQ48" s="539"/>
      <c r="KWR48" s="539"/>
      <c r="KWS48" s="539"/>
      <c r="KWT48" s="539"/>
      <c r="KWU48" s="539"/>
      <c r="KWV48" s="539"/>
      <c r="KWW48" s="539"/>
      <c r="KWX48" s="539"/>
      <c r="KWY48" s="539"/>
      <c r="KWZ48" s="539"/>
      <c r="KXA48" s="539"/>
      <c r="KXB48" s="539"/>
      <c r="KXC48" s="539"/>
      <c r="KXD48" s="539"/>
      <c r="KXE48" s="539"/>
      <c r="KXF48" s="539"/>
      <c r="KXG48" s="539"/>
      <c r="KXH48" s="539"/>
      <c r="KXI48" s="539"/>
      <c r="KXJ48" s="539"/>
      <c r="KXK48" s="539"/>
      <c r="KXL48" s="539"/>
      <c r="KXM48" s="539"/>
      <c r="KXN48" s="539"/>
      <c r="KXO48" s="539"/>
      <c r="KXP48" s="539"/>
      <c r="KXQ48" s="539"/>
      <c r="KXR48" s="539"/>
      <c r="KXS48" s="539"/>
      <c r="KXT48" s="539"/>
      <c r="KXU48" s="539"/>
      <c r="KXV48" s="539"/>
      <c r="KXW48" s="539"/>
      <c r="KXX48" s="539"/>
      <c r="KXY48" s="539"/>
      <c r="KXZ48" s="539"/>
      <c r="KYA48" s="539"/>
      <c r="KYB48" s="539"/>
      <c r="KYC48" s="539"/>
      <c r="KYD48" s="539"/>
      <c r="KYE48" s="539"/>
      <c r="KYF48" s="539"/>
      <c r="KYG48" s="539"/>
      <c r="KYH48" s="539"/>
      <c r="KYI48" s="539"/>
      <c r="KYJ48" s="539"/>
      <c r="KYK48" s="539"/>
      <c r="KYL48" s="539"/>
      <c r="KYM48" s="539"/>
      <c r="KYN48" s="539"/>
      <c r="KYO48" s="539"/>
      <c r="KYP48" s="539"/>
      <c r="KYQ48" s="539"/>
      <c r="KYR48" s="539"/>
      <c r="KYS48" s="539"/>
      <c r="KYT48" s="539"/>
      <c r="KYU48" s="539"/>
      <c r="KYV48" s="539"/>
      <c r="KYW48" s="539"/>
      <c r="KYX48" s="539"/>
      <c r="KYY48" s="539"/>
      <c r="KYZ48" s="539"/>
      <c r="KZA48" s="539"/>
      <c r="KZB48" s="539"/>
      <c r="KZC48" s="539"/>
      <c r="KZD48" s="539"/>
      <c r="KZE48" s="539"/>
      <c r="KZF48" s="539"/>
      <c r="KZG48" s="539"/>
      <c r="KZH48" s="539"/>
      <c r="KZI48" s="539"/>
      <c r="KZJ48" s="539"/>
      <c r="KZK48" s="539"/>
      <c r="KZL48" s="539"/>
      <c r="KZM48" s="539"/>
      <c r="KZN48" s="539"/>
      <c r="KZO48" s="539"/>
      <c r="KZP48" s="539"/>
      <c r="KZQ48" s="539"/>
      <c r="KZR48" s="539"/>
      <c r="KZS48" s="539"/>
      <c r="KZT48" s="539"/>
      <c r="KZU48" s="539"/>
      <c r="KZV48" s="539"/>
      <c r="KZW48" s="539"/>
      <c r="KZX48" s="539"/>
      <c r="KZY48" s="539"/>
      <c r="KZZ48" s="539"/>
      <c r="LAA48" s="539"/>
      <c r="LAB48" s="539"/>
      <c r="LAC48" s="539"/>
      <c r="LAD48" s="539"/>
      <c r="LAE48" s="539"/>
      <c r="LAF48" s="539"/>
      <c r="LAG48" s="539"/>
      <c r="LAH48" s="539"/>
      <c r="LAI48" s="539"/>
      <c r="LAJ48" s="539"/>
      <c r="LAK48" s="539"/>
      <c r="LAL48" s="539"/>
      <c r="LAM48" s="539"/>
      <c r="LAN48" s="539"/>
      <c r="LAO48" s="539"/>
      <c r="LAP48" s="539"/>
      <c r="LAQ48" s="539"/>
      <c r="LAR48" s="539"/>
      <c r="LAS48" s="539"/>
      <c r="LAT48" s="539"/>
      <c r="LAU48" s="539"/>
      <c r="LAV48" s="539"/>
      <c r="LAW48" s="539"/>
      <c r="LAX48" s="539"/>
      <c r="LAY48" s="539"/>
      <c r="LAZ48" s="539"/>
      <c r="LBA48" s="539"/>
      <c r="LBB48" s="539"/>
      <c r="LBC48" s="539"/>
      <c r="LBD48" s="539"/>
      <c r="LBE48" s="539"/>
      <c r="LBF48" s="539"/>
      <c r="LBG48" s="539"/>
      <c r="LBH48" s="539"/>
      <c r="LBI48" s="539"/>
      <c r="LBJ48" s="539"/>
      <c r="LBK48" s="539"/>
      <c r="LBL48" s="539"/>
      <c r="LBM48" s="539"/>
      <c r="LBN48" s="539"/>
      <c r="LBO48" s="539"/>
      <c r="LBP48" s="539"/>
      <c r="LBQ48" s="539"/>
      <c r="LBR48" s="539"/>
      <c r="LBS48" s="539"/>
      <c r="LBT48" s="539"/>
      <c r="LBU48" s="539"/>
      <c r="LBV48" s="539"/>
      <c r="LBW48" s="539"/>
      <c r="LBX48" s="539"/>
      <c r="LBY48" s="539"/>
      <c r="LBZ48" s="539"/>
      <c r="LCA48" s="539"/>
      <c r="LCB48" s="539"/>
      <c r="LCC48" s="539"/>
      <c r="LCD48" s="539"/>
      <c r="LCE48" s="539"/>
      <c r="LCF48" s="539"/>
      <c r="LCG48" s="539"/>
      <c r="LCH48" s="539"/>
      <c r="LCI48" s="539"/>
      <c r="LCJ48" s="539"/>
      <c r="LCK48" s="539"/>
      <c r="LCL48" s="539"/>
      <c r="LCM48" s="539"/>
      <c r="LCN48" s="539"/>
      <c r="LCO48" s="539"/>
      <c r="LCP48" s="539"/>
      <c r="LCQ48" s="539"/>
      <c r="LCR48" s="539"/>
      <c r="LCS48" s="539"/>
      <c r="LCT48" s="539"/>
      <c r="LCU48" s="539"/>
      <c r="LCV48" s="539"/>
      <c r="LCW48" s="539"/>
      <c r="LCX48" s="539"/>
      <c r="LCY48" s="539"/>
      <c r="LCZ48" s="539"/>
      <c r="LDA48" s="539"/>
      <c r="LDB48" s="539"/>
      <c r="LDC48" s="539"/>
      <c r="LDD48" s="539"/>
      <c r="LDE48" s="539"/>
      <c r="LDF48" s="539"/>
      <c r="LDG48" s="539"/>
      <c r="LDH48" s="539"/>
      <c r="LDI48" s="539"/>
      <c r="LDJ48" s="539"/>
      <c r="LDK48" s="539"/>
      <c r="LDL48" s="539"/>
      <c r="LDM48" s="539"/>
      <c r="LDN48" s="539"/>
      <c r="LDO48" s="539"/>
      <c r="LDP48" s="539"/>
      <c r="LDQ48" s="539"/>
      <c r="LDR48" s="539"/>
      <c r="LDS48" s="539"/>
      <c r="LDT48" s="539"/>
      <c r="LDU48" s="539"/>
      <c r="LDV48" s="539"/>
      <c r="LDW48" s="539"/>
      <c r="LDX48" s="539"/>
      <c r="LDY48" s="539"/>
      <c r="LDZ48" s="539"/>
      <c r="LEA48" s="539"/>
      <c r="LEB48" s="539"/>
      <c r="LEC48" s="539"/>
      <c r="LED48" s="539"/>
      <c r="LEE48" s="539"/>
      <c r="LEF48" s="539"/>
      <c r="LEG48" s="539"/>
      <c r="LEH48" s="539"/>
      <c r="LEI48" s="539"/>
      <c r="LEJ48" s="539"/>
      <c r="LEK48" s="539"/>
      <c r="LEL48" s="539"/>
      <c r="LEM48" s="539"/>
      <c r="LEN48" s="539"/>
      <c r="LEO48" s="539"/>
      <c r="LEP48" s="539"/>
      <c r="LEQ48" s="539"/>
      <c r="LER48" s="539"/>
      <c r="LES48" s="539"/>
      <c r="LET48" s="539"/>
      <c r="LEU48" s="539"/>
      <c r="LEV48" s="539"/>
      <c r="LEW48" s="539"/>
      <c r="LEX48" s="539"/>
      <c r="LEY48" s="539"/>
      <c r="LEZ48" s="539"/>
      <c r="LFA48" s="539"/>
      <c r="LFB48" s="539"/>
      <c r="LFC48" s="539"/>
      <c r="LFD48" s="539"/>
      <c r="LFE48" s="539"/>
      <c r="LFF48" s="539"/>
      <c r="LFG48" s="539"/>
      <c r="LFH48" s="539"/>
      <c r="LFI48" s="539"/>
      <c r="LFJ48" s="539"/>
      <c r="LFK48" s="539"/>
      <c r="LFL48" s="539"/>
      <c r="LFM48" s="539"/>
      <c r="LFN48" s="539"/>
      <c r="LFO48" s="539"/>
      <c r="LFP48" s="539"/>
      <c r="LFQ48" s="539"/>
      <c r="LFR48" s="539"/>
      <c r="LFS48" s="539"/>
      <c r="LFT48" s="539"/>
      <c r="LFU48" s="539"/>
      <c r="LFV48" s="539"/>
      <c r="LFW48" s="539"/>
      <c r="LFX48" s="539"/>
      <c r="LFY48" s="539"/>
      <c r="LFZ48" s="539"/>
      <c r="LGA48" s="539"/>
      <c r="LGB48" s="539"/>
      <c r="LGC48" s="539"/>
      <c r="LGD48" s="539"/>
      <c r="LGE48" s="539"/>
      <c r="LGF48" s="539"/>
      <c r="LGG48" s="539"/>
      <c r="LGH48" s="539"/>
      <c r="LGI48" s="539"/>
      <c r="LGJ48" s="539"/>
      <c r="LGK48" s="539"/>
      <c r="LGL48" s="539"/>
      <c r="LGM48" s="539"/>
      <c r="LGN48" s="539"/>
      <c r="LGO48" s="539"/>
      <c r="LGP48" s="539"/>
      <c r="LGQ48" s="539"/>
      <c r="LGR48" s="539"/>
      <c r="LGS48" s="539"/>
      <c r="LGT48" s="539"/>
      <c r="LGU48" s="539"/>
      <c r="LGV48" s="539"/>
      <c r="LGW48" s="539"/>
      <c r="LGX48" s="539"/>
      <c r="LGY48" s="539"/>
      <c r="LGZ48" s="539"/>
      <c r="LHA48" s="539"/>
      <c r="LHB48" s="539"/>
      <c r="LHC48" s="539"/>
      <c r="LHD48" s="539"/>
      <c r="LHE48" s="539"/>
      <c r="LHF48" s="539"/>
      <c r="LHG48" s="539"/>
      <c r="LHH48" s="539"/>
      <c r="LHI48" s="539"/>
      <c r="LHJ48" s="539"/>
      <c r="LHK48" s="539"/>
      <c r="LHL48" s="539"/>
      <c r="LHM48" s="539"/>
      <c r="LHN48" s="539"/>
      <c r="LHO48" s="539"/>
      <c r="LHP48" s="539"/>
      <c r="LHQ48" s="539"/>
      <c r="LHR48" s="539"/>
      <c r="LHS48" s="539"/>
      <c r="LHT48" s="539"/>
      <c r="LHU48" s="539"/>
      <c r="LHV48" s="539"/>
      <c r="LHW48" s="539"/>
      <c r="LHX48" s="539"/>
      <c r="LHY48" s="539"/>
      <c r="LHZ48" s="539"/>
      <c r="LIA48" s="539"/>
      <c r="LIB48" s="539"/>
      <c r="LIC48" s="539"/>
      <c r="LID48" s="539"/>
      <c r="LIE48" s="539"/>
      <c r="LIF48" s="539"/>
      <c r="LIG48" s="539"/>
      <c r="LIH48" s="539"/>
      <c r="LII48" s="539"/>
      <c r="LIJ48" s="539"/>
      <c r="LIK48" s="539"/>
      <c r="LIL48" s="539"/>
      <c r="LIM48" s="539"/>
      <c r="LIN48" s="539"/>
      <c r="LIO48" s="539"/>
      <c r="LIP48" s="539"/>
      <c r="LIQ48" s="539"/>
      <c r="LIR48" s="539"/>
      <c r="LIS48" s="539"/>
      <c r="LIT48" s="539"/>
      <c r="LIU48" s="539"/>
      <c r="LIV48" s="539"/>
      <c r="LIW48" s="539"/>
      <c r="LIX48" s="539"/>
      <c r="LIY48" s="539"/>
      <c r="LIZ48" s="539"/>
      <c r="LJA48" s="539"/>
      <c r="LJB48" s="539"/>
      <c r="LJC48" s="539"/>
      <c r="LJD48" s="539"/>
      <c r="LJE48" s="539"/>
      <c r="LJF48" s="539"/>
      <c r="LJG48" s="539"/>
      <c r="LJH48" s="539"/>
      <c r="LJI48" s="539"/>
      <c r="LJJ48" s="539"/>
      <c r="LJK48" s="539"/>
      <c r="LJL48" s="539"/>
      <c r="LJM48" s="539"/>
      <c r="LJN48" s="539"/>
      <c r="LJO48" s="539"/>
      <c r="LJP48" s="539"/>
      <c r="LJQ48" s="539"/>
      <c r="LJR48" s="539"/>
      <c r="LJS48" s="539"/>
      <c r="LJT48" s="539"/>
      <c r="LJU48" s="539"/>
      <c r="LJV48" s="539"/>
      <c r="LJW48" s="539"/>
      <c r="LJX48" s="539"/>
      <c r="LJY48" s="539"/>
      <c r="LJZ48" s="539"/>
      <c r="LKA48" s="539"/>
      <c r="LKB48" s="539"/>
      <c r="LKC48" s="539"/>
      <c r="LKD48" s="539"/>
      <c r="LKE48" s="539"/>
      <c r="LKF48" s="539"/>
      <c r="LKG48" s="539"/>
      <c r="LKH48" s="539"/>
      <c r="LKI48" s="539"/>
      <c r="LKJ48" s="539"/>
      <c r="LKK48" s="539"/>
      <c r="LKL48" s="539"/>
      <c r="LKM48" s="539"/>
      <c r="LKN48" s="539"/>
      <c r="LKO48" s="539"/>
      <c r="LKP48" s="539"/>
      <c r="LKQ48" s="539"/>
      <c r="LKR48" s="539"/>
      <c r="LKS48" s="539"/>
      <c r="LKT48" s="539"/>
      <c r="LKU48" s="539"/>
      <c r="LKV48" s="539"/>
      <c r="LKW48" s="539"/>
      <c r="LKX48" s="539"/>
      <c r="LKY48" s="539"/>
      <c r="LKZ48" s="539"/>
      <c r="LLA48" s="539"/>
      <c r="LLB48" s="539"/>
      <c r="LLC48" s="539"/>
      <c r="LLD48" s="539"/>
      <c r="LLE48" s="539"/>
      <c r="LLF48" s="539"/>
      <c r="LLG48" s="539"/>
      <c r="LLH48" s="539"/>
      <c r="LLI48" s="539"/>
      <c r="LLJ48" s="539"/>
      <c r="LLK48" s="539"/>
      <c r="LLL48" s="539"/>
      <c r="LLM48" s="539"/>
      <c r="LLN48" s="539"/>
      <c r="LLO48" s="539"/>
      <c r="LLP48" s="539"/>
      <c r="LLQ48" s="539"/>
      <c r="LLR48" s="539"/>
      <c r="LLS48" s="539"/>
      <c r="LLT48" s="539"/>
      <c r="LLU48" s="539"/>
      <c r="LLV48" s="539"/>
      <c r="LLW48" s="539"/>
      <c r="LLX48" s="539"/>
      <c r="LLY48" s="539"/>
      <c r="LLZ48" s="539"/>
      <c r="LMA48" s="539"/>
      <c r="LMB48" s="539"/>
      <c r="LMC48" s="539"/>
      <c r="LMD48" s="539"/>
      <c r="LME48" s="539"/>
      <c r="LMF48" s="539"/>
      <c r="LMG48" s="539"/>
      <c r="LMH48" s="539"/>
      <c r="LMI48" s="539"/>
      <c r="LMJ48" s="539"/>
      <c r="LMK48" s="539"/>
      <c r="LML48" s="539"/>
      <c r="LMM48" s="539"/>
      <c r="LMN48" s="539"/>
      <c r="LMO48" s="539"/>
      <c r="LMP48" s="539"/>
      <c r="LMQ48" s="539"/>
      <c r="LMR48" s="539"/>
      <c r="LMS48" s="539"/>
      <c r="LMT48" s="539"/>
      <c r="LMU48" s="539"/>
      <c r="LMV48" s="539"/>
      <c r="LMW48" s="539"/>
      <c r="LMX48" s="539"/>
      <c r="LMY48" s="539"/>
      <c r="LMZ48" s="539"/>
      <c r="LNA48" s="539"/>
      <c r="LNB48" s="539"/>
      <c r="LNC48" s="539"/>
      <c r="LND48" s="539"/>
      <c r="LNE48" s="539"/>
      <c r="LNF48" s="539"/>
      <c r="LNG48" s="539"/>
      <c r="LNH48" s="539"/>
      <c r="LNI48" s="539"/>
      <c r="LNJ48" s="539"/>
      <c r="LNK48" s="539"/>
      <c r="LNL48" s="539"/>
      <c r="LNM48" s="539"/>
      <c r="LNN48" s="539"/>
      <c r="LNO48" s="539"/>
      <c r="LNP48" s="539"/>
      <c r="LNQ48" s="539"/>
      <c r="LNR48" s="539"/>
      <c r="LNS48" s="539"/>
      <c r="LNT48" s="539"/>
      <c r="LNU48" s="539"/>
      <c r="LNV48" s="539"/>
      <c r="LNW48" s="539"/>
      <c r="LNX48" s="539"/>
      <c r="LNY48" s="539"/>
      <c r="LNZ48" s="539"/>
      <c r="LOA48" s="539"/>
      <c r="LOB48" s="539"/>
      <c r="LOC48" s="539"/>
      <c r="LOD48" s="539"/>
      <c r="LOE48" s="539"/>
      <c r="LOF48" s="539"/>
      <c r="LOG48" s="539"/>
      <c r="LOH48" s="539"/>
      <c r="LOI48" s="539"/>
      <c r="LOJ48" s="539"/>
      <c r="LOK48" s="539"/>
      <c r="LOL48" s="539"/>
      <c r="LOM48" s="539"/>
      <c r="LON48" s="539"/>
      <c r="LOO48" s="539"/>
      <c r="LOP48" s="539"/>
      <c r="LOQ48" s="539"/>
      <c r="LOR48" s="539"/>
      <c r="LOS48" s="539"/>
      <c r="LOT48" s="539"/>
      <c r="LOU48" s="539"/>
      <c r="LOV48" s="539"/>
      <c r="LOW48" s="539"/>
      <c r="LOX48" s="539"/>
      <c r="LOY48" s="539"/>
      <c r="LOZ48" s="539"/>
      <c r="LPA48" s="539"/>
      <c r="LPB48" s="539"/>
      <c r="LPC48" s="539"/>
      <c r="LPD48" s="539"/>
      <c r="LPE48" s="539"/>
      <c r="LPF48" s="539"/>
      <c r="LPG48" s="539"/>
      <c r="LPH48" s="539"/>
      <c r="LPI48" s="539"/>
      <c r="LPJ48" s="539"/>
      <c r="LPK48" s="539"/>
      <c r="LPL48" s="539"/>
      <c r="LPM48" s="539"/>
      <c r="LPN48" s="539"/>
      <c r="LPO48" s="539"/>
      <c r="LPP48" s="539"/>
      <c r="LPQ48" s="539"/>
      <c r="LPR48" s="539"/>
      <c r="LPS48" s="539"/>
      <c r="LPT48" s="539"/>
      <c r="LPU48" s="539"/>
      <c r="LPV48" s="539"/>
      <c r="LPW48" s="539"/>
      <c r="LPX48" s="539"/>
      <c r="LPY48" s="539"/>
      <c r="LPZ48" s="539"/>
      <c r="LQA48" s="539"/>
      <c r="LQB48" s="539"/>
      <c r="LQC48" s="539"/>
      <c r="LQD48" s="539"/>
      <c r="LQE48" s="539"/>
      <c r="LQF48" s="539"/>
      <c r="LQG48" s="539"/>
      <c r="LQH48" s="539"/>
      <c r="LQI48" s="539"/>
      <c r="LQJ48" s="539"/>
      <c r="LQK48" s="539"/>
      <c r="LQL48" s="539"/>
      <c r="LQM48" s="539"/>
      <c r="LQN48" s="539"/>
      <c r="LQO48" s="539"/>
      <c r="LQP48" s="539"/>
      <c r="LQQ48" s="539"/>
      <c r="LQR48" s="539"/>
      <c r="LQS48" s="539"/>
      <c r="LQT48" s="539"/>
      <c r="LQU48" s="539"/>
      <c r="LQV48" s="539"/>
      <c r="LQW48" s="539"/>
      <c r="LQX48" s="539"/>
      <c r="LQY48" s="539"/>
      <c r="LQZ48" s="539"/>
      <c r="LRA48" s="539"/>
      <c r="LRB48" s="539"/>
      <c r="LRC48" s="539"/>
      <c r="LRD48" s="539"/>
      <c r="LRE48" s="539"/>
      <c r="LRF48" s="539"/>
      <c r="LRG48" s="539"/>
      <c r="LRH48" s="539"/>
      <c r="LRI48" s="539"/>
      <c r="LRJ48" s="539"/>
      <c r="LRK48" s="539"/>
      <c r="LRL48" s="539"/>
      <c r="LRM48" s="539"/>
      <c r="LRN48" s="539"/>
      <c r="LRO48" s="539"/>
      <c r="LRP48" s="539"/>
      <c r="LRQ48" s="539"/>
      <c r="LRR48" s="539"/>
      <c r="LRS48" s="539"/>
      <c r="LRT48" s="539"/>
      <c r="LRU48" s="539"/>
      <c r="LRV48" s="539"/>
      <c r="LRW48" s="539"/>
      <c r="LRX48" s="539"/>
      <c r="LRY48" s="539"/>
      <c r="LRZ48" s="539"/>
      <c r="LSA48" s="539"/>
      <c r="LSB48" s="539"/>
      <c r="LSC48" s="539"/>
      <c r="LSD48" s="539"/>
      <c r="LSE48" s="539"/>
      <c r="LSF48" s="539"/>
      <c r="LSG48" s="539"/>
      <c r="LSH48" s="539"/>
      <c r="LSI48" s="539"/>
      <c r="LSJ48" s="539"/>
      <c r="LSK48" s="539"/>
      <c r="LSL48" s="539"/>
      <c r="LSM48" s="539"/>
      <c r="LSN48" s="539"/>
      <c r="LSO48" s="539"/>
      <c r="LSP48" s="539"/>
      <c r="LSQ48" s="539"/>
      <c r="LSR48" s="539"/>
      <c r="LSS48" s="539"/>
      <c r="LST48" s="539"/>
      <c r="LSU48" s="539"/>
      <c r="LSV48" s="539"/>
      <c r="LSW48" s="539"/>
      <c r="LSX48" s="539"/>
      <c r="LSY48" s="539"/>
      <c r="LSZ48" s="539"/>
      <c r="LTA48" s="539"/>
      <c r="LTB48" s="539"/>
      <c r="LTC48" s="539"/>
      <c r="LTD48" s="539"/>
      <c r="LTE48" s="539"/>
      <c r="LTF48" s="539"/>
      <c r="LTG48" s="539"/>
      <c r="LTH48" s="539"/>
      <c r="LTI48" s="539"/>
      <c r="LTJ48" s="539"/>
      <c r="LTK48" s="539"/>
      <c r="LTL48" s="539"/>
      <c r="LTM48" s="539"/>
      <c r="LTN48" s="539"/>
      <c r="LTO48" s="539"/>
      <c r="LTP48" s="539"/>
      <c r="LTQ48" s="539"/>
      <c r="LTR48" s="539"/>
      <c r="LTS48" s="539"/>
      <c r="LTT48" s="539"/>
      <c r="LTU48" s="539"/>
      <c r="LTV48" s="539"/>
      <c r="LTW48" s="539"/>
      <c r="LTX48" s="539"/>
      <c r="LTY48" s="539"/>
      <c r="LTZ48" s="539"/>
      <c r="LUA48" s="539"/>
      <c r="LUB48" s="539"/>
      <c r="LUC48" s="539"/>
      <c r="LUD48" s="539"/>
      <c r="LUE48" s="539"/>
      <c r="LUF48" s="539"/>
      <c r="LUG48" s="539"/>
      <c r="LUH48" s="539"/>
      <c r="LUI48" s="539"/>
      <c r="LUJ48" s="539"/>
      <c r="LUK48" s="539"/>
      <c r="LUL48" s="539"/>
      <c r="LUM48" s="539"/>
      <c r="LUN48" s="539"/>
      <c r="LUO48" s="539"/>
      <c r="LUP48" s="539"/>
      <c r="LUQ48" s="539"/>
      <c r="LUR48" s="539"/>
      <c r="LUS48" s="539"/>
      <c r="LUT48" s="539"/>
      <c r="LUU48" s="539"/>
      <c r="LUV48" s="539"/>
      <c r="LUW48" s="539"/>
      <c r="LUX48" s="539"/>
      <c r="LUY48" s="539"/>
      <c r="LUZ48" s="539"/>
      <c r="LVA48" s="539"/>
      <c r="LVB48" s="539"/>
      <c r="LVC48" s="539"/>
      <c r="LVD48" s="539"/>
      <c r="LVE48" s="539"/>
      <c r="LVF48" s="539"/>
      <c r="LVG48" s="539"/>
      <c r="LVH48" s="539"/>
      <c r="LVI48" s="539"/>
      <c r="LVJ48" s="539"/>
      <c r="LVK48" s="539"/>
      <c r="LVL48" s="539"/>
      <c r="LVM48" s="539"/>
      <c r="LVN48" s="539"/>
      <c r="LVO48" s="539"/>
      <c r="LVP48" s="539"/>
      <c r="LVQ48" s="539"/>
      <c r="LVR48" s="539"/>
      <c r="LVS48" s="539"/>
      <c r="LVT48" s="539"/>
      <c r="LVU48" s="539"/>
      <c r="LVV48" s="539"/>
      <c r="LVW48" s="539"/>
      <c r="LVX48" s="539"/>
      <c r="LVY48" s="539"/>
      <c r="LVZ48" s="539"/>
      <c r="LWA48" s="539"/>
      <c r="LWB48" s="539"/>
      <c r="LWC48" s="539"/>
      <c r="LWD48" s="539"/>
      <c r="LWE48" s="539"/>
      <c r="LWF48" s="539"/>
      <c r="LWG48" s="539"/>
      <c r="LWH48" s="539"/>
      <c r="LWI48" s="539"/>
      <c r="LWJ48" s="539"/>
      <c r="LWK48" s="539"/>
      <c r="LWL48" s="539"/>
      <c r="LWM48" s="539"/>
      <c r="LWN48" s="539"/>
      <c r="LWO48" s="539"/>
      <c r="LWP48" s="539"/>
      <c r="LWQ48" s="539"/>
      <c r="LWR48" s="539"/>
      <c r="LWS48" s="539"/>
      <c r="LWT48" s="539"/>
      <c r="LWU48" s="539"/>
      <c r="LWV48" s="539"/>
      <c r="LWW48" s="539"/>
      <c r="LWX48" s="539"/>
      <c r="LWY48" s="539"/>
      <c r="LWZ48" s="539"/>
      <c r="LXA48" s="539"/>
      <c r="LXB48" s="539"/>
      <c r="LXC48" s="539"/>
      <c r="LXD48" s="539"/>
      <c r="LXE48" s="539"/>
      <c r="LXF48" s="539"/>
      <c r="LXG48" s="539"/>
      <c r="LXH48" s="539"/>
      <c r="LXI48" s="539"/>
      <c r="LXJ48" s="539"/>
      <c r="LXK48" s="539"/>
      <c r="LXL48" s="539"/>
      <c r="LXM48" s="539"/>
      <c r="LXN48" s="539"/>
      <c r="LXO48" s="539"/>
      <c r="LXP48" s="539"/>
      <c r="LXQ48" s="539"/>
      <c r="LXR48" s="539"/>
      <c r="LXS48" s="539"/>
      <c r="LXT48" s="539"/>
      <c r="LXU48" s="539"/>
      <c r="LXV48" s="539"/>
      <c r="LXW48" s="539"/>
      <c r="LXX48" s="539"/>
      <c r="LXY48" s="539"/>
      <c r="LXZ48" s="539"/>
      <c r="LYA48" s="539"/>
      <c r="LYB48" s="539"/>
      <c r="LYC48" s="539"/>
      <c r="LYD48" s="539"/>
      <c r="LYE48" s="539"/>
      <c r="LYF48" s="539"/>
      <c r="LYG48" s="539"/>
      <c r="LYH48" s="539"/>
      <c r="LYI48" s="539"/>
      <c r="LYJ48" s="539"/>
      <c r="LYK48" s="539"/>
      <c r="LYL48" s="539"/>
      <c r="LYM48" s="539"/>
      <c r="LYN48" s="539"/>
      <c r="LYO48" s="539"/>
      <c r="LYP48" s="539"/>
      <c r="LYQ48" s="539"/>
      <c r="LYR48" s="539"/>
      <c r="LYS48" s="539"/>
      <c r="LYT48" s="539"/>
      <c r="LYU48" s="539"/>
      <c r="LYV48" s="539"/>
      <c r="LYW48" s="539"/>
      <c r="LYX48" s="539"/>
      <c r="LYY48" s="539"/>
      <c r="LYZ48" s="539"/>
      <c r="LZA48" s="539"/>
      <c r="LZB48" s="539"/>
      <c r="LZC48" s="539"/>
      <c r="LZD48" s="539"/>
      <c r="LZE48" s="539"/>
      <c r="LZF48" s="539"/>
      <c r="LZG48" s="539"/>
      <c r="LZH48" s="539"/>
      <c r="LZI48" s="539"/>
      <c r="LZJ48" s="539"/>
      <c r="LZK48" s="539"/>
      <c r="LZL48" s="539"/>
      <c r="LZM48" s="539"/>
      <c r="LZN48" s="539"/>
      <c r="LZO48" s="539"/>
      <c r="LZP48" s="539"/>
      <c r="LZQ48" s="539"/>
      <c r="LZR48" s="539"/>
      <c r="LZS48" s="539"/>
      <c r="LZT48" s="539"/>
      <c r="LZU48" s="539"/>
      <c r="LZV48" s="539"/>
      <c r="LZW48" s="539"/>
      <c r="LZX48" s="539"/>
      <c r="LZY48" s="539"/>
      <c r="LZZ48" s="539"/>
      <c r="MAA48" s="539"/>
      <c r="MAB48" s="539"/>
      <c r="MAC48" s="539"/>
      <c r="MAD48" s="539"/>
      <c r="MAE48" s="539"/>
      <c r="MAF48" s="539"/>
      <c r="MAG48" s="539"/>
      <c r="MAH48" s="539"/>
      <c r="MAI48" s="539"/>
      <c r="MAJ48" s="539"/>
      <c r="MAK48" s="539"/>
      <c r="MAL48" s="539"/>
      <c r="MAM48" s="539"/>
      <c r="MAN48" s="539"/>
      <c r="MAO48" s="539"/>
      <c r="MAP48" s="539"/>
      <c r="MAQ48" s="539"/>
      <c r="MAR48" s="539"/>
      <c r="MAS48" s="539"/>
      <c r="MAT48" s="539"/>
      <c r="MAU48" s="539"/>
      <c r="MAV48" s="539"/>
      <c r="MAW48" s="539"/>
      <c r="MAX48" s="539"/>
      <c r="MAY48" s="539"/>
      <c r="MAZ48" s="539"/>
      <c r="MBA48" s="539"/>
      <c r="MBB48" s="539"/>
      <c r="MBC48" s="539"/>
      <c r="MBD48" s="539"/>
      <c r="MBE48" s="539"/>
      <c r="MBF48" s="539"/>
      <c r="MBG48" s="539"/>
      <c r="MBH48" s="539"/>
      <c r="MBI48" s="539"/>
      <c r="MBJ48" s="539"/>
      <c r="MBK48" s="539"/>
      <c r="MBL48" s="539"/>
      <c r="MBM48" s="539"/>
      <c r="MBN48" s="539"/>
      <c r="MBO48" s="539"/>
      <c r="MBP48" s="539"/>
      <c r="MBQ48" s="539"/>
      <c r="MBR48" s="539"/>
      <c r="MBS48" s="539"/>
      <c r="MBT48" s="539"/>
      <c r="MBU48" s="539"/>
      <c r="MBV48" s="539"/>
      <c r="MBW48" s="539"/>
      <c r="MBX48" s="539"/>
      <c r="MBY48" s="539"/>
      <c r="MBZ48" s="539"/>
      <c r="MCA48" s="539"/>
      <c r="MCB48" s="539"/>
      <c r="MCC48" s="539"/>
      <c r="MCD48" s="539"/>
      <c r="MCE48" s="539"/>
      <c r="MCF48" s="539"/>
      <c r="MCG48" s="539"/>
      <c r="MCH48" s="539"/>
      <c r="MCI48" s="539"/>
      <c r="MCJ48" s="539"/>
      <c r="MCK48" s="539"/>
      <c r="MCL48" s="539"/>
      <c r="MCM48" s="539"/>
      <c r="MCN48" s="539"/>
      <c r="MCO48" s="539"/>
      <c r="MCP48" s="539"/>
      <c r="MCQ48" s="539"/>
      <c r="MCR48" s="539"/>
      <c r="MCS48" s="539"/>
      <c r="MCT48" s="539"/>
      <c r="MCU48" s="539"/>
      <c r="MCV48" s="539"/>
      <c r="MCW48" s="539"/>
      <c r="MCX48" s="539"/>
      <c r="MCY48" s="539"/>
      <c r="MCZ48" s="539"/>
      <c r="MDA48" s="539"/>
      <c r="MDB48" s="539"/>
      <c r="MDC48" s="539"/>
      <c r="MDD48" s="539"/>
      <c r="MDE48" s="539"/>
      <c r="MDF48" s="539"/>
      <c r="MDG48" s="539"/>
      <c r="MDH48" s="539"/>
      <c r="MDI48" s="539"/>
      <c r="MDJ48" s="539"/>
      <c r="MDK48" s="539"/>
      <c r="MDL48" s="539"/>
      <c r="MDM48" s="539"/>
      <c r="MDN48" s="539"/>
      <c r="MDO48" s="539"/>
      <c r="MDP48" s="539"/>
      <c r="MDQ48" s="539"/>
      <c r="MDR48" s="539"/>
      <c r="MDS48" s="539"/>
      <c r="MDT48" s="539"/>
      <c r="MDU48" s="539"/>
      <c r="MDV48" s="539"/>
      <c r="MDW48" s="539"/>
      <c r="MDX48" s="539"/>
      <c r="MDY48" s="539"/>
      <c r="MDZ48" s="539"/>
      <c r="MEA48" s="539"/>
      <c r="MEB48" s="539"/>
      <c r="MEC48" s="539"/>
      <c r="MED48" s="539"/>
      <c r="MEE48" s="539"/>
      <c r="MEF48" s="539"/>
      <c r="MEG48" s="539"/>
      <c r="MEH48" s="539"/>
      <c r="MEI48" s="539"/>
      <c r="MEJ48" s="539"/>
      <c r="MEK48" s="539"/>
      <c r="MEL48" s="539"/>
      <c r="MEM48" s="539"/>
      <c r="MEN48" s="539"/>
      <c r="MEO48" s="539"/>
      <c r="MEP48" s="539"/>
      <c r="MEQ48" s="539"/>
      <c r="MER48" s="539"/>
      <c r="MES48" s="539"/>
      <c r="MET48" s="539"/>
      <c r="MEU48" s="539"/>
      <c r="MEV48" s="539"/>
      <c r="MEW48" s="539"/>
      <c r="MEX48" s="539"/>
      <c r="MEY48" s="539"/>
      <c r="MEZ48" s="539"/>
      <c r="MFA48" s="539"/>
      <c r="MFB48" s="539"/>
      <c r="MFC48" s="539"/>
      <c r="MFD48" s="539"/>
      <c r="MFE48" s="539"/>
      <c r="MFF48" s="539"/>
      <c r="MFG48" s="539"/>
      <c r="MFH48" s="539"/>
      <c r="MFI48" s="539"/>
      <c r="MFJ48" s="539"/>
      <c r="MFK48" s="539"/>
      <c r="MFL48" s="539"/>
      <c r="MFM48" s="539"/>
      <c r="MFN48" s="539"/>
      <c r="MFO48" s="539"/>
      <c r="MFP48" s="539"/>
      <c r="MFQ48" s="539"/>
      <c r="MFR48" s="539"/>
      <c r="MFS48" s="539"/>
      <c r="MFT48" s="539"/>
      <c r="MFU48" s="539"/>
      <c r="MFV48" s="539"/>
      <c r="MFW48" s="539"/>
      <c r="MFX48" s="539"/>
      <c r="MFY48" s="539"/>
      <c r="MFZ48" s="539"/>
      <c r="MGA48" s="539"/>
      <c r="MGB48" s="539"/>
      <c r="MGC48" s="539"/>
      <c r="MGD48" s="539"/>
      <c r="MGE48" s="539"/>
      <c r="MGF48" s="539"/>
      <c r="MGG48" s="539"/>
      <c r="MGH48" s="539"/>
      <c r="MGI48" s="539"/>
      <c r="MGJ48" s="539"/>
      <c r="MGK48" s="539"/>
      <c r="MGL48" s="539"/>
      <c r="MGM48" s="539"/>
      <c r="MGN48" s="539"/>
      <c r="MGO48" s="539"/>
      <c r="MGP48" s="539"/>
      <c r="MGQ48" s="539"/>
      <c r="MGR48" s="539"/>
      <c r="MGS48" s="539"/>
      <c r="MGT48" s="539"/>
      <c r="MGU48" s="539"/>
      <c r="MGV48" s="539"/>
      <c r="MGW48" s="539"/>
      <c r="MGX48" s="539"/>
      <c r="MGY48" s="539"/>
      <c r="MGZ48" s="539"/>
      <c r="MHA48" s="539"/>
      <c r="MHB48" s="539"/>
      <c r="MHC48" s="539"/>
      <c r="MHD48" s="539"/>
      <c r="MHE48" s="539"/>
      <c r="MHF48" s="539"/>
      <c r="MHG48" s="539"/>
      <c r="MHH48" s="539"/>
      <c r="MHI48" s="539"/>
      <c r="MHJ48" s="539"/>
      <c r="MHK48" s="539"/>
      <c r="MHL48" s="539"/>
      <c r="MHM48" s="539"/>
      <c r="MHN48" s="539"/>
      <c r="MHO48" s="539"/>
      <c r="MHP48" s="539"/>
      <c r="MHQ48" s="539"/>
      <c r="MHR48" s="539"/>
      <c r="MHS48" s="539"/>
      <c r="MHT48" s="539"/>
      <c r="MHU48" s="539"/>
      <c r="MHV48" s="539"/>
      <c r="MHW48" s="539"/>
      <c r="MHX48" s="539"/>
      <c r="MHY48" s="539"/>
      <c r="MHZ48" s="539"/>
      <c r="MIA48" s="539"/>
      <c r="MIB48" s="539"/>
      <c r="MIC48" s="539"/>
      <c r="MID48" s="539"/>
      <c r="MIE48" s="539"/>
      <c r="MIF48" s="539"/>
      <c r="MIG48" s="539"/>
      <c r="MIH48" s="539"/>
      <c r="MII48" s="539"/>
      <c r="MIJ48" s="539"/>
      <c r="MIK48" s="539"/>
      <c r="MIL48" s="539"/>
      <c r="MIM48" s="539"/>
      <c r="MIN48" s="539"/>
      <c r="MIO48" s="539"/>
      <c r="MIP48" s="539"/>
      <c r="MIQ48" s="539"/>
      <c r="MIR48" s="539"/>
      <c r="MIS48" s="539"/>
      <c r="MIT48" s="539"/>
      <c r="MIU48" s="539"/>
      <c r="MIV48" s="539"/>
      <c r="MIW48" s="539"/>
      <c r="MIX48" s="539"/>
      <c r="MIY48" s="539"/>
      <c r="MIZ48" s="539"/>
      <c r="MJA48" s="539"/>
      <c r="MJB48" s="539"/>
      <c r="MJC48" s="539"/>
      <c r="MJD48" s="539"/>
      <c r="MJE48" s="539"/>
      <c r="MJF48" s="539"/>
      <c r="MJG48" s="539"/>
      <c r="MJH48" s="539"/>
      <c r="MJI48" s="539"/>
      <c r="MJJ48" s="539"/>
      <c r="MJK48" s="539"/>
      <c r="MJL48" s="539"/>
      <c r="MJM48" s="539"/>
      <c r="MJN48" s="539"/>
      <c r="MJO48" s="539"/>
      <c r="MJP48" s="539"/>
      <c r="MJQ48" s="539"/>
      <c r="MJR48" s="539"/>
      <c r="MJS48" s="539"/>
      <c r="MJT48" s="539"/>
      <c r="MJU48" s="539"/>
      <c r="MJV48" s="539"/>
      <c r="MJW48" s="539"/>
      <c r="MJX48" s="539"/>
      <c r="MJY48" s="539"/>
      <c r="MJZ48" s="539"/>
      <c r="MKA48" s="539"/>
      <c r="MKB48" s="539"/>
      <c r="MKC48" s="539"/>
      <c r="MKD48" s="539"/>
      <c r="MKE48" s="539"/>
      <c r="MKF48" s="539"/>
      <c r="MKG48" s="539"/>
      <c r="MKH48" s="539"/>
      <c r="MKI48" s="539"/>
      <c r="MKJ48" s="539"/>
      <c r="MKK48" s="539"/>
      <c r="MKL48" s="539"/>
      <c r="MKM48" s="539"/>
      <c r="MKN48" s="539"/>
      <c r="MKO48" s="539"/>
      <c r="MKP48" s="539"/>
      <c r="MKQ48" s="539"/>
      <c r="MKR48" s="539"/>
      <c r="MKS48" s="539"/>
      <c r="MKT48" s="539"/>
      <c r="MKU48" s="539"/>
      <c r="MKV48" s="539"/>
      <c r="MKW48" s="539"/>
      <c r="MKX48" s="539"/>
      <c r="MKY48" s="539"/>
      <c r="MKZ48" s="539"/>
      <c r="MLA48" s="539"/>
      <c r="MLB48" s="539"/>
      <c r="MLC48" s="539"/>
      <c r="MLD48" s="539"/>
      <c r="MLE48" s="539"/>
      <c r="MLF48" s="539"/>
      <c r="MLG48" s="539"/>
      <c r="MLH48" s="539"/>
      <c r="MLI48" s="539"/>
      <c r="MLJ48" s="539"/>
      <c r="MLK48" s="539"/>
      <c r="MLL48" s="539"/>
      <c r="MLM48" s="539"/>
      <c r="MLN48" s="539"/>
      <c r="MLO48" s="539"/>
      <c r="MLP48" s="539"/>
      <c r="MLQ48" s="539"/>
      <c r="MLR48" s="539"/>
      <c r="MLS48" s="539"/>
      <c r="MLT48" s="539"/>
      <c r="MLU48" s="539"/>
      <c r="MLV48" s="539"/>
      <c r="MLW48" s="539"/>
      <c r="MLX48" s="539"/>
      <c r="MLY48" s="539"/>
      <c r="MLZ48" s="539"/>
      <c r="MMA48" s="539"/>
      <c r="MMB48" s="539"/>
      <c r="MMC48" s="539"/>
      <c r="MMD48" s="539"/>
      <c r="MME48" s="539"/>
      <c r="MMF48" s="539"/>
      <c r="MMG48" s="539"/>
      <c r="MMH48" s="539"/>
      <c r="MMI48" s="539"/>
      <c r="MMJ48" s="539"/>
      <c r="MMK48" s="539"/>
      <c r="MML48" s="539"/>
      <c r="MMM48" s="539"/>
      <c r="MMN48" s="539"/>
      <c r="MMO48" s="539"/>
      <c r="MMP48" s="539"/>
      <c r="MMQ48" s="539"/>
      <c r="MMR48" s="539"/>
      <c r="MMS48" s="539"/>
      <c r="MMT48" s="539"/>
      <c r="MMU48" s="539"/>
      <c r="MMV48" s="539"/>
      <c r="MMW48" s="539"/>
      <c r="MMX48" s="539"/>
      <c r="MMY48" s="539"/>
      <c r="MMZ48" s="539"/>
      <c r="MNA48" s="539"/>
      <c r="MNB48" s="539"/>
      <c r="MNC48" s="539"/>
      <c r="MND48" s="539"/>
      <c r="MNE48" s="539"/>
      <c r="MNF48" s="539"/>
      <c r="MNG48" s="539"/>
      <c r="MNH48" s="539"/>
      <c r="MNI48" s="539"/>
      <c r="MNJ48" s="539"/>
      <c r="MNK48" s="539"/>
      <c r="MNL48" s="539"/>
      <c r="MNM48" s="539"/>
      <c r="MNN48" s="539"/>
      <c r="MNO48" s="539"/>
      <c r="MNP48" s="539"/>
      <c r="MNQ48" s="539"/>
      <c r="MNR48" s="539"/>
      <c r="MNS48" s="539"/>
      <c r="MNT48" s="539"/>
      <c r="MNU48" s="539"/>
      <c r="MNV48" s="539"/>
      <c r="MNW48" s="539"/>
      <c r="MNX48" s="539"/>
      <c r="MNY48" s="539"/>
      <c r="MNZ48" s="539"/>
      <c r="MOA48" s="539"/>
      <c r="MOB48" s="539"/>
      <c r="MOC48" s="539"/>
      <c r="MOD48" s="539"/>
      <c r="MOE48" s="539"/>
      <c r="MOF48" s="539"/>
      <c r="MOG48" s="539"/>
      <c r="MOH48" s="539"/>
      <c r="MOI48" s="539"/>
      <c r="MOJ48" s="539"/>
      <c r="MOK48" s="539"/>
      <c r="MOL48" s="539"/>
      <c r="MOM48" s="539"/>
      <c r="MON48" s="539"/>
      <c r="MOO48" s="539"/>
      <c r="MOP48" s="539"/>
      <c r="MOQ48" s="539"/>
      <c r="MOR48" s="539"/>
      <c r="MOS48" s="539"/>
      <c r="MOT48" s="539"/>
      <c r="MOU48" s="539"/>
      <c r="MOV48" s="539"/>
      <c r="MOW48" s="539"/>
      <c r="MOX48" s="539"/>
      <c r="MOY48" s="539"/>
      <c r="MOZ48" s="539"/>
      <c r="MPA48" s="539"/>
      <c r="MPB48" s="539"/>
      <c r="MPC48" s="539"/>
      <c r="MPD48" s="539"/>
      <c r="MPE48" s="539"/>
      <c r="MPF48" s="539"/>
      <c r="MPG48" s="539"/>
      <c r="MPH48" s="539"/>
      <c r="MPI48" s="539"/>
      <c r="MPJ48" s="539"/>
      <c r="MPK48" s="539"/>
      <c r="MPL48" s="539"/>
      <c r="MPM48" s="539"/>
      <c r="MPN48" s="539"/>
      <c r="MPO48" s="539"/>
      <c r="MPP48" s="539"/>
      <c r="MPQ48" s="539"/>
      <c r="MPR48" s="539"/>
      <c r="MPS48" s="539"/>
      <c r="MPT48" s="539"/>
      <c r="MPU48" s="539"/>
      <c r="MPV48" s="539"/>
      <c r="MPW48" s="539"/>
      <c r="MPX48" s="539"/>
      <c r="MPY48" s="539"/>
      <c r="MPZ48" s="539"/>
      <c r="MQA48" s="539"/>
      <c r="MQB48" s="539"/>
      <c r="MQC48" s="539"/>
      <c r="MQD48" s="539"/>
      <c r="MQE48" s="539"/>
      <c r="MQF48" s="539"/>
      <c r="MQG48" s="539"/>
      <c r="MQH48" s="539"/>
      <c r="MQI48" s="539"/>
      <c r="MQJ48" s="539"/>
      <c r="MQK48" s="539"/>
      <c r="MQL48" s="539"/>
      <c r="MQM48" s="539"/>
      <c r="MQN48" s="539"/>
      <c r="MQO48" s="539"/>
      <c r="MQP48" s="539"/>
      <c r="MQQ48" s="539"/>
      <c r="MQR48" s="539"/>
      <c r="MQS48" s="539"/>
      <c r="MQT48" s="539"/>
      <c r="MQU48" s="539"/>
      <c r="MQV48" s="539"/>
      <c r="MQW48" s="539"/>
      <c r="MQX48" s="539"/>
      <c r="MQY48" s="539"/>
      <c r="MQZ48" s="539"/>
      <c r="MRA48" s="539"/>
      <c r="MRB48" s="539"/>
      <c r="MRC48" s="539"/>
      <c r="MRD48" s="539"/>
      <c r="MRE48" s="539"/>
      <c r="MRF48" s="539"/>
      <c r="MRG48" s="539"/>
      <c r="MRH48" s="539"/>
      <c r="MRI48" s="539"/>
      <c r="MRJ48" s="539"/>
      <c r="MRK48" s="539"/>
      <c r="MRL48" s="539"/>
      <c r="MRM48" s="539"/>
      <c r="MRN48" s="539"/>
      <c r="MRO48" s="539"/>
      <c r="MRP48" s="539"/>
      <c r="MRQ48" s="539"/>
      <c r="MRR48" s="539"/>
      <c r="MRS48" s="539"/>
      <c r="MRT48" s="539"/>
      <c r="MRU48" s="539"/>
      <c r="MRV48" s="539"/>
      <c r="MRW48" s="539"/>
      <c r="MRX48" s="539"/>
      <c r="MRY48" s="539"/>
      <c r="MRZ48" s="539"/>
      <c r="MSA48" s="539"/>
      <c r="MSB48" s="539"/>
      <c r="MSC48" s="539"/>
      <c r="MSD48" s="539"/>
      <c r="MSE48" s="539"/>
      <c r="MSF48" s="539"/>
      <c r="MSG48" s="539"/>
      <c r="MSH48" s="539"/>
      <c r="MSI48" s="539"/>
      <c r="MSJ48" s="539"/>
      <c r="MSK48" s="539"/>
      <c r="MSL48" s="539"/>
      <c r="MSM48" s="539"/>
      <c r="MSN48" s="539"/>
      <c r="MSO48" s="539"/>
      <c r="MSP48" s="539"/>
      <c r="MSQ48" s="539"/>
      <c r="MSR48" s="539"/>
      <c r="MSS48" s="539"/>
      <c r="MST48" s="539"/>
      <c r="MSU48" s="539"/>
      <c r="MSV48" s="539"/>
      <c r="MSW48" s="539"/>
      <c r="MSX48" s="539"/>
      <c r="MSY48" s="539"/>
      <c r="MSZ48" s="539"/>
      <c r="MTA48" s="539"/>
      <c r="MTB48" s="539"/>
      <c r="MTC48" s="539"/>
      <c r="MTD48" s="539"/>
      <c r="MTE48" s="539"/>
      <c r="MTF48" s="539"/>
      <c r="MTG48" s="539"/>
      <c r="MTH48" s="539"/>
      <c r="MTI48" s="539"/>
      <c r="MTJ48" s="539"/>
      <c r="MTK48" s="539"/>
      <c r="MTL48" s="539"/>
      <c r="MTM48" s="539"/>
      <c r="MTN48" s="539"/>
      <c r="MTO48" s="539"/>
      <c r="MTP48" s="539"/>
      <c r="MTQ48" s="539"/>
      <c r="MTR48" s="539"/>
      <c r="MTS48" s="539"/>
      <c r="MTT48" s="539"/>
      <c r="MTU48" s="539"/>
      <c r="MTV48" s="539"/>
      <c r="MTW48" s="539"/>
      <c r="MTX48" s="539"/>
      <c r="MTY48" s="539"/>
      <c r="MTZ48" s="539"/>
      <c r="MUA48" s="539"/>
      <c r="MUB48" s="539"/>
      <c r="MUC48" s="539"/>
      <c r="MUD48" s="539"/>
      <c r="MUE48" s="539"/>
      <c r="MUF48" s="539"/>
      <c r="MUG48" s="539"/>
      <c r="MUH48" s="539"/>
      <c r="MUI48" s="539"/>
      <c r="MUJ48" s="539"/>
      <c r="MUK48" s="539"/>
      <c r="MUL48" s="539"/>
      <c r="MUM48" s="539"/>
      <c r="MUN48" s="539"/>
      <c r="MUO48" s="539"/>
      <c r="MUP48" s="539"/>
      <c r="MUQ48" s="539"/>
      <c r="MUR48" s="539"/>
      <c r="MUS48" s="539"/>
      <c r="MUT48" s="539"/>
      <c r="MUU48" s="539"/>
      <c r="MUV48" s="539"/>
      <c r="MUW48" s="539"/>
      <c r="MUX48" s="539"/>
      <c r="MUY48" s="539"/>
      <c r="MUZ48" s="539"/>
      <c r="MVA48" s="539"/>
      <c r="MVB48" s="539"/>
      <c r="MVC48" s="539"/>
      <c r="MVD48" s="539"/>
      <c r="MVE48" s="539"/>
      <c r="MVF48" s="539"/>
      <c r="MVG48" s="539"/>
      <c r="MVH48" s="539"/>
      <c r="MVI48" s="539"/>
      <c r="MVJ48" s="539"/>
      <c r="MVK48" s="539"/>
      <c r="MVL48" s="539"/>
      <c r="MVM48" s="539"/>
      <c r="MVN48" s="539"/>
      <c r="MVO48" s="539"/>
      <c r="MVP48" s="539"/>
      <c r="MVQ48" s="539"/>
      <c r="MVR48" s="539"/>
      <c r="MVS48" s="539"/>
      <c r="MVT48" s="539"/>
      <c r="MVU48" s="539"/>
      <c r="MVV48" s="539"/>
      <c r="MVW48" s="539"/>
      <c r="MVX48" s="539"/>
      <c r="MVY48" s="539"/>
      <c r="MVZ48" s="539"/>
      <c r="MWA48" s="539"/>
      <c r="MWB48" s="539"/>
      <c r="MWC48" s="539"/>
      <c r="MWD48" s="539"/>
      <c r="MWE48" s="539"/>
      <c r="MWF48" s="539"/>
      <c r="MWG48" s="539"/>
      <c r="MWH48" s="539"/>
      <c r="MWI48" s="539"/>
      <c r="MWJ48" s="539"/>
      <c r="MWK48" s="539"/>
      <c r="MWL48" s="539"/>
      <c r="MWM48" s="539"/>
      <c r="MWN48" s="539"/>
      <c r="MWO48" s="539"/>
      <c r="MWP48" s="539"/>
      <c r="MWQ48" s="539"/>
      <c r="MWR48" s="539"/>
      <c r="MWS48" s="539"/>
      <c r="MWT48" s="539"/>
      <c r="MWU48" s="539"/>
      <c r="MWV48" s="539"/>
      <c r="MWW48" s="539"/>
      <c r="MWX48" s="539"/>
      <c r="MWY48" s="539"/>
      <c r="MWZ48" s="539"/>
      <c r="MXA48" s="539"/>
      <c r="MXB48" s="539"/>
      <c r="MXC48" s="539"/>
      <c r="MXD48" s="539"/>
      <c r="MXE48" s="539"/>
      <c r="MXF48" s="539"/>
      <c r="MXG48" s="539"/>
      <c r="MXH48" s="539"/>
      <c r="MXI48" s="539"/>
      <c r="MXJ48" s="539"/>
      <c r="MXK48" s="539"/>
      <c r="MXL48" s="539"/>
      <c r="MXM48" s="539"/>
      <c r="MXN48" s="539"/>
      <c r="MXO48" s="539"/>
      <c r="MXP48" s="539"/>
      <c r="MXQ48" s="539"/>
      <c r="MXR48" s="539"/>
      <c r="MXS48" s="539"/>
      <c r="MXT48" s="539"/>
      <c r="MXU48" s="539"/>
      <c r="MXV48" s="539"/>
      <c r="MXW48" s="539"/>
      <c r="MXX48" s="539"/>
      <c r="MXY48" s="539"/>
      <c r="MXZ48" s="539"/>
      <c r="MYA48" s="539"/>
      <c r="MYB48" s="539"/>
      <c r="MYC48" s="539"/>
      <c r="MYD48" s="539"/>
      <c r="MYE48" s="539"/>
      <c r="MYF48" s="539"/>
      <c r="MYG48" s="539"/>
      <c r="MYH48" s="539"/>
      <c r="MYI48" s="539"/>
      <c r="MYJ48" s="539"/>
      <c r="MYK48" s="539"/>
      <c r="MYL48" s="539"/>
      <c r="MYM48" s="539"/>
      <c r="MYN48" s="539"/>
      <c r="MYO48" s="539"/>
      <c r="MYP48" s="539"/>
      <c r="MYQ48" s="539"/>
      <c r="MYR48" s="539"/>
      <c r="MYS48" s="539"/>
      <c r="MYT48" s="539"/>
      <c r="MYU48" s="539"/>
      <c r="MYV48" s="539"/>
      <c r="MYW48" s="539"/>
      <c r="MYX48" s="539"/>
      <c r="MYY48" s="539"/>
      <c r="MYZ48" s="539"/>
      <c r="MZA48" s="539"/>
      <c r="MZB48" s="539"/>
      <c r="MZC48" s="539"/>
      <c r="MZD48" s="539"/>
      <c r="MZE48" s="539"/>
      <c r="MZF48" s="539"/>
      <c r="MZG48" s="539"/>
      <c r="MZH48" s="539"/>
      <c r="MZI48" s="539"/>
      <c r="MZJ48" s="539"/>
      <c r="MZK48" s="539"/>
      <c r="MZL48" s="539"/>
      <c r="MZM48" s="539"/>
      <c r="MZN48" s="539"/>
      <c r="MZO48" s="539"/>
      <c r="MZP48" s="539"/>
      <c r="MZQ48" s="539"/>
      <c r="MZR48" s="539"/>
      <c r="MZS48" s="539"/>
      <c r="MZT48" s="539"/>
      <c r="MZU48" s="539"/>
      <c r="MZV48" s="539"/>
      <c r="MZW48" s="539"/>
      <c r="MZX48" s="539"/>
      <c r="MZY48" s="539"/>
      <c r="MZZ48" s="539"/>
      <c r="NAA48" s="539"/>
      <c r="NAB48" s="539"/>
      <c r="NAC48" s="539"/>
      <c r="NAD48" s="539"/>
      <c r="NAE48" s="539"/>
      <c r="NAF48" s="539"/>
      <c r="NAG48" s="539"/>
      <c r="NAH48" s="539"/>
      <c r="NAI48" s="539"/>
      <c r="NAJ48" s="539"/>
      <c r="NAK48" s="539"/>
      <c r="NAL48" s="539"/>
      <c r="NAM48" s="539"/>
      <c r="NAN48" s="539"/>
      <c r="NAO48" s="539"/>
      <c r="NAP48" s="539"/>
      <c r="NAQ48" s="539"/>
      <c r="NAR48" s="539"/>
      <c r="NAS48" s="539"/>
      <c r="NAT48" s="539"/>
      <c r="NAU48" s="539"/>
      <c r="NAV48" s="539"/>
      <c r="NAW48" s="539"/>
      <c r="NAX48" s="539"/>
      <c r="NAY48" s="539"/>
      <c r="NAZ48" s="539"/>
      <c r="NBA48" s="539"/>
      <c r="NBB48" s="539"/>
      <c r="NBC48" s="539"/>
      <c r="NBD48" s="539"/>
      <c r="NBE48" s="539"/>
      <c r="NBF48" s="539"/>
      <c r="NBG48" s="539"/>
      <c r="NBH48" s="539"/>
      <c r="NBI48" s="539"/>
      <c r="NBJ48" s="539"/>
      <c r="NBK48" s="539"/>
      <c r="NBL48" s="539"/>
      <c r="NBM48" s="539"/>
      <c r="NBN48" s="539"/>
      <c r="NBO48" s="539"/>
      <c r="NBP48" s="539"/>
      <c r="NBQ48" s="539"/>
      <c r="NBR48" s="539"/>
      <c r="NBS48" s="539"/>
      <c r="NBT48" s="539"/>
      <c r="NBU48" s="539"/>
      <c r="NBV48" s="539"/>
      <c r="NBW48" s="539"/>
      <c r="NBX48" s="539"/>
      <c r="NBY48" s="539"/>
      <c r="NBZ48" s="539"/>
      <c r="NCA48" s="539"/>
      <c r="NCB48" s="539"/>
      <c r="NCC48" s="539"/>
      <c r="NCD48" s="539"/>
      <c r="NCE48" s="539"/>
      <c r="NCF48" s="539"/>
      <c r="NCG48" s="539"/>
      <c r="NCH48" s="539"/>
      <c r="NCI48" s="539"/>
      <c r="NCJ48" s="539"/>
      <c r="NCK48" s="539"/>
      <c r="NCL48" s="539"/>
      <c r="NCM48" s="539"/>
      <c r="NCN48" s="539"/>
      <c r="NCO48" s="539"/>
      <c r="NCP48" s="539"/>
      <c r="NCQ48" s="539"/>
      <c r="NCR48" s="539"/>
      <c r="NCS48" s="539"/>
      <c r="NCT48" s="539"/>
      <c r="NCU48" s="539"/>
      <c r="NCV48" s="539"/>
      <c r="NCW48" s="539"/>
      <c r="NCX48" s="539"/>
      <c r="NCY48" s="539"/>
      <c r="NCZ48" s="539"/>
      <c r="NDA48" s="539"/>
      <c r="NDB48" s="539"/>
      <c r="NDC48" s="539"/>
      <c r="NDD48" s="539"/>
      <c r="NDE48" s="539"/>
      <c r="NDF48" s="539"/>
      <c r="NDG48" s="539"/>
      <c r="NDH48" s="539"/>
      <c r="NDI48" s="539"/>
      <c r="NDJ48" s="539"/>
      <c r="NDK48" s="539"/>
      <c r="NDL48" s="539"/>
      <c r="NDM48" s="539"/>
      <c r="NDN48" s="539"/>
      <c r="NDO48" s="539"/>
      <c r="NDP48" s="539"/>
      <c r="NDQ48" s="539"/>
      <c r="NDR48" s="539"/>
      <c r="NDS48" s="539"/>
      <c r="NDT48" s="539"/>
      <c r="NDU48" s="539"/>
      <c r="NDV48" s="539"/>
      <c r="NDW48" s="539"/>
      <c r="NDX48" s="539"/>
      <c r="NDY48" s="539"/>
      <c r="NDZ48" s="539"/>
      <c r="NEA48" s="539"/>
      <c r="NEB48" s="539"/>
      <c r="NEC48" s="539"/>
      <c r="NED48" s="539"/>
      <c r="NEE48" s="539"/>
      <c r="NEF48" s="539"/>
      <c r="NEG48" s="539"/>
      <c r="NEH48" s="539"/>
      <c r="NEI48" s="539"/>
      <c r="NEJ48" s="539"/>
      <c r="NEK48" s="539"/>
      <c r="NEL48" s="539"/>
      <c r="NEM48" s="539"/>
      <c r="NEN48" s="539"/>
      <c r="NEO48" s="539"/>
      <c r="NEP48" s="539"/>
      <c r="NEQ48" s="539"/>
      <c r="NER48" s="539"/>
      <c r="NES48" s="539"/>
      <c r="NET48" s="539"/>
      <c r="NEU48" s="539"/>
      <c r="NEV48" s="539"/>
      <c r="NEW48" s="539"/>
      <c r="NEX48" s="539"/>
      <c r="NEY48" s="539"/>
      <c r="NEZ48" s="539"/>
      <c r="NFA48" s="539"/>
      <c r="NFB48" s="539"/>
      <c r="NFC48" s="539"/>
      <c r="NFD48" s="539"/>
      <c r="NFE48" s="539"/>
      <c r="NFF48" s="539"/>
      <c r="NFG48" s="539"/>
      <c r="NFH48" s="539"/>
      <c r="NFI48" s="539"/>
      <c r="NFJ48" s="539"/>
      <c r="NFK48" s="539"/>
      <c r="NFL48" s="539"/>
      <c r="NFM48" s="539"/>
      <c r="NFN48" s="539"/>
      <c r="NFO48" s="539"/>
      <c r="NFP48" s="539"/>
      <c r="NFQ48" s="539"/>
      <c r="NFR48" s="539"/>
      <c r="NFS48" s="539"/>
      <c r="NFT48" s="539"/>
      <c r="NFU48" s="539"/>
      <c r="NFV48" s="539"/>
      <c r="NFW48" s="539"/>
      <c r="NFX48" s="539"/>
      <c r="NFY48" s="539"/>
      <c r="NFZ48" s="539"/>
      <c r="NGA48" s="539"/>
      <c r="NGB48" s="539"/>
      <c r="NGC48" s="539"/>
      <c r="NGD48" s="539"/>
      <c r="NGE48" s="539"/>
      <c r="NGF48" s="539"/>
      <c r="NGG48" s="539"/>
      <c r="NGH48" s="539"/>
      <c r="NGI48" s="539"/>
      <c r="NGJ48" s="539"/>
      <c r="NGK48" s="539"/>
      <c r="NGL48" s="539"/>
      <c r="NGM48" s="539"/>
      <c r="NGN48" s="539"/>
      <c r="NGO48" s="539"/>
      <c r="NGP48" s="539"/>
      <c r="NGQ48" s="539"/>
      <c r="NGR48" s="539"/>
      <c r="NGS48" s="539"/>
      <c r="NGT48" s="539"/>
      <c r="NGU48" s="539"/>
      <c r="NGV48" s="539"/>
      <c r="NGW48" s="539"/>
      <c r="NGX48" s="539"/>
      <c r="NGY48" s="539"/>
      <c r="NGZ48" s="539"/>
      <c r="NHA48" s="539"/>
      <c r="NHB48" s="539"/>
      <c r="NHC48" s="539"/>
      <c r="NHD48" s="539"/>
      <c r="NHE48" s="539"/>
      <c r="NHF48" s="539"/>
      <c r="NHG48" s="539"/>
      <c r="NHH48" s="539"/>
      <c r="NHI48" s="539"/>
      <c r="NHJ48" s="539"/>
      <c r="NHK48" s="539"/>
      <c r="NHL48" s="539"/>
      <c r="NHM48" s="539"/>
      <c r="NHN48" s="539"/>
      <c r="NHO48" s="539"/>
      <c r="NHP48" s="539"/>
      <c r="NHQ48" s="539"/>
      <c r="NHR48" s="539"/>
      <c r="NHS48" s="539"/>
      <c r="NHT48" s="539"/>
      <c r="NHU48" s="539"/>
      <c r="NHV48" s="539"/>
      <c r="NHW48" s="539"/>
      <c r="NHX48" s="539"/>
      <c r="NHY48" s="539"/>
      <c r="NHZ48" s="539"/>
      <c r="NIA48" s="539"/>
      <c r="NIB48" s="539"/>
      <c r="NIC48" s="539"/>
      <c r="NID48" s="539"/>
      <c r="NIE48" s="539"/>
      <c r="NIF48" s="539"/>
      <c r="NIG48" s="539"/>
      <c r="NIH48" s="539"/>
      <c r="NII48" s="539"/>
      <c r="NIJ48" s="539"/>
      <c r="NIK48" s="539"/>
      <c r="NIL48" s="539"/>
      <c r="NIM48" s="539"/>
      <c r="NIN48" s="539"/>
      <c r="NIO48" s="539"/>
      <c r="NIP48" s="539"/>
      <c r="NIQ48" s="539"/>
      <c r="NIR48" s="539"/>
      <c r="NIS48" s="539"/>
      <c r="NIT48" s="539"/>
      <c r="NIU48" s="539"/>
      <c r="NIV48" s="539"/>
      <c r="NIW48" s="539"/>
      <c r="NIX48" s="539"/>
      <c r="NIY48" s="539"/>
      <c r="NIZ48" s="539"/>
      <c r="NJA48" s="539"/>
      <c r="NJB48" s="539"/>
      <c r="NJC48" s="539"/>
      <c r="NJD48" s="539"/>
      <c r="NJE48" s="539"/>
      <c r="NJF48" s="539"/>
      <c r="NJG48" s="539"/>
      <c r="NJH48" s="539"/>
      <c r="NJI48" s="539"/>
      <c r="NJJ48" s="539"/>
      <c r="NJK48" s="539"/>
      <c r="NJL48" s="539"/>
      <c r="NJM48" s="539"/>
      <c r="NJN48" s="539"/>
      <c r="NJO48" s="539"/>
      <c r="NJP48" s="539"/>
      <c r="NJQ48" s="539"/>
      <c r="NJR48" s="539"/>
      <c r="NJS48" s="539"/>
      <c r="NJT48" s="539"/>
      <c r="NJU48" s="539"/>
      <c r="NJV48" s="539"/>
      <c r="NJW48" s="539"/>
      <c r="NJX48" s="539"/>
      <c r="NJY48" s="539"/>
      <c r="NJZ48" s="539"/>
      <c r="NKA48" s="539"/>
      <c r="NKB48" s="539"/>
      <c r="NKC48" s="539"/>
      <c r="NKD48" s="539"/>
      <c r="NKE48" s="539"/>
      <c r="NKF48" s="539"/>
      <c r="NKG48" s="539"/>
      <c r="NKH48" s="539"/>
      <c r="NKI48" s="539"/>
      <c r="NKJ48" s="539"/>
      <c r="NKK48" s="539"/>
      <c r="NKL48" s="539"/>
      <c r="NKM48" s="539"/>
      <c r="NKN48" s="539"/>
      <c r="NKO48" s="539"/>
      <c r="NKP48" s="539"/>
      <c r="NKQ48" s="539"/>
      <c r="NKR48" s="539"/>
      <c r="NKS48" s="539"/>
      <c r="NKT48" s="539"/>
      <c r="NKU48" s="539"/>
      <c r="NKV48" s="539"/>
      <c r="NKW48" s="539"/>
      <c r="NKX48" s="539"/>
      <c r="NKY48" s="539"/>
      <c r="NKZ48" s="539"/>
      <c r="NLA48" s="539"/>
      <c r="NLB48" s="539"/>
      <c r="NLC48" s="539"/>
      <c r="NLD48" s="539"/>
      <c r="NLE48" s="539"/>
      <c r="NLF48" s="539"/>
      <c r="NLG48" s="539"/>
      <c r="NLH48" s="539"/>
      <c r="NLI48" s="539"/>
      <c r="NLJ48" s="539"/>
      <c r="NLK48" s="539"/>
      <c r="NLL48" s="539"/>
      <c r="NLM48" s="539"/>
      <c r="NLN48" s="539"/>
      <c r="NLO48" s="539"/>
      <c r="NLP48" s="539"/>
      <c r="NLQ48" s="539"/>
      <c r="NLR48" s="539"/>
      <c r="NLS48" s="539"/>
      <c r="NLT48" s="539"/>
      <c r="NLU48" s="539"/>
      <c r="NLV48" s="539"/>
      <c r="NLW48" s="539"/>
      <c r="NLX48" s="539"/>
      <c r="NLY48" s="539"/>
      <c r="NLZ48" s="539"/>
      <c r="NMA48" s="539"/>
      <c r="NMB48" s="539"/>
      <c r="NMC48" s="539"/>
      <c r="NMD48" s="539"/>
      <c r="NME48" s="539"/>
      <c r="NMF48" s="539"/>
      <c r="NMG48" s="539"/>
      <c r="NMH48" s="539"/>
      <c r="NMI48" s="539"/>
      <c r="NMJ48" s="539"/>
      <c r="NMK48" s="539"/>
      <c r="NML48" s="539"/>
      <c r="NMM48" s="539"/>
      <c r="NMN48" s="539"/>
      <c r="NMO48" s="539"/>
      <c r="NMP48" s="539"/>
      <c r="NMQ48" s="539"/>
      <c r="NMR48" s="539"/>
      <c r="NMS48" s="539"/>
      <c r="NMT48" s="539"/>
      <c r="NMU48" s="539"/>
      <c r="NMV48" s="539"/>
      <c r="NMW48" s="539"/>
      <c r="NMX48" s="539"/>
      <c r="NMY48" s="539"/>
      <c r="NMZ48" s="539"/>
      <c r="NNA48" s="539"/>
      <c r="NNB48" s="539"/>
      <c r="NNC48" s="539"/>
      <c r="NND48" s="539"/>
      <c r="NNE48" s="539"/>
      <c r="NNF48" s="539"/>
      <c r="NNG48" s="539"/>
      <c r="NNH48" s="539"/>
      <c r="NNI48" s="539"/>
      <c r="NNJ48" s="539"/>
      <c r="NNK48" s="539"/>
      <c r="NNL48" s="539"/>
      <c r="NNM48" s="539"/>
      <c r="NNN48" s="539"/>
      <c r="NNO48" s="539"/>
      <c r="NNP48" s="539"/>
      <c r="NNQ48" s="539"/>
      <c r="NNR48" s="539"/>
      <c r="NNS48" s="539"/>
      <c r="NNT48" s="539"/>
      <c r="NNU48" s="539"/>
      <c r="NNV48" s="539"/>
      <c r="NNW48" s="539"/>
      <c r="NNX48" s="539"/>
      <c r="NNY48" s="539"/>
      <c r="NNZ48" s="539"/>
      <c r="NOA48" s="539"/>
      <c r="NOB48" s="539"/>
      <c r="NOC48" s="539"/>
      <c r="NOD48" s="539"/>
      <c r="NOE48" s="539"/>
      <c r="NOF48" s="539"/>
      <c r="NOG48" s="539"/>
      <c r="NOH48" s="539"/>
      <c r="NOI48" s="539"/>
      <c r="NOJ48" s="539"/>
      <c r="NOK48" s="539"/>
      <c r="NOL48" s="539"/>
      <c r="NOM48" s="539"/>
      <c r="NON48" s="539"/>
      <c r="NOO48" s="539"/>
      <c r="NOP48" s="539"/>
      <c r="NOQ48" s="539"/>
      <c r="NOR48" s="539"/>
      <c r="NOS48" s="539"/>
      <c r="NOT48" s="539"/>
      <c r="NOU48" s="539"/>
      <c r="NOV48" s="539"/>
      <c r="NOW48" s="539"/>
      <c r="NOX48" s="539"/>
      <c r="NOY48" s="539"/>
      <c r="NOZ48" s="539"/>
      <c r="NPA48" s="539"/>
      <c r="NPB48" s="539"/>
      <c r="NPC48" s="539"/>
      <c r="NPD48" s="539"/>
      <c r="NPE48" s="539"/>
      <c r="NPF48" s="539"/>
      <c r="NPG48" s="539"/>
      <c r="NPH48" s="539"/>
      <c r="NPI48" s="539"/>
      <c r="NPJ48" s="539"/>
      <c r="NPK48" s="539"/>
      <c r="NPL48" s="539"/>
      <c r="NPM48" s="539"/>
      <c r="NPN48" s="539"/>
      <c r="NPO48" s="539"/>
      <c r="NPP48" s="539"/>
      <c r="NPQ48" s="539"/>
      <c r="NPR48" s="539"/>
      <c r="NPS48" s="539"/>
      <c r="NPT48" s="539"/>
      <c r="NPU48" s="539"/>
      <c r="NPV48" s="539"/>
      <c r="NPW48" s="539"/>
      <c r="NPX48" s="539"/>
      <c r="NPY48" s="539"/>
      <c r="NPZ48" s="539"/>
      <c r="NQA48" s="539"/>
      <c r="NQB48" s="539"/>
      <c r="NQC48" s="539"/>
      <c r="NQD48" s="539"/>
      <c r="NQE48" s="539"/>
      <c r="NQF48" s="539"/>
      <c r="NQG48" s="539"/>
      <c r="NQH48" s="539"/>
      <c r="NQI48" s="539"/>
      <c r="NQJ48" s="539"/>
      <c r="NQK48" s="539"/>
      <c r="NQL48" s="539"/>
      <c r="NQM48" s="539"/>
      <c r="NQN48" s="539"/>
      <c r="NQO48" s="539"/>
      <c r="NQP48" s="539"/>
      <c r="NQQ48" s="539"/>
      <c r="NQR48" s="539"/>
      <c r="NQS48" s="539"/>
      <c r="NQT48" s="539"/>
      <c r="NQU48" s="539"/>
      <c r="NQV48" s="539"/>
      <c r="NQW48" s="539"/>
      <c r="NQX48" s="539"/>
      <c r="NQY48" s="539"/>
      <c r="NQZ48" s="539"/>
      <c r="NRA48" s="539"/>
      <c r="NRB48" s="539"/>
      <c r="NRC48" s="539"/>
      <c r="NRD48" s="539"/>
      <c r="NRE48" s="539"/>
      <c r="NRF48" s="539"/>
      <c r="NRG48" s="539"/>
      <c r="NRH48" s="539"/>
      <c r="NRI48" s="539"/>
      <c r="NRJ48" s="539"/>
      <c r="NRK48" s="539"/>
      <c r="NRL48" s="539"/>
      <c r="NRM48" s="539"/>
      <c r="NRN48" s="539"/>
      <c r="NRO48" s="539"/>
      <c r="NRP48" s="539"/>
      <c r="NRQ48" s="539"/>
      <c r="NRR48" s="539"/>
      <c r="NRS48" s="539"/>
      <c r="NRT48" s="539"/>
      <c r="NRU48" s="539"/>
      <c r="NRV48" s="539"/>
      <c r="NRW48" s="539"/>
      <c r="NRX48" s="539"/>
      <c r="NRY48" s="539"/>
      <c r="NRZ48" s="539"/>
      <c r="NSA48" s="539"/>
      <c r="NSB48" s="539"/>
      <c r="NSC48" s="539"/>
      <c r="NSD48" s="539"/>
      <c r="NSE48" s="539"/>
      <c r="NSF48" s="539"/>
      <c r="NSG48" s="539"/>
      <c r="NSH48" s="539"/>
      <c r="NSI48" s="539"/>
      <c r="NSJ48" s="539"/>
      <c r="NSK48" s="539"/>
      <c r="NSL48" s="539"/>
      <c r="NSM48" s="539"/>
      <c r="NSN48" s="539"/>
      <c r="NSO48" s="539"/>
      <c r="NSP48" s="539"/>
      <c r="NSQ48" s="539"/>
      <c r="NSR48" s="539"/>
      <c r="NSS48" s="539"/>
      <c r="NST48" s="539"/>
      <c r="NSU48" s="539"/>
      <c r="NSV48" s="539"/>
      <c r="NSW48" s="539"/>
      <c r="NSX48" s="539"/>
      <c r="NSY48" s="539"/>
      <c r="NSZ48" s="539"/>
      <c r="NTA48" s="539"/>
      <c r="NTB48" s="539"/>
      <c r="NTC48" s="539"/>
      <c r="NTD48" s="539"/>
      <c r="NTE48" s="539"/>
      <c r="NTF48" s="539"/>
      <c r="NTG48" s="539"/>
      <c r="NTH48" s="539"/>
      <c r="NTI48" s="539"/>
      <c r="NTJ48" s="539"/>
      <c r="NTK48" s="539"/>
      <c r="NTL48" s="539"/>
      <c r="NTM48" s="539"/>
      <c r="NTN48" s="539"/>
      <c r="NTO48" s="539"/>
      <c r="NTP48" s="539"/>
      <c r="NTQ48" s="539"/>
      <c r="NTR48" s="539"/>
      <c r="NTS48" s="539"/>
      <c r="NTT48" s="539"/>
      <c r="NTU48" s="539"/>
      <c r="NTV48" s="539"/>
      <c r="NTW48" s="539"/>
      <c r="NTX48" s="539"/>
      <c r="NTY48" s="539"/>
      <c r="NTZ48" s="539"/>
      <c r="NUA48" s="539"/>
      <c r="NUB48" s="539"/>
      <c r="NUC48" s="539"/>
      <c r="NUD48" s="539"/>
      <c r="NUE48" s="539"/>
      <c r="NUF48" s="539"/>
      <c r="NUG48" s="539"/>
      <c r="NUH48" s="539"/>
      <c r="NUI48" s="539"/>
      <c r="NUJ48" s="539"/>
      <c r="NUK48" s="539"/>
      <c r="NUL48" s="539"/>
      <c r="NUM48" s="539"/>
      <c r="NUN48" s="539"/>
      <c r="NUO48" s="539"/>
      <c r="NUP48" s="539"/>
      <c r="NUQ48" s="539"/>
      <c r="NUR48" s="539"/>
      <c r="NUS48" s="539"/>
      <c r="NUT48" s="539"/>
      <c r="NUU48" s="539"/>
      <c r="NUV48" s="539"/>
      <c r="NUW48" s="539"/>
      <c r="NUX48" s="539"/>
      <c r="NUY48" s="539"/>
      <c r="NUZ48" s="539"/>
      <c r="NVA48" s="539"/>
      <c r="NVB48" s="539"/>
      <c r="NVC48" s="539"/>
      <c r="NVD48" s="539"/>
      <c r="NVE48" s="539"/>
      <c r="NVF48" s="539"/>
      <c r="NVG48" s="539"/>
      <c r="NVH48" s="539"/>
      <c r="NVI48" s="539"/>
      <c r="NVJ48" s="539"/>
      <c r="NVK48" s="539"/>
      <c r="NVL48" s="539"/>
      <c r="NVM48" s="539"/>
      <c r="NVN48" s="539"/>
      <c r="NVO48" s="539"/>
      <c r="NVP48" s="539"/>
      <c r="NVQ48" s="539"/>
      <c r="NVR48" s="539"/>
      <c r="NVS48" s="539"/>
      <c r="NVT48" s="539"/>
      <c r="NVU48" s="539"/>
      <c r="NVV48" s="539"/>
      <c r="NVW48" s="539"/>
      <c r="NVX48" s="539"/>
      <c r="NVY48" s="539"/>
      <c r="NVZ48" s="539"/>
      <c r="NWA48" s="539"/>
      <c r="NWB48" s="539"/>
      <c r="NWC48" s="539"/>
      <c r="NWD48" s="539"/>
      <c r="NWE48" s="539"/>
      <c r="NWF48" s="539"/>
      <c r="NWG48" s="539"/>
      <c r="NWH48" s="539"/>
      <c r="NWI48" s="539"/>
      <c r="NWJ48" s="539"/>
      <c r="NWK48" s="539"/>
      <c r="NWL48" s="539"/>
      <c r="NWM48" s="539"/>
      <c r="NWN48" s="539"/>
      <c r="NWO48" s="539"/>
      <c r="NWP48" s="539"/>
      <c r="NWQ48" s="539"/>
      <c r="NWR48" s="539"/>
      <c r="NWS48" s="539"/>
      <c r="NWT48" s="539"/>
      <c r="NWU48" s="539"/>
      <c r="NWV48" s="539"/>
      <c r="NWW48" s="539"/>
      <c r="NWX48" s="539"/>
      <c r="NWY48" s="539"/>
      <c r="NWZ48" s="539"/>
      <c r="NXA48" s="539"/>
      <c r="NXB48" s="539"/>
      <c r="NXC48" s="539"/>
      <c r="NXD48" s="539"/>
      <c r="NXE48" s="539"/>
      <c r="NXF48" s="539"/>
      <c r="NXG48" s="539"/>
      <c r="NXH48" s="539"/>
      <c r="NXI48" s="539"/>
      <c r="NXJ48" s="539"/>
      <c r="NXK48" s="539"/>
      <c r="NXL48" s="539"/>
      <c r="NXM48" s="539"/>
      <c r="NXN48" s="539"/>
      <c r="NXO48" s="539"/>
      <c r="NXP48" s="539"/>
      <c r="NXQ48" s="539"/>
      <c r="NXR48" s="539"/>
      <c r="NXS48" s="539"/>
      <c r="NXT48" s="539"/>
      <c r="NXU48" s="539"/>
      <c r="NXV48" s="539"/>
      <c r="NXW48" s="539"/>
      <c r="NXX48" s="539"/>
      <c r="NXY48" s="539"/>
      <c r="NXZ48" s="539"/>
      <c r="NYA48" s="539"/>
      <c r="NYB48" s="539"/>
      <c r="NYC48" s="539"/>
      <c r="NYD48" s="539"/>
      <c r="NYE48" s="539"/>
      <c r="NYF48" s="539"/>
      <c r="NYG48" s="539"/>
      <c r="NYH48" s="539"/>
      <c r="NYI48" s="539"/>
      <c r="NYJ48" s="539"/>
      <c r="NYK48" s="539"/>
      <c r="NYL48" s="539"/>
      <c r="NYM48" s="539"/>
      <c r="NYN48" s="539"/>
      <c r="NYO48" s="539"/>
      <c r="NYP48" s="539"/>
      <c r="NYQ48" s="539"/>
      <c r="NYR48" s="539"/>
      <c r="NYS48" s="539"/>
      <c r="NYT48" s="539"/>
      <c r="NYU48" s="539"/>
      <c r="NYV48" s="539"/>
      <c r="NYW48" s="539"/>
      <c r="NYX48" s="539"/>
      <c r="NYY48" s="539"/>
      <c r="NYZ48" s="539"/>
      <c r="NZA48" s="539"/>
      <c r="NZB48" s="539"/>
      <c r="NZC48" s="539"/>
      <c r="NZD48" s="539"/>
      <c r="NZE48" s="539"/>
      <c r="NZF48" s="539"/>
      <c r="NZG48" s="539"/>
      <c r="NZH48" s="539"/>
      <c r="NZI48" s="539"/>
      <c r="NZJ48" s="539"/>
      <c r="NZK48" s="539"/>
      <c r="NZL48" s="539"/>
      <c r="NZM48" s="539"/>
      <c r="NZN48" s="539"/>
      <c r="NZO48" s="539"/>
      <c r="NZP48" s="539"/>
      <c r="NZQ48" s="539"/>
      <c r="NZR48" s="539"/>
      <c r="NZS48" s="539"/>
      <c r="NZT48" s="539"/>
      <c r="NZU48" s="539"/>
      <c r="NZV48" s="539"/>
      <c r="NZW48" s="539"/>
      <c r="NZX48" s="539"/>
      <c r="NZY48" s="539"/>
      <c r="NZZ48" s="539"/>
      <c r="OAA48" s="539"/>
      <c r="OAB48" s="539"/>
      <c r="OAC48" s="539"/>
      <c r="OAD48" s="539"/>
      <c r="OAE48" s="539"/>
      <c r="OAF48" s="539"/>
      <c r="OAG48" s="539"/>
      <c r="OAH48" s="539"/>
      <c r="OAI48" s="539"/>
      <c r="OAJ48" s="539"/>
      <c r="OAK48" s="539"/>
      <c r="OAL48" s="539"/>
      <c r="OAM48" s="539"/>
      <c r="OAN48" s="539"/>
      <c r="OAO48" s="539"/>
      <c r="OAP48" s="539"/>
      <c r="OAQ48" s="539"/>
      <c r="OAR48" s="539"/>
      <c r="OAS48" s="539"/>
      <c r="OAT48" s="539"/>
      <c r="OAU48" s="539"/>
      <c r="OAV48" s="539"/>
      <c r="OAW48" s="539"/>
      <c r="OAX48" s="539"/>
      <c r="OAY48" s="539"/>
      <c r="OAZ48" s="539"/>
      <c r="OBA48" s="539"/>
      <c r="OBB48" s="539"/>
      <c r="OBC48" s="539"/>
      <c r="OBD48" s="539"/>
      <c r="OBE48" s="539"/>
      <c r="OBF48" s="539"/>
      <c r="OBG48" s="539"/>
      <c r="OBH48" s="539"/>
      <c r="OBI48" s="539"/>
      <c r="OBJ48" s="539"/>
      <c r="OBK48" s="539"/>
      <c r="OBL48" s="539"/>
      <c r="OBM48" s="539"/>
      <c r="OBN48" s="539"/>
      <c r="OBO48" s="539"/>
      <c r="OBP48" s="539"/>
      <c r="OBQ48" s="539"/>
      <c r="OBR48" s="539"/>
      <c r="OBS48" s="539"/>
      <c r="OBT48" s="539"/>
      <c r="OBU48" s="539"/>
      <c r="OBV48" s="539"/>
      <c r="OBW48" s="539"/>
      <c r="OBX48" s="539"/>
      <c r="OBY48" s="539"/>
      <c r="OBZ48" s="539"/>
      <c r="OCA48" s="539"/>
      <c r="OCB48" s="539"/>
      <c r="OCC48" s="539"/>
      <c r="OCD48" s="539"/>
      <c r="OCE48" s="539"/>
      <c r="OCF48" s="539"/>
      <c r="OCG48" s="539"/>
      <c r="OCH48" s="539"/>
      <c r="OCI48" s="539"/>
      <c r="OCJ48" s="539"/>
      <c r="OCK48" s="539"/>
      <c r="OCL48" s="539"/>
      <c r="OCM48" s="539"/>
      <c r="OCN48" s="539"/>
      <c r="OCO48" s="539"/>
      <c r="OCP48" s="539"/>
      <c r="OCQ48" s="539"/>
      <c r="OCR48" s="539"/>
      <c r="OCS48" s="539"/>
      <c r="OCT48" s="539"/>
      <c r="OCU48" s="539"/>
      <c r="OCV48" s="539"/>
      <c r="OCW48" s="539"/>
      <c r="OCX48" s="539"/>
      <c r="OCY48" s="539"/>
      <c r="OCZ48" s="539"/>
      <c r="ODA48" s="539"/>
      <c r="ODB48" s="539"/>
      <c r="ODC48" s="539"/>
      <c r="ODD48" s="539"/>
      <c r="ODE48" s="539"/>
      <c r="ODF48" s="539"/>
      <c r="ODG48" s="539"/>
      <c r="ODH48" s="539"/>
      <c r="ODI48" s="539"/>
      <c r="ODJ48" s="539"/>
      <c r="ODK48" s="539"/>
      <c r="ODL48" s="539"/>
      <c r="ODM48" s="539"/>
      <c r="ODN48" s="539"/>
      <c r="ODO48" s="539"/>
      <c r="ODP48" s="539"/>
      <c r="ODQ48" s="539"/>
      <c r="ODR48" s="539"/>
      <c r="ODS48" s="539"/>
      <c r="ODT48" s="539"/>
      <c r="ODU48" s="539"/>
      <c r="ODV48" s="539"/>
      <c r="ODW48" s="539"/>
      <c r="ODX48" s="539"/>
      <c r="ODY48" s="539"/>
      <c r="ODZ48" s="539"/>
      <c r="OEA48" s="539"/>
      <c r="OEB48" s="539"/>
      <c r="OEC48" s="539"/>
      <c r="OED48" s="539"/>
      <c r="OEE48" s="539"/>
      <c r="OEF48" s="539"/>
      <c r="OEG48" s="539"/>
      <c r="OEH48" s="539"/>
      <c r="OEI48" s="539"/>
      <c r="OEJ48" s="539"/>
      <c r="OEK48" s="539"/>
      <c r="OEL48" s="539"/>
      <c r="OEM48" s="539"/>
      <c r="OEN48" s="539"/>
      <c r="OEO48" s="539"/>
      <c r="OEP48" s="539"/>
      <c r="OEQ48" s="539"/>
      <c r="OER48" s="539"/>
      <c r="OES48" s="539"/>
      <c r="OET48" s="539"/>
      <c r="OEU48" s="539"/>
      <c r="OEV48" s="539"/>
      <c r="OEW48" s="539"/>
      <c r="OEX48" s="539"/>
      <c r="OEY48" s="539"/>
      <c r="OEZ48" s="539"/>
      <c r="OFA48" s="539"/>
      <c r="OFB48" s="539"/>
      <c r="OFC48" s="539"/>
      <c r="OFD48" s="539"/>
      <c r="OFE48" s="539"/>
      <c r="OFF48" s="539"/>
      <c r="OFG48" s="539"/>
      <c r="OFH48" s="539"/>
      <c r="OFI48" s="539"/>
      <c r="OFJ48" s="539"/>
      <c r="OFK48" s="539"/>
      <c r="OFL48" s="539"/>
      <c r="OFM48" s="539"/>
      <c r="OFN48" s="539"/>
      <c r="OFO48" s="539"/>
      <c r="OFP48" s="539"/>
      <c r="OFQ48" s="539"/>
      <c r="OFR48" s="539"/>
      <c r="OFS48" s="539"/>
      <c r="OFT48" s="539"/>
      <c r="OFU48" s="539"/>
      <c r="OFV48" s="539"/>
      <c r="OFW48" s="539"/>
      <c r="OFX48" s="539"/>
      <c r="OFY48" s="539"/>
      <c r="OFZ48" s="539"/>
      <c r="OGA48" s="539"/>
      <c r="OGB48" s="539"/>
      <c r="OGC48" s="539"/>
      <c r="OGD48" s="539"/>
      <c r="OGE48" s="539"/>
      <c r="OGF48" s="539"/>
      <c r="OGG48" s="539"/>
      <c r="OGH48" s="539"/>
      <c r="OGI48" s="539"/>
      <c r="OGJ48" s="539"/>
      <c r="OGK48" s="539"/>
      <c r="OGL48" s="539"/>
      <c r="OGM48" s="539"/>
      <c r="OGN48" s="539"/>
      <c r="OGO48" s="539"/>
      <c r="OGP48" s="539"/>
      <c r="OGQ48" s="539"/>
      <c r="OGR48" s="539"/>
      <c r="OGS48" s="539"/>
      <c r="OGT48" s="539"/>
      <c r="OGU48" s="539"/>
      <c r="OGV48" s="539"/>
      <c r="OGW48" s="539"/>
      <c r="OGX48" s="539"/>
      <c r="OGY48" s="539"/>
      <c r="OGZ48" s="539"/>
      <c r="OHA48" s="539"/>
      <c r="OHB48" s="539"/>
      <c r="OHC48" s="539"/>
      <c r="OHD48" s="539"/>
      <c r="OHE48" s="539"/>
      <c r="OHF48" s="539"/>
      <c r="OHG48" s="539"/>
      <c r="OHH48" s="539"/>
      <c r="OHI48" s="539"/>
      <c r="OHJ48" s="539"/>
      <c r="OHK48" s="539"/>
      <c r="OHL48" s="539"/>
      <c r="OHM48" s="539"/>
      <c r="OHN48" s="539"/>
      <c r="OHO48" s="539"/>
      <c r="OHP48" s="539"/>
      <c r="OHQ48" s="539"/>
      <c r="OHR48" s="539"/>
      <c r="OHS48" s="539"/>
      <c r="OHT48" s="539"/>
      <c r="OHU48" s="539"/>
      <c r="OHV48" s="539"/>
      <c r="OHW48" s="539"/>
      <c r="OHX48" s="539"/>
      <c r="OHY48" s="539"/>
      <c r="OHZ48" s="539"/>
      <c r="OIA48" s="539"/>
      <c r="OIB48" s="539"/>
      <c r="OIC48" s="539"/>
      <c r="OID48" s="539"/>
      <c r="OIE48" s="539"/>
      <c r="OIF48" s="539"/>
      <c r="OIG48" s="539"/>
      <c r="OIH48" s="539"/>
      <c r="OII48" s="539"/>
      <c r="OIJ48" s="539"/>
      <c r="OIK48" s="539"/>
      <c r="OIL48" s="539"/>
      <c r="OIM48" s="539"/>
      <c r="OIN48" s="539"/>
      <c r="OIO48" s="539"/>
      <c r="OIP48" s="539"/>
      <c r="OIQ48" s="539"/>
      <c r="OIR48" s="539"/>
      <c r="OIS48" s="539"/>
      <c r="OIT48" s="539"/>
      <c r="OIU48" s="539"/>
      <c r="OIV48" s="539"/>
      <c r="OIW48" s="539"/>
      <c r="OIX48" s="539"/>
      <c r="OIY48" s="539"/>
      <c r="OIZ48" s="539"/>
      <c r="OJA48" s="539"/>
      <c r="OJB48" s="539"/>
      <c r="OJC48" s="539"/>
      <c r="OJD48" s="539"/>
      <c r="OJE48" s="539"/>
      <c r="OJF48" s="539"/>
      <c r="OJG48" s="539"/>
      <c r="OJH48" s="539"/>
      <c r="OJI48" s="539"/>
      <c r="OJJ48" s="539"/>
      <c r="OJK48" s="539"/>
      <c r="OJL48" s="539"/>
      <c r="OJM48" s="539"/>
      <c r="OJN48" s="539"/>
      <c r="OJO48" s="539"/>
      <c r="OJP48" s="539"/>
      <c r="OJQ48" s="539"/>
      <c r="OJR48" s="539"/>
      <c r="OJS48" s="539"/>
      <c r="OJT48" s="539"/>
      <c r="OJU48" s="539"/>
      <c r="OJV48" s="539"/>
      <c r="OJW48" s="539"/>
      <c r="OJX48" s="539"/>
      <c r="OJY48" s="539"/>
      <c r="OJZ48" s="539"/>
      <c r="OKA48" s="539"/>
      <c r="OKB48" s="539"/>
      <c r="OKC48" s="539"/>
      <c r="OKD48" s="539"/>
      <c r="OKE48" s="539"/>
      <c r="OKF48" s="539"/>
      <c r="OKG48" s="539"/>
      <c r="OKH48" s="539"/>
      <c r="OKI48" s="539"/>
      <c r="OKJ48" s="539"/>
      <c r="OKK48" s="539"/>
      <c r="OKL48" s="539"/>
      <c r="OKM48" s="539"/>
      <c r="OKN48" s="539"/>
      <c r="OKO48" s="539"/>
      <c r="OKP48" s="539"/>
      <c r="OKQ48" s="539"/>
      <c r="OKR48" s="539"/>
      <c r="OKS48" s="539"/>
      <c r="OKT48" s="539"/>
      <c r="OKU48" s="539"/>
      <c r="OKV48" s="539"/>
      <c r="OKW48" s="539"/>
      <c r="OKX48" s="539"/>
      <c r="OKY48" s="539"/>
      <c r="OKZ48" s="539"/>
      <c r="OLA48" s="539"/>
      <c r="OLB48" s="539"/>
      <c r="OLC48" s="539"/>
      <c r="OLD48" s="539"/>
      <c r="OLE48" s="539"/>
      <c r="OLF48" s="539"/>
      <c r="OLG48" s="539"/>
      <c r="OLH48" s="539"/>
      <c r="OLI48" s="539"/>
      <c r="OLJ48" s="539"/>
      <c r="OLK48" s="539"/>
      <c r="OLL48" s="539"/>
      <c r="OLM48" s="539"/>
      <c r="OLN48" s="539"/>
      <c r="OLO48" s="539"/>
      <c r="OLP48" s="539"/>
      <c r="OLQ48" s="539"/>
      <c r="OLR48" s="539"/>
      <c r="OLS48" s="539"/>
      <c r="OLT48" s="539"/>
      <c r="OLU48" s="539"/>
      <c r="OLV48" s="539"/>
      <c r="OLW48" s="539"/>
      <c r="OLX48" s="539"/>
      <c r="OLY48" s="539"/>
      <c r="OLZ48" s="539"/>
      <c r="OMA48" s="539"/>
      <c r="OMB48" s="539"/>
      <c r="OMC48" s="539"/>
      <c r="OMD48" s="539"/>
      <c r="OME48" s="539"/>
      <c r="OMF48" s="539"/>
      <c r="OMG48" s="539"/>
      <c r="OMH48" s="539"/>
      <c r="OMI48" s="539"/>
      <c r="OMJ48" s="539"/>
      <c r="OMK48" s="539"/>
      <c r="OML48" s="539"/>
      <c r="OMM48" s="539"/>
      <c r="OMN48" s="539"/>
      <c r="OMO48" s="539"/>
      <c r="OMP48" s="539"/>
      <c r="OMQ48" s="539"/>
      <c r="OMR48" s="539"/>
      <c r="OMS48" s="539"/>
      <c r="OMT48" s="539"/>
      <c r="OMU48" s="539"/>
      <c r="OMV48" s="539"/>
      <c r="OMW48" s="539"/>
      <c r="OMX48" s="539"/>
      <c r="OMY48" s="539"/>
      <c r="OMZ48" s="539"/>
      <c r="ONA48" s="539"/>
      <c r="ONB48" s="539"/>
      <c r="ONC48" s="539"/>
      <c r="OND48" s="539"/>
      <c r="ONE48" s="539"/>
      <c r="ONF48" s="539"/>
      <c r="ONG48" s="539"/>
      <c r="ONH48" s="539"/>
      <c r="ONI48" s="539"/>
      <c r="ONJ48" s="539"/>
      <c r="ONK48" s="539"/>
      <c r="ONL48" s="539"/>
      <c r="ONM48" s="539"/>
      <c r="ONN48" s="539"/>
      <c r="ONO48" s="539"/>
      <c r="ONP48" s="539"/>
      <c r="ONQ48" s="539"/>
      <c r="ONR48" s="539"/>
      <c r="ONS48" s="539"/>
      <c r="ONT48" s="539"/>
      <c r="ONU48" s="539"/>
      <c r="ONV48" s="539"/>
      <c r="ONW48" s="539"/>
      <c r="ONX48" s="539"/>
      <c r="ONY48" s="539"/>
      <c r="ONZ48" s="539"/>
      <c r="OOA48" s="539"/>
      <c r="OOB48" s="539"/>
      <c r="OOC48" s="539"/>
      <c r="OOD48" s="539"/>
      <c r="OOE48" s="539"/>
      <c r="OOF48" s="539"/>
      <c r="OOG48" s="539"/>
      <c r="OOH48" s="539"/>
      <c r="OOI48" s="539"/>
      <c r="OOJ48" s="539"/>
      <c r="OOK48" s="539"/>
      <c r="OOL48" s="539"/>
      <c r="OOM48" s="539"/>
      <c r="OON48" s="539"/>
      <c r="OOO48" s="539"/>
      <c r="OOP48" s="539"/>
      <c r="OOQ48" s="539"/>
      <c r="OOR48" s="539"/>
      <c r="OOS48" s="539"/>
      <c r="OOT48" s="539"/>
      <c r="OOU48" s="539"/>
      <c r="OOV48" s="539"/>
      <c r="OOW48" s="539"/>
      <c r="OOX48" s="539"/>
      <c r="OOY48" s="539"/>
      <c r="OOZ48" s="539"/>
      <c r="OPA48" s="539"/>
      <c r="OPB48" s="539"/>
      <c r="OPC48" s="539"/>
      <c r="OPD48" s="539"/>
      <c r="OPE48" s="539"/>
      <c r="OPF48" s="539"/>
      <c r="OPG48" s="539"/>
      <c r="OPH48" s="539"/>
      <c r="OPI48" s="539"/>
      <c r="OPJ48" s="539"/>
      <c r="OPK48" s="539"/>
      <c r="OPL48" s="539"/>
      <c r="OPM48" s="539"/>
      <c r="OPN48" s="539"/>
      <c r="OPO48" s="539"/>
      <c r="OPP48" s="539"/>
      <c r="OPQ48" s="539"/>
      <c r="OPR48" s="539"/>
      <c r="OPS48" s="539"/>
      <c r="OPT48" s="539"/>
      <c r="OPU48" s="539"/>
      <c r="OPV48" s="539"/>
      <c r="OPW48" s="539"/>
      <c r="OPX48" s="539"/>
      <c r="OPY48" s="539"/>
      <c r="OPZ48" s="539"/>
      <c r="OQA48" s="539"/>
      <c r="OQB48" s="539"/>
      <c r="OQC48" s="539"/>
      <c r="OQD48" s="539"/>
      <c r="OQE48" s="539"/>
      <c r="OQF48" s="539"/>
      <c r="OQG48" s="539"/>
      <c r="OQH48" s="539"/>
      <c r="OQI48" s="539"/>
      <c r="OQJ48" s="539"/>
      <c r="OQK48" s="539"/>
      <c r="OQL48" s="539"/>
      <c r="OQM48" s="539"/>
      <c r="OQN48" s="539"/>
      <c r="OQO48" s="539"/>
      <c r="OQP48" s="539"/>
      <c r="OQQ48" s="539"/>
      <c r="OQR48" s="539"/>
      <c r="OQS48" s="539"/>
      <c r="OQT48" s="539"/>
      <c r="OQU48" s="539"/>
      <c r="OQV48" s="539"/>
      <c r="OQW48" s="539"/>
      <c r="OQX48" s="539"/>
      <c r="OQY48" s="539"/>
      <c r="OQZ48" s="539"/>
      <c r="ORA48" s="539"/>
      <c r="ORB48" s="539"/>
      <c r="ORC48" s="539"/>
      <c r="ORD48" s="539"/>
      <c r="ORE48" s="539"/>
      <c r="ORF48" s="539"/>
      <c r="ORG48" s="539"/>
      <c r="ORH48" s="539"/>
      <c r="ORI48" s="539"/>
      <c r="ORJ48" s="539"/>
      <c r="ORK48" s="539"/>
      <c r="ORL48" s="539"/>
      <c r="ORM48" s="539"/>
      <c r="ORN48" s="539"/>
      <c r="ORO48" s="539"/>
      <c r="ORP48" s="539"/>
      <c r="ORQ48" s="539"/>
      <c r="ORR48" s="539"/>
      <c r="ORS48" s="539"/>
      <c r="ORT48" s="539"/>
      <c r="ORU48" s="539"/>
      <c r="ORV48" s="539"/>
      <c r="ORW48" s="539"/>
      <c r="ORX48" s="539"/>
      <c r="ORY48" s="539"/>
      <c r="ORZ48" s="539"/>
      <c r="OSA48" s="539"/>
      <c r="OSB48" s="539"/>
      <c r="OSC48" s="539"/>
      <c r="OSD48" s="539"/>
      <c r="OSE48" s="539"/>
      <c r="OSF48" s="539"/>
      <c r="OSG48" s="539"/>
      <c r="OSH48" s="539"/>
      <c r="OSI48" s="539"/>
      <c r="OSJ48" s="539"/>
      <c r="OSK48" s="539"/>
      <c r="OSL48" s="539"/>
      <c r="OSM48" s="539"/>
      <c r="OSN48" s="539"/>
      <c r="OSO48" s="539"/>
      <c r="OSP48" s="539"/>
      <c r="OSQ48" s="539"/>
      <c r="OSR48" s="539"/>
      <c r="OSS48" s="539"/>
      <c r="OST48" s="539"/>
      <c r="OSU48" s="539"/>
      <c r="OSV48" s="539"/>
      <c r="OSW48" s="539"/>
      <c r="OSX48" s="539"/>
      <c r="OSY48" s="539"/>
      <c r="OSZ48" s="539"/>
      <c r="OTA48" s="539"/>
      <c r="OTB48" s="539"/>
      <c r="OTC48" s="539"/>
      <c r="OTD48" s="539"/>
      <c r="OTE48" s="539"/>
      <c r="OTF48" s="539"/>
      <c r="OTG48" s="539"/>
      <c r="OTH48" s="539"/>
      <c r="OTI48" s="539"/>
      <c r="OTJ48" s="539"/>
      <c r="OTK48" s="539"/>
      <c r="OTL48" s="539"/>
      <c r="OTM48" s="539"/>
      <c r="OTN48" s="539"/>
      <c r="OTO48" s="539"/>
      <c r="OTP48" s="539"/>
      <c r="OTQ48" s="539"/>
      <c r="OTR48" s="539"/>
      <c r="OTS48" s="539"/>
      <c r="OTT48" s="539"/>
      <c r="OTU48" s="539"/>
      <c r="OTV48" s="539"/>
      <c r="OTW48" s="539"/>
      <c r="OTX48" s="539"/>
      <c r="OTY48" s="539"/>
      <c r="OTZ48" s="539"/>
      <c r="OUA48" s="539"/>
      <c r="OUB48" s="539"/>
      <c r="OUC48" s="539"/>
      <c r="OUD48" s="539"/>
      <c r="OUE48" s="539"/>
      <c r="OUF48" s="539"/>
      <c r="OUG48" s="539"/>
      <c r="OUH48" s="539"/>
      <c r="OUI48" s="539"/>
      <c r="OUJ48" s="539"/>
      <c r="OUK48" s="539"/>
      <c r="OUL48" s="539"/>
      <c r="OUM48" s="539"/>
      <c r="OUN48" s="539"/>
      <c r="OUO48" s="539"/>
      <c r="OUP48" s="539"/>
      <c r="OUQ48" s="539"/>
      <c r="OUR48" s="539"/>
      <c r="OUS48" s="539"/>
      <c r="OUT48" s="539"/>
      <c r="OUU48" s="539"/>
      <c r="OUV48" s="539"/>
      <c r="OUW48" s="539"/>
      <c r="OUX48" s="539"/>
      <c r="OUY48" s="539"/>
      <c r="OUZ48" s="539"/>
      <c r="OVA48" s="539"/>
      <c r="OVB48" s="539"/>
      <c r="OVC48" s="539"/>
      <c r="OVD48" s="539"/>
      <c r="OVE48" s="539"/>
      <c r="OVF48" s="539"/>
      <c r="OVG48" s="539"/>
      <c r="OVH48" s="539"/>
      <c r="OVI48" s="539"/>
      <c r="OVJ48" s="539"/>
      <c r="OVK48" s="539"/>
      <c r="OVL48" s="539"/>
      <c r="OVM48" s="539"/>
      <c r="OVN48" s="539"/>
      <c r="OVO48" s="539"/>
      <c r="OVP48" s="539"/>
      <c r="OVQ48" s="539"/>
      <c r="OVR48" s="539"/>
      <c r="OVS48" s="539"/>
      <c r="OVT48" s="539"/>
      <c r="OVU48" s="539"/>
      <c r="OVV48" s="539"/>
      <c r="OVW48" s="539"/>
      <c r="OVX48" s="539"/>
      <c r="OVY48" s="539"/>
      <c r="OVZ48" s="539"/>
      <c r="OWA48" s="539"/>
      <c r="OWB48" s="539"/>
      <c r="OWC48" s="539"/>
      <c r="OWD48" s="539"/>
      <c r="OWE48" s="539"/>
      <c r="OWF48" s="539"/>
      <c r="OWG48" s="539"/>
      <c r="OWH48" s="539"/>
      <c r="OWI48" s="539"/>
      <c r="OWJ48" s="539"/>
      <c r="OWK48" s="539"/>
      <c r="OWL48" s="539"/>
      <c r="OWM48" s="539"/>
      <c r="OWN48" s="539"/>
      <c r="OWO48" s="539"/>
      <c r="OWP48" s="539"/>
      <c r="OWQ48" s="539"/>
      <c r="OWR48" s="539"/>
      <c r="OWS48" s="539"/>
      <c r="OWT48" s="539"/>
      <c r="OWU48" s="539"/>
      <c r="OWV48" s="539"/>
      <c r="OWW48" s="539"/>
      <c r="OWX48" s="539"/>
      <c r="OWY48" s="539"/>
      <c r="OWZ48" s="539"/>
      <c r="OXA48" s="539"/>
      <c r="OXB48" s="539"/>
      <c r="OXC48" s="539"/>
      <c r="OXD48" s="539"/>
      <c r="OXE48" s="539"/>
      <c r="OXF48" s="539"/>
      <c r="OXG48" s="539"/>
      <c r="OXH48" s="539"/>
      <c r="OXI48" s="539"/>
      <c r="OXJ48" s="539"/>
      <c r="OXK48" s="539"/>
      <c r="OXL48" s="539"/>
      <c r="OXM48" s="539"/>
      <c r="OXN48" s="539"/>
      <c r="OXO48" s="539"/>
      <c r="OXP48" s="539"/>
      <c r="OXQ48" s="539"/>
      <c r="OXR48" s="539"/>
      <c r="OXS48" s="539"/>
      <c r="OXT48" s="539"/>
      <c r="OXU48" s="539"/>
      <c r="OXV48" s="539"/>
      <c r="OXW48" s="539"/>
      <c r="OXX48" s="539"/>
      <c r="OXY48" s="539"/>
      <c r="OXZ48" s="539"/>
      <c r="OYA48" s="539"/>
      <c r="OYB48" s="539"/>
      <c r="OYC48" s="539"/>
      <c r="OYD48" s="539"/>
      <c r="OYE48" s="539"/>
      <c r="OYF48" s="539"/>
      <c r="OYG48" s="539"/>
      <c r="OYH48" s="539"/>
      <c r="OYI48" s="539"/>
      <c r="OYJ48" s="539"/>
      <c r="OYK48" s="539"/>
      <c r="OYL48" s="539"/>
      <c r="OYM48" s="539"/>
      <c r="OYN48" s="539"/>
      <c r="OYO48" s="539"/>
      <c r="OYP48" s="539"/>
      <c r="OYQ48" s="539"/>
      <c r="OYR48" s="539"/>
      <c r="OYS48" s="539"/>
      <c r="OYT48" s="539"/>
      <c r="OYU48" s="539"/>
      <c r="OYV48" s="539"/>
      <c r="OYW48" s="539"/>
      <c r="OYX48" s="539"/>
      <c r="OYY48" s="539"/>
      <c r="OYZ48" s="539"/>
      <c r="OZA48" s="539"/>
      <c r="OZB48" s="539"/>
      <c r="OZC48" s="539"/>
      <c r="OZD48" s="539"/>
      <c r="OZE48" s="539"/>
      <c r="OZF48" s="539"/>
      <c r="OZG48" s="539"/>
      <c r="OZH48" s="539"/>
      <c r="OZI48" s="539"/>
      <c r="OZJ48" s="539"/>
      <c r="OZK48" s="539"/>
      <c r="OZL48" s="539"/>
      <c r="OZM48" s="539"/>
      <c r="OZN48" s="539"/>
      <c r="OZO48" s="539"/>
      <c r="OZP48" s="539"/>
      <c r="OZQ48" s="539"/>
      <c r="OZR48" s="539"/>
      <c r="OZS48" s="539"/>
      <c r="OZT48" s="539"/>
      <c r="OZU48" s="539"/>
      <c r="OZV48" s="539"/>
      <c r="OZW48" s="539"/>
      <c r="OZX48" s="539"/>
      <c r="OZY48" s="539"/>
      <c r="OZZ48" s="539"/>
      <c r="PAA48" s="539"/>
      <c r="PAB48" s="539"/>
      <c r="PAC48" s="539"/>
      <c r="PAD48" s="539"/>
      <c r="PAE48" s="539"/>
      <c r="PAF48" s="539"/>
      <c r="PAG48" s="539"/>
      <c r="PAH48" s="539"/>
      <c r="PAI48" s="539"/>
      <c r="PAJ48" s="539"/>
      <c r="PAK48" s="539"/>
      <c r="PAL48" s="539"/>
      <c r="PAM48" s="539"/>
      <c r="PAN48" s="539"/>
      <c r="PAO48" s="539"/>
      <c r="PAP48" s="539"/>
      <c r="PAQ48" s="539"/>
      <c r="PAR48" s="539"/>
      <c r="PAS48" s="539"/>
      <c r="PAT48" s="539"/>
      <c r="PAU48" s="539"/>
      <c r="PAV48" s="539"/>
      <c r="PAW48" s="539"/>
      <c r="PAX48" s="539"/>
      <c r="PAY48" s="539"/>
      <c r="PAZ48" s="539"/>
      <c r="PBA48" s="539"/>
      <c r="PBB48" s="539"/>
      <c r="PBC48" s="539"/>
      <c r="PBD48" s="539"/>
      <c r="PBE48" s="539"/>
      <c r="PBF48" s="539"/>
      <c r="PBG48" s="539"/>
      <c r="PBH48" s="539"/>
      <c r="PBI48" s="539"/>
      <c r="PBJ48" s="539"/>
      <c r="PBK48" s="539"/>
      <c r="PBL48" s="539"/>
      <c r="PBM48" s="539"/>
      <c r="PBN48" s="539"/>
      <c r="PBO48" s="539"/>
      <c r="PBP48" s="539"/>
      <c r="PBQ48" s="539"/>
      <c r="PBR48" s="539"/>
      <c r="PBS48" s="539"/>
      <c r="PBT48" s="539"/>
      <c r="PBU48" s="539"/>
      <c r="PBV48" s="539"/>
      <c r="PBW48" s="539"/>
      <c r="PBX48" s="539"/>
      <c r="PBY48" s="539"/>
      <c r="PBZ48" s="539"/>
      <c r="PCA48" s="539"/>
      <c r="PCB48" s="539"/>
      <c r="PCC48" s="539"/>
      <c r="PCD48" s="539"/>
      <c r="PCE48" s="539"/>
      <c r="PCF48" s="539"/>
      <c r="PCG48" s="539"/>
      <c r="PCH48" s="539"/>
      <c r="PCI48" s="539"/>
      <c r="PCJ48" s="539"/>
      <c r="PCK48" s="539"/>
      <c r="PCL48" s="539"/>
      <c r="PCM48" s="539"/>
      <c r="PCN48" s="539"/>
      <c r="PCO48" s="539"/>
      <c r="PCP48" s="539"/>
      <c r="PCQ48" s="539"/>
      <c r="PCR48" s="539"/>
      <c r="PCS48" s="539"/>
      <c r="PCT48" s="539"/>
      <c r="PCU48" s="539"/>
      <c r="PCV48" s="539"/>
      <c r="PCW48" s="539"/>
      <c r="PCX48" s="539"/>
      <c r="PCY48" s="539"/>
      <c r="PCZ48" s="539"/>
      <c r="PDA48" s="539"/>
      <c r="PDB48" s="539"/>
      <c r="PDC48" s="539"/>
      <c r="PDD48" s="539"/>
      <c r="PDE48" s="539"/>
      <c r="PDF48" s="539"/>
      <c r="PDG48" s="539"/>
      <c r="PDH48" s="539"/>
      <c r="PDI48" s="539"/>
      <c r="PDJ48" s="539"/>
      <c r="PDK48" s="539"/>
      <c r="PDL48" s="539"/>
      <c r="PDM48" s="539"/>
      <c r="PDN48" s="539"/>
      <c r="PDO48" s="539"/>
      <c r="PDP48" s="539"/>
      <c r="PDQ48" s="539"/>
      <c r="PDR48" s="539"/>
      <c r="PDS48" s="539"/>
      <c r="PDT48" s="539"/>
      <c r="PDU48" s="539"/>
      <c r="PDV48" s="539"/>
      <c r="PDW48" s="539"/>
      <c r="PDX48" s="539"/>
      <c r="PDY48" s="539"/>
      <c r="PDZ48" s="539"/>
      <c r="PEA48" s="539"/>
      <c r="PEB48" s="539"/>
      <c r="PEC48" s="539"/>
      <c r="PED48" s="539"/>
      <c r="PEE48" s="539"/>
      <c r="PEF48" s="539"/>
      <c r="PEG48" s="539"/>
      <c r="PEH48" s="539"/>
      <c r="PEI48" s="539"/>
      <c r="PEJ48" s="539"/>
      <c r="PEK48" s="539"/>
      <c r="PEL48" s="539"/>
      <c r="PEM48" s="539"/>
      <c r="PEN48" s="539"/>
      <c r="PEO48" s="539"/>
      <c r="PEP48" s="539"/>
      <c r="PEQ48" s="539"/>
      <c r="PER48" s="539"/>
      <c r="PES48" s="539"/>
      <c r="PET48" s="539"/>
      <c r="PEU48" s="539"/>
      <c r="PEV48" s="539"/>
      <c r="PEW48" s="539"/>
      <c r="PEX48" s="539"/>
      <c r="PEY48" s="539"/>
      <c r="PEZ48" s="539"/>
      <c r="PFA48" s="539"/>
      <c r="PFB48" s="539"/>
      <c r="PFC48" s="539"/>
      <c r="PFD48" s="539"/>
      <c r="PFE48" s="539"/>
      <c r="PFF48" s="539"/>
      <c r="PFG48" s="539"/>
      <c r="PFH48" s="539"/>
      <c r="PFI48" s="539"/>
      <c r="PFJ48" s="539"/>
      <c r="PFK48" s="539"/>
      <c r="PFL48" s="539"/>
      <c r="PFM48" s="539"/>
      <c r="PFN48" s="539"/>
      <c r="PFO48" s="539"/>
      <c r="PFP48" s="539"/>
      <c r="PFQ48" s="539"/>
      <c r="PFR48" s="539"/>
      <c r="PFS48" s="539"/>
      <c r="PFT48" s="539"/>
      <c r="PFU48" s="539"/>
      <c r="PFV48" s="539"/>
      <c r="PFW48" s="539"/>
      <c r="PFX48" s="539"/>
      <c r="PFY48" s="539"/>
      <c r="PFZ48" s="539"/>
      <c r="PGA48" s="539"/>
      <c r="PGB48" s="539"/>
      <c r="PGC48" s="539"/>
      <c r="PGD48" s="539"/>
      <c r="PGE48" s="539"/>
      <c r="PGF48" s="539"/>
      <c r="PGG48" s="539"/>
      <c r="PGH48" s="539"/>
      <c r="PGI48" s="539"/>
      <c r="PGJ48" s="539"/>
      <c r="PGK48" s="539"/>
      <c r="PGL48" s="539"/>
      <c r="PGM48" s="539"/>
      <c r="PGN48" s="539"/>
      <c r="PGO48" s="539"/>
      <c r="PGP48" s="539"/>
      <c r="PGQ48" s="539"/>
      <c r="PGR48" s="539"/>
      <c r="PGS48" s="539"/>
      <c r="PGT48" s="539"/>
      <c r="PGU48" s="539"/>
      <c r="PGV48" s="539"/>
      <c r="PGW48" s="539"/>
      <c r="PGX48" s="539"/>
      <c r="PGY48" s="539"/>
      <c r="PGZ48" s="539"/>
      <c r="PHA48" s="539"/>
      <c r="PHB48" s="539"/>
      <c r="PHC48" s="539"/>
      <c r="PHD48" s="539"/>
      <c r="PHE48" s="539"/>
      <c r="PHF48" s="539"/>
      <c r="PHG48" s="539"/>
      <c r="PHH48" s="539"/>
      <c r="PHI48" s="539"/>
      <c r="PHJ48" s="539"/>
      <c r="PHK48" s="539"/>
      <c r="PHL48" s="539"/>
      <c r="PHM48" s="539"/>
      <c r="PHN48" s="539"/>
      <c r="PHO48" s="539"/>
      <c r="PHP48" s="539"/>
      <c r="PHQ48" s="539"/>
      <c r="PHR48" s="539"/>
      <c r="PHS48" s="539"/>
      <c r="PHT48" s="539"/>
      <c r="PHU48" s="539"/>
      <c r="PHV48" s="539"/>
      <c r="PHW48" s="539"/>
      <c r="PHX48" s="539"/>
      <c r="PHY48" s="539"/>
      <c r="PHZ48" s="539"/>
      <c r="PIA48" s="539"/>
      <c r="PIB48" s="539"/>
      <c r="PIC48" s="539"/>
      <c r="PID48" s="539"/>
      <c r="PIE48" s="539"/>
      <c r="PIF48" s="539"/>
      <c r="PIG48" s="539"/>
      <c r="PIH48" s="539"/>
      <c r="PII48" s="539"/>
      <c r="PIJ48" s="539"/>
      <c r="PIK48" s="539"/>
      <c r="PIL48" s="539"/>
      <c r="PIM48" s="539"/>
      <c r="PIN48" s="539"/>
      <c r="PIO48" s="539"/>
      <c r="PIP48" s="539"/>
      <c r="PIQ48" s="539"/>
      <c r="PIR48" s="539"/>
      <c r="PIS48" s="539"/>
      <c r="PIT48" s="539"/>
      <c r="PIU48" s="539"/>
      <c r="PIV48" s="539"/>
      <c r="PIW48" s="539"/>
      <c r="PIX48" s="539"/>
      <c r="PIY48" s="539"/>
      <c r="PIZ48" s="539"/>
      <c r="PJA48" s="539"/>
      <c r="PJB48" s="539"/>
      <c r="PJC48" s="539"/>
      <c r="PJD48" s="539"/>
      <c r="PJE48" s="539"/>
      <c r="PJF48" s="539"/>
      <c r="PJG48" s="539"/>
      <c r="PJH48" s="539"/>
      <c r="PJI48" s="539"/>
      <c r="PJJ48" s="539"/>
      <c r="PJK48" s="539"/>
      <c r="PJL48" s="539"/>
      <c r="PJM48" s="539"/>
      <c r="PJN48" s="539"/>
      <c r="PJO48" s="539"/>
      <c r="PJP48" s="539"/>
      <c r="PJQ48" s="539"/>
      <c r="PJR48" s="539"/>
      <c r="PJS48" s="539"/>
      <c r="PJT48" s="539"/>
      <c r="PJU48" s="539"/>
      <c r="PJV48" s="539"/>
      <c r="PJW48" s="539"/>
      <c r="PJX48" s="539"/>
      <c r="PJY48" s="539"/>
      <c r="PJZ48" s="539"/>
      <c r="PKA48" s="539"/>
      <c r="PKB48" s="539"/>
      <c r="PKC48" s="539"/>
      <c r="PKD48" s="539"/>
      <c r="PKE48" s="539"/>
      <c r="PKF48" s="539"/>
      <c r="PKG48" s="539"/>
      <c r="PKH48" s="539"/>
      <c r="PKI48" s="539"/>
      <c r="PKJ48" s="539"/>
      <c r="PKK48" s="539"/>
      <c r="PKL48" s="539"/>
      <c r="PKM48" s="539"/>
      <c r="PKN48" s="539"/>
      <c r="PKO48" s="539"/>
      <c r="PKP48" s="539"/>
      <c r="PKQ48" s="539"/>
      <c r="PKR48" s="539"/>
      <c r="PKS48" s="539"/>
      <c r="PKT48" s="539"/>
      <c r="PKU48" s="539"/>
      <c r="PKV48" s="539"/>
      <c r="PKW48" s="539"/>
      <c r="PKX48" s="539"/>
      <c r="PKY48" s="539"/>
      <c r="PKZ48" s="539"/>
      <c r="PLA48" s="539"/>
      <c r="PLB48" s="539"/>
      <c r="PLC48" s="539"/>
      <c r="PLD48" s="539"/>
      <c r="PLE48" s="539"/>
      <c r="PLF48" s="539"/>
      <c r="PLG48" s="539"/>
      <c r="PLH48" s="539"/>
      <c r="PLI48" s="539"/>
      <c r="PLJ48" s="539"/>
      <c r="PLK48" s="539"/>
      <c r="PLL48" s="539"/>
      <c r="PLM48" s="539"/>
      <c r="PLN48" s="539"/>
      <c r="PLO48" s="539"/>
      <c r="PLP48" s="539"/>
      <c r="PLQ48" s="539"/>
      <c r="PLR48" s="539"/>
      <c r="PLS48" s="539"/>
      <c r="PLT48" s="539"/>
      <c r="PLU48" s="539"/>
      <c r="PLV48" s="539"/>
      <c r="PLW48" s="539"/>
      <c r="PLX48" s="539"/>
      <c r="PLY48" s="539"/>
      <c r="PLZ48" s="539"/>
      <c r="PMA48" s="539"/>
      <c r="PMB48" s="539"/>
      <c r="PMC48" s="539"/>
      <c r="PMD48" s="539"/>
      <c r="PME48" s="539"/>
      <c r="PMF48" s="539"/>
      <c r="PMG48" s="539"/>
      <c r="PMH48" s="539"/>
      <c r="PMI48" s="539"/>
      <c r="PMJ48" s="539"/>
      <c r="PMK48" s="539"/>
      <c r="PML48" s="539"/>
      <c r="PMM48" s="539"/>
      <c r="PMN48" s="539"/>
      <c r="PMO48" s="539"/>
      <c r="PMP48" s="539"/>
      <c r="PMQ48" s="539"/>
      <c r="PMR48" s="539"/>
      <c r="PMS48" s="539"/>
      <c r="PMT48" s="539"/>
      <c r="PMU48" s="539"/>
      <c r="PMV48" s="539"/>
      <c r="PMW48" s="539"/>
      <c r="PMX48" s="539"/>
      <c r="PMY48" s="539"/>
      <c r="PMZ48" s="539"/>
      <c r="PNA48" s="539"/>
      <c r="PNB48" s="539"/>
      <c r="PNC48" s="539"/>
      <c r="PND48" s="539"/>
      <c r="PNE48" s="539"/>
      <c r="PNF48" s="539"/>
      <c r="PNG48" s="539"/>
      <c r="PNH48" s="539"/>
      <c r="PNI48" s="539"/>
      <c r="PNJ48" s="539"/>
      <c r="PNK48" s="539"/>
      <c r="PNL48" s="539"/>
      <c r="PNM48" s="539"/>
      <c r="PNN48" s="539"/>
      <c r="PNO48" s="539"/>
      <c r="PNP48" s="539"/>
      <c r="PNQ48" s="539"/>
      <c r="PNR48" s="539"/>
      <c r="PNS48" s="539"/>
      <c r="PNT48" s="539"/>
      <c r="PNU48" s="539"/>
      <c r="PNV48" s="539"/>
      <c r="PNW48" s="539"/>
      <c r="PNX48" s="539"/>
      <c r="PNY48" s="539"/>
      <c r="PNZ48" s="539"/>
      <c r="POA48" s="539"/>
      <c r="POB48" s="539"/>
      <c r="POC48" s="539"/>
      <c r="POD48" s="539"/>
      <c r="POE48" s="539"/>
      <c r="POF48" s="539"/>
      <c r="POG48" s="539"/>
      <c r="POH48" s="539"/>
      <c r="POI48" s="539"/>
      <c r="POJ48" s="539"/>
      <c r="POK48" s="539"/>
      <c r="POL48" s="539"/>
      <c r="POM48" s="539"/>
      <c r="PON48" s="539"/>
      <c r="POO48" s="539"/>
      <c r="POP48" s="539"/>
      <c r="POQ48" s="539"/>
      <c r="POR48" s="539"/>
      <c r="POS48" s="539"/>
      <c r="POT48" s="539"/>
      <c r="POU48" s="539"/>
      <c r="POV48" s="539"/>
      <c r="POW48" s="539"/>
      <c r="POX48" s="539"/>
      <c r="POY48" s="539"/>
      <c r="POZ48" s="539"/>
      <c r="PPA48" s="539"/>
      <c r="PPB48" s="539"/>
      <c r="PPC48" s="539"/>
      <c r="PPD48" s="539"/>
      <c r="PPE48" s="539"/>
      <c r="PPF48" s="539"/>
      <c r="PPG48" s="539"/>
      <c r="PPH48" s="539"/>
      <c r="PPI48" s="539"/>
      <c r="PPJ48" s="539"/>
      <c r="PPK48" s="539"/>
      <c r="PPL48" s="539"/>
      <c r="PPM48" s="539"/>
      <c r="PPN48" s="539"/>
      <c r="PPO48" s="539"/>
      <c r="PPP48" s="539"/>
      <c r="PPQ48" s="539"/>
      <c r="PPR48" s="539"/>
      <c r="PPS48" s="539"/>
      <c r="PPT48" s="539"/>
      <c r="PPU48" s="539"/>
      <c r="PPV48" s="539"/>
      <c r="PPW48" s="539"/>
      <c r="PPX48" s="539"/>
      <c r="PPY48" s="539"/>
      <c r="PPZ48" s="539"/>
      <c r="PQA48" s="539"/>
      <c r="PQB48" s="539"/>
      <c r="PQC48" s="539"/>
      <c r="PQD48" s="539"/>
      <c r="PQE48" s="539"/>
      <c r="PQF48" s="539"/>
      <c r="PQG48" s="539"/>
      <c r="PQH48" s="539"/>
      <c r="PQI48" s="539"/>
      <c r="PQJ48" s="539"/>
      <c r="PQK48" s="539"/>
      <c r="PQL48" s="539"/>
      <c r="PQM48" s="539"/>
      <c r="PQN48" s="539"/>
      <c r="PQO48" s="539"/>
      <c r="PQP48" s="539"/>
      <c r="PQQ48" s="539"/>
      <c r="PQR48" s="539"/>
      <c r="PQS48" s="539"/>
      <c r="PQT48" s="539"/>
      <c r="PQU48" s="539"/>
      <c r="PQV48" s="539"/>
      <c r="PQW48" s="539"/>
      <c r="PQX48" s="539"/>
      <c r="PQY48" s="539"/>
      <c r="PQZ48" s="539"/>
      <c r="PRA48" s="539"/>
      <c r="PRB48" s="539"/>
      <c r="PRC48" s="539"/>
      <c r="PRD48" s="539"/>
      <c r="PRE48" s="539"/>
      <c r="PRF48" s="539"/>
      <c r="PRG48" s="539"/>
      <c r="PRH48" s="539"/>
      <c r="PRI48" s="539"/>
      <c r="PRJ48" s="539"/>
      <c r="PRK48" s="539"/>
      <c r="PRL48" s="539"/>
      <c r="PRM48" s="539"/>
      <c r="PRN48" s="539"/>
      <c r="PRO48" s="539"/>
      <c r="PRP48" s="539"/>
      <c r="PRQ48" s="539"/>
      <c r="PRR48" s="539"/>
      <c r="PRS48" s="539"/>
      <c r="PRT48" s="539"/>
      <c r="PRU48" s="539"/>
      <c r="PRV48" s="539"/>
      <c r="PRW48" s="539"/>
      <c r="PRX48" s="539"/>
      <c r="PRY48" s="539"/>
      <c r="PRZ48" s="539"/>
      <c r="PSA48" s="539"/>
      <c r="PSB48" s="539"/>
      <c r="PSC48" s="539"/>
      <c r="PSD48" s="539"/>
      <c r="PSE48" s="539"/>
      <c r="PSF48" s="539"/>
      <c r="PSG48" s="539"/>
      <c r="PSH48" s="539"/>
      <c r="PSI48" s="539"/>
      <c r="PSJ48" s="539"/>
      <c r="PSK48" s="539"/>
      <c r="PSL48" s="539"/>
      <c r="PSM48" s="539"/>
      <c r="PSN48" s="539"/>
      <c r="PSO48" s="539"/>
      <c r="PSP48" s="539"/>
      <c r="PSQ48" s="539"/>
      <c r="PSR48" s="539"/>
      <c r="PSS48" s="539"/>
      <c r="PST48" s="539"/>
      <c r="PSU48" s="539"/>
      <c r="PSV48" s="539"/>
      <c r="PSW48" s="539"/>
      <c r="PSX48" s="539"/>
      <c r="PSY48" s="539"/>
      <c r="PSZ48" s="539"/>
      <c r="PTA48" s="539"/>
      <c r="PTB48" s="539"/>
      <c r="PTC48" s="539"/>
      <c r="PTD48" s="539"/>
      <c r="PTE48" s="539"/>
      <c r="PTF48" s="539"/>
      <c r="PTG48" s="539"/>
      <c r="PTH48" s="539"/>
      <c r="PTI48" s="539"/>
      <c r="PTJ48" s="539"/>
      <c r="PTK48" s="539"/>
      <c r="PTL48" s="539"/>
      <c r="PTM48" s="539"/>
      <c r="PTN48" s="539"/>
      <c r="PTO48" s="539"/>
      <c r="PTP48" s="539"/>
      <c r="PTQ48" s="539"/>
      <c r="PTR48" s="539"/>
      <c r="PTS48" s="539"/>
      <c r="PTT48" s="539"/>
      <c r="PTU48" s="539"/>
      <c r="PTV48" s="539"/>
      <c r="PTW48" s="539"/>
      <c r="PTX48" s="539"/>
      <c r="PTY48" s="539"/>
      <c r="PTZ48" s="539"/>
      <c r="PUA48" s="539"/>
      <c r="PUB48" s="539"/>
      <c r="PUC48" s="539"/>
      <c r="PUD48" s="539"/>
      <c r="PUE48" s="539"/>
      <c r="PUF48" s="539"/>
      <c r="PUG48" s="539"/>
      <c r="PUH48" s="539"/>
      <c r="PUI48" s="539"/>
      <c r="PUJ48" s="539"/>
      <c r="PUK48" s="539"/>
      <c r="PUL48" s="539"/>
      <c r="PUM48" s="539"/>
      <c r="PUN48" s="539"/>
      <c r="PUO48" s="539"/>
      <c r="PUP48" s="539"/>
      <c r="PUQ48" s="539"/>
      <c r="PUR48" s="539"/>
      <c r="PUS48" s="539"/>
      <c r="PUT48" s="539"/>
      <c r="PUU48" s="539"/>
      <c r="PUV48" s="539"/>
      <c r="PUW48" s="539"/>
      <c r="PUX48" s="539"/>
      <c r="PUY48" s="539"/>
      <c r="PUZ48" s="539"/>
      <c r="PVA48" s="539"/>
      <c r="PVB48" s="539"/>
      <c r="PVC48" s="539"/>
      <c r="PVD48" s="539"/>
      <c r="PVE48" s="539"/>
      <c r="PVF48" s="539"/>
      <c r="PVG48" s="539"/>
      <c r="PVH48" s="539"/>
      <c r="PVI48" s="539"/>
      <c r="PVJ48" s="539"/>
      <c r="PVK48" s="539"/>
      <c r="PVL48" s="539"/>
      <c r="PVM48" s="539"/>
      <c r="PVN48" s="539"/>
      <c r="PVO48" s="539"/>
      <c r="PVP48" s="539"/>
      <c r="PVQ48" s="539"/>
      <c r="PVR48" s="539"/>
      <c r="PVS48" s="539"/>
      <c r="PVT48" s="539"/>
      <c r="PVU48" s="539"/>
      <c r="PVV48" s="539"/>
      <c r="PVW48" s="539"/>
      <c r="PVX48" s="539"/>
      <c r="PVY48" s="539"/>
      <c r="PVZ48" s="539"/>
      <c r="PWA48" s="539"/>
      <c r="PWB48" s="539"/>
      <c r="PWC48" s="539"/>
      <c r="PWD48" s="539"/>
      <c r="PWE48" s="539"/>
      <c r="PWF48" s="539"/>
      <c r="PWG48" s="539"/>
      <c r="PWH48" s="539"/>
      <c r="PWI48" s="539"/>
      <c r="PWJ48" s="539"/>
      <c r="PWK48" s="539"/>
      <c r="PWL48" s="539"/>
      <c r="PWM48" s="539"/>
      <c r="PWN48" s="539"/>
      <c r="PWO48" s="539"/>
      <c r="PWP48" s="539"/>
      <c r="PWQ48" s="539"/>
      <c r="PWR48" s="539"/>
      <c r="PWS48" s="539"/>
      <c r="PWT48" s="539"/>
      <c r="PWU48" s="539"/>
      <c r="PWV48" s="539"/>
      <c r="PWW48" s="539"/>
      <c r="PWX48" s="539"/>
      <c r="PWY48" s="539"/>
      <c r="PWZ48" s="539"/>
      <c r="PXA48" s="539"/>
      <c r="PXB48" s="539"/>
      <c r="PXC48" s="539"/>
      <c r="PXD48" s="539"/>
      <c r="PXE48" s="539"/>
      <c r="PXF48" s="539"/>
      <c r="PXG48" s="539"/>
      <c r="PXH48" s="539"/>
      <c r="PXI48" s="539"/>
      <c r="PXJ48" s="539"/>
      <c r="PXK48" s="539"/>
      <c r="PXL48" s="539"/>
      <c r="PXM48" s="539"/>
      <c r="PXN48" s="539"/>
      <c r="PXO48" s="539"/>
      <c r="PXP48" s="539"/>
      <c r="PXQ48" s="539"/>
      <c r="PXR48" s="539"/>
      <c r="PXS48" s="539"/>
      <c r="PXT48" s="539"/>
      <c r="PXU48" s="539"/>
      <c r="PXV48" s="539"/>
      <c r="PXW48" s="539"/>
      <c r="PXX48" s="539"/>
      <c r="PXY48" s="539"/>
      <c r="PXZ48" s="539"/>
      <c r="PYA48" s="539"/>
      <c r="PYB48" s="539"/>
      <c r="PYC48" s="539"/>
      <c r="PYD48" s="539"/>
      <c r="PYE48" s="539"/>
      <c r="PYF48" s="539"/>
      <c r="PYG48" s="539"/>
      <c r="PYH48" s="539"/>
      <c r="PYI48" s="539"/>
      <c r="PYJ48" s="539"/>
      <c r="PYK48" s="539"/>
      <c r="PYL48" s="539"/>
      <c r="PYM48" s="539"/>
      <c r="PYN48" s="539"/>
      <c r="PYO48" s="539"/>
      <c r="PYP48" s="539"/>
      <c r="PYQ48" s="539"/>
      <c r="PYR48" s="539"/>
      <c r="PYS48" s="539"/>
      <c r="PYT48" s="539"/>
      <c r="PYU48" s="539"/>
      <c r="PYV48" s="539"/>
      <c r="PYW48" s="539"/>
      <c r="PYX48" s="539"/>
      <c r="PYY48" s="539"/>
      <c r="PYZ48" s="539"/>
      <c r="PZA48" s="539"/>
      <c r="PZB48" s="539"/>
      <c r="PZC48" s="539"/>
      <c r="PZD48" s="539"/>
      <c r="PZE48" s="539"/>
      <c r="PZF48" s="539"/>
      <c r="PZG48" s="539"/>
      <c r="PZH48" s="539"/>
      <c r="PZI48" s="539"/>
      <c r="PZJ48" s="539"/>
      <c r="PZK48" s="539"/>
      <c r="PZL48" s="539"/>
      <c r="PZM48" s="539"/>
      <c r="PZN48" s="539"/>
      <c r="PZO48" s="539"/>
      <c r="PZP48" s="539"/>
      <c r="PZQ48" s="539"/>
      <c r="PZR48" s="539"/>
      <c r="PZS48" s="539"/>
      <c r="PZT48" s="539"/>
      <c r="PZU48" s="539"/>
      <c r="PZV48" s="539"/>
      <c r="PZW48" s="539"/>
      <c r="PZX48" s="539"/>
      <c r="PZY48" s="539"/>
      <c r="PZZ48" s="539"/>
      <c r="QAA48" s="539"/>
      <c r="QAB48" s="539"/>
      <c r="QAC48" s="539"/>
      <c r="QAD48" s="539"/>
      <c r="QAE48" s="539"/>
      <c r="QAF48" s="539"/>
      <c r="QAG48" s="539"/>
      <c r="QAH48" s="539"/>
      <c r="QAI48" s="539"/>
      <c r="QAJ48" s="539"/>
      <c r="QAK48" s="539"/>
      <c r="QAL48" s="539"/>
      <c r="QAM48" s="539"/>
      <c r="QAN48" s="539"/>
      <c r="QAO48" s="539"/>
      <c r="QAP48" s="539"/>
      <c r="QAQ48" s="539"/>
      <c r="QAR48" s="539"/>
      <c r="QAS48" s="539"/>
      <c r="QAT48" s="539"/>
      <c r="QAU48" s="539"/>
      <c r="QAV48" s="539"/>
      <c r="QAW48" s="539"/>
      <c r="QAX48" s="539"/>
      <c r="QAY48" s="539"/>
      <c r="QAZ48" s="539"/>
      <c r="QBA48" s="539"/>
      <c r="QBB48" s="539"/>
      <c r="QBC48" s="539"/>
      <c r="QBD48" s="539"/>
      <c r="QBE48" s="539"/>
      <c r="QBF48" s="539"/>
      <c r="QBG48" s="539"/>
      <c r="QBH48" s="539"/>
      <c r="QBI48" s="539"/>
      <c r="QBJ48" s="539"/>
      <c r="QBK48" s="539"/>
      <c r="QBL48" s="539"/>
      <c r="QBM48" s="539"/>
      <c r="QBN48" s="539"/>
      <c r="QBO48" s="539"/>
      <c r="QBP48" s="539"/>
      <c r="QBQ48" s="539"/>
      <c r="QBR48" s="539"/>
      <c r="QBS48" s="539"/>
      <c r="QBT48" s="539"/>
      <c r="QBU48" s="539"/>
      <c r="QBV48" s="539"/>
      <c r="QBW48" s="539"/>
      <c r="QBX48" s="539"/>
      <c r="QBY48" s="539"/>
      <c r="QBZ48" s="539"/>
      <c r="QCA48" s="539"/>
      <c r="QCB48" s="539"/>
      <c r="QCC48" s="539"/>
      <c r="QCD48" s="539"/>
      <c r="QCE48" s="539"/>
      <c r="QCF48" s="539"/>
      <c r="QCG48" s="539"/>
      <c r="QCH48" s="539"/>
      <c r="QCI48" s="539"/>
      <c r="QCJ48" s="539"/>
      <c r="QCK48" s="539"/>
      <c r="QCL48" s="539"/>
      <c r="QCM48" s="539"/>
      <c r="QCN48" s="539"/>
      <c r="QCO48" s="539"/>
      <c r="QCP48" s="539"/>
      <c r="QCQ48" s="539"/>
      <c r="QCR48" s="539"/>
      <c r="QCS48" s="539"/>
      <c r="QCT48" s="539"/>
      <c r="QCU48" s="539"/>
      <c r="QCV48" s="539"/>
      <c r="QCW48" s="539"/>
      <c r="QCX48" s="539"/>
      <c r="QCY48" s="539"/>
      <c r="QCZ48" s="539"/>
      <c r="QDA48" s="539"/>
      <c r="QDB48" s="539"/>
      <c r="QDC48" s="539"/>
      <c r="QDD48" s="539"/>
      <c r="QDE48" s="539"/>
      <c r="QDF48" s="539"/>
      <c r="QDG48" s="539"/>
      <c r="QDH48" s="539"/>
      <c r="QDI48" s="539"/>
      <c r="QDJ48" s="539"/>
      <c r="QDK48" s="539"/>
      <c r="QDL48" s="539"/>
      <c r="QDM48" s="539"/>
      <c r="QDN48" s="539"/>
      <c r="QDO48" s="539"/>
      <c r="QDP48" s="539"/>
      <c r="QDQ48" s="539"/>
      <c r="QDR48" s="539"/>
      <c r="QDS48" s="539"/>
      <c r="QDT48" s="539"/>
      <c r="QDU48" s="539"/>
      <c r="QDV48" s="539"/>
      <c r="QDW48" s="539"/>
      <c r="QDX48" s="539"/>
      <c r="QDY48" s="539"/>
      <c r="QDZ48" s="539"/>
      <c r="QEA48" s="539"/>
      <c r="QEB48" s="539"/>
      <c r="QEC48" s="539"/>
      <c r="QED48" s="539"/>
      <c r="QEE48" s="539"/>
      <c r="QEF48" s="539"/>
      <c r="QEG48" s="539"/>
      <c r="QEH48" s="539"/>
      <c r="QEI48" s="539"/>
      <c r="QEJ48" s="539"/>
      <c r="QEK48" s="539"/>
      <c r="QEL48" s="539"/>
      <c r="QEM48" s="539"/>
      <c r="QEN48" s="539"/>
      <c r="QEO48" s="539"/>
      <c r="QEP48" s="539"/>
      <c r="QEQ48" s="539"/>
      <c r="QER48" s="539"/>
      <c r="QES48" s="539"/>
      <c r="QET48" s="539"/>
      <c r="QEU48" s="539"/>
      <c r="QEV48" s="539"/>
      <c r="QEW48" s="539"/>
      <c r="QEX48" s="539"/>
      <c r="QEY48" s="539"/>
      <c r="QEZ48" s="539"/>
      <c r="QFA48" s="539"/>
      <c r="QFB48" s="539"/>
      <c r="QFC48" s="539"/>
      <c r="QFD48" s="539"/>
      <c r="QFE48" s="539"/>
      <c r="QFF48" s="539"/>
      <c r="QFG48" s="539"/>
      <c r="QFH48" s="539"/>
      <c r="QFI48" s="539"/>
      <c r="QFJ48" s="539"/>
      <c r="QFK48" s="539"/>
      <c r="QFL48" s="539"/>
      <c r="QFM48" s="539"/>
      <c r="QFN48" s="539"/>
      <c r="QFO48" s="539"/>
      <c r="QFP48" s="539"/>
      <c r="QFQ48" s="539"/>
      <c r="QFR48" s="539"/>
      <c r="QFS48" s="539"/>
      <c r="QFT48" s="539"/>
      <c r="QFU48" s="539"/>
      <c r="QFV48" s="539"/>
      <c r="QFW48" s="539"/>
      <c r="QFX48" s="539"/>
      <c r="QFY48" s="539"/>
      <c r="QFZ48" s="539"/>
      <c r="QGA48" s="539"/>
      <c r="QGB48" s="539"/>
      <c r="QGC48" s="539"/>
      <c r="QGD48" s="539"/>
      <c r="QGE48" s="539"/>
      <c r="QGF48" s="539"/>
      <c r="QGG48" s="539"/>
      <c r="QGH48" s="539"/>
      <c r="QGI48" s="539"/>
      <c r="QGJ48" s="539"/>
      <c r="QGK48" s="539"/>
      <c r="QGL48" s="539"/>
      <c r="QGM48" s="539"/>
      <c r="QGN48" s="539"/>
      <c r="QGO48" s="539"/>
      <c r="QGP48" s="539"/>
      <c r="QGQ48" s="539"/>
      <c r="QGR48" s="539"/>
      <c r="QGS48" s="539"/>
      <c r="QGT48" s="539"/>
      <c r="QGU48" s="539"/>
      <c r="QGV48" s="539"/>
      <c r="QGW48" s="539"/>
      <c r="QGX48" s="539"/>
      <c r="QGY48" s="539"/>
      <c r="QGZ48" s="539"/>
      <c r="QHA48" s="539"/>
      <c r="QHB48" s="539"/>
      <c r="QHC48" s="539"/>
      <c r="QHD48" s="539"/>
      <c r="QHE48" s="539"/>
      <c r="QHF48" s="539"/>
      <c r="QHG48" s="539"/>
      <c r="QHH48" s="539"/>
      <c r="QHI48" s="539"/>
      <c r="QHJ48" s="539"/>
      <c r="QHK48" s="539"/>
      <c r="QHL48" s="539"/>
      <c r="QHM48" s="539"/>
      <c r="QHN48" s="539"/>
      <c r="QHO48" s="539"/>
      <c r="QHP48" s="539"/>
      <c r="QHQ48" s="539"/>
      <c r="QHR48" s="539"/>
      <c r="QHS48" s="539"/>
      <c r="QHT48" s="539"/>
      <c r="QHU48" s="539"/>
      <c r="QHV48" s="539"/>
      <c r="QHW48" s="539"/>
      <c r="QHX48" s="539"/>
      <c r="QHY48" s="539"/>
      <c r="QHZ48" s="539"/>
      <c r="QIA48" s="539"/>
      <c r="QIB48" s="539"/>
      <c r="QIC48" s="539"/>
      <c r="QID48" s="539"/>
      <c r="QIE48" s="539"/>
      <c r="QIF48" s="539"/>
      <c r="QIG48" s="539"/>
      <c r="QIH48" s="539"/>
      <c r="QII48" s="539"/>
      <c r="QIJ48" s="539"/>
      <c r="QIK48" s="539"/>
      <c r="QIL48" s="539"/>
      <c r="QIM48" s="539"/>
      <c r="QIN48" s="539"/>
      <c r="QIO48" s="539"/>
      <c r="QIP48" s="539"/>
      <c r="QIQ48" s="539"/>
      <c r="QIR48" s="539"/>
      <c r="QIS48" s="539"/>
      <c r="QIT48" s="539"/>
      <c r="QIU48" s="539"/>
      <c r="QIV48" s="539"/>
      <c r="QIW48" s="539"/>
      <c r="QIX48" s="539"/>
      <c r="QIY48" s="539"/>
      <c r="QIZ48" s="539"/>
      <c r="QJA48" s="539"/>
      <c r="QJB48" s="539"/>
      <c r="QJC48" s="539"/>
      <c r="QJD48" s="539"/>
      <c r="QJE48" s="539"/>
      <c r="QJF48" s="539"/>
      <c r="QJG48" s="539"/>
      <c r="QJH48" s="539"/>
      <c r="QJI48" s="539"/>
      <c r="QJJ48" s="539"/>
      <c r="QJK48" s="539"/>
      <c r="QJL48" s="539"/>
      <c r="QJM48" s="539"/>
      <c r="QJN48" s="539"/>
      <c r="QJO48" s="539"/>
      <c r="QJP48" s="539"/>
      <c r="QJQ48" s="539"/>
      <c r="QJR48" s="539"/>
      <c r="QJS48" s="539"/>
      <c r="QJT48" s="539"/>
      <c r="QJU48" s="539"/>
      <c r="QJV48" s="539"/>
      <c r="QJW48" s="539"/>
      <c r="QJX48" s="539"/>
      <c r="QJY48" s="539"/>
      <c r="QJZ48" s="539"/>
      <c r="QKA48" s="539"/>
      <c r="QKB48" s="539"/>
      <c r="QKC48" s="539"/>
      <c r="QKD48" s="539"/>
      <c r="QKE48" s="539"/>
      <c r="QKF48" s="539"/>
      <c r="QKG48" s="539"/>
      <c r="QKH48" s="539"/>
      <c r="QKI48" s="539"/>
      <c r="QKJ48" s="539"/>
      <c r="QKK48" s="539"/>
      <c r="QKL48" s="539"/>
      <c r="QKM48" s="539"/>
      <c r="QKN48" s="539"/>
      <c r="QKO48" s="539"/>
      <c r="QKP48" s="539"/>
      <c r="QKQ48" s="539"/>
      <c r="QKR48" s="539"/>
      <c r="QKS48" s="539"/>
      <c r="QKT48" s="539"/>
      <c r="QKU48" s="539"/>
      <c r="QKV48" s="539"/>
      <c r="QKW48" s="539"/>
      <c r="QKX48" s="539"/>
      <c r="QKY48" s="539"/>
      <c r="QKZ48" s="539"/>
      <c r="QLA48" s="539"/>
      <c r="QLB48" s="539"/>
      <c r="QLC48" s="539"/>
      <c r="QLD48" s="539"/>
      <c r="QLE48" s="539"/>
      <c r="QLF48" s="539"/>
      <c r="QLG48" s="539"/>
      <c r="QLH48" s="539"/>
      <c r="QLI48" s="539"/>
      <c r="QLJ48" s="539"/>
      <c r="QLK48" s="539"/>
      <c r="QLL48" s="539"/>
      <c r="QLM48" s="539"/>
      <c r="QLN48" s="539"/>
      <c r="QLO48" s="539"/>
      <c r="QLP48" s="539"/>
      <c r="QLQ48" s="539"/>
      <c r="QLR48" s="539"/>
      <c r="QLS48" s="539"/>
      <c r="QLT48" s="539"/>
      <c r="QLU48" s="539"/>
      <c r="QLV48" s="539"/>
      <c r="QLW48" s="539"/>
      <c r="QLX48" s="539"/>
      <c r="QLY48" s="539"/>
      <c r="QLZ48" s="539"/>
      <c r="QMA48" s="539"/>
      <c r="QMB48" s="539"/>
      <c r="QMC48" s="539"/>
      <c r="QMD48" s="539"/>
      <c r="QME48" s="539"/>
      <c r="QMF48" s="539"/>
      <c r="QMG48" s="539"/>
      <c r="QMH48" s="539"/>
      <c r="QMI48" s="539"/>
      <c r="QMJ48" s="539"/>
      <c r="QMK48" s="539"/>
      <c r="QML48" s="539"/>
      <c r="QMM48" s="539"/>
      <c r="QMN48" s="539"/>
      <c r="QMO48" s="539"/>
      <c r="QMP48" s="539"/>
      <c r="QMQ48" s="539"/>
      <c r="QMR48" s="539"/>
      <c r="QMS48" s="539"/>
      <c r="QMT48" s="539"/>
      <c r="QMU48" s="539"/>
      <c r="QMV48" s="539"/>
      <c r="QMW48" s="539"/>
      <c r="QMX48" s="539"/>
      <c r="QMY48" s="539"/>
      <c r="QMZ48" s="539"/>
      <c r="QNA48" s="539"/>
      <c r="QNB48" s="539"/>
      <c r="QNC48" s="539"/>
      <c r="QND48" s="539"/>
      <c r="QNE48" s="539"/>
      <c r="QNF48" s="539"/>
      <c r="QNG48" s="539"/>
      <c r="QNH48" s="539"/>
      <c r="QNI48" s="539"/>
      <c r="QNJ48" s="539"/>
      <c r="QNK48" s="539"/>
      <c r="QNL48" s="539"/>
      <c r="QNM48" s="539"/>
      <c r="QNN48" s="539"/>
      <c r="QNO48" s="539"/>
      <c r="QNP48" s="539"/>
      <c r="QNQ48" s="539"/>
      <c r="QNR48" s="539"/>
      <c r="QNS48" s="539"/>
      <c r="QNT48" s="539"/>
      <c r="QNU48" s="539"/>
      <c r="QNV48" s="539"/>
      <c r="QNW48" s="539"/>
      <c r="QNX48" s="539"/>
      <c r="QNY48" s="539"/>
      <c r="QNZ48" s="539"/>
      <c r="QOA48" s="539"/>
      <c r="QOB48" s="539"/>
      <c r="QOC48" s="539"/>
      <c r="QOD48" s="539"/>
      <c r="QOE48" s="539"/>
      <c r="QOF48" s="539"/>
      <c r="QOG48" s="539"/>
      <c r="QOH48" s="539"/>
      <c r="QOI48" s="539"/>
      <c r="QOJ48" s="539"/>
      <c r="QOK48" s="539"/>
      <c r="QOL48" s="539"/>
      <c r="QOM48" s="539"/>
      <c r="QON48" s="539"/>
      <c r="QOO48" s="539"/>
      <c r="QOP48" s="539"/>
      <c r="QOQ48" s="539"/>
      <c r="QOR48" s="539"/>
      <c r="QOS48" s="539"/>
      <c r="QOT48" s="539"/>
      <c r="QOU48" s="539"/>
      <c r="QOV48" s="539"/>
      <c r="QOW48" s="539"/>
      <c r="QOX48" s="539"/>
      <c r="QOY48" s="539"/>
      <c r="QOZ48" s="539"/>
      <c r="QPA48" s="539"/>
      <c r="QPB48" s="539"/>
      <c r="QPC48" s="539"/>
      <c r="QPD48" s="539"/>
      <c r="QPE48" s="539"/>
      <c r="QPF48" s="539"/>
      <c r="QPG48" s="539"/>
      <c r="QPH48" s="539"/>
      <c r="QPI48" s="539"/>
      <c r="QPJ48" s="539"/>
      <c r="QPK48" s="539"/>
      <c r="QPL48" s="539"/>
      <c r="QPM48" s="539"/>
      <c r="QPN48" s="539"/>
      <c r="QPO48" s="539"/>
      <c r="QPP48" s="539"/>
      <c r="QPQ48" s="539"/>
      <c r="QPR48" s="539"/>
      <c r="QPS48" s="539"/>
      <c r="QPT48" s="539"/>
      <c r="QPU48" s="539"/>
      <c r="QPV48" s="539"/>
      <c r="QPW48" s="539"/>
      <c r="QPX48" s="539"/>
      <c r="QPY48" s="539"/>
      <c r="QPZ48" s="539"/>
      <c r="QQA48" s="539"/>
      <c r="QQB48" s="539"/>
      <c r="QQC48" s="539"/>
      <c r="QQD48" s="539"/>
      <c r="QQE48" s="539"/>
      <c r="QQF48" s="539"/>
      <c r="QQG48" s="539"/>
      <c r="QQH48" s="539"/>
      <c r="QQI48" s="539"/>
      <c r="QQJ48" s="539"/>
      <c r="QQK48" s="539"/>
      <c r="QQL48" s="539"/>
      <c r="QQM48" s="539"/>
      <c r="QQN48" s="539"/>
      <c r="QQO48" s="539"/>
      <c r="QQP48" s="539"/>
      <c r="QQQ48" s="539"/>
      <c r="QQR48" s="539"/>
      <c r="QQS48" s="539"/>
      <c r="QQT48" s="539"/>
      <c r="QQU48" s="539"/>
      <c r="QQV48" s="539"/>
      <c r="QQW48" s="539"/>
      <c r="QQX48" s="539"/>
      <c r="QQY48" s="539"/>
      <c r="QQZ48" s="539"/>
      <c r="QRA48" s="539"/>
      <c r="QRB48" s="539"/>
      <c r="QRC48" s="539"/>
      <c r="QRD48" s="539"/>
      <c r="QRE48" s="539"/>
      <c r="QRF48" s="539"/>
      <c r="QRG48" s="539"/>
      <c r="QRH48" s="539"/>
      <c r="QRI48" s="539"/>
      <c r="QRJ48" s="539"/>
      <c r="QRK48" s="539"/>
      <c r="QRL48" s="539"/>
      <c r="QRM48" s="539"/>
      <c r="QRN48" s="539"/>
      <c r="QRO48" s="539"/>
      <c r="QRP48" s="539"/>
      <c r="QRQ48" s="539"/>
      <c r="QRR48" s="539"/>
      <c r="QRS48" s="539"/>
      <c r="QRT48" s="539"/>
      <c r="QRU48" s="539"/>
      <c r="QRV48" s="539"/>
      <c r="QRW48" s="539"/>
      <c r="QRX48" s="539"/>
      <c r="QRY48" s="539"/>
      <c r="QRZ48" s="539"/>
      <c r="QSA48" s="539"/>
      <c r="QSB48" s="539"/>
      <c r="QSC48" s="539"/>
      <c r="QSD48" s="539"/>
      <c r="QSE48" s="539"/>
      <c r="QSF48" s="539"/>
      <c r="QSG48" s="539"/>
      <c r="QSH48" s="539"/>
      <c r="QSI48" s="539"/>
      <c r="QSJ48" s="539"/>
      <c r="QSK48" s="539"/>
      <c r="QSL48" s="539"/>
      <c r="QSM48" s="539"/>
      <c r="QSN48" s="539"/>
      <c r="QSO48" s="539"/>
      <c r="QSP48" s="539"/>
      <c r="QSQ48" s="539"/>
      <c r="QSR48" s="539"/>
      <c r="QSS48" s="539"/>
      <c r="QST48" s="539"/>
      <c r="QSU48" s="539"/>
      <c r="QSV48" s="539"/>
      <c r="QSW48" s="539"/>
      <c r="QSX48" s="539"/>
      <c r="QSY48" s="539"/>
      <c r="QSZ48" s="539"/>
      <c r="QTA48" s="539"/>
      <c r="QTB48" s="539"/>
      <c r="QTC48" s="539"/>
      <c r="QTD48" s="539"/>
      <c r="QTE48" s="539"/>
      <c r="QTF48" s="539"/>
      <c r="QTG48" s="539"/>
      <c r="QTH48" s="539"/>
      <c r="QTI48" s="539"/>
      <c r="QTJ48" s="539"/>
      <c r="QTK48" s="539"/>
      <c r="QTL48" s="539"/>
      <c r="QTM48" s="539"/>
      <c r="QTN48" s="539"/>
      <c r="QTO48" s="539"/>
      <c r="QTP48" s="539"/>
      <c r="QTQ48" s="539"/>
      <c r="QTR48" s="539"/>
      <c r="QTS48" s="539"/>
      <c r="QTT48" s="539"/>
      <c r="QTU48" s="539"/>
      <c r="QTV48" s="539"/>
      <c r="QTW48" s="539"/>
      <c r="QTX48" s="539"/>
      <c r="QTY48" s="539"/>
      <c r="QTZ48" s="539"/>
      <c r="QUA48" s="539"/>
      <c r="QUB48" s="539"/>
      <c r="QUC48" s="539"/>
      <c r="QUD48" s="539"/>
      <c r="QUE48" s="539"/>
      <c r="QUF48" s="539"/>
      <c r="QUG48" s="539"/>
      <c r="QUH48" s="539"/>
      <c r="QUI48" s="539"/>
      <c r="QUJ48" s="539"/>
      <c r="QUK48" s="539"/>
      <c r="QUL48" s="539"/>
      <c r="QUM48" s="539"/>
      <c r="QUN48" s="539"/>
      <c r="QUO48" s="539"/>
      <c r="QUP48" s="539"/>
      <c r="QUQ48" s="539"/>
      <c r="QUR48" s="539"/>
      <c r="QUS48" s="539"/>
      <c r="QUT48" s="539"/>
      <c r="QUU48" s="539"/>
      <c r="QUV48" s="539"/>
      <c r="QUW48" s="539"/>
      <c r="QUX48" s="539"/>
      <c r="QUY48" s="539"/>
      <c r="QUZ48" s="539"/>
      <c r="QVA48" s="539"/>
      <c r="QVB48" s="539"/>
      <c r="QVC48" s="539"/>
      <c r="QVD48" s="539"/>
      <c r="QVE48" s="539"/>
      <c r="QVF48" s="539"/>
      <c r="QVG48" s="539"/>
      <c r="QVH48" s="539"/>
      <c r="QVI48" s="539"/>
      <c r="QVJ48" s="539"/>
      <c r="QVK48" s="539"/>
      <c r="QVL48" s="539"/>
      <c r="QVM48" s="539"/>
      <c r="QVN48" s="539"/>
      <c r="QVO48" s="539"/>
      <c r="QVP48" s="539"/>
      <c r="QVQ48" s="539"/>
      <c r="QVR48" s="539"/>
      <c r="QVS48" s="539"/>
      <c r="QVT48" s="539"/>
      <c r="QVU48" s="539"/>
      <c r="QVV48" s="539"/>
      <c r="QVW48" s="539"/>
      <c r="QVX48" s="539"/>
      <c r="QVY48" s="539"/>
      <c r="QVZ48" s="539"/>
      <c r="QWA48" s="539"/>
      <c r="QWB48" s="539"/>
      <c r="QWC48" s="539"/>
      <c r="QWD48" s="539"/>
      <c r="QWE48" s="539"/>
      <c r="QWF48" s="539"/>
      <c r="QWG48" s="539"/>
      <c r="QWH48" s="539"/>
      <c r="QWI48" s="539"/>
      <c r="QWJ48" s="539"/>
      <c r="QWK48" s="539"/>
      <c r="QWL48" s="539"/>
      <c r="QWM48" s="539"/>
      <c r="QWN48" s="539"/>
      <c r="QWO48" s="539"/>
      <c r="QWP48" s="539"/>
      <c r="QWQ48" s="539"/>
      <c r="QWR48" s="539"/>
      <c r="QWS48" s="539"/>
      <c r="QWT48" s="539"/>
      <c r="QWU48" s="539"/>
      <c r="QWV48" s="539"/>
      <c r="QWW48" s="539"/>
      <c r="QWX48" s="539"/>
      <c r="QWY48" s="539"/>
      <c r="QWZ48" s="539"/>
      <c r="QXA48" s="539"/>
      <c r="QXB48" s="539"/>
      <c r="QXC48" s="539"/>
      <c r="QXD48" s="539"/>
      <c r="QXE48" s="539"/>
      <c r="QXF48" s="539"/>
      <c r="QXG48" s="539"/>
      <c r="QXH48" s="539"/>
      <c r="QXI48" s="539"/>
      <c r="QXJ48" s="539"/>
      <c r="QXK48" s="539"/>
      <c r="QXL48" s="539"/>
      <c r="QXM48" s="539"/>
      <c r="QXN48" s="539"/>
      <c r="QXO48" s="539"/>
      <c r="QXP48" s="539"/>
      <c r="QXQ48" s="539"/>
      <c r="QXR48" s="539"/>
      <c r="QXS48" s="539"/>
      <c r="QXT48" s="539"/>
      <c r="QXU48" s="539"/>
      <c r="QXV48" s="539"/>
      <c r="QXW48" s="539"/>
      <c r="QXX48" s="539"/>
      <c r="QXY48" s="539"/>
      <c r="QXZ48" s="539"/>
      <c r="QYA48" s="539"/>
      <c r="QYB48" s="539"/>
      <c r="QYC48" s="539"/>
      <c r="QYD48" s="539"/>
      <c r="QYE48" s="539"/>
      <c r="QYF48" s="539"/>
      <c r="QYG48" s="539"/>
      <c r="QYH48" s="539"/>
      <c r="QYI48" s="539"/>
      <c r="QYJ48" s="539"/>
      <c r="QYK48" s="539"/>
      <c r="QYL48" s="539"/>
      <c r="QYM48" s="539"/>
      <c r="QYN48" s="539"/>
      <c r="QYO48" s="539"/>
      <c r="QYP48" s="539"/>
      <c r="QYQ48" s="539"/>
      <c r="QYR48" s="539"/>
      <c r="QYS48" s="539"/>
      <c r="QYT48" s="539"/>
      <c r="QYU48" s="539"/>
      <c r="QYV48" s="539"/>
      <c r="QYW48" s="539"/>
      <c r="QYX48" s="539"/>
      <c r="QYY48" s="539"/>
      <c r="QYZ48" s="539"/>
      <c r="QZA48" s="539"/>
      <c r="QZB48" s="539"/>
      <c r="QZC48" s="539"/>
      <c r="QZD48" s="539"/>
      <c r="QZE48" s="539"/>
      <c r="QZF48" s="539"/>
      <c r="QZG48" s="539"/>
      <c r="QZH48" s="539"/>
      <c r="QZI48" s="539"/>
      <c r="QZJ48" s="539"/>
      <c r="QZK48" s="539"/>
      <c r="QZL48" s="539"/>
      <c r="QZM48" s="539"/>
      <c r="QZN48" s="539"/>
      <c r="QZO48" s="539"/>
      <c r="QZP48" s="539"/>
      <c r="QZQ48" s="539"/>
      <c r="QZR48" s="539"/>
      <c r="QZS48" s="539"/>
      <c r="QZT48" s="539"/>
      <c r="QZU48" s="539"/>
      <c r="QZV48" s="539"/>
      <c r="QZW48" s="539"/>
      <c r="QZX48" s="539"/>
      <c r="QZY48" s="539"/>
      <c r="QZZ48" s="539"/>
      <c r="RAA48" s="539"/>
      <c r="RAB48" s="539"/>
      <c r="RAC48" s="539"/>
      <c r="RAD48" s="539"/>
      <c r="RAE48" s="539"/>
      <c r="RAF48" s="539"/>
      <c r="RAG48" s="539"/>
      <c r="RAH48" s="539"/>
      <c r="RAI48" s="539"/>
      <c r="RAJ48" s="539"/>
      <c r="RAK48" s="539"/>
      <c r="RAL48" s="539"/>
      <c r="RAM48" s="539"/>
      <c r="RAN48" s="539"/>
      <c r="RAO48" s="539"/>
      <c r="RAP48" s="539"/>
      <c r="RAQ48" s="539"/>
      <c r="RAR48" s="539"/>
      <c r="RAS48" s="539"/>
      <c r="RAT48" s="539"/>
      <c r="RAU48" s="539"/>
      <c r="RAV48" s="539"/>
      <c r="RAW48" s="539"/>
      <c r="RAX48" s="539"/>
      <c r="RAY48" s="539"/>
      <c r="RAZ48" s="539"/>
      <c r="RBA48" s="539"/>
      <c r="RBB48" s="539"/>
      <c r="RBC48" s="539"/>
      <c r="RBD48" s="539"/>
      <c r="RBE48" s="539"/>
      <c r="RBF48" s="539"/>
      <c r="RBG48" s="539"/>
      <c r="RBH48" s="539"/>
      <c r="RBI48" s="539"/>
      <c r="RBJ48" s="539"/>
      <c r="RBK48" s="539"/>
      <c r="RBL48" s="539"/>
      <c r="RBM48" s="539"/>
      <c r="RBN48" s="539"/>
      <c r="RBO48" s="539"/>
      <c r="RBP48" s="539"/>
      <c r="RBQ48" s="539"/>
      <c r="RBR48" s="539"/>
      <c r="RBS48" s="539"/>
      <c r="RBT48" s="539"/>
      <c r="RBU48" s="539"/>
      <c r="RBV48" s="539"/>
      <c r="RBW48" s="539"/>
      <c r="RBX48" s="539"/>
      <c r="RBY48" s="539"/>
      <c r="RBZ48" s="539"/>
      <c r="RCA48" s="539"/>
      <c r="RCB48" s="539"/>
      <c r="RCC48" s="539"/>
      <c r="RCD48" s="539"/>
      <c r="RCE48" s="539"/>
      <c r="RCF48" s="539"/>
      <c r="RCG48" s="539"/>
      <c r="RCH48" s="539"/>
      <c r="RCI48" s="539"/>
      <c r="RCJ48" s="539"/>
      <c r="RCK48" s="539"/>
      <c r="RCL48" s="539"/>
      <c r="RCM48" s="539"/>
      <c r="RCN48" s="539"/>
      <c r="RCO48" s="539"/>
      <c r="RCP48" s="539"/>
      <c r="RCQ48" s="539"/>
      <c r="RCR48" s="539"/>
      <c r="RCS48" s="539"/>
      <c r="RCT48" s="539"/>
      <c r="RCU48" s="539"/>
      <c r="RCV48" s="539"/>
      <c r="RCW48" s="539"/>
      <c r="RCX48" s="539"/>
      <c r="RCY48" s="539"/>
      <c r="RCZ48" s="539"/>
      <c r="RDA48" s="539"/>
      <c r="RDB48" s="539"/>
      <c r="RDC48" s="539"/>
      <c r="RDD48" s="539"/>
      <c r="RDE48" s="539"/>
      <c r="RDF48" s="539"/>
      <c r="RDG48" s="539"/>
      <c r="RDH48" s="539"/>
      <c r="RDI48" s="539"/>
      <c r="RDJ48" s="539"/>
      <c r="RDK48" s="539"/>
      <c r="RDL48" s="539"/>
      <c r="RDM48" s="539"/>
      <c r="RDN48" s="539"/>
      <c r="RDO48" s="539"/>
      <c r="RDP48" s="539"/>
      <c r="RDQ48" s="539"/>
      <c r="RDR48" s="539"/>
      <c r="RDS48" s="539"/>
      <c r="RDT48" s="539"/>
      <c r="RDU48" s="539"/>
      <c r="RDV48" s="539"/>
      <c r="RDW48" s="539"/>
      <c r="RDX48" s="539"/>
      <c r="RDY48" s="539"/>
      <c r="RDZ48" s="539"/>
      <c r="REA48" s="539"/>
      <c r="REB48" s="539"/>
      <c r="REC48" s="539"/>
      <c r="RED48" s="539"/>
      <c r="REE48" s="539"/>
      <c r="REF48" s="539"/>
      <c r="REG48" s="539"/>
      <c r="REH48" s="539"/>
      <c r="REI48" s="539"/>
      <c r="REJ48" s="539"/>
      <c r="REK48" s="539"/>
      <c r="REL48" s="539"/>
      <c r="REM48" s="539"/>
      <c r="REN48" s="539"/>
      <c r="REO48" s="539"/>
      <c r="REP48" s="539"/>
      <c r="REQ48" s="539"/>
      <c r="RER48" s="539"/>
      <c r="RES48" s="539"/>
      <c r="RET48" s="539"/>
      <c r="REU48" s="539"/>
      <c r="REV48" s="539"/>
      <c r="REW48" s="539"/>
      <c r="REX48" s="539"/>
      <c r="REY48" s="539"/>
      <c r="REZ48" s="539"/>
      <c r="RFA48" s="539"/>
      <c r="RFB48" s="539"/>
      <c r="RFC48" s="539"/>
      <c r="RFD48" s="539"/>
      <c r="RFE48" s="539"/>
      <c r="RFF48" s="539"/>
      <c r="RFG48" s="539"/>
      <c r="RFH48" s="539"/>
      <c r="RFI48" s="539"/>
      <c r="RFJ48" s="539"/>
      <c r="RFK48" s="539"/>
      <c r="RFL48" s="539"/>
      <c r="RFM48" s="539"/>
      <c r="RFN48" s="539"/>
      <c r="RFO48" s="539"/>
      <c r="RFP48" s="539"/>
      <c r="RFQ48" s="539"/>
      <c r="RFR48" s="539"/>
      <c r="RFS48" s="539"/>
      <c r="RFT48" s="539"/>
      <c r="RFU48" s="539"/>
      <c r="RFV48" s="539"/>
      <c r="RFW48" s="539"/>
      <c r="RFX48" s="539"/>
      <c r="RFY48" s="539"/>
      <c r="RFZ48" s="539"/>
      <c r="RGA48" s="539"/>
      <c r="RGB48" s="539"/>
      <c r="RGC48" s="539"/>
      <c r="RGD48" s="539"/>
      <c r="RGE48" s="539"/>
      <c r="RGF48" s="539"/>
      <c r="RGG48" s="539"/>
      <c r="RGH48" s="539"/>
      <c r="RGI48" s="539"/>
      <c r="RGJ48" s="539"/>
      <c r="RGK48" s="539"/>
      <c r="RGL48" s="539"/>
      <c r="RGM48" s="539"/>
      <c r="RGN48" s="539"/>
      <c r="RGO48" s="539"/>
      <c r="RGP48" s="539"/>
      <c r="RGQ48" s="539"/>
      <c r="RGR48" s="539"/>
      <c r="RGS48" s="539"/>
      <c r="RGT48" s="539"/>
      <c r="RGU48" s="539"/>
      <c r="RGV48" s="539"/>
      <c r="RGW48" s="539"/>
      <c r="RGX48" s="539"/>
      <c r="RGY48" s="539"/>
      <c r="RGZ48" s="539"/>
      <c r="RHA48" s="539"/>
      <c r="RHB48" s="539"/>
      <c r="RHC48" s="539"/>
      <c r="RHD48" s="539"/>
      <c r="RHE48" s="539"/>
      <c r="RHF48" s="539"/>
      <c r="RHG48" s="539"/>
      <c r="RHH48" s="539"/>
      <c r="RHI48" s="539"/>
      <c r="RHJ48" s="539"/>
      <c r="RHK48" s="539"/>
      <c r="RHL48" s="539"/>
      <c r="RHM48" s="539"/>
      <c r="RHN48" s="539"/>
      <c r="RHO48" s="539"/>
      <c r="RHP48" s="539"/>
      <c r="RHQ48" s="539"/>
      <c r="RHR48" s="539"/>
      <c r="RHS48" s="539"/>
      <c r="RHT48" s="539"/>
      <c r="RHU48" s="539"/>
      <c r="RHV48" s="539"/>
      <c r="RHW48" s="539"/>
      <c r="RHX48" s="539"/>
      <c r="RHY48" s="539"/>
      <c r="RHZ48" s="539"/>
      <c r="RIA48" s="539"/>
      <c r="RIB48" s="539"/>
      <c r="RIC48" s="539"/>
      <c r="RID48" s="539"/>
      <c r="RIE48" s="539"/>
      <c r="RIF48" s="539"/>
      <c r="RIG48" s="539"/>
      <c r="RIH48" s="539"/>
      <c r="RII48" s="539"/>
      <c r="RIJ48" s="539"/>
      <c r="RIK48" s="539"/>
      <c r="RIL48" s="539"/>
      <c r="RIM48" s="539"/>
      <c r="RIN48" s="539"/>
      <c r="RIO48" s="539"/>
      <c r="RIP48" s="539"/>
      <c r="RIQ48" s="539"/>
      <c r="RIR48" s="539"/>
      <c r="RIS48" s="539"/>
      <c r="RIT48" s="539"/>
      <c r="RIU48" s="539"/>
      <c r="RIV48" s="539"/>
      <c r="RIW48" s="539"/>
      <c r="RIX48" s="539"/>
      <c r="RIY48" s="539"/>
      <c r="RIZ48" s="539"/>
      <c r="RJA48" s="539"/>
      <c r="RJB48" s="539"/>
      <c r="RJC48" s="539"/>
      <c r="RJD48" s="539"/>
      <c r="RJE48" s="539"/>
      <c r="RJF48" s="539"/>
      <c r="RJG48" s="539"/>
      <c r="RJH48" s="539"/>
      <c r="RJI48" s="539"/>
      <c r="RJJ48" s="539"/>
      <c r="RJK48" s="539"/>
      <c r="RJL48" s="539"/>
      <c r="RJM48" s="539"/>
      <c r="RJN48" s="539"/>
      <c r="RJO48" s="539"/>
      <c r="RJP48" s="539"/>
      <c r="RJQ48" s="539"/>
      <c r="RJR48" s="539"/>
      <c r="RJS48" s="539"/>
      <c r="RJT48" s="539"/>
      <c r="RJU48" s="539"/>
      <c r="RJV48" s="539"/>
      <c r="RJW48" s="539"/>
      <c r="RJX48" s="539"/>
      <c r="RJY48" s="539"/>
      <c r="RJZ48" s="539"/>
      <c r="RKA48" s="539"/>
      <c r="RKB48" s="539"/>
      <c r="RKC48" s="539"/>
      <c r="RKD48" s="539"/>
      <c r="RKE48" s="539"/>
      <c r="RKF48" s="539"/>
      <c r="RKG48" s="539"/>
      <c r="RKH48" s="539"/>
      <c r="RKI48" s="539"/>
      <c r="RKJ48" s="539"/>
      <c r="RKK48" s="539"/>
      <c r="RKL48" s="539"/>
      <c r="RKM48" s="539"/>
      <c r="RKN48" s="539"/>
      <c r="RKO48" s="539"/>
      <c r="RKP48" s="539"/>
      <c r="RKQ48" s="539"/>
      <c r="RKR48" s="539"/>
      <c r="RKS48" s="539"/>
      <c r="RKT48" s="539"/>
      <c r="RKU48" s="539"/>
      <c r="RKV48" s="539"/>
      <c r="RKW48" s="539"/>
      <c r="RKX48" s="539"/>
      <c r="RKY48" s="539"/>
      <c r="RKZ48" s="539"/>
      <c r="RLA48" s="539"/>
      <c r="RLB48" s="539"/>
      <c r="RLC48" s="539"/>
      <c r="RLD48" s="539"/>
      <c r="RLE48" s="539"/>
      <c r="RLF48" s="539"/>
      <c r="RLG48" s="539"/>
      <c r="RLH48" s="539"/>
      <c r="RLI48" s="539"/>
      <c r="RLJ48" s="539"/>
      <c r="RLK48" s="539"/>
      <c r="RLL48" s="539"/>
      <c r="RLM48" s="539"/>
      <c r="RLN48" s="539"/>
      <c r="RLO48" s="539"/>
      <c r="RLP48" s="539"/>
      <c r="RLQ48" s="539"/>
      <c r="RLR48" s="539"/>
      <c r="RLS48" s="539"/>
      <c r="RLT48" s="539"/>
      <c r="RLU48" s="539"/>
      <c r="RLV48" s="539"/>
      <c r="RLW48" s="539"/>
      <c r="RLX48" s="539"/>
      <c r="RLY48" s="539"/>
      <c r="RLZ48" s="539"/>
      <c r="RMA48" s="539"/>
      <c r="RMB48" s="539"/>
      <c r="RMC48" s="539"/>
      <c r="RMD48" s="539"/>
      <c r="RME48" s="539"/>
      <c r="RMF48" s="539"/>
      <c r="RMG48" s="539"/>
      <c r="RMH48" s="539"/>
      <c r="RMI48" s="539"/>
      <c r="RMJ48" s="539"/>
      <c r="RMK48" s="539"/>
      <c r="RML48" s="539"/>
      <c r="RMM48" s="539"/>
      <c r="RMN48" s="539"/>
      <c r="RMO48" s="539"/>
      <c r="RMP48" s="539"/>
      <c r="RMQ48" s="539"/>
      <c r="RMR48" s="539"/>
      <c r="RMS48" s="539"/>
      <c r="RMT48" s="539"/>
      <c r="RMU48" s="539"/>
      <c r="RMV48" s="539"/>
      <c r="RMW48" s="539"/>
      <c r="RMX48" s="539"/>
      <c r="RMY48" s="539"/>
      <c r="RMZ48" s="539"/>
      <c r="RNA48" s="539"/>
      <c r="RNB48" s="539"/>
      <c r="RNC48" s="539"/>
      <c r="RND48" s="539"/>
      <c r="RNE48" s="539"/>
      <c r="RNF48" s="539"/>
      <c r="RNG48" s="539"/>
      <c r="RNH48" s="539"/>
      <c r="RNI48" s="539"/>
      <c r="RNJ48" s="539"/>
      <c r="RNK48" s="539"/>
      <c r="RNL48" s="539"/>
      <c r="RNM48" s="539"/>
      <c r="RNN48" s="539"/>
      <c r="RNO48" s="539"/>
      <c r="RNP48" s="539"/>
      <c r="RNQ48" s="539"/>
      <c r="RNR48" s="539"/>
      <c r="RNS48" s="539"/>
      <c r="RNT48" s="539"/>
      <c r="RNU48" s="539"/>
      <c r="RNV48" s="539"/>
      <c r="RNW48" s="539"/>
      <c r="RNX48" s="539"/>
      <c r="RNY48" s="539"/>
      <c r="RNZ48" s="539"/>
      <c r="ROA48" s="539"/>
      <c r="ROB48" s="539"/>
      <c r="ROC48" s="539"/>
      <c r="ROD48" s="539"/>
      <c r="ROE48" s="539"/>
      <c r="ROF48" s="539"/>
      <c r="ROG48" s="539"/>
      <c r="ROH48" s="539"/>
      <c r="ROI48" s="539"/>
      <c r="ROJ48" s="539"/>
      <c r="ROK48" s="539"/>
      <c r="ROL48" s="539"/>
      <c r="ROM48" s="539"/>
      <c r="RON48" s="539"/>
      <c r="ROO48" s="539"/>
      <c r="ROP48" s="539"/>
      <c r="ROQ48" s="539"/>
      <c r="ROR48" s="539"/>
      <c r="ROS48" s="539"/>
      <c r="ROT48" s="539"/>
      <c r="ROU48" s="539"/>
      <c r="ROV48" s="539"/>
      <c r="ROW48" s="539"/>
      <c r="ROX48" s="539"/>
      <c r="ROY48" s="539"/>
      <c r="ROZ48" s="539"/>
      <c r="RPA48" s="539"/>
      <c r="RPB48" s="539"/>
      <c r="RPC48" s="539"/>
      <c r="RPD48" s="539"/>
      <c r="RPE48" s="539"/>
      <c r="RPF48" s="539"/>
      <c r="RPG48" s="539"/>
      <c r="RPH48" s="539"/>
      <c r="RPI48" s="539"/>
      <c r="RPJ48" s="539"/>
      <c r="RPK48" s="539"/>
      <c r="RPL48" s="539"/>
      <c r="RPM48" s="539"/>
      <c r="RPN48" s="539"/>
      <c r="RPO48" s="539"/>
      <c r="RPP48" s="539"/>
      <c r="RPQ48" s="539"/>
      <c r="RPR48" s="539"/>
      <c r="RPS48" s="539"/>
      <c r="RPT48" s="539"/>
      <c r="RPU48" s="539"/>
      <c r="RPV48" s="539"/>
      <c r="RPW48" s="539"/>
      <c r="RPX48" s="539"/>
      <c r="RPY48" s="539"/>
      <c r="RPZ48" s="539"/>
      <c r="RQA48" s="539"/>
      <c r="RQB48" s="539"/>
      <c r="RQC48" s="539"/>
      <c r="RQD48" s="539"/>
      <c r="RQE48" s="539"/>
      <c r="RQF48" s="539"/>
      <c r="RQG48" s="539"/>
      <c r="RQH48" s="539"/>
      <c r="RQI48" s="539"/>
      <c r="RQJ48" s="539"/>
      <c r="RQK48" s="539"/>
      <c r="RQL48" s="539"/>
      <c r="RQM48" s="539"/>
      <c r="RQN48" s="539"/>
      <c r="RQO48" s="539"/>
      <c r="RQP48" s="539"/>
      <c r="RQQ48" s="539"/>
      <c r="RQR48" s="539"/>
      <c r="RQS48" s="539"/>
      <c r="RQT48" s="539"/>
      <c r="RQU48" s="539"/>
      <c r="RQV48" s="539"/>
      <c r="RQW48" s="539"/>
      <c r="RQX48" s="539"/>
      <c r="RQY48" s="539"/>
      <c r="RQZ48" s="539"/>
      <c r="RRA48" s="539"/>
      <c r="RRB48" s="539"/>
      <c r="RRC48" s="539"/>
      <c r="RRD48" s="539"/>
      <c r="RRE48" s="539"/>
      <c r="RRF48" s="539"/>
      <c r="RRG48" s="539"/>
      <c r="RRH48" s="539"/>
      <c r="RRI48" s="539"/>
      <c r="RRJ48" s="539"/>
      <c r="RRK48" s="539"/>
      <c r="RRL48" s="539"/>
      <c r="RRM48" s="539"/>
      <c r="RRN48" s="539"/>
      <c r="RRO48" s="539"/>
      <c r="RRP48" s="539"/>
      <c r="RRQ48" s="539"/>
      <c r="RRR48" s="539"/>
      <c r="RRS48" s="539"/>
      <c r="RRT48" s="539"/>
      <c r="RRU48" s="539"/>
      <c r="RRV48" s="539"/>
      <c r="RRW48" s="539"/>
      <c r="RRX48" s="539"/>
      <c r="RRY48" s="539"/>
      <c r="RRZ48" s="539"/>
      <c r="RSA48" s="539"/>
      <c r="RSB48" s="539"/>
      <c r="RSC48" s="539"/>
      <c r="RSD48" s="539"/>
      <c r="RSE48" s="539"/>
      <c r="RSF48" s="539"/>
      <c r="RSG48" s="539"/>
      <c r="RSH48" s="539"/>
      <c r="RSI48" s="539"/>
      <c r="RSJ48" s="539"/>
      <c r="RSK48" s="539"/>
      <c r="RSL48" s="539"/>
      <c r="RSM48" s="539"/>
      <c r="RSN48" s="539"/>
      <c r="RSO48" s="539"/>
      <c r="RSP48" s="539"/>
      <c r="RSQ48" s="539"/>
      <c r="RSR48" s="539"/>
      <c r="RSS48" s="539"/>
      <c r="RST48" s="539"/>
      <c r="RSU48" s="539"/>
      <c r="RSV48" s="539"/>
      <c r="RSW48" s="539"/>
      <c r="RSX48" s="539"/>
      <c r="RSY48" s="539"/>
      <c r="RSZ48" s="539"/>
      <c r="RTA48" s="539"/>
      <c r="RTB48" s="539"/>
      <c r="RTC48" s="539"/>
      <c r="RTD48" s="539"/>
      <c r="RTE48" s="539"/>
      <c r="RTF48" s="539"/>
      <c r="RTG48" s="539"/>
      <c r="RTH48" s="539"/>
      <c r="RTI48" s="539"/>
      <c r="RTJ48" s="539"/>
      <c r="RTK48" s="539"/>
      <c r="RTL48" s="539"/>
      <c r="RTM48" s="539"/>
      <c r="RTN48" s="539"/>
      <c r="RTO48" s="539"/>
      <c r="RTP48" s="539"/>
      <c r="RTQ48" s="539"/>
      <c r="RTR48" s="539"/>
      <c r="RTS48" s="539"/>
      <c r="RTT48" s="539"/>
      <c r="RTU48" s="539"/>
      <c r="RTV48" s="539"/>
      <c r="RTW48" s="539"/>
      <c r="RTX48" s="539"/>
      <c r="RTY48" s="539"/>
      <c r="RTZ48" s="539"/>
      <c r="RUA48" s="539"/>
      <c r="RUB48" s="539"/>
      <c r="RUC48" s="539"/>
      <c r="RUD48" s="539"/>
      <c r="RUE48" s="539"/>
      <c r="RUF48" s="539"/>
      <c r="RUG48" s="539"/>
      <c r="RUH48" s="539"/>
      <c r="RUI48" s="539"/>
      <c r="RUJ48" s="539"/>
      <c r="RUK48" s="539"/>
      <c r="RUL48" s="539"/>
      <c r="RUM48" s="539"/>
      <c r="RUN48" s="539"/>
      <c r="RUO48" s="539"/>
      <c r="RUP48" s="539"/>
      <c r="RUQ48" s="539"/>
      <c r="RUR48" s="539"/>
      <c r="RUS48" s="539"/>
      <c r="RUT48" s="539"/>
      <c r="RUU48" s="539"/>
      <c r="RUV48" s="539"/>
      <c r="RUW48" s="539"/>
      <c r="RUX48" s="539"/>
      <c r="RUY48" s="539"/>
      <c r="RUZ48" s="539"/>
      <c r="RVA48" s="539"/>
      <c r="RVB48" s="539"/>
      <c r="RVC48" s="539"/>
      <c r="RVD48" s="539"/>
      <c r="RVE48" s="539"/>
      <c r="RVF48" s="539"/>
      <c r="RVG48" s="539"/>
      <c r="RVH48" s="539"/>
      <c r="RVI48" s="539"/>
      <c r="RVJ48" s="539"/>
      <c r="RVK48" s="539"/>
      <c r="RVL48" s="539"/>
      <c r="RVM48" s="539"/>
      <c r="RVN48" s="539"/>
      <c r="RVO48" s="539"/>
      <c r="RVP48" s="539"/>
      <c r="RVQ48" s="539"/>
      <c r="RVR48" s="539"/>
      <c r="RVS48" s="539"/>
      <c r="RVT48" s="539"/>
      <c r="RVU48" s="539"/>
      <c r="RVV48" s="539"/>
      <c r="RVW48" s="539"/>
      <c r="RVX48" s="539"/>
      <c r="RVY48" s="539"/>
      <c r="RVZ48" s="539"/>
      <c r="RWA48" s="539"/>
      <c r="RWB48" s="539"/>
      <c r="RWC48" s="539"/>
      <c r="RWD48" s="539"/>
      <c r="RWE48" s="539"/>
      <c r="RWF48" s="539"/>
      <c r="RWG48" s="539"/>
      <c r="RWH48" s="539"/>
      <c r="RWI48" s="539"/>
      <c r="RWJ48" s="539"/>
      <c r="RWK48" s="539"/>
      <c r="RWL48" s="539"/>
      <c r="RWM48" s="539"/>
      <c r="RWN48" s="539"/>
      <c r="RWO48" s="539"/>
      <c r="RWP48" s="539"/>
      <c r="RWQ48" s="539"/>
      <c r="RWR48" s="539"/>
      <c r="RWS48" s="539"/>
      <c r="RWT48" s="539"/>
      <c r="RWU48" s="539"/>
      <c r="RWV48" s="539"/>
      <c r="RWW48" s="539"/>
      <c r="RWX48" s="539"/>
      <c r="RWY48" s="539"/>
      <c r="RWZ48" s="539"/>
      <c r="RXA48" s="539"/>
      <c r="RXB48" s="539"/>
      <c r="RXC48" s="539"/>
      <c r="RXD48" s="539"/>
      <c r="RXE48" s="539"/>
      <c r="RXF48" s="539"/>
      <c r="RXG48" s="539"/>
      <c r="RXH48" s="539"/>
      <c r="RXI48" s="539"/>
      <c r="RXJ48" s="539"/>
      <c r="RXK48" s="539"/>
      <c r="RXL48" s="539"/>
      <c r="RXM48" s="539"/>
      <c r="RXN48" s="539"/>
      <c r="RXO48" s="539"/>
      <c r="RXP48" s="539"/>
      <c r="RXQ48" s="539"/>
      <c r="RXR48" s="539"/>
      <c r="RXS48" s="539"/>
      <c r="RXT48" s="539"/>
      <c r="RXU48" s="539"/>
      <c r="RXV48" s="539"/>
      <c r="RXW48" s="539"/>
      <c r="RXX48" s="539"/>
      <c r="RXY48" s="539"/>
      <c r="RXZ48" s="539"/>
      <c r="RYA48" s="539"/>
      <c r="RYB48" s="539"/>
      <c r="RYC48" s="539"/>
      <c r="RYD48" s="539"/>
      <c r="RYE48" s="539"/>
      <c r="RYF48" s="539"/>
      <c r="RYG48" s="539"/>
      <c r="RYH48" s="539"/>
      <c r="RYI48" s="539"/>
      <c r="RYJ48" s="539"/>
      <c r="RYK48" s="539"/>
      <c r="RYL48" s="539"/>
      <c r="RYM48" s="539"/>
      <c r="RYN48" s="539"/>
      <c r="RYO48" s="539"/>
      <c r="RYP48" s="539"/>
      <c r="RYQ48" s="539"/>
      <c r="RYR48" s="539"/>
      <c r="RYS48" s="539"/>
      <c r="RYT48" s="539"/>
      <c r="RYU48" s="539"/>
      <c r="RYV48" s="539"/>
      <c r="RYW48" s="539"/>
      <c r="RYX48" s="539"/>
      <c r="RYY48" s="539"/>
      <c r="RYZ48" s="539"/>
      <c r="RZA48" s="539"/>
      <c r="RZB48" s="539"/>
      <c r="RZC48" s="539"/>
      <c r="RZD48" s="539"/>
      <c r="RZE48" s="539"/>
      <c r="RZF48" s="539"/>
      <c r="RZG48" s="539"/>
      <c r="RZH48" s="539"/>
      <c r="RZI48" s="539"/>
      <c r="RZJ48" s="539"/>
      <c r="RZK48" s="539"/>
      <c r="RZL48" s="539"/>
      <c r="RZM48" s="539"/>
      <c r="RZN48" s="539"/>
      <c r="RZO48" s="539"/>
      <c r="RZP48" s="539"/>
      <c r="RZQ48" s="539"/>
      <c r="RZR48" s="539"/>
      <c r="RZS48" s="539"/>
      <c r="RZT48" s="539"/>
      <c r="RZU48" s="539"/>
      <c r="RZV48" s="539"/>
      <c r="RZW48" s="539"/>
      <c r="RZX48" s="539"/>
      <c r="RZY48" s="539"/>
      <c r="RZZ48" s="539"/>
      <c r="SAA48" s="539"/>
      <c r="SAB48" s="539"/>
      <c r="SAC48" s="539"/>
      <c r="SAD48" s="539"/>
      <c r="SAE48" s="539"/>
      <c r="SAF48" s="539"/>
      <c r="SAG48" s="539"/>
      <c r="SAH48" s="539"/>
      <c r="SAI48" s="539"/>
      <c r="SAJ48" s="539"/>
      <c r="SAK48" s="539"/>
      <c r="SAL48" s="539"/>
      <c r="SAM48" s="539"/>
      <c r="SAN48" s="539"/>
      <c r="SAO48" s="539"/>
      <c r="SAP48" s="539"/>
      <c r="SAQ48" s="539"/>
      <c r="SAR48" s="539"/>
      <c r="SAS48" s="539"/>
      <c r="SAT48" s="539"/>
      <c r="SAU48" s="539"/>
      <c r="SAV48" s="539"/>
      <c r="SAW48" s="539"/>
      <c r="SAX48" s="539"/>
      <c r="SAY48" s="539"/>
      <c r="SAZ48" s="539"/>
      <c r="SBA48" s="539"/>
      <c r="SBB48" s="539"/>
      <c r="SBC48" s="539"/>
      <c r="SBD48" s="539"/>
      <c r="SBE48" s="539"/>
      <c r="SBF48" s="539"/>
      <c r="SBG48" s="539"/>
      <c r="SBH48" s="539"/>
      <c r="SBI48" s="539"/>
      <c r="SBJ48" s="539"/>
      <c r="SBK48" s="539"/>
      <c r="SBL48" s="539"/>
      <c r="SBM48" s="539"/>
      <c r="SBN48" s="539"/>
      <c r="SBO48" s="539"/>
      <c r="SBP48" s="539"/>
      <c r="SBQ48" s="539"/>
      <c r="SBR48" s="539"/>
      <c r="SBS48" s="539"/>
      <c r="SBT48" s="539"/>
      <c r="SBU48" s="539"/>
      <c r="SBV48" s="539"/>
      <c r="SBW48" s="539"/>
      <c r="SBX48" s="539"/>
      <c r="SBY48" s="539"/>
      <c r="SBZ48" s="539"/>
      <c r="SCA48" s="539"/>
      <c r="SCB48" s="539"/>
      <c r="SCC48" s="539"/>
      <c r="SCD48" s="539"/>
      <c r="SCE48" s="539"/>
      <c r="SCF48" s="539"/>
      <c r="SCG48" s="539"/>
      <c r="SCH48" s="539"/>
      <c r="SCI48" s="539"/>
      <c r="SCJ48" s="539"/>
      <c r="SCK48" s="539"/>
      <c r="SCL48" s="539"/>
      <c r="SCM48" s="539"/>
      <c r="SCN48" s="539"/>
      <c r="SCO48" s="539"/>
      <c r="SCP48" s="539"/>
      <c r="SCQ48" s="539"/>
      <c r="SCR48" s="539"/>
      <c r="SCS48" s="539"/>
      <c r="SCT48" s="539"/>
      <c r="SCU48" s="539"/>
      <c r="SCV48" s="539"/>
      <c r="SCW48" s="539"/>
      <c r="SCX48" s="539"/>
      <c r="SCY48" s="539"/>
      <c r="SCZ48" s="539"/>
      <c r="SDA48" s="539"/>
      <c r="SDB48" s="539"/>
      <c r="SDC48" s="539"/>
      <c r="SDD48" s="539"/>
      <c r="SDE48" s="539"/>
      <c r="SDF48" s="539"/>
      <c r="SDG48" s="539"/>
      <c r="SDH48" s="539"/>
      <c r="SDI48" s="539"/>
      <c r="SDJ48" s="539"/>
      <c r="SDK48" s="539"/>
      <c r="SDL48" s="539"/>
      <c r="SDM48" s="539"/>
      <c r="SDN48" s="539"/>
      <c r="SDO48" s="539"/>
      <c r="SDP48" s="539"/>
      <c r="SDQ48" s="539"/>
      <c r="SDR48" s="539"/>
      <c r="SDS48" s="539"/>
      <c r="SDT48" s="539"/>
      <c r="SDU48" s="539"/>
      <c r="SDV48" s="539"/>
      <c r="SDW48" s="539"/>
      <c r="SDX48" s="539"/>
      <c r="SDY48" s="539"/>
      <c r="SDZ48" s="539"/>
      <c r="SEA48" s="539"/>
      <c r="SEB48" s="539"/>
      <c r="SEC48" s="539"/>
      <c r="SED48" s="539"/>
      <c r="SEE48" s="539"/>
      <c r="SEF48" s="539"/>
      <c r="SEG48" s="539"/>
      <c r="SEH48" s="539"/>
      <c r="SEI48" s="539"/>
      <c r="SEJ48" s="539"/>
      <c r="SEK48" s="539"/>
      <c r="SEL48" s="539"/>
      <c r="SEM48" s="539"/>
      <c r="SEN48" s="539"/>
      <c r="SEO48" s="539"/>
      <c r="SEP48" s="539"/>
      <c r="SEQ48" s="539"/>
      <c r="SER48" s="539"/>
      <c r="SES48" s="539"/>
      <c r="SET48" s="539"/>
      <c r="SEU48" s="539"/>
      <c r="SEV48" s="539"/>
      <c r="SEW48" s="539"/>
      <c r="SEX48" s="539"/>
      <c r="SEY48" s="539"/>
      <c r="SEZ48" s="539"/>
      <c r="SFA48" s="539"/>
      <c r="SFB48" s="539"/>
      <c r="SFC48" s="539"/>
      <c r="SFD48" s="539"/>
      <c r="SFE48" s="539"/>
      <c r="SFF48" s="539"/>
      <c r="SFG48" s="539"/>
      <c r="SFH48" s="539"/>
      <c r="SFI48" s="539"/>
      <c r="SFJ48" s="539"/>
      <c r="SFK48" s="539"/>
      <c r="SFL48" s="539"/>
      <c r="SFM48" s="539"/>
      <c r="SFN48" s="539"/>
      <c r="SFO48" s="539"/>
      <c r="SFP48" s="539"/>
      <c r="SFQ48" s="539"/>
      <c r="SFR48" s="539"/>
      <c r="SFS48" s="539"/>
      <c r="SFT48" s="539"/>
      <c r="SFU48" s="539"/>
      <c r="SFV48" s="539"/>
      <c r="SFW48" s="539"/>
      <c r="SFX48" s="539"/>
      <c r="SFY48" s="539"/>
      <c r="SFZ48" s="539"/>
      <c r="SGA48" s="539"/>
      <c r="SGB48" s="539"/>
      <c r="SGC48" s="539"/>
      <c r="SGD48" s="539"/>
      <c r="SGE48" s="539"/>
      <c r="SGF48" s="539"/>
      <c r="SGG48" s="539"/>
      <c r="SGH48" s="539"/>
      <c r="SGI48" s="539"/>
      <c r="SGJ48" s="539"/>
      <c r="SGK48" s="539"/>
      <c r="SGL48" s="539"/>
      <c r="SGM48" s="539"/>
      <c r="SGN48" s="539"/>
      <c r="SGO48" s="539"/>
      <c r="SGP48" s="539"/>
      <c r="SGQ48" s="539"/>
      <c r="SGR48" s="539"/>
      <c r="SGS48" s="539"/>
      <c r="SGT48" s="539"/>
      <c r="SGU48" s="539"/>
      <c r="SGV48" s="539"/>
      <c r="SGW48" s="539"/>
      <c r="SGX48" s="539"/>
      <c r="SGY48" s="539"/>
      <c r="SGZ48" s="539"/>
      <c r="SHA48" s="539"/>
      <c r="SHB48" s="539"/>
      <c r="SHC48" s="539"/>
      <c r="SHD48" s="539"/>
      <c r="SHE48" s="539"/>
      <c r="SHF48" s="539"/>
      <c r="SHG48" s="539"/>
      <c r="SHH48" s="539"/>
      <c r="SHI48" s="539"/>
      <c r="SHJ48" s="539"/>
      <c r="SHK48" s="539"/>
      <c r="SHL48" s="539"/>
      <c r="SHM48" s="539"/>
      <c r="SHN48" s="539"/>
      <c r="SHO48" s="539"/>
      <c r="SHP48" s="539"/>
      <c r="SHQ48" s="539"/>
      <c r="SHR48" s="539"/>
      <c r="SHS48" s="539"/>
      <c r="SHT48" s="539"/>
      <c r="SHU48" s="539"/>
      <c r="SHV48" s="539"/>
      <c r="SHW48" s="539"/>
      <c r="SHX48" s="539"/>
      <c r="SHY48" s="539"/>
      <c r="SHZ48" s="539"/>
      <c r="SIA48" s="539"/>
      <c r="SIB48" s="539"/>
      <c r="SIC48" s="539"/>
      <c r="SID48" s="539"/>
      <c r="SIE48" s="539"/>
      <c r="SIF48" s="539"/>
      <c r="SIG48" s="539"/>
      <c r="SIH48" s="539"/>
      <c r="SII48" s="539"/>
      <c r="SIJ48" s="539"/>
      <c r="SIK48" s="539"/>
      <c r="SIL48" s="539"/>
      <c r="SIM48" s="539"/>
      <c r="SIN48" s="539"/>
      <c r="SIO48" s="539"/>
      <c r="SIP48" s="539"/>
      <c r="SIQ48" s="539"/>
      <c r="SIR48" s="539"/>
      <c r="SIS48" s="539"/>
      <c r="SIT48" s="539"/>
      <c r="SIU48" s="539"/>
      <c r="SIV48" s="539"/>
      <c r="SIW48" s="539"/>
      <c r="SIX48" s="539"/>
      <c r="SIY48" s="539"/>
      <c r="SIZ48" s="539"/>
      <c r="SJA48" s="539"/>
      <c r="SJB48" s="539"/>
      <c r="SJC48" s="539"/>
      <c r="SJD48" s="539"/>
      <c r="SJE48" s="539"/>
      <c r="SJF48" s="539"/>
      <c r="SJG48" s="539"/>
      <c r="SJH48" s="539"/>
      <c r="SJI48" s="539"/>
      <c r="SJJ48" s="539"/>
      <c r="SJK48" s="539"/>
      <c r="SJL48" s="539"/>
      <c r="SJM48" s="539"/>
      <c r="SJN48" s="539"/>
      <c r="SJO48" s="539"/>
      <c r="SJP48" s="539"/>
      <c r="SJQ48" s="539"/>
      <c r="SJR48" s="539"/>
      <c r="SJS48" s="539"/>
      <c r="SJT48" s="539"/>
      <c r="SJU48" s="539"/>
      <c r="SJV48" s="539"/>
      <c r="SJW48" s="539"/>
      <c r="SJX48" s="539"/>
      <c r="SJY48" s="539"/>
      <c r="SJZ48" s="539"/>
      <c r="SKA48" s="539"/>
      <c r="SKB48" s="539"/>
      <c r="SKC48" s="539"/>
      <c r="SKD48" s="539"/>
      <c r="SKE48" s="539"/>
      <c r="SKF48" s="539"/>
      <c r="SKG48" s="539"/>
      <c r="SKH48" s="539"/>
      <c r="SKI48" s="539"/>
      <c r="SKJ48" s="539"/>
      <c r="SKK48" s="539"/>
      <c r="SKL48" s="539"/>
      <c r="SKM48" s="539"/>
      <c r="SKN48" s="539"/>
      <c r="SKO48" s="539"/>
      <c r="SKP48" s="539"/>
      <c r="SKQ48" s="539"/>
      <c r="SKR48" s="539"/>
      <c r="SKS48" s="539"/>
      <c r="SKT48" s="539"/>
      <c r="SKU48" s="539"/>
      <c r="SKV48" s="539"/>
      <c r="SKW48" s="539"/>
      <c r="SKX48" s="539"/>
      <c r="SKY48" s="539"/>
      <c r="SKZ48" s="539"/>
      <c r="SLA48" s="539"/>
      <c r="SLB48" s="539"/>
      <c r="SLC48" s="539"/>
      <c r="SLD48" s="539"/>
      <c r="SLE48" s="539"/>
      <c r="SLF48" s="539"/>
      <c r="SLG48" s="539"/>
      <c r="SLH48" s="539"/>
      <c r="SLI48" s="539"/>
      <c r="SLJ48" s="539"/>
      <c r="SLK48" s="539"/>
      <c r="SLL48" s="539"/>
      <c r="SLM48" s="539"/>
      <c r="SLN48" s="539"/>
      <c r="SLO48" s="539"/>
      <c r="SLP48" s="539"/>
      <c r="SLQ48" s="539"/>
      <c r="SLR48" s="539"/>
      <c r="SLS48" s="539"/>
      <c r="SLT48" s="539"/>
      <c r="SLU48" s="539"/>
      <c r="SLV48" s="539"/>
      <c r="SLW48" s="539"/>
      <c r="SLX48" s="539"/>
      <c r="SLY48" s="539"/>
      <c r="SLZ48" s="539"/>
      <c r="SMA48" s="539"/>
      <c r="SMB48" s="539"/>
      <c r="SMC48" s="539"/>
      <c r="SMD48" s="539"/>
      <c r="SME48" s="539"/>
      <c r="SMF48" s="539"/>
      <c r="SMG48" s="539"/>
      <c r="SMH48" s="539"/>
      <c r="SMI48" s="539"/>
      <c r="SMJ48" s="539"/>
      <c r="SMK48" s="539"/>
      <c r="SML48" s="539"/>
      <c r="SMM48" s="539"/>
      <c r="SMN48" s="539"/>
      <c r="SMO48" s="539"/>
      <c r="SMP48" s="539"/>
      <c r="SMQ48" s="539"/>
      <c r="SMR48" s="539"/>
      <c r="SMS48" s="539"/>
      <c r="SMT48" s="539"/>
      <c r="SMU48" s="539"/>
      <c r="SMV48" s="539"/>
      <c r="SMW48" s="539"/>
      <c r="SMX48" s="539"/>
      <c r="SMY48" s="539"/>
      <c r="SMZ48" s="539"/>
      <c r="SNA48" s="539"/>
      <c r="SNB48" s="539"/>
      <c r="SNC48" s="539"/>
      <c r="SND48" s="539"/>
      <c r="SNE48" s="539"/>
      <c r="SNF48" s="539"/>
      <c r="SNG48" s="539"/>
      <c r="SNH48" s="539"/>
      <c r="SNI48" s="539"/>
      <c r="SNJ48" s="539"/>
      <c r="SNK48" s="539"/>
      <c r="SNL48" s="539"/>
      <c r="SNM48" s="539"/>
      <c r="SNN48" s="539"/>
      <c r="SNO48" s="539"/>
      <c r="SNP48" s="539"/>
      <c r="SNQ48" s="539"/>
      <c r="SNR48" s="539"/>
      <c r="SNS48" s="539"/>
      <c r="SNT48" s="539"/>
      <c r="SNU48" s="539"/>
      <c r="SNV48" s="539"/>
      <c r="SNW48" s="539"/>
      <c r="SNX48" s="539"/>
      <c r="SNY48" s="539"/>
      <c r="SNZ48" s="539"/>
      <c r="SOA48" s="539"/>
      <c r="SOB48" s="539"/>
      <c r="SOC48" s="539"/>
      <c r="SOD48" s="539"/>
      <c r="SOE48" s="539"/>
      <c r="SOF48" s="539"/>
      <c r="SOG48" s="539"/>
      <c r="SOH48" s="539"/>
      <c r="SOI48" s="539"/>
      <c r="SOJ48" s="539"/>
      <c r="SOK48" s="539"/>
      <c r="SOL48" s="539"/>
      <c r="SOM48" s="539"/>
      <c r="SON48" s="539"/>
      <c r="SOO48" s="539"/>
      <c r="SOP48" s="539"/>
      <c r="SOQ48" s="539"/>
      <c r="SOR48" s="539"/>
      <c r="SOS48" s="539"/>
      <c r="SOT48" s="539"/>
      <c r="SOU48" s="539"/>
      <c r="SOV48" s="539"/>
      <c r="SOW48" s="539"/>
      <c r="SOX48" s="539"/>
      <c r="SOY48" s="539"/>
      <c r="SOZ48" s="539"/>
      <c r="SPA48" s="539"/>
      <c r="SPB48" s="539"/>
      <c r="SPC48" s="539"/>
      <c r="SPD48" s="539"/>
      <c r="SPE48" s="539"/>
      <c r="SPF48" s="539"/>
      <c r="SPG48" s="539"/>
      <c r="SPH48" s="539"/>
      <c r="SPI48" s="539"/>
      <c r="SPJ48" s="539"/>
      <c r="SPK48" s="539"/>
      <c r="SPL48" s="539"/>
      <c r="SPM48" s="539"/>
      <c r="SPN48" s="539"/>
      <c r="SPO48" s="539"/>
      <c r="SPP48" s="539"/>
      <c r="SPQ48" s="539"/>
      <c r="SPR48" s="539"/>
      <c r="SPS48" s="539"/>
      <c r="SPT48" s="539"/>
      <c r="SPU48" s="539"/>
      <c r="SPV48" s="539"/>
      <c r="SPW48" s="539"/>
      <c r="SPX48" s="539"/>
      <c r="SPY48" s="539"/>
      <c r="SPZ48" s="539"/>
      <c r="SQA48" s="539"/>
      <c r="SQB48" s="539"/>
      <c r="SQC48" s="539"/>
      <c r="SQD48" s="539"/>
      <c r="SQE48" s="539"/>
      <c r="SQF48" s="539"/>
      <c r="SQG48" s="539"/>
      <c r="SQH48" s="539"/>
      <c r="SQI48" s="539"/>
      <c r="SQJ48" s="539"/>
      <c r="SQK48" s="539"/>
      <c r="SQL48" s="539"/>
      <c r="SQM48" s="539"/>
      <c r="SQN48" s="539"/>
      <c r="SQO48" s="539"/>
      <c r="SQP48" s="539"/>
      <c r="SQQ48" s="539"/>
      <c r="SQR48" s="539"/>
      <c r="SQS48" s="539"/>
      <c r="SQT48" s="539"/>
      <c r="SQU48" s="539"/>
      <c r="SQV48" s="539"/>
      <c r="SQW48" s="539"/>
      <c r="SQX48" s="539"/>
      <c r="SQY48" s="539"/>
      <c r="SQZ48" s="539"/>
      <c r="SRA48" s="539"/>
      <c r="SRB48" s="539"/>
      <c r="SRC48" s="539"/>
      <c r="SRD48" s="539"/>
      <c r="SRE48" s="539"/>
      <c r="SRF48" s="539"/>
      <c r="SRG48" s="539"/>
      <c r="SRH48" s="539"/>
      <c r="SRI48" s="539"/>
      <c r="SRJ48" s="539"/>
      <c r="SRK48" s="539"/>
      <c r="SRL48" s="539"/>
      <c r="SRM48" s="539"/>
      <c r="SRN48" s="539"/>
      <c r="SRO48" s="539"/>
      <c r="SRP48" s="539"/>
      <c r="SRQ48" s="539"/>
      <c r="SRR48" s="539"/>
      <c r="SRS48" s="539"/>
      <c r="SRT48" s="539"/>
      <c r="SRU48" s="539"/>
      <c r="SRV48" s="539"/>
      <c r="SRW48" s="539"/>
      <c r="SRX48" s="539"/>
      <c r="SRY48" s="539"/>
      <c r="SRZ48" s="539"/>
      <c r="SSA48" s="539"/>
      <c r="SSB48" s="539"/>
      <c r="SSC48" s="539"/>
      <c r="SSD48" s="539"/>
      <c r="SSE48" s="539"/>
      <c r="SSF48" s="539"/>
      <c r="SSG48" s="539"/>
      <c r="SSH48" s="539"/>
      <c r="SSI48" s="539"/>
      <c r="SSJ48" s="539"/>
      <c r="SSK48" s="539"/>
      <c r="SSL48" s="539"/>
      <c r="SSM48" s="539"/>
      <c r="SSN48" s="539"/>
      <c r="SSO48" s="539"/>
      <c r="SSP48" s="539"/>
      <c r="SSQ48" s="539"/>
      <c r="SSR48" s="539"/>
      <c r="SSS48" s="539"/>
      <c r="SST48" s="539"/>
      <c r="SSU48" s="539"/>
      <c r="SSV48" s="539"/>
      <c r="SSW48" s="539"/>
      <c r="SSX48" s="539"/>
      <c r="SSY48" s="539"/>
      <c r="SSZ48" s="539"/>
      <c r="STA48" s="539"/>
      <c r="STB48" s="539"/>
      <c r="STC48" s="539"/>
      <c r="STD48" s="539"/>
      <c r="STE48" s="539"/>
      <c r="STF48" s="539"/>
      <c r="STG48" s="539"/>
      <c r="STH48" s="539"/>
      <c r="STI48" s="539"/>
      <c r="STJ48" s="539"/>
      <c r="STK48" s="539"/>
      <c r="STL48" s="539"/>
      <c r="STM48" s="539"/>
      <c r="STN48" s="539"/>
      <c r="STO48" s="539"/>
      <c r="STP48" s="539"/>
      <c r="STQ48" s="539"/>
      <c r="STR48" s="539"/>
      <c r="STS48" s="539"/>
      <c r="STT48" s="539"/>
      <c r="STU48" s="539"/>
      <c r="STV48" s="539"/>
      <c r="STW48" s="539"/>
      <c r="STX48" s="539"/>
      <c r="STY48" s="539"/>
      <c r="STZ48" s="539"/>
      <c r="SUA48" s="539"/>
      <c r="SUB48" s="539"/>
      <c r="SUC48" s="539"/>
      <c r="SUD48" s="539"/>
      <c r="SUE48" s="539"/>
      <c r="SUF48" s="539"/>
      <c r="SUG48" s="539"/>
      <c r="SUH48" s="539"/>
      <c r="SUI48" s="539"/>
      <c r="SUJ48" s="539"/>
      <c r="SUK48" s="539"/>
      <c r="SUL48" s="539"/>
      <c r="SUM48" s="539"/>
      <c r="SUN48" s="539"/>
      <c r="SUO48" s="539"/>
      <c r="SUP48" s="539"/>
      <c r="SUQ48" s="539"/>
      <c r="SUR48" s="539"/>
      <c r="SUS48" s="539"/>
      <c r="SUT48" s="539"/>
      <c r="SUU48" s="539"/>
      <c r="SUV48" s="539"/>
      <c r="SUW48" s="539"/>
      <c r="SUX48" s="539"/>
      <c r="SUY48" s="539"/>
      <c r="SUZ48" s="539"/>
      <c r="SVA48" s="539"/>
      <c r="SVB48" s="539"/>
      <c r="SVC48" s="539"/>
      <c r="SVD48" s="539"/>
      <c r="SVE48" s="539"/>
      <c r="SVF48" s="539"/>
      <c r="SVG48" s="539"/>
      <c r="SVH48" s="539"/>
      <c r="SVI48" s="539"/>
      <c r="SVJ48" s="539"/>
      <c r="SVK48" s="539"/>
      <c r="SVL48" s="539"/>
      <c r="SVM48" s="539"/>
      <c r="SVN48" s="539"/>
      <c r="SVO48" s="539"/>
      <c r="SVP48" s="539"/>
      <c r="SVQ48" s="539"/>
      <c r="SVR48" s="539"/>
      <c r="SVS48" s="539"/>
      <c r="SVT48" s="539"/>
      <c r="SVU48" s="539"/>
      <c r="SVV48" s="539"/>
      <c r="SVW48" s="539"/>
      <c r="SVX48" s="539"/>
      <c r="SVY48" s="539"/>
      <c r="SVZ48" s="539"/>
      <c r="SWA48" s="539"/>
      <c r="SWB48" s="539"/>
      <c r="SWC48" s="539"/>
      <c r="SWD48" s="539"/>
      <c r="SWE48" s="539"/>
      <c r="SWF48" s="539"/>
      <c r="SWG48" s="539"/>
      <c r="SWH48" s="539"/>
      <c r="SWI48" s="539"/>
      <c r="SWJ48" s="539"/>
      <c r="SWK48" s="539"/>
      <c r="SWL48" s="539"/>
      <c r="SWM48" s="539"/>
      <c r="SWN48" s="539"/>
      <c r="SWO48" s="539"/>
      <c r="SWP48" s="539"/>
      <c r="SWQ48" s="539"/>
      <c r="SWR48" s="539"/>
      <c r="SWS48" s="539"/>
      <c r="SWT48" s="539"/>
      <c r="SWU48" s="539"/>
      <c r="SWV48" s="539"/>
      <c r="SWW48" s="539"/>
      <c r="SWX48" s="539"/>
      <c r="SWY48" s="539"/>
      <c r="SWZ48" s="539"/>
      <c r="SXA48" s="539"/>
      <c r="SXB48" s="539"/>
      <c r="SXC48" s="539"/>
      <c r="SXD48" s="539"/>
      <c r="SXE48" s="539"/>
      <c r="SXF48" s="539"/>
      <c r="SXG48" s="539"/>
      <c r="SXH48" s="539"/>
      <c r="SXI48" s="539"/>
      <c r="SXJ48" s="539"/>
      <c r="SXK48" s="539"/>
      <c r="SXL48" s="539"/>
      <c r="SXM48" s="539"/>
      <c r="SXN48" s="539"/>
      <c r="SXO48" s="539"/>
      <c r="SXP48" s="539"/>
      <c r="SXQ48" s="539"/>
      <c r="SXR48" s="539"/>
      <c r="SXS48" s="539"/>
      <c r="SXT48" s="539"/>
      <c r="SXU48" s="539"/>
      <c r="SXV48" s="539"/>
      <c r="SXW48" s="539"/>
      <c r="SXX48" s="539"/>
      <c r="SXY48" s="539"/>
      <c r="SXZ48" s="539"/>
      <c r="SYA48" s="539"/>
      <c r="SYB48" s="539"/>
      <c r="SYC48" s="539"/>
      <c r="SYD48" s="539"/>
      <c r="SYE48" s="539"/>
      <c r="SYF48" s="539"/>
      <c r="SYG48" s="539"/>
      <c r="SYH48" s="539"/>
      <c r="SYI48" s="539"/>
      <c r="SYJ48" s="539"/>
      <c r="SYK48" s="539"/>
      <c r="SYL48" s="539"/>
      <c r="SYM48" s="539"/>
      <c r="SYN48" s="539"/>
      <c r="SYO48" s="539"/>
      <c r="SYP48" s="539"/>
      <c r="SYQ48" s="539"/>
      <c r="SYR48" s="539"/>
      <c r="SYS48" s="539"/>
      <c r="SYT48" s="539"/>
      <c r="SYU48" s="539"/>
      <c r="SYV48" s="539"/>
      <c r="SYW48" s="539"/>
      <c r="SYX48" s="539"/>
      <c r="SYY48" s="539"/>
      <c r="SYZ48" s="539"/>
      <c r="SZA48" s="539"/>
      <c r="SZB48" s="539"/>
      <c r="SZC48" s="539"/>
      <c r="SZD48" s="539"/>
      <c r="SZE48" s="539"/>
      <c r="SZF48" s="539"/>
      <c r="SZG48" s="539"/>
      <c r="SZH48" s="539"/>
      <c r="SZI48" s="539"/>
      <c r="SZJ48" s="539"/>
      <c r="SZK48" s="539"/>
      <c r="SZL48" s="539"/>
      <c r="SZM48" s="539"/>
      <c r="SZN48" s="539"/>
      <c r="SZO48" s="539"/>
      <c r="SZP48" s="539"/>
      <c r="SZQ48" s="539"/>
      <c r="SZR48" s="539"/>
      <c r="SZS48" s="539"/>
      <c r="SZT48" s="539"/>
      <c r="SZU48" s="539"/>
      <c r="SZV48" s="539"/>
      <c r="SZW48" s="539"/>
      <c r="SZX48" s="539"/>
      <c r="SZY48" s="539"/>
      <c r="SZZ48" s="539"/>
      <c r="TAA48" s="539"/>
      <c r="TAB48" s="539"/>
      <c r="TAC48" s="539"/>
      <c r="TAD48" s="539"/>
      <c r="TAE48" s="539"/>
      <c r="TAF48" s="539"/>
      <c r="TAG48" s="539"/>
      <c r="TAH48" s="539"/>
      <c r="TAI48" s="539"/>
      <c r="TAJ48" s="539"/>
      <c r="TAK48" s="539"/>
      <c r="TAL48" s="539"/>
      <c r="TAM48" s="539"/>
      <c r="TAN48" s="539"/>
      <c r="TAO48" s="539"/>
      <c r="TAP48" s="539"/>
      <c r="TAQ48" s="539"/>
      <c r="TAR48" s="539"/>
      <c r="TAS48" s="539"/>
      <c r="TAT48" s="539"/>
      <c r="TAU48" s="539"/>
      <c r="TAV48" s="539"/>
      <c r="TAW48" s="539"/>
      <c r="TAX48" s="539"/>
      <c r="TAY48" s="539"/>
      <c r="TAZ48" s="539"/>
      <c r="TBA48" s="539"/>
      <c r="TBB48" s="539"/>
      <c r="TBC48" s="539"/>
      <c r="TBD48" s="539"/>
      <c r="TBE48" s="539"/>
      <c r="TBF48" s="539"/>
      <c r="TBG48" s="539"/>
      <c r="TBH48" s="539"/>
      <c r="TBI48" s="539"/>
      <c r="TBJ48" s="539"/>
      <c r="TBK48" s="539"/>
      <c r="TBL48" s="539"/>
      <c r="TBM48" s="539"/>
      <c r="TBN48" s="539"/>
      <c r="TBO48" s="539"/>
      <c r="TBP48" s="539"/>
      <c r="TBQ48" s="539"/>
      <c r="TBR48" s="539"/>
      <c r="TBS48" s="539"/>
      <c r="TBT48" s="539"/>
      <c r="TBU48" s="539"/>
      <c r="TBV48" s="539"/>
      <c r="TBW48" s="539"/>
      <c r="TBX48" s="539"/>
      <c r="TBY48" s="539"/>
      <c r="TBZ48" s="539"/>
      <c r="TCA48" s="539"/>
      <c r="TCB48" s="539"/>
      <c r="TCC48" s="539"/>
      <c r="TCD48" s="539"/>
      <c r="TCE48" s="539"/>
      <c r="TCF48" s="539"/>
      <c r="TCG48" s="539"/>
      <c r="TCH48" s="539"/>
      <c r="TCI48" s="539"/>
      <c r="TCJ48" s="539"/>
      <c r="TCK48" s="539"/>
      <c r="TCL48" s="539"/>
      <c r="TCM48" s="539"/>
      <c r="TCN48" s="539"/>
      <c r="TCO48" s="539"/>
      <c r="TCP48" s="539"/>
      <c r="TCQ48" s="539"/>
      <c r="TCR48" s="539"/>
      <c r="TCS48" s="539"/>
      <c r="TCT48" s="539"/>
      <c r="TCU48" s="539"/>
      <c r="TCV48" s="539"/>
      <c r="TCW48" s="539"/>
      <c r="TCX48" s="539"/>
      <c r="TCY48" s="539"/>
      <c r="TCZ48" s="539"/>
      <c r="TDA48" s="539"/>
      <c r="TDB48" s="539"/>
      <c r="TDC48" s="539"/>
      <c r="TDD48" s="539"/>
      <c r="TDE48" s="539"/>
      <c r="TDF48" s="539"/>
      <c r="TDG48" s="539"/>
      <c r="TDH48" s="539"/>
      <c r="TDI48" s="539"/>
      <c r="TDJ48" s="539"/>
      <c r="TDK48" s="539"/>
      <c r="TDL48" s="539"/>
      <c r="TDM48" s="539"/>
      <c r="TDN48" s="539"/>
      <c r="TDO48" s="539"/>
      <c r="TDP48" s="539"/>
      <c r="TDQ48" s="539"/>
      <c r="TDR48" s="539"/>
      <c r="TDS48" s="539"/>
      <c r="TDT48" s="539"/>
      <c r="TDU48" s="539"/>
      <c r="TDV48" s="539"/>
      <c r="TDW48" s="539"/>
      <c r="TDX48" s="539"/>
      <c r="TDY48" s="539"/>
      <c r="TDZ48" s="539"/>
      <c r="TEA48" s="539"/>
      <c r="TEB48" s="539"/>
      <c r="TEC48" s="539"/>
      <c r="TED48" s="539"/>
      <c r="TEE48" s="539"/>
      <c r="TEF48" s="539"/>
      <c r="TEG48" s="539"/>
      <c r="TEH48" s="539"/>
      <c r="TEI48" s="539"/>
      <c r="TEJ48" s="539"/>
      <c r="TEK48" s="539"/>
      <c r="TEL48" s="539"/>
      <c r="TEM48" s="539"/>
      <c r="TEN48" s="539"/>
      <c r="TEO48" s="539"/>
      <c r="TEP48" s="539"/>
      <c r="TEQ48" s="539"/>
      <c r="TER48" s="539"/>
      <c r="TES48" s="539"/>
      <c r="TET48" s="539"/>
      <c r="TEU48" s="539"/>
      <c r="TEV48" s="539"/>
      <c r="TEW48" s="539"/>
      <c r="TEX48" s="539"/>
      <c r="TEY48" s="539"/>
      <c r="TEZ48" s="539"/>
      <c r="TFA48" s="539"/>
      <c r="TFB48" s="539"/>
      <c r="TFC48" s="539"/>
      <c r="TFD48" s="539"/>
      <c r="TFE48" s="539"/>
      <c r="TFF48" s="539"/>
      <c r="TFG48" s="539"/>
      <c r="TFH48" s="539"/>
      <c r="TFI48" s="539"/>
      <c r="TFJ48" s="539"/>
      <c r="TFK48" s="539"/>
      <c r="TFL48" s="539"/>
      <c r="TFM48" s="539"/>
      <c r="TFN48" s="539"/>
      <c r="TFO48" s="539"/>
      <c r="TFP48" s="539"/>
      <c r="TFQ48" s="539"/>
      <c r="TFR48" s="539"/>
      <c r="TFS48" s="539"/>
      <c r="TFT48" s="539"/>
      <c r="TFU48" s="539"/>
      <c r="TFV48" s="539"/>
      <c r="TFW48" s="539"/>
      <c r="TFX48" s="539"/>
      <c r="TFY48" s="539"/>
      <c r="TFZ48" s="539"/>
      <c r="TGA48" s="539"/>
      <c r="TGB48" s="539"/>
      <c r="TGC48" s="539"/>
      <c r="TGD48" s="539"/>
      <c r="TGE48" s="539"/>
      <c r="TGF48" s="539"/>
      <c r="TGG48" s="539"/>
      <c r="TGH48" s="539"/>
      <c r="TGI48" s="539"/>
      <c r="TGJ48" s="539"/>
      <c r="TGK48" s="539"/>
      <c r="TGL48" s="539"/>
      <c r="TGM48" s="539"/>
      <c r="TGN48" s="539"/>
      <c r="TGO48" s="539"/>
      <c r="TGP48" s="539"/>
      <c r="TGQ48" s="539"/>
      <c r="TGR48" s="539"/>
      <c r="TGS48" s="539"/>
      <c r="TGT48" s="539"/>
      <c r="TGU48" s="539"/>
      <c r="TGV48" s="539"/>
      <c r="TGW48" s="539"/>
      <c r="TGX48" s="539"/>
      <c r="TGY48" s="539"/>
      <c r="TGZ48" s="539"/>
      <c r="THA48" s="539"/>
      <c r="THB48" s="539"/>
      <c r="THC48" s="539"/>
      <c r="THD48" s="539"/>
      <c r="THE48" s="539"/>
      <c r="THF48" s="539"/>
      <c r="THG48" s="539"/>
      <c r="THH48" s="539"/>
      <c r="THI48" s="539"/>
      <c r="THJ48" s="539"/>
      <c r="THK48" s="539"/>
      <c r="THL48" s="539"/>
      <c r="THM48" s="539"/>
      <c r="THN48" s="539"/>
      <c r="THO48" s="539"/>
      <c r="THP48" s="539"/>
      <c r="THQ48" s="539"/>
      <c r="THR48" s="539"/>
      <c r="THS48" s="539"/>
      <c r="THT48" s="539"/>
      <c r="THU48" s="539"/>
      <c r="THV48" s="539"/>
      <c r="THW48" s="539"/>
      <c r="THX48" s="539"/>
      <c r="THY48" s="539"/>
      <c r="THZ48" s="539"/>
      <c r="TIA48" s="539"/>
      <c r="TIB48" s="539"/>
      <c r="TIC48" s="539"/>
      <c r="TID48" s="539"/>
      <c r="TIE48" s="539"/>
      <c r="TIF48" s="539"/>
      <c r="TIG48" s="539"/>
      <c r="TIH48" s="539"/>
      <c r="TII48" s="539"/>
      <c r="TIJ48" s="539"/>
      <c r="TIK48" s="539"/>
      <c r="TIL48" s="539"/>
      <c r="TIM48" s="539"/>
      <c r="TIN48" s="539"/>
      <c r="TIO48" s="539"/>
      <c r="TIP48" s="539"/>
      <c r="TIQ48" s="539"/>
      <c r="TIR48" s="539"/>
      <c r="TIS48" s="539"/>
      <c r="TIT48" s="539"/>
      <c r="TIU48" s="539"/>
      <c r="TIV48" s="539"/>
      <c r="TIW48" s="539"/>
      <c r="TIX48" s="539"/>
      <c r="TIY48" s="539"/>
      <c r="TIZ48" s="539"/>
      <c r="TJA48" s="539"/>
      <c r="TJB48" s="539"/>
      <c r="TJC48" s="539"/>
      <c r="TJD48" s="539"/>
      <c r="TJE48" s="539"/>
      <c r="TJF48" s="539"/>
      <c r="TJG48" s="539"/>
      <c r="TJH48" s="539"/>
      <c r="TJI48" s="539"/>
      <c r="TJJ48" s="539"/>
      <c r="TJK48" s="539"/>
      <c r="TJL48" s="539"/>
      <c r="TJM48" s="539"/>
      <c r="TJN48" s="539"/>
      <c r="TJO48" s="539"/>
      <c r="TJP48" s="539"/>
      <c r="TJQ48" s="539"/>
      <c r="TJR48" s="539"/>
      <c r="TJS48" s="539"/>
      <c r="TJT48" s="539"/>
      <c r="TJU48" s="539"/>
      <c r="TJV48" s="539"/>
      <c r="TJW48" s="539"/>
      <c r="TJX48" s="539"/>
      <c r="TJY48" s="539"/>
      <c r="TJZ48" s="539"/>
      <c r="TKA48" s="539"/>
      <c r="TKB48" s="539"/>
      <c r="TKC48" s="539"/>
      <c r="TKD48" s="539"/>
      <c r="TKE48" s="539"/>
      <c r="TKF48" s="539"/>
      <c r="TKG48" s="539"/>
      <c r="TKH48" s="539"/>
      <c r="TKI48" s="539"/>
      <c r="TKJ48" s="539"/>
      <c r="TKK48" s="539"/>
      <c r="TKL48" s="539"/>
      <c r="TKM48" s="539"/>
      <c r="TKN48" s="539"/>
      <c r="TKO48" s="539"/>
      <c r="TKP48" s="539"/>
      <c r="TKQ48" s="539"/>
      <c r="TKR48" s="539"/>
      <c r="TKS48" s="539"/>
      <c r="TKT48" s="539"/>
      <c r="TKU48" s="539"/>
      <c r="TKV48" s="539"/>
      <c r="TKW48" s="539"/>
      <c r="TKX48" s="539"/>
      <c r="TKY48" s="539"/>
      <c r="TKZ48" s="539"/>
      <c r="TLA48" s="539"/>
      <c r="TLB48" s="539"/>
      <c r="TLC48" s="539"/>
      <c r="TLD48" s="539"/>
      <c r="TLE48" s="539"/>
      <c r="TLF48" s="539"/>
      <c r="TLG48" s="539"/>
      <c r="TLH48" s="539"/>
      <c r="TLI48" s="539"/>
      <c r="TLJ48" s="539"/>
      <c r="TLK48" s="539"/>
      <c r="TLL48" s="539"/>
      <c r="TLM48" s="539"/>
      <c r="TLN48" s="539"/>
      <c r="TLO48" s="539"/>
      <c r="TLP48" s="539"/>
      <c r="TLQ48" s="539"/>
      <c r="TLR48" s="539"/>
      <c r="TLS48" s="539"/>
      <c r="TLT48" s="539"/>
      <c r="TLU48" s="539"/>
      <c r="TLV48" s="539"/>
      <c r="TLW48" s="539"/>
      <c r="TLX48" s="539"/>
      <c r="TLY48" s="539"/>
      <c r="TLZ48" s="539"/>
      <c r="TMA48" s="539"/>
      <c r="TMB48" s="539"/>
      <c r="TMC48" s="539"/>
      <c r="TMD48" s="539"/>
      <c r="TME48" s="539"/>
      <c r="TMF48" s="539"/>
      <c r="TMG48" s="539"/>
      <c r="TMH48" s="539"/>
      <c r="TMI48" s="539"/>
      <c r="TMJ48" s="539"/>
      <c r="TMK48" s="539"/>
      <c r="TML48" s="539"/>
      <c r="TMM48" s="539"/>
      <c r="TMN48" s="539"/>
      <c r="TMO48" s="539"/>
      <c r="TMP48" s="539"/>
      <c r="TMQ48" s="539"/>
      <c r="TMR48" s="539"/>
      <c r="TMS48" s="539"/>
      <c r="TMT48" s="539"/>
      <c r="TMU48" s="539"/>
      <c r="TMV48" s="539"/>
      <c r="TMW48" s="539"/>
      <c r="TMX48" s="539"/>
      <c r="TMY48" s="539"/>
      <c r="TMZ48" s="539"/>
      <c r="TNA48" s="539"/>
      <c r="TNB48" s="539"/>
      <c r="TNC48" s="539"/>
      <c r="TND48" s="539"/>
      <c r="TNE48" s="539"/>
      <c r="TNF48" s="539"/>
      <c r="TNG48" s="539"/>
      <c r="TNH48" s="539"/>
      <c r="TNI48" s="539"/>
      <c r="TNJ48" s="539"/>
      <c r="TNK48" s="539"/>
      <c r="TNL48" s="539"/>
      <c r="TNM48" s="539"/>
      <c r="TNN48" s="539"/>
      <c r="TNO48" s="539"/>
      <c r="TNP48" s="539"/>
      <c r="TNQ48" s="539"/>
      <c r="TNR48" s="539"/>
      <c r="TNS48" s="539"/>
      <c r="TNT48" s="539"/>
      <c r="TNU48" s="539"/>
      <c r="TNV48" s="539"/>
      <c r="TNW48" s="539"/>
      <c r="TNX48" s="539"/>
      <c r="TNY48" s="539"/>
      <c r="TNZ48" s="539"/>
      <c r="TOA48" s="539"/>
      <c r="TOB48" s="539"/>
      <c r="TOC48" s="539"/>
      <c r="TOD48" s="539"/>
      <c r="TOE48" s="539"/>
      <c r="TOF48" s="539"/>
      <c r="TOG48" s="539"/>
      <c r="TOH48" s="539"/>
      <c r="TOI48" s="539"/>
      <c r="TOJ48" s="539"/>
      <c r="TOK48" s="539"/>
      <c r="TOL48" s="539"/>
      <c r="TOM48" s="539"/>
      <c r="TON48" s="539"/>
      <c r="TOO48" s="539"/>
      <c r="TOP48" s="539"/>
      <c r="TOQ48" s="539"/>
      <c r="TOR48" s="539"/>
      <c r="TOS48" s="539"/>
      <c r="TOT48" s="539"/>
      <c r="TOU48" s="539"/>
      <c r="TOV48" s="539"/>
      <c r="TOW48" s="539"/>
      <c r="TOX48" s="539"/>
      <c r="TOY48" s="539"/>
      <c r="TOZ48" s="539"/>
      <c r="TPA48" s="539"/>
      <c r="TPB48" s="539"/>
      <c r="TPC48" s="539"/>
      <c r="TPD48" s="539"/>
      <c r="TPE48" s="539"/>
      <c r="TPF48" s="539"/>
      <c r="TPG48" s="539"/>
      <c r="TPH48" s="539"/>
      <c r="TPI48" s="539"/>
      <c r="TPJ48" s="539"/>
      <c r="TPK48" s="539"/>
      <c r="TPL48" s="539"/>
      <c r="TPM48" s="539"/>
      <c r="TPN48" s="539"/>
      <c r="TPO48" s="539"/>
      <c r="TPP48" s="539"/>
      <c r="TPQ48" s="539"/>
      <c r="TPR48" s="539"/>
      <c r="TPS48" s="539"/>
      <c r="TPT48" s="539"/>
      <c r="TPU48" s="539"/>
      <c r="TPV48" s="539"/>
      <c r="TPW48" s="539"/>
      <c r="TPX48" s="539"/>
      <c r="TPY48" s="539"/>
      <c r="TPZ48" s="539"/>
      <c r="TQA48" s="539"/>
      <c r="TQB48" s="539"/>
      <c r="TQC48" s="539"/>
      <c r="TQD48" s="539"/>
      <c r="TQE48" s="539"/>
      <c r="TQF48" s="539"/>
      <c r="TQG48" s="539"/>
      <c r="TQH48" s="539"/>
      <c r="TQI48" s="539"/>
      <c r="TQJ48" s="539"/>
      <c r="TQK48" s="539"/>
      <c r="TQL48" s="539"/>
      <c r="TQM48" s="539"/>
      <c r="TQN48" s="539"/>
      <c r="TQO48" s="539"/>
      <c r="TQP48" s="539"/>
      <c r="TQQ48" s="539"/>
      <c r="TQR48" s="539"/>
      <c r="TQS48" s="539"/>
      <c r="TQT48" s="539"/>
      <c r="TQU48" s="539"/>
      <c r="TQV48" s="539"/>
      <c r="TQW48" s="539"/>
      <c r="TQX48" s="539"/>
      <c r="TQY48" s="539"/>
      <c r="TQZ48" s="539"/>
      <c r="TRA48" s="539"/>
      <c r="TRB48" s="539"/>
      <c r="TRC48" s="539"/>
      <c r="TRD48" s="539"/>
      <c r="TRE48" s="539"/>
      <c r="TRF48" s="539"/>
      <c r="TRG48" s="539"/>
      <c r="TRH48" s="539"/>
      <c r="TRI48" s="539"/>
      <c r="TRJ48" s="539"/>
      <c r="TRK48" s="539"/>
      <c r="TRL48" s="539"/>
      <c r="TRM48" s="539"/>
      <c r="TRN48" s="539"/>
      <c r="TRO48" s="539"/>
      <c r="TRP48" s="539"/>
      <c r="TRQ48" s="539"/>
      <c r="TRR48" s="539"/>
      <c r="TRS48" s="539"/>
      <c r="TRT48" s="539"/>
      <c r="TRU48" s="539"/>
      <c r="TRV48" s="539"/>
      <c r="TRW48" s="539"/>
      <c r="TRX48" s="539"/>
      <c r="TRY48" s="539"/>
      <c r="TRZ48" s="539"/>
      <c r="TSA48" s="539"/>
      <c r="TSB48" s="539"/>
      <c r="TSC48" s="539"/>
      <c r="TSD48" s="539"/>
      <c r="TSE48" s="539"/>
      <c r="TSF48" s="539"/>
      <c r="TSG48" s="539"/>
      <c r="TSH48" s="539"/>
      <c r="TSI48" s="539"/>
      <c r="TSJ48" s="539"/>
      <c r="TSK48" s="539"/>
      <c r="TSL48" s="539"/>
      <c r="TSM48" s="539"/>
      <c r="TSN48" s="539"/>
      <c r="TSO48" s="539"/>
      <c r="TSP48" s="539"/>
      <c r="TSQ48" s="539"/>
      <c r="TSR48" s="539"/>
      <c r="TSS48" s="539"/>
      <c r="TST48" s="539"/>
      <c r="TSU48" s="539"/>
      <c r="TSV48" s="539"/>
      <c r="TSW48" s="539"/>
      <c r="TSX48" s="539"/>
      <c r="TSY48" s="539"/>
      <c r="TSZ48" s="539"/>
      <c r="TTA48" s="539"/>
      <c r="TTB48" s="539"/>
      <c r="TTC48" s="539"/>
      <c r="TTD48" s="539"/>
      <c r="TTE48" s="539"/>
      <c r="TTF48" s="539"/>
      <c r="TTG48" s="539"/>
      <c r="TTH48" s="539"/>
      <c r="TTI48" s="539"/>
      <c r="TTJ48" s="539"/>
      <c r="TTK48" s="539"/>
      <c r="TTL48" s="539"/>
      <c r="TTM48" s="539"/>
      <c r="TTN48" s="539"/>
      <c r="TTO48" s="539"/>
      <c r="TTP48" s="539"/>
      <c r="TTQ48" s="539"/>
      <c r="TTR48" s="539"/>
      <c r="TTS48" s="539"/>
      <c r="TTT48" s="539"/>
      <c r="TTU48" s="539"/>
      <c r="TTV48" s="539"/>
      <c r="TTW48" s="539"/>
      <c r="TTX48" s="539"/>
      <c r="TTY48" s="539"/>
      <c r="TTZ48" s="539"/>
      <c r="TUA48" s="539"/>
      <c r="TUB48" s="539"/>
      <c r="TUC48" s="539"/>
      <c r="TUD48" s="539"/>
      <c r="TUE48" s="539"/>
      <c r="TUF48" s="539"/>
      <c r="TUG48" s="539"/>
      <c r="TUH48" s="539"/>
      <c r="TUI48" s="539"/>
      <c r="TUJ48" s="539"/>
      <c r="TUK48" s="539"/>
      <c r="TUL48" s="539"/>
      <c r="TUM48" s="539"/>
      <c r="TUN48" s="539"/>
      <c r="TUO48" s="539"/>
      <c r="TUP48" s="539"/>
      <c r="TUQ48" s="539"/>
      <c r="TUR48" s="539"/>
      <c r="TUS48" s="539"/>
      <c r="TUT48" s="539"/>
      <c r="TUU48" s="539"/>
      <c r="TUV48" s="539"/>
      <c r="TUW48" s="539"/>
      <c r="TUX48" s="539"/>
      <c r="TUY48" s="539"/>
      <c r="TUZ48" s="539"/>
      <c r="TVA48" s="539"/>
      <c r="TVB48" s="539"/>
      <c r="TVC48" s="539"/>
      <c r="TVD48" s="539"/>
      <c r="TVE48" s="539"/>
      <c r="TVF48" s="539"/>
      <c r="TVG48" s="539"/>
      <c r="TVH48" s="539"/>
      <c r="TVI48" s="539"/>
      <c r="TVJ48" s="539"/>
      <c r="TVK48" s="539"/>
      <c r="TVL48" s="539"/>
      <c r="TVM48" s="539"/>
      <c r="TVN48" s="539"/>
      <c r="TVO48" s="539"/>
      <c r="TVP48" s="539"/>
      <c r="TVQ48" s="539"/>
      <c r="TVR48" s="539"/>
      <c r="TVS48" s="539"/>
      <c r="TVT48" s="539"/>
      <c r="TVU48" s="539"/>
      <c r="TVV48" s="539"/>
      <c r="TVW48" s="539"/>
      <c r="TVX48" s="539"/>
      <c r="TVY48" s="539"/>
      <c r="TVZ48" s="539"/>
      <c r="TWA48" s="539"/>
      <c r="TWB48" s="539"/>
      <c r="TWC48" s="539"/>
      <c r="TWD48" s="539"/>
      <c r="TWE48" s="539"/>
      <c r="TWF48" s="539"/>
      <c r="TWG48" s="539"/>
      <c r="TWH48" s="539"/>
      <c r="TWI48" s="539"/>
      <c r="TWJ48" s="539"/>
      <c r="TWK48" s="539"/>
      <c r="TWL48" s="539"/>
      <c r="TWM48" s="539"/>
      <c r="TWN48" s="539"/>
      <c r="TWO48" s="539"/>
      <c r="TWP48" s="539"/>
      <c r="TWQ48" s="539"/>
      <c r="TWR48" s="539"/>
      <c r="TWS48" s="539"/>
      <c r="TWT48" s="539"/>
      <c r="TWU48" s="539"/>
      <c r="TWV48" s="539"/>
      <c r="TWW48" s="539"/>
      <c r="TWX48" s="539"/>
      <c r="TWY48" s="539"/>
      <c r="TWZ48" s="539"/>
      <c r="TXA48" s="539"/>
      <c r="TXB48" s="539"/>
      <c r="TXC48" s="539"/>
      <c r="TXD48" s="539"/>
      <c r="TXE48" s="539"/>
      <c r="TXF48" s="539"/>
      <c r="TXG48" s="539"/>
      <c r="TXH48" s="539"/>
      <c r="TXI48" s="539"/>
      <c r="TXJ48" s="539"/>
      <c r="TXK48" s="539"/>
      <c r="TXL48" s="539"/>
      <c r="TXM48" s="539"/>
      <c r="TXN48" s="539"/>
      <c r="TXO48" s="539"/>
      <c r="TXP48" s="539"/>
      <c r="TXQ48" s="539"/>
      <c r="TXR48" s="539"/>
      <c r="TXS48" s="539"/>
      <c r="TXT48" s="539"/>
      <c r="TXU48" s="539"/>
      <c r="TXV48" s="539"/>
      <c r="TXW48" s="539"/>
      <c r="TXX48" s="539"/>
      <c r="TXY48" s="539"/>
      <c r="TXZ48" s="539"/>
      <c r="TYA48" s="539"/>
      <c r="TYB48" s="539"/>
      <c r="TYC48" s="539"/>
      <c r="TYD48" s="539"/>
      <c r="TYE48" s="539"/>
      <c r="TYF48" s="539"/>
      <c r="TYG48" s="539"/>
      <c r="TYH48" s="539"/>
      <c r="TYI48" s="539"/>
      <c r="TYJ48" s="539"/>
      <c r="TYK48" s="539"/>
      <c r="TYL48" s="539"/>
      <c r="TYM48" s="539"/>
      <c r="TYN48" s="539"/>
      <c r="TYO48" s="539"/>
      <c r="TYP48" s="539"/>
      <c r="TYQ48" s="539"/>
      <c r="TYR48" s="539"/>
      <c r="TYS48" s="539"/>
      <c r="TYT48" s="539"/>
      <c r="TYU48" s="539"/>
      <c r="TYV48" s="539"/>
      <c r="TYW48" s="539"/>
      <c r="TYX48" s="539"/>
      <c r="TYY48" s="539"/>
      <c r="TYZ48" s="539"/>
      <c r="TZA48" s="539"/>
      <c r="TZB48" s="539"/>
      <c r="TZC48" s="539"/>
      <c r="TZD48" s="539"/>
      <c r="TZE48" s="539"/>
      <c r="TZF48" s="539"/>
      <c r="TZG48" s="539"/>
      <c r="TZH48" s="539"/>
      <c r="TZI48" s="539"/>
      <c r="TZJ48" s="539"/>
      <c r="TZK48" s="539"/>
      <c r="TZL48" s="539"/>
      <c r="TZM48" s="539"/>
      <c r="TZN48" s="539"/>
      <c r="TZO48" s="539"/>
      <c r="TZP48" s="539"/>
      <c r="TZQ48" s="539"/>
      <c r="TZR48" s="539"/>
      <c r="TZS48" s="539"/>
      <c r="TZT48" s="539"/>
      <c r="TZU48" s="539"/>
      <c r="TZV48" s="539"/>
      <c r="TZW48" s="539"/>
      <c r="TZX48" s="539"/>
      <c r="TZY48" s="539"/>
      <c r="TZZ48" s="539"/>
      <c r="UAA48" s="539"/>
      <c r="UAB48" s="539"/>
      <c r="UAC48" s="539"/>
      <c r="UAD48" s="539"/>
      <c r="UAE48" s="539"/>
      <c r="UAF48" s="539"/>
      <c r="UAG48" s="539"/>
      <c r="UAH48" s="539"/>
      <c r="UAI48" s="539"/>
      <c r="UAJ48" s="539"/>
      <c r="UAK48" s="539"/>
      <c r="UAL48" s="539"/>
      <c r="UAM48" s="539"/>
      <c r="UAN48" s="539"/>
      <c r="UAO48" s="539"/>
      <c r="UAP48" s="539"/>
      <c r="UAQ48" s="539"/>
      <c r="UAR48" s="539"/>
      <c r="UAS48" s="539"/>
      <c r="UAT48" s="539"/>
      <c r="UAU48" s="539"/>
      <c r="UAV48" s="539"/>
      <c r="UAW48" s="539"/>
      <c r="UAX48" s="539"/>
      <c r="UAY48" s="539"/>
      <c r="UAZ48" s="539"/>
      <c r="UBA48" s="539"/>
      <c r="UBB48" s="539"/>
      <c r="UBC48" s="539"/>
      <c r="UBD48" s="539"/>
      <c r="UBE48" s="539"/>
      <c r="UBF48" s="539"/>
      <c r="UBG48" s="539"/>
      <c r="UBH48" s="539"/>
      <c r="UBI48" s="539"/>
      <c r="UBJ48" s="539"/>
      <c r="UBK48" s="539"/>
      <c r="UBL48" s="539"/>
      <c r="UBM48" s="539"/>
      <c r="UBN48" s="539"/>
      <c r="UBO48" s="539"/>
      <c r="UBP48" s="539"/>
      <c r="UBQ48" s="539"/>
      <c r="UBR48" s="539"/>
      <c r="UBS48" s="539"/>
      <c r="UBT48" s="539"/>
      <c r="UBU48" s="539"/>
      <c r="UBV48" s="539"/>
      <c r="UBW48" s="539"/>
      <c r="UBX48" s="539"/>
      <c r="UBY48" s="539"/>
      <c r="UBZ48" s="539"/>
      <c r="UCA48" s="539"/>
      <c r="UCB48" s="539"/>
      <c r="UCC48" s="539"/>
      <c r="UCD48" s="539"/>
      <c r="UCE48" s="539"/>
      <c r="UCF48" s="539"/>
      <c r="UCG48" s="539"/>
      <c r="UCH48" s="539"/>
      <c r="UCI48" s="539"/>
      <c r="UCJ48" s="539"/>
      <c r="UCK48" s="539"/>
      <c r="UCL48" s="539"/>
      <c r="UCM48" s="539"/>
      <c r="UCN48" s="539"/>
      <c r="UCO48" s="539"/>
      <c r="UCP48" s="539"/>
      <c r="UCQ48" s="539"/>
      <c r="UCR48" s="539"/>
      <c r="UCS48" s="539"/>
      <c r="UCT48" s="539"/>
      <c r="UCU48" s="539"/>
      <c r="UCV48" s="539"/>
      <c r="UCW48" s="539"/>
      <c r="UCX48" s="539"/>
      <c r="UCY48" s="539"/>
      <c r="UCZ48" s="539"/>
      <c r="UDA48" s="539"/>
      <c r="UDB48" s="539"/>
      <c r="UDC48" s="539"/>
      <c r="UDD48" s="539"/>
      <c r="UDE48" s="539"/>
      <c r="UDF48" s="539"/>
      <c r="UDG48" s="539"/>
      <c r="UDH48" s="539"/>
      <c r="UDI48" s="539"/>
      <c r="UDJ48" s="539"/>
      <c r="UDK48" s="539"/>
      <c r="UDL48" s="539"/>
      <c r="UDM48" s="539"/>
      <c r="UDN48" s="539"/>
      <c r="UDO48" s="539"/>
      <c r="UDP48" s="539"/>
      <c r="UDQ48" s="539"/>
      <c r="UDR48" s="539"/>
      <c r="UDS48" s="539"/>
      <c r="UDT48" s="539"/>
      <c r="UDU48" s="539"/>
      <c r="UDV48" s="539"/>
      <c r="UDW48" s="539"/>
      <c r="UDX48" s="539"/>
      <c r="UDY48" s="539"/>
      <c r="UDZ48" s="539"/>
      <c r="UEA48" s="539"/>
      <c r="UEB48" s="539"/>
      <c r="UEC48" s="539"/>
      <c r="UED48" s="539"/>
      <c r="UEE48" s="539"/>
      <c r="UEF48" s="539"/>
      <c r="UEG48" s="539"/>
      <c r="UEH48" s="539"/>
      <c r="UEI48" s="539"/>
      <c r="UEJ48" s="539"/>
      <c r="UEK48" s="539"/>
      <c r="UEL48" s="539"/>
      <c r="UEM48" s="539"/>
      <c r="UEN48" s="539"/>
      <c r="UEO48" s="539"/>
      <c r="UEP48" s="539"/>
      <c r="UEQ48" s="539"/>
      <c r="UER48" s="539"/>
      <c r="UES48" s="539"/>
      <c r="UET48" s="539"/>
      <c r="UEU48" s="539"/>
      <c r="UEV48" s="539"/>
      <c r="UEW48" s="539"/>
      <c r="UEX48" s="539"/>
      <c r="UEY48" s="539"/>
      <c r="UEZ48" s="539"/>
      <c r="UFA48" s="539"/>
      <c r="UFB48" s="539"/>
      <c r="UFC48" s="539"/>
      <c r="UFD48" s="539"/>
      <c r="UFE48" s="539"/>
      <c r="UFF48" s="539"/>
      <c r="UFG48" s="539"/>
      <c r="UFH48" s="539"/>
      <c r="UFI48" s="539"/>
      <c r="UFJ48" s="539"/>
      <c r="UFK48" s="539"/>
      <c r="UFL48" s="539"/>
      <c r="UFM48" s="539"/>
      <c r="UFN48" s="539"/>
      <c r="UFO48" s="539"/>
      <c r="UFP48" s="539"/>
      <c r="UFQ48" s="539"/>
      <c r="UFR48" s="539"/>
      <c r="UFS48" s="539"/>
      <c r="UFT48" s="539"/>
      <c r="UFU48" s="539"/>
      <c r="UFV48" s="539"/>
      <c r="UFW48" s="539"/>
      <c r="UFX48" s="539"/>
      <c r="UFY48" s="539"/>
      <c r="UFZ48" s="539"/>
      <c r="UGA48" s="539"/>
      <c r="UGB48" s="539"/>
      <c r="UGC48" s="539"/>
      <c r="UGD48" s="539"/>
      <c r="UGE48" s="539"/>
      <c r="UGF48" s="539"/>
      <c r="UGG48" s="539"/>
      <c r="UGH48" s="539"/>
      <c r="UGI48" s="539"/>
      <c r="UGJ48" s="539"/>
      <c r="UGK48" s="539"/>
      <c r="UGL48" s="539"/>
      <c r="UGM48" s="539"/>
      <c r="UGN48" s="539"/>
      <c r="UGO48" s="539"/>
      <c r="UGP48" s="539"/>
      <c r="UGQ48" s="539"/>
      <c r="UGR48" s="539"/>
      <c r="UGS48" s="539"/>
      <c r="UGT48" s="539"/>
      <c r="UGU48" s="539"/>
      <c r="UGV48" s="539"/>
      <c r="UGW48" s="539"/>
      <c r="UGX48" s="539"/>
      <c r="UGY48" s="539"/>
      <c r="UGZ48" s="539"/>
      <c r="UHA48" s="539"/>
      <c r="UHB48" s="539"/>
      <c r="UHC48" s="539"/>
      <c r="UHD48" s="539"/>
      <c r="UHE48" s="539"/>
      <c r="UHF48" s="539"/>
      <c r="UHG48" s="539"/>
      <c r="UHH48" s="539"/>
      <c r="UHI48" s="539"/>
      <c r="UHJ48" s="539"/>
      <c r="UHK48" s="539"/>
      <c r="UHL48" s="539"/>
      <c r="UHM48" s="539"/>
      <c r="UHN48" s="539"/>
      <c r="UHO48" s="539"/>
      <c r="UHP48" s="539"/>
      <c r="UHQ48" s="539"/>
      <c r="UHR48" s="539"/>
      <c r="UHS48" s="539"/>
      <c r="UHT48" s="539"/>
      <c r="UHU48" s="539"/>
      <c r="UHV48" s="539"/>
      <c r="UHW48" s="539"/>
      <c r="UHX48" s="539"/>
      <c r="UHY48" s="539"/>
      <c r="UHZ48" s="539"/>
      <c r="UIA48" s="539"/>
      <c r="UIB48" s="539"/>
      <c r="UIC48" s="539"/>
      <c r="UID48" s="539"/>
      <c r="UIE48" s="539"/>
      <c r="UIF48" s="539"/>
      <c r="UIG48" s="539"/>
      <c r="UIH48" s="539"/>
      <c r="UII48" s="539"/>
      <c r="UIJ48" s="539"/>
      <c r="UIK48" s="539"/>
      <c r="UIL48" s="539"/>
      <c r="UIM48" s="539"/>
      <c r="UIN48" s="539"/>
      <c r="UIO48" s="539"/>
      <c r="UIP48" s="539"/>
      <c r="UIQ48" s="539"/>
      <c r="UIR48" s="539"/>
      <c r="UIS48" s="539"/>
      <c r="UIT48" s="539"/>
      <c r="UIU48" s="539"/>
      <c r="UIV48" s="539"/>
      <c r="UIW48" s="539"/>
      <c r="UIX48" s="539"/>
      <c r="UIY48" s="539"/>
      <c r="UIZ48" s="539"/>
      <c r="UJA48" s="539"/>
      <c r="UJB48" s="539"/>
      <c r="UJC48" s="539"/>
      <c r="UJD48" s="539"/>
      <c r="UJE48" s="539"/>
      <c r="UJF48" s="539"/>
      <c r="UJG48" s="539"/>
      <c r="UJH48" s="539"/>
      <c r="UJI48" s="539"/>
      <c r="UJJ48" s="539"/>
      <c r="UJK48" s="539"/>
      <c r="UJL48" s="539"/>
      <c r="UJM48" s="539"/>
      <c r="UJN48" s="539"/>
      <c r="UJO48" s="539"/>
      <c r="UJP48" s="539"/>
      <c r="UJQ48" s="539"/>
      <c r="UJR48" s="539"/>
      <c r="UJS48" s="539"/>
      <c r="UJT48" s="539"/>
      <c r="UJU48" s="539"/>
      <c r="UJV48" s="539"/>
      <c r="UJW48" s="539"/>
      <c r="UJX48" s="539"/>
      <c r="UJY48" s="539"/>
      <c r="UJZ48" s="539"/>
      <c r="UKA48" s="539"/>
      <c r="UKB48" s="539"/>
      <c r="UKC48" s="539"/>
      <c r="UKD48" s="539"/>
      <c r="UKE48" s="539"/>
      <c r="UKF48" s="539"/>
      <c r="UKG48" s="539"/>
      <c r="UKH48" s="539"/>
      <c r="UKI48" s="539"/>
      <c r="UKJ48" s="539"/>
      <c r="UKK48" s="539"/>
      <c r="UKL48" s="539"/>
      <c r="UKM48" s="539"/>
      <c r="UKN48" s="539"/>
      <c r="UKO48" s="539"/>
      <c r="UKP48" s="539"/>
      <c r="UKQ48" s="539"/>
      <c r="UKR48" s="539"/>
      <c r="UKS48" s="539"/>
      <c r="UKT48" s="539"/>
      <c r="UKU48" s="539"/>
      <c r="UKV48" s="539"/>
      <c r="UKW48" s="539"/>
      <c r="UKX48" s="539"/>
      <c r="UKY48" s="539"/>
      <c r="UKZ48" s="539"/>
      <c r="ULA48" s="539"/>
      <c r="ULB48" s="539"/>
      <c r="ULC48" s="539"/>
      <c r="ULD48" s="539"/>
      <c r="ULE48" s="539"/>
      <c r="ULF48" s="539"/>
      <c r="ULG48" s="539"/>
      <c r="ULH48" s="539"/>
      <c r="ULI48" s="539"/>
      <c r="ULJ48" s="539"/>
      <c r="ULK48" s="539"/>
      <c r="ULL48" s="539"/>
      <c r="ULM48" s="539"/>
      <c r="ULN48" s="539"/>
      <c r="ULO48" s="539"/>
      <c r="ULP48" s="539"/>
      <c r="ULQ48" s="539"/>
      <c r="ULR48" s="539"/>
      <c r="ULS48" s="539"/>
      <c r="ULT48" s="539"/>
      <c r="ULU48" s="539"/>
      <c r="ULV48" s="539"/>
      <c r="ULW48" s="539"/>
      <c r="ULX48" s="539"/>
      <c r="ULY48" s="539"/>
      <c r="ULZ48" s="539"/>
      <c r="UMA48" s="539"/>
      <c r="UMB48" s="539"/>
      <c r="UMC48" s="539"/>
      <c r="UMD48" s="539"/>
      <c r="UME48" s="539"/>
      <c r="UMF48" s="539"/>
      <c r="UMG48" s="539"/>
      <c r="UMH48" s="539"/>
      <c r="UMI48" s="539"/>
      <c r="UMJ48" s="539"/>
      <c r="UMK48" s="539"/>
      <c r="UML48" s="539"/>
      <c r="UMM48" s="539"/>
      <c r="UMN48" s="539"/>
      <c r="UMO48" s="539"/>
      <c r="UMP48" s="539"/>
      <c r="UMQ48" s="539"/>
      <c r="UMR48" s="539"/>
      <c r="UMS48" s="539"/>
      <c r="UMT48" s="539"/>
      <c r="UMU48" s="539"/>
      <c r="UMV48" s="539"/>
      <c r="UMW48" s="539"/>
      <c r="UMX48" s="539"/>
      <c r="UMY48" s="539"/>
      <c r="UMZ48" s="539"/>
      <c r="UNA48" s="539"/>
      <c r="UNB48" s="539"/>
      <c r="UNC48" s="539"/>
      <c r="UND48" s="539"/>
      <c r="UNE48" s="539"/>
      <c r="UNF48" s="539"/>
      <c r="UNG48" s="539"/>
      <c r="UNH48" s="539"/>
      <c r="UNI48" s="539"/>
      <c r="UNJ48" s="539"/>
      <c r="UNK48" s="539"/>
      <c r="UNL48" s="539"/>
      <c r="UNM48" s="539"/>
      <c r="UNN48" s="539"/>
      <c r="UNO48" s="539"/>
      <c r="UNP48" s="539"/>
      <c r="UNQ48" s="539"/>
      <c r="UNR48" s="539"/>
      <c r="UNS48" s="539"/>
      <c r="UNT48" s="539"/>
      <c r="UNU48" s="539"/>
      <c r="UNV48" s="539"/>
      <c r="UNW48" s="539"/>
      <c r="UNX48" s="539"/>
      <c r="UNY48" s="539"/>
      <c r="UNZ48" s="539"/>
      <c r="UOA48" s="539"/>
      <c r="UOB48" s="539"/>
      <c r="UOC48" s="539"/>
      <c r="UOD48" s="539"/>
      <c r="UOE48" s="539"/>
      <c r="UOF48" s="539"/>
      <c r="UOG48" s="539"/>
      <c r="UOH48" s="539"/>
      <c r="UOI48" s="539"/>
      <c r="UOJ48" s="539"/>
      <c r="UOK48" s="539"/>
      <c r="UOL48" s="539"/>
      <c r="UOM48" s="539"/>
      <c r="UON48" s="539"/>
      <c r="UOO48" s="539"/>
      <c r="UOP48" s="539"/>
      <c r="UOQ48" s="539"/>
      <c r="UOR48" s="539"/>
      <c r="UOS48" s="539"/>
      <c r="UOT48" s="539"/>
      <c r="UOU48" s="539"/>
      <c r="UOV48" s="539"/>
      <c r="UOW48" s="539"/>
      <c r="UOX48" s="539"/>
      <c r="UOY48" s="539"/>
      <c r="UOZ48" s="539"/>
      <c r="UPA48" s="539"/>
      <c r="UPB48" s="539"/>
      <c r="UPC48" s="539"/>
      <c r="UPD48" s="539"/>
      <c r="UPE48" s="539"/>
      <c r="UPF48" s="539"/>
      <c r="UPG48" s="539"/>
      <c r="UPH48" s="539"/>
      <c r="UPI48" s="539"/>
      <c r="UPJ48" s="539"/>
      <c r="UPK48" s="539"/>
      <c r="UPL48" s="539"/>
      <c r="UPM48" s="539"/>
      <c r="UPN48" s="539"/>
      <c r="UPO48" s="539"/>
      <c r="UPP48" s="539"/>
      <c r="UPQ48" s="539"/>
      <c r="UPR48" s="539"/>
      <c r="UPS48" s="539"/>
      <c r="UPT48" s="539"/>
      <c r="UPU48" s="539"/>
      <c r="UPV48" s="539"/>
      <c r="UPW48" s="539"/>
      <c r="UPX48" s="539"/>
      <c r="UPY48" s="539"/>
      <c r="UPZ48" s="539"/>
      <c r="UQA48" s="539"/>
      <c r="UQB48" s="539"/>
      <c r="UQC48" s="539"/>
      <c r="UQD48" s="539"/>
      <c r="UQE48" s="539"/>
      <c r="UQF48" s="539"/>
      <c r="UQG48" s="539"/>
      <c r="UQH48" s="539"/>
      <c r="UQI48" s="539"/>
      <c r="UQJ48" s="539"/>
      <c r="UQK48" s="539"/>
      <c r="UQL48" s="539"/>
      <c r="UQM48" s="539"/>
      <c r="UQN48" s="539"/>
      <c r="UQO48" s="539"/>
      <c r="UQP48" s="539"/>
      <c r="UQQ48" s="539"/>
      <c r="UQR48" s="539"/>
      <c r="UQS48" s="539"/>
      <c r="UQT48" s="539"/>
      <c r="UQU48" s="539"/>
      <c r="UQV48" s="539"/>
      <c r="UQW48" s="539"/>
      <c r="UQX48" s="539"/>
      <c r="UQY48" s="539"/>
      <c r="UQZ48" s="539"/>
      <c r="URA48" s="539"/>
      <c r="URB48" s="539"/>
      <c r="URC48" s="539"/>
      <c r="URD48" s="539"/>
      <c r="URE48" s="539"/>
      <c r="URF48" s="539"/>
      <c r="URG48" s="539"/>
      <c r="URH48" s="539"/>
      <c r="URI48" s="539"/>
      <c r="URJ48" s="539"/>
      <c r="URK48" s="539"/>
      <c r="URL48" s="539"/>
      <c r="URM48" s="539"/>
      <c r="URN48" s="539"/>
      <c r="URO48" s="539"/>
      <c r="URP48" s="539"/>
      <c r="URQ48" s="539"/>
      <c r="URR48" s="539"/>
      <c r="URS48" s="539"/>
      <c r="URT48" s="539"/>
      <c r="URU48" s="539"/>
      <c r="URV48" s="539"/>
      <c r="URW48" s="539"/>
      <c r="URX48" s="539"/>
      <c r="URY48" s="539"/>
      <c r="URZ48" s="539"/>
      <c r="USA48" s="539"/>
      <c r="USB48" s="539"/>
      <c r="USC48" s="539"/>
      <c r="USD48" s="539"/>
      <c r="USE48" s="539"/>
      <c r="USF48" s="539"/>
      <c r="USG48" s="539"/>
      <c r="USH48" s="539"/>
      <c r="USI48" s="539"/>
      <c r="USJ48" s="539"/>
      <c r="USK48" s="539"/>
      <c r="USL48" s="539"/>
      <c r="USM48" s="539"/>
      <c r="USN48" s="539"/>
      <c r="USO48" s="539"/>
      <c r="USP48" s="539"/>
      <c r="USQ48" s="539"/>
      <c r="USR48" s="539"/>
      <c r="USS48" s="539"/>
      <c r="UST48" s="539"/>
      <c r="USU48" s="539"/>
      <c r="USV48" s="539"/>
      <c r="USW48" s="539"/>
      <c r="USX48" s="539"/>
      <c r="USY48" s="539"/>
      <c r="USZ48" s="539"/>
      <c r="UTA48" s="539"/>
      <c r="UTB48" s="539"/>
      <c r="UTC48" s="539"/>
      <c r="UTD48" s="539"/>
      <c r="UTE48" s="539"/>
      <c r="UTF48" s="539"/>
      <c r="UTG48" s="539"/>
      <c r="UTH48" s="539"/>
      <c r="UTI48" s="539"/>
      <c r="UTJ48" s="539"/>
      <c r="UTK48" s="539"/>
      <c r="UTL48" s="539"/>
      <c r="UTM48" s="539"/>
      <c r="UTN48" s="539"/>
      <c r="UTO48" s="539"/>
      <c r="UTP48" s="539"/>
      <c r="UTQ48" s="539"/>
      <c r="UTR48" s="539"/>
      <c r="UTS48" s="539"/>
      <c r="UTT48" s="539"/>
      <c r="UTU48" s="539"/>
      <c r="UTV48" s="539"/>
      <c r="UTW48" s="539"/>
      <c r="UTX48" s="539"/>
      <c r="UTY48" s="539"/>
      <c r="UTZ48" s="539"/>
      <c r="UUA48" s="539"/>
      <c r="UUB48" s="539"/>
      <c r="UUC48" s="539"/>
      <c r="UUD48" s="539"/>
      <c r="UUE48" s="539"/>
      <c r="UUF48" s="539"/>
      <c r="UUG48" s="539"/>
      <c r="UUH48" s="539"/>
      <c r="UUI48" s="539"/>
      <c r="UUJ48" s="539"/>
      <c r="UUK48" s="539"/>
      <c r="UUL48" s="539"/>
      <c r="UUM48" s="539"/>
      <c r="UUN48" s="539"/>
      <c r="UUO48" s="539"/>
      <c r="UUP48" s="539"/>
      <c r="UUQ48" s="539"/>
      <c r="UUR48" s="539"/>
      <c r="UUS48" s="539"/>
      <c r="UUT48" s="539"/>
      <c r="UUU48" s="539"/>
      <c r="UUV48" s="539"/>
      <c r="UUW48" s="539"/>
      <c r="UUX48" s="539"/>
      <c r="UUY48" s="539"/>
      <c r="UUZ48" s="539"/>
      <c r="UVA48" s="539"/>
      <c r="UVB48" s="539"/>
      <c r="UVC48" s="539"/>
      <c r="UVD48" s="539"/>
      <c r="UVE48" s="539"/>
      <c r="UVF48" s="539"/>
      <c r="UVG48" s="539"/>
      <c r="UVH48" s="539"/>
      <c r="UVI48" s="539"/>
      <c r="UVJ48" s="539"/>
      <c r="UVK48" s="539"/>
      <c r="UVL48" s="539"/>
      <c r="UVM48" s="539"/>
      <c r="UVN48" s="539"/>
      <c r="UVO48" s="539"/>
      <c r="UVP48" s="539"/>
      <c r="UVQ48" s="539"/>
      <c r="UVR48" s="539"/>
      <c r="UVS48" s="539"/>
      <c r="UVT48" s="539"/>
      <c r="UVU48" s="539"/>
      <c r="UVV48" s="539"/>
      <c r="UVW48" s="539"/>
      <c r="UVX48" s="539"/>
      <c r="UVY48" s="539"/>
      <c r="UVZ48" s="539"/>
      <c r="UWA48" s="539"/>
      <c r="UWB48" s="539"/>
      <c r="UWC48" s="539"/>
      <c r="UWD48" s="539"/>
      <c r="UWE48" s="539"/>
      <c r="UWF48" s="539"/>
      <c r="UWG48" s="539"/>
      <c r="UWH48" s="539"/>
      <c r="UWI48" s="539"/>
      <c r="UWJ48" s="539"/>
      <c r="UWK48" s="539"/>
      <c r="UWL48" s="539"/>
      <c r="UWM48" s="539"/>
      <c r="UWN48" s="539"/>
      <c r="UWO48" s="539"/>
      <c r="UWP48" s="539"/>
      <c r="UWQ48" s="539"/>
      <c r="UWR48" s="539"/>
      <c r="UWS48" s="539"/>
      <c r="UWT48" s="539"/>
      <c r="UWU48" s="539"/>
      <c r="UWV48" s="539"/>
      <c r="UWW48" s="539"/>
      <c r="UWX48" s="539"/>
      <c r="UWY48" s="539"/>
      <c r="UWZ48" s="539"/>
      <c r="UXA48" s="539"/>
      <c r="UXB48" s="539"/>
      <c r="UXC48" s="539"/>
      <c r="UXD48" s="539"/>
      <c r="UXE48" s="539"/>
      <c r="UXF48" s="539"/>
      <c r="UXG48" s="539"/>
      <c r="UXH48" s="539"/>
      <c r="UXI48" s="539"/>
      <c r="UXJ48" s="539"/>
      <c r="UXK48" s="539"/>
      <c r="UXL48" s="539"/>
      <c r="UXM48" s="539"/>
      <c r="UXN48" s="539"/>
      <c r="UXO48" s="539"/>
      <c r="UXP48" s="539"/>
      <c r="UXQ48" s="539"/>
      <c r="UXR48" s="539"/>
      <c r="UXS48" s="539"/>
      <c r="UXT48" s="539"/>
      <c r="UXU48" s="539"/>
      <c r="UXV48" s="539"/>
      <c r="UXW48" s="539"/>
      <c r="UXX48" s="539"/>
      <c r="UXY48" s="539"/>
      <c r="UXZ48" s="539"/>
      <c r="UYA48" s="539"/>
      <c r="UYB48" s="539"/>
      <c r="UYC48" s="539"/>
      <c r="UYD48" s="539"/>
      <c r="UYE48" s="539"/>
      <c r="UYF48" s="539"/>
      <c r="UYG48" s="539"/>
      <c r="UYH48" s="539"/>
      <c r="UYI48" s="539"/>
      <c r="UYJ48" s="539"/>
      <c r="UYK48" s="539"/>
      <c r="UYL48" s="539"/>
      <c r="UYM48" s="539"/>
      <c r="UYN48" s="539"/>
      <c r="UYO48" s="539"/>
      <c r="UYP48" s="539"/>
      <c r="UYQ48" s="539"/>
      <c r="UYR48" s="539"/>
      <c r="UYS48" s="539"/>
      <c r="UYT48" s="539"/>
      <c r="UYU48" s="539"/>
      <c r="UYV48" s="539"/>
      <c r="UYW48" s="539"/>
      <c r="UYX48" s="539"/>
      <c r="UYY48" s="539"/>
      <c r="UYZ48" s="539"/>
      <c r="UZA48" s="539"/>
      <c r="UZB48" s="539"/>
      <c r="UZC48" s="539"/>
      <c r="UZD48" s="539"/>
      <c r="UZE48" s="539"/>
      <c r="UZF48" s="539"/>
      <c r="UZG48" s="539"/>
      <c r="UZH48" s="539"/>
      <c r="UZI48" s="539"/>
      <c r="UZJ48" s="539"/>
      <c r="UZK48" s="539"/>
      <c r="UZL48" s="539"/>
      <c r="UZM48" s="539"/>
      <c r="UZN48" s="539"/>
      <c r="UZO48" s="539"/>
      <c r="UZP48" s="539"/>
      <c r="UZQ48" s="539"/>
      <c r="UZR48" s="539"/>
      <c r="UZS48" s="539"/>
      <c r="UZT48" s="539"/>
      <c r="UZU48" s="539"/>
      <c r="UZV48" s="539"/>
      <c r="UZW48" s="539"/>
      <c r="UZX48" s="539"/>
      <c r="UZY48" s="539"/>
      <c r="UZZ48" s="539"/>
      <c r="VAA48" s="539"/>
      <c r="VAB48" s="539"/>
      <c r="VAC48" s="539"/>
      <c r="VAD48" s="539"/>
      <c r="VAE48" s="539"/>
      <c r="VAF48" s="539"/>
      <c r="VAG48" s="539"/>
      <c r="VAH48" s="539"/>
      <c r="VAI48" s="539"/>
      <c r="VAJ48" s="539"/>
      <c r="VAK48" s="539"/>
      <c r="VAL48" s="539"/>
      <c r="VAM48" s="539"/>
      <c r="VAN48" s="539"/>
      <c r="VAO48" s="539"/>
      <c r="VAP48" s="539"/>
      <c r="VAQ48" s="539"/>
      <c r="VAR48" s="539"/>
      <c r="VAS48" s="539"/>
      <c r="VAT48" s="539"/>
      <c r="VAU48" s="539"/>
      <c r="VAV48" s="539"/>
      <c r="VAW48" s="539"/>
      <c r="VAX48" s="539"/>
      <c r="VAY48" s="539"/>
      <c r="VAZ48" s="539"/>
      <c r="VBA48" s="539"/>
      <c r="VBB48" s="539"/>
      <c r="VBC48" s="539"/>
      <c r="VBD48" s="539"/>
      <c r="VBE48" s="539"/>
      <c r="VBF48" s="539"/>
      <c r="VBG48" s="539"/>
      <c r="VBH48" s="539"/>
      <c r="VBI48" s="539"/>
      <c r="VBJ48" s="539"/>
      <c r="VBK48" s="539"/>
      <c r="VBL48" s="539"/>
      <c r="VBM48" s="539"/>
      <c r="VBN48" s="539"/>
      <c r="VBO48" s="539"/>
      <c r="VBP48" s="539"/>
      <c r="VBQ48" s="539"/>
      <c r="VBR48" s="539"/>
      <c r="VBS48" s="539"/>
      <c r="VBT48" s="539"/>
      <c r="VBU48" s="539"/>
      <c r="VBV48" s="539"/>
      <c r="VBW48" s="539"/>
      <c r="VBX48" s="539"/>
      <c r="VBY48" s="539"/>
      <c r="VBZ48" s="539"/>
      <c r="VCA48" s="539"/>
      <c r="VCB48" s="539"/>
      <c r="VCC48" s="539"/>
      <c r="VCD48" s="539"/>
      <c r="VCE48" s="539"/>
      <c r="VCF48" s="539"/>
      <c r="VCG48" s="539"/>
      <c r="VCH48" s="539"/>
      <c r="VCI48" s="539"/>
      <c r="VCJ48" s="539"/>
      <c r="VCK48" s="539"/>
      <c r="VCL48" s="539"/>
      <c r="VCM48" s="539"/>
      <c r="VCN48" s="539"/>
      <c r="VCO48" s="539"/>
      <c r="VCP48" s="539"/>
      <c r="VCQ48" s="539"/>
      <c r="VCR48" s="539"/>
      <c r="VCS48" s="539"/>
      <c r="VCT48" s="539"/>
      <c r="VCU48" s="539"/>
      <c r="VCV48" s="539"/>
      <c r="VCW48" s="539"/>
      <c r="VCX48" s="539"/>
      <c r="VCY48" s="539"/>
      <c r="VCZ48" s="539"/>
      <c r="VDA48" s="539"/>
      <c r="VDB48" s="539"/>
      <c r="VDC48" s="539"/>
      <c r="VDD48" s="539"/>
      <c r="VDE48" s="539"/>
      <c r="VDF48" s="539"/>
      <c r="VDG48" s="539"/>
      <c r="VDH48" s="539"/>
      <c r="VDI48" s="539"/>
      <c r="VDJ48" s="539"/>
      <c r="VDK48" s="539"/>
      <c r="VDL48" s="539"/>
      <c r="VDM48" s="539"/>
      <c r="VDN48" s="539"/>
      <c r="VDO48" s="539"/>
      <c r="VDP48" s="539"/>
      <c r="VDQ48" s="539"/>
      <c r="VDR48" s="539"/>
      <c r="VDS48" s="539"/>
      <c r="VDT48" s="539"/>
      <c r="VDU48" s="539"/>
      <c r="VDV48" s="539"/>
      <c r="VDW48" s="539"/>
      <c r="VDX48" s="539"/>
      <c r="VDY48" s="539"/>
      <c r="VDZ48" s="539"/>
      <c r="VEA48" s="539"/>
      <c r="VEB48" s="539"/>
      <c r="VEC48" s="539"/>
      <c r="VED48" s="539"/>
      <c r="VEE48" s="539"/>
      <c r="VEF48" s="539"/>
      <c r="VEG48" s="539"/>
      <c r="VEH48" s="539"/>
      <c r="VEI48" s="539"/>
      <c r="VEJ48" s="539"/>
      <c r="VEK48" s="539"/>
      <c r="VEL48" s="539"/>
      <c r="VEM48" s="539"/>
      <c r="VEN48" s="539"/>
      <c r="VEO48" s="539"/>
      <c r="VEP48" s="539"/>
      <c r="VEQ48" s="539"/>
      <c r="VER48" s="539"/>
      <c r="VES48" s="539"/>
      <c r="VET48" s="539"/>
      <c r="VEU48" s="539"/>
      <c r="VEV48" s="539"/>
      <c r="VEW48" s="539"/>
      <c r="VEX48" s="539"/>
      <c r="VEY48" s="539"/>
      <c r="VEZ48" s="539"/>
      <c r="VFA48" s="539"/>
      <c r="VFB48" s="539"/>
      <c r="VFC48" s="539"/>
      <c r="VFD48" s="539"/>
      <c r="VFE48" s="539"/>
      <c r="VFF48" s="539"/>
      <c r="VFG48" s="539"/>
      <c r="VFH48" s="539"/>
      <c r="VFI48" s="539"/>
      <c r="VFJ48" s="539"/>
      <c r="VFK48" s="539"/>
      <c r="VFL48" s="539"/>
      <c r="VFM48" s="539"/>
      <c r="VFN48" s="539"/>
      <c r="VFO48" s="539"/>
      <c r="VFP48" s="539"/>
      <c r="VFQ48" s="539"/>
      <c r="VFR48" s="539"/>
      <c r="VFS48" s="539"/>
      <c r="VFT48" s="539"/>
      <c r="VFU48" s="539"/>
      <c r="VFV48" s="539"/>
      <c r="VFW48" s="539"/>
      <c r="VFX48" s="539"/>
      <c r="VFY48" s="539"/>
      <c r="VFZ48" s="539"/>
      <c r="VGA48" s="539"/>
      <c r="VGB48" s="539"/>
      <c r="VGC48" s="539"/>
      <c r="VGD48" s="539"/>
      <c r="VGE48" s="539"/>
      <c r="VGF48" s="539"/>
      <c r="VGG48" s="539"/>
      <c r="VGH48" s="539"/>
      <c r="VGI48" s="539"/>
      <c r="VGJ48" s="539"/>
      <c r="VGK48" s="539"/>
      <c r="VGL48" s="539"/>
      <c r="VGM48" s="539"/>
      <c r="VGN48" s="539"/>
      <c r="VGO48" s="539"/>
      <c r="VGP48" s="539"/>
      <c r="VGQ48" s="539"/>
      <c r="VGR48" s="539"/>
      <c r="VGS48" s="539"/>
      <c r="VGT48" s="539"/>
      <c r="VGU48" s="539"/>
      <c r="VGV48" s="539"/>
      <c r="VGW48" s="539"/>
      <c r="VGX48" s="539"/>
      <c r="VGY48" s="539"/>
      <c r="VGZ48" s="539"/>
      <c r="VHA48" s="539"/>
      <c r="VHB48" s="539"/>
      <c r="VHC48" s="539"/>
      <c r="VHD48" s="539"/>
      <c r="VHE48" s="539"/>
      <c r="VHF48" s="539"/>
      <c r="VHG48" s="539"/>
      <c r="VHH48" s="539"/>
      <c r="VHI48" s="539"/>
      <c r="VHJ48" s="539"/>
      <c r="VHK48" s="539"/>
      <c r="VHL48" s="539"/>
      <c r="VHM48" s="539"/>
      <c r="VHN48" s="539"/>
      <c r="VHO48" s="539"/>
      <c r="VHP48" s="539"/>
      <c r="VHQ48" s="539"/>
      <c r="VHR48" s="539"/>
      <c r="VHS48" s="539"/>
      <c r="VHT48" s="539"/>
      <c r="VHU48" s="539"/>
      <c r="VHV48" s="539"/>
      <c r="VHW48" s="539"/>
      <c r="VHX48" s="539"/>
      <c r="VHY48" s="539"/>
      <c r="VHZ48" s="539"/>
      <c r="VIA48" s="539"/>
      <c r="VIB48" s="539"/>
      <c r="VIC48" s="539"/>
      <c r="VID48" s="539"/>
      <c r="VIE48" s="539"/>
      <c r="VIF48" s="539"/>
      <c r="VIG48" s="539"/>
      <c r="VIH48" s="539"/>
      <c r="VII48" s="539"/>
      <c r="VIJ48" s="539"/>
      <c r="VIK48" s="539"/>
      <c r="VIL48" s="539"/>
      <c r="VIM48" s="539"/>
      <c r="VIN48" s="539"/>
      <c r="VIO48" s="539"/>
      <c r="VIP48" s="539"/>
      <c r="VIQ48" s="539"/>
      <c r="VIR48" s="539"/>
      <c r="VIS48" s="539"/>
      <c r="VIT48" s="539"/>
      <c r="VIU48" s="539"/>
      <c r="VIV48" s="539"/>
      <c r="VIW48" s="539"/>
      <c r="VIX48" s="539"/>
      <c r="VIY48" s="539"/>
      <c r="VIZ48" s="539"/>
      <c r="VJA48" s="539"/>
      <c r="VJB48" s="539"/>
      <c r="VJC48" s="539"/>
      <c r="VJD48" s="539"/>
      <c r="VJE48" s="539"/>
      <c r="VJF48" s="539"/>
      <c r="VJG48" s="539"/>
      <c r="VJH48" s="539"/>
      <c r="VJI48" s="539"/>
      <c r="VJJ48" s="539"/>
      <c r="VJK48" s="539"/>
      <c r="VJL48" s="539"/>
      <c r="VJM48" s="539"/>
      <c r="VJN48" s="539"/>
      <c r="VJO48" s="539"/>
      <c r="VJP48" s="539"/>
      <c r="VJQ48" s="539"/>
      <c r="VJR48" s="539"/>
      <c r="VJS48" s="539"/>
      <c r="VJT48" s="539"/>
      <c r="VJU48" s="539"/>
      <c r="VJV48" s="539"/>
      <c r="VJW48" s="539"/>
      <c r="VJX48" s="539"/>
      <c r="VJY48" s="539"/>
      <c r="VJZ48" s="539"/>
      <c r="VKA48" s="539"/>
      <c r="VKB48" s="539"/>
      <c r="VKC48" s="539"/>
      <c r="VKD48" s="539"/>
      <c r="VKE48" s="539"/>
      <c r="VKF48" s="539"/>
      <c r="VKG48" s="539"/>
      <c r="VKH48" s="539"/>
      <c r="VKI48" s="539"/>
      <c r="VKJ48" s="539"/>
      <c r="VKK48" s="539"/>
      <c r="VKL48" s="539"/>
      <c r="VKM48" s="539"/>
      <c r="VKN48" s="539"/>
      <c r="VKO48" s="539"/>
      <c r="VKP48" s="539"/>
      <c r="VKQ48" s="539"/>
      <c r="VKR48" s="539"/>
      <c r="VKS48" s="539"/>
      <c r="VKT48" s="539"/>
      <c r="VKU48" s="539"/>
      <c r="VKV48" s="539"/>
      <c r="VKW48" s="539"/>
      <c r="VKX48" s="539"/>
      <c r="VKY48" s="539"/>
      <c r="VKZ48" s="539"/>
      <c r="VLA48" s="539"/>
      <c r="VLB48" s="539"/>
      <c r="VLC48" s="539"/>
      <c r="VLD48" s="539"/>
      <c r="VLE48" s="539"/>
      <c r="VLF48" s="539"/>
      <c r="VLG48" s="539"/>
      <c r="VLH48" s="539"/>
      <c r="VLI48" s="539"/>
      <c r="VLJ48" s="539"/>
      <c r="VLK48" s="539"/>
      <c r="VLL48" s="539"/>
      <c r="VLM48" s="539"/>
      <c r="VLN48" s="539"/>
      <c r="VLO48" s="539"/>
      <c r="VLP48" s="539"/>
      <c r="VLQ48" s="539"/>
      <c r="VLR48" s="539"/>
      <c r="VLS48" s="539"/>
      <c r="VLT48" s="539"/>
      <c r="VLU48" s="539"/>
      <c r="VLV48" s="539"/>
      <c r="VLW48" s="539"/>
      <c r="VLX48" s="539"/>
      <c r="VLY48" s="539"/>
      <c r="VLZ48" s="539"/>
      <c r="VMA48" s="539"/>
      <c r="VMB48" s="539"/>
      <c r="VMC48" s="539"/>
      <c r="VMD48" s="539"/>
      <c r="VME48" s="539"/>
      <c r="VMF48" s="539"/>
      <c r="VMG48" s="539"/>
      <c r="VMH48" s="539"/>
      <c r="VMI48" s="539"/>
      <c r="VMJ48" s="539"/>
      <c r="VMK48" s="539"/>
      <c r="VML48" s="539"/>
      <c r="VMM48" s="539"/>
      <c r="VMN48" s="539"/>
      <c r="VMO48" s="539"/>
      <c r="VMP48" s="539"/>
      <c r="VMQ48" s="539"/>
      <c r="VMR48" s="539"/>
      <c r="VMS48" s="539"/>
      <c r="VMT48" s="539"/>
      <c r="VMU48" s="539"/>
      <c r="VMV48" s="539"/>
      <c r="VMW48" s="539"/>
      <c r="VMX48" s="539"/>
      <c r="VMY48" s="539"/>
      <c r="VMZ48" s="539"/>
      <c r="VNA48" s="539"/>
      <c r="VNB48" s="539"/>
      <c r="VNC48" s="539"/>
      <c r="VND48" s="539"/>
      <c r="VNE48" s="539"/>
      <c r="VNF48" s="539"/>
      <c r="VNG48" s="539"/>
      <c r="VNH48" s="539"/>
      <c r="VNI48" s="539"/>
      <c r="VNJ48" s="539"/>
      <c r="VNK48" s="539"/>
      <c r="VNL48" s="539"/>
      <c r="VNM48" s="539"/>
      <c r="VNN48" s="539"/>
      <c r="VNO48" s="539"/>
      <c r="VNP48" s="539"/>
      <c r="VNQ48" s="539"/>
      <c r="VNR48" s="539"/>
      <c r="VNS48" s="539"/>
      <c r="VNT48" s="539"/>
      <c r="VNU48" s="539"/>
      <c r="VNV48" s="539"/>
      <c r="VNW48" s="539"/>
      <c r="VNX48" s="539"/>
      <c r="VNY48" s="539"/>
      <c r="VNZ48" s="539"/>
      <c r="VOA48" s="539"/>
      <c r="VOB48" s="539"/>
      <c r="VOC48" s="539"/>
      <c r="VOD48" s="539"/>
      <c r="VOE48" s="539"/>
      <c r="VOF48" s="539"/>
      <c r="VOG48" s="539"/>
      <c r="VOH48" s="539"/>
      <c r="VOI48" s="539"/>
      <c r="VOJ48" s="539"/>
      <c r="VOK48" s="539"/>
      <c r="VOL48" s="539"/>
      <c r="VOM48" s="539"/>
      <c r="VON48" s="539"/>
      <c r="VOO48" s="539"/>
      <c r="VOP48" s="539"/>
      <c r="VOQ48" s="539"/>
      <c r="VOR48" s="539"/>
      <c r="VOS48" s="539"/>
      <c r="VOT48" s="539"/>
      <c r="VOU48" s="539"/>
      <c r="VOV48" s="539"/>
      <c r="VOW48" s="539"/>
      <c r="VOX48" s="539"/>
      <c r="VOY48" s="539"/>
      <c r="VOZ48" s="539"/>
      <c r="VPA48" s="539"/>
      <c r="VPB48" s="539"/>
      <c r="VPC48" s="539"/>
      <c r="VPD48" s="539"/>
      <c r="VPE48" s="539"/>
      <c r="VPF48" s="539"/>
      <c r="VPG48" s="539"/>
      <c r="VPH48" s="539"/>
      <c r="VPI48" s="539"/>
      <c r="VPJ48" s="539"/>
      <c r="VPK48" s="539"/>
      <c r="VPL48" s="539"/>
      <c r="VPM48" s="539"/>
      <c r="VPN48" s="539"/>
      <c r="VPO48" s="539"/>
      <c r="VPP48" s="539"/>
      <c r="VPQ48" s="539"/>
      <c r="VPR48" s="539"/>
      <c r="VPS48" s="539"/>
      <c r="VPT48" s="539"/>
      <c r="VPU48" s="539"/>
      <c r="VPV48" s="539"/>
      <c r="VPW48" s="539"/>
      <c r="VPX48" s="539"/>
      <c r="VPY48" s="539"/>
      <c r="VPZ48" s="539"/>
      <c r="VQA48" s="539"/>
      <c r="VQB48" s="539"/>
      <c r="VQC48" s="539"/>
      <c r="VQD48" s="539"/>
      <c r="VQE48" s="539"/>
      <c r="VQF48" s="539"/>
      <c r="VQG48" s="539"/>
      <c r="VQH48" s="539"/>
      <c r="VQI48" s="539"/>
      <c r="VQJ48" s="539"/>
      <c r="VQK48" s="539"/>
      <c r="VQL48" s="539"/>
      <c r="VQM48" s="539"/>
      <c r="VQN48" s="539"/>
      <c r="VQO48" s="539"/>
      <c r="VQP48" s="539"/>
      <c r="VQQ48" s="539"/>
      <c r="VQR48" s="539"/>
      <c r="VQS48" s="539"/>
      <c r="VQT48" s="539"/>
      <c r="VQU48" s="539"/>
      <c r="VQV48" s="539"/>
      <c r="VQW48" s="539"/>
      <c r="VQX48" s="539"/>
      <c r="VQY48" s="539"/>
      <c r="VQZ48" s="539"/>
      <c r="VRA48" s="539"/>
      <c r="VRB48" s="539"/>
      <c r="VRC48" s="539"/>
      <c r="VRD48" s="539"/>
      <c r="VRE48" s="539"/>
      <c r="VRF48" s="539"/>
      <c r="VRG48" s="539"/>
      <c r="VRH48" s="539"/>
      <c r="VRI48" s="539"/>
      <c r="VRJ48" s="539"/>
      <c r="VRK48" s="539"/>
      <c r="VRL48" s="539"/>
      <c r="VRM48" s="539"/>
      <c r="VRN48" s="539"/>
      <c r="VRO48" s="539"/>
      <c r="VRP48" s="539"/>
      <c r="VRQ48" s="539"/>
      <c r="VRR48" s="539"/>
      <c r="VRS48" s="539"/>
      <c r="VRT48" s="539"/>
      <c r="VRU48" s="539"/>
      <c r="VRV48" s="539"/>
      <c r="VRW48" s="539"/>
      <c r="VRX48" s="539"/>
      <c r="VRY48" s="539"/>
      <c r="VRZ48" s="539"/>
      <c r="VSA48" s="539"/>
      <c r="VSB48" s="539"/>
      <c r="VSC48" s="539"/>
      <c r="VSD48" s="539"/>
      <c r="VSE48" s="539"/>
      <c r="VSF48" s="539"/>
      <c r="VSG48" s="539"/>
      <c r="VSH48" s="539"/>
      <c r="VSI48" s="539"/>
      <c r="VSJ48" s="539"/>
      <c r="VSK48" s="539"/>
      <c r="VSL48" s="539"/>
      <c r="VSM48" s="539"/>
      <c r="VSN48" s="539"/>
      <c r="VSO48" s="539"/>
      <c r="VSP48" s="539"/>
      <c r="VSQ48" s="539"/>
      <c r="VSR48" s="539"/>
      <c r="VSS48" s="539"/>
      <c r="VST48" s="539"/>
      <c r="VSU48" s="539"/>
      <c r="VSV48" s="539"/>
      <c r="VSW48" s="539"/>
      <c r="VSX48" s="539"/>
      <c r="VSY48" s="539"/>
      <c r="VSZ48" s="539"/>
      <c r="VTA48" s="539"/>
      <c r="VTB48" s="539"/>
      <c r="VTC48" s="539"/>
      <c r="VTD48" s="539"/>
      <c r="VTE48" s="539"/>
      <c r="VTF48" s="539"/>
      <c r="VTG48" s="539"/>
      <c r="VTH48" s="539"/>
      <c r="VTI48" s="539"/>
      <c r="VTJ48" s="539"/>
      <c r="VTK48" s="539"/>
      <c r="VTL48" s="539"/>
      <c r="VTM48" s="539"/>
      <c r="VTN48" s="539"/>
      <c r="VTO48" s="539"/>
      <c r="VTP48" s="539"/>
      <c r="VTQ48" s="539"/>
      <c r="VTR48" s="539"/>
      <c r="VTS48" s="539"/>
      <c r="VTT48" s="539"/>
      <c r="VTU48" s="539"/>
      <c r="VTV48" s="539"/>
      <c r="VTW48" s="539"/>
      <c r="VTX48" s="539"/>
      <c r="VTY48" s="539"/>
      <c r="VTZ48" s="539"/>
      <c r="VUA48" s="539"/>
      <c r="VUB48" s="539"/>
      <c r="VUC48" s="539"/>
      <c r="VUD48" s="539"/>
      <c r="VUE48" s="539"/>
      <c r="VUF48" s="539"/>
      <c r="VUG48" s="539"/>
      <c r="VUH48" s="539"/>
      <c r="VUI48" s="539"/>
      <c r="VUJ48" s="539"/>
      <c r="VUK48" s="539"/>
      <c r="VUL48" s="539"/>
      <c r="VUM48" s="539"/>
      <c r="VUN48" s="539"/>
      <c r="VUO48" s="539"/>
      <c r="VUP48" s="539"/>
      <c r="VUQ48" s="539"/>
      <c r="VUR48" s="539"/>
      <c r="VUS48" s="539"/>
      <c r="VUT48" s="539"/>
      <c r="VUU48" s="539"/>
      <c r="VUV48" s="539"/>
      <c r="VUW48" s="539"/>
      <c r="VUX48" s="539"/>
      <c r="VUY48" s="539"/>
      <c r="VUZ48" s="539"/>
      <c r="VVA48" s="539"/>
      <c r="VVB48" s="539"/>
      <c r="VVC48" s="539"/>
      <c r="VVD48" s="539"/>
      <c r="VVE48" s="539"/>
      <c r="VVF48" s="539"/>
      <c r="VVG48" s="539"/>
      <c r="VVH48" s="539"/>
      <c r="VVI48" s="539"/>
      <c r="VVJ48" s="539"/>
      <c r="VVK48" s="539"/>
      <c r="VVL48" s="539"/>
      <c r="VVM48" s="539"/>
      <c r="VVN48" s="539"/>
      <c r="VVO48" s="539"/>
      <c r="VVP48" s="539"/>
      <c r="VVQ48" s="539"/>
      <c r="VVR48" s="539"/>
      <c r="VVS48" s="539"/>
      <c r="VVT48" s="539"/>
      <c r="VVU48" s="539"/>
      <c r="VVV48" s="539"/>
      <c r="VVW48" s="539"/>
      <c r="VVX48" s="539"/>
      <c r="VVY48" s="539"/>
      <c r="VVZ48" s="539"/>
      <c r="VWA48" s="539"/>
      <c r="VWB48" s="539"/>
      <c r="VWC48" s="539"/>
      <c r="VWD48" s="539"/>
      <c r="VWE48" s="539"/>
      <c r="VWF48" s="539"/>
      <c r="VWG48" s="539"/>
      <c r="VWH48" s="539"/>
      <c r="VWI48" s="539"/>
      <c r="VWJ48" s="539"/>
      <c r="VWK48" s="539"/>
      <c r="VWL48" s="539"/>
      <c r="VWM48" s="539"/>
      <c r="VWN48" s="539"/>
      <c r="VWO48" s="539"/>
      <c r="VWP48" s="539"/>
      <c r="VWQ48" s="539"/>
      <c r="VWR48" s="539"/>
      <c r="VWS48" s="539"/>
      <c r="VWT48" s="539"/>
      <c r="VWU48" s="539"/>
      <c r="VWV48" s="539"/>
      <c r="VWW48" s="539"/>
      <c r="VWX48" s="539"/>
      <c r="VWY48" s="539"/>
      <c r="VWZ48" s="539"/>
      <c r="VXA48" s="539"/>
      <c r="VXB48" s="539"/>
      <c r="VXC48" s="539"/>
      <c r="VXD48" s="539"/>
      <c r="VXE48" s="539"/>
      <c r="VXF48" s="539"/>
      <c r="VXG48" s="539"/>
      <c r="VXH48" s="539"/>
      <c r="VXI48" s="539"/>
      <c r="VXJ48" s="539"/>
      <c r="VXK48" s="539"/>
      <c r="VXL48" s="539"/>
      <c r="VXM48" s="539"/>
      <c r="VXN48" s="539"/>
      <c r="VXO48" s="539"/>
      <c r="VXP48" s="539"/>
      <c r="VXQ48" s="539"/>
      <c r="VXR48" s="539"/>
      <c r="VXS48" s="539"/>
      <c r="VXT48" s="539"/>
      <c r="VXU48" s="539"/>
      <c r="VXV48" s="539"/>
      <c r="VXW48" s="539"/>
      <c r="VXX48" s="539"/>
      <c r="VXY48" s="539"/>
      <c r="VXZ48" s="539"/>
      <c r="VYA48" s="539"/>
      <c r="VYB48" s="539"/>
      <c r="VYC48" s="539"/>
      <c r="VYD48" s="539"/>
      <c r="VYE48" s="539"/>
      <c r="VYF48" s="539"/>
      <c r="VYG48" s="539"/>
      <c r="VYH48" s="539"/>
      <c r="VYI48" s="539"/>
      <c r="VYJ48" s="539"/>
      <c r="VYK48" s="539"/>
      <c r="VYL48" s="539"/>
      <c r="VYM48" s="539"/>
      <c r="VYN48" s="539"/>
      <c r="VYO48" s="539"/>
      <c r="VYP48" s="539"/>
      <c r="VYQ48" s="539"/>
      <c r="VYR48" s="539"/>
      <c r="VYS48" s="539"/>
      <c r="VYT48" s="539"/>
      <c r="VYU48" s="539"/>
      <c r="VYV48" s="539"/>
      <c r="VYW48" s="539"/>
      <c r="VYX48" s="539"/>
      <c r="VYY48" s="539"/>
      <c r="VYZ48" s="539"/>
      <c r="VZA48" s="539"/>
      <c r="VZB48" s="539"/>
      <c r="VZC48" s="539"/>
      <c r="VZD48" s="539"/>
      <c r="VZE48" s="539"/>
      <c r="VZF48" s="539"/>
      <c r="VZG48" s="539"/>
      <c r="VZH48" s="539"/>
      <c r="VZI48" s="539"/>
      <c r="VZJ48" s="539"/>
      <c r="VZK48" s="539"/>
      <c r="VZL48" s="539"/>
      <c r="VZM48" s="539"/>
      <c r="VZN48" s="539"/>
      <c r="VZO48" s="539"/>
      <c r="VZP48" s="539"/>
      <c r="VZQ48" s="539"/>
      <c r="VZR48" s="539"/>
      <c r="VZS48" s="539"/>
      <c r="VZT48" s="539"/>
      <c r="VZU48" s="539"/>
      <c r="VZV48" s="539"/>
      <c r="VZW48" s="539"/>
      <c r="VZX48" s="539"/>
      <c r="VZY48" s="539"/>
      <c r="VZZ48" s="539"/>
      <c r="WAA48" s="539"/>
      <c r="WAB48" s="539"/>
      <c r="WAC48" s="539"/>
      <c r="WAD48" s="539"/>
      <c r="WAE48" s="539"/>
      <c r="WAF48" s="539"/>
      <c r="WAG48" s="539"/>
      <c r="WAH48" s="539"/>
      <c r="WAI48" s="539"/>
      <c r="WAJ48" s="539"/>
      <c r="WAK48" s="539"/>
      <c r="WAL48" s="539"/>
      <c r="WAM48" s="539"/>
      <c r="WAN48" s="539"/>
      <c r="WAO48" s="539"/>
      <c r="WAP48" s="539"/>
      <c r="WAQ48" s="539"/>
      <c r="WAR48" s="539"/>
      <c r="WAS48" s="539"/>
      <c r="WAT48" s="539"/>
      <c r="WAU48" s="539"/>
      <c r="WAV48" s="539"/>
      <c r="WAW48" s="539"/>
      <c r="WAX48" s="539"/>
      <c r="WAY48" s="539"/>
      <c r="WAZ48" s="539"/>
      <c r="WBA48" s="539"/>
      <c r="WBB48" s="539"/>
      <c r="WBC48" s="539"/>
      <c r="WBD48" s="539"/>
      <c r="WBE48" s="539"/>
      <c r="WBF48" s="539"/>
      <c r="WBG48" s="539"/>
      <c r="WBH48" s="539"/>
      <c r="WBI48" s="539"/>
      <c r="WBJ48" s="539"/>
      <c r="WBK48" s="539"/>
      <c r="WBL48" s="539"/>
      <c r="WBM48" s="539"/>
      <c r="WBN48" s="539"/>
      <c r="WBO48" s="539"/>
      <c r="WBP48" s="539"/>
      <c r="WBQ48" s="539"/>
      <c r="WBR48" s="539"/>
      <c r="WBS48" s="539"/>
      <c r="WBT48" s="539"/>
      <c r="WBU48" s="539"/>
      <c r="WBV48" s="539"/>
      <c r="WBW48" s="539"/>
      <c r="WBX48" s="539"/>
      <c r="WBY48" s="539"/>
      <c r="WBZ48" s="539"/>
      <c r="WCA48" s="539"/>
      <c r="WCB48" s="539"/>
      <c r="WCC48" s="539"/>
      <c r="WCD48" s="539"/>
      <c r="WCE48" s="539"/>
      <c r="WCF48" s="539"/>
      <c r="WCG48" s="539"/>
      <c r="WCH48" s="539"/>
      <c r="WCI48" s="539"/>
      <c r="WCJ48" s="539"/>
      <c r="WCK48" s="539"/>
      <c r="WCL48" s="539"/>
      <c r="WCM48" s="539"/>
      <c r="WCN48" s="539"/>
      <c r="WCO48" s="539"/>
      <c r="WCP48" s="539"/>
      <c r="WCQ48" s="539"/>
      <c r="WCR48" s="539"/>
      <c r="WCS48" s="539"/>
      <c r="WCT48" s="539"/>
      <c r="WCU48" s="539"/>
      <c r="WCV48" s="539"/>
      <c r="WCW48" s="539"/>
      <c r="WCX48" s="539"/>
      <c r="WCY48" s="539"/>
      <c r="WCZ48" s="539"/>
      <c r="WDA48" s="539"/>
      <c r="WDB48" s="539"/>
      <c r="WDC48" s="539"/>
      <c r="WDD48" s="539"/>
      <c r="WDE48" s="539"/>
      <c r="WDF48" s="539"/>
      <c r="WDG48" s="539"/>
      <c r="WDH48" s="539"/>
      <c r="WDI48" s="539"/>
      <c r="WDJ48" s="539"/>
      <c r="WDK48" s="539"/>
      <c r="WDL48" s="539"/>
      <c r="WDM48" s="539"/>
      <c r="WDN48" s="539"/>
      <c r="WDO48" s="539"/>
      <c r="WDP48" s="539"/>
      <c r="WDQ48" s="539"/>
      <c r="WDR48" s="539"/>
      <c r="WDS48" s="539"/>
      <c r="WDT48" s="539"/>
      <c r="WDU48" s="539"/>
      <c r="WDV48" s="539"/>
      <c r="WDW48" s="539"/>
      <c r="WDX48" s="539"/>
      <c r="WDY48" s="539"/>
      <c r="WDZ48" s="539"/>
      <c r="WEA48" s="539"/>
      <c r="WEB48" s="539"/>
      <c r="WEC48" s="539"/>
      <c r="WED48" s="539"/>
      <c r="WEE48" s="539"/>
      <c r="WEF48" s="539"/>
      <c r="WEG48" s="539"/>
      <c r="WEH48" s="539"/>
      <c r="WEI48" s="539"/>
      <c r="WEJ48" s="539"/>
      <c r="WEK48" s="539"/>
      <c r="WEL48" s="539"/>
      <c r="WEM48" s="539"/>
      <c r="WEN48" s="539"/>
      <c r="WEO48" s="539"/>
      <c r="WEP48" s="539"/>
      <c r="WEQ48" s="539"/>
      <c r="WER48" s="539"/>
      <c r="WES48" s="539"/>
      <c r="WET48" s="539"/>
      <c r="WEU48" s="539"/>
      <c r="WEV48" s="539"/>
      <c r="WEW48" s="539"/>
      <c r="WEX48" s="539"/>
      <c r="WEY48" s="539"/>
      <c r="WEZ48" s="539"/>
      <c r="WFA48" s="539"/>
      <c r="WFB48" s="539"/>
      <c r="WFC48" s="539"/>
      <c r="WFD48" s="539"/>
      <c r="WFE48" s="539"/>
      <c r="WFF48" s="539"/>
      <c r="WFG48" s="539"/>
      <c r="WFH48" s="539"/>
      <c r="WFI48" s="539"/>
      <c r="WFJ48" s="539"/>
      <c r="WFK48" s="539"/>
      <c r="WFL48" s="539"/>
      <c r="WFM48" s="539"/>
      <c r="WFN48" s="539"/>
      <c r="WFO48" s="539"/>
      <c r="WFP48" s="539"/>
      <c r="WFQ48" s="539"/>
      <c r="WFR48" s="539"/>
      <c r="WFS48" s="539"/>
      <c r="WFT48" s="539"/>
      <c r="WFU48" s="539"/>
      <c r="WFV48" s="539"/>
      <c r="WFW48" s="539"/>
      <c r="WFX48" s="539"/>
      <c r="WFY48" s="539"/>
      <c r="WFZ48" s="539"/>
      <c r="WGA48" s="539"/>
      <c r="WGB48" s="539"/>
      <c r="WGC48" s="539"/>
      <c r="WGD48" s="539"/>
      <c r="WGE48" s="539"/>
      <c r="WGF48" s="539"/>
      <c r="WGG48" s="539"/>
      <c r="WGH48" s="539"/>
      <c r="WGI48" s="539"/>
      <c r="WGJ48" s="539"/>
      <c r="WGK48" s="539"/>
      <c r="WGL48" s="539"/>
      <c r="WGM48" s="539"/>
      <c r="WGN48" s="539"/>
      <c r="WGO48" s="539"/>
      <c r="WGP48" s="539"/>
      <c r="WGQ48" s="539"/>
      <c r="WGR48" s="539"/>
      <c r="WGS48" s="539"/>
      <c r="WGT48" s="539"/>
      <c r="WGU48" s="539"/>
      <c r="WGV48" s="539"/>
      <c r="WGW48" s="539"/>
      <c r="WGX48" s="539"/>
      <c r="WGY48" s="539"/>
      <c r="WGZ48" s="539"/>
      <c r="WHA48" s="539"/>
      <c r="WHB48" s="539"/>
      <c r="WHC48" s="539"/>
      <c r="WHD48" s="539"/>
      <c r="WHE48" s="539"/>
      <c r="WHF48" s="539"/>
      <c r="WHG48" s="539"/>
      <c r="WHH48" s="539"/>
      <c r="WHI48" s="539"/>
      <c r="WHJ48" s="539"/>
      <c r="WHK48" s="539"/>
      <c r="WHL48" s="539"/>
      <c r="WHM48" s="539"/>
      <c r="WHN48" s="539"/>
      <c r="WHO48" s="539"/>
      <c r="WHP48" s="539"/>
      <c r="WHQ48" s="539"/>
      <c r="WHR48" s="539"/>
      <c r="WHS48" s="539"/>
      <c r="WHT48" s="539"/>
      <c r="WHU48" s="539"/>
      <c r="WHV48" s="539"/>
      <c r="WHW48" s="539"/>
      <c r="WHX48" s="539"/>
      <c r="WHY48" s="539"/>
      <c r="WHZ48" s="539"/>
      <c r="WIA48" s="539"/>
      <c r="WIB48" s="539"/>
      <c r="WIC48" s="539"/>
      <c r="WID48" s="539"/>
      <c r="WIE48" s="539"/>
      <c r="WIF48" s="539"/>
      <c r="WIG48" s="539"/>
      <c r="WIH48" s="539"/>
      <c r="WII48" s="539"/>
      <c r="WIJ48" s="539"/>
      <c r="WIK48" s="539"/>
      <c r="WIL48" s="539"/>
      <c r="WIM48" s="539"/>
      <c r="WIN48" s="539"/>
      <c r="WIO48" s="539"/>
      <c r="WIP48" s="539"/>
      <c r="WIQ48" s="539"/>
      <c r="WIR48" s="539"/>
      <c r="WIS48" s="539"/>
      <c r="WIT48" s="539"/>
      <c r="WIU48" s="539"/>
      <c r="WIV48" s="539"/>
      <c r="WIW48" s="539"/>
      <c r="WIX48" s="539"/>
      <c r="WIY48" s="539"/>
      <c r="WIZ48" s="539"/>
      <c r="WJA48" s="539"/>
      <c r="WJB48" s="539"/>
      <c r="WJC48" s="539"/>
      <c r="WJD48" s="539"/>
      <c r="WJE48" s="539"/>
      <c r="WJF48" s="539"/>
      <c r="WJG48" s="539"/>
      <c r="WJH48" s="539"/>
      <c r="WJI48" s="539"/>
      <c r="WJJ48" s="539"/>
      <c r="WJK48" s="539"/>
      <c r="WJL48" s="539"/>
      <c r="WJM48" s="539"/>
      <c r="WJN48" s="539"/>
      <c r="WJO48" s="539"/>
      <c r="WJP48" s="539"/>
      <c r="WJQ48" s="539"/>
      <c r="WJR48" s="539"/>
      <c r="WJS48" s="539"/>
      <c r="WJT48" s="539"/>
      <c r="WJU48" s="539"/>
      <c r="WJV48" s="539"/>
      <c r="WJW48" s="539"/>
      <c r="WJX48" s="539"/>
      <c r="WJY48" s="539"/>
      <c r="WJZ48" s="539"/>
      <c r="WKA48" s="539"/>
      <c r="WKB48" s="539"/>
      <c r="WKC48" s="539"/>
      <c r="WKD48" s="539"/>
      <c r="WKE48" s="539"/>
      <c r="WKF48" s="539"/>
      <c r="WKG48" s="539"/>
      <c r="WKH48" s="539"/>
      <c r="WKI48" s="539"/>
      <c r="WKJ48" s="539"/>
      <c r="WKK48" s="539"/>
      <c r="WKL48" s="539"/>
      <c r="WKM48" s="539"/>
      <c r="WKN48" s="539"/>
      <c r="WKO48" s="539"/>
      <c r="WKP48" s="539"/>
      <c r="WKQ48" s="539"/>
      <c r="WKR48" s="539"/>
      <c r="WKS48" s="539"/>
      <c r="WKT48" s="539"/>
      <c r="WKU48" s="539"/>
      <c r="WKV48" s="539"/>
      <c r="WKW48" s="539"/>
      <c r="WKX48" s="539"/>
      <c r="WKY48" s="539"/>
      <c r="WKZ48" s="539"/>
      <c r="WLA48" s="539"/>
      <c r="WLB48" s="539"/>
      <c r="WLC48" s="539"/>
      <c r="WLD48" s="539"/>
      <c r="WLE48" s="539"/>
      <c r="WLF48" s="539"/>
      <c r="WLG48" s="539"/>
      <c r="WLH48" s="539"/>
      <c r="WLI48" s="539"/>
      <c r="WLJ48" s="539"/>
      <c r="WLK48" s="539"/>
      <c r="WLL48" s="539"/>
      <c r="WLM48" s="539"/>
      <c r="WLN48" s="539"/>
      <c r="WLO48" s="539"/>
      <c r="WLP48" s="539"/>
      <c r="WLQ48" s="539"/>
      <c r="WLR48" s="539"/>
      <c r="WLS48" s="539"/>
      <c r="WLT48" s="539"/>
      <c r="WLU48" s="539"/>
      <c r="WLV48" s="539"/>
      <c r="WLW48" s="539"/>
      <c r="WLX48" s="539"/>
      <c r="WLY48" s="539"/>
      <c r="WLZ48" s="539"/>
      <c r="WMA48" s="539"/>
      <c r="WMB48" s="539"/>
      <c r="WMC48" s="539"/>
      <c r="WMD48" s="539"/>
      <c r="WME48" s="539"/>
      <c r="WMF48" s="539"/>
      <c r="WMG48" s="539"/>
      <c r="WMH48" s="539"/>
      <c r="WMI48" s="539"/>
      <c r="WMJ48" s="539"/>
      <c r="WMK48" s="539"/>
      <c r="WML48" s="539"/>
      <c r="WMM48" s="539"/>
      <c r="WMN48" s="539"/>
      <c r="WMO48" s="539"/>
      <c r="WMP48" s="539"/>
      <c r="WMQ48" s="539"/>
      <c r="WMR48" s="539"/>
      <c r="WMS48" s="539"/>
      <c r="WMT48" s="539"/>
      <c r="WMU48" s="539"/>
      <c r="WMV48" s="539"/>
      <c r="WMW48" s="539"/>
      <c r="WMX48" s="539"/>
      <c r="WMY48" s="539"/>
      <c r="WMZ48" s="539"/>
      <c r="WNA48" s="539"/>
      <c r="WNB48" s="539"/>
      <c r="WNC48" s="539"/>
      <c r="WND48" s="539"/>
      <c r="WNE48" s="539"/>
      <c r="WNF48" s="539"/>
      <c r="WNG48" s="539"/>
      <c r="WNH48" s="539"/>
      <c r="WNI48" s="539"/>
      <c r="WNJ48" s="539"/>
      <c r="WNK48" s="539"/>
      <c r="WNL48" s="539"/>
      <c r="WNM48" s="539"/>
      <c r="WNN48" s="539"/>
      <c r="WNO48" s="539"/>
      <c r="WNP48" s="539"/>
      <c r="WNQ48" s="539"/>
      <c r="WNR48" s="539"/>
      <c r="WNS48" s="539"/>
      <c r="WNT48" s="539"/>
      <c r="WNU48" s="539"/>
      <c r="WNV48" s="539"/>
      <c r="WNW48" s="539"/>
      <c r="WNX48" s="539"/>
      <c r="WNY48" s="539"/>
      <c r="WNZ48" s="539"/>
      <c r="WOA48" s="539"/>
      <c r="WOB48" s="539"/>
      <c r="WOC48" s="539"/>
      <c r="WOD48" s="539"/>
      <c r="WOE48" s="539"/>
      <c r="WOF48" s="539"/>
      <c r="WOG48" s="539"/>
      <c r="WOH48" s="539"/>
      <c r="WOI48" s="539"/>
      <c r="WOJ48" s="539"/>
      <c r="WOK48" s="539"/>
      <c r="WOL48" s="539"/>
      <c r="WOM48" s="539"/>
      <c r="WON48" s="539"/>
      <c r="WOO48" s="539"/>
      <c r="WOP48" s="539"/>
      <c r="WOQ48" s="539"/>
      <c r="WOR48" s="539"/>
      <c r="WOS48" s="539"/>
      <c r="WOT48" s="539"/>
      <c r="WOU48" s="539"/>
      <c r="WOV48" s="539"/>
      <c r="WOW48" s="539"/>
      <c r="WOX48" s="539"/>
      <c r="WOY48" s="539"/>
      <c r="WOZ48" s="539"/>
      <c r="WPA48" s="539"/>
      <c r="WPB48" s="539"/>
      <c r="WPC48" s="539"/>
      <c r="WPD48" s="539"/>
      <c r="WPE48" s="539"/>
      <c r="WPF48" s="539"/>
      <c r="WPG48" s="539"/>
      <c r="WPH48" s="539"/>
      <c r="WPI48" s="539"/>
      <c r="WPJ48" s="539"/>
      <c r="WPK48" s="539"/>
      <c r="WPL48" s="539"/>
      <c r="WPM48" s="539"/>
      <c r="WPN48" s="539"/>
      <c r="WPO48" s="539"/>
      <c r="WPP48" s="539"/>
      <c r="WPQ48" s="539"/>
      <c r="WPR48" s="539"/>
      <c r="WPS48" s="539"/>
      <c r="WPT48" s="539"/>
      <c r="WPU48" s="539"/>
      <c r="WPV48" s="539"/>
      <c r="WPW48" s="539"/>
      <c r="WPX48" s="539"/>
      <c r="WPY48" s="539"/>
      <c r="WPZ48" s="539"/>
      <c r="WQA48" s="539"/>
      <c r="WQB48" s="539"/>
      <c r="WQC48" s="539"/>
      <c r="WQD48" s="539"/>
      <c r="WQE48" s="539"/>
      <c r="WQF48" s="539"/>
      <c r="WQG48" s="539"/>
      <c r="WQH48" s="539"/>
      <c r="WQI48" s="539"/>
      <c r="WQJ48" s="539"/>
      <c r="WQK48" s="539"/>
      <c r="WQL48" s="539"/>
      <c r="WQM48" s="539"/>
      <c r="WQN48" s="539"/>
      <c r="WQO48" s="539"/>
      <c r="WQP48" s="539"/>
      <c r="WQQ48" s="539"/>
      <c r="WQR48" s="539"/>
      <c r="WQS48" s="539"/>
      <c r="WQT48" s="539"/>
      <c r="WQU48" s="539"/>
      <c r="WQV48" s="539"/>
      <c r="WQW48" s="539"/>
      <c r="WQX48" s="539"/>
      <c r="WQY48" s="539"/>
      <c r="WQZ48" s="539"/>
      <c r="WRA48" s="539"/>
      <c r="WRB48" s="539"/>
      <c r="WRC48" s="539"/>
      <c r="WRD48" s="539"/>
      <c r="WRE48" s="539"/>
      <c r="WRF48" s="539"/>
      <c r="WRG48" s="539"/>
      <c r="WRH48" s="539"/>
      <c r="WRI48" s="539"/>
      <c r="WRJ48" s="539"/>
      <c r="WRK48" s="539"/>
      <c r="WRL48" s="539"/>
      <c r="WRM48" s="539"/>
      <c r="WRN48" s="539"/>
      <c r="WRO48" s="539"/>
      <c r="WRP48" s="539"/>
      <c r="WRQ48" s="539"/>
      <c r="WRR48" s="539"/>
      <c r="WRS48" s="539"/>
      <c r="WRT48" s="539"/>
      <c r="WRU48" s="539"/>
      <c r="WRV48" s="539"/>
      <c r="WRW48" s="539"/>
      <c r="WRX48" s="539"/>
      <c r="WRY48" s="539"/>
      <c r="WRZ48" s="539"/>
      <c r="WSA48" s="539"/>
      <c r="WSB48" s="539"/>
      <c r="WSC48" s="539"/>
      <c r="WSD48" s="539"/>
      <c r="WSE48" s="539"/>
      <c r="WSF48" s="539"/>
      <c r="WSG48" s="539"/>
      <c r="WSH48" s="539"/>
      <c r="WSI48" s="539"/>
      <c r="WSJ48" s="539"/>
      <c r="WSK48" s="539"/>
      <c r="WSL48" s="539"/>
      <c r="WSM48" s="539"/>
      <c r="WSN48" s="539"/>
      <c r="WSO48" s="539"/>
      <c r="WSP48" s="539"/>
      <c r="WSQ48" s="539"/>
      <c r="WSR48" s="539"/>
      <c r="WSS48" s="539"/>
      <c r="WST48" s="539"/>
      <c r="WSU48" s="539"/>
      <c r="WSV48" s="539"/>
      <c r="WSW48" s="539"/>
      <c r="WSX48" s="539"/>
      <c r="WSY48" s="539"/>
      <c r="WSZ48" s="539"/>
      <c r="WTA48" s="539"/>
      <c r="WTB48" s="539"/>
      <c r="WTC48" s="539"/>
      <c r="WTD48" s="539"/>
      <c r="WTE48" s="539"/>
      <c r="WTF48" s="539"/>
      <c r="WTG48" s="539"/>
      <c r="WTH48" s="539"/>
      <c r="WTI48" s="539"/>
      <c r="WTJ48" s="539"/>
      <c r="WTK48" s="539"/>
      <c r="WTL48" s="539"/>
      <c r="WTM48" s="539"/>
      <c r="WTN48" s="539"/>
      <c r="WTO48" s="539"/>
      <c r="WTP48" s="539"/>
      <c r="WTQ48" s="539"/>
      <c r="WTR48" s="539"/>
      <c r="WTS48" s="539"/>
      <c r="WTT48" s="539"/>
      <c r="WTU48" s="539"/>
      <c r="WTV48" s="539"/>
      <c r="WTW48" s="539"/>
      <c r="WTX48" s="539"/>
      <c r="WTY48" s="539"/>
      <c r="WTZ48" s="539"/>
      <c r="WUA48" s="539"/>
      <c r="WUB48" s="539"/>
      <c r="WUC48" s="539"/>
      <c r="WUD48" s="539"/>
      <c r="WUE48" s="539"/>
      <c r="WUF48" s="539"/>
      <c r="WUG48" s="539"/>
      <c r="WUH48" s="539"/>
      <c r="WUI48" s="539"/>
      <c r="WUJ48" s="539"/>
      <c r="WUK48" s="539"/>
      <c r="WUL48" s="539"/>
      <c r="WUM48" s="539"/>
      <c r="WUN48" s="539"/>
      <c r="WUO48" s="539"/>
      <c r="WUP48" s="539"/>
      <c r="WUQ48" s="539"/>
      <c r="WUR48" s="539"/>
      <c r="WUS48" s="539"/>
      <c r="WUT48" s="539"/>
      <c r="WUU48" s="539"/>
      <c r="WUV48" s="539"/>
      <c r="WUW48" s="539"/>
      <c r="WUX48" s="539"/>
      <c r="WUY48" s="539"/>
      <c r="WUZ48" s="539"/>
      <c r="WVA48" s="539"/>
      <c r="WVB48" s="539"/>
      <c r="WVC48" s="539"/>
      <c r="WVD48" s="539"/>
      <c r="WVE48" s="539"/>
      <c r="WVF48" s="539"/>
      <c r="WVG48" s="539"/>
      <c r="WVH48" s="539"/>
      <c r="WVI48" s="539"/>
      <c r="WVJ48" s="539"/>
      <c r="WVK48" s="539"/>
      <c r="WVL48" s="539"/>
      <c r="WVM48" s="539"/>
      <c r="WVN48" s="539"/>
      <c r="WVO48" s="539"/>
      <c r="WVP48" s="539"/>
      <c r="WVQ48" s="539"/>
      <c r="WVR48" s="539"/>
      <c r="WVS48" s="539"/>
      <c r="WVT48" s="539"/>
      <c r="WVU48" s="539"/>
      <c r="WVV48" s="539"/>
      <c r="WVW48" s="539"/>
      <c r="WVX48" s="539"/>
      <c r="WVY48" s="539"/>
      <c r="WVZ48" s="539"/>
      <c r="WWA48" s="539"/>
      <c r="WWB48" s="539"/>
      <c r="WWC48" s="539"/>
      <c r="WWD48" s="539"/>
      <c r="WWE48" s="539"/>
      <c r="WWF48" s="539"/>
      <c r="WWG48" s="539"/>
      <c r="WWH48" s="539"/>
      <c r="WWI48" s="539"/>
      <c r="WWJ48" s="539"/>
      <c r="WWK48" s="539"/>
      <c r="WWL48" s="539"/>
      <c r="WWM48" s="539"/>
      <c r="WWN48" s="539"/>
    </row>
  </sheetData>
  <mergeCells count="23">
    <mergeCell ref="AA7:AA8"/>
    <mergeCell ref="AB7:AB8"/>
    <mergeCell ref="AC7:AC8"/>
    <mergeCell ref="AD6:AF7"/>
    <mergeCell ref="E7:E8"/>
    <mergeCell ref="F7:F8"/>
    <mergeCell ref="G7:G8"/>
    <mergeCell ref="H7:H8"/>
    <mergeCell ref="I7:I8"/>
    <mergeCell ref="J7:J8"/>
    <mergeCell ref="K7:K8"/>
    <mergeCell ref="L7:P7"/>
    <mergeCell ref="Q7:Q8"/>
    <mergeCell ref="I6:AC6"/>
    <mergeCell ref="R7:R8"/>
    <mergeCell ref="S7:X7"/>
    <mergeCell ref="Y7:Y8"/>
    <mergeCell ref="Z7:Z8"/>
    <mergeCell ref="A6:A8"/>
    <mergeCell ref="B6:B8"/>
    <mergeCell ref="C6:C8"/>
    <mergeCell ref="D6:D8"/>
    <mergeCell ref="E6:H6"/>
  </mergeCells>
  <printOptions horizontalCentered="1" verticalCentered="1"/>
  <pageMargins left="0.23622047244094499" right="0.23622047244094499" top="0.35433070866141703" bottom="0.35433070866141703" header="0.31496062992126" footer="0.31496062992126"/>
  <pageSetup paperSize="9" scale="62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F06EA-02D8-4863-9103-98192E749F91}">
  <sheetPr codeName="Sheet20"/>
  <dimension ref="A1:H10"/>
  <sheetViews>
    <sheetView zoomScaleNormal="100" zoomScaleSheetLayoutView="100" workbookViewId="0">
      <selection activeCell="O22" sqref="O22"/>
    </sheetView>
  </sheetViews>
  <sheetFormatPr defaultRowHeight="11.25"/>
  <cols>
    <col min="1" max="1" width="5.42578125" style="4" customWidth="1"/>
    <col min="2" max="2" width="40" style="4" customWidth="1"/>
    <col min="3" max="3" width="12.7109375" style="4" customWidth="1"/>
    <col min="4" max="4" width="12.5703125" style="4" customWidth="1"/>
    <col min="5" max="5" width="12.5703125" style="4" bestFit="1" customWidth="1"/>
    <col min="6" max="8" width="9.140625" style="4"/>
    <col min="9" max="9" width="10.140625" style="4" bestFit="1" customWidth="1"/>
    <col min="10" max="16384" width="9.140625" style="4"/>
  </cols>
  <sheetData>
    <row r="1" spans="1:8" s="3" customFormat="1" ht="15.75">
      <c r="A1" s="39"/>
      <c r="B1" s="40" t="s">
        <v>165</v>
      </c>
      <c r="C1" s="33" t="e">
        <f>#REF!</f>
        <v>#REF!</v>
      </c>
      <c r="D1" s="35"/>
      <c r="E1" s="35"/>
      <c r="F1" s="35"/>
    </row>
    <row r="2" spans="1:8" s="3" customFormat="1" ht="15.75">
      <c r="A2" s="39"/>
      <c r="B2" s="40" t="s">
        <v>166</v>
      </c>
      <c r="C2" s="33" t="e">
        <f>#REF!</f>
        <v>#REF!</v>
      </c>
      <c r="D2" s="35"/>
      <c r="E2" s="35"/>
      <c r="F2" s="35"/>
    </row>
    <row r="3" spans="1:8" s="3" customFormat="1" ht="15.75">
      <c r="A3" s="39"/>
      <c r="B3" s="40"/>
      <c r="C3" s="33"/>
      <c r="D3" s="35"/>
      <c r="E3" s="35"/>
      <c r="F3" s="35"/>
    </row>
    <row r="4" spans="1:8" ht="14.25">
      <c r="A4" s="39"/>
      <c r="B4" s="40" t="s">
        <v>1771</v>
      </c>
      <c r="C4" s="34" t="s">
        <v>1829</v>
      </c>
      <c r="D4" s="36"/>
      <c r="E4" s="36"/>
      <c r="F4" s="36"/>
    </row>
    <row r="5" spans="1:8" ht="15.75">
      <c r="A5" s="14"/>
      <c r="B5" s="31"/>
      <c r="C5" s="15"/>
      <c r="D5" s="13"/>
    </row>
    <row r="6" spans="1:8" ht="12.75" customHeight="1">
      <c r="A6" s="1068" t="s">
        <v>6</v>
      </c>
      <c r="B6" s="1069" t="s">
        <v>1829</v>
      </c>
      <c r="C6" s="1069" t="s">
        <v>17</v>
      </c>
      <c r="D6" s="1069"/>
      <c r="E6" s="1069"/>
    </row>
    <row r="7" spans="1:8" ht="25.5">
      <c r="A7" s="1068"/>
      <c r="B7" s="1069"/>
      <c r="C7" s="116" t="s">
        <v>19306</v>
      </c>
      <c r="D7" s="116" t="s">
        <v>19873</v>
      </c>
      <c r="E7" s="278" t="s">
        <v>9751</v>
      </c>
    </row>
    <row r="8" spans="1:8" ht="12.75">
      <c r="A8" s="106"/>
      <c r="B8" s="107" t="s">
        <v>1830</v>
      </c>
      <c r="C8" s="856">
        <v>852398459</v>
      </c>
      <c r="D8" s="856">
        <v>295045000</v>
      </c>
      <c r="E8" s="856">
        <v>119826000</v>
      </c>
    </row>
    <row r="9" spans="1:8" ht="12.75">
      <c r="A9" s="106"/>
      <c r="B9" s="108" t="s">
        <v>1827</v>
      </c>
      <c r="C9" s="856">
        <v>739015560</v>
      </c>
      <c r="D9" s="856">
        <v>236036000</v>
      </c>
      <c r="E9" s="856">
        <v>95860800</v>
      </c>
    </row>
    <row r="10" spans="1:8" s="3" customFormat="1" ht="24" customHeight="1">
      <c r="A10" s="106"/>
      <c r="B10" s="107" t="s">
        <v>1828</v>
      </c>
      <c r="C10" s="856">
        <v>113382899</v>
      </c>
      <c r="D10" s="856">
        <v>59009000</v>
      </c>
      <c r="E10" s="856">
        <v>23965200</v>
      </c>
      <c r="G10" s="4"/>
      <c r="H10" s="4"/>
    </row>
  </sheetData>
  <mergeCells count="3">
    <mergeCell ref="A6:A7"/>
    <mergeCell ref="B6:B7"/>
    <mergeCell ref="C6:E6"/>
  </mergeCells>
  <pageMargins left="0.25" right="0.25" top="0.75" bottom="0.75" header="0.3" footer="0.3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1:I37"/>
  <sheetViews>
    <sheetView view="pageBreakPreview" zoomScaleNormal="100" zoomScaleSheetLayoutView="100" workbookViewId="0">
      <selection activeCell="N21" sqref="N21"/>
    </sheetView>
  </sheetViews>
  <sheetFormatPr defaultRowHeight="12.75"/>
  <cols>
    <col min="1" max="1" width="8.85546875" style="10" customWidth="1"/>
    <col min="2" max="2" width="53" style="10" customWidth="1"/>
    <col min="3" max="3" width="9.42578125" style="11" bestFit="1" customWidth="1"/>
    <col min="4" max="4" width="11.5703125" style="11" customWidth="1"/>
    <col min="5" max="6" width="11.7109375" style="11" customWidth="1"/>
    <col min="7" max="7" width="9.42578125" style="11" customWidth="1"/>
    <col min="8" max="8" width="9.42578125" style="9" customWidth="1"/>
    <col min="9" max="9" width="12.42578125" style="9" customWidth="1"/>
    <col min="10" max="16384" width="9.140625" style="9"/>
  </cols>
  <sheetData>
    <row r="1" spans="1:9" ht="15.75">
      <c r="A1" s="39"/>
      <c r="B1" s="40" t="s">
        <v>165</v>
      </c>
      <c r="C1" s="33" t="e">
        <f>#REF!</f>
        <v>#REF!</v>
      </c>
      <c r="D1" s="35"/>
      <c r="E1" s="35"/>
      <c r="F1" s="37"/>
      <c r="G1" s="3"/>
    </row>
    <row r="2" spans="1:9" ht="15.75">
      <c r="A2" s="39"/>
      <c r="B2" s="40" t="s">
        <v>166</v>
      </c>
      <c r="C2" s="33" t="e">
        <f>#REF!</f>
        <v>#REF!</v>
      </c>
      <c r="D2" s="35"/>
      <c r="E2" s="35"/>
      <c r="F2" s="37"/>
      <c r="G2" s="3"/>
    </row>
    <row r="3" spans="1:9" ht="15.75">
      <c r="A3" s="39"/>
      <c r="B3" s="40"/>
      <c r="C3" s="33"/>
      <c r="D3" s="35"/>
      <c r="E3" s="35"/>
      <c r="F3" s="37"/>
      <c r="G3" s="3"/>
    </row>
    <row r="4" spans="1:9" ht="15.75">
      <c r="A4" s="39"/>
      <c r="B4" s="40" t="s">
        <v>1831</v>
      </c>
      <c r="C4" s="34" t="s">
        <v>278</v>
      </c>
      <c r="D4" s="36"/>
      <c r="E4" s="36"/>
      <c r="F4" s="38"/>
      <c r="G4" s="3"/>
    </row>
    <row r="5" spans="1:9" ht="15.75">
      <c r="A5" s="3"/>
      <c r="B5" s="2"/>
      <c r="C5" s="2"/>
      <c r="D5" s="2"/>
      <c r="F5" s="8"/>
      <c r="G5" s="8"/>
    </row>
    <row r="6" spans="1:9" s="2" customFormat="1" ht="93.75" customHeight="1">
      <c r="A6" s="29" t="s">
        <v>107</v>
      </c>
      <c r="B6" s="29" t="s">
        <v>301</v>
      </c>
      <c r="C6" s="23" t="s">
        <v>1814</v>
      </c>
      <c r="D6" s="23" t="s">
        <v>1815</v>
      </c>
      <c r="E6" s="23" t="s">
        <v>1816</v>
      </c>
      <c r="F6" s="23" t="s">
        <v>1817</v>
      </c>
      <c r="G6" s="23" t="s">
        <v>1818</v>
      </c>
      <c r="H6" s="23" t="s">
        <v>1819</v>
      </c>
      <c r="I6" s="23" t="s">
        <v>1820</v>
      </c>
    </row>
    <row r="7" spans="1:9">
      <c r="A7" s="17" t="s">
        <v>280</v>
      </c>
      <c r="B7" s="17"/>
      <c r="C7" s="45"/>
      <c r="D7" s="45"/>
      <c r="E7" s="45"/>
      <c r="F7" s="47"/>
      <c r="G7" s="47"/>
      <c r="H7" s="47"/>
      <c r="I7" s="12"/>
    </row>
    <row r="8" spans="1:9">
      <c r="A8" s="47"/>
      <c r="B8" s="29"/>
      <c r="C8" s="45"/>
      <c r="D8" s="45"/>
      <c r="E8" s="45"/>
      <c r="F8" s="47"/>
      <c r="G8" s="47"/>
      <c r="H8" s="47"/>
      <c r="I8" s="12"/>
    </row>
    <row r="9" spans="1:9">
      <c r="A9" s="17" t="s">
        <v>281</v>
      </c>
      <c r="B9" s="17"/>
      <c r="C9" s="45"/>
      <c r="D9" s="45"/>
      <c r="E9" s="45"/>
      <c r="F9" s="47"/>
      <c r="G9" s="47"/>
      <c r="H9" s="47"/>
      <c r="I9" s="12"/>
    </row>
    <row r="10" spans="1:9">
      <c r="A10" s="47"/>
      <c r="B10" s="29"/>
      <c r="C10" s="45"/>
      <c r="D10" s="45"/>
      <c r="E10" s="45"/>
      <c r="F10" s="47"/>
      <c r="G10" s="47"/>
      <c r="H10" s="47"/>
      <c r="I10" s="12"/>
    </row>
    <row r="11" spans="1:9">
      <c r="A11" s="17" t="s">
        <v>282</v>
      </c>
      <c r="B11" s="17"/>
      <c r="C11" s="45"/>
      <c r="D11" s="45"/>
      <c r="E11" s="45"/>
      <c r="F11" s="47"/>
      <c r="G11" s="47"/>
      <c r="H11" s="47"/>
      <c r="I11" s="12"/>
    </row>
    <row r="12" spans="1:9">
      <c r="A12" s="47"/>
      <c r="B12" s="29"/>
      <c r="C12" s="45"/>
      <c r="D12" s="45"/>
      <c r="E12" s="45"/>
      <c r="F12" s="47"/>
      <c r="G12" s="47"/>
      <c r="H12" s="47"/>
      <c r="I12" s="12"/>
    </row>
    <row r="13" spans="1:9">
      <c r="A13" s="47"/>
      <c r="B13" s="29"/>
      <c r="C13" s="45"/>
      <c r="D13" s="45"/>
      <c r="E13" s="45"/>
      <c r="F13" s="47"/>
      <c r="G13" s="47"/>
      <c r="H13" s="47"/>
      <c r="I13" s="12"/>
    </row>
    <row r="14" spans="1:9">
      <c r="A14" s="17" t="s">
        <v>283</v>
      </c>
      <c r="B14" s="17"/>
      <c r="C14" s="45"/>
      <c r="D14" s="45"/>
      <c r="E14" s="45"/>
      <c r="F14" s="47"/>
      <c r="G14" s="47"/>
      <c r="H14" s="47"/>
      <c r="I14" s="12"/>
    </row>
    <row r="15" spans="1:9">
      <c r="A15" s="52" t="s">
        <v>284</v>
      </c>
      <c r="B15" s="29"/>
      <c r="C15" s="45"/>
      <c r="D15" s="45"/>
      <c r="E15" s="45"/>
      <c r="F15" s="47"/>
      <c r="G15" s="47"/>
      <c r="H15" s="47"/>
      <c r="I15" s="12"/>
    </row>
    <row r="16" spans="1:9">
      <c r="A16" s="52"/>
      <c r="B16" s="29"/>
      <c r="C16" s="45"/>
      <c r="D16" s="45"/>
      <c r="E16" s="45"/>
      <c r="F16" s="47"/>
      <c r="G16" s="47"/>
      <c r="H16" s="47"/>
      <c r="I16" s="12"/>
    </row>
    <row r="17" spans="1:9">
      <c r="A17" s="52"/>
      <c r="B17" s="29"/>
      <c r="C17" s="45"/>
      <c r="D17" s="45"/>
      <c r="E17" s="45"/>
      <c r="F17" s="47"/>
      <c r="G17" s="47"/>
      <c r="H17" s="47"/>
      <c r="I17" s="12"/>
    </row>
    <row r="18" spans="1:9">
      <c r="A18" s="52" t="s">
        <v>285</v>
      </c>
      <c r="B18" s="29"/>
      <c r="C18" s="45"/>
      <c r="D18" s="45"/>
      <c r="E18" s="45"/>
      <c r="F18" s="47"/>
      <c r="G18" s="47"/>
      <c r="H18" s="47"/>
      <c r="I18" s="12"/>
    </row>
    <row r="19" spans="1:9">
      <c r="A19" s="52"/>
      <c r="B19" s="29"/>
      <c r="C19" s="45"/>
      <c r="D19" s="45"/>
      <c r="E19" s="45"/>
      <c r="F19" s="47"/>
      <c r="G19" s="47"/>
      <c r="H19" s="47"/>
      <c r="I19" s="12"/>
    </row>
    <row r="20" spans="1:9">
      <c r="A20" s="52"/>
      <c r="B20" s="29"/>
      <c r="C20" s="45"/>
      <c r="D20" s="45"/>
      <c r="E20" s="45"/>
      <c r="F20" s="47"/>
      <c r="G20" s="47"/>
      <c r="H20" s="47"/>
      <c r="I20" s="12"/>
    </row>
    <row r="21" spans="1:9">
      <c r="A21" s="17" t="s">
        <v>286</v>
      </c>
      <c r="B21" s="17"/>
      <c r="C21" s="45"/>
      <c r="D21" s="45"/>
      <c r="E21" s="45"/>
      <c r="F21" s="47"/>
      <c r="G21" s="47"/>
      <c r="H21" s="47"/>
      <c r="I21" s="12"/>
    </row>
    <row r="22" spans="1:9">
      <c r="A22" s="47"/>
      <c r="B22" s="29"/>
      <c r="C22" s="45"/>
      <c r="D22" s="45"/>
      <c r="E22" s="45"/>
      <c r="F22" s="47"/>
      <c r="G22" s="47"/>
      <c r="H22" s="47"/>
      <c r="I22" s="12"/>
    </row>
    <row r="23" spans="1:9">
      <c r="A23" s="47"/>
      <c r="B23" s="29"/>
      <c r="C23" s="45"/>
      <c r="D23" s="45"/>
      <c r="E23" s="45"/>
      <c r="F23" s="47"/>
      <c r="G23" s="47"/>
      <c r="H23" s="47"/>
      <c r="I23" s="12"/>
    </row>
    <row r="24" spans="1:9">
      <c r="A24" s="17" t="s">
        <v>287</v>
      </c>
      <c r="B24" s="17"/>
      <c r="C24" s="45"/>
      <c r="D24" s="45"/>
      <c r="E24" s="45"/>
      <c r="F24" s="47"/>
      <c r="G24" s="47"/>
      <c r="H24" s="47"/>
      <c r="I24" s="12"/>
    </row>
    <row r="25" spans="1:9">
      <c r="A25" s="47"/>
      <c r="B25" s="29"/>
      <c r="C25" s="45"/>
      <c r="D25" s="45"/>
      <c r="E25" s="45"/>
      <c r="F25" s="47"/>
      <c r="G25" s="47"/>
      <c r="H25" s="47"/>
      <c r="I25" s="12"/>
    </row>
    <row r="26" spans="1:9">
      <c r="A26" s="47"/>
      <c r="B26" s="29"/>
      <c r="C26" s="45"/>
      <c r="D26" s="45"/>
      <c r="E26" s="45"/>
      <c r="F26" s="47"/>
      <c r="G26" s="47"/>
      <c r="H26" s="47"/>
      <c r="I26" s="12"/>
    </row>
    <row r="27" spans="1:9">
      <c r="A27" s="17" t="s">
        <v>288</v>
      </c>
      <c r="B27" s="17"/>
      <c r="C27" s="45"/>
      <c r="D27" s="45"/>
      <c r="E27" s="45"/>
      <c r="F27" s="47"/>
      <c r="G27" s="47"/>
      <c r="H27" s="47"/>
      <c r="I27" s="12"/>
    </row>
    <row r="28" spans="1:9">
      <c r="A28" s="47"/>
      <c r="B28" s="29"/>
      <c r="C28" s="45"/>
      <c r="D28" s="45"/>
      <c r="E28" s="45"/>
      <c r="F28" s="47"/>
      <c r="G28" s="47"/>
      <c r="H28" s="47"/>
      <c r="I28" s="12"/>
    </row>
    <row r="29" spans="1:9">
      <c r="A29" s="47"/>
      <c r="B29" s="29"/>
      <c r="C29" s="45"/>
      <c r="D29" s="45"/>
      <c r="E29" s="45"/>
      <c r="F29" s="47"/>
      <c r="G29" s="47"/>
      <c r="H29" s="47"/>
      <c r="I29" s="12"/>
    </row>
    <row r="30" spans="1:9" s="10" customFormat="1">
      <c r="A30" s="17" t="s">
        <v>289</v>
      </c>
      <c r="B30" s="17"/>
      <c r="C30" s="45"/>
      <c r="D30" s="45"/>
      <c r="E30" s="45"/>
      <c r="F30" s="51"/>
      <c r="G30" s="51"/>
      <c r="H30" s="51"/>
      <c r="I30" s="53"/>
    </row>
    <row r="31" spans="1:9">
      <c r="A31" s="47"/>
      <c r="B31" s="29"/>
      <c r="C31" s="45"/>
      <c r="D31" s="45"/>
      <c r="E31" s="45"/>
      <c r="F31" s="47"/>
      <c r="G31" s="47"/>
      <c r="H31" s="47"/>
      <c r="I31" s="12"/>
    </row>
    <row r="32" spans="1:9">
      <c r="A32" s="47"/>
      <c r="B32" s="29"/>
      <c r="C32" s="45"/>
      <c r="D32" s="45"/>
      <c r="E32" s="45"/>
      <c r="F32" s="47"/>
      <c r="G32" s="47"/>
      <c r="H32" s="47"/>
      <c r="I32" s="12"/>
    </row>
    <row r="33" spans="1:9">
      <c r="A33" s="17" t="s">
        <v>290</v>
      </c>
      <c r="B33" s="17"/>
      <c r="C33" s="45"/>
      <c r="D33" s="45"/>
      <c r="E33" s="45"/>
      <c r="F33" s="47"/>
      <c r="G33" s="47"/>
      <c r="H33" s="47"/>
      <c r="I33" s="12"/>
    </row>
    <row r="34" spans="1:9">
      <c r="A34" s="47"/>
      <c r="B34" s="29"/>
      <c r="C34" s="45"/>
      <c r="D34" s="45"/>
      <c r="E34" s="45"/>
      <c r="F34" s="47"/>
      <c r="G34" s="47"/>
      <c r="H34" s="47"/>
      <c r="I34" s="12"/>
    </row>
    <row r="35" spans="1:9">
      <c r="A35" s="47"/>
      <c r="B35" s="29"/>
      <c r="C35" s="45"/>
      <c r="D35" s="45"/>
      <c r="E35" s="45"/>
      <c r="F35" s="47"/>
      <c r="G35" s="47"/>
      <c r="H35" s="47"/>
      <c r="I35" s="12"/>
    </row>
    <row r="36" spans="1:9">
      <c r="A36" s="1070" t="s">
        <v>86</v>
      </c>
      <c r="B36" s="1070"/>
      <c r="C36" s="48"/>
      <c r="D36" s="48"/>
      <c r="E36" s="48"/>
      <c r="F36" s="47"/>
      <c r="G36" s="47"/>
      <c r="H36" s="47"/>
      <c r="I36" s="12"/>
    </row>
    <row r="37" spans="1:9">
      <c r="A37" s="49"/>
      <c r="B37" s="49"/>
      <c r="C37" s="50"/>
      <c r="D37" s="50"/>
      <c r="E37" s="50"/>
      <c r="F37" s="50"/>
      <c r="G37" s="50"/>
      <c r="H37" s="46"/>
      <c r="I37" s="46"/>
    </row>
  </sheetData>
  <mergeCells count="1">
    <mergeCell ref="A36:B36"/>
  </mergeCells>
  <phoneticPr fontId="14" type="noConversion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>
    <oddFooter>&amp;R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CEDBF-A252-4483-AB1F-D3C3858F256F}">
  <sheetPr codeName="Sheet3"/>
  <dimension ref="A1:W39"/>
  <sheetViews>
    <sheetView view="pageBreakPreview" zoomScale="120" zoomScaleSheetLayoutView="120" workbookViewId="0">
      <selection activeCell="C3" sqref="C3"/>
    </sheetView>
  </sheetViews>
  <sheetFormatPr defaultRowHeight="12.75"/>
  <cols>
    <col min="1" max="1" width="21.5703125" style="662" customWidth="1"/>
    <col min="2" max="2" width="9.140625" style="662"/>
    <col min="3" max="3" width="7.5703125" style="662" customWidth="1"/>
    <col min="4" max="4" width="8.5703125" style="663" customWidth="1"/>
    <col min="5" max="5" width="5.85546875" style="664" customWidth="1"/>
    <col min="6" max="7" width="6.28515625" style="664" customWidth="1"/>
    <col min="8" max="8" width="6" style="664" customWidth="1"/>
    <col min="9" max="9" width="5.85546875" style="664" customWidth="1"/>
    <col min="10" max="10" width="6" style="664" customWidth="1"/>
    <col min="11" max="11" width="6.7109375" style="664" customWidth="1"/>
    <col min="12" max="12" width="6.42578125" style="664" customWidth="1"/>
    <col min="13" max="13" width="5.85546875" style="662" customWidth="1"/>
    <col min="14" max="14" width="6.28515625" style="662" customWidth="1"/>
    <col min="15" max="15" width="6.7109375" style="662" customWidth="1"/>
    <col min="16" max="16" width="5.7109375" style="614" customWidth="1"/>
    <col min="17" max="18" width="6.7109375" style="614" customWidth="1"/>
    <col min="19" max="256" width="9.140625" style="614"/>
    <col min="257" max="257" width="21.5703125" style="614" customWidth="1"/>
    <col min="258" max="258" width="9.140625" style="614"/>
    <col min="259" max="259" width="5.85546875" style="614" customWidth="1"/>
    <col min="260" max="260" width="8" style="614" customWidth="1"/>
    <col min="261" max="261" width="5.85546875" style="614" customWidth="1"/>
    <col min="262" max="263" width="6.28515625" style="614" customWidth="1"/>
    <col min="264" max="264" width="6" style="614" customWidth="1"/>
    <col min="265" max="265" width="5.85546875" style="614" customWidth="1"/>
    <col min="266" max="266" width="6" style="614" customWidth="1"/>
    <col min="267" max="267" width="6.7109375" style="614" customWidth="1"/>
    <col min="268" max="268" width="6.42578125" style="614" customWidth="1"/>
    <col min="269" max="269" width="5.85546875" style="614" customWidth="1"/>
    <col min="270" max="270" width="6.28515625" style="614" customWidth="1"/>
    <col min="271" max="271" width="6.7109375" style="614" customWidth="1"/>
    <col min="272" max="272" width="5.7109375" style="614" customWidth="1"/>
    <col min="273" max="274" width="6.7109375" style="614" customWidth="1"/>
    <col min="275" max="512" width="9.140625" style="614"/>
    <col min="513" max="513" width="21.5703125" style="614" customWidth="1"/>
    <col min="514" max="514" width="9.140625" style="614"/>
    <col min="515" max="515" width="5.85546875" style="614" customWidth="1"/>
    <col min="516" max="516" width="8" style="614" customWidth="1"/>
    <col min="517" max="517" width="5.85546875" style="614" customWidth="1"/>
    <col min="518" max="519" width="6.28515625" style="614" customWidth="1"/>
    <col min="520" max="520" width="6" style="614" customWidth="1"/>
    <col min="521" max="521" width="5.85546875" style="614" customWidth="1"/>
    <col min="522" max="522" width="6" style="614" customWidth="1"/>
    <col min="523" max="523" width="6.7109375" style="614" customWidth="1"/>
    <col min="524" max="524" width="6.42578125" style="614" customWidth="1"/>
    <col min="525" max="525" width="5.85546875" style="614" customWidth="1"/>
    <col min="526" max="526" width="6.28515625" style="614" customWidth="1"/>
    <col min="527" max="527" width="6.7109375" style="614" customWidth="1"/>
    <col min="528" max="528" width="5.7109375" style="614" customWidth="1"/>
    <col min="529" max="530" width="6.7109375" style="614" customWidth="1"/>
    <col min="531" max="768" width="9.140625" style="614"/>
    <col min="769" max="769" width="21.5703125" style="614" customWidth="1"/>
    <col min="770" max="770" width="9.140625" style="614"/>
    <col min="771" max="771" width="5.85546875" style="614" customWidth="1"/>
    <col min="772" max="772" width="8" style="614" customWidth="1"/>
    <col min="773" max="773" width="5.85546875" style="614" customWidth="1"/>
    <col min="774" max="775" width="6.28515625" style="614" customWidth="1"/>
    <col min="776" max="776" width="6" style="614" customWidth="1"/>
    <col min="777" max="777" width="5.85546875" style="614" customWidth="1"/>
    <col min="778" max="778" width="6" style="614" customWidth="1"/>
    <col min="779" max="779" width="6.7109375" style="614" customWidth="1"/>
    <col min="780" max="780" width="6.42578125" style="614" customWidth="1"/>
    <col min="781" max="781" width="5.85546875" style="614" customWidth="1"/>
    <col min="782" max="782" width="6.28515625" style="614" customWidth="1"/>
    <col min="783" max="783" width="6.7109375" style="614" customWidth="1"/>
    <col min="784" max="784" width="5.7109375" style="614" customWidth="1"/>
    <col min="785" max="786" width="6.7109375" style="614" customWidth="1"/>
    <col min="787" max="1024" width="9.140625" style="614"/>
    <col min="1025" max="1025" width="21.5703125" style="614" customWidth="1"/>
    <col min="1026" max="1026" width="9.140625" style="614"/>
    <col min="1027" max="1027" width="5.85546875" style="614" customWidth="1"/>
    <col min="1028" max="1028" width="8" style="614" customWidth="1"/>
    <col min="1029" max="1029" width="5.85546875" style="614" customWidth="1"/>
    <col min="1030" max="1031" width="6.28515625" style="614" customWidth="1"/>
    <col min="1032" max="1032" width="6" style="614" customWidth="1"/>
    <col min="1033" max="1033" width="5.85546875" style="614" customWidth="1"/>
    <col min="1034" max="1034" width="6" style="614" customWidth="1"/>
    <col min="1035" max="1035" width="6.7109375" style="614" customWidth="1"/>
    <col min="1036" max="1036" width="6.42578125" style="614" customWidth="1"/>
    <col min="1037" max="1037" width="5.85546875" style="614" customWidth="1"/>
    <col min="1038" max="1038" width="6.28515625" style="614" customWidth="1"/>
    <col min="1039" max="1039" width="6.7109375" style="614" customWidth="1"/>
    <col min="1040" max="1040" width="5.7109375" style="614" customWidth="1"/>
    <col min="1041" max="1042" width="6.7109375" style="614" customWidth="1"/>
    <col min="1043" max="1280" width="9.140625" style="614"/>
    <col min="1281" max="1281" width="21.5703125" style="614" customWidth="1"/>
    <col min="1282" max="1282" width="9.140625" style="614"/>
    <col min="1283" max="1283" width="5.85546875" style="614" customWidth="1"/>
    <col min="1284" max="1284" width="8" style="614" customWidth="1"/>
    <col min="1285" max="1285" width="5.85546875" style="614" customWidth="1"/>
    <col min="1286" max="1287" width="6.28515625" style="614" customWidth="1"/>
    <col min="1288" max="1288" width="6" style="614" customWidth="1"/>
    <col min="1289" max="1289" width="5.85546875" style="614" customWidth="1"/>
    <col min="1290" max="1290" width="6" style="614" customWidth="1"/>
    <col min="1291" max="1291" width="6.7109375" style="614" customWidth="1"/>
    <col min="1292" max="1292" width="6.42578125" style="614" customWidth="1"/>
    <col min="1293" max="1293" width="5.85546875" style="614" customWidth="1"/>
    <col min="1294" max="1294" width="6.28515625" style="614" customWidth="1"/>
    <col min="1295" max="1295" width="6.7109375" style="614" customWidth="1"/>
    <col min="1296" max="1296" width="5.7109375" style="614" customWidth="1"/>
    <col min="1297" max="1298" width="6.7109375" style="614" customWidth="1"/>
    <col min="1299" max="1536" width="9.140625" style="614"/>
    <col min="1537" max="1537" width="21.5703125" style="614" customWidth="1"/>
    <col min="1538" max="1538" width="9.140625" style="614"/>
    <col min="1539" max="1539" width="5.85546875" style="614" customWidth="1"/>
    <col min="1540" max="1540" width="8" style="614" customWidth="1"/>
    <col min="1541" max="1541" width="5.85546875" style="614" customWidth="1"/>
    <col min="1542" max="1543" width="6.28515625" style="614" customWidth="1"/>
    <col min="1544" max="1544" width="6" style="614" customWidth="1"/>
    <col min="1545" max="1545" width="5.85546875" style="614" customWidth="1"/>
    <col min="1546" max="1546" width="6" style="614" customWidth="1"/>
    <col min="1547" max="1547" width="6.7109375" style="614" customWidth="1"/>
    <col min="1548" max="1548" width="6.42578125" style="614" customWidth="1"/>
    <col min="1549" max="1549" width="5.85546875" style="614" customWidth="1"/>
    <col min="1550" max="1550" width="6.28515625" style="614" customWidth="1"/>
    <col min="1551" max="1551" width="6.7109375" style="614" customWidth="1"/>
    <col min="1552" max="1552" width="5.7109375" style="614" customWidth="1"/>
    <col min="1553" max="1554" width="6.7109375" style="614" customWidth="1"/>
    <col min="1555" max="1792" width="9.140625" style="614"/>
    <col min="1793" max="1793" width="21.5703125" style="614" customWidth="1"/>
    <col min="1794" max="1794" width="9.140625" style="614"/>
    <col min="1795" max="1795" width="5.85546875" style="614" customWidth="1"/>
    <col min="1796" max="1796" width="8" style="614" customWidth="1"/>
    <col min="1797" max="1797" width="5.85546875" style="614" customWidth="1"/>
    <col min="1798" max="1799" width="6.28515625" style="614" customWidth="1"/>
    <col min="1800" max="1800" width="6" style="614" customWidth="1"/>
    <col min="1801" max="1801" width="5.85546875" style="614" customWidth="1"/>
    <col min="1802" max="1802" width="6" style="614" customWidth="1"/>
    <col min="1803" max="1803" width="6.7109375" style="614" customWidth="1"/>
    <col min="1804" max="1804" width="6.42578125" style="614" customWidth="1"/>
    <col min="1805" max="1805" width="5.85546875" style="614" customWidth="1"/>
    <col min="1806" max="1806" width="6.28515625" style="614" customWidth="1"/>
    <col min="1807" max="1807" width="6.7109375" style="614" customWidth="1"/>
    <col min="1808" max="1808" width="5.7109375" style="614" customWidth="1"/>
    <col min="1809" max="1810" width="6.7109375" style="614" customWidth="1"/>
    <col min="1811" max="2048" width="9.140625" style="614"/>
    <col min="2049" max="2049" width="21.5703125" style="614" customWidth="1"/>
    <col min="2050" max="2050" width="9.140625" style="614"/>
    <col min="2051" max="2051" width="5.85546875" style="614" customWidth="1"/>
    <col min="2052" max="2052" width="8" style="614" customWidth="1"/>
    <col min="2053" max="2053" width="5.85546875" style="614" customWidth="1"/>
    <col min="2054" max="2055" width="6.28515625" style="614" customWidth="1"/>
    <col min="2056" max="2056" width="6" style="614" customWidth="1"/>
    <col min="2057" max="2057" width="5.85546875" style="614" customWidth="1"/>
    <col min="2058" max="2058" width="6" style="614" customWidth="1"/>
    <col min="2059" max="2059" width="6.7109375" style="614" customWidth="1"/>
    <col min="2060" max="2060" width="6.42578125" style="614" customWidth="1"/>
    <col min="2061" max="2061" width="5.85546875" style="614" customWidth="1"/>
    <col min="2062" max="2062" width="6.28515625" style="614" customWidth="1"/>
    <col min="2063" max="2063" width="6.7109375" style="614" customWidth="1"/>
    <col min="2064" max="2064" width="5.7109375" style="614" customWidth="1"/>
    <col min="2065" max="2066" width="6.7109375" style="614" customWidth="1"/>
    <col min="2067" max="2304" width="9.140625" style="614"/>
    <col min="2305" max="2305" width="21.5703125" style="614" customWidth="1"/>
    <col min="2306" max="2306" width="9.140625" style="614"/>
    <col min="2307" max="2307" width="5.85546875" style="614" customWidth="1"/>
    <col min="2308" max="2308" width="8" style="614" customWidth="1"/>
    <col min="2309" max="2309" width="5.85546875" style="614" customWidth="1"/>
    <col min="2310" max="2311" width="6.28515625" style="614" customWidth="1"/>
    <col min="2312" max="2312" width="6" style="614" customWidth="1"/>
    <col min="2313" max="2313" width="5.85546875" style="614" customWidth="1"/>
    <col min="2314" max="2314" width="6" style="614" customWidth="1"/>
    <col min="2315" max="2315" width="6.7109375" style="614" customWidth="1"/>
    <col min="2316" max="2316" width="6.42578125" style="614" customWidth="1"/>
    <col min="2317" max="2317" width="5.85546875" style="614" customWidth="1"/>
    <col min="2318" max="2318" width="6.28515625" style="614" customWidth="1"/>
    <col min="2319" max="2319" width="6.7109375" style="614" customWidth="1"/>
    <col min="2320" max="2320" width="5.7109375" style="614" customWidth="1"/>
    <col min="2321" max="2322" width="6.7109375" style="614" customWidth="1"/>
    <col min="2323" max="2560" width="9.140625" style="614"/>
    <col min="2561" max="2561" width="21.5703125" style="614" customWidth="1"/>
    <col min="2562" max="2562" width="9.140625" style="614"/>
    <col min="2563" max="2563" width="5.85546875" style="614" customWidth="1"/>
    <col min="2564" max="2564" width="8" style="614" customWidth="1"/>
    <col min="2565" max="2565" width="5.85546875" style="614" customWidth="1"/>
    <col min="2566" max="2567" width="6.28515625" style="614" customWidth="1"/>
    <col min="2568" max="2568" width="6" style="614" customWidth="1"/>
    <col min="2569" max="2569" width="5.85546875" style="614" customWidth="1"/>
    <col min="2570" max="2570" width="6" style="614" customWidth="1"/>
    <col min="2571" max="2571" width="6.7109375" style="614" customWidth="1"/>
    <col min="2572" max="2572" width="6.42578125" style="614" customWidth="1"/>
    <col min="2573" max="2573" width="5.85546875" style="614" customWidth="1"/>
    <col min="2574" max="2574" width="6.28515625" style="614" customWidth="1"/>
    <col min="2575" max="2575" width="6.7109375" style="614" customWidth="1"/>
    <col min="2576" max="2576" width="5.7109375" style="614" customWidth="1"/>
    <col min="2577" max="2578" width="6.7109375" style="614" customWidth="1"/>
    <col min="2579" max="2816" width="9.140625" style="614"/>
    <col min="2817" max="2817" width="21.5703125" style="614" customWidth="1"/>
    <col min="2818" max="2818" width="9.140625" style="614"/>
    <col min="2819" max="2819" width="5.85546875" style="614" customWidth="1"/>
    <col min="2820" max="2820" width="8" style="614" customWidth="1"/>
    <col min="2821" max="2821" width="5.85546875" style="614" customWidth="1"/>
    <col min="2822" max="2823" width="6.28515625" style="614" customWidth="1"/>
    <col min="2824" max="2824" width="6" style="614" customWidth="1"/>
    <col min="2825" max="2825" width="5.85546875" style="614" customWidth="1"/>
    <col min="2826" max="2826" width="6" style="614" customWidth="1"/>
    <col min="2827" max="2827" width="6.7109375" style="614" customWidth="1"/>
    <col min="2828" max="2828" width="6.42578125" style="614" customWidth="1"/>
    <col min="2829" max="2829" width="5.85546875" style="614" customWidth="1"/>
    <col min="2830" max="2830" width="6.28515625" style="614" customWidth="1"/>
    <col min="2831" max="2831" width="6.7109375" style="614" customWidth="1"/>
    <col min="2832" max="2832" width="5.7109375" style="614" customWidth="1"/>
    <col min="2833" max="2834" width="6.7109375" style="614" customWidth="1"/>
    <col min="2835" max="3072" width="9.140625" style="614"/>
    <col min="3073" max="3073" width="21.5703125" style="614" customWidth="1"/>
    <col min="3074" max="3074" width="9.140625" style="614"/>
    <col min="3075" max="3075" width="5.85546875" style="614" customWidth="1"/>
    <col min="3076" max="3076" width="8" style="614" customWidth="1"/>
    <col min="3077" max="3077" width="5.85546875" style="614" customWidth="1"/>
    <col min="3078" max="3079" width="6.28515625" style="614" customWidth="1"/>
    <col min="3080" max="3080" width="6" style="614" customWidth="1"/>
    <col min="3081" max="3081" width="5.85546875" style="614" customWidth="1"/>
    <col min="3082" max="3082" width="6" style="614" customWidth="1"/>
    <col min="3083" max="3083" width="6.7109375" style="614" customWidth="1"/>
    <col min="3084" max="3084" width="6.42578125" style="614" customWidth="1"/>
    <col min="3085" max="3085" width="5.85546875" style="614" customWidth="1"/>
    <col min="3086" max="3086" width="6.28515625" style="614" customWidth="1"/>
    <col min="3087" max="3087" width="6.7109375" style="614" customWidth="1"/>
    <col min="3088" max="3088" width="5.7109375" style="614" customWidth="1"/>
    <col min="3089" max="3090" width="6.7109375" style="614" customWidth="1"/>
    <col min="3091" max="3328" width="9.140625" style="614"/>
    <col min="3329" max="3329" width="21.5703125" style="614" customWidth="1"/>
    <col min="3330" max="3330" width="9.140625" style="614"/>
    <col min="3331" max="3331" width="5.85546875" style="614" customWidth="1"/>
    <col min="3332" max="3332" width="8" style="614" customWidth="1"/>
    <col min="3333" max="3333" width="5.85546875" style="614" customWidth="1"/>
    <col min="3334" max="3335" width="6.28515625" style="614" customWidth="1"/>
    <col min="3336" max="3336" width="6" style="614" customWidth="1"/>
    <col min="3337" max="3337" width="5.85546875" style="614" customWidth="1"/>
    <col min="3338" max="3338" width="6" style="614" customWidth="1"/>
    <col min="3339" max="3339" width="6.7109375" style="614" customWidth="1"/>
    <col min="3340" max="3340" width="6.42578125" style="614" customWidth="1"/>
    <col min="3341" max="3341" width="5.85546875" style="614" customWidth="1"/>
    <col min="3342" max="3342" width="6.28515625" style="614" customWidth="1"/>
    <col min="3343" max="3343" width="6.7109375" style="614" customWidth="1"/>
    <col min="3344" max="3344" width="5.7109375" style="614" customWidth="1"/>
    <col min="3345" max="3346" width="6.7109375" style="614" customWidth="1"/>
    <col min="3347" max="3584" width="9.140625" style="614"/>
    <col min="3585" max="3585" width="21.5703125" style="614" customWidth="1"/>
    <col min="3586" max="3586" width="9.140625" style="614"/>
    <col min="3587" max="3587" width="5.85546875" style="614" customWidth="1"/>
    <col min="3588" max="3588" width="8" style="614" customWidth="1"/>
    <col min="3589" max="3589" width="5.85546875" style="614" customWidth="1"/>
    <col min="3590" max="3591" width="6.28515625" style="614" customWidth="1"/>
    <col min="3592" max="3592" width="6" style="614" customWidth="1"/>
    <col min="3593" max="3593" width="5.85546875" style="614" customWidth="1"/>
    <col min="3594" max="3594" width="6" style="614" customWidth="1"/>
    <col min="3595" max="3595" width="6.7109375" style="614" customWidth="1"/>
    <col min="3596" max="3596" width="6.42578125" style="614" customWidth="1"/>
    <col min="3597" max="3597" width="5.85546875" style="614" customWidth="1"/>
    <col min="3598" max="3598" width="6.28515625" style="614" customWidth="1"/>
    <col min="3599" max="3599" width="6.7109375" style="614" customWidth="1"/>
    <col min="3600" max="3600" width="5.7109375" style="614" customWidth="1"/>
    <col min="3601" max="3602" width="6.7109375" style="614" customWidth="1"/>
    <col min="3603" max="3840" width="9.140625" style="614"/>
    <col min="3841" max="3841" width="21.5703125" style="614" customWidth="1"/>
    <col min="3842" max="3842" width="9.140625" style="614"/>
    <col min="3843" max="3843" width="5.85546875" style="614" customWidth="1"/>
    <col min="3844" max="3844" width="8" style="614" customWidth="1"/>
    <col min="3845" max="3845" width="5.85546875" style="614" customWidth="1"/>
    <col min="3846" max="3847" width="6.28515625" style="614" customWidth="1"/>
    <col min="3848" max="3848" width="6" style="614" customWidth="1"/>
    <col min="3849" max="3849" width="5.85546875" style="614" customWidth="1"/>
    <col min="3850" max="3850" width="6" style="614" customWidth="1"/>
    <col min="3851" max="3851" width="6.7109375" style="614" customWidth="1"/>
    <col min="3852" max="3852" width="6.42578125" style="614" customWidth="1"/>
    <col min="3853" max="3853" width="5.85546875" style="614" customWidth="1"/>
    <col min="3854" max="3854" width="6.28515625" style="614" customWidth="1"/>
    <col min="3855" max="3855" width="6.7109375" style="614" customWidth="1"/>
    <col min="3856" max="3856" width="5.7109375" style="614" customWidth="1"/>
    <col min="3857" max="3858" width="6.7109375" style="614" customWidth="1"/>
    <col min="3859" max="4096" width="9.140625" style="614"/>
    <col min="4097" max="4097" width="21.5703125" style="614" customWidth="1"/>
    <col min="4098" max="4098" width="9.140625" style="614"/>
    <col min="4099" max="4099" width="5.85546875" style="614" customWidth="1"/>
    <col min="4100" max="4100" width="8" style="614" customWidth="1"/>
    <col min="4101" max="4101" width="5.85546875" style="614" customWidth="1"/>
    <col min="4102" max="4103" width="6.28515625" style="614" customWidth="1"/>
    <col min="4104" max="4104" width="6" style="614" customWidth="1"/>
    <col min="4105" max="4105" width="5.85546875" style="614" customWidth="1"/>
    <col min="4106" max="4106" width="6" style="614" customWidth="1"/>
    <col min="4107" max="4107" width="6.7109375" style="614" customWidth="1"/>
    <col min="4108" max="4108" width="6.42578125" style="614" customWidth="1"/>
    <col min="4109" max="4109" width="5.85546875" style="614" customWidth="1"/>
    <col min="4110" max="4110" width="6.28515625" style="614" customWidth="1"/>
    <col min="4111" max="4111" width="6.7109375" style="614" customWidth="1"/>
    <col min="4112" max="4112" width="5.7109375" style="614" customWidth="1"/>
    <col min="4113" max="4114" width="6.7109375" style="614" customWidth="1"/>
    <col min="4115" max="4352" width="9.140625" style="614"/>
    <col min="4353" max="4353" width="21.5703125" style="614" customWidth="1"/>
    <col min="4354" max="4354" width="9.140625" style="614"/>
    <col min="4355" max="4355" width="5.85546875" style="614" customWidth="1"/>
    <col min="4356" max="4356" width="8" style="614" customWidth="1"/>
    <col min="4357" max="4357" width="5.85546875" style="614" customWidth="1"/>
    <col min="4358" max="4359" width="6.28515625" style="614" customWidth="1"/>
    <col min="4360" max="4360" width="6" style="614" customWidth="1"/>
    <col min="4361" max="4361" width="5.85546875" style="614" customWidth="1"/>
    <col min="4362" max="4362" width="6" style="614" customWidth="1"/>
    <col min="4363" max="4363" width="6.7109375" style="614" customWidth="1"/>
    <col min="4364" max="4364" width="6.42578125" style="614" customWidth="1"/>
    <col min="4365" max="4365" width="5.85546875" style="614" customWidth="1"/>
    <col min="4366" max="4366" width="6.28515625" style="614" customWidth="1"/>
    <col min="4367" max="4367" width="6.7109375" style="614" customWidth="1"/>
    <col min="4368" max="4368" width="5.7109375" style="614" customWidth="1"/>
    <col min="4369" max="4370" width="6.7109375" style="614" customWidth="1"/>
    <col min="4371" max="4608" width="9.140625" style="614"/>
    <col min="4609" max="4609" width="21.5703125" style="614" customWidth="1"/>
    <col min="4610" max="4610" width="9.140625" style="614"/>
    <col min="4611" max="4611" width="5.85546875" style="614" customWidth="1"/>
    <col min="4612" max="4612" width="8" style="614" customWidth="1"/>
    <col min="4613" max="4613" width="5.85546875" style="614" customWidth="1"/>
    <col min="4614" max="4615" width="6.28515625" style="614" customWidth="1"/>
    <col min="4616" max="4616" width="6" style="614" customWidth="1"/>
    <col min="4617" max="4617" width="5.85546875" style="614" customWidth="1"/>
    <col min="4618" max="4618" width="6" style="614" customWidth="1"/>
    <col min="4619" max="4619" width="6.7109375" style="614" customWidth="1"/>
    <col min="4620" max="4620" width="6.42578125" style="614" customWidth="1"/>
    <col min="4621" max="4621" width="5.85546875" style="614" customWidth="1"/>
    <col min="4622" max="4622" width="6.28515625" style="614" customWidth="1"/>
    <col min="4623" max="4623" width="6.7109375" style="614" customWidth="1"/>
    <col min="4624" max="4624" width="5.7109375" style="614" customWidth="1"/>
    <col min="4625" max="4626" width="6.7109375" style="614" customWidth="1"/>
    <col min="4627" max="4864" width="9.140625" style="614"/>
    <col min="4865" max="4865" width="21.5703125" style="614" customWidth="1"/>
    <col min="4866" max="4866" width="9.140625" style="614"/>
    <col min="4867" max="4867" width="5.85546875" style="614" customWidth="1"/>
    <col min="4868" max="4868" width="8" style="614" customWidth="1"/>
    <col min="4869" max="4869" width="5.85546875" style="614" customWidth="1"/>
    <col min="4870" max="4871" width="6.28515625" style="614" customWidth="1"/>
    <col min="4872" max="4872" width="6" style="614" customWidth="1"/>
    <col min="4873" max="4873" width="5.85546875" style="614" customWidth="1"/>
    <col min="4874" max="4874" width="6" style="614" customWidth="1"/>
    <col min="4875" max="4875" width="6.7109375" style="614" customWidth="1"/>
    <col min="4876" max="4876" width="6.42578125" style="614" customWidth="1"/>
    <col min="4877" max="4877" width="5.85546875" style="614" customWidth="1"/>
    <col min="4878" max="4878" width="6.28515625" style="614" customWidth="1"/>
    <col min="4879" max="4879" width="6.7109375" style="614" customWidth="1"/>
    <col min="4880" max="4880" width="5.7109375" style="614" customWidth="1"/>
    <col min="4881" max="4882" width="6.7109375" style="614" customWidth="1"/>
    <col min="4883" max="5120" width="9.140625" style="614"/>
    <col min="5121" max="5121" width="21.5703125" style="614" customWidth="1"/>
    <col min="5122" max="5122" width="9.140625" style="614"/>
    <col min="5123" max="5123" width="5.85546875" style="614" customWidth="1"/>
    <col min="5124" max="5124" width="8" style="614" customWidth="1"/>
    <col min="5125" max="5125" width="5.85546875" style="614" customWidth="1"/>
    <col min="5126" max="5127" width="6.28515625" style="614" customWidth="1"/>
    <col min="5128" max="5128" width="6" style="614" customWidth="1"/>
    <col min="5129" max="5129" width="5.85546875" style="614" customWidth="1"/>
    <col min="5130" max="5130" width="6" style="614" customWidth="1"/>
    <col min="5131" max="5131" width="6.7109375" style="614" customWidth="1"/>
    <col min="5132" max="5132" width="6.42578125" style="614" customWidth="1"/>
    <col min="5133" max="5133" width="5.85546875" style="614" customWidth="1"/>
    <col min="5134" max="5134" width="6.28515625" style="614" customWidth="1"/>
    <col min="5135" max="5135" width="6.7109375" style="614" customWidth="1"/>
    <col min="5136" max="5136" width="5.7109375" style="614" customWidth="1"/>
    <col min="5137" max="5138" width="6.7109375" style="614" customWidth="1"/>
    <col min="5139" max="5376" width="9.140625" style="614"/>
    <col min="5377" max="5377" width="21.5703125" style="614" customWidth="1"/>
    <col min="5378" max="5378" width="9.140625" style="614"/>
    <col min="5379" max="5379" width="5.85546875" style="614" customWidth="1"/>
    <col min="5380" max="5380" width="8" style="614" customWidth="1"/>
    <col min="5381" max="5381" width="5.85546875" style="614" customWidth="1"/>
    <col min="5382" max="5383" width="6.28515625" style="614" customWidth="1"/>
    <col min="5384" max="5384" width="6" style="614" customWidth="1"/>
    <col min="5385" max="5385" width="5.85546875" style="614" customWidth="1"/>
    <col min="5386" max="5386" width="6" style="614" customWidth="1"/>
    <col min="5387" max="5387" width="6.7109375" style="614" customWidth="1"/>
    <col min="5388" max="5388" width="6.42578125" style="614" customWidth="1"/>
    <col min="5389" max="5389" width="5.85546875" style="614" customWidth="1"/>
    <col min="5390" max="5390" width="6.28515625" style="614" customWidth="1"/>
    <col min="5391" max="5391" width="6.7109375" style="614" customWidth="1"/>
    <col min="5392" max="5392" width="5.7109375" style="614" customWidth="1"/>
    <col min="5393" max="5394" width="6.7109375" style="614" customWidth="1"/>
    <col min="5395" max="5632" width="9.140625" style="614"/>
    <col min="5633" max="5633" width="21.5703125" style="614" customWidth="1"/>
    <col min="5634" max="5634" width="9.140625" style="614"/>
    <col min="5635" max="5635" width="5.85546875" style="614" customWidth="1"/>
    <col min="5636" max="5636" width="8" style="614" customWidth="1"/>
    <col min="5637" max="5637" width="5.85546875" style="614" customWidth="1"/>
    <col min="5638" max="5639" width="6.28515625" style="614" customWidth="1"/>
    <col min="5640" max="5640" width="6" style="614" customWidth="1"/>
    <col min="5641" max="5641" width="5.85546875" style="614" customWidth="1"/>
    <col min="5642" max="5642" width="6" style="614" customWidth="1"/>
    <col min="5643" max="5643" width="6.7109375" style="614" customWidth="1"/>
    <col min="5644" max="5644" width="6.42578125" style="614" customWidth="1"/>
    <col min="5645" max="5645" width="5.85546875" style="614" customWidth="1"/>
    <col min="5646" max="5646" width="6.28515625" style="614" customWidth="1"/>
    <col min="5647" max="5647" width="6.7109375" style="614" customWidth="1"/>
    <col min="5648" max="5648" width="5.7109375" style="614" customWidth="1"/>
    <col min="5649" max="5650" width="6.7109375" style="614" customWidth="1"/>
    <col min="5651" max="5888" width="9.140625" style="614"/>
    <col min="5889" max="5889" width="21.5703125" style="614" customWidth="1"/>
    <col min="5890" max="5890" width="9.140625" style="614"/>
    <col min="5891" max="5891" width="5.85546875" style="614" customWidth="1"/>
    <col min="5892" max="5892" width="8" style="614" customWidth="1"/>
    <col min="5893" max="5893" width="5.85546875" style="614" customWidth="1"/>
    <col min="5894" max="5895" width="6.28515625" style="614" customWidth="1"/>
    <col min="5896" max="5896" width="6" style="614" customWidth="1"/>
    <col min="5897" max="5897" width="5.85546875" style="614" customWidth="1"/>
    <col min="5898" max="5898" width="6" style="614" customWidth="1"/>
    <col min="5899" max="5899" width="6.7109375" style="614" customWidth="1"/>
    <col min="5900" max="5900" width="6.42578125" style="614" customWidth="1"/>
    <col min="5901" max="5901" width="5.85546875" style="614" customWidth="1"/>
    <col min="5902" max="5902" width="6.28515625" style="614" customWidth="1"/>
    <col min="5903" max="5903" width="6.7109375" style="614" customWidth="1"/>
    <col min="5904" max="5904" width="5.7109375" style="614" customWidth="1"/>
    <col min="5905" max="5906" width="6.7109375" style="614" customWidth="1"/>
    <col min="5907" max="6144" width="9.140625" style="614"/>
    <col min="6145" max="6145" width="21.5703125" style="614" customWidth="1"/>
    <col min="6146" max="6146" width="9.140625" style="614"/>
    <col min="6147" max="6147" width="5.85546875" style="614" customWidth="1"/>
    <col min="6148" max="6148" width="8" style="614" customWidth="1"/>
    <col min="6149" max="6149" width="5.85546875" style="614" customWidth="1"/>
    <col min="6150" max="6151" width="6.28515625" style="614" customWidth="1"/>
    <col min="6152" max="6152" width="6" style="614" customWidth="1"/>
    <col min="6153" max="6153" width="5.85546875" style="614" customWidth="1"/>
    <col min="6154" max="6154" width="6" style="614" customWidth="1"/>
    <col min="6155" max="6155" width="6.7109375" style="614" customWidth="1"/>
    <col min="6156" max="6156" width="6.42578125" style="614" customWidth="1"/>
    <col min="6157" max="6157" width="5.85546875" style="614" customWidth="1"/>
    <col min="6158" max="6158" width="6.28515625" style="614" customWidth="1"/>
    <col min="6159" max="6159" width="6.7109375" style="614" customWidth="1"/>
    <col min="6160" max="6160" width="5.7109375" style="614" customWidth="1"/>
    <col min="6161" max="6162" width="6.7109375" style="614" customWidth="1"/>
    <col min="6163" max="6400" width="9.140625" style="614"/>
    <col min="6401" max="6401" width="21.5703125" style="614" customWidth="1"/>
    <col min="6402" max="6402" width="9.140625" style="614"/>
    <col min="6403" max="6403" width="5.85546875" style="614" customWidth="1"/>
    <col min="6404" max="6404" width="8" style="614" customWidth="1"/>
    <col min="6405" max="6405" width="5.85546875" style="614" customWidth="1"/>
    <col min="6406" max="6407" width="6.28515625" style="614" customWidth="1"/>
    <col min="6408" max="6408" width="6" style="614" customWidth="1"/>
    <col min="6409" max="6409" width="5.85546875" style="614" customWidth="1"/>
    <col min="6410" max="6410" width="6" style="614" customWidth="1"/>
    <col min="6411" max="6411" width="6.7109375" style="614" customWidth="1"/>
    <col min="6412" max="6412" width="6.42578125" style="614" customWidth="1"/>
    <col min="6413" max="6413" width="5.85546875" style="614" customWidth="1"/>
    <col min="6414" max="6414" width="6.28515625" style="614" customWidth="1"/>
    <col min="6415" max="6415" width="6.7109375" style="614" customWidth="1"/>
    <col min="6416" max="6416" width="5.7109375" style="614" customWidth="1"/>
    <col min="6417" max="6418" width="6.7109375" style="614" customWidth="1"/>
    <col min="6419" max="6656" width="9.140625" style="614"/>
    <col min="6657" max="6657" width="21.5703125" style="614" customWidth="1"/>
    <col min="6658" max="6658" width="9.140625" style="614"/>
    <col min="6659" max="6659" width="5.85546875" style="614" customWidth="1"/>
    <col min="6660" max="6660" width="8" style="614" customWidth="1"/>
    <col min="6661" max="6661" width="5.85546875" style="614" customWidth="1"/>
    <col min="6662" max="6663" width="6.28515625" style="614" customWidth="1"/>
    <col min="6664" max="6664" width="6" style="614" customWidth="1"/>
    <col min="6665" max="6665" width="5.85546875" style="614" customWidth="1"/>
    <col min="6666" max="6666" width="6" style="614" customWidth="1"/>
    <col min="6667" max="6667" width="6.7109375" style="614" customWidth="1"/>
    <col min="6668" max="6668" width="6.42578125" style="614" customWidth="1"/>
    <col min="6669" max="6669" width="5.85546875" style="614" customWidth="1"/>
    <col min="6670" max="6670" width="6.28515625" style="614" customWidth="1"/>
    <col min="6671" max="6671" width="6.7109375" style="614" customWidth="1"/>
    <col min="6672" max="6672" width="5.7109375" style="614" customWidth="1"/>
    <col min="6673" max="6674" width="6.7109375" style="614" customWidth="1"/>
    <col min="6675" max="6912" width="9.140625" style="614"/>
    <col min="6913" max="6913" width="21.5703125" style="614" customWidth="1"/>
    <col min="6914" max="6914" width="9.140625" style="614"/>
    <col min="6915" max="6915" width="5.85546875" style="614" customWidth="1"/>
    <col min="6916" max="6916" width="8" style="614" customWidth="1"/>
    <col min="6917" max="6917" width="5.85546875" style="614" customWidth="1"/>
    <col min="6918" max="6919" width="6.28515625" style="614" customWidth="1"/>
    <col min="6920" max="6920" width="6" style="614" customWidth="1"/>
    <col min="6921" max="6921" width="5.85546875" style="614" customWidth="1"/>
    <col min="6922" max="6922" width="6" style="614" customWidth="1"/>
    <col min="6923" max="6923" width="6.7109375" style="614" customWidth="1"/>
    <col min="6924" max="6924" width="6.42578125" style="614" customWidth="1"/>
    <col min="6925" max="6925" width="5.85546875" style="614" customWidth="1"/>
    <col min="6926" max="6926" width="6.28515625" style="614" customWidth="1"/>
    <col min="6927" max="6927" width="6.7109375" style="614" customWidth="1"/>
    <col min="6928" max="6928" width="5.7109375" style="614" customWidth="1"/>
    <col min="6929" max="6930" width="6.7109375" style="614" customWidth="1"/>
    <col min="6931" max="7168" width="9.140625" style="614"/>
    <col min="7169" max="7169" width="21.5703125" style="614" customWidth="1"/>
    <col min="7170" max="7170" width="9.140625" style="614"/>
    <col min="7171" max="7171" width="5.85546875" style="614" customWidth="1"/>
    <col min="7172" max="7172" width="8" style="614" customWidth="1"/>
    <col min="7173" max="7173" width="5.85546875" style="614" customWidth="1"/>
    <col min="7174" max="7175" width="6.28515625" style="614" customWidth="1"/>
    <col min="7176" max="7176" width="6" style="614" customWidth="1"/>
    <col min="7177" max="7177" width="5.85546875" style="614" customWidth="1"/>
    <col min="7178" max="7178" width="6" style="614" customWidth="1"/>
    <col min="7179" max="7179" width="6.7109375" style="614" customWidth="1"/>
    <col min="7180" max="7180" width="6.42578125" style="614" customWidth="1"/>
    <col min="7181" max="7181" width="5.85546875" style="614" customWidth="1"/>
    <col min="7182" max="7182" width="6.28515625" style="614" customWidth="1"/>
    <col min="7183" max="7183" width="6.7109375" style="614" customWidth="1"/>
    <col min="7184" max="7184" width="5.7109375" style="614" customWidth="1"/>
    <col min="7185" max="7186" width="6.7109375" style="614" customWidth="1"/>
    <col min="7187" max="7424" width="9.140625" style="614"/>
    <col min="7425" max="7425" width="21.5703125" style="614" customWidth="1"/>
    <col min="7426" max="7426" width="9.140625" style="614"/>
    <col min="7427" max="7427" width="5.85546875" style="614" customWidth="1"/>
    <col min="7428" max="7428" width="8" style="614" customWidth="1"/>
    <col min="7429" max="7429" width="5.85546875" style="614" customWidth="1"/>
    <col min="7430" max="7431" width="6.28515625" style="614" customWidth="1"/>
    <col min="7432" max="7432" width="6" style="614" customWidth="1"/>
    <col min="7433" max="7433" width="5.85546875" style="614" customWidth="1"/>
    <col min="7434" max="7434" width="6" style="614" customWidth="1"/>
    <col min="7435" max="7435" width="6.7109375" style="614" customWidth="1"/>
    <col min="7436" max="7436" width="6.42578125" style="614" customWidth="1"/>
    <col min="7437" max="7437" width="5.85546875" style="614" customWidth="1"/>
    <col min="7438" max="7438" width="6.28515625" style="614" customWidth="1"/>
    <col min="7439" max="7439" width="6.7109375" style="614" customWidth="1"/>
    <col min="7440" max="7440" width="5.7109375" style="614" customWidth="1"/>
    <col min="7441" max="7442" width="6.7109375" style="614" customWidth="1"/>
    <col min="7443" max="7680" width="9.140625" style="614"/>
    <col min="7681" max="7681" width="21.5703125" style="614" customWidth="1"/>
    <col min="7682" max="7682" width="9.140625" style="614"/>
    <col min="7683" max="7683" width="5.85546875" style="614" customWidth="1"/>
    <col min="7684" max="7684" width="8" style="614" customWidth="1"/>
    <col min="7685" max="7685" width="5.85546875" style="614" customWidth="1"/>
    <col min="7686" max="7687" width="6.28515625" style="614" customWidth="1"/>
    <col min="7688" max="7688" width="6" style="614" customWidth="1"/>
    <col min="7689" max="7689" width="5.85546875" style="614" customWidth="1"/>
    <col min="7690" max="7690" width="6" style="614" customWidth="1"/>
    <col min="7691" max="7691" width="6.7109375" style="614" customWidth="1"/>
    <col min="7692" max="7692" width="6.42578125" style="614" customWidth="1"/>
    <col min="7693" max="7693" width="5.85546875" style="614" customWidth="1"/>
    <col min="7694" max="7694" width="6.28515625" style="614" customWidth="1"/>
    <col min="7695" max="7695" width="6.7109375" style="614" customWidth="1"/>
    <col min="7696" max="7696" width="5.7109375" style="614" customWidth="1"/>
    <col min="7697" max="7698" width="6.7109375" style="614" customWidth="1"/>
    <col min="7699" max="7936" width="9.140625" style="614"/>
    <col min="7937" max="7937" width="21.5703125" style="614" customWidth="1"/>
    <col min="7938" max="7938" width="9.140625" style="614"/>
    <col min="7939" max="7939" width="5.85546875" style="614" customWidth="1"/>
    <col min="7940" max="7940" width="8" style="614" customWidth="1"/>
    <col min="7941" max="7941" width="5.85546875" style="614" customWidth="1"/>
    <col min="7942" max="7943" width="6.28515625" style="614" customWidth="1"/>
    <col min="7944" max="7944" width="6" style="614" customWidth="1"/>
    <col min="7945" max="7945" width="5.85546875" style="614" customWidth="1"/>
    <col min="7946" max="7946" width="6" style="614" customWidth="1"/>
    <col min="7947" max="7947" width="6.7109375" style="614" customWidth="1"/>
    <col min="7948" max="7948" width="6.42578125" style="614" customWidth="1"/>
    <col min="7949" max="7949" width="5.85546875" style="614" customWidth="1"/>
    <col min="7950" max="7950" width="6.28515625" style="614" customWidth="1"/>
    <col min="7951" max="7951" width="6.7109375" style="614" customWidth="1"/>
    <col min="7952" max="7952" width="5.7109375" style="614" customWidth="1"/>
    <col min="7953" max="7954" width="6.7109375" style="614" customWidth="1"/>
    <col min="7955" max="8192" width="9.140625" style="614"/>
    <col min="8193" max="8193" width="21.5703125" style="614" customWidth="1"/>
    <col min="8194" max="8194" width="9.140625" style="614"/>
    <col min="8195" max="8195" width="5.85546875" style="614" customWidth="1"/>
    <col min="8196" max="8196" width="8" style="614" customWidth="1"/>
    <col min="8197" max="8197" width="5.85546875" style="614" customWidth="1"/>
    <col min="8198" max="8199" width="6.28515625" style="614" customWidth="1"/>
    <col min="8200" max="8200" width="6" style="614" customWidth="1"/>
    <col min="8201" max="8201" width="5.85546875" style="614" customWidth="1"/>
    <col min="8202" max="8202" width="6" style="614" customWidth="1"/>
    <col min="8203" max="8203" width="6.7109375" style="614" customWidth="1"/>
    <col min="8204" max="8204" width="6.42578125" style="614" customWidth="1"/>
    <col min="8205" max="8205" width="5.85546875" style="614" customWidth="1"/>
    <col min="8206" max="8206" width="6.28515625" style="614" customWidth="1"/>
    <col min="8207" max="8207" width="6.7109375" style="614" customWidth="1"/>
    <col min="8208" max="8208" width="5.7109375" style="614" customWidth="1"/>
    <col min="8209" max="8210" width="6.7109375" style="614" customWidth="1"/>
    <col min="8211" max="8448" width="9.140625" style="614"/>
    <col min="8449" max="8449" width="21.5703125" style="614" customWidth="1"/>
    <col min="8450" max="8450" width="9.140625" style="614"/>
    <col min="8451" max="8451" width="5.85546875" style="614" customWidth="1"/>
    <col min="8452" max="8452" width="8" style="614" customWidth="1"/>
    <col min="8453" max="8453" width="5.85546875" style="614" customWidth="1"/>
    <col min="8454" max="8455" width="6.28515625" style="614" customWidth="1"/>
    <col min="8456" max="8456" width="6" style="614" customWidth="1"/>
    <col min="8457" max="8457" width="5.85546875" style="614" customWidth="1"/>
    <col min="8458" max="8458" width="6" style="614" customWidth="1"/>
    <col min="8459" max="8459" width="6.7109375" style="614" customWidth="1"/>
    <col min="8460" max="8460" width="6.42578125" style="614" customWidth="1"/>
    <col min="8461" max="8461" width="5.85546875" style="614" customWidth="1"/>
    <col min="8462" max="8462" width="6.28515625" style="614" customWidth="1"/>
    <col min="8463" max="8463" width="6.7109375" style="614" customWidth="1"/>
    <col min="8464" max="8464" width="5.7109375" style="614" customWidth="1"/>
    <col min="8465" max="8466" width="6.7109375" style="614" customWidth="1"/>
    <col min="8467" max="8704" width="9.140625" style="614"/>
    <col min="8705" max="8705" width="21.5703125" style="614" customWidth="1"/>
    <col min="8706" max="8706" width="9.140625" style="614"/>
    <col min="8707" max="8707" width="5.85546875" style="614" customWidth="1"/>
    <col min="8708" max="8708" width="8" style="614" customWidth="1"/>
    <col min="8709" max="8709" width="5.85546875" style="614" customWidth="1"/>
    <col min="8710" max="8711" width="6.28515625" style="614" customWidth="1"/>
    <col min="8712" max="8712" width="6" style="614" customWidth="1"/>
    <col min="8713" max="8713" width="5.85546875" style="614" customWidth="1"/>
    <col min="8714" max="8714" width="6" style="614" customWidth="1"/>
    <col min="8715" max="8715" width="6.7109375" style="614" customWidth="1"/>
    <col min="8716" max="8716" width="6.42578125" style="614" customWidth="1"/>
    <col min="8717" max="8717" width="5.85546875" style="614" customWidth="1"/>
    <col min="8718" max="8718" width="6.28515625" style="614" customWidth="1"/>
    <col min="8719" max="8719" width="6.7109375" style="614" customWidth="1"/>
    <col min="8720" max="8720" width="5.7109375" style="614" customWidth="1"/>
    <col min="8721" max="8722" width="6.7109375" style="614" customWidth="1"/>
    <col min="8723" max="8960" width="9.140625" style="614"/>
    <col min="8961" max="8961" width="21.5703125" style="614" customWidth="1"/>
    <col min="8962" max="8962" width="9.140625" style="614"/>
    <col min="8963" max="8963" width="5.85546875" style="614" customWidth="1"/>
    <col min="8964" max="8964" width="8" style="614" customWidth="1"/>
    <col min="8965" max="8965" width="5.85546875" style="614" customWidth="1"/>
    <col min="8966" max="8967" width="6.28515625" style="614" customWidth="1"/>
    <col min="8968" max="8968" width="6" style="614" customWidth="1"/>
    <col min="8969" max="8969" width="5.85546875" style="614" customWidth="1"/>
    <col min="8970" max="8970" width="6" style="614" customWidth="1"/>
    <col min="8971" max="8971" width="6.7109375" style="614" customWidth="1"/>
    <col min="8972" max="8972" width="6.42578125" style="614" customWidth="1"/>
    <col min="8973" max="8973" width="5.85546875" style="614" customWidth="1"/>
    <col min="8974" max="8974" width="6.28515625" style="614" customWidth="1"/>
    <col min="8975" max="8975" width="6.7109375" style="614" customWidth="1"/>
    <col min="8976" max="8976" width="5.7109375" style="614" customWidth="1"/>
    <col min="8977" max="8978" width="6.7109375" style="614" customWidth="1"/>
    <col min="8979" max="9216" width="9.140625" style="614"/>
    <col min="9217" max="9217" width="21.5703125" style="614" customWidth="1"/>
    <col min="9218" max="9218" width="9.140625" style="614"/>
    <col min="9219" max="9219" width="5.85546875" style="614" customWidth="1"/>
    <col min="9220" max="9220" width="8" style="614" customWidth="1"/>
    <col min="9221" max="9221" width="5.85546875" style="614" customWidth="1"/>
    <col min="9222" max="9223" width="6.28515625" style="614" customWidth="1"/>
    <col min="9224" max="9224" width="6" style="614" customWidth="1"/>
    <col min="9225" max="9225" width="5.85546875" style="614" customWidth="1"/>
    <col min="9226" max="9226" width="6" style="614" customWidth="1"/>
    <col min="9227" max="9227" width="6.7109375" style="614" customWidth="1"/>
    <col min="9228" max="9228" width="6.42578125" style="614" customWidth="1"/>
    <col min="9229" max="9229" width="5.85546875" style="614" customWidth="1"/>
    <col min="9230" max="9230" width="6.28515625" style="614" customWidth="1"/>
    <col min="9231" max="9231" width="6.7109375" style="614" customWidth="1"/>
    <col min="9232" max="9232" width="5.7109375" style="614" customWidth="1"/>
    <col min="9233" max="9234" width="6.7109375" style="614" customWidth="1"/>
    <col min="9235" max="9472" width="9.140625" style="614"/>
    <col min="9473" max="9473" width="21.5703125" style="614" customWidth="1"/>
    <col min="9474" max="9474" width="9.140625" style="614"/>
    <col min="9475" max="9475" width="5.85546875" style="614" customWidth="1"/>
    <col min="9476" max="9476" width="8" style="614" customWidth="1"/>
    <col min="9477" max="9477" width="5.85546875" style="614" customWidth="1"/>
    <col min="9478" max="9479" width="6.28515625" style="614" customWidth="1"/>
    <col min="9480" max="9480" width="6" style="614" customWidth="1"/>
    <col min="9481" max="9481" width="5.85546875" style="614" customWidth="1"/>
    <col min="9482" max="9482" width="6" style="614" customWidth="1"/>
    <col min="9483" max="9483" width="6.7109375" style="614" customWidth="1"/>
    <col min="9484" max="9484" width="6.42578125" style="614" customWidth="1"/>
    <col min="9485" max="9485" width="5.85546875" style="614" customWidth="1"/>
    <col min="9486" max="9486" width="6.28515625" style="614" customWidth="1"/>
    <col min="9487" max="9487" width="6.7109375" style="614" customWidth="1"/>
    <col min="9488" max="9488" width="5.7109375" style="614" customWidth="1"/>
    <col min="9489" max="9490" width="6.7109375" style="614" customWidth="1"/>
    <col min="9491" max="9728" width="9.140625" style="614"/>
    <col min="9729" max="9729" width="21.5703125" style="614" customWidth="1"/>
    <col min="9730" max="9730" width="9.140625" style="614"/>
    <col min="9731" max="9731" width="5.85546875" style="614" customWidth="1"/>
    <col min="9732" max="9732" width="8" style="614" customWidth="1"/>
    <col min="9733" max="9733" width="5.85546875" style="614" customWidth="1"/>
    <col min="9734" max="9735" width="6.28515625" style="614" customWidth="1"/>
    <col min="9736" max="9736" width="6" style="614" customWidth="1"/>
    <col min="9737" max="9737" width="5.85546875" style="614" customWidth="1"/>
    <col min="9738" max="9738" width="6" style="614" customWidth="1"/>
    <col min="9739" max="9739" width="6.7109375" style="614" customWidth="1"/>
    <col min="9740" max="9740" width="6.42578125" style="614" customWidth="1"/>
    <col min="9741" max="9741" width="5.85546875" style="614" customWidth="1"/>
    <col min="9742" max="9742" width="6.28515625" style="614" customWidth="1"/>
    <col min="9743" max="9743" width="6.7109375" style="614" customWidth="1"/>
    <col min="9744" max="9744" width="5.7109375" style="614" customWidth="1"/>
    <col min="9745" max="9746" width="6.7109375" style="614" customWidth="1"/>
    <col min="9747" max="9984" width="9.140625" style="614"/>
    <col min="9985" max="9985" width="21.5703125" style="614" customWidth="1"/>
    <col min="9986" max="9986" width="9.140625" style="614"/>
    <col min="9987" max="9987" width="5.85546875" style="614" customWidth="1"/>
    <col min="9988" max="9988" width="8" style="614" customWidth="1"/>
    <col min="9989" max="9989" width="5.85546875" style="614" customWidth="1"/>
    <col min="9990" max="9991" width="6.28515625" style="614" customWidth="1"/>
    <col min="9992" max="9992" width="6" style="614" customWidth="1"/>
    <col min="9993" max="9993" width="5.85546875" style="614" customWidth="1"/>
    <col min="9994" max="9994" width="6" style="614" customWidth="1"/>
    <col min="9995" max="9995" width="6.7109375" style="614" customWidth="1"/>
    <col min="9996" max="9996" width="6.42578125" style="614" customWidth="1"/>
    <col min="9997" max="9997" width="5.85546875" style="614" customWidth="1"/>
    <col min="9998" max="9998" width="6.28515625" style="614" customWidth="1"/>
    <col min="9999" max="9999" width="6.7109375" style="614" customWidth="1"/>
    <col min="10000" max="10000" width="5.7109375" style="614" customWidth="1"/>
    <col min="10001" max="10002" width="6.7109375" style="614" customWidth="1"/>
    <col min="10003" max="10240" width="9.140625" style="614"/>
    <col min="10241" max="10241" width="21.5703125" style="614" customWidth="1"/>
    <col min="10242" max="10242" width="9.140625" style="614"/>
    <col min="10243" max="10243" width="5.85546875" style="614" customWidth="1"/>
    <col min="10244" max="10244" width="8" style="614" customWidth="1"/>
    <col min="10245" max="10245" width="5.85546875" style="614" customWidth="1"/>
    <col min="10246" max="10247" width="6.28515625" style="614" customWidth="1"/>
    <col min="10248" max="10248" width="6" style="614" customWidth="1"/>
    <col min="10249" max="10249" width="5.85546875" style="614" customWidth="1"/>
    <col min="10250" max="10250" width="6" style="614" customWidth="1"/>
    <col min="10251" max="10251" width="6.7109375" style="614" customWidth="1"/>
    <col min="10252" max="10252" width="6.42578125" style="614" customWidth="1"/>
    <col min="10253" max="10253" width="5.85546875" style="614" customWidth="1"/>
    <col min="10254" max="10254" width="6.28515625" style="614" customWidth="1"/>
    <col min="10255" max="10255" width="6.7109375" style="614" customWidth="1"/>
    <col min="10256" max="10256" width="5.7109375" style="614" customWidth="1"/>
    <col min="10257" max="10258" width="6.7109375" style="614" customWidth="1"/>
    <col min="10259" max="10496" width="9.140625" style="614"/>
    <col min="10497" max="10497" width="21.5703125" style="614" customWidth="1"/>
    <col min="10498" max="10498" width="9.140625" style="614"/>
    <col min="10499" max="10499" width="5.85546875" style="614" customWidth="1"/>
    <col min="10500" max="10500" width="8" style="614" customWidth="1"/>
    <col min="10501" max="10501" width="5.85546875" style="614" customWidth="1"/>
    <col min="10502" max="10503" width="6.28515625" style="614" customWidth="1"/>
    <col min="10504" max="10504" width="6" style="614" customWidth="1"/>
    <col min="10505" max="10505" width="5.85546875" style="614" customWidth="1"/>
    <col min="10506" max="10506" width="6" style="614" customWidth="1"/>
    <col min="10507" max="10507" width="6.7109375" style="614" customWidth="1"/>
    <col min="10508" max="10508" width="6.42578125" style="614" customWidth="1"/>
    <col min="10509" max="10509" width="5.85546875" style="614" customWidth="1"/>
    <col min="10510" max="10510" width="6.28515625" style="614" customWidth="1"/>
    <col min="10511" max="10511" width="6.7109375" style="614" customWidth="1"/>
    <col min="10512" max="10512" width="5.7109375" style="614" customWidth="1"/>
    <col min="10513" max="10514" width="6.7109375" style="614" customWidth="1"/>
    <col min="10515" max="10752" width="9.140625" style="614"/>
    <col min="10753" max="10753" width="21.5703125" style="614" customWidth="1"/>
    <col min="10754" max="10754" width="9.140625" style="614"/>
    <col min="10755" max="10755" width="5.85546875" style="614" customWidth="1"/>
    <col min="10756" max="10756" width="8" style="614" customWidth="1"/>
    <col min="10757" max="10757" width="5.85546875" style="614" customWidth="1"/>
    <col min="10758" max="10759" width="6.28515625" style="614" customWidth="1"/>
    <col min="10760" max="10760" width="6" style="614" customWidth="1"/>
    <col min="10761" max="10761" width="5.85546875" style="614" customWidth="1"/>
    <col min="10762" max="10762" width="6" style="614" customWidth="1"/>
    <col min="10763" max="10763" width="6.7109375" style="614" customWidth="1"/>
    <col min="10764" max="10764" width="6.42578125" style="614" customWidth="1"/>
    <col min="10765" max="10765" width="5.85546875" style="614" customWidth="1"/>
    <col min="10766" max="10766" width="6.28515625" style="614" customWidth="1"/>
    <col min="10767" max="10767" width="6.7109375" style="614" customWidth="1"/>
    <col min="10768" max="10768" width="5.7109375" style="614" customWidth="1"/>
    <col min="10769" max="10770" width="6.7109375" style="614" customWidth="1"/>
    <col min="10771" max="11008" width="9.140625" style="614"/>
    <col min="11009" max="11009" width="21.5703125" style="614" customWidth="1"/>
    <col min="11010" max="11010" width="9.140625" style="614"/>
    <col min="11011" max="11011" width="5.85546875" style="614" customWidth="1"/>
    <col min="11012" max="11012" width="8" style="614" customWidth="1"/>
    <col min="11013" max="11013" width="5.85546875" style="614" customWidth="1"/>
    <col min="11014" max="11015" width="6.28515625" style="614" customWidth="1"/>
    <col min="11016" max="11016" width="6" style="614" customWidth="1"/>
    <col min="11017" max="11017" width="5.85546875" style="614" customWidth="1"/>
    <col min="11018" max="11018" width="6" style="614" customWidth="1"/>
    <col min="11019" max="11019" width="6.7109375" style="614" customWidth="1"/>
    <col min="11020" max="11020" width="6.42578125" style="614" customWidth="1"/>
    <col min="11021" max="11021" width="5.85546875" style="614" customWidth="1"/>
    <col min="11022" max="11022" width="6.28515625" style="614" customWidth="1"/>
    <col min="11023" max="11023" width="6.7109375" style="614" customWidth="1"/>
    <col min="11024" max="11024" width="5.7109375" style="614" customWidth="1"/>
    <col min="11025" max="11026" width="6.7109375" style="614" customWidth="1"/>
    <col min="11027" max="11264" width="9.140625" style="614"/>
    <col min="11265" max="11265" width="21.5703125" style="614" customWidth="1"/>
    <col min="11266" max="11266" width="9.140625" style="614"/>
    <col min="11267" max="11267" width="5.85546875" style="614" customWidth="1"/>
    <col min="11268" max="11268" width="8" style="614" customWidth="1"/>
    <col min="11269" max="11269" width="5.85546875" style="614" customWidth="1"/>
    <col min="11270" max="11271" width="6.28515625" style="614" customWidth="1"/>
    <col min="11272" max="11272" width="6" style="614" customWidth="1"/>
    <col min="11273" max="11273" width="5.85546875" style="614" customWidth="1"/>
    <col min="11274" max="11274" width="6" style="614" customWidth="1"/>
    <col min="11275" max="11275" width="6.7109375" style="614" customWidth="1"/>
    <col min="11276" max="11276" width="6.42578125" style="614" customWidth="1"/>
    <col min="11277" max="11277" width="5.85546875" style="614" customWidth="1"/>
    <col min="11278" max="11278" width="6.28515625" style="614" customWidth="1"/>
    <col min="11279" max="11279" width="6.7109375" style="614" customWidth="1"/>
    <col min="11280" max="11280" width="5.7109375" style="614" customWidth="1"/>
    <col min="11281" max="11282" width="6.7109375" style="614" customWidth="1"/>
    <col min="11283" max="11520" width="9.140625" style="614"/>
    <col min="11521" max="11521" width="21.5703125" style="614" customWidth="1"/>
    <col min="11522" max="11522" width="9.140625" style="614"/>
    <col min="11523" max="11523" width="5.85546875" style="614" customWidth="1"/>
    <col min="11524" max="11524" width="8" style="614" customWidth="1"/>
    <col min="11525" max="11525" width="5.85546875" style="614" customWidth="1"/>
    <col min="11526" max="11527" width="6.28515625" style="614" customWidth="1"/>
    <col min="11528" max="11528" width="6" style="614" customWidth="1"/>
    <col min="11529" max="11529" width="5.85546875" style="614" customWidth="1"/>
    <col min="11530" max="11530" width="6" style="614" customWidth="1"/>
    <col min="11531" max="11531" width="6.7109375" style="614" customWidth="1"/>
    <col min="11532" max="11532" width="6.42578125" style="614" customWidth="1"/>
    <col min="11533" max="11533" width="5.85546875" style="614" customWidth="1"/>
    <col min="11534" max="11534" width="6.28515625" style="614" customWidth="1"/>
    <col min="11535" max="11535" width="6.7109375" style="614" customWidth="1"/>
    <col min="11536" max="11536" width="5.7109375" style="614" customWidth="1"/>
    <col min="11537" max="11538" width="6.7109375" style="614" customWidth="1"/>
    <col min="11539" max="11776" width="9.140625" style="614"/>
    <col min="11777" max="11777" width="21.5703125" style="614" customWidth="1"/>
    <col min="11778" max="11778" width="9.140625" style="614"/>
    <col min="11779" max="11779" width="5.85546875" style="614" customWidth="1"/>
    <col min="11780" max="11780" width="8" style="614" customWidth="1"/>
    <col min="11781" max="11781" width="5.85546875" style="614" customWidth="1"/>
    <col min="11782" max="11783" width="6.28515625" style="614" customWidth="1"/>
    <col min="11784" max="11784" width="6" style="614" customWidth="1"/>
    <col min="11785" max="11785" width="5.85546875" style="614" customWidth="1"/>
    <col min="11786" max="11786" width="6" style="614" customWidth="1"/>
    <col min="11787" max="11787" width="6.7109375" style="614" customWidth="1"/>
    <col min="11788" max="11788" width="6.42578125" style="614" customWidth="1"/>
    <col min="11789" max="11789" width="5.85546875" style="614" customWidth="1"/>
    <col min="11790" max="11790" width="6.28515625" style="614" customWidth="1"/>
    <col min="11791" max="11791" width="6.7109375" style="614" customWidth="1"/>
    <col min="11792" max="11792" width="5.7109375" style="614" customWidth="1"/>
    <col min="11793" max="11794" width="6.7109375" style="614" customWidth="1"/>
    <col min="11795" max="12032" width="9.140625" style="614"/>
    <col min="12033" max="12033" width="21.5703125" style="614" customWidth="1"/>
    <col min="12034" max="12034" width="9.140625" style="614"/>
    <col min="12035" max="12035" width="5.85546875" style="614" customWidth="1"/>
    <col min="12036" max="12036" width="8" style="614" customWidth="1"/>
    <col min="12037" max="12037" width="5.85546875" style="614" customWidth="1"/>
    <col min="12038" max="12039" width="6.28515625" style="614" customWidth="1"/>
    <col min="12040" max="12040" width="6" style="614" customWidth="1"/>
    <col min="12041" max="12041" width="5.85546875" style="614" customWidth="1"/>
    <col min="12042" max="12042" width="6" style="614" customWidth="1"/>
    <col min="12043" max="12043" width="6.7109375" style="614" customWidth="1"/>
    <col min="12044" max="12044" width="6.42578125" style="614" customWidth="1"/>
    <col min="12045" max="12045" width="5.85546875" style="614" customWidth="1"/>
    <col min="12046" max="12046" width="6.28515625" style="614" customWidth="1"/>
    <col min="12047" max="12047" width="6.7109375" style="614" customWidth="1"/>
    <col min="12048" max="12048" width="5.7109375" style="614" customWidth="1"/>
    <col min="12049" max="12050" width="6.7109375" style="614" customWidth="1"/>
    <col min="12051" max="12288" width="9.140625" style="614"/>
    <col min="12289" max="12289" width="21.5703125" style="614" customWidth="1"/>
    <col min="12290" max="12290" width="9.140625" style="614"/>
    <col min="12291" max="12291" width="5.85546875" style="614" customWidth="1"/>
    <col min="12292" max="12292" width="8" style="614" customWidth="1"/>
    <col min="12293" max="12293" width="5.85546875" style="614" customWidth="1"/>
    <col min="12294" max="12295" width="6.28515625" style="614" customWidth="1"/>
    <col min="12296" max="12296" width="6" style="614" customWidth="1"/>
    <col min="12297" max="12297" width="5.85546875" style="614" customWidth="1"/>
    <col min="12298" max="12298" width="6" style="614" customWidth="1"/>
    <col min="12299" max="12299" width="6.7109375" style="614" customWidth="1"/>
    <col min="12300" max="12300" width="6.42578125" style="614" customWidth="1"/>
    <col min="12301" max="12301" width="5.85546875" style="614" customWidth="1"/>
    <col min="12302" max="12302" width="6.28515625" style="614" customWidth="1"/>
    <col min="12303" max="12303" width="6.7109375" style="614" customWidth="1"/>
    <col min="12304" max="12304" width="5.7109375" style="614" customWidth="1"/>
    <col min="12305" max="12306" width="6.7109375" style="614" customWidth="1"/>
    <col min="12307" max="12544" width="9.140625" style="614"/>
    <col min="12545" max="12545" width="21.5703125" style="614" customWidth="1"/>
    <col min="12546" max="12546" width="9.140625" style="614"/>
    <col min="12547" max="12547" width="5.85546875" style="614" customWidth="1"/>
    <col min="12548" max="12548" width="8" style="614" customWidth="1"/>
    <col min="12549" max="12549" width="5.85546875" style="614" customWidth="1"/>
    <col min="12550" max="12551" width="6.28515625" style="614" customWidth="1"/>
    <col min="12552" max="12552" width="6" style="614" customWidth="1"/>
    <col min="12553" max="12553" width="5.85546875" style="614" customWidth="1"/>
    <col min="12554" max="12554" width="6" style="614" customWidth="1"/>
    <col min="12555" max="12555" width="6.7109375" style="614" customWidth="1"/>
    <col min="12556" max="12556" width="6.42578125" style="614" customWidth="1"/>
    <col min="12557" max="12557" width="5.85546875" style="614" customWidth="1"/>
    <col min="12558" max="12558" width="6.28515625" style="614" customWidth="1"/>
    <col min="12559" max="12559" width="6.7109375" style="614" customWidth="1"/>
    <col min="12560" max="12560" width="5.7109375" style="614" customWidth="1"/>
    <col min="12561" max="12562" width="6.7109375" style="614" customWidth="1"/>
    <col min="12563" max="12800" width="9.140625" style="614"/>
    <col min="12801" max="12801" width="21.5703125" style="614" customWidth="1"/>
    <col min="12802" max="12802" width="9.140625" style="614"/>
    <col min="12803" max="12803" width="5.85546875" style="614" customWidth="1"/>
    <col min="12804" max="12804" width="8" style="614" customWidth="1"/>
    <col min="12805" max="12805" width="5.85546875" style="614" customWidth="1"/>
    <col min="12806" max="12807" width="6.28515625" style="614" customWidth="1"/>
    <col min="12808" max="12808" width="6" style="614" customWidth="1"/>
    <col min="12809" max="12809" width="5.85546875" style="614" customWidth="1"/>
    <col min="12810" max="12810" width="6" style="614" customWidth="1"/>
    <col min="12811" max="12811" width="6.7109375" style="614" customWidth="1"/>
    <col min="12812" max="12812" width="6.42578125" style="614" customWidth="1"/>
    <col min="12813" max="12813" width="5.85546875" style="614" customWidth="1"/>
    <col min="12814" max="12814" width="6.28515625" style="614" customWidth="1"/>
    <col min="12815" max="12815" width="6.7109375" style="614" customWidth="1"/>
    <col min="12816" max="12816" width="5.7109375" style="614" customWidth="1"/>
    <col min="12817" max="12818" width="6.7109375" style="614" customWidth="1"/>
    <col min="12819" max="13056" width="9.140625" style="614"/>
    <col min="13057" max="13057" width="21.5703125" style="614" customWidth="1"/>
    <col min="13058" max="13058" width="9.140625" style="614"/>
    <col min="13059" max="13059" width="5.85546875" style="614" customWidth="1"/>
    <col min="13060" max="13060" width="8" style="614" customWidth="1"/>
    <col min="13061" max="13061" width="5.85546875" style="614" customWidth="1"/>
    <col min="13062" max="13063" width="6.28515625" style="614" customWidth="1"/>
    <col min="13064" max="13064" width="6" style="614" customWidth="1"/>
    <col min="13065" max="13065" width="5.85546875" style="614" customWidth="1"/>
    <col min="13066" max="13066" width="6" style="614" customWidth="1"/>
    <col min="13067" max="13067" width="6.7109375" style="614" customWidth="1"/>
    <col min="13068" max="13068" width="6.42578125" style="614" customWidth="1"/>
    <col min="13069" max="13069" width="5.85546875" style="614" customWidth="1"/>
    <col min="13070" max="13070" width="6.28515625" style="614" customWidth="1"/>
    <col min="13071" max="13071" width="6.7109375" style="614" customWidth="1"/>
    <col min="13072" max="13072" width="5.7109375" style="614" customWidth="1"/>
    <col min="13073" max="13074" width="6.7109375" style="614" customWidth="1"/>
    <col min="13075" max="13312" width="9.140625" style="614"/>
    <col min="13313" max="13313" width="21.5703125" style="614" customWidth="1"/>
    <col min="13314" max="13314" width="9.140625" style="614"/>
    <col min="13315" max="13315" width="5.85546875" style="614" customWidth="1"/>
    <col min="13316" max="13316" width="8" style="614" customWidth="1"/>
    <col min="13317" max="13317" width="5.85546875" style="614" customWidth="1"/>
    <col min="13318" max="13319" width="6.28515625" style="614" customWidth="1"/>
    <col min="13320" max="13320" width="6" style="614" customWidth="1"/>
    <col min="13321" max="13321" width="5.85546875" style="614" customWidth="1"/>
    <col min="13322" max="13322" width="6" style="614" customWidth="1"/>
    <col min="13323" max="13323" width="6.7109375" style="614" customWidth="1"/>
    <col min="13324" max="13324" width="6.42578125" style="614" customWidth="1"/>
    <col min="13325" max="13325" width="5.85546875" style="614" customWidth="1"/>
    <col min="13326" max="13326" width="6.28515625" style="614" customWidth="1"/>
    <col min="13327" max="13327" width="6.7109375" style="614" customWidth="1"/>
    <col min="13328" max="13328" width="5.7109375" style="614" customWidth="1"/>
    <col min="13329" max="13330" width="6.7109375" style="614" customWidth="1"/>
    <col min="13331" max="13568" width="9.140625" style="614"/>
    <col min="13569" max="13569" width="21.5703125" style="614" customWidth="1"/>
    <col min="13570" max="13570" width="9.140625" style="614"/>
    <col min="13571" max="13571" width="5.85546875" style="614" customWidth="1"/>
    <col min="13572" max="13572" width="8" style="614" customWidth="1"/>
    <col min="13573" max="13573" width="5.85546875" style="614" customWidth="1"/>
    <col min="13574" max="13575" width="6.28515625" style="614" customWidth="1"/>
    <col min="13576" max="13576" width="6" style="614" customWidth="1"/>
    <col min="13577" max="13577" width="5.85546875" style="614" customWidth="1"/>
    <col min="13578" max="13578" width="6" style="614" customWidth="1"/>
    <col min="13579" max="13579" width="6.7109375" style="614" customWidth="1"/>
    <col min="13580" max="13580" width="6.42578125" style="614" customWidth="1"/>
    <col min="13581" max="13581" width="5.85546875" style="614" customWidth="1"/>
    <col min="13582" max="13582" width="6.28515625" style="614" customWidth="1"/>
    <col min="13583" max="13583" width="6.7109375" style="614" customWidth="1"/>
    <col min="13584" max="13584" width="5.7109375" style="614" customWidth="1"/>
    <col min="13585" max="13586" width="6.7109375" style="614" customWidth="1"/>
    <col min="13587" max="13824" width="9.140625" style="614"/>
    <col min="13825" max="13825" width="21.5703125" style="614" customWidth="1"/>
    <col min="13826" max="13826" width="9.140625" style="614"/>
    <col min="13827" max="13827" width="5.85546875" style="614" customWidth="1"/>
    <col min="13828" max="13828" width="8" style="614" customWidth="1"/>
    <col min="13829" max="13829" width="5.85546875" style="614" customWidth="1"/>
    <col min="13830" max="13831" width="6.28515625" style="614" customWidth="1"/>
    <col min="13832" max="13832" width="6" style="614" customWidth="1"/>
    <col min="13833" max="13833" width="5.85546875" style="614" customWidth="1"/>
    <col min="13834" max="13834" width="6" style="614" customWidth="1"/>
    <col min="13835" max="13835" width="6.7109375" style="614" customWidth="1"/>
    <col min="13836" max="13836" width="6.42578125" style="614" customWidth="1"/>
    <col min="13837" max="13837" width="5.85546875" style="614" customWidth="1"/>
    <col min="13838" max="13838" width="6.28515625" style="614" customWidth="1"/>
    <col min="13839" max="13839" width="6.7109375" style="614" customWidth="1"/>
    <col min="13840" max="13840" width="5.7109375" style="614" customWidth="1"/>
    <col min="13841" max="13842" width="6.7109375" style="614" customWidth="1"/>
    <col min="13843" max="14080" width="9.140625" style="614"/>
    <col min="14081" max="14081" width="21.5703125" style="614" customWidth="1"/>
    <col min="14082" max="14082" width="9.140625" style="614"/>
    <col min="14083" max="14083" width="5.85546875" style="614" customWidth="1"/>
    <col min="14084" max="14084" width="8" style="614" customWidth="1"/>
    <col min="14085" max="14085" width="5.85546875" style="614" customWidth="1"/>
    <col min="14086" max="14087" width="6.28515625" style="614" customWidth="1"/>
    <col min="14088" max="14088" width="6" style="614" customWidth="1"/>
    <col min="14089" max="14089" width="5.85546875" style="614" customWidth="1"/>
    <col min="14090" max="14090" width="6" style="614" customWidth="1"/>
    <col min="14091" max="14091" width="6.7109375" style="614" customWidth="1"/>
    <col min="14092" max="14092" width="6.42578125" style="614" customWidth="1"/>
    <col min="14093" max="14093" width="5.85546875" style="614" customWidth="1"/>
    <col min="14094" max="14094" width="6.28515625" style="614" customWidth="1"/>
    <col min="14095" max="14095" width="6.7109375" style="614" customWidth="1"/>
    <col min="14096" max="14096" width="5.7109375" style="614" customWidth="1"/>
    <col min="14097" max="14098" width="6.7109375" style="614" customWidth="1"/>
    <col min="14099" max="14336" width="9.140625" style="614"/>
    <col min="14337" max="14337" width="21.5703125" style="614" customWidth="1"/>
    <col min="14338" max="14338" width="9.140625" style="614"/>
    <col min="14339" max="14339" width="5.85546875" style="614" customWidth="1"/>
    <col min="14340" max="14340" width="8" style="614" customWidth="1"/>
    <col min="14341" max="14341" width="5.85546875" style="614" customWidth="1"/>
    <col min="14342" max="14343" width="6.28515625" style="614" customWidth="1"/>
    <col min="14344" max="14344" width="6" style="614" customWidth="1"/>
    <col min="14345" max="14345" width="5.85546875" style="614" customWidth="1"/>
    <col min="14346" max="14346" width="6" style="614" customWidth="1"/>
    <col min="14347" max="14347" width="6.7109375" style="614" customWidth="1"/>
    <col min="14348" max="14348" width="6.42578125" style="614" customWidth="1"/>
    <col min="14349" max="14349" width="5.85546875" style="614" customWidth="1"/>
    <col min="14350" max="14350" width="6.28515625" style="614" customWidth="1"/>
    <col min="14351" max="14351" width="6.7109375" style="614" customWidth="1"/>
    <col min="14352" max="14352" width="5.7109375" style="614" customWidth="1"/>
    <col min="14353" max="14354" width="6.7109375" style="614" customWidth="1"/>
    <col min="14355" max="14592" width="9.140625" style="614"/>
    <col min="14593" max="14593" width="21.5703125" style="614" customWidth="1"/>
    <col min="14594" max="14594" width="9.140625" style="614"/>
    <col min="14595" max="14595" width="5.85546875" style="614" customWidth="1"/>
    <col min="14596" max="14596" width="8" style="614" customWidth="1"/>
    <col min="14597" max="14597" width="5.85546875" style="614" customWidth="1"/>
    <col min="14598" max="14599" width="6.28515625" style="614" customWidth="1"/>
    <col min="14600" max="14600" width="6" style="614" customWidth="1"/>
    <col min="14601" max="14601" width="5.85546875" style="614" customWidth="1"/>
    <col min="14602" max="14602" width="6" style="614" customWidth="1"/>
    <col min="14603" max="14603" width="6.7109375" style="614" customWidth="1"/>
    <col min="14604" max="14604" width="6.42578125" style="614" customWidth="1"/>
    <col min="14605" max="14605" width="5.85546875" style="614" customWidth="1"/>
    <col min="14606" max="14606" width="6.28515625" style="614" customWidth="1"/>
    <col min="14607" max="14607" width="6.7109375" style="614" customWidth="1"/>
    <col min="14608" max="14608" width="5.7109375" style="614" customWidth="1"/>
    <col min="14609" max="14610" width="6.7109375" style="614" customWidth="1"/>
    <col min="14611" max="14848" width="9.140625" style="614"/>
    <col min="14849" max="14849" width="21.5703125" style="614" customWidth="1"/>
    <col min="14850" max="14850" width="9.140625" style="614"/>
    <col min="14851" max="14851" width="5.85546875" style="614" customWidth="1"/>
    <col min="14852" max="14852" width="8" style="614" customWidth="1"/>
    <col min="14853" max="14853" width="5.85546875" style="614" customWidth="1"/>
    <col min="14854" max="14855" width="6.28515625" style="614" customWidth="1"/>
    <col min="14856" max="14856" width="6" style="614" customWidth="1"/>
    <col min="14857" max="14857" width="5.85546875" style="614" customWidth="1"/>
    <col min="14858" max="14858" width="6" style="614" customWidth="1"/>
    <col min="14859" max="14859" width="6.7109375" style="614" customWidth="1"/>
    <col min="14860" max="14860" width="6.42578125" style="614" customWidth="1"/>
    <col min="14861" max="14861" width="5.85546875" style="614" customWidth="1"/>
    <col min="14862" max="14862" width="6.28515625" style="614" customWidth="1"/>
    <col min="14863" max="14863" width="6.7109375" style="614" customWidth="1"/>
    <col min="14864" max="14864" width="5.7109375" style="614" customWidth="1"/>
    <col min="14865" max="14866" width="6.7109375" style="614" customWidth="1"/>
    <col min="14867" max="15104" width="9.140625" style="614"/>
    <col min="15105" max="15105" width="21.5703125" style="614" customWidth="1"/>
    <col min="15106" max="15106" width="9.140625" style="614"/>
    <col min="15107" max="15107" width="5.85546875" style="614" customWidth="1"/>
    <col min="15108" max="15108" width="8" style="614" customWidth="1"/>
    <col min="15109" max="15109" width="5.85546875" style="614" customWidth="1"/>
    <col min="15110" max="15111" width="6.28515625" style="614" customWidth="1"/>
    <col min="15112" max="15112" width="6" style="614" customWidth="1"/>
    <col min="15113" max="15113" width="5.85546875" style="614" customWidth="1"/>
    <col min="15114" max="15114" width="6" style="614" customWidth="1"/>
    <col min="15115" max="15115" width="6.7109375" style="614" customWidth="1"/>
    <col min="15116" max="15116" width="6.42578125" style="614" customWidth="1"/>
    <col min="15117" max="15117" width="5.85546875" style="614" customWidth="1"/>
    <col min="15118" max="15118" width="6.28515625" style="614" customWidth="1"/>
    <col min="15119" max="15119" width="6.7109375" style="614" customWidth="1"/>
    <col min="15120" max="15120" width="5.7109375" style="614" customWidth="1"/>
    <col min="15121" max="15122" width="6.7109375" style="614" customWidth="1"/>
    <col min="15123" max="15360" width="9.140625" style="614"/>
    <col min="15361" max="15361" width="21.5703125" style="614" customWidth="1"/>
    <col min="15362" max="15362" width="9.140625" style="614"/>
    <col min="15363" max="15363" width="5.85546875" style="614" customWidth="1"/>
    <col min="15364" max="15364" width="8" style="614" customWidth="1"/>
    <col min="15365" max="15365" width="5.85546875" style="614" customWidth="1"/>
    <col min="15366" max="15367" width="6.28515625" style="614" customWidth="1"/>
    <col min="15368" max="15368" width="6" style="614" customWidth="1"/>
    <col min="15369" max="15369" width="5.85546875" style="614" customWidth="1"/>
    <col min="15370" max="15370" width="6" style="614" customWidth="1"/>
    <col min="15371" max="15371" width="6.7109375" style="614" customWidth="1"/>
    <col min="15372" max="15372" width="6.42578125" style="614" customWidth="1"/>
    <col min="15373" max="15373" width="5.85546875" style="614" customWidth="1"/>
    <col min="15374" max="15374" width="6.28515625" style="614" customWidth="1"/>
    <col min="15375" max="15375" width="6.7109375" style="614" customWidth="1"/>
    <col min="15376" max="15376" width="5.7109375" style="614" customWidth="1"/>
    <col min="15377" max="15378" width="6.7109375" style="614" customWidth="1"/>
    <col min="15379" max="15616" width="9.140625" style="614"/>
    <col min="15617" max="15617" width="21.5703125" style="614" customWidth="1"/>
    <col min="15618" max="15618" width="9.140625" style="614"/>
    <col min="15619" max="15619" width="5.85546875" style="614" customWidth="1"/>
    <col min="15620" max="15620" width="8" style="614" customWidth="1"/>
    <col min="15621" max="15621" width="5.85546875" style="614" customWidth="1"/>
    <col min="15622" max="15623" width="6.28515625" style="614" customWidth="1"/>
    <col min="15624" max="15624" width="6" style="614" customWidth="1"/>
    <col min="15625" max="15625" width="5.85546875" style="614" customWidth="1"/>
    <col min="15626" max="15626" width="6" style="614" customWidth="1"/>
    <col min="15627" max="15627" width="6.7109375" style="614" customWidth="1"/>
    <col min="15628" max="15628" width="6.42578125" style="614" customWidth="1"/>
    <col min="15629" max="15629" width="5.85546875" style="614" customWidth="1"/>
    <col min="15630" max="15630" width="6.28515625" style="614" customWidth="1"/>
    <col min="15631" max="15631" width="6.7109375" style="614" customWidth="1"/>
    <col min="15632" max="15632" width="5.7109375" style="614" customWidth="1"/>
    <col min="15633" max="15634" width="6.7109375" style="614" customWidth="1"/>
    <col min="15635" max="15872" width="9.140625" style="614"/>
    <col min="15873" max="15873" width="21.5703125" style="614" customWidth="1"/>
    <col min="15874" max="15874" width="9.140625" style="614"/>
    <col min="15875" max="15875" width="5.85546875" style="614" customWidth="1"/>
    <col min="15876" max="15876" width="8" style="614" customWidth="1"/>
    <col min="15877" max="15877" width="5.85546875" style="614" customWidth="1"/>
    <col min="15878" max="15879" width="6.28515625" style="614" customWidth="1"/>
    <col min="15880" max="15880" width="6" style="614" customWidth="1"/>
    <col min="15881" max="15881" width="5.85546875" style="614" customWidth="1"/>
    <col min="15882" max="15882" width="6" style="614" customWidth="1"/>
    <col min="15883" max="15883" width="6.7109375" style="614" customWidth="1"/>
    <col min="15884" max="15884" width="6.42578125" style="614" customWidth="1"/>
    <col min="15885" max="15885" width="5.85546875" style="614" customWidth="1"/>
    <col min="15886" max="15886" width="6.28515625" style="614" customWidth="1"/>
    <col min="15887" max="15887" width="6.7109375" style="614" customWidth="1"/>
    <col min="15888" max="15888" width="5.7109375" style="614" customWidth="1"/>
    <col min="15889" max="15890" width="6.7109375" style="614" customWidth="1"/>
    <col min="15891" max="16128" width="9.140625" style="614"/>
    <col min="16129" max="16129" width="21.5703125" style="614" customWidth="1"/>
    <col min="16130" max="16130" width="9.140625" style="614"/>
    <col min="16131" max="16131" width="5.85546875" style="614" customWidth="1"/>
    <col min="16132" max="16132" width="8" style="614" customWidth="1"/>
    <col min="16133" max="16133" width="5.85546875" style="614" customWidth="1"/>
    <col min="16134" max="16135" width="6.28515625" style="614" customWidth="1"/>
    <col min="16136" max="16136" width="6" style="614" customWidth="1"/>
    <col min="16137" max="16137" width="5.85546875" style="614" customWidth="1"/>
    <col min="16138" max="16138" width="6" style="614" customWidth="1"/>
    <col min="16139" max="16139" width="6.7109375" style="614" customWidth="1"/>
    <col min="16140" max="16140" width="6.42578125" style="614" customWidth="1"/>
    <col min="16141" max="16141" width="5.85546875" style="614" customWidth="1"/>
    <col min="16142" max="16142" width="6.28515625" style="614" customWidth="1"/>
    <col min="16143" max="16143" width="6.7109375" style="614" customWidth="1"/>
    <col min="16144" max="16144" width="5.7109375" style="614" customWidth="1"/>
    <col min="16145" max="16146" width="6.7109375" style="614" customWidth="1"/>
    <col min="16147" max="16384" width="9.140625" style="614"/>
  </cols>
  <sheetData>
    <row r="1" spans="1:23" s="539" customFormat="1" ht="15.75">
      <c r="A1" s="39"/>
      <c r="B1" s="40" t="s">
        <v>165</v>
      </c>
      <c r="C1" s="33" t="s">
        <v>14451</v>
      </c>
      <c r="D1" s="608"/>
      <c r="E1" s="35"/>
      <c r="F1" s="35"/>
      <c r="G1" s="35"/>
      <c r="H1" s="35"/>
      <c r="I1" s="35"/>
      <c r="J1" s="35"/>
      <c r="K1" s="35"/>
      <c r="L1" s="35"/>
      <c r="M1" s="35"/>
      <c r="N1" s="37"/>
      <c r="O1" s="609"/>
      <c r="P1" s="609"/>
      <c r="Q1" s="609"/>
      <c r="R1" s="610"/>
      <c r="S1" s="609"/>
      <c r="T1" s="610"/>
      <c r="W1" s="538"/>
    </row>
    <row r="2" spans="1:23" s="539" customFormat="1" ht="15.75">
      <c r="A2" s="39"/>
      <c r="B2" s="40" t="s">
        <v>166</v>
      </c>
      <c r="C2" s="33" t="s">
        <v>9737</v>
      </c>
      <c r="D2" s="608"/>
      <c r="E2" s="35"/>
      <c r="F2" s="35"/>
      <c r="G2" s="35"/>
      <c r="H2" s="35"/>
      <c r="I2" s="35"/>
      <c r="J2" s="35"/>
      <c r="K2" s="35"/>
      <c r="L2" s="35"/>
      <c r="M2" s="35"/>
      <c r="N2" s="37"/>
      <c r="O2" s="609"/>
      <c r="P2" s="609"/>
      <c r="Q2" s="609"/>
      <c r="R2" s="610"/>
      <c r="S2" s="609"/>
      <c r="T2" s="610"/>
      <c r="W2" s="538"/>
    </row>
    <row r="3" spans="1:23" s="539" customFormat="1" ht="15.75">
      <c r="A3" s="39"/>
      <c r="B3" s="40" t="s">
        <v>167</v>
      </c>
      <c r="C3" s="531" t="s">
        <v>20730</v>
      </c>
      <c r="D3" s="608"/>
      <c r="E3" s="35"/>
      <c r="F3" s="35"/>
      <c r="G3" s="35"/>
      <c r="H3" s="35"/>
      <c r="I3" s="35"/>
      <c r="J3" s="35"/>
      <c r="K3" s="35"/>
      <c r="L3" s="35"/>
      <c r="M3" s="35"/>
      <c r="N3" s="37"/>
      <c r="O3" s="609"/>
      <c r="P3" s="609"/>
      <c r="Q3" s="609"/>
      <c r="R3" s="610"/>
      <c r="S3" s="609"/>
      <c r="T3" s="610"/>
      <c r="W3" s="538"/>
    </row>
    <row r="4" spans="1:23" s="539" customFormat="1" ht="15.75">
      <c r="A4" s="39"/>
      <c r="B4" s="40" t="s">
        <v>9711</v>
      </c>
      <c r="C4" s="34" t="s">
        <v>294</v>
      </c>
      <c r="D4" s="611"/>
      <c r="E4" s="36"/>
      <c r="F4" s="36"/>
      <c r="G4" s="36"/>
      <c r="H4" s="36"/>
      <c r="I4" s="36"/>
      <c r="J4" s="36"/>
      <c r="K4" s="36"/>
      <c r="L4" s="36"/>
      <c r="M4" s="36"/>
      <c r="N4" s="38"/>
      <c r="O4" s="609"/>
      <c r="P4" s="609"/>
      <c r="Q4" s="609"/>
      <c r="R4" s="610"/>
      <c r="S4" s="609"/>
      <c r="T4" s="610"/>
      <c r="W4" s="538"/>
    </row>
    <row r="5" spans="1:23" s="539" customFormat="1" ht="10.5" customHeight="1">
      <c r="A5" s="543"/>
      <c r="C5" s="612"/>
      <c r="D5" s="613"/>
      <c r="O5" s="609"/>
      <c r="P5" s="609"/>
      <c r="Q5" s="609"/>
      <c r="R5" s="610"/>
      <c r="S5" s="609"/>
      <c r="T5" s="610"/>
      <c r="W5" s="538"/>
    </row>
    <row r="6" spans="1:23" ht="55.5" customHeight="1">
      <c r="A6" s="984" t="s">
        <v>54</v>
      </c>
      <c r="B6" s="983" t="s">
        <v>173</v>
      </c>
      <c r="C6" s="983" t="s">
        <v>30</v>
      </c>
      <c r="D6" s="987" t="s">
        <v>31</v>
      </c>
      <c r="E6" s="983" t="s">
        <v>175</v>
      </c>
      <c r="F6" s="983"/>
      <c r="G6" s="983"/>
      <c r="H6" s="983"/>
      <c r="I6" s="983"/>
      <c r="J6" s="983"/>
      <c r="K6" s="983"/>
      <c r="L6" s="983"/>
      <c r="M6" s="983"/>
      <c r="N6" s="983"/>
      <c r="O6" s="983"/>
      <c r="P6" s="983" t="s">
        <v>14452</v>
      </c>
      <c r="Q6" s="983"/>
      <c r="R6" s="983"/>
    </row>
    <row r="7" spans="1:23" s="618" customFormat="1" ht="88.5" customHeight="1" thickBot="1">
      <c r="A7" s="985"/>
      <c r="B7" s="986"/>
      <c r="C7" s="986"/>
      <c r="D7" s="988"/>
      <c r="E7" s="615" t="s">
        <v>127</v>
      </c>
      <c r="F7" s="616" t="s">
        <v>168</v>
      </c>
      <c r="G7" s="616" t="s">
        <v>169</v>
      </c>
      <c r="H7" s="617" t="s">
        <v>183</v>
      </c>
      <c r="I7" s="617" t="s">
        <v>184</v>
      </c>
      <c r="J7" s="615" t="s">
        <v>176</v>
      </c>
      <c r="K7" s="617" t="s">
        <v>177</v>
      </c>
      <c r="L7" s="617" t="s">
        <v>178</v>
      </c>
      <c r="M7" s="617" t="s">
        <v>128</v>
      </c>
      <c r="N7" s="617" t="s">
        <v>179</v>
      </c>
      <c r="O7" s="617" t="s">
        <v>180</v>
      </c>
      <c r="P7" s="617" t="s">
        <v>122</v>
      </c>
      <c r="Q7" s="617" t="s">
        <v>123</v>
      </c>
      <c r="R7" s="617" t="s">
        <v>124</v>
      </c>
    </row>
    <row r="8" spans="1:23" ht="12" customHeight="1" thickBot="1">
      <c r="A8" s="619" t="s">
        <v>126</v>
      </c>
      <c r="B8" s="620">
        <v>45</v>
      </c>
      <c r="C8" s="620">
        <v>3</v>
      </c>
      <c r="D8" s="621">
        <v>29813</v>
      </c>
      <c r="E8" s="622">
        <v>6</v>
      </c>
      <c r="F8" s="623"/>
      <c r="G8" s="623">
        <v>6</v>
      </c>
      <c r="H8" s="624">
        <v>8</v>
      </c>
      <c r="I8" s="625">
        <f>E8-H8</f>
        <v>-2</v>
      </c>
      <c r="J8" s="622">
        <v>39</v>
      </c>
      <c r="K8" s="624">
        <v>45</v>
      </c>
      <c r="L8" s="625">
        <v>-6</v>
      </c>
      <c r="M8" s="623"/>
      <c r="N8" s="624"/>
      <c r="O8" s="625"/>
      <c r="P8" s="626"/>
      <c r="Q8" s="626"/>
      <c r="R8" s="627"/>
    </row>
    <row r="9" spans="1:23" ht="12" customHeight="1">
      <c r="A9" s="628" t="s">
        <v>14488</v>
      </c>
      <c r="B9" s="629"/>
      <c r="C9" s="629"/>
      <c r="D9" s="630"/>
      <c r="E9" s="631"/>
      <c r="F9" s="632"/>
      <c r="G9" s="632"/>
      <c r="H9" s="633"/>
      <c r="I9" s="574"/>
      <c r="J9" s="631"/>
      <c r="K9" s="633"/>
      <c r="L9" s="574"/>
      <c r="M9" s="632"/>
      <c r="N9" s="633"/>
      <c r="O9" s="574"/>
      <c r="P9" s="634"/>
      <c r="Q9" s="634"/>
      <c r="R9" s="634"/>
    </row>
    <row r="10" spans="1:23" ht="12" customHeight="1">
      <c r="A10" s="635" t="s">
        <v>14489</v>
      </c>
      <c r="B10" s="636">
        <v>11</v>
      </c>
      <c r="C10" s="636">
        <v>2</v>
      </c>
      <c r="D10" s="637"/>
      <c r="E10" s="638">
        <v>2</v>
      </c>
      <c r="F10" s="569"/>
      <c r="G10" s="569">
        <v>3</v>
      </c>
      <c r="H10" s="639">
        <v>3</v>
      </c>
      <c r="I10" s="640">
        <f>E10-H10</f>
        <v>-1</v>
      </c>
      <c r="J10" s="638">
        <v>4</v>
      </c>
      <c r="K10" s="639">
        <v>4</v>
      </c>
      <c r="L10" s="640">
        <f>J10-K10</f>
        <v>0</v>
      </c>
      <c r="M10" s="569"/>
      <c r="N10" s="639"/>
      <c r="O10" s="640"/>
      <c r="P10" s="641"/>
      <c r="Q10" s="641"/>
      <c r="R10" s="641"/>
    </row>
    <row r="11" spans="1:23" ht="12" customHeight="1">
      <c r="A11" s="635" t="s">
        <v>14490</v>
      </c>
      <c r="B11" s="636">
        <v>75</v>
      </c>
      <c r="C11" s="636">
        <v>2</v>
      </c>
      <c r="D11" s="637"/>
      <c r="E11" s="638">
        <v>8</v>
      </c>
      <c r="F11" s="569"/>
      <c r="G11" s="569">
        <v>8</v>
      </c>
      <c r="H11" s="639">
        <v>8</v>
      </c>
      <c r="I11" s="640">
        <f t="shared" ref="I11:I35" si="0">E11-H11</f>
        <v>0</v>
      </c>
      <c r="J11" s="638">
        <v>8</v>
      </c>
      <c r="K11" s="639">
        <v>8</v>
      </c>
      <c r="L11" s="640">
        <f t="shared" ref="L11:L35" si="1">J11-K11</f>
        <v>0</v>
      </c>
      <c r="M11" s="569"/>
      <c r="N11" s="639"/>
      <c r="O11" s="640"/>
      <c r="P11" s="641"/>
      <c r="Q11" s="641"/>
      <c r="R11" s="641"/>
    </row>
    <row r="12" spans="1:23" ht="12" customHeight="1">
      <c r="A12" s="642" t="s">
        <v>14491</v>
      </c>
      <c r="B12" s="636">
        <v>10</v>
      </c>
      <c r="C12" s="636">
        <v>2</v>
      </c>
      <c r="D12" s="637"/>
      <c r="E12" s="638">
        <v>2</v>
      </c>
      <c r="F12" s="569"/>
      <c r="G12" s="569">
        <v>2</v>
      </c>
      <c r="H12" s="639">
        <v>2</v>
      </c>
      <c r="I12" s="640">
        <f t="shared" si="0"/>
        <v>0</v>
      </c>
      <c r="J12" s="638">
        <v>2</v>
      </c>
      <c r="K12" s="639">
        <v>2</v>
      </c>
      <c r="L12" s="640">
        <f t="shared" si="1"/>
        <v>0</v>
      </c>
      <c r="M12" s="569"/>
      <c r="N12" s="639"/>
      <c r="O12" s="640"/>
      <c r="P12" s="641"/>
      <c r="Q12" s="641"/>
      <c r="R12" s="641"/>
    </row>
    <row r="13" spans="1:23" ht="12" customHeight="1">
      <c r="A13" s="642" t="s">
        <v>14492</v>
      </c>
      <c r="B13" s="636">
        <v>10</v>
      </c>
      <c r="C13" s="636">
        <v>2</v>
      </c>
      <c r="D13" s="637"/>
      <c r="E13" s="638">
        <v>2</v>
      </c>
      <c r="F13" s="569"/>
      <c r="G13" s="569">
        <v>3</v>
      </c>
      <c r="H13" s="639">
        <v>3</v>
      </c>
      <c r="I13" s="640">
        <f t="shared" si="0"/>
        <v>-1</v>
      </c>
      <c r="J13" s="638">
        <v>2</v>
      </c>
      <c r="K13" s="639">
        <v>2</v>
      </c>
      <c r="L13" s="640">
        <f t="shared" si="1"/>
        <v>0</v>
      </c>
      <c r="M13" s="569"/>
      <c r="N13" s="639"/>
      <c r="O13" s="640"/>
      <c r="P13" s="641"/>
      <c r="Q13" s="641"/>
      <c r="R13" s="641"/>
    </row>
    <row r="14" spans="1:23" ht="12" customHeight="1">
      <c r="A14" s="642" t="s">
        <v>14493</v>
      </c>
      <c r="B14" s="636">
        <v>11</v>
      </c>
      <c r="C14" s="636">
        <v>2</v>
      </c>
      <c r="D14" s="637"/>
      <c r="E14" s="638">
        <v>2</v>
      </c>
      <c r="F14" s="569"/>
      <c r="G14" s="569">
        <v>3</v>
      </c>
      <c r="H14" s="639">
        <v>3</v>
      </c>
      <c r="I14" s="640">
        <f t="shared" si="0"/>
        <v>-1</v>
      </c>
      <c r="J14" s="638">
        <v>3</v>
      </c>
      <c r="K14" s="639">
        <v>3</v>
      </c>
      <c r="L14" s="640">
        <f t="shared" si="1"/>
        <v>0</v>
      </c>
      <c r="M14" s="569"/>
      <c r="N14" s="639"/>
      <c r="O14" s="640"/>
      <c r="P14" s="641"/>
      <c r="Q14" s="641"/>
      <c r="R14" s="641"/>
    </row>
    <row r="15" spans="1:23" ht="12" customHeight="1">
      <c r="A15" s="642" t="s">
        <v>14494</v>
      </c>
      <c r="B15" s="636">
        <v>15</v>
      </c>
      <c r="C15" s="636">
        <v>2</v>
      </c>
      <c r="D15" s="637"/>
      <c r="E15" s="638">
        <v>3</v>
      </c>
      <c r="F15" s="569"/>
      <c r="G15" s="569">
        <v>3</v>
      </c>
      <c r="H15" s="639">
        <v>3</v>
      </c>
      <c r="I15" s="640">
        <f t="shared" si="0"/>
        <v>0</v>
      </c>
      <c r="J15" s="638">
        <v>3</v>
      </c>
      <c r="K15" s="639">
        <v>3</v>
      </c>
      <c r="L15" s="640">
        <f t="shared" si="1"/>
        <v>0</v>
      </c>
      <c r="M15" s="569"/>
      <c r="N15" s="639"/>
      <c r="O15" s="640"/>
      <c r="P15" s="641"/>
      <c r="Q15" s="641"/>
      <c r="R15" s="641"/>
    </row>
    <row r="16" spans="1:23" ht="12" customHeight="1">
      <c r="A16" s="642" t="s">
        <v>14495</v>
      </c>
      <c r="B16" s="636">
        <v>15</v>
      </c>
      <c r="C16" s="636">
        <v>2</v>
      </c>
      <c r="D16" s="637"/>
      <c r="E16" s="638">
        <v>2</v>
      </c>
      <c r="F16" s="569"/>
      <c r="G16" s="569">
        <v>3</v>
      </c>
      <c r="H16" s="639">
        <v>3</v>
      </c>
      <c r="I16" s="640">
        <f t="shared" si="0"/>
        <v>-1</v>
      </c>
      <c r="J16" s="638">
        <v>2</v>
      </c>
      <c r="K16" s="639">
        <v>2</v>
      </c>
      <c r="L16" s="640">
        <f t="shared" si="1"/>
        <v>0</v>
      </c>
      <c r="M16" s="569"/>
      <c r="N16" s="639"/>
      <c r="O16" s="640"/>
      <c r="P16" s="641"/>
      <c r="Q16" s="641"/>
      <c r="R16" s="641"/>
    </row>
    <row r="17" spans="1:18" ht="12" customHeight="1">
      <c r="A17" s="642" t="s">
        <v>14496</v>
      </c>
      <c r="B17" s="636">
        <v>15</v>
      </c>
      <c r="C17" s="636">
        <v>2</v>
      </c>
      <c r="D17" s="637"/>
      <c r="E17" s="638">
        <v>8</v>
      </c>
      <c r="F17" s="569"/>
      <c r="G17" s="569">
        <v>8</v>
      </c>
      <c r="H17" s="639">
        <v>6</v>
      </c>
      <c r="I17" s="640">
        <f t="shared" si="0"/>
        <v>2</v>
      </c>
      <c r="J17" s="638">
        <v>10</v>
      </c>
      <c r="K17" s="639">
        <v>10</v>
      </c>
      <c r="L17" s="640">
        <f t="shared" si="1"/>
        <v>0</v>
      </c>
      <c r="M17" s="569"/>
      <c r="N17" s="639"/>
      <c r="O17" s="640"/>
      <c r="P17" s="641"/>
      <c r="Q17" s="641"/>
      <c r="R17" s="641"/>
    </row>
    <row r="18" spans="1:18" ht="12" customHeight="1">
      <c r="A18" s="642" t="s">
        <v>14497</v>
      </c>
      <c r="B18" s="636">
        <v>4</v>
      </c>
      <c r="C18" s="636">
        <v>2</v>
      </c>
      <c r="D18" s="637"/>
      <c r="E18" s="638">
        <v>1</v>
      </c>
      <c r="F18" s="569"/>
      <c r="G18" s="569">
        <v>1</v>
      </c>
      <c r="H18" s="639">
        <v>1</v>
      </c>
      <c r="I18" s="640">
        <f t="shared" si="0"/>
        <v>0</v>
      </c>
      <c r="J18" s="638">
        <v>2</v>
      </c>
      <c r="K18" s="639">
        <v>2</v>
      </c>
      <c r="L18" s="640">
        <f t="shared" si="1"/>
        <v>0</v>
      </c>
      <c r="M18" s="569"/>
      <c r="N18" s="639"/>
      <c r="O18" s="640"/>
      <c r="P18" s="641"/>
      <c r="Q18" s="641"/>
      <c r="R18" s="641"/>
    </row>
    <row r="19" spans="1:18" ht="12" customHeight="1">
      <c r="A19" s="642" t="s">
        <v>14498</v>
      </c>
      <c r="B19" s="636">
        <v>2</v>
      </c>
      <c r="C19" s="636">
        <v>2</v>
      </c>
      <c r="D19" s="637"/>
      <c r="E19" s="638">
        <v>1</v>
      </c>
      <c r="F19" s="569"/>
      <c r="G19" s="569">
        <v>1</v>
      </c>
      <c r="H19" s="639">
        <v>1</v>
      </c>
      <c r="I19" s="640">
        <f t="shared" si="0"/>
        <v>0</v>
      </c>
      <c r="J19" s="638">
        <v>1</v>
      </c>
      <c r="K19" s="639">
        <v>1</v>
      </c>
      <c r="L19" s="640">
        <f t="shared" si="1"/>
        <v>0</v>
      </c>
      <c r="M19" s="569"/>
      <c r="N19" s="639"/>
      <c r="O19" s="640"/>
      <c r="P19" s="641"/>
      <c r="Q19" s="641"/>
      <c r="R19" s="641"/>
    </row>
    <row r="20" spans="1:18" ht="12" customHeight="1">
      <c r="A20" s="642" t="s">
        <v>14499</v>
      </c>
      <c r="B20" s="636">
        <v>10</v>
      </c>
      <c r="C20" s="636">
        <v>2</v>
      </c>
      <c r="D20" s="637"/>
      <c r="E20" s="638">
        <v>3</v>
      </c>
      <c r="F20" s="569"/>
      <c r="G20" s="569">
        <v>3</v>
      </c>
      <c r="H20" s="639">
        <v>3</v>
      </c>
      <c r="I20" s="640">
        <f t="shared" si="0"/>
        <v>0</v>
      </c>
      <c r="J20" s="638">
        <v>4</v>
      </c>
      <c r="K20" s="639">
        <v>4</v>
      </c>
      <c r="L20" s="640">
        <f t="shared" si="1"/>
        <v>0</v>
      </c>
      <c r="M20" s="569"/>
      <c r="N20" s="639"/>
      <c r="O20" s="640"/>
      <c r="P20" s="641"/>
      <c r="Q20" s="641"/>
      <c r="R20" s="641"/>
    </row>
    <row r="21" spans="1:18" ht="12" customHeight="1">
      <c r="A21" s="643" t="s">
        <v>14500</v>
      </c>
      <c r="B21" s="636">
        <v>66</v>
      </c>
      <c r="C21" s="636">
        <v>3</v>
      </c>
      <c r="D21" s="637"/>
      <c r="E21" s="638">
        <v>11</v>
      </c>
      <c r="F21" s="569"/>
      <c r="G21" s="569">
        <v>11</v>
      </c>
      <c r="H21" s="639">
        <v>13</v>
      </c>
      <c r="I21" s="640">
        <f t="shared" si="0"/>
        <v>-2</v>
      </c>
      <c r="J21" s="638">
        <v>7</v>
      </c>
      <c r="K21" s="639">
        <v>35</v>
      </c>
      <c r="L21" s="640">
        <f t="shared" si="1"/>
        <v>-28</v>
      </c>
      <c r="M21" s="569"/>
      <c r="N21" s="639"/>
      <c r="O21" s="640"/>
      <c r="P21" s="641"/>
      <c r="Q21" s="641"/>
      <c r="R21" s="641"/>
    </row>
    <row r="22" spans="1:18" ht="12" customHeight="1">
      <c r="A22" s="642" t="s">
        <v>14501</v>
      </c>
      <c r="B22" s="636">
        <v>15</v>
      </c>
      <c r="C22" s="636">
        <v>2</v>
      </c>
      <c r="D22" s="637"/>
      <c r="E22" s="638">
        <v>3</v>
      </c>
      <c r="F22" s="569"/>
      <c r="G22" s="569">
        <v>3</v>
      </c>
      <c r="H22" s="639">
        <v>3</v>
      </c>
      <c r="I22" s="640">
        <f t="shared" si="0"/>
        <v>0</v>
      </c>
      <c r="J22" s="638">
        <v>4</v>
      </c>
      <c r="K22" s="639">
        <v>4</v>
      </c>
      <c r="L22" s="640">
        <f t="shared" si="1"/>
        <v>0</v>
      </c>
      <c r="M22" s="569"/>
      <c r="N22" s="639"/>
      <c r="O22" s="640"/>
      <c r="P22" s="641"/>
      <c r="Q22" s="641"/>
      <c r="R22" s="641"/>
    </row>
    <row r="23" spans="1:18" ht="12" customHeight="1">
      <c r="A23" s="642" t="s">
        <v>14502</v>
      </c>
      <c r="B23" s="636">
        <v>10</v>
      </c>
      <c r="C23" s="636">
        <v>2</v>
      </c>
      <c r="D23" s="637"/>
      <c r="E23" s="638">
        <v>3</v>
      </c>
      <c r="F23" s="569"/>
      <c r="G23" s="569">
        <v>3</v>
      </c>
      <c r="H23" s="639">
        <v>3</v>
      </c>
      <c r="I23" s="640">
        <f t="shared" si="0"/>
        <v>0</v>
      </c>
      <c r="J23" s="638">
        <v>4</v>
      </c>
      <c r="K23" s="639">
        <v>4</v>
      </c>
      <c r="L23" s="640">
        <f t="shared" si="1"/>
        <v>0</v>
      </c>
      <c r="M23" s="569"/>
      <c r="N23" s="639"/>
      <c r="O23" s="640"/>
      <c r="P23" s="641"/>
      <c r="Q23" s="641"/>
      <c r="R23" s="641"/>
    </row>
    <row r="24" spans="1:18" ht="12" customHeight="1">
      <c r="A24" s="642" t="s">
        <v>14503</v>
      </c>
      <c r="B24" s="636">
        <v>6</v>
      </c>
      <c r="C24" s="636">
        <v>2</v>
      </c>
      <c r="D24" s="637"/>
      <c r="E24" s="638">
        <v>2</v>
      </c>
      <c r="F24" s="569"/>
      <c r="G24" s="569">
        <v>2</v>
      </c>
      <c r="H24" s="639">
        <v>2</v>
      </c>
      <c r="I24" s="640">
        <f t="shared" si="0"/>
        <v>0</v>
      </c>
      <c r="J24" s="638">
        <v>2</v>
      </c>
      <c r="K24" s="639">
        <v>2</v>
      </c>
      <c r="L24" s="640">
        <f t="shared" si="1"/>
        <v>0</v>
      </c>
      <c r="M24" s="569"/>
      <c r="N24" s="639"/>
      <c r="O24" s="640"/>
      <c r="P24" s="641"/>
      <c r="Q24" s="641"/>
      <c r="R24" s="641"/>
    </row>
    <row r="25" spans="1:18" ht="12" customHeight="1">
      <c r="A25" s="642" t="s">
        <v>14504</v>
      </c>
      <c r="B25" s="636">
        <v>3</v>
      </c>
      <c r="C25" s="636">
        <v>2</v>
      </c>
      <c r="D25" s="637"/>
      <c r="E25" s="638">
        <v>1</v>
      </c>
      <c r="F25" s="569"/>
      <c r="G25" s="569">
        <v>1</v>
      </c>
      <c r="H25" s="639">
        <v>1</v>
      </c>
      <c r="I25" s="640">
        <f t="shared" si="0"/>
        <v>0</v>
      </c>
      <c r="J25" s="638">
        <v>1</v>
      </c>
      <c r="K25" s="639">
        <v>1</v>
      </c>
      <c r="L25" s="640">
        <f t="shared" si="1"/>
        <v>0</v>
      </c>
      <c r="M25" s="569"/>
      <c r="N25" s="639"/>
      <c r="O25" s="640"/>
      <c r="P25" s="641"/>
      <c r="Q25" s="641"/>
      <c r="R25" s="641"/>
    </row>
    <row r="26" spans="1:18" ht="12" customHeight="1">
      <c r="A26" s="642" t="s">
        <v>14505</v>
      </c>
      <c r="B26" s="636">
        <v>5</v>
      </c>
      <c r="C26" s="636">
        <v>2</v>
      </c>
      <c r="D26" s="637"/>
      <c r="E26" s="638">
        <v>2</v>
      </c>
      <c r="F26" s="569"/>
      <c r="G26" s="569">
        <v>2</v>
      </c>
      <c r="H26" s="639">
        <v>2</v>
      </c>
      <c r="I26" s="640">
        <f t="shared" si="0"/>
        <v>0</v>
      </c>
      <c r="J26" s="638">
        <v>2</v>
      </c>
      <c r="K26" s="639">
        <v>2</v>
      </c>
      <c r="L26" s="640">
        <f t="shared" si="1"/>
        <v>0</v>
      </c>
      <c r="M26" s="569"/>
      <c r="N26" s="639"/>
      <c r="O26" s="640"/>
      <c r="P26" s="641"/>
      <c r="Q26" s="641"/>
      <c r="R26" s="641"/>
    </row>
    <row r="27" spans="1:18" ht="12" customHeight="1">
      <c r="A27" s="642" t="s">
        <v>14506</v>
      </c>
      <c r="B27" s="636">
        <v>3</v>
      </c>
      <c r="C27" s="636">
        <v>2</v>
      </c>
      <c r="D27" s="637"/>
      <c r="E27" s="638">
        <v>1</v>
      </c>
      <c r="F27" s="569"/>
      <c r="G27" s="569">
        <v>1</v>
      </c>
      <c r="H27" s="639">
        <v>1</v>
      </c>
      <c r="I27" s="640">
        <f t="shared" si="0"/>
        <v>0</v>
      </c>
      <c r="J27" s="638">
        <v>1</v>
      </c>
      <c r="K27" s="639">
        <v>1</v>
      </c>
      <c r="L27" s="640">
        <f t="shared" si="1"/>
        <v>0</v>
      </c>
      <c r="M27" s="569"/>
      <c r="N27" s="639"/>
      <c r="O27" s="640"/>
      <c r="P27" s="641"/>
      <c r="Q27" s="641"/>
      <c r="R27" s="641"/>
    </row>
    <row r="28" spans="1:18" ht="12" customHeight="1">
      <c r="A28" s="642" t="s">
        <v>14507</v>
      </c>
      <c r="B28" s="636">
        <v>10</v>
      </c>
      <c r="C28" s="636">
        <v>2</v>
      </c>
      <c r="D28" s="637"/>
      <c r="E28" s="638">
        <v>2</v>
      </c>
      <c r="F28" s="569"/>
      <c r="G28" s="569">
        <v>3</v>
      </c>
      <c r="H28" s="639">
        <v>3</v>
      </c>
      <c r="I28" s="640">
        <f t="shared" si="0"/>
        <v>-1</v>
      </c>
      <c r="J28" s="638">
        <v>2</v>
      </c>
      <c r="K28" s="639">
        <v>2</v>
      </c>
      <c r="L28" s="640">
        <f t="shared" si="1"/>
        <v>0</v>
      </c>
      <c r="M28" s="569"/>
      <c r="N28" s="639"/>
      <c r="O28" s="640"/>
      <c r="P28" s="641"/>
      <c r="Q28" s="641"/>
      <c r="R28" s="641"/>
    </row>
    <row r="29" spans="1:18" ht="12" customHeight="1">
      <c r="A29" s="642" t="s">
        <v>14508</v>
      </c>
      <c r="B29" s="636">
        <v>10</v>
      </c>
      <c r="C29" s="636">
        <v>2</v>
      </c>
      <c r="D29" s="637"/>
      <c r="E29" s="638">
        <v>2</v>
      </c>
      <c r="F29" s="569"/>
      <c r="G29" s="569">
        <v>2</v>
      </c>
      <c r="H29" s="639">
        <v>2</v>
      </c>
      <c r="I29" s="640">
        <f t="shared" si="0"/>
        <v>0</v>
      </c>
      <c r="J29" s="638">
        <v>3</v>
      </c>
      <c r="K29" s="639">
        <v>3</v>
      </c>
      <c r="L29" s="640">
        <f t="shared" si="1"/>
        <v>0</v>
      </c>
      <c r="M29" s="569"/>
      <c r="N29" s="639"/>
      <c r="O29" s="640"/>
      <c r="P29" s="641"/>
      <c r="Q29" s="641"/>
      <c r="R29" s="641"/>
    </row>
    <row r="30" spans="1:18" ht="12" customHeight="1">
      <c r="A30" s="642" t="s">
        <v>14509</v>
      </c>
      <c r="B30" s="636">
        <v>5</v>
      </c>
      <c r="C30" s="636">
        <v>2</v>
      </c>
      <c r="D30" s="637"/>
      <c r="E30" s="638">
        <v>1</v>
      </c>
      <c r="F30" s="569"/>
      <c r="G30" s="569">
        <v>1</v>
      </c>
      <c r="H30" s="639">
        <v>1</v>
      </c>
      <c r="I30" s="640">
        <f t="shared" si="0"/>
        <v>0</v>
      </c>
      <c r="J30" s="638">
        <v>2</v>
      </c>
      <c r="K30" s="639">
        <v>2</v>
      </c>
      <c r="L30" s="640">
        <f t="shared" si="1"/>
        <v>0</v>
      </c>
      <c r="M30" s="569"/>
      <c r="N30" s="639"/>
      <c r="O30" s="640"/>
      <c r="P30" s="641"/>
      <c r="Q30" s="641"/>
      <c r="R30" s="641"/>
    </row>
    <row r="31" spans="1:18" ht="12" customHeight="1">
      <c r="A31" s="642" t="s">
        <v>14510</v>
      </c>
      <c r="B31" s="636">
        <v>3</v>
      </c>
      <c r="C31" s="636">
        <v>2</v>
      </c>
      <c r="D31" s="637"/>
      <c r="E31" s="644">
        <v>1</v>
      </c>
      <c r="F31" s="636"/>
      <c r="G31" s="636">
        <v>1</v>
      </c>
      <c r="H31" s="639">
        <v>1</v>
      </c>
      <c r="I31" s="640">
        <f t="shared" si="0"/>
        <v>0</v>
      </c>
      <c r="J31" s="644">
        <v>1</v>
      </c>
      <c r="K31" s="639">
        <v>1</v>
      </c>
      <c r="L31" s="640">
        <f t="shared" si="1"/>
        <v>0</v>
      </c>
      <c r="M31" s="636"/>
      <c r="N31" s="639"/>
      <c r="O31" s="640"/>
      <c r="P31" s="641"/>
      <c r="Q31" s="641"/>
      <c r="R31" s="641"/>
    </row>
    <row r="32" spans="1:18" ht="12" customHeight="1">
      <c r="A32" s="642" t="s">
        <v>14511</v>
      </c>
      <c r="B32" s="636">
        <v>3</v>
      </c>
      <c r="C32" s="636">
        <v>2</v>
      </c>
      <c r="D32" s="637"/>
      <c r="E32" s="644">
        <v>1</v>
      </c>
      <c r="F32" s="636"/>
      <c r="G32" s="636">
        <v>1</v>
      </c>
      <c r="H32" s="639">
        <v>1</v>
      </c>
      <c r="I32" s="640">
        <f t="shared" si="0"/>
        <v>0</v>
      </c>
      <c r="J32" s="644">
        <v>1</v>
      </c>
      <c r="K32" s="639">
        <v>1</v>
      </c>
      <c r="L32" s="640">
        <f t="shared" si="1"/>
        <v>0</v>
      </c>
      <c r="M32" s="636"/>
      <c r="N32" s="639"/>
      <c r="O32" s="640"/>
      <c r="P32" s="641"/>
      <c r="Q32" s="641"/>
      <c r="R32" s="641"/>
    </row>
    <row r="33" spans="1:18" ht="12" customHeight="1">
      <c r="A33" s="645" t="s">
        <v>14512</v>
      </c>
      <c r="B33" s="636">
        <v>3</v>
      </c>
      <c r="C33" s="636">
        <v>2</v>
      </c>
      <c r="D33" s="637"/>
      <c r="E33" s="644">
        <v>1</v>
      </c>
      <c r="F33" s="636"/>
      <c r="G33" s="636">
        <v>1</v>
      </c>
      <c r="H33" s="639">
        <v>1</v>
      </c>
      <c r="I33" s="640">
        <f t="shared" si="0"/>
        <v>0</v>
      </c>
      <c r="J33" s="644">
        <v>1</v>
      </c>
      <c r="K33" s="639">
        <v>1</v>
      </c>
      <c r="L33" s="640">
        <f t="shared" si="1"/>
        <v>0</v>
      </c>
      <c r="M33" s="636"/>
      <c r="N33" s="639"/>
      <c r="O33" s="640"/>
      <c r="P33" s="641"/>
      <c r="Q33" s="641"/>
      <c r="R33" s="641"/>
    </row>
    <row r="34" spans="1:18" ht="15" customHeight="1" thickBot="1">
      <c r="A34" s="646" t="s">
        <v>14513</v>
      </c>
      <c r="B34" s="647">
        <v>7</v>
      </c>
      <c r="C34" s="647">
        <v>3</v>
      </c>
      <c r="D34" s="648"/>
      <c r="E34" s="649">
        <v>0</v>
      </c>
      <c r="F34" s="647"/>
      <c r="G34" s="647">
        <v>0</v>
      </c>
      <c r="H34" s="650">
        <v>2</v>
      </c>
      <c r="I34" s="651">
        <f t="shared" si="0"/>
        <v>-2</v>
      </c>
      <c r="J34" s="649">
        <v>0</v>
      </c>
      <c r="K34" s="650">
        <v>3</v>
      </c>
      <c r="L34" s="651">
        <f t="shared" si="1"/>
        <v>-3</v>
      </c>
      <c r="M34" s="647"/>
      <c r="N34" s="650"/>
      <c r="O34" s="651"/>
      <c r="P34" s="652"/>
      <c r="Q34" s="652"/>
      <c r="R34" s="652"/>
    </row>
    <row r="35" spans="1:18" s="660" customFormat="1" ht="12" customHeight="1" thickBot="1">
      <c r="A35" s="653" t="s">
        <v>2</v>
      </c>
      <c r="B35" s="654">
        <v>372</v>
      </c>
      <c r="C35" s="655"/>
      <c r="D35" s="656"/>
      <c r="E35" s="657">
        <f>SUM(E8:E34)</f>
        <v>71</v>
      </c>
      <c r="F35" s="655"/>
      <c r="G35" s="655">
        <f>SUM(G8:G34)</f>
        <v>76</v>
      </c>
      <c r="H35" s="655">
        <f>SUM(H8:H34)</f>
        <v>80</v>
      </c>
      <c r="I35" s="658">
        <f t="shared" si="0"/>
        <v>-9</v>
      </c>
      <c r="J35" s="657">
        <v>137</v>
      </c>
      <c r="K35" s="655">
        <v>148</v>
      </c>
      <c r="L35" s="658">
        <f t="shared" si="1"/>
        <v>-11</v>
      </c>
      <c r="M35" s="655">
        <v>0</v>
      </c>
      <c r="N35" s="655">
        <v>0</v>
      </c>
      <c r="O35" s="655">
        <v>0</v>
      </c>
      <c r="P35" s="655">
        <v>0</v>
      </c>
      <c r="Q35" s="655">
        <v>0</v>
      </c>
      <c r="R35" s="659">
        <v>0</v>
      </c>
    </row>
    <row r="36" spans="1:18">
      <c r="A36" s="661" t="s">
        <v>174</v>
      </c>
    </row>
    <row r="37" spans="1:18" ht="27" customHeight="1">
      <c r="A37" s="665"/>
      <c r="B37" s="665"/>
      <c r="C37" s="665"/>
      <c r="D37" s="666"/>
      <c r="E37" s="665"/>
      <c r="F37" s="665"/>
      <c r="G37" s="665"/>
      <c r="H37" s="665"/>
      <c r="I37" s="665"/>
      <c r="J37" s="665"/>
      <c r="K37" s="665"/>
      <c r="L37" s="665"/>
      <c r="M37" s="665"/>
      <c r="N37" s="665"/>
      <c r="O37" s="665"/>
    </row>
    <row r="38" spans="1:18" ht="17.25" customHeight="1">
      <c r="A38" s="614"/>
      <c r="B38" s="667"/>
      <c r="C38" s="667"/>
      <c r="D38" s="668"/>
      <c r="E38" s="667"/>
      <c r="F38" s="667"/>
      <c r="G38" s="667"/>
      <c r="H38" s="667"/>
      <c r="I38" s="667"/>
      <c r="J38" s="667"/>
      <c r="K38" s="667"/>
      <c r="L38" s="667"/>
      <c r="M38" s="667"/>
      <c r="N38" s="667"/>
      <c r="O38" s="667"/>
    </row>
    <row r="39" spans="1:18">
      <c r="R39" s="669"/>
    </row>
  </sheetData>
  <mergeCells count="6">
    <mergeCell ref="P6:R6"/>
    <mergeCell ref="A6:A7"/>
    <mergeCell ref="B6:B7"/>
    <mergeCell ref="C6:C7"/>
    <mergeCell ref="D6:D7"/>
    <mergeCell ref="E6:O6"/>
  </mergeCells>
  <printOptions horizontalCentered="1" verticalCentered="1"/>
  <pageMargins left="0.23622047244094499" right="0.23622047244094499" top="0.35433070866141703" bottom="0.35433070866141703" header="0.31496062992126" footer="0.31496062992126"/>
  <pageSetup paperSize="9"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23FF7-8CD3-42FC-9530-013818623B21}">
  <sheetPr codeName="Sheet4"/>
  <dimension ref="A1:W37"/>
  <sheetViews>
    <sheetView view="pageBreakPreview" zoomScaleSheetLayoutView="100" workbookViewId="0">
      <selection activeCell="C3" sqref="C3"/>
    </sheetView>
  </sheetViews>
  <sheetFormatPr defaultRowHeight="15.75"/>
  <cols>
    <col min="1" max="1" width="30.42578125" style="539" customWidth="1"/>
    <col min="2" max="2" width="6.7109375" style="538" customWidth="1"/>
    <col min="3" max="3" width="5" style="538" customWidth="1"/>
    <col min="4" max="4" width="7.85546875" style="731" bestFit="1" customWidth="1"/>
    <col min="5" max="8" width="5.28515625" style="538" customWidth="1"/>
    <col min="9" max="9" width="5.28515625" style="605" customWidth="1"/>
    <col min="10" max="10" width="4.5703125" style="605" customWidth="1"/>
    <col min="11" max="11" width="4.85546875" style="539" customWidth="1"/>
    <col min="12" max="12" width="5.28515625" style="731" customWidth="1"/>
    <col min="13" max="14" width="5.28515625" style="539" customWidth="1"/>
    <col min="15" max="15" width="7.85546875" style="609" bestFit="1" customWidth="1"/>
    <col min="16" max="16" width="4.85546875" style="539" customWidth="1"/>
    <col min="17" max="23" width="5.28515625" style="539" customWidth="1"/>
    <col min="24" max="256" width="9.140625" style="539"/>
    <col min="257" max="257" width="30.42578125" style="539" customWidth="1"/>
    <col min="258" max="258" width="6.7109375" style="539" customWidth="1"/>
    <col min="259" max="259" width="5" style="539" customWidth="1"/>
    <col min="260" max="265" width="5.28515625" style="539" customWidth="1"/>
    <col min="266" max="266" width="4.5703125" style="539" customWidth="1"/>
    <col min="267" max="267" width="4.85546875" style="539" customWidth="1"/>
    <col min="268" max="270" width="5.28515625" style="539" customWidth="1"/>
    <col min="271" max="271" width="4.7109375" style="539" customWidth="1"/>
    <col min="272" max="272" width="4.85546875" style="539" customWidth="1"/>
    <col min="273" max="279" width="5.28515625" style="539" customWidth="1"/>
    <col min="280" max="512" width="9.140625" style="539"/>
    <col min="513" max="513" width="30.42578125" style="539" customWidth="1"/>
    <col min="514" max="514" width="6.7109375" style="539" customWidth="1"/>
    <col min="515" max="515" width="5" style="539" customWidth="1"/>
    <col min="516" max="521" width="5.28515625" style="539" customWidth="1"/>
    <col min="522" max="522" width="4.5703125" style="539" customWidth="1"/>
    <col min="523" max="523" width="4.85546875" style="539" customWidth="1"/>
    <col min="524" max="526" width="5.28515625" style="539" customWidth="1"/>
    <col min="527" max="527" width="4.7109375" style="539" customWidth="1"/>
    <col min="528" max="528" width="4.85546875" style="539" customWidth="1"/>
    <col min="529" max="535" width="5.28515625" style="539" customWidth="1"/>
    <col min="536" max="768" width="9.140625" style="539"/>
    <col min="769" max="769" width="30.42578125" style="539" customWidth="1"/>
    <col min="770" max="770" width="6.7109375" style="539" customWidth="1"/>
    <col min="771" max="771" width="5" style="539" customWidth="1"/>
    <col min="772" max="777" width="5.28515625" style="539" customWidth="1"/>
    <col min="778" max="778" width="4.5703125" style="539" customWidth="1"/>
    <col min="779" max="779" width="4.85546875" style="539" customWidth="1"/>
    <col min="780" max="782" width="5.28515625" style="539" customWidth="1"/>
    <col min="783" max="783" width="4.7109375" style="539" customWidth="1"/>
    <col min="784" max="784" width="4.85546875" style="539" customWidth="1"/>
    <col min="785" max="791" width="5.28515625" style="539" customWidth="1"/>
    <col min="792" max="1024" width="9.140625" style="539"/>
    <col min="1025" max="1025" width="30.42578125" style="539" customWidth="1"/>
    <col min="1026" max="1026" width="6.7109375" style="539" customWidth="1"/>
    <col min="1027" max="1027" width="5" style="539" customWidth="1"/>
    <col min="1028" max="1033" width="5.28515625" style="539" customWidth="1"/>
    <col min="1034" max="1034" width="4.5703125" style="539" customWidth="1"/>
    <col min="1035" max="1035" width="4.85546875" style="539" customWidth="1"/>
    <col min="1036" max="1038" width="5.28515625" style="539" customWidth="1"/>
    <col min="1039" max="1039" width="4.7109375" style="539" customWidth="1"/>
    <col min="1040" max="1040" width="4.85546875" style="539" customWidth="1"/>
    <col min="1041" max="1047" width="5.28515625" style="539" customWidth="1"/>
    <col min="1048" max="1280" width="9.140625" style="539"/>
    <col min="1281" max="1281" width="30.42578125" style="539" customWidth="1"/>
    <col min="1282" max="1282" width="6.7109375" style="539" customWidth="1"/>
    <col min="1283" max="1283" width="5" style="539" customWidth="1"/>
    <col min="1284" max="1289" width="5.28515625" style="539" customWidth="1"/>
    <col min="1290" max="1290" width="4.5703125" style="539" customWidth="1"/>
    <col min="1291" max="1291" width="4.85546875" style="539" customWidth="1"/>
    <col min="1292" max="1294" width="5.28515625" style="539" customWidth="1"/>
    <col min="1295" max="1295" width="4.7109375" style="539" customWidth="1"/>
    <col min="1296" max="1296" width="4.85546875" style="539" customWidth="1"/>
    <col min="1297" max="1303" width="5.28515625" style="539" customWidth="1"/>
    <col min="1304" max="1536" width="9.140625" style="539"/>
    <col min="1537" max="1537" width="30.42578125" style="539" customWidth="1"/>
    <col min="1538" max="1538" width="6.7109375" style="539" customWidth="1"/>
    <col min="1539" max="1539" width="5" style="539" customWidth="1"/>
    <col min="1540" max="1545" width="5.28515625" style="539" customWidth="1"/>
    <col min="1546" max="1546" width="4.5703125" style="539" customWidth="1"/>
    <col min="1547" max="1547" width="4.85546875" style="539" customWidth="1"/>
    <col min="1548" max="1550" width="5.28515625" style="539" customWidth="1"/>
    <col min="1551" max="1551" width="4.7109375" style="539" customWidth="1"/>
    <col min="1552" max="1552" width="4.85546875" style="539" customWidth="1"/>
    <col min="1553" max="1559" width="5.28515625" style="539" customWidth="1"/>
    <col min="1560" max="1792" width="9.140625" style="539"/>
    <col min="1793" max="1793" width="30.42578125" style="539" customWidth="1"/>
    <col min="1794" max="1794" width="6.7109375" style="539" customWidth="1"/>
    <col min="1795" max="1795" width="5" style="539" customWidth="1"/>
    <col min="1796" max="1801" width="5.28515625" style="539" customWidth="1"/>
    <col min="1802" max="1802" width="4.5703125" style="539" customWidth="1"/>
    <col min="1803" max="1803" width="4.85546875" style="539" customWidth="1"/>
    <col min="1804" max="1806" width="5.28515625" style="539" customWidth="1"/>
    <col min="1807" max="1807" width="4.7109375" style="539" customWidth="1"/>
    <col min="1808" max="1808" width="4.85546875" style="539" customWidth="1"/>
    <col min="1809" max="1815" width="5.28515625" style="539" customWidth="1"/>
    <col min="1816" max="2048" width="9.140625" style="539"/>
    <col min="2049" max="2049" width="30.42578125" style="539" customWidth="1"/>
    <col min="2050" max="2050" width="6.7109375" style="539" customWidth="1"/>
    <col min="2051" max="2051" width="5" style="539" customWidth="1"/>
    <col min="2052" max="2057" width="5.28515625" style="539" customWidth="1"/>
    <col min="2058" max="2058" width="4.5703125" style="539" customWidth="1"/>
    <col min="2059" max="2059" width="4.85546875" style="539" customWidth="1"/>
    <col min="2060" max="2062" width="5.28515625" style="539" customWidth="1"/>
    <col min="2063" max="2063" width="4.7109375" style="539" customWidth="1"/>
    <col min="2064" max="2064" width="4.85546875" style="539" customWidth="1"/>
    <col min="2065" max="2071" width="5.28515625" style="539" customWidth="1"/>
    <col min="2072" max="2304" width="9.140625" style="539"/>
    <col min="2305" max="2305" width="30.42578125" style="539" customWidth="1"/>
    <col min="2306" max="2306" width="6.7109375" style="539" customWidth="1"/>
    <col min="2307" max="2307" width="5" style="539" customWidth="1"/>
    <col min="2308" max="2313" width="5.28515625" style="539" customWidth="1"/>
    <col min="2314" max="2314" width="4.5703125" style="539" customWidth="1"/>
    <col min="2315" max="2315" width="4.85546875" style="539" customWidth="1"/>
    <col min="2316" max="2318" width="5.28515625" style="539" customWidth="1"/>
    <col min="2319" max="2319" width="4.7109375" style="539" customWidth="1"/>
    <col min="2320" max="2320" width="4.85546875" style="539" customWidth="1"/>
    <col min="2321" max="2327" width="5.28515625" style="539" customWidth="1"/>
    <col min="2328" max="2560" width="9.140625" style="539"/>
    <col min="2561" max="2561" width="30.42578125" style="539" customWidth="1"/>
    <col min="2562" max="2562" width="6.7109375" style="539" customWidth="1"/>
    <col min="2563" max="2563" width="5" style="539" customWidth="1"/>
    <col min="2564" max="2569" width="5.28515625" style="539" customWidth="1"/>
    <col min="2570" max="2570" width="4.5703125" style="539" customWidth="1"/>
    <col min="2571" max="2571" width="4.85546875" style="539" customWidth="1"/>
    <col min="2572" max="2574" width="5.28515625" style="539" customWidth="1"/>
    <col min="2575" max="2575" width="4.7109375" style="539" customWidth="1"/>
    <col min="2576" max="2576" width="4.85546875" style="539" customWidth="1"/>
    <col min="2577" max="2583" width="5.28515625" style="539" customWidth="1"/>
    <col min="2584" max="2816" width="9.140625" style="539"/>
    <col min="2817" max="2817" width="30.42578125" style="539" customWidth="1"/>
    <col min="2818" max="2818" width="6.7109375" style="539" customWidth="1"/>
    <col min="2819" max="2819" width="5" style="539" customWidth="1"/>
    <col min="2820" max="2825" width="5.28515625" style="539" customWidth="1"/>
    <col min="2826" max="2826" width="4.5703125" style="539" customWidth="1"/>
    <col min="2827" max="2827" width="4.85546875" style="539" customWidth="1"/>
    <col min="2828" max="2830" width="5.28515625" style="539" customWidth="1"/>
    <col min="2831" max="2831" width="4.7109375" style="539" customWidth="1"/>
    <col min="2832" max="2832" width="4.85546875" style="539" customWidth="1"/>
    <col min="2833" max="2839" width="5.28515625" style="539" customWidth="1"/>
    <col min="2840" max="3072" width="9.140625" style="539"/>
    <col min="3073" max="3073" width="30.42578125" style="539" customWidth="1"/>
    <col min="3074" max="3074" width="6.7109375" style="539" customWidth="1"/>
    <col min="3075" max="3075" width="5" style="539" customWidth="1"/>
    <col min="3076" max="3081" width="5.28515625" style="539" customWidth="1"/>
    <col min="3082" max="3082" width="4.5703125" style="539" customWidth="1"/>
    <col min="3083" max="3083" width="4.85546875" style="539" customWidth="1"/>
    <col min="3084" max="3086" width="5.28515625" style="539" customWidth="1"/>
    <col min="3087" max="3087" width="4.7109375" style="539" customWidth="1"/>
    <col min="3088" max="3088" width="4.85546875" style="539" customWidth="1"/>
    <col min="3089" max="3095" width="5.28515625" style="539" customWidth="1"/>
    <col min="3096" max="3328" width="9.140625" style="539"/>
    <col min="3329" max="3329" width="30.42578125" style="539" customWidth="1"/>
    <col min="3330" max="3330" width="6.7109375" style="539" customWidth="1"/>
    <col min="3331" max="3331" width="5" style="539" customWidth="1"/>
    <col min="3332" max="3337" width="5.28515625" style="539" customWidth="1"/>
    <col min="3338" max="3338" width="4.5703125" style="539" customWidth="1"/>
    <col min="3339" max="3339" width="4.85546875" style="539" customWidth="1"/>
    <col min="3340" max="3342" width="5.28515625" style="539" customWidth="1"/>
    <col min="3343" max="3343" width="4.7109375" style="539" customWidth="1"/>
    <col min="3344" max="3344" width="4.85546875" style="539" customWidth="1"/>
    <col min="3345" max="3351" width="5.28515625" style="539" customWidth="1"/>
    <col min="3352" max="3584" width="9.140625" style="539"/>
    <col min="3585" max="3585" width="30.42578125" style="539" customWidth="1"/>
    <col min="3586" max="3586" width="6.7109375" style="539" customWidth="1"/>
    <col min="3587" max="3587" width="5" style="539" customWidth="1"/>
    <col min="3588" max="3593" width="5.28515625" style="539" customWidth="1"/>
    <col min="3594" max="3594" width="4.5703125" style="539" customWidth="1"/>
    <col min="3595" max="3595" width="4.85546875" style="539" customWidth="1"/>
    <col min="3596" max="3598" width="5.28515625" style="539" customWidth="1"/>
    <col min="3599" max="3599" width="4.7109375" style="539" customWidth="1"/>
    <col min="3600" max="3600" width="4.85546875" style="539" customWidth="1"/>
    <col min="3601" max="3607" width="5.28515625" style="539" customWidth="1"/>
    <col min="3608" max="3840" width="9.140625" style="539"/>
    <col min="3841" max="3841" width="30.42578125" style="539" customWidth="1"/>
    <col min="3842" max="3842" width="6.7109375" style="539" customWidth="1"/>
    <col min="3843" max="3843" width="5" style="539" customWidth="1"/>
    <col min="3844" max="3849" width="5.28515625" style="539" customWidth="1"/>
    <col min="3850" max="3850" width="4.5703125" style="539" customWidth="1"/>
    <col min="3851" max="3851" width="4.85546875" style="539" customWidth="1"/>
    <col min="3852" max="3854" width="5.28515625" style="539" customWidth="1"/>
    <col min="3855" max="3855" width="4.7109375" style="539" customWidth="1"/>
    <col min="3856" max="3856" width="4.85546875" style="539" customWidth="1"/>
    <col min="3857" max="3863" width="5.28515625" style="539" customWidth="1"/>
    <col min="3864" max="4096" width="9.140625" style="539"/>
    <col min="4097" max="4097" width="30.42578125" style="539" customWidth="1"/>
    <col min="4098" max="4098" width="6.7109375" style="539" customWidth="1"/>
    <col min="4099" max="4099" width="5" style="539" customWidth="1"/>
    <col min="4100" max="4105" width="5.28515625" style="539" customWidth="1"/>
    <col min="4106" max="4106" width="4.5703125" style="539" customWidth="1"/>
    <col min="4107" max="4107" width="4.85546875" style="539" customWidth="1"/>
    <col min="4108" max="4110" width="5.28515625" style="539" customWidth="1"/>
    <col min="4111" max="4111" width="4.7109375" style="539" customWidth="1"/>
    <col min="4112" max="4112" width="4.85546875" style="539" customWidth="1"/>
    <col min="4113" max="4119" width="5.28515625" style="539" customWidth="1"/>
    <col min="4120" max="4352" width="9.140625" style="539"/>
    <col min="4353" max="4353" width="30.42578125" style="539" customWidth="1"/>
    <col min="4354" max="4354" width="6.7109375" style="539" customWidth="1"/>
    <col min="4355" max="4355" width="5" style="539" customWidth="1"/>
    <col min="4356" max="4361" width="5.28515625" style="539" customWidth="1"/>
    <col min="4362" max="4362" width="4.5703125" style="539" customWidth="1"/>
    <col min="4363" max="4363" width="4.85546875" style="539" customWidth="1"/>
    <col min="4364" max="4366" width="5.28515625" style="539" customWidth="1"/>
    <col min="4367" max="4367" width="4.7109375" style="539" customWidth="1"/>
    <col min="4368" max="4368" width="4.85546875" style="539" customWidth="1"/>
    <col min="4369" max="4375" width="5.28515625" style="539" customWidth="1"/>
    <col min="4376" max="4608" width="9.140625" style="539"/>
    <col min="4609" max="4609" width="30.42578125" style="539" customWidth="1"/>
    <col min="4610" max="4610" width="6.7109375" style="539" customWidth="1"/>
    <col min="4611" max="4611" width="5" style="539" customWidth="1"/>
    <col min="4612" max="4617" width="5.28515625" style="539" customWidth="1"/>
    <col min="4618" max="4618" width="4.5703125" style="539" customWidth="1"/>
    <col min="4619" max="4619" width="4.85546875" style="539" customWidth="1"/>
    <col min="4620" max="4622" width="5.28515625" style="539" customWidth="1"/>
    <col min="4623" max="4623" width="4.7109375" style="539" customWidth="1"/>
    <col min="4624" max="4624" width="4.85546875" style="539" customWidth="1"/>
    <col min="4625" max="4631" width="5.28515625" style="539" customWidth="1"/>
    <col min="4632" max="4864" width="9.140625" style="539"/>
    <col min="4865" max="4865" width="30.42578125" style="539" customWidth="1"/>
    <col min="4866" max="4866" width="6.7109375" style="539" customWidth="1"/>
    <col min="4867" max="4867" width="5" style="539" customWidth="1"/>
    <col min="4868" max="4873" width="5.28515625" style="539" customWidth="1"/>
    <col min="4874" max="4874" width="4.5703125" style="539" customWidth="1"/>
    <col min="4875" max="4875" width="4.85546875" style="539" customWidth="1"/>
    <col min="4876" max="4878" width="5.28515625" style="539" customWidth="1"/>
    <col min="4879" max="4879" width="4.7109375" style="539" customWidth="1"/>
    <col min="4880" max="4880" width="4.85546875" style="539" customWidth="1"/>
    <col min="4881" max="4887" width="5.28515625" style="539" customWidth="1"/>
    <col min="4888" max="5120" width="9.140625" style="539"/>
    <col min="5121" max="5121" width="30.42578125" style="539" customWidth="1"/>
    <col min="5122" max="5122" width="6.7109375" style="539" customWidth="1"/>
    <col min="5123" max="5123" width="5" style="539" customWidth="1"/>
    <col min="5124" max="5129" width="5.28515625" style="539" customWidth="1"/>
    <col min="5130" max="5130" width="4.5703125" style="539" customWidth="1"/>
    <col min="5131" max="5131" width="4.85546875" style="539" customWidth="1"/>
    <col min="5132" max="5134" width="5.28515625" style="539" customWidth="1"/>
    <col min="5135" max="5135" width="4.7109375" style="539" customWidth="1"/>
    <col min="5136" max="5136" width="4.85546875" style="539" customWidth="1"/>
    <col min="5137" max="5143" width="5.28515625" style="539" customWidth="1"/>
    <col min="5144" max="5376" width="9.140625" style="539"/>
    <col min="5377" max="5377" width="30.42578125" style="539" customWidth="1"/>
    <col min="5378" max="5378" width="6.7109375" style="539" customWidth="1"/>
    <col min="5379" max="5379" width="5" style="539" customWidth="1"/>
    <col min="5380" max="5385" width="5.28515625" style="539" customWidth="1"/>
    <col min="5386" max="5386" width="4.5703125" style="539" customWidth="1"/>
    <col min="5387" max="5387" width="4.85546875" style="539" customWidth="1"/>
    <col min="5388" max="5390" width="5.28515625" style="539" customWidth="1"/>
    <col min="5391" max="5391" width="4.7109375" style="539" customWidth="1"/>
    <col min="5392" max="5392" width="4.85546875" style="539" customWidth="1"/>
    <col min="5393" max="5399" width="5.28515625" style="539" customWidth="1"/>
    <col min="5400" max="5632" width="9.140625" style="539"/>
    <col min="5633" max="5633" width="30.42578125" style="539" customWidth="1"/>
    <col min="5634" max="5634" width="6.7109375" style="539" customWidth="1"/>
    <col min="5635" max="5635" width="5" style="539" customWidth="1"/>
    <col min="5636" max="5641" width="5.28515625" style="539" customWidth="1"/>
    <col min="5642" max="5642" width="4.5703125" style="539" customWidth="1"/>
    <col min="5643" max="5643" width="4.85546875" style="539" customWidth="1"/>
    <col min="5644" max="5646" width="5.28515625" style="539" customWidth="1"/>
    <col min="5647" max="5647" width="4.7109375" style="539" customWidth="1"/>
    <col min="5648" max="5648" width="4.85546875" style="539" customWidth="1"/>
    <col min="5649" max="5655" width="5.28515625" style="539" customWidth="1"/>
    <col min="5656" max="5888" width="9.140625" style="539"/>
    <col min="5889" max="5889" width="30.42578125" style="539" customWidth="1"/>
    <col min="5890" max="5890" width="6.7109375" style="539" customWidth="1"/>
    <col min="5891" max="5891" width="5" style="539" customWidth="1"/>
    <col min="5892" max="5897" width="5.28515625" style="539" customWidth="1"/>
    <col min="5898" max="5898" width="4.5703125" style="539" customWidth="1"/>
    <col min="5899" max="5899" width="4.85546875" style="539" customWidth="1"/>
    <col min="5900" max="5902" width="5.28515625" style="539" customWidth="1"/>
    <col min="5903" max="5903" width="4.7109375" style="539" customWidth="1"/>
    <col min="5904" max="5904" width="4.85546875" style="539" customWidth="1"/>
    <col min="5905" max="5911" width="5.28515625" style="539" customWidth="1"/>
    <col min="5912" max="6144" width="9.140625" style="539"/>
    <col min="6145" max="6145" width="30.42578125" style="539" customWidth="1"/>
    <col min="6146" max="6146" width="6.7109375" style="539" customWidth="1"/>
    <col min="6147" max="6147" width="5" style="539" customWidth="1"/>
    <col min="6148" max="6153" width="5.28515625" style="539" customWidth="1"/>
    <col min="6154" max="6154" width="4.5703125" style="539" customWidth="1"/>
    <col min="6155" max="6155" width="4.85546875" style="539" customWidth="1"/>
    <col min="6156" max="6158" width="5.28515625" style="539" customWidth="1"/>
    <col min="6159" max="6159" width="4.7109375" style="539" customWidth="1"/>
    <col min="6160" max="6160" width="4.85546875" style="539" customWidth="1"/>
    <col min="6161" max="6167" width="5.28515625" style="539" customWidth="1"/>
    <col min="6168" max="6400" width="9.140625" style="539"/>
    <col min="6401" max="6401" width="30.42578125" style="539" customWidth="1"/>
    <col min="6402" max="6402" width="6.7109375" style="539" customWidth="1"/>
    <col min="6403" max="6403" width="5" style="539" customWidth="1"/>
    <col min="6404" max="6409" width="5.28515625" style="539" customWidth="1"/>
    <col min="6410" max="6410" width="4.5703125" style="539" customWidth="1"/>
    <col min="6411" max="6411" width="4.85546875" style="539" customWidth="1"/>
    <col min="6412" max="6414" width="5.28515625" style="539" customWidth="1"/>
    <col min="6415" max="6415" width="4.7109375" style="539" customWidth="1"/>
    <col min="6416" max="6416" width="4.85546875" style="539" customWidth="1"/>
    <col min="6417" max="6423" width="5.28515625" style="539" customWidth="1"/>
    <col min="6424" max="6656" width="9.140625" style="539"/>
    <col min="6657" max="6657" width="30.42578125" style="539" customWidth="1"/>
    <col min="6658" max="6658" width="6.7109375" style="539" customWidth="1"/>
    <col min="6659" max="6659" width="5" style="539" customWidth="1"/>
    <col min="6660" max="6665" width="5.28515625" style="539" customWidth="1"/>
    <col min="6666" max="6666" width="4.5703125" style="539" customWidth="1"/>
    <col min="6667" max="6667" width="4.85546875" style="539" customWidth="1"/>
    <col min="6668" max="6670" width="5.28515625" style="539" customWidth="1"/>
    <col min="6671" max="6671" width="4.7109375" style="539" customWidth="1"/>
    <col min="6672" max="6672" width="4.85546875" style="539" customWidth="1"/>
    <col min="6673" max="6679" width="5.28515625" style="539" customWidth="1"/>
    <col min="6680" max="6912" width="9.140625" style="539"/>
    <col min="6913" max="6913" width="30.42578125" style="539" customWidth="1"/>
    <col min="6914" max="6914" width="6.7109375" style="539" customWidth="1"/>
    <col min="6915" max="6915" width="5" style="539" customWidth="1"/>
    <col min="6916" max="6921" width="5.28515625" style="539" customWidth="1"/>
    <col min="6922" max="6922" width="4.5703125" style="539" customWidth="1"/>
    <col min="6923" max="6923" width="4.85546875" style="539" customWidth="1"/>
    <col min="6924" max="6926" width="5.28515625" style="539" customWidth="1"/>
    <col min="6927" max="6927" width="4.7109375" style="539" customWidth="1"/>
    <col min="6928" max="6928" width="4.85546875" style="539" customWidth="1"/>
    <col min="6929" max="6935" width="5.28515625" style="539" customWidth="1"/>
    <col min="6936" max="7168" width="9.140625" style="539"/>
    <col min="7169" max="7169" width="30.42578125" style="539" customWidth="1"/>
    <col min="7170" max="7170" width="6.7109375" style="539" customWidth="1"/>
    <col min="7171" max="7171" width="5" style="539" customWidth="1"/>
    <col min="7172" max="7177" width="5.28515625" style="539" customWidth="1"/>
    <col min="7178" max="7178" width="4.5703125" style="539" customWidth="1"/>
    <col min="7179" max="7179" width="4.85546875" style="539" customWidth="1"/>
    <col min="7180" max="7182" width="5.28515625" style="539" customWidth="1"/>
    <col min="7183" max="7183" width="4.7109375" style="539" customWidth="1"/>
    <col min="7184" max="7184" width="4.85546875" style="539" customWidth="1"/>
    <col min="7185" max="7191" width="5.28515625" style="539" customWidth="1"/>
    <col min="7192" max="7424" width="9.140625" style="539"/>
    <col min="7425" max="7425" width="30.42578125" style="539" customWidth="1"/>
    <col min="7426" max="7426" width="6.7109375" style="539" customWidth="1"/>
    <col min="7427" max="7427" width="5" style="539" customWidth="1"/>
    <col min="7428" max="7433" width="5.28515625" style="539" customWidth="1"/>
    <col min="7434" max="7434" width="4.5703125" style="539" customWidth="1"/>
    <col min="7435" max="7435" width="4.85546875" style="539" customWidth="1"/>
    <col min="7436" max="7438" width="5.28515625" style="539" customWidth="1"/>
    <col min="7439" max="7439" width="4.7109375" style="539" customWidth="1"/>
    <col min="7440" max="7440" width="4.85546875" style="539" customWidth="1"/>
    <col min="7441" max="7447" width="5.28515625" style="539" customWidth="1"/>
    <col min="7448" max="7680" width="9.140625" style="539"/>
    <col min="7681" max="7681" width="30.42578125" style="539" customWidth="1"/>
    <col min="7682" max="7682" width="6.7109375" style="539" customWidth="1"/>
    <col min="7683" max="7683" width="5" style="539" customWidth="1"/>
    <col min="7684" max="7689" width="5.28515625" style="539" customWidth="1"/>
    <col min="7690" max="7690" width="4.5703125" style="539" customWidth="1"/>
    <col min="7691" max="7691" width="4.85546875" style="539" customWidth="1"/>
    <col min="7692" max="7694" width="5.28515625" style="539" customWidth="1"/>
    <col min="7695" max="7695" width="4.7109375" style="539" customWidth="1"/>
    <col min="7696" max="7696" width="4.85546875" style="539" customWidth="1"/>
    <col min="7697" max="7703" width="5.28515625" style="539" customWidth="1"/>
    <col min="7704" max="7936" width="9.140625" style="539"/>
    <col min="7937" max="7937" width="30.42578125" style="539" customWidth="1"/>
    <col min="7938" max="7938" width="6.7109375" style="539" customWidth="1"/>
    <col min="7939" max="7939" width="5" style="539" customWidth="1"/>
    <col min="7940" max="7945" width="5.28515625" style="539" customWidth="1"/>
    <col min="7946" max="7946" width="4.5703125" style="539" customWidth="1"/>
    <col min="7947" max="7947" width="4.85546875" style="539" customWidth="1"/>
    <col min="7948" max="7950" width="5.28515625" style="539" customWidth="1"/>
    <col min="7951" max="7951" width="4.7109375" style="539" customWidth="1"/>
    <col min="7952" max="7952" width="4.85546875" style="539" customWidth="1"/>
    <col min="7953" max="7959" width="5.28515625" style="539" customWidth="1"/>
    <col min="7960" max="8192" width="9.140625" style="539"/>
    <col min="8193" max="8193" width="30.42578125" style="539" customWidth="1"/>
    <col min="8194" max="8194" width="6.7109375" style="539" customWidth="1"/>
    <col min="8195" max="8195" width="5" style="539" customWidth="1"/>
    <col min="8196" max="8201" width="5.28515625" style="539" customWidth="1"/>
    <col min="8202" max="8202" width="4.5703125" style="539" customWidth="1"/>
    <col min="8203" max="8203" width="4.85546875" style="539" customWidth="1"/>
    <col min="8204" max="8206" width="5.28515625" style="539" customWidth="1"/>
    <col min="8207" max="8207" width="4.7109375" style="539" customWidth="1"/>
    <col min="8208" max="8208" width="4.85546875" style="539" customWidth="1"/>
    <col min="8209" max="8215" width="5.28515625" style="539" customWidth="1"/>
    <col min="8216" max="8448" width="9.140625" style="539"/>
    <col min="8449" max="8449" width="30.42578125" style="539" customWidth="1"/>
    <col min="8450" max="8450" width="6.7109375" style="539" customWidth="1"/>
    <col min="8451" max="8451" width="5" style="539" customWidth="1"/>
    <col min="8452" max="8457" width="5.28515625" style="539" customWidth="1"/>
    <col min="8458" max="8458" width="4.5703125" style="539" customWidth="1"/>
    <col min="8459" max="8459" width="4.85546875" style="539" customWidth="1"/>
    <col min="8460" max="8462" width="5.28515625" style="539" customWidth="1"/>
    <col min="8463" max="8463" width="4.7109375" style="539" customWidth="1"/>
    <col min="8464" max="8464" width="4.85546875" style="539" customWidth="1"/>
    <col min="8465" max="8471" width="5.28515625" style="539" customWidth="1"/>
    <col min="8472" max="8704" width="9.140625" style="539"/>
    <col min="8705" max="8705" width="30.42578125" style="539" customWidth="1"/>
    <col min="8706" max="8706" width="6.7109375" style="539" customWidth="1"/>
    <col min="8707" max="8707" width="5" style="539" customWidth="1"/>
    <col min="8708" max="8713" width="5.28515625" style="539" customWidth="1"/>
    <col min="8714" max="8714" width="4.5703125" style="539" customWidth="1"/>
    <col min="8715" max="8715" width="4.85546875" style="539" customWidth="1"/>
    <col min="8716" max="8718" width="5.28515625" style="539" customWidth="1"/>
    <col min="8719" max="8719" width="4.7109375" style="539" customWidth="1"/>
    <col min="8720" max="8720" width="4.85546875" style="539" customWidth="1"/>
    <col min="8721" max="8727" width="5.28515625" style="539" customWidth="1"/>
    <col min="8728" max="8960" width="9.140625" style="539"/>
    <col min="8961" max="8961" width="30.42578125" style="539" customWidth="1"/>
    <col min="8962" max="8962" width="6.7109375" style="539" customWidth="1"/>
    <col min="8963" max="8963" width="5" style="539" customWidth="1"/>
    <col min="8964" max="8969" width="5.28515625" style="539" customWidth="1"/>
    <col min="8970" max="8970" width="4.5703125" style="539" customWidth="1"/>
    <col min="8971" max="8971" width="4.85546875" style="539" customWidth="1"/>
    <col min="8972" max="8974" width="5.28515625" style="539" customWidth="1"/>
    <col min="8975" max="8975" width="4.7109375" style="539" customWidth="1"/>
    <col min="8976" max="8976" width="4.85546875" style="539" customWidth="1"/>
    <col min="8977" max="8983" width="5.28515625" style="539" customWidth="1"/>
    <col min="8984" max="9216" width="9.140625" style="539"/>
    <col min="9217" max="9217" width="30.42578125" style="539" customWidth="1"/>
    <col min="9218" max="9218" width="6.7109375" style="539" customWidth="1"/>
    <col min="9219" max="9219" width="5" style="539" customWidth="1"/>
    <col min="9220" max="9225" width="5.28515625" style="539" customWidth="1"/>
    <col min="9226" max="9226" width="4.5703125" style="539" customWidth="1"/>
    <col min="9227" max="9227" width="4.85546875" style="539" customWidth="1"/>
    <col min="9228" max="9230" width="5.28515625" style="539" customWidth="1"/>
    <col min="9231" max="9231" width="4.7109375" style="539" customWidth="1"/>
    <col min="9232" max="9232" width="4.85546875" style="539" customWidth="1"/>
    <col min="9233" max="9239" width="5.28515625" style="539" customWidth="1"/>
    <col min="9240" max="9472" width="9.140625" style="539"/>
    <col min="9473" max="9473" width="30.42578125" style="539" customWidth="1"/>
    <col min="9474" max="9474" width="6.7109375" style="539" customWidth="1"/>
    <col min="9475" max="9475" width="5" style="539" customWidth="1"/>
    <col min="9476" max="9481" width="5.28515625" style="539" customWidth="1"/>
    <col min="9482" max="9482" width="4.5703125" style="539" customWidth="1"/>
    <col min="9483" max="9483" width="4.85546875" style="539" customWidth="1"/>
    <col min="9484" max="9486" width="5.28515625" style="539" customWidth="1"/>
    <col min="9487" max="9487" width="4.7109375" style="539" customWidth="1"/>
    <col min="9488" max="9488" width="4.85546875" style="539" customWidth="1"/>
    <col min="9489" max="9495" width="5.28515625" style="539" customWidth="1"/>
    <col min="9496" max="9728" width="9.140625" style="539"/>
    <col min="9729" max="9729" width="30.42578125" style="539" customWidth="1"/>
    <col min="9730" max="9730" width="6.7109375" style="539" customWidth="1"/>
    <col min="9731" max="9731" width="5" style="539" customWidth="1"/>
    <col min="9732" max="9737" width="5.28515625" style="539" customWidth="1"/>
    <col min="9738" max="9738" width="4.5703125" style="539" customWidth="1"/>
    <col min="9739" max="9739" width="4.85546875" style="539" customWidth="1"/>
    <col min="9740" max="9742" width="5.28515625" style="539" customWidth="1"/>
    <col min="9743" max="9743" width="4.7109375" style="539" customWidth="1"/>
    <col min="9744" max="9744" width="4.85546875" style="539" customWidth="1"/>
    <col min="9745" max="9751" width="5.28515625" style="539" customWidth="1"/>
    <col min="9752" max="9984" width="9.140625" style="539"/>
    <col min="9985" max="9985" width="30.42578125" style="539" customWidth="1"/>
    <col min="9986" max="9986" width="6.7109375" style="539" customWidth="1"/>
    <col min="9987" max="9987" width="5" style="539" customWidth="1"/>
    <col min="9988" max="9993" width="5.28515625" style="539" customWidth="1"/>
    <col min="9994" max="9994" width="4.5703125" style="539" customWidth="1"/>
    <col min="9995" max="9995" width="4.85546875" style="539" customWidth="1"/>
    <col min="9996" max="9998" width="5.28515625" style="539" customWidth="1"/>
    <col min="9999" max="9999" width="4.7109375" style="539" customWidth="1"/>
    <col min="10000" max="10000" width="4.85546875" style="539" customWidth="1"/>
    <col min="10001" max="10007" width="5.28515625" style="539" customWidth="1"/>
    <col min="10008" max="10240" width="9.140625" style="539"/>
    <col min="10241" max="10241" width="30.42578125" style="539" customWidth="1"/>
    <col min="10242" max="10242" width="6.7109375" style="539" customWidth="1"/>
    <col min="10243" max="10243" width="5" style="539" customWidth="1"/>
    <col min="10244" max="10249" width="5.28515625" style="539" customWidth="1"/>
    <col min="10250" max="10250" width="4.5703125" style="539" customWidth="1"/>
    <col min="10251" max="10251" width="4.85546875" style="539" customWidth="1"/>
    <col min="10252" max="10254" width="5.28515625" style="539" customWidth="1"/>
    <col min="10255" max="10255" width="4.7109375" style="539" customWidth="1"/>
    <col min="10256" max="10256" width="4.85546875" style="539" customWidth="1"/>
    <col min="10257" max="10263" width="5.28515625" style="539" customWidth="1"/>
    <col min="10264" max="10496" width="9.140625" style="539"/>
    <col min="10497" max="10497" width="30.42578125" style="539" customWidth="1"/>
    <col min="10498" max="10498" width="6.7109375" style="539" customWidth="1"/>
    <col min="10499" max="10499" width="5" style="539" customWidth="1"/>
    <col min="10500" max="10505" width="5.28515625" style="539" customWidth="1"/>
    <col min="10506" max="10506" width="4.5703125" style="539" customWidth="1"/>
    <col min="10507" max="10507" width="4.85546875" style="539" customWidth="1"/>
    <col min="10508" max="10510" width="5.28515625" style="539" customWidth="1"/>
    <col min="10511" max="10511" width="4.7109375" style="539" customWidth="1"/>
    <col min="10512" max="10512" width="4.85546875" style="539" customWidth="1"/>
    <col min="10513" max="10519" width="5.28515625" style="539" customWidth="1"/>
    <col min="10520" max="10752" width="9.140625" style="539"/>
    <col min="10753" max="10753" width="30.42578125" style="539" customWidth="1"/>
    <col min="10754" max="10754" width="6.7109375" style="539" customWidth="1"/>
    <col min="10755" max="10755" width="5" style="539" customWidth="1"/>
    <col min="10756" max="10761" width="5.28515625" style="539" customWidth="1"/>
    <col min="10762" max="10762" width="4.5703125" style="539" customWidth="1"/>
    <col min="10763" max="10763" width="4.85546875" style="539" customWidth="1"/>
    <col min="10764" max="10766" width="5.28515625" style="539" customWidth="1"/>
    <col min="10767" max="10767" width="4.7109375" style="539" customWidth="1"/>
    <col min="10768" max="10768" width="4.85546875" style="539" customWidth="1"/>
    <col min="10769" max="10775" width="5.28515625" style="539" customWidth="1"/>
    <col min="10776" max="11008" width="9.140625" style="539"/>
    <col min="11009" max="11009" width="30.42578125" style="539" customWidth="1"/>
    <col min="11010" max="11010" width="6.7109375" style="539" customWidth="1"/>
    <col min="11011" max="11011" width="5" style="539" customWidth="1"/>
    <col min="11012" max="11017" width="5.28515625" style="539" customWidth="1"/>
    <col min="11018" max="11018" width="4.5703125" style="539" customWidth="1"/>
    <col min="11019" max="11019" width="4.85546875" style="539" customWidth="1"/>
    <col min="11020" max="11022" width="5.28515625" style="539" customWidth="1"/>
    <col min="11023" max="11023" width="4.7109375" style="539" customWidth="1"/>
    <col min="11024" max="11024" width="4.85546875" style="539" customWidth="1"/>
    <col min="11025" max="11031" width="5.28515625" style="539" customWidth="1"/>
    <col min="11032" max="11264" width="9.140625" style="539"/>
    <col min="11265" max="11265" width="30.42578125" style="539" customWidth="1"/>
    <col min="11266" max="11266" width="6.7109375" style="539" customWidth="1"/>
    <col min="11267" max="11267" width="5" style="539" customWidth="1"/>
    <col min="11268" max="11273" width="5.28515625" style="539" customWidth="1"/>
    <col min="11274" max="11274" width="4.5703125" style="539" customWidth="1"/>
    <col min="11275" max="11275" width="4.85546875" style="539" customWidth="1"/>
    <col min="11276" max="11278" width="5.28515625" style="539" customWidth="1"/>
    <col min="11279" max="11279" width="4.7109375" style="539" customWidth="1"/>
    <col min="11280" max="11280" width="4.85546875" style="539" customWidth="1"/>
    <col min="11281" max="11287" width="5.28515625" style="539" customWidth="1"/>
    <col min="11288" max="11520" width="9.140625" style="539"/>
    <col min="11521" max="11521" width="30.42578125" style="539" customWidth="1"/>
    <col min="11522" max="11522" width="6.7109375" style="539" customWidth="1"/>
    <col min="11523" max="11523" width="5" style="539" customWidth="1"/>
    <col min="11524" max="11529" width="5.28515625" style="539" customWidth="1"/>
    <col min="11530" max="11530" width="4.5703125" style="539" customWidth="1"/>
    <col min="11531" max="11531" width="4.85546875" style="539" customWidth="1"/>
    <col min="11532" max="11534" width="5.28515625" style="539" customWidth="1"/>
    <col min="11535" max="11535" width="4.7109375" style="539" customWidth="1"/>
    <col min="11536" max="11536" width="4.85546875" style="539" customWidth="1"/>
    <col min="11537" max="11543" width="5.28515625" style="539" customWidth="1"/>
    <col min="11544" max="11776" width="9.140625" style="539"/>
    <col min="11777" max="11777" width="30.42578125" style="539" customWidth="1"/>
    <col min="11778" max="11778" width="6.7109375" style="539" customWidth="1"/>
    <col min="11779" max="11779" width="5" style="539" customWidth="1"/>
    <col min="11780" max="11785" width="5.28515625" style="539" customWidth="1"/>
    <col min="11786" max="11786" width="4.5703125" style="539" customWidth="1"/>
    <col min="11787" max="11787" width="4.85546875" style="539" customWidth="1"/>
    <col min="11788" max="11790" width="5.28515625" style="539" customWidth="1"/>
    <col min="11791" max="11791" width="4.7109375" style="539" customWidth="1"/>
    <col min="11792" max="11792" width="4.85546875" style="539" customWidth="1"/>
    <col min="11793" max="11799" width="5.28515625" style="539" customWidth="1"/>
    <col min="11800" max="12032" width="9.140625" style="539"/>
    <col min="12033" max="12033" width="30.42578125" style="539" customWidth="1"/>
    <col min="12034" max="12034" width="6.7109375" style="539" customWidth="1"/>
    <col min="12035" max="12035" width="5" style="539" customWidth="1"/>
    <col min="12036" max="12041" width="5.28515625" style="539" customWidth="1"/>
    <col min="12042" max="12042" width="4.5703125" style="539" customWidth="1"/>
    <col min="12043" max="12043" width="4.85546875" style="539" customWidth="1"/>
    <col min="12044" max="12046" width="5.28515625" style="539" customWidth="1"/>
    <col min="12047" max="12047" width="4.7109375" style="539" customWidth="1"/>
    <col min="12048" max="12048" width="4.85546875" style="539" customWidth="1"/>
    <col min="12049" max="12055" width="5.28515625" style="539" customWidth="1"/>
    <col min="12056" max="12288" width="9.140625" style="539"/>
    <col min="12289" max="12289" width="30.42578125" style="539" customWidth="1"/>
    <col min="12290" max="12290" width="6.7109375" style="539" customWidth="1"/>
    <col min="12291" max="12291" width="5" style="539" customWidth="1"/>
    <col min="12292" max="12297" width="5.28515625" style="539" customWidth="1"/>
    <col min="12298" max="12298" width="4.5703125" style="539" customWidth="1"/>
    <col min="12299" max="12299" width="4.85546875" style="539" customWidth="1"/>
    <col min="12300" max="12302" width="5.28515625" style="539" customWidth="1"/>
    <col min="12303" max="12303" width="4.7109375" style="539" customWidth="1"/>
    <col min="12304" max="12304" width="4.85546875" style="539" customWidth="1"/>
    <col min="12305" max="12311" width="5.28515625" style="539" customWidth="1"/>
    <col min="12312" max="12544" width="9.140625" style="539"/>
    <col min="12545" max="12545" width="30.42578125" style="539" customWidth="1"/>
    <col min="12546" max="12546" width="6.7109375" style="539" customWidth="1"/>
    <col min="12547" max="12547" width="5" style="539" customWidth="1"/>
    <col min="12548" max="12553" width="5.28515625" style="539" customWidth="1"/>
    <col min="12554" max="12554" width="4.5703125" style="539" customWidth="1"/>
    <col min="12555" max="12555" width="4.85546875" style="539" customWidth="1"/>
    <col min="12556" max="12558" width="5.28515625" style="539" customWidth="1"/>
    <col min="12559" max="12559" width="4.7109375" style="539" customWidth="1"/>
    <col min="12560" max="12560" width="4.85546875" style="539" customWidth="1"/>
    <col min="12561" max="12567" width="5.28515625" style="539" customWidth="1"/>
    <col min="12568" max="12800" width="9.140625" style="539"/>
    <col min="12801" max="12801" width="30.42578125" style="539" customWidth="1"/>
    <col min="12802" max="12802" width="6.7109375" style="539" customWidth="1"/>
    <col min="12803" max="12803" width="5" style="539" customWidth="1"/>
    <col min="12804" max="12809" width="5.28515625" style="539" customWidth="1"/>
    <col min="12810" max="12810" width="4.5703125" style="539" customWidth="1"/>
    <col min="12811" max="12811" width="4.85546875" style="539" customWidth="1"/>
    <col min="12812" max="12814" width="5.28515625" style="539" customWidth="1"/>
    <col min="12815" max="12815" width="4.7109375" style="539" customWidth="1"/>
    <col min="12816" max="12816" width="4.85546875" style="539" customWidth="1"/>
    <col min="12817" max="12823" width="5.28515625" style="539" customWidth="1"/>
    <col min="12824" max="13056" width="9.140625" style="539"/>
    <col min="13057" max="13057" width="30.42578125" style="539" customWidth="1"/>
    <col min="13058" max="13058" width="6.7109375" style="539" customWidth="1"/>
    <col min="13059" max="13059" width="5" style="539" customWidth="1"/>
    <col min="13060" max="13065" width="5.28515625" style="539" customWidth="1"/>
    <col min="13066" max="13066" width="4.5703125" style="539" customWidth="1"/>
    <col min="13067" max="13067" width="4.85546875" style="539" customWidth="1"/>
    <col min="13068" max="13070" width="5.28515625" style="539" customWidth="1"/>
    <col min="13071" max="13071" width="4.7109375" style="539" customWidth="1"/>
    <col min="13072" max="13072" width="4.85546875" style="539" customWidth="1"/>
    <col min="13073" max="13079" width="5.28515625" style="539" customWidth="1"/>
    <col min="13080" max="13312" width="9.140625" style="539"/>
    <col min="13313" max="13313" width="30.42578125" style="539" customWidth="1"/>
    <col min="13314" max="13314" width="6.7109375" style="539" customWidth="1"/>
    <col min="13315" max="13315" width="5" style="539" customWidth="1"/>
    <col min="13316" max="13321" width="5.28515625" style="539" customWidth="1"/>
    <col min="13322" max="13322" width="4.5703125" style="539" customWidth="1"/>
    <col min="13323" max="13323" width="4.85546875" style="539" customWidth="1"/>
    <col min="13324" max="13326" width="5.28515625" style="539" customWidth="1"/>
    <col min="13327" max="13327" width="4.7109375" style="539" customWidth="1"/>
    <col min="13328" max="13328" width="4.85546875" style="539" customWidth="1"/>
    <col min="13329" max="13335" width="5.28515625" style="539" customWidth="1"/>
    <col min="13336" max="13568" width="9.140625" style="539"/>
    <col min="13569" max="13569" width="30.42578125" style="539" customWidth="1"/>
    <col min="13570" max="13570" width="6.7109375" style="539" customWidth="1"/>
    <col min="13571" max="13571" width="5" style="539" customWidth="1"/>
    <col min="13572" max="13577" width="5.28515625" style="539" customWidth="1"/>
    <col min="13578" max="13578" width="4.5703125" style="539" customWidth="1"/>
    <col min="13579" max="13579" width="4.85546875" style="539" customWidth="1"/>
    <col min="13580" max="13582" width="5.28515625" style="539" customWidth="1"/>
    <col min="13583" max="13583" width="4.7109375" style="539" customWidth="1"/>
    <col min="13584" max="13584" width="4.85546875" style="539" customWidth="1"/>
    <col min="13585" max="13591" width="5.28515625" style="539" customWidth="1"/>
    <col min="13592" max="13824" width="9.140625" style="539"/>
    <col min="13825" max="13825" width="30.42578125" style="539" customWidth="1"/>
    <col min="13826" max="13826" width="6.7109375" style="539" customWidth="1"/>
    <col min="13827" max="13827" width="5" style="539" customWidth="1"/>
    <col min="13828" max="13833" width="5.28515625" style="539" customWidth="1"/>
    <col min="13834" max="13834" width="4.5703125" style="539" customWidth="1"/>
    <col min="13835" max="13835" width="4.85546875" style="539" customWidth="1"/>
    <col min="13836" max="13838" width="5.28515625" style="539" customWidth="1"/>
    <col min="13839" max="13839" width="4.7109375" style="539" customWidth="1"/>
    <col min="13840" max="13840" width="4.85546875" style="539" customWidth="1"/>
    <col min="13841" max="13847" width="5.28515625" style="539" customWidth="1"/>
    <col min="13848" max="14080" width="9.140625" style="539"/>
    <col min="14081" max="14081" width="30.42578125" style="539" customWidth="1"/>
    <col min="14082" max="14082" width="6.7109375" style="539" customWidth="1"/>
    <col min="14083" max="14083" width="5" style="539" customWidth="1"/>
    <col min="14084" max="14089" width="5.28515625" style="539" customWidth="1"/>
    <col min="14090" max="14090" width="4.5703125" style="539" customWidth="1"/>
    <col min="14091" max="14091" width="4.85546875" style="539" customWidth="1"/>
    <col min="14092" max="14094" width="5.28515625" style="539" customWidth="1"/>
    <col min="14095" max="14095" width="4.7109375" style="539" customWidth="1"/>
    <col min="14096" max="14096" width="4.85546875" style="539" customWidth="1"/>
    <col min="14097" max="14103" width="5.28515625" style="539" customWidth="1"/>
    <col min="14104" max="14336" width="9.140625" style="539"/>
    <col min="14337" max="14337" width="30.42578125" style="539" customWidth="1"/>
    <col min="14338" max="14338" width="6.7109375" style="539" customWidth="1"/>
    <col min="14339" max="14339" width="5" style="539" customWidth="1"/>
    <col min="14340" max="14345" width="5.28515625" style="539" customWidth="1"/>
    <col min="14346" max="14346" width="4.5703125" style="539" customWidth="1"/>
    <col min="14347" max="14347" width="4.85546875" style="539" customWidth="1"/>
    <col min="14348" max="14350" width="5.28515625" style="539" customWidth="1"/>
    <col min="14351" max="14351" width="4.7109375" style="539" customWidth="1"/>
    <col min="14352" max="14352" width="4.85546875" style="539" customWidth="1"/>
    <col min="14353" max="14359" width="5.28515625" style="539" customWidth="1"/>
    <col min="14360" max="14592" width="9.140625" style="539"/>
    <col min="14593" max="14593" width="30.42578125" style="539" customWidth="1"/>
    <col min="14594" max="14594" width="6.7109375" style="539" customWidth="1"/>
    <col min="14595" max="14595" width="5" style="539" customWidth="1"/>
    <col min="14596" max="14601" width="5.28515625" style="539" customWidth="1"/>
    <col min="14602" max="14602" width="4.5703125" style="539" customWidth="1"/>
    <col min="14603" max="14603" width="4.85546875" style="539" customWidth="1"/>
    <col min="14604" max="14606" width="5.28515625" style="539" customWidth="1"/>
    <col min="14607" max="14607" width="4.7109375" style="539" customWidth="1"/>
    <col min="14608" max="14608" width="4.85546875" style="539" customWidth="1"/>
    <col min="14609" max="14615" width="5.28515625" style="539" customWidth="1"/>
    <col min="14616" max="14848" width="9.140625" style="539"/>
    <col min="14849" max="14849" width="30.42578125" style="539" customWidth="1"/>
    <col min="14850" max="14850" width="6.7109375" style="539" customWidth="1"/>
    <col min="14851" max="14851" width="5" style="539" customWidth="1"/>
    <col min="14852" max="14857" width="5.28515625" style="539" customWidth="1"/>
    <col min="14858" max="14858" width="4.5703125" style="539" customWidth="1"/>
    <col min="14859" max="14859" width="4.85546875" style="539" customWidth="1"/>
    <col min="14860" max="14862" width="5.28515625" style="539" customWidth="1"/>
    <col min="14863" max="14863" width="4.7109375" style="539" customWidth="1"/>
    <col min="14864" max="14864" width="4.85546875" style="539" customWidth="1"/>
    <col min="14865" max="14871" width="5.28515625" style="539" customWidth="1"/>
    <col min="14872" max="15104" width="9.140625" style="539"/>
    <col min="15105" max="15105" width="30.42578125" style="539" customWidth="1"/>
    <col min="15106" max="15106" width="6.7109375" style="539" customWidth="1"/>
    <col min="15107" max="15107" width="5" style="539" customWidth="1"/>
    <col min="15108" max="15113" width="5.28515625" style="539" customWidth="1"/>
    <col min="15114" max="15114" width="4.5703125" style="539" customWidth="1"/>
    <col min="15115" max="15115" width="4.85546875" style="539" customWidth="1"/>
    <col min="15116" max="15118" width="5.28515625" style="539" customWidth="1"/>
    <col min="15119" max="15119" width="4.7109375" style="539" customWidth="1"/>
    <col min="15120" max="15120" width="4.85546875" style="539" customWidth="1"/>
    <col min="15121" max="15127" width="5.28515625" style="539" customWidth="1"/>
    <col min="15128" max="15360" width="9.140625" style="539"/>
    <col min="15361" max="15361" width="30.42578125" style="539" customWidth="1"/>
    <col min="15362" max="15362" width="6.7109375" style="539" customWidth="1"/>
    <col min="15363" max="15363" width="5" style="539" customWidth="1"/>
    <col min="15364" max="15369" width="5.28515625" style="539" customWidth="1"/>
    <col min="15370" max="15370" width="4.5703125" style="539" customWidth="1"/>
    <col min="15371" max="15371" width="4.85546875" style="539" customWidth="1"/>
    <col min="15372" max="15374" width="5.28515625" style="539" customWidth="1"/>
    <col min="15375" max="15375" width="4.7109375" style="539" customWidth="1"/>
    <col min="15376" max="15376" width="4.85546875" style="539" customWidth="1"/>
    <col min="15377" max="15383" width="5.28515625" style="539" customWidth="1"/>
    <col min="15384" max="15616" width="9.140625" style="539"/>
    <col min="15617" max="15617" width="30.42578125" style="539" customWidth="1"/>
    <col min="15618" max="15618" width="6.7109375" style="539" customWidth="1"/>
    <col min="15619" max="15619" width="5" style="539" customWidth="1"/>
    <col min="15620" max="15625" width="5.28515625" style="539" customWidth="1"/>
    <col min="15626" max="15626" width="4.5703125" style="539" customWidth="1"/>
    <col min="15627" max="15627" width="4.85546875" style="539" customWidth="1"/>
    <col min="15628" max="15630" width="5.28515625" style="539" customWidth="1"/>
    <col min="15631" max="15631" width="4.7109375" style="539" customWidth="1"/>
    <col min="15632" max="15632" width="4.85546875" style="539" customWidth="1"/>
    <col min="15633" max="15639" width="5.28515625" style="539" customWidth="1"/>
    <col min="15640" max="15872" width="9.140625" style="539"/>
    <col min="15873" max="15873" width="30.42578125" style="539" customWidth="1"/>
    <col min="15874" max="15874" width="6.7109375" style="539" customWidth="1"/>
    <col min="15875" max="15875" width="5" style="539" customWidth="1"/>
    <col min="15876" max="15881" width="5.28515625" style="539" customWidth="1"/>
    <col min="15882" max="15882" width="4.5703125" style="539" customWidth="1"/>
    <col min="15883" max="15883" width="4.85546875" style="539" customWidth="1"/>
    <col min="15884" max="15886" width="5.28515625" style="539" customWidth="1"/>
    <col min="15887" max="15887" width="4.7109375" style="539" customWidth="1"/>
    <col min="15888" max="15888" width="4.85546875" style="539" customWidth="1"/>
    <col min="15889" max="15895" width="5.28515625" style="539" customWidth="1"/>
    <col min="15896" max="16128" width="9.140625" style="539"/>
    <col min="16129" max="16129" width="30.42578125" style="539" customWidth="1"/>
    <col min="16130" max="16130" width="6.7109375" style="539" customWidth="1"/>
    <col min="16131" max="16131" width="5" style="539" customWidth="1"/>
    <col min="16132" max="16137" width="5.28515625" style="539" customWidth="1"/>
    <col min="16138" max="16138" width="4.5703125" style="539" customWidth="1"/>
    <col min="16139" max="16139" width="4.85546875" style="539" customWidth="1"/>
    <col min="16140" max="16142" width="5.28515625" style="539" customWidth="1"/>
    <col min="16143" max="16143" width="4.7109375" style="539" customWidth="1"/>
    <col min="16144" max="16144" width="4.85546875" style="539" customWidth="1"/>
    <col min="16145" max="16151" width="5.28515625" style="539" customWidth="1"/>
    <col min="16152" max="16384" width="9.140625" style="539"/>
  </cols>
  <sheetData>
    <row r="1" spans="1:23">
      <c r="A1" s="39"/>
      <c r="B1" s="40" t="s">
        <v>165</v>
      </c>
      <c r="C1" s="33" t="str">
        <f>[1]Kadar.ode.!C1</f>
        <v>КЛИНИЧКИ ЦЕНТАР Ниш</v>
      </c>
      <c r="D1" s="670"/>
      <c r="E1" s="670"/>
      <c r="F1" s="670"/>
      <c r="G1" s="670"/>
      <c r="H1" s="670"/>
      <c r="I1" s="670"/>
      <c r="J1" s="670"/>
      <c r="K1" s="670"/>
      <c r="L1" s="670"/>
      <c r="M1" s="35"/>
      <c r="N1" s="35"/>
      <c r="O1" s="671"/>
      <c r="P1" s="37"/>
    </row>
    <row r="2" spans="1:23">
      <c r="A2" s="39"/>
      <c r="B2" s="40" t="s">
        <v>166</v>
      </c>
      <c r="C2" s="33" t="s">
        <v>9737</v>
      </c>
      <c r="D2" s="670"/>
      <c r="E2" s="670"/>
      <c r="F2" s="670"/>
      <c r="G2" s="670"/>
      <c r="H2" s="670"/>
      <c r="I2" s="670"/>
      <c r="J2" s="670"/>
      <c r="K2" s="670"/>
      <c r="L2" s="670"/>
      <c r="M2" s="35"/>
      <c r="N2" s="35"/>
      <c r="O2" s="671"/>
      <c r="P2" s="37"/>
    </row>
    <row r="3" spans="1:23">
      <c r="A3" s="39"/>
      <c r="B3" s="40" t="s">
        <v>167</v>
      </c>
      <c r="C3" s="531" t="s">
        <v>20730</v>
      </c>
      <c r="D3" s="531"/>
      <c r="E3" s="670"/>
      <c r="F3" s="670"/>
      <c r="G3" s="670"/>
      <c r="H3" s="670"/>
      <c r="I3" s="670"/>
      <c r="J3" s="670"/>
      <c r="K3" s="670"/>
      <c r="L3" s="670"/>
      <c r="M3" s="35"/>
      <c r="N3" s="35"/>
      <c r="O3" s="671"/>
      <c r="P3" s="37"/>
    </row>
    <row r="4" spans="1:23">
      <c r="A4" s="39"/>
      <c r="B4" s="40" t="s">
        <v>9711</v>
      </c>
      <c r="C4" s="34" t="s">
        <v>295</v>
      </c>
      <c r="D4" s="672"/>
      <c r="E4" s="672"/>
      <c r="F4" s="672"/>
      <c r="G4" s="672"/>
      <c r="H4" s="672"/>
      <c r="I4" s="672"/>
      <c r="J4" s="672"/>
      <c r="K4" s="672"/>
      <c r="L4" s="672"/>
      <c r="M4" s="36"/>
      <c r="N4" s="36"/>
      <c r="O4" s="673"/>
      <c r="P4" s="38"/>
    </row>
    <row r="5" spans="1:23" ht="9" customHeight="1">
      <c r="A5" s="543"/>
      <c r="B5" s="539"/>
      <c r="C5" s="674"/>
      <c r="D5" s="675"/>
      <c r="E5" s="675"/>
      <c r="F5" s="675"/>
      <c r="G5" s="675"/>
      <c r="H5" s="675"/>
      <c r="I5" s="675"/>
      <c r="J5" s="675"/>
      <c r="K5" s="675"/>
      <c r="L5" s="675"/>
      <c r="M5" s="564"/>
    </row>
    <row r="6" spans="1:23" ht="45.75" customHeight="1">
      <c r="A6" s="989" t="s">
        <v>292</v>
      </c>
      <c r="B6" s="990" t="s">
        <v>32</v>
      </c>
      <c r="C6" s="966" t="s">
        <v>162</v>
      </c>
      <c r="D6" s="991" t="s">
        <v>175</v>
      </c>
      <c r="E6" s="991"/>
      <c r="F6" s="991"/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 t="s">
        <v>14514</v>
      </c>
      <c r="U6" s="991"/>
      <c r="V6" s="991"/>
      <c r="W6" s="991"/>
    </row>
    <row r="7" spans="1:23" ht="66" customHeight="1">
      <c r="A7" s="989"/>
      <c r="B7" s="990"/>
      <c r="C7" s="966"/>
      <c r="D7" s="677" t="s">
        <v>127</v>
      </c>
      <c r="E7" s="676" t="s">
        <v>185</v>
      </c>
      <c r="F7" s="546" t="s">
        <v>168</v>
      </c>
      <c r="G7" s="546" t="s">
        <v>169</v>
      </c>
      <c r="H7" s="676" t="s">
        <v>302</v>
      </c>
      <c r="I7" s="546" t="s">
        <v>57</v>
      </c>
      <c r="J7" s="546" t="s">
        <v>303</v>
      </c>
      <c r="K7" s="678" t="s">
        <v>64</v>
      </c>
      <c r="L7" s="679" t="s">
        <v>186</v>
      </c>
      <c r="M7" s="678" t="s">
        <v>302</v>
      </c>
      <c r="N7" s="546" t="s">
        <v>57</v>
      </c>
      <c r="O7" s="547" t="s">
        <v>303</v>
      </c>
      <c r="P7" s="676" t="s">
        <v>64</v>
      </c>
      <c r="Q7" s="680" t="s">
        <v>187</v>
      </c>
      <c r="R7" s="681" t="s">
        <v>125</v>
      </c>
      <c r="S7" s="681" t="s">
        <v>29</v>
      </c>
      <c r="T7" s="676" t="s">
        <v>122</v>
      </c>
      <c r="U7" s="676" t="s">
        <v>291</v>
      </c>
      <c r="V7" s="676" t="s">
        <v>129</v>
      </c>
      <c r="W7" s="676" t="s">
        <v>124</v>
      </c>
    </row>
    <row r="8" spans="1:23">
      <c r="A8" s="682" t="s">
        <v>14515</v>
      </c>
      <c r="B8" s="683">
        <v>1897</v>
      </c>
      <c r="C8" s="683"/>
      <c r="D8" s="684">
        <v>53</v>
      </c>
      <c r="E8" s="683"/>
      <c r="F8" s="683">
        <v>14</v>
      </c>
      <c r="G8" s="683">
        <v>39</v>
      </c>
      <c r="H8" s="683">
        <v>34</v>
      </c>
      <c r="I8" s="683"/>
      <c r="J8" s="570">
        <v>34</v>
      </c>
      <c r="K8" s="570">
        <f>D8-J8</f>
        <v>19</v>
      </c>
      <c r="L8" s="683">
        <v>57</v>
      </c>
      <c r="M8" s="683">
        <v>47</v>
      </c>
      <c r="N8" s="683"/>
      <c r="O8" s="685">
        <v>47</v>
      </c>
      <c r="P8" s="685">
        <f>L8-O8</f>
        <v>10</v>
      </c>
      <c r="Q8" s="686"/>
      <c r="R8" s="686"/>
      <c r="S8" s="685" t="s">
        <v>14516</v>
      </c>
      <c r="T8" s="687"/>
      <c r="U8" s="687"/>
      <c r="V8" s="687"/>
      <c r="W8" s="687"/>
    </row>
    <row r="9" spans="1:23">
      <c r="A9" s="688" t="s">
        <v>14517</v>
      </c>
      <c r="B9" s="569"/>
      <c r="C9" s="569"/>
      <c r="D9" s="689"/>
      <c r="E9" s="569"/>
      <c r="F9" s="569"/>
      <c r="G9" s="569"/>
      <c r="H9" s="569"/>
      <c r="I9" s="569"/>
      <c r="J9" s="690"/>
      <c r="K9" s="570"/>
      <c r="L9" s="638">
        <v>7</v>
      </c>
      <c r="M9" s="569">
        <v>8</v>
      </c>
      <c r="N9" s="569"/>
      <c r="O9" s="573">
        <v>8</v>
      </c>
      <c r="P9" s="685">
        <f t="shared" ref="P9:P36" si="0">L9-O9</f>
        <v>-1</v>
      </c>
      <c r="Q9" s="691"/>
      <c r="R9" s="692"/>
      <c r="S9" s="693" t="s">
        <v>14516</v>
      </c>
      <c r="T9" s="694"/>
      <c r="U9" s="694"/>
      <c r="V9" s="694"/>
      <c r="W9" s="694"/>
    </row>
    <row r="10" spans="1:23">
      <c r="A10" s="688" t="s">
        <v>14518</v>
      </c>
      <c r="B10" s="569"/>
      <c r="C10" s="569"/>
      <c r="D10" s="689"/>
      <c r="E10" s="569"/>
      <c r="F10" s="569"/>
      <c r="G10" s="569"/>
      <c r="H10" s="569"/>
      <c r="I10" s="569"/>
      <c r="J10" s="690"/>
      <c r="K10" s="570"/>
      <c r="L10" s="638">
        <v>31</v>
      </c>
      <c r="M10" s="569">
        <v>30</v>
      </c>
      <c r="N10" s="569"/>
      <c r="O10" s="573">
        <v>30</v>
      </c>
      <c r="P10" s="685">
        <f t="shared" si="0"/>
        <v>1</v>
      </c>
      <c r="Q10" s="691"/>
      <c r="R10" s="692"/>
      <c r="S10" s="693" t="s">
        <v>14516</v>
      </c>
      <c r="T10" s="694"/>
      <c r="U10" s="694"/>
      <c r="V10" s="694"/>
      <c r="W10" s="694"/>
    </row>
    <row r="11" spans="1:23">
      <c r="A11" s="688" t="s">
        <v>14519</v>
      </c>
      <c r="B11" s="569"/>
      <c r="C11" s="569"/>
      <c r="D11" s="689"/>
      <c r="E11" s="569"/>
      <c r="F11" s="569"/>
      <c r="G11" s="569"/>
      <c r="H11" s="569"/>
      <c r="I11" s="569"/>
      <c r="J11" s="690"/>
      <c r="K11" s="570"/>
      <c r="L11" s="638">
        <v>10</v>
      </c>
      <c r="M11" s="569">
        <v>9</v>
      </c>
      <c r="N11" s="569"/>
      <c r="O11" s="573">
        <v>9</v>
      </c>
      <c r="P11" s="685">
        <f t="shared" si="0"/>
        <v>1</v>
      </c>
      <c r="Q11" s="691"/>
      <c r="R11" s="692"/>
      <c r="S11" s="693" t="s">
        <v>14516</v>
      </c>
      <c r="T11" s="694"/>
      <c r="U11" s="694"/>
      <c r="V11" s="694"/>
      <c r="W11" s="694"/>
    </row>
    <row r="12" spans="1:23">
      <c r="A12" s="688" t="s">
        <v>14520</v>
      </c>
      <c r="B12" s="569"/>
      <c r="C12" s="569"/>
      <c r="D12" s="689"/>
      <c r="E12" s="569"/>
      <c r="F12" s="569"/>
      <c r="G12" s="569"/>
      <c r="H12" s="569"/>
      <c r="I12" s="569"/>
      <c r="J12" s="690"/>
      <c r="K12" s="570"/>
      <c r="L12" s="638"/>
      <c r="M12" s="569"/>
      <c r="N12" s="569"/>
      <c r="O12" s="573"/>
      <c r="P12" s="685"/>
      <c r="Q12" s="691"/>
      <c r="R12" s="692"/>
      <c r="S12" s="693" t="s">
        <v>14516</v>
      </c>
      <c r="T12" s="694"/>
      <c r="U12" s="694"/>
      <c r="V12" s="694"/>
      <c r="W12" s="694"/>
    </row>
    <row r="13" spans="1:23">
      <c r="A13" s="695" t="s">
        <v>33</v>
      </c>
      <c r="B13" s="569"/>
      <c r="C13" s="569">
        <v>4</v>
      </c>
      <c r="D13" s="696"/>
      <c r="E13" s="569"/>
      <c r="F13" s="569"/>
      <c r="G13" s="569"/>
      <c r="H13" s="569"/>
      <c r="I13" s="569"/>
      <c r="J13" s="690"/>
      <c r="K13" s="570"/>
      <c r="L13" s="638"/>
      <c r="M13" s="569"/>
      <c r="N13" s="569"/>
      <c r="O13" s="573" t="s">
        <v>14516</v>
      </c>
      <c r="P13" s="685"/>
      <c r="Q13" s="691"/>
      <c r="R13" s="692"/>
      <c r="S13" s="693" t="s">
        <v>14516</v>
      </c>
      <c r="T13" s="694"/>
      <c r="U13" s="694"/>
      <c r="V13" s="694"/>
      <c r="W13" s="694"/>
    </row>
    <row r="14" spans="1:23">
      <c r="A14" s="695" t="s">
        <v>34</v>
      </c>
      <c r="B14" s="569"/>
      <c r="C14" s="569">
        <v>3</v>
      </c>
      <c r="D14" s="696"/>
      <c r="E14" s="569"/>
      <c r="F14" s="569"/>
      <c r="G14" s="569"/>
      <c r="H14" s="569"/>
      <c r="I14" s="569"/>
      <c r="J14" s="690"/>
      <c r="K14" s="570"/>
      <c r="L14" s="638"/>
      <c r="M14" s="569"/>
      <c r="N14" s="569"/>
      <c r="O14" s="573" t="s">
        <v>14516</v>
      </c>
      <c r="P14" s="685"/>
      <c r="Q14" s="691"/>
      <c r="R14" s="692"/>
      <c r="S14" s="693" t="s">
        <v>14516</v>
      </c>
      <c r="T14" s="694"/>
      <c r="U14" s="694"/>
      <c r="V14" s="694"/>
      <c r="W14" s="694"/>
    </row>
    <row r="15" spans="1:23" ht="36">
      <c r="A15" s="682" t="s">
        <v>14521</v>
      </c>
      <c r="B15" s="683">
        <v>1897</v>
      </c>
      <c r="C15" s="683"/>
      <c r="D15" s="697">
        <v>23</v>
      </c>
      <c r="E15" s="683"/>
      <c r="F15" s="683">
        <v>9</v>
      </c>
      <c r="G15" s="683">
        <v>14</v>
      </c>
      <c r="H15" s="683">
        <v>22</v>
      </c>
      <c r="I15" s="683"/>
      <c r="J15" s="570">
        <v>22</v>
      </c>
      <c r="K15" s="570">
        <f t="shared" ref="K15:K33" si="1">D15-J15</f>
        <v>1</v>
      </c>
      <c r="L15" s="683">
        <v>77</v>
      </c>
      <c r="M15" s="683">
        <v>97</v>
      </c>
      <c r="N15" s="683"/>
      <c r="O15" s="685">
        <v>97</v>
      </c>
      <c r="P15" s="685">
        <f t="shared" si="0"/>
        <v>-20</v>
      </c>
      <c r="Q15" s="686">
        <v>4</v>
      </c>
      <c r="R15" s="686">
        <v>2</v>
      </c>
      <c r="S15" s="685">
        <f>Q15-R15</f>
        <v>2</v>
      </c>
      <c r="T15" s="687"/>
      <c r="U15" s="687"/>
      <c r="V15" s="687"/>
      <c r="W15" s="687"/>
    </row>
    <row r="16" spans="1:23">
      <c r="A16" s="698" t="s">
        <v>14522</v>
      </c>
      <c r="B16" s="569"/>
      <c r="C16" s="569"/>
      <c r="D16" s="696"/>
      <c r="E16" s="569"/>
      <c r="F16" s="569"/>
      <c r="G16" s="569"/>
      <c r="H16" s="569"/>
      <c r="I16" s="569"/>
      <c r="J16" s="690"/>
      <c r="K16" s="570"/>
      <c r="L16" s="638">
        <v>10</v>
      </c>
      <c r="M16" s="569">
        <v>8</v>
      </c>
      <c r="N16" s="569"/>
      <c r="O16" s="573">
        <v>8</v>
      </c>
      <c r="P16" s="685">
        <f t="shared" si="0"/>
        <v>2</v>
      </c>
      <c r="Q16" s="691"/>
      <c r="R16" s="692"/>
      <c r="S16" s="693" t="s">
        <v>14516</v>
      </c>
      <c r="T16" s="694"/>
      <c r="U16" s="694"/>
      <c r="V16" s="694"/>
      <c r="W16" s="694"/>
    </row>
    <row r="17" spans="1:23">
      <c r="A17" s="698" t="s">
        <v>14523</v>
      </c>
      <c r="B17" s="569"/>
      <c r="C17" s="569"/>
      <c r="D17" s="696"/>
      <c r="E17" s="569"/>
      <c r="F17" s="569"/>
      <c r="G17" s="569"/>
      <c r="H17" s="569"/>
      <c r="I17" s="569"/>
      <c r="J17" s="690"/>
      <c r="K17" s="570"/>
      <c r="L17" s="638">
        <v>0</v>
      </c>
      <c r="M17" s="569">
        <v>8</v>
      </c>
      <c r="N17" s="569"/>
      <c r="O17" s="573">
        <v>8</v>
      </c>
      <c r="P17" s="685">
        <f t="shared" si="0"/>
        <v>-8</v>
      </c>
      <c r="Q17" s="691"/>
      <c r="R17" s="692"/>
      <c r="S17" s="693" t="s">
        <v>14516</v>
      </c>
      <c r="T17" s="694"/>
      <c r="U17" s="694"/>
      <c r="V17" s="694"/>
      <c r="W17" s="694"/>
    </row>
    <row r="18" spans="1:23">
      <c r="A18" s="698" t="s">
        <v>14524</v>
      </c>
      <c r="B18" s="569"/>
      <c r="C18" s="569"/>
      <c r="D18" s="696"/>
      <c r="E18" s="569"/>
      <c r="F18" s="569"/>
      <c r="G18" s="569"/>
      <c r="H18" s="569"/>
      <c r="I18" s="569"/>
      <c r="J18" s="690"/>
      <c r="K18" s="570"/>
      <c r="L18" s="638">
        <v>1</v>
      </c>
      <c r="M18" s="569">
        <v>1</v>
      </c>
      <c r="N18" s="569"/>
      <c r="O18" s="573">
        <v>1</v>
      </c>
      <c r="P18" s="685">
        <f t="shared" si="0"/>
        <v>0</v>
      </c>
      <c r="Q18" s="691"/>
      <c r="R18" s="692"/>
      <c r="S18" s="693" t="s">
        <v>14516</v>
      </c>
      <c r="T18" s="694"/>
      <c r="U18" s="694"/>
      <c r="V18" s="694"/>
      <c r="W18" s="694"/>
    </row>
    <row r="19" spans="1:23">
      <c r="A19" s="698" t="s">
        <v>14525</v>
      </c>
      <c r="B19" s="569"/>
      <c r="C19" s="569"/>
      <c r="D19" s="696"/>
      <c r="E19" s="569"/>
      <c r="F19" s="569"/>
      <c r="G19" s="569"/>
      <c r="H19" s="569"/>
      <c r="I19" s="569"/>
      <c r="J19" s="690"/>
      <c r="K19" s="570"/>
      <c r="L19" s="638">
        <v>0</v>
      </c>
      <c r="M19" s="569">
        <v>15</v>
      </c>
      <c r="N19" s="569"/>
      <c r="O19" s="573">
        <v>15</v>
      </c>
      <c r="P19" s="685">
        <f t="shared" si="0"/>
        <v>-15</v>
      </c>
      <c r="Q19" s="691"/>
      <c r="R19" s="692"/>
      <c r="S19" s="693" t="s">
        <v>14516</v>
      </c>
      <c r="T19" s="694"/>
      <c r="U19" s="694"/>
      <c r="V19" s="694"/>
      <c r="W19" s="694"/>
    </row>
    <row r="20" spans="1:23">
      <c r="A20" s="698" t="s">
        <v>14526</v>
      </c>
      <c r="B20" s="569"/>
      <c r="C20" s="569"/>
      <c r="D20" s="696"/>
      <c r="E20" s="569"/>
      <c r="F20" s="569"/>
      <c r="G20" s="569"/>
      <c r="H20" s="569"/>
      <c r="I20" s="569"/>
      <c r="J20" s="690"/>
      <c r="K20" s="570"/>
      <c r="L20" s="638">
        <v>43</v>
      </c>
      <c r="M20" s="569">
        <v>52</v>
      </c>
      <c r="N20" s="569"/>
      <c r="O20" s="573">
        <v>52</v>
      </c>
      <c r="P20" s="685">
        <f t="shared" si="0"/>
        <v>-9</v>
      </c>
      <c r="Q20" s="691"/>
      <c r="R20" s="692"/>
      <c r="S20" s="693" t="s">
        <v>14516</v>
      </c>
      <c r="T20" s="694"/>
      <c r="U20" s="694"/>
      <c r="V20" s="694"/>
      <c r="W20" s="694"/>
    </row>
    <row r="21" spans="1:23">
      <c r="A21" s="698" t="s">
        <v>14527</v>
      </c>
      <c r="B21" s="569"/>
      <c r="C21" s="569"/>
      <c r="D21" s="696"/>
      <c r="E21" s="569"/>
      <c r="F21" s="569"/>
      <c r="G21" s="569"/>
      <c r="H21" s="569"/>
      <c r="I21" s="569"/>
      <c r="J21" s="690"/>
      <c r="K21" s="570"/>
      <c r="L21" s="638">
        <v>2</v>
      </c>
      <c r="M21" s="569">
        <v>3</v>
      </c>
      <c r="N21" s="569"/>
      <c r="O21" s="573">
        <v>3</v>
      </c>
      <c r="P21" s="685">
        <f t="shared" si="0"/>
        <v>-1</v>
      </c>
      <c r="Q21" s="691"/>
      <c r="R21" s="692"/>
      <c r="S21" s="693"/>
      <c r="T21" s="694"/>
      <c r="U21" s="694"/>
      <c r="V21" s="694"/>
      <c r="W21" s="694"/>
    </row>
    <row r="22" spans="1:23">
      <c r="A22" s="698" t="s">
        <v>14528</v>
      </c>
      <c r="B22" s="569"/>
      <c r="C22" s="569"/>
      <c r="D22" s="696"/>
      <c r="E22" s="569"/>
      <c r="F22" s="569"/>
      <c r="G22" s="569"/>
      <c r="H22" s="569"/>
      <c r="I22" s="569"/>
      <c r="J22" s="690"/>
      <c r="K22" s="570"/>
      <c r="L22" s="638">
        <v>2</v>
      </c>
      <c r="M22" s="569">
        <v>3</v>
      </c>
      <c r="N22" s="569"/>
      <c r="O22" s="573">
        <v>3</v>
      </c>
      <c r="P22" s="685">
        <f t="shared" si="0"/>
        <v>-1</v>
      </c>
      <c r="Q22" s="691"/>
      <c r="R22" s="692"/>
      <c r="S22" s="693"/>
      <c r="T22" s="694"/>
      <c r="U22" s="694"/>
      <c r="V22" s="694"/>
      <c r="W22" s="694"/>
    </row>
    <row r="23" spans="1:23">
      <c r="A23" s="698" t="s">
        <v>14529</v>
      </c>
      <c r="B23" s="569"/>
      <c r="C23" s="569"/>
      <c r="D23" s="696"/>
      <c r="E23" s="569"/>
      <c r="F23" s="569"/>
      <c r="G23" s="569"/>
      <c r="H23" s="569"/>
      <c r="I23" s="569"/>
      <c r="J23" s="690"/>
      <c r="K23" s="570"/>
      <c r="L23" s="638">
        <v>2</v>
      </c>
      <c r="M23" s="569">
        <v>2</v>
      </c>
      <c r="N23" s="569"/>
      <c r="O23" s="573">
        <v>2</v>
      </c>
      <c r="P23" s="685">
        <f t="shared" si="0"/>
        <v>0</v>
      </c>
      <c r="Q23" s="691"/>
      <c r="R23" s="692"/>
      <c r="S23" s="693"/>
      <c r="T23" s="694"/>
      <c r="U23" s="694"/>
      <c r="V23" s="694"/>
      <c r="W23" s="694"/>
    </row>
    <row r="24" spans="1:23">
      <c r="A24" s="698" t="s">
        <v>14530</v>
      </c>
      <c r="B24" s="569"/>
      <c r="C24" s="569"/>
      <c r="D24" s="696"/>
      <c r="E24" s="569"/>
      <c r="F24" s="569"/>
      <c r="G24" s="569"/>
      <c r="H24" s="569"/>
      <c r="I24" s="569"/>
      <c r="J24" s="690"/>
      <c r="K24" s="570"/>
      <c r="L24" s="638">
        <v>5</v>
      </c>
      <c r="M24" s="569">
        <v>5</v>
      </c>
      <c r="N24" s="569"/>
      <c r="O24" s="573">
        <v>5</v>
      </c>
      <c r="P24" s="685">
        <f t="shared" si="0"/>
        <v>0</v>
      </c>
      <c r="Q24" s="691"/>
      <c r="R24" s="692"/>
      <c r="S24" s="693"/>
      <c r="T24" s="694"/>
      <c r="U24" s="694"/>
      <c r="V24" s="694"/>
      <c r="W24" s="694"/>
    </row>
    <row r="25" spans="1:23">
      <c r="A25" s="682" t="s">
        <v>35</v>
      </c>
      <c r="B25" s="683">
        <v>69</v>
      </c>
      <c r="C25" s="683"/>
      <c r="D25" s="697">
        <v>1</v>
      </c>
      <c r="E25" s="683"/>
      <c r="F25" s="683"/>
      <c r="G25" s="683">
        <v>1</v>
      </c>
      <c r="H25" s="683">
        <v>1</v>
      </c>
      <c r="I25" s="683"/>
      <c r="J25" s="570">
        <v>1</v>
      </c>
      <c r="K25" s="570">
        <f t="shared" si="1"/>
        <v>0</v>
      </c>
      <c r="L25" s="683">
        <v>4</v>
      </c>
      <c r="M25" s="683">
        <v>3</v>
      </c>
      <c r="N25" s="683"/>
      <c r="O25" s="685" t="s">
        <v>14531</v>
      </c>
      <c r="P25" s="685"/>
      <c r="Q25" s="686"/>
      <c r="R25" s="686"/>
      <c r="S25" s="685" t="s">
        <v>14516</v>
      </c>
      <c r="T25" s="687"/>
      <c r="U25" s="687"/>
      <c r="V25" s="687"/>
      <c r="W25" s="687"/>
    </row>
    <row r="26" spans="1:23" ht="24">
      <c r="A26" s="682" t="s">
        <v>36</v>
      </c>
      <c r="B26" s="683">
        <v>1897</v>
      </c>
      <c r="C26" s="683"/>
      <c r="D26" s="697">
        <v>19</v>
      </c>
      <c r="E26" s="683"/>
      <c r="F26" s="683">
        <v>3</v>
      </c>
      <c r="G26" s="683">
        <v>16</v>
      </c>
      <c r="H26" s="683">
        <v>17</v>
      </c>
      <c r="I26" s="683"/>
      <c r="J26" s="570">
        <v>17</v>
      </c>
      <c r="K26" s="570">
        <f t="shared" si="1"/>
        <v>2</v>
      </c>
      <c r="L26" s="683">
        <v>24</v>
      </c>
      <c r="M26" s="683">
        <v>17</v>
      </c>
      <c r="N26" s="683"/>
      <c r="O26" s="685">
        <v>17</v>
      </c>
      <c r="P26" s="685">
        <f t="shared" si="0"/>
        <v>7</v>
      </c>
      <c r="Q26" s="686">
        <v>1</v>
      </c>
      <c r="R26" s="686">
        <v>1</v>
      </c>
      <c r="S26" s="685">
        <f>Q26-R26</f>
        <v>0</v>
      </c>
      <c r="T26" s="687"/>
      <c r="U26" s="687"/>
      <c r="V26" s="687"/>
      <c r="W26" s="687"/>
    </row>
    <row r="27" spans="1:23">
      <c r="A27" s="682" t="s">
        <v>37</v>
      </c>
      <c r="B27" s="683"/>
      <c r="C27" s="683"/>
      <c r="D27" s="697"/>
      <c r="E27" s="683"/>
      <c r="F27" s="683"/>
      <c r="G27" s="683"/>
      <c r="H27" s="683"/>
      <c r="I27" s="683"/>
      <c r="J27" s="570"/>
      <c r="K27" s="570"/>
      <c r="L27" s="683"/>
      <c r="M27" s="683"/>
      <c r="N27" s="683"/>
      <c r="O27" s="685"/>
      <c r="P27" s="685"/>
      <c r="Q27" s="686"/>
      <c r="R27" s="686"/>
      <c r="S27" s="685"/>
      <c r="T27" s="687"/>
      <c r="U27" s="687"/>
      <c r="V27" s="687"/>
      <c r="W27" s="687"/>
    </row>
    <row r="28" spans="1:23">
      <c r="A28" s="695" t="s">
        <v>38</v>
      </c>
      <c r="B28" s="569">
        <v>650</v>
      </c>
      <c r="C28" s="569"/>
      <c r="D28" s="696">
        <v>5</v>
      </c>
      <c r="E28" s="569"/>
      <c r="F28" s="569">
        <v>5</v>
      </c>
      <c r="G28" s="569"/>
      <c r="H28" s="569">
        <v>8</v>
      </c>
      <c r="I28" s="569"/>
      <c r="J28" s="690">
        <v>8</v>
      </c>
      <c r="K28" s="570">
        <f t="shared" si="1"/>
        <v>-3</v>
      </c>
      <c r="L28" s="638"/>
      <c r="M28" s="569">
        <v>13</v>
      </c>
      <c r="N28" s="569"/>
      <c r="O28" s="573">
        <v>13</v>
      </c>
      <c r="P28" s="685">
        <v>13</v>
      </c>
      <c r="Q28" s="691"/>
      <c r="R28" s="692"/>
      <c r="S28" s="693" t="s">
        <v>14516</v>
      </c>
      <c r="T28" s="694"/>
      <c r="U28" s="694"/>
      <c r="V28" s="694"/>
      <c r="W28" s="694"/>
    </row>
    <row r="29" spans="1:23">
      <c r="A29" s="682" t="s">
        <v>39</v>
      </c>
      <c r="B29" s="683">
        <v>1897</v>
      </c>
      <c r="C29" s="683"/>
      <c r="D29" s="697">
        <v>8</v>
      </c>
      <c r="E29" s="683"/>
      <c r="F29" s="683">
        <v>1</v>
      </c>
      <c r="G29" s="683">
        <v>7</v>
      </c>
      <c r="H29" s="683">
        <v>8</v>
      </c>
      <c r="I29" s="683"/>
      <c r="J29" s="570">
        <v>8</v>
      </c>
      <c r="K29" s="570">
        <f t="shared" si="1"/>
        <v>0</v>
      </c>
      <c r="L29" s="683">
        <v>15</v>
      </c>
      <c r="M29" s="683">
        <v>15</v>
      </c>
      <c r="N29" s="683"/>
      <c r="O29" s="685">
        <v>15</v>
      </c>
      <c r="P29" s="685">
        <f t="shared" si="0"/>
        <v>0</v>
      </c>
      <c r="Q29" s="686">
        <v>1</v>
      </c>
      <c r="R29" s="686">
        <v>2</v>
      </c>
      <c r="S29" s="685">
        <f>Q29-R29</f>
        <v>-1</v>
      </c>
      <c r="T29" s="687"/>
      <c r="U29" s="687"/>
      <c r="V29" s="687"/>
      <c r="W29" s="687"/>
    </row>
    <row r="30" spans="1:23" ht="24">
      <c r="A30" s="695" t="s">
        <v>40</v>
      </c>
      <c r="B30" s="569"/>
      <c r="C30" s="569"/>
      <c r="D30" s="696"/>
      <c r="E30" s="569"/>
      <c r="F30" s="569"/>
      <c r="G30" s="569"/>
      <c r="H30" s="569"/>
      <c r="I30" s="569"/>
      <c r="J30" s="690" t="s">
        <v>14516</v>
      </c>
      <c r="K30" s="570"/>
      <c r="L30" s="638"/>
      <c r="M30" s="569"/>
      <c r="N30" s="569"/>
      <c r="O30" s="573" t="s">
        <v>14516</v>
      </c>
      <c r="P30" s="685"/>
      <c r="Q30" s="691"/>
      <c r="R30" s="692"/>
      <c r="S30" s="693" t="s">
        <v>14516</v>
      </c>
      <c r="T30" s="694"/>
      <c r="U30" s="694"/>
      <c r="V30" s="694"/>
      <c r="W30" s="694"/>
    </row>
    <row r="31" spans="1:23" ht="24">
      <c r="A31" s="682" t="s">
        <v>41</v>
      </c>
      <c r="B31" s="683">
        <v>1897</v>
      </c>
      <c r="C31" s="683"/>
      <c r="D31" s="697">
        <v>2</v>
      </c>
      <c r="E31" s="699"/>
      <c r="F31" s="683"/>
      <c r="G31" s="683">
        <v>2</v>
      </c>
      <c r="H31" s="683">
        <v>5</v>
      </c>
      <c r="I31" s="683"/>
      <c r="J31" s="570">
        <v>5</v>
      </c>
      <c r="K31" s="570">
        <f t="shared" si="1"/>
        <v>-3</v>
      </c>
      <c r="L31" s="683">
        <v>16</v>
      </c>
      <c r="M31" s="683">
        <v>18</v>
      </c>
      <c r="N31" s="683"/>
      <c r="O31" s="685">
        <v>9</v>
      </c>
      <c r="P31" s="685">
        <f t="shared" si="0"/>
        <v>7</v>
      </c>
      <c r="Q31" s="686"/>
      <c r="R31" s="686"/>
      <c r="S31" s="685" t="s">
        <v>14516</v>
      </c>
      <c r="T31" s="687"/>
      <c r="U31" s="687"/>
      <c r="V31" s="687"/>
      <c r="W31" s="687"/>
    </row>
    <row r="32" spans="1:23">
      <c r="A32" s="682" t="s">
        <v>130</v>
      </c>
      <c r="B32" s="683">
        <v>1897</v>
      </c>
      <c r="C32" s="683"/>
      <c r="D32" s="697">
        <v>2</v>
      </c>
      <c r="E32" s="683"/>
      <c r="F32" s="683"/>
      <c r="G32" s="683">
        <v>5</v>
      </c>
      <c r="H32" s="683">
        <v>4</v>
      </c>
      <c r="I32" s="683"/>
      <c r="J32" s="570">
        <v>4</v>
      </c>
      <c r="K32" s="570">
        <f t="shared" si="1"/>
        <v>-2</v>
      </c>
      <c r="L32" s="683"/>
      <c r="M32" s="683"/>
      <c r="N32" s="683"/>
      <c r="O32" s="685" t="s">
        <v>14531</v>
      </c>
      <c r="P32" s="685"/>
      <c r="Q32" s="686"/>
      <c r="R32" s="686"/>
      <c r="S32" s="685" t="s">
        <v>14516</v>
      </c>
      <c r="T32" s="687"/>
      <c r="U32" s="687"/>
      <c r="V32" s="687"/>
      <c r="W32" s="687"/>
    </row>
    <row r="33" spans="1:23" ht="24.75">
      <c r="A33" s="700" t="s">
        <v>42</v>
      </c>
      <c r="B33" s="569">
        <v>1963</v>
      </c>
      <c r="C33" s="569"/>
      <c r="D33" s="696"/>
      <c r="E33" s="569"/>
      <c r="F33" s="569"/>
      <c r="G33" s="569"/>
      <c r="H33" s="569">
        <v>3</v>
      </c>
      <c r="I33" s="569"/>
      <c r="J33" s="690">
        <v>3</v>
      </c>
      <c r="K33" s="570">
        <f t="shared" si="1"/>
        <v>-3</v>
      </c>
      <c r="L33" s="701"/>
      <c r="M33" s="569"/>
      <c r="N33" s="569"/>
      <c r="O33" s="573"/>
      <c r="P33" s="685"/>
      <c r="Q33" s="691"/>
      <c r="R33" s="692">
        <v>2</v>
      </c>
      <c r="S33" s="693">
        <f>Q33-R33</f>
        <v>-2</v>
      </c>
      <c r="T33" s="694"/>
      <c r="U33" s="694"/>
      <c r="V33" s="694"/>
      <c r="W33" s="694"/>
    </row>
    <row r="34" spans="1:23">
      <c r="A34" s="700" t="s">
        <v>14532</v>
      </c>
      <c r="B34" s="569"/>
      <c r="C34" s="569"/>
      <c r="D34" s="702" t="s">
        <v>14516</v>
      </c>
      <c r="E34" s="569"/>
      <c r="F34" s="569"/>
      <c r="G34" s="569"/>
      <c r="H34" s="569" t="s">
        <v>14516</v>
      </c>
      <c r="I34" s="569"/>
      <c r="J34" s="690" t="s">
        <v>14516</v>
      </c>
      <c r="K34" s="570"/>
      <c r="L34" s="701">
        <v>9</v>
      </c>
      <c r="M34" s="569">
        <v>1</v>
      </c>
      <c r="N34" s="569"/>
      <c r="O34" s="573">
        <v>1</v>
      </c>
      <c r="P34" s="685">
        <f t="shared" si="0"/>
        <v>8</v>
      </c>
      <c r="Q34" s="691"/>
      <c r="R34" s="692"/>
      <c r="S34" s="693" t="s">
        <v>14516</v>
      </c>
      <c r="T34" s="694"/>
      <c r="U34" s="694"/>
      <c r="V34" s="694"/>
      <c r="W34" s="694"/>
    </row>
    <row r="35" spans="1:23" ht="25.5" thickBot="1">
      <c r="A35" s="703" t="s">
        <v>43</v>
      </c>
      <c r="B35" s="704">
        <v>1897</v>
      </c>
      <c r="C35" s="704"/>
      <c r="D35" s="705"/>
      <c r="E35" s="704"/>
      <c r="F35" s="704"/>
      <c r="G35" s="704"/>
      <c r="H35" s="704" t="s">
        <v>14516</v>
      </c>
      <c r="I35" s="704"/>
      <c r="J35" s="706" t="s">
        <v>14516</v>
      </c>
      <c r="K35" s="570"/>
      <c r="L35" s="707">
        <v>1</v>
      </c>
      <c r="M35" s="704">
        <v>1</v>
      </c>
      <c r="N35" s="704"/>
      <c r="O35" s="708">
        <v>1</v>
      </c>
      <c r="P35" s="685">
        <f t="shared" si="0"/>
        <v>0</v>
      </c>
      <c r="Q35" s="709">
        <v>1</v>
      </c>
      <c r="R35" s="710"/>
      <c r="S35" s="711" t="s">
        <v>14516</v>
      </c>
      <c r="T35" s="712"/>
      <c r="U35" s="712"/>
      <c r="V35" s="712"/>
      <c r="W35" s="712"/>
    </row>
    <row r="36" spans="1:23" ht="20.25" customHeight="1" thickBot="1">
      <c r="A36" s="713" t="s">
        <v>86</v>
      </c>
      <c r="B36" s="714"/>
      <c r="C36" s="715"/>
      <c r="D36" s="716">
        <f>SUM(D8:D35)</f>
        <v>113</v>
      </c>
      <c r="E36" s="717">
        <f t="shared" ref="E36:J36" si="2">SUM(E8:E35)</f>
        <v>0</v>
      </c>
      <c r="F36" s="717">
        <f t="shared" si="2"/>
        <v>32</v>
      </c>
      <c r="G36" s="717">
        <f t="shared" si="2"/>
        <v>84</v>
      </c>
      <c r="H36" s="717">
        <f t="shared" si="2"/>
        <v>102</v>
      </c>
      <c r="I36" s="717">
        <f t="shared" si="2"/>
        <v>0</v>
      </c>
      <c r="J36" s="718">
        <f t="shared" si="2"/>
        <v>102</v>
      </c>
      <c r="K36" s="719">
        <f>D36-J36</f>
        <v>11</v>
      </c>
      <c r="L36" s="716">
        <f>L8+L9+L10+L11+L15+L25+L26+L27+L28+L29+L30+L31+L32+L33+L34+L35</f>
        <v>251</v>
      </c>
      <c r="M36" s="717">
        <f>M8+M15+M25+M26+M27+M28+M29+M30+M31+M32+M33+M34+M35</f>
        <v>212</v>
      </c>
      <c r="N36" s="717">
        <f t="shared" ref="N36" si="3">N8+N15+N25+N26+N27+N28+N29+N30+N31+N32+N33+N34+N35</f>
        <v>0</v>
      </c>
      <c r="O36" s="720">
        <f>O8+O15+O26+O27+O28+O29+O31+O34+O35</f>
        <v>200</v>
      </c>
      <c r="P36" s="685">
        <f t="shared" si="0"/>
        <v>51</v>
      </c>
      <c r="Q36" s="721">
        <f>SUM(Q9:Q35)</f>
        <v>7</v>
      </c>
      <c r="R36" s="722">
        <v>7</v>
      </c>
      <c r="S36" s="723">
        <f>Q36-R36</f>
        <v>0</v>
      </c>
      <c r="T36" s="715"/>
      <c r="U36" s="715"/>
      <c r="V36" s="724"/>
      <c r="W36" s="725"/>
    </row>
    <row r="37" spans="1:23" ht="15.75" customHeight="1">
      <c r="A37" s="726" t="s">
        <v>131</v>
      </c>
      <c r="B37" s="727"/>
      <c r="C37" s="727"/>
      <c r="D37" s="728"/>
      <c r="E37" s="728"/>
      <c r="F37" s="728"/>
      <c r="G37" s="728"/>
      <c r="H37" s="728"/>
      <c r="I37" s="728"/>
      <c r="J37" s="728"/>
      <c r="K37" s="728"/>
      <c r="L37" s="728"/>
      <c r="M37" s="727"/>
      <c r="N37" s="727"/>
      <c r="O37" s="729"/>
      <c r="P37" s="727"/>
      <c r="Q37" s="730"/>
      <c r="R37" s="730"/>
      <c r="S37" s="730"/>
      <c r="T37" s="730"/>
      <c r="U37" s="730"/>
      <c r="V37" s="730"/>
      <c r="W37" s="730"/>
    </row>
  </sheetData>
  <mergeCells count="5">
    <mergeCell ref="A6:A7"/>
    <mergeCell ref="B6:B7"/>
    <mergeCell ref="C6:C7"/>
    <mergeCell ref="D6:S6"/>
    <mergeCell ref="T6:W6"/>
  </mergeCells>
  <printOptions horizontalCentered="1" verticalCentered="1"/>
  <pageMargins left="0.23622047244094499" right="0.23622047244094499" top="0.35433070866141703" bottom="0.35433070866141703" header="0.31496062992126" footer="0.31496062992126"/>
  <pageSetup paperSize="9" scale="77" orientation="landscape" r:id="rId1"/>
  <headerFooter alignWithMargins="0">
    <oddFooter>&amp;R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87956-AD0B-420C-812E-C92A892D66BA}">
  <sheetPr codeName="Sheet5"/>
  <dimension ref="A1:I22"/>
  <sheetViews>
    <sheetView view="pageBreakPreview" zoomScale="130" zoomScaleSheetLayoutView="130" workbookViewId="0">
      <selection activeCell="C3" sqref="C3"/>
    </sheetView>
  </sheetViews>
  <sheetFormatPr defaultRowHeight="12.75"/>
  <cols>
    <col min="1" max="1" width="28" style="614" customWidth="1"/>
    <col min="2" max="2" width="15" style="614" customWidth="1"/>
    <col min="3" max="3" width="11.7109375" style="614" customWidth="1"/>
    <col min="4" max="4" width="8.140625" style="614" customWidth="1"/>
    <col min="5" max="5" width="13.140625" style="614" customWidth="1"/>
    <col min="6" max="6" width="10" style="614" customWidth="1"/>
    <col min="7" max="7" width="8" style="614" customWidth="1"/>
    <col min="8" max="8" width="14.28515625" style="614" customWidth="1"/>
    <col min="9" max="9" width="11.42578125" style="614" customWidth="1"/>
    <col min="10" max="256" width="9.140625" style="614"/>
    <col min="257" max="257" width="28" style="614" customWidth="1"/>
    <col min="258" max="258" width="15" style="614" customWidth="1"/>
    <col min="259" max="259" width="11.7109375" style="614" customWidth="1"/>
    <col min="260" max="260" width="8.140625" style="614" customWidth="1"/>
    <col min="261" max="261" width="13.140625" style="614" customWidth="1"/>
    <col min="262" max="262" width="10" style="614" customWidth="1"/>
    <col min="263" max="263" width="8" style="614" customWidth="1"/>
    <col min="264" max="264" width="14.28515625" style="614" customWidth="1"/>
    <col min="265" max="265" width="11.42578125" style="614" customWidth="1"/>
    <col min="266" max="512" width="9.140625" style="614"/>
    <col min="513" max="513" width="28" style="614" customWidth="1"/>
    <col min="514" max="514" width="15" style="614" customWidth="1"/>
    <col min="515" max="515" width="11.7109375" style="614" customWidth="1"/>
    <col min="516" max="516" width="8.140625" style="614" customWidth="1"/>
    <col min="517" max="517" width="13.140625" style="614" customWidth="1"/>
    <col min="518" max="518" width="10" style="614" customWidth="1"/>
    <col min="519" max="519" width="8" style="614" customWidth="1"/>
    <col min="520" max="520" width="14.28515625" style="614" customWidth="1"/>
    <col min="521" max="521" width="11.42578125" style="614" customWidth="1"/>
    <col min="522" max="768" width="9.140625" style="614"/>
    <col min="769" max="769" width="28" style="614" customWidth="1"/>
    <col min="770" max="770" width="15" style="614" customWidth="1"/>
    <col min="771" max="771" width="11.7109375" style="614" customWidth="1"/>
    <col min="772" max="772" width="8.140625" style="614" customWidth="1"/>
    <col min="773" max="773" width="13.140625" style="614" customWidth="1"/>
    <col min="774" max="774" width="10" style="614" customWidth="1"/>
    <col min="775" max="775" width="8" style="614" customWidth="1"/>
    <col min="776" max="776" width="14.28515625" style="614" customWidth="1"/>
    <col min="777" max="777" width="11.42578125" style="614" customWidth="1"/>
    <col min="778" max="1024" width="9.140625" style="614"/>
    <col min="1025" max="1025" width="28" style="614" customWidth="1"/>
    <col min="1026" max="1026" width="15" style="614" customWidth="1"/>
    <col min="1027" max="1027" width="11.7109375" style="614" customWidth="1"/>
    <col min="1028" max="1028" width="8.140625" style="614" customWidth="1"/>
    <col min="1029" max="1029" width="13.140625" style="614" customWidth="1"/>
    <col min="1030" max="1030" width="10" style="614" customWidth="1"/>
    <col min="1031" max="1031" width="8" style="614" customWidth="1"/>
    <col min="1032" max="1032" width="14.28515625" style="614" customWidth="1"/>
    <col min="1033" max="1033" width="11.42578125" style="614" customWidth="1"/>
    <col min="1034" max="1280" width="9.140625" style="614"/>
    <col min="1281" max="1281" width="28" style="614" customWidth="1"/>
    <col min="1282" max="1282" width="15" style="614" customWidth="1"/>
    <col min="1283" max="1283" width="11.7109375" style="614" customWidth="1"/>
    <col min="1284" max="1284" width="8.140625" style="614" customWidth="1"/>
    <col min="1285" max="1285" width="13.140625" style="614" customWidth="1"/>
    <col min="1286" max="1286" width="10" style="614" customWidth="1"/>
    <col min="1287" max="1287" width="8" style="614" customWidth="1"/>
    <col min="1288" max="1288" width="14.28515625" style="614" customWidth="1"/>
    <col min="1289" max="1289" width="11.42578125" style="614" customWidth="1"/>
    <col min="1290" max="1536" width="9.140625" style="614"/>
    <col min="1537" max="1537" width="28" style="614" customWidth="1"/>
    <col min="1538" max="1538" width="15" style="614" customWidth="1"/>
    <col min="1539" max="1539" width="11.7109375" style="614" customWidth="1"/>
    <col min="1540" max="1540" width="8.140625" style="614" customWidth="1"/>
    <col min="1541" max="1541" width="13.140625" style="614" customWidth="1"/>
    <col min="1542" max="1542" width="10" style="614" customWidth="1"/>
    <col min="1543" max="1543" width="8" style="614" customWidth="1"/>
    <col min="1544" max="1544" width="14.28515625" style="614" customWidth="1"/>
    <col min="1545" max="1545" width="11.42578125" style="614" customWidth="1"/>
    <col min="1546" max="1792" width="9.140625" style="614"/>
    <col min="1793" max="1793" width="28" style="614" customWidth="1"/>
    <col min="1794" max="1794" width="15" style="614" customWidth="1"/>
    <col min="1795" max="1795" width="11.7109375" style="614" customWidth="1"/>
    <col min="1796" max="1796" width="8.140625" style="614" customWidth="1"/>
    <col min="1797" max="1797" width="13.140625" style="614" customWidth="1"/>
    <col min="1798" max="1798" width="10" style="614" customWidth="1"/>
    <col min="1799" max="1799" width="8" style="614" customWidth="1"/>
    <col min="1800" max="1800" width="14.28515625" style="614" customWidth="1"/>
    <col min="1801" max="1801" width="11.42578125" style="614" customWidth="1"/>
    <col min="1802" max="2048" width="9.140625" style="614"/>
    <col min="2049" max="2049" width="28" style="614" customWidth="1"/>
    <col min="2050" max="2050" width="15" style="614" customWidth="1"/>
    <col min="2051" max="2051" width="11.7109375" style="614" customWidth="1"/>
    <col min="2052" max="2052" width="8.140625" style="614" customWidth="1"/>
    <col min="2053" max="2053" width="13.140625" style="614" customWidth="1"/>
    <col min="2054" max="2054" width="10" style="614" customWidth="1"/>
    <col min="2055" max="2055" width="8" style="614" customWidth="1"/>
    <col min="2056" max="2056" width="14.28515625" style="614" customWidth="1"/>
    <col min="2057" max="2057" width="11.42578125" style="614" customWidth="1"/>
    <col min="2058" max="2304" width="9.140625" style="614"/>
    <col min="2305" max="2305" width="28" style="614" customWidth="1"/>
    <col min="2306" max="2306" width="15" style="614" customWidth="1"/>
    <col min="2307" max="2307" width="11.7109375" style="614" customWidth="1"/>
    <col min="2308" max="2308" width="8.140625" style="614" customWidth="1"/>
    <col min="2309" max="2309" width="13.140625" style="614" customWidth="1"/>
    <col min="2310" max="2310" width="10" style="614" customWidth="1"/>
    <col min="2311" max="2311" width="8" style="614" customWidth="1"/>
    <col min="2312" max="2312" width="14.28515625" style="614" customWidth="1"/>
    <col min="2313" max="2313" width="11.42578125" style="614" customWidth="1"/>
    <col min="2314" max="2560" width="9.140625" style="614"/>
    <col min="2561" max="2561" width="28" style="614" customWidth="1"/>
    <col min="2562" max="2562" width="15" style="614" customWidth="1"/>
    <col min="2563" max="2563" width="11.7109375" style="614" customWidth="1"/>
    <col min="2564" max="2564" width="8.140625" style="614" customWidth="1"/>
    <col min="2565" max="2565" width="13.140625" style="614" customWidth="1"/>
    <col min="2566" max="2566" width="10" style="614" customWidth="1"/>
    <col min="2567" max="2567" width="8" style="614" customWidth="1"/>
    <col min="2568" max="2568" width="14.28515625" style="614" customWidth="1"/>
    <col min="2569" max="2569" width="11.42578125" style="614" customWidth="1"/>
    <col min="2570" max="2816" width="9.140625" style="614"/>
    <col min="2817" max="2817" width="28" style="614" customWidth="1"/>
    <col min="2818" max="2818" width="15" style="614" customWidth="1"/>
    <col min="2819" max="2819" width="11.7109375" style="614" customWidth="1"/>
    <col min="2820" max="2820" width="8.140625" style="614" customWidth="1"/>
    <col min="2821" max="2821" width="13.140625" style="614" customWidth="1"/>
    <col min="2822" max="2822" width="10" style="614" customWidth="1"/>
    <col min="2823" max="2823" width="8" style="614" customWidth="1"/>
    <col min="2824" max="2824" width="14.28515625" style="614" customWidth="1"/>
    <col min="2825" max="2825" width="11.42578125" style="614" customWidth="1"/>
    <col min="2826" max="3072" width="9.140625" style="614"/>
    <col min="3073" max="3073" width="28" style="614" customWidth="1"/>
    <col min="3074" max="3074" width="15" style="614" customWidth="1"/>
    <col min="3075" max="3075" width="11.7109375" style="614" customWidth="1"/>
    <col min="3076" max="3076" width="8.140625" style="614" customWidth="1"/>
    <col min="3077" max="3077" width="13.140625" style="614" customWidth="1"/>
    <col min="3078" max="3078" width="10" style="614" customWidth="1"/>
    <col min="3079" max="3079" width="8" style="614" customWidth="1"/>
    <col min="3080" max="3080" width="14.28515625" style="614" customWidth="1"/>
    <col min="3081" max="3081" width="11.42578125" style="614" customWidth="1"/>
    <col min="3082" max="3328" width="9.140625" style="614"/>
    <col min="3329" max="3329" width="28" style="614" customWidth="1"/>
    <col min="3330" max="3330" width="15" style="614" customWidth="1"/>
    <col min="3331" max="3331" width="11.7109375" style="614" customWidth="1"/>
    <col min="3332" max="3332" width="8.140625" style="614" customWidth="1"/>
    <col min="3333" max="3333" width="13.140625" style="614" customWidth="1"/>
    <col min="3334" max="3334" width="10" style="614" customWidth="1"/>
    <col min="3335" max="3335" width="8" style="614" customWidth="1"/>
    <col min="3336" max="3336" width="14.28515625" style="614" customWidth="1"/>
    <col min="3337" max="3337" width="11.42578125" style="614" customWidth="1"/>
    <col min="3338" max="3584" width="9.140625" style="614"/>
    <col min="3585" max="3585" width="28" style="614" customWidth="1"/>
    <col min="3586" max="3586" width="15" style="614" customWidth="1"/>
    <col min="3587" max="3587" width="11.7109375" style="614" customWidth="1"/>
    <col min="3588" max="3588" width="8.140625" style="614" customWidth="1"/>
    <col min="3589" max="3589" width="13.140625" style="614" customWidth="1"/>
    <col min="3590" max="3590" width="10" style="614" customWidth="1"/>
    <col min="3591" max="3591" width="8" style="614" customWidth="1"/>
    <col min="3592" max="3592" width="14.28515625" style="614" customWidth="1"/>
    <col min="3593" max="3593" width="11.42578125" style="614" customWidth="1"/>
    <col min="3594" max="3840" width="9.140625" style="614"/>
    <col min="3841" max="3841" width="28" style="614" customWidth="1"/>
    <col min="3842" max="3842" width="15" style="614" customWidth="1"/>
    <col min="3843" max="3843" width="11.7109375" style="614" customWidth="1"/>
    <col min="3844" max="3844" width="8.140625" style="614" customWidth="1"/>
    <col min="3845" max="3845" width="13.140625" style="614" customWidth="1"/>
    <col min="3846" max="3846" width="10" style="614" customWidth="1"/>
    <col min="3847" max="3847" width="8" style="614" customWidth="1"/>
    <col min="3848" max="3848" width="14.28515625" style="614" customWidth="1"/>
    <col min="3849" max="3849" width="11.42578125" style="614" customWidth="1"/>
    <col min="3850" max="4096" width="9.140625" style="614"/>
    <col min="4097" max="4097" width="28" style="614" customWidth="1"/>
    <col min="4098" max="4098" width="15" style="614" customWidth="1"/>
    <col min="4099" max="4099" width="11.7109375" style="614" customWidth="1"/>
    <col min="4100" max="4100" width="8.140625" style="614" customWidth="1"/>
    <col min="4101" max="4101" width="13.140625" style="614" customWidth="1"/>
    <col min="4102" max="4102" width="10" style="614" customWidth="1"/>
    <col min="4103" max="4103" width="8" style="614" customWidth="1"/>
    <col min="4104" max="4104" width="14.28515625" style="614" customWidth="1"/>
    <col min="4105" max="4105" width="11.42578125" style="614" customWidth="1"/>
    <col min="4106" max="4352" width="9.140625" style="614"/>
    <col min="4353" max="4353" width="28" style="614" customWidth="1"/>
    <col min="4354" max="4354" width="15" style="614" customWidth="1"/>
    <col min="4355" max="4355" width="11.7109375" style="614" customWidth="1"/>
    <col min="4356" max="4356" width="8.140625" style="614" customWidth="1"/>
    <col min="4357" max="4357" width="13.140625" style="614" customWidth="1"/>
    <col min="4358" max="4358" width="10" style="614" customWidth="1"/>
    <col min="4359" max="4359" width="8" style="614" customWidth="1"/>
    <col min="4360" max="4360" width="14.28515625" style="614" customWidth="1"/>
    <col min="4361" max="4361" width="11.42578125" style="614" customWidth="1"/>
    <col min="4362" max="4608" width="9.140625" style="614"/>
    <col min="4609" max="4609" width="28" style="614" customWidth="1"/>
    <col min="4610" max="4610" width="15" style="614" customWidth="1"/>
    <col min="4611" max="4611" width="11.7109375" style="614" customWidth="1"/>
    <col min="4612" max="4612" width="8.140625" style="614" customWidth="1"/>
    <col min="4613" max="4613" width="13.140625" style="614" customWidth="1"/>
    <col min="4614" max="4614" width="10" style="614" customWidth="1"/>
    <col min="4615" max="4615" width="8" style="614" customWidth="1"/>
    <col min="4616" max="4616" width="14.28515625" style="614" customWidth="1"/>
    <col min="4617" max="4617" width="11.42578125" style="614" customWidth="1"/>
    <col min="4618" max="4864" width="9.140625" style="614"/>
    <col min="4865" max="4865" width="28" style="614" customWidth="1"/>
    <col min="4866" max="4866" width="15" style="614" customWidth="1"/>
    <col min="4867" max="4867" width="11.7109375" style="614" customWidth="1"/>
    <col min="4868" max="4868" width="8.140625" style="614" customWidth="1"/>
    <col min="4869" max="4869" width="13.140625" style="614" customWidth="1"/>
    <col min="4870" max="4870" width="10" style="614" customWidth="1"/>
    <col min="4871" max="4871" width="8" style="614" customWidth="1"/>
    <col min="4872" max="4872" width="14.28515625" style="614" customWidth="1"/>
    <col min="4873" max="4873" width="11.42578125" style="614" customWidth="1"/>
    <col min="4874" max="5120" width="9.140625" style="614"/>
    <col min="5121" max="5121" width="28" style="614" customWidth="1"/>
    <col min="5122" max="5122" width="15" style="614" customWidth="1"/>
    <col min="5123" max="5123" width="11.7109375" style="614" customWidth="1"/>
    <col min="5124" max="5124" width="8.140625" style="614" customWidth="1"/>
    <col min="5125" max="5125" width="13.140625" style="614" customWidth="1"/>
    <col min="5126" max="5126" width="10" style="614" customWidth="1"/>
    <col min="5127" max="5127" width="8" style="614" customWidth="1"/>
    <col min="5128" max="5128" width="14.28515625" style="614" customWidth="1"/>
    <col min="5129" max="5129" width="11.42578125" style="614" customWidth="1"/>
    <col min="5130" max="5376" width="9.140625" style="614"/>
    <col min="5377" max="5377" width="28" style="614" customWidth="1"/>
    <col min="5378" max="5378" width="15" style="614" customWidth="1"/>
    <col min="5379" max="5379" width="11.7109375" style="614" customWidth="1"/>
    <col min="5380" max="5380" width="8.140625" style="614" customWidth="1"/>
    <col min="5381" max="5381" width="13.140625" style="614" customWidth="1"/>
    <col min="5382" max="5382" width="10" style="614" customWidth="1"/>
    <col min="5383" max="5383" width="8" style="614" customWidth="1"/>
    <col min="5384" max="5384" width="14.28515625" style="614" customWidth="1"/>
    <col min="5385" max="5385" width="11.42578125" style="614" customWidth="1"/>
    <col min="5386" max="5632" width="9.140625" style="614"/>
    <col min="5633" max="5633" width="28" style="614" customWidth="1"/>
    <col min="5634" max="5634" width="15" style="614" customWidth="1"/>
    <col min="5635" max="5635" width="11.7109375" style="614" customWidth="1"/>
    <col min="5636" max="5636" width="8.140625" style="614" customWidth="1"/>
    <col min="5637" max="5637" width="13.140625" style="614" customWidth="1"/>
    <col min="5638" max="5638" width="10" style="614" customWidth="1"/>
    <col min="5639" max="5639" width="8" style="614" customWidth="1"/>
    <col min="5640" max="5640" width="14.28515625" style="614" customWidth="1"/>
    <col min="5641" max="5641" width="11.42578125" style="614" customWidth="1"/>
    <col min="5642" max="5888" width="9.140625" style="614"/>
    <col min="5889" max="5889" width="28" style="614" customWidth="1"/>
    <col min="5890" max="5890" width="15" style="614" customWidth="1"/>
    <col min="5891" max="5891" width="11.7109375" style="614" customWidth="1"/>
    <col min="5892" max="5892" width="8.140625" style="614" customWidth="1"/>
    <col min="5893" max="5893" width="13.140625" style="614" customWidth="1"/>
    <col min="5894" max="5894" width="10" style="614" customWidth="1"/>
    <col min="5895" max="5895" width="8" style="614" customWidth="1"/>
    <col min="5896" max="5896" width="14.28515625" style="614" customWidth="1"/>
    <col min="5897" max="5897" width="11.42578125" style="614" customWidth="1"/>
    <col min="5898" max="6144" width="9.140625" style="614"/>
    <col min="6145" max="6145" width="28" style="614" customWidth="1"/>
    <col min="6146" max="6146" width="15" style="614" customWidth="1"/>
    <col min="6147" max="6147" width="11.7109375" style="614" customWidth="1"/>
    <col min="6148" max="6148" width="8.140625" style="614" customWidth="1"/>
    <col min="6149" max="6149" width="13.140625" style="614" customWidth="1"/>
    <col min="6150" max="6150" width="10" style="614" customWidth="1"/>
    <col min="6151" max="6151" width="8" style="614" customWidth="1"/>
    <col min="6152" max="6152" width="14.28515625" style="614" customWidth="1"/>
    <col min="6153" max="6153" width="11.42578125" style="614" customWidth="1"/>
    <col min="6154" max="6400" width="9.140625" style="614"/>
    <col min="6401" max="6401" width="28" style="614" customWidth="1"/>
    <col min="6402" max="6402" width="15" style="614" customWidth="1"/>
    <col min="6403" max="6403" width="11.7109375" style="614" customWidth="1"/>
    <col min="6404" max="6404" width="8.140625" style="614" customWidth="1"/>
    <col min="6405" max="6405" width="13.140625" style="614" customWidth="1"/>
    <col min="6406" max="6406" width="10" style="614" customWidth="1"/>
    <col min="6407" max="6407" width="8" style="614" customWidth="1"/>
    <col min="6408" max="6408" width="14.28515625" style="614" customWidth="1"/>
    <col min="6409" max="6409" width="11.42578125" style="614" customWidth="1"/>
    <col min="6410" max="6656" width="9.140625" style="614"/>
    <col min="6657" max="6657" width="28" style="614" customWidth="1"/>
    <col min="6658" max="6658" width="15" style="614" customWidth="1"/>
    <col min="6659" max="6659" width="11.7109375" style="614" customWidth="1"/>
    <col min="6660" max="6660" width="8.140625" style="614" customWidth="1"/>
    <col min="6661" max="6661" width="13.140625" style="614" customWidth="1"/>
    <col min="6662" max="6662" width="10" style="614" customWidth="1"/>
    <col min="6663" max="6663" width="8" style="614" customWidth="1"/>
    <col min="6664" max="6664" width="14.28515625" style="614" customWidth="1"/>
    <col min="6665" max="6665" width="11.42578125" style="614" customWidth="1"/>
    <col min="6666" max="6912" width="9.140625" style="614"/>
    <col min="6913" max="6913" width="28" style="614" customWidth="1"/>
    <col min="6914" max="6914" width="15" style="614" customWidth="1"/>
    <col min="6915" max="6915" width="11.7109375" style="614" customWidth="1"/>
    <col min="6916" max="6916" width="8.140625" style="614" customWidth="1"/>
    <col min="6917" max="6917" width="13.140625" style="614" customWidth="1"/>
    <col min="6918" max="6918" width="10" style="614" customWidth="1"/>
    <col min="6919" max="6919" width="8" style="614" customWidth="1"/>
    <col min="6920" max="6920" width="14.28515625" style="614" customWidth="1"/>
    <col min="6921" max="6921" width="11.42578125" style="614" customWidth="1"/>
    <col min="6922" max="7168" width="9.140625" style="614"/>
    <col min="7169" max="7169" width="28" style="614" customWidth="1"/>
    <col min="7170" max="7170" width="15" style="614" customWidth="1"/>
    <col min="7171" max="7171" width="11.7109375" style="614" customWidth="1"/>
    <col min="7172" max="7172" width="8.140625" style="614" customWidth="1"/>
    <col min="7173" max="7173" width="13.140625" style="614" customWidth="1"/>
    <col min="7174" max="7174" width="10" style="614" customWidth="1"/>
    <col min="7175" max="7175" width="8" style="614" customWidth="1"/>
    <col min="7176" max="7176" width="14.28515625" style="614" customWidth="1"/>
    <col min="7177" max="7177" width="11.42578125" style="614" customWidth="1"/>
    <col min="7178" max="7424" width="9.140625" style="614"/>
    <col min="7425" max="7425" width="28" style="614" customWidth="1"/>
    <col min="7426" max="7426" width="15" style="614" customWidth="1"/>
    <col min="7427" max="7427" width="11.7109375" style="614" customWidth="1"/>
    <col min="7428" max="7428" width="8.140625" style="614" customWidth="1"/>
    <col min="7429" max="7429" width="13.140625" style="614" customWidth="1"/>
    <col min="7430" max="7430" width="10" style="614" customWidth="1"/>
    <col min="7431" max="7431" width="8" style="614" customWidth="1"/>
    <col min="7432" max="7432" width="14.28515625" style="614" customWidth="1"/>
    <col min="7433" max="7433" width="11.42578125" style="614" customWidth="1"/>
    <col min="7434" max="7680" width="9.140625" style="614"/>
    <col min="7681" max="7681" width="28" style="614" customWidth="1"/>
    <col min="7682" max="7682" width="15" style="614" customWidth="1"/>
    <col min="7683" max="7683" width="11.7109375" style="614" customWidth="1"/>
    <col min="7684" max="7684" width="8.140625" style="614" customWidth="1"/>
    <col min="7685" max="7685" width="13.140625" style="614" customWidth="1"/>
    <col min="7686" max="7686" width="10" style="614" customWidth="1"/>
    <col min="7687" max="7687" width="8" style="614" customWidth="1"/>
    <col min="7688" max="7688" width="14.28515625" style="614" customWidth="1"/>
    <col min="7689" max="7689" width="11.42578125" style="614" customWidth="1"/>
    <col min="7690" max="7936" width="9.140625" style="614"/>
    <col min="7937" max="7937" width="28" style="614" customWidth="1"/>
    <col min="7938" max="7938" width="15" style="614" customWidth="1"/>
    <col min="7939" max="7939" width="11.7109375" style="614" customWidth="1"/>
    <col min="7940" max="7940" width="8.140625" style="614" customWidth="1"/>
    <col min="7941" max="7941" width="13.140625" style="614" customWidth="1"/>
    <col min="7942" max="7942" width="10" style="614" customWidth="1"/>
    <col min="7943" max="7943" width="8" style="614" customWidth="1"/>
    <col min="7944" max="7944" width="14.28515625" style="614" customWidth="1"/>
    <col min="7945" max="7945" width="11.42578125" style="614" customWidth="1"/>
    <col min="7946" max="8192" width="9.140625" style="614"/>
    <col min="8193" max="8193" width="28" style="614" customWidth="1"/>
    <col min="8194" max="8194" width="15" style="614" customWidth="1"/>
    <col min="8195" max="8195" width="11.7109375" style="614" customWidth="1"/>
    <col min="8196" max="8196" width="8.140625" style="614" customWidth="1"/>
    <col min="8197" max="8197" width="13.140625" style="614" customWidth="1"/>
    <col min="8198" max="8198" width="10" style="614" customWidth="1"/>
    <col min="8199" max="8199" width="8" style="614" customWidth="1"/>
    <col min="8200" max="8200" width="14.28515625" style="614" customWidth="1"/>
    <col min="8201" max="8201" width="11.42578125" style="614" customWidth="1"/>
    <col min="8202" max="8448" width="9.140625" style="614"/>
    <col min="8449" max="8449" width="28" style="614" customWidth="1"/>
    <col min="8450" max="8450" width="15" style="614" customWidth="1"/>
    <col min="8451" max="8451" width="11.7109375" style="614" customWidth="1"/>
    <col min="8452" max="8452" width="8.140625" style="614" customWidth="1"/>
    <col min="8453" max="8453" width="13.140625" style="614" customWidth="1"/>
    <col min="8454" max="8454" width="10" style="614" customWidth="1"/>
    <col min="8455" max="8455" width="8" style="614" customWidth="1"/>
    <col min="8456" max="8456" width="14.28515625" style="614" customWidth="1"/>
    <col min="8457" max="8457" width="11.42578125" style="614" customWidth="1"/>
    <col min="8458" max="8704" width="9.140625" style="614"/>
    <col min="8705" max="8705" width="28" style="614" customWidth="1"/>
    <col min="8706" max="8706" width="15" style="614" customWidth="1"/>
    <col min="8707" max="8707" width="11.7109375" style="614" customWidth="1"/>
    <col min="8708" max="8708" width="8.140625" style="614" customWidth="1"/>
    <col min="8709" max="8709" width="13.140625" style="614" customWidth="1"/>
    <col min="8710" max="8710" width="10" style="614" customWidth="1"/>
    <col min="8711" max="8711" width="8" style="614" customWidth="1"/>
    <col min="8712" max="8712" width="14.28515625" style="614" customWidth="1"/>
    <col min="8713" max="8713" width="11.42578125" style="614" customWidth="1"/>
    <col min="8714" max="8960" width="9.140625" style="614"/>
    <col min="8961" max="8961" width="28" style="614" customWidth="1"/>
    <col min="8962" max="8962" width="15" style="614" customWidth="1"/>
    <col min="8963" max="8963" width="11.7109375" style="614" customWidth="1"/>
    <col min="8964" max="8964" width="8.140625" style="614" customWidth="1"/>
    <col min="8965" max="8965" width="13.140625" style="614" customWidth="1"/>
    <col min="8966" max="8966" width="10" style="614" customWidth="1"/>
    <col min="8967" max="8967" width="8" style="614" customWidth="1"/>
    <col min="8968" max="8968" width="14.28515625" style="614" customWidth="1"/>
    <col min="8969" max="8969" width="11.42578125" style="614" customWidth="1"/>
    <col min="8970" max="9216" width="9.140625" style="614"/>
    <col min="9217" max="9217" width="28" style="614" customWidth="1"/>
    <col min="9218" max="9218" width="15" style="614" customWidth="1"/>
    <col min="9219" max="9219" width="11.7109375" style="614" customWidth="1"/>
    <col min="9220" max="9220" width="8.140625" style="614" customWidth="1"/>
    <col min="9221" max="9221" width="13.140625" style="614" customWidth="1"/>
    <col min="9222" max="9222" width="10" style="614" customWidth="1"/>
    <col min="9223" max="9223" width="8" style="614" customWidth="1"/>
    <col min="9224" max="9224" width="14.28515625" style="614" customWidth="1"/>
    <col min="9225" max="9225" width="11.42578125" style="614" customWidth="1"/>
    <col min="9226" max="9472" width="9.140625" style="614"/>
    <col min="9473" max="9473" width="28" style="614" customWidth="1"/>
    <col min="9474" max="9474" width="15" style="614" customWidth="1"/>
    <col min="9475" max="9475" width="11.7109375" style="614" customWidth="1"/>
    <col min="9476" max="9476" width="8.140625" style="614" customWidth="1"/>
    <col min="9477" max="9477" width="13.140625" style="614" customWidth="1"/>
    <col min="9478" max="9478" width="10" style="614" customWidth="1"/>
    <col min="9479" max="9479" width="8" style="614" customWidth="1"/>
    <col min="9480" max="9480" width="14.28515625" style="614" customWidth="1"/>
    <col min="9481" max="9481" width="11.42578125" style="614" customWidth="1"/>
    <col min="9482" max="9728" width="9.140625" style="614"/>
    <col min="9729" max="9729" width="28" style="614" customWidth="1"/>
    <col min="9730" max="9730" width="15" style="614" customWidth="1"/>
    <col min="9731" max="9731" width="11.7109375" style="614" customWidth="1"/>
    <col min="9732" max="9732" width="8.140625" style="614" customWidth="1"/>
    <col min="9733" max="9733" width="13.140625" style="614" customWidth="1"/>
    <col min="9734" max="9734" width="10" style="614" customWidth="1"/>
    <col min="9735" max="9735" width="8" style="614" customWidth="1"/>
    <col min="9736" max="9736" width="14.28515625" style="614" customWidth="1"/>
    <col min="9737" max="9737" width="11.42578125" style="614" customWidth="1"/>
    <col min="9738" max="9984" width="9.140625" style="614"/>
    <col min="9985" max="9985" width="28" style="614" customWidth="1"/>
    <col min="9986" max="9986" width="15" style="614" customWidth="1"/>
    <col min="9987" max="9987" width="11.7109375" style="614" customWidth="1"/>
    <col min="9988" max="9988" width="8.140625" style="614" customWidth="1"/>
    <col min="9989" max="9989" width="13.140625" style="614" customWidth="1"/>
    <col min="9990" max="9990" width="10" style="614" customWidth="1"/>
    <col min="9991" max="9991" width="8" style="614" customWidth="1"/>
    <col min="9992" max="9992" width="14.28515625" style="614" customWidth="1"/>
    <col min="9993" max="9993" width="11.42578125" style="614" customWidth="1"/>
    <col min="9994" max="10240" width="9.140625" style="614"/>
    <col min="10241" max="10241" width="28" style="614" customWidth="1"/>
    <col min="10242" max="10242" width="15" style="614" customWidth="1"/>
    <col min="10243" max="10243" width="11.7109375" style="614" customWidth="1"/>
    <col min="10244" max="10244" width="8.140625" style="614" customWidth="1"/>
    <col min="10245" max="10245" width="13.140625" style="614" customWidth="1"/>
    <col min="10246" max="10246" width="10" style="614" customWidth="1"/>
    <col min="10247" max="10247" width="8" style="614" customWidth="1"/>
    <col min="10248" max="10248" width="14.28515625" style="614" customWidth="1"/>
    <col min="10249" max="10249" width="11.42578125" style="614" customWidth="1"/>
    <col min="10250" max="10496" width="9.140625" style="614"/>
    <col min="10497" max="10497" width="28" style="614" customWidth="1"/>
    <col min="10498" max="10498" width="15" style="614" customWidth="1"/>
    <col min="10499" max="10499" width="11.7109375" style="614" customWidth="1"/>
    <col min="10500" max="10500" width="8.140625" style="614" customWidth="1"/>
    <col min="10501" max="10501" width="13.140625" style="614" customWidth="1"/>
    <col min="10502" max="10502" width="10" style="614" customWidth="1"/>
    <col min="10503" max="10503" width="8" style="614" customWidth="1"/>
    <col min="10504" max="10504" width="14.28515625" style="614" customWidth="1"/>
    <col min="10505" max="10505" width="11.42578125" style="614" customWidth="1"/>
    <col min="10506" max="10752" width="9.140625" style="614"/>
    <col min="10753" max="10753" width="28" style="614" customWidth="1"/>
    <col min="10754" max="10754" width="15" style="614" customWidth="1"/>
    <col min="10755" max="10755" width="11.7109375" style="614" customWidth="1"/>
    <col min="10756" max="10756" width="8.140625" style="614" customWidth="1"/>
    <col min="10757" max="10757" width="13.140625" style="614" customWidth="1"/>
    <col min="10758" max="10758" width="10" style="614" customWidth="1"/>
    <col min="10759" max="10759" width="8" style="614" customWidth="1"/>
    <col min="10760" max="10760" width="14.28515625" style="614" customWidth="1"/>
    <col min="10761" max="10761" width="11.42578125" style="614" customWidth="1"/>
    <col min="10762" max="11008" width="9.140625" style="614"/>
    <col min="11009" max="11009" width="28" style="614" customWidth="1"/>
    <col min="11010" max="11010" width="15" style="614" customWidth="1"/>
    <col min="11011" max="11011" width="11.7109375" style="614" customWidth="1"/>
    <col min="11012" max="11012" width="8.140625" style="614" customWidth="1"/>
    <col min="11013" max="11013" width="13.140625" style="614" customWidth="1"/>
    <col min="11014" max="11014" width="10" style="614" customWidth="1"/>
    <col min="11015" max="11015" width="8" style="614" customWidth="1"/>
    <col min="11016" max="11016" width="14.28515625" style="614" customWidth="1"/>
    <col min="11017" max="11017" width="11.42578125" style="614" customWidth="1"/>
    <col min="11018" max="11264" width="9.140625" style="614"/>
    <col min="11265" max="11265" width="28" style="614" customWidth="1"/>
    <col min="11266" max="11266" width="15" style="614" customWidth="1"/>
    <col min="11267" max="11267" width="11.7109375" style="614" customWidth="1"/>
    <col min="11268" max="11268" width="8.140625" style="614" customWidth="1"/>
    <col min="11269" max="11269" width="13.140625" style="614" customWidth="1"/>
    <col min="11270" max="11270" width="10" style="614" customWidth="1"/>
    <col min="11271" max="11271" width="8" style="614" customWidth="1"/>
    <col min="11272" max="11272" width="14.28515625" style="614" customWidth="1"/>
    <col min="11273" max="11273" width="11.42578125" style="614" customWidth="1"/>
    <col min="11274" max="11520" width="9.140625" style="614"/>
    <col min="11521" max="11521" width="28" style="614" customWidth="1"/>
    <col min="11522" max="11522" width="15" style="614" customWidth="1"/>
    <col min="11523" max="11523" width="11.7109375" style="614" customWidth="1"/>
    <col min="11524" max="11524" width="8.140625" style="614" customWidth="1"/>
    <col min="11525" max="11525" width="13.140625" style="614" customWidth="1"/>
    <col min="11526" max="11526" width="10" style="614" customWidth="1"/>
    <col min="11527" max="11527" width="8" style="614" customWidth="1"/>
    <col min="11528" max="11528" width="14.28515625" style="614" customWidth="1"/>
    <col min="11529" max="11529" width="11.42578125" style="614" customWidth="1"/>
    <col min="11530" max="11776" width="9.140625" style="614"/>
    <col min="11777" max="11777" width="28" style="614" customWidth="1"/>
    <col min="11778" max="11778" width="15" style="614" customWidth="1"/>
    <col min="11779" max="11779" width="11.7109375" style="614" customWidth="1"/>
    <col min="11780" max="11780" width="8.140625" style="614" customWidth="1"/>
    <col min="11781" max="11781" width="13.140625" style="614" customWidth="1"/>
    <col min="11782" max="11782" width="10" style="614" customWidth="1"/>
    <col min="11783" max="11783" width="8" style="614" customWidth="1"/>
    <col min="11784" max="11784" width="14.28515625" style="614" customWidth="1"/>
    <col min="11785" max="11785" width="11.42578125" style="614" customWidth="1"/>
    <col min="11786" max="12032" width="9.140625" style="614"/>
    <col min="12033" max="12033" width="28" style="614" customWidth="1"/>
    <col min="12034" max="12034" width="15" style="614" customWidth="1"/>
    <col min="12035" max="12035" width="11.7109375" style="614" customWidth="1"/>
    <col min="12036" max="12036" width="8.140625" style="614" customWidth="1"/>
    <col min="12037" max="12037" width="13.140625" style="614" customWidth="1"/>
    <col min="12038" max="12038" width="10" style="614" customWidth="1"/>
    <col min="12039" max="12039" width="8" style="614" customWidth="1"/>
    <col min="12040" max="12040" width="14.28515625" style="614" customWidth="1"/>
    <col min="12041" max="12041" width="11.42578125" style="614" customWidth="1"/>
    <col min="12042" max="12288" width="9.140625" style="614"/>
    <col min="12289" max="12289" width="28" style="614" customWidth="1"/>
    <col min="12290" max="12290" width="15" style="614" customWidth="1"/>
    <col min="12291" max="12291" width="11.7109375" style="614" customWidth="1"/>
    <col min="12292" max="12292" width="8.140625" style="614" customWidth="1"/>
    <col min="12293" max="12293" width="13.140625" style="614" customWidth="1"/>
    <col min="12294" max="12294" width="10" style="614" customWidth="1"/>
    <col min="12295" max="12295" width="8" style="614" customWidth="1"/>
    <col min="12296" max="12296" width="14.28515625" style="614" customWidth="1"/>
    <col min="12297" max="12297" width="11.42578125" style="614" customWidth="1"/>
    <col min="12298" max="12544" width="9.140625" style="614"/>
    <col min="12545" max="12545" width="28" style="614" customWidth="1"/>
    <col min="12546" max="12546" width="15" style="614" customWidth="1"/>
    <col min="12547" max="12547" width="11.7109375" style="614" customWidth="1"/>
    <col min="12548" max="12548" width="8.140625" style="614" customWidth="1"/>
    <col min="12549" max="12549" width="13.140625" style="614" customWidth="1"/>
    <col min="12550" max="12550" width="10" style="614" customWidth="1"/>
    <col min="12551" max="12551" width="8" style="614" customWidth="1"/>
    <col min="12552" max="12552" width="14.28515625" style="614" customWidth="1"/>
    <col min="12553" max="12553" width="11.42578125" style="614" customWidth="1"/>
    <col min="12554" max="12800" width="9.140625" style="614"/>
    <col min="12801" max="12801" width="28" style="614" customWidth="1"/>
    <col min="12802" max="12802" width="15" style="614" customWidth="1"/>
    <col min="12803" max="12803" width="11.7109375" style="614" customWidth="1"/>
    <col min="12804" max="12804" width="8.140625" style="614" customWidth="1"/>
    <col min="12805" max="12805" width="13.140625" style="614" customWidth="1"/>
    <col min="12806" max="12806" width="10" style="614" customWidth="1"/>
    <col min="12807" max="12807" width="8" style="614" customWidth="1"/>
    <col min="12808" max="12808" width="14.28515625" style="614" customWidth="1"/>
    <col min="12809" max="12809" width="11.42578125" style="614" customWidth="1"/>
    <col min="12810" max="13056" width="9.140625" style="614"/>
    <col min="13057" max="13057" width="28" style="614" customWidth="1"/>
    <col min="13058" max="13058" width="15" style="614" customWidth="1"/>
    <col min="13059" max="13059" width="11.7109375" style="614" customWidth="1"/>
    <col min="13060" max="13060" width="8.140625" style="614" customWidth="1"/>
    <col min="13061" max="13061" width="13.140625" style="614" customWidth="1"/>
    <col min="13062" max="13062" width="10" style="614" customWidth="1"/>
    <col min="13063" max="13063" width="8" style="614" customWidth="1"/>
    <col min="13064" max="13064" width="14.28515625" style="614" customWidth="1"/>
    <col min="13065" max="13065" width="11.42578125" style="614" customWidth="1"/>
    <col min="13066" max="13312" width="9.140625" style="614"/>
    <col min="13313" max="13313" width="28" style="614" customWidth="1"/>
    <col min="13314" max="13314" width="15" style="614" customWidth="1"/>
    <col min="13315" max="13315" width="11.7109375" style="614" customWidth="1"/>
    <col min="13316" max="13316" width="8.140625" style="614" customWidth="1"/>
    <col min="13317" max="13317" width="13.140625" style="614" customWidth="1"/>
    <col min="13318" max="13318" width="10" style="614" customWidth="1"/>
    <col min="13319" max="13319" width="8" style="614" customWidth="1"/>
    <col min="13320" max="13320" width="14.28515625" style="614" customWidth="1"/>
    <col min="13321" max="13321" width="11.42578125" style="614" customWidth="1"/>
    <col min="13322" max="13568" width="9.140625" style="614"/>
    <col min="13569" max="13569" width="28" style="614" customWidth="1"/>
    <col min="13570" max="13570" width="15" style="614" customWidth="1"/>
    <col min="13571" max="13571" width="11.7109375" style="614" customWidth="1"/>
    <col min="13572" max="13572" width="8.140625" style="614" customWidth="1"/>
    <col min="13573" max="13573" width="13.140625" style="614" customWidth="1"/>
    <col min="13574" max="13574" width="10" style="614" customWidth="1"/>
    <col min="13575" max="13575" width="8" style="614" customWidth="1"/>
    <col min="13576" max="13576" width="14.28515625" style="614" customWidth="1"/>
    <col min="13577" max="13577" width="11.42578125" style="614" customWidth="1"/>
    <col min="13578" max="13824" width="9.140625" style="614"/>
    <col min="13825" max="13825" width="28" style="614" customWidth="1"/>
    <col min="13826" max="13826" width="15" style="614" customWidth="1"/>
    <col min="13827" max="13827" width="11.7109375" style="614" customWidth="1"/>
    <col min="13828" max="13828" width="8.140625" style="614" customWidth="1"/>
    <col min="13829" max="13829" width="13.140625" style="614" customWidth="1"/>
    <col min="13830" max="13830" width="10" style="614" customWidth="1"/>
    <col min="13831" max="13831" width="8" style="614" customWidth="1"/>
    <col min="13832" max="13832" width="14.28515625" style="614" customWidth="1"/>
    <col min="13833" max="13833" width="11.42578125" style="614" customWidth="1"/>
    <col min="13834" max="14080" width="9.140625" style="614"/>
    <col min="14081" max="14081" width="28" style="614" customWidth="1"/>
    <col min="14082" max="14082" width="15" style="614" customWidth="1"/>
    <col min="14083" max="14083" width="11.7109375" style="614" customWidth="1"/>
    <col min="14084" max="14084" width="8.140625" style="614" customWidth="1"/>
    <col min="14085" max="14085" width="13.140625" style="614" customWidth="1"/>
    <col min="14086" max="14086" width="10" style="614" customWidth="1"/>
    <col min="14087" max="14087" width="8" style="614" customWidth="1"/>
    <col min="14088" max="14088" width="14.28515625" style="614" customWidth="1"/>
    <col min="14089" max="14089" width="11.42578125" style="614" customWidth="1"/>
    <col min="14090" max="14336" width="9.140625" style="614"/>
    <col min="14337" max="14337" width="28" style="614" customWidth="1"/>
    <col min="14338" max="14338" width="15" style="614" customWidth="1"/>
    <col min="14339" max="14339" width="11.7109375" style="614" customWidth="1"/>
    <col min="14340" max="14340" width="8.140625" style="614" customWidth="1"/>
    <col min="14341" max="14341" width="13.140625" style="614" customWidth="1"/>
    <col min="14342" max="14342" width="10" style="614" customWidth="1"/>
    <col min="14343" max="14343" width="8" style="614" customWidth="1"/>
    <col min="14344" max="14344" width="14.28515625" style="614" customWidth="1"/>
    <col min="14345" max="14345" width="11.42578125" style="614" customWidth="1"/>
    <col min="14346" max="14592" width="9.140625" style="614"/>
    <col min="14593" max="14593" width="28" style="614" customWidth="1"/>
    <col min="14594" max="14594" width="15" style="614" customWidth="1"/>
    <col min="14595" max="14595" width="11.7109375" style="614" customWidth="1"/>
    <col min="14596" max="14596" width="8.140625" style="614" customWidth="1"/>
    <col min="14597" max="14597" width="13.140625" style="614" customWidth="1"/>
    <col min="14598" max="14598" width="10" style="614" customWidth="1"/>
    <col min="14599" max="14599" width="8" style="614" customWidth="1"/>
    <col min="14600" max="14600" width="14.28515625" style="614" customWidth="1"/>
    <col min="14601" max="14601" width="11.42578125" style="614" customWidth="1"/>
    <col min="14602" max="14848" width="9.140625" style="614"/>
    <col min="14849" max="14849" width="28" style="614" customWidth="1"/>
    <col min="14850" max="14850" width="15" style="614" customWidth="1"/>
    <col min="14851" max="14851" width="11.7109375" style="614" customWidth="1"/>
    <col min="14852" max="14852" width="8.140625" style="614" customWidth="1"/>
    <col min="14853" max="14853" width="13.140625" style="614" customWidth="1"/>
    <col min="14854" max="14854" width="10" style="614" customWidth="1"/>
    <col min="14855" max="14855" width="8" style="614" customWidth="1"/>
    <col min="14856" max="14856" width="14.28515625" style="614" customWidth="1"/>
    <col min="14857" max="14857" width="11.42578125" style="614" customWidth="1"/>
    <col min="14858" max="15104" width="9.140625" style="614"/>
    <col min="15105" max="15105" width="28" style="614" customWidth="1"/>
    <col min="15106" max="15106" width="15" style="614" customWidth="1"/>
    <col min="15107" max="15107" width="11.7109375" style="614" customWidth="1"/>
    <col min="15108" max="15108" width="8.140625" style="614" customWidth="1"/>
    <col min="15109" max="15109" width="13.140625" style="614" customWidth="1"/>
    <col min="15110" max="15110" width="10" style="614" customWidth="1"/>
    <col min="15111" max="15111" width="8" style="614" customWidth="1"/>
    <col min="15112" max="15112" width="14.28515625" style="614" customWidth="1"/>
    <col min="15113" max="15113" width="11.42578125" style="614" customWidth="1"/>
    <col min="15114" max="15360" width="9.140625" style="614"/>
    <col min="15361" max="15361" width="28" style="614" customWidth="1"/>
    <col min="15362" max="15362" width="15" style="614" customWidth="1"/>
    <col min="15363" max="15363" width="11.7109375" style="614" customWidth="1"/>
    <col min="15364" max="15364" width="8.140625" style="614" customWidth="1"/>
    <col min="15365" max="15365" width="13.140625" style="614" customWidth="1"/>
    <col min="15366" max="15366" width="10" style="614" customWidth="1"/>
    <col min="15367" max="15367" width="8" style="614" customWidth="1"/>
    <col min="15368" max="15368" width="14.28515625" style="614" customWidth="1"/>
    <col min="15369" max="15369" width="11.42578125" style="614" customWidth="1"/>
    <col min="15370" max="15616" width="9.140625" style="614"/>
    <col min="15617" max="15617" width="28" style="614" customWidth="1"/>
    <col min="15618" max="15618" width="15" style="614" customWidth="1"/>
    <col min="15619" max="15619" width="11.7109375" style="614" customWidth="1"/>
    <col min="15620" max="15620" width="8.140625" style="614" customWidth="1"/>
    <col min="15621" max="15621" width="13.140625" style="614" customWidth="1"/>
    <col min="15622" max="15622" width="10" style="614" customWidth="1"/>
    <col min="15623" max="15623" width="8" style="614" customWidth="1"/>
    <col min="15624" max="15624" width="14.28515625" style="614" customWidth="1"/>
    <col min="15625" max="15625" width="11.42578125" style="614" customWidth="1"/>
    <col min="15626" max="15872" width="9.140625" style="614"/>
    <col min="15873" max="15873" width="28" style="614" customWidth="1"/>
    <col min="15874" max="15874" width="15" style="614" customWidth="1"/>
    <col min="15875" max="15875" width="11.7109375" style="614" customWidth="1"/>
    <col min="15876" max="15876" width="8.140625" style="614" customWidth="1"/>
    <col min="15877" max="15877" width="13.140625" style="614" customWidth="1"/>
    <col min="15878" max="15878" width="10" style="614" customWidth="1"/>
    <col min="15879" max="15879" width="8" style="614" customWidth="1"/>
    <col min="15880" max="15880" width="14.28515625" style="614" customWidth="1"/>
    <col min="15881" max="15881" width="11.42578125" style="614" customWidth="1"/>
    <col min="15882" max="16128" width="9.140625" style="614"/>
    <col min="16129" max="16129" width="28" style="614" customWidth="1"/>
    <col min="16130" max="16130" width="15" style="614" customWidth="1"/>
    <col min="16131" max="16131" width="11.7109375" style="614" customWidth="1"/>
    <col min="16132" max="16132" width="8.140625" style="614" customWidth="1"/>
    <col min="16133" max="16133" width="13.140625" style="614" customWidth="1"/>
    <col min="16134" max="16134" width="10" style="614" customWidth="1"/>
    <col min="16135" max="16135" width="8" style="614" customWidth="1"/>
    <col min="16136" max="16136" width="14.28515625" style="614" customWidth="1"/>
    <col min="16137" max="16137" width="11.42578125" style="614" customWidth="1"/>
    <col min="16138" max="16384" width="9.140625" style="614"/>
  </cols>
  <sheetData>
    <row r="1" spans="1:9">
      <c r="A1" s="39"/>
      <c r="B1" s="40" t="s">
        <v>165</v>
      </c>
      <c r="C1" s="33" t="str">
        <f>[1]Kadar.ode.!C1</f>
        <v>КЛИНИЧКИ ЦЕНТАР Ниш</v>
      </c>
      <c r="D1" s="35"/>
      <c r="E1" s="35"/>
      <c r="F1" s="35"/>
      <c r="G1" s="37"/>
    </row>
    <row r="2" spans="1:9">
      <c r="A2" s="39"/>
      <c r="B2" s="40" t="s">
        <v>166</v>
      </c>
      <c r="C2" s="33" t="s">
        <v>9737</v>
      </c>
      <c r="D2" s="35"/>
      <c r="E2" s="35"/>
      <c r="F2" s="35"/>
      <c r="G2" s="37"/>
    </row>
    <row r="3" spans="1:9">
      <c r="A3" s="39"/>
      <c r="B3" s="40" t="s">
        <v>167</v>
      </c>
      <c r="C3" s="531" t="s">
        <v>20730</v>
      </c>
      <c r="D3" s="35"/>
      <c r="E3" s="35"/>
      <c r="F3" s="35"/>
      <c r="G3" s="37"/>
    </row>
    <row r="4" spans="1:9" ht="14.25">
      <c r="A4" s="39"/>
      <c r="B4" s="40" t="s">
        <v>9711</v>
      </c>
      <c r="C4" s="34" t="s">
        <v>296</v>
      </c>
      <c r="D4" s="36"/>
      <c r="E4" s="36"/>
      <c r="F4" s="36"/>
      <c r="G4" s="38"/>
    </row>
    <row r="5" spans="1:9" ht="12" customHeight="1">
      <c r="A5" s="543"/>
      <c r="B5" s="539"/>
      <c r="C5" s="674"/>
      <c r="D5" s="732"/>
    </row>
    <row r="6" spans="1:9" ht="21.75" customHeight="1">
      <c r="A6" s="984" t="s">
        <v>32</v>
      </c>
      <c r="B6" s="984"/>
      <c r="C6" s="612"/>
      <c r="D6" s="612"/>
      <c r="E6" s="612"/>
      <c r="F6" s="612"/>
    </row>
    <row r="7" spans="1:9">
      <c r="A7" s="733" t="s">
        <v>132</v>
      </c>
      <c r="B7" s="734">
        <v>1963</v>
      </c>
      <c r="C7" s="612"/>
      <c r="D7" s="612"/>
      <c r="E7" s="612"/>
      <c r="F7" s="612"/>
    </row>
    <row r="8" spans="1:9">
      <c r="A8" s="733" t="s">
        <v>133</v>
      </c>
      <c r="B8" s="735"/>
      <c r="C8" s="612"/>
      <c r="D8" s="612"/>
      <c r="E8" s="612"/>
      <c r="F8" s="612"/>
    </row>
    <row r="9" spans="1:9">
      <c r="A9" s="733" t="s">
        <v>86</v>
      </c>
      <c r="B9" s="734">
        <v>1963</v>
      </c>
      <c r="C9" s="612"/>
      <c r="D9" s="612"/>
      <c r="E9" s="612"/>
      <c r="F9" s="612"/>
    </row>
    <row r="10" spans="1:9">
      <c r="A10" s="612"/>
      <c r="B10" s="612"/>
      <c r="C10" s="612"/>
      <c r="D10" s="612"/>
      <c r="E10" s="612"/>
      <c r="F10" s="612"/>
      <c r="G10" s="612"/>
      <c r="H10" s="612"/>
      <c r="I10" s="736"/>
    </row>
    <row r="11" spans="1:9" ht="57.75" customHeight="1">
      <c r="A11" s="983" t="s">
        <v>44</v>
      </c>
      <c r="B11" s="992" t="s">
        <v>175</v>
      </c>
      <c r="C11" s="992"/>
      <c r="D11" s="992"/>
      <c r="E11" s="992"/>
      <c r="F11" s="992"/>
      <c r="G11" s="992"/>
      <c r="H11" s="992" t="s">
        <v>14452</v>
      </c>
      <c r="I11" s="992"/>
    </row>
    <row r="12" spans="1:9" ht="54.75" customHeight="1">
      <c r="A12" s="983"/>
      <c r="B12" s="737" t="s">
        <v>188</v>
      </c>
      <c r="C12" s="737" t="s">
        <v>47</v>
      </c>
      <c r="D12" s="737" t="s">
        <v>29</v>
      </c>
      <c r="E12" s="737" t="s">
        <v>189</v>
      </c>
      <c r="F12" s="737" t="s">
        <v>47</v>
      </c>
      <c r="G12" s="737" t="s">
        <v>29</v>
      </c>
      <c r="H12" s="737" t="s">
        <v>45</v>
      </c>
      <c r="I12" s="737" t="s">
        <v>48</v>
      </c>
    </row>
    <row r="13" spans="1:9">
      <c r="A13" s="738" t="s">
        <v>49</v>
      </c>
      <c r="B13" s="739"/>
      <c r="C13" s="739"/>
      <c r="D13" s="740">
        <v>0</v>
      </c>
      <c r="E13" s="739">
        <v>4</v>
      </c>
      <c r="F13" s="741">
        <v>4</v>
      </c>
      <c r="G13" s="740">
        <v>0</v>
      </c>
      <c r="H13" s="739"/>
      <c r="I13" s="741"/>
    </row>
    <row r="14" spans="1:9">
      <c r="A14" s="738" t="s">
        <v>46</v>
      </c>
      <c r="B14" s="739"/>
      <c r="C14" s="739"/>
      <c r="D14" s="740">
        <v>0</v>
      </c>
      <c r="E14" s="739"/>
      <c r="F14" s="741"/>
      <c r="G14" s="740">
        <v>0</v>
      </c>
      <c r="H14" s="739"/>
      <c r="I14" s="741"/>
    </row>
    <row r="15" spans="1:9">
      <c r="A15" s="742" t="s">
        <v>14533</v>
      </c>
      <c r="B15" s="739">
        <v>169</v>
      </c>
      <c r="C15" s="739">
        <v>140</v>
      </c>
      <c r="D15" s="740">
        <f>B15-C15</f>
        <v>29</v>
      </c>
      <c r="E15" s="739"/>
      <c r="F15" s="741"/>
      <c r="G15" s="740">
        <v>0</v>
      </c>
      <c r="H15" s="739"/>
      <c r="I15" s="741"/>
    </row>
    <row r="16" spans="1:9">
      <c r="A16" s="738" t="s">
        <v>14534</v>
      </c>
      <c r="B16" s="739"/>
      <c r="C16" s="739"/>
      <c r="D16" s="740">
        <v>0</v>
      </c>
      <c r="E16" s="739">
        <v>530</v>
      </c>
      <c r="F16" s="741">
        <v>540</v>
      </c>
      <c r="G16" s="740">
        <f>E16-F16</f>
        <v>-10</v>
      </c>
      <c r="H16" s="739" t="s">
        <v>14516</v>
      </c>
      <c r="I16" s="741"/>
    </row>
    <row r="17" spans="1:9">
      <c r="A17" s="738"/>
      <c r="B17" s="739"/>
      <c r="C17" s="739"/>
      <c r="D17" s="740">
        <v>0</v>
      </c>
      <c r="E17" s="739"/>
      <c r="F17" s="741"/>
      <c r="G17" s="740">
        <v>0</v>
      </c>
      <c r="H17" s="739"/>
      <c r="I17" s="741" t="s">
        <v>14516</v>
      </c>
    </row>
    <row r="18" spans="1:9">
      <c r="A18" s="738"/>
      <c r="B18" s="739"/>
      <c r="C18" s="739"/>
      <c r="D18" s="740">
        <v>0</v>
      </c>
      <c r="E18" s="739"/>
      <c r="F18" s="741"/>
      <c r="G18" s="740">
        <v>0</v>
      </c>
      <c r="H18" s="739"/>
      <c r="I18" s="741"/>
    </row>
    <row r="19" spans="1:9">
      <c r="A19" s="738"/>
      <c r="B19" s="739"/>
      <c r="C19" s="739"/>
      <c r="D19" s="740">
        <v>0</v>
      </c>
      <c r="E19" s="739"/>
      <c r="F19" s="741"/>
      <c r="G19" s="740">
        <v>0</v>
      </c>
      <c r="H19" s="739"/>
      <c r="I19" s="741"/>
    </row>
    <row r="20" spans="1:9">
      <c r="A20" s="738"/>
      <c r="B20" s="739"/>
      <c r="C20" s="739"/>
      <c r="D20" s="740">
        <v>0</v>
      </c>
      <c r="E20" s="739"/>
      <c r="F20" s="741"/>
      <c r="G20" s="740">
        <v>0</v>
      </c>
      <c r="H20" s="739"/>
      <c r="I20" s="741"/>
    </row>
    <row r="21" spans="1:9" s="744" customFormat="1">
      <c r="A21" s="743"/>
      <c r="B21" s="739"/>
      <c r="C21" s="739"/>
      <c r="D21" s="740">
        <v>0</v>
      </c>
      <c r="E21" s="739"/>
      <c r="F21" s="741"/>
      <c r="G21" s="740">
        <v>0</v>
      </c>
      <c r="H21" s="739"/>
      <c r="I21" s="741"/>
    </row>
    <row r="22" spans="1:9" s="744" customFormat="1">
      <c r="A22" s="745" t="s">
        <v>2</v>
      </c>
      <c r="B22" s="746">
        <f>SUM(B15:B21)</f>
        <v>169</v>
      </c>
      <c r="C22" s="746">
        <f>SUM(C15:C21)</f>
        <v>140</v>
      </c>
      <c r="D22" s="747">
        <f>SUM(D13:D21)</f>
        <v>29</v>
      </c>
      <c r="E22" s="746">
        <f>SUM(E13:E21)</f>
        <v>534</v>
      </c>
      <c r="F22" s="746">
        <f>SUM(F13:F21)</f>
        <v>544</v>
      </c>
      <c r="G22" s="747">
        <f t="shared" ref="G22" si="0">E22-F22</f>
        <v>-10</v>
      </c>
      <c r="H22" s="746">
        <f>SUM(H15:H21)</f>
        <v>0</v>
      </c>
      <c r="I22" s="746">
        <f>SUM(I13:I21)</f>
        <v>0</v>
      </c>
    </row>
  </sheetData>
  <mergeCells count="4">
    <mergeCell ref="A6:B6"/>
    <mergeCell ref="A11:A12"/>
    <mergeCell ref="B11:G11"/>
    <mergeCell ref="H11:I11"/>
  </mergeCells>
  <printOptions horizontalCentered="1" verticalCentered="1"/>
  <pageMargins left="0.23622047244094499" right="0.23622047244094499" top="0.35433070866141703" bottom="0.35433070866141703" header="0.31496062992126" footer="0.31496062992126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7BADA-6583-4BD6-AA44-CDA88C9565DF}">
  <sheetPr codeName="Sheet6"/>
  <dimension ref="A1:V17"/>
  <sheetViews>
    <sheetView view="pageBreakPreview" zoomScaleSheetLayoutView="100" workbookViewId="0">
      <selection activeCell="C3" sqref="C3"/>
    </sheetView>
  </sheetViews>
  <sheetFormatPr defaultRowHeight="12.75"/>
  <cols>
    <col min="1" max="1" width="46.5703125" style="121" customWidth="1"/>
    <col min="2" max="2" width="1" style="121" customWidth="1"/>
    <col min="3" max="3" width="20" style="755" customWidth="1"/>
    <col min="4" max="4" width="10" style="755" customWidth="1"/>
    <col min="5" max="5" width="9.42578125" style="755" customWidth="1"/>
    <col min="6" max="6" width="14.140625" style="755" customWidth="1"/>
    <col min="7" max="7" width="12.42578125" style="755" customWidth="1"/>
    <col min="8" max="8" width="14.5703125" style="755" customWidth="1"/>
    <col min="9" max="9" width="14.7109375" style="755" customWidth="1"/>
    <col min="10" max="255" width="9.140625" style="121"/>
    <col min="256" max="256" width="46.5703125" style="121" customWidth="1"/>
    <col min="257" max="257" width="1" style="121" customWidth="1"/>
    <col min="258" max="258" width="20" style="121" customWidth="1"/>
    <col min="259" max="259" width="10" style="121" customWidth="1"/>
    <col min="260" max="260" width="9.42578125" style="121" customWidth="1"/>
    <col min="261" max="261" width="14.140625" style="121" customWidth="1"/>
    <col min="262" max="262" width="12.42578125" style="121" customWidth="1"/>
    <col min="263" max="263" width="14.5703125" style="121" customWidth="1"/>
    <col min="264" max="264" width="14.7109375" style="121" customWidth="1"/>
    <col min="265" max="511" width="9.140625" style="121"/>
    <col min="512" max="512" width="46.5703125" style="121" customWidth="1"/>
    <col min="513" max="513" width="1" style="121" customWidth="1"/>
    <col min="514" max="514" width="20" style="121" customWidth="1"/>
    <col min="515" max="515" width="10" style="121" customWidth="1"/>
    <col min="516" max="516" width="9.42578125" style="121" customWidth="1"/>
    <col min="517" max="517" width="14.140625" style="121" customWidth="1"/>
    <col min="518" max="518" width="12.42578125" style="121" customWidth="1"/>
    <col min="519" max="519" width="14.5703125" style="121" customWidth="1"/>
    <col min="520" max="520" width="14.7109375" style="121" customWidth="1"/>
    <col min="521" max="767" width="9.140625" style="121"/>
    <col min="768" max="768" width="46.5703125" style="121" customWidth="1"/>
    <col min="769" max="769" width="1" style="121" customWidth="1"/>
    <col min="770" max="770" width="20" style="121" customWidth="1"/>
    <col min="771" max="771" width="10" style="121" customWidth="1"/>
    <col min="772" max="772" width="9.42578125" style="121" customWidth="1"/>
    <col min="773" max="773" width="14.140625" style="121" customWidth="1"/>
    <col min="774" max="774" width="12.42578125" style="121" customWidth="1"/>
    <col min="775" max="775" width="14.5703125" style="121" customWidth="1"/>
    <col min="776" max="776" width="14.7109375" style="121" customWidth="1"/>
    <col min="777" max="1023" width="9.140625" style="121"/>
    <col min="1024" max="1024" width="46.5703125" style="121" customWidth="1"/>
    <col min="1025" max="1025" width="1" style="121" customWidth="1"/>
    <col min="1026" max="1026" width="20" style="121" customWidth="1"/>
    <col min="1027" max="1027" width="10" style="121" customWidth="1"/>
    <col min="1028" max="1028" width="9.42578125" style="121" customWidth="1"/>
    <col min="1029" max="1029" width="14.140625" style="121" customWidth="1"/>
    <col min="1030" max="1030" width="12.42578125" style="121" customWidth="1"/>
    <col min="1031" max="1031" width="14.5703125" style="121" customWidth="1"/>
    <col min="1032" max="1032" width="14.7109375" style="121" customWidth="1"/>
    <col min="1033" max="1279" width="9.140625" style="121"/>
    <col min="1280" max="1280" width="46.5703125" style="121" customWidth="1"/>
    <col min="1281" max="1281" width="1" style="121" customWidth="1"/>
    <col min="1282" max="1282" width="20" style="121" customWidth="1"/>
    <col min="1283" max="1283" width="10" style="121" customWidth="1"/>
    <col min="1284" max="1284" width="9.42578125" style="121" customWidth="1"/>
    <col min="1285" max="1285" width="14.140625" style="121" customWidth="1"/>
    <col min="1286" max="1286" width="12.42578125" style="121" customWidth="1"/>
    <col min="1287" max="1287" width="14.5703125" style="121" customWidth="1"/>
    <col min="1288" max="1288" width="14.7109375" style="121" customWidth="1"/>
    <col min="1289" max="1535" width="9.140625" style="121"/>
    <col min="1536" max="1536" width="46.5703125" style="121" customWidth="1"/>
    <col min="1537" max="1537" width="1" style="121" customWidth="1"/>
    <col min="1538" max="1538" width="20" style="121" customWidth="1"/>
    <col min="1539" max="1539" width="10" style="121" customWidth="1"/>
    <col min="1540" max="1540" width="9.42578125" style="121" customWidth="1"/>
    <col min="1541" max="1541" width="14.140625" style="121" customWidth="1"/>
    <col min="1542" max="1542" width="12.42578125" style="121" customWidth="1"/>
    <col min="1543" max="1543" width="14.5703125" style="121" customWidth="1"/>
    <col min="1544" max="1544" width="14.7109375" style="121" customWidth="1"/>
    <col min="1545" max="1791" width="9.140625" style="121"/>
    <col min="1792" max="1792" width="46.5703125" style="121" customWidth="1"/>
    <col min="1793" max="1793" width="1" style="121" customWidth="1"/>
    <col min="1794" max="1794" width="20" style="121" customWidth="1"/>
    <col min="1795" max="1795" width="10" style="121" customWidth="1"/>
    <col min="1796" max="1796" width="9.42578125" style="121" customWidth="1"/>
    <col min="1797" max="1797" width="14.140625" style="121" customWidth="1"/>
    <col min="1798" max="1798" width="12.42578125" style="121" customWidth="1"/>
    <col min="1799" max="1799" width="14.5703125" style="121" customWidth="1"/>
    <col min="1800" max="1800" width="14.7109375" style="121" customWidth="1"/>
    <col min="1801" max="2047" width="9.140625" style="121"/>
    <col min="2048" max="2048" width="46.5703125" style="121" customWidth="1"/>
    <col min="2049" max="2049" width="1" style="121" customWidth="1"/>
    <col min="2050" max="2050" width="20" style="121" customWidth="1"/>
    <col min="2051" max="2051" width="10" style="121" customWidth="1"/>
    <col min="2052" max="2052" width="9.42578125" style="121" customWidth="1"/>
    <col min="2053" max="2053" width="14.140625" style="121" customWidth="1"/>
    <col min="2054" max="2054" width="12.42578125" style="121" customWidth="1"/>
    <col min="2055" max="2055" width="14.5703125" style="121" customWidth="1"/>
    <col min="2056" max="2056" width="14.7109375" style="121" customWidth="1"/>
    <col min="2057" max="2303" width="9.140625" style="121"/>
    <col min="2304" max="2304" width="46.5703125" style="121" customWidth="1"/>
    <col min="2305" max="2305" width="1" style="121" customWidth="1"/>
    <col min="2306" max="2306" width="20" style="121" customWidth="1"/>
    <col min="2307" max="2307" width="10" style="121" customWidth="1"/>
    <col min="2308" max="2308" width="9.42578125" style="121" customWidth="1"/>
    <col min="2309" max="2309" width="14.140625" style="121" customWidth="1"/>
    <col min="2310" max="2310" width="12.42578125" style="121" customWidth="1"/>
    <col min="2311" max="2311" width="14.5703125" style="121" customWidth="1"/>
    <col min="2312" max="2312" width="14.7109375" style="121" customWidth="1"/>
    <col min="2313" max="2559" width="9.140625" style="121"/>
    <col min="2560" max="2560" width="46.5703125" style="121" customWidth="1"/>
    <col min="2561" max="2561" width="1" style="121" customWidth="1"/>
    <col min="2562" max="2562" width="20" style="121" customWidth="1"/>
    <col min="2563" max="2563" width="10" style="121" customWidth="1"/>
    <col min="2564" max="2564" width="9.42578125" style="121" customWidth="1"/>
    <col min="2565" max="2565" width="14.140625" style="121" customWidth="1"/>
    <col min="2566" max="2566" width="12.42578125" style="121" customWidth="1"/>
    <col min="2567" max="2567" width="14.5703125" style="121" customWidth="1"/>
    <col min="2568" max="2568" width="14.7109375" style="121" customWidth="1"/>
    <col min="2569" max="2815" width="9.140625" style="121"/>
    <col min="2816" max="2816" width="46.5703125" style="121" customWidth="1"/>
    <col min="2817" max="2817" width="1" style="121" customWidth="1"/>
    <col min="2818" max="2818" width="20" style="121" customWidth="1"/>
    <col min="2819" max="2819" width="10" style="121" customWidth="1"/>
    <col min="2820" max="2820" width="9.42578125" style="121" customWidth="1"/>
    <col min="2821" max="2821" width="14.140625" style="121" customWidth="1"/>
    <col min="2822" max="2822" width="12.42578125" style="121" customWidth="1"/>
    <col min="2823" max="2823" width="14.5703125" style="121" customWidth="1"/>
    <col min="2824" max="2824" width="14.7109375" style="121" customWidth="1"/>
    <col min="2825" max="3071" width="9.140625" style="121"/>
    <col min="3072" max="3072" width="46.5703125" style="121" customWidth="1"/>
    <col min="3073" max="3073" width="1" style="121" customWidth="1"/>
    <col min="3074" max="3074" width="20" style="121" customWidth="1"/>
    <col min="3075" max="3075" width="10" style="121" customWidth="1"/>
    <col min="3076" max="3076" width="9.42578125" style="121" customWidth="1"/>
    <col min="3077" max="3077" width="14.140625" style="121" customWidth="1"/>
    <col min="3078" max="3078" width="12.42578125" style="121" customWidth="1"/>
    <col min="3079" max="3079" width="14.5703125" style="121" customWidth="1"/>
    <col min="3080" max="3080" width="14.7109375" style="121" customWidth="1"/>
    <col min="3081" max="3327" width="9.140625" style="121"/>
    <col min="3328" max="3328" width="46.5703125" style="121" customWidth="1"/>
    <col min="3329" max="3329" width="1" style="121" customWidth="1"/>
    <col min="3330" max="3330" width="20" style="121" customWidth="1"/>
    <col min="3331" max="3331" width="10" style="121" customWidth="1"/>
    <col min="3332" max="3332" width="9.42578125" style="121" customWidth="1"/>
    <col min="3333" max="3333" width="14.140625" style="121" customWidth="1"/>
    <col min="3334" max="3334" width="12.42578125" style="121" customWidth="1"/>
    <col min="3335" max="3335" width="14.5703125" style="121" customWidth="1"/>
    <col min="3336" max="3336" width="14.7109375" style="121" customWidth="1"/>
    <col min="3337" max="3583" width="9.140625" style="121"/>
    <col min="3584" max="3584" width="46.5703125" style="121" customWidth="1"/>
    <col min="3585" max="3585" width="1" style="121" customWidth="1"/>
    <col min="3586" max="3586" width="20" style="121" customWidth="1"/>
    <col min="3587" max="3587" width="10" style="121" customWidth="1"/>
    <col min="3588" max="3588" width="9.42578125" style="121" customWidth="1"/>
    <col min="3589" max="3589" width="14.140625" style="121" customWidth="1"/>
    <col min="3590" max="3590" width="12.42578125" style="121" customWidth="1"/>
    <col min="3591" max="3591" width="14.5703125" style="121" customWidth="1"/>
    <col min="3592" max="3592" width="14.7109375" style="121" customWidth="1"/>
    <col min="3593" max="3839" width="9.140625" style="121"/>
    <col min="3840" max="3840" width="46.5703125" style="121" customWidth="1"/>
    <col min="3841" max="3841" width="1" style="121" customWidth="1"/>
    <col min="3842" max="3842" width="20" style="121" customWidth="1"/>
    <col min="3843" max="3843" width="10" style="121" customWidth="1"/>
    <col min="3844" max="3844" width="9.42578125" style="121" customWidth="1"/>
    <col min="3845" max="3845" width="14.140625" style="121" customWidth="1"/>
    <col min="3846" max="3846" width="12.42578125" style="121" customWidth="1"/>
    <col min="3847" max="3847" width="14.5703125" style="121" customWidth="1"/>
    <col min="3848" max="3848" width="14.7109375" style="121" customWidth="1"/>
    <col min="3849" max="4095" width="9.140625" style="121"/>
    <col min="4096" max="4096" width="46.5703125" style="121" customWidth="1"/>
    <col min="4097" max="4097" width="1" style="121" customWidth="1"/>
    <col min="4098" max="4098" width="20" style="121" customWidth="1"/>
    <col min="4099" max="4099" width="10" style="121" customWidth="1"/>
    <col min="4100" max="4100" width="9.42578125" style="121" customWidth="1"/>
    <col min="4101" max="4101" width="14.140625" style="121" customWidth="1"/>
    <col min="4102" max="4102" width="12.42578125" style="121" customWidth="1"/>
    <col min="4103" max="4103" width="14.5703125" style="121" customWidth="1"/>
    <col min="4104" max="4104" width="14.7109375" style="121" customWidth="1"/>
    <col min="4105" max="4351" width="9.140625" style="121"/>
    <col min="4352" max="4352" width="46.5703125" style="121" customWidth="1"/>
    <col min="4353" max="4353" width="1" style="121" customWidth="1"/>
    <col min="4354" max="4354" width="20" style="121" customWidth="1"/>
    <col min="4355" max="4355" width="10" style="121" customWidth="1"/>
    <col min="4356" max="4356" width="9.42578125" style="121" customWidth="1"/>
    <col min="4357" max="4357" width="14.140625" style="121" customWidth="1"/>
    <col min="4358" max="4358" width="12.42578125" style="121" customWidth="1"/>
    <col min="4359" max="4359" width="14.5703125" style="121" customWidth="1"/>
    <col min="4360" max="4360" width="14.7109375" style="121" customWidth="1"/>
    <col min="4361" max="4607" width="9.140625" style="121"/>
    <col min="4608" max="4608" width="46.5703125" style="121" customWidth="1"/>
    <col min="4609" max="4609" width="1" style="121" customWidth="1"/>
    <col min="4610" max="4610" width="20" style="121" customWidth="1"/>
    <col min="4611" max="4611" width="10" style="121" customWidth="1"/>
    <col min="4612" max="4612" width="9.42578125" style="121" customWidth="1"/>
    <col min="4613" max="4613" width="14.140625" style="121" customWidth="1"/>
    <col min="4614" max="4614" width="12.42578125" style="121" customWidth="1"/>
    <col min="4615" max="4615" width="14.5703125" style="121" customWidth="1"/>
    <col min="4616" max="4616" width="14.7109375" style="121" customWidth="1"/>
    <col min="4617" max="4863" width="9.140625" style="121"/>
    <col min="4864" max="4864" width="46.5703125" style="121" customWidth="1"/>
    <col min="4865" max="4865" width="1" style="121" customWidth="1"/>
    <col min="4866" max="4866" width="20" style="121" customWidth="1"/>
    <col min="4867" max="4867" width="10" style="121" customWidth="1"/>
    <col min="4868" max="4868" width="9.42578125" style="121" customWidth="1"/>
    <col min="4869" max="4869" width="14.140625" style="121" customWidth="1"/>
    <col min="4870" max="4870" width="12.42578125" style="121" customWidth="1"/>
    <col min="4871" max="4871" width="14.5703125" style="121" customWidth="1"/>
    <col min="4872" max="4872" width="14.7109375" style="121" customWidth="1"/>
    <col min="4873" max="5119" width="9.140625" style="121"/>
    <col min="5120" max="5120" width="46.5703125" style="121" customWidth="1"/>
    <col min="5121" max="5121" width="1" style="121" customWidth="1"/>
    <col min="5122" max="5122" width="20" style="121" customWidth="1"/>
    <col min="5123" max="5123" width="10" style="121" customWidth="1"/>
    <col min="5124" max="5124" width="9.42578125" style="121" customWidth="1"/>
    <col min="5125" max="5125" width="14.140625" style="121" customWidth="1"/>
    <col min="5126" max="5126" width="12.42578125" style="121" customWidth="1"/>
    <col min="5127" max="5127" width="14.5703125" style="121" customWidth="1"/>
    <col min="5128" max="5128" width="14.7109375" style="121" customWidth="1"/>
    <col min="5129" max="5375" width="9.140625" style="121"/>
    <col min="5376" max="5376" width="46.5703125" style="121" customWidth="1"/>
    <col min="5377" max="5377" width="1" style="121" customWidth="1"/>
    <col min="5378" max="5378" width="20" style="121" customWidth="1"/>
    <col min="5379" max="5379" width="10" style="121" customWidth="1"/>
    <col min="5380" max="5380" width="9.42578125" style="121" customWidth="1"/>
    <col min="5381" max="5381" width="14.140625" style="121" customWidth="1"/>
    <col min="5382" max="5382" width="12.42578125" style="121" customWidth="1"/>
    <col min="5383" max="5383" width="14.5703125" style="121" customWidth="1"/>
    <col min="5384" max="5384" width="14.7109375" style="121" customWidth="1"/>
    <col min="5385" max="5631" width="9.140625" style="121"/>
    <col min="5632" max="5632" width="46.5703125" style="121" customWidth="1"/>
    <col min="5633" max="5633" width="1" style="121" customWidth="1"/>
    <col min="5634" max="5634" width="20" style="121" customWidth="1"/>
    <col min="5635" max="5635" width="10" style="121" customWidth="1"/>
    <col min="5636" max="5636" width="9.42578125" style="121" customWidth="1"/>
    <col min="5637" max="5637" width="14.140625" style="121" customWidth="1"/>
    <col min="5638" max="5638" width="12.42578125" style="121" customWidth="1"/>
    <col min="5639" max="5639" width="14.5703125" style="121" customWidth="1"/>
    <col min="5640" max="5640" width="14.7109375" style="121" customWidth="1"/>
    <col min="5641" max="5887" width="9.140625" style="121"/>
    <col min="5888" max="5888" width="46.5703125" style="121" customWidth="1"/>
    <col min="5889" max="5889" width="1" style="121" customWidth="1"/>
    <col min="5890" max="5890" width="20" style="121" customWidth="1"/>
    <col min="5891" max="5891" width="10" style="121" customWidth="1"/>
    <col min="5892" max="5892" width="9.42578125" style="121" customWidth="1"/>
    <col min="5893" max="5893" width="14.140625" style="121" customWidth="1"/>
    <col min="5894" max="5894" width="12.42578125" style="121" customWidth="1"/>
    <col min="5895" max="5895" width="14.5703125" style="121" customWidth="1"/>
    <col min="5896" max="5896" width="14.7109375" style="121" customWidth="1"/>
    <col min="5897" max="6143" width="9.140625" style="121"/>
    <col min="6144" max="6144" width="46.5703125" style="121" customWidth="1"/>
    <col min="6145" max="6145" width="1" style="121" customWidth="1"/>
    <col min="6146" max="6146" width="20" style="121" customWidth="1"/>
    <col min="6147" max="6147" width="10" style="121" customWidth="1"/>
    <col min="6148" max="6148" width="9.42578125" style="121" customWidth="1"/>
    <col min="6149" max="6149" width="14.140625" style="121" customWidth="1"/>
    <col min="6150" max="6150" width="12.42578125" style="121" customWidth="1"/>
    <col min="6151" max="6151" width="14.5703125" style="121" customWidth="1"/>
    <col min="6152" max="6152" width="14.7109375" style="121" customWidth="1"/>
    <col min="6153" max="6399" width="9.140625" style="121"/>
    <col min="6400" max="6400" width="46.5703125" style="121" customWidth="1"/>
    <col min="6401" max="6401" width="1" style="121" customWidth="1"/>
    <col min="6402" max="6402" width="20" style="121" customWidth="1"/>
    <col min="6403" max="6403" width="10" style="121" customWidth="1"/>
    <col min="6404" max="6404" width="9.42578125" style="121" customWidth="1"/>
    <col min="6405" max="6405" width="14.140625" style="121" customWidth="1"/>
    <col min="6406" max="6406" width="12.42578125" style="121" customWidth="1"/>
    <col min="6407" max="6407" width="14.5703125" style="121" customWidth="1"/>
    <col min="6408" max="6408" width="14.7109375" style="121" customWidth="1"/>
    <col min="6409" max="6655" width="9.140625" style="121"/>
    <col min="6656" max="6656" width="46.5703125" style="121" customWidth="1"/>
    <col min="6657" max="6657" width="1" style="121" customWidth="1"/>
    <col min="6658" max="6658" width="20" style="121" customWidth="1"/>
    <col min="6659" max="6659" width="10" style="121" customWidth="1"/>
    <col min="6660" max="6660" width="9.42578125" style="121" customWidth="1"/>
    <col min="6661" max="6661" width="14.140625" style="121" customWidth="1"/>
    <col min="6662" max="6662" width="12.42578125" style="121" customWidth="1"/>
    <col min="6663" max="6663" width="14.5703125" style="121" customWidth="1"/>
    <col min="6664" max="6664" width="14.7109375" style="121" customWidth="1"/>
    <col min="6665" max="6911" width="9.140625" style="121"/>
    <col min="6912" max="6912" width="46.5703125" style="121" customWidth="1"/>
    <col min="6913" max="6913" width="1" style="121" customWidth="1"/>
    <col min="6914" max="6914" width="20" style="121" customWidth="1"/>
    <col min="6915" max="6915" width="10" style="121" customWidth="1"/>
    <col min="6916" max="6916" width="9.42578125" style="121" customWidth="1"/>
    <col min="6917" max="6917" width="14.140625" style="121" customWidth="1"/>
    <col min="6918" max="6918" width="12.42578125" style="121" customWidth="1"/>
    <col min="6919" max="6919" width="14.5703125" style="121" customWidth="1"/>
    <col min="6920" max="6920" width="14.7109375" style="121" customWidth="1"/>
    <col min="6921" max="7167" width="9.140625" style="121"/>
    <col min="7168" max="7168" width="46.5703125" style="121" customWidth="1"/>
    <col min="7169" max="7169" width="1" style="121" customWidth="1"/>
    <col min="7170" max="7170" width="20" style="121" customWidth="1"/>
    <col min="7171" max="7171" width="10" style="121" customWidth="1"/>
    <col min="7172" max="7172" width="9.42578125" style="121" customWidth="1"/>
    <col min="7173" max="7173" width="14.140625" style="121" customWidth="1"/>
    <col min="7174" max="7174" width="12.42578125" style="121" customWidth="1"/>
    <col min="7175" max="7175" width="14.5703125" style="121" customWidth="1"/>
    <col min="7176" max="7176" width="14.7109375" style="121" customWidth="1"/>
    <col min="7177" max="7423" width="9.140625" style="121"/>
    <col min="7424" max="7424" width="46.5703125" style="121" customWidth="1"/>
    <col min="7425" max="7425" width="1" style="121" customWidth="1"/>
    <col min="7426" max="7426" width="20" style="121" customWidth="1"/>
    <col min="7427" max="7427" width="10" style="121" customWidth="1"/>
    <col min="7428" max="7428" width="9.42578125" style="121" customWidth="1"/>
    <col min="7429" max="7429" width="14.140625" style="121" customWidth="1"/>
    <col min="7430" max="7430" width="12.42578125" style="121" customWidth="1"/>
    <col min="7431" max="7431" width="14.5703125" style="121" customWidth="1"/>
    <col min="7432" max="7432" width="14.7109375" style="121" customWidth="1"/>
    <col min="7433" max="7679" width="9.140625" style="121"/>
    <col min="7680" max="7680" width="46.5703125" style="121" customWidth="1"/>
    <col min="7681" max="7681" width="1" style="121" customWidth="1"/>
    <col min="7682" max="7682" width="20" style="121" customWidth="1"/>
    <col min="7683" max="7683" width="10" style="121" customWidth="1"/>
    <col min="7684" max="7684" width="9.42578125" style="121" customWidth="1"/>
    <col min="7685" max="7685" width="14.140625" style="121" customWidth="1"/>
    <col min="7686" max="7686" width="12.42578125" style="121" customWidth="1"/>
    <col min="7687" max="7687" width="14.5703125" style="121" customWidth="1"/>
    <col min="7688" max="7688" width="14.7109375" style="121" customWidth="1"/>
    <col min="7689" max="7935" width="9.140625" style="121"/>
    <col min="7936" max="7936" width="46.5703125" style="121" customWidth="1"/>
    <col min="7937" max="7937" width="1" style="121" customWidth="1"/>
    <col min="7938" max="7938" width="20" style="121" customWidth="1"/>
    <col min="7939" max="7939" width="10" style="121" customWidth="1"/>
    <col min="7940" max="7940" width="9.42578125" style="121" customWidth="1"/>
    <col min="7941" max="7941" width="14.140625" style="121" customWidth="1"/>
    <col min="7942" max="7942" width="12.42578125" style="121" customWidth="1"/>
    <col min="7943" max="7943" width="14.5703125" style="121" customWidth="1"/>
    <col min="7944" max="7944" width="14.7109375" style="121" customWidth="1"/>
    <col min="7945" max="8191" width="9.140625" style="121"/>
    <col min="8192" max="8192" width="46.5703125" style="121" customWidth="1"/>
    <col min="8193" max="8193" width="1" style="121" customWidth="1"/>
    <col min="8194" max="8194" width="20" style="121" customWidth="1"/>
    <col min="8195" max="8195" width="10" style="121" customWidth="1"/>
    <col min="8196" max="8196" width="9.42578125" style="121" customWidth="1"/>
    <col min="8197" max="8197" width="14.140625" style="121" customWidth="1"/>
    <col min="8198" max="8198" width="12.42578125" style="121" customWidth="1"/>
    <col min="8199" max="8199" width="14.5703125" style="121" customWidth="1"/>
    <col min="8200" max="8200" width="14.7109375" style="121" customWidth="1"/>
    <col min="8201" max="8447" width="9.140625" style="121"/>
    <col min="8448" max="8448" width="46.5703125" style="121" customWidth="1"/>
    <col min="8449" max="8449" width="1" style="121" customWidth="1"/>
    <col min="8450" max="8450" width="20" style="121" customWidth="1"/>
    <col min="8451" max="8451" width="10" style="121" customWidth="1"/>
    <col min="8452" max="8452" width="9.42578125" style="121" customWidth="1"/>
    <col min="8453" max="8453" width="14.140625" style="121" customWidth="1"/>
    <col min="8454" max="8454" width="12.42578125" style="121" customWidth="1"/>
    <col min="8455" max="8455" width="14.5703125" style="121" customWidth="1"/>
    <col min="8456" max="8456" width="14.7109375" style="121" customWidth="1"/>
    <col min="8457" max="8703" width="9.140625" style="121"/>
    <col min="8704" max="8704" width="46.5703125" style="121" customWidth="1"/>
    <col min="8705" max="8705" width="1" style="121" customWidth="1"/>
    <col min="8706" max="8706" width="20" style="121" customWidth="1"/>
    <col min="8707" max="8707" width="10" style="121" customWidth="1"/>
    <col min="8708" max="8708" width="9.42578125" style="121" customWidth="1"/>
    <col min="8709" max="8709" width="14.140625" style="121" customWidth="1"/>
    <col min="8710" max="8710" width="12.42578125" style="121" customWidth="1"/>
    <col min="8711" max="8711" width="14.5703125" style="121" customWidth="1"/>
    <col min="8712" max="8712" width="14.7109375" style="121" customWidth="1"/>
    <col min="8713" max="8959" width="9.140625" style="121"/>
    <col min="8960" max="8960" width="46.5703125" style="121" customWidth="1"/>
    <col min="8961" max="8961" width="1" style="121" customWidth="1"/>
    <col min="8962" max="8962" width="20" style="121" customWidth="1"/>
    <col min="8963" max="8963" width="10" style="121" customWidth="1"/>
    <col min="8964" max="8964" width="9.42578125" style="121" customWidth="1"/>
    <col min="8965" max="8965" width="14.140625" style="121" customWidth="1"/>
    <col min="8966" max="8966" width="12.42578125" style="121" customWidth="1"/>
    <col min="8967" max="8967" width="14.5703125" style="121" customWidth="1"/>
    <col min="8968" max="8968" width="14.7109375" style="121" customWidth="1"/>
    <col min="8969" max="9215" width="9.140625" style="121"/>
    <col min="9216" max="9216" width="46.5703125" style="121" customWidth="1"/>
    <col min="9217" max="9217" width="1" style="121" customWidth="1"/>
    <col min="9218" max="9218" width="20" style="121" customWidth="1"/>
    <col min="9219" max="9219" width="10" style="121" customWidth="1"/>
    <col min="9220" max="9220" width="9.42578125" style="121" customWidth="1"/>
    <col min="9221" max="9221" width="14.140625" style="121" customWidth="1"/>
    <col min="9222" max="9222" width="12.42578125" style="121" customWidth="1"/>
    <col min="9223" max="9223" width="14.5703125" style="121" customWidth="1"/>
    <col min="9224" max="9224" width="14.7109375" style="121" customWidth="1"/>
    <col min="9225" max="9471" width="9.140625" style="121"/>
    <col min="9472" max="9472" width="46.5703125" style="121" customWidth="1"/>
    <col min="9473" max="9473" width="1" style="121" customWidth="1"/>
    <col min="9474" max="9474" width="20" style="121" customWidth="1"/>
    <col min="9475" max="9475" width="10" style="121" customWidth="1"/>
    <col min="9476" max="9476" width="9.42578125" style="121" customWidth="1"/>
    <col min="9477" max="9477" width="14.140625" style="121" customWidth="1"/>
    <col min="9478" max="9478" width="12.42578125" style="121" customWidth="1"/>
    <col min="9479" max="9479" width="14.5703125" style="121" customWidth="1"/>
    <col min="9480" max="9480" width="14.7109375" style="121" customWidth="1"/>
    <col min="9481" max="9727" width="9.140625" style="121"/>
    <col min="9728" max="9728" width="46.5703125" style="121" customWidth="1"/>
    <col min="9729" max="9729" width="1" style="121" customWidth="1"/>
    <col min="9730" max="9730" width="20" style="121" customWidth="1"/>
    <col min="9731" max="9731" width="10" style="121" customWidth="1"/>
    <col min="9732" max="9732" width="9.42578125" style="121" customWidth="1"/>
    <col min="9733" max="9733" width="14.140625" style="121" customWidth="1"/>
    <col min="9734" max="9734" width="12.42578125" style="121" customWidth="1"/>
    <col min="9735" max="9735" width="14.5703125" style="121" customWidth="1"/>
    <col min="9736" max="9736" width="14.7109375" style="121" customWidth="1"/>
    <col min="9737" max="9983" width="9.140625" style="121"/>
    <col min="9984" max="9984" width="46.5703125" style="121" customWidth="1"/>
    <col min="9985" max="9985" width="1" style="121" customWidth="1"/>
    <col min="9986" max="9986" width="20" style="121" customWidth="1"/>
    <col min="9987" max="9987" width="10" style="121" customWidth="1"/>
    <col min="9988" max="9988" width="9.42578125" style="121" customWidth="1"/>
    <col min="9989" max="9989" width="14.140625" style="121" customWidth="1"/>
    <col min="9990" max="9990" width="12.42578125" style="121" customWidth="1"/>
    <col min="9991" max="9991" width="14.5703125" style="121" customWidth="1"/>
    <col min="9992" max="9992" width="14.7109375" style="121" customWidth="1"/>
    <col min="9993" max="10239" width="9.140625" style="121"/>
    <col min="10240" max="10240" width="46.5703125" style="121" customWidth="1"/>
    <col min="10241" max="10241" width="1" style="121" customWidth="1"/>
    <col min="10242" max="10242" width="20" style="121" customWidth="1"/>
    <col min="10243" max="10243" width="10" style="121" customWidth="1"/>
    <col min="10244" max="10244" width="9.42578125" style="121" customWidth="1"/>
    <col min="10245" max="10245" width="14.140625" style="121" customWidth="1"/>
    <col min="10246" max="10246" width="12.42578125" style="121" customWidth="1"/>
    <col min="10247" max="10247" width="14.5703125" style="121" customWidth="1"/>
    <col min="10248" max="10248" width="14.7109375" style="121" customWidth="1"/>
    <col min="10249" max="10495" width="9.140625" style="121"/>
    <col min="10496" max="10496" width="46.5703125" style="121" customWidth="1"/>
    <col min="10497" max="10497" width="1" style="121" customWidth="1"/>
    <col min="10498" max="10498" width="20" style="121" customWidth="1"/>
    <col min="10499" max="10499" width="10" style="121" customWidth="1"/>
    <col min="10500" max="10500" width="9.42578125" style="121" customWidth="1"/>
    <col min="10501" max="10501" width="14.140625" style="121" customWidth="1"/>
    <col min="10502" max="10502" width="12.42578125" style="121" customWidth="1"/>
    <col min="10503" max="10503" width="14.5703125" style="121" customWidth="1"/>
    <col min="10504" max="10504" width="14.7109375" style="121" customWidth="1"/>
    <col min="10505" max="10751" width="9.140625" style="121"/>
    <col min="10752" max="10752" width="46.5703125" style="121" customWidth="1"/>
    <col min="10753" max="10753" width="1" style="121" customWidth="1"/>
    <col min="10754" max="10754" width="20" style="121" customWidth="1"/>
    <col min="10755" max="10755" width="10" style="121" customWidth="1"/>
    <col min="10756" max="10756" width="9.42578125" style="121" customWidth="1"/>
    <col min="10757" max="10757" width="14.140625" style="121" customWidth="1"/>
    <col min="10758" max="10758" width="12.42578125" style="121" customWidth="1"/>
    <col min="10759" max="10759" width="14.5703125" style="121" customWidth="1"/>
    <col min="10760" max="10760" width="14.7109375" style="121" customWidth="1"/>
    <col min="10761" max="11007" width="9.140625" style="121"/>
    <col min="11008" max="11008" width="46.5703125" style="121" customWidth="1"/>
    <col min="11009" max="11009" width="1" style="121" customWidth="1"/>
    <col min="11010" max="11010" width="20" style="121" customWidth="1"/>
    <col min="11011" max="11011" width="10" style="121" customWidth="1"/>
    <col min="11012" max="11012" width="9.42578125" style="121" customWidth="1"/>
    <col min="11013" max="11013" width="14.140625" style="121" customWidth="1"/>
    <col min="11014" max="11014" width="12.42578125" style="121" customWidth="1"/>
    <col min="11015" max="11015" width="14.5703125" style="121" customWidth="1"/>
    <col min="11016" max="11016" width="14.7109375" style="121" customWidth="1"/>
    <col min="11017" max="11263" width="9.140625" style="121"/>
    <col min="11264" max="11264" width="46.5703125" style="121" customWidth="1"/>
    <col min="11265" max="11265" width="1" style="121" customWidth="1"/>
    <col min="11266" max="11266" width="20" style="121" customWidth="1"/>
    <col min="11267" max="11267" width="10" style="121" customWidth="1"/>
    <col min="11268" max="11268" width="9.42578125" style="121" customWidth="1"/>
    <col min="11269" max="11269" width="14.140625" style="121" customWidth="1"/>
    <col min="11270" max="11270" width="12.42578125" style="121" customWidth="1"/>
    <col min="11271" max="11271" width="14.5703125" style="121" customWidth="1"/>
    <col min="11272" max="11272" width="14.7109375" style="121" customWidth="1"/>
    <col min="11273" max="11519" width="9.140625" style="121"/>
    <col min="11520" max="11520" width="46.5703125" style="121" customWidth="1"/>
    <col min="11521" max="11521" width="1" style="121" customWidth="1"/>
    <col min="11522" max="11522" width="20" style="121" customWidth="1"/>
    <col min="11523" max="11523" width="10" style="121" customWidth="1"/>
    <col min="11524" max="11524" width="9.42578125" style="121" customWidth="1"/>
    <col min="11525" max="11525" width="14.140625" style="121" customWidth="1"/>
    <col min="11526" max="11526" width="12.42578125" style="121" customWidth="1"/>
    <col min="11527" max="11527" width="14.5703125" style="121" customWidth="1"/>
    <col min="11528" max="11528" width="14.7109375" style="121" customWidth="1"/>
    <col min="11529" max="11775" width="9.140625" style="121"/>
    <col min="11776" max="11776" width="46.5703125" style="121" customWidth="1"/>
    <col min="11777" max="11777" width="1" style="121" customWidth="1"/>
    <col min="11778" max="11778" width="20" style="121" customWidth="1"/>
    <col min="11779" max="11779" width="10" style="121" customWidth="1"/>
    <col min="11780" max="11780" width="9.42578125" style="121" customWidth="1"/>
    <col min="11781" max="11781" width="14.140625" style="121" customWidth="1"/>
    <col min="11782" max="11782" width="12.42578125" style="121" customWidth="1"/>
    <col min="11783" max="11783" width="14.5703125" style="121" customWidth="1"/>
    <col min="11784" max="11784" width="14.7109375" style="121" customWidth="1"/>
    <col min="11785" max="12031" width="9.140625" style="121"/>
    <col min="12032" max="12032" width="46.5703125" style="121" customWidth="1"/>
    <col min="12033" max="12033" width="1" style="121" customWidth="1"/>
    <col min="12034" max="12034" width="20" style="121" customWidth="1"/>
    <col min="12035" max="12035" width="10" style="121" customWidth="1"/>
    <col min="12036" max="12036" width="9.42578125" style="121" customWidth="1"/>
    <col min="12037" max="12037" width="14.140625" style="121" customWidth="1"/>
    <col min="12038" max="12038" width="12.42578125" style="121" customWidth="1"/>
    <col min="12039" max="12039" width="14.5703125" style="121" customWidth="1"/>
    <col min="12040" max="12040" width="14.7109375" style="121" customWidth="1"/>
    <col min="12041" max="12287" width="9.140625" style="121"/>
    <col min="12288" max="12288" width="46.5703125" style="121" customWidth="1"/>
    <col min="12289" max="12289" width="1" style="121" customWidth="1"/>
    <col min="12290" max="12290" width="20" style="121" customWidth="1"/>
    <col min="12291" max="12291" width="10" style="121" customWidth="1"/>
    <col min="12292" max="12292" width="9.42578125" style="121" customWidth="1"/>
    <col min="12293" max="12293" width="14.140625" style="121" customWidth="1"/>
    <col min="12294" max="12294" width="12.42578125" style="121" customWidth="1"/>
    <col min="12295" max="12295" width="14.5703125" style="121" customWidth="1"/>
    <col min="12296" max="12296" width="14.7109375" style="121" customWidth="1"/>
    <col min="12297" max="12543" width="9.140625" style="121"/>
    <col min="12544" max="12544" width="46.5703125" style="121" customWidth="1"/>
    <col min="12545" max="12545" width="1" style="121" customWidth="1"/>
    <col min="12546" max="12546" width="20" style="121" customWidth="1"/>
    <col min="12547" max="12547" width="10" style="121" customWidth="1"/>
    <col min="12548" max="12548" width="9.42578125" style="121" customWidth="1"/>
    <col min="12549" max="12549" width="14.140625" style="121" customWidth="1"/>
    <col min="12550" max="12550" width="12.42578125" style="121" customWidth="1"/>
    <col min="12551" max="12551" width="14.5703125" style="121" customWidth="1"/>
    <col min="12552" max="12552" width="14.7109375" style="121" customWidth="1"/>
    <col min="12553" max="12799" width="9.140625" style="121"/>
    <col min="12800" max="12800" width="46.5703125" style="121" customWidth="1"/>
    <col min="12801" max="12801" width="1" style="121" customWidth="1"/>
    <col min="12802" max="12802" width="20" style="121" customWidth="1"/>
    <col min="12803" max="12803" width="10" style="121" customWidth="1"/>
    <col min="12804" max="12804" width="9.42578125" style="121" customWidth="1"/>
    <col min="12805" max="12805" width="14.140625" style="121" customWidth="1"/>
    <col min="12806" max="12806" width="12.42578125" style="121" customWidth="1"/>
    <col min="12807" max="12807" width="14.5703125" style="121" customWidth="1"/>
    <col min="12808" max="12808" width="14.7109375" style="121" customWidth="1"/>
    <col min="12809" max="13055" width="9.140625" style="121"/>
    <col min="13056" max="13056" width="46.5703125" style="121" customWidth="1"/>
    <col min="13057" max="13057" width="1" style="121" customWidth="1"/>
    <col min="13058" max="13058" width="20" style="121" customWidth="1"/>
    <col min="13059" max="13059" width="10" style="121" customWidth="1"/>
    <col min="13060" max="13060" width="9.42578125" style="121" customWidth="1"/>
    <col min="13061" max="13061" width="14.140625" style="121" customWidth="1"/>
    <col min="13062" max="13062" width="12.42578125" style="121" customWidth="1"/>
    <col min="13063" max="13063" width="14.5703125" style="121" customWidth="1"/>
    <col min="13064" max="13064" width="14.7109375" style="121" customWidth="1"/>
    <col min="13065" max="13311" width="9.140625" style="121"/>
    <col min="13312" max="13312" width="46.5703125" style="121" customWidth="1"/>
    <col min="13313" max="13313" width="1" style="121" customWidth="1"/>
    <col min="13314" max="13314" width="20" style="121" customWidth="1"/>
    <col min="13315" max="13315" width="10" style="121" customWidth="1"/>
    <col min="13316" max="13316" width="9.42578125" style="121" customWidth="1"/>
    <col min="13317" max="13317" width="14.140625" style="121" customWidth="1"/>
    <col min="13318" max="13318" width="12.42578125" style="121" customWidth="1"/>
    <col min="13319" max="13319" width="14.5703125" style="121" customWidth="1"/>
    <col min="13320" max="13320" width="14.7109375" style="121" customWidth="1"/>
    <col min="13321" max="13567" width="9.140625" style="121"/>
    <col min="13568" max="13568" width="46.5703125" style="121" customWidth="1"/>
    <col min="13569" max="13569" width="1" style="121" customWidth="1"/>
    <col min="13570" max="13570" width="20" style="121" customWidth="1"/>
    <col min="13571" max="13571" width="10" style="121" customWidth="1"/>
    <col min="13572" max="13572" width="9.42578125" style="121" customWidth="1"/>
    <col min="13573" max="13573" width="14.140625" style="121" customWidth="1"/>
    <col min="13574" max="13574" width="12.42578125" style="121" customWidth="1"/>
    <col min="13575" max="13575" width="14.5703125" style="121" customWidth="1"/>
    <col min="13576" max="13576" width="14.7109375" style="121" customWidth="1"/>
    <col min="13577" max="13823" width="9.140625" style="121"/>
    <col min="13824" max="13824" width="46.5703125" style="121" customWidth="1"/>
    <col min="13825" max="13825" width="1" style="121" customWidth="1"/>
    <col min="13826" max="13826" width="20" style="121" customWidth="1"/>
    <col min="13827" max="13827" width="10" style="121" customWidth="1"/>
    <col min="13828" max="13828" width="9.42578125" style="121" customWidth="1"/>
    <col min="13829" max="13829" width="14.140625" style="121" customWidth="1"/>
    <col min="13830" max="13830" width="12.42578125" style="121" customWidth="1"/>
    <col min="13831" max="13831" width="14.5703125" style="121" customWidth="1"/>
    <col min="13832" max="13832" width="14.7109375" style="121" customWidth="1"/>
    <col min="13833" max="14079" width="9.140625" style="121"/>
    <col min="14080" max="14080" width="46.5703125" style="121" customWidth="1"/>
    <col min="14081" max="14081" width="1" style="121" customWidth="1"/>
    <col min="14082" max="14082" width="20" style="121" customWidth="1"/>
    <col min="14083" max="14083" width="10" style="121" customWidth="1"/>
    <col min="14084" max="14084" width="9.42578125" style="121" customWidth="1"/>
    <col min="14085" max="14085" width="14.140625" style="121" customWidth="1"/>
    <col min="14086" max="14086" width="12.42578125" style="121" customWidth="1"/>
    <col min="14087" max="14087" width="14.5703125" style="121" customWidth="1"/>
    <col min="14088" max="14088" width="14.7109375" style="121" customWidth="1"/>
    <col min="14089" max="14335" width="9.140625" style="121"/>
    <col min="14336" max="14336" width="46.5703125" style="121" customWidth="1"/>
    <col min="14337" max="14337" width="1" style="121" customWidth="1"/>
    <col min="14338" max="14338" width="20" style="121" customWidth="1"/>
    <col min="14339" max="14339" width="10" style="121" customWidth="1"/>
    <col min="14340" max="14340" width="9.42578125" style="121" customWidth="1"/>
    <col min="14341" max="14341" width="14.140625" style="121" customWidth="1"/>
    <col min="14342" max="14342" width="12.42578125" style="121" customWidth="1"/>
    <col min="14343" max="14343" width="14.5703125" style="121" customWidth="1"/>
    <col min="14344" max="14344" width="14.7109375" style="121" customWidth="1"/>
    <col min="14345" max="14591" width="9.140625" style="121"/>
    <col min="14592" max="14592" width="46.5703125" style="121" customWidth="1"/>
    <col min="14593" max="14593" width="1" style="121" customWidth="1"/>
    <col min="14594" max="14594" width="20" style="121" customWidth="1"/>
    <col min="14595" max="14595" width="10" style="121" customWidth="1"/>
    <col min="14596" max="14596" width="9.42578125" style="121" customWidth="1"/>
    <col min="14597" max="14597" width="14.140625" style="121" customWidth="1"/>
    <col min="14598" max="14598" width="12.42578125" style="121" customWidth="1"/>
    <col min="14599" max="14599" width="14.5703125" style="121" customWidth="1"/>
    <col min="14600" max="14600" width="14.7109375" style="121" customWidth="1"/>
    <col min="14601" max="14847" width="9.140625" style="121"/>
    <col min="14848" max="14848" width="46.5703125" style="121" customWidth="1"/>
    <col min="14849" max="14849" width="1" style="121" customWidth="1"/>
    <col min="14850" max="14850" width="20" style="121" customWidth="1"/>
    <col min="14851" max="14851" width="10" style="121" customWidth="1"/>
    <col min="14852" max="14852" width="9.42578125" style="121" customWidth="1"/>
    <col min="14853" max="14853" width="14.140625" style="121" customWidth="1"/>
    <col min="14854" max="14854" width="12.42578125" style="121" customWidth="1"/>
    <col min="14855" max="14855" width="14.5703125" style="121" customWidth="1"/>
    <col min="14856" max="14856" width="14.7109375" style="121" customWidth="1"/>
    <col min="14857" max="15103" width="9.140625" style="121"/>
    <col min="15104" max="15104" width="46.5703125" style="121" customWidth="1"/>
    <col min="15105" max="15105" width="1" style="121" customWidth="1"/>
    <col min="15106" max="15106" width="20" style="121" customWidth="1"/>
    <col min="15107" max="15107" width="10" style="121" customWidth="1"/>
    <col min="15108" max="15108" width="9.42578125" style="121" customWidth="1"/>
    <col min="15109" max="15109" width="14.140625" style="121" customWidth="1"/>
    <col min="15110" max="15110" width="12.42578125" style="121" customWidth="1"/>
    <col min="15111" max="15111" width="14.5703125" style="121" customWidth="1"/>
    <col min="15112" max="15112" width="14.7109375" style="121" customWidth="1"/>
    <col min="15113" max="15359" width="9.140625" style="121"/>
    <col min="15360" max="15360" width="46.5703125" style="121" customWidth="1"/>
    <col min="15361" max="15361" width="1" style="121" customWidth="1"/>
    <col min="15362" max="15362" width="20" style="121" customWidth="1"/>
    <col min="15363" max="15363" width="10" style="121" customWidth="1"/>
    <col min="15364" max="15364" width="9.42578125" style="121" customWidth="1"/>
    <col min="15365" max="15365" width="14.140625" style="121" customWidth="1"/>
    <col min="15366" max="15366" width="12.42578125" style="121" customWidth="1"/>
    <col min="15367" max="15367" width="14.5703125" style="121" customWidth="1"/>
    <col min="15368" max="15368" width="14.7109375" style="121" customWidth="1"/>
    <col min="15369" max="15615" width="9.140625" style="121"/>
    <col min="15616" max="15616" width="46.5703125" style="121" customWidth="1"/>
    <col min="15617" max="15617" width="1" style="121" customWidth="1"/>
    <col min="15618" max="15618" width="20" style="121" customWidth="1"/>
    <col min="15619" max="15619" width="10" style="121" customWidth="1"/>
    <col min="15620" max="15620" width="9.42578125" style="121" customWidth="1"/>
    <col min="15621" max="15621" width="14.140625" style="121" customWidth="1"/>
    <col min="15622" max="15622" width="12.42578125" style="121" customWidth="1"/>
    <col min="15623" max="15623" width="14.5703125" style="121" customWidth="1"/>
    <col min="15624" max="15624" width="14.7109375" style="121" customWidth="1"/>
    <col min="15625" max="15871" width="9.140625" style="121"/>
    <col min="15872" max="15872" width="46.5703125" style="121" customWidth="1"/>
    <col min="15873" max="15873" width="1" style="121" customWidth="1"/>
    <col min="15874" max="15874" width="20" style="121" customWidth="1"/>
    <col min="15875" max="15875" width="10" style="121" customWidth="1"/>
    <col min="15876" max="15876" width="9.42578125" style="121" customWidth="1"/>
    <col min="15877" max="15877" width="14.140625" style="121" customWidth="1"/>
    <col min="15878" max="15878" width="12.42578125" style="121" customWidth="1"/>
    <col min="15879" max="15879" width="14.5703125" style="121" customWidth="1"/>
    <col min="15880" max="15880" width="14.7109375" style="121" customWidth="1"/>
    <col min="15881" max="16127" width="9.140625" style="121"/>
    <col min="16128" max="16128" width="46.5703125" style="121" customWidth="1"/>
    <col min="16129" max="16129" width="1" style="121" customWidth="1"/>
    <col min="16130" max="16130" width="20" style="121" customWidth="1"/>
    <col min="16131" max="16131" width="10" style="121" customWidth="1"/>
    <col min="16132" max="16132" width="9.42578125" style="121" customWidth="1"/>
    <col min="16133" max="16133" width="14.140625" style="121" customWidth="1"/>
    <col min="16134" max="16134" width="12.42578125" style="121" customWidth="1"/>
    <col min="16135" max="16135" width="14.5703125" style="121" customWidth="1"/>
    <col min="16136" max="16136" width="14.7109375" style="121" customWidth="1"/>
    <col min="16137" max="16384" width="9.140625" style="121"/>
  </cols>
  <sheetData>
    <row r="1" spans="1:22">
      <c r="A1" s="39"/>
      <c r="B1" s="40" t="s">
        <v>165</v>
      </c>
      <c r="C1" s="531" t="str">
        <f>[1]Kadar.ode.!C1</f>
        <v>КЛИНИЧКИ ЦЕНТАР Ниш</v>
      </c>
      <c r="D1" s="541"/>
      <c r="E1" s="541"/>
      <c r="F1" s="541"/>
      <c r="G1" s="542"/>
      <c r="H1" s="748"/>
      <c r="I1" s="749"/>
      <c r="J1" s="750"/>
      <c r="K1" s="750"/>
      <c r="L1" s="750"/>
      <c r="M1" s="750"/>
      <c r="N1" s="750"/>
      <c r="O1" s="750"/>
      <c r="P1" s="750"/>
      <c r="Q1" s="750"/>
      <c r="R1" s="750"/>
      <c r="S1" s="750"/>
      <c r="T1" s="750"/>
      <c r="U1" s="750"/>
      <c r="V1" s="750"/>
    </row>
    <row r="2" spans="1:22">
      <c r="A2" s="39"/>
      <c r="B2" s="40" t="s">
        <v>166</v>
      </c>
      <c r="C2" s="531" t="s">
        <v>9737</v>
      </c>
      <c r="D2" s="541"/>
      <c r="E2" s="541"/>
      <c r="F2" s="541"/>
      <c r="G2" s="542"/>
      <c r="H2" s="748"/>
      <c r="I2" s="751"/>
      <c r="J2" s="750"/>
      <c r="K2" s="750"/>
      <c r="L2" s="750"/>
      <c r="M2" s="750"/>
      <c r="N2" s="750"/>
      <c r="O2" s="750"/>
      <c r="P2" s="750"/>
      <c r="Q2" s="750"/>
      <c r="R2" s="750"/>
    </row>
    <row r="3" spans="1:22">
      <c r="A3" s="39"/>
      <c r="B3" s="40" t="s">
        <v>167</v>
      </c>
      <c r="C3" s="531" t="s">
        <v>20730</v>
      </c>
      <c r="D3" s="541"/>
      <c r="E3" s="541"/>
      <c r="F3" s="541"/>
      <c r="G3" s="542"/>
      <c r="H3" s="748"/>
      <c r="I3" s="751"/>
      <c r="J3" s="750"/>
      <c r="K3" s="750"/>
      <c r="L3" s="750"/>
      <c r="M3" s="750"/>
      <c r="N3" s="750"/>
      <c r="O3" s="750"/>
      <c r="P3" s="750"/>
      <c r="Q3" s="750"/>
      <c r="R3" s="750"/>
      <c r="S3" s="750"/>
      <c r="T3" s="750"/>
      <c r="U3" s="750"/>
      <c r="V3" s="750"/>
    </row>
    <row r="4" spans="1:22" ht="14.25">
      <c r="A4" s="39"/>
      <c r="B4" s="40" t="s">
        <v>9711</v>
      </c>
      <c r="C4" s="34" t="s">
        <v>190</v>
      </c>
      <c r="D4" s="752"/>
      <c r="E4" s="752"/>
      <c r="F4" s="752"/>
      <c r="G4" s="753"/>
      <c r="H4" s="754"/>
      <c r="I4" s="751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/>
    </row>
    <row r="5" spans="1:22">
      <c r="G5" s="756"/>
      <c r="H5" s="756"/>
    </row>
    <row r="6" spans="1:22" ht="123" customHeight="1" thickBot="1">
      <c r="A6" s="757"/>
      <c r="B6" s="757"/>
      <c r="C6" s="758" t="s">
        <v>175</v>
      </c>
      <c r="D6" s="758" t="s">
        <v>47</v>
      </c>
      <c r="E6" s="758" t="s">
        <v>64</v>
      </c>
      <c r="F6" s="758" t="s">
        <v>172</v>
      </c>
      <c r="G6" s="758" t="s">
        <v>14535</v>
      </c>
      <c r="H6" s="758" t="s">
        <v>1796</v>
      </c>
      <c r="I6" s="758" t="s">
        <v>1795</v>
      </c>
    </row>
    <row r="7" spans="1:22" ht="6" customHeight="1" thickTop="1" thickBot="1">
      <c r="A7" s="757"/>
      <c r="B7" s="757"/>
      <c r="C7" s="759"/>
      <c r="D7" s="759"/>
      <c r="E7" s="759"/>
      <c r="F7" s="759"/>
      <c r="G7" s="759"/>
      <c r="H7" s="759"/>
    </row>
    <row r="8" spans="1:22" ht="16.5" thickTop="1" thickBot="1">
      <c r="A8" s="757" t="s">
        <v>58</v>
      </c>
      <c r="B8" s="757"/>
      <c r="C8" s="759">
        <f>SUM(Kadar.ode!I41,Kadar.dne.bol.dij.!E35,Kadar.zaj.med.del.!D36)</f>
        <v>919</v>
      </c>
      <c r="D8" s="760">
        <f>Kadar.ode!P41+Kadar.dne.bol.dij.!H35+Kadar.zaj.med.del.!J36</f>
        <v>722</v>
      </c>
      <c r="E8" s="760">
        <f>C8-D8</f>
        <v>197</v>
      </c>
      <c r="F8" s="759">
        <v>0</v>
      </c>
      <c r="G8" s="759">
        <f>C8+F8</f>
        <v>919</v>
      </c>
      <c r="H8" s="761"/>
      <c r="I8" s="762">
        <v>0</v>
      </c>
    </row>
    <row r="9" spans="1:22" ht="16.5" thickTop="1" thickBot="1">
      <c r="A9" s="757" t="s">
        <v>59</v>
      </c>
      <c r="B9" s="757"/>
      <c r="C9" s="759">
        <v>5</v>
      </c>
      <c r="D9" s="759">
        <v>5</v>
      </c>
      <c r="E9" s="760">
        <f t="shared" ref="E9:E14" si="0">C9-D9</f>
        <v>0</v>
      </c>
      <c r="F9" s="759">
        <v>0</v>
      </c>
      <c r="G9" s="759">
        <f t="shared" ref="G9:G13" si="1">C9+F9</f>
        <v>5</v>
      </c>
      <c r="H9" s="761"/>
      <c r="I9" s="761"/>
    </row>
    <row r="10" spans="1:22" ht="16.5" thickTop="1" thickBot="1">
      <c r="A10" s="757" t="s">
        <v>60</v>
      </c>
      <c r="B10" s="757"/>
      <c r="C10" s="759">
        <f>Kadar.ode!R41+Kadar.dne.bol.dij.!J35+Kadar.zaj.med.del.!L36</f>
        <v>2040</v>
      </c>
      <c r="D10" s="760">
        <f>Kadar.ode!X41+Kadar.dne.bol.dij.!K35+Kadar.zaj.med.del.!O36</f>
        <v>1739</v>
      </c>
      <c r="E10" s="760">
        <f t="shared" si="0"/>
        <v>301</v>
      </c>
      <c r="F10" s="759">
        <v>0</v>
      </c>
      <c r="G10" s="759">
        <f t="shared" si="1"/>
        <v>2040</v>
      </c>
      <c r="H10" s="761">
        <v>25</v>
      </c>
      <c r="I10" s="761">
        <v>24</v>
      </c>
    </row>
    <row r="11" spans="1:22" ht="16.5" thickTop="1" thickBot="1">
      <c r="A11" s="757" t="s">
        <v>61</v>
      </c>
      <c r="B11" s="757"/>
      <c r="C11" s="760">
        <f>Kadar.ode!Z41+Kadar.zaj.med.del.!Q36</f>
        <v>42</v>
      </c>
      <c r="D11" s="759">
        <v>38</v>
      </c>
      <c r="E11" s="760">
        <f t="shared" si="0"/>
        <v>4</v>
      </c>
      <c r="F11" s="759">
        <v>0</v>
      </c>
      <c r="G11" s="759">
        <f t="shared" si="1"/>
        <v>42</v>
      </c>
      <c r="H11" s="761"/>
      <c r="I11" s="761"/>
    </row>
    <row r="12" spans="1:22" ht="16.5" thickTop="1" thickBot="1">
      <c r="A12" s="757" t="s">
        <v>62</v>
      </c>
      <c r="B12" s="757"/>
      <c r="C12" s="759">
        <f>Kadar.nem.!B22</f>
        <v>169</v>
      </c>
      <c r="D12" s="759">
        <v>140</v>
      </c>
      <c r="E12" s="760">
        <f t="shared" si="0"/>
        <v>29</v>
      </c>
      <c r="F12" s="759">
        <v>0</v>
      </c>
      <c r="G12" s="759">
        <f t="shared" si="1"/>
        <v>169</v>
      </c>
      <c r="H12" s="761">
        <v>3</v>
      </c>
      <c r="I12" s="761"/>
    </row>
    <row r="13" spans="1:22" ht="16.5" thickTop="1" thickBot="1">
      <c r="A13" s="757" t="s">
        <v>63</v>
      </c>
      <c r="B13" s="757"/>
      <c r="C13" s="759">
        <f>Kadar.nem.!E22</f>
        <v>534</v>
      </c>
      <c r="D13" s="759">
        <v>544</v>
      </c>
      <c r="E13" s="760">
        <f t="shared" si="0"/>
        <v>-10</v>
      </c>
      <c r="F13" s="759">
        <v>0</v>
      </c>
      <c r="G13" s="759">
        <f t="shared" si="1"/>
        <v>534</v>
      </c>
      <c r="H13" s="761"/>
      <c r="I13" s="761">
        <v>18</v>
      </c>
    </row>
    <row r="14" spans="1:22" ht="16.5" thickTop="1" thickBot="1">
      <c r="A14" s="757" t="s">
        <v>2</v>
      </c>
      <c r="B14" s="757"/>
      <c r="C14" s="759">
        <f>SUM(C8:C13)</f>
        <v>3709</v>
      </c>
      <c r="D14" s="760">
        <f>SUM(D8:D13)</f>
        <v>3188</v>
      </c>
      <c r="E14" s="760">
        <f t="shared" si="0"/>
        <v>521</v>
      </c>
      <c r="F14" s="759">
        <v>0</v>
      </c>
      <c r="G14" s="759">
        <f>SUM(G8:G13)</f>
        <v>3709</v>
      </c>
      <c r="H14" s="761">
        <f>SUM(H8:H13)</f>
        <v>28</v>
      </c>
      <c r="I14" s="761">
        <f>SUM(I8:I13)</f>
        <v>42</v>
      </c>
    </row>
    <row r="15" spans="1:22" ht="13.5" thickTop="1"/>
    <row r="16" spans="1:22" ht="15" customHeight="1">
      <c r="A16" s="993" t="s">
        <v>14536</v>
      </c>
      <c r="B16" s="993"/>
      <c r="C16" s="993"/>
      <c r="D16" s="993"/>
      <c r="E16" s="993"/>
      <c r="F16" s="993"/>
      <c r="G16" s="993"/>
      <c r="H16" s="993"/>
      <c r="I16" s="993"/>
    </row>
    <row r="17" spans="1:9" ht="15" customHeight="1">
      <c r="A17" s="993"/>
      <c r="B17" s="993"/>
      <c r="C17" s="993"/>
      <c r="D17" s="993"/>
      <c r="E17" s="993"/>
      <c r="F17" s="993"/>
      <c r="G17" s="993"/>
      <c r="H17" s="993"/>
      <c r="I17" s="993"/>
    </row>
  </sheetData>
  <mergeCells count="1">
    <mergeCell ref="A16:I17"/>
  </mergeCells>
  <pageMargins left="0.25" right="0.25" top="0.75" bottom="0.75" header="0.3" footer="0.3"/>
  <pageSetup paperSize="9" scale="9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76A24-AB75-43AC-968B-43DF99C4B451}">
  <sheetPr codeName="Sheet7"/>
  <dimension ref="A1:L139"/>
  <sheetViews>
    <sheetView view="pageBreakPreview" zoomScaleSheetLayoutView="100" workbookViewId="0">
      <selection activeCell="G122" sqref="G122"/>
    </sheetView>
  </sheetViews>
  <sheetFormatPr defaultRowHeight="12.75"/>
  <cols>
    <col min="1" max="1" width="7.5703125" style="121" customWidth="1"/>
    <col min="2" max="2" width="26.7109375" style="121" customWidth="1"/>
    <col min="3" max="3" width="9.7109375" style="121" bestFit="1" customWidth="1"/>
    <col min="4" max="6" width="9.140625" style="121"/>
    <col min="7" max="7" width="9.85546875" style="121" bestFit="1" customWidth="1"/>
    <col min="8" max="16384" width="9.140625" style="121"/>
  </cols>
  <sheetData>
    <row r="1" spans="1:12">
      <c r="A1" s="222"/>
      <c r="B1" s="223" t="s">
        <v>165</v>
      </c>
      <c r="C1" s="33" t="s">
        <v>9736</v>
      </c>
      <c r="D1" s="35"/>
      <c r="E1" s="35"/>
      <c r="F1" s="35"/>
      <c r="G1" s="37"/>
    </row>
    <row r="2" spans="1:12">
      <c r="A2" s="222"/>
      <c r="B2" s="223" t="s">
        <v>166</v>
      </c>
      <c r="C2" s="33">
        <v>7370989</v>
      </c>
      <c r="D2" s="35"/>
      <c r="E2" s="35"/>
      <c r="F2" s="35"/>
      <c r="G2" s="37"/>
    </row>
    <row r="3" spans="1:12">
      <c r="A3" s="222"/>
      <c r="B3" s="223"/>
      <c r="C3" s="33"/>
      <c r="D3" s="35"/>
      <c r="E3" s="35"/>
      <c r="F3" s="35"/>
      <c r="G3" s="37"/>
    </row>
    <row r="4" spans="1:12" ht="14.25">
      <c r="A4" s="222"/>
      <c r="B4" s="223" t="s">
        <v>9711</v>
      </c>
      <c r="C4" s="34" t="s">
        <v>196</v>
      </c>
      <c r="D4" s="36"/>
      <c r="E4" s="36"/>
      <c r="F4" s="36"/>
      <c r="G4" s="38"/>
    </row>
    <row r="6" spans="1:12" ht="33.75" customHeight="1">
      <c r="A6" s="1009" t="s">
        <v>163</v>
      </c>
      <c r="B6" s="1009" t="s">
        <v>54</v>
      </c>
      <c r="C6" s="1010" t="s">
        <v>191</v>
      </c>
      <c r="D6" s="1011"/>
      <c r="E6" s="1007" t="s">
        <v>192</v>
      </c>
      <c r="F6" s="1007"/>
      <c r="G6" s="1007" t="s">
        <v>195</v>
      </c>
      <c r="H6" s="1007"/>
      <c r="I6" s="1007" t="s">
        <v>193</v>
      </c>
      <c r="J6" s="1007"/>
      <c r="K6" s="1007" t="s">
        <v>194</v>
      </c>
      <c r="L6" s="1007"/>
    </row>
    <row r="7" spans="1:12" ht="27.75" customHeight="1" thickBot="1">
      <c r="A7" s="996"/>
      <c r="B7" s="996"/>
      <c r="C7" s="224" t="s">
        <v>1</v>
      </c>
      <c r="D7" s="225" t="s">
        <v>0</v>
      </c>
      <c r="E7" s="177" t="s">
        <v>19865</v>
      </c>
      <c r="F7" s="177" t="s">
        <v>19873</v>
      </c>
      <c r="G7" s="177" t="s">
        <v>19865</v>
      </c>
      <c r="H7" s="177" t="s">
        <v>19873</v>
      </c>
      <c r="I7" s="177" t="s">
        <v>19865</v>
      </c>
      <c r="J7" s="177" t="s">
        <v>19873</v>
      </c>
      <c r="K7" s="177" t="s">
        <v>19865</v>
      </c>
      <c r="L7" s="177" t="s">
        <v>19873</v>
      </c>
    </row>
    <row r="8" spans="1:12" ht="14.25" thickTop="1" thickBot="1">
      <c r="A8" s="226"/>
      <c r="B8" s="997" t="s">
        <v>9715</v>
      </c>
      <c r="C8" s="227" t="s">
        <v>2</v>
      </c>
      <c r="D8" s="228">
        <v>30</v>
      </c>
      <c r="E8" s="229">
        <v>1327</v>
      </c>
      <c r="F8" s="229">
        <v>1167.55</v>
      </c>
      <c r="G8" s="229">
        <v>7417</v>
      </c>
      <c r="H8" s="230">
        <f>D8*365*0.8</f>
        <v>8760</v>
      </c>
      <c r="I8" s="231">
        <f t="shared" ref="I8:J23" si="0">G8/E8</f>
        <v>5.5892991710625468</v>
      </c>
      <c r="J8" s="231">
        <f t="shared" si="0"/>
        <v>7.5028906684938548</v>
      </c>
      <c r="K8" s="234">
        <f>G8/(365*D8)*100</f>
        <v>67.735159817351601</v>
      </c>
      <c r="L8" s="231">
        <f>H8/(365*D8)*100</f>
        <v>80</v>
      </c>
    </row>
    <row r="9" spans="1:12" ht="14.25" thickTop="1" thickBot="1">
      <c r="A9" s="226"/>
      <c r="B9" s="997"/>
      <c r="C9" s="232" t="s">
        <v>4</v>
      </c>
      <c r="D9" s="233">
        <v>3</v>
      </c>
      <c r="E9" s="233">
        <v>146</v>
      </c>
      <c r="F9" s="233"/>
      <c r="G9" s="233">
        <v>908</v>
      </c>
      <c r="H9" s="233">
        <f t="shared" ref="H9:H72" si="1">D9*365*0.8</f>
        <v>876</v>
      </c>
      <c r="I9" s="234">
        <f t="shared" si="0"/>
        <v>6.2191780821917808</v>
      </c>
      <c r="J9" s="234" t="e">
        <f t="shared" si="0"/>
        <v>#DIV/0!</v>
      </c>
      <c r="K9" s="234">
        <f t="shared" ref="K9:K72" si="2">G9/(365*D9)*100</f>
        <v>82.922374429223737</v>
      </c>
      <c r="L9" s="234">
        <f>H9/(365*D9)*100</f>
        <v>80</v>
      </c>
    </row>
    <row r="10" spans="1:12" ht="14.25" thickTop="1" thickBot="1">
      <c r="A10" s="226"/>
      <c r="B10" s="997"/>
      <c r="C10" s="232" t="s">
        <v>5</v>
      </c>
      <c r="D10" s="233">
        <v>7</v>
      </c>
      <c r="E10" s="233">
        <v>888</v>
      </c>
      <c r="F10" s="233"/>
      <c r="G10" s="233">
        <v>5808</v>
      </c>
      <c r="H10" s="233">
        <f t="shared" si="1"/>
        <v>2044</v>
      </c>
      <c r="I10" s="234">
        <f t="shared" si="0"/>
        <v>6.5405405405405403</v>
      </c>
      <c r="J10" s="234" t="e">
        <f t="shared" si="0"/>
        <v>#DIV/0!</v>
      </c>
      <c r="K10" s="234">
        <f t="shared" si="2"/>
        <v>227.31898238747556</v>
      </c>
      <c r="L10" s="234">
        <f>H10/(365*D10)*100</f>
        <v>80</v>
      </c>
    </row>
    <row r="11" spans="1:12" ht="14.25" thickTop="1" thickBot="1">
      <c r="A11" s="235"/>
      <c r="B11" s="997"/>
      <c r="C11" s="236" t="s">
        <v>9</v>
      </c>
      <c r="D11" s="237">
        <v>20</v>
      </c>
      <c r="E11" s="237">
        <v>382</v>
      </c>
      <c r="F11" s="237"/>
      <c r="G11" s="237">
        <v>701</v>
      </c>
      <c r="H11" s="238">
        <f t="shared" si="1"/>
        <v>5840</v>
      </c>
      <c r="I11" s="239">
        <f t="shared" si="0"/>
        <v>1.8350785340314135</v>
      </c>
      <c r="J11" s="240" t="e">
        <f t="shared" si="0"/>
        <v>#DIV/0!</v>
      </c>
      <c r="K11" s="234">
        <f t="shared" si="2"/>
        <v>9.6027397260273961</v>
      </c>
      <c r="L11" s="240">
        <f>H11/(365*D11)*100</f>
        <v>80</v>
      </c>
    </row>
    <row r="12" spans="1:12" ht="14.25" thickTop="1" thickBot="1">
      <c r="A12" s="226"/>
      <c r="B12" s="997" t="s">
        <v>9694</v>
      </c>
      <c r="C12" s="241" t="s">
        <v>2</v>
      </c>
      <c r="D12" s="229">
        <v>148</v>
      </c>
      <c r="E12" s="229">
        <v>8672</v>
      </c>
      <c r="F12" s="229">
        <v>8657</v>
      </c>
      <c r="G12" s="229">
        <v>36901</v>
      </c>
      <c r="H12" s="230">
        <v>43216</v>
      </c>
      <c r="I12" s="242">
        <f t="shared" si="0"/>
        <v>4.2551891143911442</v>
      </c>
      <c r="J12" s="242">
        <f t="shared" si="0"/>
        <v>4.9920295714450731</v>
      </c>
      <c r="K12" s="234">
        <f t="shared" si="2"/>
        <v>68.309885227693442</v>
      </c>
      <c r="L12" s="231">
        <f>H12/(365*D12)*100</f>
        <v>80</v>
      </c>
    </row>
    <row r="13" spans="1:12" ht="14.25" thickTop="1" thickBot="1">
      <c r="A13" s="226"/>
      <c r="B13" s="997"/>
      <c r="C13" s="232" t="s">
        <v>4</v>
      </c>
      <c r="D13" s="233">
        <v>7</v>
      </c>
      <c r="E13" s="233">
        <v>672</v>
      </c>
      <c r="F13" s="233"/>
      <c r="G13" s="233">
        <v>1378</v>
      </c>
      <c r="H13" s="233">
        <f t="shared" si="1"/>
        <v>2044</v>
      </c>
      <c r="I13" s="234">
        <f t="shared" si="0"/>
        <v>2.0505952380952381</v>
      </c>
      <c r="J13" s="234" t="e">
        <f t="shared" si="0"/>
        <v>#DIV/0!</v>
      </c>
      <c r="K13" s="234">
        <f t="shared" si="2"/>
        <v>53.933463796477497</v>
      </c>
      <c r="L13" s="234">
        <f t="shared" ref="L13:L23" si="3">H13/(365*D13)*100</f>
        <v>80</v>
      </c>
    </row>
    <row r="14" spans="1:12" ht="14.25" thickTop="1" thickBot="1">
      <c r="A14" s="226"/>
      <c r="B14" s="997"/>
      <c r="C14" s="232" t="s">
        <v>5</v>
      </c>
      <c r="D14" s="233">
        <v>57</v>
      </c>
      <c r="E14" s="233">
        <v>4726</v>
      </c>
      <c r="F14" s="233"/>
      <c r="G14" s="233">
        <v>13519</v>
      </c>
      <c r="H14" s="233">
        <f t="shared" si="1"/>
        <v>16644</v>
      </c>
      <c r="I14" s="234">
        <f t="shared" si="0"/>
        <v>2.8605586119339823</v>
      </c>
      <c r="J14" s="234" t="e">
        <f t="shared" si="0"/>
        <v>#DIV/0!</v>
      </c>
      <c r="K14" s="234">
        <f t="shared" si="2"/>
        <v>64.979572218216774</v>
      </c>
      <c r="L14" s="234">
        <f t="shared" si="3"/>
        <v>80</v>
      </c>
    </row>
    <row r="15" spans="1:12" ht="14.25" thickTop="1" thickBot="1">
      <c r="A15" s="235"/>
      <c r="B15" s="997"/>
      <c r="C15" s="236" t="s">
        <v>9</v>
      </c>
      <c r="D15" s="237">
        <v>84</v>
      </c>
      <c r="E15" s="237">
        <v>3075</v>
      </c>
      <c r="F15" s="237"/>
      <c r="G15" s="237">
        <v>10259</v>
      </c>
      <c r="H15" s="238">
        <f t="shared" si="1"/>
        <v>24528</v>
      </c>
      <c r="I15" s="239">
        <f t="shared" si="0"/>
        <v>3.3362601626016262</v>
      </c>
      <c r="J15" s="240" t="e">
        <f t="shared" si="0"/>
        <v>#DIV/0!</v>
      </c>
      <c r="K15" s="234">
        <f t="shared" si="2"/>
        <v>33.460534898891062</v>
      </c>
      <c r="L15" s="240">
        <f t="shared" si="3"/>
        <v>80</v>
      </c>
    </row>
    <row r="16" spans="1:12" ht="14.25" thickTop="1" thickBot="1">
      <c r="A16" s="226"/>
      <c r="B16" s="997" t="s">
        <v>9738</v>
      </c>
      <c r="C16" s="241" t="s">
        <v>2</v>
      </c>
      <c r="D16" s="229">
        <v>40</v>
      </c>
      <c r="E16" s="229">
        <v>1808</v>
      </c>
      <c r="F16" s="229">
        <v>2159</v>
      </c>
      <c r="G16" s="229">
        <v>9243</v>
      </c>
      <c r="H16" s="230">
        <v>12000</v>
      </c>
      <c r="I16" s="242">
        <f t="shared" si="0"/>
        <v>5.1122787610619467</v>
      </c>
      <c r="J16" s="242">
        <f t="shared" si="0"/>
        <v>5.5581287633163505</v>
      </c>
      <c r="K16" s="234">
        <f t="shared" si="2"/>
        <v>63.30821917808219</v>
      </c>
      <c r="L16" s="231">
        <f t="shared" si="3"/>
        <v>82.191780821917803</v>
      </c>
    </row>
    <row r="17" spans="1:12" ht="14.25" thickTop="1" thickBot="1">
      <c r="A17" s="226"/>
      <c r="B17" s="997"/>
      <c r="C17" s="232" t="s">
        <v>4</v>
      </c>
      <c r="D17" s="233">
        <v>3</v>
      </c>
      <c r="E17" s="233">
        <v>419</v>
      </c>
      <c r="F17" s="233"/>
      <c r="G17" s="233">
        <v>2249</v>
      </c>
      <c r="H17" s="233">
        <f t="shared" si="1"/>
        <v>876</v>
      </c>
      <c r="I17" s="234">
        <f t="shared" si="0"/>
        <v>5.3675417661097855</v>
      </c>
      <c r="J17" s="234" t="e">
        <f t="shared" si="0"/>
        <v>#DIV/0!</v>
      </c>
      <c r="K17" s="234">
        <f t="shared" si="2"/>
        <v>205.38812785388129</v>
      </c>
      <c r="L17" s="234">
        <f t="shared" si="3"/>
        <v>80</v>
      </c>
    </row>
    <row r="18" spans="1:12" ht="14.25" thickTop="1" thickBot="1">
      <c r="A18" s="226"/>
      <c r="B18" s="997"/>
      <c r="C18" s="232" t="s">
        <v>5</v>
      </c>
      <c r="D18" s="233">
        <v>15</v>
      </c>
      <c r="E18" s="233">
        <v>1301</v>
      </c>
      <c r="F18" s="233"/>
      <c r="G18" s="233">
        <v>6623</v>
      </c>
      <c r="H18" s="233">
        <f t="shared" si="1"/>
        <v>4380</v>
      </c>
      <c r="I18" s="234">
        <f t="shared" si="0"/>
        <v>5.0906994619523447</v>
      </c>
      <c r="J18" s="234" t="e">
        <f t="shared" si="0"/>
        <v>#DIV/0!</v>
      </c>
      <c r="K18" s="234">
        <f t="shared" si="2"/>
        <v>120.96803652968036</v>
      </c>
      <c r="L18" s="234">
        <f t="shared" si="3"/>
        <v>80</v>
      </c>
    </row>
    <row r="19" spans="1:12" ht="14.25" thickTop="1" thickBot="1">
      <c r="A19" s="235"/>
      <c r="B19" s="997"/>
      <c r="C19" s="236" t="s">
        <v>9</v>
      </c>
      <c r="D19" s="237">
        <v>22</v>
      </c>
      <c r="E19" s="237">
        <v>101</v>
      </c>
      <c r="F19" s="237"/>
      <c r="G19" s="237">
        <v>371</v>
      </c>
      <c r="H19" s="238">
        <f t="shared" si="1"/>
        <v>6424</v>
      </c>
      <c r="I19" s="239">
        <f t="shared" si="0"/>
        <v>3.6732673267326734</v>
      </c>
      <c r="J19" s="240" t="e">
        <f t="shared" si="0"/>
        <v>#DIV/0!</v>
      </c>
      <c r="K19" s="234">
        <f t="shared" si="2"/>
        <v>4.6201743462017433</v>
      </c>
      <c r="L19" s="240">
        <f t="shared" si="3"/>
        <v>80</v>
      </c>
    </row>
    <row r="20" spans="1:12" ht="14.25" thickTop="1" thickBot="1">
      <c r="A20" s="226"/>
      <c r="B20" s="997" t="s">
        <v>9739</v>
      </c>
      <c r="C20" s="241" t="s">
        <v>2</v>
      </c>
      <c r="D20" s="229">
        <v>25</v>
      </c>
      <c r="E20" s="229">
        <v>1127</v>
      </c>
      <c r="F20" s="229">
        <v>1635</v>
      </c>
      <c r="G20" s="229">
        <v>3372</v>
      </c>
      <c r="H20" s="230">
        <f t="shared" si="1"/>
        <v>7300</v>
      </c>
      <c r="I20" s="242">
        <f t="shared" si="0"/>
        <v>2.9920141969831411</v>
      </c>
      <c r="J20" s="242">
        <f t="shared" si="0"/>
        <v>4.4648318042813457</v>
      </c>
      <c r="K20" s="234">
        <f t="shared" si="2"/>
        <v>36.953424657534242</v>
      </c>
      <c r="L20" s="231">
        <f t="shared" si="3"/>
        <v>80</v>
      </c>
    </row>
    <row r="21" spans="1:12" ht="14.25" thickTop="1" thickBot="1">
      <c r="A21" s="226"/>
      <c r="B21" s="997"/>
      <c r="C21" s="232" t="s">
        <v>4</v>
      </c>
      <c r="D21" s="233">
        <v>2</v>
      </c>
      <c r="E21" s="233">
        <v>236</v>
      </c>
      <c r="F21" s="233"/>
      <c r="G21" s="233">
        <v>962</v>
      </c>
      <c r="H21" s="233">
        <f t="shared" si="1"/>
        <v>584</v>
      </c>
      <c r="I21" s="234">
        <f t="shared" si="0"/>
        <v>4.0762711864406782</v>
      </c>
      <c r="J21" s="234" t="e">
        <f t="shared" si="0"/>
        <v>#DIV/0!</v>
      </c>
      <c r="K21" s="234">
        <f t="shared" si="2"/>
        <v>131.78082191780823</v>
      </c>
      <c r="L21" s="234">
        <f t="shared" si="3"/>
        <v>80</v>
      </c>
    </row>
    <row r="22" spans="1:12" ht="14.25" thickTop="1" thickBot="1">
      <c r="A22" s="226"/>
      <c r="B22" s="997"/>
      <c r="C22" s="232" t="s">
        <v>5</v>
      </c>
      <c r="D22" s="233">
        <v>9</v>
      </c>
      <c r="E22" s="233">
        <v>55</v>
      </c>
      <c r="F22" s="233"/>
      <c r="G22" s="233">
        <v>290</v>
      </c>
      <c r="H22" s="233">
        <f t="shared" si="1"/>
        <v>2628</v>
      </c>
      <c r="I22" s="234">
        <f t="shared" si="0"/>
        <v>5.2727272727272725</v>
      </c>
      <c r="J22" s="234" t="e">
        <f t="shared" si="0"/>
        <v>#DIV/0!</v>
      </c>
      <c r="K22" s="234">
        <f t="shared" si="2"/>
        <v>8.8280060882800608</v>
      </c>
      <c r="L22" s="234">
        <f t="shared" si="3"/>
        <v>80</v>
      </c>
    </row>
    <row r="23" spans="1:12" ht="14.25" thickTop="1" thickBot="1">
      <c r="A23" s="235"/>
      <c r="B23" s="997"/>
      <c r="C23" s="236" t="s">
        <v>9</v>
      </c>
      <c r="D23" s="237">
        <v>14</v>
      </c>
      <c r="E23" s="237">
        <v>835</v>
      </c>
      <c r="F23" s="237"/>
      <c r="G23" s="237">
        <v>2119</v>
      </c>
      <c r="H23" s="238">
        <f t="shared" si="1"/>
        <v>4088</v>
      </c>
      <c r="I23" s="239">
        <f t="shared" si="0"/>
        <v>2.5377245508982038</v>
      </c>
      <c r="J23" s="240" t="e">
        <f t="shared" si="0"/>
        <v>#DIV/0!</v>
      </c>
      <c r="K23" s="234">
        <f t="shared" si="2"/>
        <v>41.467710371819962</v>
      </c>
      <c r="L23" s="240">
        <f t="shared" si="3"/>
        <v>80</v>
      </c>
    </row>
    <row r="24" spans="1:12" ht="14.25" thickTop="1" thickBot="1">
      <c r="A24" s="226"/>
      <c r="B24" s="997" t="s">
        <v>9718</v>
      </c>
      <c r="C24" s="241" t="s">
        <v>2</v>
      </c>
      <c r="D24" s="229">
        <v>30</v>
      </c>
      <c r="E24" s="229">
        <v>1503</v>
      </c>
      <c r="F24" s="229">
        <v>1373</v>
      </c>
      <c r="G24" s="229">
        <v>7480</v>
      </c>
      <c r="H24" s="230">
        <f t="shared" si="1"/>
        <v>8760</v>
      </c>
      <c r="I24" s="242">
        <f t="shared" ref="I24:J91" si="4">G24/E24</f>
        <v>4.9767132401862941</v>
      </c>
      <c r="J24" s="242">
        <f t="shared" si="4"/>
        <v>6.3801893663510558</v>
      </c>
      <c r="K24" s="234">
        <f t="shared" si="2"/>
        <v>68.310502283105023</v>
      </c>
      <c r="L24" s="231">
        <f>H24/(365*D24)*100</f>
        <v>80</v>
      </c>
    </row>
    <row r="25" spans="1:12" ht="14.25" thickTop="1" thickBot="1">
      <c r="A25" s="226"/>
      <c r="B25" s="997"/>
      <c r="C25" s="232" t="s">
        <v>4</v>
      </c>
      <c r="D25" s="233">
        <v>1</v>
      </c>
      <c r="E25" s="233">
        <v>31</v>
      </c>
      <c r="F25" s="233"/>
      <c r="G25" s="233">
        <v>258</v>
      </c>
      <c r="H25" s="233">
        <f t="shared" si="1"/>
        <v>292</v>
      </c>
      <c r="I25" s="234">
        <f t="shared" si="4"/>
        <v>8.32258064516129</v>
      </c>
      <c r="J25" s="234" t="e">
        <f t="shared" si="4"/>
        <v>#DIV/0!</v>
      </c>
      <c r="K25" s="234">
        <f t="shared" si="2"/>
        <v>70.68493150684931</v>
      </c>
      <c r="L25" s="234">
        <f t="shared" ref="L25:L35" si="5">H25/(365*D25)*100</f>
        <v>80</v>
      </c>
    </row>
    <row r="26" spans="1:12" ht="14.25" thickTop="1" thickBot="1">
      <c r="A26" s="226"/>
      <c r="B26" s="997"/>
      <c r="C26" s="232" t="s">
        <v>5</v>
      </c>
      <c r="D26" s="233">
        <v>12</v>
      </c>
      <c r="E26" s="233">
        <v>221</v>
      </c>
      <c r="F26" s="233"/>
      <c r="G26" s="233">
        <v>1566</v>
      </c>
      <c r="H26" s="233">
        <f t="shared" si="1"/>
        <v>3504</v>
      </c>
      <c r="I26" s="234">
        <f t="shared" si="4"/>
        <v>7.0859728506787327</v>
      </c>
      <c r="J26" s="234" t="e">
        <f t="shared" si="4"/>
        <v>#DIV/0!</v>
      </c>
      <c r="K26" s="234">
        <f t="shared" si="2"/>
        <v>35.753424657534246</v>
      </c>
      <c r="L26" s="234">
        <f t="shared" si="5"/>
        <v>80</v>
      </c>
    </row>
    <row r="27" spans="1:12" ht="14.25" thickTop="1" thickBot="1">
      <c r="A27" s="235"/>
      <c r="B27" s="997"/>
      <c r="C27" s="236" t="s">
        <v>9</v>
      </c>
      <c r="D27" s="237">
        <v>17</v>
      </c>
      <c r="E27" s="237">
        <v>1331</v>
      </c>
      <c r="F27" s="237"/>
      <c r="G27" s="237">
        <v>5656</v>
      </c>
      <c r="H27" s="238">
        <f t="shared" si="1"/>
        <v>4964</v>
      </c>
      <c r="I27" s="239">
        <f t="shared" si="4"/>
        <v>4.2494365138993242</v>
      </c>
      <c r="J27" s="240" t="e">
        <f t="shared" si="4"/>
        <v>#DIV/0!</v>
      </c>
      <c r="K27" s="234">
        <f t="shared" si="2"/>
        <v>91.152296535052386</v>
      </c>
      <c r="L27" s="240">
        <f t="shared" si="5"/>
        <v>80</v>
      </c>
    </row>
    <row r="28" spans="1:12" ht="14.25" thickTop="1" thickBot="1">
      <c r="A28" s="226"/>
      <c r="B28" s="997" t="s">
        <v>9740</v>
      </c>
      <c r="C28" s="241" t="s">
        <v>2</v>
      </c>
      <c r="D28" s="229">
        <v>75</v>
      </c>
      <c r="E28" s="229">
        <v>4976</v>
      </c>
      <c r="F28" s="229">
        <v>6534.0999999999995</v>
      </c>
      <c r="G28" s="229">
        <v>21110</v>
      </c>
      <c r="H28" s="230">
        <v>22500</v>
      </c>
      <c r="I28" s="242">
        <f t="shared" si="4"/>
        <v>4.242363344051447</v>
      </c>
      <c r="J28" s="242">
        <f>H28/F28</f>
        <v>3.443473469949955</v>
      </c>
      <c r="K28" s="234">
        <f t="shared" si="2"/>
        <v>77.114155251141554</v>
      </c>
      <c r="L28" s="231">
        <f t="shared" si="5"/>
        <v>82.191780821917803</v>
      </c>
    </row>
    <row r="29" spans="1:12" ht="14.25" thickTop="1" thickBot="1">
      <c r="A29" s="226"/>
      <c r="B29" s="997"/>
      <c r="C29" s="232" t="s">
        <v>4</v>
      </c>
      <c r="D29" s="233">
        <v>12</v>
      </c>
      <c r="E29" s="233">
        <v>2478</v>
      </c>
      <c r="F29" s="233"/>
      <c r="G29" s="233">
        <v>6645</v>
      </c>
      <c r="H29" s="233">
        <f t="shared" si="1"/>
        <v>3504</v>
      </c>
      <c r="I29" s="234">
        <f t="shared" si="4"/>
        <v>2.6815980629539951</v>
      </c>
      <c r="J29" s="234" t="e">
        <f t="shared" si="4"/>
        <v>#DIV/0!</v>
      </c>
      <c r="K29" s="234">
        <f t="shared" si="2"/>
        <v>151.7123287671233</v>
      </c>
      <c r="L29" s="234">
        <f t="shared" si="5"/>
        <v>80</v>
      </c>
    </row>
    <row r="30" spans="1:12" ht="14.25" thickTop="1" thickBot="1">
      <c r="A30" s="226"/>
      <c r="B30" s="997"/>
      <c r="C30" s="232" t="s">
        <v>5</v>
      </c>
      <c r="D30" s="233">
        <v>24</v>
      </c>
      <c r="E30" s="233">
        <v>1.5277777777777775</v>
      </c>
      <c r="F30" s="233"/>
      <c r="G30" s="233">
        <v>1.5277777777777775</v>
      </c>
      <c r="H30" s="233">
        <f t="shared" si="1"/>
        <v>7008</v>
      </c>
      <c r="I30" s="234">
        <f t="shared" si="4"/>
        <v>1</v>
      </c>
      <c r="J30" s="234" t="e">
        <f t="shared" si="4"/>
        <v>#DIV/0!</v>
      </c>
      <c r="K30" s="234">
        <f t="shared" si="2"/>
        <v>1.7440385591070518E-2</v>
      </c>
      <c r="L30" s="234">
        <f t="shared" si="5"/>
        <v>80</v>
      </c>
    </row>
    <row r="31" spans="1:12" ht="14.25" thickTop="1" thickBot="1">
      <c r="A31" s="235"/>
      <c r="B31" s="997"/>
      <c r="C31" s="236" t="s">
        <v>9</v>
      </c>
      <c r="D31" s="237">
        <v>39</v>
      </c>
      <c r="E31" s="237">
        <v>5682</v>
      </c>
      <c r="F31" s="237"/>
      <c r="G31" s="237">
        <v>14463</v>
      </c>
      <c r="H31" s="238">
        <f t="shared" si="1"/>
        <v>11388</v>
      </c>
      <c r="I31" s="239">
        <f t="shared" si="4"/>
        <v>2.5454065469904963</v>
      </c>
      <c r="J31" s="240" t="e">
        <f t="shared" si="4"/>
        <v>#DIV/0!</v>
      </c>
      <c r="K31" s="234">
        <f t="shared" si="2"/>
        <v>101.60168598524764</v>
      </c>
      <c r="L31" s="240">
        <f t="shared" si="5"/>
        <v>80</v>
      </c>
    </row>
    <row r="32" spans="1:12" ht="14.25" thickTop="1" thickBot="1">
      <c r="A32" s="226"/>
      <c r="B32" s="997" t="s">
        <v>9720</v>
      </c>
      <c r="C32" s="241" t="s">
        <v>2</v>
      </c>
      <c r="D32" s="229">
        <v>53</v>
      </c>
      <c r="E32" s="229">
        <v>1040</v>
      </c>
      <c r="F32" s="229">
        <v>1854.3999999999999</v>
      </c>
      <c r="G32" s="229">
        <v>7689</v>
      </c>
      <c r="H32" s="230">
        <f t="shared" si="1"/>
        <v>15476</v>
      </c>
      <c r="I32" s="242">
        <f t="shared" si="4"/>
        <v>7.3932692307692305</v>
      </c>
      <c r="J32" s="242">
        <f t="shared" si="4"/>
        <v>8.3455565142364119</v>
      </c>
      <c r="K32" s="234">
        <f t="shared" si="2"/>
        <v>39.746704574825536</v>
      </c>
      <c r="L32" s="231">
        <f t="shared" si="5"/>
        <v>80</v>
      </c>
    </row>
    <row r="33" spans="1:12" ht="14.25" thickTop="1" thickBot="1">
      <c r="A33" s="226"/>
      <c r="B33" s="997"/>
      <c r="C33" s="232" t="s">
        <v>4</v>
      </c>
      <c r="D33" s="233">
        <v>4</v>
      </c>
      <c r="E33" s="233">
        <v>288</v>
      </c>
      <c r="F33" s="233"/>
      <c r="G33" s="233">
        <v>2038</v>
      </c>
      <c r="H33" s="233">
        <f t="shared" si="1"/>
        <v>1168</v>
      </c>
      <c r="I33" s="234">
        <f t="shared" si="4"/>
        <v>7.0763888888888893</v>
      </c>
      <c r="J33" s="234" t="e">
        <f t="shared" si="4"/>
        <v>#DIV/0!</v>
      </c>
      <c r="K33" s="234">
        <f t="shared" si="2"/>
        <v>139.58904109589042</v>
      </c>
      <c r="L33" s="234">
        <f t="shared" si="5"/>
        <v>80</v>
      </c>
    </row>
    <row r="34" spans="1:12" ht="14.25" thickTop="1" thickBot="1">
      <c r="A34" s="226"/>
      <c r="B34" s="997"/>
      <c r="C34" s="232" t="s">
        <v>5</v>
      </c>
      <c r="D34" s="233">
        <v>18</v>
      </c>
      <c r="E34" s="233">
        <v>781</v>
      </c>
      <c r="F34" s="233"/>
      <c r="G34" s="233">
        <v>5420</v>
      </c>
      <c r="H34" s="233">
        <f t="shared" si="1"/>
        <v>5256</v>
      </c>
      <c r="I34" s="234">
        <f t="shared" si="4"/>
        <v>6.9398207426376439</v>
      </c>
      <c r="J34" s="234" t="e">
        <f t="shared" si="4"/>
        <v>#DIV/0!</v>
      </c>
      <c r="K34" s="234">
        <f t="shared" si="2"/>
        <v>82.496194824961947</v>
      </c>
      <c r="L34" s="234">
        <f t="shared" si="5"/>
        <v>80</v>
      </c>
    </row>
    <row r="35" spans="1:12" ht="14.25" thickTop="1" thickBot="1">
      <c r="A35" s="235"/>
      <c r="B35" s="997"/>
      <c r="C35" s="236" t="s">
        <v>9</v>
      </c>
      <c r="D35" s="237">
        <v>31</v>
      </c>
      <c r="E35" s="237">
        <v>68</v>
      </c>
      <c r="F35" s="237"/>
      <c r="G35" s="237">
        <v>230</v>
      </c>
      <c r="H35" s="238">
        <f t="shared" si="1"/>
        <v>9052</v>
      </c>
      <c r="I35" s="239">
        <f t="shared" si="4"/>
        <v>3.3823529411764706</v>
      </c>
      <c r="J35" s="240" t="e">
        <f t="shared" si="4"/>
        <v>#DIV/0!</v>
      </c>
      <c r="K35" s="234">
        <f t="shared" si="2"/>
        <v>2.0326999558108705</v>
      </c>
      <c r="L35" s="240">
        <f t="shared" si="5"/>
        <v>80</v>
      </c>
    </row>
    <row r="36" spans="1:12" ht="14.25" thickTop="1" thickBot="1">
      <c r="A36" s="226"/>
      <c r="B36" s="997" t="s">
        <v>9741</v>
      </c>
      <c r="C36" s="241" t="s">
        <v>2</v>
      </c>
      <c r="D36" s="229">
        <v>35</v>
      </c>
      <c r="E36" s="944">
        <v>1832</v>
      </c>
      <c r="F36" s="229">
        <v>2201.15</v>
      </c>
      <c r="G36" s="229">
        <v>5773</v>
      </c>
      <c r="H36" s="230">
        <f t="shared" si="1"/>
        <v>10220</v>
      </c>
      <c r="I36" s="242">
        <f t="shared" si="4"/>
        <v>3.1512008733624453</v>
      </c>
      <c r="J36" s="242">
        <f t="shared" si="4"/>
        <v>4.6430275083479087</v>
      </c>
      <c r="K36" s="234">
        <f t="shared" si="2"/>
        <v>45.189823874755383</v>
      </c>
      <c r="L36" s="231">
        <f>H36/(365*D36)*100</f>
        <v>80</v>
      </c>
    </row>
    <row r="37" spans="1:12" ht="14.25" thickTop="1" thickBot="1">
      <c r="A37" s="226"/>
      <c r="B37" s="997"/>
      <c r="C37" s="232" t="s">
        <v>4</v>
      </c>
      <c r="D37" s="233">
        <v>3</v>
      </c>
      <c r="E37" s="233">
        <v>31</v>
      </c>
      <c r="F37" s="233"/>
      <c r="G37" s="233">
        <v>69</v>
      </c>
      <c r="H37" s="233">
        <f t="shared" si="1"/>
        <v>876</v>
      </c>
      <c r="I37" s="234">
        <f t="shared" si="4"/>
        <v>2.225806451612903</v>
      </c>
      <c r="J37" s="234" t="e">
        <f t="shared" si="4"/>
        <v>#DIV/0!</v>
      </c>
      <c r="K37" s="234">
        <f t="shared" si="2"/>
        <v>6.3013698630136989</v>
      </c>
      <c r="L37" s="234">
        <f t="shared" ref="L37:L47" si="6">H37/(365*D37)*100</f>
        <v>80</v>
      </c>
    </row>
    <row r="38" spans="1:12" ht="14.25" thickTop="1" thickBot="1">
      <c r="A38" s="226"/>
      <c r="B38" s="997"/>
      <c r="C38" s="232" t="s">
        <v>5</v>
      </c>
      <c r="D38" s="233">
        <v>12</v>
      </c>
      <c r="E38" s="233">
        <v>0.2029079861111111</v>
      </c>
      <c r="F38" s="233"/>
      <c r="G38" s="233">
        <v>0.2029079861111111</v>
      </c>
      <c r="H38" s="233">
        <f t="shared" si="1"/>
        <v>3504</v>
      </c>
      <c r="I38" s="234">
        <f t="shared" si="4"/>
        <v>1</v>
      </c>
      <c r="J38" s="234" t="e">
        <f t="shared" si="4"/>
        <v>#DIV/0!</v>
      </c>
      <c r="K38" s="234">
        <f t="shared" si="2"/>
        <v>4.6326024226281074E-3</v>
      </c>
      <c r="L38" s="234">
        <f t="shared" si="6"/>
        <v>80</v>
      </c>
    </row>
    <row r="39" spans="1:12" ht="14.25" thickTop="1" thickBot="1">
      <c r="A39" s="235"/>
      <c r="B39" s="997"/>
      <c r="C39" s="236" t="s">
        <v>9</v>
      </c>
      <c r="D39" s="237">
        <v>20</v>
      </c>
      <c r="E39" s="237">
        <v>1801</v>
      </c>
      <c r="F39" s="237"/>
      <c r="G39" s="237">
        <v>5704</v>
      </c>
      <c r="H39" s="238">
        <f t="shared" si="1"/>
        <v>5840</v>
      </c>
      <c r="I39" s="239">
        <f t="shared" si="4"/>
        <v>3.1671293725707939</v>
      </c>
      <c r="J39" s="240" t="e">
        <f t="shared" si="4"/>
        <v>#DIV/0!</v>
      </c>
      <c r="K39" s="234">
        <f t="shared" si="2"/>
        <v>78.136986301369859</v>
      </c>
      <c r="L39" s="240">
        <f t="shared" si="6"/>
        <v>80</v>
      </c>
    </row>
    <row r="40" spans="1:12" ht="14.25" thickTop="1" thickBot="1">
      <c r="A40" s="226"/>
      <c r="B40" s="997" t="s">
        <v>9722</v>
      </c>
      <c r="C40" s="241" t="s">
        <v>2</v>
      </c>
      <c r="D40" s="229">
        <v>25</v>
      </c>
      <c r="E40" s="229">
        <v>602</v>
      </c>
      <c r="F40" s="229">
        <v>928.15</v>
      </c>
      <c r="G40" s="229">
        <v>4530</v>
      </c>
      <c r="H40" s="230">
        <f t="shared" si="1"/>
        <v>7300</v>
      </c>
      <c r="I40" s="242">
        <f t="shared" si="4"/>
        <v>7.5249169435215943</v>
      </c>
      <c r="J40" s="242">
        <f t="shared" si="4"/>
        <v>7.8651080105586386</v>
      </c>
      <c r="K40" s="234">
        <f t="shared" si="2"/>
        <v>49.643835616438359</v>
      </c>
      <c r="L40" s="231">
        <f t="shared" si="6"/>
        <v>80</v>
      </c>
    </row>
    <row r="41" spans="1:12" ht="14.25" thickTop="1" thickBot="1">
      <c r="A41" s="226"/>
      <c r="B41" s="997"/>
      <c r="C41" s="232" t="s">
        <v>4</v>
      </c>
      <c r="D41" s="233"/>
      <c r="E41" s="233">
        <v>0</v>
      </c>
      <c r="F41" s="233"/>
      <c r="G41" s="233">
        <v>0</v>
      </c>
      <c r="H41" s="233">
        <f t="shared" si="1"/>
        <v>0</v>
      </c>
      <c r="I41" s="234" t="e">
        <f t="shared" si="4"/>
        <v>#DIV/0!</v>
      </c>
      <c r="J41" s="234" t="e">
        <f t="shared" si="4"/>
        <v>#DIV/0!</v>
      </c>
      <c r="K41" s="234" t="e">
        <f t="shared" si="2"/>
        <v>#DIV/0!</v>
      </c>
      <c r="L41" s="234" t="e">
        <f t="shared" si="6"/>
        <v>#DIV/0!</v>
      </c>
    </row>
    <row r="42" spans="1:12" ht="14.25" thickTop="1" thickBot="1">
      <c r="A42" s="226"/>
      <c r="B42" s="997"/>
      <c r="C42" s="232" t="s">
        <v>5</v>
      </c>
      <c r="D42" s="233">
        <v>11</v>
      </c>
      <c r="E42" s="233">
        <v>25</v>
      </c>
      <c r="F42" s="233"/>
      <c r="G42" s="233">
        <v>274</v>
      </c>
      <c r="H42" s="233">
        <f t="shared" si="1"/>
        <v>3212</v>
      </c>
      <c r="I42" s="234">
        <f t="shared" si="4"/>
        <v>10.96</v>
      </c>
      <c r="J42" s="234" t="e">
        <f t="shared" si="4"/>
        <v>#DIV/0!</v>
      </c>
      <c r="K42" s="234">
        <f t="shared" si="2"/>
        <v>6.8244084682440853</v>
      </c>
      <c r="L42" s="234">
        <f t="shared" si="6"/>
        <v>80</v>
      </c>
    </row>
    <row r="43" spans="1:12" ht="14.25" thickTop="1" thickBot="1">
      <c r="A43" s="235"/>
      <c r="B43" s="997"/>
      <c r="C43" s="236" t="s">
        <v>9</v>
      </c>
      <c r="D43" s="237">
        <v>14</v>
      </c>
      <c r="E43" s="237">
        <v>598</v>
      </c>
      <c r="F43" s="237"/>
      <c r="G43" s="237">
        <v>4256</v>
      </c>
      <c r="H43" s="238">
        <f t="shared" si="1"/>
        <v>4088</v>
      </c>
      <c r="I43" s="239">
        <f t="shared" si="4"/>
        <v>7.1170568561872907</v>
      </c>
      <c r="J43" s="240" t="e">
        <f t="shared" si="4"/>
        <v>#DIV/0!</v>
      </c>
      <c r="K43" s="234">
        <f t="shared" si="2"/>
        <v>83.287671232876718</v>
      </c>
      <c r="L43" s="240">
        <f t="shared" si="6"/>
        <v>80</v>
      </c>
    </row>
    <row r="44" spans="1:12" ht="14.25" thickTop="1" thickBot="1">
      <c r="A44" s="226"/>
      <c r="B44" s="997" t="s">
        <v>9742</v>
      </c>
      <c r="C44" s="241" t="s">
        <v>2</v>
      </c>
      <c r="D44" s="229">
        <v>69</v>
      </c>
      <c r="E44" s="229">
        <v>2550</v>
      </c>
      <c r="F44" s="229">
        <v>1886</v>
      </c>
      <c r="G44" s="229">
        <v>12197</v>
      </c>
      <c r="H44" s="230">
        <f t="shared" si="1"/>
        <v>20148</v>
      </c>
      <c r="I44" s="242">
        <f t="shared" si="4"/>
        <v>4.7831372549019608</v>
      </c>
      <c r="J44" s="242">
        <f t="shared" si="4"/>
        <v>10.682926829268293</v>
      </c>
      <c r="K44" s="234">
        <f t="shared" si="2"/>
        <v>48.429620806035338</v>
      </c>
      <c r="L44" s="231">
        <f t="shared" si="6"/>
        <v>80</v>
      </c>
    </row>
    <row r="45" spans="1:12" ht="14.25" thickTop="1" thickBot="1">
      <c r="A45" s="226"/>
      <c r="B45" s="997"/>
      <c r="C45" s="232" t="s">
        <v>4</v>
      </c>
      <c r="D45" s="233">
        <v>7</v>
      </c>
      <c r="E45" s="233">
        <v>367</v>
      </c>
      <c r="F45" s="233"/>
      <c r="G45" s="233">
        <v>2257</v>
      </c>
      <c r="H45" s="233">
        <f t="shared" si="1"/>
        <v>2044</v>
      </c>
      <c r="I45" s="234">
        <f t="shared" si="4"/>
        <v>6.1498637602179835</v>
      </c>
      <c r="J45" s="234" t="e">
        <f t="shared" si="4"/>
        <v>#DIV/0!</v>
      </c>
      <c r="K45" s="234">
        <f t="shared" si="2"/>
        <v>88.336594911937382</v>
      </c>
      <c r="L45" s="234">
        <f t="shared" si="6"/>
        <v>80</v>
      </c>
    </row>
    <row r="46" spans="1:12" ht="14.25" thickTop="1" thickBot="1">
      <c r="A46" s="226"/>
      <c r="B46" s="997"/>
      <c r="C46" s="232" t="s">
        <v>5</v>
      </c>
      <c r="D46" s="233">
        <v>23</v>
      </c>
      <c r="E46" s="233">
        <v>1963</v>
      </c>
      <c r="F46" s="233"/>
      <c r="G46" s="233">
        <v>8864</v>
      </c>
      <c r="H46" s="233">
        <f t="shared" si="1"/>
        <v>6716</v>
      </c>
      <c r="I46" s="234">
        <f t="shared" si="4"/>
        <v>4.5155374426897605</v>
      </c>
      <c r="J46" s="234" t="e">
        <f t="shared" si="4"/>
        <v>#DIV/0!</v>
      </c>
      <c r="K46" s="234">
        <f t="shared" si="2"/>
        <v>105.5866587254318</v>
      </c>
      <c r="L46" s="234">
        <f t="shared" si="6"/>
        <v>80</v>
      </c>
    </row>
    <row r="47" spans="1:12" ht="14.25" thickTop="1" thickBot="1">
      <c r="A47" s="235"/>
      <c r="B47" s="997"/>
      <c r="C47" s="236" t="s">
        <v>9</v>
      </c>
      <c r="D47" s="237">
        <v>39</v>
      </c>
      <c r="E47" s="237">
        <v>236</v>
      </c>
      <c r="F47" s="237"/>
      <c r="G47" s="237">
        <v>1076</v>
      </c>
      <c r="H47" s="238">
        <f t="shared" si="1"/>
        <v>11388</v>
      </c>
      <c r="I47" s="239">
        <f t="shared" si="4"/>
        <v>4.5593220338983054</v>
      </c>
      <c r="J47" s="240" t="e">
        <f t="shared" si="4"/>
        <v>#DIV/0!</v>
      </c>
      <c r="K47" s="234">
        <f t="shared" si="2"/>
        <v>7.5588338602037233</v>
      </c>
      <c r="L47" s="240">
        <f t="shared" si="6"/>
        <v>80</v>
      </c>
    </row>
    <row r="48" spans="1:12" ht="14.25" thickTop="1" thickBot="1">
      <c r="A48" s="226"/>
      <c r="B48" s="997" t="s">
        <v>9734</v>
      </c>
      <c r="C48" s="241" t="s">
        <v>2</v>
      </c>
      <c r="D48" s="229">
        <v>64</v>
      </c>
      <c r="E48" s="229">
        <v>801</v>
      </c>
      <c r="F48" s="229">
        <v>961.4</v>
      </c>
      <c r="G48" s="229">
        <v>12824</v>
      </c>
      <c r="H48" s="230">
        <f t="shared" si="1"/>
        <v>18688</v>
      </c>
      <c r="I48" s="242">
        <f t="shared" si="4"/>
        <v>16.009987515605491</v>
      </c>
      <c r="J48" s="242">
        <f t="shared" si="4"/>
        <v>19.438319117952986</v>
      </c>
      <c r="K48" s="234">
        <f t="shared" si="2"/>
        <v>54.897260273972606</v>
      </c>
      <c r="L48" s="231">
        <f>H48/(365*D48)*100</f>
        <v>80</v>
      </c>
    </row>
    <row r="49" spans="1:12" ht="14.25" thickTop="1" thickBot="1">
      <c r="A49" s="226"/>
      <c r="B49" s="997"/>
      <c r="C49" s="232" t="s">
        <v>4</v>
      </c>
      <c r="D49" s="233">
        <v>0</v>
      </c>
      <c r="E49" s="233">
        <v>0</v>
      </c>
      <c r="F49" s="233"/>
      <c r="G49" s="233">
        <v>0</v>
      </c>
      <c r="H49" s="233">
        <f t="shared" si="1"/>
        <v>0</v>
      </c>
      <c r="I49" s="234" t="e">
        <f t="shared" si="4"/>
        <v>#DIV/0!</v>
      </c>
      <c r="J49" s="234" t="e">
        <f t="shared" si="4"/>
        <v>#DIV/0!</v>
      </c>
      <c r="K49" s="234" t="e">
        <f t="shared" si="2"/>
        <v>#DIV/0!</v>
      </c>
      <c r="L49" s="234" t="e">
        <f t="shared" ref="L49:L67" si="7">H49/(365*D49)*100</f>
        <v>#DIV/0!</v>
      </c>
    </row>
    <row r="50" spans="1:12" ht="14.25" thickTop="1" thickBot="1">
      <c r="A50" s="226"/>
      <c r="B50" s="997"/>
      <c r="C50" s="232" t="s">
        <v>5</v>
      </c>
      <c r="D50" s="233">
        <v>28</v>
      </c>
      <c r="E50" s="233">
        <v>0</v>
      </c>
      <c r="F50" s="233"/>
      <c r="G50" s="233">
        <v>0</v>
      </c>
      <c r="H50" s="233">
        <f t="shared" si="1"/>
        <v>8176</v>
      </c>
      <c r="I50" s="234" t="e">
        <f t="shared" si="4"/>
        <v>#DIV/0!</v>
      </c>
      <c r="J50" s="234" t="e">
        <f t="shared" si="4"/>
        <v>#DIV/0!</v>
      </c>
      <c r="K50" s="234">
        <f t="shared" si="2"/>
        <v>0</v>
      </c>
      <c r="L50" s="234">
        <f t="shared" si="7"/>
        <v>80</v>
      </c>
    </row>
    <row r="51" spans="1:12" ht="14.25" thickTop="1" thickBot="1">
      <c r="A51" s="235"/>
      <c r="B51" s="997"/>
      <c r="C51" s="236" t="s">
        <v>9</v>
      </c>
      <c r="D51" s="237">
        <v>36</v>
      </c>
      <c r="E51" s="237">
        <v>801</v>
      </c>
      <c r="F51" s="237"/>
      <c r="G51" s="237">
        <v>12824</v>
      </c>
      <c r="H51" s="238">
        <f t="shared" si="1"/>
        <v>10512</v>
      </c>
      <c r="I51" s="239">
        <f t="shared" si="4"/>
        <v>16.009987515605491</v>
      </c>
      <c r="J51" s="240" t="e">
        <f t="shared" si="4"/>
        <v>#DIV/0!</v>
      </c>
      <c r="K51" s="234">
        <f t="shared" si="2"/>
        <v>97.595129375951302</v>
      </c>
      <c r="L51" s="240">
        <f t="shared" si="7"/>
        <v>80</v>
      </c>
    </row>
    <row r="52" spans="1:12" ht="14.25" thickTop="1" thickBot="1">
      <c r="A52" s="226"/>
      <c r="B52" s="997" t="s">
        <v>9696</v>
      </c>
      <c r="C52" s="241" t="s">
        <v>2</v>
      </c>
      <c r="D52" s="229">
        <v>39</v>
      </c>
      <c r="E52" s="229">
        <v>2093</v>
      </c>
      <c r="F52" s="229">
        <v>1647</v>
      </c>
      <c r="G52" s="229">
        <v>9228</v>
      </c>
      <c r="H52" s="230">
        <f t="shared" si="1"/>
        <v>11388</v>
      </c>
      <c r="I52" s="242">
        <f t="shared" si="4"/>
        <v>4.4089823220258006</v>
      </c>
      <c r="J52" s="242">
        <f t="shared" si="4"/>
        <v>6.9143897996357016</v>
      </c>
      <c r="K52" s="234">
        <f t="shared" si="2"/>
        <v>64.826132771338251</v>
      </c>
      <c r="L52" s="231">
        <f t="shared" si="7"/>
        <v>80</v>
      </c>
    </row>
    <row r="53" spans="1:12" ht="14.25" thickTop="1" thickBot="1">
      <c r="A53" s="226"/>
      <c r="B53" s="997"/>
      <c r="C53" s="232" t="s">
        <v>4</v>
      </c>
      <c r="D53" s="233"/>
      <c r="E53" s="233">
        <v>0</v>
      </c>
      <c r="F53" s="233"/>
      <c r="G53" s="233">
        <v>0</v>
      </c>
      <c r="H53" s="233">
        <f t="shared" si="1"/>
        <v>0</v>
      </c>
      <c r="I53" s="234" t="e">
        <f t="shared" si="4"/>
        <v>#DIV/0!</v>
      </c>
      <c r="J53" s="234" t="e">
        <f t="shared" si="4"/>
        <v>#DIV/0!</v>
      </c>
      <c r="K53" s="234" t="e">
        <f t="shared" si="2"/>
        <v>#DIV/0!</v>
      </c>
      <c r="L53" s="234" t="e">
        <f t="shared" si="7"/>
        <v>#DIV/0!</v>
      </c>
    </row>
    <row r="54" spans="1:12" ht="14.25" thickTop="1" thickBot="1">
      <c r="A54" s="226"/>
      <c r="B54" s="997"/>
      <c r="C54" s="232" t="s">
        <v>5</v>
      </c>
      <c r="D54" s="233">
        <v>12</v>
      </c>
      <c r="E54" s="233">
        <v>411</v>
      </c>
      <c r="F54" s="233"/>
      <c r="G54" s="233">
        <v>2105</v>
      </c>
      <c r="H54" s="233">
        <f t="shared" si="1"/>
        <v>3504</v>
      </c>
      <c r="I54" s="234">
        <f t="shared" si="4"/>
        <v>5.1216545012165451</v>
      </c>
      <c r="J54" s="234" t="e">
        <f t="shared" si="4"/>
        <v>#DIV/0!</v>
      </c>
      <c r="K54" s="234">
        <f t="shared" si="2"/>
        <v>48.05936073059361</v>
      </c>
      <c r="L54" s="234">
        <f t="shared" si="7"/>
        <v>80</v>
      </c>
    </row>
    <row r="55" spans="1:12" ht="14.25" thickTop="1" thickBot="1">
      <c r="A55" s="235"/>
      <c r="B55" s="997"/>
      <c r="C55" s="236" t="s">
        <v>9</v>
      </c>
      <c r="D55" s="237">
        <v>27</v>
      </c>
      <c r="E55" s="237">
        <v>1750</v>
      </c>
      <c r="F55" s="237"/>
      <c r="G55" s="237">
        <v>7123</v>
      </c>
      <c r="H55" s="238">
        <f t="shared" si="1"/>
        <v>7884</v>
      </c>
      <c r="I55" s="239">
        <f t="shared" si="4"/>
        <v>4.0702857142857143</v>
      </c>
      <c r="J55" s="240" t="e">
        <f t="shared" si="4"/>
        <v>#DIV/0!</v>
      </c>
      <c r="K55" s="234">
        <f t="shared" si="2"/>
        <v>72.278031456113638</v>
      </c>
      <c r="L55" s="240">
        <f t="shared" si="7"/>
        <v>80</v>
      </c>
    </row>
    <row r="56" spans="1:12" ht="14.25" thickTop="1" thickBot="1">
      <c r="A56" s="226"/>
      <c r="B56" s="997" t="s">
        <v>9697</v>
      </c>
      <c r="C56" s="241" t="s">
        <v>2</v>
      </c>
      <c r="D56" s="229">
        <v>54</v>
      </c>
      <c r="E56" s="229">
        <v>3917</v>
      </c>
      <c r="F56" s="229">
        <v>2054</v>
      </c>
      <c r="G56" s="229">
        <v>17425</v>
      </c>
      <c r="H56" s="230">
        <f t="shared" si="1"/>
        <v>15768</v>
      </c>
      <c r="I56" s="242">
        <f t="shared" si="4"/>
        <v>4.4485575695685471</v>
      </c>
      <c r="J56" s="242">
        <f t="shared" si="4"/>
        <v>7.6767283349561835</v>
      </c>
      <c r="K56" s="234">
        <f t="shared" si="2"/>
        <v>88.406900050735672</v>
      </c>
      <c r="L56" s="231">
        <f t="shared" si="7"/>
        <v>80</v>
      </c>
    </row>
    <row r="57" spans="1:12" ht="14.25" thickTop="1" thickBot="1">
      <c r="A57" s="226"/>
      <c r="B57" s="997"/>
      <c r="C57" s="232" t="s">
        <v>4</v>
      </c>
      <c r="D57" s="233"/>
      <c r="E57" s="233">
        <v>0</v>
      </c>
      <c r="F57" s="233"/>
      <c r="G57" s="233">
        <v>0</v>
      </c>
      <c r="H57" s="233">
        <f t="shared" si="1"/>
        <v>0</v>
      </c>
      <c r="I57" s="234" t="e">
        <f t="shared" si="4"/>
        <v>#DIV/0!</v>
      </c>
      <c r="J57" s="234" t="e">
        <f t="shared" si="4"/>
        <v>#DIV/0!</v>
      </c>
      <c r="K57" s="234" t="e">
        <f t="shared" si="2"/>
        <v>#DIV/0!</v>
      </c>
      <c r="L57" s="234" t="e">
        <f t="shared" si="7"/>
        <v>#DIV/0!</v>
      </c>
    </row>
    <row r="58" spans="1:12" ht="14.25" thickTop="1" thickBot="1">
      <c r="A58" s="226"/>
      <c r="B58" s="997"/>
      <c r="C58" s="232" t="s">
        <v>5</v>
      </c>
      <c r="D58" s="233">
        <v>21</v>
      </c>
      <c r="E58" s="233">
        <v>722</v>
      </c>
      <c r="F58" s="233"/>
      <c r="G58" s="233">
        <v>1985</v>
      </c>
      <c r="H58" s="233">
        <f t="shared" si="1"/>
        <v>6132</v>
      </c>
      <c r="I58" s="234">
        <f t="shared" si="4"/>
        <v>2.7493074792243766</v>
      </c>
      <c r="J58" s="234" t="e">
        <f t="shared" si="4"/>
        <v>#DIV/0!</v>
      </c>
      <c r="K58" s="234">
        <f t="shared" si="2"/>
        <v>25.896934116112195</v>
      </c>
      <c r="L58" s="234">
        <f t="shared" si="7"/>
        <v>80</v>
      </c>
    </row>
    <row r="59" spans="1:12" ht="14.25" thickTop="1" thickBot="1">
      <c r="A59" s="235"/>
      <c r="B59" s="997"/>
      <c r="C59" s="236" t="s">
        <v>9</v>
      </c>
      <c r="D59" s="237">
        <v>33</v>
      </c>
      <c r="E59" s="237">
        <v>3197</v>
      </c>
      <c r="F59" s="237"/>
      <c r="G59" s="237">
        <v>15440</v>
      </c>
      <c r="H59" s="238">
        <f t="shared" si="1"/>
        <v>9636</v>
      </c>
      <c r="I59" s="239">
        <f t="shared" si="4"/>
        <v>4.8295276822020643</v>
      </c>
      <c r="J59" s="240" t="e">
        <f t="shared" si="4"/>
        <v>#DIV/0!</v>
      </c>
      <c r="K59" s="234">
        <f t="shared" si="2"/>
        <v>128.18596928185971</v>
      </c>
      <c r="L59" s="240">
        <f t="shared" si="7"/>
        <v>80</v>
      </c>
    </row>
    <row r="60" spans="1:12" ht="14.25" thickTop="1" thickBot="1">
      <c r="A60" s="226"/>
      <c r="B60" s="997" t="s">
        <v>9701</v>
      </c>
      <c r="C60" s="241" t="s">
        <v>2</v>
      </c>
      <c r="D60" s="229">
        <v>30</v>
      </c>
      <c r="E60" s="229">
        <v>443</v>
      </c>
      <c r="F60" s="229">
        <v>2679</v>
      </c>
      <c r="G60" s="229">
        <v>1790</v>
      </c>
      <c r="H60" s="230">
        <f t="shared" si="1"/>
        <v>8760</v>
      </c>
      <c r="I60" s="242">
        <f t="shared" si="4"/>
        <v>4.0406320541760721</v>
      </c>
      <c r="J60" s="242">
        <f t="shared" si="4"/>
        <v>3.2698768197088466</v>
      </c>
      <c r="K60" s="234">
        <f t="shared" si="2"/>
        <v>16.347031963470322</v>
      </c>
      <c r="L60" s="231">
        <f t="shared" si="7"/>
        <v>80</v>
      </c>
    </row>
    <row r="61" spans="1:12" ht="14.25" thickTop="1" thickBot="1">
      <c r="A61" s="226"/>
      <c r="B61" s="997"/>
      <c r="C61" s="232" t="s">
        <v>4</v>
      </c>
      <c r="D61" s="233">
        <v>2</v>
      </c>
      <c r="E61" s="945">
        <v>54</v>
      </c>
      <c r="F61" s="233"/>
      <c r="G61" s="233">
        <v>105</v>
      </c>
      <c r="H61" s="233">
        <v>55</v>
      </c>
      <c r="I61" s="234">
        <f t="shared" si="4"/>
        <v>1.9444444444444444</v>
      </c>
      <c r="J61" s="234" t="e">
        <f t="shared" si="4"/>
        <v>#DIV/0!</v>
      </c>
      <c r="K61" s="234">
        <f t="shared" si="2"/>
        <v>14.383561643835616</v>
      </c>
      <c r="L61" s="234">
        <f t="shared" si="7"/>
        <v>7.5342465753424657</v>
      </c>
    </row>
    <row r="62" spans="1:12" ht="14.25" thickTop="1" thickBot="1">
      <c r="A62" s="226"/>
      <c r="B62" s="997"/>
      <c r="C62" s="232" t="s">
        <v>5</v>
      </c>
      <c r="D62" s="233">
        <v>11</v>
      </c>
      <c r="E62" s="233">
        <v>1.0821759259259256</v>
      </c>
      <c r="F62" s="233"/>
      <c r="G62" s="233">
        <v>1.1458333333333335</v>
      </c>
      <c r="H62" s="233">
        <f t="shared" si="1"/>
        <v>3212</v>
      </c>
      <c r="I62" s="234">
        <f t="shared" si="4"/>
        <v>1.0588235294117652</v>
      </c>
      <c r="J62" s="234" t="e">
        <f t="shared" si="4"/>
        <v>#DIV/0!</v>
      </c>
      <c r="K62" s="234">
        <f t="shared" si="2"/>
        <v>2.8538812785388133E-2</v>
      </c>
      <c r="L62" s="234">
        <f t="shared" si="7"/>
        <v>80</v>
      </c>
    </row>
    <row r="63" spans="1:12" ht="14.25" thickTop="1" thickBot="1">
      <c r="A63" s="235"/>
      <c r="B63" s="997"/>
      <c r="C63" s="236" t="s">
        <v>9</v>
      </c>
      <c r="D63" s="237">
        <v>17</v>
      </c>
      <c r="E63" s="237">
        <v>389</v>
      </c>
      <c r="F63" s="237"/>
      <c r="G63" s="237">
        <v>1685</v>
      </c>
      <c r="H63" s="238">
        <f t="shared" si="1"/>
        <v>4964</v>
      </c>
      <c r="I63" s="239">
        <f t="shared" si="4"/>
        <v>4.3316195372750643</v>
      </c>
      <c r="J63" s="240" t="e">
        <f t="shared" si="4"/>
        <v>#DIV/0!</v>
      </c>
      <c r="K63" s="234">
        <f t="shared" si="2"/>
        <v>27.155519742143429</v>
      </c>
      <c r="L63" s="240">
        <f t="shared" si="7"/>
        <v>80</v>
      </c>
    </row>
    <row r="64" spans="1:12" ht="14.25" thickTop="1" thickBot="1">
      <c r="A64" s="226"/>
      <c r="B64" s="997" t="s">
        <v>9702</v>
      </c>
      <c r="C64" s="241" t="s">
        <v>2</v>
      </c>
      <c r="D64" s="229">
        <v>49</v>
      </c>
      <c r="E64" s="229">
        <v>1904</v>
      </c>
      <c r="F64" s="229">
        <v>1440</v>
      </c>
      <c r="G64" s="229">
        <v>11953</v>
      </c>
      <c r="H64" s="230">
        <f t="shared" si="1"/>
        <v>14308</v>
      </c>
      <c r="I64" s="242">
        <f t="shared" si="4"/>
        <v>6.2778361344537812</v>
      </c>
      <c r="J64" s="242">
        <f t="shared" si="4"/>
        <v>9.9361111111111118</v>
      </c>
      <c r="K64" s="234">
        <f t="shared" si="2"/>
        <v>66.832541235672352</v>
      </c>
      <c r="L64" s="231">
        <f t="shared" si="7"/>
        <v>80</v>
      </c>
    </row>
    <row r="65" spans="1:12" ht="14.25" thickTop="1" thickBot="1">
      <c r="A65" s="226"/>
      <c r="B65" s="997"/>
      <c r="C65" s="232" t="s">
        <v>4</v>
      </c>
      <c r="D65" s="233"/>
      <c r="E65" s="233">
        <v>0</v>
      </c>
      <c r="F65" s="233"/>
      <c r="G65" s="233">
        <v>0</v>
      </c>
      <c r="H65" s="233">
        <f t="shared" si="1"/>
        <v>0</v>
      </c>
      <c r="I65" s="234" t="e">
        <f t="shared" si="4"/>
        <v>#DIV/0!</v>
      </c>
      <c r="J65" s="234" t="e">
        <f t="shared" si="4"/>
        <v>#DIV/0!</v>
      </c>
      <c r="K65" s="234" t="e">
        <f t="shared" si="2"/>
        <v>#DIV/0!</v>
      </c>
      <c r="L65" s="234" t="e">
        <f t="shared" si="7"/>
        <v>#DIV/0!</v>
      </c>
    </row>
    <row r="66" spans="1:12" ht="14.25" thickTop="1" thickBot="1">
      <c r="A66" s="226"/>
      <c r="B66" s="997"/>
      <c r="C66" s="232" t="s">
        <v>5</v>
      </c>
      <c r="D66" s="233">
        <v>20</v>
      </c>
      <c r="E66" s="233">
        <v>277</v>
      </c>
      <c r="F66" s="233"/>
      <c r="G66" s="233">
        <v>1187</v>
      </c>
      <c r="H66" s="233">
        <f t="shared" si="1"/>
        <v>5840</v>
      </c>
      <c r="I66" s="234">
        <f t="shared" si="4"/>
        <v>4.2851985559566783</v>
      </c>
      <c r="J66" s="234" t="e">
        <f t="shared" si="4"/>
        <v>#DIV/0!</v>
      </c>
      <c r="K66" s="234">
        <f t="shared" si="2"/>
        <v>16.260273972602739</v>
      </c>
      <c r="L66" s="234">
        <f t="shared" si="7"/>
        <v>80</v>
      </c>
    </row>
    <row r="67" spans="1:12" ht="14.25" thickTop="1" thickBot="1">
      <c r="A67" s="235"/>
      <c r="B67" s="997"/>
      <c r="C67" s="236" t="s">
        <v>9</v>
      </c>
      <c r="D67" s="237">
        <v>29</v>
      </c>
      <c r="E67" s="237">
        <v>1852</v>
      </c>
      <c r="F67" s="237"/>
      <c r="G67" s="237">
        <v>10766</v>
      </c>
      <c r="H67" s="238">
        <f t="shared" si="1"/>
        <v>8468</v>
      </c>
      <c r="I67" s="239">
        <f t="shared" si="4"/>
        <v>5.8131749460043194</v>
      </c>
      <c r="J67" s="240" t="e">
        <f t="shared" si="4"/>
        <v>#DIV/0!</v>
      </c>
      <c r="K67" s="234">
        <f t="shared" si="2"/>
        <v>101.70996693434104</v>
      </c>
      <c r="L67" s="240">
        <f t="shared" si="7"/>
        <v>80</v>
      </c>
    </row>
    <row r="68" spans="1:12" ht="14.25" thickTop="1" thickBot="1">
      <c r="A68" s="226"/>
      <c r="B68" s="997" t="s">
        <v>9725</v>
      </c>
      <c r="C68" s="241" t="s">
        <v>2</v>
      </c>
      <c r="D68" s="229">
        <v>80</v>
      </c>
      <c r="E68" s="229">
        <v>371</v>
      </c>
      <c r="F68" s="229">
        <v>770</v>
      </c>
      <c r="G68" s="229">
        <v>14609</v>
      </c>
      <c r="H68" s="230">
        <f t="shared" si="1"/>
        <v>23360</v>
      </c>
      <c r="I68" s="242">
        <f t="shared" si="4"/>
        <v>39.377358490566039</v>
      </c>
      <c r="J68" s="242">
        <f t="shared" si="4"/>
        <v>30.337662337662337</v>
      </c>
      <c r="K68" s="234">
        <f t="shared" si="2"/>
        <v>50.030821917808218</v>
      </c>
      <c r="L68" s="231">
        <f>H68/(365*D68)*100</f>
        <v>80</v>
      </c>
    </row>
    <row r="69" spans="1:12" ht="14.25" thickTop="1" thickBot="1">
      <c r="A69" s="226"/>
      <c r="B69" s="997"/>
      <c r="C69" s="232" t="s">
        <v>4</v>
      </c>
      <c r="D69" s="233">
        <v>2</v>
      </c>
      <c r="E69" s="233">
        <v>0</v>
      </c>
      <c r="F69" s="233"/>
      <c r="G69" s="233">
        <v>0</v>
      </c>
      <c r="H69" s="233">
        <f t="shared" si="1"/>
        <v>584</v>
      </c>
      <c r="I69" s="234" t="e">
        <f t="shared" si="4"/>
        <v>#DIV/0!</v>
      </c>
      <c r="J69" s="234" t="e">
        <f t="shared" si="4"/>
        <v>#DIV/0!</v>
      </c>
      <c r="K69" s="234">
        <f t="shared" si="2"/>
        <v>0</v>
      </c>
      <c r="L69" s="234">
        <f t="shared" ref="L69:L79" si="8">H69/(365*D69)*100</f>
        <v>80</v>
      </c>
    </row>
    <row r="70" spans="1:12" ht="14.25" thickTop="1" thickBot="1">
      <c r="A70" s="226"/>
      <c r="B70" s="997"/>
      <c r="C70" s="232" t="s">
        <v>5</v>
      </c>
      <c r="D70" s="233">
        <v>33</v>
      </c>
      <c r="E70" s="233">
        <v>0</v>
      </c>
      <c r="F70" s="233"/>
      <c r="G70" s="233">
        <v>0</v>
      </c>
      <c r="H70" s="233">
        <f t="shared" si="1"/>
        <v>9636</v>
      </c>
      <c r="I70" s="234" t="e">
        <f t="shared" si="4"/>
        <v>#DIV/0!</v>
      </c>
      <c r="J70" s="234" t="e">
        <f t="shared" si="4"/>
        <v>#DIV/0!</v>
      </c>
      <c r="K70" s="234">
        <f t="shared" si="2"/>
        <v>0</v>
      </c>
      <c r="L70" s="234">
        <f t="shared" si="8"/>
        <v>80</v>
      </c>
    </row>
    <row r="71" spans="1:12" ht="14.25" thickTop="1" thickBot="1">
      <c r="A71" s="235"/>
      <c r="B71" s="997"/>
      <c r="C71" s="236" t="s">
        <v>9</v>
      </c>
      <c r="D71" s="237">
        <v>45</v>
      </c>
      <c r="E71" s="237">
        <v>371</v>
      </c>
      <c r="F71" s="237"/>
      <c r="G71" s="237">
        <v>14609</v>
      </c>
      <c r="H71" s="238">
        <f t="shared" si="1"/>
        <v>13140</v>
      </c>
      <c r="I71" s="239">
        <f t="shared" si="4"/>
        <v>39.377358490566039</v>
      </c>
      <c r="J71" s="240" t="e">
        <f t="shared" si="4"/>
        <v>#DIV/0!</v>
      </c>
      <c r="K71" s="234">
        <f t="shared" si="2"/>
        <v>88.943683409436829</v>
      </c>
      <c r="L71" s="240">
        <f t="shared" si="8"/>
        <v>80</v>
      </c>
    </row>
    <row r="72" spans="1:12" ht="14.25" thickTop="1" thickBot="1">
      <c r="A72" s="226"/>
      <c r="B72" s="997" t="s">
        <v>9743</v>
      </c>
      <c r="C72" s="241" t="s">
        <v>2</v>
      </c>
      <c r="D72" s="229">
        <v>29</v>
      </c>
      <c r="E72" s="229">
        <v>1625</v>
      </c>
      <c r="F72" s="229">
        <v>910</v>
      </c>
      <c r="G72" s="229">
        <v>6184</v>
      </c>
      <c r="H72" s="230">
        <f t="shared" si="1"/>
        <v>8468</v>
      </c>
      <c r="I72" s="242">
        <f t="shared" si="4"/>
        <v>3.8055384615384615</v>
      </c>
      <c r="J72" s="242">
        <f t="shared" si="4"/>
        <v>9.3054945054945062</v>
      </c>
      <c r="K72" s="234">
        <f t="shared" si="2"/>
        <v>58.422295701464336</v>
      </c>
      <c r="L72" s="231">
        <f t="shared" si="8"/>
        <v>80</v>
      </c>
    </row>
    <row r="73" spans="1:12" ht="14.25" thickTop="1" thickBot="1">
      <c r="A73" s="226"/>
      <c r="B73" s="997"/>
      <c r="C73" s="232" t="s">
        <v>4</v>
      </c>
      <c r="D73" s="233">
        <v>9</v>
      </c>
      <c r="E73" s="233">
        <v>516</v>
      </c>
      <c r="F73" s="233"/>
      <c r="G73" s="233">
        <v>2546</v>
      </c>
      <c r="H73" s="233">
        <f t="shared" ref="H73:H131" si="9">D73*365*0.8</f>
        <v>2628</v>
      </c>
      <c r="I73" s="234">
        <f t="shared" si="4"/>
        <v>4.9341085271317828</v>
      </c>
      <c r="J73" s="234" t="e">
        <f t="shared" si="4"/>
        <v>#DIV/0!</v>
      </c>
      <c r="K73" s="234">
        <f t="shared" ref="K73:K136" si="10">G73/(365*D73)*100</f>
        <v>77.503805175038053</v>
      </c>
      <c r="L73" s="234">
        <f t="shared" si="8"/>
        <v>80</v>
      </c>
    </row>
    <row r="74" spans="1:12" ht="14.25" thickTop="1" thickBot="1">
      <c r="A74" s="226"/>
      <c r="B74" s="997"/>
      <c r="C74" s="232" t="s">
        <v>5</v>
      </c>
      <c r="D74" s="233">
        <v>7</v>
      </c>
      <c r="E74" s="233">
        <v>416</v>
      </c>
      <c r="F74" s="233"/>
      <c r="G74" s="233">
        <v>1106</v>
      </c>
      <c r="H74" s="233">
        <f t="shared" si="9"/>
        <v>2044</v>
      </c>
      <c r="I74" s="234">
        <f t="shared" si="4"/>
        <v>2.6586538461538463</v>
      </c>
      <c r="J74" s="234" t="e">
        <f t="shared" si="4"/>
        <v>#DIV/0!</v>
      </c>
      <c r="K74" s="234">
        <f t="shared" si="10"/>
        <v>43.287671232876711</v>
      </c>
      <c r="L74" s="234">
        <f t="shared" si="8"/>
        <v>80</v>
      </c>
    </row>
    <row r="75" spans="1:12" ht="14.25" thickTop="1" thickBot="1">
      <c r="A75" s="235"/>
      <c r="B75" s="997"/>
      <c r="C75" s="236" t="s">
        <v>9</v>
      </c>
      <c r="D75" s="237">
        <v>13</v>
      </c>
      <c r="E75" s="237">
        <v>729</v>
      </c>
      <c r="F75" s="237"/>
      <c r="G75" s="237">
        <v>2532</v>
      </c>
      <c r="H75" s="238">
        <f t="shared" si="9"/>
        <v>3796</v>
      </c>
      <c r="I75" s="239">
        <f t="shared" si="4"/>
        <v>3.4732510288065845</v>
      </c>
      <c r="J75" s="240" t="e">
        <f t="shared" si="4"/>
        <v>#DIV/0!</v>
      </c>
      <c r="K75" s="234">
        <f t="shared" si="10"/>
        <v>53.361433087460483</v>
      </c>
      <c r="L75" s="240">
        <f t="shared" si="8"/>
        <v>80</v>
      </c>
    </row>
    <row r="76" spans="1:12" ht="14.25" thickTop="1" thickBot="1">
      <c r="A76" s="226"/>
      <c r="B76" s="997" t="s">
        <v>9727</v>
      </c>
      <c r="C76" s="241" t="s">
        <v>2</v>
      </c>
      <c r="D76" s="229">
        <v>85</v>
      </c>
      <c r="E76" s="229">
        <v>1810</v>
      </c>
      <c r="F76" s="229">
        <v>2017</v>
      </c>
      <c r="G76" s="229">
        <v>11949</v>
      </c>
      <c r="H76" s="230">
        <f t="shared" si="9"/>
        <v>24820</v>
      </c>
      <c r="I76" s="242">
        <f t="shared" si="4"/>
        <v>6.6016574585635359</v>
      </c>
      <c r="J76" s="242">
        <f t="shared" si="4"/>
        <v>12.305404065443728</v>
      </c>
      <c r="K76" s="234">
        <f t="shared" si="10"/>
        <v>38.514101531023371</v>
      </c>
      <c r="L76" s="231">
        <f t="shared" si="8"/>
        <v>80</v>
      </c>
    </row>
    <row r="77" spans="1:12" ht="14.25" thickTop="1" thickBot="1">
      <c r="A77" s="226"/>
      <c r="B77" s="997"/>
      <c r="C77" s="232" t="s">
        <v>4</v>
      </c>
      <c r="D77" s="233">
        <v>24</v>
      </c>
      <c r="E77" s="233">
        <v>546</v>
      </c>
      <c r="F77" s="233"/>
      <c r="G77" s="233">
        <v>3204</v>
      </c>
      <c r="H77" s="233">
        <f t="shared" si="9"/>
        <v>7008</v>
      </c>
      <c r="I77" s="234">
        <f t="shared" si="4"/>
        <v>5.8681318681318677</v>
      </c>
      <c r="J77" s="234" t="e">
        <f t="shared" si="4"/>
        <v>#DIV/0!</v>
      </c>
      <c r="K77" s="234">
        <f t="shared" si="10"/>
        <v>36.575342465753423</v>
      </c>
      <c r="L77" s="234">
        <f t="shared" si="8"/>
        <v>80</v>
      </c>
    </row>
    <row r="78" spans="1:12" ht="14.25" thickTop="1" thickBot="1">
      <c r="A78" s="226"/>
      <c r="B78" s="997"/>
      <c r="C78" s="232" t="s">
        <v>5</v>
      </c>
      <c r="D78" s="233">
        <v>21</v>
      </c>
      <c r="E78" s="233">
        <v>1</v>
      </c>
      <c r="F78" s="233"/>
      <c r="G78" s="233">
        <v>1</v>
      </c>
      <c r="H78" s="233">
        <f t="shared" si="9"/>
        <v>6132</v>
      </c>
      <c r="I78" s="234">
        <f t="shared" si="4"/>
        <v>1</v>
      </c>
      <c r="J78" s="234" t="e">
        <f t="shared" si="4"/>
        <v>#DIV/0!</v>
      </c>
      <c r="K78" s="234">
        <f t="shared" si="10"/>
        <v>1.3046314416177431E-2</v>
      </c>
      <c r="L78" s="234">
        <f t="shared" si="8"/>
        <v>80</v>
      </c>
    </row>
    <row r="79" spans="1:12" ht="14.25" thickTop="1" thickBot="1">
      <c r="A79" s="235"/>
      <c r="B79" s="997"/>
      <c r="C79" s="236" t="s">
        <v>9</v>
      </c>
      <c r="D79" s="237">
        <v>40</v>
      </c>
      <c r="E79" s="237">
        <v>1265</v>
      </c>
      <c r="F79" s="237"/>
      <c r="G79" s="237">
        <v>8740</v>
      </c>
      <c r="H79" s="238">
        <f t="shared" si="9"/>
        <v>11680</v>
      </c>
      <c r="I79" s="239">
        <f t="shared" si="4"/>
        <v>6.9090909090909092</v>
      </c>
      <c r="J79" s="240" t="e">
        <f t="shared" si="4"/>
        <v>#DIV/0!</v>
      </c>
      <c r="K79" s="234">
        <f t="shared" si="10"/>
        <v>59.863013698630141</v>
      </c>
      <c r="L79" s="240">
        <f t="shared" si="8"/>
        <v>80</v>
      </c>
    </row>
    <row r="80" spans="1:12" ht="14.25" thickTop="1" thickBot="1">
      <c r="A80" s="226"/>
      <c r="B80" s="997" t="s">
        <v>9728</v>
      </c>
      <c r="C80" s="241" t="s">
        <v>2</v>
      </c>
      <c r="D80" s="229">
        <v>23</v>
      </c>
      <c r="E80" s="229">
        <v>1318</v>
      </c>
      <c r="F80" s="229">
        <v>1594</v>
      </c>
      <c r="G80" s="229">
        <v>4886</v>
      </c>
      <c r="H80" s="230">
        <f t="shared" si="9"/>
        <v>6716</v>
      </c>
      <c r="I80" s="242">
        <f t="shared" si="4"/>
        <v>3.7071320182094083</v>
      </c>
      <c r="J80" s="242">
        <f t="shared" si="4"/>
        <v>4.2132998745294854</v>
      </c>
      <c r="K80" s="234">
        <f t="shared" si="10"/>
        <v>58.20131030375223</v>
      </c>
      <c r="L80" s="231">
        <f>H80/(365*D80)*100</f>
        <v>80</v>
      </c>
    </row>
    <row r="81" spans="1:12" ht="14.25" thickTop="1" thickBot="1">
      <c r="A81" s="226"/>
      <c r="B81" s="997"/>
      <c r="C81" s="232" t="s">
        <v>4</v>
      </c>
      <c r="D81" s="233"/>
      <c r="E81" s="233">
        <v>0</v>
      </c>
      <c r="F81" s="233"/>
      <c r="G81" s="233">
        <v>0</v>
      </c>
      <c r="H81" s="233">
        <f t="shared" si="9"/>
        <v>0</v>
      </c>
      <c r="I81" s="234" t="e">
        <f t="shared" si="4"/>
        <v>#DIV/0!</v>
      </c>
      <c r="J81" s="234" t="e">
        <f t="shared" si="4"/>
        <v>#DIV/0!</v>
      </c>
      <c r="K81" s="234" t="e">
        <f t="shared" si="10"/>
        <v>#DIV/0!</v>
      </c>
      <c r="L81" s="234" t="e">
        <f t="shared" ref="L81:L135" si="11">H81/(365*D81)*100</f>
        <v>#DIV/0!</v>
      </c>
    </row>
    <row r="82" spans="1:12" ht="14.25" thickTop="1" thickBot="1">
      <c r="A82" s="226"/>
      <c r="B82" s="997"/>
      <c r="C82" s="232" t="s">
        <v>5</v>
      </c>
      <c r="D82" s="243">
        <v>9</v>
      </c>
      <c r="E82" s="243">
        <v>0</v>
      </c>
      <c r="F82" s="243"/>
      <c r="G82" s="243">
        <v>0</v>
      </c>
      <c r="H82" s="243">
        <f t="shared" si="9"/>
        <v>2628</v>
      </c>
      <c r="I82" s="244" t="e">
        <f t="shared" si="4"/>
        <v>#DIV/0!</v>
      </c>
      <c r="J82" s="244" t="e">
        <f t="shared" si="4"/>
        <v>#DIV/0!</v>
      </c>
      <c r="K82" s="234">
        <f t="shared" si="10"/>
        <v>0</v>
      </c>
      <c r="L82" s="244">
        <f t="shared" si="11"/>
        <v>80</v>
      </c>
    </row>
    <row r="83" spans="1:12" ht="14.25" thickTop="1" thickBot="1">
      <c r="A83" s="235"/>
      <c r="B83" s="997"/>
      <c r="C83" s="236" t="s">
        <v>9</v>
      </c>
      <c r="D83" s="237">
        <v>14</v>
      </c>
      <c r="E83" s="237">
        <v>1318</v>
      </c>
      <c r="F83" s="237"/>
      <c r="G83" s="237">
        <v>4886</v>
      </c>
      <c r="H83" s="238">
        <f t="shared" si="9"/>
        <v>4088</v>
      </c>
      <c r="I83" s="239">
        <f t="shared" si="4"/>
        <v>3.7071320182094083</v>
      </c>
      <c r="J83" s="240" t="e">
        <f t="shared" si="4"/>
        <v>#DIV/0!</v>
      </c>
      <c r="K83" s="234">
        <f t="shared" si="10"/>
        <v>95.61643835616438</v>
      </c>
      <c r="L83" s="240">
        <f t="shared" si="11"/>
        <v>80</v>
      </c>
    </row>
    <row r="84" spans="1:12" ht="14.25" thickTop="1" thickBot="1">
      <c r="A84" s="226"/>
      <c r="B84" s="997" t="s">
        <v>9744</v>
      </c>
      <c r="C84" s="241" t="s">
        <v>2</v>
      </c>
      <c r="D84" s="229">
        <v>25</v>
      </c>
      <c r="E84" s="229">
        <v>235</v>
      </c>
      <c r="F84" s="229">
        <v>559.54999999999995</v>
      </c>
      <c r="G84" s="229">
        <v>2545</v>
      </c>
      <c r="H84" s="230">
        <f t="shared" si="9"/>
        <v>7300</v>
      </c>
      <c r="I84" s="242">
        <f t="shared" si="4"/>
        <v>10.829787234042554</v>
      </c>
      <c r="J84" s="242">
        <f t="shared" si="4"/>
        <v>13.04619783754803</v>
      </c>
      <c r="K84" s="234">
        <f t="shared" si="10"/>
        <v>27.890410958904109</v>
      </c>
      <c r="L84" s="231">
        <f t="shared" si="11"/>
        <v>80</v>
      </c>
    </row>
    <row r="85" spans="1:12" ht="14.25" thickTop="1" thickBot="1">
      <c r="A85" s="226"/>
      <c r="B85" s="997"/>
      <c r="C85" s="232" t="s">
        <v>4</v>
      </c>
      <c r="D85" s="233">
        <v>1</v>
      </c>
      <c r="E85" s="233">
        <v>0</v>
      </c>
      <c r="F85" s="233"/>
      <c r="G85" s="233">
        <v>0</v>
      </c>
      <c r="H85" s="233">
        <f t="shared" si="9"/>
        <v>292</v>
      </c>
      <c r="I85" s="234" t="e">
        <f t="shared" si="4"/>
        <v>#DIV/0!</v>
      </c>
      <c r="J85" s="234" t="e">
        <f t="shared" si="4"/>
        <v>#DIV/0!</v>
      </c>
      <c r="K85" s="234">
        <f t="shared" si="10"/>
        <v>0</v>
      </c>
      <c r="L85" s="234">
        <f t="shared" si="11"/>
        <v>80</v>
      </c>
    </row>
    <row r="86" spans="1:12" ht="14.25" thickTop="1" thickBot="1">
      <c r="A86" s="226"/>
      <c r="B86" s="997"/>
      <c r="C86" s="232" t="s">
        <v>5</v>
      </c>
      <c r="D86" s="233">
        <v>10</v>
      </c>
      <c r="E86" s="233">
        <v>0.2029079861111111</v>
      </c>
      <c r="F86" s="233"/>
      <c r="G86" s="233">
        <v>0</v>
      </c>
      <c r="H86" s="233">
        <f t="shared" si="9"/>
        <v>2920</v>
      </c>
      <c r="I86" s="234">
        <f t="shared" si="4"/>
        <v>0</v>
      </c>
      <c r="J86" s="234" t="e">
        <f t="shared" si="4"/>
        <v>#DIV/0!</v>
      </c>
      <c r="K86" s="234">
        <f t="shared" si="10"/>
        <v>0</v>
      </c>
      <c r="L86" s="234">
        <f t="shared" si="11"/>
        <v>80</v>
      </c>
    </row>
    <row r="87" spans="1:12" ht="14.25" thickTop="1" thickBot="1">
      <c r="A87" s="235"/>
      <c r="B87" s="997"/>
      <c r="C87" s="236" t="s">
        <v>9</v>
      </c>
      <c r="D87" s="237">
        <v>14</v>
      </c>
      <c r="E87" s="237">
        <v>235</v>
      </c>
      <c r="F87" s="237"/>
      <c r="G87" s="237">
        <v>2545</v>
      </c>
      <c r="H87" s="238">
        <f t="shared" si="9"/>
        <v>4088</v>
      </c>
      <c r="I87" s="239">
        <f t="shared" si="4"/>
        <v>10.829787234042554</v>
      </c>
      <c r="J87" s="240" t="e">
        <f t="shared" si="4"/>
        <v>#DIV/0!</v>
      </c>
      <c r="K87" s="234">
        <f t="shared" si="10"/>
        <v>49.804305283757337</v>
      </c>
      <c r="L87" s="240">
        <f t="shared" si="11"/>
        <v>80</v>
      </c>
    </row>
    <row r="88" spans="1:12" ht="14.25" thickTop="1" thickBot="1">
      <c r="A88" s="226"/>
      <c r="B88" s="997" t="s">
        <v>9745</v>
      </c>
      <c r="C88" s="241" t="s">
        <v>2</v>
      </c>
      <c r="D88" s="229">
        <v>45</v>
      </c>
      <c r="E88" s="229">
        <v>1918</v>
      </c>
      <c r="F88" s="229">
        <v>3604.2999999999997</v>
      </c>
      <c r="G88" s="229">
        <v>5587</v>
      </c>
      <c r="H88" s="230">
        <f t="shared" si="9"/>
        <v>13140</v>
      </c>
      <c r="I88" s="242">
        <f t="shared" si="4"/>
        <v>2.9129301355578727</v>
      </c>
      <c r="J88" s="242">
        <f t="shared" si="4"/>
        <v>3.6456454790111814</v>
      </c>
      <c r="K88" s="234">
        <f t="shared" si="10"/>
        <v>34.015220700152206</v>
      </c>
      <c r="L88" s="231">
        <f t="shared" si="11"/>
        <v>80</v>
      </c>
    </row>
    <row r="89" spans="1:12" ht="14.25" thickTop="1" thickBot="1">
      <c r="A89" s="226"/>
      <c r="B89" s="997"/>
      <c r="C89" s="232" t="s">
        <v>4</v>
      </c>
      <c r="D89" s="233">
        <v>5</v>
      </c>
      <c r="E89" s="233">
        <v>128</v>
      </c>
      <c r="F89" s="233"/>
      <c r="G89" s="233">
        <v>696</v>
      </c>
      <c r="H89" s="233">
        <f t="shared" si="9"/>
        <v>1460</v>
      </c>
      <c r="I89" s="234">
        <f t="shared" si="4"/>
        <v>5.4375</v>
      </c>
      <c r="J89" s="234" t="e">
        <f t="shared" si="4"/>
        <v>#DIV/0!</v>
      </c>
      <c r="K89" s="234">
        <f t="shared" si="10"/>
        <v>38.136986301369866</v>
      </c>
      <c r="L89" s="234">
        <f t="shared" si="11"/>
        <v>80</v>
      </c>
    </row>
    <row r="90" spans="1:12" ht="14.25" thickTop="1" thickBot="1">
      <c r="A90" s="226"/>
      <c r="B90" s="997"/>
      <c r="C90" s="232" t="s">
        <v>5</v>
      </c>
      <c r="D90" s="233">
        <v>15</v>
      </c>
      <c r="E90" s="233">
        <v>455</v>
      </c>
      <c r="F90" s="233"/>
      <c r="G90" s="233">
        <v>986</v>
      </c>
      <c r="H90" s="233">
        <f t="shared" si="9"/>
        <v>4380</v>
      </c>
      <c r="I90" s="234">
        <f t="shared" si="4"/>
        <v>2.1670329670329669</v>
      </c>
      <c r="J90" s="234" t="e">
        <f t="shared" si="4"/>
        <v>#DIV/0!</v>
      </c>
      <c r="K90" s="234">
        <f t="shared" si="10"/>
        <v>18.009132420091326</v>
      </c>
      <c r="L90" s="234">
        <f t="shared" si="11"/>
        <v>80</v>
      </c>
    </row>
    <row r="91" spans="1:12" ht="14.25" thickTop="1" thickBot="1">
      <c r="A91" s="235"/>
      <c r="B91" s="997"/>
      <c r="C91" s="236" t="s">
        <v>9</v>
      </c>
      <c r="D91" s="237">
        <v>25</v>
      </c>
      <c r="E91" s="237">
        <v>1605</v>
      </c>
      <c r="F91" s="237"/>
      <c r="G91" s="237">
        <v>3905</v>
      </c>
      <c r="H91" s="238">
        <f t="shared" si="9"/>
        <v>7300</v>
      </c>
      <c r="I91" s="239">
        <f t="shared" si="4"/>
        <v>2.4330218068535827</v>
      </c>
      <c r="J91" s="240" t="e">
        <f t="shared" si="4"/>
        <v>#DIV/0!</v>
      </c>
      <c r="K91" s="234">
        <f t="shared" si="10"/>
        <v>42.794520547945204</v>
      </c>
      <c r="L91" s="240">
        <f t="shared" si="11"/>
        <v>80</v>
      </c>
    </row>
    <row r="92" spans="1:12" ht="14.25" thickTop="1" thickBot="1">
      <c r="A92" s="226"/>
      <c r="B92" s="997" t="s">
        <v>9731</v>
      </c>
      <c r="C92" s="241" t="s">
        <v>2</v>
      </c>
      <c r="D92" s="229">
        <v>85</v>
      </c>
      <c r="E92" s="229">
        <v>3562</v>
      </c>
      <c r="F92" s="229">
        <v>3683</v>
      </c>
      <c r="G92" s="229">
        <v>17830</v>
      </c>
      <c r="H92" s="230">
        <f t="shared" si="9"/>
        <v>24820</v>
      </c>
      <c r="I92" s="242">
        <f t="shared" ref="I92:J108" si="12">G92/E92</f>
        <v>5.0056148231330715</v>
      </c>
      <c r="J92" s="242">
        <f t="shared" si="12"/>
        <v>6.739071409177301</v>
      </c>
      <c r="K92" s="234">
        <f t="shared" si="10"/>
        <v>57.469782433521353</v>
      </c>
      <c r="L92" s="231">
        <f t="shared" si="11"/>
        <v>80</v>
      </c>
    </row>
    <row r="93" spans="1:12" ht="14.25" thickTop="1" thickBot="1">
      <c r="A93" s="226"/>
      <c r="B93" s="997"/>
      <c r="C93" s="232" t="s">
        <v>4</v>
      </c>
      <c r="D93" s="233">
        <v>6</v>
      </c>
      <c r="E93" s="233">
        <v>547</v>
      </c>
      <c r="F93" s="233"/>
      <c r="G93" s="233">
        <v>4226</v>
      </c>
      <c r="H93" s="233">
        <f t="shared" si="9"/>
        <v>1752</v>
      </c>
      <c r="I93" s="234">
        <f t="shared" si="12"/>
        <v>7.7257769652650818</v>
      </c>
      <c r="J93" s="234" t="e">
        <f t="shared" si="12"/>
        <v>#DIV/0!</v>
      </c>
      <c r="K93" s="234">
        <f t="shared" si="10"/>
        <v>192.96803652968038</v>
      </c>
      <c r="L93" s="234">
        <f t="shared" si="11"/>
        <v>80</v>
      </c>
    </row>
    <row r="94" spans="1:12" ht="14.25" thickTop="1" thickBot="1">
      <c r="A94" s="226"/>
      <c r="B94" s="997"/>
      <c r="C94" s="232" t="s">
        <v>5</v>
      </c>
      <c r="D94" s="233">
        <v>35</v>
      </c>
      <c r="E94" s="233">
        <v>3192</v>
      </c>
      <c r="F94" s="233"/>
      <c r="G94" s="233">
        <v>12401</v>
      </c>
      <c r="H94" s="233">
        <f t="shared" si="9"/>
        <v>10220</v>
      </c>
      <c r="I94" s="234">
        <f t="shared" si="12"/>
        <v>3.8850250626566418</v>
      </c>
      <c r="J94" s="234" t="e">
        <f t="shared" si="12"/>
        <v>#DIV/0!</v>
      </c>
      <c r="K94" s="234">
        <f t="shared" si="10"/>
        <v>97.072407045009783</v>
      </c>
      <c r="L94" s="234">
        <f t="shared" si="11"/>
        <v>80</v>
      </c>
    </row>
    <row r="95" spans="1:12" ht="14.25" thickTop="1" thickBot="1">
      <c r="A95" s="235"/>
      <c r="B95" s="997"/>
      <c r="C95" s="236" t="s">
        <v>9</v>
      </c>
      <c r="D95" s="237">
        <v>44</v>
      </c>
      <c r="E95" s="237">
        <v>448</v>
      </c>
      <c r="F95" s="237"/>
      <c r="G95" s="237">
        <v>1203</v>
      </c>
      <c r="H95" s="238">
        <f t="shared" si="9"/>
        <v>12848</v>
      </c>
      <c r="I95" s="239">
        <f t="shared" si="12"/>
        <v>2.6852678571428572</v>
      </c>
      <c r="J95" s="240" t="e">
        <f t="shared" si="12"/>
        <v>#DIV/0!</v>
      </c>
      <c r="K95" s="234">
        <f t="shared" si="10"/>
        <v>7.4906600249066004</v>
      </c>
      <c r="L95" s="240">
        <f t="shared" si="11"/>
        <v>80</v>
      </c>
    </row>
    <row r="96" spans="1:12" ht="14.25" thickTop="1" thickBot="1">
      <c r="A96" s="226"/>
      <c r="B96" s="997" t="s">
        <v>9732</v>
      </c>
      <c r="C96" s="241" t="s">
        <v>2</v>
      </c>
      <c r="D96" s="229">
        <v>110</v>
      </c>
      <c r="E96" s="229">
        <v>1897</v>
      </c>
      <c r="F96" s="229">
        <v>2896</v>
      </c>
      <c r="G96" s="229">
        <v>10907</v>
      </c>
      <c r="H96" s="230">
        <f t="shared" si="9"/>
        <v>32120</v>
      </c>
      <c r="I96" s="242">
        <f t="shared" si="12"/>
        <v>5.7496046389035316</v>
      </c>
      <c r="J96" s="242">
        <f t="shared" si="12"/>
        <v>11.091160220994475</v>
      </c>
      <c r="K96" s="234">
        <f t="shared" si="10"/>
        <v>27.16562889165629</v>
      </c>
      <c r="L96" s="231">
        <f t="shared" si="11"/>
        <v>80</v>
      </c>
    </row>
    <row r="97" spans="1:12" ht="14.25" thickTop="1" thickBot="1">
      <c r="A97" s="226"/>
      <c r="B97" s="997"/>
      <c r="C97" s="232" t="s">
        <v>4</v>
      </c>
      <c r="D97" s="233">
        <v>7</v>
      </c>
      <c r="E97" s="233">
        <v>711</v>
      </c>
      <c r="F97" s="233"/>
      <c r="G97" s="233">
        <v>2647</v>
      </c>
      <c r="H97" s="233">
        <f t="shared" si="9"/>
        <v>2044</v>
      </c>
      <c r="I97" s="234">
        <f t="shared" si="12"/>
        <v>3.7229254571026722</v>
      </c>
      <c r="J97" s="234" t="e">
        <f t="shared" si="12"/>
        <v>#DIV/0!</v>
      </c>
      <c r="K97" s="234">
        <f t="shared" si="10"/>
        <v>103.60078277886498</v>
      </c>
      <c r="L97" s="234">
        <f t="shared" si="11"/>
        <v>80</v>
      </c>
    </row>
    <row r="98" spans="1:12" ht="14.25" thickTop="1" thickBot="1">
      <c r="A98" s="226"/>
      <c r="B98" s="997"/>
      <c r="C98" s="232" t="s">
        <v>5</v>
      </c>
      <c r="D98" s="243">
        <v>43</v>
      </c>
      <c r="E98" s="243">
        <v>1</v>
      </c>
      <c r="F98" s="243"/>
      <c r="G98" s="243">
        <v>1</v>
      </c>
      <c r="H98" s="243">
        <f t="shared" si="9"/>
        <v>12556</v>
      </c>
      <c r="I98" s="244">
        <f t="shared" si="12"/>
        <v>1</v>
      </c>
      <c r="J98" s="244" t="e">
        <f t="shared" si="12"/>
        <v>#DIV/0!</v>
      </c>
      <c r="K98" s="234">
        <f t="shared" si="10"/>
        <v>6.3714558776680474E-3</v>
      </c>
      <c r="L98" s="244">
        <f t="shared" si="11"/>
        <v>80</v>
      </c>
    </row>
    <row r="99" spans="1:12" ht="14.25" thickTop="1" thickBot="1">
      <c r="A99" s="235"/>
      <c r="B99" s="997"/>
      <c r="C99" s="236" t="s">
        <v>9</v>
      </c>
      <c r="D99" s="237">
        <v>60</v>
      </c>
      <c r="E99" s="237">
        <v>1185</v>
      </c>
      <c r="F99" s="237"/>
      <c r="G99" s="237">
        <v>8255</v>
      </c>
      <c r="H99" s="238">
        <f t="shared" si="9"/>
        <v>17520</v>
      </c>
      <c r="I99" s="239">
        <f t="shared" si="12"/>
        <v>6.966244725738397</v>
      </c>
      <c r="J99" s="240" t="e">
        <f t="shared" si="12"/>
        <v>#DIV/0!</v>
      </c>
      <c r="K99" s="234">
        <f t="shared" si="10"/>
        <v>37.694063926940643</v>
      </c>
      <c r="L99" s="240">
        <f t="shared" si="11"/>
        <v>80</v>
      </c>
    </row>
    <row r="100" spans="1:12" ht="14.25" thickTop="1" thickBot="1">
      <c r="A100" s="245"/>
      <c r="B100" s="996" t="s">
        <v>9746</v>
      </c>
      <c r="C100" s="241" t="s">
        <v>2</v>
      </c>
      <c r="D100" s="230">
        <v>2</v>
      </c>
      <c r="E100" s="246">
        <v>75</v>
      </c>
      <c r="F100" s="246">
        <v>100</v>
      </c>
      <c r="G100" s="246">
        <v>226</v>
      </c>
      <c r="H100" s="230">
        <f t="shared" si="9"/>
        <v>584</v>
      </c>
      <c r="I100" s="247">
        <f t="shared" si="12"/>
        <v>3.0133333333333332</v>
      </c>
      <c r="J100" s="248">
        <f t="shared" si="12"/>
        <v>5.84</v>
      </c>
      <c r="K100" s="234">
        <f t="shared" si="10"/>
        <v>30.958904109589042</v>
      </c>
      <c r="L100" s="248">
        <f t="shared" si="11"/>
        <v>80</v>
      </c>
    </row>
    <row r="101" spans="1:12" ht="14.25" thickTop="1" thickBot="1">
      <c r="A101" s="226"/>
      <c r="B101" s="997"/>
      <c r="C101" s="232" t="s">
        <v>4</v>
      </c>
      <c r="D101" s="249">
        <v>0</v>
      </c>
      <c r="E101" s="250">
        <v>0</v>
      </c>
      <c r="F101" s="250"/>
      <c r="G101" s="250">
        <v>0</v>
      </c>
      <c r="H101" s="233">
        <f t="shared" si="9"/>
        <v>0</v>
      </c>
      <c r="I101" s="251" t="e">
        <f t="shared" si="12"/>
        <v>#DIV/0!</v>
      </c>
      <c r="J101" s="252" t="e">
        <f t="shared" si="12"/>
        <v>#DIV/0!</v>
      </c>
      <c r="K101" s="234" t="e">
        <f t="shared" si="10"/>
        <v>#DIV/0!</v>
      </c>
      <c r="L101" s="252" t="e">
        <f t="shared" si="11"/>
        <v>#DIV/0!</v>
      </c>
    </row>
    <row r="102" spans="1:12" ht="14.25" thickTop="1" thickBot="1">
      <c r="A102" s="226"/>
      <c r="B102" s="997"/>
      <c r="C102" s="232" t="s">
        <v>5</v>
      </c>
      <c r="D102" s="253">
        <v>2</v>
      </c>
      <c r="E102" s="254">
        <v>75</v>
      </c>
      <c r="F102" s="254">
        <v>100</v>
      </c>
      <c r="G102" s="254">
        <v>226</v>
      </c>
      <c r="H102" s="238">
        <f>D102*365*0.8</f>
        <v>584</v>
      </c>
      <c r="I102" s="255">
        <f t="shared" si="12"/>
        <v>3.0133333333333332</v>
      </c>
      <c r="J102" s="256">
        <f t="shared" si="12"/>
        <v>5.84</v>
      </c>
      <c r="K102" s="234">
        <f t="shared" si="10"/>
        <v>30.958904109589042</v>
      </c>
      <c r="L102" s="256">
        <f t="shared" si="11"/>
        <v>80</v>
      </c>
    </row>
    <row r="103" spans="1:12" ht="14.25" thickTop="1" thickBot="1">
      <c r="A103" s="235"/>
      <c r="B103" s="997"/>
      <c r="C103" s="236" t="s">
        <v>9</v>
      </c>
      <c r="D103" s="257"/>
      <c r="E103" s="258">
        <v>0</v>
      </c>
      <c r="F103" s="258"/>
      <c r="G103" s="258">
        <v>0</v>
      </c>
      <c r="H103" s="258"/>
      <c r="I103" s="259" t="e">
        <f t="shared" si="12"/>
        <v>#DIV/0!</v>
      </c>
      <c r="J103" s="240" t="e">
        <f t="shared" si="12"/>
        <v>#DIV/0!</v>
      </c>
      <c r="K103" s="234" t="e">
        <f t="shared" si="10"/>
        <v>#DIV/0!</v>
      </c>
      <c r="L103" s="239" t="e">
        <f t="shared" si="11"/>
        <v>#DIV/0!</v>
      </c>
    </row>
    <row r="104" spans="1:12" ht="14.25" thickTop="1" thickBot="1">
      <c r="A104" s="226"/>
      <c r="B104" s="1004" t="s">
        <v>9747</v>
      </c>
      <c r="C104" s="227" t="s">
        <v>2</v>
      </c>
      <c r="D104" s="228">
        <v>15</v>
      </c>
      <c r="E104" s="228">
        <v>1162</v>
      </c>
      <c r="F104" s="228">
        <v>1000</v>
      </c>
      <c r="G104" s="228">
        <v>3112</v>
      </c>
      <c r="H104" s="230">
        <v>4380</v>
      </c>
      <c r="I104" s="242">
        <f t="shared" si="12"/>
        <v>2.6781411359724614</v>
      </c>
      <c r="J104" s="242">
        <f t="shared" si="12"/>
        <v>4.38</v>
      </c>
      <c r="K104" s="234">
        <f t="shared" si="10"/>
        <v>56.840182648401829</v>
      </c>
      <c r="L104" s="242">
        <f t="shared" si="11"/>
        <v>80</v>
      </c>
    </row>
    <row r="105" spans="1:12" ht="14.25" thickTop="1" thickBot="1">
      <c r="A105" s="226"/>
      <c r="B105" s="1005"/>
      <c r="C105" s="232" t="s">
        <v>4</v>
      </c>
      <c r="D105" s="233">
        <v>0</v>
      </c>
      <c r="E105" s="233">
        <v>0</v>
      </c>
      <c r="F105" s="233"/>
      <c r="G105" s="233">
        <v>0</v>
      </c>
      <c r="H105" s="233">
        <f t="shared" si="9"/>
        <v>0</v>
      </c>
      <c r="I105" s="234" t="e">
        <f t="shared" si="12"/>
        <v>#DIV/0!</v>
      </c>
      <c r="J105" s="234" t="e">
        <f t="shared" si="12"/>
        <v>#DIV/0!</v>
      </c>
      <c r="K105" s="234" t="e">
        <f t="shared" si="10"/>
        <v>#DIV/0!</v>
      </c>
      <c r="L105" s="234" t="e">
        <f t="shared" si="11"/>
        <v>#DIV/0!</v>
      </c>
    </row>
    <row r="106" spans="1:12" ht="14.25" thickTop="1" thickBot="1">
      <c r="A106" s="226"/>
      <c r="B106" s="1005"/>
      <c r="C106" s="232" t="s">
        <v>5</v>
      </c>
      <c r="D106" s="233">
        <v>7</v>
      </c>
      <c r="E106" s="233">
        <v>0.2029079861111111</v>
      </c>
      <c r="F106" s="233"/>
      <c r="G106" s="233">
        <v>0.2029079861111111</v>
      </c>
      <c r="H106" s="233">
        <v>1</v>
      </c>
      <c r="I106" s="234">
        <f t="shared" si="12"/>
        <v>1</v>
      </c>
      <c r="J106" s="234" t="e">
        <f t="shared" si="12"/>
        <v>#DIV/0!</v>
      </c>
      <c r="K106" s="234">
        <f t="shared" si="10"/>
        <v>7.9416041530767558E-3</v>
      </c>
      <c r="L106" s="234">
        <f t="shared" si="11"/>
        <v>3.9138943248532287E-2</v>
      </c>
    </row>
    <row r="107" spans="1:12" ht="14.25" thickTop="1" thickBot="1">
      <c r="A107" s="235"/>
      <c r="B107" s="1005"/>
      <c r="C107" s="236" t="s">
        <v>9</v>
      </c>
      <c r="D107" s="260">
        <v>8</v>
      </c>
      <c r="E107" s="260">
        <v>1162</v>
      </c>
      <c r="F107" s="260"/>
      <c r="G107" s="260">
        <v>3112</v>
      </c>
      <c r="H107" s="238">
        <v>1171</v>
      </c>
      <c r="I107" s="261">
        <f t="shared" si="12"/>
        <v>2.6781411359724614</v>
      </c>
      <c r="J107" s="256" t="e">
        <f t="shared" si="12"/>
        <v>#DIV/0!</v>
      </c>
      <c r="K107" s="234">
        <f t="shared" si="10"/>
        <v>106.57534246575342</v>
      </c>
      <c r="L107" s="240">
        <f t="shared" si="11"/>
        <v>40.102739726027394</v>
      </c>
    </row>
    <row r="108" spans="1:12" ht="13.5" thickTop="1">
      <c r="A108" s="226"/>
      <c r="B108" s="994" t="s">
        <v>9724</v>
      </c>
      <c r="C108" s="227" t="s">
        <v>2</v>
      </c>
      <c r="D108" s="230">
        <v>55</v>
      </c>
      <c r="E108" s="230">
        <v>4291</v>
      </c>
      <c r="F108" s="230">
        <v>3790</v>
      </c>
      <c r="G108" s="230">
        <v>18864</v>
      </c>
      <c r="H108" s="230">
        <f t="shared" si="9"/>
        <v>16060</v>
      </c>
      <c r="I108" s="262">
        <f t="shared" si="12"/>
        <v>4.3961780470752743</v>
      </c>
      <c r="J108" s="263">
        <f>H108/F108</f>
        <v>4.2374670184696566</v>
      </c>
      <c r="K108" s="234">
        <f t="shared" si="10"/>
        <v>93.96762141967622</v>
      </c>
      <c r="L108" s="264">
        <f t="shared" si="11"/>
        <v>80</v>
      </c>
    </row>
    <row r="109" spans="1:12">
      <c r="A109" s="226"/>
      <c r="B109" s="995"/>
      <c r="C109" s="232" t="s">
        <v>4</v>
      </c>
      <c r="D109" s="249"/>
      <c r="E109" s="249">
        <v>0</v>
      </c>
      <c r="F109" s="249"/>
      <c r="G109" s="249">
        <v>0</v>
      </c>
      <c r="H109" s="233">
        <f t="shared" si="9"/>
        <v>0</v>
      </c>
      <c r="I109" s="261" t="e">
        <f t="shared" ref="I109:J131" si="13">G109/E109</f>
        <v>#DIV/0!</v>
      </c>
      <c r="J109" s="256" t="e">
        <f t="shared" si="13"/>
        <v>#DIV/0!</v>
      </c>
      <c r="K109" s="234" t="e">
        <f t="shared" si="10"/>
        <v>#DIV/0!</v>
      </c>
      <c r="L109" s="256" t="e">
        <f t="shared" si="11"/>
        <v>#DIV/0!</v>
      </c>
    </row>
    <row r="110" spans="1:12">
      <c r="A110" s="226"/>
      <c r="B110" s="995"/>
      <c r="C110" s="232" t="s">
        <v>5</v>
      </c>
      <c r="D110" s="249">
        <v>20</v>
      </c>
      <c r="E110" s="249">
        <v>1.0821759259259256</v>
      </c>
      <c r="F110" s="249"/>
      <c r="G110" s="249">
        <v>3</v>
      </c>
      <c r="H110" s="233">
        <f t="shared" si="9"/>
        <v>5840</v>
      </c>
      <c r="I110" s="261">
        <f t="shared" si="13"/>
        <v>2.7721925133689846</v>
      </c>
      <c r="J110" s="256" t="e">
        <f t="shared" si="13"/>
        <v>#DIV/0!</v>
      </c>
      <c r="K110" s="234">
        <f t="shared" si="10"/>
        <v>4.1095890410958909E-2</v>
      </c>
      <c r="L110" s="256">
        <f t="shared" si="11"/>
        <v>80</v>
      </c>
    </row>
    <row r="111" spans="1:12" ht="13.5" thickBot="1">
      <c r="A111" s="235"/>
      <c r="B111" s="996"/>
      <c r="C111" s="236" t="s">
        <v>9</v>
      </c>
      <c r="D111" s="257">
        <v>35</v>
      </c>
      <c r="E111" s="257">
        <v>4290</v>
      </c>
      <c r="F111" s="257"/>
      <c r="G111" s="257">
        <v>18860</v>
      </c>
      <c r="H111" s="238">
        <f t="shared" si="9"/>
        <v>10220</v>
      </c>
      <c r="I111" s="239">
        <f t="shared" si="13"/>
        <v>4.3962703962703964</v>
      </c>
      <c r="J111" s="240" t="e">
        <f t="shared" si="13"/>
        <v>#DIV/0!</v>
      </c>
      <c r="K111" s="234">
        <f t="shared" si="10"/>
        <v>147.63209393346381</v>
      </c>
      <c r="L111" s="240">
        <f t="shared" si="11"/>
        <v>80</v>
      </c>
    </row>
    <row r="112" spans="1:12" ht="13.5" thickTop="1">
      <c r="A112" s="245"/>
      <c r="B112" s="1006" t="s">
        <v>9700</v>
      </c>
      <c r="C112" s="227" t="s">
        <v>2</v>
      </c>
      <c r="D112" s="230">
        <v>21</v>
      </c>
      <c r="E112" s="230">
        <v>872</v>
      </c>
      <c r="F112" s="230">
        <v>1454</v>
      </c>
      <c r="G112" s="230">
        <v>4305</v>
      </c>
      <c r="H112" s="230">
        <f t="shared" si="9"/>
        <v>6132</v>
      </c>
      <c r="I112" s="265">
        <f t="shared" si="13"/>
        <v>4.9369266055045875</v>
      </c>
      <c r="J112" s="264">
        <f t="shared" si="13"/>
        <v>4.2173314993122419</v>
      </c>
      <c r="K112" s="234">
        <f t="shared" si="10"/>
        <v>56.164383561643838</v>
      </c>
      <c r="L112" s="264">
        <f t="shared" si="11"/>
        <v>80</v>
      </c>
    </row>
    <row r="113" spans="1:12">
      <c r="A113" s="226"/>
      <c r="B113" s="1007"/>
      <c r="C113" s="232" t="s">
        <v>4</v>
      </c>
      <c r="D113" s="249"/>
      <c r="E113" s="249">
        <v>0</v>
      </c>
      <c r="F113" s="249"/>
      <c r="G113" s="249">
        <v>0</v>
      </c>
      <c r="H113" s="233">
        <f t="shared" si="9"/>
        <v>0</v>
      </c>
      <c r="I113" s="261" t="e">
        <f t="shared" si="13"/>
        <v>#DIV/0!</v>
      </c>
      <c r="J113" s="256" t="e">
        <f t="shared" si="13"/>
        <v>#DIV/0!</v>
      </c>
      <c r="K113" s="234" t="e">
        <f t="shared" si="10"/>
        <v>#DIV/0!</v>
      </c>
      <c r="L113" s="256" t="e">
        <f t="shared" si="11"/>
        <v>#DIV/0!</v>
      </c>
    </row>
    <row r="114" spans="1:12">
      <c r="A114" s="226"/>
      <c r="B114" s="1007"/>
      <c r="C114" s="232" t="s">
        <v>5</v>
      </c>
      <c r="D114" s="249">
        <v>7</v>
      </c>
      <c r="E114" s="249">
        <v>24</v>
      </c>
      <c r="F114" s="249"/>
      <c r="G114" s="249">
        <v>137</v>
      </c>
      <c r="H114" s="233">
        <f t="shared" si="9"/>
        <v>2044</v>
      </c>
      <c r="I114" s="261">
        <f t="shared" si="13"/>
        <v>5.708333333333333</v>
      </c>
      <c r="J114" s="256" t="e">
        <f t="shared" si="13"/>
        <v>#DIV/0!</v>
      </c>
      <c r="K114" s="234">
        <f t="shared" si="10"/>
        <v>5.362035225048924</v>
      </c>
      <c r="L114" s="256">
        <f t="shared" si="11"/>
        <v>80</v>
      </c>
    </row>
    <row r="115" spans="1:12" ht="13.5" thickBot="1">
      <c r="A115" s="235"/>
      <c r="B115" s="1008"/>
      <c r="C115" s="236" t="s">
        <v>9</v>
      </c>
      <c r="D115" s="257">
        <v>14</v>
      </c>
      <c r="E115" s="257">
        <v>854</v>
      </c>
      <c r="F115" s="257"/>
      <c r="G115" s="257">
        <v>4168</v>
      </c>
      <c r="H115" s="238">
        <f t="shared" si="9"/>
        <v>4088</v>
      </c>
      <c r="I115" s="261">
        <f t="shared" si="13"/>
        <v>4.8805620608899298</v>
      </c>
      <c r="J115" s="256" t="e">
        <f t="shared" si="13"/>
        <v>#DIV/0!</v>
      </c>
      <c r="K115" s="234">
        <f t="shared" si="10"/>
        <v>81.56555772994129</v>
      </c>
      <c r="L115" s="240">
        <f t="shared" si="11"/>
        <v>80</v>
      </c>
    </row>
    <row r="116" spans="1:12" ht="13.5" thickTop="1">
      <c r="A116" s="245"/>
      <c r="B116" s="1006" t="s">
        <v>9748</v>
      </c>
      <c r="C116" s="227" t="s">
        <v>2</v>
      </c>
      <c r="D116" s="266">
        <v>23</v>
      </c>
      <c r="E116" s="266">
        <v>678</v>
      </c>
      <c r="F116" s="266">
        <v>1500</v>
      </c>
      <c r="G116" s="266">
        <v>2835</v>
      </c>
      <c r="H116" s="230">
        <f t="shared" si="9"/>
        <v>6716</v>
      </c>
      <c r="I116" s="262">
        <f t="shared" si="13"/>
        <v>4.1814159292035402</v>
      </c>
      <c r="J116" s="263">
        <f t="shared" si="13"/>
        <v>4.4773333333333332</v>
      </c>
      <c r="K116" s="234">
        <f t="shared" si="10"/>
        <v>33.770101250744489</v>
      </c>
      <c r="L116" s="264">
        <f t="shared" si="11"/>
        <v>80</v>
      </c>
    </row>
    <row r="117" spans="1:12">
      <c r="A117" s="226"/>
      <c r="B117" s="1007"/>
      <c r="C117" s="232" t="s">
        <v>4</v>
      </c>
      <c r="D117" s="267"/>
      <c r="E117" s="267">
        <v>0</v>
      </c>
      <c r="F117" s="267"/>
      <c r="G117" s="267">
        <v>0</v>
      </c>
      <c r="H117" s="233">
        <f t="shared" si="9"/>
        <v>0</v>
      </c>
      <c r="I117" s="261" t="e">
        <f t="shared" si="13"/>
        <v>#DIV/0!</v>
      </c>
      <c r="J117" s="256" t="e">
        <f t="shared" si="13"/>
        <v>#DIV/0!</v>
      </c>
      <c r="K117" s="234" t="e">
        <f t="shared" si="10"/>
        <v>#DIV/0!</v>
      </c>
      <c r="L117" s="256" t="e">
        <f t="shared" si="11"/>
        <v>#DIV/0!</v>
      </c>
    </row>
    <row r="118" spans="1:12">
      <c r="A118" s="226"/>
      <c r="B118" s="1007"/>
      <c r="C118" s="232" t="s">
        <v>5</v>
      </c>
      <c r="D118" s="267">
        <v>7</v>
      </c>
      <c r="E118" s="267">
        <v>0.2029079861111111</v>
      </c>
      <c r="F118" s="267"/>
      <c r="G118" s="267">
        <v>0.2029079861111111</v>
      </c>
      <c r="H118" s="233">
        <f t="shared" si="9"/>
        <v>2044</v>
      </c>
      <c r="I118" s="261">
        <f t="shared" si="13"/>
        <v>1</v>
      </c>
      <c r="J118" s="256" t="e">
        <f t="shared" si="13"/>
        <v>#DIV/0!</v>
      </c>
      <c r="K118" s="234">
        <f t="shared" si="10"/>
        <v>7.9416041530767558E-3</v>
      </c>
      <c r="L118" s="256">
        <f t="shared" si="11"/>
        <v>80</v>
      </c>
    </row>
    <row r="119" spans="1:12" ht="13.5" thickBot="1">
      <c r="A119" s="235"/>
      <c r="B119" s="1008"/>
      <c r="C119" s="236" t="s">
        <v>9</v>
      </c>
      <c r="D119" s="268">
        <v>16</v>
      </c>
      <c r="E119" s="268">
        <v>678</v>
      </c>
      <c r="F119" s="268"/>
      <c r="G119" s="268">
        <v>2835</v>
      </c>
      <c r="H119" s="238">
        <f t="shared" si="9"/>
        <v>4672</v>
      </c>
      <c r="I119" s="239">
        <f t="shared" si="13"/>
        <v>4.1814159292035402</v>
      </c>
      <c r="J119" s="240" t="e">
        <f t="shared" si="13"/>
        <v>#DIV/0!</v>
      </c>
      <c r="K119" s="234">
        <f t="shared" si="10"/>
        <v>48.544520547945211</v>
      </c>
      <c r="L119" s="240">
        <f t="shared" si="11"/>
        <v>80</v>
      </c>
    </row>
    <row r="120" spans="1:12" ht="13.5" thickTop="1">
      <c r="A120" s="245"/>
      <c r="B120" s="1006" t="s">
        <v>9749</v>
      </c>
      <c r="C120" s="227" t="s">
        <v>2</v>
      </c>
      <c r="D120" s="266">
        <v>58</v>
      </c>
      <c r="E120" s="266">
        <v>4804</v>
      </c>
      <c r="F120" s="269">
        <v>4000</v>
      </c>
      <c r="G120" s="270">
        <v>17652</v>
      </c>
      <c r="H120" s="230">
        <v>13578</v>
      </c>
      <c r="I120" s="265">
        <f t="shared" si="13"/>
        <v>3.6744379683597002</v>
      </c>
      <c r="J120" s="264">
        <f t="shared" si="13"/>
        <v>3.3944999999999999</v>
      </c>
      <c r="K120" s="234">
        <f t="shared" si="10"/>
        <v>83.382144544166266</v>
      </c>
      <c r="L120" s="264">
        <f t="shared" si="11"/>
        <v>64.137931034482747</v>
      </c>
    </row>
    <row r="121" spans="1:12">
      <c r="A121" s="226"/>
      <c r="B121" s="1007"/>
      <c r="C121" s="232" t="s">
        <v>4</v>
      </c>
      <c r="D121" s="267">
        <v>58</v>
      </c>
      <c r="E121" s="267">
        <v>4804</v>
      </c>
      <c r="F121" s="267">
        <v>4000</v>
      </c>
      <c r="G121" s="267">
        <v>17652</v>
      </c>
      <c r="H121" s="233">
        <v>13578</v>
      </c>
      <c r="I121" s="261">
        <f t="shared" si="13"/>
        <v>3.6744379683597002</v>
      </c>
      <c r="J121" s="256">
        <f t="shared" si="13"/>
        <v>3.3944999999999999</v>
      </c>
      <c r="K121" s="234">
        <f t="shared" si="10"/>
        <v>83.382144544166266</v>
      </c>
      <c r="L121" s="256">
        <f t="shared" si="11"/>
        <v>64.137931034482747</v>
      </c>
    </row>
    <row r="122" spans="1:12">
      <c r="A122" s="226"/>
      <c r="B122" s="1007"/>
      <c r="C122" s="232" t="s">
        <v>5</v>
      </c>
      <c r="D122" s="267"/>
      <c r="E122" s="267">
        <v>0</v>
      </c>
      <c r="F122" s="267"/>
      <c r="G122" s="267">
        <v>0</v>
      </c>
      <c r="H122" s="233">
        <f t="shared" si="9"/>
        <v>0</v>
      </c>
      <c r="I122" s="261" t="e">
        <f t="shared" si="13"/>
        <v>#DIV/0!</v>
      </c>
      <c r="J122" s="256" t="e">
        <f t="shared" si="13"/>
        <v>#DIV/0!</v>
      </c>
      <c r="K122" s="234" t="e">
        <f t="shared" si="10"/>
        <v>#DIV/0!</v>
      </c>
      <c r="L122" s="256" t="e">
        <f t="shared" si="11"/>
        <v>#DIV/0!</v>
      </c>
    </row>
    <row r="123" spans="1:12" ht="13.5" thickBot="1">
      <c r="A123" s="235"/>
      <c r="B123" s="1008"/>
      <c r="C123" s="236" t="s">
        <v>9</v>
      </c>
      <c r="D123" s="268"/>
      <c r="E123" s="268">
        <v>0</v>
      </c>
      <c r="F123" s="268"/>
      <c r="G123" s="268">
        <v>0</v>
      </c>
      <c r="H123" s="238">
        <f t="shared" si="9"/>
        <v>0</v>
      </c>
      <c r="I123" s="261" t="e">
        <f t="shared" si="13"/>
        <v>#DIV/0!</v>
      </c>
      <c r="J123" s="256" t="e">
        <f t="shared" si="13"/>
        <v>#DIV/0!</v>
      </c>
      <c r="K123" s="234" t="e">
        <f t="shared" si="10"/>
        <v>#DIV/0!</v>
      </c>
      <c r="L123" s="240" t="e">
        <f t="shared" si="11"/>
        <v>#DIV/0!</v>
      </c>
    </row>
    <row r="124" spans="1:12" ht="13.5" thickTop="1">
      <c r="A124" s="245"/>
      <c r="B124" s="994" t="s">
        <v>9704</v>
      </c>
      <c r="C124" s="227" t="s">
        <v>2</v>
      </c>
      <c r="D124" s="230">
        <v>26</v>
      </c>
      <c r="E124" s="230">
        <v>992</v>
      </c>
      <c r="F124" s="230">
        <v>903</v>
      </c>
      <c r="G124" s="271">
        <v>4426</v>
      </c>
      <c r="H124" s="230">
        <f t="shared" si="9"/>
        <v>7592</v>
      </c>
      <c r="I124" s="262">
        <f t="shared" si="13"/>
        <v>4.461693548387097</v>
      </c>
      <c r="J124" s="263">
        <f t="shared" si="13"/>
        <v>8.4075304540420817</v>
      </c>
      <c r="K124" s="234">
        <f t="shared" si="10"/>
        <v>46.638566912539517</v>
      </c>
      <c r="L124" s="264">
        <f t="shared" si="11"/>
        <v>80</v>
      </c>
    </row>
    <row r="125" spans="1:12">
      <c r="A125" s="226"/>
      <c r="B125" s="995"/>
      <c r="C125" s="232" t="s">
        <v>4</v>
      </c>
      <c r="D125" s="249"/>
      <c r="E125" s="249">
        <v>0</v>
      </c>
      <c r="F125" s="249"/>
      <c r="G125" s="249">
        <v>0</v>
      </c>
      <c r="H125" s="233">
        <f t="shared" si="9"/>
        <v>0</v>
      </c>
      <c r="I125" s="261" t="e">
        <f t="shared" si="13"/>
        <v>#DIV/0!</v>
      </c>
      <c r="J125" s="256" t="e">
        <f t="shared" si="13"/>
        <v>#DIV/0!</v>
      </c>
      <c r="K125" s="234" t="e">
        <f t="shared" si="10"/>
        <v>#DIV/0!</v>
      </c>
      <c r="L125" s="256" t="e">
        <f t="shared" si="11"/>
        <v>#DIV/0!</v>
      </c>
    </row>
    <row r="126" spans="1:12">
      <c r="A126" s="226"/>
      <c r="B126" s="995"/>
      <c r="C126" s="232" t="s">
        <v>5</v>
      </c>
      <c r="D126" s="272">
        <v>8</v>
      </c>
      <c r="E126" s="272">
        <v>0</v>
      </c>
      <c r="F126" s="272"/>
      <c r="G126" s="272">
        <v>0</v>
      </c>
      <c r="H126" s="243">
        <f t="shared" si="9"/>
        <v>2336</v>
      </c>
      <c r="I126" s="273" t="e">
        <f t="shared" si="13"/>
        <v>#DIV/0!</v>
      </c>
      <c r="J126" s="274" t="e">
        <f t="shared" si="13"/>
        <v>#DIV/0!</v>
      </c>
      <c r="K126" s="234">
        <f t="shared" si="10"/>
        <v>0</v>
      </c>
      <c r="L126" s="274">
        <f t="shared" si="11"/>
        <v>80</v>
      </c>
    </row>
    <row r="127" spans="1:12" ht="13.5" thickBot="1">
      <c r="A127" s="235"/>
      <c r="B127" s="996"/>
      <c r="C127" s="236" t="s">
        <v>9</v>
      </c>
      <c r="D127" s="257">
        <v>18</v>
      </c>
      <c r="E127" s="257">
        <v>992</v>
      </c>
      <c r="F127" s="257"/>
      <c r="G127" s="257">
        <v>4426</v>
      </c>
      <c r="H127" s="238">
        <f t="shared" si="9"/>
        <v>5256</v>
      </c>
      <c r="I127" s="239">
        <f t="shared" si="13"/>
        <v>4.461693548387097</v>
      </c>
      <c r="J127" s="240" t="e">
        <f t="shared" si="13"/>
        <v>#DIV/0!</v>
      </c>
      <c r="K127" s="234">
        <f t="shared" si="10"/>
        <v>67.366818873668194</v>
      </c>
      <c r="L127" s="240">
        <f t="shared" si="11"/>
        <v>80</v>
      </c>
    </row>
    <row r="128" spans="1:12" ht="13.5" thickTop="1">
      <c r="A128" s="226"/>
      <c r="B128" s="994" t="s">
        <v>9750</v>
      </c>
      <c r="C128" s="227" t="s">
        <v>2</v>
      </c>
      <c r="D128" s="230">
        <v>44</v>
      </c>
      <c r="E128" s="230">
        <v>0</v>
      </c>
      <c r="F128" s="230">
        <v>770</v>
      </c>
      <c r="G128" s="271">
        <v>0</v>
      </c>
      <c r="H128" s="230">
        <v>11500</v>
      </c>
      <c r="I128" s="265" t="e">
        <f t="shared" si="13"/>
        <v>#DIV/0!</v>
      </c>
      <c r="J128" s="264">
        <f t="shared" si="13"/>
        <v>14.935064935064934</v>
      </c>
      <c r="K128" s="234">
        <f t="shared" si="10"/>
        <v>0</v>
      </c>
      <c r="L128" s="264">
        <f t="shared" si="11"/>
        <v>71.60647571606475</v>
      </c>
    </row>
    <row r="129" spans="1:12">
      <c r="A129" s="226"/>
      <c r="B129" s="995"/>
      <c r="C129" s="232" t="s">
        <v>4</v>
      </c>
      <c r="D129" s="249"/>
      <c r="E129" s="249">
        <v>0</v>
      </c>
      <c r="F129" s="249"/>
      <c r="G129" s="249">
        <v>0</v>
      </c>
      <c r="H129" s="233">
        <f t="shared" si="9"/>
        <v>0</v>
      </c>
      <c r="I129" s="261" t="e">
        <f t="shared" si="13"/>
        <v>#DIV/0!</v>
      </c>
      <c r="J129" s="256" t="e">
        <f t="shared" si="13"/>
        <v>#DIV/0!</v>
      </c>
      <c r="K129" s="234" t="e">
        <f t="shared" si="10"/>
        <v>#DIV/0!</v>
      </c>
      <c r="L129" s="256" t="e">
        <f t="shared" si="11"/>
        <v>#DIV/0!</v>
      </c>
    </row>
    <row r="130" spans="1:12">
      <c r="A130" s="226"/>
      <c r="B130" s="995"/>
      <c r="C130" s="232" t="s">
        <v>5</v>
      </c>
      <c r="D130" s="249">
        <v>22</v>
      </c>
      <c r="E130" s="249">
        <v>0</v>
      </c>
      <c r="F130" s="249"/>
      <c r="G130" s="249">
        <v>0</v>
      </c>
      <c r="H130" s="233">
        <f t="shared" si="9"/>
        <v>6424</v>
      </c>
      <c r="I130" s="261" t="e">
        <f t="shared" si="13"/>
        <v>#DIV/0!</v>
      </c>
      <c r="J130" s="256" t="e">
        <f t="shared" si="13"/>
        <v>#DIV/0!</v>
      </c>
      <c r="K130" s="234">
        <f t="shared" si="10"/>
        <v>0</v>
      </c>
      <c r="L130" s="256">
        <f t="shared" si="11"/>
        <v>80</v>
      </c>
    </row>
    <row r="131" spans="1:12" ht="13.5" thickBot="1">
      <c r="A131" s="235"/>
      <c r="B131" s="996"/>
      <c r="C131" s="236" t="s">
        <v>9</v>
      </c>
      <c r="D131" s="257">
        <v>22</v>
      </c>
      <c r="E131" s="257">
        <v>0</v>
      </c>
      <c r="F131" s="257"/>
      <c r="G131" s="257">
        <v>0</v>
      </c>
      <c r="H131" s="238">
        <f t="shared" si="9"/>
        <v>6424</v>
      </c>
      <c r="I131" s="261" t="e">
        <f t="shared" si="13"/>
        <v>#DIV/0!</v>
      </c>
      <c r="J131" s="256" t="e">
        <f t="shared" si="13"/>
        <v>#DIV/0!</v>
      </c>
      <c r="K131" s="234">
        <f t="shared" si="10"/>
        <v>0</v>
      </c>
      <c r="L131" s="240">
        <f t="shared" si="11"/>
        <v>80</v>
      </c>
    </row>
    <row r="132" spans="1:12" ht="14.25" thickTop="1" thickBot="1">
      <c r="A132" s="226"/>
      <c r="B132" s="997" t="s">
        <v>9708</v>
      </c>
      <c r="C132" s="241" t="s">
        <v>2</v>
      </c>
      <c r="D132" s="229">
        <v>33</v>
      </c>
      <c r="E132" s="229">
        <v>1060</v>
      </c>
      <c r="F132" s="229">
        <v>2400</v>
      </c>
      <c r="G132" s="229">
        <v>1106</v>
      </c>
      <c r="H132" s="230">
        <v>3485</v>
      </c>
      <c r="I132" s="275">
        <f t="shared" ref="I132:J139" si="14">G132/E132</f>
        <v>1.0433962264150944</v>
      </c>
      <c r="J132" s="248">
        <f t="shared" si="14"/>
        <v>1.4520833333333334</v>
      </c>
      <c r="K132" s="234">
        <f t="shared" si="10"/>
        <v>9.1822332918223317</v>
      </c>
      <c r="L132" s="264">
        <f t="shared" si="11"/>
        <v>28.933167289331674</v>
      </c>
    </row>
    <row r="133" spans="1:12" ht="14.25" thickTop="1" thickBot="1">
      <c r="A133" s="226"/>
      <c r="B133" s="997"/>
      <c r="C133" s="232" t="s">
        <v>4</v>
      </c>
      <c r="D133" s="233">
        <v>11</v>
      </c>
      <c r="E133" s="233">
        <v>0</v>
      </c>
      <c r="F133" s="233"/>
      <c r="G133" s="233">
        <v>0</v>
      </c>
      <c r="H133" s="233">
        <v>1161</v>
      </c>
      <c r="I133" s="276" t="e">
        <f t="shared" si="14"/>
        <v>#DIV/0!</v>
      </c>
      <c r="J133" s="234" t="e">
        <f t="shared" si="14"/>
        <v>#DIV/0!</v>
      </c>
      <c r="K133" s="234">
        <f t="shared" si="10"/>
        <v>0</v>
      </c>
      <c r="L133" s="256">
        <f t="shared" si="11"/>
        <v>28.916562889165633</v>
      </c>
    </row>
    <row r="134" spans="1:12" ht="14.25" thickTop="1" thickBot="1">
      <c r="A134" s="226"/>
      <c r="B134" s="997"/>
      <c r="C134" s="232" t="s">
        <v>5</v>
      </c>
      <c r="D134" s="233">
        <v>11</v>
      </c>
      <c r="E134" s="233">
        <v>5</v>
      </c>
      <c r="F134" s="233"/>
      <c r="G134" s="233">
        <v>5</v>
      </c>
      <c r="H134" s="233">
        <v>1162</v>
      </c>
      <c r="I134" s="276">
        <f t="shared" si="14"/>
        <v>1</v>
      </c>
      <c r="J134" s="234" t="e">
        <f t="shared" si="14"/>
        <v>#DIV/0!</v>
      </c>
      <c r="K134" s="234">
        <f t="shared" si="10"/>
        <v>0.12453300124533001</v>
      </c>
      <c r="L134" s="256">
        <f t="shared" si="11"/>
        <v>28.941469489414693</v>
      </c>
    </row>
    <row r="135" spans="1:12" ht="14.25" thickTop="1" thickBot="1">
      <c r="A135" s="235"/>
      <c r="B135" s="997"/>
      <c r="C135" s="236" t="s">
        <v>9</v>
      </c>
      <c r="D135" s="237">
        <v>11</v>
      </c>
      <c r="E135" s="237">
        <v>1055</v>
      </c>
      <c r="F135" s="237"/>
      <c r="G135" s="237">
        <v>1101</v>
      </c>
      <c r="H135" s="238">
        <v>1162</v>
      </c>
      <c r="I135" s="239">
        <f t="shared" si="14"/>
        <v>1.0436018957345972</v>
      </c>
      <c r="J135" s="240" t="e">
        <f t="shared" si="14"/>
        <v>#DIV/0!</v>
      </c>
      <c r="K135" s="234">
        <f t="shared" si="10"/>
        <v>27.42216687422167</v>
      </c>
      <c r="L135" s="240">
        <f t="shared" si="11"/>
        <v>28.941469489414693</v>
      </c>
    </row>
    <row r="136" spans="1:12" ht="13.5" thickTop="1">
      <c r="A136" s="998" t="s">
        <v>3</v>
      </c>
      <c r="B136" s="999"/>
      <c r="C136" s="227" t="s">
        <v>2</v>
      </c>
      <c r="D136" s="228">
        <f t="shared" ref="D136:H139" si="15">D132+D128+D124+D120+D116+D112+D108+D104+D100+D96+D92+D88+D84+D80+D76+D72+D68+D64+D60+D56+D52+D48+D44+D40+D36+D32+D28+D24+D20+D16+D12+D8</f>
        <v>1525</v>
      </c>
      <c r="E136" s="228">
        <f t="shared" si="15"/>
        <v>61265</v>
      </c>
      <c r="F136" s="228">
        <f t="shared" si="15"/>
        <v>69127.600000000006</v>
      </c>
      <c r="G136" s="228">
        <f t="shared" si="15"/>
        <v>295955</v>
      </c>
      <c r="H136" s="230">
        <f t="shared" si="15"/>
        <v>435363</v>
      </c>
      <c r="I136" s="242">
        <f t="shared" si="14"/>
        <v>4.8307353301232352</v>
      </c>
      <c r="J136" s="242">
        <f t="shared" si="14"/>
        <v>6.2979620296379446</v>
      </c>
      <c r="K136" s="234">
        <f t="shared" si="10"/>
        <v>53.1695486189086</v>
      </c>
      <c r="L136" s="242">
        <f>H136/(365*D136)*100</f>
        <v>78.214776555131365</v>
      </c>
    </row>
    <row r="137" spans="1:12">
      <c r="A137" s="1000"/>
      <c r="B137" s="1001"/>
      <c r="C137" s="232" t="s">
        <v>4</v>
      </c>
      <c r="D137" s="233">
        <f t="shared" si="15"/>
        <v>167</v>
      </c>
      <c r="E137" s="233">
        <f t="shared" si="15"/>
        <v>11974</v>
      </c>
      <c r="F137" s="233">
        <f t="shared" si="15"/>
        <v>4000</v>
      </c>
      <c r="G137" s="233">
        <f t="shared" si="15"/>
        <v>47840</v>
      </c>
      <c r="H137" s="233">
        <f t="shared" si="15"/>
        <v>42826</v>
      </c>
      <c r="I137" s="233"/>
      <c r="J137" s="234">
        <f t="shared" si="14"/>
        <v>10.7065</v>
      </c>
      <c r="K137" s="234">
        <f t="shared" ref="K137:K139" si="16">G137/(365*D137)*100</f>
        <v>78.48412763514068</v>
      </c>
      <c r="L137" s="234">
        <f>H137/(365*D137)*100</f>
        <v>70.258387334919206</v>
      </c>
    </row>
    <row r="138" spans="1:12">
      <c r="A138" s="1000"/>
      <c r="B138" s="1001"/>
      <c r="C138" s="232" t="s">
        <v>5</v>
      </c>
      <c r="D138" s="233">
        <f t="shared" si="15"/>
        <v>537</v>
      </c>
      <c r="E138" s="233">
        <f t="shared" si="15"/>
        <v>15543.503761574073</v>
      </c>
      <c r="F138" s="233">
        <f t="shared" si="15"/>
        <v>100</v>
      </c>
      <c r="G138" s="233">
        <f t="shared" si="15"/>
        <v>62510.282335069445</v>
      </c>
      <c r="H138" s="233">
        <f t="shared" si="15"/>
        <v>152711</v>
      </c>
      <c r="I138" s="233"/>
      <c r="J138" s="234">
        <f t="shared" si="14"/>
        <v>1527.11</v>
      </c>
      <c r="K138" s="234">
        <f t="shared" si="16"/>
        <v>31.892187615147289</v>
      </c>
      <c r="L138" s="234">
        <f>H138/(365*D138)*100</f>
        <v>77.911787964592733</v>
      </c>
    </row>
    <row r="139" spans="1:12">
      <c r="A139" s="1002"/>
      <c r="B139" s="1003"/>
      <c r="C139" s="277" t="s">
        <v>9</v>
      </c>
      <c r="D139" s="233">
        <f t="shared" si="15"/>
        <v>821</v>
      </c>
      <c r="E139" s="233">
        <f t="shared" si="15"/>
        <v>38285</v>
      </c>
      <c r="F139" s="233">
        <f t="shared" si="15"/>
        <v>0</v>
      </c>
      <c r="G139" s="233">
        <f t="shared" si="15"/>
        <v>173850</v>
      </c>
      <c r="H139" s="233">
        <f t="shared" si="15"/>
        <v>236517</v>
      </c>
      <c r="I139" s="233"/>
      <c r="J139" s="234" t="e">
        <f t="shared" si="14"/>
        <v>#DIV/0!</v>
      </c>
      <c r="K139" s="234">
        <f t="shared" si="16"/>
        <v>58.014783174544903</v>
      </c>
      <c r="L139" s="252">
        <f>H139/(365*D139)*100</f>
        <v>78.92713530108621</v>
      </c>
    </row>
  </sheetData>
  <mergeCells count="40">
    <mergeCell ref="A6:A7"/>
    <mergeCell ref="B6:B7"/>
    <mergeCell ref="C6:D6"/>
    <mergeCell ref="E6:F6"/>
    <mergeCell ref="G6:H6"/>
    <mergeCell ref="B48:B51"/>
    <mergeCell ref="K6:L6"/>
    <mergeCell ref="B8:B11"/>
    <mergeCell ref="B12:B15"/>
    <mergeCell ref="B16:B19"/>
    <mergeCell ref="B20:B23"/>
    <mergeCell ref="B24:B27"/>
    <mergeCell ref="I6:J6"/>
    <mergeCell ref="B28:B31"/>
    <mergeCell ref="B32:B35"/>
    <mergeCell ref="B36:B39"/>
    <mergeCell ref="B40:B43"/>
    <mergeCell ref="B44:B47"/>
    <mergeCell ref="B96:B99"/>
    <mergeCell ref="B52:B55"/>
    <mergeCell ref="B56:B59"/>
    <mergeCell ref="B60:B63"/>
    <mergeCell ref="B64:B67"/>
    <mergeCell ref="B68:B71"/>
    <mergeCell ref="B72:B75"/>
    <mergeCell ref="B76:B79"/>
    <mergeCell ref="B80:B83"/>
    <mergeCell ref="B84:B87"/>
    <mergeCell ref="B88:B91"/>
    <mergeCell ref="B92:B95"/>
    <mergeCell ref="B124:B127"/>
    <mergeCell ref="B128:B131"/>
    <mergeCell ref="B132:B135"/>
    <mergeCell ref="A136:B139"/>
    <mergeCell ref="B100:B103"/>
    <mergeCell ref="B104:B107"/>
    <mergeCell ref="B108:B111"/>
    <mergeCell ref="B112:B115"/>
    <mergeCell ref="B116:B119"/>
    <mergeCell ref="B120:B123"/>
  </mergeCells>
  <printOptions horizontalCentered="1"/>
  <pageMargins left="0.23622047244094499" right="0.23622047244094499" top="0.35433070866141703" bottom="0.35433070866141703" header="0.31496062992126" footer="0.31496062992126"/>
  <pageSetup paperSize="9" orientation="landscape" r:id="rId1"/>
  <rowBreaks count="3" manualBreakCount="3">
    <brk id="35" max="16383" man="1"/>
    <brk id="67" max="16383" man="1"/>
    <brk id="10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0E441-E40E-4E99-83BA-438C5F99A527}">
  <sheetPr codeName="Sheet8"/>
  <dimension ref="A1:G17"/>
  <sheetViews>
    <sheetView view="pageBreakPreview" zoomScaleSheetLayoutView="100" workbookViewId="0">
      <selection activeCell="H26" sqref="H26"/>
    </sheetView>
  </sheetViews>
  <sheetFormatPr defaultRowHeight="12.75"/>
  <cols>
    <col min="1" max="1" width="8.140625" style="122" customWidth="1"/>
    <col min="2" max="2" width="24.140625" style="122" customWidth="1"/>
    <col min="3" max="3" width="10.140625" style="122" customWidth="1"/>
    <col min="4" max="7" width="9.7109375" style="122" customWidth="1"/>
    <col min="8" max="16384" width="9.140625" style="122"/>
  </cols>
  <sheetData>
    <row r="1" spans="1:7" s="120" customFormat="1">
      <c r="A1" s="39"/>
      <c r="B1" s="40" t="s">
        <v>165</v>
      </c>
      <c r="C1" s="33" t="str">
        <f>'[2]Kapaciteti i korišćenje'!C1</f>
        <v>Клинички Центар Ниш</v>
      </c>
      <c r="D1" s="35"/>
      <c r="E1" s="35"/>
      <c r="F1" s="35"/>
      <c r="G1" s="37"/>
    </row>
    <row r="2" spans="1:7">
      <c r="A2" s="39"/>
      <c r="B2" s="40" t="s">
        <v>166</v>
      </c>
      <c r="C2" s="33" t="str">
        <f>'[2]Kapaciteti i korišćenje'!C2</f>
        <v>07370989</v>
      </c>
      <c r="D2" s="35"/>
      <c r="E2" s="35"/>
      <c r="F2" s="35"/>
      <c r="G2" s="37"/>
    </row>
    <row r="3" spans="1:7">
      <c r="A3" s="39"/>
      <c r="B3" s="40"/>
      <c r="C3" s="33"/>
      <c r="D3" s="35"/>
      <c r="E3" s="35"/>
      <c r="F3" s="35"/>
      <c r="G3" s="37"/>
    </row>
    <row r="4" spans="1:7" ht="15.75" customHeight="1">
      <c r="A4" s="39"/>
      <c r="B4" s="40" t="s">
        <v>9711</v>
      </c>
      <c r="C4" s="34" t="s">
        <v>197</v>
      </c>
      <c r="D4" s="36"/>
      <c r="E4" s="36"/>
      <c r="F4" s="36"/>
      <c r="G4" s="38"/>
    </row>
    <row r="6" spans="1:7" ht="34.5" customHeight="1">
      <c r="A6" s="1012" t="s">
        <v>163</v>
      </c>
      <c r="B6" s="1012" t="s">
        <v>54</v>
      </c>
      <c r="C6" s="1012" t="s">
        <v>164</v>
      </c>
      <c r="D6" s="1012" t="s">
        <v>304</v>
      </c>
      <c r="E6" s="1012"/>
      <c r="F6" s="1012" t="s">
        <v>204</v>
      </c>
      <c r="G6" s="1012"/>
    </row>
    <row r="7" spans="1:7" ht="35.25" customHeight="1">
      <c r="A7" s="1012"/>
      <c r="B7" s="1012"/>
      <c r="C7" s="1012"/>
      <c r="D7" s="167" t="s">
        <v>19865</v>
      </c>
      <c r="E7" s="167" t="s">
        <v>19873</v>
      </c>
      <c r="F7" s="167" t="s">
        <v>19865</v>
      </c>
      <c r="G7" s="167" t="s">
        <v>19873</v>
      </c>
    </row>
    <row r="8" spans="1:7" ht="24.95" customHeight="1">
      <c r="A8" s="137"/>
      <c r="B8" s="214" t="s">
        <v>9720</v>
      </c>
      <c r="C8" s="215">
        <v>2</v>
      </c>
      <c r="D8" s="216">
        <v>0</v>
      </c>
      <c r="E8" s="217">
        <v>155.125</v>
      </c>
      <c r="F8" s="218">
        <v>0</v>
      </c>
      <c r="G8" s="217">
        <v>620.5</v>
      </c>
    </row>
    <row r="9" spans="1:7" ht="24.95" customHeight="1">
      <c r="A9" s="137"/>
      <c r="B9" s="214" t="s">
        <v>9731</v>
      </c>
      <c r="C9" s="215">
        <v>20</v>
      </c>
      <c r="D9" s="216">
        <v>2871</v>
      </c>
      <c r="E9" s="217">
        <v>5210</v>
      </c>
      <c r="F9" s="218">
        <v>10891</v>
      </c>
      <c r="G9" s="217">
        <v>10000</v>
      </c>
    </row>
    <row r="10" spans="1:7" ht="24.95" customHeight="1">
      <c r="A10" s="137"/>
      <c r="B10" s="214" t="s">
        <v>9733</v>
      </c>
      <c r="C10" s="215">
        <v>8</v>
      </c>
      <c r="D10" s="216">
        <v>77</v>
      </c>
      <c r="E10" s="217">
        <v>232.9149560117302</v>
      </c>
      <c r="F10" s="218">
        <v>659</v>
      </c>
      <c r="G10" s="217">
        <v>2482</v>
      </c>
    </row>
    <row r="11" spans="1:7" ht="24.95" customHeight="1">
      <c r="A11" s="137"/>
      <c r="B11" s="214" t="s">
        <v>9734</v>
      </c>
      <c r="C11" s="215">
        <v>10</v>
      </c>
      <c r="D11" s="216">
        <v>121</v>
      </c>
      <c r="E11" s="217">
        <v>421</v>
      </c>
      <c r="F11" s="218">
        <v>1750</v>
      </c>
      <c r="G11" s="217">
        <v>1900</v>
      </c>
    </row>
    <row r="12" spans="1:7" ht="24.95" customHeight="1">
      <c r="A12" s="137"/>
      <c r="B12" s="214" t="s">
        <v>9696</v>
      </c>
      <c r="C12" s="215">
        <v>1</v>
      </c>
      <c r="D12" s="216">
        <v>68</v>
      </c>
      <c r="E12" s="217">
        <v>73</v>
      </c>
      <c r="F12" s="218">
        <v>170</v>
      </c>
      <c r="G12" s="217">
        <v>310.25</v>
      </c>
    </row>
    <row r="13" spans="1:7" ht="24.95" customHeight="1">
      <c r="A13" s="137"/>
      <c r="B13" s="214" t="s">
        <v>9701</v>
      </c>
      <c r="C13" s="215">
        <v>2</v>
      </c>
      <c r="D13" s="216">
        <v>1</v>
      </c>
      <c r="E13" s="217"/>
      <c r="F13" s="218">
        <v>3</v>
      </c>
      <c r="G13" s="217">
        <v>620.5</v>
      </c>
    </row>
    <row r="14" spans="1:7" ht="24.95" customHeight="1">
      <c r="A14" s="137"/>
      <c r="B14" s="214" t="s">
        <v>9721</v>
      </c>
      <c r="C14" s="215">
        <v>4</v>
      </c>
      <c r="D14" s="216">
        <v>403</v>
      </c>
      <c r="E14" s="217">
        <v>734.05555555555554</v>
      </c>
      <c r="F14" s="218">
        <v>853</v>
      </c>
      <c r="G14" s="217">
        <v>1241</v>
      </c>
    </row>
    <row r="15" spans="1:7" ht="24.95" customHeight="1">
      <c r="A15" s="137"/>
      <c r="B15" s="214" t="s">
        <v>9735</v>
      </c>
      <c r="C15" s="215">
        <v>19</v>
      </c>
      <c r="D15" s="216">
        <v>1457</v>
      </c>
      <c r="E15" s="217">
        <v>3712</v>
      </c>
      <c r="F15" s="218">
        <v>3950</v>
      </c>
      <c r="G15" s="217">
        <v>4000</v>
      </c>
    </row>
    <row r="16" spans="1:7" ht="24.95" customHeight="1">
      <c r="A16" s="219"/>
      <c r="B16" s="214" t="s">
        <v>9694</v>
      </c>
      <c r="C16" s="215"/>
      <c r="D16" s="216">
        <v>0</v>
      </c>
      <c r="E16" s="217"/>
      <c r="F16" s="218">
        <v>0</v>
      </c>
      <c r="G16" s="217"/>
    </row>
    <row r="17" spans="1:7" ht="24.95" customHeight="1">
      <c r="A17" s="1013" t="s">
        <v>86</v>
      </c>
      <c r="B17" s="1013"/>
      <c r="C17" s="220">
        <v>66</v>
      </c>
      <c r="D17" s="220">
        <f>SUM(D8:D15)</f>
        <v>4998</v>
      </c>
      <c r="E17" s="220">
        <f>SUM(E8:E15)</f>
        <v>10538.095511567286</v>
      </c>
      <c r="F17" s="221">
        <f>SUM(F8:F16)</f>
        <v>18276</v>
      </c>
      <c r="G17" s="221">
        <f>SUM(G8:G16)</f>
        <v>21174.25</v>
      </c>
    </row>
  </sheetData>
  <mergeCells count="6">
    <mergeCell ref="F6:G6"/>
    <mergeCell ref="A17:B17"/>
    <mergeCell ref="A6:A7"/>
    <mergeCell ref="B6:B7"/>
    <mergeCell ref="C6:C7"/>
    <mergeCell ref="D6:E6"/>
  </mergeCells>
  <printOptions horizontalCentered="1"/>
  <pageMargins left="0.75" right="0.75" top="1" bottom="1" header="0.5" footer="0.5"/>
  <pageSetup paperSize="9" orientation="landscape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AC2AC-A2F5-4AAC-87E5-00DE6A4C83AC}">
  <sheetPr codeName="Sheet9"/>
  <dimension ref="A1:G35"/>
  <sheetViews>
    <sheetView view="pageBreakPreview" zoomScaleSheetLayoutView="100" workbookViewId="0">
      <selection activeCell="B28" sqref="B28"/>
    </sheetView>
  </sheetViews>
  <sheetFormatPr defaultRowHeight="12.75"/>
  <cols>
    <col min="1" max="1" width="7.42578125" style="122" customWidth="1"/>
    <col min="2" max="2" width="29.7109375" style="122" customWidth="1"/>
    <col min="3" max="3" width="18.85546875" style="122" customWidth="1"/>
    <col min="4" max="4" width="11.140625" style="122" customWidth="1"/>
    <col min="5" max="7" width="8.42578125" style="122" customWidth="1"/>
    <col min="8" max="16384" width="9.140625" style="122"/>
  </cols>
  <sheetData>
    <row r="1" spans="1:7">
      <c r="A1" s="39"/>
      <c r="B1" s="40" t="s">
        <v>165</v>
      </c>
      <c r="C1" s="33" t="str">
        <f>[2]Pratioci!C1</f>
        <v>Клинички Центар Ниш</v>
      </c>
      <c r="D1" s="35"/>
      <c r="E1" s="35"/>
      <c r="F1" s="35"/>
      <c r="G1" s="37"/>
    </row>
    <row r="2" spans="1:7">
      <c r="A2" s="39"/>
      <c r="B2" s="40" t="s">
        <v>166</v>
      </c>
      <c r="C2" s="33" t="str">
        <f>[2]Pratioci!C2</f>
        <v>07370989</v>
      </c>
      <c r="D2" s="35"/>
      <c r="E2" s="35"/>
      <c r="F2" s="35"/>
      <c r="G2" s="37"/>
    </row>
    <row r="3" spans="1:7">
      <c r="A3" s="39"/>
      <c r="B3" s="40"/>
      <c r="C3" s="33"/>
      <c r="D3" s="35"/>
      <c r="E3" s="35"/>
      <c r="F3" s="35"/>
      <c r="G3" s="37"/>
    </row>
    <row r="4" spans="1:7" ht="14.25">
      <c r="A4" s="39"/>
      <c r="B4" s="40" t="s">
        <v>9711</v>
      </c>
      <c r="C4" s="34" t="s">
        <v>279</v>
      </c>
      <c r="D4" s="36"/>
      <c r="E4" s="36"/>
      <c r="F4" s="36"/>
      <c r="G4" s="38"/>
    </row>
    <row r="5" spans="1:7" ht="12.75" customHeight="1"/>
    <row r="6" spans="1:7" s="120" customFormat="1" ht="23.25" customHeight="1">
      <c r="A6" s="1018" t="s">
        <v>163</v>
      </c>
      <c r="B6" s="1018" t="s">
        <v>54</v>
      </c>
      <c r="C6" s="1018" t="s">
        <v>121</v>
      </c>
      <c r="D6" s="1012" t="s">
        <v>198</v>
      </c>
      <c r="E6" s="1012"/>
      <c r="F6" s="1014" t="s">
        <v>199</v>
      </c>
      <c r="G6" s="1015"/>
    </row>
    <row r="7" spans="1:7" s="120" customFormat="1" ht="32.25" customHeight="1" thickBot="1">
      <c r="A7" s="1019"/>
      <c r="B7" s="1019"/>
      <c r="C7" s="1019"/>
      <c r="D7" s="177" t="s">
        <v>19865</v>
      </c>
      <c r="E7" s="177" t="s">
        <v>19873</v>
      </c>
      <c r="F7" s="177" t="s">
        <v>19865</v>
      </c>
      <c r="G7" s="177" t="s">
        <v>19873</v>
      </c>
    </row>
    <row r="8" spans="1:7" ht="13.5" thickTop="1">
      <c r="A8" s="191"/>
      <c r="B8" s="192" t="s">
        <v>9715</v>
      </c>
      <c r="C8" s="193">
        <v>15</v>
      </c>
      <c r="D8" s="194">
        <v>8534</v>
      </c>
      <c r="E8" s="195">
        <v>12333.20430107527</v>
      </c>
      <c r="F8" s="196">
        <v>41706</v>
      </c>
      <c r="G8" s="197">
        <v>18303</v>
      </c>
    </row>
    <row r="9" spans="1:7" ht="25.5">
      <c r="A9" s="198"/>
      <c r="B9" s="199" t="s">
        <v>9694</v>
      </c>
      <c r="C9" s="137">
        <v>10</v>
      </c>
      <c r="D9" s="200">
        <v>2125</v>
      </c>
      <c r="E9" s="201">
        <v>1080</v>
      </c>
      <c r="F9" s="202">
        <v>8239</v>
      </c>
      <c r="G9" s="203">
        <v>6898</v>
      </c>
    </row>
    <row r="10" spans="1:7" ht="25.5">
      <c r="A10" s="204"/>
      <c r="B10" s="205" t="s">
        <v>9716</v>
      </c>
      <c r="C10" s="137">
        <v>10</v>
      </c>
      <c r="D10" s="200">
        <v>3584</v>
      </c>
      <c r="E10" s="201">
        <v>3340</v>
      </c>
      <c r="F10" s="200">
        <v>3584</v>
      </c>
      <c r="G10" s="201">
        <v>3102.5</v>
      </c>
    </row>
    <row r="11" spans="1:7" ht="38.25">
      <c r="A11" s="198"/>
      <c r="B11" s="199" t="s">
        <v>9717</v>
      </c>
      <c r="C11" s="206">
        <v>11</v>
      </c>
      <c r="D11" s="207">
        <v>667</v>
      </c>
      <c r="E11" s="208">
        <v>1500</v>
      </c>
      <c r="F11" s="207">
        <v>673</v>
      </c>
      <c r="G11" s="208">
        <v>2842</v>
      </c>
    </row>
    <row r="12" spans="1:7" ht="25.5">
      <c r="A12" s="209"/>
      <c r="B12" s="205" t="s">
        <v>9718</v>
      </c>
      <c r="C12" s="137">
        <v>15</v>
      </c>
      <c r="D12" s="200">
        <v>5324</v>
      </c>
      <c r="E12" s="201">
        <v>4250</v>
      </c>
      <c r="F12" s="200">
        <v>5325</v>
      </c>
      <c r="G12" s="201">
        <v>4653.75</v>
      </c>
    </row>
    <row r="13" spans="1:7" ht="25.5">
      <c r="A13" s="198"/>
      <c r="B13" s="199" t="s">
        <v>9719</v>
      </c>
      <c r="C13" s="206">
        <v>10</v>
      </c>
      <c r="D13" s="207">
        <v>467</v>
      </c>
      <c r="E13" s="208">
        <v>3024.9375000000005</v>
      </c>
      <c r="F13" s="207">
        <v>487</v>
      </c>
      <c r="G13" s="208">
        <v>3102.5</v>
      </c>
    </row>
    <row r="14" spans="1:7">
      <c r="A14" s="209"/>
      <c r="B14" s="205" t="s">
        <v>9720</v>
      </c>
      <c r="C14" s="137">
        <v>2</v>
      </c>
      <c r="D14" s="200">
        <v>508</v>
      </c>
      <c r="E14" s="201">
        <v>2550</v>
      </c>
      <c r="F14" s="200">
        <v>508</v>
      </c>
      <c r="G14" s="201">
        <v>3400</v>
      </c>
    </row>
    <row r="15" spans="1:7" ht="25.5">
      <c r="A15" s="198"/>
      <c r="B15" s="199" t="s">
        <v>9721</v>
      </c>
      <c r="C15" s="206">
        <v>5</v>
      </c>
      <c r="D15" s="207">
        <v>12</v>
      </c>
      <c r="E15" s="208">
        <v>0</v>
      </c>
      <c r="F15" s="207">
        <v>12</v>
      </c>
      <c r="G15" s="208">
        <v>1551.25</v>
      </c>
    </row>
    <row r="16" spans="1:7" ht="25.5">
      <c r="A16" s="209"/>
      <c r="B16" s="205" t="s">
        <v>9722</v>
      </c>
      <c r="C16" s="137">
        <v>4</v>
      </c>
      <c r="D16" s="200">
        <v>3372</v>
      </c>
      <c r="E16" s="201">
        <v>1820</v>
      </c>
      <c r="F16" s="210">
        <v>3372</v>
      </c>
      <c r="G16" s="211">
        <v>1810</v>
      </c>
    </row>
    <row r="17" spans="1:7" ht="25.5">
      <c r="A17" s="198"/>
      <c r="B17" s="199" t="s">
        <v>9723</v>
      </c>
      <c r="C17" s="137">
        <v>15</v>
      </c>
      <c r="D17" s="200">
        <v>4283</v>
      </c>
      <c r="E17" s="201">
        <v>2710</v>
      </c>
      <c r="F17" s="202">
        <v>4716</v>
      </c>
      <c r="G17" s="203">
        <v>3200</v>
      </c>
    </row>
    <row r="18" spans="1:7">
      <c r="A18" s="204"/>
      <c r="B18" s="205" t="s">
        <v>9696</v>
      </c>
      <c r="C18" s="137">
        <v>3</v>
      </c>
      <c r="D18" s="200">
        <v>513</v>
      </c>
      <c r="E18" s="201">
        <v>930.75</v>
      </c>
      <c r="F18" s="200">
        <v>518</v>
      </c>
      <c r="G18" s="201">
        <v>930.75</v>
      </c>
    </row>
    <row r="19" spans="1:7" ht="25.5">
      <c r="A19" s="198"/>
      <c r="B19" s="199" t="s">
        <v>9697</v>
      </c>
      <c r="C19" s="206">
        <v>3</v>
      </c>
      <c r="D19" s="207">
        <v>0</v>
      </c>
      <c r="E19" s="208">
        <v>0</v>
      </c>
      <c r="F19" s="207">
        <v>0</v>
      </c>
      <c r="G19" s="208"/>
    </row>
    <row r="20" spans="1:7" ht="25.5">
      <c r="A20" s="209"/>
      <c r="B20" s="205" t="s">
        <v>9724</v>
      </c>
      <c r="C20" s="137" t="s">
        <v>19885</v>
      </c>
      <c r="D20" s="200">
        <v>0</v>
      </c>
      <c r="E20" s="201">
        <v>1849.09</v>
      </c>
      <c r="F20" s="200">
        <v>0</v>
      </c>
      <c r="G20" s="201">
        <v>1862</v>
      </c>
    </row>
    <row r="21" spans="1:7">
      <c r="A21" s="198"/>
      <c r="B21" s="199" t="s">
        <v>9701</v>
      </c>
      <c r="C21" s="206">
        <v>10</v>
      </c>
      <c r="D21" s="207">
        <v>2361</v>
      </c>
      <c r="E21" s="208">
        <v>3102.5</v>
      </c>
      <c r="F21" s="207">
        <v>2361</v>
      </c>
      <c r="G21" s="208">
        <v>3102.5</v>
      </c>
    </row>
    <row r="22" spans="1:7">
      <c r="A22" s="209"/>
      <c r="B22" s="205" t="s">
        <v>9702</v>
      </c>
      <c r="C22" s="137">
        <v>5</v>
      </c>
      <c r="D22" s="200">
        <v>1443</v>
      </c>
      <c r="E22" s="201">
        <v>1446.780540328896</v>
      </c>
      <c r="F22" s="200">
        <v>1443</v>
      </c>
      <c r="G22" s="201">
        <v>1551.25</v>
      </c>
    </row>
    <row r="23" spans="1:7">
      <c r="A23" s="198"/>
      <c r="B23" s="199" t="s">
        <v>9725</v>
      </c>
      <c r="C23" s="206">
        <v>11</v>
      </c>
      <c r="D23" s="207">
        <v>1236</v>
      </c>
      <c r="E23" s="208">
        <v>1590</v>
      </c>
      <c r="F23" s="207">
        <v>1236</v>
      </c>
      <c r="G23" s="208">
        <v>2000</v>
      </c>
    </row>
    <row r="24" spans="1:7">
      <c r="A24" s="209"/>
      <c r="B24" s="205" t="s">
        <v>9726</v>
      </c>
      <c r="C24" s="137">
        <v>3</v>
      </c>
      <c r="D24" s="200">
        <v>505</v>
      </c>
      <c r="E24" s="201">
        <v>1120</v>
      </c>
      <c r="F24" s="210">
        <v>505</v>
      </c>
      <c r="G24" s="211">
        <v>1122</v>
      </c>
    </row>
    <row r="25" spans="1:7">
      <c r="A25" s="198"/>
      <c r="B25" s="199" t="s">
        <v>9727</v>
      </c>
      <c r="C25" s="137">
        <v>10</v>
      </c>
      <c r="D25" s="200">
        <v>1427</v>
      </c>
      <c r="E25" s="201">
        <v>479</v>
      </c>
      <c r="F25" s="202">
        <v>1427</v>
      </c>
      <c r="G25" s="203">
        <v>3172</v>
      </c>
    </row>
    <row r="26" spans="1:7" ht="25.5">
      <c r="A26" s="204"/>
      <c r="B26" s="205" t="s">
        <v>9728</v>
      </c>
      <c r="C26" s="137">
        <v>3</v>
      </c>
      <c r="D26" s="200">
        <v>2004</v>
      </c>
      <c r="E26" s="201">
        <v>2250</v>
      </c>
      <c r="F26" s="200">
        <v>2004</v>
      </c>
      <c r="G26" s="201">
        <v>2250</v>
      </c>
    </row>
    <row r="27" spans="1:7" ht="25.5">
      <c r="A27" s="198"/>
      <c r="B27" s="199" t="s">
        <v>9729</v>
      </c>
      <c r="C27" s="206">
        <v>75</v>
      </c>
      <c r="D27" s="207">
        <v>6474</v>
      </c>
      <c r="E27" s="208">
        <v>4000</v>
      </c>
      <c r="F27" s="207">
        <v>6475</v>
      </c>
      <c r="G27" s="208">
        <v>4000</v>
      </c>
    </row>
    <row r="28" spans="1:7" ht="25.5">
      <c r="A28" s="209"/>
      <c r="B28" s="205" t="s">
        <v>9730</v>
      </c>
      <c r="C28" s="137">
        <v>3</v>
      </c>
      <c r="D28" s="200">
        <v>345</v>
      </c>
      <c r="E28" s="201">
        <v>930.75</v>
      </c>
      <c r="F28" s="200">
        <v>345</v>
      </c>
      <c r="G28" s="201">
        <v>450</v>
      </c>
    </row>
    <row r="29" spans="1:7" ht="19.5" customHeight="1">
      <c r="A29" s="198"/>
      <c r="B29" s="212" t="s">
        <v>9731</v>
      </c>
      <c r="C29" s="206">
        <v>10</v>
      </c>
      <c r="D29" s="207">
        <v>2612</v>
      </c>
      <c r="E29" s="208">
        <v>1450</v>
      </c>
      <c r="F29" s="207">
        <v>2612</v>
      </c>
      <c r="G29" s="208">
        <v>5000</v>
      </c>
    </row>
    <row r="30" spans="1:7" ht="26.25" thickBot="1">
      <c r="A30" s="209"/>
      <c r="B30" s="205" t="s">
        <v>9732</v>
      </c>
      <c r="C30" s="206">
        <v>15</v>
      </c>
      <c r="D30" s="207">
        <v>21480</v>
      </c>
      <c r="E30" s="208">
        <v>16190</v>
      </c>
      <c r="F30" s="207">
        <v>52168</v>
      </c>
      <c r="G30" s="208">
        <v>40500</v>
      </c>
    </row>
    <row r="31" spans="1:7" ht="24.95" customHeight="1" thickTop="1">
      <c r="A31" s="1016" t="s">
        <v>86</v>
      </c>
      <c r="B31" s="1017"/>
      <c r="C31" s="213">
        <f>SUM(C8:C30)</f>
        <v>248</v>
      </c>
      <c r="D31" s="213">
        <f>SUM(D8:D30)</f>
        <v>69276</v>
      </c>
      <c r="E31" s="213">
        <f>SUM(E8:E30)</f>
        <v>67947.012341404159</v>
      </c>
      <c r="F31" s="213">
        <f>SUM(F8:F30)</f>
        <v>139716</v>
      </c>
      <c r="G31" s="213">
        <f>SUM(G8:G30)</f>
        <v>114803.5</v>
      </c>
    </row>
    <row r="32" spans="1:7" ht="12.95" customHeight="1"/>
    <row r="33" ht="12.95" customHeight="1"/>
    <row r="34" ht="12.95" customHeight="1"/>
    <row r="35" ht="12.95" customHeight="1"/>
  </sheetData>
  <mergeCells count="6">
    <mergeCell ref="F6:G6"/>
    <mergeCell ref="A31:B31"/>
    <mergeCell ref="A6:A7"/>
    <mergeCell ref="B6:B7"/>
    <mergeCell ref="C6:C7"/>
    <mergeCell ref="D6:E6"/>
  </mergeCells>
  <printOptions horizontalCentered="1"/>
  <pageMargins left="0.75" right="0.75" top="1" bottom="1" header="0.5" footer="0.5"/>
  <pageSetup paperSize="9" scale="93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</vt:i4>
      </vt:variant>
    </vt:vector>
  </HeadingPairs>
  <TitlesOfParts>
    <vt:vector size="34" baseType="lpstr">
      <vt:lpstr>САДРЖАЈ</vt:lpstr>
      <vt:lpstr>Kadar.ode</vt:lpstr>
      <vt:lpstr>Kadar.dne.bol.dij.</vt:lpstr>
      <vt:lpstr>Kadar.zaj.med.del.</vt:lpstr>
      <vt:lpstr>Kadar.nem.</vt:lpstr>
      <vt:lpstr>Kadar.zbirno</vt:lpstr>
      <vt:lpstr>Kapaciteti i korišćenje</vt:lpstr>
      <vt:lpstr>Pratioci</vt:lpstr>
      <vt:lpstr>Dnevne.bolnice</vt:lpstr>
      <vt:lpstr>Neonatologija</vt:lpstr>
      <vt:lpstr>usluge_prema_OS</vt:lpstr>
      <vt:lpstr>Zbirna(Pivot)</vt:lpstr>
      <vt:lpstr>Operacije</vt:lpstr>
      <vt:lpstr>DSG</vt:lpstr>
      <vt:lpstr>Dijaliza</vt:lpstr>
      <vt:lpstr>Krv</vt:lpstr>
      <vt:lpstr>Lekovi</vt:lpstr>
      <vt:lpstr>Implatanti</vt:lpstr>
      <vt:lpstr>Sanitet.mat</vt:lpstr>
      <vt:lpstr>Reagensi</vt:lpstr>
      <vt:lpstr>Liste.čekanja</vt:lpstr>
      <vt:lpstr>Dijaliza!Print_Area</vt:lpstr>
      <vt:lpstr>Implatanti!Print_Area</vt:lpstr>
      <vt:lpstr>Kadar.nem.!Print_Area</vt:lpstr>
      <vt:lpstr>Kadar.zaj.med.del.!Print_Area</vt:lpstr>
      <vt:lpstr>Kadar.zbirno!Print_Area</vt:lpstr>
      <vt:lpstr>Lekovi!Print_Area</vt:lpstr>
      <vt:lpstr>Liste.čekanja!Print_Area</vt:lpstr>
      <vt:lpstr>Neonatologija!Print_Area</vt:lpstr>
      <vt:lpstr>Reagensi!Print_Area</vt:lpstr>
      <vt:lpstr>Sanitet.mat!Print_Area</vt:lpstr>
      <vt:lpstr>Kadar.zaj.med.del.!Print_Titles</vt:lpstr>
      <vt:lpstr>Lekovi!Print_Titles</vt:lpstr>
      <vt:lpstr>Liste.čekanja!Print_Titles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aleksandar petkovic</cp:lastModifiedBy>
  <cp:lastPrinted>2026-03-16T11:28:52Z</cp:lastPrinted>
  <dcterms:created xsi:type="dcterms:W3CDTF">1998-03-25T08:50:17Z</dcterms:created>
  <dcterms:modified xsi:type="dcterms:W3CDTF">2026-04-08T10:55:46Z</dcterms:modified>
</cp:coreProperties>
</file>